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R:\Газпром нефть\Папки пользователей\Личные папки П2\Bushnoy.FG\_Проекты\201028 Программа управление поставщиками\расчеты\"/>
    </mc:Choice>
  </mc:AlternateContent>
  <bookViews>
    <workbookView xWindow="0" yWindow="0" windowWidth="11640" windowHeight="7050" tabRatio="809" firstSheet="4" activeTab="9"/>
  </bookViews>
  <sheets>
    <sheet name="Инструкция" sheetId="61" r:id="rId1"/>
    <sheet name="Тех.листы&gt;&gt;" sheetId="53" r:id="rId2"/>
    <sheet name="Макра" sheetId="22" r:id="rId3"/>
    <sheet name="Sys" sheetId="60" r:id="rId4"/>
    <sheet name="&lt;&lt;Тех.листы" sheetId="54" r:id="rId5"/>
    <sheet name="Программа&gt;&gt;" sheetId="55" r:id="rId6"/>
    <sheet name="Согласование" sheetId="47" r:id="rId7"/>
    <sheet name="ИД" sheetId="3" r:id="rId8"/>
    <sheet name="РП" sheetId="4" r:id="rId9"/>
    <sheet name="PI_J" sheetId="90" r:id="rId10"/>
    <sheet name="Дерево КПЭ (Программа) " sheetId="78" r:id="rId11"/>
    <sheet name="Бюджет" sheetId="16" r:id="rId12"/>
    <sheet name="Бюджет по проектам" sheetId="104" r:id="rId13"/>
    <sheet name="&lt;&lt;Программа" sheetId="56" r:id="rId14"/>
    <sheet name="Проекты&gt;&gt;" sheetId="57" r:id="rId15"/>
    <sheet name="Согласование (ЛК 2.0)" sheetId="92" r:id="rId16"/>
    <sheet name="ИД (ЛК 2.0)" sheetId="62" r:id="rId17"/>
    <sheet name="РП (ЛК 2.0)" sheetId="63" r:id="rId18"/>
    <sheet name="Дерево КПЭ (ЛК 2.0)" sheetId="79" r:id="rId19"/>
    <sheet name="Бюджет (ЛК 2.0)" sheetId="65" r:id="rId20"/>
    <sheet name="Расчет эффекта (ЛК 2.0)" sheetId="80" r:id="rId21"/>
    <sheet name="Согласование (Рейтингование)" sheetId="93" r:id="rId22"/>
    <sheet name="ИД (Рейтингование)" sheetId="66" r:id="rId23"/>
    <sheet name="РП (Рейтингование)" sheetId="67" r:id="rId24"/>
    <sheet name="Бюджет (Рейтингование)" sheetId="69" r:id="rId25"/>
    <sheet name="Согласование (Развитие ОЭДК)" sheetId="94" r:id="rId26"/>
    <sheet name="ИД (Развитие ОЭДК)" sheetId="70" r:id="rId27"/>
    <sheet name="РП (Развитие ОЭДК)" sheetId="71" r:id="rId28"/>
    <sheet name="Дерево КПЭ (Развитие ОЭДК)" sheetId="100" r:id="rId29"/>
    <sheet name="Расчет эффекта (Развитие ОЭДК)" sheetId="101" r:id="rId30"/>
    <sheet name="Бюджет (Развитие ОЭДК)" sheetId="73" r:id="rId31"/>
    <sheet name="Согласование (Уберизация зак)" sheetId="95" r:id="rId32"/>
    <sheet name="ИД (Уберизация зак)" sheetId="86" r:id="rId33"/>
    <sheet name="РП (Уберизация зак)" sheetId="87" r:id="rId34"/>
    <sheet name="Дерево КПЭ (Уберизация зак)" sheetId="84" r:id="rId35"/>
    <sheet name="Расчет эффекта (Уберизация зак)" sheetId="83" r:id="rId36"/>
    <sheet name="Бюджет (Уберизация зак)" sheetId="89" r:id="rId37"/>
    <sheet name="Бюджет (Упр вз с подр БРД)" sheetId="91" r:id="rId38"/>
    <sheet name="Команда Программы" sheetId="103" r:id="rId39"/>
    <sheet name="&lt;&lt;Проекты" sheetId="59" r:id="rId40"/>
    <sheet name="Распределение по орг объему 13" sheetId="96" r:id="rId41"/>
    <sheet name="Лист1" sheetId="102" r:id="rId42"/>
    <sheet name="Динамика КПЭ" sheetId="105" r:id="rId43"/>
    <sheet name="Основной лист" sheetId="106" r:id="rId44"/>
    <sheet name="Справочники" sheetId="107" r:id="rId45"/>
    <sheet name="для презентации" sheetId="108" r:id="rId46"/>
    <sheet name="Оригинал_ИД" sheetId="15" state="hidden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</externalReferences>
  <definedNames>
    <definedName name="__" localSheetId="13" hidden="1">#REF!</definedName>
    <definedName name="__" localSheetId="39" hidden="1">#REF!</definedName>
    <definedName name="__" localSheetId="4" hidden="1">#REF!</definedName>
    <definedName name="__" localSheetId="3" hidden="1">#REF!</definedName>
    <definedName name="__" localSheetId="37" hidden="1">#REF!</definedName>
    <definedName name="__" localSheetId="2" hidden="1">#REF!</definedName>
    <definedName name="__" localSheetId="46" hidden="1">#REF!</definedName>
    <definedName name="__" localSheetId="15" hidden="1">#REF!</definedName>
    <definedName name="__" localSheetId="25" hidden="1">#REF!</definedName>
    <definedName name="__" localSheetId="21" hidden="1">#REF!</definedName>
    <definedName name="__" localSheetId="31" hidden="1">#REF!</definedName>
    <definedName name="__" hidden="1">#REF!</definedName>
    <definedName name="__a1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1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2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2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3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3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5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5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a5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d4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d4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d4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1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1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2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2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3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3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4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4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4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5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5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_z5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Dist_Bin" localSheetId="13" hidden="1">#REF!</definedName>
    <definedName name="_Dist_Bin" localSheetId="39" hidden="1">#REF!</definedName>
    <definedName name="_Dist_Bin" localSheetId="4" hidden="1">#REF!</definedName>
    <definedName name="_Dist_Bin" localSheetId="3" hidden="1">#REF!</definedName>
    <definedName name="_Dist_Bin" localSheetId="37" hidden="1">#REF!</definedName>
    <definedName name="_Dist_Bin" localSheetId="2" hidden="1">#REF!</definedName>
    <definedName name="_Dist_Bin" localSheetId="46" hidden="1">#REF!</definedName>
    <definedName name="_Dist_Bin" localSheetId="15" hidden="1">#REF!</definedName>
    <definedName name="_Dist_Bin" localSheetId="25" hidden="1">#REF!</definedName>
    <definedName name="_Dist_Bin" localSheetId="21" hidden="1">#REF!</definedName>
    <definedName name="_Dist_Bin" localSheetId="31" hidden="1">#REF!</definedName>
    <definedName name="_Dist_Bin" hidden="1">#REF!</definedName>
    <definedName name="_Fill" localSheetId="13" hidden="1">#REF!</definedName>
    <definedName name="_Fill" localSheetId="39" hidden="1">#REF!</definedName>
    <definedName name="_Fill" localSheetId="4" hidden="1">#REF!</definedName>
    <definedName name="_Fill" localSheetId="3" hidden="1">#REF!</definedName>
    <definedName name="_Fill" localSheetId="37" hidden="1">#REF!</definedName>
    <definedName name="_Fill" localSheetId="2" hidden="1">#REF!</definedName>
    <definedName name="_Fill" localSheetId="46" hidden="1">#REF!</definedName>
    <definedName name="_Fill" localSheetId="15" hidden="1">#REF!</definedName>
    <definedName name="_Fill" localSheetId="25" hidden="1">#REF!</definedName>
    <definedName name="_Fill" localSheetId="21" hidden="1">#REF!</definedName>
    <definedName name="_Fill" localSheetId="31" hidden="1">#REF!</definedName>
    <definedName name="_Fill" hidden="1">#REF!</definedName>
    <definedName name="_FilterDatabase1" localSheetId="13" hidden="1">#REF!</definedName>
    <definedName name="_FilterDatabase1" localSheetId="39" hidden="1">#REF!</definedName>
    <definedName name="_FilterDatabase1" localSheetId="4" hidden="1">#REF!</definedName>
    <definedName name="_FilterDatabase1" localSheetId="3" hidden="1">#REF!</definedName>
    <definedName name="_FilterDatabase1" localSheetId="37" hidden="1">#REF!</definedName>
    <definedName name="_FilterDatabase1" localSheetId="2" hidden="1">#REF!</definedName>
    <definedName name="_FilterDatabase1" localSheetId="46" hidden="1">#REF!</definedName>
    <definedName name="_FilterDatabase1" localSheetId="15" hidden="1">#REF!</definedName>
    <definedName name="_FilterDatabase1" localSheetId="25" hidden="1">#REF!</definedName>
    <definedName name="_FilterDatabase1" localSheetId="21" hidden="1">#REF!</definedName>
    <definedName name="_FilterDatabase1" localSheetId="31" hidden="1">#REF!</definedName>
    <definedName name="_FilterDatabase1" hidden="1">#REF!</definedName>
    <definedName name="_J8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J8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_Key1" localSheetId="13" hidden="1">#REF!</definedName>
    <definedName name="_Key1" localSheetId="39" hidden="1">#REF!</definedName>
    <definedName name="_Key1" localSheetId="4" hidden="1">#REF!</definedName>
    <definedName name="_Key1" localSheetId="3" hidden="1">#REF!</definedName>
    <definedName name="_Key1" localSheetId="37" hidden="1">#REF!</definedName>
    <definedName name="_Key1" localSheetId="2" hidden="1">#REF!</definedName>
    <definedName name="_Key1" localSheetId="46" hidden="1">#REF!</definedName>
    <definedName name="_Key1" localSheetId="15" hidden="1">#REF!</definedName>
    <definedName name="_Key1" localSheetId="25" hidden="1">#REF!</definedName>
    <definedName name="_Key1" localSheetId="21" hidden="1">#REF!</definedName>
    <definedName name="_Key1" localSheetId="31" hidden="1">#REF!</definedName>
    <definedName name="_Key1" hidden="1">#REF!</definedName>
    <definedName name="_Order1" hidden="1">255</definedName>
    <definedName name="_Order2" hidden="1">255</definedName>
    <definedName name="_Regression_Out" localSheetId="13" hidden="1">#REF!</definedName>
    <definedName name="_Regression_Out" localSheetId="39" hidden="1">#REF!</definedName>
    <definedName name="_Regression_Out" localSheetId="4" hidden="1">#REF!</definedName>
    <definedName name="_Regression_Out" localSheetId="3" hidden="1">#REF!</definedName>
    <definedName name="_Regression_Out" localSheetId="37" hidden="1">#REF!</definedName>
    <definedName name="_Regression_Out" localSheetId="2" hidden="1">#REF!</definedName>
    <definedName name="_Regression_Out" localSheetId="46" hidden="1">#REF!</definedName>
    <definedName name="_Regression_Out" localSheetId="15" hidden="1">#REF!</definedName>
    <definedName name="_Regression_Out" localSheetId="25" hidden="1">#REF!</definedName>
    <definedName name="_Regression_Out" localSheetId="21" hidden="1">#REF!</definedName>
    <definedName name="_Regression_Out" localSheetId="31" hidden="1">#REF!</definedName>
    <definedName name="_Regression_Out" hidden="1">#REF!</definedName>
    <definedName name="_Regression_X" localSheetId="13" hidden="1">#REF!</definedName>
    <definedName name="_Regression_X" localSheetId="39" hidden="1">#REF!</definedName>
    <definedName name="_Regression_X" localSheetId="4" hidden="1">#REF!</definedName>
    <definedName name="_Regression_X" localSheetId="3" hidden="1">#REF!</definedName>
    <definedName name="_Regression_X" localSheetId="37" hidden="1">#REF!</definedName>
    <definedName name="_Regression_X" localSheetId="2" hidden="1">#REF!</definedName>
    <definedName name="_Regression_X" localSheetId="46" hidden="1">#REF!</definedName>
    <definedName name="_Regression_X" localSheetId="15" hidden="1">#REF!</definedName>
    <definedName name="_Regression_X" localSheetId="25" hidden="1">#REF!</definedName>
    <definedName name="_Regression_X" localSheetId="21" hidden="1">#REF!</definedName>
    <definedName name="_Regression_X" localSheetId="31" hidden="1">#REF!</definedName>
    <definedName name="_Regression_X" hidden="1">#REF!</definedName>
    <definedName name="_Regression_Y" localSheetId="13" hidden="1">#REF!</definedName>
    <definedName name="_Regression_Y" localSheetId="39" hidden="1">#REF!</definedName>
    <definedName name="_Regression_Y" localSheetId="4" hidden="1">#REF!</definedName>
    <definedName name="_Regression_Y" localSheetId="3" hidden="1">#REF!</definedName>
    <definedName name="_Regression_Y" localSheetId="37" hidden="1">#REF!</definedName>
    <definedName name="_Regression_Y" localSheetId="2" hidden="1">#REF!</definedName>
    <definedName name="_Regression_Y" localSheetId="46" hidden="1">#REF!</definedName>
    <definedName name="_Regression_Y" localSheetId="15" hidden="1">#REF!</definedName>
    <definedName name="_Regression_Y" localSheetId="25" hidden="1">#REF!</definedName>
    <definedName name="_Regression_Y" localSheetId="21" hidden="1">#REF!</definedName>
    <definedName name="_Regression_Y" localSheetId="31" hidden="1">#REF!</definedName>
    <definedName name="_Regression_Y" hidden="1">#REF!</definedName>
    <definedName name="_Sort" localSheetId="13" hidden="1">#REF!</definedName>
    <definedName name="_Sort" localSheetId="39" hidden="1">#REF!</definedName>
    <definedName name="_Sort" localSheetId="4" hidden="1">#REF!</definedName>
    <definedName name="_Sort" localSheetId="3" hidden="1">#REF!</definedName>
    <definedName name="_Sort" localSheetId="37" hidden="1">#REF!</definedName>
    <definedName name="_Sort" localSheetId="2" hidden="1">#REF!</definedName>
    <definedName name="_Sort" localSheetId="46" hidden="1">#REF!</definedName>
    <definedName name="_Sort" localSheetId="15" hidden="1">#REF!</definedName>
    <definedName name="_Sort" localSheetId="25" hidden="1">#REF!</definedName>
    <definedName name="_Sort" localSheetId="21" hidden="1">#REF!</definedName>
    <definedName name="_Sort" localSheetId="31" hidden="1">#REF!</definedName>
    <definedName name="_Sort" hidden="1">#REF!</definedName>
    <definedName name="_sort1" hidden="1">'[1]#ССЫЛКА'!$A$8:$C$98</definedName>
    <definedName name="_Класс">[2]Справочники!$D$2:$D$6</definedName>
    <definedName name="_ФБД" localSheetId="13" hidden="1">#REF!</definedName>
    <definedName name="_ФБД" localSheetId="39" hidden="1">#REF!</definedName>
    <definedName name="_ФБД" localSheetId="4" hidden="1">#REF!</definedName>
    <definedName name="_ФБД" localSheetId="3" hidden="1">#REF!</definedName>
    <definedName name="_ФБД" localSheetId="37" hidden="1">#REF!</definedName>
    <definedName name="_ФБД" localSheetId="2" hidden="1">#REF!</definedName>
    <definedName name="_ФБД" localSheetId="46" hidden="1">#REF!</definedName>
    <definedName name="_ФБД" localSheetId="15" hidden="1">#REF!</definedName>
    <definedName name="_ФБД" localSheetId="25" hidden="1">#REF!</definedName>
    <definedName name="_ФБД" localSheetId="21" hidden="1">#REF!</definedName>
    <definedName name="_ФБД" localSheetId="31" hidden="1">#REF!</definedName>
    <definedName name="_ФБД" hidden="1">#REF!</definedName>
    <definedName name="_xlnm._FilterDatabase" localSheetId="13" hidden="1">#REF!</definedName>
    <definedName name="_xlnm._FilterDatabase" localSheetId="39" hidden="1">#REF!</definedName>
    <definedName name="_xlnm._FilterDatabase" localSheetId="4" hidden="1">#REF!</definedName>
    <definedName name="_xlnm._FilterDatabase" localSheetId="3" hidden="1">#REF!</definedName>
    <definedName name="_xlnm._FilterDatabase" localSheetId="37" hidden="1">#REF!</definedName>
    <definedName name="_xlnm._FilterDatabase" localSheetId="7" hidden="1">#REF!</definedName>
    <definedName name="_xlnm._FilterDatabase" localSheetId="16" hidden="1">#REF!</definedName>
    <definedName name="_xlnm._FilterDatabase" localSheetId="26" hidden="1">#REF!</definedName>
    <definedName name="_xlnm._FilterDatabase" localSheetId="22" hidden="1">#REF!</definedName>
    <definedName name="_xlnm._FilterDatabase" localSheetId="32" hidden="1">#REF!</definedName>
    <definedName name="_xlnm._FilterDatabase" localSheetId="2" hidden="1">#REF!</definedName>
    <definedName name="_xlnm._FilterDatabase" localSheetId="46" hidden="1">#REF!</definedName>
    <definedName name="_xlnm._FilterDatabase" localSheetId="15" hidden="1">#REF!</definedName>
    <definedName name="_xlnm._FilterDatabase" localSheetId="25" hidden="1">#REF!</definedName>
    <definedName name="_xlnm._FilterDatabase" localSheetId="21" hidden="1">#REF!</definedName>
    <definedName name="_xlnm._FilterDatabase" localSheetId="31" hidden="1">#REF!</definedName>
    <definedName name="_xlnm._FilterDatabase" hidden="1">#REF!</definedName>
    <definedName name="a" localSheetId="3" hidden="1">{"IASTrail",#N/A,FALSE,"IAS"}</definedName>
    <definedName name="a" localSheetId="2" hidden="1">{"IASTrail",#N/A,FALSE,"IAS"}</definedName>
    <definedName name="a" hidden="1">{"IASTrail",#N/A,FALSE,"IAS"}</definedName>
    <definedName name="aa" localSheetId="3" hidden="1">{"NWN_Q1810",#N/A,FALSE,"Q1810_1.V";"NWN_Q1412",#N/A,FALSE,"Q1412_1"}</definedName>
    <definedName name="aa" localSheetId="2" hidden="1">{"NWN_Q1810",#N/A,FALSE,"Q1810_1.V";"NWN_Q1412",#N/A,FALSE,"Q1412_1"}</definedName>
    <definedName name="aa" hidden="1">{"NWN_Q1810",#N/A,FALSE,"Q1810_1.V";"NWN_Q1412",#N/A,FALSE,"Q1412_1"}</definedName>
    <definedName name="aaa" localSheetId="3" hidden="1">{"AnalRSA",#N/A,TRUE,"PL-Anal";"AnalIAS",#N/A,TRUE,"PL-Anal"}</definedName>
    <definedName name="aaa" localSheetId="2" hidden="1">{"AnalRSA",#N/A,TRUE,"PL-Anal";"AnalIAS",#N/A,TRUE,"PL-Anal"}</definedName>
    <definedName name="aaa" hidden="1">{"AnalRSA",#N/A,TRUE,"PL-Anal";"AnalIAS",#N/A,TRUE,"PL-Anal"}</definedName>
    <definedName name="AAA_DOCTOPS" hidden="1">"AAA_SET"</definedName>
    <definedName name="AAA_duser" hidden="1">"OFF"</definedName>
    <definedName name="aaaaa" localSheetId="13" hidden="1">#REF!</definedName>
    <definedName name="aaaaa" localSheetId="39" hidden="1">#REF!</definedName>
    <definedName name="aaaaa" localSheetId="4" hidden="1">#REF!</definedName>
    <definedName name="aaaaa" localSheetId="3" hidden="1">#REF!</definedName>
    <definedName name="aaaaa" localSheetId="37" hidden="1">#REF!</definedName>
    <definedName name="aaaaa" localSheetId="2" hidden="1">#REF!</definedName>
    <definedName name="aaaaa" localSheetId="46" hidden="1">#REF!</definedName>
    <definedName name="aaaaa" localSheetId="15" hidden="1">#REF!</definedName>
    <definedName name="aaaaa" localSheetId="25" hidden="1">#REF!</definedName>
    <definedName name="aaaaa" localSheetId="21" hidden="1">#REF!</definedName>
    <definedName name="aaaaa" localSheetId="31" hidden="1">#REF!</definedName>
    <definedName name="aaaaa" hidden="1">#REF!</definedName>
    <definedName name="AAB_Addin5" hidden="1">"AAB_Description for addin 5,Description for addin 5,Description for addin 5,Description for addin 5,Description for addin 5,Description for addin 5"</definedName>
    <definedName name="ab" localSheetId="3" hidden="1">{"Area1",#N/A,FALSE,"OREWACC";"Area2",#N/A,FALSE,"OREWACC"}</definedName>
    <definedName name="ab" localSheetId="2" hidden="1">{"Area1",#N/A,FALSE,"OREWACC";"Area2",#N/A,FALSE,"OREWACC"}</definedName>
    <definedName name="ab" hidden="1">{"Area1",#N/A,FALSE,"OREWACC";"Area2",#N/A,FALSE,"OREWACC"}</definedName>
    <definedName name="Access_Button" hidden="1">"КРС_98_план_NN_Таблица"</definedName>
    <definedName name="AccessDatabase" hidden="1">"C:\Мои документы\Сергунина\KPC\КРС 98 план.mdb"</definedName>
    <definedName name="aew" localSheetId="3" hidden="1">{"print95",#N/A,FALSE,"1995E.XLS";"print96",#N/A,FALSE,"1996E.XLS"}</definedName>
    <definedName name="aew" localSheetId="2" hidden="1">{"print95",#N/A,FALSE,"1995E.XLS";"print96",#N/A,FALSE,"1996E.XLS"}</definedName>
    <definedName name="aew" hidden="1">{"print95",#N/A,FALSE,"1995E.XLS";"print96",#N/A,FALSE,"1996E.XLS"}</definedName>
    <definedName name="anscount" hidden="1">1</definedName>
    <definedName name="AS2DocOpenMode" hidden="1">"AS2DocumentEdit"</definedName>
    <definedName name="asd" localSheetId="3" hidden="1">{"print95",#N/A,FALSE,"1995E.XLS";"print96",#N/A,FALSE,"1996E.XLS"}</definedName>
    <definedName name="asd" localSheetId="2" hidden="1">{"print95",#N/A,FALSE,"1995E.XLS";"print96",#N/A,FALSE,"1996E.XLS"}</definedName>
    <definedName name="asd" hidden="1">{"print95",#N/A,FALSE,"1995E.XLS";"print96",#N/A,FALSE,"1996E.XLS"}</definedName>
    <definedName name="asdf" localSheetId="3" hidden="1">{"print95",#N/A,FALSE,"1995E.XLS";"print96",#N/A,FALSE,"1996E.XLS"}</definedName>
    <definedName name="asdf" localSheetId="2" hidden="1">{"print95",#N/A,FALSE,"1995E.XLS";"print96",#N/A,FALSE,"1996E.XLS"}</definedName>
    <definedName name="asdf" hidden="1">{"print95",#N/A,FALSE,"1995E.XLS";"print96",#N/A,FALSE,"1996E.XLS"}</definedName>
    <definedName name="asdfas" localSheetId="3" hidden="1">{"Table A,pg 1",#N/A,FALSE,"Table A-Prov GUR";"Table A,pg 2",#N/A,FALSE,"Table A-Prov GUR"}</definedName>
    <definedName name="asdfas" localSheetId="2" hidden="1">{"Table A,pg 1",#N/A,FALSE,"Table A-Prov GUR";"Table A,pg 2",#N/A,FALSE,"Table A-Prov GUR"}</definedName>
    <definedName name="asdfas" hidden="1">{"Table A,pg 1",#N/A,FALSE,"Table A-Prov GUR";"Table A,pg 2",#N/A,FALSE,"Table A-Prov GUR"}</definedName>
    <definedName name="awq" localSheetId="3" hidden="1">{"print95",#N/A,FALSE,"1995E.XLS";"print96",#N/A,FALSE,"1996E.XLS"}</definedName>
    <definedName name="awq" localSheetId="2" hidden="1">{"print95",#N/A,FALSE,"1995E.XLS";"print96",#N/A,FALSE,"1996E.XLS"}</definedName>
    <definedName name="awq" hidden="1">{"print95",#N/A,FALSE,"1995E.XLS";"print96",#N/A,FALSE,"1996E.XLS"}</definedName>
    <definedName name="aws" localSheetId="3" hidden="1">{"print95",#N/A,FALSE,"1995E.XLS";"print96",#N/A,FALSE,"1996E.XLS"}</definedName>
    <definedName name="aws" localSheetId="2" hidden="1">{"print95",#N/A,FALSE,"1995E.XLS";"print96",#N/A,FALSE,"1996E.XLS"}</definedName>
    <definedName name="aws" hidden="1">{"print95",#N/A,FALSE,"1995E.XLS";"print96",#N/A,FALSE,"1996E.XLS"}</definedName>
    <definedName name="benef0" localSheetId="37">[3]ОценкаЭкЭфф!#REF!</definedName>
    <definedName name="benef0" localSheetId="18">[3]ОценкаЭкЭфф!#REF!</definedName>
    <definedName name="benef0" localSheetId="28">[3]ОценкаЭкЭфф!#REF!</definedName>
    <definedName name="benef0" localSheetId="20">[3]ОценкаЭкЭфф!#REF!</definedName>
    <definedName name="benef0" localSheetId="29">[3]ОценкаЭкЭфф!#REF!</definedName>
    <definedName name="benef0" localSheetId="15">[3]ОценкаЭкЭфф!#REF!</definedName>
    <definedName name="benef0" localSheetId="25">[3]ОценкаЭкЭфф!#REF!</definedName>
    <definedName name="benef0" localSheetId="21">[3]ОценкаЭкЭфф!#REF!</definedName>
    <definedName name="benef0" localSheetId="31">[3]ОценкаЭкЭфф!#REF!</definedName>
    <definedName name="benef0">[3]ОценкаЭкЭфф!#REF!</definedName>
    <definedName name="benefm10" localSheetId="37">[3]ОценкаЭкЭфф!#REF!</definedName>
    <definedName name="benefm10" localSheetId="18">[3]ОценкаЭкЭфф!#REF!</definedName>
    <definedName name="benefm10" localSheetId="28">[3]ОценкаЭкЭфф!#REF!</definedName>
    <definedName name="benefm10" localSheetId="20">[3]ОценкаЭкЭфф!#REF!</definedName>
    <definedName name="benefm10" localSheetId="29">[3]ОценкаЭкЭфф!#REF!</definedName>
    <definedName name="benefm10" localSheetId="15">[3]ОценкаЭкЭфф!#REF!</definedName>
    <definedName name="benefm10" localSheetId="25">[3]ОценкаЭкЭфф!#REF!</definedName>
    <definedName name="benefm10" localSheetId="21">[3]ОценкаЭкЭфф!#REF!</definedName>
    <definedName name="benefm10" localSheetId="31">[3]ОценкаЭкЭфф!#REF!</definedName>
    <definedName name="benefm10">[3]ОценкаЭкЭфф!#REF!</definedName>
    <definedName name="benefm20" localSheetId="37">[3]ОценкаЭкЭфф!#REF!</definedName>
    <definedName name="benefm20" localSheetId="18">[3]ОценкаЭкЭфф!#REF!</definedName>
    <definedName name="benefm20" localSheetId="28">[3]ОценкаЭкЭфф!#REF!</definedName>
    <definedName name="benefm20" localSheetId="20">[3]ОценкаЭкЭфф!#REF!</definedName>
    <definedName name="benefm20" localSheetId="29">[3]ОценкаЭкЭфф!#REF!</definedName>
    <definedName name="benefm20" localSheetId="15">[3]ОценкаЭкЭфф!#REF!</definedName>
    <definedName name="benefm20" localSheetId="25">[3]ОценкаЭкЭфф!#REF!</definedName>
    <definedName name="benefm20" localSheetId="21">[3]ОценкаЭкЭфф!#REF!</definedName>
    <definedName name="benefm20" localSheetId="31">[3]ОценкаЭкЭфф!#REF!</definedName>
    <definedName name="benefm20">[3]ОценкаЭкЭфф!#REF!</definedName>
    <definedName name="benefm30" localSheetId="37">[3]ОценкаЭкЭфф!#REF!</definedName>
    <definedName name="benefm30" localSheetId="18">[3]ОценкаЭкЭфф!#REF!</definedName>
    <definedName name="benefm30" localSheetId="28">[3]ОценкаЭкЭфф!#REF!</definedName>
    <definedName name="benefm30" localSheetId="20">[3]ОценкаЭкЭфф!#REF!</definedName>
    <definedName name="benefm30" localSheetId="29">[3]ОценкаЭкЭфф!#REF!</definedName>
    <definedName name="benefm30" localSheetId="15">[3]ОценкаЭкЭфф!#REF!</definedName>
    <definedName name="benefm30" localSheetId="25">[3]ОценкаЭкЭфф!#REF!</definedName>
    <definedName name="benefm30" localSheetId="21">[3]ОценкаЭкЭфф!#REF!</definedName>
    <definedName name="benefm30" localSheetId="31">[3]ОценкаЭкЭфф!#REF!</definedName>
    <definedName name="benefm30">[3]ОценкаЭкЭфф!#REF!</definedName>
    <definedName name="benefm40" localSheetId="37">[3]ОценкаЭкЭфф!#REF!</definedName>
    <definedName name="benefm40" localSheetId="18">[3]ОценкаЭкЭфф!#REF!</definedName>
    <definedName name="benefm40" localSheetId="28">[3]ОценкаЭкЭфф!#REF!</definedName>
    <definedName name="benefm40" localSheetId="20">[3]ОценкаЭкЭфф!#REF!</definedName>
    <definedName name="benefm40" localSheetId="29">[3]ОценкаЭкЭфф!#REF!</definedName>
    <definedName name="benefm40" localSheetId="15">[3]ОценкаЭкЭфф!#REF!</definedName>
    <definedName name="benefm40" localSheetId="25">[3]ОценкаЭкЭфф!#REF!</definedName>
    <definedName name="benefm40" localSheetId="21">[3]ОценкаЭкЭфф!#REF!</definedName>
    <definedName name="benefm40" localSheetId="31">[3]ОценкаЭкЭфф!#REF!</definedName>
    <definedName name="benefm40">[3]ОценкаЭкЭфф!#REF!</definedName>
    <definedName name="benefm50" localSheetId="37">[3]ОценкаЭкЭфф!#REF!</definedName>
    <definedName name="benefm50" localSheetId="18">[3]ОценкаЭкЭфф!#REF!</definedName>
    <definedName name="benefm50" localSheetId="28">[3]ОценкаЭкЭфф!#REF!</definedName>
    <definedName name="benefm50" localSheetId="20">[3]ОценкаЭкЭфф!#REF!</definedName>
    <definedName name="benefm50" localSheetId="29">[3]ОценкаЭкЭфф!#REF!</definedName>
    <definedName name="benefm50" localSheetId="15">[3]ОценкаЭкЭфф!#REF!</definedName>
    <definedName name="benefm50" localSheetId="25">[3]ОценкаЭкЭфф!#REF!</definedName>
    <definedName name="benefm50" localSheetId="21">[3]ОценкаЭкЭфф!#REF!</definedName>
    <definedName name="benefm50" localSheetId="31">[3]ОценкаЭкЭфф!#REF!</definedName>
    <definedName name="benefm50">[3]ОценкаЭкЭфф!#REF!</definedName>
    <definedName name="benefp10" localSheetId="37">[3]ОценкаЭкЭфф!#REF!</definedName>
    <definedName name="benefp10" localSheetId="18">[3]ОценкаЭкЭфф!#REF!</definedName>
    <definedName name="benefp10" localSheetId="28">[3]ОценкаЭкЭфф!#REF!</definedName>
    <definedName name="benefp10" localSheetId="20">[3]ОценкаЭкЭфф!#REF!</definedName>
    <definedName name="benefp10" localSheetId="29">[3]ОценкаЭкЭфф!#REF!</definedName>
    <definedName name="benefp10" localSheetId="15">[3]ОценкаЭкЭфф!#REF!</definedName>
    <definedName name="benefp10" localSheetId="25">[3]ОценкаЭкЭфф!#REF!</definedName>
    <definedName name="benefp10" localSheetId="21">[3]ОценкаЭкЭфф!#REF!</definedName>
    <definedName name="benefp10" localSheetId="31">[3]ОценкаЭкЭфф!#REF!</definedName>
    <definedName name="benefp10">[3]ОценкаЭкЭфф!#REF!</definedName>
    <definedName name="benefp11" localSheetId="37">[4]ОценкаЭкЭфф!#REF!</definedName>
    <definedName name="benefp11" localSheetId="18">[4]ОценкаЭкЭфф!#REF!</definedName>
    <definedName name="benefp11" localSheetId="28">[4]ОценкаЭкЭфф!#REF!</definedName>
    <definedName name="benefp11" localSheetId="15">[4]ОценкаЭкЭфф!#REF!</definedName>
    <definedName name="benefp11" localSheetId="25">[4]ОценкаЭкЭфф!#REF!</definedName>
    <definedName name="benefp11" localSheetId="21">[4]ОценкаЭкЭфф!#REF!</definedName>
    <definedName name="benefp11" localSheetId="31">[4]ОценкаЭкЭфф!#REF!</definedName>
    <definedName name="benefp11">[4]ОценкаЭкЭфф!#REF!</definedName>
    <definedName name="benefp20" localSheetId="37">[3]ОценкаЭкЭфф!#REF!</definedName>
    <definedName name="benefp20" localSheetId="18">[3]ОценкаЭкЭфф!#REF!</definedName>
    <definedName name="benefp20" localSheetId="28">[3]ОценкаЭкЭфф!#REF!</definedName>
    <definedName name="benefp20" localSheetId="20">[3]ОценкаЭкЭфф!#REF!</definedName>
    <definedName name="benefp20" localSheetId="29">[3]ОценкаЭкЭфф!#REF!</definedName>
    <definedName name="benefp20" localSheetId="15">[3]ОценкаЭкЭфф!#REF!</definedName>
    <definedName name="benefp20" localSheetId="25">[3]ОценкаЭкЭфф!#REF!</definedName>
    <definedName name="benefp20" localSheetId="21">[3]ОценкаЭкЭфф!#REF!</definedName>
    <definedName name="benefp20" localSheetId="31">[3]ОценкаЭкЭфф!#REF!</definedName>
    <definedName name="benefp20">[3]ОценкаЭкЭфф!#REF!</definedName>
    <definedName name="benefp30" localSheetId="37">[3]ОценкаЭкЭфф!#REF!</definedName>
    <definedName name="benefp30" localSheetId="18">[3]ОценкаЭкЭфф!#REF!</definedName>
    <definedName name="benefp30" localSheetId="28">[3]ОценкаЭкЭфф!#REF!</definedName>
    <definedName name="benefp30" localSheetId="20">[3]ОценкаЭкЭфф!#REF!</definedName>
    <definedName name="benefp30" localSheetId="29">[3]ОценкаЭкЭфф!#REF!</definedName>
    <definedName name="benefp30" localSheetId="15">[3]ОценкаЭкЭфф!#REF!</definedName>
    <definedName name="benefp30" localSheetId="25">[3]ОценкаЭкЭфф!#REF!</definedName>
    <definedName name="benefp30" localSheetId="21">[3]ОценкаЭкЭфф!#REF!</definedName>
    <definedName name="benefp30" localSheetId="31">[3]ОценкаЭкЭфф!#REF!</definedName>
    <definedName name="benefp30">[3]ОценкаЭкЭфф!#REF!</definedName>
    <definedName name="benefp40" localSheetId="37">[3]ОценкаЭкЭфф!#REF!</definedName>
    <definedName name="benefp40" localSheetId="18">[3]ОценкаЭкЭфф!#REF!</definedName>
    <definedName name="benefp40" localSheetId="28">[3]ОценкаЭкЭфф!#REF!</definedName>
    <definedName name="benefp40" localSheetId="20">[3]ОценкаЭкЭфф!#REF!</definedName>
    <definedName name="benefp40" localSheetId="29">[3]ОценкаЭкЭфф!#REF!</definedName>
    <definedName name="benefp40" localSheetId="15">[3]ОценкаЭкЭфф!#REF!</definedName>
    <definedName name="benefp40" localSheetId="25">[3]ОценкаЭкЭфф!#REF!</definedName>
    <definedName name="benefp40" localSheetId="21">[3]ОценкаЭкЭфф!#REF!</definedName>
    <definedName name="benefp40" localSheetId="31">[3]ОценкаЭкЭфф!#REF!</definedName>
    <definedName name="benefp40">[3]ОценкаЭкЭфф!#REF!</definedName>
    <definedName name="benefp50" localSheetId="37">[3]ОценкаЭкЭфф!#REF!</definedName>
    <definedName name="benefp50" localSheetId="18">[3]ОценкаЭкЭфф!#REF!</definedName>
    <definedName name="benefp50" localSheetId="28">[3]ОценкаЭкЭфф!#REF!</definedName>
    <definedName name="benefp50" localSheetId="20">[3]ОценкаЭкЭфф!#REF!</definedName>
    <definedName name="benefp50" localSheetId="29">[3]ОценкаЭкЭфф!#REF!</definedName>
    <definedName name="benefp50" localSheetId="15">[3]ОценкаЭкЭфф!#REF!</definedName>
    <definedName name="benefp50" localSheetId="25">[3]ОценкаЭкЭфф!#REF!</definedName>
    <definedName name="benefp50" localSheetId="21">[3]ОценкаЭкЭфф!#REF!</definedName>
    <definedName name="benefp50" localSheetId="31">[3]ОценкаЭкЭфф!#REF!</definedName>
    <definedName name="benefp50">[3]ОценкаЭкЭфф!#REF!</definedName>
    <definedName name="COMPARE" localSheetId="3" hidden="1">{"Table A,pg 1",#N/A,FALSE,"Table A-Prov GUR";"Table A,pg 2",#N/A,FALSE,"Table A-Prov GUR"}</definedName>
    <definedName name="COMPARE" localSheetId="2" hidden="1">{"Table A,pg 1",#N/A,FALSE,"Table A-Prov GUR";"Table A,pg 2",#N/A,FALSE,"Table A-Prov GUR"}</definedName>
    <definedName name="COMPARE" hidden="1">{"Table A,pg 1",#N/A,FALSE,"Table A-Prov GUR";"Table A,pg 2",#N/A,FALSE,"Table A-Prov GUR"}</definedName>
    <definedName name="Cost_parameter">[3]ОценкаЭкЭфф!$E$54</definedName>
    <definedName name="cost0" localSheetId="37">[3]ОценкаЭкЭфф!#REF!</definedName>
    <definedName name="cost0" localSheetId="18">[3]ОценкаЭкЭфф!#REF!</definedName>
    <definedName name="cost0" localSheetId="28">[3]ОценкаЭкЭфф!#REF!</definedName>
    <definedName name="cost0" localSheetId="20">[3]ОценкаЭкЭфф!#REF!</definedName>
    <definedName name="cost0" localSheetId="29">[3]ОценкаЭкЭфф!#REF!</definedName>
    <definedName name="cost0" localSheetId="15">[3]ОценкаЭкЭфф!#REF!</definedName>
    <definedName name="cost0" localSheetId="25">[3]ОценкаЭкЭфф!#REF!</definedName>
    <definedName name="cost0" localSheetId="21">[3]ОценкаЭкЭфф!#REF!</definedName>
    <definedName name="cost0" localSheetId="31">[3]ОценкаЭкЭфф!#REF!</definedName>
    <definedName name="cost0">[3]ОценкаЭкЭфф!#REF!</definedName>
    <definedName name="costm10" localSheetId="37">[3]ОценкаЭкЭфф!#REF!</definedName>
    <definedName name="costm10" localSheetId="18">[3]ОценкаЭкЭфф!#REF!</definedName>
    <definedName name="costm10" localSheetId="28">[3]ОценкаЭкЭфф!#REF!</definedName>
    <definedName name="costm10" localSheetId="20">[3]ОценкаЭкЭфф!#REF!</definedName>
    <definedName name="costm10" localSheetId="29">[3]ОценкаЭкЭфф!#REF!</definedName>
    <definedName name="costm10" localSheetId="15">[3]ОценкаЭкЭфф!#REF!</definedName>
    <definedName name="costm10" localSheetId="25">[3]ОценкаЭкЭфф!#REF!</definedName>
    <definedName name="costm10" localSheetId="21">[3]ОценкаЭкЭфф!#REF!</definedName>
    <definedName name="costm10" localSheetId="31">[3]ОценкаЭкЭфф!#REF!</definedName>
    <definedName name="costm10">[3]ОценкаЭкЭфф!#REF!</definedName>
    <definedName name="costm20" localSheetId="37">[3]ОценкаЭкЭфф!#REF!</definedName>
    <definedName name="costm20" localSheetId="18">[3]ОценкаЭкЭфф!#REF!</definedName>
    <definedName name="costm20" localSheetId="28">[3]ОценкаЭкЭфф!#REF!</definedName>
    <definedName name="costm20" localSheetId="20">[3]ОценкаЭкЭфф!#REF!</definedName>
    <definedName name="costm20" localSheetId="29">[3]ОценкаЭкЭфф!#REF!</definedName>
    <definedName name="costm20" localSheetId="15">[3]ОценкаЭкЭфф!#REF!</definedName>
    <definedName name="costm20" localSheetId="25">[3]ОценкаЭкЭфф!#REF!</definedName>
    <definedName name="costm20" localSheetId="21">[3]ОценкаЭкЭфф!#REF!</definedName>
    <definedName name="costm20" localSheetId="31">[3]ОценкаЭкЭфф!#REF!</definedName>
    <definedName name="costm20">[3]ОценкаЭкЭфф!#REF!</definedName>
    <definedName name="costm30" localSheetId="37">[3]ОценкаЭкЭфф!#REF!</definedName>
    <definedName name="costm30" localSheetId="18">[3]ОценкаЭкЭфф!#REF!</definedName>
    <definedName name="costm30" localSheetId="28">[3]ОценкаЭкЭфф!#REF!</definedName>
    <definedName name="costm30" localSheetId="20">[3]ОценкаЭкЭфф!#REF!</definedName>
    <definedName name="costm30" localSheetId="29">[3]ОценкаЭкЭфф!#REF!</definedName>
    <definedName name="costm30" localSheetId="15">[3]ОценкаЭкЭфф!#REF!</definedName>
    <definedName name="costm30" localSheetId="25">[3]ОценкаЭкЭфф!#REF!</definedName>
    <definedName name="costm30" localSheetId="21">[3]ОценкаЭкЭфф!#REF!</definedName>
    <definedName name="costm30" localSheetId="31">[3]ОценкаЭкЭфф!#REF!</definedName>
    <definedName name="costm30">[3]ОценкаЭкЭфф!#REF!</definedName>
    <definedName name="costm40" localSheetId="37">[3]ОценкаЭкЭфф!#REF!</definedName>
    <definedName name="costm40" localSheetId="18">[3]ОценкаЭкЭфф!#REF!</definedName>
    <definedName name="costm40" localSheetId="28">[3]ОценкаЭкЭфф!#REF!</definedName>
    <definedName name="costm40" localSheetId="20">[3]ОценкаЭкЭфф!#REF!</definedName>
    <definedName name="costm40" localSheetId="29">[3]ОценкаЭкЭфф!#REF!</definedName>
    <definedName name="costm40" localSheetId="15">[3]ОценкаЭкЭфф!#REF!</definedName>
    <definedName name="costm40" localSheetId="25">[3]ОценкаЭкЭфф!#REF!</definedName>
    <definedName name="costm40" localSheetId="21">[3]ОценкаЭкЭфф!#REF!</definedName>
    <definedName name="costm40" localSheetId="31">[3]ОценкаЭкЭфф!#REF!</definedName>
    <definedName name="costm40">[3]ОценкаЭкЭфф!#REF!</definedName>
    <definedName name="costm50" localSheetId="37">[3]ОценкаЭкЭфф!#REF!</definedName>
    <definedName name="costm50" localSheetId="18">[3]ОценкаЭкЭфф!#REF!</definedName>
    <definedName name="costm50" localSheetId="28">[3]ОценкаЭкЭфф!#REF!</definedName>
    <definedName name="costm50" localSheetId="20">[3]ОценкаЭкЭфф!#REF!</definedName>
    <definedName name="costm50" localSheetId="29">[3]ОценкаЭкЭфф!#REF!</definedName>
    <definedName name="costm50" localSheetId="15">[3]ОценкаЭкЭфф!#REF!</definedName>
    <definedName name="costm50" localSheetId="25">[3]ОценкаЭкЭфф!#REF!</definedName>
    <definedName name="costm50" localSheetId="21">[3]ОценкаЭкЭфф!#REF!</definedName>
    <definedName name="costm50" localSheetId="31">[3]ОценкаЭкЭфф!#REF!</definedName>
    <definedName name="costm50">[3]ОценкаЭкЭфф!#REF!</definedName>
    <definedName name="costp10" localSheetId="37">[3]ОценкаЭкЭфф!#REF!</definedName>
    <definedName name="costp10" localSheetId="18">[3]ОценкаЭкЭфф!#REF!</definedName>
    <definedName name="costp10" localSheetId="28">[3]ОценкаЭкЭфф!#REF!</definedName>
    <definedName name="costp10" localSheetId="20">[3]ОценкаЭкЭфф!#REF!</definedName>
    <definedName name="costp10" localSheetId="29">[3]ОценкаЭкЭфф!#REF!</definedName>
    <definedName name="costp10" localSheetId="15">[3]ОценкаЭкЭфф!#REF!</definedName>
    <definedName name="costp10" localSheetId="25">[3]ОценкаЭкЭфф!#REF!</definedName>
    <definedName name="costp10" localSheetId="21">[3]ОценкаЭкЭфф!#REF!</definedName>
    <definedName name="costp10" localSheetId="31">[3]ОценкаЭкЭфф!#REF!</definedName>
    <definedName name="costp10">[3]ОценкаЭкЭфф!#REF!</definedName>
    <definedName name="costp20" localSheetId="37">[3]ОценкаЭкЭфф!#REF!</definedName>
    <definedName name="costp20" localSheetId="18">[3]ОценкаЭкЭфф!#REF!</definedName>
    <definedName name="costp20" localSheetId="28">[3]ОценкаЭкЭфф!#REF!</definedName>
    <definedName name="costp20" localSheetId="20">[3]ОценкаЭкЭфф!#REF!</definedName>
    <definedName name="costp20" localSheetId="29">[3]ОценкаЭкЭфф!#REF!</definedName>
    <definedName name="costp20" localSheetId="15">[3]ОценкаЭкЭфф!#REF!</definedName>
    <definedName name="costp20" localSheetId="25">[3]ОценкаЭкЭфф!#REF!</definedName>
    <definedName name="costp20" localSheetId="21">[3]ОценкаЭкЭфф!#REF!</definedName>
    <definedName name="costp20" localSheetId="31">[3]ОценкаЭкЭфф!#REF!</definedName>
    <definedName name="costp20">[3]ОценкаЭкЭфф!#REF!</definedName>
    <definedName name="costp30" localSheetId="37">[3]ОценкаЭкЭфф!#REF!</definedName>
    <definedName name="costp30" localSheetId="18">[3]ОценкаЭкЭфф!#REF!</definedName>
    <definedName name="costp30" localSheetId="28">[3]ОценкаЭкЭфф!#REF!</definedName>
    <definedName name="costp30" localSheetId="20">[3]ОценкаЭкЭфф!#REF!</definedName>
    <definedName name="costp30" localSheetId="29">[3]ОценкаЭкЭфф!#REF!</definedName>
    <definedName name="costp30" localSheetId="15">[3]ОценкаЭкЭфф!#REF!</definedName>
    <definedName name="costp30" localSheetId="25">[3]ОценкаЭкЭфф!#REF!</definedName>
    <definedName name="costp30" localSheetId="21">[3]ОценкаЭкЭфф!#REF!</definedName>
    <definedName name="costp30" localSheetId="31">[3]ОценкаЭкЭфф!#REF!</definedName>
    <definedName name="costp30">[3]ОценкаЭкЭфф!#REF!</definedName>
    <definedName name="costp40" localSheetId="37">[3]ОценкаЭкЭфф!#REF!</definedName>
    <definedName name="costp40" localSheetId="18">[3]ОценкаЭкЭфф!#REF!</definedName>
    <definedName name="costp40" localSheetId="28">[3]ОценкаЭкЭфф!#REF!</definedName>
    <definedName name="costp40" localSheetId="20">[3]ОценкаЭкЭфф!#REF!</definedName>
    <definedName name="costp40" localSheetId="29">[3]ОценкаЭкЭфф!#REF!</definedName>
    <definedName name="costp40" localSheetId="15">[3]ОценкаЭкЭфф!#REF!</definedName>
    <definedName name="costp40" localSheetId="25">[3]ОценкаЭкЭфф!#REF!</definedName>
    <definedName name="costp40" localSheetId="21">[3]ОценкаЭкЭфф!#REF!</definedName>
    <definedName name="costp40" localSheetId="31">[3]ОценкаЭкЭфф!#REF!</definedName>
    <definedName name="costp40">[3]ОценкаЭкЭфф!#REF!</definedName>
    <definedName name="costp50" localSheetId="37">[3]ОценкаЭкЭфф!#REF!</definedName>
    <definedName name="costp50" localSheetId="18">[3]ОценкаЭкЭфф!#REF!</definedName>
    <definedName name="costp50" localSheetId="28">[3]ОценкаЭкЭфф!#REF!</definedName>
    <definedName name="costp50" localSheetId="20">[3]ОценкаЭкЭфф!#REF!</definedName>
    <definedName name="costp50" localSheetId="29">[3]ОценкаЭкЭфф!#REF!</definedName>
    <definedName name="costp50" localSheetId="15">[3]ОценкаЭкЭфф!#REF!</definedName>
    <definedName name="costp50" localSheetId="25">[3]ОценкаЭкЭфф!#REF!</definedName>
    <definedName name="costp50" localSheetId="21">[3]ОценкаЭкЭфф!#REF!</definedName>
    <definedName name="costp50" localSheetId="31">[3]ОценкаЭкЭфф!#REF!</definedName>
    <definedName name="costp50">[3]ОценкаЭкЭфф!#REF!</definedName>
    <definedName name="ddd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dddddddddddddddddddd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dddddddddddddddddddd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dddddddddddddddddddd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ddddddddddddddddddddd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ddddddddddddddddddddd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ddddddddddddddddddddd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ddddddddddddddddddddddd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ddddddddddddddddddddddd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ddddddddddddddddddddddd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dddddddddddddddddddddddddddd" localSheetId="3" hidden="1">{#N/A,#N/A,FALSE,"Aging Summary";#N/A,#N/A,FALSE,"Ratio Analysis";#N/A,#N/A,FALSE,"Test 120 Day Accts";#N/A,#N/A,FALSE,"Tickmarks"}</definedName>
    <definedName name="ddddddddddddddddddddddddddddd" localSheetId="2" hidden="1">{#N/A,#N/A,FALSE,"Aging Summary";#N/A,#N/A,FALSE,"Ratio Analysis";#N/A,#N/A,FALSE,"Test 120 Day Accts";#N/A,#N/A,FALSE,"Tickmarks"}</definedName>
    <definedName name="ddddddddddddddddddddddddddddd" hidden="1">{#N/A,#N/A,FALSE,"Aging Summary";#N/A,#N/A,FALSE,"Ratio Analysis";#N/A,#N/A,FALSE,"Test 120 Day Accts";#N/A,#N/A,FALSE,"Tickmarks"}</definedName>
    <definedName name="deleteme" localSheetId="3" hidden="1">{"'Industry'!$A$1:$M$85","'Industry'!$I$20:$M$45"}</definedName>
    <definedName name="deleteme" localSheetId="2" hidden="1">{"'Industry'!$A$1:$M$85","'Industry'!$I$20:$M$45"}</definedName>
    <definedName name="deleteme" hidden="1">{"'Industry'!$A$1:$M$85","'Industry'!$I$20:$M$45"}</definedName>
    <definedName name="devf" localSheetId="3" hidden="1">{"vi1",#N/A,FALSE,"6_30_96";"vi2",#N/A,FALSE,"6_30_96";"vi3",#N/A,FALSE,"6_30_96"}</definedName>
    <definedName name="devf" localSheetId="2" hidden="1">{"vi1",#N/A,FALSE,"6_30_96";"vi2",#N/A,FALSE,"6_30_96";"vi3",#N/A,FALSE,"6_30_96"}</definedName>
    <definedName name="devf" hidden="1">{"vi1",#N/A,FALSE,"6_30_96";"vi2",#N/A,FALSE,"6_30_96";"vi3",#N/A,FALSE,"6_30_96"}</definedName>
    <definedName name="dg" localSheetId="3" hidden="1">{"Area1",#N/A,FALSE,"OREWACC";"Area2",#N/A,FALSE,"OREWACC"}</definedName>
    <definedName name="dg" localSheetId="2" hidden="1">{"Area1",#N/A,FALSE,"OREWACC";"Area2",#N/A,FALSE,"OREWACC"}</definedName>
    <definedName name="dg" hidden="1">{"Area1",#N/A,FALSE,"OREWACC";"Area2",#N/A,FALSE,"OREWACC"}</definedName>
    <definedName name="discount_rate">[3]ОценкаЭкЭфф!$C$6</definedName>
    <definedName name="DK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K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DohodDengi" localSheetId="13" hidden="1">#REF!</definedName>
    <definedName name="DohodDengi" localSheetId="39" hidden="1">#REF!</definedName>
    <definedName name="DohodDengi" localSheetId="4" hidden="1">#REF!</definedName>
    <definedName name="DohodDengi" localSheetId="3" hidden="1">#REF!</definedName>
    <definedName name="DohodDengi" localSheetId="37" hidden="1">#REF!</definedName>
    <definedName name="DohodDengi" localSheetId="2" hidden="1">#REF!</definedName>
    <definedName name="DohodDengi" localSheetId="46" hidden="1">#REF!</definedName>
    <definedName name="DohodDengi" localSheetId="15" hidden="1">#REF!</definedName>
    <definedName name="DohodDengi" localSheetId="25" hidden="1">#REF!</definedName>
    <definedName name="DohodDengi" localSheetId="21" hidden="1">#REF!</definedName>
    <definedName name="DohodDengi" localSheetId="31" hidden="1">#REF!</definedName>
    <definedName name="DohodDengi" hidden="1">#REF!</definedName>
    <definedName name="DPP" localSheetId="34">'[5]Резюме проекта'!$B$8</definedName>
    <definedName name="DPP">'[6]Резюме (Программа)'!$C$9</definedName>
    <definedName name="Drill_2" localSheetId="3" hidden="1">{"IASTrail",#N/A,FALSE,"IAS"}</definedName>
    <definedName name="Drill_2" localSheetId="2" hidden="1">{"IASTrail",#N/A,FALSE,"IAS"}</definedName>
    <definedName name="Drill_2" hidden="1">{"IASTrail",#N/A,FALSE,"IAS"}</definedName>
    <definedName name="eee" localSheetId="3" hidden="1">{"NWN_Q1810",#N/A,FALSE,"Q1810_1.V";"NWN_Q1412",#N/A,FALSE,"Q1412_1"}</definedName>
    <definedName name="eee" localSheetId="2" hidden="1">{"NWN_Q1810",#N/A,FALSE,"Q1810_1.V";"NWN_Q1412",#N/A,FALSE,"Q1412_1"}</definedName>
    <definedName name="eee" hidden="1">{"NWN_Q1810",#N/A,FALSE,"Q1810_1.V";"NWN_Q1412",#N/A,FALSE,"Q1412_1"}</definedName>
    <definedName name="effect_param">[3]ОценкаЭкЭфф!$E$66</definedName>
    <definedName name="er" localSheetId="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er" localSheetId="2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er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EV__DECIMALSYMBOL__" hidden="1">","</definedName>
    <definedName name="EV__EVCOM_OPTIONS__" hidden="1">8</definedName>
    <definedName name="EV__EXPOPTIONS__" hidden="1">0</definedName>
    <definedName name="EV__LASTREFTIME__" hidden="1">"(GMT+03:00)22.07.2010 17:47:30"</definedName>
    <definedName name="EV__LOCKEDCVW__LEGAL" hidden="1">"C00,COA,ACTUAL,DUH00,C1101580,F00000,BYR,I0000000,O000,R00,S00,2010.DEC,YTD,"</definedName>
    <definedName name="EV__LOCKEDCVW__OWNERSHIP" hidden="1">"ACTUAL,H0000000,G3000000,I0000000,PGROUP,2008.DEC,PERIODIC,"</definedName>
    <definedName name="EV__LOCKEDCVW__RATE" hidden="1">"ACTUAL,EUR,CR,GLOBAL,2008.DEC,PERIODIC,"</definedName>
    <definedName name="EV__LOCKSTATUS__" hidden="1">4</definedName>
    <definedName name="EV__MAXEXPCOLS__" hidden="1">100</definedName>
    <definedName name="EV__MAXEXPROWS__" hidden="1">1000</definedName>
    <definedName name="EV__MEMORYCVW__" hidden="1">0</definedName>
    <definedName name="EV__WBEVMODE__" hidden="1">1</definedName>
    <definedName name="EV__WBREFOPTIONS__" hidden="1">134217732</definedName>
    <definedName name="EV__WBVERSION__" hidden="1">0</definedName>
    <definedName name="EV__WSINFO__" hidden="1">100211</definedName>
    <definedName name="f" localSheetId="3" hidden="1">{"IASTrail",#N/A,FALSE,"IAS"}</definedName>
    <definedName name="f" localSheetId="2" hidden="1">{"IASTrail",#N/A,FALSE,"IAS"}</definedName>
    <definedName name="f" hidden="1">{"IASTrail",#N/A,FALSE,"IAS"}</definedName>
    <definedName name="ff" localSheetId="3" hidden="1">{"AnalRSA",#N/A,TRUE,"PL-Anal";"AnalIAS",#N/A,TRUE,"PL-Anal"}</definedName>
    <definedName name="ff" localSheetId="2" hidden="1">{"AnalRSA",#N/A,TRUE,"PL-Anal";"AnalIAS",#N/A,TRUE,"PL-Anal"}</definedName>
    <definedName name="ff" hidden="1">{"AnalRSA",#N/A,TRUE,"PL-Anal";"AnalIAS",#N/A,TRUE,"PL-Anal"}</definedName>
    <definedName name="fk" localSheetId="3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fk" localSheetId="2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fk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Flter" localSheetId="13" hidden="1">#REF!</definedName>
    <definedName name="Flter" localSheetId="39" hidden="1">#REF!</definedName>
    <definedName name="Flter" localSheetId="4" hidden="1">#REF!</definedName>
    <definedName name="Flter" localSheetId="3" hidden="1">#REF!</definedName>
    <definedName name="Flter" localSheetId="37" hidden="1">#REF!</definedName>
    <definedName name="Flter" localSheetId="2" hidden="1">#REF!</definedName>
    <definedName name="Flter" localSheetId="46" hidden="1">#REF!</definedName>
    <definedName name="Flter" localSheetId="15" hidden="1">#REF!</definedName>
    <definedName name="Flter" localSheetId="25" hidden="1">#REF!</definedName>
    <definedName name="Flter" localSheetId="21" hidden="1">#REF!</definedName>
    <definedName name="Flter" localSheetId="31" hidden="1">#REF!</definedName>
    <definedName name="Flter" hidden="1">#REF!</definedName>
    <definedName name="frref.rull" localSheetId="3" hidden="1">{"vi1",#N/A,FALSE,"Pagcc";"vi2",#N/A,FALSE,"Pagcc";"vi3",#N/A,FALSE,"Pagcc";"vi4",#N/A,FALSE,"Pagcc";"vi5",#N/A,FALSE,"Pagcc";#N/A,#N/A,FALSE,"Contribution"}</definedName>
    <definedName name="frref.rull" localSheetId="2" hidden="1">{"vi1",#N/A,FALSE,"Pagcc";"vi2",#N/A,FALSE,"Pagcc";"vi3",#N/A,FALSE,"Pagcc";"vi4",#N/A,FALSE,"Pagcc";"vi5",#N/A,FALSE,"Pagcc";#N/A,#N/A,FALSE,"Contribution"}</definedName>
    <definedName name="frref.rull" hidden="1">{"vi1",#N/A,FALSE,"Pagcc";"vi2",#N/A,FALSE,"Pagcc";"vi3",#N/A,FALSE,"Pagcc";"vi4",#N/A,FALSE,"Pagcc";"vi5",#N/A,FALSE,"Pagcc";#N/A,#N/A,FALSE,"Contribution"}</definedName>
    <definedName name="fsd" localSheetId="3" hidden="1">{"NWN_Q1810",#N/A,FALSE,"Q1810_1.V";"NWN_Q1412",#N/A,FALSE,"Q1412_1"}</definedName>
    <definedName name="fsd" localSheetId="2" hidden="1">{"NWN_Q1810",#N/A,FALSE,"Q1810_1.V";"NWN_Q1412",#N/A,FALSE,"Q1412_1"}</definedName>
    <definedName name="fsd" hidden="1">{"NWN_Q1810",#N/A,FALSE,"Q1810_1.V";"NWN_Q1412",#N/A,FALSE,"Q1412_1"}</definedName>
    <definedName name="fyhkol" localSheetId="3" hidden="1">{"IAS Mapping",#N/A,TRUE,"RSA_FS"}</definedName>
    <definedName name="fyhkol" localSheetId="2" hidden="1">{"IAS Mapping",#N/A,TRUE,"RSA_FS"}</definedName>
    <definedName name="fyhkol" hidden="1">{"IAS Mapping",#N/A,TRUE,"RSA_FS"}</definedName>
    <definedName name="garyneu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u1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arynew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fsahgsdhf" localSheetId="13" hidden="1">#REF!</definedName>
    <definedName name="gfsahgsdhf" localSheetId="39" hidden="1">#REF!</definedName>
    <definedName name="gfsahgsdhf" localSheetId="4" hidden="1">#REF!</definedName>
    <definedName name="gfsahgsdhf" localSheetId="3" hidden="1">#REF!</definedName>
    <definedName name="gfsahgsdhf" localSheetId="37" hidden="1">#REF!</definedName>
    <definedName name="gfsahgsdhf" localSheetId="2" hidden="1">#REF!</definedName>
    <definedName name="gfsahgsdhf" localSheetId="46" hidden="1">#REF!</definedName>
    <definedName name="gfsahgsdhf" localSheetId="15" hidden="1">#REF!</definedName>
    <definedName name="gfsahgsdhf" localSheetId="25" hidden="1">#REF!</definedName>
    <definedName name="gfsahgsdhf" localSheetId="21" hidden="1">#REF!</definedName>
    <definedName name="gfsahgsdhf" localSheetId="31" hidden="1">#REF!</definedName>
    <definedName name="gfsahgsdhf" hidden="1">#REF!</definedName>
    <definedName name="ggg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g" localSheetId="3" hidden="1">{"IAS Mapping",#N/A,TRUE,"RSA_FS"}</definedName>
    <definedName name="gggg" localSheetId="2" hidden="1">{"IAS Mapping",#N/A,TRUE,"RSA_FS"}</definedName>
    <definedName name="gggg" hidden="1">{"IAS Mapping",#N/A,TRUE,"RSA_FS"}</definedName>
    <definedName name="ggggg" localSheetId="3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ggggg" localSheetId="2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ggggg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gggggg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ggg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ggggg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ghggfdf" localSheetId="3" hidden="1">{"IASTrail",#N/A,FALSE,"IAS"}</definedName>
    <definedName name="ghggfdf" localSheetId="2" hidden="1">{"IASTrail",#N/A,FALSE,"IAS"}</definedName>
    <definedName name="ghggfdf" hidden="1">{"IASTrail",#N/A,FALSE,"IAS"}</definedName>
    <definedName name="GROUP" localSheetId="37">#REF!</definedName>
    <definedName name="GROUP" localSheetId="18">#REF!</definedName>
    <definedName name="GROUP" localSheetId="28">#REF!</definedName>
    <definedName name="GROUP" localSheetId="20">#REF!</definedName>
    <definedName name="GROUP" localSheetId="29">#REF!</definedName>
    <definedName name="GROUP" localSheetId="15">#REF!</definedName>
    <definedName name="GROUP" localSheetId="25">#REF!</definedName>
    <definedName name="GROUP" localSheetId="21">#REF!</definedName>
    <definedName name="GROUP" localSheetId="31">#REF!</definedName>
    <definedName name="GROUP">#REF!</definedName>
    <definedName name="h" localSheetId="3" hidden="1">{"IASTrail",#N/A,FALSE,"IAS"}</definedName>
    <definedName name="h" localSheetId="2" hidden="1">{"IASTrail",#N/A,FALSE,"IAS"}</definedName>
    <definedName name="h" hidden="1">{"IASTrail",#N/A,FALSE,"IAS"}</definedName>
    <definedName name="Header1" localSheetId="13" hidden="1">IF(COUNTA(#REF!)=0,0,INDEX(#REF!,MATCH(ROW(#REF!),#REF!,TRUE)))+1</definedName>
    <definedName name="Header1" localSheetId="39" hidden="1">IF(COUNTA(#REF!)=0,0,INDEX(#REF!,MATCH(ROW(#REF!),#REF!,TRUE)))+1</definedName>
    <definedName name="Header1" localSheetId="4" hidden="1">IF(COUNTA(#REF!)=0,0,INDEX(#REF!,MATCH(ROW(#REF!),#REF!,TRUE)))+1</definedName>
    <definedName name="Header1" localSheetId="37" hidden="1">IF(COUNTA(#REF!)=0,0,INDEX(#REF!,MATCH(ROW(#REF!),#REF!,TRUE)))+1</definedName>
    <definedName name="Header1" localSheetId="2" hidden="1">IF(COUNTA(#REF!)=0,0,INDEX(#REF!,MATCH(ROW(#REF!),#REF!,TRUE)))+1</definedName>
    <definedName name="Header1" localSheetId="46" hidden="1">IF(COUNTA(#REF!)=0,0,INDEX(#REF!,MATCH(ROW(#REF!),#REF!,TRUE)))+1</definedName>
    <definedName name="Header1" localSheetId="15" hidden="1">IF(COUNTA(#REF!)=0,0,INDEX(#REF!,MATCH(ROW(#REF!),#REF!,TRUE)))+1</definedName>
    <definedName name="Header1" localSheetId="25" hidden="1">IF(COUNTA(#REF!)=0,0,INDEX(#REF!,MATCH(ROW(#REF!),#REF!,TRUE)))+1</definedName>
    <definedName name="Header1" localSheetId="21" hidden="1">IF(COUNTA(#REF!)=0,0,INDEX(#REF!,MATCH(ROW(#REF!),#REF!,TRUE)))+1</definedName>
    <definedName name="Header1" localSheetId="31" hidden="1">IF(COUNTA(#REF!)=0,0,INDEX(#REF!,MATCH(ROW(#REF!),#REF!,TRUE)))+1</definedName>
    <definedName name="Header1" hidden="1">IF(COUNTA(#REF!)=0,0,INDEX(#REF!,MATCH(ROW(#REF!),#REF!,TRUE)))+1</definedName>
    <definedName name="hell" localSheetId="3" hidden="1">{"Area1",#N/A,FALSE,"OREWACC";"Area2",#N/A,FALSE,"OREWACC"}</definedName>
    <definedName name="hell" localSheetId="2" hidden="1">{"Area1",#N/A,FALSE,"OREWACC";"Area2",#N/A,FALSE,"OREWACC"}</definedName>
    <definedName name="hell" hidden="1">{"Area1",#N/A,FALSE,"OREWACC";"Area2",#N/A,FALSE,"OREWACC"}</definedName>
    <definedName name="hell2" localSheetId="3" hidden="1">{"Area1",#N/A,FALSE,"OREWACC";"Area2",#N/A,FALSE,"OREWACC"}</definedName>
    <definedName name="hell2" localSheetId="2" hidden="1">{"Area1",#N/A,FALSE,"OREWACC";"Area2",#N/A,FALSE,"OREWACC"}</definedName>
    <definedName name="hell2" hidden="1">{"Area1",#N/A,FALSE,"OREWACC";"Area2",#N/A,FALSE,"OREWACC"}</definedName>
    <definedName name="helleon" localSheetId="3" hidden="1">{"Area1",#N/A,FALSE,"OREWACC";"Area2",#N/A,FALSE,"OREWACC"}</definedName>
    <definedName name="helleon" localSheetId="2" hidden="1">{"Area1",#N/A,FALSE,"OREWACC";"Area2",#N/A,FALSE,"OREWACC"}</definedName>
    <definedName name="helleon" hidden="1">{"Area1",#N/A,FALSE,"OREWACC";"Area2",#N/A,FALSE,"OREWACC"}</definedName>
    <definedName name="Hello" localSheetId="3" hidden="1">{"Area1",#N/A,FALSE,"OREWACC";"Area2",#N/A,FALSE,"OREWACC"}</definedName>
    <definedName name="Hello" localSheetId="2" hidden="1">{"Area1",#N/A,FALSE,"OREWACC";"Area2",#N/A,FALSE,"OREWACC"}</definedName>
    <definedName name="Hello" hidden="1">{"Area1",#N/A,FALSE,"OREWACC";"Area2",#N/A,FALSE,"OREWACC"}</definedName>
    <definedName name="hello1" localSheetId="3" hidden="1">{"Area1",#N/A,FALSE,"OREWACC";"Area2",#N/A,FALSE,"OREWACC"}</definedName>
    <definedName name="hello1" localSheetId="2" hidden="1">{"Area1",#N/A,FALSE,"OREWACC";"Area2",#N/A,FALSE,"OREWACC"}</definedName>
    <definedName name="hello1" hidden="1">{"Area1",#N/A,FALSE,"OREWACC";"Area2",#N/A,FALSE,"OREWACC"}</definedName>
    <definedName name="hello2" localSheetId="3" hidden="1">{"Area1",#N/A,FALSE,"OREWACC";"Area2",#N/A,FALSE,"OREWACC"}</definedName>
    <definedName name="hello2" localSheetId="2" hidden="1">{"Area1",#N/A,FALSE,"OREWACC";"Area2",#N/A,FALSE,"OREWACC"}</definedName>
    <definedName name="hello2" hidden="1">{"Area1",#N/A,FALSE,"OREWACC";"Area2",#N/A,FALSE,"OREWACC"}</definedName>
    <definedName name="hello3" localSheetId="3" hidden="1">{"Area1",#N/A,FALSE,"OREWACC";"Area2",#N/A,FALSE,"OREWACC"}</definedName>
    <definedName name="hello3" localSheetId="2" hidden="1">{"Area1",#N/A,FALSE,"OREWACC";"Area2",#N/A,FALSE,"OREWACC"}</definedName>
    <definedName name="hello3" hidden="1">{"Area1",#N/A,FALSE,"OREWACC";"Area2",#N/A,FALSE,"OREWACC"}</definedName>
    <definedName name="hgf" localSheetId="3" hidden="1">{"IASTrail",#N/A,FALSE,"IAS"}</definedName>
    <definedName name="hgf" localSheetId="2" hidden="1">{"IASTrail",#N/A,FALSE,"IAS"}</definedName>
    <definedName name="hgf" hidden="1">{"IASTrail",#N/A,FALSE,"IAS"}</definedName>
    <definedName name="hh" localSheetId="3" hidden="1">{#N/A,#N/A,FALSE,"1996";#N/A,#N/A,FALSE,"1995";#N/A,#N/A,FALSE,"1994"}</definedName>
    <definedName name="hh" localSheetId="2" hidden="1">{#N/A,#N/A,FALSE,"1996";#N/A,#N/A,FALSE,"1995";#N/A,#N/A,FALSE,"1994"}</definedName>
    <definedName name="hh" hidden="1">{#N/A,#N/A,FALSE,"1996";#N/A,#N/A,FALSE,"1995";#N/A,#N/A,FALSE,"1994"}</definedName>
    <definedName name="HTML_CodePage" hidden="1">1252</definedName>
    <definedName name="HTML_Control" localSheetId="3" hidden="1">{"'Industry'!$A$1:$M$85","'Industry'!$I$20:$M$45"}</definedName>
    <definedName name="HTML_Control" localSheetId="2" hidden="1">{"'Industry'!$A$1:$M$85","'Industry'!$I$20:$M$45"}</definedName>
    <definedName name="HTML_Control" hidden="1">{"'Industry'!$A$1:$M$85","'Industry'!$I$20:$M$45"}</definedName>
    <definedName name="HTML_Description" hidden="1">""</definedName>
    <definedName name="HTML_Email" hidden="1">""</definedName>
    <definedName name="HTML_Header" hidden="1">"Industry"</definedName>
    <definedName name="HTML_LastUpdate" hidden="1">"12/31/96"</definedName>
    <definedName name="HTML_LineAfter" hidden="1">FALSE</definedName>
    <definedName name="HTML_LineBefore" hidden="1">FALSE</definedName>
    <definedName name="HTML_Name" hidden="1">"Portable 3"</definedName>
    <definedName name="HTML_OBDlg2" hidden="1">TRUE</definedName>
    <definedName name="HTML_OBDlg4" hidden="1">TRUE</definedName>
    <definedName name="HTML_OS" hidden="1">0</definedName>
    <definedName name="HTML_PathFile" hidden="1">"p:\input\1996"</definedName>
    <definedName name="HTML_Title" hidden="1">"NEW_X"</definedName>
    <definedName name="idfgdfg" localSheetId="3" hidden="1">{"Area1",#N/A,FALSE,"OREWACC";"Area2",#N/A,FALSE,"OREWACC"}</definedName>
    <definedName name="idfgdfg" localSheetId="2" hidden="1">{"Area1",#N/A,FALSE,"OREWACC";"Area2",#N/A,FALSE,"OREWACC"}</definedName>
    <definedName name="idfgdfg" hidden="1">{"Area1",#N/A,FALSE,"OREWACC";"Area2",#N/A,FALSE,"OREWACC"}</definedName>
    <definedName name="j" localSheetId="3" hidden="1">{"IASTrail",#N/A,FALSE,"IAS"}</definedName>
    <definedName name="j" localSheetId="2" hidden="1">{"IASTrail",#N/A,FALSE,"IAS"}</definedName>
    <definedName name="j" hidden="1">{"IASTrail",#N/A,FALSE,"IAS"}</definedName>
    <definedName name="jyt" localSheetId="3" hidden="1">{"IASTrail",#N/A,FALSE,"IAS"}</definedName>
    <definedName name="jyt" localSheetId="2" hidden="1">{"IASTrail",#N/A,FALSE,"IAS"}</definedName>
    <definedName name="jyt" hidden="1">{"IASTrail",#N/A,FALSE,"IAS"}</definedName>
    <definedName name="k" localSheetId="3" hidden="1">{"IASTrail",#N/A,FALSE,"IAS"}</definedName>
    <definedName name="k" localSheetId="2" hidden="1">{"IASTrail",#N/A,FALSE,"IAS"}</definedName>
    <definedName name="k" hidden="1">{"IASTrail",#N/A,FALSE,"IAS"}</definedName>
    <definedName name="kkk" localSheetId="3" hidden="1">{"BS1",#N/A,TRUE,"RSA_FS";"BS2",#N/A,TRUE,"RSA_FS";"BS3",#N/A,TRUE,"RSA_FS"}</definedName>
    <definedName name="kkk" localSheetId="2" hidden="1">{"BS1",#N/A,TRUE,"RSA_FS";"BS2",#N/A,TRUE,"RSA_FS";"BS3",#N/A,TRUE,"RSA_FS"}</definedName>
    <definedName name="kkk" hidden="1">{"BS1",#N/A,TRUE,"RSA_FS";"BS2",#N/A,TRUE,"RSA_FS";"BS3",#N/A,TRUE,"RSA_FS"}</definedName>
    <definedName name="ldfgdfg" localSheetId="3" hidden="1">{"Area1",#N/A,FALSE,"OREWACC";"Area2",#N/A,FALSE,"OREWACC"}</definedName>
    <definedName name="ldfgdfg" localSheetId="2" hidden="1">{"Area1",#N/A,FALSE,"OREWACC";"Area2",#N/A,FALSE,"OREWACC"}</definedName>
    <definedName name="ldfgdfg" hidden="1">{"Area1",#N/A,FALSE,"OREWACC";"Area2",#N/A,FALSE,"OREWACC"}</definedName>
    <definedName name="lf" localSheetId="13" hidden="1">#REF!</definedName>
    <definedName name="lf" localSheetId="39" hidden="1">#REF!</definedName>
    <definedName name="lf" localSheetId="4" hidden="1">#REF!</definedName>
    <definedName name="lf" localSheetId="3" hidden="1">#REF!</definedName>
    <definedName name="lf" localSheetId="37" hidden="1">#REF!</definedName>
    <definedName name="lf" localSheetId="2" hidden="1">#REF!</definedName>
    <definedName name="lf" localSheetId="46" hidden="1">#REF!</definedName>
    <definedName name="lf" localSheetId="15" hidden="1">#REF!</definedName>
    <definedName name="lf" localSheetId="25" hidden="1">#REF!</definedName>
    <definedName name="lf" localSheetId="21" hidden="1">#REF!</definedName>
    <definedName name="lf" localSheetId="31" hidden="1">#REF!</definedName>
    <definedName name="lf" hidden="1">#REF!</definedName>
    <definedName name="limcount" hidden="1">1</definedName>
    <definedName name="lkj" localSheetId="3" hidden="1">{"print95",#N/A,FALSE,"1995E.XLS";"print96",#N/A,FALSE,"1996E.XLS"}</definedName>
    <definedName name="lkj" localSheetId="2" hidden="1">{"print95",#N/A,FALSE,"1995E.XLS";"print96",#N/A,FALSE,"1996E.XLS"}</definedName>
    <definedName name="lkj" hidden="1">{"print95",#N/A,FALSE,"1995E.XLS";"print96",#N/A,FALSE,"1996E.XLS"}</definedName>
    <definedName name="lkjhk" localSheetId="3" hidden="1">{"IASTrail",#N/A,FALSE,"IAS"}</definedName>
    <definedName name="lkjhk" localSheetId="2" hidden="1">{"IASTrail",#N/A,FALSE,"IAS"}</definedName>
    <definedName name="lkjhk" hidden="1">{"IASTrail",#N/A,FALSE,"IAS"}</definedName>
    <definedName name="lkjljlj" localSheetId="13" hidden="1">#REF!</definedName>
    <definedName name="lkjljlj" localSheetId="39" hidden="1">#REF!</definedName>
    <definedName name="lkjljlj" localSheetId="4" hidden="1">#REF!</definedName>
    <definedName name="lkjljlj" localSheetId="3" hidden="1">#REF!</definedName>
    <definedName name="lkjljlj" localSheetId="37" hidden="1">#REF!</definedName>
    <definedName name="lkjljlj" localSheetId="2" hidden="1">#REF!</definedName>
    <definedName name="lkjljlj" localSheetId="46" hidden="1">#REF!</definedName>
    <definedName name="lkjljlj" localSheetId="15" hidden="1">#REF!</definedName>
    <definedName name="lkjljlj" localSheetId="25" hidden="1">#REF!</definedName>
    <definedName name="lkjljlj" localSheetId="21" hidden="1">#REF!</definedName>
    <definedName name="lkjljlj" localSheetId="31" hidden="1">#REF!</definedName>
    <definedName name="lkjljlj" hidden="1">#REF!</definedName>
    <definedName name="m_0" localSheetId="37">[3]ОценкаЭкЭфф!#REF!</definedName>
    <definedName name="m_0" localSheetId="18">[3]ОценкаЭкЭфф!#REF!</definedName>
    <definedName name="m_0" localSheetId="28">[3]ОценкаЭкЭфф!#REF!</definedName>
    <definedName name="m_0" localSheetId="20">[3]ОценкаЭкЭфф!#REF!</definedName>
    <definedName name="m_0" localSheetId="29">[3]ОценкаЭкЭфф!#REF!</definedName>
    <definedName name="m_0" localSheetId="15">[3]ОценкаЭкЭфф!#REF!</definedName>
    <definedName name="m_0" localSheetId="25">[3]ОценкаЭкЭфф!#REF!</definedName>
    <definedName name="m_0" localSheetId="21">[3]ОценкаЭкЭфф!#REF!</definedName>
    <definedName name="m_0" localSheetId="31">[3]ОценкаЭкЭфф!#REF!</definedName>
    <definedName name="m_0">[3]ОценкаЭкЭфф!#REF!</definedName>
    <definedName name="m_10" localSheetId="37">[3]ОценкаЭкЭфф!#REF!</definedName>
    <definedName name="m_10" localSheetId="18">[3]ОценкаЭкЭфф!#REF!</definedName>
    <definedName name="m_10" localSheetId="28">[3]ОценкаЭкЭфф!#REF!</definedName>
    <definedName name="m_10" localSheetId="20">[3]ОценкаЭкЭфф!#REF!</definedName>
    <definedName name="m_10" localSheetId="29">[3]ОценкаЭкЭфф!#REF!</definedName>
    <definedName name="m_10" localSheetId="15">[3]ОценкаЭкЭфф!#REF!</definedName>
    <definedName name="m_10" localSheetId="25">[3]ОценкаЭкЭфф!#REF!</definedName>
    <definedName name="m_10" localSheetId="21">[3]ОценкаЭкЭфф!#REF!</definedName>
    <definedName name="m_10" localSheetId="31">[3]ОценкаЭкЭфф!#REF!</definedName>
    <definedName name="m_10">[3]ОценкаЭкЭфф!#REF!</definedName>
    <definedName name="m_20" localSheetId="37">[3]ОценкаЭкЭфф!#REF!</definedName>
    <definedName name="m_20" localSheetId="18">[3]ОценкаЭкЭфф!#REF!</definedName>
    <definedName name="m_20" localSheetId="28">[3]ОценкаЭкЭфф!#REF!</definedName>
    <definedName name="m_20" localSheetId="20">[3]ОценкаЭкЭфф!#REF!</definedName>
    <definedName name="m_20" localSheetId="29">[3]ОценкаЭкЭфф!#REF!</definedName>
    <definedName name="m_20" localSheetId="15">[3]ОценкаЭкЭфф!#REF!</definedName>
    <definedName name="m_20" localSheetId="25">[3]ОценкаЭкЭфф!#REF!</definedName>
    <definedName name="m_20" localSheetId="21">[3]ОценкаЭкЭфф!#REF!</definedName>
    <definedName name="m_20" localSheetId="31">[3]ОценкаЭкЭфф!#REF!</definedName>
    <definedName name="m_20">[3]ОценкаЭкЭфф!#REF!</definedName>
    <definedName name="m_30" localSheetId="37">[3]ОценкаЭкЭфф!#REF!</definedName>
    <definedName name="m_30" localSheetId="18">[3]ОценкаЭкЭфф!#REF!</definedName>
    <definedName name="m_30" localSheetId="28">[3]ОценкаЭкЭфф!#REF!</definedName>
    <definedName name="m_30" localSheetId="20">[3]ОценкаЭкЭфф!#REF!</definedName>
    <definedName name="m_30" localSheetId="29">[3]ОценкаЭкЭфф!#REF!</definedName>
    <definedName name="m_30" localSheetId="15">[3]ОценкаЭкЭфф!#REF!</definedName>
    <definedName name="m_30" localSheetId="25">[3]ОценкаЭкЭфф!#REF!</definedName>
    <definedName name="m_30" localSheetId="21">[3]ОценкаЭкЭфф!#REF!</definedName>
    <definedName name="m_30" localSheetId="31">[3]ОценкаЭкЭфф!#REF!</definedName>
    <definedName name="m_30">[3]ОценкаЭкЭфф!#REF!</definedName>
    <definedName name="m_40" localSheetId="37">[3]ОценкаЭкЭфф!#REF!</definedName>
    <definedName name="m_40" localSheetId="18">[3]ОценкаЭкЭфф!#REF!</definedName>
    <definedName name="m_40" localSheetId="28">[3]ОценкаЭкЭфф!#REF!</definedName>
    <definedName name="m_40" localSheetId="20">[3]ОценкаЭкЭфф!#REF!</definedName>
    <definedName name="m_40" localSheetId="29">[3]ОценкаЭкЭфф!#REF!</definedName>
    <definedName name="m_40" localSheetId="15">[3]ОценкаЭкЭфф!#REF!</definedName>
    <definedName name="m_40" localSheetId="25">[3]ОценкаЭкЭфф!#REF!</definedName>
    <definedName name="m_40" localSheetId="21">[3]ОценкаЭкЭфф!#REF!</definedName>
    <definedName name="m_40" localSheetId="31">[3]ОценкаЭкЭфф!#REF!</definedName>
    <definedName name="m_40">[3]ОценкаЭкЭфф!#REF!</definedName>
    <definedName name="m_50" localSheetId="37">[3]ОценкаЭкЭфф!#REF!</definedName>
    <definedName name="m_50" localSheetId="18">[3]ОценкаЭкЭфф!#REF!</definedName>
    <definedName name="m_50" localSheetId="28">[3]ОценкаЭкЭфф!#REF!</definedName>
    <definedName name="m_50" localSheetId="20">[3]ОценкаЭкЭфф!#REF!</definedName>
    <definedName name="m_50" localSheetId="29">[3]ОценкаЭкЭфф!#REF!</definedName>
    <definedName name="m_50" localSheetId="15">[3]ОценкаЭкЭфф!#REF!</definedName>
    <definedName name="m_50" localSheetId="25">[3]ОценкаЭкЭфф!#REF!</definedName>
    <definedName name="m_50" localSheetId="21">[3]ОценкаЭкЭфф!#REF!</definedName>
    <definedName name="m_50" localSheetId="31">[3]ОценкаЭкЭфф!#REF!</definedName>
    <definedName name="m_50">[3]ОценкаЭкЭфф!#REF!</definedName>
    <definedName name="MEWarning" hidden="1">1</definedName>
    <definedName name="MID" localSheetId="37">#REF!</definedName>
    <definedName name="MID" localSheetId="18">#REF!</definedName>
    <definedName name="MID" localSheetId="28">#REF!</definedName>
    <definedName name="MID" localSheetId="20">#REF!</definedName>
    <definedName name="MID" localSheetId="29">#REF!</definedName>
    <definedName name="MID" localSheetId="15">#REF!</definedName>
    <definedName name="MID" localSheetId="25">#REF!</definedName>
    <definedName name="MID" localSheetId="21">#REF!</definedName>
    <definedName name="MID" localSheetId="31">#REF!</definedName>
    <definedName name="MID">#REF!</definedName>
    <definedName name="NPV">[3]ОценкаЭкЭфф!$E$42</definedName>
    <definedName name="NPV_cost_change">[3]ОценкаЭкЭфф!$E$59</definedName>
    <definedName name="npv_effect_change">[3]ОценкаЭкЭфф!$E$71</definedName>
    <definedName name="oil" localSheetId="3" hidden="1">{"Table A,pg 1",#N/A,FALSE,"Table A-Prov GUR";"Table A,pg 2",#N/A,FALSE,"Table A-Prov GUR"}</definedName>
    <definedName name="oil" localSheetId="2" hidden="1">{"Table A,pg 1",#N/A,FALSE,"Table A-Prov GUR";"Table A,pg 2",#N/A,FALSE,"Table A-Prov GUR"}</definedName>
    <definedName name="oil" hidden="1">{"Table A,pg 1",#N/A,FALSE,"Table A-Prov GUR";"Table A,pg 2",#N/A,FALSE,"Table A-Prov GUR"}</definedName>
    <definedName name="p_10" localSheetId="37">[3]ОценкаЭкЭфф!#REF!</definedName>
    <definedName name="p_10" localSheetId="18">[3]ОценкаЭкЭфф!#REF!</definedName>
    <definedName name="p_10" localSheetId="28">[3]ОценкаЭкЭфф!#REF!</definedName>
    <definedName name="p_10" localSheetId="20">[3]ОценкаЭкЭфф!#REF!</definedName>
    <definedName name="p_10" localSheetId="29">[3]ОценкаЭкЭфф!#REF!</definedName>
    <definedName name="p_10" localSheetId="15">[3]ОценкаЭкЭфф!#REF!</definedName>
    <definedName name="p_10" localSheetId="25">[3]ОценкаЭкЭфф!#REF!</definedName>
    <definedName name="p_10" localSheetId="21">[3]ОценкаЭкЭфф!#REF!</definedName>
    <definedName name="p_10" localSheetId="31">[3]ОценкаЭкЭфф!#REF!</definedName>
    <definedName name="p_10">[3]ОценкаЭкЭфф!#REF!</definedName>
    <definedName name="p_20" localSheetId="37">[3]ОценкаЭкЭфф!#REF!</definedName>
    <definedName name="p_20" localSheetId="18">[3]ОценкаЭкЭфф!#REF!</definedName>
    <definedName name="p_20" localSheetId="28">[3]ОценкаЭкЭфф!#REF!</definedName>
    <definedName name="p_20" localSheetId="20">[3]ОценкаЭкЭфф!#REF!</definedName>
    <definedName name="p_20" localSheetId="29">[3]ОценкаЭкЭфф!#REF!</definedName>
    <definedName name="p_20" localSheetId="15">[3]ОценкаЭкЭфф!#REF!</definedName>
    <definedName name="p_20" localSheetId="25">[3]ОценкаЭкЭфф!#REF!</definedName>
    <definedName name="p_20" localSheetId="21">[3]ОценкаЭкЭфф!#REF!</definedName>
    <definedName name="p_20" localSheetId="31">[3]ОценкаЭкЭфф!#REF!</definedName>
    <definedName name="p_20">[3]ОценкаЭкЭфф!#REF!</definedName>
    <definedName name="p_30" localSheetId="37">[3]ОценкаЭкЭфф!#REF!</definedName>
    <definedName name="p_30" localSheetId="18">[3]ОценкаЭкЭфф!#REF!</definedName>
    <definedName name="p_30" localSheetId="28">[3]ОценкаЭкЭфф!#REF!</definedName>
    <definedName name="p_30" localSheetId="20">[3]ОценкаЭкЭфф!#REF!</definedName>
    <definedName name="p_30" localSheetId="29">[3]ОценкаЭкЭфф!#REF!</definedName>
    <definedName name="p_30" localSheetId="15">[3]ОценкаЭкЭфф!#REF!</definedName>
    <definedName name="p_30" localSheetId="25">[3]ОценкаЭкЭфф!#REF!</definedName>
    <definedName name="p_30" localSheetId="21">[3]ОценкаЭкЭфф!#REF!</definedName>
    <definedName name="p_30" localSheetId="31">[3]ОценкаЭкЭфф!#REF!</definedName>
    <definedName name="p_30">[3]ОценкаЭкЭфф!#REF!</definedName>
    <definedName name="p_40" localSheetId="37">[3]ОценкаЭкЭфф!#REF!</definedName>
    <definedName name="p_40" localSheetId="18">[3]ОценкаЭкЭфф!#REF!</definedName>
    <definedName name="p_40" localSheetId="28">[3]ОценкаЭкЭфф!#REF!</definedName>
    <definedName name="p_40" localSheetId="20">[3]ОценкаЭкЭфф!#REF!</definedName>
    <definedName name="p_40" localSheetId="29">[3]ОценкаЭкЭфф!#REF!</definedName>
    <definedName name="p_40" localSheetId="15">[3]ОценкаЭкЭфф!#REF!</definedName>
    <definedName name="p_40" localSheetId="25">[3]ОценкаЭкЭфф!#REF!</definedName>
    <definedName name="p_40" localSheetId="21">[3]ОценкаЭкЭфф!#REF!</definedName>
    <definedName name="p_40" localSheetId="31">[3]ОценкаЭкЭфф!#REF!</definedName>
    <definedName name="p_40">[3]ОценкаЭкЭфф!#REF!</definedName>
    <definedName name="p_50" localSheetId="37">[3]ОценкаЭкЭфф!#REF!</definedName>
    <definedName name="p_50" localSheetId="18">[3]ОценкаЭкЭфф!#REF!</definedName>
    <definedName name="p_50" localSheetId="28">[3]ОценкаЭкЭфф!#REF!</definedName>
    <definedName name="p_50" localSheetId="20">[3]ОценкаЭкЭфф!#REF!</definedName>
    <definedName name="p_50" localSheetId="29">[3]ОценкаЭкЭфф!#REF!</definedName>
    <definedName name="p_50" localSheetId="15">[3]ОценкаЭкЭфф!#REF!</definedName>
    <definedName name="p_50" localSheetId="25">[3]ОценкаЭкЭфф!#REF!</definedName>
    <definedName name="p_50" localSheetId="21">[3]ОценкаЭкЭфф!#REF!</definedName>
    <definedName name="p_50" localSheetId="31">[3]ОценкаЭкЭфф!#REF!</definedName>
    <definedName name="p_50">[3]ОценкаЭкЭфф!#REF!</definedName>
    <definedName name="PI">[3]ОценкаЭкЭфф!$E$43</definedName>
    <definedName name="pi_benef0" localSheetId="37">[3]ОценкаЭкЭфф!#REF!</definedName>
    <definedName name="pi_benef0" localSheetId="18">[3]ОценкаЭкЭфф!#REF!</definedName>
    <definedName name="pi_benef0" localSheetId="28">[3]ОценкаЭкЭфф!#REF!</definedName>
    <definedName name="pi_benef0" localSheetId="20">[3]ОценкаЭкЭфф!#REF!</definedName>
    <definedName name="pi_benef0" localSheetId="29">[3]ОценкаЭкЭфф!#REF!</definedName>
    <definedName name="pi_benef0" localSheetId="15">[3]ОценкаЭкЭфф!#REF!</definedName>
    <definedName name="pi_benef0" localSheetId="25">[3]ОценкаЭкЭфф!#REF!</definedName>
    <definedName name="pi_benef0" localSheetId="21">[3]ОценкаЭкЭфф!#REF!</definedName>
    <definedName name="pi_benef0" localSheetId="31">[3]ОценкаЭкЭфф!#REF!</definedName>
    <definedName name="pi_benef0">[3]ОценкаЭкЭфф!#REF!</definedName>
    <definedName name="pi_benefm10" localSheetId="37">[3]ОценкаЭкЭфф!#REF!</definedName>
    <definedName name="pi_benefm10" localSheetId="18">[3]ОценкаЭкЭфф!#REF!</definedName>
    <definedName name="pi_benefm10" localSheetId="28">[3]ОценкаЭкЭфф!#REF!</definedName>
    <definedName name="pi_benefm10" localSheetId="20">[3]ОценкаЭкЭфф!#REF!</definedName>
    <definedName name="pi_benefm10" localSheetId="29">[3]ОценкаЭкЭфф!#REF!</definedName>
    <definedName name="pi_benefm10" localSheetId="15">[3]ОценкаЭкЭфф!#REF!</definedName>
    <definedName name="pi_benefm10" localSheetId="25">[3]ОценкаЭкЭфф!#REF!</definedName>
    <definedName name="pi_benefm10" localSheetId="21">[3]ОценкаЭкЭфф!#REF!</definedName>
    <definedName name="pi_benefm10" localSheetId="31">[3]ОценкаЭкЭфф!#REF!</definedName>
    <definedName name="pi_benefm10">[3]ОценкаЭкЭфф!#REF!</definedName>
    <definedName name="pi_benefm20" localSheetId="37">[3]ОценкаЭкЭфф!#REF!</definedName>
    <definedName name="pi_benefm20" localSheetId="18">[3]ОценкаЭкЭфф!#REF!</definedName>
    <definedName name="pi_benefm20" localSheetId="28">[3]ОценкаЭкЭфф!#REF!</definedName>
    <definedName name="pi_benefm20" localSheetId="20">[3]ОценкаЭкЭфф!#REF!</definedName>
    <definedName name="pi_benefm20" localSheetId="29">[3]ОценкаЭкЭфф!#REF!</definedName>
    <definedName name="pi_benefm20" localSheetId="15">[3]ОценкаЭкЭфф!#REF!</definedName>
    <definedName name="pi_benefm20" localSheetId="25">[3]ОценкаЭкЭфф!#REF!</definedName>
    <definedName name="pi_benefm20" localSheetId="21">[3]ОценкаЭкЭфф!#REF!</definedName>
    <definedName name="pi_benefm20" localSheetId="31">[3]ОценкаЭкЭфф!#REF!</definedName>
    <definedName name="pi_benefm20">[3]ОценкаЭкЭфф!#REF!</definedName>
    <definedName name="pi_benefm30" localSheetId="37">[3]ОценкаЭкЭфф!#REF!</definedName>
    <definedName name="pi_benefm30" localSheetId="18">[3]ОценкаЭкЭфф!#REF!</definedName>
    <definedName name="pi_benefm30" localSheetId="28">[3]ОценкаЭкЭфф!#REF!</definedName>
    <definedName name="pi_benefm30" localSheetId="20">[3]ОценкаЭкЭфф!#REF!</definedName>
    <definedName name="pi_benefm30" localSheetId="29">[3]ОценкаЭкЭфф!#REF!</definedName>
    <definedName name="pi_benefm30" localSheetId="15">[3]ОценкаЭкЭфф!#REF!</definedName>
    <definedName name="pi_benefm30" localSheetId="25">[3]ОценкаЭкЭфф!#REF!</definedName>
    <definedName name="pi_benefm30" localSheetId="21">[3]ОценкаЭкЭфф!#REF!</definedName>
    <definedName name="pi_benefm30" localSheetId="31">[3]ОценкаЭкЭфф!#REF!</definedName>
    <definedName name="pi_benefm30">[3]ОценкаЭкЭфф!#REF!</definedName>
    <definedName name="pi_benefm40" localSheetId="37">[3]ОценкаЭкЭфф!#REF!</definedName>
    <definedName name="pi_benefm40" localSheetId="18">[3]ОценкаЭкЭфф!#REF!</definedName>
    <definedName name="pi_benefm40" localSheetId="28">[3]ОценкаЭкЭфф!#REF!</definedName>
    <definedName name="pi_benefm40" localSheetId="20">[3]ОценкаЭкЭфф!#REF!</definedName>
    <definedName name="pi_benefm40" localSheetId="29">[3]ОценкаЭкЭфф!#REF!</definedName>
    <definedName name="pi_benefm40" localSheetId="15">[3]ОценкаЭкЭфф!#REF!</definedName>
    <definedName name="pi_benefm40" localSheetId="25">[3]ОценкаЭкЭфф!#REF!</definedName>
    <definedName name="pi_benefm40" localSheetId="21">[3]ОценкаЭкЭфф!#REF!</definedName>
    <definedName name="pi_benefm40" localSheetId="31">[3]ОценкаЭкЭфф!#REF!</definedName>
    <definedName name="pi_benefm40">[3]ОценкаЭкЭфф!#REF!</definedName>
    <definedName name="pi_benefm50" localSheetId="37">[3]ОценкаЭкЭфф!#REF!</definedName>
    <definedName name="pi_benefm50" localSheetId="18">[3]ОценкаЭкЭфф!#REF!</definedName>
    <definedName name="pi_benefm50" localSheetId="28">[3]ОценкаЭкЭфф!#REF!</definedName>
    <definedName name="pi_benefm50" localSheetId="20">[3]ОценкаЭкЭфф!#REF!</definedName>
    <definedName name="pi_benefm50" localSheetId="29">[3]ОценкаЭкЭфф!#REF!</definedName>
    <definedName name="pi_benefm50" localSheetId="15">[3]ОценкаЭкЭфф!#REF!</definedName>
    <definedName name="pi_benefm50" localSheetId="25">[3]ОценкаЭкЭфф!#REF!</definedName>
    <definedName name="pi_benefm50" localSheetId="21">[3]ОценкаЭкЭфф!#REF!</definedName>
    <definedName name="pi_benefm50" localSheetId="31">[3]ОценкаЭкЭфф!#REF!</definedName>
    <definedName name="pi_benefm50">[3]ОценкаЭкЭфф!#REF!</definedName>
    <definedName name="pi_benefp10" localSheetId="37">[3]ОценкаЭкЭфф!#REF!</definedName>
    <definedName name="pi_benefp10" localSheetId="18">[3]ОценкаЭкЭфф!#REF!</definedName>
    <definedName name="pi_benefp10" localSheetId="28">[3]ОценкаЭкЭфф!#REF!</definedName>
    <definedName name="pi_benefp10" localSheetId="20">[3]ОценкаЭкЭфф!#REF!</definedName>
    <definedName name="pi_benefp10" localSheetId="29">[3]ОценкаЭкЭфф!#REF!</definedName>
    <definedName name="pi_benefp10" localSheetId="15">[3]ОценкаЭкЭфф!#REF!</definedName>
    <definedName name="pi_benefp10" localSheetId="25">[3]ОценкаЭкЭфф!#REF!</definedName>
    <definedName name="pi_benefp10" localSheetId="21">[3]ОценкаЭкЭфф!#REF!</definedName>
    <definedName name="pi_benefp10" localSheetId="31">[3]ОценкаЭкЭфф!#REF!</definedName>
    <definedName name="pi_benefp10">[3]ОценкаЭкЭфф!#REF!</definedName>
    <definedName name="pi_benefp20" localSheetId="37">[3]ОценкаЭкЭфф!#REF!</definedName>
    <definedName name="pi_benefp20" localSheetId="18">[3]ОценкаЭкЭфф!#REF!</definedName>
    <definedName name="pi_benefp20" localSheetId="28">[3]ОценкаЭкЭфф!#REF!</definedName>
    <definedName name="pi_benefp20" localSheetId="20">[3]ОценкаЭкЭфф!#REF!</definedName>
    <definedName name="pi_benefp20" localSheetId="29">[3]ОценкаЭкЭфф!#REF!</definedName>
    <definedName name="pi_benefp20" localSheetId="15">[3]ОценкаЭкЭфф!#REF!</definedName>
    <definedName name="pi_benefp20" localSheetId="25">[3]ОценкаЭкЭфф!#REF!</definedName>
    <definedName name="pi_benefp20" localSheetId="21">[3]ОценкаЭкЭфф!#REF!</definedName>
    <definedName name="pi_benefp20" localSheetId="31">[3]ОценкаЭкЭфф!#REF!</definedName>
    <definedName name="pi_benefp20">[3]ОценкаЭкЭфф!#REF!</definedName>
    <definedName name="pi_benefp30" localSheetId="37">[3]ОценкаЭкЭфф!#REF!</definedName>
    <definedName name="pi_benefp30" localSheetId="18">[3]ОценкаЭкЭфф!#REF!</definedName>
    <definedName name="pi_benefp30" localSheetId="28">[3]ОценкаЭкЭфф!#REF!</definedName>
    <definedName name="pi_benefp30" localSheetId="20">[3]ОценкаЭкЭфф!#REF!</definedName>
    <definedName name="pi_benefp30" localSheetId="29">[3]ОценкаЭкЭфф!#REF!</definedName>
    <definedName name="pi_benefp30" localSheetId="15">[3]ОценкаЭкЭфф!#REF!</definedName>
    <definedName name="pi_benefp30" localSheetId="25">[3]ОценкаЭкЭфф!#REF!</definedName>
    <definedName name="pi_benefp30" localSheetId="21">[3]ОценкаЭкЭфф!#REF!</definedName>
    <definedName name="pi_benefp30" localSheetId="31">[3]ОценкаЭкЭфф!#REF!</definedName>
    <definedName name="pi_benefp30">[3]ОценкаЭкЭфф!#REF!</definedName>
    <definedName name="pi_benefp40" localSheetId="37">[3]ОценкаЭкЭфф!#REF!</definedName>
    <definedName name="pi_benefp40" localSheetId="18">[3]ОценкаЭкЭфф!#REF!</definedName>
    <definedName name="pi_benefp40" localSheetId="28">[3]ОценкаЭкЭфф!#REF!</definedName>
    <definedName name="pi_benefp40" localSheetId="20">[3]ОценкаЭкЭфф!#REF!</definedName>
    <definedName name="pi_benefp40" localSheetId="29">[3]ОценкаЭкЭфф!#REF!</definedName>
    <definedName name="pi_benefp40" localSheetId="15">[3]ОценкаЭкЭфф!#REF!</definedName>
    <definedName name="pi_benefp40" localSheetId="25">[3]ОценкаЭкЭфф!#REF!</definedName>
    <definedName name="pi_benefp40" localSheetId="21">[3]ОценкаЭкЭфф!#REF!</definedName>
    <definedName name="pi_benefp40" localSheetId="31">[3]ОценкаЭкЭфф!#REF!</definedName>
    <definedName name="pi_benefp40">[3]ОценкаЭкЭфф!#REF!</definedName>
    <definedName name="pi_benefp50" localSheetId="37">[3]ОценкаЭкЭфф!#REF!</definedName>
    <definedName name="pi_benefp50" localSheetId="18">[3]ОценкаЭкЭфф!#REF!</definedName>
    <definedName name="pi_benefp50" localSheetId="28">[3]ОценкаЭкЭфф!#REF!</definedName>
    <definedName name="pi_benefp50" localSheetId="20">[3]ОценкаЭкЭфф!#REF!</definedName>
    <definedName name="pi_benefp50" localSheetId="29">[3]ОценкаЭкЭфф!#REF!</definedName>
    <definedName name="pi_benefp50" localSheetId="15">[3]ОценкаЭкЭфф!#REF!</definedName>
    <definedName name="pi_benefp50" localSheetId="25">[3]ОценкаЭкЭфф!#REF!</definedName>
    <definedName name="pi_benefp50" localSheetId="21">[3]ОценкаЭкЭфф!#REF!</definedName>
    <definedName name="pi_benefp50" localSheetId="31">[3]ОценкаЭкЭфф!#REF!</definedName>
    <definedName name="pi_benefp50">[3]ОценкаЭкЭфф!#REF!</definedName>
    <definedName name="PI_cost_change">[3]ОценкаЭкЭфф!$E$60</definedName>
    <definedName name="pi_cost0" localSheetId="37">[3]ОценкаЭкЭфф!#REF!</definedName>
    <definedName name="pi_cost0" localSheetId="18">[3]ОценкаЭкЭфф!#REF!</definedName>
    <definedName name="pi_cost0" localSheetId="28">[3]ОценкаЭкЭфф!#REF!</definedName>
    <definedName name="pi_cost0" localSheetId="20">[3]ОценкаЭкЭфф!#REF!</definedName>
    <definedName name="pi_cost0" localSheetId="29">[3]ОценкаЭкЭфф!#REF!</definedName>
    <definedName name="pi_cost0" localSheetId="15">[3]ОценкаЭкЭфф!#REF!</definedName>
    <definedName name="pi_cost0" localSheetId="25">[3]ОценкаЭкЭфф!#REF!</definedName>
    <definedName name="pi_cost0" localSheetId="21">[3]ОценкаЭкЭфф!#REF!</definedName>
    <definedName name="pi_cost0" localSheetId="31">[3]ОценкаЭкЭфф!#REF!</definedName>
    <definedName name="pi_cost0">[3]ОценкаЭкЭфф!#REF!</definedName>
    <definedName name="pi_costm10" localSheetId="37">[3]ОценкаЭкЭфф!#REF!</definedName>
    <definedName name="pi_costm10" localSheetId="18">[3]ОценкаЭкЭфф!#REF!</definedName>
    <definedName name="pi_costm10" localSheetId="28">[3]ОценкаЭкЭфф!#REF!</definedName>
    <definedName name="pi_costm10" localSheetId="20">[3]ОценкаЭкЭфф!#REF!</definedName>
    <definedName name="pi_costm10" localSheetId="29">[3]ОценкаЭкЭфф!#REF!</definedName>
    <definedName name="pi_costm10" localSheetId="15">[3]ОценкаЭкЭфф!#REF!</definedName>
    <definedName name="pi_costm10" localSheetId="25">[3]ОценкаЭкЭфф!#REF!</definedName>
    <definedName name="pi_costm10" localSheetId="21">[3]ОценкаЭкЭфф!#REF!</definedName>
    <definedName name="pi_costm10" localSheetId="31">[3]ОценкаЭкЭфф!#REF!</definedName>
    <definedName name="pi_costm10">[3]ОценкаЭкЭфф!#REF!</definedName>
    <definedName name="pi_costm20" localSheetId="37">[3]ОценкаЭкЭфф!#REF!</definedName>
    <definedName name="pi_costm20" localSheetId="18">[3]ОценкаЭкЭфф!#REF!</definedName>
    <definedName name="pi_costm20" localSheetId="28">[3]ОценкаЭкЭфф!#REF!</definedName>
    <definedName name="pi_costm20" localSheetId="20">[3]ОценкаЭкЭфф!#REF!</definedName>
    <definedName name="pi_costm20" localSheetId="29">[3]ОценкаЭкЭфф!#REF!</definedName>
    <definedName name="pi_costm20" localSheetId="15">[3]ОценкаЭкЭфф!#REF!</definedName>
    <definedName name="pi_costm20" localSheetId="25">[3]ОценкаЭкЭфф!#REF!</definedName>
    <definedName name="pi_costm20" localSheetId="21">[3]ОценкаЭкЭфф!#REF!</definedName>
    <definedName name="pi_costm20" localSheetId="31">[3]ОценкаЭкЭфф!#REF!</definedName>
    <definedName name="pi_costm20">[3]ОценкаЭкЭфф!#REF!</definedName>
    <definedName name="pi_costm30" localSheetId="37">[3]ОценкаЭкЭфф!#REF!</definedName>
    <definedName name="pi_costm30" localSheetId="18">[3]ОценкаЭкЭфф!#REF!</definedName>
    <definedName name="pi_costm30" localSheetId="28">[3]ОценкаЭкЭфф!#REF!</definedName>
    <definedName name="pi_costm30" localSheetId="20">[3]ОценкаЭкЭфф!#REF!</definedName>
    <definedName name="pi_costm30" localSheetId="29">[3]ОценкаЭкЭфф!#REF!</definedName>
    <definedName name="pi_costm30" localSheetId="15">[3]ОценкаЭкЭфф!#REF!</definedName>
    <definedName name="pi_costm30" localSheetId="25">[3]ОценкаЭкЭфф!#REF!</definedName>
    <definedName name="pi_costm30" localSheetId="21">[3]ОценкаЭкЭфф!#REF!</definedName>
    <definedName name="pi_costm30" localSheetId="31">[3]ОценкаЭкЭфф!#REF!</definedName>
    <definedName name="pi_costm30">[3]ОценкаЭкЭфф!#REF!</definedName>
    <definedName name="pi_costm40" localSheetId="37">[3]ОценкаЭкЭфф!#REF!</definedName>
    <definedName name="pi_costm40" localSheetId="18">[3]ОценкаЭкЭфф!#REF!</definedName>
    <definedName name="pi_costm40" localSheetId="28">[3]ОценкаЭкЭфф!#REF!</definedName>
    <definedName name="pi_costm40" localSheetId="20">[3]ОценкаЭкЭфф!#REF!</definedName>
    <definedName name="pi_costm40" localSheetId="29">[3]ОценкаЭкЭфф!#REF!</definedName>
    <definedName name="pi_costm40" localSheetId="15">[3]ОценкаЭкЭфф!#REF!</definedName>
    <definedName name="pi_costm40" localSheetId="25">[3]ОценкаЭкЭфф!#REF!</definedName>
    <definedName name="pi_costm40" localSheetId="21">[3]ОценкаЭкЭфф!#REF!</definedName>
    <definedName name="pi_costm40" localSheetId="31">[3]ОценкаЭкЭфф!#REF!</definedName>
    <definedName name="pi_costm40">[3]ОценкаЭкЭфф!#REF!</definedName>
    <definedName name="pi_costm50" localSheetId="37">[3]ОценкаЭкЭфф!#REF!</definedName>
    <definedName name="pi_costm50" localSheetId="18">[3]ОценкаЭкЭфф!#REF!</definedName>
    <definedName name="pi_costm50" localSheetId="28">[3]ОценкаЭкЭфф!#REF!</definedName>
    <definedName name="pi_costm50" localSheetId="20">[3]ОценкаЭкЭфф!#REF!</definedName>
    <definedName name="pi_costm50" localSheetId="29">[3]ОценкаЭкЭфф!#REF!</definedName>
    <definedName name="pi_costm50" localSheetId="15">[3]ОценкаЭкЭфф!#REF!</definedName>
    <definedName name="pi_costm50" localSheetId="25">[3]ОценкаЭкЭфф!#REF!</definedName>
    <definedName name="pi_costm50" localSheetId="21">[3]ОценкаЭкЭфф!#REF!</definedName>
    <definedName name="pi_costm50" localSheetId="31">[3]ОценкаЭкЭфф!#REF!</definedName>
    <definedName name="pi_costm50">[3]ОценкаЭкЭфф!#REF!</definedName>
    <definedName name="pi_costp10" localSheetId="37">[3]ОценкаЭкЭфф!#REF!</definedName>
    <definedName name="pi_costp10" localSheetId="18">[3]ОценкаЭкЭфф!#REF!</definedName>
    <definedName name="pi_costp10" localSheetId="28">[3]ОценкаЭкЭфф!#REF!</definedName>
    <definedName name="pi_costp10" localSheetId="20">[3]ОценкаЭкЭфф!#REF!</definedName>
    <definedName name="pi_costp10" localSheetId="29">[3]ОценкаЭкЭфф!#REF!</definedName>
    <definedName name="pi_costp10" localSheetId="15">[3]ОценкаЭкЭфф!#REF!</definedName>
    <definedName name="pi_costp10" localSheetId="25">[3]ОценкаЭкЭфф!#REF!</definedName>
    <definedName name="pi_costp10" localSheetId="21">[3]ОценкаЭкЭфф!#REF!</definedName>
    <definedName name="pi_costp10" localSheetId="31">[3]ОценкаЭкЭфф!#REF!</definedName>
    <definedName name="pi_costp10">[3]ОценкаЭкЭфф!#REF!</definedName>
    <definedName name="pi_costp20" localSheetId="37">[3]ОценкаЭкЭфф!#REF!</definedName>
    <definedName name="pi_costp20" localSheetId="18">[3]ОценкаЭкЭфф!#REF!</definedName>
    <definedName name="pi_costp20" localSheetId="28">[3]ОценкаЭкЭфф!#REF!</definedName>
    <definedName name="pi_costp20" localSheetId="20">[3]ОценкаЭкЭфф!#REF!</definedName>
    <definedName name="pi_costp20" localSheetId="29">[3]ОценкаЭкЭфф!#REF!</definedName>
    <definedName name="pi_costp20" localSheetId="15">[3]ОценкаЭкЭфф!#REF!</definedName>
    <definedName name="pi_costp20" localSheetId="25">[3]ОценкаЭкЭфф!#REF!</definedName>
    <definedName name="pi_costp20" localSheetId="21">[3]ОценкаЭкЭфф!#REF!</definedName>
    <definedName name="pi_costp20" localSheetId="31">[3]ОценкаЭкЭфф!#REF!</definedName>
    <definedName name="pi_costp20">[3]ОценкаЭкЭфф!#REF!</definedName>
    <definedName name="pi_costp30" localSheetId="37">[3]ОценкаЭкЭфф!#REF!</definedName>
    <definedName name="pi_costp30" localSheetId="18">[3]ОценкаЭкЭфф!#REF!</definedName>
    <definedName name="pi_costp30" localSheetId="28">[3]ОценкаЭкЭфф!#REF!</definedName>
    <definedName name="pi_costp30" localSheetId="20">[3]ОценкаЭкЭфф!#REF!</definedName>
    <definedName name="pi_costp30" localSheetId="29">[3]ОценкаЭкЭфф!#REF!</definedName>
    <definedName name="pi_costp30" localSheetId="15">[3]ОценкаЭкЭфф!#REF!</definedName>
    <definedName name="pi_costp30" localSheetId="25">[3]ОценкаЭкЭфф!#REF!</definedName>
    <definedName name="pi_costp30" localSheetId="21">[3]ОценкаЭкЭфф!#REF!</definedName>
    <definedName name="pi_costp30" localSheetId="31">[3]ОценкаЭкЭфф!#REF!</definedName>
    <definedName name="pi_costp30">[3]ОценкаЭкЭфф!#REF!</definedName>
    <definedName name="pi_costp40" localSheetId="37">[3]ОценкаЭкЭфф!#REF!</definedName>
    <definedName name="pi_costp40" localSheetId="18">[3]ОценкаЭкЭфф!#REF!</definedName>
    <definedName name="pi_costp40" localSheetId="28">[3]ОценкаЭкЭфф!#REF!</definedName>
    <definedName name="pi_costp40" localSheetId="20">[3]ОценкаЭкЭфф!#REF!</definedName>
    <definedName name="pi_costp40" localSheetId="29">[3]ОценкаЭкЭфф!#REF!</definedName>
    <definedName name="pi_costp40" localSheetId="15">[3]ОценкаЭкЭфф!#REF!</definedName>
    <definedName name="pi_costp40" localSheetId="25">[3]ОценкаЭкЭфф!#REF!</definedName>
    <definedName name="pi_costp40" localSheetId="21">[3]ОценкаЭкЭфф!#REF!</definedName>
    <definedName name="pi_costp40" localSheetId="31">[3]ОценкаЭкЭфф!#REF!</definedName>
    <definedName name="pi_costp40">[3]ОценкаЭкЭфф!#REF!</definedName>
    <definedName name="pi_costp50" localSheetId="37">[3]ОценкаЭкЭфф!#REF!</definedName>
    <definedName name="pi_costp50" localSheetId="18">[3]ОценкаЭкЭфф!#REF!</definedName>
    <definedName name="pi_costp50" localSheetId="28">[3]ОценкаЭкЭфф!#REF!</definedName>
    <definedName name="pi_costp50" localSheetId="20">[3]ОценкаЭкЭфф!#REF!</definedName>
    <definedName name="pi_costp50" localSheetId="29">[3]ОценкаЭкЭфф!#REF!</definedName>
    <definedName name="pi_costp50" localSheetId="15">[3]ОценкаЭкЭфф!#REF!</definedName>
    <definedName name="pi_costp50" localSheetId="25">[3]ОценкаЭкЭфф!#REF!</definedName>
    <definedName name="pi_costp50" localSheetId="21">[3]ОценкаЭкЭфф!#REF!</definedName>
    <definedName name="pi_costp50" localSheetId="31">[3]ОценкаЭкЭфф!#REF!</definedName>
    <definedName name="pi_costp50">[3]ОценкаЭкЭфф!#REF!</definedName>
    <definedName name="pi_effect_change">[3]ОценкаЭкЭфф!$E$72</definedName>
    <definedName name="previous" localSheetId="3" hidden="1">{"Area1",#N/A,FALSE,"OREWACC";"Area2",#N/A,FALSE,"OREWACC"}</definedName>
    <definedName name="previous" localSheetId="2" hidden="1">{"Area1",#N/A,FALSE,"OREWACC";"Area2",#N/A,FALSE,"OREWACC"}</definedName>
    <definedName name="previous" hidden="1">{"Area1",#N/A,FALSE,"OREWACC";"Area2",#N/A,FALSE,"OREWACC"}</definedName>
    <definedName name="Production_2" localSheetId="3" hidden="1">{"IASTrail",#N/A,FALSE,"IAS"}</definedName>
    <definedName name="Production_2" localSheetId="2" hidden="1">{"IASTrail",#N/A,FALSE,"IAS"}</definedName>
    <definedName name="Production_2" hidden="1">{"IASTrail",#N/A,FALSE,"IAS"}</definedName>
    <definedName name="project_duration" localSheetId="37">#REF!</definedName>
    <definedName name="project_duration" localSheetId="18">#REF!</definedName>
    <definedName name="project_duration" localSheetId="28">#REF!</definedName>
    <definedName name="project_duration" localSheetId="20">#REF!</definedName>
    <definedName name="project_duration" localSheetId="29">#REF!</definedName>
    <definedName name="project_duration" localSheetId="15">#REF!</definedName>
    <definedName name="project_duration" localSheetId="25">#REF!</definedName>
    <definedName name="project_duration" localSheetId="21">#REF!</definedName>
    <definedName name="project_duration" localSheetId="31">#REF!</definedName>
    <definedName name="project_duration">#REF!</definedName>
    <definedName name="project_lifetime" localSheetId="37">#REF!</definedName>
    <definedName name="project_lifetime" localSheetId="18">#REF!</definedName>
    <definedName name="project_lifetime" localSheetId="28">#REF!</definedName>
    <definedName name="project_lifetime" localSheetId="20">#REF!</definedName>
    <definedName name="project_lifetime" localSheetId="29">#REF!</definedName>
    <definedName name="project_lifetime" localSheetId="15">#REF!</definedName>
    <definedName name="project_lifetime" localSheetId="25">#REF!</definedName>
    <definedName name="project_lifetime" localSheetId="21">#REF!</definedName>
    <definedName name="project_lifetime" localSheetId="31">#REF!</definedName>
    <definedName name="project_lifetime">#REF!</definedName>
    <definedName name="prooduction_2_rus" localSheetId="3" hidden="1">{"IASTrail",#N/A,FALSE,"IAS"}</definedName>
    <definedName name="prooduction_2_rus" localSheetId="2" hidden="1">{"IASTrail",#N/A,FALSE,"IAS"}</definedName>
    <definedName name="prooduction_2_rus" hidden="1">{"IASTrail",#N/A,FALSE,"IAS"}</definedName>
    <definedName name="Q4_accounts" localSheetId="3" hidden="1">{#N/A,#N/A,FALSE,"1 квартал"}</definedName>
    <definedName name="Q4_accounts" localSheetId="2" hidden="1">{#N/A,#N/A,FALSE,"1 квартал"}</definedName>
    <definedName name="Q4_accounts" hidden="1">{#N/A,#N/A,FALSE,"1 квартал"}</definedName>
    <definedName name="qq" localSheetId="13" hidden="1">#REF!</definedName>
    <definedName name="qq" localSheetId="39" hidden="1">#REF!</definedName>
    <definedName name="qq" localSheetId="4" hidden="1">#REF!</definedName>
    <definedName name="qq" localSheetId="3" hidden="1">#REF!</definedName>
    <definedName name="qq" localSheetId="37" hidden="1">#REF!</definedName>
    <definedName name="qq" localSheetId="2" hidden="1">#REF!</definedName>
    <definedName name="qq" localSheetId="46" hidden="1">#REF!</definedName>
    <definedName name="qq" localSheetId="15" hidden="1">#REF!</definedName>
    <definedName name="qq" localSheetId="25" hidden="1">#REF!</definedName>
    <definedName name="qq" localSheetId="21" hidden="1">#REF!</definedName>
    <definedName name="qq" localSheetId="31" hidden="1">#REF!</definedName>
    <definedName name="qq" hidden="1">#REF!</definedName>
    <definedName name="qqq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q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q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qqqq" localSheetId="3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qqqq" localSheetId="2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qqqq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qqqqqqqqqqqqqqqqqq" localSheetId="3" hidden="1">{"Area1",#N/A,FALSE,"OREWACC";"Area2",#N/A,FALSE,"OREWACC"}</definedName>
    <definedName name="qqqqqqqqqqqqqqqqqq" localSheetId="2" hidden="1">{"Area1",#N/A,FALSE,"OREWACC";"Area2",#N/A,FALSE,"OREWACC"}</definedName>
    <definedName name="qqqqqqqqqqqqqqqqqq" hidden="1">{"Area1",#N/A,FALSE,"OREWACC";"Area2",#N/A,FALSE,"OREWACC"}</definedName>
    <definedName name="RNSs" localSheetId="13" hidden="1">#REF!</definedName>
    <definedName name="RNSs" localSheetId="39" hidden="1">#REF!</definedName>
    <definedName name="RNSs" localSheetId="4" hidden="1">#REF!</definedName>
    <definedName name="RNSs" localSheetId="3" hidden="1">#REF!</definedName>
    <definedName name="RNSs" localSheetId="37" hidden="1">#REF!</definedName>
    <definedName name="RNSs" localSheetId="2" hidden="1">#REF!</definedName>
    <definedName name="RNSs" localSheetId="46" hidden="1">#REF!</definedName>
    <definedName name="RNSs" localSheetId="15" hidden="1">#REF!</definedName>
    <definedName name="RNSs" localSheetId="25" hidden="1">#REF!</definedName>
    <definedName name="RNSs" localSheetId="21" hidden="1">#REF!</definedName>
    <definedName name="RNSs" localSheetId="31" hidden="1">#REF!</definedName>
    <definedName name="RNSs" hidden="1">#REF!</definedName>
    <definedName name="ROI">[3]ОценкаЭкЭфф!$E$45</definedName>
    <definedName name="ROW" localSheetId="37">#REF!</definedName>
    <definedName name="ROW" localSheetId="18">#REF!</definedName>
    <definedName name="ROW" localSheetId="28">#REF!</definedName>
    <definedName name="ROW" localSheetId="20">#REF!</definedName>
    <definedName name="ROW" localSheetId="29">#REF!</definedName>
    <definedName name="ROW" localSheetId="15">#REF!</definedName>
    <definedName name="ROW" localSheetId="25">#REF!</definedName>
    <definedName name="ROW" localSheetId="21">#REF!</definedName>
    <definedName name="ROW" localSheetId="31">#REF!</definedName>
    <definedName name="ROW">#REF!</definedName>
    <definedName name="rtt" localSheetId="3" hidden="1">{"Area1",#N/A,FALSE,"OREWACC";"Area2",#N/A,FALSE,"OREWACC"}</definedName>
    <definedName name="rtt" localSheetId="2" hidden="1">{"Area1",#N/A,FALSE,"OREWACC";"Area2",#N/A,FALSE,"OREWACC"}</definedName>
    <definedName name="rtt" hidden="1">{"Area1",#N/A,FALSE,"OREWACC";"Area2",#N/A,FALSE,"OREWACC"}</definedName>
    <definedName name="RV" localSheetId="3" hidden="1">{"NWN_Q1810",#N/A,FALSE,"Q1810_1.V";"NWN_Q1412",#N/A,FALSE,"Q1412_1"}</definedName>
    <definedName name="RV" localSheetId="2" hidden="1">{"NWN_Q1810",#N/A,FALSE,"Q1810_1.V";"NWN_Q1412",#N/A,FALSE,"Q1412_1"}</definedName>
    <definedName name="RV" hidden="1">{"NWN_Q1810",#N/A,FALSE,"Q1810_1.V";"NWN_Q1412",#N/A,FALSE,"Q1412_1"}</definedName>
    <definedName name="SAPBEXhrIndnt" hidden="1">"Wide"</definedName>
    <definedName name="SAPBEXrevision" hidden="1">1</definedName>
    <definedName name="SAPBEXsysID" hidden="1">"PCS"</definedName>
    <definedName name="SAPBEXwbID" hidden="1">"CF3TZ5JUGRAJL7UXFGQHATPFV"</definedName>
    <definedName name="SAPFuncF4Help" localSheetId="13" hidden="1">Main.SAPF4Help()</definedName>
    <definedName name="SAPFuncF4Help" localSheetId="39" hidden="1">Main.SAPF4Help()</definedName>
    <definedName name="SAPFuncF4Help" localSheetId="4" hidden="1">Main.SAPF4Help()</definedName>
    <definedName name="SAPFuncF4Help" localSheetId="3" hidden="1">Main.SAPF4Help()</definedName>
    <definedName name="SAPFuncF4Help" localSheetId="37" hidden="1">Main.SAPF4Help()</definedName>
    <definedName name="SAPFuncF4Help" localSheetId="2" hidden="1">Main.SAPF4Help()</definedName>
    <definedName name="SAPFuncF4Help" localSheetId="46" hidden="1">Main.SAPF4Help()</definedName>
    <definedName name="SAPFuncF4Help" localSheetId="15" hidden="1">Main.SAPF4Help()</definedName>
    <definedName name="SAPFuncF4Help" localSheetId="25" hidden="1">Main.SAPF4Help()</definedName>
    <definedName name="SAPFuncF4Help" localSheetId="21" hidden="1">Main.SAPF4Help()</definedName>
    <definedName name="SAPFuncF4Help" localSheetId="31" hidden="1">Main.SAPF4Help()</definedName>
    <definedName name="SAPFuncF4Help" hidden="1">Main.SAPF4Help()</definedName>
    <definedName name="SAPsysID" hidden="1">"708C5W7SBKP804JT78WJ0JNKI"</definedName>
    <definedName name="SAPwbID" hidden="1">"ARS"</definedName>
    <definedName name="sencount" hidden="1">1</definedName>
    <definedName name="Sergey" localSheetId="3" hidden="1">{"Area1",#N/A,FALSE,"OREWACC";"Area2",#N/A,FALSE,"OREWACC"}</definedName>
    <definedName name="Sergey" localSheetId="2" hidden="1">{"Area1",#N/A,FALSE,"OREWACC";"Area2",#N/A,FALSE,"OREWACC"}</definedName>
    <definedName name="Sergey" hidden="1">{"Area1",#N/A,FALSE,"OREWACC";"Area2",#N/A,FALSE,"OREWACC"}</definedName>
    <definedName name="ss" localSheetId="3" hidden="1">{"Area1",#N/A,FALSE,"OREWACC";"Area2",#N/A,FALSE,"OREWACC"}</definedName>
    <definedName name="ss" localSheetId="2" hidden="1">{"Area1",#N/A,FALSE,"OREWACC";"Area2",#N/A,FALSE,"OREWACC"}</definedName>
    <definedName name="ss" hidden="1">{"Area1",#N/A,FALSE,"OREWACC";"Area2",#N/A,FALSE,"OREWACC"}</definedName>
    <definedName name="sss" localSheetId="3" hidden="1">{"IASTrail",#N/A,FALSE,"IAS"}</definedName>
    <definedName name="sss" localSheetId="2" hidden="1">{"IASTrail",#N/A,FALSE,"IAS"}</definedName>
    <definedName name="sss" hidden="1">{"IASTrail",#N/A,FALSE,"IAS"}</definedName>
    <definedName name="staff_rate">[3]ОценкаЭкЭфф!$C$7</definedName>
    <definedName name="Start2" localSheetId="13">#REF!</definedName>
    <definedName name="Start2" localSheetId="39">#REF!</definedName>
    <definedName name="Start2" localSheetId="4">#REF!</definedName>
    <definedName name="Start2" localSheetId="3">#REF!</definedName>
    <definedName name="Start2" localSheetId="37">#REF!</definedName>
    <definedName name="Start2" localSheetId="15">#REF!</definedName>
    <definedName name="Start2" localSheetId="25">#REF!</definedName>
    <definedName name="Start2" localSheetId="21">#REF!</definedName>
    <definedName name="Start2" localSheetId="31">#REF!</definedName>
    <definedName name="Start2">#REF!</definedName>
    <definedName name="TextRefCopyRangeCount" hidden="1">42</definedName>
    <definedName name="USD_311203" localSheetId="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USD_311203" localSheetId="2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USD_31120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vv" localSheetId="3" hidden="1">{"IASTrail",#N/A,FALSE,"IAS"}</definedName>
    <definedName name="vv" localSheetId="2" hidden="1">{"IASTrail",#N/A,FALSE,"IAS"}</definedName>
    <definedName name="vv" hidden="1">{"IASTrail",#N/A,FALSE,"IAS"}</definedName>
    <definedName name="w" localSheetId="3" hidden="1">{#N/A,#N/A,FALSE,"FA_1";#N/A,#N/A,FALSE,"Dep'n SE";#N/A,#N/A,FALSE,"Dep'n FC"}</definedName>
    <definedName name="w" localSheetId="2" hidden="1">{#N/A,#N/A,FALSE,"FA_1";#N/A,#N/A,FALSE,"Dep'n SE";#N/A,#N/A,FALSE,"Dep'n FC"}</definedName>
    <definedName name="w" hidden="1">{#N/A,#N/A,FALSE,"FA_1";#N/A,#N/A,FALSE,"Dep'n SE";#N/A,#N/A,FALSE,"Dep'n FC"}</definedName>
    <definedName name="wer" localSheetId="3" hidden="1">{"IASTrail",#N/A,FALSE,"IAS"}</definedName>
    <definedName name="wer" localSheetId="2" hidden="1">{"IASTrail",#N/A,FALSE,"IAS"}</definedName>
    <definedName name="wer" hidden="1">{"IASTrail",#N/A,FALSE,"IAS"}</definedName>
    <definedName name="werw" localSheetId="3" hidden="1">{"Area1",#N/A,FALSE,"OREWACC";"Area2",#N/A,FALSE,"OREWACC"}</definedName>
    <definedName name="werw" localSheetId="2" hidden="1">{"Area1",#N/A,FALSE,"OREWACC";"Area2",#N/A,FALSE,"OREWACC"}</definedName>
    <definedName name="werw" hidden="1">{"Area1",#N/A,FALSE,"OREWACC";"Area2",#N/A,FALSE,"OREWACC"}</definedName>
    <definedName name="WFT" localSheetId="3" hidden="1">{"Area1",#N/A,FALSE,"OREWACC";"Area2",#N/A,FALSE,"OREWACC"}</definedName>
    <definedName name="WFT" localSheetId="2" hidden="1">{"Area1",#N/A,FALSE,"OREWACC";"Area2",#N/A,FALSE,"OREWACC"}</definedName>
    <definedName name="WFT" hidden="1">{"Area1",#N/A,FALSE,"OREWACC";"Area2",#N/A,FALSE,"OREWACC"}</definedName>
    <definedName name="wkrp" localSheetId="3" hidden="1">{"Area1",#N/A,FALSE,"OREWACC";"Area2",#N/A,FALSE,"OREWACC"}</definedName>
    <definedName name="wkrp" localSheetId="2" hidden="1">{"Area1",#N/A,FALSE,"OREWACC";"Area2",#N/A,FALSE,"OREWACC"}</definedName>
    <definedName name="wkrp" hidden="1">{"Area1",#N/A,FALSE,"OREWACC";"Area2",#N/A,FALSE,"OREWACC"}</definedName>
    <definedName name="wrn.Aging._.and._.Trend._.Analysis." localSheetId="3" hidden="1">{#N/A,#N/A,FALSE,"Aging Summary";#N/A,#N/A,FALSE,"Ratio Analysis";#N/A,#N/A,FALSE,"Test 120 Day Accts";#N/A,#N/A,FALSE,"Tickmarks"}</definedName>
    <definedName name="wrn.Aging._.and._.Trend._.Analysis." localSheetId="2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LAN." localSheetId="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" localSheetId="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L." localSheetId="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" localSheetId="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Buildups." localSheetId="3" hidden="1">{"ACQ",#N/A,FALSE,"ACQUISITIONS";"ACQF",#N/A,FALSE,"ACQUISITIONS";"PF",#N/A,FALSE,"PROYECTOVILA";"PV",#N/A,FALSE,"PROYECTOVILA";"Fee Dev",#N/A,FALSE,"DEVELOPMENT GROWTH";"gd",#N/A,FALSE,"DEVELOPMENT GROWTH"}</definedName>
    <definedName name="wrn.Buildups." localSheetId="2" hidden="1">{"ACQ",#N/A,FALSE,"ACQUISITIONS";"ACQF",#N/A,FALSE,"ACQUISITIONS";"PF",#N/A,FALSE,"PROYECTOVILA";"PV",#N/A,FALSE,"PROYECTOVILA";"Fee Dev",#N/A,FALSE,"DEVELOPMENT GROWTH";"gd",#N/A,FALSE,"DEVELOPMENT GROWTH"}</definedName>
    <definedName name="wrn.Buildups." hidden="1">{"ACQ",#N/A,FALSE,"ACQUISITIONS";"ACQF",#N/A,FALSE,"ACQUISITIONS";"PF",#N/A,FALSE,"PROYECTOVILA";"PV",#N/A,FALSE,"PROYECTOVILA";"Fee Dev",#N/A,FALSE,"DEVELOPMENT GROWTH";"gd",#N/A,FALSE,"DEVELOPMENT GROWTH"}</definedName>
    <definedName name="wrn.Coded._.IAS._.FS." localSheetId="3" hidden="1">{"IASTrail",#N/A,FALSE,"IAS"}</definedName>
    <definedName name="wrn.Coded._.IAS._.FS." localSheetId="2" hidden="1">{"IASTrail",#N/A,FALSE,"IAS"}</definedName>
    <definedName name="wrn.Coded._.IAS._.FS." hidden="1">{"IASTrail",#N/A,FALSE,"IAS"}</definedName>
    <definedName name="wrn.Compco._.Only." localSheetId="3" hidden="1">{"vi1",#N/A,FALSE,"6_30_96";"vi2",#N/A,FALSE,"6_30_96";"vi3",#N/A,FALSE,"6_30_96"}</definedName>
    <definedName name="wrn.Compco._.Only." localSheetId="2" hidden="1">{"vi1",#N/A,FALSE,"6_30_96";"vi2",#N/A,FALSE,"6_30_96";"vi3",#N/A,FALSE,"6_30_96"}</definedName>
    <definedName name="wrn.Compco._.Only." hidden="1">{"vi1",#N/A,FALSE,"6_30_96";"vi2",#N/A,FALSE,"6_30_96";"vi3",#N/A,FALSE,"6_30_96"}</definedName>
    <definedName name="wrn.ex." localSheetId="3" hidden="1">{#N/A,#N/A,FALSE,"NBU rates 1999"}</definedName>
    <definedName name="wrn.ex." localSheetId="2" hidden="1">{#N/A,#N/A,FALSE,"NBU rates 1999"}</definedName>
    <definedName name="wrn.ex." hidden="1">{#N/A,#N/A,FALSE,"NBU rates 1999"}</definedName>
    <definedName name="wrn.Financials_long." localSheetId="3" hidden="1">{"IS",#N/A,FALSE,"Financials2 (Expanded)";"bsa",#N/A,FALSE,"Financials2 (Expanded)";"BS",#N/A,FALSE,"Financials2 (Expanded)";"CF",#N/A,FALSE,"Financials2 (Expanded)"}</definedName>
    <definedName name="wrn.Financials_long." localSheetId="2" hidden="1">{"IS",#N/A,FALSE,"Financials2 (Expanded)";"bsa",#N/A,FALSE,"Financials2 (Expanded)";"BS",#N/A,FALSE,"Financials2 (Expanded)";"CF",#N/A,FALSE,"Financials2 (Expanded)"}</definedName>
    <definedName name="wrn.Financials_long." hidden="1">{"IS",#N/A,FALSE,"Financials2 (Expanded)";"bsa",#N/A,FALSE,"Financials2 (Expanded)";"BS",#N/A,FALSE,"Financials2 (Expanded)";"CF",#N/A,FALSE,"Financials2 (Expanded)"}</definedName>
    <definedName name="wrn.Fixed._.Assets._.Note._.and._.Depreciation." localSheetId="3" hidden="1">{#N/A,#N/A,FALSE,"FA_1";#N/A,#N/A,FALSE,"Dep'n SE";#N/A,#N/A,FALSE,"Dep'n FC"}</definedName>
    <definedName name="wrn.Fixed._.Assets._.Note._.and._.Depreciation." localSheetId="2" hidden="1">{#N/A,#N/A,FALSE,"FA_1";#N/A,#N/A,FALSE,"Dep'n SE";#N/A,#N/A,FALSE,"Dep'n FC"}</definedName>
    <definedName name="wrn.Fixed._.Assets._.Note._.and._.Depreciation." hidden="1">{#N/A,#N/A,FALSE,"FA_1";#N/A,#N/A,FALSE,"Dep'n SE";#N/A,#N/A,FALSE,"Dep'n FC"}</definedName>
    <definedName name="wrn.full." localSheetId="3" hidden="1">{"vi1",#N/A,FALSE,"Pagcc";"vi2",#N/A,FALSE,"Pagcc";"vi3",#N/A,FALSE,"Pagcc";"vi4",#N/A,FALSE,"Pagcc";"vi5",#N/A,FALSE,"Pagcc";#N/A,#N/A,FALSE,"Contribution"}</definedName>
    <definedName name="wrn.full." localSheetId="2" hidden="1">{"vi1",#N/A,FALSE,"Pagcc";"vi2",#N/A,FALSE,"Pagcc";"vi3",#N/A,FALSE,"Pagcc";"vi4",#N/A,FALSE,"Pagcc";"vi5",#N/A,FALSE,"Pagcc";#N/A,#N/A,FALSE,"Contribution"}</definedName>
    <definedName name="wrn.full." hidden="1">{"vi1",#N/A,FALSE,"Pagcc";"vi2",#N/A,FALSE,"Pagcc";"vi3",#N/A,FALSE,"Pagcc";"vi4",#N/A,FALSE,"Pagcc";"vi5",#N/A,FALSE,"Pagcc";#N/A,#N/A,FALSE,"Contribution"}</definedName>
    <definedName name="wrn.Full._.IAS._.STATEMENTS." localSheetId="3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IAS._.STATEMENTS." localSheetId="2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IAS._.STATEMENTS.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wrn.Full._.Monty." localSheetId="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" localSheetId="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report." localSheetId="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" localSheetId="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TRAIL." localSheetId="3" hidden="1">{"IAS Mapping",#N/A,FALSE,"RSA_FS";#N/A,#N/A,FALSE,"CHECK!";#N/A,#N/A,FALSE,"Recon";#N/A,#N/A,FALSE,"NMG";#N/A,#N/A,FALSE,"Journals";"AnalRSA",#N/A,FALSE,"PL-Anal";"AnalIAS",#N/A,FALSE,"PL-Anal";#N/A,#N/A,FALSE,"COS"}</definedName>
    <definedName name="wrn.Full._.TRAIL." localSheetId="2" hidden="1">{"IAS Mapping",#N/A,FALSE,"RSA_FS";#N/A,#N/A,FALSE,"CHECK!";#N/A,#N/A,FALSE,"Recon";#N/A,#N/A,FALSE,"NMG";#N/A,#N/A,FALSE,"Journals";"AnalRSA",#N/A,FALSE,"PL-Anal";"AnalIAS",#N/A,FALSE,"PL-Anal";#N/A,#N/A,FALSE,"COS"}</definedName>
    <definedName name="wrn.Full._.TRAIL." hidden="1">{"IAS Mapping",#N/A,FALSE,"RSA_FS";#N/A,#N/A,FALSE,"CHECK!";#N/A,#N/A,FALSE,"Recon";#N/A,#N/A,FALSE,"NMG";#N/A,#N/A,FALSE,"Journals";"AnalRSA",#N/A,FALSE,"PL-Anal";"AnalIAS",#N/A,FALSE,"PL-Anal";#N/A,#N/A,FALSE,"COS"}</definedName>
    <definedName name="wrn.Help." localSheetId="3" hidden="1">{#N/A,#N/A,TRUE,"MAP";#N/A,#N/A,TRUE,"STEPS";#N/A,#N/A,TRUE,"RULES"}</definedName>
    <definedName name="wrn.Help." localSheetId="2" hidden="1">{#N/A,#N/A,TRUE,"MAP";#N/A,#N/A,TRUE,"STEPS";#N/A,#N/A,TRUE,"RULES"}</definedName>
    <definedName name="wrn.Help." hidden="1">{#N/A,#N/A,TRUE,"MAP";#N/A,#N/A,TRUE,"STEPS";#N/A,#N/A,TRUE,"RULES"}</definedName>
    <definedName name="wrn.IAS._.BS._.PL._.CF._.and._.Notes." localSheetId="3" hidden="1">{"IASBS",#N/A,TRUE,"IAS";"IASPL",#N/A,TRUE,"IAS";"IASNotes",#N/A,TRUE,"IAS";"CFDir - expanded",#N/A,TRUE,"CF DIR"}</definedName>
    <definedName name="wrn.IAS._.BS._.PL._.CF._.and._.Notes." localSheetId="2" hidden="1">{"IASBS",#N/A,TRUE,"IAS";"IASPL",#N/A,TRUE,"IAS";"IASNotes",#N/A,TRUE,"IAS";"CFDir - expanded",#N/A,TRUE,"CF DIR"}</definedName>
    <definedName name="wrn.IAS._.BS._.PL._.CF._.and._.Notes." hidden="1">{"IASBS",#N/A,TRUE,"IAS";"IASPL",#N/A,TRUE,"IAS";"IASNotes",#N/A,TRUE,"IAS";"CFDir - expanded",#N/A,TRUE,"CF DIR"}</definedName>
    <definedName name="wrn.IAS._.FS._.ZOOMED._.IN._.Forms." localSheetId="3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FS._.ZOOMED._.IN._.Forms." localSheetId="2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FS._.ZOOMED._.IN._.Forms." hidden="1">{"IAS_ShortView_1",#N/A,FALSE,"IAS";"IAS_ShortView_2",#N/A,FALSE,"IAS";"IAS_ShortView_3",#N/A,FALSE,"IAS";"IAS_ShortView_4",#N/A,FALSE,"IAS";"IAS_ShortView_5",#N/A,FALSE,"IAS";"IAS_ShortView_6",#N/A,FALSE,"IAS";"IAS_ShortView_7",#N/A,FALSE,"IAS";"CFDir - Zoomed In",#N/A,FALSE,"CF DIR"}</definedName>
    <definedName name="wrn.IAS._.Mapping." localSheetId="3" hidden="1">{"IAS Mapping",#N/A,TRUE,"RSA_FS"}</definedName>
    <definedName name="wrn.IAS._.Mapping." localSheetId="2" hidden="1">{"IAS Mapping",#N/A,TRUE,"RSA_FS"}</definedName>
    <definedName name="wrn.IAS._.Mapping." hidden="1">{"IAS Mapping",#N/A,TRUE,"RSA_FS"}</definedName>
    <definedName name="wrn.INDEPS." localSheetId="3" hidden="1">{"page1",#N/A,FALSE,"TIND_CC1";"page2",#N/A,FALSE,"TIND_CC1";"page3",#N/A,FALSE,"TIND_CC1";"page4",#N/A,FALSE,"TIND_CC1";"page5",#N/A,FALSE,"TIND_CC1"}</definedName>
    <definedName name="wrn.INDEPS." localSheetId="2" hidden="1">{"page1",#N/A,FALSE,"TIND_CC1";"page2",#N/A,FALSE,"TIND_CC1";"page3",#N/A,FALSE,"TIND_CC1";"page4",#N/A,FALSE,"TIND_CC1";"page5",#N/A,FALSE,"TIND_CC1"}</definedName>
    <definedName name="wrn.INDEPS." hidden="1">{"page1",#N/A,FALSE,"TIND_CC1";"page2",#N/A,FALSE,"TIND_CC1";"page3",#N/A,FALSE,"TIND_CC1";"page4",#N/A,FALSE,"TIND_CC1";"page5",#N/A,FALSE,"TIND_CC1"}</definedName>
    <definedName name="wrn.Inflation._.factors._.used." localSheetId="3" hidden="1">{#N/A,#N/A,FALSE,"Infl_fact"}</definedName>
    <definedName name="wrn.Inflation._.factors._.used." localSheetId="2" hidden="1">{#N/A,#N/A,FALSE,"Infl_fact"}</definedName>
    <definedName name="wrn.Inflation._.factors._.used." hidden="1">{#N/A,#N/A,FALSE,"Infl_fact"}</definedName>
    <definedName name="wrn.NWN_QUOTES." localSheetId="3" hidden="1">{"NWN_Q1810",#N/A,FALSE,"Q1810_1.V";"NWN_Q1412",#N/A,FALSE,"Q1412_1"}</definedName>
    <definedName name="wrn.NWN_QUOTES." localSheetId="2" hidden="1">{"NWN_Q1810",#N/A,FALSE,"Q1810_1.V";"NWN_Q1412",#N/A,FALSE,"Q1412_1"}</definedName>
    <definedName name="wrn.NWN_QUOTES." hidden="1">{"NWN_Q1810",#N/A,FALSE,"Q1810_1.V";"NWN_Q1412",#N/A,FALSE,"Q1412_1"}</definedName>
    <definedName name="wrn.Paging._.Compco." localSheetId="3" hidden="1">{"financials",#N/A,TRUE,"6_30_96";"footnotes",#N/A,TRUE,"6_30_96";"valuation",#N/A,TRUE,"6_30_96"}</definedName>
    <definedName name="wrn.Paging._.Compco." localSheetId="2" hidden="1">{"financials",#N/A,TRUE,"6_30_96";"footnotes",#N/A,TRUE,"6_30_96";"valuation",#N/A,TRUE,"6_30_96"}</definedName>
    <definedName name="wrn.Paging._.Compco." hidden="1">{"financials",#N/A,TRUE,"6_30_96";"footnotes",#N/A,TRUE,"6_30_96";"valuation",#N/A,TRUE,"6_30_96"}</definedName>
    <definedName name="wrn.PL._.Analysis." localSheetId="3" hidden="1">{"AnalRSA",#N/A,TRUE,"PL-Anal";"AnalIAS",#N/A,TRUE,"PL-Anal"}</definedName>
    <definedName name="wrn.PL._.Analysis." localSheetId="2" hidden="1">{"AnalRSA",#N/A,TRUE,"PL-Anal";"AnalIAS",#N/A,TRUE,"PL-Anal"}</definedName>
    <definedName name="wrn.PL._.Analysis." hidden="1">{"AnalRSA",#N/A,TRUE,"PL-Anal";"AnalIAS",#N/A,TRUE,"PL-Anal"}</definedName>
    <definedName name="wrn.pq98o2a." localSheetId="3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q98o2a." localSheetId="2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q98o2a." hidden="1">{#N/A,#N/A,FALSE,"Supuestos";#N/A,#N/A,FALSE,"Totales";#N/A,#N/A,FALSE,"UTE TDF";#N/A,#N/A,FALSE,"C. AUSTRAL";#N/A,#N/A,FALSE,"L. ATRAVESADO";#N/A,#N/A,FALSE,"FERNANDEZ  ORO";#N/A,#N/A,FALSE,"PORTEZUELOS";#N/A,#N/A,FALSE,"25 MM";#N/A,#N/A,FALSE,"SAN ROQUE";#N/A,#N/A,FALSE,"A.  PICHANA"}</definedName>
    <definedName name="wrn.Print." localSheetId="3" hidden="1">{"vi1",#N/A,FALSE,"Financial Statements";"vi2",#N/A,FALSE,"Financial Statements";#N/A,#N/A,FALSE,"DCF"}</definedName>
    <definedName name="wrn.Print." localSheetId="2" hidden="1">{"vi1",#N/A,FALSE,"Financial Statements";"vi2",#N/A,FALSE,"Financial Statements";#N/A,#N/A,FALSE,"DCF"}</definedName>
    <definedName name="wrn.Print." hidden="1">{"vi1",#N/A,FALSE,"Financial Statements";"vi2",#N/A,FALSE,"Financial Statements";#N/A,#N/A,FALSE,"DCF"}</definedName>
    <definedName name="wrn.print95and96." localSheetId="3" hidden="1">{"print95",#N/A,FALSE,"1995E.XLS";"print96",#N/A,FALSE,"1996E.XLS"}</definedName>
    <definedName name="wrn.print95and96." localSheetId="2" hidden="1">{"print95",#N/A,FALSE,"1995E.XLS";"print96",#N/A,FALSE,"1996E.XLS"}</definedName>
    <definedName name="wrn.print95and96." hidden="1">{"print95",#N/A,FALSE,"1995E.XLS";"print96",#N/A,FALSE,"1996E.XLS"}</definedName>
    <definedName name="wrn.REPORT1." localSheetId="3" hidden="1">{"PRINTME",#N/A,FALSE,"FINAL-10"}</definedName>
    <definedName name="wrn.REPORT1." localSheetId="2" hidden="1">{"PRINTME",#N/A,FALSE,"FINAL-10"}</definedName>
    <definedName name="wrn.REPORT1." hidden="1">{"PRINTME",#N/A,FALSE,"FINAL-10"}</definedName>
    <definedName name="wrn.Report2" localSheetId="3" hidden="1">{"PRINTME",#N/A,FALSE,"FINAL-10"}</definedName>
    <definedName name="wrn.Report2" localSheetId="2" hidden="1">{"PRINTME",#N/A,FALSE,"FINAL-10"}</definedName>
    <definedName name="wrn.Report2" hidden="1">{"PRINTME",#N/A,FALSE,"FINAL-10"}</definedName>
    <definedName name="wrn.RESULTS." localSheetId="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wrn.RESULTS." localSheetId="2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wrn.RESULTS.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wrn.RSA._.BS._.and._.PL." localSheetId="3" hidden="1">{"BS1",#N/A,TRUE,"RSA_FS";"BS2",#N/A,TRUE,"RSA_FS";"BS3",#N/A,TRUE,"RSA_FS"}</definedName>
    <definedName name="wrn.RSA._.BS._.and._.PL." localSheetId="2" hidden="1">{"BS1",#N/A,TRUE,"RSA_FS";"BS2",#N/A,TRUE,"RSA_FS";"BS3",#N/A,TRUE,"RSA_FS"}</definedName>
    <definedName name="wrn.RSA._.BS._.and._.PL." hidden="1">{"BS1",#N/A,TRUE,"RSA_FS";"BS2",#N/A,TRUE,"RSA_FS";"BS3",#N/A,TRUE,"RSA_FS"}</definedName>
    <definedName name="wrn.sales." localSheetId="3" hidden="1">{"sales",#N/A,FALSE,"Sales";"sales existing",#N/A,FALSE,"Sales";"sales rd1",#N/A,FALSE,"Sales";"sales rd2",#N/A,FALSE,"Sales"}</definedName>
    <definedName name="wrn.sales." localSheetId="2" hidden="1">{"sales",#N/A,FALSE,"Sales";"sales existing",#N/A,FALSE,"Sales";"sales rd1",#N/A,FALSE,"Sales";"sales rd2",#N/A,FALSE,"Sales"}</definedName>
    <definedName name="wrn.sales." hidden="1">{"sales",#N/A,FALSE,"Sales";"sales existing",#N/A,FALSE,"Sales";"sales rd1",#N/A,FALSE,"Sales";"sales rd2",#N/A,FALSE,"Sales"}</definedName>
    <definedName name="wrn.SHORT." localSheetId="3" hidden="1">{"CREDIT STATISTICS",#N/A,FALSE,"STATS";"CF_AND_IS",#N/A,FALSE,"PLAN";"BALSHEET",#N/A,FALSE,"BALANCE SHEET"}</definedName>
    <definedName name="wrn.SHORT." localSheetId="2" hidden="1">{"CREDIT STATISTICS",#N/A,FALSE,"STATS";"CF_AND_IS",#N/A,FALSE,"PLAN";"BALSHEET",#N/A,FALSE,"BALANCE SHEET"}</definedName>
    <definedName name="wrn.SHORT." hidden="1">{"CREDIT STATISTICS",#N/A,FALSE,"STATS";"CF_AND_IS",#N/A,FALSE,"PLAN";"BALSHEET",#N/A,FALSE,"BALANCE SHEET"}</definedName>
    <definedName name="wrn.Table._.A." localSheetId="3" hidden="1">{"Table A,pg 1",#N/A,FALSE,"Table A-Prov GUR";"Table A,pg 2",#N/A,FALSE,"Table A-Prov GUR"}</definedName>
    <definedName name="wrn.Table._.A." localSheetId="2" hidden="1">{"Table A,pg 1",#N/A,FALSE,"Table A-Prov GUR";"Table A,pg 2",#N/A,FALSE,"Table A-Prov GUR"}</definedName>
    <definedName name="wrn.Table._.A." hidden="1">{"Table A,pg 1",#N/A,FALSE,"Table A-Prov GUR";"Table A,pg 2",#N/A,FALSE,"Table A-Prov GUR"}</definedName>
    <definedName name="wrn.Table._.A1." localSheetId="3" hidden="1">{"Table A1,pg 1",#N/A,FALSE,"Table A1-Net Prov Res";"Table A1,pg 2",#N/A,FALSE,"Table A1-Net Prov Res"}</definedName>
    <definedName name="wrn.Table._.A1." localSheetId="2" hidden="1">{"Table A1,pg 1",#N/A,FALSE,"Table A1-Net Prov Res";"Table A1,pg 2",#N/A,FALSE,"Table A1-Net Prov Res"}</definedName>
    <definedName name="wrn.Table._.A1." hidden="1">{"Table A1,pg 1",#N/A,FALSE,"Table A1-Net Prov Res";"Table A1,pg 2",#N/A,FALSE,"Table A1-Net Prov Res"}</definedName>
    <definedName name="wrn.Wacc." localSheetId="3" hidden="1">{"Area1",#N/A,FALSE,"OREWACC";"Area2",#N/A,FALSE,"OREWACC"}</definedName>
    <definedName name="wrn.Wacc." localSheetId="2" hidden="1">{"Area1",#N/A,FALSE,"OREWACC";"Area2",#N/A,FALSE,"OREWACC"}</definedName>
    <definedName name="wrn.Wacc." hidden="1">{"Area1",#N/A,FALSE,"OREWACC";"Area2",#N/A,FALSE,"OREWACC"}</definedName>
    <definedName name="wrn.xrates." localSheetId="3" hidden="1">{#N/A,#N/A,FALSE,"1996";#N/A,#N/A,FALSE,"1995";#N/A,#N/A,FALSE,"1994"}</definedName>
    <definedName name="wrn.xrates." localSheetId="2" hidden="1">{#N/A,#N/A,FALSE,"1996";#N/A,#N/A,FALSE,"1995";#N/A,#N/A,FALSE,"1994"}</definedName>
    <definedName name="wrn.xrates." hidden="1">{#N/A,#N/A,FALSE,"1996";#N/A,#N/A,FALSE,"1995";#N/A,#N/A,FALSE,"1994"}</definedName>
    <definedName name="wrn.ОТЧЕТ._.ПО._.МАРКАМ._.ЗА._.1._.КВАРТАЛ._.1998._.ГОДА." localSheetId="3" hidden="1">{#N/A,#N/A,FALSE,"1 квартал"}</definedName>
    <definedName name="wrn.ОТЧЕТ._.ПО._.МАРКАМ._.ЗА._.1._.КВАРТАЛ._.1998._.ГОДА." localSheetId="2" hidden="1">{#N/A,#N/A,FALSE,"1 квартал"}</definedName>
    <definedName name="wrn.ОТЧЕТ._.ПО._.МАРКАМ._.ЗА._.1._.КВАРТАЛ._.1998._.ГОДА." hidden="1">{#N/A,#N/A,FALSE,"1 квартал"}</definedName>
    <definedName name="wrn.Печать._.всех._.форм." localSheetId="3" hidden="1">{"осн2",#N/A,FALSE,"Оснрасчет";"осн3",#N/A,FALSE,"Оснрасчет";#N/A,#N/A,FALSE,"кальк эн";#N/A,#N/A,FALSE,"накл ц";#N/A,#N/A,FALSE,"накл котельной";#N/A,#N/A,FALSE,"НАКЛ ЭНЕРГ";#N/A,#N/A,FALSE,"НАКЛ ВОДЫ"}</definedName>
    <definedName name="wrn.Печать._.всех._.форм." localSheetId="2" hidden="1">{"осн2",#N/A,FALSE,"Оснрасчет";"осн3",#N/A,FALSE,"Оснрасчет";#N/A,#N/A,FALSE,"кальк эн";#N/A,#N/A,FALSE,"накл ц";#N/A,#N/A,FALSE,"накл котельной";#N/A,#N/A,FALSE,"НАКЛ ЭНЕРГ";#N/A,#N/A,FALSE,"НАКЛ ВОДЫ"}</definedName>
    <definedName name="wrn.Печать._.всех._.форм." hidden="1">{"осн2",#N/A,FALSE,"Оснрасчет";"осн3",#N/A,FALSE,"Оснрасчет";#N/A,#N/A,FALSE,"кальк эн";#N/A,#N/A,FALSE,"накл ц";#N/A,#N/A,FALSE,"накл котельной";#N/A,#N/A,FALSE,"НАКЛ ЭНЕРГ";#N/A,#N/A,FALSE,"НАКЛ ВОДЫ"}</definedName>
    <definedName name="wrn.Прибыль._.дерев." localSheetId="3" hidden="1">{"Прибыль дерев",#N/A,FALSE,"Дерев"}</definedName>
    <definedName name="wrn.Прибыль._.дерев." localSheetId="2" hidden="1">{"Прибыль дерев",#N/A,FALSE,"Дерев"}</definedName>
    <definedName name="wrn.Прибыль._.дерев." hidden="1">{"Прибыль дерев",#N/A,FALSE,"Дерев"}</definedName>
    <definedName name="wrn.Прибыль._.ЗАП." localSheetId="3" hidden="1">{"Прибыль ЗАП",#N/A,FALSE,"ЗАП"}</definedName>
    <definedName name="wrn.Прибыль._.ЗАП." localSheetId="2" hidden="1">{"Прибыль ЗАП",#N/A,FALSE,"ЗАП"}</definedName>
    <definedName name="wrn.Прибыль._.ЗАП." hidden="1">{"Прибыль ЗАП",#N/A,FALSE,"ЗАП"}</definedName>
    <definedName name="wrn.Прибыль._.инстр." localSheetId="3" hidden="1">{"Прибыль инстр",#N/A,FALSE,"Инстр"}</definedName>
    <definedName name="wrn.Прибыль._.инстр." localSheetId="2" hidden="1">{"Прибыль инстр",#N/A,FALSE,"Инстр"}</definedName>
    <definedName name="wrn.Прибыль._.инстр." hidden="1">{"Прибыль инстр",#N/A,FALSE,"Инстр"}</definedName>
    <definedName name="wrn.Прибыль._.литейн." localSheetId="3" hidden="1">{"Прибыль",#N/A,FALSE,"Литейн"}</definedName>
    <definedName name="wrn.Прибыль._.литейн." localSheetId="2" hidden="1">{"Прибыль",#N/A,FALSE,"Литейн"}</definedName>
    <definedName name="wrn.Прибыль._.литейн." hidden="1">{"Прибыль",#N/A,FALSE,"Литейн"}</definedName>
    <definedName name="wrn.Прибыль._.механ." localSheetId="3" hidden="1">{"Прибыль механ",#N/A,FALSE,"Механ"}</definedName>
    <definedName name="wrn.Прибыль._.механ." localSheetId="2" hidden="1">{"Прибыль механ",#N/A,FALSE,"Механ"}</definedName>
    <definedName name="wrn.Прибыль._.механ." hidden="1">{"Прибыль механ",#N/A,FALSE,"Механ"}</definedName>
    <definedName name="wrn.Прибыль._.прессов." localSheetId="3" hidden="1">{"Прибыль пресс",#N/A,FALSE,"Прессов"}</definedName>
    <definedName name="wrn.Прибыль._.прессов." localSheetId="2" hidden="1">{"Прибыль пресс",#N/A,FALSE,"Прессов"}</definedName>
    <definedName name="wrn.Прибыль._.прессов." hidden="1">{"Прибыль пресс",#N/A,FALSE,"Прессов"}</definedName>
    <definedName name="wrn.Прибыль._.прокатн." localSheetId="3" hidden="1">{"Прибыль прокатн",#N/A,FALSE,"Прокатн"}</definedName>
    <definedName name="wrn.Прибыль._.прокатн." localSheetId="2" hidden="1">{"Прибыль прокатн",#N/A,FALSE,"Прокатн"}</definedName>
    <definedName name="wrn.Прибыль._.прокатн." hidden="1">{"Прибыль прокатн",#N/A,FALSE,"Прокатн"}</definedName>
    <definedName name="wrn.Прибыль._.СаМеКо." localSheetId="3" hidden="1">{"Прибыль СаМеКо",#N/A,FALSE,"Итог СаМеКо"}</definedName>
    <definedName name="wrn.Прибыль._.СаМеКо." localSheetId="2" hidden="1">{"Прибыль СаМеКо",#N/A,FALSE,"Итог СаМеКо"}</definedName>
    <definedName name="wrn.Прибыль._.СаМеКо." hidden="1">{"Прибыль СаМеКо",#N/A,FALSE,"Итог СаМеКо"}</definedName>
    <definedName name="wrn.Прибыль._.СМЗ." localSheetId="3" hidden="1">{"Прибыль СМЗ",#N/A,FALSE,"СМЗ"}</definedName>
    <definedName name="wrn.Прибыль._.СМЗ." localSheetId="2" hidden="1">{"Прибыль СМЗ",#N/A,FALSE,"СМЗ"}</definedName>
    <definedName name="wrn.Прибыль._.СМЗ." hidden="1">{"Прибыль СМЗ",#N/A,FALSE,"СМЗ"}</definedName>
    <definedName name="wrn.Прибыль._.энерг." localSheetId="3" hidden="1">{"Приибыль энерг",#N/A,FALSE,"Энерг"}</definedName>
    <definedName name="wrn.Прибыль._.энерг." localSheetId="2" hidden="1">{"Приибыль энерг",#N/A,FALSE,"Энерг"}</definedName>
    <definedName name="wrn.Прибыль._.энерг." hidden="1">{"Приибыль энерг",#N/A,FALSE,"Энерг"}</definedName>
    <definedName name="ww" localSheetId="3" hidden="1">{"Area1",#N/A,FALSE,"OREWACC";"Area2",#N/A,FALSE,"OREWACC"}</definedName>
    <definedName name="ww" localSheetId="2" hidden="1">{"Area1",#N/A,FALSE,"OREWACC";"Area2",#N/A,FALSE,"OREWACC"}</definedName>
    <definedName name="ww" hidden="1">{"Area1",#N/A,FALSE,"OREWACC";"Area2",#N/A,FALSE,"OREWACC"}</definedName>
    <definedName name="www" localSheetId="3" hidden="1">{"Area1",#N/A,FALSE,"OREWACC";"Area2",#N/A,FALSE,"OREWACC"}</definedName>
    <definedName name="www" localSheetId="2" hidden="1">{"Area1",#N/A,FALSE,"OREWACC";"Area2",#N/A,FALSE,"OREWACC"}</definedName>
    <definedName name="www" hidden="1">{"Area1",#N/A,FALSE,"OREWACC";"Area2",#N/A,FALSE,"OREWACC"}</definedName>
    <definedName name="wwww" localSheetId="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wwww" localSheetId="2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wwww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x" localSheetId="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x" localSheetId="2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x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xpr" localSheetId="3" hidden="1">{"Area1",#N/A,FALSE,"OREWACC";"Area2",#N/A,FALSE,"OREWACC"}</definedName>
    <definedName name="xpr" localSheetId="2" hidden="1">{"Area1",#N/A,FALSE,"OREWACC";"Area2",#N/A,FALSE,"OREWACC"}</definedName>
    <definedName name="xpr" hidden="1">{"Area1",#N/A,FALSE,"OREWACC";"Area2",#N/A,FALSE,"OREWACC"}</definedName>
    <definedName name="XRefCopyRangeCount" hidden="1">2</definedName>
    <definedName name="xx" localSheetId="3" hidden="1">{"IASTrail",#N/A,FALSE,"IAS"}</definedName>
    <definedName name="xx" localSheetId="2" hidden="1">{"IASTrail",#N/A,FALSE,"IAS"}</definedName>
    <definedName name="xx" hidden="1">{"IASTrail",#N/A,FALSE,"IAS"}</definedName>
    <definedName name="yjdjt" hidden="1">'[7]Факт Dink-Inv 2004'!$A$8:$C$98</definedName>
    <definedName name="Z_09A675D7_23C2_4A02_B4C1_56B02CE79286_.wvu.PrintArea" localSheetId="13" hidden="1">#REF!</definedName>
    <definedName name="Z_09A675D7_23C2_4A02_B4C1_56B02CE79286_.wvu.PrintArea" localSheetId="39" hidden="1">#REF!</definedName>
    <definedName name="Z_09A675D7_23C2_4A02_B4C1_56B02CE79286_.wvu.PrintArea" localSheetId="4" hidden="1">#REF!</definedName>
    <definedName name="Z_09A675D7_23C2_4A02_B4C1_56B02CE79286_.wvu.PrintArea" localSheetId="3" hidden="1">#REF!</definedName>
    <definedName name="Z_09A675D7_23C2_4A02_B4C1_56B02CE79286_.wvu.PrintArea" localSheetId="37" hidden="1">#REF!</definedName>
    <definedName name="Z_09A675D7_23C2_4A02_B4C1_56B02CE79286_.wvu.PrintArea" localSheetId="2" hidden="1">#REF!</definedName>
    <definedName name="Z_09A675D7_23C2_4A02_B4C1_56B02CE79286_.wvu.PrintArea" localSheetId="46" hidden="1">#REF!</definedName>
    <definedName name="Z_09A675D7_23C2_4A02_B4C1_56B02CE79286_.wvu.PrintArea" localSheetId="15" hidden="1">#REF!</definedName>
    <definedName name="Z_09A675D7_23C2_4A02_B4C1_56B02CE79286_.wvu.PrintArea" localSheetId="25" hidden="1">#REF!</definedName>
    <definedName name="Z_09A675D7_23C2_4A02_B4C1_56B02CE79286_.wvu.PrintArea" localSheetId="21" hidden="1">#REF!</definedName>
    <definedName name="Z_09A675D7_23C2_4A02_B4C1_56B02CE79286_.wvu.PrintArea" localSheetId="31" hidden="1">#REF!</definedName>
    <definedName name="Z_09A675D7_23C2_4A02_B4C1_56B02CE79286_.wvu.PrintArea" hidden="1">#REF!</definedName>
    <definedName name="Z_1A0ECC1F_4BFD_4C0A_A407_EB12366BDB1A_.wvu.Cols" hidden="1">'[8]Авиа '!$C$1:$C$65536,'[8]Авиа '!$E$1:$E$65536,'[8]Авиа '!$G$1:$H$65536,'[8]Авиа '!$K$1:$M$65536,'[8]Авиа '!$P$1:$Q$65536,'[8]Авиа '!$U$1:$V$65536</definedName>
    <definedName name="Z_30FEE15E_D26F_11D4_A6F7_00508B6A7686_.wvu.FilterData" localSheetId="13" hidden="1">#REF!</definedName>
    <definedName name="Z_30FEE15E_D26F_11D4_A6F7_00508B6A7686_.wvu.FilterData" localSheetId="39" hidden="1">#REF!</definedName>
    <definedName name="Z_30FEE15E_D26F_11D4_A6F7_00508B6A7686_.wvu.FilterData" localSheetId="4" hidden="1">#REF!</definedName>
    <definedName name="Z_30FEE15E_D26F_11D4_A6F7_00508B6A7686_.wvu.FilterData" localSheetId="3" hidden="1">#REF!</definedName>
    <definedName name="Z_30FEE15E_D26F_11D4_A6F7_00508B6A7686_.wvu.FilterData" localSheetId="37" hidden="1">#REF!</definedName>
    <definedName name="Z_30FEE15E_D26F_11D4_A6F7_00508B6A7686_.wvu.FilterData" localSheetId="2" hidden="1">#REF!</definedName>
    <definedName name="Z_30FEE15E_D26F_11D4_A6F7_00508B6A7686_.wvu.FilterData" localSheetId="46" hidden="1">#REF!</definedName>
    <definedName name="Z_30FEE15E_D26F_11D4_A6F7_00508B6A7686_.wvu.FilterData" localSheetId="15" hidden="1">#REF!</definedName>
    <definedName name="Z_30FEE15E_D26F_11D4_A6F7_00508B6A7686_.wvu.FilterData" localSheetId="25" hidden="1">#REF!</definedName>
    <definedName name="Z_30FEE15E_D26F_11D4_A6F7_00508B6A7686_.wvu.FilterData" localSheetId="21" hidden="1">#REF!</definedName>
    <definedName name="Z_30FEE15E_D26F_11D4_A6F7_00508B6A7686_.wvu.FilterData" localSheetId="31" hidden="1">#REF!</definedName>
    <definedName name="Z_30FEE15E_D26F_11D4_A6F7_00508B6A7686_.wvu.FilterData" hidden="1">#REF!</definedName>
    <definedName name="Z_30FEE15E_D26F_11D4_A6F7_00508B6A7686_.wvu.PrintArea" localSheetId="13" hidden="1">#REF!</definedName>
    <definedName name="Z_30FEE15E_D26F_11D4_A6F7_00508B6A7686_.wvu.PrintArea" localSheetId="39" hidden="1">#REF!</definedName>
    <definedName name="Z_30FEE15E_D26F_11D4_A6F7_00508B6A7686_.wvu.PrintArea" localSheetId="4" hidden="1">#REF!</definedName>
    <definedName name="Z_30FEE15E_D26F_11D4_A6F7_00508B6A7686_.wvu.PrintArea" localSheetId="3" hidden="1">#REF!</definedName>
    <definedName name="Z_30FEE15E_D26F_11D4_A6F7_00508B6A7686_.wvu.PrintArea" localSheetId="37" hidden="1">#REF!</definedName>
    <definedName name="Z_30FEE15E_D26F_11D4_A6F7_00508B6A7686_.wvu.PrintArea" localSheetId="2" hidden="1">#REF!</definedName>
    <definedName name="Z_30FEE15E_D26F_11D4_A6F7_00508B6A7686_.wvu.PrintArea" localSheetId="46" hidden="1">#REF!</definedName>
    <definedName name="Z_30FEE15E_D26F_11D4_A6F7_00508B6A7686_.wvu.PrintArea" localSheetId="15" hidden="1">#REF!</definedName>
    <definedName name="Z_30FEE15E_D26F_11D4_A6F7_00508B6A7686_.wvu.PrintArea" localSheetId="25" hidden="1">#REF!</definedName>
    <definedName name="Z_30FEE15E_D26F_11D4_A6F7_00508B6A7686_.wvu.PrintArea" localSheetId="21" hidden="1">#REF!</definedName>
    <definedName name="Z_30FEE15E_D26F_11D4_A6F7_00508B6A7686_.wvu.PrintArea" localSheetId="31" hidden="1">#REF!</definedName>
    <definedName name="Z_30FEE15E_D26F_11D4_A6F7_00508B6A7686_.wvu.PrintArea" hidden="1">#REF!</definedName>
    <definedName name="Z_30FEE15E_D26F_11D4_A6F7_00508B6A7686_.wvu.PrintTitles" localSheetId="13" hidden="1">#REF!</definedName>
    <definedName name="Z_30FEE15E_D26F_11D4_A6F7_00508B6A7686_.wvu.PrintTitles" localSheetId="39" hidden="1">#REF!</definedName>
    <definedName name="Z_30FEE15E_D26F_11D4_A6F7_00508B6A7686_.wvu.PrintTitles" localSheetId="4" hidden="1">#REF!</definedName>
    <definedName name="Z_30FEE15E_D26F_11D4_A6F7_00508B6A7686_.wvu.PrintTitles" localSheetId="3" hidden="1">#REF!</definedName>
    <definedName name="Z_30FEE15E_D26F_11D4_A6F7_00508B6A7686_.wvu.PrintTitles" localSheetId="37" hidden="1">#REF!</definedName>
    <definedName name="Z_30FEE15E_D26F_11D4_A6F7_00508B6A7686_.wvu.PrintTitles" localSheetId="2" hidden="1">#REF!</definedName>
    <definedName name="Z_30FEE15E_D26F_11D4_A6F7_00508B6A7686_.wvu.PrintTitles" localSheetId="46" hidden="1">#REF!</definedName>
    <definedName name="Z_30FEE15E_D26F_11D4_A6F7_00508B6A7686_.wvu.PrintTitles" localSheetId="15" hidden="1">#REF!</definedName>
    <definedName name="Z_30FEE15E_D26F_11D4_A6F7_00508B6A7686_.wvu.PrintTitles" localSheetId="25" hidden="1">#REF!</definedName>
    <definedName name="Z_30FEE15E_D26F_11D4_A6F7_00508B6A7686_.wvu.PrintTitles" localSheetId="21" hidden="1">#REF!</definedName>
    <definedName name="Z_30FEE15E_D26F_11D4_A6F7_00508B6A7686_.wvu.PrintTitles" localSheetId="31" hidden="1">#REF!</definedName>
    <definedName name="Z_30FEE15E_D26F_11D4_A6F7_00508B6A7686_.wvu.PrintTitles" hidden="1">#REF!</definedName>
    <definedName name="Z_30FEE15E_D26F_11D4_A6F7_00508B6A7686_.wvu.Rows" localSheetId="13" hidden="1">#REF!</definedName>
    <definedName name="Z_30FEE15E_D26F_11D4_A6F7_00508B6A7686_.wvu.Rows" localSheetId="39" hidden="1">#REF!</definedName>
    <definedName name="Z_30FEE15E_D26F_11D4_A6F7_00508B6A7686_.wvu.Rows" localSheetId="4" hidden="1">#REF!</definedName>
    <definedName name="Z_30FEE15E_D26F_11D4_A6F7_00508B6A7686_.wvu.Rows" localSheetId="3" hidden="1">#REF!</definedName>
    <definedName name="Z_30FEE15E_D26F_11D4_A6F7_00508B6A7686_.wvu.Rows" localSheetId="37" hidden="1">#REF!</definedName>
    <definedName name="Z_30FEE15E_D26F_11D4_A6F7_00508B6A7686_.wvu.Rows" localSheetId="2" hidden="1">#REF!</definedName>
    <definedName name="Z_30FEE15E_D26F_11D4_A6F7_00508B6A7686_.wvu.Rows" localSheetId="46" hidden="1">#REF!</definedName>
    <definedName name="Z_30FEE15E_D26F_11D4_A6F7_00508B6A7686_.wvu.Rows" localSheetId="15" hidden="1">#REF!</definedName>
    <definedName name="Z_30FEE15E_D26F_11D4_A6F7_00508B6A7686_.wvu.Rows" localSheetId="25" hidden="1">#REF!</definedName>
    <definedName name="Z_30FEE15E_D26F_11D4_A6F7_00508B6A7686_.wvu.Rows" localSheetId="21" hidden="1">#REF!</definedName>
    <definedName name="Z_30FEE15E_D26F_11D4_A6F7_00508B6A7686_.wvu.Rows" localSheetId="31" hidden="1">#REF!</definedName>
    <definedName name="Z_30FEE15E_D26F_11D4_A6F7_00508B6A7686_.wvu.Rows" hidden="1">#REF!</definedName>
    <definedName name="Z_3AA33222_5D8A_406E_BF01_C68013CB3B35_.wvu.Cols" localSheetId="13" hidden="1">#REF!,#REF!,#REF!</definedName>
    <definedName name="Z_3AA33222_5D8A_406E_BF01_C68013CB3B35_.wvu.Cols" localSheetId="39" hidden="1">#REF!,#REF!,#REF!</definedName>
    <definedName name="Z_3AA33222_5D8A_406E_BF01_C68013CB3B35_.wvu.Cols" localSheetId="4" hidden="1">#REF!,#REF!,#REF!</definedName>
    <definedName name="Z_3AA33222_5D8A_406E_BF01_C68013CB3B35_.wvu.Cols" localSheetId="3" hidden="1">#REF!,#REF!,#REF!</definedName>
    <definedName name="Z_3AA33222_5D8A_406E_BF01_C68013CB3B35_.wvu.Cols" localSheetId="37" hidden="1">#REF!,#REF!,#REF!</definedName>
    <definedName name="Z_3AA33222_5D8A_406E_BF01_C68013CB3B35_.wvu.Cols" localSheetId="2" hidden="1">#REF!,#REF!,#REF!</definedName>
    <definedName name="Z_3AA33222_5D8A_406E_BF01_C68013CB3B35_.wvu.Cols" localSheetId="46" hidden="1">#REF!,#REF!,#REF!</definedName>
    <definedName name="Z_3AA33222_5D8A_406E_BF01_C68013CB3B35_.wvu.Cols" localSheetId="15" hidden="1">#REF!,#REF!,#REF!</definedName>
    <definedName name="Z_3AA33222_5D8A_406E_BF01_C68013CB3B35_.wvu.Cols" localSheetId="25" hidden="1">#REF!,#REF!,#REF!</definedName>
    <definedName name="Z_3AA33222_5D8A_406E_BF01_C68013CB3B35_.wvu.Cols" localSheetId="21" hidden="1">#REF!,#REF!,#REF!</definedName>
    <definedName name="Z_3AA33222_5D8A_406E_BF01_C68013CB3B35_.wvu.Cols" localSheetId="31" hidden="1">#REF!,#REF!,#REF!</definedName>
    <definedName name="Z_3AA33222_5D8A_406E_BF01_C68013CB3B35_.wvu.Cols" hidden="1">#REF!,#REF!,#REF!</definedName>
    <definedName name="Z_772A0E09_E630_11D6_8608_0001029C9B35_.wvu.Rows" localSheetId="13" hidden="1">#REF!,#REF!,#REF!</definedName>
    <definedName name="Z_772A0E09_E630_11D6_8608_0001029C9B35_.wvu.Rows" localSheetId="39" hidden="1">#REF!,#REF!,#REF!</definedName>
    <definedName name="Z_772A0E09_E630_11D6_8608_0001029C9B35_.wvu.Rows" localSheetId="4" hidden="1">#REF!,#REF!,#REF!</definedName>
    <definedName name="Z_772A0E09_E630_11D6_8608_0001029C9B35_.wvu.Rows" localSheetId="3" hidden="1">#REF!,#REF!,#REF!</definedName>
    <definedName name="Z_772A0E09_E630_11D6_8608_0001029C9B35_.wvu.Rows" localSheetId="37" hidden="1">#REF!,#REF!,#REF!</definedName>
    <definedName name="Z_772A0E09_E630_11D6_8608_0001029C9B35_.wvu.Rows" localSheetId="7" hidden="1">#REF!,#REF!,#REF!</definedName>
    <definedName name="Z_772A0E09_E630_11D6_8608_0001029C9B35_.wvu.Rows" localSheetId="16" hidden="1">#REF!,#REF!,#REF!</definedName>
    <definedName name="Z_772A0E09_E630_11D6_8608_0001029C9B35_.wvu.Rows" localSheetId="26" hidden="1">#REF!,#REF!,#REF!</definedName>
    <definedName name="Z_772A0E09_E630_11D6_8608_0001029C9B35_.wvu.Rows" localSheetId="22" hidden="1">#REF!,#REF!,#REF!</definedName>
    <definedName name="Z_772A0E09_E630_11D6_8608_0001029C9B35_.wvu.Rows" localSheetId="32" hidden="1">#REF!,#REF!,#REF!</definedName>
    <definedName name="Z_772A0E09_E630_11D6_8608_0001029C9B35_.wvu.Rows" localSheetId="2" hidden="1">#REF!,#REF!,#REF!</definedName>
    <definedName name="Z_772A0E09_E630_11D6_8608_0001029C9B35_.wvu.Rows" localSheetId="46" hidden="1">#REF!,#REF!,#REF!</definedName>
    <definedName name="Z_772A0E09_E630_11D6_8608_0001029C9B35_.wvu.Rows" localSheetId="15" hidden="1">#REF!,#REF!,#REF!</definedName>
    <definedName name="Z_772A0E09_E630_11D6_8608_0001029C9B35_.wvu.Rows" localSheetId="25" hidden="1">#REF!,#REF!,#REF!</definedName>
    <definedName name="Z_772A0E09_E630_11D6_8608_0001029C9B35_.wvu.Rows" localSheetId="21" hidden="1">#REF!,#REF!,#REF!</definedName>
    <definedName name="Z_772A0E09_E630_11D6_8608_0001029C9B35_.wvu.Rows" localSheetId="31" hidden="1">#REF!,#REF!,#REF!</definedName>
    <definedName name="Z_772A0E09_E630_11D6_8608_0001029C9B35_.wvu.Rows" hidden="1">#REF!,#REF!,#REF!</definedName>
    <definedName name="Z_A9FF1EAD_E7B8_4A8D_9232_4283389FA5DC_.wvu.Cols" localSheetId="13" hidden="1">#REF!</definedName>
    <definedName name="Z_A9FF1EAD_E7B8_4A8D_9232_4283389FA5DC_.wvu.Cols" localSheetId="39" hidden="1">#REF!</definedName>
    <definedName name="Z_A9FF1EAD_E7B8_4A8D_9232_4283389FA5DC_.wvu.Cols" localSheetId="4" hidden="1">#REF!</definedName>
    <definedName name="Z_A9FF1EAD_E7B8_4A8D_9232_4283389FA5DC_.wvu.Cols" localSheetId="3" hidden="1">#REF!</definedName>
    <definedName name="Z_A9FF1EAD_E7B8_4A8D_9232_4283389FA5DC_.wvu.Cols" localSheetId="37" hidden="1">#REF!</definedName>
    <definedName name="Z_A9FF1EAD_E7B8_4A8D_9232_4283389FA5DC_.wvu.Cols" localSheetId="2" hidden="1">#REF!</definedName>
    <definedName name="Z_A9FF1EAD_E7B8_4A8D_9232_4283389FA5DC_.wvu.Cols" localSheetId="46" hidden="1">#REF!</definedName>
    <definedName name="Z_A9FF1EAD_E7B8_4A8D_9232_4283389FA5DC_.wvu.Cols" localSheetId="15" hidden="1">#REF!</definedName>
    <definedName name="Z_A9FF1EAD_E7B8_4A8D_9232_4283389FA5DC_.wvu.Cols" localSheetId="25" hidden="1">#REF!</definedName>
    <definedName name="Z_A9FF1EAD_E7B8_4A8D_9232_4283389FA5DC_.wvu.Cols" localSheetId="21" hidden="1">#REF!</definedName>
    <definedName name="Z_A9FF1EAD_E7B8_4A8D_9232_4283389FA5DC_.wvu.Cols" localSheetId="31" hidden="1">#REF!</definedName>
    <definedName name="Z_A9FF1EAD_E7B8_4A8D_9232_4283389FA5DC_.wvu.Cols" hidden="1">#REF!</definedName>
    <definedName name="Z_A9FF1EAD_E7B8_4A8D_9232_4283389FA5DC_.wvu.PrintArea" localSheetId="13" hidden="1">#REF!</definedName>
    <definedName name="Z_A9FF1EAD_E7B8_4A8D_9232_4283389FA5DC_.wvu.PrintArea" localSheetId="39" hidden="1">#REF!</definedName>
    <definedName name="Z_A9FF1EAD_E7B8_4A8D_9232_4283389FA5DC_.wvu.PrintArea" localSheetId="4" hidden="1">#REF!</definedName>
    <definedName name="Z_A9FF1EAD_E7B8_4A8D_9232_4283389FA5DC_.wvu.PrintArea" localSheetId="3" hidden="1">#REF!</definedName>
    <definedName name="Z_A9FF1EAD_E7B8_4A8D_9232_4283389FA5DC_.wvu.PrintArea" localSheetId="37" hidden="1">#REF!</definedName>
    <definedName name="Z_A9FF1EAD_E7B8_4A8D_9232_4283389FA5DC_.wvu.PrintArea" localSheetId="2" hidden="1">#REF!</definedName>
    <definedName name="Z_A9FF1EAD_E7B8_4A8D_9232_4283389FA5DC_.wvu.PrintArea" localSheetId="46" hidden="1">#REF!</definedName>
    <definedName name="Z_A9FF1EAD_E7B8_4A8D_9232_4283389FA5DC_.wvu.PrintArea" localSheetId="15" hidden="1">#REF!</definedName>
    <definedName name="Z_A9FF1EAD_E7B8_4A8D_9232_4283389FA5DC_.wvu.PrintArea" localSheetId="25" hidden="1">#REF!</definedName>
    <definedName name="Z_A9FF1EAD_E7B8_4A8D_9232_4283389FA5DC_.wvu.PrintArea" localSheetId="21" hidden="1">#REF!</definedName>
    <definedName name="Z_A9FF1EAD_E7B8_4A8D_9232_4283389FA5DC_.wvu.PrintArea" localSheetId="31" hidden="1">#REF!</definedName>
    <definedName name="Z_A9FF1EAD_E7B8_4A8D_9232_4283389FA5DC_.wvu.PrintArea" hidden="1">#REF!</definedName>
    <definedName name="Z_A9FF1EAD_E7B8_4A8D_9232_4283389FA5DC_.wvu.PrintTitles" localSheetId="13" hidden="1">#REF!</definedName>
    <definedName name="Z_A9FF1EAD_E7B8_4A8D_9232_4283389FA5DC_.wvu.PrintTitles" localSheetId="39" hidden="1">#REF!</definedName>
    <definedName name="Z_A9FF1EAD_E7B8_4A8D_9232_4283389FA5DC_.wvu.PrintTitles" localSheetId="4" hidden="1">#REF!</definedName>
    <definedName name="Z_A9FF1EAD_E7B8_4A8D_9232_4283389FA5DC_.wvu.PrintTitles" localSheetId="3" hidden="1">#REF!</definedName>
    <definedName name="Z_A9FF1EAD_E7B8_4A8D_9232_4283389FA5DC_.wvu.PrintTitles" localSheetId="37" hidden="1">#REF!</definedName>
    <definedName name="Z_A9FF1EAD_E7B8_4A8D_9232_4283389FA5DC_.wvu.PrintTitles" localSheetId="2" hidden="1">#REF!</definedName>
    <definedName name="Z_A9FF1EAD_E7B8_4A8D_9232_4283389FA5DC_.wvu.PrintTitles" localSheetId="46" hidden="1">#REF!</definedName>
    <definedName name="Z_A9FF1EAD_E7B8_4A8D_9232_4283389FA5DC_.wvu.PrintTitles" localSheetId="15" hidden="1">#REF!</definedName>
    <definedName name="Z_A9FF1EAD_E7B8_4A8D_9232_4283389FA5DC_.wvu.PrintTitles" localSheetId="25" hidden="1">#REF!</definedName>
    <definedName name="Z_A9FF1EAD_E7B8_4A8D_9232_4283389FA5DC_.wvu.PrintTitles" localSheetId="21" hidden="1">#REF!</definedName>
    <definedName name="Z_A9FF1EAD_E7B8_4A8D_9232_4283389FA5DC_.wvu.PrintTitles" localSheetId="31" hidden="1">#REF!</definedName>
    <definedName name="Z_A9FF1EAD_E7B8_4A8D_9232_4283389FA5DC_.wvu.PrintTitles" hidden="1">#REF!</definedName>
    <definedName name="Z_CC87E0A5_41CE_4053_8664_2450C762FEFF_.wvu.Cols" hidden="1">'[8]Авиа '!$C$1:$C$65536,'[8]Авиа '!$E$1:$E$65536,'[8]Авиа '!$G$1:$H$65536,'[8]Авиа '!$K$1:$M$65536,'[8]Авиа '!$P$1:$Q$65536,'[8]Авиа '!$U$1:$V$65536</definedName>
    <definedName name="Z_E3DB78BC_F847_4E0A_8AF3_61B1B9D963F4_.wvu.Cols" localSheetId="13" hidden="1">#REF!</definedName>
    <definedName name="Z_E3DB78BC_F847_4E0A_8AF3_61B1B9D963F4_.wvu.Cols" localSheetId="39" hidden="1">#REF!</definedName>
    <definedName name="Z_E3DB78BC_F847_4E0A_8AF3_61B1B9D963F4_.wvu.Cols" localSheetId="4" hidden="1">#REF!</definedName>
    <definedName name="Z_E3DB78BC_F847_4E0A_8AF3_61B1B9D963F4_.wvu.Cols" localSheetId="3" hidden="1">#REF!</definedName>
    <definedName name="Z_E3DB78BC_F847_4E0A_8AF3_61B1B9D963F4_.wvu.Cols" localSheetId="37" hidden="1">#REF!</definedName>
    <definedName name="Z_E3DB78BC_F847_4E0A_8AF3_61B1B9D963F4_.wvu.Cols" localSheetId="2" hidden="1">#REF!</definedName>
    <definedName name="Z_E3DB78BC_F847_4E0A_8AF3_61B1B9D963F4_.wvu.Cols" localSheetId="46" hidden="1">#REF!</definedName>
    <definedName name="Z_E3DB78BC_F847_4E0A_8AF3_61B1B9D963F4_.wvu.Cols" localSheetId="15" hidden="1">#REF!</definedName>
    <definedName name="Z_E3DB78BC_F847_4E0A_8AF3_61B1B9D963F4_.wvu.Cols" localSheetId="25" hidden="1">#REF!</definedName>
    <definedName name="Z_E3DB78BC_F847_4E0A_8AF3_61B1B9D963F4_.wvu.Cols" localSheetId="21" hidden="1">#REF!</definedName>
    <definedName name="Z_E3DB78BC_F847_4E0A_8AF3_61B1B9D963F4_.wvu.Cols" localSheetId="31" hidden="1">#REF!</definedName>
    <definedName name="Z_E3DB78BC_F847_4E0A_8AF3_61B1B9D963F4_.wvu.Cols" hidden="1">#REF!</definedName>
    <definedName name="Z_E3DB78BC_F847_4E0A_8AF3_61B1B9D963F4_.wvu.PrintArea" localSheetId="13" hidden="1">#REF!</definedName>
    <definedName name="Z_E3DB78BC_F847_4E0A_8AF3_61B1B9D963F4_.wvu.PrintArea" localSheetId="39" hidden="1">#REF!</definedName>
    <definedName name="Z_E3DB78BC_F847_4E0A_8AF3_61B1B9D963F4_.wvu.PrintArea" localSheetId="4" hidden="1">#REF!</definedName>
    <definedName name="Z_E3DB78BC_F847_4E0A_8AF3_61B1B9D963F4_.wvu.PrintArea" localSheetId="3" hidden="1">#REF!</definedName>
    <definedName name="Z_E3DB78BC_F847_4E0A_8AF3_61B1B9D963F4_.wvu.PrintArea" localSheetId="37" hidden="1">#REF!</definedName>
    <definedName name="Z_E3DB78BC_F847_4E0A_8AF3_61B1B9D963F4_.wvu.PrintArea" localSheetId="2" hidden="1">#REF!</definedName>
    <definedName name="Z_E3DB78BC_F847_4E0A_8AF3_61B1B9D963F4_.wvu.PrintArea" localSheetId="46" hidden="1">#REF!</definedName>
    <definedName name="Z_E3DB78BC_F847_4E0A_8AF3_61B1B9D963F4_.wvu.PrintArea" localSheetId="15" hidden="1">#REF!</definedName>
    <definedName name="Z_E3DB78BC_F847_4E0A_8AF3_61B1B9D963F4_.wvu.PrintArea" localSheetId="25" hidden="1">#REF!</definedName>
    <definedName name="Z_E3DB78BC_F847_4E0A_8AF3_61B1B9D963F4_.wvu.PrintArea" localSheetId="21" hidden="1">#REF!</definedName>
    <definedName name="Z_E3DB78BC_F847_4E0A_8AF3_61B1B9D963F4_.wvu.PrintArea" localSheetId="31" hidden="1">#REF!</definedName>
    <definedName name="Z_E3DB78BC_F847_4E0A_8AF3_61B1B9D963F4_.wvu.PrintArea" hidden="1">#REF!</definedName>
    <definedName name="Z_E3DB78BC_F847_4E0A_8AF3_61B1B9D963F4_.wvu.PrintTitles" localSheetId="13" hidden="1">#REF!</definedName>
    <definedName name="Z_E3DB78BC_F847_4E0A_8AF3_61B1B9D963F4_.wvu.PrintTitles" localSheetId="39" hidden="1">#REF!</definedName>
    <definedName name="Z_E3DB78BC_F847_4E0A_8AF3_61B1B9D963F4_.wvu.PrintTitles" localSheetId="4" hidden="1">#REF!</definedName>
    <definedName name="Z_E3DB78BC_F847_4E0A_8AF3_61B1B9D963F4_.wvu.PrintTitles" localSheetId="3" hidden="1">#REF!</definedName>
    <definedName name="Z_E3DB78BC_F847_4E0A_8AF3_61B1B9D963F4_.wvu.PrintTitles" localSheetId="37" hidden="1">#REF!</definedName>
    <definedName name="Z_E3DB78BC_F847_4E0A_8AF3_61B1B9D963F4_.wvu.PrintTitles" localSheetId="2" hidden="1">#REF!</definedName>
    <definedName name="Z_E3DB78BC_F847_4E0A_8AF3_61B1B9D963F4_.wvu.PrintTitles" localSheetId="46" hidden="1">#REF!</definedName>
    <definedName name="Z_E3DB78BC_F847_4E0A_8AF3_61B1B9D963F4_.wvu.PrintTitles" localSheetId="15" hidden="1">#REF!</definedName>
    <definedName name="Z_E3DB78BC_F847_4E0A_8AF3_61B1B9D963F4_.wvu.PrintTitles" localSheetId="25" hidden="1">#REF!</definedName>
    <definedName name="Z_E3DB78BC_F847_4E0A_8AF3_61B1B9D963F4_.wvu.PrintTitles" localSheetId="21" hidden="1">#REF!</definedName>
    <definedName name="Z_E3DB78BC_F847_4E0A_8AF3_61B1B9D963F4_.wvu.PrintTitles" localSheetId="31" hidden="1">#REF!</definedName>
    <definedName name="Z_E3DB78BC_F847_4E0A_8AF3_61B1B9D963F4_.wvu.PrintTitles" hidden="1">#REF!</definedName>
    <definedName name="Z_F1CE2A21_7959_4814_864C_012B7B1A049F_.wvu.Rows" localSheetId="13" hidden="1">#REF!,#REF!,#REF!,#REF!,#REF!,#REF!,#REF!,#REF!,#REF!,#REF!,#REF!,#REF!,#REF!,#REF!</definedName>
    <definedName name="Z_F1CE2A21_7959_4814_864C_012B7B1A049F_.wvu.Rows" localSheetId="39" hidden="1">#REF!,#REF!,#REF!,#REF!,#REF!,#REF!,#REF!,#REF!,#REF!,#REF!,#REF!,#REF!,#REF!,#REF!</definedName>
    <definedName name="Z_F1CE2A21_7959_4814_864C_012B7B1A049F_.wvu.Rows" localSheetId="4" hidden="1">#REF!,#REF!,#REF!,#REF!,#REF!,#REF!,#REF!,#REF!,#REF!,#REF!,#REF!,#REF!,#REF!,#REF!</definedName>
    <definedName name="Z_F1CE2A21_7959_4814_864C_012B7B1A049F_.wvu.Rows" localSheetId="3" hidden="1">#REF!,#REF!,#REF!,#REF!,#REF!,#REF!,#REF!,#REF!,#REF!,#REF!,#REF!,#REF!,#REF!,#REF!</definedName>
    <definedName name="Z_F1CE2A21_7959_4814_864C_012B7B1A049F_.wvu.Rows" localSheetId="37" hidden="1">#REF!,#REF!,#REF!,#REF!,#REF!,#REF!,#REF!,#REF!,#REF!,#REF!,#REF!,#REF!,#REF!,#REF!</definedName>
    <definedName name="Z_F1CE2A21_7959_4814_864C_012B7B1A049F_.wvu.Rows" localSheetId="7" hidden="1">#REF!,#REF!,#REF!,#REF!,#REF!,#REF!,#REF!,#REF!,#REF!,#REF!,#REF!,#REF!,#REF!,#REF!</definedName>
    <definedName name="Z_F1CE2A21_7959_4814_864C_012B7B1A049F_.wvu.Rows" localSheetId="16" hidden="1">#REF!,#REF!,#REF!,#REF!,#REF!,#REF!,#REF!,#REF!,#REF!,#REF!,#REF!,#REF!,#REF!,#REF!</definedName>
    <definedName name="Z_F1CE2A21_7959_4814_864C_012B7B1A049F_.wvu.Rows" localSheetId="26" hidden="1">#REF!,#REF!,#REF!,#REF!,#REF!,#REF!,#REF!,#REF!,#REF!,#REF!,#REF!,#REF!,#REF!,#REF!</definedName>
    <definedName name="Z_F1CE2A21_7959_4814_864C_012B7B1A049F_.wvu.Rows" localSheetId="22" hidden="1">#REF!,#REF!,#REF!,#REF!,#REF!,#REF!,#REF!,#REF!,#REF!,#REF!,#REF!,#REF!,#REF!,#REF!</definedName>
    <definedName name="Z_F1CE2A21_7959_4814_864C_012B7B1A049F_.wvu.Rows" localSheetId="32" hidden="1">#REF!,#REF!,#REF!,#REF!,#REF!,#REF!,#REF!,#REF!,#REF!,#REF!,#REF!,#REF!,#REF!,#REF!</definedName>
    <definedName name="Z_F1CE2A21_7959_4814_864C_012B7B1A049F_.wvu.Rows" localSheetId="2" hidden="1">#REF!,#REF!,#REF!,#REF!,#REF!,#REF!,#REF!,#REF!,#REF!,#REF!,#REF!,#REF!,#REF!,#REF!</definedName>
    <definedName name="Z_F1CE2A21_7959_4814_864C_012B7B1A049F_.wvu.Rows" localSheetId="46" hidden="1">#REF!,#REF!,#REF!,#REF!,#REF!,#REF!,#REF!,#REF!,#REF!,#REF!,#REF!,#REF!,#REF!,#REF!</definedName>
    <definedName name="Z_F1CE2A21_7959_4814_864C_012B7B1A049F_.wvu.Rows" localSheetId="15" hidden="1">#REF!,#REF!,#REF!,#REF!,#REF!,#REF!,#REF!,#REF!,#REF!,#REF!,#REF!,#REF!,#REF!,#REF!</definedName>
    <definedName name="Z_F1CE2A21_7959_4814_864C_012B7B1A049F_.wvu.Rows" localSheetId="25" hidden="1">#REF!,#REF!,#REF!,#REF!,#REF!,#REF!,#REF!,#REF!,#REF!,#REF!,#REF!,#REF!,#REF!,#REF!</definedName>
    <definedName name="Z_F1CE2A21_7959_4814_864C_012B7B1A049F_.wvu.Rows" localSheetId="21" hidden="1">#REF!,#REF!,#REF!,#REF!,#REF!,#REF!,#REF!,#REF!,#REF!,#REF!,#REF!,#REF!,#REF!,#REF!</definedName>
    <definedName name="Z_F1CE2A21_7959_4814_864C_012B7B1A049F_.wvu.Rows" localSheetId="31" hidden="1">#REF!,#REF!,#REF!,#REF!,#REF!,#REF!,#REF!,#REF!,#REF!,#REF!,#REF!,#REF!,#REF!,#REF!</definedName>
    <definedName name="Z_F1CE2A21_7959_4814_864C_012B7B1A049F_.wvu.Rows" hidden="1">#REF!,#REF!,#REF!,#REF!,#REF!,#REF!,#REF!,#REF!,#REF!,#REF!,#REF!,#REF!,#REF!,#REF!</definedName>
    <definedName name="ZZEND" localSheetId="37">#REF!</definedName>
    <definedName name="ZZEND" localSheetId="18">#REF!</definedName>
    <definedName name="ZZEND" localSheetId="28">#REF!</definedName>
    <definedName name="ZZEND" localSheetId="20">#REF!</definedName>
    <definedName name="ZZEND" localSheetId="29">#REF!</definedName>
    <definedName name="ZZEND" localSheetId="15">#REF!</definedName>
    <definedName name="ZZEND" localSheetId="25">#REF!</definedName>
    <definedName name="ZZEND" localSheetId="21">#REF!</definedName>
    <definedName name="ZZEND" localSheetId="31">#REF!</definedName>
    <definedName name="ZZEND">#REF!</definedName>
    <definedName name="ZZMERGEJ" localSheetId="37">#REF!</definedName>
    <definedName name="ZZMERGEJ" localSheetId="18">#REF!</definedName>
    <definedName name="ZZMERGEJ" localSheetId="28">#REF!</definedName>
    <definedName name="ZZMERGEJ" localSheetId="20">#REF!</definedName>
    <definedName name="ZZMERGEJ" localSheetId="29">#REF!</definedName>
    <definedName name="ZZMERGEJ" localSheetId="15">#REF!</definedName>
    <definedName name="ZZMERGEJ" localSheetId="25">#REF!</definedName>
    <definedName name="ZZMERGEJ" localSheetId="21">#REF!</definedName>
    <definedName name="ZZMERGEJ" localSheetId="31">#REF!</definedName>
    <definedName name="ZZMERGEJ">#REF!</definedName>
    <definedName name="а" localSheetId="3" hidden="1">{#N/A,#N/A,FALSE,"1 квартал"}</definedName>
    <definedName name="а" localSheetId="2" hidden="1">{#N/A,#N/A,FALSE,"1 квартал"}</definedName>
    <definedName name="а" hidden="1">{#N/A,#N/A,FALSE,"1 квартал"}</definedName>
    <definedName name="аааа" localSheetId="13" hidden="1">#REF!</definedName>
    <definedName name="аааа" localSheetId="39" hidden="1">#REF!</definedName>
    <definedName name="аааа" localSheetId="4" hidden="1">#REF!</definedName>
    <definedName name="аааа" localSheetId="3" hidden="1">#REF!</definedName>
    <definedName name="аааа" localSheetId="37" hidden="1">#REF!</definedName>
    <definedName name="аааа" localSheetId="2" hidden="1">#REF!</definedName>
    <definedName name="аааа" localSheetId="46" hidden="1">#REF!</definedName>
    <definedName name="аааа" localSheetId="15" hidden="1">#REF!</definedName>
    <definedName name="аааа" localSheetId="25" hidden="1">#REF!</definedName>
    <definedName name="аааа" localSheetId="21" hidden="1">#REF!</definedName>
    <definedName name="аааа" localSheetId="31" hidden="1">#REF!</definedName>
    <definedName name="аааа" hidden="1">#REF!</definedName>
    <definedName name="аааааа" localSheetId="3" hidden="1">{"Приибыль энерг",#N/A,FALSE,"Энерг"}</definedName>
    <definedName name="аааааа" localSheetId="2" hidden="1">{"Приибыль энерг",#N/A,FALSE,"Энерг"}</definedName>
    <definedName name="аааааа" hidden="1">{"Приибыль энерг",#N/A,FALSE,"Энерг"}</definedName>
    <definedName name="авпова" localSheetId="3" hidden="1">{"IAS Mapping",#N/A,TRUE,"RSA_FS"}</definedName>
    <definedName name="авпова" localSheetId="2" hidden="1">{"IAS Mapping",#N/A,TRUE,"RSA_FS"}</definedName>
    <definedName name="авпова" hidden="1">{"IAS Mapping",#N/A,TRUE,"RSA_FS"}</definedName>
    <definedName name="акциз_мнпз_аи92">[9]Акцизы!$B$240:$Y$240</definedName>
    <definedName name="акциз_мнпз_аи95">[9]Акцизы!$B$239:$Y$239</definedName>
    <definedName name="акциз_мнпз_аи98">[9]Акцизы!$B$238:$Y$238</definedName>
    <definedName name="акциз_мнпз_дтз">[9]Акцизы!$B$243:$Y$243</definedName>
    <definedName name="акциз_мнпз_дтл">[9]Акцизы!$B$242:$Y$242</definedName>
    <definedName name="акциз_онпз_аи92">[9]Акцизы!$B$250:$Y$250</definedName>
    <definedName name="акциз_онпз_аи95">[9]Акцизы!$B$249:$Y$249</definedName>
    <definedName name="акциз_онпз_аи98">[9]Акцизы!$B$248:$Y$248</definedName>
    <definedName name="акциз_онпз_дтз">[9]Акцизы!$B$253:$Y$253</definedName>
    <definedName name="акциз_онпз_дтл">[9]Акцизы!$B$252:$Y$252</definedName>
    <definedName name="акциз_янос_аи92">[9]Акцизы!$B$260:$Y$260</definedName>
    <definedName name="акциз_янос_аи95">[9]Акцизы!$B$259:$Y$259</definedName>
    <definedName name="акциз_янос_аи98">[9]Акцизы!$B$258:$Y$258</definedName>
    <definedName name="акциз_янос_дт590">[9]Акцизы!$B$264:$Y$264</definedName>
    <definedName name="акциз_янос_дтз">[9]Акцизы!$B$263:$Y$263</definedName>
    <definedName name="акциз_янос_дтл">[9]Акцизы!$B$262:$Y$262</definedName>
    <definedName name="акцизы_автобенз_кл0_REAL">[9]Акцизы!$B$10:$Y$10</definedName>
    <definedName name="акцизы_автобенз_кл5_REAL">[9]Акцизы!$B$11:$Y$11</definedName>
    <definedName name="акцизы_автобенз_кл5_реал">[9]Акцизы!$B$160:$Y$160</definedName>
    <definedName name="акцизы_автобенз_прямогон_REAL">[9]Акцизы!$B$13:$Y$13</definedName>
    <definedName name="акцизы_бензол_пара_орто_REAL">[9]Акцизы!$B$24:$Y$24</definedName>
    <definedName name="акцизы_дт_кл5_REAL">[9]Акцизы!$B$17:$Y$17</definedName>
    <definedName name="акцизы_дт_кл5_реал">[9]Акцизы!$B$161:$AE$161</definedName>
    <definedName name="акцизы_керосин_REAL">[9]Акцизы!$B$25:$Y$25</definedName>
    <definedName name="акцизы_моторные_масла_REAL">[9]Акцизы!$B$21:$Y$21</definedName>
    <definedName name="акцизы_печное_топливо_REAL">[9]Акцизы!$B$20:$Y$20</definedName>
    <definedName name="Алексеевское" localSheetId="3" hidden="1">{"NWN_Q1810",#N/A,FALSE,"Q1810_1.V";"NWN_Q1412",#N/A,FALSE,"Q1412_1"}</definedName>
    <definedName name="Алексеевское" localSheetId="2" hidden="1">{"NWN_Q1810",#N/A,FALSE,"Q1810_1.V";"NWN_Q1412",#N/A,FALSE,"Q1412_1"}</definedName>
    <definedName name="Алексеевское" hidden="1">{"NWN_Q1810",#N/A,FALSE,"Q1810_1.V";"NWN_Q1412",#N/A,FALSE,"Q1412_1"}</definedName>
    <definedName name="ан" localSheetId="3" hidden="1">{#N/A,#N/A,FALSE,"1996";#N/A,#N/A,FALSE,"1995";#N/A,#N/A,FALSE,"1994"}</definedName>
    <definedName name="ан" localSheetId="2" hidden="1">{#N/A,#N/A,FALSE,"1996";#N/A,#N/A,FALSE,"1995";#N/A,#N/A,FALSE,"1994"}</definedName>
    <definedName name="ан" hidden="1">{#N/A,#N/A,FALSE,"1996";#N/A,#N/A,FALSE,"1995";#N/A,#N/A,FALSE,"1994"}</definedName>
    <definedName name="апара" localSheetId="3" hidden="1">{"IASTrail",#N/A,FALSE,"IAS"}</definedName>
    <definedName name="апара" localSheetId="2" hidden="1">{"IASTrail",#N/A,FALSE,"IAS"}</definedName>
    <definedName name="апара" hidden="1">{"IASTrail",#N/A,FALSE,"IAS"}</definedName>
    <definedName name="аыца" localSheetId="3" hidden="1">{"IASTrail",#N/A,FALSE,"IAS"}</definedName>
    <definedName name="аыца" localSheetId="2" hidden="1">{"IASTrail",#N/A,FALSE,"IAS"}</definedName>
    <definedName name="аыца" hidden="1">{"IASTrail",#N/A,FALSE,"IAS"}</definedName>
    <definedName name="б" localSheetId="3" hidden="1">{"IASTrail",#N/A,FALSE,"IAS"}</definedName>
    <definedName name="б" localSheetId="2" hidden="1">{"IASTrail",#N/A,FALSE,"IAS"}</definedName>
    <definedName name="б" hidden="1">{"IASTrail",#N/A,FALSE,"IAS"}</definedName>
    <definedName name="ббб" localSheetId="3" hidden="1">{"NWN_Q1810",#N/A,FALSE,"Q1810_1.V";"NWN_Q1412",#N/A,FALSE,"Q1412_1"}</definedName>
    <definedName name="ббб" localSheetId="2" hidden="1">{"NWN_Q1810",#N/A,FALSE,"Q1810_1.V";"NWN_Q1412",#N/A,FALSE,"Q1412_1"}</definedName>
    <definedName name="ббб" hidden="1">{"NWN_Q1810",#N/A,FALSE,"Q1810_1.V";"NWN_Q1412",#N/A,FALSE,"Q1412_1"}</definedName>
    <definedName name="Безопасность">[2]Справочники!$B$2:$B$4</definedName>
    <definedName name="белкам" localSheetId="3" hidden="1">{"NWN_Q1810",#N/A,FALSE,"Q1810_1.V";"NWN_Q1412",#N/A,FALSE,"Q1412_1"}</definedName>
    <definedName name="белкам" localSheetId="2" hidden="1">{"NWN_Q1810",#N/A,FALSE,"Q1810_1.V";"NWN_Q1412",#N/A,FALSE,"Q1412_1"}</definedName>
    <definedName name="белкам" hidden="1">{"NWN_Q1810",#N/A,FALSE,"Q1810_1.V";"NWN_Q1412",#N/A,FALSE,"Q1412_1"}</definedName>
    <definedName name="белкамнефть" localSheetId="3" hidden="1">{"NWN_Q1810",#N/A,FALSE,"Q1810_1.V";"NWN_Q1412",#N/A,FALSE,"Q1412_1"}</definedName>
    <definedName name="белкамнефть" localSheetId="2" hidden="1">{"NWN_Q1810",#N/A,FALSE,"Q1810_1.V";"NWN_Q1412",#N/A,FALSE,"Q1412_1"}</definedName>
    <definedName name="белкамнефть" hidden="1">{"NWN_Q1810",#N/A,FALSE,"Q1810_1.V";"NWN_Q1412",#N/A,FALSE,"Q1412_1"}</definedName>
    <definedName name="бур21" localSheetId="3" hidden="1">{"IASTrail",#N/A,FALSE,"IAS"}</definedName>
    <definedName name="бур21" localSheetId="2" hidden="1">{"IASTrail",#N/A,FALSE,"IAS"}</definedName>
    <definedName name="бур21" hidden="1">{"IASTrail",#N/A,FALSE,"IAS"}</definedName>
    <definedName name="бюджет" localSheetId="13" hidden="1">#REF!</definedName>
    <definedName name="бюджет" localSheetId="39" hidden="1">#REF!</definedName>
    <definedName name="бюджет" localSheetId="4" hidden="1">#REF!</definedName>
    <definedName name="бюджет" localSheetId="3" hidden="1">#REF!</definedName>
    <definedName name="бюджет" localSheetId="37" hidden="1">#REF!</definedName>
    <definedName name="бюджет" localSheetId="2" hidden="1">#REF!</definedName>
    <definedName name="бюджет" localSheetId="46" hidden="1">#REF!</definedName>
    <definedName name="бюджет" localSheetId="15" hidden="1">#REF!</definedName>
    <definedName name="бюджет" localSheetId="25" hidden="1">#REF!</definedName>
    <definedName name="бюджет" localSheetId="21" hidden="1">#REF!</definedName>
    <definedName name="бюджет" localSheetId="31" hidden="1">#REF!</definedName>
    <definedName name="бюджет" hidden="1">#REF!</definedName>
    <definedName name="в" localSheetId="3" hidden="1">{#N/A,#N/A,FALSE,"1 квартал"}</definedName>
    <definedName name="в" localSheetId="2" hidden="1">{#N/A,#N/A,FALSE,"1 квартал"}</definedName>
    <definedName name="в" hidden="1">{#N/A,#N/A,FALSE,"1 квартал"}</definedName>
    <definedName name="вап" localSheetId="3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вап" localSheetId="2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вап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вау" localSheetId="3" hidden="1">{#N/A,#N/A,FALSE,"1 квартал"}</definedName>
    <definedName name="вау" localSheetId="2" hidden="1">{#N/A,#N/A,FALSE,"1 квартал"}</definedName>
    <definedName name="вау" hidden="1">{#N/A,#N/A,FALSE,"1 квартал"}</definedName>
    <definedName name="ВВП_СцБаза">'[9]Бюджет РФ'!$B$37:$O$37</definedName>
    <definedName name="ВВП_СцБюдж">'[9]Бюджет РФ'!$B$35:$O$35</definedName>
    <definedName name="ВВП_СцВыс">'[9]Бюджет РФ'!$B$38:$O$38</definedName>
    <definedName name="ВВП_СцНизк">'[9]Бюджет РФ'!$B$36:$O$36</definedName>
    <definedName name="взд" localSheetId="3" hidden="1">{"NWN_Q1810",#N/A,FALSE,"Q1810_1.V";"NWN_Q1412",#N/A,FALSE,"Q1412_1"}</definedName>
    <definedName name="взд" localSheetId="2" hidden="1">{"NWN_Q1810",#N/A,FALSE,"Q1810_1.V";"NWN_Q1412",#N/A,FALSE,"Q1412_1"}</definedName>
    <definedName name="взд" hidden="1">{"NWN_Q1810",#N/A,FALSE,"Q1810_1.V";"NWN_Q1412",#N/A,FALSE,"Q1412_1"}</definedName>
    <definedName name="всп." localSheetId="3" hidden="1">{"Прибыль инстр",#N/A,FALSE,"Инстр"}</definedName>
    <definedName name="всп." localSheetId="2" hidden="1">{"Прибыль инстр",#N/A,FALSE,"Инстр"}</definedName>
    <definedName name="всп." hidden="1">{"Прибыль инстр",#N/A,FALSE,"Инстр"}</definedName>
    <definedName name="Выручка" localSheetId="3" hidden="1">{"print95",#N/A,FALSE,"1995E.XLS";"print96",#N/A,FALSE,"1996E.XLS"}</definedName>
    <definedName name="Выручка" localSheetId="2" hidden="1">{"print95",#N/A,FALSE,"1995E.XLS";"print96",#N/A,FALSE,"1996E.XLS"}</definedName>
    <definedName name="Выручка" hidden="1">{"print95",#N/A,FALSE,"1995E.XLS";"print96",#N/A,FALSE,"1996E.XLS"}</definedName>
    <definedName name="год">'[9]Цена на нефть, USD'!$A$2:$Y$2</definedName>
    <definedName name="График">"Диагр. 4"</definedName>
    <definedName name="дд" localSheetId="3" hidden="1">{"IAS Mapping",#N/A,TRUE,"RSA_FS"}</definedName>
    <definedName name="дд" localSheetId="2" hidden="1">{"IAS Mapping",#N/A,TRUE,"RSA_FS"}</definedName>
    <definedName name="дд" hidden="1">{"IAS Mapping",#N/A,TRUE,"RSA_FS"}</definedName>
    <definedName name="джру" localSheetId="3" hidden="1">{#N/A,#N/A,FALSE,"Infl_fact"}</definedName>
    <definedName name="джру" localSheetId="2" hidden="1">{#N/A,#N/A,FALSE,"Infl_fact"}</definedName>
    <definedName name="джру" hidden="1">{#N/A,#N/A,FALSE,"Infl_fact"}</definedName>
    <definedName name="ДЗКЗ" localSheetId="3" hidden="1">{"financials",#N/A,TRUE,"6_30_96";"footnotes",#N/A,TRUE,"6_30_96";"valuation",#N/A,TRUE,"6_30_96"}</definedName>
    <definedName name="ДЗКЗ" localSheetId="2" hidden="1">{"financials",#N/A,TRUE,"6_30_96";"footnotes",#N/A,TRUE,"6_30_96";"valuation",#N/A,TRUE,"6_30_96"}</definedName>
    <definedName name="ДЗКЗ" hidden="1">{"financials",#N/A,TRUE,"6_30_96";"footnotes",#N/A,TRUE,"6_30_96";"valuation",#N/A,TRUE,"6_30_96"}</definedName>
    <definedName name="дифф_Brent_Urals">'[9]Цена на нефть, USD'!$B$13:$Y$13</definedName>
    <definedName name="дифф_корр_мнпз_гст_01">[9]Транспорт!$B$87:$Y$87</definedName>
    <definedName name="дифф_корр_мнпз_гст_05">[9]Транспорт!$B$88:$Y$88</definedName>
    <definedName name="дифф_корр_мнпз_дтл">[9]Транспорт!$B$85:$Y$85</definedName>
    <definedName name="дифф_корр_мнпз_мазут">[9]Транспорт!$B$86:$Y$86</definedName>
    <definedName name="дифф_корр_онпз_гст_01">[9]Транспорт!$B$92:$Y$92</definedName>
    <definedName name="дифф_корр_онпз_гст_05">[9]Транспорт!$B$93:$Y$93</definedName>
    <definedName name="дифф_корр_онпз_дтл">[9]Транспорт!$B$90:$Y$90</definedName>
    <definedName name="дифф_корр_онпз_мазут">[9]Транспорт!$B$91:$Y$91</definedName>
    <definedName name="дифф_корр_янос_гст_01">[9]Транспорт!$B$97:$Y$97</definedName>
    <definedName name="дифф_корр_янос_гст_05">[9]Транспорт!$B$98:$Y$98</definedName>
    <definedName name="дифф_корр_янос_дтл">[9]Транспорт!$B$95:$Y$95</definedName>
    <definedName name="дифф_корр_янос_мазут">[9]Транспорт!$B$96:$Y$96</definedName>
    <definedName name="дифф_мнпз_ULSFO_01">[9]Транспорт!$B$54:$Y$54</definedName>
    <definedName name="дифф_мнпз_ULSFO_05">[9]Транспорт!$B$55:$Y$55</definedName>
    <definedName name="дифф_мнпз_аи92">[9]Транспорт!$B$47:$Y$47</definedName>
    <definedName name="дифф_мнпз_дтл">[9]Транспорт!$B$49:$Y$49</definedName>
    <definedName name="дифф_мнпз_мазут">[9]Транспорт!$B$53:$Y$53</definedName>
    <definedName name="дифф_мнпз_нафта">[9]Транспорт!$B$48:$Y$48</definedName>
    <definedName name="дифф_онпз_ULSFO_01">[9]Транспорт!$B$66:$Y$66</definedName>
    <definedName name="дифф_онпз_ULSFO_05">[9]Транспорт!$B$67:$Y$67</definedName>
    <definedName name="дифф_онпз_аи92">[9]Транспорт!$B$59:$Y$59</definedName>
    <definedName name="дифф_онпз_дтл">[9]Транспорт!$B$61:$Y$61</definedName>
    <definedName name="дифф_онпз_керосин">[9]Транспорт!$B$63:$Y$63</definedName>
    <definedName name="дифф_онпз_мазут">[9]Транспорт!$B$65:$Y$65</definedName>
    <definedName name="дифф_онпз_нафта">[9]Транспорт!$B$60:$Y$60</definedName>
    <definedName name="дифф_янос_ULSFO_01">[9]Транспорт!$B$79:$Y$79</definedName>
    <definedName name="дифф_янос_ULSFO_05">[9]Транспорт!$B$80:$Y$80</definedName>
    <definedName name="дифф_янос_аи92">[9]Транспорт!$B$71:$Y$71</definedName>
    <definedName name="дифф_янос_дт590">[9]Транспорт!$B$75:$Y$75</definedName>
    <definedName name="дифф_янос_дтл">[9]Транспорт!$B$73:$Y$73</definedName>
    <definedName name="дифф_янос_керосин">[9]Транспорт!$B$76:$Y$76</definedName>
    <definedName name="дифф_янос_мазут">[9]Транспорт!$B$78:$Y$78</definedName>
    <definedName name="дифф_янос_нафта">[9]Транспорт!$B$72:$Y$72</definedName>
    <definedName name="е" localSheetId="3" hidden="1">{"NWN_Q1810",#N/A,FALSE,"Q1810_1.V";"NWN_Q1412",#N/A,FALSE,"Q1412_1"}</definedName>
    <definedName name="е" localSheetId="2" hidden="1">{"NWN_Q1810",#N/A,FALSE,"Q1810_1.V";"NWN_Q1412",#N/A,FALSE,"Q1412_1"}</definedName>
    <definedName name="е" hidden="1">{"NWN_Q1810",#N/A,FALSE,"Q1810_1.V";"NWN_Q1412",#N/A,FALSE,"Q1412_1"}</definedName>
    <definedName name="ееее" localSheetId="3" hidden="1">{"IASBS",#N/A,TRUE,"IAS";"IASPL",#N/A,TRUE,"IAS";"IASNotes",#N/A,TRUE,"IAS";"CFDir - expanded",#N/A,TRUE,"CF DIR"}</definedName>
    <definedName name="ееее" localSheetId="2" hidden="1">{"IASBS",#N/A,TRUE,"IAS";"IASPL",#N/A,TRUE,"IAS";"IASNotes",#N/A,TRUE,"IAS";"CFDir - expanded",#N/A,TRUE,"CF DIR"}</definedName>
    <definedName name="ееее" hidden="1">{"IASBS",#N/A,TRUE,"IAS";"IASPL",#N/A,TRUE,"IAS";"IASNotes",#N/A,TRUE,"IAS";"CFDir - expanded",#N/A,TRUE,"CF DIR"}</definedName>
    <definedName name="еек" localSheetId="3" hidden="1">{"AnalRSA",#N/A,TRUE,"PL-Anal";"AnalIAS",#N/A,TRUE,"PL-Anal"}</definedName>
    <definedName name="еек" localSheetId="2" hidden="1">{"AnalRSA",#N/A,TRUE,"PL-Anal";"AnalIAS",#N/A,TRUE,"PL-Anal"}</definedName>
    <definedName name="еек" hidden="1">{"AnalRSA",#N/A,TRUE,"PL-Anal";"AnalIAS",#N/A,TRUE,"PL-Anal"}</definedName>
    <definedName name="ек" localSheetId="3" hidden="1">{"IASTrail",#N/A,FALSE,"IAS"}</definedName>
    <definedName name="ек" localSheetId="2" hidden="1">{"IASTrail",#N/A,FALSE,"IAS"}</definedName>
    <definedName name="ек" hidden="1">{"IASTrail",#N/A,FALSE,"IAS"}</definedName>
    <definedName name="жот" localSheetId="3" hidden="1">{"IAS Mapping",#N/A,FALSE,"RSA_FS";#N/A,#N/A,FALSE,"CHECK!";#N/A,#N/A,FALSE,"Recon";#N/A,#N/A,FALSE,"NMG";#N/A,#N/A,FALSE,"Journals";"AnalRSA",#N/A,FALSE,"PL-Anal";"AnalIAS",#N/A,FALSE,"PL-Anal";#N/A,#N/A,FALSE,"COS"}</definedName>
    <definedName name="жот" localSheetId="2" hidden="1">{"IAS Mapping",#N/A,FALSE,"RSA_FS";#N/A,#N/A,FALSE,"CHECK!";#N/A,#N/A,FALSE,"Recon";#N/A,#N/A,FALSE,"NMG";#N/A,#N/A,FALSE,"Journals";"AnalRSA",#N/A,FALSE,"PL-Anal";"AnalIAS",#N/A,FALSE,"PL-Anal";#N/A,#N/A,FALSE,"COS"}</definedName>
    <definedName name="жот" hidden="1">{"IAS Mapping",#N/A,FALSE,"RSA_FS";#N/A,#N/A,FALSE,"CHECK!";#N/A,#N/A,FALSE,"Recon";#N/A,#N/A,FALSE,"NMG";#N/A,#N/A,FALSE,"Journals";"AnalRSA",#N/A,FALSE,"PL-Anal";"AnalIAS",#N/A,FALSE,"PL-Anal";#N/A,#N/A,FALSE,"COS"}</definedName>
    <definedName name="ЗАД" localSheetId="3" hidden="1">{"Прибыль",#N/A,FALSE,"Литейн"}</definedName>
    <definedName name="ЗАД" localSheetId="2" hidden="1">{"Прибыль",#N/A,FALSE,"Литейн"}</definedName>
    <definedName name="ЗАД" hidden="1">{"Прибыль",#N/A,FALSE,"Литейн"}</definedName>
    <definedName name="им" localSheetId="3" hidden="1">{"Приибыль энерг",#N/A,FALSE,"Энерг"}</definedName>
    <definedName name="им" localSheetId="2" hidden="1">{"Приибыль энерг",#N/A,FALSE,"Энерг"}</definedName>
    <definedName name="им" hidden="1">{"Приибыль энерг",#N/A,FALSE,"Энерг"}</definedName>
    <definedName name="индекс_инфл_EU">[9]Инфляция!$B$61:$Y$61</definedName>
    <definedName name="индекс_инфл_RUB">[9]Инфляция!$J$62:$Y$62</definedName>
    <definedName name="индекс_инфл_USD">[9]Инфляция!$B$60:$Y$60</definedName>
    <definedName name="индекс_инфл_курс_RUB_USD">[9]Инфляция!$B$82:$Y$82</definedName>
    <definedName name="индекс_тариф_газ">[9]Инфляция!$B$68:$Y$68</definedName>
    <definedName name="индекс_тариф_транснефть">[9]Инфляция!$B$63:$Y$63</definedName>
    <definedName name="инфляция_рф_дляТранспорта">[9]Инфляция!$B$9:$Y$9</definedName>
    <definedName name="инфляция_рф_ипц">[9]Инфляция!$B$6:$Y$6</definedName>
    <definedName name="инфляция_сша">[9]Инфляция!$B$4:$Y$4</definedName>
    <definedName name="инфляция_тепло_мнпз">[9]Инфляция!$B$23:$Y$23</definedName>
    <definedName name="инфляция_тепло_мнпз_реал">[9]Инфляция!$B$51:$Y$51</definedName>
    <definedName name="инфляция_тепло_онпз">[9]Инфляция!$B$22:$Y$22</definedName>
    <definedName name="инфляция_тепло_онпз_реал">[9]Инфляция!$B$50:$Y$50</definedName>
    <definedName name="инфляция_тепло_янос">[9]Инфляция!$B$24:$Y$24</definedName>
    <definedName name="инфляция_тепло_янос_реал">[9]Инфляция!$B$52:$Y$52</definedName>
    <definedName name="инфляция_транснефть">[9]Инфляция!$B$12:$Y$12</definedName>
    <definedName name="инфляция_ээ_мнпз">[9]Инфляция!$B$20:$Y$20</definedName>
    <definedName name="инфляция_ээ_мнпз_реал">[9]Инфляция!$B$48:$Y$48</definedName>
    <definedName name="инфляция_ээ_онпз">[9]Инфляция!$B$19:$Y$19</definedName>
    <definedName name="инфляция_ээ_онпз_реал">[9]Инфляция!$B$47:$Y$47</definedName>
    <definedName name="инфляция_ээ_янос">[9]Инфляция!$B$21:$Y$21</definedName>
    <definedName name="инфляция_ээ_янос_реал">[9]Инфляция!$B$49:$Y$49</definedName>
    <definedName name="й11111" localSheetId="3" hidden="1">{#N/A,#N/A,FALSE,"1 квартал"}</definedName>
    <definedName name="й11111" localSheetId="2" hidden="1">{#N/A,#N/A,FALSE,"1 квартал"}</definedName>
    <definedName name="й11111" hidden="1">{#N/A,#N/A,FALSE,"1 квартал"}</definedName>
    <definedName name="йцк" localSheetId="3" hidden="1">{#N/A,#N/A,FALSE,"1 квартал"}</definedName>
    <definedName name="йцк" localSheetId="2" hidden="1">{#N/A,#N/A,FALSE,"1 квартал"}</definedName>
    <definedName name="йцк" hidden="1">{#N/A,#N/A,FALSE,"1 квартал"}</definedName>
    <definedName name="КВ" localSheetId="3" hidden="1">{"IASBS",#N/A,TRUE,"IAS";"IASPL",#N/A,TRUE,"IAS";"IASNotes",#N/A,TRUE,"IAS";"CFDir - expanded",#N/A,TRUE,"CF DIR"}</definedName>
    <definedName name="КВ" localSheetId="2" hidden="1">{"IASBS",#N/A,TRUE,"IAS";"IASPL",#N/A,TRUE,"IAS";"IASNotes",#N/A,TRUE,"IAS";"CFDir - expanded",#N/A,TRUE,"CF DIR"}</definedName>
    <definedName name="КВ" hidden="1">{"IASBS",#N/A,TRUE,"IAS";"IASPL",#N/A,TRUE,"IAS";"IASNotes",#N/A,TRUE,"IAS";"CFDir - expanded",#N/A,TRUE,"CF DIR"}</definedName>
    <definedName name="Кв4" localSheetId="3" hidden="1">{#N/A,#N/A,FALSE,"1 квартал"}</definedName>
    <definedName name="Кв4" localSheetId="2" hidden="1">{#N/A,#N/A,FALSE,"1 квартал"}</definedName>
    <definedName name="Кв4" hidden="1">{#N/A,#N/A,FALSE,"1 квартал"}</definedName>
    <definedName name="Кипр" hidden="1">'[7]Факт Dink-Inv 2004'!$A$8:$C$98</definedName>
    <definedName name="кккк" localSheetId="3" hidden="1">{"IASTrail",#N/A,FALSE,"IAS"}</definedName>
    <definedName name="кккк" localSheetId="2" hidden="1">{"IASTrail",#N/A,FALSE,"IAS"}</definedName>
    <definedName name="кккк" hidden="1">{"IASTrail",#N/A,FALSE,"IAS"}</definedName>
    <definedName name="комиссия_гпн_трейдинг_NOM">[9]Транспорт!$B$161:$Y$161</definedName>
    <definedName name="комиссия_гпн_трейдинг_REAL">[9]Транспорт!$B$148:$Y$148</definedName>
    <definedName name="консервация" localSheetId="3" hidden="1">{#N/A,#N/A,FALSE,"1 квартал"}</definedName>
    <definedName name="консервация" localSheetId="2" hidden="1">{#N/A,#N/A,FALSE,"1 квартал"}</definedName>
    <definedName name="консервация" hidden="1">{#N/A,#N/A,FALSE,"1 квартал"}</definedName>
    <definedName name="коэфф_барр_Brent">[9]Коэфф.барр.!$B$4:$AD$4</definedName>
    <definedName name="коэфф_барр_бадра">[9]Коэфф.барр.!$B$15:$AD$15</definedName>
    <definedName name="коэфф_барр_для_пошлины">[9]Коэфф.барр.!$B$13:$AD$13</definedName>
    <definedName name="коэфф_барр_долгинское">[9]Коэфф.барр.!$B$11:$AD$11</definedName>
    <definedName name="коэфф_барр_козьмино">[9]Коэфф.барр.!$B$7:$AD$7</definedName>
    <definedName name="коэфф_барр_курдистан">[9]Коэфф.барр.!$B$14:$AD$14</definedName>
    <definedName name="коэфф_барр_новороссийск_urals">[9]Коэфф.барр.!$B$5:$AD$5</definedName>
    <definedName name="коэфф_барр_новый_порт">[9]Коэфф.барр.!$B$9:$AD$9</definedName>
    <definedName name="коэфф_барр_приморск_urals">[9]Коэфф.барр.!$B$6:$AD$6</definedName>
    <definedName name="коэфф_барр_приразломное">[9]Коэфф.барр.!$B$10:$AD$10</definedName>
    <definedName name="коэфф_барр_СахалинА">[9]Коэфф.барр.!$B$16:$Y$16</definedName>
    <definedName name="коэфф_барр_СахалинБ">[9]Коэфф.барр.!$B$17:$Y$17</definedName>
    <definedName name="коэфф_барр_царичанское">[9]Коэфф.барр.!$B$12:$AD$12</definedName>
    <definedName name="коэфф_вычет_бензол_пара_орто">[9]Акцизы!$B$42:$Y$42</definedName>
    <definedName name="коэфф_вычет_керосин">[9]Акцизы!$B$43:$Y$43</definedName>
    <definedName name="коэфф_вычет_прямогонный">[9]Акцизы!$B$41:$Y$41</definedName>
    <definedName name="коэфф_перевода_козьмино">[9]Коэфф.барр.!$B$7:$AD$7</definedName>
    <definedName name="коэфф_перевода_л_т_бензин">[9]Коэфф.барр.!$B$19:$AD$19</definedName>
    <definedName name="коэфф_перевода_л_т_дизель">[9]Коэфф.барр.!$B$20:$AD$20</definedName>
    <definedName name="коэфф_перевода_новороссийск">[9]Коэфф.барр.!$B$5:$AD$5</definedName>
    <definedName name="коэфф_перевода_оренбург">[9]Коэфф.барр.!$B$8:$AD$8</definedName>
    <definedName name="коэфф_перевода_приморск">[9]Коэфф.барр.!$B$6:$AD$6</definedName>
    <definedName name="коэфф_пошлина_бензины">[9]Налоги!$B$11:$Y$11</definedName>
    <definedName name="коэфф_пошлина_битум">[9]Налоги!$B$17:$Y$17</definedName>
    <definedName name="коэфф_пошлина_дизель">[9]Налоги!$B$12:$Y$12</definedName>
    <definedName name="коэфф_пошлина_кокс">[9]Налоги!$B$18:$Y$18</definedName>
    <definedName name="коэфф_пошлина_масла">[9]Налоги!$B$14:$Y$14</definedName>
    <definedName name="коэфф_пошлина_нафта">[9]Налоги!$B$15:$Y$15</definedName>
    <definedName name="коэфф_пошлина_нефть">[9]Налоги!$B$10:$Y$10</definedName>
    <definedName name="коэфф_пошлина_светлые">[9]Налоги!$B$13:$Y$13</definedName>
    <definedName name="коэфф_пошлина_темные">[9]Налоги!$B$16:$Y$16</definedName>
    <definedName name="коэффициент_перевода_новороссийск">[9]Коэфф.барр.!$B$5:$AD$5</definedName>
    <definedName name="курс_доллара_номинальный">'[9]Цена на нефть, USD'!$B$71:$Y$71</definedName>
    <definedName name="курс_доллара_реальный">'[9]Цена на нефть, USD'!$B$6:$Y$6</definedName>
    <definedName name="курс_евро_реальный">'[9]Цена на нефть, USD'!$B$8:$Y$8</definedName>
    <definedName name="л" localSheetId="3" hidden="1">{"IASTrail",#N/A,FALSE,"IAS"}</definedName>
    <definedName name="л" localSheetId="2" hidden="1">{"IASTrail",#N/A,FALSE,"IAS"}</definedName>
    <definedName name="л" hidden="1">{"IASTrail",#N/A,FALSE,"IAS"}</definedName>
    <definedName name="ллл" localSheetId="3" hidden="1">{"print95",#N/A,FALSE,"1995E.XLS";"print96",#N/A,FALSE,"1996E.XLS"}</definedName>
    <definedName name="ллл" localSheetId="2" hidden="1">{"print95",#N/A,FALSE,"1995E.XLS";"print96",#N/A,FALSE,"1996E.XLS"}</definedName>
    <definedName name="ллл" hidden="1">{"print95",#N/A,FALSE,"1995E.XLS";"print96",#N/A,FALSE,"1996E.XLS"}</definedName>
    <definedName name="м" localSheetId="13" hidden="1">#REF!</definedName>
    <definedName name="м" localSheetId="39" hidden="1">#REF!</definedName>
    <definedName name="м" localSheetId="4" hidden="1">#REF!</definedName>
    <definedName name="м" localSheetId="3" hidden="1">#REF!</definedName>
    <definedName name="м" localSheetId="37" hidden="1">#REF!</definedName>
    <definedName name="м" localSheetId="2" hidden="1">#REF!</definedName>
    <definedName name="м" localSheetId="46" hidden="1">#REF!</definedName>
    <definedName name="м" localSheetId="15" hidden="1">#REF!</definedName>
    <definedName name="м" localSheetId="25" hidden="1">#REF!</definedName>
    <definedName name="м" localSheetId="21" hidden="1">#REF!</definedName>
    <definedName name="м" localSheetId="31" hidden="1">#REF!</definedName>
    <definedName name="м" hidden="1">#REF!</definedName>
    <definedName name="март" localSheetId="13" hidden="1">#REF!</definedName>
    <definedName name="март" localSheetId="39" hidden="1">#REF!</definedName>
    <definedName name="март" localSheetId="4" hidden="1">#REF!</definedName>
    <definedName name="март" localSheetId="3" hidden="1">#REF!</definedName>
    <definedName name="март" localSheetId="37" hidden="1">#REF!</definedName>
    <definedName name="март" localSheetId="2" hidden="1">#REF!</definedName>
    <definedName name="март" localSheetId="46" hidden="1">#REF!</definedName>
    <definedName name="март" localSheetId="15" hidden="1">#REF!</definedName>
    <definedName name="март" localSheetId="25" hidden="1">#REF!</definedName>
    <definedName name="март" localSheetId="21" hidden="1">#REF!</definedName>
    <definedName name="март" localSheetId="31" hidden="1">#REF!</definedName>
    <definedName name="март" hidden="1">#REF!</definedName>
    <definedName name="Медвежье" localSheetId="3" hidden="1">{"NWN_Q1810",#N/A,FALSE,"Q1810_1.V";"NWN_Q1412",#N/A,FALSE,"Q1412_1"}</definedName>
    <definedName name="Медвежье" localSheetId="2" hidden="1">{"NWN_Q1810",#N/A,FALSE,"Q1810_1.V";"NWN_Q1412",#N/A,FALSE,"Q1412_1"}</definedName>
    <definedName name="Медвежье" hidden="1">{"NWN_Q1810",#N/A,FALSE,"Q1810_1.V";"NWN_Q1412",#N/A,FALSE,"Q1412_1"}</definedName>
    <definedName name="МММ" localSheetId="3" hidden="1">{"AnalRSA",#N/A,TRUE,"PL-Anal";"AnalIAS",#N/A,TRUE,"PL-Anal"}</definedName>
    <definedName name="МММ" localSheetId="2" hidden="1">{"AnalRSA",#N/A,TRUE,"PL-Anal";"AnalIAS",#N/A,TRUE,"PL-Anal"}</definedName>
    <definedName name="МММ" hidden="1">{"AnalRSA",#N/A,TRUE,"PL-Anal";"AnalIAS",#N/A,TRUE,"PL-Anal"}</definedName>
    <definedName name="Наименование_услуги">[10]Рабочий!$C$117:$C$138</definedName>
    <definedName name="наименование_услуги_динамика">OFFSET([10]Рабочий!$A$1,MATCH('[10]Отчет по плану пров-я процедур'!XFD1,[10]Рабочий!$A:$A,0)-1,1,COUNTIF([10]Рабочий!$A:$A,'[10]Отчет по плану пров-я процедур'!XFD1),1)</definedName>
    <definedName name="налог_на_имущество">[9]Налоги!$B$5:$Y$5</definedName>
    <definedName name="налог_на_прибыль">[9]Налоги!$B$4:$Y$4</definedName>
    <definedName name="ндпи_газ_безконденсата">'[9]НДПИ газ'!$B$31:$AD$31</definedName>
    <definedName name="ндпи_газ_сконденсатом_Нортгаз">'[9]НДПИ газ'!$B$73:$AD$73</definedName>
    <definedName name="ндпи_газ_сконденсатом_СЭ">'[9]НДПИ газ'!$B$52:$AD$52</definedName>
    <definedName name="ндпи_конденсат_Нортгаз">'[9]НДПИ газ'!$B$74:$AD$74</definedName>
    <definedName name="ндпи_конденсат_СЭ">'[9]НДПИ газ'!$B$53:$AD$53</definedName>
    <definedName name="ндпи_льгота_ево_яхинское_газ" localSheetId="13">[9]Налоги!#REF!</definedName>
    <definedName name="ндпи_льгота_ево_яхинское_газ" localSheetId="39">[9]Налоги!#REF!</definedName>
    <definedName name="ндпи_льгота_ево_яхинское_газ" localSheetId="4">[9]Налоги!#REF!</definedName>
    <definedName name="ндпи_льгота_ево_яхинское_газ" localSheetId="3">[9]Налоги!#REF!</definedName>
    <definedName name="ндпи_льгота_ево_яхинское_газ" localSheetId="37">[9]Налоги!#REF!</definedName>
    <definedName name="ндпи_льгота_ево_яхинское_газ" localSheetId="15">[9]Налоги!#REF!</definedName>
    <definedName name="ндпи_льгота_ево_яхинское_газ" localSheetId="25">[9]Налоги!#REF!</definedName>
    <definedName name="ндпи_льгота_ево_яхинское_газ" localSheetId="21">[9]Налоги!#REF!</definedName>
    <definedName name="ндпи_льгота_ево_яхинское_газ" localSheetId="31">[9]Налоги!#REF!</definedName>
    <definedName name="ндпи_льгота_ево_яхинское_газ">[9]Налоги!#REF!</definedName>
    <definedName name="ндпи_льгота_ево_яхинское_гк" localSheetId="13">[9]Налоги!#REF!</definedName>
    <definedName name="ндпи_льгота_ево_яхинское_гк" localSheetId="39">[9]Налоги!#REF!</definedName>
    <definedName name="ндпи_льгота_ево_яхинское_гк" localSheetId="4">[9]Налоги!#REF!</definedName>
    <definedName name="ндпи_льгота_ево_яхинское_гк" localSheetId="3">[9]Налоги!#REF!</definedName>
    <definedName name="ндпи_льгота_ево_яхинское_гк" localSheetId="37">[9]Налоги!#REF!</definedName>
    <definedName name="ндпи_льгота_ево_яхинское_гк" localSheetId="15">[9]Налоги!#REF!</definedName>
    <definedName name="ндпи_льгота_ево_яхинское_гк" localSheetId="25">[9]Налоги!#REF!</definedName>
    <definedName name="ндпи_льгота_ево_яхинское_гк" localSheetId="21">[9]Налоги!#REF!</definedName>
    <definedName name="ндпи_льгота_ево_яхинское_гк" localSheetId="31">[9]Налоги!#REF!</definedName>
    <definedName name="ндпи_льгота_ево_яхинское_гк">[9]Налоги!#REF!</definedName>
    <definedName name="ндпи_льгота_самбургское_газ" localSheetId="13">[9]Налоги!#REF!</definedName>
    <definedName name="ндпи_льгота_самбургское_газ" localSheetId="39">[9]Налоги!#REF!</definedName>
    <definedName name="ндпи_льгота_самбургское_газ" localSheetId="4">[9]Налоги!#REF!</definedName>
    <definedName name="ндпи_льгота_самбургское_газ" localSheetId="3">[9]Налоги!#REF!</definedName>
    <definedName name="ндпи_льгота_самбургское_газ" localSheetId="37">[9]Налоги!#REF!</definedName>
    <definedName name="ндпи_льгота_самбургское_газ" localSheetId="15">[9]Налоги!#REF!</definedName>
    <definedName name="ндпи_льгота_самбургское_газ" localSheetId="25">[9]Налоги!#REF!</definedName>
    <definedName name="ндпи_льгота_самбургское_газ" localSheetId="21">[9]Налоги!#REF!</definedName>
    <definedName name="ндпи_льгота_самбургское_газ" localSheetId="31">[9]Налоги!#REF!</definedName>
    <definedName name="ндпи_льгота_самбургское_газ">[9]Налоги!#REF!</definedName>
    <definedName name="ндпи_льгота_самбургское_гк" localSheetId="13">[9]Налоги!#REF!</definedName>
    <definedName name="ндпи_льгота_самбургское_гк" localSheetId="39">[9]Налоги!#REF!</definedName>
    <definedName name="ндпи_льгота_самбургское_гк" localSheetId="4">[9]Налоги!#REF!</definedName>
    <definedName name="ндпи_льгота_самбургское_гк" localSheetId="3">[9]Налоги!#REF!</definedName>
    <definedName name="ндпи_льгота_самбургское_гк" localSheetId="37">[9]Налоги!#REF!</definedName>
    <definedName name="ндпи_льгота_самбургское_гк" localSheetId="15">[9]Налоги!#REF!</definedName>
    <definedName name="ндпи_льгота_самбургское_гк" localSheetId="25">[9]Налоги!#REF!</definedName>
    <definedName name="ндпи_льгота_самбургское_гк" localSheetId="21">[9]Налоги!#REF!</definedName>
    <definedName name="ндпи_льгота_самбургское_гк" localSheetId="31">[9]Налоги!#REF!</definedName>
    <definedName name="ндпи_льгота_самбургское_гк">[9]Налоги!#REF!</definedName>
    <definedName name="ндпи_льгота_сев_часельское_газ" localSheetId="13">[9]Налоги!#REF!</definedName>
    <definedName name="ндпи_льгота_сев_часельское_газ" localSheetId="39">[9]Налоги!#REF!</definedName>
    <definedName name="ндпи_льгота_сев_часельское_газ" localSheetId="4">[9]Налоги!#REF!</definedName>
    <definedName name="ндпи_льгота_сев_часельское_газ" localSheetId="3">[9]Налоги!#REF!</definedName>
    <definedName name="ндпи_льгота_сев_часельское_газ" localSheetId="37">[9]Налоги!#REF!</definedName>
    <definedName name="ндпи_льгота_сев_часельское_газ" localSheetId="15">[9]Налоги!#REF!</definedName>
    <definedName name="ндпи_льгота_сев_часельское_газ" localSheetId="25">[9]Налоги!#REF!</definedName>
    <definedName name="ндпи_льгота_сев_часельское_газ" localSheetId="21">[9]Налоги!#REF!</definedName>
    <definedName name="ндпи_льгота_сев_часельское_газ" localSheetId="31">[9]Налоги!#REF!</definedName>
    <definedName name="ндпи_льгота_сев_часельское_газ">[9]Налоги!#REF!</definedName>
    <definedName name="ндпи_льгота_сев_часельское_гк" localSheetId="13">[9]Налоги!#REF!</definedName>
    <definedName name="ндпи_льгота_сев_часельское_гк" localSheetId="39">[9]Налоги!#REF!</definedName>
    <definedName name="ндпи_льгота_сев_часельское_гк" localSheetId="4">[9]Налоги!#REF!</definedName>
    <definedName name="ндпи_льгота_сев_часельское_гк" localSheetId="3">[9]Налоги!#REF!</definedName>
    <definedName name="ндпи_льгота_сев_часельское_гк" localSheetId="37">[9]Налоги!#REF!</definedName>
    <definedName name="ндпи_льгота_сев_часельское_гк" localSheetId="15">[9]Налоги!#REF!</definedName>
    <definedName name="ндпи_льгота_сев_часельское_гк" localSheetId="25">[9]Налоги!#REF!</definedName>
    <definedName name="ндпи_льгота_сев_часельское_гк" localSheetId="21">[9]Налоги!#REF!</definedName>
    <definedName name="ндпи_льгота_сев_часельское_гк" localSheetId="31">[9]Налоги!#REF!</definedName>
    <definedName name="ндпи_льгота_сев_часельское_гк">[9]Налоги!#REF!</definedName>
    <definedName name="ндпи_льгота_уренгой_газ" localSheetId="13">[9]Налоги!#REF!</definedName>
    <definedName name="ндпи_льгота_уренгой_газ" localSheetId="39">[9]Налоги!#REF!</definedName>
    <definedName name="ндпи_льгота_уренгой_газ" localSheetId="4">[9]Налоги!#REF!</definedName>
    <definedName name="ндпи_льгота_уренгой_газ" localSheetId="3">[9]Налоги!#REF!</definedName>
    <definedName name="ндпи_льгота_уренгой_газ" localSheetId="37">[9]Налоги!#REF!</definedName>
    <definedName name="ндпи_льгота_уренгой_газ" localSheetId="15">[9]Налоги!#REF!</definedName>
    <definedName name="ндпи_льгота_уренгой_газ" localSheetId="25">[9]Налоги!#REF!</definedName>
    <definedName name="ндпи_льгота_уренгой_газ" localSheetId="21">[9]Налоги!#REF!</definedName>
    <definedName name="ндпи_льгота_уренгой_газ" localSheetId="31">[9]Налоги!#REF!</definedName>
    <definedName name="ндпи_льгота_уренгой_газ">[9]Налоги!#REF!</definedName>
    <definedName name="ндпи_льгота_уренгой_гк" localSheetId="13">[9]Налоги!#REF!</definedName>
    <definedName name="ндпи_льгота_уренгой_гк" localSheetId="39">[9]Налоги!#REF!</definedName>
    <definedName name="ндпи_льгота_уренгой_гк" localSheetId="4">[9]Налоги!#REF!</definedName>
    <definedName name="ндпи_льгота_уренгой_гк" localSheetId="3">[9]Налоги!#REF!</definedName>
    <definedName name="ндпи_льгота_уренгой_гк" localSheetId="37">[9]Налоги!#REF!</definedName>
    <definedName name="ндпи_льгота_уренгой_гк" localSheetId="15">[9]Налоги!#REF!</definedName>
    <definedName name="ндпи_льгота_уренгой_гк" localSheetId="25">[9]Налоги!#REF!</definedName>
    <definedName name="ндпи_льгота_уренгой_гк" localSheetId="21">[9]Налоги!#REF!</definedName>
    <definedName name="ндпи_льгота_уренгой_гк" localSheetId="31">[9]Налоги!#REF!</definedName>
    <definedName name="ндпи_льгота_уренгой_гк">[9]Налоги!#REF!</definedName>
    <definedName name="ндпи_льгота_яро_яхинское_газ" localSheetId="13">[9]Налоги!#REF!</definedName>
    <definedName name="ндпи_льгота_яро_яхинское_газ" localSheetId="39">[9]Налоги!#REF!</definedName>
    <definedName name="ндпи_льгота_яро_яхинское_газ" localSheetId="4">[9]Налоги!#REF!</definedName>
    <definedName name="ндпи_льгота_яро_яхинское_газ" localSheetId="3">[9]Налоги!#REF!</definedName>
    <definedName name="ндпи_льгота_яро_яхинское_газ" localSheetId="37">[9]Налоги!#REF!</definedName>
    <definedName name="ндпи_льгота_яро_яхинское_газ" localSheetId="15">[9]Налоги!#REF!</definedName>
    <definedName name="ндпи_льгота_яро_яхинское_газ" localSheetId="25">[9]Налоги!#REF!</definedName>
    <definedName name="ндпи_льгота_яро_яхинское_газ" localSheetId="21">[9]Налоги!#REF!</definedName>
    <definedName name="ндпи_льгота_яро_яхинское_газ" localSheetId="31">[9]Налоги!#REF!</definedName>
    <definedName name="ндпи_льгота_яро_яхинское_газ">[9]Налоги!#REF!</definedName>
    <definedName name="ндпи_льгота_яро_яхинское_гк" localSheetId="13">[9]Налоги!#REF!</definedName>
    <definedName name="ндпи_льгота_яро_яхинское_гк" localSheetId="39">[9]Налоги!#REF!</definedName>
    <definedName name="ндпи_льгота_яро_яхинское_гк" localSheetId="4">[9]Налоги!#REF!</definedName>
    <definedName name="ндпи_льгота_яро_яхинское_гк" localSheetId="3">[9]Налоги!#REF!</definedName>
    <definedName name="ндпи_льгота_яро_яхинское_гк" localSheetId="37">[9]Налоги!#REF!</definedName>
    <definedName name="ндпи_льгота_яро_яхинское_гк" localSheetId="15">[9]Налоги!#REF!</definedName>
    <definedName name="ндпи_льгота_яро_яхинское_гк" localSheetId="25">[9]Налоги!#REF!</definedName>
    <definedName name="ндпи_льгота_яро_яхинское_гк" localSheetId="21">[9]Налоги!#REF!</definedName>
    <definedName name="ндпи_льгота_яро_яхинское_гк" localSheetId="31">[9]Налоги!#REF!</definedName>
    <definedName name="ндпи_льгота_яро_яхинское_гк">[9]Налоги!#REF!</definedName>
    <definedName name="ндпи_нефть">[9]Налоги!$B$74:$Y$74</definedName>
    <definedName name="ндпи_нефть_базовая_ставка">[9]Налоги!$B$229:$Y$229</definedName>
    <definedName name="НДПИ_цена_отсечения">[9]Налоги!$B$65:$Y$65</definedName>
    <definedName name="ндс">[9]Налоги!$B$6:$Y$6</definedName>
    <definedName name="нетбэк_бадра">'[9]NetBack REAL'!$B$148:$Y$148</definedName>
    <definedName name="нетбэк_всто_безльгот" localSheetId="13">'[9]NetBack REAL'!#REF!</definedName>
    <definedName name="нетбэк_всто_безльгот" localSheetId="39">'[9]NetBack REAL'!#REF!</definedName>
    <definedName name="нетбэк_всто_безльгот" localSheetId="4">'[9]NetBack REAL'!#REF!</definedName>
    <definedName name="нетбэк_всто_безльгот" localSheetId="3">'[9]NetBack REAL'!#REF!</definedName>
    <definedName name="нетбэк_всто_безльгот" localSheetId="37">'[9]NetBack REAL'!#REF!</definedName>
    <definedName name="нетбэк_всто_безльгот" localSheetId="15">'[9]NetBack REAL'!#REF!</definedName>
    <definedName name="нетбэк_всто_безльгот" localSheetId="25">'[9]NetBack REAL'!#REF!</definedName>
    <definedName name="нетбэк_всто_безльгот" localSheetId="21">'[9]NetBack REAL'!#REF!</definedName>
    <definedName name="нетбэк_всто_безльгот" localSheetId="31">'[9]NetBack REAL'!#REF!</definedName>
    <definedName name="нетбэк_всто_безльгот">'[9]NetBack REAL'!#REF!</definedName>
    <definedName name="нетбэк_всто_безльгот_козьмино">'[9]NetBack REAL'!$B$54:$Y$54</definedName>
    <definedName name="нетбэк_всто_сльготами" localSheetId="13">'[9]NetBack REAL'!#REF!</definedName>
    <definedName name="нетбэк_всто_сльготами" localSheetId="39">'[9]NetBack REAL'!#REF!</definedName>
    <definedName name="нетбэк_всто_сльготами" localSheetId="4">'[9]NetBack REAL'!#REF!</definedName>
    <definedName name="нетбэк_всто_сльготами" localSheetId="3">'[9]NetBack REAL'!#REF!</definedName>
    <definedName name="нетбэк_всто_сльготами" localSheetId="37">'[9]NetBack REAL'!#REF!</definedName>
    <definedName name="нетбэк_всто_сльготами" localSheetId="15">'[9]NetBack REAL'!#REF!</definedName>
    <definedName name="нетбэк_всто_сльготами" localSheetId="25">'[9]NetBack REAL'!#REF!</definedName>
    <definedName name="нетбэк_всто_сльготами" localSheetId="21">'[9]NetBack REAL'!#REF!</definedName>
    <definedName name="нетбэк_всто_сльготами" localSheetId="31">'[9]NetBack REAL'!#REF!</definedName>
    <definedName name="нетбэк_всто_сльготами">'[9]NetBack REAL'!#REF!</definedName>
    <definedName name="нетбэк_долгинское_без_учета_нулевой_пошлины">'[9]NetBack REAL'!$B$117:$Y$117</definedName>
    <definedName name="нетбэк_долгинское_с_учетом_нулевой_пошлины" localSheetId="13">'[9]NetBack REAL'!#REF!</definedName>
    <definedName name="нетбэк_долгинское_с_учетом_нулевой_пошлины" localSheetId="39">'[9]NetBack REAL'!#REF!</definedName>
    <definedName name="нетбэк_долгинское_с_учетом_нулевой_пошлины" localSheetId="4">'[9]NetBack REAL'!#REF!</definedName>
    <definedName name="нетбэк_долгинское_с_учетом_нулевой_пошлины" localSheetId="3">'[9]NetBack REAL'!#REF!</definedName>
    <definedName name="нетбэк_долгинское_с_учетом_нулевой_пошлины" localSheetId="37">'[9]NetBack REAL'!#REF!</definedName>
    <definedName name="нетбэк_долгинское_с_учетом_нулевой_пошлины" localSheetId="15">'[9]NetBack REAL'!#REF!</definedName>
    <definedName name="нетбэк_долгинское_с_учетом_нулевой_пошлины" localSheetId="25">'[9]NetBack REAL'!#REF!</definedName>
    <definedName name="нетбэк_долгинское_с_учетом_нулевой_пошлины" localSheetId="21">'[9]NetBack REAL'!#REF!</definedName>
    <definedName name="нетбэк_долгинское_с_учетом_нулевой_пошлины" localSheetId="31">'[9]NetBack REAL'!#REF!</definedName>
    <definedName name="нетбэк_долгинское_с_учетом_нулевой_пошлины">'[9]NetBack REAL'!#REF!</definedName>
    <definedName name="нетбэк_капитоновка">'[9]NetBack REAL'!$B$100:$Y$100</definedName>
    <definedName name="нетбэк_курдистан">'[9]NetBack REAL'!$B$139:$Y$139</definedName>
    <definedName name="нетбэк_куюмба">'[9]NetBack REAL'!$B$71:$Y$71</definedName>
    <definedName name="нетбэк_мессояха_безучетальгот">'[9]NetBack REAL'!$B$105:$Y$105</definedName>
    <definedName name="нетбэк_мессояха_с_учетом_льгот">'[9]NetBack REAL'!$B$104:$Y$104</definedName>
    <definedName name="нетбэк_нефть_МНПЗ">'[9]NetBack REAL'!$B$8:$Y$8</definedName>
    <definedName name="нетбэк_нефть_ОНПЗ">'[9]NetBack REAL'!$B$7:$Y$7</definedName>
    <definedName name="нетбэк_нефть_ЯНОС">'[9]NetBack REAL'!$B$9:$Y$9</definedName>
    <definedName name="нетбэк_новопортовское_безльгот">'[9]NetBack REAL'!$B$110:$Y$110</definedName>
    <definedName name="нетбэк_новопортовское_безльгот_безфрахта">'[9]NetBack REAL'!$B$112:$Y$112</definedName>
    <definedName name="нетбэк_новопортовское_сльготами">'[9]NetBack REAL'!$B$109:$Y$109</definedName>
    <definedName name="нетбэк_новопортовское_сльготами_безфрахта">'[9]NetBack REAL'!$B$111:$Y$111</definedName>
    <definedName name="нетбэк_оренбург">'[9]NetBack REAL'!$B$75:$Y$75</definedName>
    <definedName name="нетбэк_приразломное_без_учета_льгот">'[9]NetBack REAL'!$B$115:$Y$115</definedName>
    <definedName name="нетбэк_приразломное_с_учетом_льгот">'[9]NetBack REAL'!$B$114:$Y$114</definedName>
    <definedName name="нетбэк_сгк_ОНПЗ">'[9]NetBack REAL'!$B$11:$Y$11</definedName>
    <definedName name="нетбэк_толедо">'[9]NetBack REAL'!$B$153:$Y$153</definedName>
    <definedName name="нетбэк_холмогоры_новороссийск_реальный">'[9]NetBack REAL'!$B$13:$Y$13</definedName>
    <definedName name="нетбэк_царичанское_балейкинское">'[9]NetBack REAL'!$B$87:$Y$87</definedName>
    <definedName name="нетбэк_чаядинское">'[9]NetBack REAL'!$B$68:$Y$68</definedName>
    <definedName name="нетбэк_чона_льготы">'[9]NetBack REAL'!$B$65:$Y$65</definedName>
    <definedName name="номеруслуги_ППВ" localSheetId="37">OFFSET(#REF!,MATCH('[11]План проведения процедур'!XFD1,#REF!,0)-1,1,COUNTIF(#REF!,'[11]План проведения процедур'!XFD1),1)</definedName>
    <definedName name="номеруслуги_ППВ" localSheetId="18">OFFSET(#REF!,MATCH('[11]План проведения процедур'!XFD1,#REF!,0)-1,1,COUNTIF(#REF!,'[11]План проведения процедур'!XFD1),1)</definedName>
    <definedName name="номеруслуги_ППВ" localSheetId="28">OFFSET(#REF!,MATCH('[11]План проведения процедур'!XFD1,#REF!,0)-1,1,COUNTIF(#REF!,'[11]План проведения процедур'!XFD1),1)</definedName>
    <definedName name="номеруслуги_ППВ" localSheetId="20">OFFSET(#REF!,MATCH('[11]План проведения процедур'!XFD1,#REF!,0)-1,1,COUNTIF(#REF!,'[11]План проведения процедур'!XFD1),1)</definedName>
    <definedName name="номеруслуги_ППВ" localSheetId="29">OFFSET(#REF!,MATCH('[11]План проведения процедур'!XFD1,#REF!,0)-1,1,COUNTIF(#REF!,'[11]План проведения процедур'!XFD1),1)</definedName>
    <definedName name="номеруслуги_ППВ" localSheetId="15">OFFSET(#REF!,MATCH('[11]План проведения процедур'!XFD1,#REF!,0)-1,1,COUNTIF(#REF!,'[11]План проведения процедур'!XFD1),1)</definedName>
    <definedName name="номеруслуги_ППВ" localSheetId="25">OFFSET(#REF!,MATCH('[11]План проведения процедур'!XFD1,#REF!,0)-1,1,COUNTIF(#REF!,'[11]План проведения процедур'!XFD1),1)</definedName>
    <definedName name="номеруслуги_ППВ" localSheetId="21">OFFSET(#REF!,MATCH('[11]План проведения процедур'!XFD1,#REF!,0)-1,1,COUNTIF(#REF!,'[11]План проведения процедур'!XFD1),1)</definedName>
    <definedName name="номеруслуги_ППВ" localSheetId="31">OFFSET(#REF!,MATCH('[11]План проведения процедур'!XFD1,#REF!,0)-1,1,COUNTIF(#REF!,'[11]План проведения процедур'!XFD1),1)</definedName>
    <definedName name="номеруслуги_ППВ">OFFSET(#REF!,MATCH('[11]План проведения процедур'!XFD1,#REF!,0)-1,1,COUNTIF(#REF!,'[11]План проведения процедур'!XFD1),1)</definedName>
    <definedName name="о" localSheetId="13" hidden="1">#REF!</definedName>
    <definedName name="о" localSheetId="39" hidden="1">#REF!</definedName>
    <definedName name="о" localSheetId="4" hidden="1">#REF!</definedName>
    <definedName name="о" localSheetId="3" hidden="1">#REF!</definedName>
    <definedName name="о" localSheetId="37" hidden="1">#REF!</definedName>
    <definedName name="о" localSheetId="2" hidden="1">#REF!</definedName>
    <definedName name="о" localSheetId="46" hidden="1">#REF!</definedName>
    <definedName name="о" localSheetId="15" hidden="1">#REF!</definedName>
    <definedName name="о" localSheetId="25" hidden="1">#REF!</definedName>
    <definedName name="о" localSheetId="21" hidden="1">#REF!</definedName>
    <definedName name="о" localSheetId="31" hidden="1">#REF!</definedName>
    <definedName name="о" hidden="1">#REF!</definedName>
    <definedName name="о61005" localSheetId="3" hidden="1">{"print95",#N/A,FALSE,"1995E.XLS";"print96",#N/A,FALSE,"1996E.XLS"}</definedName>
    <definedName name="о61005" localSheetId="2" hidden="1">{"print95",#N/A,FALSE,"1995E.XLS";"print96",#N/A,FALSE,"1996E.XLS"}</definedName>
    <definedName name="о61005" hidden="1">{"print95",#N/A,FALSE,"1995E.XLS";"print96",#N/A,FALSE,"1996E.XLS"}</definedName>
    <definedName name="ОБД" localSheetId="3" hidden="1">{#N/A,#N/A,FALSE,"1 квартал"}</definedName>
    <definedName name="ОБД" localSheetId="2" hidden="1">{#N/A,#N/A,FALSE,"1 квартал"}</definedName>
    <definedName name="ОБД" hidden="1">{#N/A,#N/A,FALSE,"1 квартал"}</definedName>
    <definedName name="_xlnm.Print_Area" localSheetId="8">РП!$B$1:$O$100</definedName>
    <definedName name="_xlnm.Print_Area" localSheetId="17">'РП (ЛК 2.0)'!$B$1:$O$100</definedName>
    <definedName name="_xlnm.Print_Area" localSheetId="27">'РП (Развитие ОЭДК)'!$B$1:$O$100</definedName>
    <definedName name="_xlnm.Print_Area" localSheetId="23">'РП (Рейтингование)'!$B$1:$O$100</definedName>
    <definedName name="_xlnm.Print_Area" localSheetId="33">'РП (Уберизация зак)'!$B$1:$O$100</definedName>
    <definedName name="Объемы" localSheetId="13" hidden="1">#REF!</definedName>
    <definedName name="Объемы" localSheetId="39" hidden="1">#REF!</definedName>
    <definedName name="Объемы" localSheetId="4" hidden="1">#REF!</definedName>
    <definedName name="Объемы" localSheetId="3" hidden="1">#REF!</definedName>
    <definedName name="Объемы" localSheetId="37" hidden="1">#REF!</definedName>
    <definedName name="Объемы" localSheetId="2" hidden="1">#REF!</definedName>
    <definedName name="Объемы" localSheetId="46" hidden="1">#REF!</definedName>
    <definedName name="Объемы" localSheetId="15" hidden="1">#REF!</definedName>
    <definedName name="Объемы" localSheetId="25" hidden="1">#REF!</definedName>
    <definedName name="Объемы" localSheetId="21" hidden="1">#REF!</definedName>
    <definedName name="Объемы" localSheetId="31" hidden="1">#REF!</definedName>
    <definedName name="Объемы" hidden="1">#REF!</definedName>
    <definedName name="ОВМ" localSheetId="13" hidden="1">#REF!</definedName>
    <definedName name="ОВМ" localSheetId="39" hidden="1">#REF!</definedName>
    <definedName name="ОВМ" localSheetId="4" hidden="1">#REF!</definedName>
    <definedName name="ОВМ" localSheetId="3" hidden="1">#REF!</definedName>
    <definedName name="ОВМ" localSheetId="37" hidden="1">#REF!</definedName>
    <definedName name="ОВМ" localSheetId="2" hidden="1">#REF!</definedName>
    <definedName name="ОВМ" localSheetId="46" hidden="1">#REF!</definedName>
    <definedName name="ОВМ" localSheetId="15" hidden="1">#REF!</definedName>
    <definedName name="ОВМ" localSheetId="25" hidden="1">#REF!</definedName>
    <definedName name="ОВМ" localSheetId="21" hidden="1">#REF!</definedName>
    <definedName name="ОВМ" localSheetId="31" hidden="1">#REF!</definedName>
    <definedName name="ОВМ" hidden="1">#REF!</definedName>
    <definedName name="ОЛЯ" localSheetId="13" hidden="1">#REF!</definedName>
    <definedName name="ОЛЯ" localSheetId="39" hidden="1">#REF!</definedName>
    <definedName name="ОЛЯ" localSheetId="4" hidden="1">#REF!</definedName>
    <definedName name="ОЛЯ" localSheetId="3" hidden="1">#REF!</definedName>
    <definedName name="ОЛЯ" localSheetId="37" hidden="1">#REF!</definedName>
    <definedName name="ОЛЯ" localSheetId="2" hidden="1">#REF!</definedName>
    <definedName name="ОЛЯ" localSheetId="46" hidden="1">#REF!</definedName>
    <definedName name="ОЛЯ" localSheetId="15" hidden="1">#REF!</definedName>
    <definedName name="ОЛЯ" localSheetId="25" hidden="1">#REF!</definedName>
    <definedName name="ОЛЯ" localSheetId="21" hidden="1">#REF!</definedName>
    <definedName name="ОЛЯ" localSheetId="31" hidden="1">#REF!</definedName>
    <definedName name="ОЛЯ" hidden="1">#REF!</definedName>
    <definedName name="оптовая_мнпз_аи92">[9]Крупноопт.цены!$B$10:$AE$10</definedName>
    <definedName name="оптовая_мнпз_аи95">[9]Крупноопт.цены!$B$9:$AE$9</definedName>
    <definedName name="оптовая_мнпз_аи98">[9]Крупноопт.цены!$B$8:$AE$8</definedName>
    <definedName name="оптовая_мнпз_дтз">[9]Крупноопт.цены!$B$13:$AE$13</definedName>
    <definedName name="оптовая_мнпз_дтл">[9]Крупноопт.цены!$B$12:$AE$12</definedName>
    <definedName name="оптовая_мнпз_керосин">[9]Крупноопт.цены!$B$14:$AE$14</definedName>
    <definedName name="оптовая_мнпз_мазут">[9]Крупноопт.цены!$B$15:$AE$15</definedName>
    <definedName name="оптовая_мнпз_нафта">[9]Крупноопт.цены!$B$11:$AE$11</definedName>
    <definedName name="оптовая_онпз_аи92">[9]Крупноопт.цены!$B$21:$AE$21</definedName>
    <definedName name="оптовая_онпз_аи95">[9]Крупноопт.цены!$B$20:$AE$20</definedName>
    <definedName name="оптовая_онпз_аи98">[9]Крупноопт.цены!$B$19:$AE$19</definedName>
    <definedName name="оптовая_онпз_дтз">[9]Крупноопт.цены!$B$24:$AE$24</definedName>
    <definedName name="оптовая_онпз_дтл">[9]Крупноопт.цены!$B$23:$AE$23</definedName>
    <definedName name="оптовая_онпз_керосин">[9]Крупноопт.цены!$B$25:$AE$25</definedName>
    <definedName name="оптовая_онпз_мазут">[9]Крупноопт.цены!$B$26:$AE$26</definedName>
    <definedName name="оптовая_онпз_нафта">[9]Крупноопт.цены!$B$22:$AE$22</definedName>
    <definedName name="оптовая_янос_аи92">[9]Крупноопт.цены!$B$32:$AE$32</definedName>
    <definedName name="оптовая_янос_аи95">[9]Крупноопт.цены!$B$31:$AE$31</definedName>
    <definedName name="оптовая_янос_аи98">[9]Крупноопт.цены!$B$30:$AE$30</definedName>
    <definedName name="оптовая_янос_дт_EN">[9]Крупноопт.цены!$B$34:$AE$34</definedName>
    <definedName name="оптовая_янос_дтз">[9]Крупноопт.цены!$B$35:$AE$35</definedName>
    <definedName name="оптовая_янос_керосин">[9]Крупноопт.цены!$B$36:$AE$36</definedName>
    <definedName name="оптовая_янос_мазут">[9]Крупноопт.цены!$B$37:$AE$37</definedName>
    <definedName name="оптовая_янос_нафта">[9]Крупноопт.цены!$B$33:$AE$33</definedName>
    <definedName name="Оргобъём">[2]Справочники!$F$2:$F$5</definedName>
    <definedName name="отч.июнь" localSheetId="13" hidden="1">#REF!</definedName>
    <definedName name="отч.июнь" localSheetId="39" hidden="1">#REF!</definedName>
    <definedName name="отч.июнь" localSheetId="4" hidden="1">#REF!</definedName>
    <definedName name="отч.июнь" localSheetId="3" hidden="1">#REF!</definedName>
    <definedName name="отч.июнь" localSheetId="37" hidden="1">#REF!</definedName>
    <definedName name="отч.июнь" localSheetId="2" hidden="1">#REF!</definedName>
    <definedName name="отч.июнь" localSheetId="46" hidden="1">#REF!</definedName>
    <definedName name="отч.июнь" localSheetId="15" hidden="1">#REF!</definedName>
    <definedName name="отч.июнь" localSheetId="25" hidden="1">#REF!</definedName>
    <definedName name="отч.июнь" localSheetId="21" hidden="1">#REF!</definedName>
    <definedName name="отч.июнь" localSheetId="31" hidden="1">#REF!</definedName>
    <definedName name="отч.июнь" hidden="1">#REF!</definedName>
    <definedName name="павел" localSheetId="3" hidden="1">{"IASTrail",#N/A,FALSE,"IAS"}</definedName>
    <definedName name="павел" localSheetId="2" hidden="1">{"IASTrail",#N/A,FALSE,"IAS"}</definedName>
    <definedName name="павел" hidden="1">{"IASTrail",#N/A,FALSE,"IAS"}</definedName>
    <definedName name="пвпвп" localSheetId="3" hidden="1">{#N/A,#N/A,FALSE,"1 квартал"}</definedName>
    <definedName name="пвпвп" localSheetId="2" hidden="1">{#N/A,#N/A,FALSE,"1 квартал"}</definedName>
    <definedName name="пвпвп" hidden="1">{#N/A,#N/A,FALSE,"1 квартал"}</definedName>
    <definedName name="печь" localSheetId="3" hidden="1">{"NWN_Q1810",#N/A,FALSE,"Q1810_1.V";"NWN_Q1412",#N/A,FALSE,"Q1412_1"}</definedName>
    <definedName name="печь" localSheetId="2" hidden="1">{"NWN_Q1810",#N/A,FALSE,"Q1810_1.V";"NWN_Q1412",#N/A,FALSE,"Q1412_1"}</definedName>
    <definedName name="печь" hidden="1">{"NWN_Q1810",#N/A,FALSE,"Q1810_1.V";"NWN_Q1412",#N/A,FALSE,"Q1412_1"}</definedName>
    <definedName name="пошлина_бензины_NOM">[9]Налоги!$B$203:$Y$203</definedName>
    <definedName name="пошлина_бензины_REAL">[9]Налоги!$B$30:$Y$30</definedName>
    <definedName name="пошлина_дизель_NOM">[9]Налоги!$B$204:$Y$204</definedName>
    <definedName name="пошлина_дизель_REAL">[9]Налоги!$B$31:$Y$31</definedName>
    <definedName name="пошлина_кокс_REAL">[9]Налоги!$B$36:$Y$36</definedName>
    <definedName name="пошлина_масла_REAL">[9]Налоги!$B$34:$Y$34</definedName>
    <definedName name="пошлина_нафта_REAL">[9]Налоги!$B$35:$Y$35</definedName>
    <definedName name="пошлина_нефть">[12]Налоги!$B$27:$Y$27</definedName>
    <definedName name="пошлина_нефть_NOM">[9]Налоги!$B$200:$Y$200</definedName>
    <definedName name="пошлина_нефть_REAL">[9]Налоги!$B$27:$Y$27</definedName>
    <definedName name="пошлина_нефть_до_окупаемости_NOM">[9]Налоги!$B$201:$Y$201</definedName>
    <definedName name="пошлина_нефть_до_окупаемости_REAL">[9]Налоги!$B$28:$Y$28</definedName>
    <definedName name="пошлина_нефть_шельф_REAL">[9]Налоги!$B$29:$Y$29</definedName>
    <definedName name="пошлина_светлые_NOM">[9]Налоги!$B$205:$Y$205</definedName>
    <definedName name="пошлина_светлые_REAL">[9]Налоги!$B$32:$Y$32</definedName>
    <definedName name="пошлина_суг_NOM">[9]Налоги!$B$210:$Y$210</definedName>
    <definedName name="пошлина_суг_REAL">[9]Налоги!$B$37:$Y$37</definedName>
    <definedName name="пошлина_темные_REAL">[9]Налоги!$B$33:$Y$33</definedName>
    <definedName name="пошлина_этан_бутан_изобутан_REAL">[9]Налоги!$B$38:$Y$38</definedName>
    <definedName name="ппп.xls" localSheetId="3" hidden="1">{"BS1",#N/A,TRUE,"RSA_FS";"BS2",#N/A,TRUE,"RSA_FS";"BS3",#N/A,TRUE,"RSA_FS"}</definedName>
    <definedName name="ппп.xls" localSheetId="2" hidden="1">{"BS1",#N/A,TRUE,"RSA_FS";"BS2",#N/A,TRUE,"RSA_FS";"BS3",#N/A,TRUE,"RSA_FS"}</definedName>
    <definedName name="ппп.xls" hidden="1">{"BS1",#N/A,TRUE,"RSA_FS";"BS2",#N/A,TRUE,"RSA_FS";"BS3",#N/A,TRUE,"RSA_FS"}</definedName>
    <definedName name="премия_мнпз_аи92">'[9]Премии ВР'!$B$8:$AE$8</definedName>
    <definedName name="премия_мнпз_аи92_ИП">'[9]Премии ВР'!$B$95:$AE$95</definedName>
    <definedName name="премия_мнпз_аи95">'[9]Премии ВР'!$B$7:$AE$7</definedName>
    <definedName name="премия_мнпз_аи98">'[9]Премии ВР'!$B$6:$AE$6</definedName>
    <definedName name="премия_мнпз_битум">'[9]Премии ВР'!$B$14:$AE$14</definedName>
    <definedName name="премия_мнпз_дтз">'[9]Премии ВР'!$B$12:$AE$12</definedName>
    <definedName name="премия_мнпз_дтл">'[9]Премии ВР'!$B$11:$AE$11</definedName>
    <definedName name="премия_мнпз_дтл_к_янос">'[9]Премии ВР'!$B$10:$AE$10</definedName>
    <definedName name="премия_мнпз_керосин">'[9]Премии ВР'!$B$13:$AE$13</definedName>
    <definedName name="премия_мнпз_керосин_ИП">'[9]Премии ВР'!$B$99:$AE$99</definedName>
    <definedName name="премия_мнпз_мазут">'[9]Премии ВР'!$B$15:$AE$15</definedName>
    <definedName name="премия_мнпз_нафта">'[9]Премии ВР'!$B$9:$AE$9</definedName>
    <definedName name="премия_онпз_аи92">'[9]Премии ВР'!$B$19:$AE$19</definedName>
    <definedName name="премия_онпз_аи92_ИП">'[9]Премии ВР'!$B$105:$AE$105</definedName>
    <definedName name="премия_онпз_аи95">'[9]Премии ВР'!$B$18:$AE$18</definedName>
    <definedName name="премия_онпз_аи95_ИП">'[9]Премии ВР'!$B$104:$AE$104</definedName>
    <definedName name="премия_онпз_аи98">'[9]Премии ВР'!$B$17:$AE$17</definedName>
    <definedName name="премия_онпз_битум">'[9]Премии ВР'!$B$24:$AE$24</definedName>
    <definedName name="премия_онпз_дтз">'[9]Премии ВР'!$B$22:$AE$22</definedName>
    <definedName name="премия_онпз_дтл">'[9]Премии ВР'!$B$21:$AE$21</definedName>
    <definedName name="премия_онпз_керосин">'[9]Премии ВР'!$B$23:$AE$23</definedName>
    <definedName name="премия_онпз_керосин_ИП">'[9]Премии ВР'!$B$109:$AE$109</definedName>
    <definedName name="премия_онпз_мазут">'[9]Премии ВР'!$B$25:$AE$25</definedName>
    <definedName name="премия_онпз_нафта">'[9]Премии ВР'!$B$20:$AE$20</definedName>
    <definedName name="премия_поправочная_ULSFO_01_МНПЗ">'[9]Премии ВР'!$B$69:$AE$69</definedName>
    <definedName name="премия_поправочная_ULSFO_01_ОНПЗ">'[9]Премии ВР'!$B$78:$AE$78</definedName>
    <definedName name="премия_поправочная_ULSFO_05_МНПЗ">'[9]Премии ВР'!$B$70:$AE$70</definedName>
    <definedName name="премия_поправочная_ULSFO_05_ОНПЗ">'[9]Премии ВР'!$B$79:$AE$79</definedName>
    <definedName name="премия_поправочная_АИ92_МНПЗ">'[9]Премии ВР'!$B$64:$AE$64</definedName>
    <definedName name="премия_поправочная_АИ92_ОНПЗ">'[9]Премии ВР'!$B$73:$AE$73</definedName>
    <definedName name="премия_поправочная_АИ92_ЯНОС">'[9]Премии ВР'!$B$82:$AE$82</definedName>
    <definedName name="премия_поправочная_ДТЛ_МНПЗ">'[9]Премии ВР'!$B$66:$AE$66</definedName>
    <definedName name="премия_поправочная_ДТЛ_ОНПЗ">'[9]Премии ВР'!$B$75:$AE$75</definedName>
    <definedName name="премия_поправочная_ДТЛ_ЯНОС">'[9]Премии ВР'!$B$84:$AE$84</definedName>
    <definedName name="премия_поправочная_керосин_ОНПЗ">'[9]Премии ВР'!$B$76:$AE$76</definedName>
    <definedName name="премия_поправочная_керосин_ЯНОС">'[9]Премии ВР'!$B$85:$AE$85</definedName>
    <definedName name="премия_поправочная_мазут">'[9]Премии ВР'!$B$49:$AE$49</definedName>
    <definedName name="премия_поправочная_мазут_МНПЗ">'[9]Премии ВР'!$B$68:$AE$68</definedName>
    <definedName name="премия_поправочная_мазут_ОНПЗ">'[9]Премии ВР'!$B$77:$AE$77</definedName>
    <definedName name="премия_поправочная_мазут_ЯНОС">'[9]Премии ВР'!$B$86:$AE$86</definedName>
    <definedName name="премия_поправочная_нафта_МНПЗ">'[9]Премии ВР'!$B$65:$AE$65</definedName>
    <definedName name="премия_поправочная_нафта_ОНПЗ">'[9]Премии ВР'!$B$74:$AE$74</definedName>
    <definedName name="премия_поправочная_нафта_ЯНОС">'[9]Премии ВР'!$B$83:$AE$83</definedName>
    <definedName name="премия_поправочная_отFOB_креалпост">'[9]Премии ВР'!$B$43:$AE$43</definedName>
    <definedName name="премия_янос_аи92">'[9]Премии ВР'!$B$29:$AE$29</definedName>
    <definedName name="премия_янос_аи92_кМНПЗ">'[9]Премии ВР'!$B$30:$AE$30</definedName>
    <definedName name="премия_янос_аи95">'[9]Премии ВР'!$B$28:$AE$28</definedName>
    <definedName name="премия_янос_аи98">'[9]Премии ВР'!$B$27:$AE$27</definedName>
    <definedName name="премия_янос_битум">'[9]Премии ВР'!$B$36:$AE$36</definedName>
    <definedName name="премия_янос_дтз">'[9]Премии ВР'!$B$33:$AE$33</definedName>
    <definedName name="премия_янос_дтл">'[9]Премии ВР'!$B$32:$AE$32</definedName>
    <definedName name="премия_янос_керосин">'[9]Премии ВР'!$B$35:$AE$35</definedName>
    <definedName name="премия_янос_мазут">'[9]Премии ВР'!$B$37:$AE$37</definedName>
    <definedName name="премия_янос_нафта">'[9]Премии ВР'!$B$31:$AE$31</definedName>
    <definedName name="про" localSheetId="3" hidden="1">{#N/A,#N/A,FALSE,"1 квартал"}</definedName>
    <definedName name="про" localSheetId="2" hidden="1">{#N/A,#N/A,FALSE,"1 квартал"}</definedName>
    <definedName name="про" hidden="1">{#N/A,#N/A,FALSE,"1 квартал"}</definedName>
    <definedName name="проба" localSheetId="3" hidden="1">{"NWN_Q1810",#N/A,FALSE,"Q1810_1.V";"NWN_Q1412",#N/A,FALSE,"Q1412_1"}</definedName>
    <definedName name="проба" localSheetId="2" hidden="1">{"NWN_Q1810",#N/A,FALSE,"Q1810_1.V";"NWN_Q1412",#N/A,FALSE,"Q1412_1"}</definedName>
    <definedName name="проба" hidden="1">{"NWN_Q1810",#N/A,FALSE,"Q1810_1.V";"NWN_Q1412",#N/A,FALSE,"Q1412_1"}</definedName>
    <definedName name="проба1" localSheetId="3" hidden="1">{"NWN_Q1810",#N/A,FALSE,"Q1810_1.V";"NWN_Q1412",#N/A,FALSE,"Q1412_1"}</definedName>
    <definedName name="проба1" localSheetId="2" hidden="1">{"NWN_Q1810",#N/A,FALSE,"Q1810_1.V";"NWN_Q1412",#N/A,FALSE,"Q1412_1"}</definedName>
    <definedName name="проба1" hidden="1">{"NWN_Q1810",#N/A,FALSE,"Q1810_1.V";"NWN_Q1412",#N/A,FALSE,"Q1412_1"}</definedName>
    <definedName name="прочие_затраты_мнпз_ULSFO_01">[9]Транспорт!$B$112:$Y$112</definedName>
    <definedName name="прочие_затраты_мнпз_ULSFO_05">[9]Транспорт!$B$113:$Y$113</definedName>
    <definedName name="прочие_затраты_мнпз_аи92">[9]Транспорт!$B$105:$Y$105</definedName>
    <definedName name="прочие_затраты_мнпз_дтл">[9]Транспорт!$B$107:$Y$107</definedName>
    <definedName name="прочие_затраты_мнпз_мазут">[9]Транспорт!$B$111:$Y$111</definedName>
    <definedName name="прочие_затраты_мнпз_нафта">[9]Транспорт!$B$106:$Y$106</definedName>
    <definedName name="прочие_затраты_онпз_ULSFO_01">[9]Транспорт!$B$124:$Y$124</definedName>
    <definedName name="прочие_затраты_онпз_ULSFO_05">[9]Транспорт!$B$125:$Y$125</definedName>
    <definedName name="прочие_затраты_онпз_аи92">[9]Транспорт!$B$117:$Y$117</definedName>
    <definedName name="прочие_затраты_онпз_дтл">[9]Транспорт!$B$119:$Y$119</definedName>
    <definedName name="прочие_затраты_онпз_керосин">[9]Транспорт!$B$121:$Y$121</definedName>
    <definedName name="прочие_затраты_онпз_мазут">[9]Транспорт!$B$123:$Y$123</definedName>
    <definedName name="прочие_затраты_онпз_нафта">[9]Транспорт!$B$118:$Y$118</definedName>
    <definedName name="прочие_затраты_янос_ULSFO_01">[9]Транспорт!$B$137:$Y$137</definedName>
    <definedName name="прочие_затраты_янос_ULSFO_05">[9]Транспорт!$B$138:$Y$138</definedName>
    <definedName name="прочие_затраты_янос_аи92">[9]Транспорт!$B$129:$Y$129</definedName>
    <definedName name="прочие_затраты_янос_дт590">[9]Транспорт!$B$133:$Y$133</definedName>
    <definedName name="прочие_затраты_янос_дтл">[9]Транспорт!$B$131:$Y$131</definedName>
    <definedName name="прочие_затраты_янос_керосин">[9]Транспорт!$B$134:$Y$134</definedName>
    <definedName name="прочие_затраты_янос_мазут">[9]Транспорт!$B$136:$Y$136</definedName>
    <definedName name="прочие_затраты_янос_нафта">[9]Транспорт!$B$130:$Y$130</definedName>
    <definedName name="ПЭП" localSheetId="3" hidden="1">{#N/A,#N/A,FALSE,"1 квартал"}</definedName>
    <definedName name="ПЭП" localSheetId="2" hidden="1">{#N/A,#N/A,FALSE,"1 квартал"}</definedName>
    <definedName name="ПЭП" hidden="1">{#N/A,#N/A,FALSE,"1 квартал"}</definedName>
    <definedName name="рара" localSheetId="3" hidden="1">{#N/A,#N/A,FALSE,"1 квартал"}</definedName>
    <definedName name="рара" localSheetId="2" hidden="1">{#N/A,#N/A,FALSE,"1 квартал"}</definedName>
    <definedName name="рара" hidden="1">{#N/A,#N/A,FALSE,"1 квартал"}</definedName>
    <definedName name="рарав" localSheetId="3" hidden="1">{#N/A,#N/A,FALSE,"1 квартал"}</definedName>
    <definedName name="рарав" localSheetId="2" hidden="1">{#N/A,#N/A,FALSE,"1 квартал"}</definedName>
    <definedName name="рарав" hidden="1">{#N/A,#N/A,FALSE,"1 квартал"}</definedName>
    <definedName name="расшифровка" localSheetId="13" hidden="1">#REF!</definedName>
    <definedName name="расшифровка" localSheetId="39" hidden="1">#REF!</definedName>
    <definedName name="расшифровка" localSheetId="4" hidden="1">#REF!</definedName>
    <definedName name="расшифровка" localSheetId="3" hidden="1">#REF!</definedName>
    <definedName name="расшифровка" localSheetId="37" hidden="1">#REF!</definedName>
    <definedName name="расшифровка" localSheetId="2" hidden="1">#REF!</definedName>
    <definedName name="расшифровка" localSheetId="46" hidden="1">#REF!</definedName>
    <definedName name="расшифровка" localSheetId="15" hidden="1">#REF!</definedName>
    <definedName name="расшифровка" localSheetId="25" hidden="1">#REF!</definedName>
    <definedName name="расшифровка" localSheetId="21" hidden="1">#REF!</definedName>
    <definedName name="расшифровка" localSheetId="31" hidden="1">#REF!</definedName>
    <definedName name="расшифровка" hidden="1">#REF!</definedName>
    <definedName name="реал" localSheetId="13" hidden="1">#REF!</definedName>
    <definedName name="реал" localSheetId="39" hidden="1">#REF!</definedName>
    <definedName name="реал" localSheetId="4" hidden="1">#REF!</definedName>
    <definedName name="реал" localSheetId="3" hidden="1">#REF!</definedName>
    <definedName name="реал" localSheetId="37" hidden="1">#REF!</definedName>
    <definedName name="реал" localSheetId="2" hidden="1">#REF!</definedName>
    <definedName name="реал" localSheetId="46" hidden="1">#REF!</definedName>
    <definedName name="реал" localSheetId="15" hidden="1">#REF!</definedName>
    <definedName name="реал" localSheetId="25" hidden="1">#REF!</definedName>
    <definedName name="реал" localSheetId="21" hidden="1">#REF!</definedName>
    <definedName name="реал" localSheetId="31" hidden="1">#REF!</definedName>
    <definedName name="реал" hidden="1">#REF!</definedName>
    <definedName name="реализация" localSheetId="13" hidden="1">#REF!</definedName>
    <definedName name="реализация" localSheetId="39" hidden="1">#REF!</definedName>
    <definedName name="реализация" localSheetId="4" hidden="1">#REF!</definedName>
    <definedName name="реализация" localSheetId="3" hidden="1">#REF!</definedName>
    <definedName name="реализация" localSheetId="37" hidden="1">#REF!</definedName>
    <definedName name="реализация" localSheetId="2" hidden="1">#REF!</definedName>
    <definedName name="реализация" localSheetId="46" hidden="1">#REF!</definedName>
    <definedName name="реализация" localSheetId="15" hidden="1">#REF!</definedName>
    <definedName name="реализация" localSheetId="25" hidden="1">#REF!</definedName>
    <definedName name="реализация" localSheetId="21" hidden="1">#REF!</definedName>
    <definedName name="реализация" localSheetId="31" hidden="1">#REF!</definedName>
    <definedName name="реализация" hidden="1">#REF!</definedName>
    <definedName name="Риски">[2]Справочники!$E$2:$E$5</definedName>
    <definedName name="розница_мнпз_аи92">'[9]Цена АЗС'!$B$40:$T$40</definedName>
    <definedName name="розница_мнпз_аи95">'[9]Цена АЗС'!$B$39:$T$39</definedName>
    <definedName name="розница_мнпз_аи98">'[9]Цена АЗС'!$B$38:$T$38</definedName>
    <definedName name="розница_мнпз_дтз">'[9]Цена АЗС'!$B$43:$T$43</definedName>
    <definedName name="розница_мнпз_дтл">'[9]Цена АЗС'!$B$42:$T$42</definedName>
    <definedName name="розница_онпз_аи92">'[9]Цена АЗС'!$B$48:$T$48</definedName>
    <definedName name="розница_онпз_аи95">'[9]Цена АЗС'!$B$47:$T$47</definedName>
    <definedName name="розница_онпз_аи98">'[9]Цена АЗС'!$B$46:$T$46</definedName>
    <definedName name="розница_онпз_дтз">'[9]Цена АЗС'!$B$51:$T$51</definedName>
    <definedName name="розница_онпз_дтл">'[9]Цена АЗС'!$B$50:$T$50</definedName>
    <definedName name="розница_янос_аи92">'[9]Цена АЗС'!$B$56:$T$56</definedName>
    <definedName name="розница_янос_аи95">'[9]Цена АЗС'!$B$55:$T$55</definedName>
    <definedName name="розница_янос_аи98">'[9]Цена АЗС'!$B$54:$T$54</definedName>
    <definedName name="розница_янос_дтEN590">'[9]Цена АЗС'!$B$59:$T$59</definedName>
    <definedName name="розница_янос_дтз">'[9]Цена АЗС'!$B$58:$T$58</definedName>
    <definedName name="рост_тарифов_ВСТО">[9]Инфляция!$B$11:$AE$11</definedName>
    <definedName name="рост_тарифов_жд_рф">[9]Инфляция!$B$13:$AE$13</definedName>
    <definedName name="рост_тарифов_жд_экспорт">[9]Инфляция!$B$14:$AE$14</definedName>
    <definedName name="рост_тарифов_на_электроэнергию__кроме_населения">[9]Инфляция!$B$16:$AE$16</definedName>
    <definedName name="рост_тарифов_транснефтепродукт">[9]Инфляция!$B$12:$AE$12</definedName>
    <definedName name="рост_тарифов_транснефть">[9]Инфляция!$B$10:$AE$10</definedName>
    <definedName name="рост_цен_на_газ_кроме_населения">[9]Инфляция!$B$15:$AE$15</definedName>
    <definedName name="рублевый_индекс" localSheetId="13">[9]Инфляция!#REF!</definedName>
    <definedName name="рублевый_индекс" localSheetId="39">[9]Инфляция!#REF!</definedName>
    <definedName name="рублевый_индекс" localSheetId="4">[9]Инфляция!#REF!</definedName>
    <definedName name="рублевый_индекс" localSheetId="3">[9]Инфляция!#REF!</definedName>
    <definedName name="рублевый_индекс" localSheetId="37">[9]Инфляция!#REF!</definedName>
    <definedName name="рублевый_индекс" localSheetId="15">[9]Инфляция!#REF!</definedName>
    <definedName name="рублевый_индекс" localSheetId="25">[9]Инфляция!#REF!</definedName>
    <definedName name="рублевый_индекс" localSheetId="21">[9]Инфляция!#REF!</definedName>
    <definedName name="рублевый_индекс" localSheetId="31">[9]Инфляция!#REF!</definedName>
    <definedName name="рублевый_индекс">[9]Инфляция!#REF!</definedName>
    <definedName name="с" localSheetId="3" hidden="1">{"IASTrail",#N/A,FALSE,"IAS"}</definedName>
    <definedName name="с" localSheetId="2" hidden="1">{"IASTrail",#N/A,FALSE,"IAS"}</definedName>
    <definedName name="с" hidden="1">{"IASTrail",#N/A,FALSE,"IAS"}</definedName>
    <definedName name="св" localSheetId="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св" localSheetId="2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св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Света" localSheetId="13" hidden="1">#REF!</definedName>
    <definedName name="Света" localSheetId="39" hidden="1">#REF!</definedName>
    <definedName name="Света" localSheetId="4" hidden="1">#REF!</definedName>
    <definedName name="Света" localSheetId="3" hidden="1">#REF!</definedName>
    <definedName name="Света" localSheetId="37" hidden="1">#REF!</definedName>
    <definedName name="Света" localSheetId="2" hidden="1">#REF!</definedName>
    <definedName name="Света" localSheetId="46" hidden="1">#REF!</definedName>
    <definedName name="Света" localSheetId="15" hidden="1">#REF!</definedName>
    <definedName name="Света" localSheetId="25" hidden="1">#REF!</definedName>
    <definedName name="Света" localSheetId="21" hidden="1">#REF!</definedName>
    <definedName name="Света" localSheetId="31" hidden="1">#REF!</definedName>
    <definedName name="Света" hidden="1">#REF!</definedName>
    <definedName name="сгб" localSheetId="3" hidden="1">{"NWN_Q1810",#N/A,FALSE,"Q1810_1.V";"NWN_Q1412",#N/A,FALSE,"Q1412_1"}</definedName>
    <definedName name="сгб" localSheetId="2" hidden="1">{"NWN_Q1810",#N/A,FALSE,"Q1810_1.V";"NWN_Q1412",#N/A,FALSE,"Q1412_1"}</definedName>
    <definedName name="сгб" hidden="1">{"NWN_Q1810",#N/A,FALSE,"Q1810_1.V";"NWN_Q1412",#N/A,FALSE,"Q1412_1"}</definedName>
    <definedName name="Север" localSheetId="3" hidden="1">{"IASTrail",#N/A,FALSE,"IAS"}</definedName>
    <definedName name="Север" localSheetId="2" hidden="1">{"IASTrail",#N/A,FALSE,"IAS"}</definedName>
    <definedName name="Север" hidden="1">{"IASTrail",#N/A,FALSE,"IAS"}</definedName>
    <definedName name="Северо" localSheetId="3" hidden="1">{"NWN_Q1810",#N/A,FALSE,"Q1810_1.V";"NWN_Q1412",#N/A,FALSE,"Q1412_1"}</definedName>
    <definedName name="Северо" localSheetId="2" hidden="1">{"NWN_Q1810",#N/A,FALSE,"Q1810_1.V";"NWN_Q1412",#N/A,FALSE,"Q1412_1"}</definedName>
    <definedName name="Северо" hidden="1">{"NWN_Q1810",#N/A,FALSE,"Q1810_1.V";"NWN_Q1412",#N/A,FALSE,"Q1412_1"}</definedName>
    <definedName name="сектор">[13]Рабочий!$A$141:$A$144</definedName>
    <definedName name="скидка_urals">'[9]Цена на нефть, USD'!$B$13:$Y$13</definedName>
    <definedName name="смета" localSheetId="13" hidden="1">#REF!</definedName>
    <definedName name="смета" localSheetId="39" hidden="1">#REF!</definedName>
    <definedName name="смета" localSheetId="4" hidden="1">#REF!</definedName>
    <definedName name="смета" localSheetId="3" hidden="1">#REF!</definedName>
    <definedName name="смета" localSheetId="37" hidden="1">#REF!</definedName>
    <definedName name="смета" localSheetId="2" hidden="1">#REF!</definedName>
    <definedName name="смета" localSheetId="46" hidden="1">#REF!</definedName>
    <definedName name="смета" localSheetId="15" hidden="1">#REF!</definedName>
    <definedName name="смета" localSheetId="25" hidden="1">#REF!</definedName>
    <definedName name="смета" localSheetId="21" hidden="1">#REF!</definedName>
    <definedName name="смета" localSheetId="31" hidden="1">#REF!</definedName>
    <definedName name="смета" hidden="1">#REF!</definedName>
    <definedName name="Смета_2" localSheetId="3" hidden="1">{"NWN_Q1810",#N/A,FALSE,"Q1810_1.V";"NWN_Q1412",#N/A,FALSE,"Q1412_1"}</definedName>
    <definedName name="Смета_2" localSheetId="2" hidden="1">{"NWN_Q1810",#N/A,FALSE,"Q1810_1.V";"NWN_Q1412",#N/A,FALSE,"Q1412_1"}</definedName>
    <definedName name="Смета_2" hidden="1">{"NWN_Q1810",#N/A,FALSE,"Q1810_1.V";"NWN_Q1412",#N/A,FALSE,"Q1412_1"}</definedName>
    <definedName name="Смета_21" localSheetId="3" hidden="1">{"NWN_Q1810",#N/A,FALSE,"Q1810_1.V";"NWN_Q1412",#N/A,FALSE,"Q1412_1"}</definedName>
    <definedName name="Смета_21" localSheetId="2" hidden="1">{"NWN_Q1810",#N/A,FALSE,"Q1810_1.V";"NWN_Q1412",#N/A,FALSE,"Q1412_1"}</definedName>
    <definedName name="Смета_21" hidden="1">{"NWN_Q1810",#N/A,FALSE,"Q1810_1.V";"NWN_Q1412",#N/A,FALSE,"Q1412_1"}</definedName>
    <definedName name="СНГ_2" localSheetId="3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СНГ_2" localSheetId="2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СНГ_2" hidden="1">{"IASBS",#N/A,FALSE,"IAS";"IASPL",#N/A,FALSE,"IAS";#N/A,#N/A,FALSE,"CF DIR";"IASNotes",#N/A,FALSE,"IAS";#N/A,#N/A,FALSE,"FA_1";#N/A,#N/A,FALSE,"Dep'n FC";#N/A,#N/A,FALSE,"Dep'n SE";#N/A,#N/A,FALSE,"Inv_1";#N/A,#N/A,FALSE,"NMG";#N/A,#N/A,FALSE,"Recon";#N/A,#N/A,FALSE,"EPS"}</definedName>
    <definedName name="СНС" localSheetId="3" hidden="1">{"NWN_Q1810",#N/A,FALSE,"Q1810_1.V";"NWN_Q1412",#N/A,FALSE,"Q1412_1"}</definedName>
    <definedName name="СНС" localSheetId="2" hidden="1">{"NWN_Q1810",#N/A,FALSE,"Q1810_1.V";"NWN_Q1412",#N/A,FALSE,"Q1412_1"}</definedName>
    <definedName name="СНС" hidden="1">{"NWN_Q1810",#N/A,FALSE,"Q1810_1.V";"NWN_Q1412",#N/A,FALSE,"Q1412_1"}</definedName>
    <definedName name="Соловьев1" localSheetId="13" hidden="1">#REF!</definedName>
    <definedName name="Соловьев1" localSheetId="39" hidden="1">#REF!</definedName>
    <definedName name="Соловьев1" localSheetId="4" hidden="1">#REF!</definedName>
    <definedName name="Соловьев1" localSheetId="3" hidden="1">#REF!</definedName>
    <definedName name="Соловьев1" localSheetId="37" hidden="1">#REF!</definedName>
    <definedName name="Соловьев1" localSheetId="2" hidden="1">#REF!</definedName>
    <definedName name="Соловьев1" localSheetId="46" hidden="1">#REF!</definedName>
    <definedName name="Соловьев1" localSheetId="15" hidden="1">#REF!</definedName>
    <definedName name="Соловьев1" localSheetId="25" hidden="1">#REF!</definedName>
    <definedName name="Соловьев1" localSheetId="21" hidden="1">#REF!</definedName>
    <definedName name="Соловьев1" localSheetId="31" hidden="1">#REF!</definedName>
    <definedName name="Соловьев1" hidden="1">#REF!</definedName>
    <definedName name="Список_Контрагенты" localSheetId="37">[14]Договоры!#REF!</definedName>
    <definedName name="Список_Контрагенты" localSheetId="18">[14]Договоры!#REF!</definedName>
    <definedName name="Список_Контрагенты" localSheetId="28">[14]Договоры!#REF!</definedName>
    <definedName name="Список_Контрагенты" localSheetId="20">[14]Договоры!#REF!</definedName>
    <definedName name="Список_Контрагенты" localSheetId="29">[14]Договоры!#REF!</definedName>
    <definedName name="Список_Контрагенты" localSheetId="15">[14]Договоры!#REF!</definedName>
    <definedName name="Список_Контрагенты" localSheetId="25">[14]Договоры!#REF!</definedName>
    <definedName name="Список_Контрагенты" localSheetId="21">[14]Договоры!#REF!</definedName>
    <definedName name="Список_Контрагенты" localSheetId="31">[14]Договоры!#REF!</definedName>
    <definedName name="Список_Контрагенты">[14]Договоры!#REF!</definedName>
    <definedName name="Список_ПредметыДоговоров" localSheetId="37">[14]Договоры!#REF!</definedName>
    <definedName name="Список_ПредметыДоговоров" localSheetId="18">[14]Договоры!#REF!</definedName>
    <definedName name="Список_ПредметыДоговоров" localSheetId="28">[14]Договоры!#REF!</definedName>
    <definedName name="Список_ПредметыДоговоров" localSheetId="20">[14]Договоры!#REF!</definedName>
    <definedName name="Список_ПредметыДоговоров" localSheetId="29">[14]Договоры!#REF!</definedName>
    <definedName name="Список_ПредметыДоговоров" localSheetId="15">[14]Договоры!#REF!</definedName>
    <definedName name="Список_ПредметыДоговоров" localSheetId="25">[14]Договоры!#REF!</definedName>
    <definedName name="Список_ПредметыДоговоров" localSheetId="21">[14]Договоры!#REF!</definedName>
    <definedName name="Список_ПредметыДоговоров" localSheetId="31">[14]Договоры!#REF!</definedName>
    <definedName name="Список_ПредметыДоговоров">[14]Договоры!#REF!</definedName>
    <definedName name="спред_гпн_ANSIbutan_NWE">'[9]Прогноз цен'!$B$28:$Y$28</definedName>
    <definedName name="спред_гпн_ANSIpropan_NWE">'[9]Прогноз цен'!$B$27:$Y$27</definedName>
    <definedName name="спред_гпн_Benzene_NWE">'[9]Прогноз цен'!$B$21:$Y$21</definedName>
    <definedName name="спред_гпн_EUROBOB_NWE">'[9]Прогноз цен'!$B$8:$Y$8</definedName>
    <definedName name="Спред_гпн_Gasoil_005_Sing">'[9]Прогноз цен'!$B$41:$Y$41</definedName>
    <definedName name="спред_гпн_MTBE_NWE">'[9]Прогноз цен'!$B$20:$Y$20</definedName>
    <definedName name="спред_гпн_Orthoxylene_NWE">'[9]Прогноз цен'!$B$25:$Y$25</definedName>
    <definedName name="спред_гпн_Paraxylene_NWE">'[9]Прогноз цен'!$B$26:$Y$26</definedName>
    <definedName name="Спред_гпн_Platts_IFO_380_Sing">'[9]Прогноз цен'!$B$40:$Y$40</definedName>
    <definedName name="спред_гпн_PropyleneC_NWE">'[9]Прогноз цен'!$B$23:$Y$23</definedName>
    <definedName name="спред_гпн_PropyleneP_NWE">'[9]Прогноз цен'!$B$24:$Y$24</definedName>
    <definedName name="спред_гпн_toluene_NWE">'[9]Прогноз цен'!$B$22:$Y$22</definedName>
    <definedName name="спред_гпн_бензин95_MED">'[9]Прогноз цен'!$B$32:$Y$32</definedName>
    <definedName name="спред_гпн_бензин95_NWE">'[9]Прогноз цен'!$B$7:$Y$7</definedName>
    <definedName name="Спред_гпн_ВГО_0506_NWE">'[9]Прогноз цен'!$B$15:$Y$15</definedName>
    <definedName name="Спред_гпн_ВГО_2_NWE">'[9]Прогноз цен'!$B$16:$Y$16</definedName>
    <definedName name="спред_гпн_высокооктановый92_MED" localSheetId="13">'[9]Прогноз цен'!#REF!</definedName>
    <definedName name="спред_гпн_высокооктановый92_MED" localSheetId="39">'[9]Прогноз цен'!#REF!</definedName>
    <definedName name="спред_гпн_высокооктановый92_MED" localSheetId="4">'[9]Прогноз цен'!#REF!</definedName>
    <definedName name="спред_гпн_высокооктановый92_MED" localSheetId="3">'[9]Прогноз цен'!#REF!</definedName>
    <definedName name="спред_гпн_высокооктановый92_MED" localSheetId="37">'[9]Прогноз цен'!#REF!</definedName>
    <definedName name="спред_гпн_высокооктановый92_MED" localSheetId="15">'[9]Прогноз цен'!#REF!</definedName>
    <definedName name="спред_гпн_высокооктановый92_MED" localSheetId="25">'[9]Прогноз цен'!#REF!</definedName>
    <definedName name="спред_гпн_высокооктановый92_MED" localSheetId="21">'[9]Прогноз цен'!#REF!</definedName>
    <definedName name="спред_гпн_высокооктановый92_MED" localSheetId="31">'[9]Прогноз цен'!#REF!</definedName>
    <definedName name="спред_гпн_высокооктановый92_MED">'[9]Прогноз цен'!#REF!</definedName>
    <definedName name="спред_гпн_газойль_MED">'[9]Прогноз цен'!$B$35:$Y$35</definedName>
    <definedName name="спред_гпн_газойль_NWE">'[9]Прогноз цен'!$B$11:$Y$11</definedName>
    <definedName name="спред_гпн_дизель_MED">'[9]Прогноз цен'!$B$36:$Y$36</definedName>
    <definedName name="спред_гпн_дизель_NWE">'[9]Прогноз цен'!$B$12:$Y$12</definedName>
    <definedName name="спред_гпн_керосин_MED">'[9]Прогноз цен'!$B$34:$Y$34</definedName>
    <definedName name="спред_гпн_керосин_NWE">'[9]Прогноз цен'!$B$10:$Y$10</definedName>
    <definedName name="спред_гпн_мазут1проц_MED">'[9]Прогноз цен'!$B$37:$Y$37</definedName>
    <definedName name="спред_гпн_мазут1проц_NWE">'[9]Прогноз цен'!$B$13:$Y$13</definedName>
    <definedName name="спред_гпн_мазут3проц_MED">'[9]Прогноз цен'!$B$38:$Y$38</definedName>
    <definedName name="спред_гпн_мазут3проц_NWE">'[9]Прогноз цен'!$B$14:$Y$14</definedName>
    <definedName name="спред_гпн_прямог_MED">'[9]Прогноз цен'!$B$33:$Y$33</definedName>
    <definedName name="спред_гпн_прямог_NWE">'[9]Прогноз цен'!$B$9:$Y$9</definedName>
    <definedName name="спред_гпн_суг_MED">'[9]Прогноз цен'!$B$31:$Y$31</definedName>
    <definedName name="спред_гпн_суг_NWE">'[9]Прогноз цен'!$B$6:$Y$6</definedName>
    <definedName name="СпредГПН_СПБТ_Brest">'[9]Прогноз цен'!$B$19:$Y$19</definedName>
    <definedName name="сс" localSheetId="3" hidden="1">{"IASTrail",#N/A,FALSE,"IAS"}</definedName>
    <definedName name="сс" localSheetId="2" hidden="1">{"IASTrail",#N/A,FALSE,"IAS"}</definedName>
    <definedName name="сс" hidden="1">{"IASTrail",#N/A,FALSE,"IAS"}</definedName>
    <definedName name="ссс" localSheetId="3" hidden="1">{"AnalRSA",#N/A,TRUE,"PL-Anal";"AnalIAS",#N/A,TRUE,"PL-Anal"}</definedName>
    <definedName name="ссс" localSheetId="2" hidden="1">{"AnalRSA",#N/A,TRUE,"PL-Anal";"AnalIAS",#N/A,TRUE,"PL-Anal"}</definedName>
    <definedName name="ссс" hidden="1">{"AnalRSA",#N/A,TRUE,"PL-Anal";"AnalIAS",#N/A,TRUE,"PL-Anal"}</definedName>
    <definedName name="сссс" localSheetId="3" hidden="1">{"Area1",#N/A,FALSE,"OREWACC";"Area2",#N/A,FALSE,"OREWACC"}</definedName>
    <definedName name="сссс" localSheetId="2" hidden="1">{"Area1",#N/A,FALSE,"OREWACC";"Area2",#N/A,FALSE,"OREWACC"}</definedName>
    <definedName name="сссс" hidden="1">{"Area1",#N/A,FALSE,"OREWACC";"Area2",#N/A,FALSE,"OREWACC"}</definedName>
    <definedName name="ставка_новороссийск_августа">[9]Транспорт!$B$141:$Y$141</definedName>
    <definedName name="ставка_приморск_роттердам">[9]Транспорт!$B$142:$Y$142</definedName>
    <definedName name="ставка_светлые_новороссийск_генуя" localSheetId="13">[9]Транспорт!#REF!</definedName>
    <definedName name="ставка_светлые_новороссийск_генуя" localSheetId="39">[9]Транспорт!#REF!</definedName>
    <definedName name="ставка_светлые_новороссийск_генуя" localSheetId="4">[9]Транспорт!#REF!</definedName>
    <definedName name="ставка_светлые_новороссийск_генуя" localSheetId="3">[9]Транспорт!#REF!</definedName>
    <definedName name="ставка_светлые_новороссийск_генуя" localSheetId="37">[9]Транспорт!#REF!</definedName>
    <definedName name="ставка_светлые_новороссийск_генуя" localSheetId="15">[9]Транспорт!#REF!</definedName>
    <definedName name="ставка_светлые_новороссийск_генуя" localSheetId="25">[9]Транспорт!#REF!</definedName>
    <definedName name="ставка_светлые_новороссийск_генуя" localSheetId="21">[9]Транспорт!#REF!</definedName>
    <definedName name="ставка_светлые_новороссийск_генуя" localSheetId="31">[9]Транспорт!#REF!</definedName>
    <definedName name="ставка_светлые_новороссийск_генуя">[9]Транспорт!#REF!</definedName>
    <definedName name="ставка_темные_новороссийск_генуя" localSheetId="13">[9]Транспорт!#REF!</definedName>
    <definedName name="ставка_темные_новороссийск_генуя" localSheetId="39">[9]Транспорт!#REF!</definedName>
    <definedName name="ставка_темные_новороссийск_генуя" localSheetId="4">[9]Транспорт!#REF!</definedName>
    <definedName name="ставка_темные_новороссийск_генуя" localSheetId="3">[9]Транспорт!#REF!</definedName>
    <definedName name="ставка_темные_новороссийск_генуя" localSheetId="37">[9]Транспорт!#REF!</definedName>
    <definedName name="ставка_темные_новороссийск_генуя" localSheetId="15">[9]Транспорт!#REF!</definedName>
    <definedName name="ставка_темные_новороссийск_генуя" localSheetId="25">[9]Транспорт!#REF!</definedName>
    <definedName name="ставка_темные_новороссийск_генуя" localSheetId="21">[9]Транспорт!#REF!</definedName>
    <definedName name="ставка_темные_новороссийск_генуя" localSheetId="31">[9]Транспорт!#REF!</definedName>
    <definedName name="ставка_темные_новороссийск_генуя">[9]Транспорт!#REF!</definedName>
    <definedName name="субсидия_бензол_пара_орто">[9]Акцизы!$B$47:$Y$47</definedName>
    <definedName name="субсидия_керосин">[9]Акцизы!$B$48:$Y$48</definedName>
    <definedName name="субсидия_прямогонный">[9]Акцизы!$B$46:$Y$46</definedName>
    <definedName name="т" localSheetId="3" hidden="1">{"print95",#N/A,FALSE,"1995E.XLS";"print96",#N/A,FALSE,"1996E.XLS"}</definedName>
    <definedName name="т" localSheetId="2" hidden="1">{"print95",#N/A,FALSE,"1995E.XLS";"print96",#N/A,FALSE,"1996E.XLS"}</definedName>
    <definedName name="т" hidden="1">{"print95",#N/A,FALSE,"1995E.XLS";"print96",#N/A,FALSE,"1996E.XLS"}</definedName>
    <definedName name="таможенный_сбор_REAL">'[9]NetBack REAL'!$B$20:$Y$20</definedName>
    <definedName name="тариф_заполярье_пурпе">'[9]NetBack REAL'!$B$107:$Y$107</definedName>
    <definedName name="тариф_пурпе_холмогоры">'[9]NetBack REAL'!$B$106:$Y$106</definedName>
    <definedName name="Тип">[2]Справочники!$A$2:$A$7</definedName>
    <definedName name="транспорт_онпз_мазут">[9]Транспорт!$B$26:$Y$26</definedName>
    <definedName name="транспорт_рф_мнпз_аи92">[9]Транспорт!$B$8:$Y$8</definedName>
    <definedName name="транспорт_рф_мнпз_дтл">[9]Транспорт!$B$10:$Y$10</definedName>
    <definedName name="транспорт_рф_мнпз_керосин">[9]Транспорт!$B$12:$Y$12</definedName>
    <definedName name="транспорт_рф_мнпз_мазут">[9]Транспорт!$B$14:$Y$14</definedName>
    <definedName name="транспорт_рф_мнпз_нафта">[9]Транспорт!$B$9:$Y$9</definedName>
    <definedName name="транспорт_рф_онпз_аи92">[9]Транспорт!$B$20:$Y$20</definedName>
    <definedName name="транспорт_рф_онпз_дтл">[9]Транспорт!$B$22:$Y$22</definedName>
    <definedName name="транспорт_рф_онпз_керосин">[9]Транспорт!$B$24:$Y$24</definedName>
    <definedName name="транспорт_рф_онпз_мазут">[9]Транспорт!$B$26:$Y$26</definedName>
    <definedName name="транспорт_рф_онпз_нафта">[9]Транспорт!$B$21:$Y$21</definedName>
    <definedName name="транспорт_рф_янос_аи92">[9]Транспорт!$B$32:$Y$32</definedName>
    <definedName name="транспорт_рф_янос_дт590">[9]Транспорт!$B$36:$Y$36</definedName>
    <definedName name="транспорт_рф_янос_дтл">[9]Транспорт!$B$34:$Y$34</definedName>
    <definedName name="транспорт_рф_янос_керосин">[9]Транспорт!$B$37:$Y$37</definedName>
    <definedName name="транспорт_рф_янос_мазут">[9]Транспорт!$B$39:$Y$39</definedName>
    <definedName name="транспорт_рф_янос_нафта">[9]Транспорт!$B$33:$Y$33</definedName>
    <definedName name="транспорт_холмогоры_мнпз_REAL">'[9]NetBack REAL'!$B$27:$Y$27</definedName>
    <definedName name="транспорт_холмогоры_онпз_REAL">'[9]NetBack REAL'!$B$26:$Y$26</definedName>
    <definedName name="транспорт_холмогоры_янос_REAL">'[9]NetBack REAL'!$B$28:$Y$28</definedName>
    <definedName name="ТЭП" localSheetId="13" hidden="1">#REF!</definedName>
    <definedName name="ТЭП" localSheetId="39" hidden="1">#REF!</definedName>
    <definedName name="ТЭП" localSheetId="4" hidden="1">#REF!</definedName>
    <definedName name="ТЭП" localSheetId="3" hidden="1">#REF!</definedName>
    <definedName name="ТЭП" localSheetId="37" hidden="1">#REF!</definedName>
    <definedName name="ТЭП" localSheetId="2" hidden="1">#REF!</definedName>
    <definedName name="ТЭП" localSheetId="46" hidden="1">#REF!</definedName>
    <definedName name="ТЭП" localSheetId="15" hidden="1">#REF!</definedName>
    <definedName name="ТЭП" localSheetId="25" hidden="1">#REF!</definedName>
    <definedName name="ТЭП" localSheetId="21" hidden="1">#REF!</definedName>
    <definedName name="ТЭП" localSheetId="31" hidden="1">#REF!</definedName>
    <definedName name="ТЭП" hidden="1">#REF!</definedName>
    <definedName name="УУ_МНПЗ" localSheetId="13" hidden="1">#REF!</definedName>
    <definedName name="УУ_МНПЗ" localSheetId="39" hidden="1">#REF!</definedName>
    <definedName name="УУ_МНПЗ" localSheetId="4" hidden="1">#REF!</definedName>
    <definedName name="УУ_МНПЗ" localSheetId="3" hidden="1">#REF!</definedName>
    <definedName name="УУ_МНПЗ" localSheetId="37" hidden="1">#REF!</definedName>
    <definedName name="УУ_МНПЗ" localSheetId="2" hidden="1">#REF!</definedName>
    <definedName name="УУ_МНПЗ" localSheetId="46" hidden="1">#REF!</definedName>
    <definedName name="УУ_МНПЗ" localSheetId="15" hidden="1">#REF!</definedName>
    <definedName name="УУ_МНПЗ" localSheetId="25" hidden="1">#REF!</definedName>
    <definedName name="УУ_МНПЗ" localSheetId="21" hidden="1">#REF!</definedName>
    <definedName name="УУ_МНПЗ" localSheetId="31" hidden="1">#REF!</definedName>
    <definedName name="УУ_МНПЗ" hidden="1">#REF!</definedName>
    <definedName name="УУ_ОНПЗ" localSheetId="13" hidden="1">#REF!</definedName>
    <definedName name="УУ_ОНПЗ" localSheetId="39" hidden="1">#REF!</definedName>
    <definedName name="УУ_ОНПЗ" localSheetId="4" hidden="1">#REF!</definedName>
    <definedName name="УУ_ОНПЗ" localSheetId="3" hidden="1">#REF!</definedName>
    <definedName name="УУ_ОНПЗ" localSheetId="37" hidden="1">#REF!</definedName>
    <definedName name="УУ_ОНПЗ" localSheetId="2" hidden="1">#REF!</definedName>
    <definedName name="УУ_ОНПЗ" localSheetId="46" hidden="1">#REF!</definedName>
    <definedName name="УУ_ОНПЗ" localSheetId="15" hidden="1">#REF!</definedName>
    <definedName name="УУ_ОНПЗ" localSheetId="25" hidden="1">#REF!</definedName>
    <definedName name="УУ_ОНПЗ" localSheetId="21" hidden="1">#REF!</definedName>
    <definedName name="УУ_ОНПЗ" localSheetId="31" hidden="1">#REF!</definedName>
    <definedName name="УУ_ОНПЗ" hidden="1">#REF!</definedName>
    <definedName name="УУ2" localSheetId="13" hidden="1">#REF!</definedName>
    <definedName name="УУ2" localSheetId="39" hidden="1">#REF!</definedName>
    <definedName name="УУ2" localSheetId="4" hidden="1">#REF!</definedName>
    <definedName name="УУ2" localSheetId="3" hidden="1">#REF!</definedName>
    <definedName name="УУ2" localSheetId="37" hidden="1">#REF!</definedName>
    <definedName name="УУ2" localSheetId="2" hidden="1">#REF!</definedName>
    <definedName name="УУ2" localSheetId="46" hidden="1">#REF!</definedName>
    <definedName name="УУ2" localSheetId="15" hidden="1">#REF!</definedName>
    <definedName name="УУ2" localSheetId="25" hidden="1">#REF!</definedName>
    <definedName name="УУ2" localSheetId="21" hidden="1">#REF!</definedName>
    <definedName name="УУ2" localSheetId="31" hidden="1">#REF!</definedName>
    <definedName name="УУ2" hidden="1">#REF!</definedName>
    <definedName name="ф.2" localSheetId="13" hidden="1">#REF!</definedName>
    <definedName name="ф.2" localSheetId="39" hidden="1">#REF!</definedName>
    <definedName name="ф.2" localSheetId="4" hidden="1">#REF!</definedName>
    <definedName name="ф.2" localSheetId="3" hidden="1">#REF!</definedName>
    <definedName name="ф.2" localSheetId="37" hidden="1">#REF!</definedName>
    <definedName name="ф.2" localSheetId="2" hidden="1">#REF!</definedName>
    <definedName name="ф.2" localSheetId="46" hidden="1">#REF!</definedName>
    <definedName name="ф.2" localSheetId="15" hidden="1">#REF!</definedName>
    <definedName name="ф.2" localSheetId="25" hidden="1">#REF!</definedName>
    <definedName name="ф.2" localSheetId="21" hidden="1">#REF!</definedName>
    <definedName name="ф.2" localSheetId="31" hidden="1">#REF!</definedName>
    <definedName name="ф.2" hidden="1">#REF!</definedName>
    <definedName name="Ф1523" localSheetId="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Ф1523" localSheetId="2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Ф152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Ф5.4С" localSheetId="3" hidden="1">{"print95",#N/A,FALSE,"1995E.XLS";"print96",#N/A,FALSE,"1996E.XLS"}</definedName>
    <definedName name="Ф5.4С" localSheetId="2" hidden="1">{"print95",#N/A,FALSE,"1995E.XLS";"print96",#N/A,FALSE,"1996E.XLS"}</definedName>
    <definedName name="Ф5.4С" hidden="1">{"print95",#N/A,FALSE,"1995E.XLS";"print96",#N/A,FALSE,"1996E.XLS"}</definedName>
    <definedName name="Факторы">[15]Факторы!$C$4:$C$15</definedName>
    <definedName name="фильтр" localSheetId="13" hidden="1">#REF!</definedName>
    <definedName name="фильтр" localSheetId="39" hidden="1">#REF!</definedName>
    <definedName name="фильтр" localSheetId="4" hidden="1">#REF!</definedName>
    <definedName name="фильтр" localSheetId="3" hidden="1">#REF!</definedName>
    <definedName name="фильтр" localSheetId="37" hidden="1">#REF!</definedName>
    <definedName name="фильтр" localSheetId="2" hidden="1">#REF!</definedName>
    <definedName name="фильтр" localSheetId="46" hidden="1">#REF!</definedName>
    <definedName name="фильтр" localSheetId="15" hidden="1">#REF!</definedName>
    <definedName name="фильтр" localSheetId="25" hidden="1">#REF!</definedName>
    <definedName name="фильтр" localSheetId="21" hidden="1">#REF!</definedName>
    <definedName name="фильтр" localSheetId="31" hidden="1">#REF!</definedName>
    <definedName name="фильтр" hidden="1">#REF!</definedName>
    <definedName name="фрахт_Мурманск_Ротт_Афрамакс_NOM">[9]Транспорт!$B$156:$Y$156</definedName>
    <definedName name="фрахт_Мурманск_Ротт_Афрамакс_REAL">[9]Транспорт!$B$143:$Y$143</definedName>
    <definedName name="фрахт_Ново_Августа_50Афра_50Суэц_NOM">[9]Транспорт!$B$158:$Y$158</definedName>
    <definedName name="фрахт_Ново_Августа_50Афра_50Суэц_REAL">[9]Транспорт!$B$145:$Y$145</definedName>
    <definedName name="фрахт_Ново_Августа_Суэц_REAL">[9]Транспорт!$B$144:$Y$144</definedName>
    <definedName name="фрахт_Ново_Августа_Суэц_безпростоев_NOM">[9]Транспорт!$B$159:$Y$159</definedName>
    <definedName name="фрахт_Ново_Августа_Суэц_безпростоев_REAL">[9]Транспорт!$B$146:$Y$146</definedName>
    <definedName name="фрахт_Приморск_Ротт_Афрамакс">[16]Транспорт!$B$141:$T$141</definedName>
    <definedName name="фрахт_Приморск_Ротт_Афрамакс_NOM">[9]Транспорт!$B$155:$Y$155</definedName>
    <definedName name="фрахт_Приморск_Ротт_Афрамакс_REAL">[9]Транспорт!$B$142:$Y$142</definedName>
    <definedName name="ххх" localSheetId="3" hidden="1">{"print95",#N/A,FALSE,"1995E.XLS";"print96",#N/A,FALSE,"1996E.XLS"}</definedName>
    <definedName name="ххх" localSheetId="2" hidden="1">{"print95",#N/A,FALSE,"1995E.XLS";"print96",#N/A,FALSE,"1996E.XLS"}</definedName>
    <definedName name="ххх" hidden="1">{"print95",#N/A,FALSE,"1995E.XLS";"print96",#N/A,FALSE,"1996E.XLS"}</definedName>
    <definedName name="ц" localSheetId="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ц" localSheetId="2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ц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цена_10ppm_diesel_cargoes_NWE_REAL">'[9]Прогноз цен'!$B$52:$Y$52</definedName>
    <definedName name="цена_10ppm_дизель_French_cargoes_CIF_NWE_REAL">'[9]Прогноз цен'!$B$54:$Y$54</definedName>
    <definedName name="цена_ANSI_Butan_NWE_REAL">'[9]Прогноз цен'!$B$71:$Y$71</definedName>
    <definedName name="цена_ANSI_Propan_NWE_REAL">'[9]Прогноз цен'!$B$70:$Y$70</definedName>
    <definedName name="цена_Benzene_NWE_REAL">'[9]Прогноз цен'!$B$64:$Y$64</definedName>
    <definedName name="цена_Brent_NOM">'[9]Цена на нефть, USD'!$B$76:$Y$76</definedName>
    <definedName name="цена_Brent_REAL">'[9]Цена на нефть, USD'!$B$11:$Y$11</definedName>
    <definedName name="цена_DAF_Brest_СПБТ_NWE_NOM">'[9]Прогноз цен'!$B$135:$Y$135</definedName>
    <definedName name="цена_DAF_Brest_СПБТ_NWE_REAL">'[9]Прогноз цен'!$B$62:$Y$62</definedName>
    <definedName name="цена_EUROBOB_NWE_REAL">'[9]Прогноз цен'!$B$46:$Y$46</definedName>
    <definedName name="цена_FO_1_MED_REAL">'[9]Прогноз цен'!$B$80:$Y$80</definedName>
    <definedName name="цена_FO_1_NWE_barges_REAL">'[9]Прогноз цен'!$B$56:$Y$56</definedName>
    <definedName name="цена_FO_1_NWE_cargoes_REAL">'[9]Прогноз цен'!$B$55:$Y$55</definedName>
    <definedName name="цена_FO_35_MED_REAL">'[9]Прогноз цен'!$B$81:$Y$81</definedName>
    <definedName name="цена_FO_35_NWE_REAL">'[9]Прогноз цен'!$B$57:$Y$57</definedName>
    <definedName name="цена_Gasoil_005_Singapore_REAL">'[9]Прогноз цен'!$B$84:$Y$84</definedName>
    <definedName name="цена_gasoil_01_MED">'[9]Прогноз цен'!$B$78:$Y$78</definedName>
    <definedName name="цена_gasoil_01_NWE_barges_REAL">'[9]Прогноз цен'!$B$51:$Y$51</definedName>
    <definedName name="цена_gasoil_01_NWE_cargoes_REAL">'[9]Прогноз цен'!$B$50:$Y$50</definedName>
    <definedName name="цена_gasoline_91_CIF_NWE_REAL">'[9]Прогноз цен'!$B$47:$Y$47</definedName>
    <definedName name="цена_IFO_380_Sing_REAL">'[9]Прогноз цен'!$B$83:$Y$83</definedName>
    <definedName name="цена_jet_MED_REAL">'[9]Прогноз цен'!$B$77:$Y$77</definedName>
    <definedName name="цена_jet_NWE_Real">'[9]Прогноз цен'!$B$49:$Y$49</definedName>
    <definedName name="цена_lpg_MED_REAL">'[9]Прогноз цен'!$B$74:$Y$74</definedName>
    <definedName name="цена_lpg_NWE_REAL">'[9]Прогноз цен'!$B$44:$Y$44</definedName>
    <definedName name="цена_MTBE_NWE_REAL">'[9]Прогноз цен'!$B$63:$Y$63</definedName>
    <definedName name="цена_naphta_MED_REAL">'[9]Прогноз цен'!$B$76:$Y$76</definedName>
    <definedName name="цена_naphta_NWE_REAL">'[9]Прогноз цен'!$B$48:$Y$48</definedName>
    <definedName name="цена_Orthoxylene_NWE_REAL">'[9]Прогноз цен'!$B$68:$Y$68</definedName>
    <definedName name="цена_Paraxylene_NWE_REAL">'[9]Прогноз цен'!$B$69:$Y$69</definedName>
    <definedName name="цена_Prem95_NWE_REAL">'[9]Прогноз цен'!$B$45:$Y$45</definedName>
    <definedName name="цена_Premium95_MED_REAL">'[9]Прогноз цен'!$B$75:$Y$75</definedName>
    <definedName name="цена_PropyleneC_NWE_REAL">'[9]Прогноз цен'!$B$66:$Y$66</definedName>
    <definedName name="цена_PropyleneP_NWE_REAL">'[9]Прогноз цен'!$B$67:$Y$67</definedName>
    <definedName name="цена_Toluene_NWE_REAL">'[9]Прогноз цен'!$B$65:$Y$65</definedName>
    <definedName name="цена_ULSFO_01_REAL">'[9]Прогноз цен'!$B$60:$Y$60</definedName>
    <definedName name="цена_ULSFO_05_NOM">'[9]Прогноз цен'!$B$134:$Y$134</definedName>
    <definedName name="цена_ULSFO_05_REAL">'[9]Прогноз цен'!$B$61:$Y$61</definedName>
    <definedName name="цена_Urals">'[12]Цена на нефть, USD'!$B$12:$Y$12</definedName>
    <definedName name="цена_Urals_bbl_USD_NOM">'[9]Цена на нефть, USD'!$B$77:$Y$77</definedName>
    <definedName name="цена_Urals_bbl_USD_REAL">'[9]Цена на нефть, USD'!$B$12:$Y$12</definedName>
    <definedName name="цена_Urals_тUSD_NOM">'[9]Цена на нефть, USD'!$B$88:$Y$88</definedName>
    <definedName name="цена_Urals_тUSD_REAL">'[9]Цена на нефть, USD'!$B$23:$Y$23</definedName>
    <definedName name="цена_vgo_0506_NWE_REAL">'[9]Прогноз цен'!$B$58:$Y$58</definedName>
    <definedName name="цена_vgo_2_NWE_REAL">'[9]Прогноз цен'!$B$59:$Y$59</definedName>
    <definedName name="цена_дизель_NWE">'[9]Прогноз цен'!$B$52:$Y$52</definedName>
    <definedName name="ццу" localSheetId="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ццу" localSheetId="2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ццу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чч" localSheetId="3" hidden="1">{"NWN_Q1810",#N/A,FALSE,"Q1810_1.V";"NWN_Q1412",#N/A,FALSE,"Q1412_1"}</definedName>
    <definedName name="чч" localSheetId="2" hidden="1">{"NWN_Q1810",#N/A,FALSE,"Q1810_1.V";"NWN_Q1412",#N/A,FALSE,"Q1412_1"}</definedName>
    <definedName name="чч" hidden="1">{"NWN_Q1810",#N/A,FALSE,"Q1810_1.V";"NWN_Q1412",#N/A,FALSE,"Q1412_1"}</definedName>
    <definedName name="ь" localSheetId="3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ь" localSheetId="2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ь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эксп_альт_мнпз_аи92">[9]Эксп.альт.!$B$6:$AG$6</definedName>
    <definedName name="эксп_альт_мнпз_ГСТ01">[9]Эксп.альт.!$B$9:$AG$9</definedName>
    <definedName name="эксп_альт_мнпз_ГСТ05">[9]Эксп.альт.!$B$10:$AG$10</definedName>
    <definedName name="эксп_альт_мнпз_дтл">[9]Эксп.альт.!$B$7:$AG$7</definedName>
    <definedName name="эксп_альт_мнпз_мазут">[9]Эксп.альт.!$B$8:$AG$8</definedName>
    <definedName name="эксп_альт_онпз_аи92">[9]Эксп.альт.!$B$13:$AG$13</definedName>
    <definedName name="эксп_альт_онпз_ГСТ01">[9]Эксп.альт.!$B$16:$AG$16</definedName>
    <definedName name="эксп_альт_онпз_ГСТ05">[9]Эксп.альт.!$B$17:$AG$17</definedName>
    <definedName name="эксп_альт_онпз_дтл">[9]Эксп.альт.!$B$14:$AG$14</definedName>
    <definedName name="эксп_альт_онпз_мазут">[9]Эксп.альт.!$B$15:$AG$15</definedName>
    <definedName name="эксп_альт_янос_аи92">[9]Эксп.альт.!$B$20:$AG$20</definedName>
    <definedName name="эксп_альт_янос_ГСТ01">[9]Эксп.альт.!$B$23:$AG$23</definedName>
    <definedName name="эксп_альт_янос_ГСТ05">[9]Эксп.альт.!$B$24:$AG$24</definedName>
    <definedName name="эксп_альт_янос_дт">[9]Эксп.альт.!$B$21:$AG$21</definedName>
    <definedName name="эксп_альт_янос_мазут">[9]Эксп.альт.!$B$22:$AG$22</definedName>
    <definedName name="Эффект">[2]Справочники!$G$2:$G$5</definedName>
    <definedName name="январь" localSheetId="13" hidden="1">#REF!</definedName>
    <definedName name="январь" localSheetId="39" hidden="1">#REF!</definedName>
    <definedName name="январь" localSheetId="4" hidden="1">#REF!</definedName>
    <definedName name="январь" localSheetId="3" hidden="1">#REF!</definedName>
    <definedName name="январь" localSheetId="37" hidden="1">#REF!</definedName>
    <definedName name="январь" localSheetId="2" hidden="1">#REF!</definedName>
    <definedName name="январь" localSheetId="46" hidden="1">#REF!</definedName>
    <definedName name="январь" localSheetId="15" hidden="1">#REF!</definedName>
    <definedName name="январь" localSheetId="25" hidden="1">#REF!</definedName>
    <definedName name="январь" localSheetId="21" hidden="1">#REF!</definedName>
    <definedName name="январь" localSheetId="31" hidden="1">#REF!</definedName>
    <definedName name="январь" hidden="1">#REF!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2" i="70" l="1"/>
  <c r="O103" i="70" s="1"/>
  <c r="P102" i="70"/>
  <c r="P103" i="70" s="1"/>
  <c r="Q102" i="70"/>
  <c r="Q104" i="70" s="1"/>
  <c r="R102" i="70"/>
  <c r="R104" i="70" s="1"/>
  <c r="O104" i="70"/>
  <c r="P104" i="70"/>
  <c r="Q154" i="62"/>
  <c r="Q153" i="62" s="1"/>
  <c r="R154" i="62"/>
  <c r="R153" i="62" s="1"/>
  <c r="Q155" i="62"/>
  <c r="Q113" i="62" s="1"/>
  <c r="R155" i="62"/>
  <c r="R113" i="62" s="1"/>
  <c r="Q156" i="62"/>
  <c r="Q114" i="62" s="1"/>
  <c r="R156" i="62"/>
  <c r="R114" i="62" s="1"/>
  <c r="Q157" i="62"/>
  <c r="Q115" i="62" s="1"/>
  <c r="R157" i="62"/>
  <c r="R115" i="62" s="1"/>
  <c r="Q158" i="62"/>
  <c r="Q116" i="62" s="1"/>
  <c r="R158" i="62"/>
  <c r="R116" i="62" s="1"/>
  <c r="Q159" i="62"/>
  <c r="Q117" i="62" s="1"/>
  <c r="R159" i="62"/>
  <c r="R117" i="62" s="1"/>
  <c r="Q160" i="62"/>
  <c r="Q118" i="62" s="1"/>
  <c r="R160" i="62"/>
  <c r="R118" i="62" s="1"/>
  <c r="Q161" i="62"/>
  <c r="Q119" i="62" s="1"/>
  <c r="R161" i="62"/>
  <c r="R119" i="62" s="1"/>
  <c r="Q162" i="62"/>
  <c r="Q120" i="62" s="1"/>
  <c r="R162" i="62"/>
  <c r="R120" i="62" s="1"/>
  <c r="Q163" i="62"/>
  <c r="Q121" i="62" s="1"/>
  <c r="R163" i="62"/>
  <c r="R121" i="62" s="1"/>
  <c r="Q164" i="62"/>
  <c r="Q122" i="62" s="1"/>
  <c r="R164" i="62"/>
  <c r="R122" i="62" s="1"/>
  <c r="Q165" i="62"/>
  <c r="Q123" i="62" s="1"/>
  <c r="R165" i="62"/>
  <c r="R123" i="62" s="1"/>
  <c r="Q166" i="62"/>
  <c r="Q124" i="62" s="1"/>
  <c r="R166" i="62"/>
  <c r="R124" i="62" s="1"/>
  <c r="R168" i="62"/>
  <c r="R126" i="62" s="1"/>
  <c r="Q170" i="62"/>
  <c r="Q128" i="62" s="1"/>
  <c r="Q100" i="62" s="1"/>
  <c r="R171" i="62"/>
  <c r="R129" i="62" s="1"/>
  <c r="Q173" i="62"/>
  <c r="Q145" i="62" s="1"/>
  <c r="R174" i="62"/>
  <c r="R132" i="62" s="1"/>
  <c r="Q176" i="62"/>
  <c r="Q148" i="62" s="1"/>
  <c r="R177" i="62"/>
  <c r="R135" i="62" s="1"/>
  <c r="R107" i="62" s="1"/>
  <c r="Q179" i="62"/>
  <c r="Q137" i="62" s="1"/>
  <c r="Q109" i="62" s="1"/>
  <c r="R180" i="62"/>
  <c r="R138" i="62" s="1"/>
  <c r="Q182" i="62"/>
  <c r="R182" i="62"/>
  <c r="Q183" i="62"/>
  <c r="R183" i="62"/>
  <c r="Q184" i="62"/>
  <c r="R184" i="62"/>
  <c r="Q185" i="62"/>
  <c r="R185" i="62"/>
  <c r="Q186" i="62"/>
  <c r="R186" i="62"/>
  <c r="Q187" i="62"/>
  <c r="R187" i="62"/>
  <c r="Q188" i="62"/>
  <c r="R188" i="62"/>
  <c r="Q189" i="62"/>
  <c r="R189" i="62"/>
  <c r="Q190" i="62"/>
  <c r="R190" i="62"/>
  <c r="Q191" i="62"/>
  <c r="R191" i="62"/>
  <c r="Q192" i="62"/>
  <c r="R192" i="62"/>
  <c r="Q193" i="62"/>
  <c r="R193" i="62"/>
  <c r="Q194" i="62"/>
  <c r="R194" i="62"/>
  <c r="Q195" i="62"/>
  <c r="Q168" i="62" s="1"/>
  <c r="R195" i="62"/>
  <c r="Q196" i="62"/>
  <c r="Q169" i="62" s="1"/>
  <c r="R196" i="62"/>
  <c r="R169" i="62" s="1"/>
  <c r="Q197" i="62"/>
  <c r="R197" i="62"/>
  <c r="R170" i="62" s="1"/>
  <c r="Q198" i="62"/>
  <c r="Q171" i="62" s="1"/>
  <c r="R198" i="62"/>
  <c r="Q199" i="62"/>
  <c r="Q172" i="62" s="1"/>
  <c r="R199" i="62"/>
  <c r="R172" i="62" s="1"/>
  <c r="Q200" i="62"/>
  <c r="R200" i="62"/>
  <c r="R173" i="62" s="1"/>
  <c r="Q201" i="62"/>
  <c r="Q174" i="62" s="1"/>
  <c r="R201" i="62"/>
  <c r="Q202" i="62"/>
  <c r="Q175" i="62" s="1"/>
  <c r="R202" i="62"/>
  <c r="R175" i="62" s="1"/>
  <c r="Q203" i="62"/>
  <c r="R203" i="62"/>
  <c r="R176" i="62" s="1"/>
  <c r="Q204" i="62"/>
  <c r="Q177" i="62" s="1"/>
  <c r="R204" i="62"/>
  <c r="Q205" i="62"/>
  <c r="Q178" i="62" s="1"/>
  <c r="R205" i="62"/>
  <c r="R178" i="62" s="1"/>
  <c r="Q206" i="62"/>
  <c r="R206" i="62"/>
  <c r="R179" i="62" s="1"/>
  <c r="Q207" i="62"/>
  <c r="Q180" i="62" s="1"/>
  <c r="R207" i="62"/>
  <c r="Q94" i="66"/>
  <c r="R94" i="66" s="1"/>
  <c r="Q95" i="66"/>
  <c r="R95" i="66"/>
  <c r="S95" i="66" s="1"/>
  <c r="Q96" i="66"/>
  <c r="R96" i="66" s="1"/>
  <c r="Q98" i="66"/>
  <c r="R98" i="66"/>
  <c r="S98" i="66" s="1"/>
  <c r="Q99" i="66"/>
  <c r="R99" i="66" s="1"/>
  <c r="S99" i="66" s="1"/>
  <c r="Q100" i="66"/>
  <c r="R100" i="66"/>
  <c r="S100" i="66" s="1"/>
  <c r="Q102" i="66"/>
  <c r="R102" i="66" s="1"/>
  <c r="Q103" i="66"/>
  <c r="R103" i="66"/>
  <c r="S103" i="66" s="1"/>
  <c r="Q104" i="66"/>
  <c r="R104" i="66" s="1"/>
  <c r="Q106" i="66"/>
  <c r="R106" i="66"/>
  <c r="S106" i="66" s="1"/>
  <c r="Q107" i="66"/>
  <c r="R107" i="66" s="1"/>
  <c r="S107" i="66" s="1"/>
  <c r="Q108" i="66"/>
  <c r="R108" i="66"/>
  <c r="S108" i="66" s="1"/>
  <c r="H25" i="69"/>
  <c r="H26" i="69"/>
  <c r="U19" i="16"/>
  <c r="U20" i="16"/>
  <c r="U21" i="16"/>
  <c r="U22" i="16"/>
  <c r="U23" i="16"/>
  <c r="V64" i="16"/>
  <c r="W64" i="16"/>
  <c r="X64" i="16"/>
  <c r="Y64" i="16"/>
  <c r="V65" i="16"/>
  <c r="W65" i="16"/>
  <c r="X65" i="16"/>
  <c r="Y65" i="16"/>
  <c r="V66" i="16"/>
  <c r="W66" i="16"/>
  <c r="X66" i="16"/>
  <c r="Y66" i="16"/>
  <c r="V67" i="16"/>
  <c r="W67" i="16"/>
  <c r="X67" i="16"/>
  <c r="Y67" i="16"/>
  <c r="V68" i="16"/>
  <c r="W68" i="16"/>
  <c r="X68" i="16"/>
  <c r="Y68" i="16"/>
  <c r="V69" i="16"/>
  <c r="W69" i="16"/>
  <c r="X69" i="16"/>
  <c r="Y69" i="16"/>
  <c r="U65" i="16"/>
  <c r="U66" i="16"/>
  <c r="U67" i="16"/>
  <c r="U68" i="16"/>
  <c r="U69" i="16"/>
  <c r="U64" i="16"/>
  <c r="R103" i="70" l="1"/>
  <c r="Q103" i="70"/>
  <c r="Q150" i="62"/>
  <c r="Q136" i="62"/>
  <c r="Q108" i="62" s="1"/>
  <c r="Q147" i="62"/>
  <c r="Q133" i="62"/>
  <c r="Q105" i="62" s="1"/>
  <c r="Q144" i="62"/>
  <c r="Q130" i="62"/>
  <c r="Q102" i="62" s="1"/>
  <c r="Q141" i="62"/>
  <c r="Q127" i="62"/>
  <c r="Q99" i="62" s="1"/>
  <c r="R98" i="62"/>
  <c r="Q138" i="62"/>
  <c r="Q110" i="62" s="1"/>
  <c r="Q152" i="62"/>
  <c r="Q135" i="62"/>
  <c r="Q107" i="62" s="1"/>
  <c r="Q149" i="62"/>
  <c r="Q132" i="62"/>
  <c r="Q104" i="62" s="1"/>
  <c r="Q146" i="62"/>
  <c r="Q129" i="62"/>
  <c r="Q101" i="62" s="1"/>
  <c r="Q143" i="62"/>
  <c r="Q126" i="62"/>
  <c r="Q167" i="62"/>
  <c r="Q140" i="62"/>
  <c r="R151" i="62"/>
  <c r="R137" i="62"/>
  <c r="R109" i="62" s="1"/>
  <c r="R148" i="62"/>
  <c r="R134" i="62"/>
  <c r="R106" i="62" s="1"/>
  <c r="R145" i="62"/>
  <c r="R131" i="62"/>
  <c r="R103" i="62" s="1"/>
  <c r="R142" i="62"/>
  <c r="R128" i="62"/>
  <c r="R100" i="62" s="1"/>
  <c r="R104" i="62"/>
  <c r="R150" i="62"/>
  <c r="R136" i="62"/>
  <c r="R108" i="62" s="1"/>
  <c r="R147" i="62"/>
  <c r="R133" i="62"/>
  <c r="R105" i="62" s="1"/>
  <c r="R144" i="62"/>
  <c r="R130" i="62"/>
  <c r="R102" i="62" s="1"/>
  <c r="R141" i="62"/>
  <c r="R127" i="62"/>
  <c r="R99" i="62" s="1"/>
  <c r="R110" i="62"/>
  <c r="R101" i="62"/>
  <c r="R167" i="62"/>
  <c r="R152" i="62"/>
  <c r="R149" i="62"/>
  <c r="R146" i="62"/>
  <c r="R143" i="62"/>
  <c r="R140" i="62"/>
  <c r="Q134" i="62"/>
  <c r="Q106" i="62" s="1"/>
  <c r="R112" i="62"/>
  <c r="R111" i="62" s="1"/>
  <c r="Q131" i="62"/>
  <c r="Q103" i="62" s="1"/>
  <c r="Q151" i="62"/>
  <c r="Q142" i="62"/>
  <c r="Q112" i="62"/>
  <c r="Q111" i="62" s="1"/>
  <c r="S104" i="66"/>
  <c r="S94" i="66"/>
  <c r="S102" i="66"/>
  <c r="S96" i="66"/>
  <c r="U72" i="16"/>
  <c r="V72" i="16"/>
  <c r="W72" i="16"/>
  <c r="X72" i="16"/>
  <c r="Y72" i="16"/>
  <c r="U73" i="16"/>
  <c r="V73" i="16"/>
  <c r="W73" i="16"/>
  <c r="X73" i="16"/>
  <c r="Y73" i="16"/>
  <c r="U74" i="16"/>
  <c r="V74" i="16"/>
  <c r="W74" i="16"/>
  <c r="X74" i="16"/>
  <c r="Y74" i="16"/>
  <c r="U75" i="16"/>
  <c r="V75" i="16"/>
  <c r="W75" i="16"/>
  <c r="X75" i="16"/>
  <c r="Y75" i="16"/>
  <c r="U76" i="16"/>
  <c r="V76" i="16"/>
  <c r="W76" i="16"/>
  <c r="X76" i="16"/>
  <c r="Y76" i="16"/>
  <c r="V71" i="16"/>
  <c r="W71" i="16"/>
  <c r="X71" i="16"/>
  <c r="Y71" i="16"/>
  <c r="U71" i="16"/>
  <c r="V56" i="16"/>
  <c r="W56" i="16"/>
  <c r="X56" i="16"/>
  <c r="Y56" i="16"/>
  <c r="V57" i="16"/>
  <c r="W57" i="16"/>
  <c r="W55" i="16" s="1"/>
  <c r="X57" i="16"/>
  <c r="Y57" i="16"/>
  <c r="V58" i="16"/>
  <c r="W58" i="16"/>
  <c r="X58" i="16"/>
  <c r="X55" i="16" s="1"/>
  <c r="Y58" i="16"/>
  <c r="Y55" i="16" s="1"/>
  <c r="V59" i="16"/>
  <c r="W59" i="16"/>
  <c r="X59" i="16"/>
  <c r="Y59" i="16"/>
  <c r="V60" i="16"/>
  <c r="W60" i="16"/>
  <c r="X60" i="16"/>
  <c r="Y60" i="16"/>
  <c r="V61" i="16"/>
  <c r="W61" i="16"/>
  <c r="X61" i="16"/>
  <c r="Y61" i="16"/>
  <c r="V62" i="16"/>
  <c r="W62" i="16"/>
  <c r="X62" i="16"/>
  <c r="Y62" i="16"/>
  <c r="U57" i="16"/>
  <c r="U58" i="16"/>
  <c r="U55" i="16" s="1"/>
  <c r="U59" i="16"/>
  <c r="U60" i="16"/>
  <c r="U61" i="16"/>
  <c r="U62" i="16"/>
  <c r="U56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G18" i="16"/>
  <c r="F18" i="16"/>
  <c r="R139" i="62" l="1"/>
  <c r="R125" i="62"/>
  <c r="Q139" i="62"/>
  <c r="R97" i="62"/>
  <c r="R96" i="62" s="1"/>
  <c r="Q125" i="62"/>
  <c r="Q98" i="62"/>
  <c r="Q97" i="62" s="1"/>
  <c r="Q96" i="62" s="1"/>
  <c r="R133" i="66"/>
  <c r="Q133" i="66"/>
  <c r="V55" i="16"/>
  <c r="G3" i="108"/>
  <c r="G4" i="108"/>
  <c r="G5" i="108"/>
  <c r="G6" i="108"/>
  <c r="G7" i="108"/>
  <c r="G8" i="108"/>
  <c r="F8" i="108"/>
  <c r="F7" i="108"/>
  <c r="F6" i="108"/>
  <c r="F5" i="108"/>
  <c r="F4" i="108"/>
  <c r="F3" i="108"/>
  <c r="A8" i="108"/>
  <c r="A7" i="108"/>
  <c r="A6" i="108"/>
  <c r="A5" i="108"/>
  <c r="A4" i="108"/>
  <c r="A3" i="108"/>
  <c r="S133" i="66" l="1"/>
  <c r="K9" i="106"/>
  <c r="L9" i="106"/>
  <c r="M9" i="106"/>
  <c r="N9" i="106"/>
  <c r="O9" i="106"/>
  <c r="P9" i="106"/>
  <c r="AB9" i="106"/>
  <c r="AC9" i="106"/>
  <c r="AD9" i="106"/>
  <c r="AE9" i="106"/>
  <c r="AF9" i="106"/>
  <c r="AG9" i="106"/>
  <c r="AH9" i="106"/>
  <c r="AI9" i="106"/>
  <c r="AJ9" i="106"/>
  <c r="AK9" i="106"/>
  <c r="AL9" i="106"/>
  <c r="AM9" i="106"/>
  <c r="AN9" i="106"/>
  <c r="AO9" i="106"/>
  <c r="AP9" i="106"/>
  <c r="AQ9" i="106"/>
  <c r="AR9" i="106"/>
  <c r="AS9" i="106"/>
  <c r="K10" i="106"/>
  <c r="L10" i="106"/>
  <c r="M10" i="106"/>
  <c r="N10" i="106"/>
  <c r="O10" i="106"/>
  <c r="P10" i="106"/>
  <c r="AB10" i="106"/>
  <c r="AC10" i="106"/>
  <c r="AD10" i="106"/>
  <c r="AE10" i="106"/>
  <c r="AF10" i="106"/>
  <c r="AG10" i="106"/>
  <c r="AH10" i="106"/>
  <c r="AI10" i="106"/>
  <c r="AJ10" i="106"/>
  <c r="AK10" i="106"/>
  <c r="AL10" i="106"/>
  <c r="AM10" i="106"/>
  <c r="AN10" i="106"/>
  <c r="AO10" i="106"/>
  <c r="AP10" i="106"/>
  <c r="AQ10" i="106"/>
  <c r="AR10" i="106"/>
  <c r="AS10" i="106"/>
  <c r="J10" i="106"/>
  <c r="J9" i="106"/>
  <c r="K8" i="106"/>
  <c r="L8" i="106"/>
  <c r="M8" i="106"/>
  <c r="N8" i="106"/>
  <c r="O8" i="106"/>
  <c r="P8" i="106"/>
  <c r="AB8" i="106"/>
  <c r="AC8" i="106"/>
  <c r="AD8" i="106"/>
  <c r="AE8" i="106"/>
  <c r="AF8" i="106"/>
  <c r="AG8" i="106"/>
  <c r="AH8" i="106"/>
  <c r="AI8" i="106"/>
  <c r="AJ8" i="106"/>
  <c r="AK8" i="106"/>
  <c r="AL8" i="106"/>
  <c r="AM8" i="106"/>
  <c r="AN8" i="106"/>
  <c r="AO8" i="106"/>
  <c r="AP8" i="106"/>
  <c r="AQ8" i="106"/>
  <c r="AR8" i="106"/>
  <c r="AS8" i="106"/>
  <c r="AT8" i="106"/>
  <c r="AU8" i="106"/>
  <c r="AV8" i="106"/>
  <c r="AW8" i="106"/>
  <c r="AX8" i="106"/>
  <c r="AY8" i="106"/>
  <c r="AZ8" i="106"/>
  <c r="BA8" i="106"/>
  <c r="BB8" i="106"/>
  <c r="BC8" i="106"/>
  <c r="BD8" i="106"/>
  <c r="BE8" i="106"/>
  <c r="BF8" i="106"/>
  <c r="BG8" i="106"/>
  <c r="BH8" i="106"/>
  <c r="BI8" i="106"/>
  <c r="BJ8" i="106"/>
  <c r="BK8" i="106"/>
  <c r="BL8" i="106"/>
  <c r="BM8" i="106"/>
  <c r="BN8" i="106"/>
  <c r="BO8" i="106"/>
  <c r="BP8" i="106"/>
  <c r="BQ8" i="106"/>
  <c r="BR8" i="106"/>
  <c r="BS8" i="106"/>
  <c r="BT8" i="106"/>
  <c r="BU8" i="106"/>
  <c r="BV8" i="106"/>
  <c r="BW8" i="106"/>
  <c r="BX8" i="106"/>
  <c r="BY8" i="106"/>
  <c r="BZ8" i="106"/>
  <c r="CA8" i="106"/>
  <c r="CB8" i="106"/>
  <c r="CC8" i="106"/>
  <c r="CD8" i="106"/>
  <c r="CE8" i="106"/>
  <c r="CF8" i="106"/>
  <c r="CG8" i="106"/>
  <c r="CH8" i="106"/>
  <c r="CI8" i="106"/>
  <c r="CJ8" i="106"/>
  <c r="CK8" i="106"/>
  <c r="CL8" i="106"/>
  <c r="CM8" i="106"/>
  <c r="CN8" i="106"/>
  <c r="CO8" i="106"/>
  <c r="CP8" i="106"/>
  <c r="CQ8" i="106"/>
  <c r="CR8" i="106"/>
  <c r="CS8" i="106"/>
  <c r="CT8" i="106"/>
  <c r="CU8" i="106"/>
  <c r="CV8" i="106"/>
  <c r="CW8" i="106"/>
  <c r="CX8" i="106"/>
  <c r="CY8" i="106"/>
  <c r="CZ8" i="106"/>
  <c r="DA8" i="106"/>
  <c r="DB8" i="106"/>
  <c r="DC8" i="106"/>
  <c r="DD8" i="106"/>
  <c r="DE8" i="106"/>
  <c r="DF8" i="106"/>
  <c r="DG8" i="106"/>
  <c r="DH8" i="106"/>
  <c r="DI8" i="106"/>
  <c r="DJ8" i="106"/>
  <c r="DK8" i="106"/>
  <c r="DL8" i="106"/>
  <c r="DM8" i="106"/>
  <c r="DN8" i="106"/>
  <c r="DO8" i="106"/>
  <c r="DP8" i="106"/>
  <c r="DQ8" i="106"/>
  <c r="DR8" i="106"/>
  <c r="DS8" i="106"/>
  <c r="DT8" i="106"/>
  <c r="DU8" i="106"/>
  <c r="DV8" i="106"/>
  <c r="DW8" i="106"/>
  <c r="DX8" i="106"/>
  <c r="DY8" i="106"/>
  <c r="DZ8" i="106"/>
  <c r="EA8" i="106"/>
  <c r="EB8" i="106"/>
  <c r="EC8" i="106"/>
  <c r="ED8" i="106"/>
  <c r="EE8" i="106"/>
  <c r="EF8" i="106"/>
  <c r="EG8" i="106"/>
  <c r="EH8" i="106"/>
  <c r="EI8" i="106"/>
  <c r="EJ8" i="106"/>
  <c r="EK8" i="106"/>
  <c r="EL8" i="106"/>
  <c r="EM8" i="106"/>
  <c r="EN8" i="106"/>
  <c r="EO8" i="106"/>
  <c r="EP8" i="106"/>
  <c r="EQ8" i="106"/>
  <c r="ER8" i="106"/>
  <c r="ES8" i="106"/>
  <c r="ET8" i="106"/>
  <c r="EU8" i="106"/>
  <c r="EV8" i="106"/>
  <c r="EW8" i="106"/>
  <c r="EX8" i="106"/>
  <c r="EY8" i="106"/>
  <c r="EZ8" i="106"/>
  <c r="FA8" i="106"/>
  <c r="FB8" i="106"/>
  <c r="FC8" i="106"/>
  <c r="FD8" i="106"/>
  <c r="FE8" i="106"/>
  <c r="FF8" i="106"/>
  <c r="FG8" i="106"/>
  <c r="FH8" i="106"/>
  <c r="FI8" i="106"/>
  <c r="FJ8" i="106"/>
  <c r="FK8" i="106"/>
  <c r="FL8" i="106"/>
  <c r="FM8" i="106"/>
  <c r="FN8" i="106"/>
  <c r="FO8" i="106"/>
  <c r="FP8" i="106"/>
  <c r="FQ8" i="106"/>
  <c r="FR8" i="106"/>
  <c r="FS8" i="106"/>
  <c r="FT8" i="106"/>
  <c r="FU8" i="106"/>
  <c r="FV8" i="106"/>
  <c r="FW8" i="106"/>
  <c r="FX8" i="106"/>
  <c r="FY8" i="106"/>
  <c r="FZ8" i="106"/>
  <c r="GA8" i="106"/>
  <c r="GB8" i="106"/>
  <c r="GC8" i="106"/>
  <c r="GD8" i="106"/>
  <c r="GE8" i="106"/>
  <c r="GF8" i="106"/>
  <c r="GG8" i="106"/>
  <c r="GH8" i="106"/>
  <c r="GI8" i="106"/>
  <c r="GJ8" i="106"/>
  <c r="GK8" i="106"/>
  <c r="GL8" i="106"/>
  <c r="GM8" i="106"/>
  <c r="GN8" i="106"/>
  <c r="GO8" i="106"/>
  <c r="GP8" i="106"/>
  <c r="GQ8" i="106"/>
  <c r="GR8" i="106"/>
  <c r="GS8" i="106"/>
  <c r="GT8" i="106"/>
  <c r="GU8" i="106"/>
  <c r="GV8" i="106"/>
  <c r="GW8" i="106"/>
  <c r="GX8" i="106"/>
  <c r="GY8" i="106"/>
  <c r="GZ8" i="106"/>
  <c r="HA8" i="106"/>
  <c r="HB8" i="106"/>
  <c r="HC8" i="106"/>
  <c r="HD8" i="106"/>
  <c r="HE8" i="106"/>
  <c r="HF8" i="106"/>
  <c r="HG8" i="106"/>
  <c r="HH8" i="106"/>
  <c r="HI8" i="106"/>
  <c r="HJ8" i="106"/>
  <c r="HK8" i="106"/>
  <c r="HL8" i="106"/>
  <c r="HM8" i="106"/>
  <c r="HN8" i="106"/>
  <c r="HO8" i="106"/>
  <c r="HP8" i="106"/>
  <c r="HQ8" i="106"/>
  <c r="HR8" i="106"/>
  <c r="HS8" i="106"/>
  <c r="HT8" i="106"/>
  <c r="HU8" i="106"/>
  <c r="HV8" i="106"/>
  <c r="HW8" i="106"/>
  <c r="HX8" i="106"/>
  <c r="HY8" i="106"/>
  <c r="HZ8" i="106"/>
  <c r="IA8" i="106"/>
  <c r="IB8" i="106"/>
  <c r="IC8" i="106"/>
  <c r="ID8" i="106"/>
  <c r="IE8" i="106"/>
  <c r="IF8" i="106"/>
  <c r="IG8" i="106"/>
  <c r="IH8" i="106"/>
  <c r="II8" i="106"/>
  <c r="IJ8" i="106"/>
  <c r="IK8" i="106"/>
  <c r="IL8" i="106"/>
  <c r="IM8" i="106"/>
  <c r="IN8" i="106"/>
  <c r="IO8" i="106"/>
  <c r="IP8" i="106"/>
  <c r="IQ8" i="106"/>
  <c r="IR8" i="106"/>
  <c r="IS8" i="106"/>
  <c r="IT8" i="106"/>
  <c r="IU8" i="106"/>
  <c r="IV8" i="106"/>
  <c r="IW8" i="106"/>
  <c r="IX8" i="106"/>
  <c r="IY8" i="106"/>
  <c r="IZ8" i="106"/>
  <c r="JA8" i="106"/>
  <c r="JB8" i="106"/>
  <c r="JC8" i="106"/>
  <c r="JD8" i="106"/>
  <c r="JE8" i="106"/>
  <c r="JF8" i="106"/>
  <c r="JG8" i="106"/>
  <c r="JH8" i="106"/>
  <c r="JI8" i="106"/>
  <c r="JJ8" i="106"/>
  <c r="JK8" i="106"/>
  <c r="JL8" i="106"/>
  <c r="JM8" i="106"/>
  <c r="JN8" i="106"/>
  <c r="JO8" i="106"/>
  <c r="JP8" i="106"/>
  <c r="JQ8" i="106"/>
  <c r="JR8" i="106"/>
  <c r="JS8" i="106"/>
  <c r="JT8" i="106"/>
  <c r="JU8" i="106"/>
  <c r="JV8" i="106"/>
  <c r="JW8" i="106"/>
  <c r="JX8" i="106"/>
  <c r="JY8" i="106"/>
  <c r="JZ8" i="106"/>
  <c r="KA8" i="106"/>
  <c r="KB8" i="106"/>
  <c r="KC8" i="106"/>
  <c r="KD8" i="106"/>
  <c r="KE8" i="106"/>
  <c r="KF8" i="106"/>
  <c r="KG8" i="106"/>
  <c r="KH8" i="106"/>
  <c r="KI8" i="106"/>
  <c r="KJ8" i="106"/>
  <c r="KK8" i="106"/>
  <c r="KL8" i="106"/>
  <c r="KM8" i="106"/>
  <c r="KN8" i="106"/>
  <c r="KO8" i="106"/>
  <c r="KP8" i="106"/>
  <c r="KQ8" i="106"/>
  <c r="KR8" i="106"/>
  <c r="KS8" i="106"/>
  <c r="KT8" i="106"/>
  <c r="KU8" i="106"/>
  <c r="KV8" i="106"/>
  <c r="KW8" i="106"/>
  <c r="KX8" i="106"/>
  <c r="KY8" i="106"/>
  <c r="KZ8" i="106"/>
  <c r="LA8" i="106"/>
  <c r="LB8" i="106"/>
  <c r="LC8" i="106"/>
  <c r="LD8" i="106"/>
  <c r="LE8" i="106"/>
  <c r="LF8" i="106"/>
  <c r="LG8" i="106"/>
  <c r="LH8" i="106"/>
  <c r="LI8" i="106"/>
  <c r="LJ8" i="106"/>
  <c r="LK8" i="106"/>
  <c r="LL8" i="106"/>
  <c r="LM8" i="106"/>
  <c r="LN8" i="106"/>
  <c r="LO8" i="106"/>
  <c r="LP8" i="106"/>
  <c r="LQ8" i="106"/>
  <c r="LR8" i="106"/>
  <c r="LS8" i="106"/>
  <c r="LT8" i="106"/>
  <c r="LU8" i="106"/>
  <c r="LV8" i="106"/>
  <c r="LW8" i="106"/>
  <c r="LX8" i="106"/>
  <c r="LY8" i="106"/>
  <c r="LZ8" i="106"/>
  <c r="MA8" i="106"/>
  <c r="MB8" i="106"/>
  <c r="MC8" i="106"/>
  <c r="MD8" i="106"/>
  <c r="ME8" i="106"/>
  <c r="MF8" i="106"/>
  <c r="MG8" i="106"/>
  <c r="MH8" i="106"/>
  <c r="MI8" i="106"/>
  <c r="MJ8" i="106"/>
  <c r="MK8" i="106"/>
  <c r="ML8" i="106"/>
  <c r="MM8" i="106"/>
  <c r="MN8" i="106"/>
  <c r="MO8" i="106"/>
  <c r="MP8" i="106"/>
  <c r="MQ8" i="106"/>
  <c r="MR8" i="106"/>
  <c r="MS8" i="106"/>
  <c r="MT8" i="106"/>
  <c r="MU8" i="106"/>
  <c r="MV8" i="106"/>
  <c r="MW8" i="106"/>
  <c r="MX8" i="106"/>
  <c r="MY8" i="106"/>
  <c r="MZ8" i="106"/>
  <c r="NA8" i="106"/>
  <c r="NB8" i="106"/>
  <c r="NC8" i="106"/>
  <c r="ND8" i="106"/>
  <c r="NE8" i="106"/>
  <c r="NF8" i="106"/>
  <c r="NG8" i="106"/>
  <c r="NH8" i="106"/>
  <c r="NI8" i="106"/>
  <c r="NJ8" i="106"/>
  <c r="NK8" i="106"/>
  <c r="NL8" i="106"/>
  <c r="NM8" i="106"/>
  <c r="NN8" i="106"/>
  <c r="NO8" i="106"/>
  <c r="NP8" i="106"/>
  <c r="NQ8" i="106"/>
  <c r="NR8" i="106"/>
  <c r="NS8" i="106"/>
  <c r="NT8" i="106"/>
  <c r="NU8" i="106"/>
  <c r="NV8" i="106"/>
  <c r="NW8" i="106"/>
  <c r="NX8" i="106"/>
  <c r="NY8" i="106"/>
  <c r="NZ8" i="106"/>
  <c r="OA8" i="106"/>
  <c r="OB8" i="106"/>
  <c r="OC8" i="106"/>
  <c r="OD8" i="106"/>
  <c r="OE8" i="106"/>
  <c r="OF8" i="106"/>
  <c r="OG8" i="106"/>
  <c r="OH8" i="106"/>
  <c r="OI8" i="106"/>
  <c r="OJ8" i="106"/>
  <c r="OK8" i="106"/>
  <c r="OL8" i="106"/>
  <c r="OM8" i="106"/>
  <c r="ON8" i="106"/>
  <c r="OO8" i="106"/>
  <c r="OP8" i="106"/>
  <c r="OQ8" i="106"/>
  <c r="OR8" i="106"/>
  <c r="OS8" i="106"/>
  <c r="OT8" i="106"/>
  <c r="OU8" i="106"/>
  <c r="OV8" i="106"/>
  <c r="OW8" i="106"/>
  <c r="OX8" i="106"/>
  <c r="OY8" i="106"/>
  <c r="OZ8" i="106"/>
  <c r="PA8" i="106"/>
  <c r="PB8" i="106"/>
  <c r="PC8" i="106"/>
  <c r="PD8" i="106"/>
  <c r="PE8" i="106"/>
  <c r="PF8" i="106"/>
  <c r="PG8" i="106"/>
  <c r="PH8" i="106"/>
  <c r="PI8" i="106"/>
  <c r="PJ8" i="106"/>
  <c r="PK8" i="106"/>
  <c r="PL8" i="106"/>
  <c r="PM8" i="106"/>
  <c r="PN8" i="106"/>
  <c r="PO8" i="106"/>
  <c r="PP8" i="106"/>
  <c r="PQ8" i="106"/>
  <c r="PR8" i="106"/>
  <c r="PS8" i="106"/>
  <c r="PT8" i="106"/>
  <c r="PU8" i="106"/>
  <c r="PV8" i="106"/>
  <c r="PW8" i="106"/>
  <c r="PX8" i="106"/>
  <c r="PY8" i="106"/>
  <c r="PZ8" i="106"/>
  <c r="QA8" i="106"/>
  <c r="QB8" i="106"/>
  <c r="QC8" i="106"/>
  <c r="QD8" i="106"/>
  <c r="QE8" i="106"/>
  <c r="QF8" i="106"/>
  <c r="QG8" i="106"/>
  <c r="QH8" i="106"/>
  <c r="QI8" i="106"/>
  <c r="QJ8" i="106"/>
  <c r="QK8" i="106"/>
  <c r="QL8" i="106"/>
  <c r="QM8" i="106"/>
  <c r="QN8" i="106"/>
  <c r="QO8" i="106"/>
  <c r="QP8" i="106"/>
  <c r="QQ8" i="106"/>
  <c r="QR8" i="106"/>
  <c r="QS8" i="106"/>
  <c r="QT8" i="106"/>
  <c r="QU8" i="106"/>
  <c r="QV8" i="106"/>
  <c r="QW8" i="106"/>
  <c r="QX8" i="106"/>
  <c r="QY8" i="106"/>
  <c r="QZ8" i="106"/>
  <c r="RA8" i="106"/>
  <c r="RB8" i="106"/>
  <c r="RC8" i="106"/>
  <c r="RD8" i="106"/>
  <c r="RE8" i="106"/>
  <c r="RF8" i="106"/>
  <c r="RG8" i="106"/>
  <c r="RH8" i="106"/>
  <c r="RI8" i="106"/>
  <c r="RJ8" i="106"/>
  <c r="RK8" i="106"/>
  <c r="RL8" i="106"/>
  <c r="RM8" i="106"/>
  <c r="RN8" i="106"/>
  <c r="RO8" i="106"/>
  <c r="RP8" i="106"/>
  <c r="RQ8" i="106"/>
  <c r="RR8" i="106"/>
  <c r="RS8" i="106"/>
  <c r="RT8" i="106"/>
  <c r="RU8" i="106"/>
  <c r="RV8" i="106"/>
  <c r="RW8" i="106"/>
  <c r="RX8" i="106"/>
  <c r="RY8" i="106"/>
  <c r="RZ8" i="106"/>
  <c r="SA8" i="106"/>
  <c r="SB8" i="106"/>
  <c r="SC8" i="106"/>
  <c r="SD8" i="106"/>
  <c r="SE8" i="106"/>
  <c r="SF8" i="106"/>
  <c r="SG8" i="106"/>
  <c r="SH8" i="106"/>
  <c r="SI8" i="106"/>
  <c r="SJ8" i="106"/>
  <c r="SK8" i="106"/>
  <c r="SL8" i="106"/>
  <c r="SM8" i="106"/>
  <c r="SN8" i="106"/>
  <c r="SO8" i="106"/>
  <c r="SP8" i="106"/>
  <c r="SQ8" i="106"/>
  <c r="SR8" i="106"/>
  <c r="SS8" i="106"/>
  <c r="ST8" i="106"/>
  <c r="SU8" i="106"/>
  <c r="SV8" i="106"/>
  <c r="SW8" i="106"/>
  <c r="SX8" i="106"/>
  <c r="SY8" i="106"/>
  <c r="SZ8" i="106"/>
  <c r="TA8" i="106"/>
  <c r="TB8" i="106"/>
  <c r="TC8" i="106"/>
  <c r="TD8" i="106"/>
  <c r="TE8" i="106"/>
  <c r="TF8" i="106"/>
  <c r="TG8" i="106"/>
  <c r="TH8" i="106"/>
  <c r="TI8" i="106"/>
  <c r="TJ8" i="106"/>
  <c r="TK8" i="106"/>
  <c r="TL8" i="106"/>
  <c r="TM8" i="106"/>
  <c r="TN8" i="106"/>
  <c r="TO8" i="106"/>
  <c r="TP8" i="106"/>
  <c r="TQ8" i="106"/>
  <c r="TR8" i="106"/>
  <c r="TS8" i="106"/>
  <c r="TT8" i="106"/>
  <c r="TU8" i="106"/>
  <c r="TV8" i="106"/>
  <c r="TW8" i="106"/>
  <c r="TX8" i="106"/>
  <c r="TY8" i="106"/>
  <c r="TZ8" i="106"/>
  <c r="UA8" i="106"/>
  <c r="UB8" i="106"/>
  <c r="UC8" i="106"/>
  <c r="UD8" i="106"/>
  <c r="UE8" i="106"/>
  <c r="UF8" i="106"/>
  <c r="UG8" i="106"/>
  <c r="UH8" i="106"/>
  <c r="UI8" i="106"/>
  <c r="UJ8" i="106"/>
  <c r="UK8" i="106"/>
  <c r="UL8" i="106"/>
  <c r="UM8" i="106"/>
  <c r="UN8" i="106"/>
  <c r="UO8" i="106"/>
  <c r="UP8" i="106"/>
  <c r="UQ8" i="106"/>
  <c r="UR8" i="106"/>
  <c r="US8" i="106"/>
  <c r="UT8" i="106"/>
  <c r="UU8" i="106"/>
  <c r="UV8" i="106"/>
  <c r="UW8" i="106"/>
  <c r="UX8" i="106"/>
  <c r="UY8" i="106"/>
  <c r="UZ8" i="106"/>
  <c r="VA8" i="106"/>
  <c r="VB8" i="106"/>
  <c r="VC8" i="106"/>
  <c r="VD8" i="106"/>
  <c r="VE8" i="106"/>
  <c r="VF8" i="106"/>
  <c r="VG8" i="106"/>
  <c r="VH8" i="106"/>
  <c r="VI8" i="106"/>
  <c r="VJ8" i="106"/>
  <c r="VK8" i="106"/>
  <c r="VL8" i="106"/>
  <c r="VM8" i="106"/>
  <c r="VN8" i="106"/>
  <c r="VO8" i="106"/>
  <c r="VP8" i="106"/>
  <c r="VQ8" i="106"/>
  <c r="VR8" i="106"/>
  <c r="VS8" i="106"/>
  <c r="VT8" i="106"/>
  <c r="VU8" i="106"/>
  <c r="VV8" i="106"/>
  <c r="VW8" i="106"/>
  <c r="VX8" i="106"/>
  <c r="VY8" i="106"/>
  <c r="VZ8" i="106"/>
  <c r="WA8" i="106"/>
  <c r="WB8" i="106"/>
  <c r="WC8" i="106"/>
  <c r="WD8" i="106"/>
  <c r="WE8" i="106"/>
  <c r="WF8" i="106"/>
  <c r="WG8" i="106"/>
  <c r="WH8" i="106"/>
  <c r="WI8" i="106"/>
  <c r="WJ8" i="106"/>
  <c r="WK8" i="106"/>
  <c r="WL8" i="106"/>
  <c r="WM8" i="106"/>
  <c r="WN8" i="106"/>
  <c r="WO8" i="106"/>
  <c r="WP8" i="106"/>
  <c r="WQ8" i="106"/>
  <c r="WR8" i="106"/>
  <c r="WS8" i="106"/>
  <c r="WT8" i="106"/>
  <c r="WU8" i="106"/>
  <c r="WV8" i="106"/>
  <c r="WW8" i="106"/>
  <c r="WX8" i="106"/>
  <c r="WY8" i="106"/>
  <c r="WZ8" i="106"/>
  <c r="XA8" i="106"/>
  <c r="XB8" i="106"/>
  <c r="XC8" i="106"/>
  <c r="XD8" i="106"/>
  <c r="XE8" i="106"/>
  <c r="XF8" i="106"/>
  <c r="XG8" i="106"/>
  <c r="XH8" i="106"/>
  <c r="XI8" i="106"/>
  <c r="XJ8" i="106"/>
  <c r="XK8" i="106"/>
  <c r="XL8" i="106"/>
  <c r="XM8" i="106"/>
  <c r="XN8" i="106"/>
  <c r="XO8" i="106"/>
  <c r="XP8" i="106"/>
  <c r="XQ8" i="106"/>
  <c r="XR8" i="106"/>
  <c r="XS8" i="106"/>
  <c r="XT8" i="106"/>
  <c r="XU8" i="106"/>
  <c r="XV8" i="106"/>
  <c r="XW8" i="106"/>
  <c r="XX8" i="106"/>
  <c r="XY8" i="106"/>
  <c r="XZ8" i="106"/>
  <c r="YA8" i="106"/>
  <c r="YB8" i="106"/>
  <c r="YC8" i="106"/>
  <c r="YD8" i="106"/>
  <c r="YE8" i="106"/>
  <c r="YF8" i="106"/>
  <c r="YG8" i="106"/>
  <c r="YH8" i="106"/>
  <c r="YI8" i="106"/>
  <c r="YJ8" i="106"/>
  <c r="YK8" i="106"/>
  <c r="YL8" i="106"/>
  <c r="YM8" i="106"/>
  <c r="YN8" i="106"/>
  <c r="YO8" i="106"/>
  <c r="YP8" i="106"/>
  <c r="YQ8" i="106"/>
  <c r="YR8" i="106"/>
  <c r="YS8" i="106"/>
  <c r="YT8" i="106"/>
  <c r="YU8" i="106"/>
  <c r="YV8" i="106"/>
  <c r="YW8" i="106"/>
  <c r="YX8" i="106"/>
  <c r="YY8" i="106"/>
  <c r="YZ8" i="106"/>
  <c r="ZA8" i="106"/>
  <c r="ZB8" i="106"/>
  <c r="ZC8" i="106"/>
  <c r="ZD8" i="106"/>
  <c r="ZE8" i="106"/>
  <c r="ZF8" i="106"/>
  <c r="ZG8" i="106"/>
  <c r="ZH8" i="106"/>
  <c r="ZI8" i="106"/>
  <c r="ZJ8" i="106"/>
  <c r="ZK8" i="106"/>
  <c r="ZL8" i="106"/>
  <c r="ZM8" i="106"/>
  <c r="ZN8" i="106"/>
  <c r="ZO8" i="106"/>
  <c r="ZP8" i="106"/>
  <c r="ZQ8" i="106"/>
  <c r="ZR8" i="106"/>
  <c r="ZS8" i="106"/>
  <c r="ZT8" i="106"/>
  <c r="ZU8" i="106"/>
  <c r="ZV8" i="106"/>
  <c r="ZW8" i="106"/>
  <c r="ZX8" i="106"/>
  <c r="ZY8" i="106"/>
  <c r="ZZ8" i="106"/>
  <c r="AAA8" i="106"/>
  <c r="AAB8" i="106"/>
  <c r="AAC8" i="106"/>
  <c r="AAD8" i="106"/>
  <c r="AAE8" i="106"/>
  <c r="AAF8" i="106"/>
  <c r="AAG8" i="106"/>
  <c r="AAH8" i="106"/>
  <c r="AAI8" i="106"/>
  <c r="AAJ8" i="106"/>
  <c r="AAK8" i="106"/>
  <c r="AAL8" i="106"/>
  <c r="AAM8" i="106"/>
  <c r="AAN8" i="106"/>
  <c r="AAO8" i="106"/>
  <c r="AAP8" i="106"/>
  <c r="AAQ8" i="106"/>
  <c r="AAR8" i="106"/>
  <c r="AAS8" i="106"/>
  <c r="AAT8" i="106"/>
  <c r="AAU8" i="106"/>
  <c r="AAV8" i="106"/>
  <c r="AAW8" i="106"/>
  <c r="AAX8" i="106"/>
  <c r="AAY8" i="106"/>
  <c r="AAZ8" i="106"/>
  <c r="ABA8" i="106"/>
  <c r="ABB8" i="106"/>
  <c r="ABC8" i="106"/>
  <c r="ABD8" i="106"/>
  <c r="ABE8" i="106"/>
  <c r="ABF8" i="106"/>
  <c r="ABG8" i="106"/>
  <c r="ABH8" i="106"/>
  <c r="ABI8" i="106"/>
  <c r="ABJ8" i="106"/>
  <c r="ABK8" i="106"/>
  <c r="ABL8" i="106"/>
  <c r="ABM8" i="106"/>
  <c r="ABN8" i="106"/>
  <c r="ABO8" i="106"/>
  <c r="ABP8" i="106"/>
  <c r="ABQ8" i="106"/>
  <c r="ABR8" i="106"/>
  <c r="ABS8" i="106"/>
  <c r="ABT8" i="106"/>
  <c r="ABU8" i="106"/>
  <c r="ABV8" i="106"/>
  <c r="ABW8" i="106"/>
  <c r="ABX8" i="106"/>
  <c r="ABY8" i="106"/>
  <c r="ABZ8" i="106"/>
  <c r="ACA8" i="106"/>
  <c r="ACB8" i="106"/>
  <c r="ACC8" i="106"/>
  <c r="ACD8" i="106"/>
  <c r="ACE8" i="106"/>
  <c r="ACF8" i="106"/>
  <c r="ACG8" i="106"/>
  <c r="ACH8" i="106"/>
  <c r="ACI8" i="106"/>
  <c r="ACJ8" i="106"/>
  <c r="ACK8" i="106"/>
  <c r="ACL8" i="106"/>
  <c r="ACM8" i="106"/>
  <c r="ACN8" i="106"/>
  <c r="ACO8" i="106"/>
  <c r="ACP8" i="106"/>
  <c r="ACQ8" i="106"/>
  <c r="ACR8" i="106"/>
  <c r="ACS8" i="106"/>
  <c r="ACT8" i="106"/>
  <c r="ACU8" i="106"/>
  <c r="ACV8" i="106"/>
  <c r="ACW8" i="106"/>
  <c r="ACX8" i="106"/>
  <c r="ACY8" i="106"/>
  <c r="ACZ8" i="106"/>
  <c r="ADA8" i="106"/>
  <c r="ADB8" i="106"/>
  <c r="ADC8" i="106"/>
  <c r="ADD8" i="106"/>
  <c r="ADE8" i="106"/>
  <c r="ADF8" i="106"/>
  <c r="ADG8" i="106"/>
  <c r="ADH8" i="106"/>
  <c r="ADI8" i="106"/>
  <c r="ADJ8" i="106"/>
  <c r="ADK8" i="106"/>
  <c r="ADL8" i="106"/>
  <c r="ADM8" i="106"/>
  <c r="ADN8" i="106"/>
  <c r="ADO8" i="106"/>
  <c r="ADP8" i="106"/>
  <c r="ADQ8" i="106"/>
  <c r="ADR8" i="106"/>
  <c r="ADS8" i="106"/>
  <c r="ADT8" i="106"/>
  <c r="ADU8" i="106"/>
  <c r="ADV8" i="106"/>
  <c r="ADW8" i="106"/>
  <c r="ADX8" i="106"/>
  <c r="ADY8" i="106"/>
  <c r="ADZ8" i="106"/>
  <c r="AEA8" i="106"/>
  <c r="AEB8" i="106"/>
  <c r="AEC8" i="106"/>
  <c r="AED8" i="106"/>
  <c r="AEE8" i="106"/>
  <c r="AEF8" i="106"/>
  <c r="AEG8" i="106"/>
  <c r="AEH8" i="106"/>
  <c r="AEI8" i="106"/>
  <c r="AEJ8" i="106"/>
  <c r="AEK8" i="106"/>
  <c r="AEL8" i="106"/>
  <c r="AEM8" i="106"/>
  <c r="AEN8" i="106"/>
  <c r="AEO8" i="106"/>
  <c r="AEP8" i="106"/>
  <c r="AEQ8" i="106"/>
  <c r="AER8" i="106"/>
  <c r="AES8" i="106"/>
  <c r="AET8" i="106"/>
  <c r="AEU8" i="106"/>
  <c r="AEV8" i="106"/>
  <c r="AEW8" i="106"/>
  <c r="AEX8" i="106"/>
  <c r="AEY8" i="106"/>
  <c r="AEZ8" i="106"/>
  <c r="AFA8" i="106"/>
  <c r="AFB8" i="106"/>
  <c r="AFC8" i="106"/>
  <c r="AFD8" i="106"/>
  <c r="AFE8" i="106"/>
  <c r="AFF8" i="106"/>
  <c r="AFG8" i="106"/>
  <c r="AFH8" i="106"/>
  <c r="AFI8" i="106"/>
  <c r="AFJ8" i="106"/>
  <c r="AFK8" i="106"/>
  <c r="AFL8" i="106"/>
  <c r="AFM8" i="106"/>
  <c r="AFN8" i="106"/>
  <c r="AFO8" i="106"/>
  <c r="AFP8" i="106"/>
  <c r="AFQ8" i="106"/>
  <c r="AFR8" i="106"/>
  <c r="AFS8" i="106"/>
  <c r="AFT8" i="106"/>
  <c r="AFU8" i="106"/>
  <c r="AFV8" i="106"/>
  <c r="AFW8" i="106"/>
  <c r="AFX8" i="106"/>
  <c r="AFY8" i="106"/>
  <c r="AFZ8" i="106"/>
  <c r="AGA8" i="106"/>
  <c r="AGB8" i="106"/>
  <c r="AGC8" i="106"/>
  <c r="AGD8" i="106"/>
  <c r="AGE8" i="106"/>
  <c r="AGF8" i="106"/>
  <c r="AGG8" i="106"/>
  <c r="AGH8" i="106"/>
  <c r="AGI8" i="106"/>
  <c r="AGJ8" i="106"/>
  <c r="AGK8" i="106"/>
  <c r="AGL8" i="106"/>
  <c r="AGM8" i="106"/>
  <c r="AGN8" i="106"/>
  <c r="AGO8" i="106"/>
  <c r="AGP8" i="106"/>
  <c r="AGQ8" i="106"/>
  <c r="AGR8" i="106"/>
  <c r="AGS8" i="106"/>
  <c r="AGT8" i="106"/>
  <c r="AGU8" i="106"/>
  <c r="AGV8" i="106"/>
  <c r="AGW8" i="106"/>
  <c r="AGX8" i="106"/>
  <c r="AGY8" i="106"/>
  <c r="AGZ8" i="106"/>
  <c r="AHA8" i="106"/>
  <c r="AHB8" i="106"/>
  <c r="AHC8" i="106"/>
  <c r="AHD8" i="106"/>
  <c r="AHE8" i="106"/>
  <c r="AHF8" i="106"/>
  <c r="AHG8" i="106"/>
  <c r="AHH8" i="106"/>
  <c r="AHI8" i="106"/>
  <c r="AHJ8" i="106"/>
  <c r="AHK8" i="106"/>
  <c r="AHL8" i="106"/>
  <c r="AHM8" i="106"/>
  <c r="AHN8" i="106"/>
  <c r="AHO8" i="106"/>
  <c r="AHP8" i="106"/>
  <c r="AHQ8" i="106"/>
  <c r="AHR8" i="106"/>
  <c r="AHS8" i="106"/>
  <c r="AHT8" i="106"/>
  <c r="AHU8" i="106"/>
  <c r="AHV8" i="106"/>
  <c r="AHW8" i="106"/>
  <c r="AHX8" i="106"/>
  <c r="AHY8" i="106"/>
  <c r="AHZ8" i="106"/>
  <c r="AIA8" i="106"/>
  <c r="AIB8" i="106"/>
  <c r="AIC8" i="106"/>
  <c r="AID8" i="106"/>
  <c r="AIE8" i="106"/>
  <c r="AIF8" i="106"/>
  <c r="AIG8" i="106"/>
  <c r="AIH8" i="106"/>
  <c r="AII8" i="106"/>
  <c r="AIJ8" i="106"/>
  <c r="AIK8" i="106"/>
  <c r="AIL8" i="106"/>
  <c r="AIM8" i="106"/>
  <c r="AIN8" i="106"/>
  <c r="AIO8" i="106"/>
  <c r="AIP8" i="106"/>
  <c r="AIQ8" i="106"/>
  <c r="AIR8" i="106"/>
  <c r="AIS8" i="106"/>
  <c r="AIT8" i="106"/>
  <c r="AIU8" i="106"/>
  <c r="AIV8" i="106"/>
  <c r="AIW8" i="106"/>
  <c r="AIX8" i="106"/>
  <c r="AIY8" i="106"/>
  <c r="AIZ8" i="106"/>
  <c r="AJA8" i="106"/>
  <c r="AJB8" i="106"/>
  <c r="AJC8" i="106"/>
  <c r="AJD8" i="106"/>
  <c r="AJE8" i="106"/>
  <c r="AJF8" i="106"/>
  <c r="AJG8" i="106"/>
  <c r="AJH8" i="106"/>
  <c r="AJI8" i="106"/>
  <c r="AJJ8" i="106"/>
  <c r="AJK8" i="106"/>
  <c r="AJL8" i="106"/>
  <c r="AJM8" i="106"/>
  <c r="AJN8" i="106"/>
  <c r="AJO8" i="106"/>
  <c r="AJP8" i="106"/>
  <c r="AJQ8" i="106"/>
  <c r="AJR8" i="106"/>
  <c r="AJS8" i="106"/>
  <c r="AJT8" i="106"/>
  <c r="AJU8" i="106"/>
  <c r="AJV8" i="106"/>
  <c r="AJW8" i="106"/>
  <c r="AJX8" i="106"/>
  <c r="AJY8" i="106"/>
  <c r="AJZ8" i="106"/>
  <c r="AKA8" i="106"/>
  <c r="AKB8" i="106"/>
  <c r="AKC8" i="106"/>
  <c r="AKD8" i="106"/>
  <c r="AKE8" i="106"/>
  <c r="AKF8" i="106"/>
  <c r="AKG8" i="106"/>
  <c r="AKH8" i="106"/>
  <c r="AKI8" i="106"/>
  <c r="AKJ8" i="106"/>
  <c r="AKK8" i="106"/>
  <c r="AKL8" i="106"/>
  <c r="AKM8" i="106"/>
  <c r="AKN8" i="106"/>
  <c r="AKO8" i="106"/>
  <c r="AKP8" i="106"/>
  <c r="AKQ8" i="106"/>
  <c r="AKR8" i="106"/>
  <c r="AKS8" i="106"/>
  <c r="AKT8" i="106"/>
  <c r="AKU8" i="106"/>
  <c r="AKV8" i="106"/>
  <c r="AKW8" i="106"/>
  <c r="AKX8" i="106"/>
  <c r="AKY8" i="106"/>
  <c r="AKZ8" i="106"/>
  <c r="ALA8" i="106"/>
  <c r="ALB8" i="106"/>
  <c r="ALC8" i="106"/>
  <c r="ALD8" i="106"/>
  <c r="ALE8" i="106"/>
  <c r="ALF8" i="106"/>
  <c r="ALG8" i="106"/>
  <c r="ALH8" i="106"/>
  <c r="ALI8" i="106"/>
  <c r="ALJ8" i="106"/>
  <c r="ALK8" i="106"/>
  <c r="ALL8" i="106"/>
  <c r="ALM8" i="106"/>
  <c r="ALN8" i="106"/>
  <c r="ALO8" i="106"/>
  <c r="ALP8" i="106"/>
  <c r="ALQ8" i="106"/>
  <c r="ALR8" i="106"/>
  <c r="ALS8" i="106"/>
  <c r="ALT8" i="106"/>
  <c r="ALU8" i="106"/>
  <c r="ALV8" i="106"/>
  <c r="ALW8" i="106"/>
  <c r="ALX8" i="106"/>
  <c r="ALY8" i="106"/>
  <c r="ALZ8" i="106"/>
  <c r="AMA8" i="106"/>
  <c r="AMB8" i="106"/>
  <c r="AMC8" i="106"/>
  <c r="AMD8" i="106"/>
  <c r="AME8" i="106"/>
  <c r="AMF8" i="106"/>
  <c r="AMG8" i="106"/>
  <c r="AMH8" i="106"/>
  <c r="AMI8" i="106"/>
  <c r="AMJ8" i="106"/>
  <c r="AMK8" i="106"/>
  <c r="AML8" i="106"/>
  <c r="AMM8" i="106"/>
  <c r="AMN8" i="106"/>
  <c r="AMO8" i="106"/>
  <c r="AMP8" i="106"/>
  <c r="AMQ8" i="106"/>
  <c r="AMR8" i="106"/>
  <c r="AMS8" i="106"/>
  <c r="AMT8" i="106"/>
  <c r="AMU8" i="106"/>
  <c r="AMV8" i="106"/>
  <c r="AMW8" i="106"/>
  <c r="AMX8" i="106"/>
  <c r="AMY8" i="106"/>
  <c r="AMZ8" i="106"/>
  <c r="ANA8" i="106"/>
  <c r="ANB8" i="106"/>
  <c r="ANC8" i="106"/>
  <c r="AND8" i="106"/>
  <c r="ANE8" i="106"/>
  <c r="ANF8" i="106"/>
  <c r="ANG8" i="106"/>
  <c r="ANH8" i="106"/>
  <c r="ANI8" i="106"/>
  <c r="ANJ8" i="106"/>
  <c r="ANK8" i="106"/>
  <c r="ANL8" i="106"/>
  <c r="ANM8" i="106"/>
  <c r="ANN8" i="106"/>
  <c r="ANO8" i="106"/>
  <c r="ANP8" i="106"/>
  <c r="ANQ8" i="106"/>
  <c r="ANR8" i="106"/>
  <c r="ANS8" i="106"/>
  <c r="ANT8" i="106"/>
  <c r="ANU8" i="106"/>
  <c r="ANV8" i="106"/>
  <c r="ANW8" i="106"/>
  <c r="ANX8" i="106"/>
  <c r="ANY8" i="106"/>
  <c r="ANZ8" i="106"/>
  <c r="AOA8" i="106"/>
  <c r="AOB8" i="106"/>
  <c r="AOC8" i="106"/>
  <c r="AOD8" i="106"/>
  <c r="AOE8" i="106"/>
  <c r="AOF8" i="106"/>
  <c r="AOG8" i="106"/>
  <c r="AOH8" i="106"/>
  <c r="AOI8" i="106"/>
  <c r="AOJ8" i="106"/>
  <c r="AOK8" i="106"/>
  <c r="AOL8" i="106"/>
  <c r="AOM8" i="106"/>
  <c r="AON8" i="106"/>
  <c r="AOO8" i="106"/>
  <c r="AOP8" i="106"/>
  <c r="AOQ8" i="106"/>
  <c r="AOR8" i="106"/>
  <c r="AOS8" i="106"/>
  <c r="AOT8" i="106"/>
  <c r="AOU8" i="106"/>
  <c r="AOV8" i="106"/>
  <c r="AOW8" i="106"/>
  <c r="AOX8" i="106"/>
  <c r="AOY8" i="106"/>
  <c r="AOZ8" i="106"/>
  <c r="APA8" i="106"/>
  <c r="APB8" i="106"/>
  <c r="APC8" i="106"/>
  <c r="APD8" i="106"/>
  <c r="APE8" i="106"/>
  <c r="APF8" i="106"/>
  <c r="APG8" i="106"/>
  <c r="APH8" i="106"/>
  <c r="API8" i="106"/>
  <c r="APJ8" i="106"/>
  <c r="APK8" i="106"/>
  <c r="APL8" i="106"/>
  <c r="APM8" i="106"/>
  <c r="APN8" i="106"/>
  <c r="APO8" i="106"/>
  <c r="APP8" i="106"/>
  <c r="APQ8" i="106"/>
  <c r="APR8" i="106"/>
  <c r="APS8" i="106"/>
  <c r="APT8" i="106"/>
  <c r="APU8" i="106"/>
  <c r="APV8" i="106"/>
  <c r="APW8" i="106"/>
  <c r="APX8" i="106"/>
  <c r="APY8" i="106"/>
  <c r="APZ8" i="106"/>
  <c r="AQA8" i="106"/>
  <c r="AQB8" i="106"/>
  <c r="AQC8" i="106"/>
  <c r="AQD8" i="106"/>
  <c r="AQE8" i="106"/>
  <c r="AQF8" i="106"/>
  <c r="AQG8" i="106"/>
  <c r="AQH8" i="106"/>
  <c r="AQI8" i="106"/>
  <c r="AQJ8" i="106"/>
  <c r="AQK8" i="106"/>
  <c r="AQL8" i="106"/>
  <c r="AQM8" i="106"/>
  <c r="AQN8" i="106"/>
  <c r="AQO8" i="106"/>
  <c r="AQP8" i="106"/>
  <c r="AQQ8" i="106"/>
  <c r="AQR8" i="106"/>
  <c r="AQS8" i="106"/>
  <c r="AQT8" i="106"/>
  <c r="AQU8" i="106"/>
  <c r="AQV8" i="106"/>
  <c r="AQW8" i="106"/>
  <c r="AQX8" i="106"/>
  <c r="AQY8" i="106"/>
  <c r="AQZ8" i="106"/>
  <c r="ARA8" i="106"/>
  <c r="ARB8" i="106"/>
  <c r="ARC8" i="106"/>
  <c r="ARD8" i="106"/>
  <c r="ARE8" i="106"/>
  <c r="ARF8" i="106"/>
  <c r="ARG8" i="106"/>
  <c r="ARH8" i="106"/>
  <c r="ARI8" i="106"/>
  <c r="ARJ8" i="106"/>
  <c r="ARK8" i="106"/>
  <c r="ARL8" i="106"/>
  <c r="ARM8" i="106"/>
  <c r="ARN8" i="106"/>
  <c r="ARO8" i="106"/>
  <c r="ARP8" i="106"/>
  <c r="ARQ8" i="106"/>
  <c r="ARR8" i="106"/>
  <c r="ARS8" i="106"/>
  <c r="ART8" i="106"/>
  <c r="ARU8" i="106"/>
  <c r="ARV8" i="106"/>
  <c r="ARW8" i="106"/>
  <c r="ARX8" i="106"/>
  <c r="ARY8" i="106"/>
  <c r="ARZ8" i="106"/>
  <c r="ASA8" i="106"/>
  <c r="ASB8" i="106"/>
  <c r="ASC8" i="106"/>
  <c r="ASD8" i="106"/>
  <c r="ASE8" i="106"/>
  <c r="ASF8" i="106"/>
  <c r="ASG8" i="106"/>
  <c r="ASH8" i="106"/>
  <c r="ASI8" i="106"/>
  <c r="ASJ8" i="106"/>
  <c r="ASK8" i="106"/>
  <c r="ASL8" i="106"/>
  <c r="ASM8" i="106"/>
  <c r="ASN8" i="106"/>
  <c r="ASO8" i="106"/>
  <c r="ASP8" i="106"/>
  <c r="ASQ8" i="106"/>
  <c r="ASR8" i="106"/>
  <c r="ASS8" i="106"/>
  <c r="AST8" i="106"/>
  <c r="ASU8" i="106"/>
  <c r="ASV8" i="106"/>
  <c r="ASW8" i="106"/>
  <c r="ASX8" i="106"/>
  <c r="ASY8" i="106"/>
  <c r="ASZ8" i="106"/>
  <c r="ATA8" i="106"/>
  <c r="ATB8" i="106"/>
  <c r="ATC8" i="106"/>
  <c r="ATD8" i="106"/>
  <c r="ATE8" i="106"/>
  <c r="ATF8" i="106"/>
  <c r="ATG8" i="106"/>
  <c r="ATH8" i="106"/>
  <c r="ATI8" i="106"/>
  <c r="ATJ8" i="106"/>
  <c r="ATK8" i="106"/>
  <c r="ATL8" i="106"/>
  <c r="ATM8" i="106"/>
  <c r="ATN8" i="106"/>
  <c r="ATO8" i="106"/>
  <c r="ATP8" i="106"/>
  <c r="ATQ8" i="106"/>
  <c r="ATR8" i="106"/>
  <c r="ATS8" i="106"/>
  <c r="ATT8" i="106"/>
  <c r="ATU8" i="106"/>
  <c r="ATV8" i="106"/>
  <c r="ATW8" i="106"/>
  <c r="ATX8" i="106"/>
  <c r="ATY8" i="106"/>
  <c r="ATZ8" i="106"/>
  <c r="AUA8" i="106"/>
  <c r="AUB8" i="106"/>
  <c r="AUC8" i="106"/>
  <c r="AUD8" i="106"/>
  <c r="AUE8" i="106"/>
  <c r="AUF8" i="106"/>
  <c r="AUG8" i="106"/>
  <c r="AUH8" i="106"/>
  <c r="AUI8" i="106"/>
  <c r="AUJ8" i="106"/>
  <c r="AUK8" i="106"/>
  <c r="AUL8" i="106"/>
  <c r="AUM8" i="106"/>
  <c r="AUN8" i="106"/>
  <c r="AUO8" i="106"/>
  <c r="AUP8" i="106"/>
  <c r="AUQ8" i="106"/>
  <c r="AUR8" i="106"/>
  <c r="AUS8" i="106"/>
  <c r="AUT8" i="106"/>
  <c r="AUU8" i="106"/>
  <c r="AUV8" i="106"/>
  <c r="AUW8" i="106"/>
  <c r="AUX8" i="106"/>
  <c r="AUY8" i="106"/>
  <c r="AUZ8" i="106"/>
  <c r="AVA8" i="106"/>
  <c r="AVB8" i="106"/>
  <c r="AVC8" i="106"/>
  <c r="AVD8" i="106"/>
  <c r="AVE8" i="106"/>
  <c r="AVF8" i="106"/>
  <c r="AVG8" i="106"/>
  <c r="AVH8" i="106"/>
  <c r="AVI8" i="106"/>
  <c r="AVJ8" i="106"/>
  <c r="AVK8" i="106"/>
  <c r="AVL8" i="106"/>
  <c r="AVM8" i="106"/>
  <c r="AVN8" i="106"/>
  <c r="AVO8" i="106"/>
  <c r="AVP8" i="106"/>
  <c r="AVQ8" i="106"/>
  <c r="AVR8" i="106"/>
  <c r="AVS8" i="106"/>
  <c r="AVT8" i="106"/>
  <c r="AVU8" i="106"/>
  <c r="AVV8" i="106"/>
  <c r="AVW8" i="106"/>
  <c r="AVX8" i="106"/>
  <c r="AVY8" i="106"/>
  <c r="AVZ8" i="106"/>
  <c r="AWA8" i="106"/>
  <c r="AWB8" i="106"/>
  <c r="AWC8" i="106"/>
  <c r="AWD8" i="106"/>
  <c r="AWE8" i="106"/>
  <c r="AWF8" i="106"/>
  <c r="AWG8" i="106"/>
  <c r="AWH8" i="106"/>
  <c r="AWI8" i="106"/>
  <c r="AWJ8" i="106"/>
  <c r="AWK8" i="106"/>
  <c r="AWL8" i="106"/>
  <c r="AWM8" i="106"/>
  <c r="AWN8" i="106"/>
  <c r="AWO8" i="106"/>
  <c r="AWP8" i="106"/>
  <c r="AWQ8" i="106"/>
  <c r="AWR8" i="106"/>
  <c r="AWS8" i="106"/>
  <c r="AWT8" i="106"/>
  <c r="AWU8" i="106"/>
  <c r="AWV8" i="106"/>
  <c r="AWW8" i="106"/>
  <c r="AWX8" i="106"/>
  <c r="AWY8" i="106"/>
  <c r="AWZ8" i="106"/>
  <c r="AXA8" i="106"/>
  <c r="AXB8" i="106"/>
  <c r="AXC8" i="106"/>
  <c r="AXD8" i="106"/>
  <c r="AXE8" i="106"/>
  <c r="AXF8" i="106"/>
  <c r="AXG8" i="106"/>
  <c r="AXH8" i="106"/>
  <c r="AXI8" i="106"/>
  <c r="AXJ8" i="106"/>
  <c r="AXK8" i="106"/>
  <c r="AXL8" i="106"/>
  <c r="AXM8" i="106"/>
  <c r="AXN8" i="106"/>
  <c r="AXO8" i="106"/>
  <c r="AXP8" i="106"/>
  <c r="AXQ8" i="106"/>
  <c r="AXR8" i="106"/>
  <c r="AXS8" i="106"/>
  <c r="AXT8" i="106"/>
  <c r="AXU8" i="106"/>
  <c r="AXV8" i="106"/>
  <c r="AXW8" i="106"/>
  <c r="AXX8" i="106"/>
  <c r="AXY8" i="106"/>
  <c r="AXZ8" i="106"/>
  <c r="AYA8" i="106"/>
  <c r="AYB8" i="106"/>
  <c r="AYC8" i="106"/>
  <c r="AYD8" i="106"/>
  <c r="AYE8" i="106"/>
  <c r="AYF8" i="106"/>
  <c r="AYG8" i="106"/>
  <c r="AYH8" i="106"/>
  <c r="AYI8" i="106"/>
  <c r="AYJ8" i="106"/>
  <c r="AYK8" i="106"/>
  <c r="AYL8" i="106"/>
  <c r="AYM8" i="106"/>
  <c r="AYN8" i="106"/>
  <c r="AYO8" i="106"/>
  <c r="AYP8" i="106"/>
  <c r="AYQ8" i="106"/>
  <c r="AYR8" i="106"/>
  <c r="AYS8" i="106"/>
  <c r="AYT8" i="106"/>
  <c r="AYU8" i="106"/>
  <c r="AYV8" i="106"/>
  <c r="AYW8" i="106"/>
  <c r="AYX8" i="106"/>
  <c r="AYY8" i="106"/>
  <c r="AYZ8" i="106"/>
  <c r="AZA8" i="106"/>
  <c r="AZB8" i="106"/>
  <c r="AZC8" i="106"/>
  <c r="AZD8" i="106"/>
  <c r="AZE8" i="106"/>
  <c r="AZF8" i="106"/>
  <c r="AZG8" i="106"/>
  <c r="AZH8" i="106"/>
  <c r="AZI8" i="106"/>
  <c r="AZJ8" i="106"/>
  <c r="AZK8" i="106"/>
  <c r="AZL8" i="106"/>
  <c r="AZM8" i="106"/>
  <c r="AZN8" i="106"/>
  <c r="AZO8" i="106"/>
  <c r="AZP8" i="106"/>
  <c r="AZQ8" i="106"/>
  <c r="AZR8" i="106"/>
  <c r="AZS8" i="106"/>
  <c r="AZT8" i="106"/>
  <c r="AZU8" i="106"/>
  <c r="AZV8" i="106"/>
  <c r="AZW8" i="106"/>
  <c r="AZX8" i="106"/>
  <c r="AZY8" i="106"/>
  <c r="AZZ8" i="106"/>
  <c r="BAA8" i="106"/>
  <c r="BAB8" i="106"/>
  <c r="BAC8" i="106"/>
  <c r="BAD8" i="106"/>
  <c r="BAE8" i="106"/>
  <c r="BAF8" i="106"/>
  <c r="BAG8" i="106"/>
  <c r="BAH8" i="106"/>
  <c r="BAI8" i="106"/>
  <c r="BAJ8" i="106"/>
  <c r="BAK8" i="106"/>
  <c r="BAL8" i="106"/>
  <c r="BAM8" i="106"/>
  <c r="BAN8" i="106"/>
  <c r="BAO8" i="106"/>
  <c r="BAP8" i="106"/>
  <c r="BAQ8" i="106"/>
  <c r="BAR8" i="106"/>
  <c r="BAS8" i="106"/>
  <c r="BAT8" i="106"/>
  <c r="BAU8" i="106"/>
  <c r="BAV8" i="106"/>
  <c r="BAW8" i="106"/>
  <c r="BAX8" i="106"/>
  <c r="BAY8" i="106"/>
  <c r="BAZ8" i="106"/>
  <c r="BBA8" i="106"/>
  <c r="BBB8" i="106"/>
  <c r="BBC8" i="106"/>
  <c r="BBD8" i="106"/>
  <c r="BBE8" i="106"/>
  <c r="BBF8" i="106"/>
  <c r="BBG8" i="106"/>
  <c r="BBH8" i="106"/>
  <c r="BBI8" i="106"/>
  <c r="BBJ8" i="106"/>
  <c r="BBK8" i="106"/>
  <c r="BBL8" i="106"/>
  <c r="BBM8" i="106"/>
  <c r="BBN8" i="106"/>
  <c r="BBO8" i="106"/>
  <c r="BBP8" i="106"/>
  <c r="BBQ8" i="106"/>
  <c r="BBR8" i="106"/>
  <c r="BBS8" i="106"/>
  <c r="BBT8" i="106"/>
  <c r="BBU8" i="106"/>
  <c r="BBV8" i="106"/>
  <c r="BBW8" i="106"/>
  <c r="BBX8" i="106"/>
  <c r="BBY8" i="106"/>
  <c r="BBZ8" i="106"/>
  <c r="BCA8" i="106"/>
  <c r="BCB8" i="106"/>
  <c r="BCC8" i="106"/>
  <c r="BCD8" i="106"/>
  <c r="BCE8" i="106"/>
  <c r="BCF8" i="106"/>
  <c r="BCG8" i="106"/>
  <c r="BCH8" i="106"/>
  <c r="BCI8" i="106"/>
  <c r="BCJ8" i="106"/>
  <c r="BCK8" i="106"/>
  <c r="BCL8" i="106"/>
  <c r="BCM8" i="106"/>
  <c r="BCN8" i="106"/>
  <c r="BCO8" i="106"/>
  <c r="BCP8" i="106"/>
  <c r="BCQ8" i="106"/>
  <c r="BCR8" i="106"/>
  <c r="BCS8" i="106"/>
  <c r="BCT8" i="106"/>
  <c r="BCU8" i="106"/>
  <c r="BCV8" i="106"/>
  <c r="BCW8" i="106"/>
  <c r="BCX8" i="106"/>
  <c r="BCY8" i="106"/>
  <c r="BCZ8" i="106"/>
  <c r="BDA8" i="106"/>
  <c r="BDB8" i="106"/>
  <c r="BDC8" i="106"/>
  <c r="BDD8" i="106"/>
  <c r="BDE8" i="106"/>
  <c r="BDF8" i="106"/>
  <c r="BDG8" i="106"/>
  <c r="BDH8" i="106"/>
  <c r="BDI8" i="106"/>
  <c r="BDJ8" i="106"/>
  <c r="BDK8" i="106"/>
  <c r="BDL8" i="106"/>
  <c r="BDM8" i="106"/>
  <c r="BDN8" i="106"/>
  <c r="BDO8" i="106"/>
  <c r="BDP8" i="106"/>
  <c r="BDQ8" i="106"/>
  <c r="BDR8" i="106"/>
  <c r="BDS8" i="106"/>
  <c r="BDT8" i="106"/>
  <c r="BDU8" i="106"/>
  <c r="BDV8" i="106"/>
  <c r="BDW8" i="106"/>
  <c r="BDX8" i="106"/>
  <c r="BDY8" i="106"/>
  <c r="BDZ8" i="106"/>
  <c r="BEA8" i="106"/>
  <c r="BEB8" i="106"/>
  <c r="BEC8" i="106"/>
  <c r="BED8" i="106"/>
  <c r="BEE8" i="106"/>
  <c r="BEF8" i="106"/>
  <c r="BEG8" i="106"/>
  <c r="BEH8" i="106"/>
  <c r="BEI8" i="106"/>
  <c r="BEJ8" i="106"/>
  <c r="BEK8" i="106"/>
  <c r="BEL8" i="106"/>
  <c r="BEM8" i="106"/>
  <c r="BEN8" i="106"/>
  <c r="BEO8" i="106"/>
  <c r="BEP8" i="106"/>
  <c r="BEQ8" i="106"/>
  <c r="BER8" i="106"/>
  <c r="BES8" i="106"/>
  <c r="BET8" i="106"/>
  <c r="BEU8" i="106"/>
  <c r="BEV8" i="106"/>
  <c r="BEW8" i="106"/>
  <c r="BEX8" i="106"/>
  <c r="BEY8" i="106"/>
  <c r="BEZ8" i="106"/>
  <c r="BFA8" i="106"/>
  <c r="BFB8" i="106"/>
  <c r="BFC8" i="106"/>
  <c r="BFD8" i="106"/>
  <c r="BFE8" i="106"/>
  <c r="BFF8" i="106"/>
  <c r="BFG8" i="106"/>
  <c r="BFH8" i="106"/>
  <c r="BFI8" i="106"/>
  <c r="BFJ8" i="106"/>
  <c r="BFK8" i="106"/>
  <c r="BFL8" i="106"/>
  <c r="BFM8" i="106"/>
  <c r="BFN8" i="106"/>
  <c r="BFO8" i="106"/>
  <c r="BFP8" i="106"/>
  <c r="BFQ8" i="106"/>
  <c r="BFR8" i="106"/>
  <c r="BFS8" i="106"/>
  <c r="BFT8" i="106"/>
  <c r="BFU8" i="106"/>
  <c r="BFV8" i="106"/>
  <c r="BFW8" i="106"/>
  <c r="BFX8" i="106"/>
  <c r="BFY8" i="106"/>
  <c r="BFZ8" i="106"/>
  <c r="BGA8" i="106"/>
  <c r="BGB8" i="106"/>
  <c r="BGC8" i="106"/>
  <c r="BGD8" i="106"/>
  <c r="BGE8" i="106"/>
  <c r="BGF8" i="106"/>
  <c r="BGG8" i="106"/>
  <c r="BGH8" i="106"/>
  <c r="BGI8" i="106"/>
  <c r="BGJ8" i="106"/>
  <c r="BGK8" i="106"/>
  <c r="BGL8" i="106"/>
  <c r="BGM8" i="106"/>
  <c r="BGN8" i="106"/>
  <c r="BGO8" i="106"/>
  <c r="BGP8" i="106"/>
  <c r="BGQ8" i="106"/>
  <c r="BGR8" i="106"/>
  <c r="BGS8" i="106"/>
  <c r="BGT8" i="106"/>
  <c r="BGU8" i="106"/>
  <c r="BGV8" i="106"/>
  <c r="BGW8" i="106"/>
  <c r="BGX8" i="106"/>
  <c r="BGY8" i="106"/>
  <c r="BGZ8" i="106"/>
  <c r="BHA8" i="106"/>
  <c r="BHB8" i="106"/>
  <c r="BHC8" i="106"/>
  <c r="BHD8" i="106"/>
  <c r="BHE8" i="106"/>
  <c r="BHF8" i="106"/>
  <c r="BHG8" i="106"/>
  <c r="BHH8" i="106"/>
  <c r="BHI8" i="106"/>
  <c r="BHJ8" i="106"/>
  <c r="BHK8" i="106"/>
  <c r="BHL8" i="106"/>
  <c r="BHM8" i="106"/>
  <c r="BHN8" i="106"/>
  <c r="BHO8" i="106"/>
  <c r="BHP8" i="106"/>
  <c r="BHQ8" i="106"/>
  <c r="BHR8" i="106"/>
  <c r="BHS8" i="106"/>
  <c r="BHT8" i="106"/>
  <c r="BHU8" i="106"/>
  <c r="BHV8" i="106"/>
  <c r="BHW8" i="106"/>
  <c r="BHX8" i="106"/>
  <c r="BHY8" i="106"/>
  <c r="BHZ8" i="106"/>
  <c r="BIA8" i="106"/>
  <c r="BIB8" i="106"/>
  <c r="BIC8" i="106"/>
  <c r="BID8" i="106"/>
  <c r="BIE8" i="106"/>
  <c r="BIF8" i="106"/>
  <c r="BIG8" i="106"/>
  <c r="BIH8" i="106"/>
  <c r="BII8" i="106"/>
  <c r="BIJ8" i="106"/>
  <c r="BIK8" i="106"/>
  <c r="BIL8" i="106"/>
  <c r="BIM8" i="106"/>
  <c r="BIN8" i="106"/>
  <c r="BIO8" i="106"/>
  <c r="BIP8" i="106"/>
  <c r="BIQ8" i="106"/>
  <c r="BIR8" i="106"/>
  <c r="BIS8" i="106"/>
  <c r="BIT8" i="106"/>
  <c r="BIU8" i="106"/>
  <c r="BIV8" i="106"/>
  <c r="BIW8" i="106"/>
  <c r="BIX8" i="106"/>
  <c r="BIY8" i="106"/>
  <c r="BIZ8" i="106"/>
  <c r="BJA8" i="106"/>
  <c r="BJB8" i="106"/>
  <c r="BJC8" i="106"/>
  <c r="BJD8" i="106"/>
  <c r="BJE8" i="106"/>
  <c r="BJF8" i="106"/>
  <c r="BJG8" i="106"/>
  <c r="BJH8" i="106"/>
  <c r="BJI8" i="106"/>
  <c r="BJJ8" i="106"/>
  <c r="BJK8" i="106"/>
  <c r="BJL8" i="106"/>
  <c r="BJM8" i="106"/>
  <c r="BJN8" i="106"/>
  <c r="BJO8" i="106"/>
  <c r="BJP8" i="106"/>
  <c r="BJQ8" i="106"/>
  <c r="BJR8" i="106"/>
  <c r="BJS8" i="106"/>
  <c r="BJT8" i="106"/>
  <c r="BJU8" i="106"/>
  <c r="BJV8" i="106"/>
  <c r="BJW8" i="106"/>
  <c r="BJX8" i="106"/>
  <c r="BJY8" i="106"/>
  <c r="BJZ8" i="106"/>
  <c r="BKA8" i="106"/>
  <c r="BKB8" i="106"/>
  <c r="BKC8" i="106"/>
  <c r="BKD8" i="106"/>
  <c r="BKE8" i="106"/>
  <c r="BKF8" i="106"/>
  <c r="BKG8" i="106"/>
  <c r="BKH8" i="106"/>
  <c r="BKI8" i="106"/>
  <c r="BKJ8" i="106"/>
  <c r="BKK8" i="106"/>
  <c r="BKL8" i="106"/>
  <c r="BKM8" i="106"/>
  <c r="BKN8" i="106"/>
  <c r="BKO8" i="106"/>
  <c r="BKP8" i="106"/>
  <c r="BKQ8" i="106"/>
  <c r="BKR8" i="106"/>
  <c r="BKS8" i="106"/>
  <c r="BKT8" i="106"/>
  <c r="BKU8" i="106"/>
  <c r="BKV8" i="106"/>
  <c r="BKW8" i="106"/>
  <c r="BKX8" i="106"/>
  <c r="BKY8" i="106"/>
  <c r="BKZ8" i="106"/>
  <c r="BLA8" i="106"/>
  <c r="BLB8" i="106"/>
  <c r="BLC8" i="106"/>
  <c r="BLD8" i="106"/>
  <c r="BLE8" i="106"/>
  <c r="BLF8" i="106"/>
  <c r="BLG8" i="106"/>
  <c r="BLH8" i="106"/>
  <c r="BLI8" i="106"/>
  <c r="BLJ8" i="106"/>
  <c r="BLK8" i="106"/>
  <c r="BLL8" i="106"/>
  <c r="BLM8" i="106"/>
  <c r="BLN8" i="106"/>
  <c r="BLO8" i="106"/>
  <c r="BLP8" i="106"/>
  <c r="BLQ8" i="106"/>
  <c r="BLR8" i="106"/>
  <c r="BLS8" i="106"/>
  <c r="BLT8" i="106"/>
  <c r="BLU8" i="106"/>
  <c r="BLV8" i="106"/>
  <c r="BLW8" i="106"/>
  <c r="BLX8" i="106"/>
  <c r="BLY8" i="106"/>
  <c r="BLZ8" i="106"/>
  <c r="BMA8" i="106"/>
  <c r="BMB8" i="106"/>
  <c r="BMC8" i="106"/>
  <c r="BMD8" i="106"/>
  <c r="BME8" i="106"/>
  <c r="BMF8" i="106"/>
  <c r="BMG8" i="106"/>
  <c r="BMH8" i="106"/>
  <c r="BMI8" i="106"/>
  <c r="BMJ8" i="106"/>
  <c r="BMK8" i="106"/>
  <c r="BML8" i="106"/>
  <c r="BMM8" i="106"/>
  <c r="BMN8" i="106"/>
  <c r="BMO8" i="106"/>
  <c r="BMP8" i="106"/>
  <c r="BMQ8" i="106"/>
  <c r="BMR8" i="106"/>
  <c r="BMS8" i="106"/>
  <c r="BMT8" i="106"/>
  <c r="BMU8" i="106"/>
  <c r="BMV8" i="106"/>
  <c r="BMW8" i="106"/>
  <c r="BMX8" i="106"/>
  <c r="BMY8" i="106"/>
  <c r="BMZ8" i="106"/>
  <c r="BNA8" i="106"/>
  <c r="BNB8" i="106"/>
  <c r="BNC8" i="106"/>
  <c r="BND8" i="106"/>
  <c r="BNE8" i="106"/>
  <c r="BNF8" i="106"/>
  <c r="BNG8" i="106"/>
  <c r="BNH8" i="106"/>
  <c r="BNI8" i="106"/>
  <c r="BNJ8" i="106"/>
  <c r="BNK8" i="106"/>
  <c r="BNL8" i="106"/>
  <c r="BNM8" i="106"/>
  <c r="BNN8" i="106"/>
  <c r="BNO8" i="106"/>
  <c r="BNP8" i="106"/>
  <c r="BNQ8" i="106"/>
  <c r="BNR8" i="106"/>
  <c r="BNS8" i="106"/>
  <c r="BNT8" i="106"/>
  <c r="BNU8" i="106"/>
  <c r="BNV8" i="106"/>
  <c r="BNW8" i="106"/>
  <c r="BNX8" i="106"/>
  <c r="BNY8" i="106"/>
  <c r="BNZ8" i="106"/>
  <c r="BOA8" i="106"/>
  <c r="BOB8" i="106"/>
  <c r="BOC8" i="106"/>
  <c r="BOD8" i="106"/>
  <c r="BOE8" i="106"/>
  <c r="BOF8" i="106"/>
  <c r="BOG8" i="106"/>
  <c r="BOH8" i="106"/>
  <c r="BOI8" i="106"/>
  <c r="BOJ8" i="106"/>
  <c r="BOK8" i="106"/>
  <c r="BOL8" i="106"/>
  <c r="BOM8" i="106"/>
  <c r="BON8" i="106"/>
  <c r="BOO8" i="106"/>
  <c r="BOP8" i="106"/>
  <c r="BOQ8" i="106"/>
  <c r="BOR8" i="106"/>
  <c r="BOS8" i="106"/>
  <c r="BOT8" i="106"/>
  <c r="BOU8" i="106"/>
  <c r="BOV8" i="106"/>
  <c r="BOW8" i="106"/>
  <c r="BOX8" i="106"/>
  <c r="BOY8" i="106"/>
  <c r="BOZ8" i="106"/>
  <c r="BPA8" i="106"/>
  <c r="BPB8" i="106"/>
  <c r="BPC8" i="106"/>
  <c r="BPD8" i="106"/>
  <c r="BPE8" i="106"/>
  <c r="BPF8" i="106"/>
  <c r="BPG8" i="106"/>
  <c r="BPH8" i="106"/>
  <c r="BPI8" i="106"/>
  <c r="BPJ8" i="106"/>
  <c r="BPK8" i="106"/>
  <c r="BPL8" i="106"/>
  <c r="BPM8" i="106"/>
  <c r="BPN8" i="106"/>
  <c r="BPO8" i="106"/>
  <c r="BPP8" i="106"/>
  <c r="BPQ8" i="106"/>
  <c r="BPR8" i="106"/>
  <c r="BPS8" i="106"/>
  <c r="BPT8" i="106"/>
  <c r="BPU8" i="106"/>
  <c r="BPV8" i="106"/>
  <c r="BPW8" i="106"/>
  <c r="BPX8" i="106"/>
  <c r="BPY8" i="106"/>
  <c r="BPZ8" i="106"/>
  <c r="BQA8" i="106"/>
  <c r="BQB8" i="106"/>
  <c r="BQC8" i="106"/>
  <c r="BQD8" i="106"/>
  <c r="BQE8" i="106"/>
  <c r="BQF8" i="106"/>
  <c r="BQG8" i="106"/>
  <c r="BQH8" i="106"/>
  <c r="BQI8" i="106"/>
  <c r="BQJ8" i="106"/>
  <c r="BQK8" i="106"/>
  <c r="BQL8" i="106"/>
  <c r="BQM8" i="106"/>
  <c r="BQN8" i="106"/>
  <c r="BQO8" i="106"/>
  <c r="BQP8" i="106"/>
  <c r="BQQ8" i="106"/>
  <c r="BQR8" i="106"/>
  <c r="BQS8" i="106"/>
  <c r="BQT8" i="106"/>
  <c r="BQU8" i="106"/>
  <c r="BQV8" i="106"/>
  <c r="BQW8" i="106"/>
  <c r="BQX8" i="106"/>
  <c r="BQY8" i="106"/>
  <c r="BQZ8" i="106"/>
  <c r="BRA8" i="106"/>
  <c r="BRB8" i="106"/>
  <c r="BRC8" i="106"/>
  <c r="BRD8" i="106"/>
  <c r="BRE8" i="106"/>
  <c r="BRF8" i="106"/>
  <c r="BRG8" i="106"/>
  <c r="BRH8" i="106"/>
  <c r="BRI8" i="106"/>
  <c r="BRJ8" i="106"/>
  <c r="BRK8" i="106"/>
  <c r="BRL8" i="106"/>
  <c r="BRM8" i="106"/>
  <c r="BRN8" i="106"/>
  <c r="BRO8" i="106"/>
  <c r="BRP8" i="106"/>
  <c r="BRQ8" i="106"/>
  <c r="BRR8" i="106"/>
  <c r="BRS8" i="106"/>
  <c r="BRT8" i="106"/>
  <c r="BRU8" i="106"/>
  <c r="BRV8" i="106"/>
  <c r="BRW8" i="106"/>
  <c r="BRX8" i="106"/>
  <c r="BRY8" i="106"/>
  <c r="BRZ8" i="106"/>
  <c r="BSA8" i="106"/>
  <c r="BSB8" i="106"/>
  <c r="BSC8" i="106"/>
  <c r="BSD8" i="106"/>
  <c r="BSE8" i="106"/>
  <c r="BSF8" i="106"/>
  <c r="BSG8" i="106"/>
  <c r="BSH8" i="106"/>
  <c r="BSI8" i="106"/>
  <c r="BSJ8" i="106"/>
  <c r="BSK8" i="106"/>
  <c r="BSL8" i="106"/>
  <c r="BSM8" i="106"/>
  <c r="BSN8" i="106"/>
  <c r="BSO8" i="106"/>
  <c r="BSP8" i="106"/>
  <c r="BSQ8" i="106"/>
  <c r="BSR8" i="106"/>
  <c r="BSS8" i="106"/>
  <c r="BST8" i="106"/>
  <c r="BSU8" i="106"/>
  <c r="BSV8" i="106"/>
  <c r="BSW8" i="106"/>
  <c r="BSX8" i="106"/>
  <c r="BSY8" i="106"/>
  <c r="BSZ8" i="106"/>
  <c r="BTA8" i="106"/>
  <c r="BTB8" i="106"/>
  <c r="BTC8" i="106"/>
  <c r="BTD8" i="106"/>
  <c r="BTE8" i="106"/>
  <c r="BTF8" i="106"/>
  <c r="BTG8" i="106"/>
  <c r="BTH8" i="106"/>
  <c r="BTI8" i="106"/>
  <c r="BTJ8" i="106"/>
  <c r="BTK8" i="106"/>
  <c r="BTL8" i="106"/>
  <c r="BTM8" i="106"/>
  <c r="BTN8" i="106"/>
  <c r="BTO8" i="106"/>
  <c r="BTP8" i="106"/>
  <c r="BTQ8" i="106"/>
  <c r="BTR8" i="106"/>
  <c r="BTS8" i="106"/>
  <c r="BTT8" i="106"/>
  <c r="BTU8" i="106"/>
  <c r="BTV8" i="106"/>
  <c r="BTW8" i="106"/>
  <c r="BTX8" i="106"/>
  <c r="BTY8" i="106"/>
  <c r="BTZ8" i="106"/>
  <c r="BUA8" i="106"/>
  <c r="BUB8" i="106"/>
  <c r="BUC8" i="106"/>
  <c r="BUD8" i="106"/>
  <c r="BUE8" i="106"/>
  <c r="BUF8" i="106"/>
  <c r="BUG8" i="106"/>
  <c r="BUH8" i="106"/>
  <c r="BUI8" i="106"/>
  <c r="BUJ8" i="106"/>
  <c r="BUK8" i="106"/>
  <c r="BUL8" i="106"/>
  <c r="BUM8" i="106"/>
  <c r="BUN8" i="106"/>
  <c r="BUO8" i="106"/>
  <c r="BUP8" i="106"/>
  <c r="BUQ8" i="106"/>
  <c r="BUR8" i="106"/>
  <c r="BUS8" i="106"/>
  <c r="BUT8" i="106"/>
  <c r="BUU8" i="106"/>
  <c r="BUV8" i="106"/>
  <c r="BUW8" i="106"/>
  <c r="BUX8" i="106"/>
  <c r="BUY8" i="106"/>
  <c r="BUZ8" i="106"/>
  <c r="BVA8" i="106"/>
  <c r="BVB8" i="106"/>
  <c r="BVC8" i="106"/>
  <c r="BVD8" i="106"/>
  <c r="BVE8" i="106"/>
  <c r="BVF8" i="106"/>
  <c r="BVG8" i="106"/>
  <c r="BVH8" i="106"/>
  <c r="BVI8" i="106"/>
  <c r="BVJ8" i="106"/>
  <c r="BVK8" i="106"/>
  <c r="BVL8" i="106"/>
  <c r="BVM8" i="106"/>
  <c r="BVN8" i="106"/>
  <c r="BVO8" i="106"/>
  <c r="BVP8" i="106"/>
  <c r="BVQ8" i="106"/>
  <c r="BVR8" i="106"/>
  <c r="BVS8" i="106"/>
  <c r="BVT8" i="106"/>
  <c r="BVU8" i="106"/>
  <c r="BVV8" i="106"/>
  <c r="BVW8" i="106"/>
  <c r="BVX8" i="106"/>
  <c r="BVY8" i="106"/>
  <c r="BVZ8" i="106"/>
  <c r="BWA8" i="106"/>
  <c r="BWB8" i="106"/>
  <c r="BWC8" i="106"/>
  <c r="BWD8" i="106"/>
  <c r="BWE8" i="106"/>
  <c r="BWF8" i="106"/>
  <c r="BWG8" i="106"/>
  <c r="BWH8" i="106"/>
  <c r="BWI8" i="106"/>
  <c r="BWJ8" i="106"/>
  <c r="BWK8" i="106"/>
  <c r="BWL8" i="106"/>
  <c r="BWM8" i="106"/>
  <c r="BWN8" i="106"/>
  <c r="BWO8" i="106"/>
  <c r="BWP8" i="106"/>
  <c r="BWQ8" i="106"/>
  <c r="BWR8" i="106"/>
  <c r="BWS8" i="106"/>
  <c r="BWT8" i="106"/>
  <c r="BWU8" i="106"/>
  <c r="BWV8" i="106"/>
  <c r="BWW8" i="106"/>
  <c r="BWX8" i="106"/>
  <c r="BWY8" i="106"/>
  <c r="BWZ8" i="106"/>
  <c r="BXA8" i="106"/>
  <c r="BXB8" i="106"/>
  <c r="BXC8" i="106"/>
  <c r="BXD8" i="106"/>
  <c r="BXE8" i="106"/>
  <c r="BXF8" i="106"/>
  <c r="BXG8" i="106"/>
  <c r="BXH8" i="106"/>
  <c r="BXI8" i="106"/>
  <c r="BXJ8" i="106"/>
  <c r="BXK8" i="106"/>
  <c r="BXL8" i="106"/>
  <c r="BXM8" i="106"/>
  <c r="BXN8" i="106"/>
  <c r="BXO8" i="106"/>
  <c r="BXP8" i="106"/>
  <c r="BXQ8" i="106"/>
  <c r="BXR8" i="106"/>
  <c r="BXS8" i="106"/>
  <c r="BXT8" i="106"/>
  <c r="BXU8" i="106"/>
  <c r="BXV8" i="106"/>
  <c r="BXW8" i="106"/>
  <c r="BXX8" i="106"/>
  <c r="BXY8" i="106"/>
  <c r="BXZ8" i="106"/>
  <c r="BYA8" i="106"/>
  <c r="BYB8" i="106"/>
  <c r="BYC8" i="106"/>
  <c r="BYD8" i="106"/>
  <c r="BYE8" i="106"/>
  <c r="BYF8" i="106"/>
  <c r="BYG8" i="106"/>
  <c r="BYH8" i="106"/>
  <c r="BYI8" i="106"/>
  <c r="BYJ8" i="106"/>
  <c r="BYK8" i="106"/>
  <c r="BYL8" i="106"/>
  <c r="BYM8" i="106"/>
  <c r="BYN8" i="106"/>
  <c r="BYO8" i="106"/>
  <c r="BYP8" i="106"/>
  <c r="BYQ8" i="106"/>
  <c r="BYR8" i="106"/>
  <c r="BYS8" i="106"/>
  <c r="BYT8" i="106"/>
  <c r="BYU8" i="106"/>
  <c r="BYV8" i="106"/>
  <c r="BYW8" i="106"/>
  <c r="BYX8" i="106"/>
  <c r="BYY8" i="106"/>
  <c r="BYZ8" i="106"/>
  <c r="BZA8" i="106"/>
  <c r="BZB8" i="106"/>
  <c r="BZC8" i="106"/>
  <c r="BZD8" i="106"/>
  <c r="BZE8" i="106"/>
  <c r="BZF8" i="106"/>
  <c r="BZG8" i="106"/>
  <c r="BZH8" i="106"/>
  <c r="BZI8" i="106"/>
  <c r="BZJ8" i="106"/>
  <c r="BZK8" i="106"/>
  <c r="BZL8" i="106"/>
  <c r="BZM8" i="106"/>
  <c r="BZN8" i="106"/>
  <c r="BZO8" i="106"/>
  <c r="BZP8" i="106"/>
  <c r="BZQ8" i="106"/>
  <c r="BZR8" i="106"/>
  <c r="BZS8" i="106"/>
  <c r="BZT8" i="106"/>
  <c r="BZU8" i="106"/>
  <c r="BZV8" i="106"/>
  <c r="BZW8" i="106"/>
  <c r="BZX8" i="106"/>
  <c r="BZY8" i="106"/>
  <c r="BZZ8" i="106"/>
  <c r="CAA8" i="106"/>
  <c r="CAB8" i="106"/>
  <c r="CAC8" i="106"/>
  <c r="CAD8" i="106"/>
  <c r="CAE8" i="106"/>
  <c r="CAF8" i="106"/>
  <c r="CAG8" i="106"/>
  <c r="CAH8" i="106"/>
  <c r="CAI8" i="106"/>
  <c r="CAJ8" i="106"/>
  <c r="CAK8" i="106"/>
  <c r="CAL8" i="106"/>
  <c r="CAM8" i="106"/>
  <c r="CAN8" i="106"/>
  <c r="CAO8" i="106"/>
  <c r="CAP8" i="106"/>
  <c r="CAQ8" i="106"/>
  <c r="CAR8" i="106"/>
  <c r="CAS8" i="106"/>
  <c r="CAT8" i="106"/>
  <c r="CAU8" i="106"/>
  <c r="CAV8" i="106"/>
  <c r="CAW8" i="106"/>
  <c r="CAX8" i="106"/>
  <c r="CAY8" i="106"/>
  <c r="CAZ8" i="106"/>
  <c r="CBA8" i="106"/>
  <c r="CBB8" i="106"/>
  <c r="CBC8" i="106"/>
  <c r="CBD8" i="106"/>
  <c r="CBE8" i="106"/>
  <c r="CBF8" i="106"/>
  <c r="CBG8" i="106"/>
  <c r="CBH8" i="106"/>
  <c r="CBI8" i="106"/>
  <c r="CBJ8" i="106"/>
  <c r="CBK8" i="106"/>
  <c r="CBL8" i="106"/>
  <c r="CBM8" i="106"/>
  <c r="CBN8" i="106"/>
  <c r="CBO8" i="106"/>
  <c r="CBP8" i="106"/>
  <c r="CBQ8" i="106"/>
  <c r="CBR8" i="106"/>
  <c r="CBS8" i="106"/>
  <c r="CBT8" i="106"/>
  <c r="CBU8" i="106"/>
  <c r="CBV8" i="106"/>
  <c r="CBW8" i="106"/>
  <c r="CBX8" i="106"/>
  <c r="CBY8" i="106"/>
  <c r="CBZ8" i="106"/>
  <c r="CCA8" i="106"/>
  <c r="CCB8" i="106"/>
  <c r="CCC8" i="106"/>
  <c r="CCD8" i="106"/>
  <c r="CCE8" i="106"/>
  <c r="CCF8" i="106"/>
  <c r="CCG8" i="106"/>
  <c r="CCH8" i="106"/>
  <c r="CCI8" i="106"/>
  <c r="CCJ8" i="106"/>
  <c r="CCK8" i="106"/>
  <c r="CCL8" i="106"/>
  <c r="CCM8" i="106"/>
  <c r="CCN8" i="106"/>
  <c r="CCO8" i="106"/>
  <c r="CCP8" i="106"/>
  <c r="CCQ8" i="106"/>
  <c r="CCR8" i="106"/>
  <c r="CCS8" i="106"/>
  <c r="CCT8" i="106"/>
  <c r="CCU8" i="106"/>
  <c r="CCV8" i="106"/>
  <c r="CCW8" i="106"/>
  <c r="CCX8" i="106"/>
  <c r="CCY8" i="106"/>
  <c r="CCZ8" i="106"/>
  <c r="CDA8" i="106"/>
  <c r="CDB8" i="106"/>
  <c r="CDC8" i="106"/>
  <c r="CDD8" i="106"/>
  <c r="CDE8" i="106"/>
  <c r="CDF8" i="106"/>
  <c r="CDG8" i="106"/>
  <c r="CDH8" i="106"/>
  <c r="CDI8" i="106"/>
  <c r="CDJ8" i="106"/>
  <c r="CDK8" i="106"/>
  <c r="CDL8" i="106"/>
  <c r="CDM8" i="106"/>
  <c r="CDN8" i="106"/>
  <c r="CDO8" i="106"/>
  <c r="CDP8" i="106"/>
  <c r="CDQ8" i="106"/>
  <c r="CDR8" i="106"/>
  <c r="CDS8" i="106"/>
  <c r="CDT8" i="106"/>
  <c r="CDU8" i="106"/>
  <c r="CDV8" i="106"/>
  <c r="CDW8" i="106"/>
  <c r="CDX8" i="106"/>
  <c r="CDY8" i="106"/>
  <c r="CDZ8" i="106"/>
  <c r="CEA8" i="106"/>
  <c r="CEB8" i="106"/>
  <c r="CEC8" i="106"/>
  <c r="CED8" i="106"/>
  <c r="CEE8" i="106"/>
  <c r="CEF8" i="106"/>
  <c r="CEG8" i="106"/>
  <c r="CEH8" i="106"/>
  <c r="CEI8" i="106"/>
  <c r="CEJ8" i="106"/>
  <c r="CEK8" i="106"/>
  <c r="CEL8" i="106"/>
  <c r="CEM8" i="106"/>
  <c r="CEN8" i="106"/>
  <c r="CEO8" i="106"/>
  <c r="CEP8" i="106"/>
  <c r="CEQ8" i="106"/>
  <c r="CER8" i="106"/>
  <c r="CES8" i="106"/>
  <c r="CET8" i="106"/>
  <c r="CEU8" i="106"/>
  <c r="CEV8" i="106"/>
  <c r="CEW8" i="106"/>
  <c r="CEX8" i="106"/>
  <c r="CEY8" i="106"/>
  <c r="CEZ8" i="106"/>
  <c r="CFA8" i="106"/>
  <c r="CFB8" i="106"/>
  <c r="CFC8" i="106"/>
  <c r="CFD8" i="106"/>
  <c r="CFE8" i="106"/>
  <c r="CFF8" i="106"/>
  <c r="CFG8" i="106"/>
  <c r="CFH8" i="106"/>
  <c r="CFI8" i="106"/>
  <c r="CFJ8" i="106"/>
  <c r="CFK8" i="106"/>
  <c r="CFL8" i="106"/>
  <c r="CFM8" i="106"/>
  <c r="CFN8" i="106"/>
  <c r="CFO8" i="106"/>
  <c r="CFP8" i="106"/>
  <c r="CFQ8" i="106"/>
  <c r="CFR8" i="106"/>
  <c r="CFS8" i="106"/>
  <c r="CFT8" i="106"/>
  <c r="CFU8" i="106"/>
  <c r="CFV8" i="106"/>
  <c r="CFW8" i="106"/>
  <c r="CFX8" i="106"/>
  <c r="CFY8" i="106"/>
  <c r="CFZ8" i="106"/>
  <c r="CGA8" i="106"/>
  <c r="CGB8" i="106"/>
  <c r="CGC8" i="106"/>
  <c r="CGD8" i="106"/>
  <c r="CGE8" i="106"/>
  <c r="CGF8" i="106"/>
  <c r="CGG8" i="106"/>
  <c r="CGH8" i="106"/>
  <c r="CGI8" i="106"/>
  <c r="CGJ8" i="106"/>
  <c r="CGK8" i="106"/>
  <c r="CGL8" i="106"/>
  <c r="CGM8" i="106"/>
  <c r="CGN8" i="106"/>
  <c r="CGO8" i="106"/>
  <c r="CGP8" i="106"/>
  <c r="CGQ8" i="106"/>
  <c r="CGR8" i="106"/>
  <c r="CGS8" i="106"/>
  <c r="CGT8" i="106"/>
  <c r="CGU8" i="106"/>
  <c r="CGV8" i="106"/>
  <c r="CGW8" i="106"/>
  <c r="CGX8" i="106"/>
  <c r="CGY8" i="106"/>
  <c r="CGZ8" i="106"/>
  <c r="CHA8" i="106"/>
  <c r="CHB8" i="106"/>
  <c r="CHC8" i="106"/>
  <c r="CHD8" i="106"/>
  <c r="CHE8" i="106"/>
  <c r="CHF8" i="106"/>
  <c r="CHG8" i="106"/>
  <c r="CHH8" i="106"/>
  <c r="CHI8" i="106"/>
  <c r="CHJ8" i="106"/>
  <c r="CHK8" i="106"/>
  <c r="CHL8" i="106"/>
  <c r="CHM8" i="106"/>
  <c r="CHN8" i="106"/>
  <c r="CHO8" i="106"/>
  <c r="CHP8" i="106"/>
  <c r="CHQ8" i="106"/>
  <c r="CHR8" i="106"/>
  <c r="CHS8" i="106"/>
  <c r="CHT8" i="106"/>
  <c r="CHU8" i="106"/>
  <c r="CHV8" i="106"/>
  <c r="CHW8" i="106"/>
  <c r="CHX8" i="106"/>
  <c r="CHY8" i="106"/>
  <c r="CHZ8" i="106"/>
  <c r="CIA8" i="106"/>
  <c r="CIB8" i="106"/>
  <c r="CIC8" i="106"/>
  <c r="CID8" i="106"/>
  <c r="CIE8" i="106"/>
  <c r="CIF8" i="106"/>
  <c r="CIG8" i="106"/>
  <c r="CIH8" i="106"/>
  <c r="CII8" i="106"/>
  <c r="CIJ8" i="106"/>
  <c r="CIK8" i="106"/>
  <c r="CIL8" i="106"/>
  <c r="CIM8" i="106"/>
  <c r="CIN8" i="106"/>
  <c r="CIO8" i="106"/>
  <c r="CIP8" i="106"/>
  <c r="CIQ8" i="106"/>
  <c r="CIR8" i="106"/>
  <c r="CIS8" i="106"/>
  <c r="CIT8" i="106"/>
  <c r="CIU8" i="106"/>
  <c r="CIV8" i="106"/>
  <c r="CIW8" i="106"/>
  <c r="CIX8" i="106"/>
  <c r="CIY8" i="106"/>
  <c r="CIZ8" i="106"/>
  <c r="CJA8" i="106"/>
  <c r="CJB8" i="106"/>
  <c r="CJC8" i="106"/>
  <c r="CJD8" i="106"/>
  <c r="CJE8" i="106"/>
  <c r="CJF8" i="106"/>
  <c r="CJG8" i="106"/>
  <c r="CJH8" i="106"/>
  <c r="CJI8" i="106"/>
  <c r="CJJ8" i="106"/>
  <c r="CJK8" i="106"/>
  <c r="CJL8" i="106"/>
  <c r="CJM8" i="106"/>
  <c r="CJN8" i="106"/>
  <c r="CJO8" i="106"/>
  <c r="CJP8" i="106"/>
  <c r="CJQ8" i="106"/>
  <c r="CJR8" i="106"/>
  <c r="CJS8" i="106"/>
  <c r="CJT8" i="106"/>
  <c r="CJU8" i="106"/>
  <c r="CJV8" i="106"/>
  <c r="CJW8" i="106"/>
  <c r="CJX8" i="106"/>
  <c r="CJY8" i="106"/>
  <c r="CJZ8" i="106"/>
  <c r="CKA8" i="106"/>
  <c r="CKB8" i="106"/>
  <c r="CKC8" i="106"/>
  <c r="CKD8" i="106"/>
  <c r="CKE8" i="106"/>
  <c r="CKF8" i="106"/>
  <c r="CKG8" i="106"/>
  <c r="CKH8" i="106"/>
  <c r="CKI8" i="106"/>
  <c r="CKJ8" i="106"/>
  <c r="CKK8" i="106"/>
  <c r="CKL8" i="106"/>
  <c r="CKM8" i="106"/>
  <c r="CKN8" i="106"/>
  <c r="CKO8" i="106"/>
  <c r="CKP8" i="106"/>
  <c r="CKQ8" i="106"/>
  <c r="CKR8" i="106"/>
  <c r="CKS8" i="106"/>
  <c r="CKT8" i="106"/>
  <c r="CKU8" i="106"/>
  <c r="CKV8" i="106"/>
  <c r="CKW8" i="106"/>
  <c r="CKX8" i="106"/>
  <c r="CKY8" i="106"/>
  <c r="CKZ8" i="106"/>
  <c r="CLA8" i="106"/>
  <c r="CLB8" i="106"/>
  <c r="CLC8" i="106"/>
  <c r="CLD8" i="106"/>
  <c r="CLE8" i="106"/>
  <c r="CLF8" i="106"/>
  <c r="CLG8" i="106"/>
  <c r="CLH8" i="106"/>
  <c r="CLI8" i="106"/>
  <c r="CLJ8" i="106"/>
  <c r="CLK8" i="106"/>
  <c r="CLL8" i="106"/>
  <c r="CLM8" i="106"/>
  <c r="CLN8" i="106"/>
  <c r="CLO8" i="106"/>
  <c r="CLP8" i="106"/>
  <c r="CLQ8" i="106"/>
  <c r="CLR8" i="106"/>
  <c r="CLS8" i="106"/>
  <c r="CLT8" i="106"/>
  <c r="CLU8" i="106"/>
  <c r="CLV8" i="106"/>
  <c r="CLW8" i="106"/>
  <c r="CLX8" i="106"/>
  <c r="CLY8" i="106"/>
  <c r="CLZ8" i="106"/>
  <c r="CMA8" i="106"/>
  <c r="CMB8" i="106"/>
  <c r="CMC8" i="106"/>
  <c r="CMD8" i="106"/>
  <c r="CME8" i="106"/>
  <c r="CMF8" i="106"/>
  <c r="CMG8" i="106"/>
  <c r="CMH8" i="106"/>
  <c r="CMI8" i="106"/>
  <c r="CMJ8" i="106"/>
  <c r="CMK8" i="106"/>
  <c r="CML8" i="106"/>
  <c r="CMM8" i="106"/>
  <c r="CMN8" i="106"/>
  <c r="CMO8" i="106"/>
  <c r="CMP8" i="106"/>
  <c r="CMQ8" i="106"/>
  <c r="CMR8" i="106"/>
  <c r="CMS8" i="106"/>
  <c r="CMT8" i="106"/>
  <c r="CMU8" i="106"/>
  <c r="CMV8" i="106"/>
  <c r="CMW8" i="106"/>
  <c r="CMX8" i="106"/>
  <c r="CMY8" i="106"/>
  <c r="CMZ8" i="106"/>
  <c r="CNA8" i="106"/>
  <c r="CNB8" i="106"/>
  <c r="CNC8" i="106"/>
  <c r="CND8" i="106"/>
  <c r="CNE8" i="106"/>
  <c r="CNF8" i="106"/>
  <c r="CNG8" i="106"/>
  <c r="CNH8" i="106"/>
  <c r="CNI8" i="106"/>
  <c r="CNJ8" i="106"/>
  <c r="CNK8" i="106"/>
  <c r="CNL8" i="106"/>
  <c r="CNM8" i="106"/>
  <c r="CNN8" i="106"/>
  <c r="CNO8" i="106"/>
  <c r="CNP8" i="106"/>
  <c r="CNQ8" i="106"/>
  <c r="CNR8" i="106"/>
  <c r="CNS8" i="106"/>
  <c r="CNT8" i="106"/>
  <c r="CNU8" i="106"/>
  <c r="CNV8" i="106"/>
  <c r="CNW8" i="106"/>
  <c r="CNX8" i="106"/>
  <c r="CNY8" i="106"/>
  <c r="CNZ8" i="106"/>
  <c r="COA8" i="106"/>
  <c r="COB8" i="106"/>
  <c r="COC8" i="106"/>
  <c r="COD8" i="106"/>
  <c r="COE8" i="106"/>
  <c r="COF8" i="106"/>
  <c r="COG8" i="106"/>
  <c r="COH8" i="106"/>
  <c r="COI8" i="106"/>
  <c r="COJ8" i="106"/>
  <c r="COK8" i="106"/>
  <c r="COL8" i="106"/>
  <c r="COM8" i="106"/>
  <c r="CON8" i="106"/>
  <c r="COO8" i="106"/>
  <c r="COP8" i="106"/>
  <c r="COQ8" i="106"/>
  <c r="COR8" i="106"/>
  <c r="COS8" i="106"/>
  <c r="COT8" i="106"/>
  <c r="COU8" i="106"/>
  <c r="COV8" i="106"/>
  <c r="COW8" i="106"/>
  <c r="COX8" i="106"/>
  <c r="COY8" i="106"/>
  <c r="COZ8" i="106"/>
  <c r="CPA8" i="106"/>
  <c r="CPB8" i="106"/>
  <c r="CPC8" i="106"/>
  <c r="CPD8" i="106"/>
  <c r="CPE8" i="106"/>
  <c r="CPF8" i="106"/>
  <c r="CPG8" i="106"/>
  <c r="CPH8" i="106"/>
  <c r="CPI8" i="106"/>
  <c r="CPJ8" i="106"/>
  <c r="CPK8" i="106"/>
  <c r="CPL8" i="106"/>
  <c r="CPM8" i="106"/>
  <c r="CPN8" i="106"/>
  <c r="CPO8" i="106"/>
  <c r="CPP8" i="106"/>
  <c r="CPQ8" i="106"/>
  <c r="CPR8" i="106"/>
  <c r="CPS8" i="106"/>
  <c r="CPT8" i="106"/>
  <c r="CPU8" i="106"/>
  <c r="CPV8" i="106"/>
  <c r="CPW8" i="106"/>
  <c r="CPX8" i="106"/>
  <c r="CPY8" i="106"/>
  <c r="CPZ8" i="106"/>
  <c r="CQA8" i="106"/>
  <c r="CQB8" i="106"/>
  <c r="CQC8" i="106"/>
  <c r="CQD8" i="106"/>
  <c r="CQE8" i="106"/>
  <c r="CQF8" i="106"/>
  <c r="CQG8" i="106"/>
  <c r="CQH8" i="106"/>
  <c r="CQI8" i="106"/>
  <c r="CQJ8" i="106"/>
  <c r="CQK8" i="106"/>
  <c r="CQL8" i="106"/>
  <c r="CQM8" i="106"/>
  <c r="CQN8" i="106"/>
  <c r="CQO8" i="106"/>
  <c r="CQP8" i="106"/>
  <c r="CQQ8" i="106"/>
  <c r="CQR8" i="106"/>
  <c r="CQS8" i="106"/>
  <c r="CQT8" i="106"/>
  <c r="CQU8" i="106"/>
  <c r="CQV8" i="106"/>
  <c r="CQW8" i="106"/>
  <c r="CQX8" i="106"/>
  <c r="CQY8" i="106"/>
  <c r="CQZ8" i="106"/>
  <c r="CRA8" i="106"/>
  <c r="CRB8" i="106"/>
  <c r="CRC8" i="106"/>
  <c r="CRD8" i="106"/>
  <c r="CRE8" i="106"/>
  <c r="CRF8" i="106"/>
  <c r="CRG8" i="106"/>
  <c r="CRH8" i="106"/>
  <c r="CRI8" i="106"/>
  <c r="CRJ8" i="106"/>
  <c r="CRK8" i="106"/>
  <c r="CRL8" i="106"/>
  <c r="CRM8" i="106"/>
  <c r="CRN8" i="106"/>
  <c r="CRO8" i="106"/>
  <c r="CRP8" i="106"/>
  <c r="CRQ8" i="106"/>
  <c r="CRR8" i="106"/>
  <c r="CRS8" i="106"/>
  <c r="CRT8" i="106"/>
  <c r="CRU8" i="106"/>
  <c r="CRV8" i="106"/>
  <c r="CRW8" i="106"/>
  <c r="CRX8" i="106"/>
  <c r="CRY8" i="106"/>
  <c r="CRZ8" i="106"/>
  <c r="CSA8" i="106"/>
  <c r="CSB8" i="106"/>
  <c r="CSC8" i="106"/>
  <c r="CSD8" i="106"/>
  <c r="CSE8" i="106"/>
  <c r="CSF8" i="106"/>
  <c r="CSG8" i="106"/>
  <c r="CSH8" i="106"/>
  <c r="CSI8" i="106"/>
  <c r="CSJ8" i="106"/>
  <c r="CSK8" i="106"/>
  <c r="CSL8" i="106"/>
  <c r="CSM8" i="106"/>
  <c r="CSN8" i="106"/>
  <c r="CSO8" i="106"/>
  <c r="CSP8" i="106"/>
  <c r="CSQ8" i="106"/>
  <c r="CSR8" i="106"/>
  <c r="CSS8" i="106"/>
  <c r="CST8" i="106"/>
  <c r="CSU8" i="106"/>
  <c r="CSV8" i="106"/>
  <c r="CSW8" i="106"/>
  <c r="CSX8" i="106"/>
  <c r="CSY8" i="106"/>
  <c r="CSZ8" i="106"/>
  <c r="CTA8" i="106"/>
  <c r="CTB8" i="106"/>
  <c r="CTC8" i="106"/>
  <c r="CTD8" i="106"/>
  <c r="CTE8" i="106"/>
  <c r="CTF8" i="106"/>
  <c r="CTG8" i="106"/>
  <c r="CTH8" i="106"/>
  <c r="CTI8" i="106"/>
  <c r="CTJ8" i="106"/>
  <c r="CTK8" i="106"/>
  <c r="CTL8" i="106"/>
  <c r="CTM8" i="106"/>
  <c r="CTN8" i="106"/>
  <c r="CTO8" i="106"/>
  <c r="CTP8" i="106"/>
  <c r="CTQ8" i="106"/>
  <c r="CTR8" i="106"/>
  <c r="CTS8" i="106"/>
  <c r="CTT8" i="106"/>
  <c r="CTU8" i="106"/>
  <c r="CTV8" i="106"/>
  <c r="CTW8" i="106"/>
  <c r="CTX8" i="106"/>
  <c r="CTY8" i="106"/>
  <c r="CTZ8" i="106"/>
  <c r="CUA8" i="106"/>
  <c r="CUB8" i="106"/>
  <c r="CUC8" i="106"/>
  <c r="CUD8" i="106"/>
  <c r="CUE8" i="106"/>
  <c r="CUF8" i="106"/>
  <c r="CUG8" i="106"/>
  <c r="CUH8" i="106"/>
  <c r="CUI8" i="106"/>
  <c r="CUJ8" i="106"/>
  <c r="CUK8" i="106"/>
  <c r="CUL8" i="106"/>
  <c r="CUM8" i="106"/>
  <c r="CUN8" i="106"/>
  <c r="CUO8" i="106"/>
  <c r="CUP8" i="106"/>
  <c r="CUQ8" i="106"/>
  <c r="CUR8" i="106"/>
  <c r="CUS8" i="106"/>
  <c r="CUT8" i="106"/>
  <c r="CUU8" i="106"/>
  <c r="CUV8" i="106"/>
  <c r="CUW8" i="106"/>
  <c r="CUX8" i="106"/>
  <c r="CUY8" i="106"/>
  <c r="CUZ8" i="106"/>
  <c r="CVA8" i="106"/>
  <c r="CVB8" i="106"/>
  <c r="CVC8" i="106"/>
  <c r="CVD8" i="106"/>
  <c r="CVE8" i="106"/>
  <c r="CVF8" i="106"/>
  <c r="CVG8" i="106"/>
  <c r="CVH8" i="106"/>
  <c r="CVI8" i="106"/>
  <c r="CVJ8" i="106"/>
  <c r="CVK8" i="106"/>
  <c r="CVL8" i="106"/>
  <c r="CVM8" i="106"/>
  <c r="CVN8" i="106"/>
  <c r="CVO8" i="106"/>
  <c r="CVP8" i="106"/>
  <c r="CVQ8" i="106"/>
  <c r="CVR8" i="106"/>
  <c r="CVS8" i="106"/>
  <c r="CVT8" i="106"/>
  <c r="CVU8" i="106"/>
  <c r="CVV8" i="106"/>
  <c r="CVW8" i="106"/>
  <c r="CVX8" i="106"/>
  <c r="CVY8" i="106"/>
  <c r="CVZ8" i="106"/>
  <c r="CWA8" i="106"/>
  <c r="CWB8" i="106"/>
  <c r="CWC8" i="106"/>
  <c r="CWD8" i="106"/>
  <c r="CWE8" i="106"/>
  <c r="CWF8" i="106"/>
  <c r="CWG8" i="106"/>
  <c r="CWH8" i="106"/>
  <c r="CWI8" i="106"/>
  <c r="CWJ8" i="106"/>
  <c r="CWK8" i="106"/>
  <c r="CWL8" i="106"/>
  <c r="CWM8" i="106"/>
  <c r="CWN8" i="106"/>
  <c r="CWO8" i="106"/>
  <c r="CWP8" i="106"/>
  <c r="CWQ8" i="106"/>
  <c r="CWR8" i="106"/>
  <c r="CWS8" i="106"/>
  <c r="CWT8" i="106"/>
  <c r="CWU8" i="106"/>
  <c r="CWV8" i="106"/>
  <c r="CWW8" i="106"/>
  <c r="CWX8" i="106"/>
  <c r="CWY8" i="106"/>
  <c r="CWZ8" i="106"/>
  <c r="CXA8" i="106"/>
  <c r="CXB8" i="106"/>
  <c r="CXC8" i="106"/>
  <c r="CXD8" i="106"/>
  <c r="CXE8" i="106"/>
  <c r="CXF8" i="106"/>
  <c r="CXG8" i="106"/>
  <c r="CXH8" i="106"/>
  <c r="CXI8" i="106"/>
  <c r="CXJ8" i="106"/>
  <c r="CXK8" i="106"/>
  <c r="CXL8" i="106"/>
  <c r="CXM8" i="106"/>
  <c r="CXN8" i="106"/>
  <c r="CXO8" i="106"/>
  <c r="CXP8" i="106"/>
  <c r="CXQ8" i="106"/>
  <c r="CXR8" i="106"/>
  <c r="CXS8" i="106"/>
  <c r="CXT8" i="106"/>
  <c r="CXU8" i="106"/>
  <c r="CXV8" i="106"/>
  <c r="CXW8" i="106"/>
  <c r="CXX8" i="106"/>
  <c r="CXY8" i="106"/>
  <c r="CXZ8" i="106"/>
  <c r="CYA8" i="106"/>
  <c r="CYB8" i="106"/>
  <c r="CYC8" i="106"/>
  <c r="CYD8" i="106"/>
  <c r="CYE8" i="106"/>
  <c r="CYF8" i="106"/>
  <c r="CYG8" i="106"/>
  <c r="CYH8" i="106"/>
  <c r="CYI8" i="106"/>
  <c r="CYJ8" i="106"/>
  <c r="CYK8" i="106"/>
  <c r="CYL8" i="106"/>
  <c r="CYM8" i="106"/>
  <c r="CYN8" i="106"/>
  <c r="CYO8" i="106"/>
  <c r="CYP8" i="106"/>
  <c r="CYQ8" i="106"/>
  <c r="CYR8" i="106"/>
  <c r="CYS8" i="106"/>
  <c r="CYT8" i="106"/>
  <c r="CYU8" i="106"/>
  <c r="CYV8" i="106"/>
  <c r="CYW8" i="106"/>
  <c r="CYX8" i="106"/>
  <c r="CYY8" i="106"/>
  <c r="CYZ8" i="106"/>
  <c r="CZA8" i="106"/>
  <c r="CZB8" i="106"/>
  <c r="CZC8" i="106"/>
  <c r="CZD8" i="106"/>
  <c r="CZE8" i="106"/>
  <c r="CZF8" i="106"/>
  <c r="CZG8" i="106"/>
  <c r="CZH8" i="106"/>
  <c r="CZI8" i="106"/>
  <c r="CZJ8" i="106"/>
  <c r="CZK8" i="106"/>
  <c r="CZL8" i="106"/>
  <c r="CZM8" i="106"/>
  <c r="CZN8" i="106"/>
  <c r="CZO8" i="106"/>
  <c r="CZP8" i="106"/>
  <c r="CZQ8" i="106"/>
  <c r="CZR8" i="106"/>
  <c r="CZS8" i="106"/>
  <c r="CZT8" i="106"/>
  <c r="CZU8" i="106"/>
  <c r="CZV8" i="106"/>
  <c r="CZW8" i="106"/>
  <c r="CZX8" i="106"/>
  <c r="CZY8" i="106"/>
  <c r="CZZ8" i="106"/>
  <c r="DAA8" i="106"/>
  <c r="DAB8" i="106"/>
  <c r="DAC8" i="106"/>
  <c r="DAD8" i="106"/>
  <c r="DAE8" i="106"/>
  <c r="DAF8" i="106"/>
  <c r="DAG8" i="106"/>
  <c r="DAH8" i="106"/>
  <c r="DAI8" i="106"/>
  <c r="DAJ8" i="106"/>
  <c r="DAK8" i="106"/>
  <c r="DAL8" i="106"/>
  <c r="DAM8" i="106"/>
  <c r="DAN8" i="106"/>
  <c r="DAO8" i="106"/>
  <c r="DAP8" i="106"/>
  <c r="DAQ8" i="106"/>
  <c r="DAR8" i="106"/>
  <c r="DAS8" i="106"/>
  <c r="DAT8" i="106"/>
  <c r="DAU8" i="106"/>
  <c r="DAV8" i="106"/>
  <c r="DAW8" i="106"/>
  <c r="DAX8" i="106"/>
  <c r="DAY8" i="106"/>
  <c r="DAZ8" i="106"/>
  <c r="DBA8" i="106"/>
  <c r="DBB8" i="106"/>
  <c r="DBC8" i="106"/>
  <c r="DBD8" i="106"/>
  <c r="DBE8" i="106"/>
  <c r="DBF8" i="106"/>
  <c r="DBG8" i="106"/>
  <c r="DBH8" i="106"/>
  <c r="DBI8" i="106"/>
  <c r="DBJ8" i="106"/>
  <c r="DBK8" i="106"/>
  <c r="DBL8" i="106"/>
  <c r="DBM8" i="106"/>
  <c r="DBN8" i="106"/>
  <c r="DBO8" i="106"/>
  <c r="DBP8" i="106"/>
  <c r="DBQ8" i="106"/>
  <c r="DBR8" i="106"/>
  <c r="DBS8" i="106"/>
  <c r="DBT8" i="106"/>
  <c r="DBU8" i="106"/>
  <c r="DBV8" i="106"/>
  <c r="DBW8" i="106"/>
  <c r="DBX8" i="106"/>
  <c r="DBY8" i="106"/>
  <c r="DBZ8" i="106"/>
  <c r="DCA8" i="106"/>
  <c r="DCB8" i="106"/>
  <c r="DCC8" i="106"/>
  <c r="DCD8" i="106"/>
  <c r="DCE8" i="106"/>
  <c r="DCF8" i="106"/>
  <c r="DCG8" i="106"/>
  <c r="DCH8" i="106"/>
  <c r="DCI8" i="106"/>
  <c r="DCJ8" i="106"/>
  <c r="DCK8" i="106"/>
  <c r="DCL8" i="106"/>
  <c r="DCM8" i="106"/>
  <c r="DCN8" i="106"/>
  <c r="DCO8" i="106"/>
  <c r="DCP8" i="106"/>
  <c r="DCQ8" i="106"/>
  <c r="DCR8" i="106"/>
  <c r="DCS8" i="106"/>
  <c r="DCT8" i="106"/>
  <c r="DCU8" i="106"/>
  <c r="DCV8" i="106"/>
  <c r="DCW8" i="106"/>
  <c r="DCX8" i="106"/>
  <c r="DCY8" i="106"/>
  <c r="DCZ8" i="106"/>
  <c r="DDA8" i="106"/>
  <c r="DDB8" i="106"/>
  <c r="DDC8" i="106"/>
  <c r="DDD8" i="106"/>
  <c r="DDE8" i="106"/>
  <c r="DDF8" i="106"/>
  <c r="DDG8" i="106"/>
  <c r="DDH8" i="106"/>
  <c r="DDI8" i="106"/>
  <c r="DDJ8" i="106"/>
  <c r="DDK8" i="106"/>
  <c r="DDL8" i="106"/>
  <c r="DDM8" i="106"/>
  <c r="DDN8" i="106"/>
  <c r="DDO8" i="106"/>
  <c r="DDP8" i="106"/>
  <c r="DDQ8" i="106"/>
  <c r="DDR8" i="106"/>
  <c r="DDS8" i="106"/>
  <c r="DDT8" i="106"/>
  <c r="DDU8" i="106"/>
  <c r="DDV8" i="106"/>
  <c r="DDW8" i="106"/>
  <c r="DDX8" i="106"/>
  <c r="DDY8" i="106"/>
  <c r="DDZ8" i="106"/>
  <c r="DEA8" i="106"/>
  <c r="DEB8" i="106"/>
  <c r="DEC8" i="106"/>
  <c r="DED8" i="106"/>
  <c r="DEE8" i="106"/>
  <c r="DEF8" i="106"/>
  <c r="DEG8" i="106"/>
  <c r="DEH8" i="106"/>
  <c r="DEI8" i="106"/>
  <c r="DEJ8" i="106"/>
  <c r="DEK8" i="106"/>
  <c r="DEL8" i="106"/>
  <c r="DEM8" i="106"/>
  <c r="DEN8" i="106"/>
  <c r="DEO8" i="106"/>
  <c r="DEP8" i="106"/>
  <c r="DEQ8" i="106"/>
  <c r="DER8" i="106"/>
  <c r="DES8" i="106"/>
  <c r="DET8" i="106"/>
  <c r="DEU8" i="106"/>
  <c r="DEV8" i="106"/>
  <c r="DEW8" i="106"/>
  <c r="DEX8" i="106"/>
  <c r="DEY8" i="106"/>
  <c r="DEZ8" i="106"/>
  <c r="DFA8" i="106"/>
  <c r="DFB8" i="106"/>
  <c r="DFC8" i="106"/>
  <c r="DFD8" i="106"/>
  <c r="DFE8" i="106"/>
  <c r="DFF8" i="106"/>
  <c r="DFG8" i="106"/>
  <c r="DFH8" i="106"/>
  <c r="DFI8" i="106"/>
  <c r="DFJ8" i="106"/>
  <c r="DFK8" i="106"/>
  <c r="DFL8" i="106"/>
  <c r="DFM8" i="106"/>
  <c r="DFN8" i="106"/>
  <c r="DFO8" i="106"/>
  <c r="DFP8" i="106"/>
  <c r="DFQ8" i="106"/>
  <c r="DFR8" i="106"/>
  <c r="DFS8" i="106"/>
  <c r="DFT8" i="106"/>
  <c r="DFU8" i="106"/>
  <c r="DFV8" i="106"/>
  <c r="DFW8" i="106"/>
  <c r="DFX8" i="106"/>
  <c r="DFY8" i="106"/>
  <c r="DFZ8" i="106"/>
  <c r="DGA8" i="106"/>
  <c r="DGB8" i="106"/>
  <c r="DGC8" i="106"/>
  <c r="DGD8" i="106"/>
  <c r="DGE8" i="106"/>
  <c r="DGF8" i="106"/>
  <c r="DGG8" i="106"/>
  <c r="DGH8" i="106"/>
  <c r="DGI8" i="106"/>
  <c r="DGJ8" i="106"/>
  <c r="DGK8" i="106"/>
  <c r="DGL8" i="106"/>
  <c r="DGM8" i="106"/>
  <c r="DGN8" i="106"/>
  <c r="DGO8" i="106"/>
  <c r="DGP8" i="106"/>
  <c r="DGQ8" i="106"/>
  <c r="DGR8" i="106"/>
  <c r="DGS8" i="106"/>
  <c r="DGT8" i="106"/>
  <c r="DGU8" i="106"/>
  <c r="DGV8" i="106"/>
  <c r="DGW8" i="106"/>
  <c r="DGX8" i="106"/>
  <c r="DGY8" i="106"/>
  <c r="DGZ8" i="106"/>
  <c r="DHA8" i="106"/>
  <c r="DHB8" i="106"/>
  <c r="DHC8" i="106"/>
  <c r="DHD8" i="106"/>
  <c r="DHE8" i="106"/>
  <c r="DHF8" i="106"/>
  <c r="DHG8" i="106"/>
  <c r="DHH8" i="106"/>
  <c r="DHI8" i="106"/>
  <c r="DHJ8" i="106"/>
  <c r="DHK8" i="106"/>
  <c r="DHL8" i="106"/>
  <c r="DHM8" i="106"/>
  <c r="DHN8" i="106"/>
  <c r="DHO8" i="106"/>
  <c r="DHP8" i="106"/>
  <c r="DHQ8" i="106"/>
  <c r="DHR8" i="106"/>
  <c r="DHS8" i="106"/>
  <c r="DHT8" i="106"/>
  <c r="DHU8" i="106"/>
  <c r="DHV8" i="106"/>
  <c r="DHW8" i="106"/>
  <c r="DHX8" i="106"/>
  <c r="DHY8" i="106"/>
  <c r="DHZ8" i="106"/>
  <c r="DIA8" i="106"/>
  <c r="DIB8" i="106"/>
  <c r="DIC8" i="106"/>
  <c r="DID8" i="106"/>
  <c r="DIE8" i="106"/>
  <c r="DIF8" i="106"/>
  <c r="DIG8" i="106"/>
  <c r="DIH8" i="106"/>
  <c r="DII8" i="106"/>
  <c r="DIJ8" i="106"/>
  <c r="DIK8" i="106"/>
  <c r="DIL8" i="106"/>
  <c r="DIM8" i="106"/>
  <c r="DIN8" i="106"/>
  <c r="DIO8" i="106"/>
  <c r="DIP8" i="106"/>
  <c r="DIQ8" i="106"/>
  <c r="DIR8" i="106"/>
  <c r="DIS8" i="106"/>
  <c r="DIT8" i="106"/>
  <c r="DIU8" i="106"/>
  <c r="DIV8" i="106"/>
  <c r="DIW8" i="106"/>
  <c r="DIX8" i="106"/>
  <c r="DIY8" i="106"/>
  <c r="DIZ8" i="106"/>
  <c r="DJA8" i="106"/>
  <c r="DJB8" i="106"/>
  <c r="DJC8" i="106"/>
  <c r="DJD8" i="106"/>
  <c r="DJE8" i="106"/>
  <c r="DJF8" i="106"/>
  <c r="DJG8" i="106"/>
  <c r="DJH8" i="106"/>
  <c r="DJI8" i="106"/>
  <c r="DJJ8" i="106"/>
  <c r="DJK8" i="106"/>
  <c r="DJL8" i="106"/>
  <c r="DJM8" i="106"/>
  <c r="DJN8" i="106"/>
  <c r="DJO8" i="106"/>
  <c r="DJP8" i="106"/>
  <c r="DJQ8" i="106"/>
  <c r="DJR8" i="106"/>
  <c r="DJS8" i="106"/>
  <c r="DJT8" i="106"/>
  <c r="DJU8" i="106"/>
  <c r="DJV8" i="106"/>
  <c r="DJW8" i="106"/>
  <c r="DJX8" i="106"/>
  <c r="DJY8" i="106"/>
  <c r="DJZ8" i="106"/>
  <c r="DKA8" i="106"/>
  <c r="DKB8" i="106"/>
  <c r="DKC8" i="106"/>
  <c r="DKD8" i="106"/>
  <c r="DKE8" i="106"/>
  <c r="DKF8" i="106"/>
  <c r="DKG8" i="106"/>
  <c r="DKH8" i="106"/>
  <c r="DKI8" i="106"/>
  <c r="DKJ8" i="106"/>
  <c r="DKK8" i="106"/>
  <c r="DKL8" i="106"/>
  <c r="DKM8" i="106"/>
  <c r="DKN8" i="106"/>
  <c r="DKO8" i="106"/>
  <c r="DKP8" i="106"/>
  <c r="DKQ8" i="106"/>
  <c r="DKR8" i="106"/>
  <c r="DKS8" i="106"/>
  <c r="DKT8" i="106"/>
  <c r="DKU8" i="106"/>
  <c r="DKV8" i="106"/>
  <c r="DKW8" i="106"/>
  <c r="DKX8" i="106"/>
  <c r="DKY8" i="106"/>
  <c r="DKZ8" i="106"/>
  <c r="DLA8" i="106"/>
  <c r="DLB8" i="106"/>
  <c r="DLC8" i="106"/>
  <c r="DLD8" i="106"/>
  <c r="DLE8" i="106"/>
  <c r="DLF8" i="106"/>
  <c r="DLG8" i="106"/>
  <c r="DLH8" i="106"/>
  <c r="DLI8" i="106"/>
  <c r="DLJ8" i="106"/>
  <c r="DLK8" i="106"/>
  <c r="DLL8" i="106"/>
  <c r="DLM8" i="106"/>
  <c r="DLN8" i="106"/>
  <c r="DLO8" i="106"/>
  <c r="DLP8" i="106"/>
  <c r="DLQ8" i="106"/>
  <c r="DLR8" i="106"/>
  <c r="DLS8" i="106"/>
  <c r="DLT8" i="106"/>
  <c r="DLU8" i="106"/>
  <c r="DLV8" i="106"/>
  <c r="DLW8" i="106"/>
  <c r="DLX8" i="106"/>
  <c r="DLY8" i="106"/>
  <c r="DLZ8" i="106"/>
  <c r="DMA8" i="106"/>
  <c r="DMB8" i="106"/>
  <c r="DMC8" i="106"/>
  <c r="DMD8" i="106"/>
  <c r="DME8" i="106"/>
  <c r="DMF8" i="106"/>
  <c r="DMG8" i="106"/>
  <c r="DMH8" i="106"/>
  <c r="DMI8" i="106"/>
  <c r="DMJ8" i="106"/>
  <c r="DMK8" i="106"/>
  <c r="DML8" i="106"/>
  <c r="DMM8" i="106"/>
  <c r="DMN8" i="106"/>
  <c r="DMO8" i="106"/>
  <c r="DMP8" i="106"/>
  <c r="DMQ8" i="106"/>
  <c r="DMR8" i="106"/>
  <c r="DMS8" i="106"/>
  <c r="DMT8" i="106"/>
  <c r="DMU8" i="106"/>
  <c r="DMV8" i="106"/>
  <c r="DMW8" i="106"/>
  <c r="DMX8" i="106"/>
  <c r="DMY8" i="106"/>
  <c r="DMZ8" i="106"/>
  <c r="DNA8" i="106"/>
  <c r="DNB8" i="106"/>
  <c r="DNC8" i="106"/>
  <c r="DND8" i="106"/>
  <c r="DNE8" i="106"/>
  <c r="DNF8" i="106"/>
  <c r="DNG8" i="106"/>
  <c r="DNH8" i="106"/>
  <c r="DNI8" i="106"/>
  <c r="DNJ8" i="106"/>
  <c r="DNK8" i="106"/>
  <c r="DNL8" i="106"/>
  <c r="DNM8" i="106"/>
  <c r="DNN8" i="106"/>
  <c r="DNO8" i="106"/>
  <c r="DNP8" i="106"/>
  <c r="DNQ8" i="106"/>
  <c r="DNR8" i="106"/>
  <c r="DNS8" i="106"/>
  <c r="DNT8" i="106"/>
  <c r="DNU8" i="106"/>
  <c r="DNV8" i="106"/>
  <c r="DNW8" i="106"/>
  <c r="DNX8" i="106"/>
  <c r="DNY8" i="106"/>
  <c r="DNZ8" i="106"/>
  <c r="DOA8" i="106"/>
  <c r="DOB8" i="106"/>
  <c r="DOC8" i="106"/>
  <c r="DOD8" i="106"/>
  <c r="DOE8" i="106"/>
  <c r="DOF8" i="106"/>
  <c r="DOG8" i="106"/>
  <c r="DOH8" i="106"/>
  <c r="DOI8" i="106"/>
  <c r="DOJ8" i="106"/>
  <c r="DOK8" i="106"/>
  <c r="DOL8" i="106"/>
  <c r="DOM8" i="106"/>
  <c r="DON8" i="106"/>
  <c r="DOO8" i="106"/>
  <c r="DOP8" i="106"/>
  <c r="DOQ8" i="106"/>
  <c r="DOR8" i="106"/>
  <c r="DOS8" i="106"/>
  <c r="DOT8" i="106"/>
  <c r="DOU8" i="106"/>
  <c r="DOV8" i="106"/>
  <c r="DOW8" i="106"/>
  <c r="DOX8" i="106"/>
  <c r="DOY8" i="106"/>
  <c r="DOZ8" i="106"/>
  <c r="DPA8" i="106"/>
  <c r="DPB8" i="106"/>
  <c r="DPC8" i="106"/>
  <c r="DPD8" i="106"/>
  <c r="DPE8" i="106"/>
  <c r="DPF8" i="106"/>
  <c r="DPG8" i="106"/>
  <c r="DPH8" i="106"/>
  <c r="DPI8" i="106"/>
  <c r="DPJ8" i="106"/>
  <c r="DPK8" i="106"/>
  <c r="DPL8" i="106"/>
  <c r="DPM8" i="106"/>
  <c r="DPN8" i="106"/>
  <c r="DPO8" i="106"/>
  <c r="DPP8" i="106"/>
  <c r="DPQ8" i="106"/>
  <c r="DPR8" i="106"/>
  <c r="DPS8" i="106"/>
  <c r="DPT8" i="106"/>
  <c r="DPU8" i="106"/>
  <c r="DPV8" i="106"/>
  <c r="DPW8" i="106"/>
  <c r="DPX8" i="106"/>
  <c r="DPY8" i="106"/>
  <c r="DPZ8" i="106"/>
  <c r="DQA8" i="106"/>
  <c r="DQB8" i="106"/>
  <c r="DQC8" i="106"/>
  <c r="DQD8" i="106"/>
  <c r="DQE8" i="106"/>
  <c r="DQF8" i="106"/>
  <c r="DQG8" i="106"/>
  <c r="DQH8" i="106"/>
  <c r="DQI8" i="106"/>
  <c r="DQJ8" i="106"/>
  <c r="DQK8" i="106"/>
  <c r="DQL8" i="106"/>
  <c r="DQM8" i="106"/>
  <c r="DQN8" i="106"/>
  <c r="DQO8" i="106"/>
  <c r="DQP8" i="106"/>
  <c r="DQQ8" i="106"/>
  <c r="DQR8" i="106"/>
  <c r="DQS8" i="106"/>
  <c r="DQT8" i="106"/>
  <c r="DQU8" i="106"/>
  <c r="DQV8" i="106"/>
  <c r="DQW8" i="106"/>
  <c r="DQX8" i="106"/>
  <c r="DQY8" i="106"/>
  <c r="DQZ8" i="106"/>
  <c r="DRA8" i="106"/>
  <c r="DRB8" i="106"/>
  <c r="DRC8" i="106"/>
  <c r="DRD8" i="106"/>
  <c r="DRE8" i="106"/>
  <c r="DRF8" i="106"/>
  <c r="DRG8" i="106"/>
  <c r="DRH8" i="106"/>
  <c r="DRI8" i="106"/>
  <c r="DRJ8" i="106"/>
  <c r="DRK8" i="106"/>
  <c r="DRL8" i="106"/>
  <c r="DRM8" i="106"/>
  <c r="DRN8" i="106"/>
  <c r="DRO8" i="106"/>
  <c r="DRP8" i="106"/>
  <c r="DRQ8" i="106"/>
  <c r="DRR8" i="106"/>
  <c r="DRS8" i="106"/>
  <c r="DRT8" i="106"/>
  <c r="DRU8" i="106"/>
  <c r="DRV8" i="106"/>
  <c r="DRW8" i="106"/>
  <c r="DRX8" i="106"/>
  <c r="DRY8" i="106"/>
  <c r="DRZ8" i="106"/>
  <c r="DSA8" i="106"/>
  <c r="DSB8" i="106"/>
  <c r="DSC8" i="106"/>
  <c r="DSD8" i="106"/>
  <c r="DSE8" i="106"/>
  <c r="DSF8" i="106"/>
  <c r="DSG8" i="106"/>
  <c r="DSH8" i="106"/>
  <c r="DSI8" i="106"/>
  <c r="DSJ8" i="106"/>
  <c r="DSK8" i="106"/>
  <c r="DSL8" i="106"/>
  <c r="DSM8" i="106"/>
  <c r="DSN8" i="106"/>
  <c r="DSO8" i="106"/>
  <c r="DSP8" i="106"/>
  <c r="DSQ8" i="106"/>
  <c r="DSR8" i="106"/>
  <c r="DSS8" i="106"/>
  <c r="DST8" i="106"/>
  <c r="DSU8" i="106"/>
  <c r="DSV8" i="106"/>
  <c r="DSW8" i="106"/>
  <c r="DSX8" i="106"/>
  <c r="DSY8" i="106"/>
  <c r="DSZ8" i="106"/>
  <c r="DTA8" i="106"/>
  <c r="DTB8" i="106"/>
  <c r="DTC8" i="106"/>
  <c r="DTD8" i="106"/>
  <c r="DTE8" i="106"/>
  <c r="DTF8" i="106"/>
  <c r="DTG8" i="106"/>
  <c r="DTH8" i="106"/>
  <c r="DTI8" i="106"/>
  <c r="DTJ8" i="106"/>
  <c r="DTK8" i="106"/>
  <c r="DTL8" i="106"/>
  <c r="DTM8" i="106"/>
  <c r="DTN8" i="106"/>
  <c r="DTO8" i="106"/>
  <c r="DTP8" i="106"/>
  <c r="DTQ8" i="106"/>
  <c r="DTR8" i="106"/>
  <c r="DTS8" i="106"/>
  <c r="DTT8" i="106"/>
  <c r="DTU8" i="106"/>
  <c r="DTV8" i="106"/>
  <c r="DTW8" i="106"/>
  <c r="DTX8" i="106"/>
  <c r="DTY8" i="106"/>
  <c r="DTZ8" i="106"/>
  <c r="DUA8" i="106"/>
  <c r="DUB8" i="106"/>
  <c r="DUC8" i="106"/>
  <c r="DUD8" i="106"/>
  <c r="DUE8" i="106"/>
  <c r="DUF8" i="106"/>
  <c r="DUG8" i="106"/>
  <c r="DUH8" i="106"/>
  <c r="DUI8" i="106"/>
  <c r="DUJ8" i="106"/>
  <c r="DUK8" i="106"/>
  <c r="DUL8" i="106"/>
  <c r="DUM8" i="106"/>
  <c r="DUN8" i="106"/>
  <c r="DUO8" i="106"/>
  <c r="DUP8" i="106"/>
  <c r="DUQ8" i="106"/>
  <c r="DUR8" i="106"/>
  <c r="DUS8" i="106"/>
  <c r="DUT8" i="106"/>
  <c r="DUU8" i="106"/>
  <c r="DUV8" i="106"/>
  <c r="DUW8" i="106"/>
  <c r="DUX8" i="106"/>
  <c r="DUY8" i="106"/>
  <c r="DUZ8" i="106"/>
  <c r="DVA8" i="106"/>
  <c r="DVB8" i="106"/>
  <c r="DVC8" i="106"/>
  <c r="DVD8" i="106"/>
  <c r="DVE8" i="106"/>
  <c r="DVF8" i="106"/>
  <c r="DVG8" i="106"/>
  <c r="DVH8" i="106"/>
  <c r="DVI8" i="106"/>
  <c r="DVJ8" i="106"/>
  <c r="DVK8" i="106"/>
  <c r="DVL8" i="106"/>
  <c r="DVM8" i="106"/>
  <c r="DVN8" i="106"/>
  <c r="DVO8" i="106"/>
  <c r="DVP8" i="106"/>
  <c r="DVQ8" i="106"/>
  <c r="DVR8" i="106"/>
  <c r="DVS8" i="106"/>
  <c r="DVT8" i="106"/>
  <c r="DVU8" i="106"/>
  <c r="DVV8" i="106"/>
  <c r="DVW8" i="106"/>
  <c r="DVX8" i="106"/>
  <c r="DVY8" i="106"/>
  <c r="DVZ8" i="106"/>
  <c r="DWA8" i="106"/>
  <c r="DWB8" i="106"/>
  <c r="DWC8" i="106"/>
  <c r="DWD8" i="106"/>
  <c r="DWE8" i="106"/>
  <c r="DWF8" i="106"/>
  <c r="DWG8" i="106"/>
  <c r="DWH8" i="106"/>
  <c r="DWI8" i="106"/>
  <c r="DWJ8" i="106"/>
  <c r="DWK8" i="106"/>
  <c r="DWL8" i="106"/>
  <c r="DWM8" i="106"/>
  <c r="DWN8" i="106"/>
  <c r="DWO8" i="106"/>
  <c r="DWP8" i="106"/>
  <c r="DWQ8" i="106"/>
  <c r="DWR8" i="106"/>
  <c r="DWS8" i="106"/>
  <c r="DWT8" i="106"/>
  <c r="DWU8" i="106"/>
  <c r="DWV8" i="106"/>
  <c r="DWW8" i="106"/>
  <c r="DWX8" i="106"/>
  <c r="DWY8" i="106"/>
  <c r="DWZ8" i="106"/>
  <c r="DXA8" i="106"/>
  <c r="DXB8" i="106"/>
  <c r="DXC8" i="106"/>
  <c r="DXD8" i="106"/>
  <c r="DXE8" i="106"/>
  <c r="DXF8" i="106"/>
  <c r="DXG8" i="106"/>
  <c r="DXH8" i="106"/>
  <c r="DXI8" i="106"/>
  <c r="DXJ8" i="106"/>
  <c r="DXK8" i="106"/>
  <c r="DXL8" i="106"/>
  <c r="DXM8" i="106"/>
  <c r="DXN8" i="106"/>
  <c r="DXO8" i="106"/>
  <c r="DXP8" i="106"/>
  <c r="DXQ8" i="106"/>
  <c r="DXR8" i="106"/>
  <c r="DXS8" i="106"/>
  <c r="DXT8" i="106"/>
  <c r="DXU8" i="106"/>
  <c r="DXV8" i="106"/>
  <c r="DXW8" i="106"/>
  <c r="DXX8" i="106"/>
  <c r="DXY8" i="106"/>
  <c r="DXZ8" i="106"/>
  <c r="DYA8" i="106"/>
  <c r="DYB8" i="106"/>
  <c r="DYC8" i="106"/>
  <c r="DYD8" i="106"/>
  <c r="DYE8" i="106"/>
  <c r="DYF8" i="106"/>
  <c r="DYG8" i="106"/>
  <c r="DYH8" i="106"/>
  <c r="DYI8" i="106"/>
  <c r="DYJ8" i="106"/>
  <c r="DYK8" i="106"/>
  <c r="DYL8" i="106"/>
  <c r="DYM8" i="106"/>
  <c r="DYN8" i="106"/>
  <c r="DYO8" i="106"/>
  <c r="DYP8" i="106"/>
  <c r="DYQ8" i="106"/>
  <c r="DYR8" i="106"/>
  <c r="DYS8" i="106"/>
  <c r="DYT8" i="106"/>
  <c r="DYU8" i="106"/>
  <c r="DYV8" i="106"/>
  <c r="DYW8" i="106"/>
  <c r="DYX8" i="106"/>
  <c r="DYY8" i="106"/>
  <c r="DYZ8" i="106"/>
  <c r="DZA8" i="106"/>
  <c r="DZB8" i="106"/>
  <c r="DZC8" i="106"/>
  <c r="DZD8" i="106"/>
  <c r="DZE8" i="106"/>
  <c r="DZF8" i="106"/>
  <c r="DZG8" i="106"/>
  <c r="DZH8" i="106"/>
  <c r="DZI8" i="106"/>
  <c r="DZJ8" i="106"/>
  <c r="DZK8" i="106"/>
  <c r="DZL8" i="106"/>
  <c r="DZM8" i="106"/>
  <c r="DZN8" i="106"/>
  <c r="DZO8" i="106"/>
  <c r="DZP8" i="106"/>
  <c r="DZQ8" i="106"/>
  <c r="DZR8" i="106"/>
  <c r="DZS8" i="106"/>
  <c r="DZT8" i="106"/>
  <c r="DZU8" i="106"/>
  <c r="DZV8" i="106"/>
  <c r="DZW8" i="106"/>
  <c r="DZX8" i="106"/>
  <c r="DZY8" i="106"/>
  <c r="DZZ8" i="106"/>
  <c r="EAA8" i="106"/>
  <c r="EAB8" i="106"/>
  <c r="EAC8" i="106"/>
  <c r="EAD8" i="106"/>
  <c r="EAE8" i="106"/>
  <c r="EAF8" i="106"/>
  <c r="EAG8" i="106"/>
  <c r="EAH8" i="106"/>
  <c r="EAI8" i="106"/>
  <c r="EAJ8" i="106"/>
  <c r="EAK8" i="106"/>
  <c r="EAL8" i="106"/>
  <c r="EAM8" i="106"/>
  <c r="EAN8" i="106"/>
  <c r="EAO8" i="106"/>
  <c r="EAP8" i="106"/>
  <c r="EAQ8" i="106"/>
  <c r="EAR8" i="106"/>
  <c r="EAS8" i="106"/>
  <c r="EAT8" i="106"/>
  <c r="EAU8" i="106"/>
  <c r="EAV8" i="106"/>
  <c r="EAW8" i="106"/>
  <c r="EAX8" i="106"/>
  <c r="EAY8" i="106"/>
  <c r="EAZ8" i="106"/>
  <c r="EBA8" i="106"/>
  <c r="EBB8" i="106"/>
  <c r="EBC8" i="106"/>
  <c r="EBD8" i="106"/>
  <c r="EBE8" i="106"/>
  <c r="EBF8" i="106"/>
  <c r="EBG8" i="106"/>
  <c r="EBH8" i="106"/>
  <c r="EBI8" i="106"/>
  <c r="EBJ8" i="106"/>
  <c r="EBK8" i="106"/>
  <c r="EBL8" i="106"/>
  <c r="EBM8" i="106"/>
  <c r="EBN8" i="106"/>
  <c r="EBO8" i="106"/>
  <c r="EBP8" i="106"/>
  <c r="EBQ8" i="106"/>
  <c r="EBR8" i="106"/>
  <c r="EBS8" i="106"/>
  <c r="EBT8" i="106"/>
  <c r="EBU8" i="106"/>
  <c r="EBV8" i="106"/>
  <c r="EBW8" i="106"/>
  <c r="EBX8" i="106"/>
  <c r="EBY8" i="106"/>
  <c r="EBZ8" i="106"/>
  <c r="ECA8" i="106"/>
  <c r="ECB8" i="106"/>
  <c r="ECC8" i="106"/>
  <c r="ECD8" i="106"/>
  <c r="ECE8" i="106"/>
  <c r="ECF8" i="106"/>
  <c r="ECG8" i="106"/>
  <c r="ECH8" i="106"/>
  <c r="ECI8" i="106"/>
  <c r="ECJ8" i="106"/>
  <c r="ECK8" i="106"/>
  <c r="ECL8" i="106"/>
  <c r="ECM8" i="106"/>
  <c r="ECN8" i="106"/>
  <c r="ECO8" i="106"/>
  <c r="ECP8" i="106"/>
  <c r="ECQ8" i="106"/>
  <c r="ECR8" i="106"/>
  <c r="ECS8" i="106"/>
  <c r="ECT8" i="106"/>
  <c r="ECU8" i="106"/>
  <c r="ECV8" i="106"/>
  <c r="ECW8" i="106"/>
  <c r="ECX8" i="106"/>
  <c r="ECY8" i="106"/>
  <c r="ECZ8" i="106"/>
  <c r="EDA8" i="106"/>
  <c r="EDB8" i="106"/>
  <c r="EDC8" i="106"/>
  <c r="EDD8" i="106"/>
  <c r="EDE8" i="106"/>
  <c r="EDF8" i="106"/>
  <c r="EDG8" i="106"/>
  <c r="EDH8" i="106"/>
  <c r="EDI8" i="106"/>
  <c r="EDJ8" i="106"/>
  <c r="EDK8" i="106"/>
  <c r="EDL8" i="106"/>
  <c r="EDM8" i="106"/>
  <c r="EDN8" i="106"/>
  <c r="EDO8" i="106"/>
  <c r="EDP8" i="106"/>
  <c r="EDQ8" i="106"/>
  <c r="EDR8" i="106"/>
  <c r="EDS8" i="106"/>
  <c r="EDT8" i="106"/>
  <c r="EDU8" i="106"/>
  <c r="EDV8" i="106"/>
  <c r="EDW8" i="106"/>
  <c r="EDX8" i="106"/>
  <c r="EDY8" i="106"/>
  <c r="EDZ8" i="106"/>
  <c r="EEA8" i="106"/>
  <c r="EEB8" i="106"/>
  <c r="EEC8" i="106"/>
  <c r="EED8" i="106"/>
  <c r="EEE8" i="106"/>
  <c r="EEF8" i="106"/>
  <c r="EEG8" i="106"/>
  <c r="EEH8" i="106"/>
  <c r="EEI8" i="106"/>
  <c r="EEJ8" i="106"/>
  <c r="EEK8" i="106"/>
  <c r="EEL8" i="106"/>
  <c r="EEM8" i="106"/>
  <c r="EEN8" i="106"/>
  <c r="EEO8" i="106"/>
  <c r="EEP8" i="106"/>
  <c r="EEQ8" i="106"/>
  <c r="EER8" i="106"/>
  <c r="EES8" i="106"/>
  <c r="EET8" i="106"/>
  <c r="EEU8" i="106"/>
  <c r="EEV8" i="106"/>
  <c r="EEW8" i="106"/>
  <c r="EEX8" i="106"/>
  <c r="EEY8" i="106"/>
  <c r="EEZ8" i="106"/>
  <c r="EFA8" i="106"/>
  <c r="EFB8" i="106"/>
  <c r="EFC8" i="106"/>
  <c r="EFD8" i="106"/>
  <c r="EFE8" i="106"/>
  <c r="EFF8" i="106"/>
  <c r="EFG8" i="106"/>
  <c r="EFH8" i="106"/>
  <c r="EFI8" i="106"/>
  <c r="EFJ8" i="106"/>
  <c r="EFK8" i="106"/>
  <c r="EFL8" i="106"/>
  <c r="EFM8" i="106"/>
  <c r="EFN8" i="106"/>
  <c r="EFO8" i="106"/>
  <c r="EFP8" i="106"/>
  <c r="EFQ8" i="106"/>
  <c r="EFR8" i="106"/>
  <c r="EFS8" i="106"/>
  <c r="EFT8" i="106"/>
  <c r="EFU8" i="106"/>
  <c r="EFV8" i="106"/>
  <c r="EFW8" i="106"/>
  <c r="EFX8" i="106"/>
  <c r="EFY8" i="106"/>
  <c r="EFZ8" i="106"/>
  <c r="EGA8" i="106"/>
  <c r="EGB8" i="106"/>
  <c r="EGC8" i="106"/>
  <c r="EGD8" i="106"/>
  <c r="EGE8" i="106"/>
  <c r="EGF8" i="106"/>
  <c r="EGG8" i="106"/>
  <c r="EGH8" i="106"/>
  <c r="EGI8" i="106"/>
  <c r="EGJ8" i="106"/>
  <c r="EGK8" i="106"/>
  <c r="EGL8" i="106"/>
  <c r="EGM8" i="106"/>
  <c r="EGN8" i="106"/>
  <c r="EGO8" i="106"/>
  <c r="EGP8" i="106"/>
  <c r="EGQ8" i="106"/>
  <c r="EGR8" i="106"/>
  <c r="EGS8" i="106"/>
  <c r="EGT8" i="106"/>
  <c r="EGU8" i="106"/>
  <c r="EGV8" i="106"/>
  <c r="EGW8" i="106"/>
  <c r="EGX8" i="106"/>
  <c r="EGY8" i="106"/>
  <c r="EGZ8" i="106"/>
  <c r="EHA8" i="106"/>
  <c r="EHB8" i="106"/>
  <c r="EHC8" i="106"/>
  <c r="EHD8" i="106"/>
  <c r="EHE8" i="106"/>
  <c r="EHF8" i="106"/>
  <c r="EHG8" i="106"/>
  <c r="EHH8" i="106"/>
  <c r="EHI8" i="106"/>
  <c r="EHJ8" i="106"/>
  <c r="EHK8" i="106"/>
  <c r="EHL8" i="106"/>
  <c r="EHM8" i="106"/>
  <c r="EHN8" i="106"/>
  <c r="EHO8" i="106"/>
  <c r="EHP8" i="106"/>
  <c r="EHQ8" i="106"/>
  <c r="EHR8" i="106"/>
  <c r="EHS8" i="106"/>
  <c r="EHT8" i="106"/>
  <c r="EHU8" i="106"/>
  <c r="EHV8" i="106"/>
  <c r="EHW8" i="106"/>
  <c r="EHX8" i="106"/>
  <c r="EHY8" i="106"/>
  <c r="EHZ8" i="106"/>
  <c r="EIA8" i="106"/>
  <c r="EIB8" i="106"/>
  <c r="EIC8" i="106"/>
  <c r="EID8" i="106"/>
  <c r="EIE8" i="106"/>
  <c r="EIF8" i="106"/>
  <c r="EIG8" i="106"/>
  <c r="EIH8" i="106"/>
  <c r="EII8" i="106"/>
  <c r="EIJ8" i="106"/>
  <c r="EIK8" i="106"/>
  <c r="EIL8" i="106"/>
  <c r="EIM8" i="106"/>
  <c r="EIN8" i="106"/>
  <c r="EIO8" i="106"/>
  <c r="EIP8" i="106"/>
  <c r="EIQ8" i="106"/>
  <c r="EIR8" i="106"/>
  <c r="EIS8" i="106"/>
  <c r="EIT8" i="106"/>
  <c r="EIU8" i="106"/>
  <c r="EIV8" i="106"/>
  <c r="EIW8" i="106"/>
  <c r="EIX8" i="106"/>
  <c r="EIY8" i="106"/>
  <c r="EIZ8" i="106"/>
  <c r="EJA8" i="106"/>
  <c r="EJB8" i="106"/>
  <c r="EJC8" i="106"/>
  <c r="EJD8" i="106"/>
  <c r="EJE8" i="106"/>
  <c r="EJF8" i="106"/>
  <c r="EJG8" i="106"/>
  <c r="EJH8" i="106"/>
  <c r="EJI8" i="106"/>
  <c r="EJJ8" i="106"/>
  <c r="EJK8" i="106"/>
  <c r="EJL8" i="106"/>
  <c r="EJM8" i="106"/>
  <c r="EJN8" i="106"/>
  <c r="EJO8" i="106"/>
  <c r="EJP8" i="106"/>
  <c r="EJQ8" i="106"/>
  <c r="EJR8" i="106"/>
  <c r="EJS8" i="106"/>
  <c r="EJT8" i="106"/>
  <c r="EJU8" i="106"/>
  <c r="EJV8" i="106"/>
  <c r="EJW8" i="106"/>
  <c r="EJX8" i="106"/>
  <c r="EJY8" i="106"/>
  <c r="EJZ8" i="106"/>
  <c r="EKA8" i="106"/>
  <c r="EKB8" i="106"/>
  <c r="EKC8" i="106"/>
  <c r="EKD8" i="106"/>
  <c r="EKE8" i="106"/>
  <c r="EKF8" i="106"/>
  <c r="EKG8" i="106"/>
  <c r="EKH8" i="106"/>
  <c r="EKI8" i="106"/>
  <c r="EKJ8" i="106"/>
  <c r="EKK8" i="106"/>
  <c r="EKL8" i="106"/>
  <c r="EKM8" i="106"/>
  <c r="EKN8" i="106"/>
  <c r="EKO8" i="106"/>
  <c r="EKP8" i="106"/>
  <c r="EKQ8" i="106"/>
  <c r="EKR8" i="106"/>
  <c r="EKS8" i="106"/>
  <c r="EKT8" i="106"/>
  <c r="EKU8" i="106"/>
  <c r="EKV8" i="106"/>
  <c r="EKW8" i="106"/>
  <c r="EKX8" i="106"/>
  <c r="EKY8" i="106"/>
  <c r="EKZ8" i="106"/>
  <c r="ELA8" i="106"/>
  <c r="ELB8" i="106"/>
  <c r="ELC8" i="106"/>
  <c r="ELD8" i="106"/>
  <c r="ELE8" i="106"/>
  <c r="ELF8" i="106"/>
  <c r="ELG8" i="106"/>
  <c r="ELH8" i="106"/>
  <c r="ELI8" i="106"/>
  <c r="ELJ8" i="106"/>
  <c r="ELK8" i="106"/>
  <c r="ELL8" i="106"/>
  <c r="ELM8" i="106"/>
  <c r="ELN8" i="106"/>
  <c r="ELO8" i="106"/>
  <c r="ELP8" i="106"/>
  <c r="ELQ8" i="106"/>
  <c r="ELR8" i="106"/>
  <c r="ELS8" i="106"/>
  <c r="ELT8" i="106"/>
  <c r="ELU8" i="106"/>
  <c r="ELV8" i="106"/>
  <c r="ELW8" i="106"/>
  <c r="ELX8" i="106"/>
  <c r="ELY8" i="106"/>
  <c r="ELZ8" i="106"/>
  <c r="EMA8" i="106"/>
  <c r="EMB8" i="106"/>
  <c r="EMC8" i="106"/>
  <c r="EMD8" i="106"/>
  <c r="EME8" i="106"/>
  <c r="EMF8" i="106"/>
  <c r="EMG8" i="106"/>
  <c r="EMH8" i="106"/>
  <c r="EMI8" i="106"/>
  <c r="EMJ8" i="106"/>
  <c r="EMK8" i="106"/>
  <c r="EML8" i="106"/>
  <c r="EMM8" i="106"/>
  <c r="EMN8" i="106"/>
  <c r="EMO8" i="106"/>
  <c r="EMP8" i="106"/>
  <c r="EMQ8" i="106"/>
  <c r="EMR8" i="106"/>
  <c r="EMS8" i="106"/>
  <c r="EMT8" i="106"/>
  <c r="EMU8" i="106"/>
  <c r="EMV8" i="106"/>
  <c r="EMW8" i="106"/>
  <c r="EMX8" i="106"/>
  <c r="EMY8" i="106"/>
  <c r="EMZ8" i="106"/>
  <c r="ENA8" i="106"/>
  <c r="ENB8" i="106"/>
  <c r="ENC8" i="106"/>
  <c r="END8" i="106"/>
  <c r="ENE8" i="106"/>
  <c r="ENF8" i="106"/>
  <c r="ENG8" i="106"/>
  <c r="ENH8" i="106"/>
  <c r="ENI8" i="106"/>
  <c r="ENJ8" i="106"/>
  <c r="ENK8" i="106"/>
  <c r="ENL8" i="106"/>
  <c r="ENM8" i="106"/>
  <c r="ENN8" i="106"/>
  <c r="ENO8" i="106"/>
  <c r="ENP8" i="106"/>
  <c r="ENQ8" i="106"/>
  <c r="ENR8" i="106"/>
  <c r="ENS8" i="106"/>
  <c r="ENT8" i="106"/>
  <c r="ENU8" i="106"/>
  <c r="ENV8" i="106"/>
  <c r="ENW8" i="106"/>
  <c r="ENX8" i="106"/>
  <c r="ENY8" i="106"/>
  <c r="ENZ8" i="106"/>
  <c r="EOA8" i="106"/>
  <c r="EOB8" i="106"/>
  <c r="EOC8" i="106"/>
  <c r="EOD8" i="106"/>
  <c r="EOE8" i="106"/>
  <c r="EOF8" i="106"/>
  <c r="EOG8" i="106"/>
  <c r="EOH8" i="106"/>
  <c r="EOI8" i="106"/>
  <c r="EOJ8" i="106"/>
  <c r="EOK8" i="106"/>
  <c r="EOL8" i="106"/>
  <c r="EOM8" i="106"/>
  <c r="EON8" i="106"/>
  <c r="EOO8" i="106"/>
  <c r="EOP8" i="106"/>
  <c r="EOQ8" i="106"/>
  <c r="EOR8" i="106"/>
  <c r="EOS8" i="106"/>
  <c r="EOT8" i="106"/>
  <c r="EOU8" i="106"/>
  <c r="EOV8" i="106"/>
  <c r="EOW8" i="106"/>
  <c r="EOX8" i="106"/>
  <c r="EOY8" i="106"/>
  <c r="EOZ8" i="106"/>
  <c r="EPA8" i="106"/>
  <c r="EPB8" i="106"/>
  <c r="EPC8" i="106"/>
  <c r="EPD8" i="106"/>
  <c r="EPE8" i="106"/>
  <c r="EPF8" i="106"/>
  <c r="EPG8" i="106"/>
  <c r="EPH8" i="106"/>
  <c r="EPI8" i="106"/>
  <c r="EPJ8" i="106"/>
  <c r="EPK8" i="106"/>
  <c r="EPL8" i="106"/>
  <c r="EPM8" i="106"/>
  <c r="EPN8" i="106"/>
  <c r="EPO8" i="106"/>
  <c r="EPP8" i="106"/>
  <c r="EPQ8" i="106"/>
  <c r="EPR8" i="106"/>
  <c r="EPS8" i="106"/>
  <c r="EPT8" i="106"/>
  <c r="EPU8" i="106"/>
  <c r="EPV8" i="106"/>
  <c r="EPW8" i="106"/>
  <c r="EPX8" i="106"/>
  <c r="EPY8" i="106"/>
  <c r="EPZ8" i="106"/>
  <c r="EQA8" i="106"/>
  <c r="EQB8" i="106"/>
  <c r="EQC8" i="106"/>
  <c r="EQD8" i="106"/>
  <c r="EQE8" i="106"/>
  <c r="EQF8" i="106"/>
  <c r="EQG8" i="106"/>
  <c r="EQH8" i="106"/>
  <c r="EQI8" i="106"/>
  <c r="EQJ8" i="106"/>
  <c r="EQK8" i="106"/>
  <c r="EQL8" i="106"/>
  <c r="EQM8" i="106"/>
  <c r="EQN8" i="106"/>
  <c r="EQO8" i="106"/>
  <c r="EQP8" i="106"/>
  <c r="EQQ8" i="106"/>
  <c r="EQR8" i="106"/>
  <c r="EQS8" i="106"/>
  <c r="EQT8" i="106"/>
  <c r="EQU8" i="106"/>
  <c r="EQV8" i="106"/>
  <c r="EQW8" i="106"/>
  <c r="EQX8" i="106"/>
  <c r="EQY8" i="106"/>
  <c r="EQZ8" i="106"/>
  <c r="ERA8" i="106"/>
  <c r="ERB8" i="106"/>
  <c r="ERC8" i="106"/>
  <c r="ERD8" i="106"/>
  <c r="ERE8" i="106"/>
  <c r="ERF8" i="106"/>
  <c r="ERG8" i="106"/>
  <c r="ERH8" i="106"/>
  <c r="ERI8" i="106"/>
  <c r="ERJ8" i="106"/>
  <c r="ERK8" i="106"/>
  <c r="ERL8" i="106"/>
  <c r="ERM8" i="106"/>
  <c r="ERN8" i="106"/>
  <c r="ERO8" i="106"/>
  <c r="ERP8" i="106"/>
  <c r="ERQ8" i="106"/>
  <c r="ERR8" i="106"/>
  <c r="ERS8" i="106"/>
  <c r="ERT8" i="106"/>
  <c r="ERU8" i="106"/>
  <c r="ERV8" i="106"/>
  <c r="ERW8" i="106"/>
  <c r="ERX8" i="106"/>
  <c r="ERY8" i="106"/>
  <c r="ERZ8" i="106"/>
  <c r="ESA8" i="106"/>
  <c r="ESB8" i="106"/>
  <c r="ESC8" i="106"/>
  <c r="ESD8" i="106"/>
  <c r="ESE8" i="106"/>
  <c r="ESF8" i="106"/>
  <c r="ESG8" i="106"/>
  <c r="ESH8" i="106"/>
  <c r="ESI8" i="106"/>
  <c r="ESJ8" i="106"/>
  <c r="ESK8" i="106"/>
  <c r="ESL8" i="106"/>
  <c r="ESM8" i="106"/>
  <c r="ESN8" i="106"/>
  <c r="ESO8" i="106"/>
  <c r="ESP8" i="106"/>
  <c r="ESQ8" i="106"/>
  <c r="ESR8" i="106"/>
  <c r="ESS8" i="106"/>
  <c r="EST8" i="106"/>
  <c r="ESU8" i="106"/>
  <c r="ESV8" i="106"/>
  <c r="ESW8" i="106"/>
  <c r="ESX8" i="106"/>
  <c r="ESY8" i="106"/>
  <c r="ESZ8" i="106"/>
  <c r="ETA8" i="106"/>
  <c r="ETB8" i="106"/>
  <c r="ETC8" i="106"/>
  <c r="ETD8" i="106"/>
  <c r="ETE8" i="106"/>
  <c r="ETF8" i="106"/>
  <c r="ETG8" i="106"/>
  <c r="ETH8" i="106"/>
  <c r="ETI8" i="106"/>
  <c r="ETJ8" i="106"/>
  <c r="ETK8" i="106"/>
  <c r="ETL8" i="106"/>
  <c r="ETM8" i="106"/>
  <c r="ETN8" i="106"/>
  <c r="ETO8" i="106"/>
  <c r="ETP8" i="106"/>
  <c r="ETQ8" i="106"/>
  <c r="ETR8" i="106"/>
  <c r="ETS8" i="106"/>
  <c r="ETT8" i="106"/>
  <c r="ETU8" i="106"/>
  <c r="ETV8" i="106"/>
  <c r="ETW8" i="106"/>
  <c r="ETX8" i="106"/>
  <c r="ETY8" i="106"/>
  <c r="ETZ8" i="106"/>
  <c r="EUA8" i="106"/>
  <c r="EUB8" i="106"/>
  <c r="EUC8" i="106"/>
  <c r="EUD8" i="106"/>
  <c r="EUE8" i="106"/>
  <c r="EUF8" i="106"/>
  <c r="EUG8" i="106"/>
  <c r="EUH8" i="106"/>
  <c r="EUI8" i="106"/>
  <c r="EUJ8" i="106"/>
  <c r="EUK8" i="106"/>
  <c r="EUL8" i="106"/>
  <c r="EUM8" i="106"/>
  <c r="EUN8" i="106"/>
  <c r="EUO8" i="106"/>
  <c r="EUP8" i="106"/>
  <c r="EUQ8" i="106"/>
  <c r="EUR8" i="106"/>
  <c r="EUS8" i="106"/>
  <c r="EUT8" i="106"/>
  <c r="EUU8" i="106"/>
  <c r="EUV8" i="106"/>
  <c r="EUW8" i="106"/>
  <c r="EUX8" i="106"/>
  <c r="EUY8" i="106"/>
  <c r="EUZ8" i="106"/>
  <c r="EVA8" i="106"/>
  <c r="EVB8" i="106"/>
  <c r="EVC8" i="106"/>
  <c r="EVD8" i="106"/>
  <c r="EVE8" i="106"/>
  <c r="EVF8" i="106"/>
  <c r="EVG8" i="106"/>
  <c r="EVH8" i="106"/>
  <c r="EVI8" i="106"/>
  <c r="EVJ8" i="106"/>
  <c r="EVK8" i="106"/>
  <c r="EVL8" i="106"/>
  <c r="EVM8" i="106"/>
  <c r="EVN8" i="106"/>
  <c r="EVO8" i="106"/>
  <c r="EVP8" i="106"/>
  <c r="EVQ8" i="106"/>
  <c r="EVR8" i="106"/>
  <c r="EVS8" i="106"/>
  <c r="EVT8" i="106"/>
  <c r="EVU8" i="106"/>
  <c r="EVV8" i="106"/>
  <c r="EVW8" i="106"/>
  <c r="EVX8" i="106"/>
  <c r="EVY8" i="106"/>
  <c r="EVZ8" i="106"/>
  <c r="EWA8" i="106"/>
  <c r="EWB8" i="106"/>
  <c r="EWC8" i="106"/>
  <c r="EWD8" i="106"/>
  <c r="EWE8" i="106"/>
  <c r="EWF8" i="106"/>
  <c r="EWG8" i="106"/>
  <c r="EWH8" i="106"/>
  <c r="EWI8" i="106"/>
  <c r="EWJ8" i="106"/>
  <c r="EWK8" i="106"/>
  <c r="EWL8" i="106"/>
  <c r="EWM8" i="106"/>
  <c r="EWN8" i="106"/>
  <c r="EWO8" i="106"/>
  <c r="EWP8" i="106"/>
  <c r="EWQ8" i="106"/>
  <c r="EWR8" i="106"/>
  <c r="EWS8" i="106"/>
  <c r="EWT8" i="106"/>
  <c r="EWU8" i="106"/>
  <c r="EWV8" i="106"/>
  <c r="EWW8" i="106"/>
  <c r="EWX8" i="106"/>
  <c r="EWY8" i="106"/>
  <c r="EWZ8" i="106"/>
  <c r="EXA8" i="106"/>
  <c r="EXB8" i="106"/>
  <c r="EXC8" i="106"/>
  <c r="EXD8" i="106"/>
  <c r="EXE8" i="106"/>
  <c r="EXF8" i="106"/>
  <c r="EXG8" i="106"/>
  <c r="EXH8" i="106"/>
  <c r="EXI8" i="106"/>
  <c r="EXJ8" i="106"/>
  <c r="EXK8" i="106"/>
  <c r="EXL8" i="106"/>
  <c r="EXM8" i="106"/>
  <c r="EXN8" i="106"/>
  <c r="EXO8" i="106"/>
  <c r="EXP8" i="106"/>
  <c r="EXQ8" i="106"/>
  <c r="EXR8" i="106"/>
  <c r="EXS8" i="106"/>
  <c r="EXT8" i="106"/>
  <c r="EXU8" i="106"/>
  <c r="EXV8" i="106"/>
  <c r="EXW8" i="106"/>
  <c r="EXX8" i="106"/>
  <c r="EXY8" i="106"/>
  <c r="EXZ8" i="106"/>
  <c r="EYA8" i="106"/>
  <c r="EYB8" i="106"/>
  <c r="EYC8" i="106"/>
  <c r="EYD8" i="106"/>
  <c r="EYE8" i="106"/>
  <c r="EYF8" i="106"/>
  <c r="EYG8" i="106"/>
  <c r="EYH8" i="106"/>
  <c r="EYI8" i="106"/>
  <c r="EYJ8" i="106"/>
  <c r="EYK8" i="106"/>
  <c r="EYL8" i="106"/>
  <c r="EYM8" i="106"/>
  <c r="EYN8" i="106"/>
  <c r="EYO8" i="106"/>
  <c r="EYP8" i="106"/>
  <c r="EYQ8" i="106"/>
  <c r="EYR8" i="106"/>
  <c r="EYS8" i="106"/>
  <c r="EYT8" i="106"/>
  <c r="EYU8" i="106"/>
  <c r="EYV8" i="106"/>
  <c r="EYW8" i="106"/>
  <c r="EYX8" i="106"/>
  <c r="EYY8" i="106"/>
  <c r="EYZ8" i="106"/>
  <c r="EZA8" i="106"/>
  <c r="EZB8" i="106"/>
  <c r="EZC8" i="106"/>
  <c r="EZD8" i="106"/>
  <c r="EZE8" i="106"/>
  <c r="EZF8" i="106"/>
  <c r="EZG8" i="106"/>
  <c r="EZH8" i="106"/>
  <c r="EZI8" i="106"/>
  <c r="EZJ8" i="106"/>
  <c r="EZK8" i="106"/>
  <c r="EZL8" i="106"/>
  <c r="EZM8" i="106"/>
  <c r="EZN8" i="106"/>
  <c r="EZO8" i="106"/>
  <c r="EZP8" i="106"/>
  <c r="EZQ8" i="106"/>
  <c r="EZR8" i="106"/>
  <c r="EZS8" i="106"/>
  <c r="EZT8" i="106"/>
  <c r="EZU8" i="106"/>
  <c r="EZV8" i="106"/>
  <c r="EZW8" i="106"/>
  <c r="EZX8" i="106"/>
  <c r="EZY8" i="106"/>
  <c r="EZZ8" i="106"/>
  <c r="FAA8" i="106"/>
  <c r="FAB8" i="106"/>
  <c r="FAC8" i="106"/>
  <c r="FAD8" i="106"/>
  <c r="FAE8" i="106"/>
  <c r="FAF8" i="106"/>
  <c r="FAG8" i="106"/>
  <c r="FAH8" i="106"/>
  <c r="FAI8" i="106"/>
  <c r="FAJ8" i="106"/>
  <c r="FAK8" i="106"/>
  <c r="FAL8" i="106"/>
  <c r="FAM8" i="106"/>
  <c r="FAN8" i="106"/>
  <c r="FAO8" i="106"/>
  <c r="FAP8" i="106"/>
  <c r="FAQ8" i="106"/>
  <c r="FAR8" i="106"/>
  <c r="FAS8" i="106"/>
  <c r="FAT8" i="106"/>
  <c r="FAU8" i="106"/>
  <c r="FAV8" i="106"/>
  <c r="FAW8" i="106"/>
  <c r="FAX8" i="106"/>
  <c r="FAY8" i="106"/>
  <c r="FAZ8" i="106"/>
  <c r="FBA8" i="106"/>
  <c r="FBB8" i="106"/>
  <c r="FBC8" i="106"/>
  <c r="FBD8" i="106"/>
  <c r="FBE8" i="106"/>
  <c r="FBF8" i="106"/>
  <c r="FBG8" i="106"/>
  <c r="FBH8" i="106"/>
  <c r="FBI8" i="106"/>
  <c r="FBJ8" i="106"/>
  <c r="FBK8" i="106"/>
  <c r="FBL8" i="106"/>
  <c r="FBM8" i="106"/>
  <c r="FBN8" i="106"/>
  <c r="FBO8" i="106"/>
  <c r="FBP8" i="106"/>
  <c r="FBQ8" i="106"/>
  <c r="FBR8" i="106"/>
  <c r="FBS8" i="106"/>
  <c r="FBT8" i="106"/>
  <c r="FBU8" i="106"/>
  <c r="FBV8" i="106"/>
  <c r="FBW8" i="106"/>
  <c r="FBX8" i="106"/>
  <c r="FBY8" i="106"/>
  <c r="FBZ8" i="106"/>
  <c r="FCA8" i="106"/>
  <c r="FCB8" i="106"/>
  <c r="FCC8" i="106"/>
  <c r="FCD8" i="106"/>
  <c r="FCE8" i="106"/>
  <c r="FCF8" i="106"/>
  <c r="FCG8" i="106"/>
  <c r="FCH8" i="106"/>
  <c r="FCI8" i="106"/>
  <c r="FCJ8" i="106"/>
  <c r="FCK8" i="106"/>
  <c r="FCL8" i="106"/>
  <c r="FCM8" i="106"/>
  <c r="FCN8" i="106"/>
  <c r="FCO8" i="106"/>
  <c r="FCP8" i="106"/>
  <c r="FCQ8" i="106"/>
  <c r="FCR8" i="106"/>
  <c r="FCS8" i="106"/>
  <c r="FCT8" i="106"/>
  <c r="FCU8" i="106"/>
  <c r="FCV8" i="106"/>
  <c r="FCW8" i="106"/>
  <c r="FCX8" i="106"/>
  <c r="FCY8" i="106"/>
  <c r="FCZ8" i="106"/>
  <c r="FDA8" i="106"/>
  <c r="FDB8" i="106"/>
  <c r="FDC8" i="106"/>
  <c r="FDD8" i="106"/>
  <c r="FDE8" i="106"/>
  <c r="FDF8" i="106"/>
  <c r="FDG8" i="106"/>
  <c r="FDH8" i="106"/>
  <c r="FDI8" i="106"/>
  <c r="FDJ8" i="106"/>
  <c r="FDK8" i="106"/>
  <c r="FDL8" i="106"/>
  <c r="FDM8" i="106"/>
  <c r="FDN8" i="106"/>
  <c r="FDO8" i="106"/>
  <c r="FDP8" i="106"/>
  <c r="FDQ8" i="106"/>
  <c r="FDR8" i="106"/>
  <c r="FDS8" i="106"/>
  <c r="FDT8" i="106"/>
  <c r="FDU8" i="106"/>
  <c r="FDV8" i="106"/>
  <c r="FDW8" i="106"/>
  <c r="FDX8" i="106"/>
  <c r="FDY8" i="106"/>
  <c r="FDZ8" i="106"/>
  <c r="FEA8" i="106"/>
  <c r="FEB8" i="106"/>
  <c r="FEC8" i="106"/>
  <c r="FED8" i="106"/>
  <c r="FEE8" i="106"/>
  <c r="FEF8" i="106"/>
  <c r="FEG8" i="106"/>
  <c r="FEH8" i="106"/>
  <c r="FEI8" i="106"/>
  <c r="FEJ8" i="106"/>
  <c r="FEK8" i="106"/>
  <c r="FEL8" i="106"/>
  <c r="FEM8" i="106"/>
  <c r="FEN8" i="106"/>
  <c r="FEO8" i="106"/>
  <c r="FEP8" i="106"/>
  <c r="FEQ8" i="106"/>
  <c r="FER8" i="106"/>
  <c r="FES8" i="106"/>
  <c r="FET8" i="106"/>
  <c r="FEU8" i="106"/>
  <c r="FEV8" i="106"/>
  <c r="FEW8" i="106"/>
  <c r="FEX8" i="106"/>
  <c r="FEY8" i="106"/>
  <c r="FEZ8" i="106"/>
  <c r="FFA8" i="106"/>
  <c r="FFB8" i="106"/>
  <c r="FFC8" i="106"/>
  <c r="FFD8" i="106"/>
  <c r="FFE8" i="106"/>
  <c r="FFF8" i="106"/>
  <c r="FFG8" i="106"/>
  <c r="FFH8" i="106"/>
  <c r="FFI8" i="106"/>
  <c r="FFJ8" i="106"/>
  <c r="FFK8" i="106"/>
  <c r="FFL8" i="106"/>
  <c r="FFM8" i="106"/>
  <c r="FFN8" i="106"/>
  <c r="FFO8" i="106"/>
  <c r="FFP8" i="106"/>
  <c r="FFQ8" i="106"/>
  <c r="FFR8" i="106"/>
  <c r="FFS8" i="106"/>
  <c r="FFT8" i="106"/>
  <c r="FFU8" i="106"/>
  <c r="FFV8" i="106"/>
  <c r="FFW8" i="106"/>
  <c r="FFX8" i="106"/>
  <c r="FFY8" i="106"/>
  <c r="FFZ8" i="106"/>
  <c r="FGA8" i="106"/>
  <c r="FGB8" i="106"/>
  <c r="FGC8" i="106"/>
  <c r="FGD8" i="106"/>
  <c r="FGE8" i="106"/>
  <c r="FGF8" i="106"/>
  <c r="FGG8" i="106"/>
  <c r="FGH8" i="106"/>
  <c r="FGI8" i="106"/>
  <c r="FGJ8" i="106"/>
  <c r="FGK8" i="106"/>
  <c r="FGL8" i="106"/>
  <c r="FGM8" i="106"/>
  <c r="FGN8" i="106"/>
  <c r="FGO8" i="106"/>
  <c r="FGP8" i="106"/>
  <c r="FGQ8" i="106"/>
  <c r="FGR8" i="106"/>
  <c r="FGS8" i="106"/>
  <c r="FGT8" i="106"/>
  <c r="FGU8" i="106"/>
  <c r="FGV8" i="106"/>
  <c r="FGW8" i="106"/>
  <c r="FGX8" i="106"/>
  <c r="FGY8" i="106"/>
  <c r="FGZ8" i="106"/>
  <c r="FHA8" i="106"/>
  <c r="FHB8" i="106"/>
  <c r="FHC8" i="106"/>
  <c r="FHD8" i="106"/>
  <c r="FHE8" i="106"/>
  <c r="FHF8" i="106"/>
  <c r="FHG8" i="106"/>
  <c r="FHH8" i="106"/>
  <c r="FHI8" i="106"/>
  <c r="FHJ8" i="106"/>
  <c r="FHK8" i="106"/>
  <c r="FHL8" i="106"/>
  <c r="FHM8" i="106"/>
  <c r="FHN8" i="106"/>
  <c r="FHO8" i="106"/>
  <c r="FHP8" i="106"/>
  <c r="FHQ8" i="106"/>
  <c r="FHR8" i="106"/>
  <c r="FHS8" i="106"/>
  <c r="FHT8" i="106"/>
  <c r="FHU8" i="106"/>
  <c r="FHV8" i="106"/>
  <c r="FHW8" i="106"/>
  <c r="FHX8" i="106"/>
  <c r="FHY8" i="106"/>
  <c r="FHZ8" i="106"/>
  <c r="FIA8" i="106"/>
  <c r="FIB8" i="106"/>
  <c r="FIC8" i="106"/>
  <c r="FID8" i="106"/>
  <c r="FIE8" i="106"/>
  <c r="FIF8" i="106"/>
  <c r="FIG8" i="106"/>
  <c r="FIH8" i="106"/>
  <c r="FII8" i="106"/>
  <c r="FIJ8" i="106"/>
  <c r="FIK8" i="106"/>
  <c r="FIL8" i="106"/>
  <c r="FIM8" i="106"/>
  <c r="FIN8" i="106"/>
  <c r="FIO8" i="106"/>
  <c r="FIP8" i="106"/>
  <c r="FIQ8" i="106"/>
  <c r="FIR8" i="106"/>
  <c r="FIS8" i="106"/>
  <c r="FIT8" i="106"/>
  <c r="FIU8" i="106"/>
  <c r="FIV8" i="106"/>
  <c r="FIW8" i="106"/>
  <c r="FIX8" i="106"/>
  <c r="FIY8" i="106"/>
  <c r="FIZ8" i="106"/>
  <c r="FJA8" i="106"/>
  <c r="FJB8" i="106"/>
  <c r="FJC8" i="106"/>
  <c r="FJD8" i="106"/>
  <c r="FJE8" i="106"/>
  <c r="FJF8" i="106"/>
  <c r="FJG8" i="106"/>
  <c r="FJH8" i="106"/>
  <c r="FJI8" i="106"/>
  <c r="FJJ8" i="106"/>
  <c r="FJK8" i="106"/>
  <c r="FJL8" i="106"/>
  <c r="FJM8" i="106"/>
  <c r="FJN8" i="106"/>
  <c r="FJO8" i="106"/>
  <c r="FJP8" i="106"/>
  <c r="FJQ8" i="106"/>
  <c r="FJR8" i="106"/>
  <c r="FJS8" i="106"/>
  <c r="FJT8" i="106"/>
  <c r="FJU8" i="106"/>
  <c r="FJV8" i="106"/>
  <c r="FJW8" i="106"/>
  <c r="FJX8" i="106"/>
  <c r="FJY8" i="106"/>
  <c r="FJZ8" i="106"/>
  <c r="FKA8" i="106"/>
  <c r="FKB8" i="106"/>
  <c r="FKC8" i="106"/>
  <c r="FKD8" i="106"/>
  <c r="FKE8" i="106"/>
  <c r="FKF8" i="106"/>
  <c r="FKG8" i="106"/>
  <c r="FKH8" i="106"/>
  <c r="FKI8" i="106"/>
  <c r="FKJ8" i="106"/>
  <c r="FKK8" i="106"/>
  <c r="FKL8" i="106"/>
  <c r="FKM8" i="106"/>
  <c r="FKN8" i="106"/>
  <c r="FKO8" i="106"/>
  <c r="FKP8" i="106"/>
  <c r="FKQ8" i="106"/>
  <c r="FKR8" i="106"/>
  <c r="FKS8" i="106"/>
  <c r="FKT8" i="106"/>
  <c r="FKU8" i="106"/>
  <c r="FKV8" i="106"/>
  <c r="FKW8" i="106"/>
  <c r="FKX8" i="106"/>
  <c r="FKY8" i="106"/>
  <c r="FKZ8" i="106"/>
  <c r="FLA8" i="106"/>
  <c r="FLB8" i="106"/>
  <c r="FLC8" i="106"/>
  <c r="FLD8" i="106"/>
  <c r="FLE8" i="106"/>
  <c r="FLF8" i="106"/>
  <c r="FLG8" i="106"/>
  <c r="FLH8" i="106"/>
  <c r="FLI8" i="106"/>
  <c r="FLJ8" i="106"/>
  <c r="FLK8" i="106"/>
  <c r="FLL8" i="106"/>
  <c r="FLM8" i="106"/>
  <c r="FLN8" i="106"/>
  <c r="FLO8" i="106"/>
  <c r="FLP8" i="106"/>
  <c r="FLQ8" i="106"/>
  <c r="FLR8" i="106"/>
  <c r="FLS8" i="106"/>
  <c r="FLT8" i="106"/>
  <c r="FLU8" i="106"/>
  <c r="FLV8" i="106"/>
  <c r="FLW8" i="106"/>
  <c r="FLX8" i="106"/>
  <c r="FLY8" i="106"/>
  <c r="FLZ8" i="106"/>
  <c r="FMA8" i="106"/>
  <c r="FMB8" i="106"/>
  <c r="FMC8" i="106"/>
  <c r="FMD8" i="106"/>
  <c r="FME8" i="106"/>
  <c r="FMF8" i="106"/>
  <c r="FMG8" i="106"/>
  <c r="FMH8" i="106"/>
  <c r="FMI8" i="106"/>
  <c r="FMJ8" i="106"/>
  <c r="FMK8" i="106"/>
  <c r="FML8" i="106"/>
  <c r="FMM8" i="106"/>
  <c r="FMN8" i="106"/>
  <c r="FMO8" i="106"/>
  <c r="FMP8" i="106"/>
  <c r="FMQ8" i="106"/>
  <c r="FMR8" i="106"/>
  <c r="FMS8" i="106"/>
  <c r="FMT8" i="106"/>
  <c r="FMU8" i="106"/>
  <c r="FMV8" i="106"/>
  <c r="FMW8" i="106"/>
  <c r="FMX8" i="106"/>
  <c r="FMY8" i="106"/>
  <c r="FMZ8" i="106"/>
  <c r="FNA8" i="106"/>
  <c r="FNB8" i="106"/>
  <c r="FNC8" i="106"/>
  <c r="FND8" i="106"/>
  <c r="FNE8" i="106"/>
  <c r="FNF8" i="106"/>
  <c r="FNG8" i="106"/>
  <c r="FNH8" i="106"/>
  <c r="FNI8" i="106"/>
  <c r="FNJ8" i="106"/>
  <c r="FNK8" i="106"/>
  <c r="FNL8" i="106"/>
  <c r="FNM8" i="106"/>
  <c r="FNN8" i="106"/>
  <c r="FNO8" i="106"/>
  <c r="FNP8" i="106"/>
  <c r="FNQ8" i="106"/>
  <c r="FNR8" i="106"/>
  <c r="FNS8" i="106"/>
  <c r="FNT8" i="106"/>
  <c r="FNU8" i="106"/>
  <c r="FNV8" i="106"/>
  <c r="FNW8" i="106"/>
  <c r="FNX8" i="106"/>
  <c r="FNY8" i="106"/>
  <c r="FNZ8" i="106"/>
  <c r="FOA8" i="106"/>
  <c r="FOB8" i="106"/>
  <c r="FOC8" i="106"/>
  <c r="FOD8" i="106"/>
  <c r="FOE8" i="106"/>
  <c r="FOF8" i="106"/>
  <c r="FOG8" i="106"/>
  <c r="FOH8" i="106"/>
  <c r="FOI8" i="106"/>
  <c r="FOJ8" i="106"/>
  <c r="FOK8" i="106"/>
  <c r="FOL8" i="106"/>
  <c r="FOM8" i="106"/>
  <c r="FON8" i="106"/>
  <c r="FOO8" i="106"/>
  <c r="FOP8" i="106"/>
  <c r="FOQ8" i="106"/>
  <c r="FOR8" i="106"/>
  <c r="FOS8" i="106"/>
  <c r="FOT8" i="106"/>
  <c r="FOU8" i="106"/>
  <c r="FOV8" i="106"/>
  <c r="FOW8" i="106"/>
  <c r="FOX8" i="106"/>
  <c r="FOY8" i="106"/>
  <c r="FOZ8" i="106"/>
  <c r="FPA8" i="106"/>
  <c r="FPB8" i="106"/>
  <c r="FPC8" i="106"/>
  <c r="FPD8" i="106"/>
  <c r="FPE8" i="106"/>
  <c r="FPF8" i="106"/>
  <c r="FPG8" i="106"/>
  <c r="FPH8" i="106"/>
  <c r="FPI8" i="106"/>
  <c r="FPJ8" i="106"/>
  <c r="FPK8" i="106"/>
  <c r="FPL8" i="106"/>
  <c r="FPM8" i="106"/>
  <c r="FPN8" i="106"/>
  <c r="FPO8" i="106"/>
  <c r="FPP8" i="106"/>
  <c r="FPQ8" i="106"/>
  <c r="FPR8" i="106"/>
  <c r="FPS8" i="106"/>
  <c r="FPT8" i="106"/>
  <c r="FPU8" i="106"/>
  <c r="FPV8" i="106"/>
  <c r="FPW8" i="106"/>
  <c r="FPX8" i="106"/>
  <c r="FPY8" i="106"/>
  <c r="FPZ8" i="106"/>
  <c r="FQA8" i="106"/>
  <c r="FQB8" i="106"/>
  <c r="FQC8" i="106"/>
  <c r="FQD8" i="106"/>
  <c r="FQE8" i="106"/>
  <c r="FQF8" i="106"/>
  <c r="FQG8" i="106"/>
  <c r="FQH8" i="106"/>
  <c r="FQI8" i="106"/>
  <c r="FQJ8" i="106"/>
  <c r="FQK8" i="106"/>
  <c r="FQL8" i="106"/>
  <c r="FQM8" i="106"/>
  <c r="FQN8" i="106"/>
  <c r="FQO8" i="106"/>
  <c r="FQP8" i="106"/>
  <c r="FQQ8" i="106"/>
  <c r="FQR8" i="106"/>
  <c r="FQS8" i="106"/>
  <c r="FQT8" i="106"/>
  <c r="FQU8" i="106"/>
  <c r="FQV8" i="106"/>
  <c r="FQW8" i="106"/>
  <c r="FQX8" i="106"/>
  <c r="FQY8" i="106"/>
  <c r="FQZ8" i="106"/>
  <c r="FRA8" i="106"/>
  <c r="FRB8" i="106"/>
  <c r="FRC8" i="106"/>
  <c r="FRD8" i="106"/>
  <c r="FRE8" i="106"/>
  <c r="FRF8" i="106"/>
  <c r="FRG8" i="106"/>
  <c r="FRH8" i="106"/>
  <c r="FRI8" i="106"/>
  <c r="FRJ8" i="106"/>
  <c r="FRK8" i="106"/>
  <c r="FRL8" i="106"/>
  <c r="FRM8" i="106"/>
  <c r="FRN8" i="106"/>
  <c r="FRO8" i="106"/>
  <c r="FRP8" i="106"/>
  <c r="FRQ8" i="106"/>
  <c r="FRR8" i="106"/>
  <c r="FRS8" i="106"/>
  <c r="FRT8" i="106"/>
  <c r="FRU8" i="106"/>
  <c r="FRV8" i="106"/>
  <c r="FRW8" i="106"/>
  <c r="FRX8" i="106"/>
  <c r="FRY8" i="106"/>
  <c r="FRZ8" i="106"/>
  <c r="FSA8" i="106"/>
  <c r="FSB8" i="106"/>
  <c r="FSC8" i="106"/>
  <c r="FSD8" i="106"/>
  <c r="FSE8" i="106"/>
  <c r="FSF8" i="106"/>
  <c r="FSG8" i="106"/>
  <c r="FSH8" i="106"/>
  <c r="FSI8" i="106"/>
  <c r="FSJ8" i="106"/>
  <c r="FSK8" i="106"/>
  <c r="FSL8" i="106"/>
  <c r="FSM8" i="106"/>
  <c r="FSN8" i="106"/>
  <c r="FSO8" i="106"/>
  <c r="FSP8" i="106"/>
  <c r="FSQ8" i="106"/>
  <c r="FSR8" i="106"/>
  <c r="FSS8" i="106"/>
  <c r="FST8" i="106"/>
  <c r="FSU8" i="106"/>
  <c r="FSV8" i="106"/>
  <c r="FSW8" i="106"/>
  <c r="FSX8" i="106"/>
  <c r="FSY8" i="106"/>
  <c r="FSZ8" i="106"/>
  <c r="FTA8" i="106"/>
  <c r="FTB8" i="106"/>
  <c r="FTC8" i="106"/>
  <c r="FTD8" i="106"/>
  <c r="FTE8" i="106"/>
  <c r="FTF8" i="106"/>
  <c r="FTG8" i="106"/>
  <c r="FTH8" i="106"/>
  <c r="FTI8" i="106"/>
  <c r="FTJ8" i="106"/>
  <c r="FTK8" i="106"/>
  <c r="FTL8" i="106"/>
  <c r="FTM8" i="106"/>
  <c r="FTN8" i="106"/>
  <c r="FTO8" i="106"/>
  <c r="FTP8" i="106"/>
  <c r="FTQ8" i="106"/>
  <c r="FTR8" i="106"/>
  <c r="FTS8" i="106"/>
  <c r="FTT8" i="106"/>
  <c r="FTU8" i="106"/>
  <c r="FTV8" i="106"/>
  <c r="FTW8" i="106"/>
  <c r="FTX8" i="106"/>
  <c r="FTY8" i="106"/>
  <c r="FTZ8" i="106"/>
  <c r="FUA8" i="106"/>
  <c r="FUB8" i="106"/>
  <c r="FUC8" i="106"/>
  <c r="FUD8" i="106"/>
  <c r="FUE8" i="106"/>
  <c r="FUF8" i="106"/>
  <c r="FUG8" i="106"/>
  <c r="FUH8" i="106"/>
  <c r="FUI8" i="106"/>
  <c r="FUJ8" i="106"/>
  <c r="FUK8" i="106"/>
  <c r="FUL8" i="106"/>
  <c r="FUM8" i="106"/>
  <c r="FUN8" i="106"/>
  <c r="FUO8" i="106"/>
  <c r="FUP8" i="106"/>
  <c r="FUQ8" i="106"/>
  <c r="FUR8" i="106"/>
  <c r="FUS8" i="106"/>
  <c r="FUT8" i="106"/>
  <c r="FUU8" i="106"/>
  <c r="FUV8" i="106"/>
  <c r="FUW8" i="106"/>
  <c r="FUX8" i="106"/>
  <c r="FUY8" i="106"/>
  <c r="FUZ8" i="106"/>
  <c r="FVA8" i="106"/>
  <c r="FVB8" i="106"/>
  <c r="FVC8" i="106"/>
  <c r="FVD8" i="106"/>
  <c r="FVE8" i="106"/>
  <c r="FVF8" i="106"/>
  <c r="FVG8" i="106"/>
  <c r="FVH8" i="106"/>
  <c r="FVI8" i="106"/>
  <c r="FVJ8" i="106"/>
  <c r="FVK8" i="106"/>
  <c r="FVL8" i="106"/>
  <c r="FVM8" i="106"/>
  <c r="FVN8" i="106"/>
  <c r="FVO8" i="106"/>
  <c r="FVP8" i="106"/>
  <c r="FVQ8" i="106"/>
  <c r="FVR8" i="106"/>
  <c r="FVS8" i="106"/>
  <c r="FVT8" i="106"/>
  <c r="FVU8" i="106"/>
  <c r="FVV8" i="106"/>
  <c r="FVW8" i="106"/>
  <c r="FVX8" i="106"/>
  <c r="FVY8" i="106"/>
  <c r="FVZ8" i="106"/>
  <c r="FWA8" i="106"/>
  <c r="FWB8" i="106"/>
  <c r="FWC8" i="106"/>
  <c r="FWD8" i="106"/>
  <c r="FWE8" i="106"/>
  <c r="FWF8" i="106"/>
  <c r="FWG8" i="106"/>
  <c r="FWH8" i="106"/>
  <c r="FWI8" i="106"/>
  <c r="FWJ8" i="106"/>
  <c r="FWK8" i="106"/>
  <c r="FWL8" i="106"/>
  <c r="FWM8" i="106"/>
  <c r="FWN8" i="106"/>
  <c r="FWO8" i="106"/>
  <c r="FWP8" i="106"/>
  <c r="FWQ8" i="106"/>
  <c r="FWR8" i="106"/>
  <c r="FWS8" i="106"/>
  <c r="FWT8" i="106"/>
  <c r="FWU8" i="106"/>
  <c r="FWV8" i="106"/>
  <c r="FWW8" i="106"/>
  <c r="FWX8" i="106"/>
  <c r="FWY8" i="106"/>
  <c r="FWZ8" i="106"/>
  <c r="FXA8" i="106"/>
  <c r="FXB8" i="106"/>
  <c r="FXC8" i="106"/>
  <c r="FXD8" i="106"/>
  <c r="FXE8" i="106"/>
  <c r="FXF8" i="106"/>
  <c r="FXG8" i="106"/>
  <c r="FXH8" i="106"/>
  <c r="FXI8" i="106"/>
  <c r="FXJ8" i="106"/>
  <c r="FXK8" i="106"/>
  <c r="FXL8" i="106"/>
  <c r="FXM8" i="106"/>
  <c r="FXN8" i="106"/>
  <c r="FXO8" i="106"/>
  <c r="FXP8" i="106"/>
  <c r="FXQ8" i="106"/>
  <c r="FXR8" i="106"/>
  <c r="FXS8" i="106"/>
  <c r="FXT8" i="106"/>
  <c r="FXU8" i="106"/>
  <c r="FXV8" i="106"/>
  <c r="FXW8" i="106"/>
  <c r="FXX8" i="106"/>
  <c r="FXY8" i="106"/>
  <c r="FXZ8" i="106"/>
  <c r="FYA8" i="106"/>
  <c r="FYB8" i="106"/>
  <c r="FYC8" i="106"/>
  <c r="FYD8" i="106"/>
  <c r="FYE8" i="106"/>
  <c r="FYF8" i="106"/>
  <c r="FYG8" i="106"/>
  <c r="FYH8" i="106"/>
  <c r="FYI8" i="106"/>
  <c r="FYJ8" i="106"/>
  <c r="FYK8" i="106"/>
  <c r="FYL8" i="106"/>
  <c r="FYM8" i="106"/>
  <c r="FYN8" i="106"/>
  <c r="FYO8" i="106"/>
  <c r="FYP8" i="106"/>
  <c r="FYQ8" i="106"/>
  <c r="FYR8" i="106"/>
  <c r="FYS8" i="106"/>
  <c r="FYT8" i="106"/>
  <c r="FYU8" i="106"/>
  <c r="FYV8" i="106"/>
  <c r="FYW8" i="106"/>
  <c r="FYX8" i="106"/>
  <c r="FYY8" i="106"/>
  <c r="FYZ8" i="106"/>
  <c r="FZA8" i="106"/>
  <c r="FZB8" i="106"/>
  <c r="FZC8" i="106"/>
  <c r="FZD8" i="106"/>
  <c r="FZE8" i="106"/>
  <c r="FZF8" i="106"/>
  <c r="FZG8" i="106"/>
  <c r="FZH8" i="106"/>
  <c r="FZI8" i="106"/>
  <c r="FZJ8" i="106"/>
  <c r="FZK8" i="106"/>
  <c r="FZL8" i="106"/>
  <c r="FZM8" i="106"/>
  <c r="FZN8" i="106"/>
  <c r="FZO8" i="106"/>
  <c r="FZP8" i="106"/>
  <c r="FZQ8" i="106"/>
  <c r="FZR8" i="106"/>
  <c r="FZS8" i="106"/>
  <c r="FZT8" i="106"/>
  <c r="FZU8" i="106"/>
  <c r="FZV8" i="106"/>
  <c r="FZW8" i="106"/>
  <c r="FZX8" i="106"/>
  <c r="FZY8" i="106"/>
  <c r="FZZ8" i="106"/>
  <c r="GAA8" i="106"/>
  <c r="GAB8" i="106"/>
  <c r="GAC8" i="106"/>
  <c r="GAD8" i="106"/>
  <c r="GAE8" i="106"/>
  <c r="GAF8" i="106"/>
  <c r="GAG8" i="106"/>
  <c r="GAH8" i="106"/>
  <c r="GAI8" i="106"/>
  <c r="GAJ8" i="106"/>
  <c r="GAK8" i="106"/>
  <c r="GAL8" i="106"/>
  <c r="GAM8" i="106"/>
  <c r="GAN8" i="106"/>
  <c r="GAO8" i="106"/>
  <c r="GAP8" i="106"/>
  <c r="GAQ8" i="106"/>
  <c r="GAR8" i="106"/>
  <c r="GAS8" i="106"/>
  <c r="GAT8" i="106"/>
  <c r="GAU8" i="106"/>
  <c r="GAV8" i="106"/>
  <c r="GAW8" i="106"/>
  <c r="GAX8" i="106"/>
  <c r="GAY8" i="106"/>
  <c r="GAZ8" i="106"/>
  <c r="GBA8" i="106"/>
  <c r="GBB8" i="106"/>
  <c r="GBC8" i="106"/>
  <c r="GBD8" i="106"/>
  <c r="GBE8" i="106"/>
  <c r="GBF8" i="106"/>
  <c r="GBG8" i="106"/>
  <c r="GBH8" i="106"/>
  <c r="GBI8" i="106"/>
  <c r="GBJ8" i="106"/>
  <c r="GBK8" i="106"/>
  <c r="GBL8" i="106"/>
  <c r="GBM8" i="106"/>
  <c r="GBN8" i="106"/>
  <c r="GBO8" i="106"/>
  <c r="GBP8" i="106"/>
  <c r="GBQ8" i="106"/>
  <c r="GBR8" i="106"/>
  <c r="GBS8" i="106"/>
  <c r="GBT8" i="106"/>
  <c r="GBU8" i="106"/>
  <c r="GBV8" i="106"/>
  <c r="GBW8" i="106"/>
  <c r="GBX8" i="106"/>
  <c r="GBY8" i="106"/>
  <c r="GBZ8" i="106"/>
  <c r="GCA8" i="106"/>
  <c r="GCB8" i="106"/>
  <c r="GCC8" i="106"/>
  <c r="GCD8" i="106"/>
  <c r="GCE8" i="106"/>
  <c r="GCF8" i="106"/>
  <c r="GCG8" i="106"/>
  <c r="GCH8" i="106"/>
  <c r="GCI8" i="106"/>
  <c r="GCJ8" i="106"/>
  <c r="GCK8" i="106"/>
  <c r="GCL8" i="106"/>
  <c r="GCM8" i="106"/>
  <c r="GCN8" i="106"/>
  <c r="GCO8" i="106"/>
  <c r="GCP8" i="106"/>
  <c r="GCQ8" i="106"/>
  <c r="GCR8" i="106"/>
  <c r="GCS8" i="106"/>
  <c r="GCT8" i="106"/>
  <c r="GCU8" i="106"/>
  <c r="GCV8" i="106"/>
  <c r="GCW8" i="106"/>
  <c r="GCX8" i="106"/>
  <c r="GCY8" i="106"/>
  <c r="GCZ8" i="106"/>
  <c r="GDA8" i="106"/>
  <c r="GDB8" i="106"/>
  <c r="GDC8" i="106"/>
  <c r="GDD8" i="106"/>
  <c r="GDE8" i="106"/>
  <c r="GDF8" i="106"/>
  <c r="GDG8" i="106"/>
  <c r="GDH8" i="106"/>
  <c r="GDI8" i="106"/>
  <c r="GDJ8" i="106"/>
  <c r="GDK8" i="106"/>
  <c r="GDL8" i="106"/>
  <c r="GDM8" i="106"/>
  <c r="GDN8" i="106"/>
  <c r="GDO8" i="106"/>
  <c r="GDP8" i="106"/>
  <c r="GDQ8" i="106"/>
  <c r="GDR8" i="106"/>
  <c r="GDS8" i="106"/>
  <c r="GDT8" i="106"/>
  <c r="GDU8" i="106"/>
  <c r="GDV8" i="106"/>
  <c r="GDW8" i="106"/>
  <c r="GDX8" i="106"/>
  <c r="GDY8" i="106"/>
  <c r="GDZ8" i="106"/>
  <c r="GEA8" i="106"/>
  <c r="GEB8" i="106"/>
  <c r="GEC8" i="106"/>
  <c r="GED8" i="106"/>
  <c r="GEE8" i="106"/>
  <c r="GEF8" i="106"/>
  <c r="GEG8" i="106"/>
  <c r="GEH8" i="106"/>
  <c r="GEI8" i="106"/>
  <c r="GEJ8" i="106"/>
  <c r="GEK8" i="106"/>
  <c r="GEL8" i="106"/>
  <c r="GEM8" i="106"/>
  <c r="GEN8" i="106"/>
  <c r="GEO8" i="106"/>
  <c r="GEP8" i="106"/>
  <c r="GEQ8" i="106"/>
  <c r="GER8" i="106"/>
  <c r="GES8" i="106"/>
  <c r="GET8" i="106"/>
  <c r="GEU8" i="106"/>
  <c r="GEV8" i="106"/>
  <c r="GEW8" i="106"/>
  <c r="GEX8" i="106"/>
  <c r="GEY8" i="106"/>
  <c r="GEZ8" i="106"/>
  <c r="GFA8" i="106"/>
  <c r="GFB8" i="106"/>
  <c r="GFC8" i="106"/>
  <c r="GFD8" i="106"/>
  <c r="GFE8" i="106"/>
  <c r="GFF8" i="106"/>
  <c r="GFG8" i="106"/>
  <c r="GFH8" i="106"/>
  <c r="GFI8" i="106"/>
  <c r="GFJ8" i="106"/>
  <c r="GFK8" i="106"/>
  <c r="GFL8" i="106"/>
  <c r="GFM8" i="106"/>
  <c r="GFN8" i="106"/>
  <c r="GFO8" i="106"/>
  <c r="GFP8" i="106"/>
  <c r="GFQ8" i="106"/>
  <c r="GFR8" i="106"/>
  <c r="GFS8" i="106"/>
  <c r="GFT8" i="106"/>
  <c r="GFU8" i="106"/>
  <c r="GFV8" i="106"/>
  <c r="GFW8" i="106"/>
  <c r="GFX8" i="106"/>
  <c r="GFY8" i="106"/>
  <c r="GFZ8" i="106"/>
  <c r="GGA8" i="106"/>
  <c r="GGB8" i="106"/>
  <c r="GGC8" i="106"/>
  <c r="GGD8" i="106"/>
  <c r="GGE8" i="106"/>
  <c r="GGF8" i="106"/>
  <c r="GGG8" i="106"/>
  <c r="GGH8" i="106"/>
  <c r="GGI8" i="106"/>
  <c r="GGJ8" i="106"/>
  <c r="GGK8" i="106"/>
  <c r="GGL8" i="106"/>
  <c r="GGM8" i="106"/>
  <c r="GGN8" i="106"/>
  <c r="GGO8" i="106"/>
  <c r="GGP8" i="106"/>
  <c r="GGQ8" i="106"/>
  <c r="GGR8" i="106"/>
  <c r="GGS8" i="106"/>
  <c r="GGT8" i="106"/>
  <c r="GGU8" i="106"/>
  <c r="GGV8" i="106"/>
  <c r="GGW8" i="106"/>
  <c r="GGX8" i="106"/>
  <c r="GGY8" i="106"/>
  <c r="GGZ8" i="106"/>
  <c r="GHA8" i="106"/>
  <c r="GHB8" i="106"/>
  <c r="GHC8" i="106"/>
  <c r="GHD8" i="106"/>
  <c r="GHE8" i="106"/>
  <c r="GHF8" i="106"/>
  <c r="GHG8" i="106"/>
  <c r="GHH8" i="106"/>
  <c r="GHI8" i="106"/>
  <c r="GHJ8" i="106"/>
  <c r="GHK8" i="106"/>
  <c r="GHL8" i="106"/>
  <c r="GHM8" i="106"/>
  <c r="GHN8" i="106"/>
  <c r="GHO8" i="106"/>
  <c r="GHP8" i="106"/>
  <c r="GHQ8" i="106"/>
  <c r="GHR8" i="106"/>
  <c r="GHS8" i="106"/>
  <c r="GHT8" i="106"/>
  <c r="GHU8" i="106"/>
  <c r="GHV8" i="106"/>
  <c r="GHW8" i="106"/>
  <c r="GHX8" i="106"/>
  <c r="GHY8" i="106"/>
  <c r="GHZ8" i="106"/>
  <c r="GIA8" i="106"/>
  <c r="GIB8" i="106"/>
  <c r="GIC8" i="106"/>
  <c r="GID8" i="106"/>
  <c r="GIE8" i="106"/>
  <c r="GIF8" i="106"/>
  <c r="GIG8" i="106"/>
  <c r="GIH8" i="106"/>
  <c r="GII8" i="106"/>
  <c r="GIJ8" i="106"/>
  <c r="GIK8" i="106"/>
  <c r="GIL8" i="106"/>
  <c r="GIM8" i="106"/>
  <c r="GIN8" i="106"/>
  <c r="GIO8" i="106"/>
  <c r="GIP8" i="106"/>
  <c r="GIQ8" i="106"/>
  <c r="GIR8" i="106"/>
  <c r="GIS8" i="106"/>
  <c r="GIT8" i="106"/>
  <c r="GIU8" i="106"/>
  <c r="GIV8" i="106"/>
  <c r="GIW8" i="106"/>
  <c r="GIX8" i="106"/>
  <c r="GIY8" i="106"/>
  <c r="GIZ8" i="106"/>
  <c r="GJA8" i="106"/>
  <c r="GJB8" i="106"/>
  <c r="GJC8" i="106"/>
  <c r="GJD8" i="106"/>
  <c r="GJE8" i="106"/>
  <c r="GJF8" i="106"/>
  <c r="GJG8" i="106"/>
  <c r="GJH8" i="106"/>
  <c r="GJI8" i="106"/>
  <c r="GJJ8" i="106"/>
  <c r="GJK8" i="106"/>
  <c r="GJL8" i="106"/>
  <c r="GJM8" i="106"/>
  <c r="GJN8" i="106"/>
  <c r="GJO8" i="106"/>
  <c r="GJP8" i="106"/>
  <c r="GJQ8" i="106"/>
  <c r="GJR8" i="106"/>
  <c r="GJS8" i="106"/>
  <c r="GJT8" i="106"/>
  <c r="GJU8" i="106"/>
  <c r="GJV8" i="106"/>
  <c r="GJW8" i="106"/>
  <c r="GJX8" i="106"/>
  <c r="GJY8" i="106"/>
  <c r="GJZ8" i="106"/>
  <c r="GKA8" i="106"/>
  <c r="GKB8" i="106"/>
  <c r="GKC8" i="106"/>
  <c r="GKD8" i="106"/>
  <c r="GKE8" i="106"/>
  <c r="GKF8" i="106"/>
  <c r="GKG8" i="106"/>
  <c r="GKH8" i="106"/>
  <c r="GKI8" i="106"/>
  <c r="GKJ8" i="106"/>
  <c r="GKK8" i="106"/>
  <c r="GKL8" i="106"/>
  <c r="GKM8" i="106"/>
  <c r="GKN8" i="106"/>
  <c r="GKO8" i="106"/>
  <c r="GKP8" i="106"/>
  <c r="GKQ8" i="106"/>
  <c r="GKR8" i="106"/>
  <c r="GKS8" i="106"/>
  <c r="GKT8" i="106"/>
  <c r="GKU8" i="106"/>
  <c r="GKV8" i="106"/>
  <c r="GKW8" i="106"/>
  <c r="GKX8" i="106"/>
  <c r="GKY8" i="106"/>
  <c r="GKZ8" i="106"/>
  <c r="GLA8" i="106"/>
  <c r="GLB8" i="106"/>
  <c r="GLC8" i="106"/>
  <c r="GLD8" i="106"/>
  <c r="GLE8" i="106"/>
  <c r="GLF8" i="106"/>
  <c r="GLG8" i="106"/>
  <c r="GLH8" i="106"/>
  <c r="GLI8" i="106"/>
  <c r="GLJ8" i="106"/>
  <c r="GLK8" i="106"/>
  <c r="GLL8" i="106"/>
  <c r="GLM8" i="106"/>
  <c r="GLN8" i="106"/>
  <c r="GLO8" i="106"/>
  <c r="GLP8" i="106"/>
  <c r="GLQ8" i="106"/>
  <c r="GLR8" i="106"/>
  <c r="GLS8" i="106"/>
  <c r="GLT8" i="106"/>
  <c r="GLU8" i="106"/>
  <c r="GLV8" i="106"/>
  <c r="GLW8" i="106"/>
  <c r="GLX8" i="106"/>
  <c r="GLY8" i="106"/>
  <c r="GLZ8" i="106"/>
  <c r="GMA8" i="106"/>
  <c r="GMB8" i="106"/>
  <c r="GMC8" i="106"/>
  <c r="GMD8" i="106"/>
  <c r="GME8" i="106"/>
  <c r="GMF8" i="106"/>
  <c r="GMG8" i="106"/>
  <c r="GMH8" i="106"/>
  <c r="GMI8" i="106"/>
  <c r="GMJ8" i="106"/>
  <c r="GMK8" i="106"/>
  <c r="GML8" i="106"/>
  <c r="GMM8" i="106"/>
  <c r="GMN8" i="106"/>
  <c r="GMO8" i="106"/>
  <c r="GMP8" i="106"/>
  <c r="GMQ8" i="106"/>
  <c r="GMR8" i="106"/>
  <c r="GMS8" i="106"/>
  <c r="GMT8" i="106"/>
  <c r="GMU8" i="106"/>
  <c r="GMV8" i="106"/>
  <c r="GMW8" i="106"/>
  <c r="GMX8" i="106"/>
  <c r="GMY8" i="106"/>
  <c r="GMZ8" i="106"/>
  <c r="GNA8" i="106"/>
  <c r="GNB8" i="106"/>
  <c r="GNC8" i="106"/>
  <c r="GND8" i="106"/>
  <c r="GNE8" i="106"/>
  <c r="GNF8" i="106"/>
  <c r="GNG8" i="106"/>
  <c r="GNH8" i="106"/>
  <c r="GNI8" i="106"/>
  <c r="GNJ8" i="106"/>
  <c r="GNK8" i="106"/>
  <c r="GNL8" i="106"/>
  <c r="GNM8" i="106"/>
  <c r="GNN8" i="106"/>
  <c r="GNO8" i="106"/>
  <c r="GNP8" i="106"/>
  <c r="GNQ8" i="106"/>
  <c r="GNR8" i="106"/>
  <c r="GNS8" i="106"/>
  <c r="GNT8" i="106"/>
  <c r="GNU8" i="106"/>
  <c r="GNV8" i="106"/>
  <c r="GNW8" i="106"/>
  <c r="GNX8" i="106"/>
  <c r="GNY8" i="106"/>
  <c r="GNZ8" i="106"/>
  <c r="GOA8" i="106"/>
  <c r="GOB8" i="106"/>
  <c r="GOC8" i="106"/>
  <c r="GOD8" i="106"/>
  <c r="GOE8" i="106"/>
  <c r="GOF8" i="106"/>
  <c r="GOG8" i="106"/>
  <c r="GOH8" i="106"/>
  <c r="GOI8" i="106"/>
  <c r="GOJ8" i="106"/>
  <c r="GOK8" i="106"/>
  <c r="GOL8" i="106"/>
  <c r="GOM8" i="106"/>
  <c r="GON8" i="106"/>
  <c r="GOO8" i="106"/>
  <c r="GOP8" i="106"/>
  <c r="GOQ8" i="106"/>
  <c r="GOR8" i="106"/>
  <c r="GOS8" i="106"/>
  <c r="GOT8" i="106"/>
  <c r="GOU8" i="106"/>
  <c r="GOV8" i="106"/>
  <c r="GOW8" i="106"/>
  <c r="GOX8" i="106"/>
  <c r="GOY8" i="106"/>
  <c r="GOZ8" i="106"/>
  <c r="GPA8" i="106"/>
  <c r="GPB8" i="106"/>
  <c r="GPC8" i="106"/>
  <c r="GPD8" i="106"/>
  <c r="GPE8" i="106"/>
  <c r="GPF8" i="106"/>
  <c r="GPG8" i="106"/>
  <c r="GPH8" i="106"/>
  <c r="GPI8" i="106"/>
  <c r="GPJ8" i="106"/>
  <c r="GPK8" i="106"/>
  <c r="GPL8" i="106"/>
  <c r="GPM8" i="106"/>
  <c r="GPN8" i="106"/>
  <c r="GPO8" i="106"/>
  <c r="GPP8" i="106"/>
  <c r="GPQ8" i="106"/>
  <c r="GPR8" i="106"/>
  <c r="GPS8" i="106"/>
  <c r="GPT8" i="106"/>
  <c r="GPU8" i="106"/>
  <c r="GPV8" i="106"/>
  <c r="GPW8" i="106"/>
  <c r="GPX8" i="106"/>
  <c r="GPY8" i="106"/>
  <c r="GPZ8" i="106"/>
  <c r="GQA8" i="106"/>
  <c r="GQB8" i="106"/>
  <c r="GQC8" i="106"/>
  <c r="GQD8" i="106"/>
  <c r="GQE8" i="106"/>
  <c r="GQF8" i="106"/>
  <c r="GQG8" i="106"/>
  <c r="GQH8" i="106"/>
  <c r="GQI8" i="106"/>
  <c r="GQJ8" i="106"/>
  <c r="GQK8" i="106"/>
  <c r="GQL8" i="106"/>
  <c r="GQM8" i="106"/>
  <c r="GQN8" i="106"/>
  <c r="GQO8" i="106"/>
  <c r="GQP8" i="106"/>
  <c r="GQQ8" i="106"/>
  <c r="GQR8" i="106"/>
  <c r="GQS8" i="106"/>
  <c r="GQT8" i="106"/>
  <c r="GQU8" i="106"/>
  <c r="GQV8" i="106"/>
  <c r="GQW8" i="106"/>
  <c r="GQX8" i="106"/>
  <c r="GQY8" i="106"/>
  <c r="GQZ8" i="106"/>
  <c r="GRA8" i="106"/>
  <c r="GRB8" i="106"/>
  <c r="GRC8" i="106"/>
  <c r="GRD8" i="106"/>
  <c r="GRE8" i="106"/>
  <c r="GRF8" i="106"/>
  <c r="GRG8" i="106"/>
  <c r="GRH8" i="106"/>
  <c r="GRI8" i="106"/>
  <c r="GRJ8" i="106"/>
  <c r="GRK8" i="106"/>
  <c r="GRL8" i="106"/>
  <c r="GRM8" i="106"/>
  <c r="GRN8" i="106"/>
  <c r="GRO8" i="106"/>
  <c r="GRP8" i="106"/>
  <c r="GRQ8" i="106"/>
  <c r="GRR8" i="106"/>
  <c r="GRS8" i="106"/>
  <c r="GRT8" i="106"/>
  <c r="GRU8" i="106"/>
  <c r="GRV8" i="106"/>
  <c r="GRW8" i="106"/>
  <c r="GRX8" i="106"/>
  <c r="GRY8" i="106"/>
  <c r="GRZ8" i="106"/>
  <c r="GSA8" i="106"/>
  <c r="GSB8" i="106"/>
  <c r="GSC8" i="106"/>
  <c r="GSD8" i="106"/>
  <c r="GSE8" i="106"/>
  <c r="GSF8" i="106"/>
  <c r="GSG8" i="106"/>
  <c r="GSH8" i="106"/>
  <c r="GSI8" i="106"/>
  <c r="GSJ8" i="106"/>
  <c r="GSK8" i="106"/>
  <c r="GSL8" i="106"/>
  <c r="GSM8" i="106"/>
  <c r="GSN8" i="106"/>
  <c r="GSO8" i="106"/>
  <c r="GSP8" i="106"/>
  <c r="GSQ8" i="106"/>
  <c r="GSR8" i="106"/>
  <c r="GSS8" i="106"/>
  <c r="GST8" i="106"/>
  <c r="GSU8" i="106"/>
  <c r="GSV8" i="106"/>
  <c r="GSW8" i="106"/>
  <c r="GSX8" i="106"/>
  <c r="GSY8" i="106"/>
  <c r="GSZ8" i="106"/>
  <c r="GTA8" i="106"/>
  <c r="GTB8" i="106"/>
  <c r="GTC8" i="106"/>
  <c r="GTD8" i="106"/>
  <c r="GTE8" i="106"/>
  <c r="GTF8" i="106"/>
  <c r="GTG8" i="106"/>
  <c r="GTH8" i="106"/>
  <c r="GTI8" i="106"/>
  <c r="GTJ8" i="106"/>
  <c r="GTK8" i="106"/>
  <c r="GTL8" i="106"/>
  <c r="GTM8" i="106"/>
  <c r="GTN8" i="106"/>
  <c r="GTO8" i="106"/>
  <c r="GTP8" i="106"/>
  <c r="GTQ8" i="106"/>
  <c r="GTR8" i="106"/>
  <c r="GTS8" i="106"/>
  <c r="GTT8" i="106"/>
  <c r="GTU8" i="106"/>
  <c r="GTV8" i="106"/>
  <c r="GTW8" i="106"/>
  <c r="GTX8" i="106"/>
  <c r="GTY8" i="106"/>
  <c r="GTZ8" i="106"/>
  <c r="GUA8" i="106"/>
  <c r="GUB8" i="106"/>
  <c r="GUC8" i="106"/>
  <c r="GUD8" i="106"/>
  <c r="GUE8" i="106"/>
  <c r="GUF8" i="106"/>
  <c r="GUG8" i="106"/>
  <c r="GUH8" i="106"/>
  <c r="GUI8" i="106"/>
  <c r="GUJ8" i="106"/>
  <c r="GUK8" i="106"/>
  <c r="GUL8" i="106"/>
  <c r="GUM8" i="106"/>
  <c r="GUN8" i="106"/>
  <c r="GUO8" i="106"/>
  <c r="GUP8" i="106"/>
  <c r="GUQ8" i="106"/>
  <c r="GUR8" i="106"/>
  <c r="GUS8" i="106"/>
  <c r="GUT8" i="106"/>
  <c r="GUU8" i="106"/>
  <c r="GUV8" i="106"/>
  <c r="GUW8" i="106"/>
  <c r="GUX8" i="106"/>
  <c r="GUY8" i="106"/>
  <c r="GUZ8" i="106"/>
  <c r="GVA8" i="106"/>
  <c r="GVB8" i="106"/>
  <c r="GVC8" i="106"/>
  <c r="GVD8" i="106"/>
  <c r="GVE8" i="106"/>
  <c r="GVF8" i="106"/>
  <c r="GVG8" i="106"/>
  <c r="GVH8" i="106"/>
  <c r="GVI8" i="106"/>
  <c r="GVJ8" i="106"/>
  <c r="GVK8" i="106"/>
  <c r="GVL8" i="106"/>
  <c r="GVM8" i="106"/>
  <c r="GVN8" i="106"/>
  <c r="GVO8" i="106"/>
  <c r="GVP8" i="106"/>
  <c r="GVQ8" i="106"/>
  <c r="GVR8" i="106"/>
  <c r="GVS8" i="106"/>
  <c r="GVT8" i="106"/>
  <c r="GVU8" i="106"/>
  <c r="GVV8" i="106"/>
  <c r="GVW8" i="106"/>
  <c r="GVX8" i="106"/>
  <c r="GVY8" i="106"/>
  <c r="GVZ8" i="106"/>
  <c r="GWA8" i="106"/>
  <c r="GWB8" i="106"/>
  <c r="GWC8" i="106"/>
  <c r="GWD8" i="106"/>
  <c r="GWE8" i="106"/>
  <c r="GWF8" i="106"/>
  <c r="GWG8" i="106"/>
  <c r="GWH8" i="106"/>
  <c r="GWI8" i="106"/>
  <c r="GWJ8" i="106"/>
  <c r="GWK8" i="106"/>
  <c r="GWL8" i="106"/>
  <c r="GWM8" i="106"/>
  <c r="GWN8" i="106"/>
  <c r="GWO8" i="106"/>
  <c r="GWP8" i="106"/>
  <c r="GWQ8" i="106"/>
  <c r="GWR8" i="106"/>
  <c r="GWS8" i="106"/>
  <c r="GWT8" i="106"/>
  <c r="GWU8" i="106"/>
  <c r="GWV8" i="106"/>
  <c r="GWW8" i="106"/>
  <c r="GWX8" i="106"/>
  <c r="GWY8" i="106"/>
  <c r="GWZ8" i="106"/>
  <c r="GXA8" i="106"/>
  <c r="GXB8" i="106"/>
  <c r="GXC8" i="106"/>
  <c r="GXD8" i="106"/>
  <c r="GXE8" i="106"/>
  <c r="GXF8" i="106"/>
  <c r="GXG8" i="106"/>
  <c r="GXH8" i="106"/>
  <c r="GXI8" i="106"/>
  <c r="GXJ8" i="106"/>
  <c r="GXK8" i="106"/>
  <c r="GXL8" i="106"/>
  <c r="GXM8" i="106"/>
  <c r="GXN8" i="106"/>
  <c r="GXO8" i="106"/>
  <c r="GXP8" i="106"/>
  <c r="GXQ8" i="106"/>
  <c r="GXR8" i="106"/>
  <c r="GXS8" i="106"/>
  <c r="GXT8" i="106"/>
  <c r="GXU8" i="106"/>
  <c r="GXV8" i="106"/>
  <c r="GXW8" i="106"/>
  <c r="GXX8" i="106"/>
  <c r="GXY8" i="106"/>
  <c r="GXZ8" i="106"/>
  <c r="GYA8" i="106"/>
  <c r="GYB8" i="106"/>
  <c r="GYC8" i="106"/>
  <c r="GYD8" i="106"/>
  <c r="GYE8" i="106"/>
  <c r="GYF8" i="106"/>
  <c r="GYG8" i="106"/>
  <c r="GYH8" i="106"/>
  <c r="GYI8" i="106"/>
  <c r="GYJ8" i="106"/>
  <c r="GYK8" i="106"/>
  <c r="GYL8" i="106"/>
  <c r="GYM8" i="106"/>
  <c r="GYN8" i="106"/>
  <c r="GYO8" i="106"/>
  <c r="GYP8" i="106"/>
  <c r="GYQ8" i="106"/>
  <c r="GYR8" i="106"/>
  <c r="GYS8" i="106"/>
  <c r="GYT8" i="106"/>
  <c r="GYU8" i="106"/>
  <c r="GYV8" i="106"/>
  <c r="GYW8" i="106"/>
  <c r="GYX8" i="106"/>
  <c r="GYY8" i="106"/>
  <c r="GYZ8" i="106"/>
  <c r="GZA8" i="106"/>
  <c r="GZB8" i="106"/>
  <c r="GZC8" i="106"/>
  <c r="GZD8" i="106"/>
  <c r="GZE8" i="106"/>
  <c r="GZF8" i="106"/>
  <c r="GZG8" i="106"/>
  <c r="GZH8" i="106"/>
  <c r="GZI8" i="106"/>
  <c r="GZJ8" i="106"/>
  <c r="GZK8" i="106"/>
  <c r="GZL8" i="106"/>
  <c r="GZM8" i="106"/>
  <c r="GZN8" i="106"/>
  <c r="GZO8" i="106"/>
  <c r="GZP8" i="106"/>
  <c r="GZQ8" i="106"/>
  <c r="GZR8" i="106"/>
  <c r="GZS8" i="106"/>
  <c r="GZT8" i="106"/>
  <c r="GZU8" i="106"/>
  <c r="GZV8" i="106"/>
  <c r="GZW8" i="106"/>
  <c r="GZX8" i="106"/>
  <c r="GZY8" i="106"/>
  <c r="GZZ8" i="106"/>
  <c r="HAA8" i="106"/>
  <c r="HAB8" i="106"/>
  <c r="HAC8" i="106"/>
  <c r="HAD8" i="106"/>
  <c r="HAE8" i="106"/>
  <c r="HAF8" i="106"/>
  <c r="HAG8" i="106"/>
  <c r="HAH8" i="106"/>
  <c r="HAI8" i="106"/>
  <c r="HAJ8" i="106"/>
  <c r="HAK8" i="106"/>
  <c r="HAL8" i="106"/>
  <c r="HAM8" i="106"/>
  <c r="HAN8" i="106"/>
  <c r="HAO8" i="106"/>
  <c r="HAP8" i="106"/>
  <c r="HAQ8" i="106"/>
  <c r="HAR8" i="106"/>
  <c r="HAS8" i="106"/>
  <c r="HAT8" i="106"/>
  <c r="HAU8" i="106"/>
  <c r="HAV8" i="106"/>
  <c r="HAW8" i="106"/>
  <c r="HAX8" i="106"/>
  <c r="HAY8" i="106"/>
  <c r="HAZ8" i="106"/>
  <c r="HBA8" i="106"/>
  <c r="HBB8" i="106"/>
  <c r="HBC8" i="106"/>
  <c r="HBD8" i="106"/>
  <c r="HBE8" i="106"/>
  <c r="HBF8" i="106"/>
  <c r="HBG8" i="106"/>
  <c r="HBH8" i="106"/>
  <c r="HBI8" i="106"/>
  <c r="HBJ8" i="106"/>
  <c r="HBK8" i="106"/>
  <c r="HBL8" i="106"/>
  <c r="HBM8" i="106"/>
  <c r="HBN8" i="106"/>
  <c r="HBO8" i="106"/>
  <c r="HBP8" i="106"/>
  <c r="HBQ8" i="106"/>
  <c r="HBR8" i="106"/>
  <c r="HBS8" i="106"/>
  <c r="HBT8" i="106"/>
  <c r="HBU8" i="106"/>
  <c r="HBV8" i="106"/>
  <c r="HBW8" i="106"/>
  <c r="HBX8" i="106"/>
  <c r="HBY8" i="106"/>
  <c r="HBZ8" i="106"/>
  <c r="HCA8" i="106"/>
  <c r="HCB8" i="106"/>
  <c r="HCC8" i="106"/>
  <c r="HCD8" i="106"/>
  <c r="HCE8" i="106"/>
  <c r="HCF8" i="106"/>
  <c r="HCG8" i="106"/>
  <c r="HCH8" i="106"/>
  <c r="HCI8" i="106"/>
  <c r="HCJ8" i="106"/>
  <c r="HCK8" i="106"/>
  <c r="HCL8" i="106"/>
  <c r="HCM8" i="106"/>
  <c r="HCN8" i="106"/>
  <c r="HCO8" i="106"/>
  <c r="HCP8" i="106"/>
  <c r="HCQ8" i="106"/>
  <c r="HCR8" i="106"/>
  <c r="HCS8" i="106"/>
  <c r="HCT8" i="106"/>
  <c r="HCU8" i="106"/>
  <c r="HCV8" i="106"/>
  <c r="HCW8" i="106"/>
  <c r="HCX8" i="106"/>
  <c r="HCY8" i="106"/>
  <c r="HCZ8" i="106"/>
  <c r="HDA8" i="106"/>
  <c r="HDB8" i="106"/>
  <c r="HDC8" i="106"/>
  <c r="HDD8" i="106"/>
  <c r="HDE8" i="106"/>
  <c r="HDF8" i="106"/>
  <c r="HDG8" i="106"/>
  <c r="HDH8" i="106"/>
  <c r="HDI8" i="106"/>
  <c r="HDJ8" i="106"/>
  <c r="HDK8" i="106"/>
  <c r="HDL8" i="106"/>
  <c r="HDM8" i="106"/>
  <c r="HDN8" i="106"/>
  <c r="HDO8" i="106"/>
  <c r="HDP8" i="106"/>
  <c r="HDQ8" i="106"/>
  <c r="HDR8" i="106"/>
  <c r="HDS8" i="106"/>
  <c r="HDT8" i="106"/>
  <c r="HDU8" i="106"/>
  <c r="HDV8" i="106"/>
  <c r="HDW8" i="106"/>
  <c r="HDX8" i="106"/>
  <c r="HDY8" i="106"/>
  <c r="HDZ8" i="106"/>
  <c r="HEA8" i="106"/>
  <c r="HEB8" i="106"/>
  <c r="HEC8" i="106"/>
  <c r="HED8" i="106"/>
  <c r="HEE8" i="106"/>
  <c r="HEF8" i="106"/>
  <c r="HEG8" i="106"/>
  <c r="HEH8" i="106"/>
  <c r="HEI8" i="106"/>
  <c r="HEJ8" i="106"/>
  <c r="HEK8" i="106"/>
  <c r="HEL8" i="106"/>
  <c r="HEM8" i="106"/>
  <c r="HEN8" i="106"/>
  <c r="HEO8" i="106"/>
  <c r="HEP8" i="106"/>
  <c r="HEQ8" i="106"/>
  <c r="HER8" i="106"/>
  <c r="HES8" i="106"/>
  <c r="HET8" i="106"/>
  <c r="HEU8" i="106"/>
  <c r="HEV8" i="106"/>
  <c r="HEW8" i="106"/>
  <c r="HEX8" i="106"/>
  <c r="HEY8" i="106"/>
  <c r="HEZ8" i="106"/>
  <c r="HFA8" i="106"/>
  <c r="HFB8" i="106"/>
  <c r="HFC8" i="106"/>
  <c r="HFD8" i="106"/>
  <c r="HFE8" i="106"/>
  <c r="HFF8" i="106"/>
  <c r="HFG8" i="106"/>
  <c r="HFH8" i="106"/>
  <c r="HFI8" i="106"/>
  <c r="HFJ8" i="106"/>
  <c r="HFK8" i="106"/>
  <c r="HFL8" i="106"/>
  <c r="HFM8" i="106"/>
  <c r="HFN8" i="106"/>
  <c r="HFO8" i="106"/>
  <c r="HFP8" i="106"/>
  <c r="HFQ8" i="106"/>
  <c r="HFR8" i="106"/>
  <c r="HFS8" i="106"/>
  <c r="HFT8" i="106"/>
  <c r="HFU8" i="106"/>
  <c r="HFV8" i="106"/>
  <c r="HFW8" i="106"/>
  <c r="HFX8" i="106"/>
  <c r="HFY8" i="106"/>
  <c r="HFZ8" i="106"/>
  <c r="HGA8" i="106"/>
  <c r="HGB8" i="106"/>
  <c r="HGC8" i="106"/>
  <c r="HGD8" i="106"/>
  <c r="HGE8" i="106"/>
  <c r="HGF8" i="106"/>
  <c r="HGG8" i="106"/>
  <c r="HGH8" i="106"/>
  <c r="HGI8" i="106"/>
  <c r="HGJ8" i="106"/>
  <c r="HGK8" i="106"/>
  <c r="HGL8" i="106"/>
  <c r="HGM8" i="106"/>
  <c r="HGN8" i="106"/>
  <c r="HGO8" i="106"/>
  <c r="HGP8" i="106"/>
  <c r="HGQ8" i="106"/>
  <c r="HGR8" i="106"/>
  <c r="HGS8" i="106"/>
  <c r="HGT8" i="106"/>
  <c r="HGU8" i="106"/>
  <c r="HGV8" i="106"/>
  <c r="HGW8" i="106"/>
  <c r="HGX8" i="106"/>
  <c r="HGY8" i="106"/>
  <c r="HGZ8" i="106"/>
  <c r="HHA8" i="106"/>
  <c r="HHB8" i="106"/>
  <c r="HHC8" i="106"/>
  <c r="HHD8" i="106"/>
  <c r="HHE8" i="106"/>
  <c r="HHF8" i="106"/>
  <c r="HHG8" i="106"/>
  <c r="HHH8" i="106"/>
  <c r="HHI8" i="106"/>
  <c r="HHJ8" i="106"/>
  <c r="HHK8" i="106"/>
  <c r="HHL8" i="106"/>
  <c r="HHM8" i="106"/>
  <c r="HHN8" i="106"/>
  <c r="HHO8" i="106"/>
  <c r="HHP8" i="106"/>
  <c r="HHQ8" i="106"/>
  <c r="HHR8" i="106"/>
  <c r="HHS8" i="106"/>
  <c r="HHT8" i="106"/>
  <c r="HHU8" i="106"/>
  <c r="HHV8" i="106"/>
  <c r="HHW8" i="106"/>
  <c r="HHX8" i="106"/>
  <c r="HHY8" i="106"/>
  <c r="HHZ8" i="106"/>
  <c r="HIA8" i="106"/>
  <c r="HIB8" i="106"/>
  <c r="HIC8" i="106"/>
  <c r="HID8" i="106"/>
  <c r="HIE8" i="106"/>
  <c r="HIF8" i="106"/>
  <c r="HIG8" i="106"/>
  <c r="HIH8" i="106"/>
  <c r="HII8" i="106"/>
  <c r="HIJ8" i="106"/>
  <c r="HIK8" i="106"/>
  <c r="HIL8" i="106"/>
  <c r="HIM8" i="106"/>
  <c r="HIN8" i="106"/>
  <c r="HIO8" i="106"/>
  <c r="HIP8" i="106"/>
  <c r="HIQ8" i="106"/>
  <c r="HIR8" i="106"/>
  <c r="HIS8" i="106"/>
  <c r="HIT8" i="106"/>
  <c r="HIU8" i="106"/>
  <c r="HIV8" i="106"/>
  <c r="HIW8" i="106"/>
  <c r="HIX8" i="106"/>
  <c r="HIY8" i="106"/>
  <c r="HIZ8" i="106"/>
  <c r="HJA8" i="106"/>
  <c r="HJB8" i="106"/>
  <c r="HJC8" i="106"/>
  <c r="HJD8" i="106"/>
  <c r="HJE8" i="106"/>
  <c r="HJF8" i="106"/>
  <c r="HJG8" i="106"/>
  <c r="HJH8" i="106"/>
  <c r="HJI8" i="106"/>
  <c r="HJJ8" i="106"/>
  <c r="HJK8" i="106"/>
  <c r="HJL8" i="106"/>
  <c r="HJM8" i="106"/>
  <c r="HJN8" i="106"/>
  <c r="HJO8" i="106"/>
  <c r="HJP8" i="106"/>
  <c r="HJQ8" i="106"/>
  <c r="HJR8" i="106"/>
  <c r="HJS8" i="106"/>
  <c r="HJT8" i="106"/>
  <c r="HJU8" i="106"/>
  <c r="HJV8" i="106"/>
  <c r="HJW8" i="106"/>
  <c r="HJX8" i="106"/>
  <c r="HJY8" i="106"/>
  <c r="HJZ8" i="106"/>
  <c r="HKA8" i="106"/>
  <c r="HKB8" i="106"/>
  <c r="HKC8" i="106"/>
  <c r="HKD8" i="106"/>
  <c r="HKE8" i="106"/>
  <c r="HKF8" i="106"/>
  <c r="HKG8" i="106"/>
  <c r="HKH8" i="106"/>
  <c r="HKI8" i="106"/>
  <c r="HKJ8" i="106"/>
  <c r="HKK8" i="106"/>
  <c r="HKL8" i="106"/>
  <c r="HKM8" i="106"/>
  <c r="HKN8" i="106"/>
  <c r="HKO8" i="106"/>
  <c r="HKP8" i="106"/>
  <c r="HKQ8" i="106"/>
  <c r="HKR8" i="106"/>
  <c r="HKS8" i="106"/>
  <c r="HKT8" i="106"/>
  <c r="HKU8" i="106"/>
  <c r="HKV8" i="106"/>
  <c r="HKW8" i="106"/>
  <c r="HKX8" i="106"/>
  <c r="HKY8" i="106"/>
  <c r="HKZ8" i="106"/>
  <c r="HLA8" i="106"/>
  <c r="HLB8" i="106"/>
  <c r="HLC8" i="106"/>
  <c r="HLD8" i="106"/>
  <c r="HLE8" i="106"/>
  <c r="HLF8" i="106"/>
  <c r="HLG8" i="106"/>
  <c r="HLH8" i="106"/>
  <c r="HLI8" i="106"/>
  <c r="HLJ8" i="106"/>
  <c r="HLK8" i="106"/>
  <c r="HLL8" i="106"/>
  <c r="HLM8" i="106"/>
  <c r="HLN8" i="106"/>
  <c r="HLO8" i="106"/>
  <c r="HLP8" i="106"/>
  <c r="HLQ8" i="106"/>
  <c r="HLR8" i="106"/>
  <c r="HLS8" i="106"/>
  <c r="HLT8" i="106"/>
  <c r="HLU8" i="106"/>
  <c r="HLV8" i="106"/>
  <c r="HLW8" i="106"/>
  <c r="HLX8" i="106"/>
  <c r="HLY8" i="106"/>
  <c r="HLZ8" i="106"/>
  <c r="HMA8" i="106"/>
  <c r="HMB8" i="106"/>
  <c r="HMC8" i="106"/>
  <c r="HMD8" i="106"/>
  <c r="HME8" i="106"/>
  <c r="HMF8" i="106"/>
  <c r="HMG8" i="106"/>
  <c r="HMH8" i="106"/>
  <c r="HMI8" i="106"/>
  <c r="HMJ8" i="106"/>
  <c r="HMK8" i="106"/>
  <c r="HML8" i="106"/>
  <c r="HMM8" i="106"/>
  <c r="HMN8" i="106"/>
  <c r="HMO8" i="106"/>
  <c r="HMP8" i="106"/>
  <c r="HMQ8" i="106"/>
  <c r="HMR8" i="106"/>
  <c r="HMS8" i="106"/>
  <c r="HMT8" i="106"/>
  <c r="HMU8" i="106"/>
  <c r="HMV8" i="106"/>
  <c r="HMW8" i="106"/>
  <c r="HMX8" i="106"/>
  <c r="HMY8" i="106"/>
  <c r="HMZ8" i="106"/>
  <c r="HNA8" i="106"/>
  <c r="HNB8" i="106"/>
  <c r="HNC8" i="106"/>
  <c r="HND8" i="106"/>
  <c r="HNE8" i="106"/>
  <c r="HNF8" i="106"/>
  <c r="HNG8" i="106"/>
  <c r="HNH8" i="106"/>
  <c r="HNI8" i="106"/>
  <c r="HNJ8" i="106"/>
  <c r="HNK8" i="106"/>
  <c r="HNL8" i="106"/>
  <c r="HNM8" i="106"/>
  <c r="HNN8" i="106"/>
  <c r="HNO8" i="106"/>
  <c r="HNP8" i="106"/>
  <c r="HNQ8" i="106"/>
  <c r="HNR8" i="106"/>
  <c r="HNS8" i="106"/>
  <c r="HNT8" i="106"/>
  <c r="HNU8" i="106"/>
  <c r="HNV8" i="106"/>
  <c r="HNW8" i="106"/>
  <c r="HNX8" i="106"/>
  <c r="HNY8" i="106"/>
  <c r="HNZ8" i="106"/>
  <c r="HOA8" i="106"/>
  <c r="HOB8" i="106"/>
  <c r="HOC8" i="106"/>
  <c r="HOD8" i="106"/>
  <c r="HOE8" i="106"/>
  <c r="HOF8" i="106"/>
  <c r="HOG8" i="106"/>
  <c r="HOH8" i="106"/>
  <c r="HOI8" i="106"/>
  <c r="HOJ8" i="106"/>
  <c r="HOK8" i="106"/>
  <c r="HOL8" i="106"/>
  <c r="HOM8" i="106"/>
  <c r="HON8" i="106"/>
  <c r="HOO8" i="106"/>
  <c r="HOP8" i="106"/>
  <c r="HOQ8" i="106"/>
  <c r="HOR8" i="106"/>
  <c r="HOS8" i="106"/>
  <c r="HOT8" i="106"/>
  <c r="HOU8" i="106"/>
  <c r="HOV8" i="106"/>
  <c r="HOW8" i="106"/>
  <c r="HOX8" i="106"/>
  <c r="HOY8" i="106"/>
  <c r="HOZ8" i="106"/>
  <c r="HPA8" i="106"/>
  <c r="HPB8" i="106"/>
  <c r="HPC8" i="106"/>
  <c r="HPD8" i="106"/>
  <c r="HPE8" i="106"/>
  <c r="HPF8" i="106"/>
  <c r="HPG8" i="106"/>
  <c r="HPH8" i="106"/>
  <c r="HPI8" i="106"/>
  <c r="HPJ8" i="106"/>
  <c r="HPK8" i="106"/>
  <c r="HPL8" i="106"/>
  <c r="HPM8" i="106"/>
  <c r="HPN8" i="106"/>
  <c r="HPO8" i="106"/>
  <c r="HPP8" i="106"/>
  <c r="HPQ8" i="106"/>
  <c r="HPR8" i="106"/>
  <c r="HPS8" i="106"/>
  <c r="HPT8" i="106"/>
  <c r="HPU8" i="106"/>
  <c r="HPV8" i="106"/>
  <c r="HPW8" i="106"/>
  <c r="HPX8" i="106"/>
  <c r="HPY8" i="106"/>
  <c r="HPZ8" i="106"/>
  <c r="HQA8" i="106"/>
  <c r="HQB8" i="106"/>
  <c r="HQC8" i="106"/>
  <c r="HQD8" i="106"/>
  <c r="HQE8" i="106"/>
  <c r="HQF8" i="106"/>
  <c r="HQG8" i="106"/>
  <c r="HQH8" i="106"/>
  <c r="HQI8" i="106"/>
  <c r="HQJ8" i="106"/>
  <c r="HQK8" i="106"/>
  <c r="HQL8" i="106"/>
  <c r="HQM8" i="106"/>
  <c r="HQN8" i="106"/>
  <c r="HQO8" i="106"/>
  <c r="HQP8" i="106"/>
  <c r="HQQ8" i="106"/>
  <c r="HQR8" i="106"/>
  <c r="HQS8" i="106"/>
  <c r="HQT8" i="106"/>
  <c r="HQU8" i="106"/>
  <c r="HQV8" i="106"/>
  <c r="HQW8" i="106"/>
  <c r="HQX8" i="106"/>
  <c r="HQY8" i="106"/>
  <c r="HQZ8" i="106"/>
  <c r="HRA8" i="106"/>
  <c r="HRB8" i="106"/>
  <c r="HRC8" i="106"/>
  <c r="HRD8" i="106"/>
  <c r="HRE8" i="106"/>
  <c r="HRF8" i="106"/>
  <c r="HRG8" i="106"/>
  <c r="HRH8" i="106"/>
  <c r="HRI8" i="106"/>
  <c r="HRJ8" i="106"/>
  <c r="HRK8" i="106"/>
  <c r="HRL8" i="106"/>
  <c r="HRM8" i="106"/>
  <c r="HRN8" i="106"/>
  <c r="HRO8" i="106"/>
  <c r="HRP8" i="106"/>
  <c r="HRQ8" i="106"/>
  <c r="HRR8" i="106"/>
  <c r="HRS8" i="106"/>
  <c r="HRT8" i="106"/>
  <c r="HRU8" i="106"/>
  <c r="HRV8" i="106"/>
  <c r="HRW8" i="106"/>
  <c r="HRX8" i="106"/>
  <c r="HRY8" i="106"/>
  <c r="HRZ8" i="106"/>
  <c r="HSA8" i="106"/>
  <c r="HSB8" i="106"/>
  <c r="HSC8" i="106"/>
  <c r="HSD8" i="106"/>
  <c r="HSE8" i="106"/>
  <c r="HSF8" i="106"/>
  <c r="HSG8" i="106"/>
  <c r="HSH8" i="106"/>
  <c r="HSI8" i="106"/>
  <c r="HSJ8" i="106"/>
  <c r="HSK8" i="106"/>
  <c r="HSL8" i="106"/>
  <c r="HSM8" i="106"/>
  <c r="HSN8" i="106"/>
  <c r="HSO8" i="106"/>
  <c r="HSP8" i="106"/>
  <c r="HSQ8" i="106"/>
  <c r="HSR8" i="106"/>
  <c r="HSS8" i="106"/>
  <c r="HST8" i="106"/>
  <c r="HSU8" i="106"/>
  <c r="HSV8" i="106"/>
  <c r="HSW8" i="106"/>
  <c r="HSX8" i="106"/>
  <c r="HSY8" i="106"/>
  <c r="HSZ8" i="106"/>
  <c r="HTA8" i="106"/>
  <c r="HTB8" i="106"/>
  <c r="HTC8" i="106"/>
  <c r="HTD8" i="106"/>
  <c r="HTE8" i="106"/>
  <c r="HTF8" i="106"/>
  <c r="HTG8" i="106"/>
  <c r="HTH8" i="106"/>
  <c r="HTI8" i="106"/>
  <c r="HTJ8" i="106"/>
  <c r="HTK8" i="106"/>
  <c r="HTL8" i="106"/>
  <c r="HTM8" i="106"/>
  <c r="HTN8" i="106"/>
  <c r="HTO8" i="106"/>
  <c r="HTP8" i="106"/>
  <c r="HTQ8" i="106"/>
  <c r="HTR8" i="106"/>
  <c r="HTS8" i="106"/>
  <c r="HTT8" i="106"/>
  <c r="HTU8" i="106"/>
  <c r="HTV8" i="106"/>
  <c r="HTW8" i="106"/>
  <c r="HTX8" i="106"/>
  <c r="HTY8" i="106"/>
  <c r="HTZ8" i="106"/>
  <c r="HUA8" i="106"/>
  <c r="HUB8" i="106"/>
  <c r="HUC8" i="106"/>
  <c r="HUD8" i="106"/>
  <c r="HUE8" i="106"/>
  <c r="HUF8" i="106"/>
  <c r="HUG8" i="106"/>
  <c r="HUH8" i="106"/>
  <c r="HUI8" i="106"/>
  <c r="HUJ8" i="106"/>
  <c r="HUK8" i="106"/>
  <c r="HUL8" i="106"/>
  <c r="HUM8" i="106"/>
  <c r="HUN8" i="106"/>
  <c r="HUO8" i="106"/>
  <c r="HUP8" i="106"/>
  <c r="HUQ8" i="106"/>
  <c r="HUR8" i="106"/>
  <c r="HUS8" i="106"/>
  <c r="HUT8" i="106"/>
  <c r="HUU8" i="106"/>
  <c r="HUV8" i="106"/>
  <c r="HUW8" i="106"/>
  <c r="HUX8" i="106"/>
  <c r="HUY8" i="106"/>
  <c r="HUZ8" i="106"/>
  <c r="HVA8" i="106"/>
  <c r="HVB8" i="106"/>
  <c r="HVC8" i="106"/>
  <c r="HVD8" i="106"/>
  <c r="HVE8" i="106"/>
  <c r="HVF8" i="106"/>
  <c r="HVG8" i="106"/>
  <c r="HVH8" i="106"/>
  <c r="HVI8" i="106"/>
  <c r="HVJ8" i="106"/>
  <c r="HVK8" i="106"/>
  <c r="HVL8" i="106"/>
  <c r="HVM8" i="106"/>
  <c r="HVN8" i="106"/>
  <c r="HVO8" i="106"/>
  <c r="HVP8" i="106"/>
  <c r="HVQ8" i="106"/>
  <c r="HVR8" i="106"/>
  <c r="HVS8" i="106"/>
  <c r="HVT8" i="106"/>
  <c r="HVU8" i="106"/>
  <c r="HVV8" i="106"/>
  <c r="HVW8" i="106"/>
  <c r="HVX8" i="106"/>
  <c r="HVY8" i="106"/>
  <c r="HVZ8" i="106"/>
  <c r="HWA8" i="106"/>
  <c r="HWB8" i="106"/>
  <c r="HWC8" i="106"/>
  <c r="HWD8" i="106"/>
  <c r="HWE8" i="106"/>
  <c r="HWF8" i="106"/>
  <c r="HWG8" i="106"/>
  <c r="HWH8" i="106"/>
  <c r="HWI8" i="106"/>
  <c r="HWJ8" i="106"/>
  <c r="HWK8" i="106"/>
  <c r="HWL8" i="106"/>
  <c r="HWM8" i="106"/>
  <c r="HWN8" i="106"/>
  <c r="HWO8" i="106"/>
  <c r="HWP8" i="106"/>
  <c r="HWQ8" i="106"/>
  <c r="HWR8" i="106"/>
  <c r="HWS8" i="106"/>
  <c r="HWT8" i="106"/>
  <c r="HWU8" i="106"/>
  <c r="HWV8" i="106"/>
  <c r="HWW8" i="106"/>
  <c r="HWX8" i="106"/>
  <c r="HWY8" i="106"/>
  <c r="HWZ8" i="106"/>
  <c r="HXA8" i="106"/>
  <c r="HXB8" i="106"/>
  <c r="HXC8" i="106"/>
  <c r="HXD8" i="106"/>
  <c r="HXE8" i="106"/>
  <c r="HXF8" i="106"/>
  <c r="HXG8" i="106"/>
  <c r="HXH8" i="106"/>
  <c r="HXI8" i="106"/>
  <c r="HXJ8" i="106"/>
  <c r="HXK8" i="106"/>
  <c r="HXL8" i="106"/>
  <c r="HXM8" i="106"/>
  <c r="HXN8" i="106"/>
  <c r="HXO8" i="106"/>
  <c r="HXP8" i="106"/>
  <c r="HXQ8" i="106"/>
  <c r="HXR8" i="106"/>
  <c r="HXS8" i="106"/>
  <c r="HXT8" i="106"/>
  <c r="HXU8" i="106"/>
  <c r="HXV8" i="106"/>
  <c r="HXW8" i="106"/>
  <c r="HXX8" i="106"/>
  <c r="HXY8" i="106"/>
  <c r="HXZ8" i="106"/>
  <c r="HYA8" i="106"/>
  <c r="HYB8" i="106"/>
  <c r="HYC8" i="106"/>
  <c r="HYD8" i="106"/>
  <c r="HYE8" i="106"/>
  <c r="HYF8" i="106"/>
  <c r="HYG8" i="106"/>
  <c r="HYH8" i="106"/>
  <c r="HYI8" i="106"/>
  <c r="HYJ8" i="106"/>
  <c r="HYK8" i="106"/>
  <c r="HYL8" i="106"/>
  <c r="HYM8" i="106"/>
  <c r="HYN8" i="106"/>
  <c r="HYO8" i="106"/>
  <c r="HYP8" i="106"/>
  <c r="HYQ8" i="106"/>
  <c r="HYR8" i="106"/>
  <c r="HYS8" i="106"/>
  <c r="HYT8" i="106"/>
  <c r="HYU8" i="106"/>
  <c r="HYV8" i="106"/>
  <c r="HYW8" i="106"/>
  <c r="HYX8" i="106"/>
  <c r="HYY8" i="106"/>
  <c r="HYZ8" i="106"/>
  <c r="HZA8" i="106"/>
  <c r="HZB8" i="106"/>
  <c r="HZC8" i="106"/>
  <c r="HZD8" i="106"/>
  <c r="HZE8" i="106"/>
  <c r="HZF8" i="106"/>
  <c r="HZG8" i="106"/>
  <c r="HZH8" i="106"/>
  <c r="HZI8" i="106"/>
  <c r="HZJ8" i="106"/>
  <c r="HZK8" i="106"/>
  <c r="HZL8" i="106"/>
  <c r="HZM8" i="106"/>
  <c r="HZN8" i="106"/>
  <c r="HZO8" i="106"/>
  <c r="HZP8" i="106"/>
  <c r="HZQ8" i="106"/>
  <c r="HZR8" i="106"/>
  <c r="HZS8" i="106"/>
  <c r="HZT8" i="106"/>
  <c r="HZU8" i="106"/>
  <c r="HZV8" i="106"/>
  <c r="HZW8" i="106"/>
  <c r="HZX8" i="106"/>
  <c r="HZY8" i="106"/>
  <c r="HZZ8" i="106"/>
  <c r="IAA8" i="106"/>
  <c r="IAB8" i="106"/>
  <c r="IAC8" i="106"/>
  <c r="IAD8" i="106"/>
  <c r="IAE8" i="106"/>
  <c r="IAF8" i="106"/>
  <c r="IAG8" i="106"/>
  <c r="IAH8" i="106"/>
  <c r="IAI8" i="106"/>
  <c r="IAJ8" i="106"/>
  <c r="IAK8" i="106"/>
  <c r="IAL8" i="106"/>
  <c r="IAM8" i="106"/>
  <c r="IAN8" i="106"/>
  <c r="IAO8" i="106"/>
  <c r="IAP8" i="106"/>
  <c r="IAQ8" i="106"/>
  <c r="IAR8" i="106"/>
  <c r="IAS8" i="106"/>
  <c r="IAT8" i="106"/>
  <c r="IAU8" i="106"/>
  <c r="IAV8" i="106"/>
  <c r="IAW8" i="106"/>
  <c r="IAX8" i="106"/>
  <c r="IAY8" i="106"/>
  <c r="IAZ8" i="106"/>
  <c r="IBA8" i="106"/>
  <c r="IBB8" i="106"/>
  <c r="IBC8" i="106"/>
  <c r="IBD8" i="106"/>
  <c r="IBE8" i="106"/>
  <c r="IBF8" i="106"/>
  <c r="IBG8" i="106"/>
  <c r="IBH8" i="106"/>
  <c r="IBI8" i="106"/>
  <c r="IBJ8" i="106"/>
  <c r="IBK8" i="106"/>
  <c r="IBL8" i="106"/>
  <c r="IBM8" i="106"/>
  <c r="IBN8" i="106"/>
  <c r="IBO8" i="106"/>
  <c r="IBP8" i="106"/>
  <c r="IBQ8" i="106"/>
  <c r="IBR8" i="106"/>
  <c r="IBS8" i="106"/>
  <c r="IBT8" i="106"/>
  <c r="IBU8" i="106"/>
  <c r="IBV8" i="106"/>
  <c r="IBW8" i="106"/>
  <c r="IBX8" i="106"/>
  <c r="IBY8" i="106"/>
  <c r="IBZ8" i="106"/>
  <c r="ICA8" i="106"/>
  <c r="ICB8" i="106"/>
  <c r="ICC8" i="106"/>
  <c r="ICD8" i="106"/>
  <c r="ICE8" i="106"/>
  <c r="ICF8" i="106"/>
  <c r="ICG8" i="106"/>
  <c r="ICH8" i="106"/>
  <c r="ICI8" i="106"/>
  <c r="ICJ8" i="106"/>
  <c r="ICK8" i="106"/>
  <c r="ICL8" i="106"/>
  <c r="ICM8" i="106"/>
  <c r="ICN8" i="106"/>
  <c r="ICO8" i="106"/>
  <c r="ICP8" i="106"/>
  <c r="ICQ8" i="106"/>
  <c r="ICR8" i="106"/>
  <c r="ICS8" i="106"/>
  <c r="ICT8" i="106"/>
  <c r="ICU8" i="106"/>
  <c r="ICV8" i="106"/>
  <c r="ICW8" i="106"/>
  <c r="ICX8" i="106"/>
  <c r="ICY8" i="106"/>
  <c r="ICZ8" i="106"/>
  <c r="IDA8" i="106"/>
  <c r="IDB8" i="106"/>
  <c r="IDC8" i="106"/>
  <c r="IDD8" i="106"/>
  <c r="IDE8" i="106"/>
  <c r="IDF8" i="106"/>
  <c r="IDG8" i="106"/>
  <c r="IDH8" i="106"/>
  <c r="IDI8" i="106"/>
  <c r="IDJ8" i="106"/>
  <c r="IDK8" i="106"/>
  <c r="IDL8" i="106"/>
  <c r="IDM8" i="106"/>
  <c r="IDN8" i="106"/>
  <c r="IDO8" i="106"/>
  <c r="IDP8" i="106"/>
  <c r="IDQ8" i="106"/>
  <c r="IDR8" i="106"/>
  <c r="IDS8" i="106"/>
  <c r="IDT8" i="106"/>
  <c r="IDU8" i="106"/>
  <c r="IDV8" i="106"/>
  <c r="IDW8" i="106"/>
  <c r="IDX8" i="106"/>
  <c r="IDY8" i="106"/>
  <c r="IDZ8" i="106"/>
  <c r="IEA8" i="106"/>
  <c r="IEB8" i="106"/>
  <c r="IEC8" i="106"/>
  <c r="IED8" i="106"/>
  <c r="IEE8" i="106"/>
  <c r="IEF8" i="106"/>
  <c r="IEG8" i="106"/>
  <c r="IEH8" i="106"/>
  <c r="IEI8" i="106"/>
  <c r="IEJ8" i="106"/>
  <c r="IEK8" i="106"/>
  <c r="IEL8" i="106"/>
  <c r="IEM8" i="106"/>
  <c r="IEN8" i="106"/>
  <c r="IEO8" i="106"/>
  <c r="IEP8" i="106"/>
  <c r="IEQ8" i="106"/>
  <c r="IER8" i="106"/>
  <c r="IES8" i="106"/>
  <c r="IET8" i="106"/>
  <c r="IEU8" i="106"/>
  <c r="IEV8" i="106"/>
  <c r="IEW8" i="106"/>
  <c r="IEX8" i="106"/>
  <c r="IEY8" i="106"/>
  <c r="IEZ8" i="106"/>
  <c r="IFA8" i="106"/>
  <c r="IFB8" i="106"/>
  <c r="IFC8" i="106"/>
  <c r="IFD8" i="106"/>
  <c r="IFE8" i="106"/>
  <c r="IFF8" i="106"/>
  <c r="IFG8" i="106"/>
  <c r="IFH8" i="106"/>
  <c r="IFI8" i="106"/>
  <c r="IFJ8" i="106"/>
  <c r="IFK8" i="106"/>
  <c r="IFL8" i="106"/>
  <c r="IFM8" i="106"/>
  <c r="IFN8" i="106"/>
  <c r="IFO8" i="106"/>
  <c r="IFP8" i="106"/>
  <c r="IFQ8" i="106"/>
  <c r="IFR8" i="106"/>
  <c r="IFS8" i="106"/>
  <c r="IFT8" i="106"/>
  <c r="IFU8" i="106"/>
  <c r="IFV8" i="106"/>
  <c r="IFW8" i="106"/>
  <c r="IFX8" i="106"/>
  <c r="IFY8" i="106"/>
  <c r="IFZ8" i="106"/>
  <c r="IGA8" i="106"/>
  <c r="IGB8" i="106"/>
  <c r="IGC8" i="106"/>
  <c r="IGD8" i="106"/>
  <c r="IGE8" i="106"/>
  <c r="IGF8" i="106"/>
  <c r="IGG8" i="106"/>
  <c r="IGH8" i="106"/>
  <c r="IGI8" i="106"/>
  <c r="IGJ8" i="106"/>
  <c r="IGK8" i="106"/>
  <c r="IGL8" i="106"/>
  <c r="IGM8" i="106"/>
  <c r="IGN8" i="106"/>
  <c r="IGO8" i="106"/>
  <c r="IGP8" i="106"/>
  <c r="IGQ8" i="106"/>
  <c r="IGR8" i="106"/>
  <c r="IGS8" i="106"/>
  <c r="IGT8" i="106"/>
  <c r="IGU8" i="106"/>
  <c r="IGV8" i="106"/>
  <c r="IGW8" i="106"/>
  <c r="IGX8" i="106"/>
  <c r="IGY8" i="106"/>
  <c r="IGZ8" i="106"/>
  <c r="IHA8" i="106"/>
  <c r="IHB8" i="106"/>
  <c r="IHC8" i="106"/>
  <c r="IHD8" i="106"/>
  <c r="IHE8" i="106"/>
  <c r="IHF8" i="106"/>
  <c r="IHG8" i="106"/>
  <c r="IHH8" i="106"/>
  <c r="IHI8" i="106"/>
  <c r="IHJ8" i="106"/>
  <c r="IHK8" i="106"/>
  <c r="IHL8" i="106"/>
  <c r="IHM8" i="106"/>
  <c r="IHN8" i="106"/>
  <c r="IHO8" i="106"/>
  <c r="IHP8" i="106"/>
  <c r="IHQ8" i="106"/>
  <c r="IHR8" i="106"/>
  <c r="IHS8" i="106"/>
  <c r="IHT8" i="106"/>
  <c r="IHU8" i="106"/>
  <c r="IHV8" i="106"/>
  <c r="IHW8" i="106"/>
  <c r="IHX8" i="106"/>
  <c r="IHY8" i="106"/>
  <c r="IHZ8" i="106"/>
  <c r="IIA8" i="106"/>
  <c r="IIB8" i="106"/>
  <c r="IIC8" i="106"/>
  <c r="IID8" i="106"/>
  <c r="IIE8" i="106"/>
  <c r="IIF8" i="106"/>
  <c r="IIG8" i="106"/>
  <c r="IIH8" i="106"/>
  <c r="III8" i="106"/>
  <c r="IIJ8" i="106"/>
  <c r="IIK8" i="106"/>
  <c r="IIL8" i="106"/>
  <c r="IIM8" i="106"/>
  <c r="IIN8" i="106"/>
  <c r="IIO8" i="106"/>
  <c r="IIP8" i="106"/>
  <c r="IIQ8" i="106"/>
  <c r="IIR8" i="106"/>
  <c r="IIS8" i="106"/>
  <c r="IIT8" i="106"/>
  <c r="IIU8" i="106"/>
  <c r="IIV8" i="106"/>
  <c r="IIW8" i="106"/>
  <c r="IIX8" i="106"/>
  <c r="IIY8" i="106"/>
  <c r="IIZ8" i="106"/>
  <c r="IJA8" i="106"/>
  <c r="IJB8" i="106"/>
  <c r="IJC8" i="106"/>
  <c r="IJD8" i="106"/>
  <c r="IJE8" i="106"/>
  <c r="IJF8" i="106"/>
  <c r="IJG8" i="106"/>
  <c r="IJH8" i="106"/>
  <c r="IJI8" i="106"/>
  <c r="IJJ8" i="106"/>
  <c r="IJK8" i="106"/>
  <c r="IJL8" i="106"/>
  <c r="IJM8" i="106"/>
  <c r="IJN8" i="106"/>
  <c r="IJO8" i="106"/>
  <c r="IJP8" i="106"/>
  <c r="IJQ8" i="106"/>
  <c r="IJR8" i="106"/>
  <c r="IJS8" i="106"/>
  <c r="IJT8" i="106"/>
  <c r="IJU8" i="106"/>
  <c r="IJV8" i="106"/>
  <c r="IJW8" i="106"/>
  <c r="IJX8" i="106"/>
  <c r="IJY8" i="106"/>
  <c r="IJZ8" i="106"/>
  <c r="IKA8" i="106"/>
  <c r="IKB8" i="106"/>
  <c r="IKC8" i="106"/>
  <c r="IKD8" i="106"/>
  <c r="IKE8" i="106"/>
  <c r="IKF8" i="106"/>
  <c r="IKG8" i="106"/>
  <c r="IKH8" i="106"/>
  <c r="IKI8" i="106"/>
  <c r="IKJ8" i="106"/>
  <c r="IKK8" i="106"/>
  <c r="IKL8" i="106"/>
  <c r="IKM8" i="106"/>
  <c r="IKN8" i="106"/>
  <c r="IKO8" i="106"/>
  <c r="IKP8" i="106"/>
  <c r="IKQ8" i="106"/>
  <c r="IKR8" i="106"/>
  <c r="IKS8" i="106"/>
  <c r="IKT8" i="106"/>
  <c r="IKU8" i="106"/>
  <c r="IKV8" i="106"/>
  <c r="IKW8" i="106"/>
  <c r="IKX8" i="106"/>
  <c r="IKY8" i="106"/>
  <c r="IKZ8" i="106"/>
  <c r="ILA8" i="106"/>
  <c r="ILB8" i="106"/>
  <c r="ILC8" i="106"/>
  <c r="ILD8" i="106"/>
  <c r="ILE8" i="106"/>
  <c r="ILF8" i="106"/>
  <c r="ILG8" i="106"/>
  <c r="ILH8" i="106"/>
  <c r="ILI8" i="106"/>
  <c r="ILJ8" i="106"/>
  <c r="ILK8" i="106"/>
  <c r="ILL8" i="106"/>
  <c r="ILM8" i="106"/>
  <c r="ILN8" i="106"/>
  <c r="ILO8" i="106"/>
  <c r="ILP8" i="106"/>
  <c r="ILQ8" i="106"/>
  <c r="ILR8" i="106"/>
  <c r="ILS8" i="106"/>
  <c r="ILT8" i="106"/>
  <c r="ILU8" i="106"/>
  <c r="ILV8" i="106"/>
  <c r="ILW8" i="106"/>
  <c r="ILX8" i="106"/>
  <c r="ILY8" i="106"/>
  <c r="ILZ8" i="106"/>
  <c r="IMA8" i="106"/>
  <c r="IMB8" i="106"/>
  <c r="IMC8" i="106"/>
  <c r="IMD8" i="106"/>
  <c r="IME8" i="106"/>
  <c r="IMF8" i="106"/>
  <c r="IMG8" i="106"/>
  <c r="IMH8" i="106"/>
  <c r="IMI8" i="106"/>
  <c r="IMJ8" i="106"/>
  <c r="IMK8" i="106"/>
  <c r="IML8" i="106"/>
  <c r="IMM8" i="106"/>
  <c r="IMN8" i="106"/>
  <c r="IMO8" i="106"/>
  <c r="IMP8" i="106"/>
  <c r="IMQ8" i="106"/>
  <c r="IMR8" i="106"/>
  <c r="IMS8" i="106"/>
  <c r="IMT8" i="106"/>
  <c r="IMU8" i="106"/>
  <c r="IMV8" i="106"/>
  <c r="IMW8" i="106"/>
  <c r="IMX8" i="106"/>
  <c r="IMY8" i="106"/>
  <c r="IMZ8" i="106"/>
  <c r="INA8" i="106"/>
  <c r="INB8" i="106"/>
  <c r="INC8" i="106"/>
  <c r="IND8" i="106"/>
  <c r="INE8" i="106"/>
  <c r="INF8" i="106"/>
  <c r="ING8" i="106"/>
  <c r="INH8" i="106"/>
  <c r="INI8" i="106"/>
  <c r="INJ8" i="106"/>
  <c r="INK8" i="106"/>
  <c r="INL8" i="106"/>
  <c r="INM8" i="106"/>
  <c r="INN8" i="106"/>
  <c r="INO8" i="106"/>
  <c r="INP8" i="106"/>
  <c r="INQ8" i="106"/>
  <c r="INR8" i="106"/>
  <c r="INS8" i="106"/>
  <c r="INT8" i="106"/>
  <c r="INU8" i="106"/>
  <c r="INV8" i="106"/>
  <c r="INW8" i="106"/>
  <c r="INX8" i="106"/>
  <c r="INY8" i="106"/>
  <c r="INZ8" i="106"/>
  <c r="IOA8" i="106"/>
  <c r="IOB8" i="106"/>
  <c r="IOC8" i="106"/>
  <c r="IOD8" i="106"/>
  <c r="IOE8" i="106"/>
  <c r="IOF8" i="106"/>
  <c r="IOG8" i="106"/>
  <c r="IOH8" i="106"/>
  <c r="IOI8" i="106"/>
  <c r="IOJ8" i="106"/>
  <c r="IOK8" i="106"/>
  <c r="IOL8" i="106"/>
  <c r="IOM8" i="106"/>
  <c r="ION8" i="106"/>
  <c r="IOO8" i="106"/>
  <c r="IOP8" i="106"/>
  <c r="IOQ8" i="106"/>
  <c r="IOR8" i="106"/>
  <c r="IOS8" i="106"/>
  <c r="IOT8" i="106"/>
  <c r="IOU8" i="106"/>
  <c r="IOV8" i="106"/>
  <c r="IOW8" i="106"/>
  <c r="IOX8" i="106"/>
  <c r="IOY8" i="106"/>
  <c r="IOZ8" i="106"/>
  <c r="IPA8" i="106"/>
  <c r="IPB8" i="106"/>
  <c r="IPC8" i="106"/>
  <c r="IPD8" i="106"/>
  <c r="IPE8" i="106"/>
  <c r="IPF8" i="106"/>
  <c r="IPG8" i="106"/>
  <c r="IPH8" i="106"/>
  <c r="IPI8" i="106"/>
  <c r="IPJ8" i="106"/>
  <c r="IPK8" i="106"/>
  <c r="IPL8" i="106"/>
  <c r="IPM8" i="106"/>
  <c r="IPN8" i="106"/>
  <c r="IPO8" i="106"/>
  <c r="IPP8" i="106"/>
  <c r="IPQ8" i="106"/>
  <c r="IPR8" i="106"/>
  <c r="IPS8" i="106"/>
  <c r="IPT8" i="106"/>
  <c r="IPU8" i="106"/>
  <c r="IPV8" i="106"/>
  <c r="IPW8" i="106"/>
  <c r="IPX8" i="106"/>
  <c r="IPY8" i="106"/>
  <c r="IPZ8" i="106"/>
  <c r="IQA8" i="106"/>
  <c r="IQB8" i="106"/>
  <c r="IQC8" i="106"/>
  <c r="IQD8" i="106"/>
  <c r="IQE8" i="106"/>
  <c r="IQF8" i="106"/>
  <c r="IQG8" i="106"/>
  <c r="IQH8" i="106"/>
  <c r="IQI8" i="106"/>
  <c r="IQJ8" i="106"/>
  <c r="IQK8" i="106"/>
  <c r="IQL8" i="106"/>
  <c r="IQM8" i="106"/>
  <c r="IQN8" i="106"/>
  <c r="IQO8" i="106"/>
  <c r="IQP8" i="106"/>
  <c r="IQQ8" i="106"/>
  <c r="IQR8" i="106"/>
  <c r="IQS8" i="106"/>
  <c r="IQT8" i="106"/>
  <c r="IQU8" i="106"/>
  <c r="IQV8" i="106"/>
  <c r="IQW8" i="106"/>
  <c r="IQX8" i="106"/>
  <c r="IQY8" i="106"/>
  <c r="IQZ8" i="106"/>
  <c r="IRA8" i="106"/>
  <c r="IRB8" i="106"/>
  <c r="IRC8" i="106"/>
  <c r="IRD8" i="106"/>
  <c r="IRE8" i="106"/>
  <c r="IRF8" i="106"/>
  <c r="IRG8" i="106"/>
  <c r="IRH8" i="106"/>
  <c r="IRI8" i="106"/>
  <c r="IRJ8" i="106"/>
  <c r="IRK8" i="106"/>
  <c r="IRL8" i="106"/>
  <c r="IRM8" i="106"/>
  <c r="IRN8" i="106"/>
  <c r="IRO8" i="106"/>
  <c r="IRP8" i="106"/>
  <c r="IRQ8" i="106"/>
  <c r="IRR8" i="106"/>
  <c r="IRS8" i="106"/>
  <c r="IRT8" i="106"/>
  <c r="IRU8" i="106"/>
  <c r="IRV8" i="106"/>
  <c r="IRW8" i="106"/>
  <c r="IRX8" i="106"/>
  <c r="IRY8" i="106"/>
  <c r="IRZ8" i="106"/>
  <c r="ISA8" i="106"/>
  <c r="ISB8" i="106"/>
  <c r="ISC8" i="106"/>
  <c r="ISD8" i="106"/>
  <c r="ISE8" i="106"/>
  <c r="ISF8" i="106"/>
  <c r="ISG8" i="106"/>
  <c r="ISH8" i="106"/>
  <c r="ISI8" i="106"/>
  <c r="ISJ8" i="106"/>
  <c r="ISK8" i="106"/>
  <c r="ISL8" i="106"/>
  <c r="ISM8" i="106"/>
  <c r="ISN8" i="106"/>
  <c r="ISO8" i="106"/>
  <c r="ISP8" i="106"/>
  <c r="ISQ8" i="106"/>
  <c r="ISR8" i="106"/>
  <c r="ISS8" i="106"/>
  <c r="IST8" i="106"/>
  <c r="ISU8" i="106"/>
  <c r="ISV8" i="106"/>
  <c r="ISW8" i="106"/>
  <c r="ISX8" i="106"/>
  <c r="ISY8" i="106"/>
  <c r="ISZ8" i="106"/>
  <c r="ITA8" i="106"/>
  <c r="ITB8" i="106"/>
  <c r="ITC8" i="106"/>
  <c r="ITD8" i="106"/>
  <c r="ITE8" i="106"/>
  <c r="ITF8" i="106"/>
  <c r="ITG8" i="106"/>
  <c r="ITH8" i="106"/>
  <c r="ITI8" i="106"/>
  <c r="ITJ8" i="106"/>
  <c r="ITK8" i="106"/>
  <c r="ITL8" i="106"/>
  <c r="ITM8" i="106"/>
  <c r="ITN8" i="106"/>
  <c r="ITO8" i="106"/>
  <c r="ITP8" i="106"/>
  <c r="ITQ8" i="106"/>
  <c r="ITR8" i="106"/>
  <c r="ITS8" i="106"/>
  <c r="ITT8" i="106"/>
  <c r="ITU8" i="106"/>
  <c r="ITV8" i="106"/>
  <c r="ITW8" i="106"/>
  <c r="ITX8" i="106"/>
  <c r="ITY8" i="106"/>
  <c r="ITZ8" i="106"/>
  <c r="IUA8" i="106"/>
  <c r="IUB8" i="106"/>
  <c r="IUC8" i="106"/>
  <c r="IUD8" i="106"/>
  <c r="IUE8" i="106"/>
  <c r="IUF8" i="106"/>
  <c r="IUG8" i="106"/>
  <c r="IUH8" i="106"/>
  <c r="IUI8" i="106"/>
  <c r="IUJ8" i="106"/>
  <c r="IUK8" i="106"/>
  <c r="IUL8" i="106"/>
  <c r="IUM8" i="106"/>
  <c r="IUN8" i="106"/>
  <c r="IUO8" i="106"/>
  <c r="IUP8" i="106"/>
  <c r="IUQ8" i="106"/>
  <c r="IUR8" i="106"/>
  <c r="IUS8" i="106"/>
  <c r="IUT8" i="106"/>
  <c r="IUU8" i="106"/>
  <c r="IUV8" i="106"/>
  <c r="IUW8" i="106"/>
  <c r="IUX8" i="106"/>
  <c r="IUY8" i="106"/>
  <c r="IUZ8" i="106"/>
  <c r="IVA8" i="106"/>
  <c r="IVB8" i="106"/>
  <c r="IVC8" i="106"/>
  <c r="IVD8" i="106"/>
  <c r="IVE8" i="106"/>
  <c r="IVF8" i="106"/>
  <c r="IVG8" i="106"/>
  <c r="IVH8" i="106"/>
  <c r="IVI8" i="106"/>
  <c r="IVJ8" i="106"/>
  <c r="IVK8" i="106"/>
  <c r="IVL8" i="106"/>
  <c r="IVM8" i="106"/>
  <c r="IVN8" i="106"/>
  <c r="IVO8" i="106"/>
  <c r="IVP8" i="106"/>
  <c r="IVQ8" i="106"/>
  <c r="IVR8" i="106"/>
  <c r="IVS8" i="106"/>
  <c r="IVT8" i="106"/>
  <c r="IVU8" i="106"/>
  <c r="IVV8" i="106"/>
  <c r="IVW8" i="106"/>
  <c r="IVX8" i="106"/>
  <c r="IVY8" i="106"/>
  <c r="IVZ8" i="106"/>
  <c r="IWA8" i="106"/>
  <c r="IWB8" i="106"/>
  <c r="IWC8" i="106"/>
  <c r="IWD8" i="106"/>
  <c r="IWE8" i="106"/>
  <c r="IWF8" i="106"/>
  <c r="IWG8" i="106"/>
  <c r="IWH8" i="106"/>
  <c r="IWI8" i="106"/>
  <c r="IWJ8" i="106"/>
  <c r="IWK8" i="106"/>
  <c r="IWL8" i="106"/>
  <c r="IWM8" i="106"/>
  <c r="IWN8" i="106"/>
  <c r="IWO8" i="106"/>
  <c r="IWP8" i="106"/>
  <c r="IWQ8" i="106"/>
  <c r="IWR8" i="106"/>
  <c r="IWS8" i="106"/>
  <c r="IWT8" i="106"/>
  <c r="IWU8" i="106"/>
  <c r="IWV8" i="106"/>
  <c r="IWW8" i="106"/>
  <c r="IWX8" i="106"/>
  <c r="IWY8" i="106"/>
  <c r="IWZ8" i="106"/>
  <c r="IXA8" i="106"/>
  <c r="IXB8" i="106"/>
  <c r="IXC8" i="106"/>
  <c r="IXD8" i="106"/>
  <c r="IXE8" i="106"/>
  <c r="IXF8" i="106"/>
  <c r="IXG8" i="106"/>
  <c r="IXH8" i="106"/>
  <c r="IXI8" i="106"/>
  <c r="IXJ8" i="106"/>
  <c r="IXK8" i="106"/>
  <c r="IXL8" i="106"/>
  <c r="IXM8" i="106"/>
  <c r="IXN8" i="106"/>
  <c r="IXO8" i="106"/>
  <c r="IXP8" i="106"/>
  <c r="IXQ8" i="106"/>
  <c r="IXR8" i="106"/>
  <c r="IXS8" i="106"/>
  <c r="IXT8" i="106"/>
  <c r="IXU8" i="106"/>
  <c r="IXV8" i="106"/>
  <c r="IXW8" i="106"/>
  <c r="IXX8" i="106"/>
  <c r="IXY8" i="106"/>
  <c r="IXZ8" i="106"/>
  <c r="IYA8" i="106"/>
  <c r="IYB8" i="106"/>
  <c r="IYC8" i="106"/>
  <c r="IYD8" i="106"/>
  <c r="IYE8" i="106"/>
  <c r="IYF8" i="106"/>
  <c r="IYG8" i="106"/>
  <c r="IYH8" i="106"/>
  <c r="IYI8" i="106"/>
  <c r="IYJ8" i="106"/>
  <c r="IYK8" i="106"/>
  <c r="IYL8" i="106"/>
  <c r="IYM8" i="106"/>
  <c r="IYN8" i="106"/>
  <c r="IYO8" i="106"/>
  <c r="IYP8" i="106"/>
  <c r="IYQ8" i="106"/>
  <c r="IYR8" i="106"/>
  <c r="IYS8" i="106"/>
  <c r="IYT8" i="106"/>
  <c r="IYU8" i="106"/>
  <c r="IYV8" i="106"/>
  <c r="IYW8" i="106"/>
  <c r="IYX8" i="106"/>
  <c r="IYY8" i="106"/>
  <c r="IYZ8" i="106"/>
  <c r="IZA8" i="106"/>
  <c r="IZB8" i="106"/>
  <c r="IZC8" i="106"/>
  <c r="IZD8" i="106"/>
  <c r="IZE8" i="106"/>
  <c r="IZF8" i="106"/>
  <c r="IZG8" i="106"/>
  <c r="IZH8" i="106"/>
  <c r="IZI8" i="106"/>
  <c r="IZJ8" i="106"/>
  <c r="IZK8" i="106"/>
  <c r="IZL8" i="106"/>
  <c r="IZM8" i="106"/>
  <c r="IZN8" i="106"/>
  <c r="IZO8" i="106"/>
  <c r="IZP8" i="106"/>
  <c r="IZQ8" i="106"/>
  <c r="IZR8" i="106"/>
  <c r="IZS8" i="106"/>
  <c r="IZT8" i="106"/>
  <c r="IZU8" i="106"/>
  <c r="IZV8" i="106"/>
  <c r="IZW8" i="106"/>
  <c r="IZX8" i="106"/>
  <c r="IZY8" i="106"/>
  <c r="IZZ8" i="106"/>
  <c r="JAA8" i="106"/>
  <c r="JAB8" i="106"/>
  <c r="JAC8" i="106"/>
  <c r="JAD8" i="106"/>
  <c r="JAE8" i="106"/>
  <c r="JAF8" i="106"/>
  <c r="JAG8" i="106"/>
  <c r="JAH8" i="106"/>
  <c r="JAI8" i="106"/>
  <c r="JAJ8" i="106"/>
  <c r="JAK8" i="106"/>
  <c r="JAL8" i="106"/>
  <c r="JAM8" i="106"/>
  <c r="JAN8" i="106"/>
  <c r="JAO8" i="106"/>
  <c r="JAP8" i="106"/>
  <c r="JAQ8" i="106"/>
  <c r="JAR8" i="106"/>
  <c r="JAS8" i="106"/>
  <c r="JAT8" i="106"/>
  <c r="JAU8" i="106"/>
  <c r="JAV8" i="106"/>
  <c r="JAW8" i="106"/>
  <c r="JAX8" i="106"/>
  <c r="JAY8" i="106"/>
  <c r="JAZ8" i="106"/>
  <c r="JBA8" i="106"/>
  <c r="JBB8" i="106"/>
  <c r="JBC8" i="106"/>
  <c r="JBD8" i="106"/>
  <c r="JBE8" i="106"/>
  <c r="JBF8" i="106"/>
  <c r="JBG8" i="106"/>
  <c r="JBH8" i="106"/>
  <c r="JBI8" i="106"/>
  <c r="JBJ8" i="106"/>
  <c r="JBK8" i="106"/>
  <c r="JBL8" i="106"/>
  <c r="JBM8" i="106"/>
  <c r="JBN8" i="106"/>
  <c r="JBO8" i="106"/>
  <c r="JBP8" i="106"/>
  <c r="JBQ8" i="106"/>
  <c r="JBR8" i="106"/>
  <c r="JBS8" i="106"/>
  <c r="JBT8" i="106"/>
  <c r="JBU8" i="106"/>
  <c r="JBV8" i="106"/>
  <c r="JBW8" i="106"/>
  <c r="JBX8" i="106"/>
  <c r="JBY8" i="106"/>
  <c r="JBZ8" i="106"/>
  <c r="JCA8" i="106"/>
  <c r="JCB8" i="106"/>
  <c r="JCC8" i="106"/>
  <c r="JCD8" i="106"/>
  <c r="JCE8" i="106"/>
  <c r="JCF8" i="106"/>
  <c r="JCG8" i="106"/>
  <c r="JCH8" i="106"/>
  <c r="JCI8" i="106"/>
  <c r="JCJ8" i="106"/>
  <c r="JCK8" i="106"/>
  <c r="JCL8" i="106"/>
  <c r="JCM8" i="106"/>
  <c r="JCN8" i="106"/>
  <c r="JCO8" i="106"/>
  <c r="JCP8" i="106"/>
  <c r="JCQ8" i="106"/>
  <c r="JCR8" i="106"/>
  <c r="JCS8" i="106"/>
  <c r="JCT8" i="106"/>
  <c r="JCU8" i="106"/>
  <c r="JCV8" i="106"/>
  <c r="JCW8" i="106"/>
  <c r="JCX8" i="106"/>
  <c r="JCY8" i="106"/>
  <c r="JCZ8" i="106"/>
  <c r="JDA8" i="106"/>
  <c r="JDB8" i="106"/>
  <c r="JDC8" i="106"/>
  <c r="JDD8" i="106"/>
  <c r="JDE8" i="106"/>
  <c r="JDF8" i="106"/>
  <c r="JDG8" i="106"/>
  <c r="JDH8" i="106"/>
  <c r="JDI8" i="106"/>
  <c r="JDJ8" i="106"/>
  <c r="JDK8" i="106"/>
  <c r="JDL8" i="106"/>
  <c r="JDM8" i="106"/>
  <c r="JDN8" i="106"/>
  <c r="JDO8" i="106"/>
  <c r="JDP8" i="106"/>
  <c r="JDQ8" i="106"/>
  <c r="JDR8" i="106"/>
  <c r="JDS8" i="106"/>
  <c r="JDT8" i="106"/>
  <c r="JDU8" i="106"/>
  <c r="JDV8" i="106"/>
  <c r="JDW8" i="106"/>
  <c r="JDX8" i="106"/>
  <c r="JDY8" i="106"/>
  <c r="JDZ8" i="106"/>
  <c r="JEA8" i="106"/>
  <c r="JEB8" i="106"/>
  <c r="JEC8" i="106"/>
  <c r="JED8" i="106"/>
  <c r="JEE8" i="106"/>
  <c r="JEF8" i="106"/>
  <c r="JEG8" i="106"/>
  <c r="JEH8" i="106"/>
  <c r="JEI8" i="106"/>
  <c r="JEJ8" i="106"/>
  <c r="JEK8" i="106"/>
  <c r="JEL8" i="106"/>
  <c r="JEM8" i="106"/>
  <c r="JEN8" i="106"/>
  <c r="JEO8" i="106"/>
  <c r="JEP8" i="106"/>
  <c r="JEQ8" i="106"/>
  <c r="JER8" i="106"/>
  <c r="JES8" i="106"/>
  <c r="JET8" i="106"/>
  <c r="JEU8" i="106"/>
  <c r="JEV8" i="106"/>
  <c r="JEW8" i="106"/>
  <c r="JEX8" i="106"/>
  <c r="JEY8" i="106"/>
  <c r="JEZ8" i="106"/>
  <c r="JFA8" i="106"/>
  <c r="JFB8" i="106"/>
  <c r="JFC8" i="106"/>
  <c r="JFD8" i="106"/>
  <c r="JFE8" i="106"/>
  <c r="JFF8" i="106"/>
  <c r="JFG8" i="106"/>
  <c r="JFH8" i="106"/>
  <c r="JFI8" i="106"/>
  <c r="JFJ8" i="106"/>
  <c r="JFK8" i="106"/>
  <c r="JFL8" i="106"/>
  <c r="JFM8" i="106"/>
  <c r="JFN8" i="106"/>
  <c r="JFO8" i="106"/>
  <c r="JFP8" i="106"/>
  <c r="JFQ8" i="106"/>
  <c r="JFR8" i="106"/>
  <c r="JFS8" i="106"/>
  <c r="JFT8" i="106"/>
  <c r="JFU8" i="106"/>
  <c r="JFV8" i="106"/>
  <c r="JFW8" i="106"/>
  <c r="JFX8" i="106"/>
  <c r="JFY8" i="106"/>
  <c r="JFZ8" i="106"/>
  <c r="JGA8" i="106"/>
  <c r="JGB8" i="106"/>
  <c r="JGC8" i="106"/>
  <c r="JGD8" i="106"/>
  <c r="JGE8" i="106"/>
  <c r="JGF8" i="106"/>
  <c r="JGG8" i="106"/>
  <c r="JGH8" i="106"/>
  <c r="JGI8" i="106"/>
  <c r="JGJ8" i="106"/>
  <c r="JGK8" i="106"/>
  <c r="JGL8" i="106"/>
  <c r="JGM8" i="106"/>
  <c r="JGN8" i="106"/>
  <c r="JGO8" i="106"/>
  <c r="JGP8" i="106"/>
  <c r="JGQ8" i="106"/>
  <c r="JGR8" i="106"/>
  <c r="JGS8" i="106"/>
  <c r="JGT8" i="106"/>
  <c r="JGU8" i="106"/>
  <c r="JGV8" i="106"/>
  <c r="JGW8" i="106"/>
  <c r="JGX8" i="106"/>
  <c r="JGY8" i="106"/>
  <c r="JGZ8" i="106"/>
  <c r="JHA8" i="106"/>
  <c r="JHB8" i="106"/>
  <c r="JHC8" i="106"/>
  <c r="JHD8" i="106"/>
  <c r="JHE8" i="106"/>
  <c r="JHF8" i="106"/>
  <c r="JHG8" i="106"/>
  <c r="JHH8" i="106"/>
  <c r="JHI8" i="106"/>
  <c r="JHJ8" i="106"/>
  <c r="JHK8" i="106"/>
  <c r="JHL8" i="106"/>
  <c r="JHM8" i="106"/>
  <c r="JHN8" i="106"/>
  <c r="JHO8" i="106"/>
  <c r="JHP8" i="106"/>
  <c r="JHQ8" i="106"/>
  <c r="JHR8" i="106"/>
  <c r="JHS8" i="106"/>
  <c r="JHT8" i="106"/>
  <c r="JHU8" i="106"/>
  <c r="JHV8" i="106"/>
  <c r="JHW8" i="106"/>
  <c r="JHX8" i="106"/>
  <c r="JHY8" i="106"/>
  <c r="JHZ8" i="106"/>
  <c r="JIA8" i="106"/>
  <c r="JIB8" i="106"/>
  <c r="JIC8" i="106"/>
  <c r="JID8" i="106"/>
  <c r="JIE8" i="106"/>
  <c r="JIF8" i="106"/>
  <c r="JIG8" i="106"/>
  <c r="JIH8" i="106"/>
  <c r="JII8" i="106"/>
  <c r="JIJ8" i="106"/>
  <c r="JIK8" i="106"/>
  <c r="JIL8" i="106"/>
  <c r="JIM8" i="106"/>
  <c r="JIN8" i="106"/>
  <c r="JIO8" i="106"/>
  <c r="JIP8" i="106"/>
  <c r="JIQ8" i="106"/>
  <c r="JIR8" i="106"/>
  <c r="JIS8" i="106"/>
  <c r="JIT8" i="106"/>
  <c r="JIU8" i="106"/>
  <c r="JIV8" i="106"/>
  <c r="JIW8" i="106"/>
  <c r="JIX8" i="106"/>
  <c r="JIY8" i="106"/>
  <c r="JIZ8" i="106"/>
  <c r="JJA8" i="106"/>
  <c r="JJB8" i="106"/>
  <c r="JJC8" i="106"/>
  <c r="JJD8" i="106"/>
  <c r="JJE8" i="106"/>
  <c r="JJF8" i="106"/>
  <c r="JJG8" i="106"/>
  <c r="JJH8" i="106"/>
  <c r="JJI8" i="106"/>
  <c r="JJJ8" i="106"/>
  <c r="JJK8" i="106"/>
  <c r="JJL8" i="106"/>
  <c r="JJM8" i="106"/>
  <c r="JJN8" i="106"/>
  <c r="JJO8" i="106"/>
  <c r="JJP8" i="106"/>
  <c r="JJQ8" i="106"/>
  <c r="JJR8" i="106"/>
  <c r="JJS8" i="106"/>
  <c r="JJT8" i="106"/>
  <c r="JJU8" i="106"/>
  <c r="JJV8" i="106"/>
  <c r="JJW8" i="106"/>
  <c r="JJX8" i="106"/>
  <c r="JJY8" i="106"/>
  <c r="JJZ8" i="106"/>
  <c r="JKA8" i="106"/>
  <c r="JKB8" i="106"/>
  <c r="JKC8" i="106"/>
  <c r="JKD8" i="106"/>
  <c r="JKE8" i="106"/>
  <c r="JKF8" i="106"/>
  <c r="JKG8" i="106"/>
  <c r="JKH8" i="106"/>
  <c r="JKI8" i="106"/>
  <c r="JKJ8" i="106"/>
  <c r="JKK8" i="106"/>
  <c r="JKL8" i="106"/>
  <c r="JKM8" i="106"/>
  <c r="JKN8" i="106"/>
  <c r="JKO8" i="106"/>
  <c r="JKP8" i="106"/>
  <c r="JKQ8" i="106"/>
  <c r="JKR8" i="106"/>
  <c r="JKS8" i="106"/>
  <c r="JKT8" i="106"/>
  <c r="JKU8" i="106"/>
  <c r="JKV8" i="106"/>
  <c r="JKW8" i="106"/>
  <c r="JKX8" i="106"/>
  <c r="JKY8" i="106"/>
  <c r="JKZ8" i="106"/>
  <c r="JLA8" i="106"/>
  <c r="JLB8" i="106"/>
  <c r="JLC8" i="106"/>
  <c r="JLD8" i="106"/>
  <c r="JLE8" i="106"/>
  <c r="JLF8" i="106"/>
  <c r="JLG8" i="106"/>
  <c r="JLH8" i="106"/>
  <c r="JLI8" i="106"/>
  <c r="JLJ8" i="106"/>
  <c r="JLK8" i="106"/>
  <c r="JLL8" i="106"/>
  <c r="JLM8" i="106"/>
  <c r="JLN8" i="106"/>
  <c r="JLO8" i="106"/>
  <c r="JLP8" i="106"/>
  <c r="JLQ8" i="106"/>
  <c r="JLR8" i="106"/>
  <c r="JLS8" i="106"/>
  <c r="JLT8" i="106"/>
  <c r="JLU8" i="106"/>
  <c r="JLV8" i="106"/>
  <c r="JLW8" i="106"/>
  <c r="JLX8" i="106"/>
  <c r="JLY8" i="106"/>
  <c r="JLZ8" i="106"/>
  <c r="JMA8" i="106"/>
  <c r="JMB8" i="106"/>
  <c r="JMC8" i="106"/>
  <c r="JMD8" i="106"/>
  <c r="JME8" i="106"/>
  <c r="JMF8" i="106"/>
  <c r="JMG8" i="106"/>
  <c r="JMH8" i="106"/>
  <c r="JMI8" i="106"/>
  <c r="JMJ8" i="106"/>
  <c r="JMK8" i="106"/>
  <c r="JML8" i="106"/>
  <c r="JMM8" i="106"/>
  <c r="JMN8" i="106"/>
  <c r="JMO8" i="106"/>
  <c r="JMP8" i="106"/>
  <c r="JMQ8" i="106"/>
  <c r="JMR8" i="106"/>
  <c r="JMS8" i="106"/>
  <c r="JMT8" i="106"/>
  <c r="JMU8" i="106"/>
  <c r="JMV8" i="106"/>
  <c r="JMW8" i="106"/>
  <c r="JMX8" i="106"/>
  <c r="JMY8" i="106"/>
  <c r="JMZ8" i="106"/>
  <c r="JNA8" i="106"/>
  <c r="JNB8" i="106"/>
  <c r="JNC8" i="106"/>
  <c r="JND8" i="106"/>
  <c r="JNE8" i="106"/>
  <c r="JNF8" i="106"/>
  <c r="JNG8" i="106"/>
  <c r="JNH8" i="106"/>
  <c r="JNI8" i="106"/>
  <c r="JNJ8" i="106"/>
  <c r="JNK8" i="106"/>
  <c r="JNL8" i="106"/>
  <c r="JNM8" i="106"/>
  <c r="JNN8" i="106"/>
  <c r="JNO8" i="106"/>
  <c r="JNP8" i="106"/>
  <c r="JNQ8" i="106"/>
  <c r="JNR8" i="106"/>
  <c r="JNS8" i="106"/>
  <c r="JNT8" i="106"/>
  <c r="JNU8" i="106"/>
  <c r="JNV8" i="106"/>
  <c r="JNW8" i="106"/>
  <c r="JNX8" i="106"/>
  <c r="JNY8" i="106"/>
  <c r="JNZ8" i="106"/>
  <c r="JOA8" i="106"/>
  <c r="JOB8" i="106"/>
  <c r="JOC8" i="106"/>
  <c r="JOD8" i="106"/>
  <c r="JOE8" i="106"/>
  <c r="JOF8" i="106"/>
  <c r="JOG8" i="106"/>
  <c r="JOH8" i="106"/>
  <c r="JOI8" i="106"/>
  <c r="JOJ8" i="106"/>
  <c r="JOK8" i="106"/>
  <c r="JOL8" i="106"/>
  <c r="JOM8" i="106"/>
  <c r="JON8" i="106"/>
  <c r="JOO8" i="106"/>
  <c r="JOP8" i="106"/>
  <c r="JOQ8" i="106"/>
  <c r="JOR8" i="106"/>
  <c r="JOS8" i="106"/>
  <c r="JOT8" i="106"/>
  <c r="JOU8" i="106"/>
  <c r="JOV8" i="106"/>
  <c r="JOW8" i="106"/>
  <c r="JOX8" i="106"/>
  <c r="JOY8" i="106"/>
  <c r="JOZ8" i="106"/>
  <c r="JPA8" i="106"/>
  <c r="JPB8" i="106"/>
  <c r="JPC8" i="106"/>
  <c r="JPD8" i="106"/>
  <c r="JPE8" i="106"/>
  <c r="JPF8" i="106"/>
  <c r="JPG8" i="106"/>
  <c r="JPH8" i="106"/>
  <c r="JPI8" i="106"/>
  <c r="JPJ8" i="106"/>
  <c r="JPK8" i="106"/>
  <c r="JPL8" i="106"/>
  <c r="JPM8" i="106"/>
  <c r="JPN8" i="106"/>
  <c r="JPO8" i="106"/>
  <c r="JPP8" i="106"/>
  <c r="JPQ8" i="106"/>
  <c r="JPR8" i="106"/>
  <c r="JPS8" i="106"/>
  <c r="JPT8" i="106"/>
  <c r="JPU8" i="106"/>
  <c r="JPV8" i="106"/>
  <c r="JPW8" i="106"/>
  <c r="JPX8" i="106"/>
  <c r="JPY8" i="106"/>
  <c r="JPZ8" i="106"/>
  <c r="JQA8" i="106"/>
  <c r="JQB8" i="106"/>
  <c r="JQC8" i="106"/>
  <c r="JQD8" i="106"/>
  <c r="JQE8" i="106"/>
  <c r="JQF8" i="106"/>
  <c r="JQG8" i="106"/>
  <c r="JQH8" i="106"/>
  <c r="JQI8" i="106"/>
  <c r="JQJ8" i="106"/>
  <c r="JQK8" i="106"/>
  <c r="JQL8" i="106"/>
  <c r="JQM8" i="106"/>
  <c r="JQN8" i="106"/>
  <c r="JQO8" i="106"/>
  <c r="JQP8" i="106"/>
  <c r="JQQ8" i="106"/>
  <c r="JQR8" i="106"/>
  <c r="JQS8" i="106"/>
  <c r="JQT8" i="106"/>
  <c r="JQU8" i="106"/>
  <c r="JQV8" i="106"/>
  <c r="JQW8" i="106"/>
  <c r="JQX8" i="106"/>
  <c r="JQY8" i="106"/>
  <c r="JQZ8" i="106"/>
  <c r="JRA8" i="106"/>
  <c r="JRB8" i="106"/>
  <c r="JRC8" i="106"/>
  <c r="JRD8" i="106"/>
  <c r="JRE8" i="106"/>
  <c r="JRF8" i="106"/>
  <c r="JRG8" i="106"/>
  <c r="JRH8" i="106"/>
  <c r="JRI8" i="106"/>
  <c r="JRJ8" i="106"/>
  <c r="JRK8" i="106"/>
  <c r="JRL8" i="106"/>
  <c r="JRM8" i="106"/>
  <c r="JRN8" i="106"/>
  <c r="JRO8" i="106"/>
  <c r="JRP8" i="106"/>
  <c r="JRQ8" i="106"/>
  <c r="JRR8" i="106"/>
  <c r="JRS8" i="106"/>
  <c r="JRT8" i="106"/>
  <c r="JRU8" i="106"/>
  <c r="JRV8" i="106"/>
  <c r="JRW8" i="106"/>
  <c r="JRX8" i="106"/>
  <c r="JRY8" i="106"/>
  <c r="JRZ8" i="106"/>
  <c r="JSA8" i="106"/>
  <c r="JSB8" i="106"/>
  <c r="JSC8" i="106"/>
  <c r="JSD8" i="106"/>
  <c r="JSE8" i="106"/>
  <c r="JSF8" i="106"/>
  <c r="JSG8" i="106"/>
  <c r="JSH8" i="106"/>
  <c r="JSI8" i="106"/>
  <c r="JSJ8" i="106"/>
  <c r="JSK8" i="106"/>
  <c r="JSL8" i="106"/>
  <c r="JSM8" i="106"/>
  <c r="JSN8" i="106"/>
  <c r="JSO8" i="106"/>
  <c r="JSP8" i="106"/>
  <c r="JSQ8" i="106"/>
  <c r="JSR8" i="106"/>
  <c r="JSS8" i="106"/>
  <c r="JST8" i="106"/>
  <c r="JSU8" i="106"/>
  <c r="JSV8" i="106"/>
  <c r="JSW8" i="106"/>
  <c r="JSX8" i="106"/>
  <c r="JSY8" i="106"/>
  <c r="JSZ8" i="106"/>
  <c r="JTA8" i="106"/>
  <c r="JTB8" i="106"/>
  <c r="JTC8" i="106"/>
  <c r="JTD8" i="106"/>
  <c r="JTE8" i="106"/>
  <c r="JTF8" i="106"/>
  <c r="JTG8" i="106"/>
  <c r="JTH8" i="106"/>
  <c r="JTI8" i="106"/>
  <c r="JTJ8" i="106"/>
  <c r="JTK8" i="106"/>
  <c r="JTL8" i="106"/>
  <c r="JTM8" i="106"/>
  <c r="JTN8" i="106"/>
  <c r="JTO8" i="106"/>
  <c r="JTP8" i="106"/>
  <c r="JTQ8" i="106"/>
  <c r="JTR8" i="106"/>
  <c r="JTS8" i="106"/>
  <c r="JTT8" i="106"/>
  <c r="JTU8" i="106"/>
  <c r="JTV8" i="106"/>
  <c r="JTW8" i="106"/>
  <c r="JTX8" i="106"/>
  <c r="JTY8" i="106"/>
  <c r="JTZ8" i="106"/>
  <c r="JUA8" i="106"/>
  <c r="JUB8" i="106"/>
  <c r="JUC8" i="106"/>
  <c r="JUD8" i="106"/>
  <c r="JUE8" i="106"/>
  <c r="JUF8" i="106"/>
  <c r="JUG8" i="106"/>
  <c r="JUH8" i="106"/>
  <c r="JUI8" i="106"/>
  <c r="JUJ8" i="106"/>
  <c r="JUK8" i="106"/>
  <c r="JUL8" i="106"/>
  <c r="JUM8" i="106"/>
  <c r="JUN8" i="106"/>
  <c r="JUO8" i="106"/>
  <c r="JUP8" i="106"/>
  <c r="JUQ8" i="106"/>
  <c r="JUR8" i="106"/>
  <c r="JUS8" i="106"/>
  <c r="JUT8" i="106"/>
  <c r="JUU8" i="106"/>
  <c r="JUV8" i="106"/>
  <c r="JUW8" i="106"/>
  <c r="JUX8" i="106"/>
  <c r="JUY8" i="106"/>
  <c r="JUZ8" i="106"/>
  <c r="JVA8" i="106"/>
  <c r="JVB8" i="106"/>
  <c r="JVC8" i="106"/>
  <c r="JVD8" i="106"/>
  <c r="JVE8" i="106"/>
  <c r="JVF8" i="106"/>
  <c r="JVG8" i="106"/>
  <c r="JVH8" i="106"/>
  <c r="JVI8" i="106"/>
  <c r="JVJ8" i="106"/>
  <c r="JVK8" i="106"/>
  <c r="JVL8" i="106"/>
  <c r="JVM8" i="106"/>
  <c r="JVN8" i="106"/>
  <c r="JVO8" i="106"/>
  <c r="JVP8" i="106"/>
  <c r="JVQ8" i="106"/>
  <c r="JVR8" i="106"/>
  <c r="JVS8" i="106"/>
  <c r="JVT8" i="106"/>
  <c r="JVU8" i="106"/>
  <c r="JVV8" i="106"/>
  <c r="JVW8" i="106"/>
  <c r="JVX8" i="106"/>
  <c r="JVY8" i="106"/>
  <c r="JVZ8" i="106"/>
  <c r="JWA8" i="106"/>
  <c r="JWB8" i="106"/>
  <c r="JWC8" i="106"/>
  <c r="JWD8" i="106"/>
  <c r="JWE8" i="106"/>
  <c r="JWF8" i="106"/>
  <c r="JWG8" i="106"/>
  <c r="JWH8" i="106"/>
  <c r="JWI8" i="106"/>
  <c r="JWJ8" i="106"/>
  <c r="JWK8" i="106"/>
  <c r="JWL8" i="106"/>
  <c r="JWM8" i="106"/>
  <c r="JWN8" i="106"/>
  <c r="JWO8" i="106"/>
  <c r="JWP8" i="106"/>
  <c r="JWQ8" i="106"/>
  <c r="JWR8" i="106"/>
  <c r="JWS8" i="106"/>
  <c r="JWT8" i="106"/>
  <c r="JWU8" i="106"/>
  <c r="JWV8" i="106"/>
  <c r="JWW8" i="106"/>
  <c r="JWX8" i="106"/>
  <c r="JWY8" i="106"/>
  <c r="JWZ8" i="106"/>
  <c r="JXA8" i="106"/>
  <c r="JXB8" i="106"/>
  <c r="JXC8" i="106"/>
  <c r="JXD8" i="106"/>
  <c r="JXE8" i="106"/>
  <c r="JXF8" i="106"/>
  <c r="JXG8" i="106"/>
  <c r="JXH8" i="106"/>
  <c r="JXI8" i="106"/>
  <c r="JXJ8" i="106"/>
  <c r="JXK8" i="106"/>
  <c r="JXL8" i="106"/>
  <c r="JXM8" i="106"/>
  <c r="JXN8" i="106"/>
  <c r="JXO8" i="106"/>
  <c r="JXP8" i="106"/>
  <c r="JXQ8" i="106"/>
  <c r="JXR8" i="106"/>
  <c r="JXS8" i="106"/>
  <c r="JXT8" i="106"/>
  <c r="JXU8" i="106"/>
  <c r="JXV8" i="106"/>
  <c r="JXW8" i="106"/>
  <c r="JXX8" i="106"/>
  <c r="JXY8" i="106"/>
  <c r="JXZ8" i="106"/>
  <c r="JYA8" i="106"/>
  <c r="JYB8" i="106"/>
  <c r="JYC8" i="106"/>
  <c r="JYD8" i="106"/>
  <c r="JYE8" i="106"/>
  <c r="JYF8" i="106"/>
  <c r="JYG8" i="106"/>
  <c r="JYH8" i="106"/>
  <c r="JYI8" i="106"/>
  <c r="JYJ8" i="106"/>
  <c r="JYK8" i="106"/>
  <c r="JYL8" i="106"/>
  <c r="JYM8" i="106"/>
  <c r="JYN8" i="106"/>
  <c r="JYO8" i="106"/>
  <c r="JYP8" i="106"/>
  <c r="JYQ8" i="106"/>
  <c r="JYR8" i="106"/>
  <c r="JYS8" i="106"/>
  <c r="JYT8" i="106"/>
  <c r="JYU8" i="106"/>
  <c r="JYV8" i="106"/>
  <c r="JYW8" i="106"/>
  <c r="JYX8" i="106"/>
  <c r="JYY8" i="106"/>
  <c r="JYZ8" i="106"/>
  <c r="JZA8" i="106"/>
  <c r="JZB8" i="106"/>
  <c r="JZC8" i="106"/>
  <c r="JZD8" i="106"/>
  <c r="JZE8" i="106"/>
  <c r="JZF8" i="106"/>
  <c r="JZG8" i="106"/>
  <c r="JZH8" i="106"/>
  <c r="JZI8" i="106"/>
  <c r="JZJ8" i="106"/>
  <c r="JZK8" i="106"/>
  <c r="JZL8" i="106"/>
  <c r="JZM8" i="106"/>
  <c r="JZN8" i="106"/>
  <c r="JZO8" i="106"/>
  <c r="JZP8" i="106"/>
  <c r="JZQ8" i="106"/>
  <c r="JZR8" i="106"/>
  <c r="JZS8" i="106"/>
  <c r="JZT8" i="106"/>
  <c r="JZU8" i="106"/>
  <c r="JZV8" i="106"/>
  <c r="JZW8" i="106"/>
  <c r="JZX8" i="106"/>
  <c r="JZY8" i="106"/>
  <c r="JZZ8" i="106"/>
  <c r="KAA8" i="106"/>
  <c r="KAB8" i="106"/>
  <c r="KAC8" i="106"/>
  <c r="KAD8" i="106"/>
  <c r="KAE8" i="106"/>
  <c r="KAF8" i="106"/>
  <c r="KAG8" i="106"/>
  <c r="KAH8" i="106"/>
  <c r="KAI8" i="106"/>
  <c r="KAJ8" i="106"/>
  <c r="KAK8" i="106"/>
  <c r="KAL8" i="106"/>
  <c r="KAM8" i="106"/>
  <c r="KAN8" i="106"/>
  <c r="KAO8" i="106"/>
  <c r="KAP8" i="106"/>
  <c r="KAQ8" i="106"/>
  <c r="KAR8" i="106"/>
  <c r="KAS8" i="106"/>
  <c r="KAT8" i="106"/>
  <c r="KAU8" i="106"/>
  <c r="KAV8" i="106"/>
  <c r="KAW8" i="106"/>
  <c r="KAX8" i="106"/>
  <c r="KAY8" i="106"/>
  <c r="KAZ8" i="106"/>
  <c r="KBA8" i="106"/>
  <c r="KBB8" i="106"/>
  <c r="KBC8" i="106"/>
  <c r="KBD8" i="106"/>
  <c r="KBE8" i="106"/>
  <c r="KBF8" i="106"/>
  <c r="KBG8" i="106"/>
  <c r="KBH8" i="106"/>
  <c r="KBI8" i="106"/>
  <c r="KBJ8" i="106"/>
  <c r="KBK8" i="106"/>
  <c r="KBL8" i="106"/>
  <c r="KBM8" i="106"/>
  <c r="KBN8" i="106"/>
  <c r="KBO8" i="106"/>
  <c r="KBP8" i="106"/>
  <c r="KBQ8" i="106"/>
  <c r="KBR8" i="106"/>
  <c r="KBS8" i="106"/>
  <c r="KBT8" i="106"/>
  <c r="KBU8" i="106"/>
  <c r="KBV8" i="106"/>
  <c r="KBW8" i="106"/>
  <c r="KBX8" i="106"/>
  <c r="KBY8" i="106"/>
  <c r="KBZ8" i="106"/>
  <c r="KCA8" i="106"/>
  <c r="KCB8" i="106"/>
  <c r="KCC8" i="106"/>
  <c r="KCD8" i="106"/>
  <c r="KCE8" i="106"/>
  <c r="KCF8" i="106"/>
  <c r="KCG8" i="106"/>
  <c r="KCH8" i="106"/>
  <c r="KCI8" i="106"/>
  <c r="KCJ8" i="106"/>
  <c r="KCK8" i="106"/>
  <c r="KCL8" i="106"/>
  <c r="KCM8" i="106"/>
  <c r="KCN8" i="106"/>
  <c r="KCO8" i="106"/>
  <c r="KCP8" i="106"/>
  <c r="KCQ8" i="106"/>
  <c r="KCR8" i="106"/>
  <c r="KCS8" i="106"/>
  <c r="KCT8" i="106"/>
  <c r="KCU8" i="106"/>
  <c r="KCV8" i="106"/>
  <c r="KCW8" i="106"/>
  <c r="KCX8" i="106"/>
  <c r="KCY8" i="106"/>
  <c r="KCZ8" i="106"/>
  <c r="KDA8" i="106"/>
  <c r="KDB8" i="106"/>
  <c r="KDC8" i="106"/>
  <c r="KDD8" i="106"/>
  <c r="KDE8" i="106"/>
  <c r="KDF8" i="106"/>
  <c r="KDG8" i="106"/>
  <c r="KDH8" i="106"/>
  <c r="KDI8" i="106"/>
  <c r="KDJ8" i="106"/>
  <c r="KDK8" i="106"/>
  <c r="KDL8" i="106"/>
  <c r="KDM8" i="106"/>
  <c r="KDN8" i="106"/>
  <c r="KDO8" i="106"/>
  <c r="KDP8" i="106"/>
  <c r="KDQ8" i="106"/>
  <c r="KDR8" i="106"/>
  <c r="KDS8" i="106"/>
  <c r="KDT8" i="106"/>
  <c r="KDU8" i="106"/>
  <c r="KDV8" i="106"/>
  <c r="KDW8" i="106"/>
  <c r="KDX8" i="106"/>
  <c r="KDY8" i="106"/>
  <c r="KDZ8" i="106"/>
  <c r="KEA8" i="106"/>
  <c r="KEB8" i="106"/>
  <c r="KEC8" i="106"/>
  <c r="KED8" i="106"/>
  <c r="KEE8" i="106"/>
  <c r="KEF8" i="106"/>
  <c r="KEG8" i="106"/>
  <c r="KEH8" i="106"/>
  <c r="KEI8" i="106"/>
  <c r="KEJ8" i="106"/>
  <c r="KEK8" i="106"/>
  <c r="KEL8" i="106"/>
  <c r="KEM8" i="106"/>
  <c r="KEN8" i="106"/>
  <c r="KEO8" i="106"/>
  <c r="KEP8" i="106"/>
  <c r="KEQ8" i="106"/>
  <c r="KER8" i="106"/>
  <c r="KES8" i="106"/>
  <c r="KET8" i="106"/>
  <c r="KEU8" i="106"/>
  <c r="KEV8" i="106"/>
  <c r="KEW8" i="106"/>
  <c r="KEX8" i="106"/>
  <c r="KEY8" i="106"/>
  <c r="KEZ8" i="106"/>
  <c r="KFA8" i="106"/>
  <c r="KFB8" i="106"/>
  <c r="KFC8" i="106"/>
  <c r="KFD8" i="106"/>
  <c r="KFE8" i="106"/>
  <c r="KFF8" i="106"/>
  <c r="KFG8" i="106"/>
  <c r="KFH8" i="106"/>
  <c r="KFI8" i="106"/>
  <c r="KFJ8" i="106"/>
  <c r="KFK8" i="106"/>
  <c r="KFL8" i="106"/>
  <c r="KFM8" i="106"/>
  <c r="KFN8" i="106"/>
  <c r="KFO8" i="106"/>
  <c r="KFP8" i="106"/>
  <c r="KFQ8" i="106"/>
  <c r="KFR8" i="106"/>
  <c r="KFS8" i="106"/>
  <c r="KFT8" i="106"/>
  <c r="KFU8" i="106"/>
  <c r="KFV8" i="106"/>
  <c r="KFW8" i="106"/>
  <c r="KFX8" i="106"/>
  <c r="KFY8" i="106"/>
  <c r="KFZ8" i="106"/>
  <c r="KGA8" i="106"/>
  <c r="KGB8" i="106"/>
  <c r="KGC8" i="106"/>
  <c r="KGD8" i="106"/>
  <c r="KGE8" i="106"/>
  <c r="KGF8" i="106"/>
  <c r="KGG8" i="106"/>
  <c r="KGH8" i="106"/>
  <c r="KGI8" i="106"/>
  <c r="KGJ8" i="106"/>
  <c r="KGK8" i="106"/>
  <c r="KGL8" i="106"/>
  <c r="KGM8" i="106"/>
  <c r="KGN8" i="106"/>
  <c r="KGO8" i="106"/>
  <c r="KGP8" i="106"/>
  <c r="KGQ8" i="106"/>
  <c r="KGR8" i="106"/>
  <c r="KGS8" i="106"/>
  <c r="KGT8" i="106"/>
  <c r="KGU8" i="106"/>
  <c r="KGV8" i="106"/>
  <c r="KGW8" i="106"/>
  <c r="KGX8" i="106"/>
  <c r="KGY8" i="106"/>
  <c r="KGZ8" i="106"/>
  <c r="KHA8" i="106"/>
  <c r="KHB8" i="106"/>
  <c r="KHC8" i="106"/>
  <c r="KHD8" i="106"/>
  <c r="KHE8" i="106"/>
  <c r="KHF8" i="106"/>
  <c r="KHG8" i="106"/>
  <c r="KHH8" i="106"/>
  <c r="KHI8" i="106"/>
  <c r="KHJ8" i="106"/>
  <c r="KHK8" i="106"/>
  <c r="KHL8" i="106"/>
  <c r="KHM8" i="106"/>
  <c r="KHN8" i="106"/>
  <c r="KHO8" i="106"/>
  <c r="KHP8" i="106"/>
  <c r="KHQ8" i="106"/>
  <c r="KHR8" i="106"/>
  <c r="KHS8" i="106"/>
  <c r="KHT8" i="106"/>
  <c r="KHU8" i="106"/>
  <c r="KHV8" i="106"/>
  <c r="KHW8" i="106"/>
  <c r="KHX8" i="106"/>
  <c r="KHY8" i="106"/>
  <c r="KHZ8" i="106"/>
  <c r="KIA8" i="106"/>
  <c r="KIB8" i="106"/>
  <c r="KIC8" i="106"/>
  <c r="KID8" i="106"/>
  <c r="KIE8" i="106"/>
  <c r="KIF8" i="106"/>
  <c r="KIG8" i="106"/>
  <c r="KIH8" i="106"/>
  <c r="KII8" i="106"/>
  <c r="KIJ8" i="106"/>
  <c r="KIK8" i="106"/>
  <c r="KIL8" i="106"/>
  <c r="KIM8" i="106"/>
  <c r="KIN8" i="106"/>
  <c r="KIO8" i="106"/>
  <c r="KIP8" i="106"/>
  <c r="KIQ8" i="106"/>
  <c r="KIR8" i="106"/>
  <c r="KIS8" i="106"/>
  <c r="KIT8" i="106"/>
  <c r="KIU8" i="106"/>
  <c r="KIV8" i="106"/>
  <c r="KIW8" i="106"/>
  <c r="KIX8" i="106"/>
  <c r="KIY8" i="106"/>
  <c r="KIZ8" i="106"/>
  <c r="KJA8" i="106"/>
  <c r="KJB8" i="106"/>
  <c r="KJC8" i="106"/>
  <c r="KJD8" i="106"/>
  <c r="KJE8" i="106"/>
  <c r="KJF8" i="106"/>
  <c r="KJG8" i="106"/>
  <c r="KJH8" i="106"/>
  <c r="KJI8" i="106"/>
  <c r="KJJ8" i="106"/>
  <c r="KJK8" i="106"/>
  <c r="KJL8" i="106"/>
  <c r="KJM8" i="106"/>
  <c r="KJN8" i="106"/>
  <c r="KJO8" i="106"/>
  <c r="KJP8" i="106"/>
  <c r="KJQ8" i="106"/>
  <c r="KJR8" i="106"/>
  <c r="KJS8" i="106"/>
  <c r="KJT8" i="106"/>
  <c r="KJU8" i="106"/>
  <c r="KJV8" i="106"/>
  <c r="KJW8" i="106"/>
  <c r="KJX8" i="106"/>
  <c r="KJY8" i="106"/>
  <c r="KJZ8" i="106"/>
  <c r="KKA8" i="106"/>
  <c r="KKB8" i="106"/>
  <c r="KKC8" i="106"/>
  <c r="KKD8" i="106"/>
  <c r="KKE8" i="106"/>
  <c r="KKF8" i="106"/>
  <c r="KKG8" i="106"/>
  <c r="KKH8" i="106"/>
  <c r="KKI8" i="106"/>
  <c r="KKJ8" i="106"/>
  <c r="KKK8" i="106"/>
  <c r="KKL8" i="106"/>
  <c r="KKM8" i="106"/>
  <c r="KKN8" i="106"/>
  <c r="KKO8" i="106"/>
  <c r="KKP8" i="106"/>
  <c r="KKQ8" i="106"/>
  <c r="KKR8" i="106"/>
  <c r="KKS8" i="106"/>
  <c r="KKT8" i="106"/>
  <c r="KKU8" i="106"/>
  <c r="KKV8" i="106"/>
  <c r="KKW8" i="106"/>
  <c r="KKX8" i="106"/>
  <c r="KKY8" i="106"/>
  <c r="KKZ8" i="106"/>
  <c r="KLA8" i="106"/>
  <c r="KLB8" i="106"/>
  <c r="KLC8" i="106"/>
  <c r="KLD8" i="106"/>
  <c r="KLE8" i="106"/>
  <c r="KLF8" i="106"/>
  <c r="KLG8" i="106"/>
  <c r="KLH8" i="106"/>
  <c r="KLI8" i="106"/>
  <c r="KLJ8" i="106"/>
  <c r="KLK8" i="106"/>
  <c r="KLL8" i="106"/>
  <c r="KLM8" i="106"/>
  <c r="KLN8" i="106"/>
  <c r="KLO8" i="106"/>
  <c r="KLP8" i="106"/>
  <c r="KLQ8" i="106"/>
  <c r="KLR8" i="106"/>
  <c r="KLS8" i="106"/>
  <c r="KLT8" i="106"/>
  <c r="KLU8" i="106"/>
  <c r="KLV8" i="106"/>
  <c r="KLW8" i="106"/>
  <c r="KLX8" i="106"/>
  <c r="KLY8" i="106"/>
  <c r="KLZ8" i="106"/>
  <c r="KMA8" i="106"/>
  <c r="KMB8" i="106"/>
  <c r="KMC8" i="106"/>
  <c r="KMD8" i="106"/>
  <c r="KME8" i="106"/>
  <c r="KMF8" i="106"/>
  <c r="KMG8" i="106"/>
  <c r="KMH8" i="106"/>
  <c r="KMI8" i="106"/>
  <c r="KMJ8" i="106"/>
  <c r="KMK8" i="106"/>
  <c r="KML8" i="106"/>
  <c r="KMM8" i="106"/>
  <c r="KMN8" i="106"/>
  <c r="KMO8" i="106"/>
  <c r="KMP8" i="106"/>
  <c r="KMQ8" i="106"/>
  <c r="KMR8" i="106"/>
  <c r="KMS8" i="106"/>
  <c r="KMT8" i="106"/>
  <c r="KMU8" i="106"/>
  <c r="KMV8" i="106"/>
  <c r="KMW8" i="106"/>
  <c r="KMX8" i="106"/>
  <c r="KMY8" i="106"/>
  <c r="KMZ8" i="106"/>
  <c r="KNA8" i="106"/>
  <c r="KNB8" i="106"/>
  <c r="KNC8" i="106"/>
  <c r="KND8" i="106"/>
  <c r="KNE8" i="106"/>
  <c r="KNF8" i="106"/>
  <c r="KNG8" i="106"/>
  <c r="KNH8" i="106"/>
  <c r="KNI8" i="106"/>
  <c r="KNJ8" i="106"/>
  <c r="KNK8" i="106"/>
  <c r="KNL8" i="106"/>
  <c r="KNM8" i="106"/>
  <c r="KNN8" i="106"/>
  <c r="KNO8" i="106"/>
  <c r="KNP8" i="106"/>
  <c r="KNQ8" i="106"/>
  <c r="KNR8" i="106"/>
  <c r="KNS8" i="106"/>
  <c r="KNT8" i="106"/>
  <c r="KNU8" i="106"/>
  <c r="KNV8" i="106"/>
  <c r="KNW8" i="106"/>
  <c r="KNX8" i="106"/>
  <c r="KNY8" i="106"/>
  <c r="KNZ8" i="106"/>
  <c r="KOA8" i="106"/>
  <c r="KOB8" i="106"/>
  <c r="KOC8" i="106"/>
  <c r="KOD8" i="106"/>
  <c r="KOE8" i="106"/>
  <c r="KOF8" i="106"/>
  <c r="KOG8" i="106"/>
  <c r="KOH8" i="106"/>
  <c r="KOI8" i="106"/>
  <c r="KOJ8" i="106"/>
  <c r="KOK8" i="106"/>
  <c r="KOL8" i="106"/>
  <c r="KOM8" i="106"/>
  <c r="KON8" i="106"/>
  <c r="KOO8" i="106"/>
  <c r="KOP8" i="106"/>
  <c r="KOQ8" i="106"/>
  <c r="KOR8" i="106"/>
  <c r="KOS8" i="106"/>
  <c r="KOT8" i="106"/>
  <c r="KOU8" i="106"/>
  <c r="KOV8" i="106"/>
  <c r="KOW8" i="106"/>
  <c r="KOX8" i="106"/>
  <c r="KOY8" i="106"/>
  <c r="KOZ8" i="106"/>
  <c r="KPA8" i="106"/>
  <c r="KPB8" i="106"/>
  <c r="KPC8" i="106"/>
  <c r="KPD8" i="106"/>
  <c r="KPE8" i="106"/>
  <c r="KPF8" i="106"/>
  <c r="KPG8" i="106"/>
  <c r="KPH8" i="106"/>
  <c r="KPI8" i="106"/>
  <c r="KPJ8" i="106"/>
  <c r="KPK8" i="106"/>
  <c r="KPL8" i="106"/>
  <c r="KPM8" i="106"/>
  <c r="KPN8" i="106"/>
  <c r="KPO8" i="106"/>
  <c r="KPP8" i="106"/>
  <c r="KPQ8" i="106"/>
  <c r="KPR8" i="106"/>
  <c r="KPS8" i="106"/>
  <c r="KPT8" i="106"/>
  <c r="KPU8" i="106"/>
  <c r="KPV8" i="106"/>
  <c r="KPW8" i="106"/>
  <c r="KPX8" i="106"/>
  <c r="KPY8" i="106"/>
  <c r="KPZ8" i="106"/>
  <c r="KQA8" i="106"/>
  <c r="KQB8" i="106"/>
  <c r="KQC8" i="106"/>
  <c r="KQD8" i="106"/>
  <c r="KQE8" i="106"/>
  <c r="KQF8" i="106"/>
  <c r="KQG8" i="106"/>
  <c r="KQH8" i="106"/>
  <c r="KQI8" i="106"/>
  <c r="KQJ8" i="106"/>
  <c r="KQK8" i="106"/>
  <c r="KQL8" i="106"/>
  <c r="KQM8" i="106"/>
  <c r="KQN8" i="106"/>
  <c r="KQO8" i="106"/>
  <c r="KQP8" i="106"/>
  <c r="KQQ8" i="106"/>
  <c r="KQR8" i="106"/>
  <c r="KQS8" i="106"/>
  <c r="KQT8" i="106"/>
  <c r="KQU8" i="106"/>
  <c r="KQV8" i="106"/>
  <c r="KQW8" i="106"/>
  <c r="KQX8" i="106"/>
  <c r="KQY8" i="106"/>
  <c r="KQZ8" i="106"/>
  <c r="KRA8" i="106"/>
  <c r="KRB8" i="106"/>
  <c r="KRC8" i="106"/>
  <c r="KRD8" i="106"/>
  <c r="KRE8" i="106"/>
  <c r="KRF8" i="106"/>
  <c r="KRG8" i="106"/>
  <c r="KRH8" i="106"/>
  <c r="KRI8" i="106"/>
  <c r="KRJ8" i="106"/>
  <c r="KRK8" i="106"/>
  <c r="KRL8" i="106"/>
  <c r="KRM8" i="106"/>
  <c r="KRN8" i="106"/>
  <c r="KRO8" i="106"/>
  <c r="KRP8" i="106"/>
  <c r="KRQ8" i="106"/>
  <c r="KRR8" i="106"/>
  <c r="KRS8" i="106"/>
  <c r="KRT8" i="106"/>
  <c r="KRU8" i="106"/>
  <c r="KRV8" i="106"/>
  <c r="KRW8" i="106"/>
  <c r="KRX8" i="106"/>
  <c r="KRY8" i="106"/>
  <c r="KRZ8" i="106"/>
  <c r="KSA8" i="106"/>
  <c r="KSB8" i="106"/>
  <c r="KSC8" i="106"/>
  <c r="KSD8" i="106"/>
  <c r="KSE8" i="106"/>
  <c r="KSF8" i="106"/>
  <c r="KSG8" i="106"/>
  <c r="KSH8" i="106"/>
  <c r="KSI8" i="106"/>
  <c r="KSJ8" i="106"/>
  <c r="KSK8" i="106"/>
  <c r="KSL8" i="106"/>
  <c r="KSM8" i="106"/>
  <c r="KSN8" i="106"/>
  <c r="KSO8" i="106"/>
  <c r="KSP8" i="106"/>
  <c r="KSQ8" i="106"/>
  <c r="KSR8" i="106"/>
  <c r="KSS8" i="106"/>
  <c r="KST8" i="106"/>
  <c r="KSU8" i="106"/>
  <c r="KSV8" i="106"/>
  <c r="KSW8" i="106"/>
  <c r="KSX8" i="106"/>
  <c r="KSY8" i="106"/>
  <c r="KSZ8" i="106"/>
  <c r="KTA8" i="106"/>
  <c r="KTB8" i="106"/>
  <c r="KTC8" i="106"/>
  <c r="KTD8" i="106"/>
  <c r="KTE8" i="106"/>
  <c r="KTF8" i="106"/>
  <c r="KTG8" i="106"/>
  <c r="KTH8" i="106"/>
  <c r="KTI8" i="106"/>
  <c r="KTJ8" i="106"/>
  <c r="KTK8" i="106"/>
  <c r="KTL8" i="106"/>
  <c r="KTM8" i="106"/>
  <c r="KTN8" i="106"/>
  <c r="KTO8" i="106"/>
  <c r="KTP8" i="106"/>
  <c r="KTQ8" i="106"/>
  <c r="KTR8" i="106"/>
  <c r="KTS8" i="106"/>
  <c r="KTT8" i="106"/>
  <c r="KTU8" i="106"/>
  <c r="KTV8" i="106"/>
  <c r="KTW8" i="106"/>
  <c r="KTX8" i="106"/>
  <c r="KTY8" i="106"/>
  <c r="KTZ8" i="106"/>
  <c r="KUA8" i="106"/>
  <c r="KUB8" i="106"/>
  <c r="KUC8" i="106"/>
  <c r="KUD8" i="106"/>
  <c r="KUE8" i="106"/>
  <c r="KUF8" i="106"/>
  <c r="KUG8" i="106"/>
  <c r="KUH8" i="106"/>
  <c r="KUI8" i="106"/>
  <c r="KUJ8" i="106"/>
  <c r="KUK8" i="106"/>
  <c r="KUL8" i="106"/>
  <c r="KUM8" i="106"/>
  <c r="KUN8" i="106"/>
  <c r="KUO8" i="106"/>
  <c r="KUP8" i="106"/>
  <c r="KUQ8" i="106"/>
  <c r="KUR8" i="106"/>
  <c r="KUS8" i="106"/>
  <c r="KUT8" i="106"/>
  <c r="KUU8" i="106"/>
  <c r="KUV8" i="106"/>
  <c r="KUW8" i="106"/>
  <c r="KUX8" i="106"/>
  <c r="KUY8" i="106"/>
  <c r="KUZ8" i="106"/>
  <c r="KVA8" i="106"/>
  <c r="KVB8" i="106"/>
  <c r="KVC8" i="106"/>
  <c r="KVD8" i="106"/>
  <c r="KVE8" i="106"/>
  <c r="KVF8" i="106"/>
  <c r="KVG8" i="106"/>
  <c r="KVH8" i="106"/>
  <c r="KVI8" i="106"/>
  <c r="KVJ8" i="106"/>
  <c r="KVK8" i="106"/>
  <c r="KVL8" i="106"/>
  <c r="KVM8" i="106"/>
  <c r="KVN8" i="106"/>
  <c r="KVO8" i="106"/>
  <c r="KVP8" i="106"/>
  <c r="KVQ8" i="106"/>
  <c r="KVR8" i="106"/>
  <c r="KVS8" i="106"/>
  <c r="KVT8" i="106"/>
  <c r="KVU8" i="106"/>
  <c r="KVV8" i="106"/>
  <c r="KVW8" i="106"/>
  <c r="KVX8" i="106"/>
  <c r="KVY8" i="106"/>
  <c r="KVZ8" i="106"/>
  <c r="KWA8" i="106"/>
  <c r="KWB8" i="106"/>
  <c r="KWC8" i="106"/>
  <c r="KWD8" i="106"/>
  <c r="KWE8" i="106"/>
  <c r="KWF8" i="106"/>
  <c r="KWG8" i="106"/>
  <c r="KWH8" i="106"/>
  <c r="KWI8" i="106"/>
  <c r="KWJ8" i="106"/>
  <c r="KWK8" i="106"/>
  <c r="KWL8" i="106"/>
  <c r="KWM8" i="106"/>
  <c r="KWN8" i="106"/>
  <c r="KWO8" i="106"/>
  <c r="KWP8" i="106"/>
  <c r="KWQ8" i="106"/>
  <c r="KWR8" i="106"/>
  <c r="KWS8" i="106"/>
  <c r="KWT8" i="106"/>
  <c r="KWU8" i="106"/>
  <c r="KWV8" i="106"/>
  <c r="KWW8" i="106"/>
  <c r="KWX8" i="106"/>
  <c r="KWY8" i="106"/>
  <c r="KWZ8" i="106"/>
  <c r="KXA8" i="106"/>
  <c r="KXB8" i="106"/>
  <c r="KXC8" i="106"/>
  <c r="KXD8" i="106"/>
  <c r="KXE8" i="106"/>
  <c r="KXF8" i="106"/>
  <c r="KXG8" i="106"/>
  <c r="KXH8" i="106"/>
  <c r="KXI8" i="106"/>
  <c r="KXJ8" i="106"/>
  <c r="KXK8" i="106"/>
  <c r="KXL8" i="106"/>
  <c r="KXM8" i="106"/>
  <c r="KXN8" i="106"/>
  <c r="KXO8" i="106"/>
  <c r="KXP8" i="106"/>
  <c r="KXQ8" i="106"/>
  <c r="KXR8" i="106"/>
  <c r="KXS8" i="106"/>
  <c r="KXT8" i="106"/>
  <c r="KXU8" i="106"/>
  <c r="KXV8" i="106"/>
  <c r="KXW8" i="106"/>
  <c r="KXX8" i="106"/>
  <c r="KXY8" i="106"/>
  <c r="KXZ8" i="106"/>
  <c r="KYA8" i="106"/>
  <c r="KYB8" i="106"/>
  <c r="KYC8" i="106"/>
  <c r="KYD8" i="106"/>
  <c r="KYE8" i="106"/>
  <c r="KYF8" i="106"/>
  <c r="KYG8" i="106"/>
  <c r="KYH8" i="106"/>
  <c r="KYI8" i="106"/>
  <c r="KYJ8" i="106"/>
  <c r="KYK8" i="106"/>
  <c r="KYL8" i="106"/>
  <c r="KYM8" i="106"/>
  <c r="KYN8" i="106"/>
  <c r="KYO8" i="106"/>
  <c r="KYP8" i="106"/>
  <c r="KYQ8" i="106"/>
  <c r="KYR8" i="106"/>
  <c r="KYS8" i="106"/>
  <c r="KYT8" i="106"/>
  <c r="KYU8" i="106"/>
  <c r="KYV8" i="106"/>
  <c r="KYW8" i="106"/>
  <c r="KYX8" i="106"/>
  <c r="KYY8" i="106"/>
  <c r="KYZ8" i="106"/>
  <c r="KZA8" i="106"/>
  <c r="KZB8" i="106"/>
  <c r="KZC8" i="106"/>
  <c r="KZD8" i="106"/>
  <c r="KZE8" i="106"/>
  <c r="KZF8" i="106"/>
  <c r="KZG8" i="106"/>
  <c r="KZH8" i="106"/>
  <c r="KZI8" i="106"/>
  <c r="KZJ8" i="106"/>
  <c r="KZK8" i="106"/>
  <c r="KZL8" i="106"/>
  <c r="KZM8" i="106"/>
  <c r="KZN8" i="106"/>
  <c r="KZO8" i="106"/>
  <c r="KZP8" i="106"/>
  <c r="KZQ8" i="106"/>
  <c r="KZR8" i="106"/>
  <c r="KZS8" i="106"/>
  <c r="KZT8" i="106"/>
  <c r="KZU8" i="106"/>
  <c r="KZV8" i="106"/>
  <c r="KZW8" i="106"/>
  <c r="KZX8" i="106"/>
  <c r="KZY8" i="106"/>
  <c r="KZZ8" i="106"/>
  <c r="LAA8" i="106"/>
  <c r="LAB8" i="106"/>
  <c r="LAC8" i="106"/>
  <c r="LAD8" i="106"/>
  <c r="LAE8" i="106"/>
  <c r="LAF8" i="106"/>
  <c r="LAG8" i="106"/>
  <c r="LAH8" i="106"/>
  <c r="LAI8" i="106"/>
  <c r="LAJ8" i="106"/>
  <c r="LAK8" i="106"/>
  <c r="LAL8" i="106"/>
  <c r="LAM8" i="106"/>
  <c r="LAN8" i="106"/>
  <c r="LAO8" i="106"/>
  <c r="LAP8" i="106"/>
  <c r="LAQ8" i="106"/>
  <c r="LAR8" i="106"/>
  <c r="LAS8" i="106"/>
  <c r="LAT8" i="106"/>
  <c r="LAU8" i="106"/>
  <c r="LAV8" i="106"/>
  <c r="LAW8" i="106"/>
  <c r="LAX8" i="106"/>
  <c r="LAY8" i="106"/>
  <c r="LAZ8" i="106"/>
  <c r="LBA8" i="106"/>
  <c r="LBB8" i="106"/>
  <c r="LBC8" i="106"/>
  <c r="LBD8" i="106"/>
  <c r="LBE8" i="106"/>
  <c r="LBF8" i="106"/>
  <c r="LBG8" i="106"/>
  <c r="LBH8" i="106"/>
  <c r="LBI8" i="106"/>
  <c r="LBJ8" i="106"/>
  <c r="LBK8" i="106"/>
  <c r="LBL8" i="106"/>
  <c r="LBM8" i="106"/>
  <c r="LBN8" i="106"/>
  <c r="LBO8" i="106"/>
  <c r="LBP8" i="106"/>
  <c r="LBQ8" i="106"/>
  <c r="LBR8" i="106"/>
  <c r="LBS8" i="106"/>
  <c r="LBT8" i="106"/>
  <c r="LBU8" i="106"/>
  <c r="LBV8" i="106"/>
  <c r="LBW8" i="106"/>
  <c r="LBX8" i="106"/>
  <c r="LBY8" i="106"/>
  <c r="LBZ8" i="106"/>
  <c r="LCA8" i="106"/>
  <c r="LCB8" i="106"/>
  <c r="LCC8" i="106"/>
  <c r="LCD8" i="106"/>
  <c r="LCE8" i="106"/>
  <c r="LCF8" i="106"/>
  <c r="LCG8" i="106"/>
  <c r="LCH8" i="106"/>
  <c r="LCI8" i="106"/>
  <c r="LCJ8" i="106"/>
  <c r="LCK8" i="106"/>
  <c r="LCL8" i="106"/>
  <c r="LCM8" i="106"/>
  <c r="LCN8" i="106"/>
  <c r="LCO8" i="106"/>
  <c r="LCP8" i="106"/>
  <c r="LCQ8" i="106"/>
  <c r="LCR8" i="106"/>
  <c r="LCS8" i="106"/>
  <c r="LCT8" i="106"/>
  <c r="LCU8" i="106"/>
  <c r="LCV8" i="106"/>
  <c r="LCW8" i="106"/>
  <c r="LCX8" i="106"/>
  <c r="LCY8" i="106"/>
  <c r="LCZ8" i="106"/>
  <c r="LDA8" i="106"/>
  <c r="LDB8" i="106"/>
  <c r="LDC8" i="106"/>
  <c r="LDD8" i="106"/>
  <c r="LDE8" i="106"/>
  <c r="LDF8" i="106"/>
  <c r="LDG8" i="106"/>
  <c r="LDH8" i="106"/>
  <c r="LDI8" i="106"/>
  <c r="LDJ8" i="106"/>
  <c r="LDK8" i="106"/>
  <c r="LDL8" i="106"/>
  <c r="LDM8" i="106"/>
  <c r="LDN8" i="106"/>
  <c r="LDO8" i="106"/>
  <c r="LDP8" i="106"/>
  <c r="LDQ8" i="106"/>
  <c r="LDR8" i="106"/>
  <c r="LDS8" i="106"/>
  <c r="LDT8" i="106"/>
  <c r="LDU8" i="106"/>
  <c r="LDV8" i="106"/>
  <c r="LDW8" i="106"/>
  <c r="LDX8" i="106"/>
  <c r="LDY8" i="106"/>
  <c r="LDZ8" i="106"/>
  <c r="LEA8" i="106"/>
  <c r="LEB8" i="106"/>
  <c r="LEC8" i="106"/>
  <c r="LED8" i="106"/>
  <c r="LEE8" i="106"/>
  <c r="LEF8" i="106"/>
  <c r="LEG8" i="106"/>
  <c r="LEH8" i="106"/>
  <c r="LEI8" i="106"/>
  <c r="LEJ8" i="106"/>
  <c r="LEK8" i="106"/>
  <c r="LEL8" i="106"/>
  <c r="LEM8" i="106"/>
  <c r="LEN8" i="106"/>
  <c r="LEO8" i="106"/>
  <c r="LEP8" i="106"/>
  <c r="LEQ8" i="106"/>
  <c r="LER8" i="106"/>
  <c r="LES8" i="106"/>
  <c r="LET8" i="106"/>
  <c r="LEU8" i="106"/>
  <c r="LEV8" i="106"/>
  <c r="LEW8" i="106"/>
  <c r="LEX8" i="106"/>
  <c r="LEY8" i="106"/>
  <c r="LEZ8" i="106"/>
  <c r="LFA8" i="106"/>
  <c r="LFB8" i="106"/>
  <c r="LFC8" i="106"/>
  <c r="LFD8" i="106"/>
  <c r="LFE8" i="106"/>
  <c r="LFF8" i="106"/>
  <c r="LFG8" i="106"/>
  <c r="LFH8" i="106"/>
  <c r="LFI8" i="106"/>
  <c r="LFJ8" i="106"/>
  <c r="LFK8" i="106"/>
  <c r="LFL8" i="106"/>
  <c r="LFM8" i="106"/>
  <c r="LFN8" i="106"/>
  <c r="LFO8" i="106"/>
  <c r="LFP8" i="106"/>
  <c r="LFQ8" i="106"/>
  <c r="LFR8" i="106"/>
  <c r="LFS8" i="106"/>
  <c r="LFT8" i="106"/>
  <c r="LFU8" i="106"/>
  <c r="LFV8" i="106"/>
  <c r="LFW8" i="106"/>
  <c r="LFX8" i="106"/>
  <c r="LFY8" i="106"/>
  <c r="LFZ8" i="106"/>
  <c r="LGA8" i="106"/>
  <c r="LGB8" i="106"/>
  <c r="LGC8" i="106"/>
  <c r="LGD8" i="106"/>
  <c r="LGE8" i="106"/>
  <c r="LGF8" i="106"/>
  <c r="LGG8" i="106"/>
  <c r="LGH8" i="106"/>
  <c r="LGI8" i="106"/>
  <c r="LGJ8" i="106"/>
  <c r="LGK8" i="106"/>
  <c r="LGL8" i="106"/>
  <c r="LGM8" i="106"/>
  <c r="LGN8" i="106"/>
  <c r="LGO8" i="106"/>
  <c r="LGP8" i="106"/>
  <c r="LGQ8" i="106"/>
  <c r="LGR8" i="106"/>
  <c r="LGS8" i="106"/>
  <c r="LGT8" i="106"/>
  <c r="LGU8" i="106"/>
  <c r="LGV8" i="106"/>
  <c r="LGW8" i="106"/>
  <c r="LGX8" i="106"/>
  <c r="LGY8" i="106"/>
  <c r="LGZ8" i="106"/>
  <c r="LHA8" i="106"/>
  <c r="LHB8" i="106"/>
  <c r="LHC8" i="106"/>
  <c r="LHD8" i="106"/>
  <c r="LHE8" i="106"/>
  <c r="LHF8" i="106"/>
  <c r="LHG8" i="106"/>
  <c r="LHH8" i="106"/>
  <c r="LHI8" i="106"/>
  <c r="LHJ8" i="106"/>
  <c r="LHK8" i="106"/>
  <c r="LHL8" i="106"/>
  <c r="LHM8" i="106"/>
  <c r="LHN8" i="106"/>
  <c r="LHO8" i="106"/>
  <c r="LHP8" i="106"/>
  <c r="LHQ8" i="106"/>
  <c r="LHR8" i="106"/>
  <c r="LHS8" i="106"/>
  <c r="LHT8" i="106"/>
  <c r="LHU8" i="106"/>
  <c r="LHV8" i="106"/>
  <c r="LHW8" i="106"/>
  <c r="LHX8" i="106"/>
  <c r="LHY8" i="106"/>
  <c r="LHZ8" i="106"/>
  <c r="LIA8" i="106"/>
  <c r="LIB8" i="106"/>
  <c r="LIC8" i="106"/>
  <c r="LID8" i="106"/>
  <c r="LIE8" i="106"/>
  <c r="LIF8" i="106"/>
  <c r="LIG8" i="106"/>
  <c r="LIH8" i="106"/>
  <c r="LII8" i="106"/>
  <c r="LIJ8" i="106"/>
  <c r="LIK8" i="106"/>
  <c r="LIL8" i="106"/>
  <c r="LIM8" i="106"/>
  <c r="LIN8" i="106"/>
  <c r="LIO8" i="106"/>
  <c r="LIP8" i="106"/>
  <c r="LIQ8" i="106"/>
  <c r="LIR8" i="106"/>
  <c r="LIS8" i="106"/>
  <c r="LIT8" i="106"/>
  <c r="LIU8" i="106"/>
  <c r="LIV8" i="106"/>
  <c r="LIW8" i="106"/>
  <c r="LIX8" i="106"/>
  <c r="LIY8" i="106"/>
  <c r="LIZ8" i="106"/>
  <c r="LJA8" i="106"/>
  <c r="LJB8" i="106"/>
  <c r="LJC8" i="106"/>
  <c r="LJD8" i="106"/>
  <c r="LJE8" i="106"/>
  <c r="LJF8" i="106"/>
  <c r="LJG8" i="106"/>
  <c r="LJH8" i="106"/>
  <c r="LJI8" i="106"/>
  <c r="LJJ8" i="106"/>
  <c r="LJK8" i="106"/>
  <c r="LJL8" i="106"/>
  <c r="LJM8" i="106"/>
  <c r="LJN8" i="106"/>
  <c r="LJO8" i="106"/>
  <c r="LJP8" i="106"/>
  <c r="LJQ8" i="106"/>
  <c r="LJR8" i="106"/>
  <c r="LJS8" i="106"/>
  <c r="LJT8" i="106"/>
  <c r="LJU8" i="106"/>
  <c r="LJV8" i="106"/>
  <c r="LJW8" i="106"/>
  <c r="LJX8" i="106"/>
  <c r="LJY8" i="106"/>
  <c r="LJZ8" i="106"/>
  <c r="LKA8" i="106"/>
  <c r="LKB8" i="106"/>
  <c r="LKC8" i="106"/>
  <c r="LKD8" i="106"/>
  <c r="LKE8" i="106"/>
  <c r="LKF8" i="106"/>
  <c r="LKG8" i="106"/>
  <c r="LKH8" i="106"/>
  <c r="LKI8" i="106"/>
  <c r="LKJ8" i="106"/>
  <c r="LKK8" i="106"/>
  <c r="LKL8" i="106"/>
  <c r="LKM8" i="106"/>
  <c r="LKN8" i="106"/>
  <c r="LKO8" i="106"/>
  <c r="LKP8" i="106"/>
  <c r="LKQ8" i="106"/>
  <c r="LKR8" i="106"/>
  <c r="LKS8" i="106"/>
  <c r="LKT8" i="106"/>
  <c r="LKU8" i="106"/>
  <c r="LKV8" i="106"/>
  <c r="LKW8" i="106"/>
  <c r="LKX8" i="106"/>
  <c r="LKY8" i="106"/>
  <c r="LKZ8" i="106"/>
  <c r="LLA8" i="106"/>
  <c r="LLB8" i="106"/>
  <c r="LLC8" i="106"/>
  <c r="LLD8" i="106"/>
  <c r="LLE8" i="106"/>
  <c r="LLF8" i="106"/>
  <c r="LLG8" i="106"/>
  <c r="LLH8" i="106"/>
  <c r="LLI8" i="106"/>
  <c r="LLJ8" i="106"/>
  <c r="LLK8" i="106"/>
  <c r="LLL8" i="106"/>
  <c r="LLM8" i="106"/>
  <c r="LLN8" i="106"/>
  <c r="LLO8" i="106"/>
  <c r="LLP8" i="106"/>
  <c r="LLQ8" i="106"/>
  <c r="LLR8" i="106"/>
  <c r="LLS8" i="106"/>
  <c r="LLT8" i="106"/>
  <c r="LLU8" i="106"/>
  <c r="LLV8" i="106"/>
  <c r="LLW8" i="106"/>
  <c r="LLX8" i="106"/>
  <c r="LLY8" i="106"/>
  <c r="LLZ8" i="106"/>
  <c r="LMA8" i="106"/>
  <c r="LMB8" i="106"/>
  <c r="LMC8" i="106"/>
  <c r="LMD8" i="106"/>
  <c r="LME8" i="106"/>
  <c r="LMF8" i="106"/>
  <c r="LMG8" i="106"/>
  <c r="LMH8" i="106"/>
  <c r="LMI8" i="106"/>
  <c r="LMJ8" i="106"/>
  <c r="LMK8" i="106"/>
  <c r="LML8" i="106"/>
  <c r="LMM8" i="106"/>
  <c r="LMN8" i="106"/>
  <c r="LMO8" i="106"/>
  <c r="LMP8" i="106"/>
  <c r="LMQ8" i="106"/>
  <c r="LMR8" i="106"/>
  <c r="LMS8" i="106"/>
  <c r="LMT8" i="106"/>
  <c r="LMU8" i="106"/>
  <c r="LMV8" i="106"/>
  <c r="LMW8" i="106"/>
  <c r="LMX8" i="106"/>
  <c r="LMY8" i="106"/>
  <c r="LMZ8" i="106"/>
  <c r="LNA8" i="106"/>
  <c r="LNB8" i="106"/>
  <c r="LNC8" i="106"/>
  <c r="LND8" i="106"/>
  <c r="LNE8" i="106"/>
  <c r="LNF8" i="106"/>
  <c r="LNG8" i="106"/>
  <c r="LNH8" i="106"/>
  <c r="LNI8" i="106"/>
  <c r="LNJ8" i="106"/>
  <c r="LNK8" i="106"/>
  <c r="LNL8" i="106"/>
  <c r="LNM8" i="106"/>
  <c r="LNN8" i="106"/>
  <c r="LNO8" i="106"/>
  <c r="LNP8" i="106"/>
  <c r="LNQ8" i="106"/>
  <c r="LNR8" i="106"/>
  <c r="LNS8" i="106"/>
  <c r="LNT8" i="106"/>
  <c r="LNU8" i="106"/>
  <c r="LNV8" i="106"/>
  <c r="LNW8" i="106"/>
  <c r="LNX8" i="106"/>
  <c r="LNY8" i="106"/>
  <c r="LNZ8" i="106"/>
  <c r="LOA8" i="106"/>
  <c r="LOB8" i="106"/>
  <c r="LOC8" i="106"/>
  <c r="LOD8" i="106"/>
  <c r="LOE8" i="106"/>
  <c r="LOF8" i="106"/>
  <c r="LOG8" i="106"/>
  <c r="LOH8" i="106"/>
  <c r="LOI8" i="106"/>
  <c r="LOJ8" i="106"/>
  <c r="LOK8" i="106"/>
  <c r="LOL8" i="106"/>
  <c r="LOM8" i="106"/>
  <c r="LON8" i="106"/>
  <c r="LOO8" i="106"/>
  <c r="LOP8" i="106"/>
  <c r="LOQ8" i="106"/>
  <c r="LOR8" i="106"/>
  <c r="LOS8" i="106"/>
  <c r="LOT8" i="106"/>
  <c r="LOU8" i="106"/>
  <c r="LOV8" i="106"/>
  <c r="LOW8" i="106"/>
  <c r="LOX8" i="106"/>
  <c r="LOY8" i="106"/>
  <c r="LOZ8" i="106"/>
  <c r="LPA8" i="106"/>
  <c r="LPB8" i="106"/>
  <c r="LPC8" i="106"/>
  <c r="LPD8" i="106"/>
  <c r="LPE8" i="106"/>
  <c r="LPF8" i="106"/>
  <c r="LPG8" i="106"/>
  <c r="LPH8" i="106"/>
  <c r="LPI8" i="106"/>
  <c r="LPJ8" i="106"/>
  <c r="LPK8" i="106"/>
  <c r="LPL8" i="106"/>
  <c r="LPM8" i="106"/>
  <c r="LPN8" i="106"/>
  <c r="LPO8" i="106"/>
  <c r="LPP8" i="106"/>
  <c r="LPQ8" i="106"/>
  <c r="LPR8" i="106"/>
  <c r="LPS8" i="106"/>
  <c r="LPT8" i="106"/>
  <c r="LPU8" i="106"/>
  <c r="LPV8" i="106"/>
  <c r="LPW8" i="106"/>
  <c r="LPX8" i="106"/>
  <c r="LPY8" i="106"/>
  <c r="LPZ8" i="106"/>
  <c r="LQA8" i="106"/>
  <c r="LQB8" i="106"/>
  <c r="LQC8" i="106"/>
  <c r="LQD8" i="106"/>
  <c r="LQE8" i="106"/>
  <c r="LQF8" i="106"/>
  <c r="LQG8" i="106"/>
  <c r="LQH8" i="106"/>
  <c r="LQI8" i="106"/>
  <c r="LQJ8" i="106"/>
  <c r="LQK8" i="106"/>
  <c r="LQL8" i="106"/>
  <c r="LQM8" i="106"/>
  <c r="LQN8" i="106"/>
  <c r="LQO8" i="106"/>
  <c r="LQP8" i="106"/>
  <c r="LQQ8" i="106"/>
  <c r="LQR8" i="106"/>
  <c r="LQS8" i="106"/>
  <c r="LQT8" i="106"/>
  <c r="LQU8" i="106"/>
  <c r="LQV8" i="106"/>
  <c r="LQW8" i="106"/>
  <c r="LQX8" i="106"/>
  <c r="LQY8" i="106"/>
  <c r="LQZ8" i="106"/>
  <c r="LRA8" i="106"/>
  <c r="LRB8" i="106"/>
  <c r="LRC8" i="106"/>
  <c r="LRD8" i="106"/>
  <c r="LRE8" i="106"/>
  <c r="LRF8" i="106"/>
  <c r="LRG8" i="106"/>
  <c r="LRH8" i="106"/>
  <c r="LRI8" i="106"/>
  <c r="LRJ8" i="106"/>
  <c r="LRK8" i="106"/>
  <c r="LRL8" i="106"/>
  <c r="LRM8" i="106"/>
  <c r="LRN8" i="106"/>
  <c r="LRO8" i="106"/>
  <c r="LRP8" i="106"/>
  <c r="LRQ8" i="106"/>
  <c r="LRR8" i="106"/>
  <c r="LRS8" i="106"/>
  <c r="LRT8" i="106"/>
  <c r="LRU8" i="106"/>
  <c r="LRV8" i="106"/>
  <c r="LRW8" i="106"/>
  <c r="LRX8" i="106"/>
  <c r="LRY8" i="106"/>
  <c r="LRZ8" i="106"/>
  <c r="LSA8" i="106"/>
  <c r="LSB8" i="106"/>
  <c r="LSC8" i="106"/>
  <c r="LSD8" i="106"/>
  <c r="LSE8" i="106"/>
  <c r="LSF8" i="106"/>
  <c r="LSG8" i="106"/>
  <c r="LSH8" i="106"/>
  <c r="LSI8" i="106"/>
  <c r="LSJ8" i="106"/>
  <c r="LSK8" i="106"/>
  <c r="LSL8" i="106"/>
  <c r="LSM8" i="106"/>
  <c r="LSN8" i="106"/>
  <c r="LSO8" i="106"/>
  <c r="LSP8" i="106"/>
  <c r="LSQ8" i="106"/>
  <c r="LSR8" i="106"/>
  <c r="LSS8" i="106"/>
  <c r="LST8" i="106"/>
  <c r="LSU8" i="106"/>
  <c r="LSV8" i="106"/>
  <c r="LSW8" i="106"/>
  <c r="LSX8" i="106"/>
  <c r="LSY8" i="106"/>
  <c r="LSZ8" i="106"/>
  <c r="LTA8" i="106"/>
  <c r="LTB8" i="106"/>
  <c r="LTC8" i="106"/>
  <c r="LTD8" i="106"/>
  <c r="LTE8" i="106"/>
  <c r="LTF8" i="106"/>
  <c r="LTG8" i="106"/>
  <c r="LTH8" i="106"/>
  <c r="LTI8" i="106"/>
  <c r="LTJ8" i="106"/>
  <c r="LTK8" i="106"/>
  <c r="LTL8" i="106"/>
  <c r="LTM8" i="106"/>
  <c r="LTN8" i="106"/>
  <c r="LTO8" i="106"/>
  <c r="LTP8" i="106"/>
  <c r="LTQ8" i="106"/>
  <c r="LTR8" i="106"/>
  <c r="LTS8" i="106"/>
  <c r="LTT8" i="106"/>
  <c r="LTU8" i="106"/>
  <c r="LTV8" i="106"/>
  <c r="LTW8" i="106"/>
  <c r="LTX8" i="106"/>
  <c r="LTY8" i="106"/>
  <c r="LTZ8" i="106"/>
  <c r="LUA8" i="106"/>
  <c r="LUB8" i="106"/>
  <c r="LUC8" i="106"/>
  <c r="LUD8" i="106"/>
  <c r="LUE8" i="106"/>
  <c r="LUF8" i="106"/>
  <c r="LUG8" i="106"/>
  <c r="LUH8" i="106"/>
  <c r="LUI8" i="106"/>
  <c r="LUJ8" i="106"/>
  <c r="LUK8" i="106"/>
  <c r="LUL8" i="106"/>
  <c r="LUM8" i="106"/>
  <c r="LUN8" i="106"/>
  <c r="LUO8" i="106"/>
  <c r="LUP8" i="106"/>
  <c r="LUQ8" i="106"/>
  <c r="LUR8" i="106"/>
  <c r="LUS8" i="106"/>
  <c r="LUT8" i="106"/>
  <c r="LUU8" i="106"/>
  <c r="LUV8" i="106"/>
  <c r="LUW8" i="106"/>
  <c r="LUX8" i="106"/>
  <c r="LUY8" i="106"/>
  <c r="LUZ8" i="106"/>
  <c r="LVA8" i="106"/>
  <c r="LVB8" i="106"/>
  <c r="LVC8" i="106"/>
  <c r="LVD8" i="106"/>
  <c r="LVE8" i="106"/>
  <c r="LVF8" i="106"/>
  <c r="LVG8" i="106"/>
  <c r="LVH8" i="106"/>
  <c r="LVI8" i="106"/>
  <c r="LVJ8" i="106"/>
  <c r="LVK8" i="106"/>
  <c r="LVL8" i="106"/>
  <c r="LVM8" i="106"/>
  <c r="LVN8" i="106"/>
  <c r="LVO8" i="106"/>
  <c r="LVP8" i="106"/>
  <c r="LVQ8" i="106"/>
  <c r="LVR8" i="106"/>
  <c r="LVS8" i="106"/>
  <c r="LVT8" i="106"/>
  <c r="LVU8" i="106"/>
  <c r="LVV8" i="106"/>
  <c r="LVW8" i="106"/>
  <c r="LVX8" i="106"/>
  <c r="LVY8" i="106"/>
  <c r="LVZ8" i="106"/>
  <c r="LWA8" i="106"/>
  <c r="LWB8" i="106"/>
  <c r="LWC8" i="106"/>
  <c r="LWD8" i="106"/>
  <c r="LWE8" i="106"/>
  <c r="LWF8" i="106"/>
  <c r="LWG8" i="106"/>
  <c r="LWH8" i="106"/>
  <c r="LWI8" i="106"/>
  <c r="LWJ8" i="106"/>
  <c r="LWK8" i="106"/>
  <c r="LWL8" i="106"/>
  <c r="LWM8" i="106"/>
  <c r="LWN8" i="106"/>
  <c r="LWO8" i="106"/>
  <c r="LWP8" i="106"/>
  <c r="LWQ8" i="106"/>
  <c r="LWR8" i="106"/>
  <c r="LWS8" i="106"/>
  <c r="LWT8" i="106"/>
  <c r="LWU8" i="106"/>
  <c r="LWV8" i="106"/>
  <c r="LWW8" i="106"/>
  <c r="LWX8" i="106"/>
  <c r="LWY8" i="106"/>
  <c r="LWZ8" i="106"/>
  <c r="LXA8" i="106"/>
  <c r="LXB8" i="106"/>
  <c r="LXC8" i="106"/>
  <c r="LXD8" i="106"/>
  <c r="LXE8" i="106"/>
  <c r="LXF8" i="106"/>
  <c r="LXG8" i="106"/>
  <c r="LXH8" i="106"/>
  <c r="LXI8" i="106"/>
  <c r="LXJ8" i="106"/>
  <c r="LXK8" i="106"/>
  <c r="LXL8" i="106"/>
  <c r="LXM8" i="106"/>
  <c r="LXN8" i="106"/>
  <c r="LXO8" i="106"/>
  <c r="LXP8" i="106"/>
  <c r="LXQ8" i="106"/>
  <c r="LXR8" i="106"/>
  <c r="LXS8" i="106"/>
  <c r="LXT8" i="106"/>
  <c r="LXU8" i="106"/>
  <c r="LXV8" i="106"/>
  <c r="LXW8" i="106"/>
  <c r="LXX8" i="106"/>
  <c r="LXY8" i="106"/>
  <c r="LXZ8" i="106"/>
  <c r="LYA8" i="106"/>
  <c r="LYB8" i="106"/>
  <c r="LYC8" i="106"/>
  <c r="LYD8" i="106"/>
  <c r="LYE8" i="106"/>
  <c r="LYF8" i="106"/>
  <c r="LYG8" i="106"/>
  <c r="LYH8" i="106"/>
  <c r="LYI8" i="106"/>
  <c r="LYJ8" i="106"/>
  <c r="LYK8" i="106"/>
  <c r="LYL8" i="106"/>
  <c r="LYM8" i="106"/>
  <c r="LYN8" i="106"/>
  <c r="LYO8" i="106"/>
  <c r="LYP8" i="106"/>
  <c r="LYQ8" i="106"/>
  <c r="LYR8" i="106"/>
  <c r="LYS8" i="106"/>
  <c r="LYT8" i="106"/>
  <c r="LYU8" i="106"/>
  <c r="LYV8" i="106"/>
  <c r="LYW8" i="106"/>
  <c r="LYX8" i="106"/>
  <c r="LYY8" i="106"/>
  <c r="LYZ8" i="106"/>
  <c r="LZA8" i="106"/>
  <c r="LZB8" i="106"/>
  <c r="LZC8" i="106"/>
  <c r="LZD8" i="106"/>
  <c r="LZE8" i="106"/>
  <c r="LZF8" i="106"/>
  <c r="LZG8" i="106"/>
  <c r="LZH8" i="106"/>
  <c r="LZI8" i="106"/>
  <c r="LZJ8" i="106"/>
  <c r="LZK8" i="106"/>
  <c r="LZL8" i="106"/>
  <c r="LZM8" i="106"/>
  <c r="LZN8" i="106"/>
  <c r="LZO8" i="106"/>
  <c r="LZP8" i="106"/>
  <c r="LZQ8" i="106"/>
  <c r="LZR8" i="106"/>
  <c r="LZS8" i="106"/>
  <c r="LZT8" i="106"/>
  <c r="LZU8" i="106"/>
  <c r="LZV8" i="106"/>
  <c r="LZW8" i="106"/>
  <c r="LZX8" i="106"/>
  <c r="LZY8" i="106"/>
  <c r="LZZ8" i="106"/>
  <c r="MAA8" i="106"/>
  <c r="MAB8" i="106"/>
  <c r="MAC8" i="106"/>
  <c r="MAD8" i="106"/>
  <c r="MAE8" i="106"/>
  <c r="MAF8" i="106"/>
  <c r="MAG8" i="106"/>
  <c r="MAH8" i="106"/>
  <c r="MAI8" i="106"/>
  <c r="MAJ8" i="106"/>
  <c r="MAK8" i="106"/>
  <c r="MAL8" i="106"/>
  <c r="MAM8" i="106"/>
  <c r="MAN8" i="106"/>
  <c r="MAO8" i="106"/>
  <c r="MAP8" i="106"/>
  <c r="MAQ8" i="106"/>
  <c r="MAR8" i="106"/>
  <c r="MAS8" i="106"/>
  <c r="MAT8" i="106"/>
  <c r="MAU8" i="106"/>
  <c r="MAV8" i="106"/>
  <c r="MAW8" i="106"/>
  <c r="MAX8" i="106"/>
  <c r="MAY8" i="106"/>
  <c r="MAZ8" i="106"/>
  <c r="MBA8" i="106"/>
  <c r="MBB8" i="106"/>
  <c r="MBC8" i="106"/>
  <c r="MBD8" i="106"/>
  <c r="MBE8" i="106"/>
  <c r="MBF8" i="106"/>
  <c r="MBG8" i="106"/>
  <c r="MBH8" i="106"/>
  <c r="MBI8" i="106"/>
  <c r="MBJ8" i="106"/>
  <c r="MBK8" i="106"/>
  <c r="MBL8" i="106"/>
  <c r="MBM8" i="106"/>
  <c r="MBN8" i="106"/>
  <c r="MBO8" i="106"/>
  <c r="MBP8" i="106"/>
  <c r="MBQ8" i="106"/>
  <c r="MBR8" i="106"/>
  <c r="MBS8" i="106"/>
  <c r="MBT8" i="106"/>
  <c r="MBU8" i="106"/>
  <c r="MBV8" i="106"/>
  <c r="MBW8" i="106"/>
  <c r="MBX8" i="106"/>
  <c r="MBY8" i="106"/>
  <c r="MBZ8" i="106"/>
  <c r="MCA8" i="106"/>
  <c r="MCB8" i="106"/>
  <c r="MCC8" i="106"/>
  <c r="MCD8" i="106"/>
  <c r="MCE8" i="106"/>
  <c r="MCF8" i="106"/>
  <c r="MCG8" i="106"/>
  <c r="MCH8" i="106"/>
  <c r="MCI8" i="106"/>
  <c r="MCJ8" i="106"/>
  <c r="MCK8" i="106"/>
  <c r="MCL8" i="106"/>
  <c r="MCM8" i="106"/>
  <c r="MCN8" i="106"/>
  <c r="MCO8" i="106"/>
  <c r="MCP8" i="106"/>
  <c r="MCQ8" i="106"/>
  <c r="MCR8" i="106"/>
  <c r="MCS8" i="106"/>
  <c r="MCT8" i="106"/>
  <c r="MCU8" i="106"/>
  <c r="MCV8" i="106"/>
  <c r="MCW8" i="106"/>
  <c r="MCX8" i="106"/>
  <c r="MCY8" i="106"/>
  <c r="MCZ8" i="106"/>
  <c r="MDA8" i="106"/>
  <c r="MDB8" i="106"/>
  <c r="MDC8" i="106"/>
  <c r="MDD8" i="106"/>
  <c r="MDE8" i="106"/>
  <c r="MDF8" i="106"/>
  <c r="MDG8" i="106"/>
  <c r="MDH8" i="106"/>
  <c r="MDI8" i="106"/>
  <c r="MDJ8" i="106"/>
  <c r="MDK8" i="106"/>
  <c r="MDL8" i="106"/>
  <c r="MDM8" i="106"/>
  <c r="MDN8" i="106"/>
  <c r="MDO8" i="106"/>
  <c r="MDP8" i="106"/>
  <c r="MDQ8" i="106"/>
  <c r="MDR8" i="106"/>
  <c r="MDS8" i="106"/>
  <c r="MDT8" i="106"/>
  <c r="MDU8" i="106"/>
  <c r="MDV8" i="106"/>
  <c r="MDW8" i="106"/>
  <c r="MDX8" i="106"/>
  <c r="MDY8" i="106"/>
  <c r="MDZ8" i="106"/>
  <c r="MEA8" i="106"/>
  <c r="MEB8" i="106"/>
  <c r="MEC8" i="106"/>
  <c r="MED8" i="106"/>
  <c r="MEE8" i="106"/>
  <c r="MEF8" i="106"/>
  <c r="MEG8" i="106"/>
  <c r="MEH8" i="106"/>
  <c r="MEI8" i="106"/>
  <c r="MEJ8" i="106"/>
  <c r="MEK8" i="106"/>
  <c r="MEL8" i="106"/>
  <c r="MEM8" i="106"/>
  <c r="MEN8" i="106"/>
  <c r="MEO8" i="106"/>
  <c r="MEP8" i="106"/>
  <c r="MEQ8" i="106"/>
  <c r="MER8" i="106"/>
  <c r="MES8" i="106"/>
  <c r="MET8" i="106"/>
  <c r="MEU8" i="106"/>
  <c r="MEV8" i="106"/>
  <c r="MEW8" i="106"/>
  <c r="MEX8" i="106"/>
  <c r="MEY8" i="106"/>
  <c r="MEZ8" i="106"/>
  <c r="MFA8" i="106"/>
  <c r="MFB8" i="106"/>
  <c r="MFC8" i="106"/>
  <c r="MFD8" i="106"/>
  <c r="MFE8" i="106"/>
  <c r="MFF8" i="106"/>
  <c r="MFG8" i="106"/>
  <c r="MFH8" i="106"/>
  <c r="MFI8" i="106"/>
  <c r="MFJ8" i="106"/>
  <c r="MFK8" i="106"/>
  <c r="MFL8" i="106"/>
  <c r="MFM8" i="106"/>
  <c r="MFN8" i="106"/>
  <c r="MFO8" i="106"/>
  <c r="MFP8" i="106"/>
  <c r="MFQ8" i="106"/>
  <c r="MFR8" i="106"/>
  <c r="MFS8" i="106"/>
  <c r="MFT8" i="106"/>
  <c r="MFU8" i="106"/>
  <c r="MFV8" i="106"/>
  <c r="MFW8" i="106"/>
  <c r="MFX8" i="106"/>
  <c r="MFY8" i="106"/>
  <c r="MFZ8" i="106"/>
  <c r="MGA8" i="106"/>
  <c r="MGB8" i="106"/>
  <c r="MGC8" i="106"/>
  <c r="MGD8" i="106"/>
  <c r="MGE8" i="106"/>
  <c r="MGF8" i="106"/>
  <c r="MGG8" i="106"/>
  <c r="MGH8" i="106"/>
  <c r="MGI8" i="106"/>
  <c r="MGJ8" i="106"/>
  <c r="MGK8" i="106"/>
  <c r="MGL8" i="106"/>
  <c r="MGM8" i="106"/>
  <c r="MGN8" i="106"/>
  <c r="MGO8" i="106"/>
  <c r="MGP8" i="106"/>
  <c r="MGQ8" i="106"/>
  <c r="MGR8" i="106"/>
  <c r="MGS8" i="106"/>
  <c r="MGT8" i="106"/>
  <c r="MGU8" i="106"/>
  <c r="MGV8" i="106"/>
  <c r="MGW8" i="106"/>
  <c r="MGX8" i="106"/>
  <c r="MGY8" i="106"/>
  <c r="MGZ8" i="106"/>
  <c r="MHA8" i="106"/>
  <c r="MHB8" i="106"/>
  <c r="MHC8" i="106"/>
  <c r="MHD8" i="106"/>
  <c r="MHE8" i="106"/>
  <c r="MHF8" i="106"/>
  <c r="MHG8" i="106"/>
  <c r="MHH8" i="106"/>
  <c r="MHI8" i="106"/>
  <c r="MHJ8" i="106"/>
  <c r="MHK8" i="106"/>
  <c r="MHL8" i="106"/>
  <c r="MHM8" i="106"/>
  <c r="MHN8" i="106"/>
  <c r="MHO8" i="106"/>
  <c r="MHP8" i="106"/>
  <c r="MHQ8" i="106"/>
  <c r="MHR8" i="106"/>
  <c r="MHS8" i="106"/>
  <c r="MHT8" i="106"/>
  <c r="MHU8" i="106"/>
  <c r="MHV8" i="106"/>
  <c r="MHW8" i="106"/>
  <c r="MHX8" i="106"/>
  <c r="MHY8" i="106"/>
  <c r="MHZ8" i="106"/>
  <c r="MIA8" i="106"/>
  <c r="MIB8" i="106"/>
  <c r="MIC8" i="106"/>
  <c r="MID8" i="106"/>
  <c r="MIE8" i="106"/>
  <c r="MIF8" i="106"/>
  <c r="MIG8" i="106"/>
  <c r="MIH8" i="106"/>
  <c r="MII8" i="106"/>
  <c r="MIJ8" i="106"/>
  <c r="MIK8" i="106"/>
  <c r="MIL8" i="106"/>
  <c r="MIM8" i="106"/>
  <c r="MIN8" i="106"/>
  <c r="MIO8" i="106"/>
  <c r="MIP8" i="106"/>
  <c r="MIQ8" i="106"/>
  <c r="MIR8" i="106"/>
  <c r="MIS8" i="106"/>
  <c r="MIT8" i="106"/>
  <c r="MIU8" i="106"/>
  <c r="MIV8" i="106"/>
  <c r="MIW8" i="106"/>
  <c r="MIX8" i="106"/>
  <c r="MIY8" i="106"/>
  <c r="MIZ8" i="106"/>
  <c r="MJA8" i="106"/>
  <c r="MJB8" i="106"/>
  <c r="MJC8" i="106"/>
  <c r="MJD8" i="106"/>
  <c r="MJE8" i="106"/>
  <c r="MJF8" i="106"/>
  <c r="MJG8" i="106"/>
  <c r="MJH8" i="106"/>
  <c r="MJI8" i="106"/>
  <c r="MJJ8" i="106"/>
  <c r="MJK8" i="106"/>
  <c r="MJL8" i="106"/>
  <c r="MJM8" i="106"/>
  <c r="MJN8" i="106"/>
  <c r="MJO8" i="106"/>
  <c r="MJP8" i="106"/>
  <c r="MJQ8" i="106"/>
  <c r="MJR8" i="106"/>
  <c r="MJS8" i="106"/>
  <c r="MJT8" i="106"/>
  <c r="MJU8" i="106"/>
  <c r="MJV8" i="106"/>
  <c r="MJW8" i="106"/>
  <c r="MJX8" i="106"/>
  <c r="MJY8" i="106"/>
  <c r="MJZ8" i="106"/>
  <c r="MKA8" i="106"/>
  <c r="MKB8" i="106"/>
  <c r="MKC8" i="106"/>
  <c r="MKD8" i="106"/>
  <c r="MKE8" i="106"/>
  <c r="MKF8" i="106"/>
  <c r="MKG8" i="106"/>
  <c r="MKH8" i="106"/>
  <c r="MKI8" i="106"/>
  <c r="MKJ8" i="106"/>
  <c r="MKK8" i="106"/>
  <c r="MKL8" i="106"/>
  <c r="MKM8" i="106"/>
  <c r="MKN8" i="106"/>
  <c r="MKO8" i="106"/>
  <c r="MKP8" i="106"/>
  <c r="MKQ8" i="106"/>
  <c r="MKR8" i="106"/>
  <c r="MKS8" i="106"/>
  <c r="MKT8" i="106"/>
  <c r="MKU8" i="106"/>
  <c r="MKV8" i="106"/>
  <c r="MKW8" i="106"/>
  <c r="MKX8" i="106"/>
  <c r="MKY8" i="106"/>
  <c r="MKZ8" i="106"/>
  <c r="MLA8" i="106"/>
  <c r="MLB8" i="106"/>
  <c r="MLC8" i="106"/>
  <c r="MLD8" i="106"/>
  <c r="MLE8" i="106"/>
  <c r="MLF8" i="106"/>
  <c r="MLG8" i="106"/>
  <c r="MLH8" i="106"/>
  <c r="MLI8" i="106"/>
  <c r="MLJ8" i="106"/>
  <c r="MLK8" i="106"/>
  <c r="MLL8" i="106"/>
  <c r="MLM8" i="106"/>
  <c r="MLN8" i="106"/>
  <c r="MLO8" i="106"/>
  <c r="MLP8" i="106"/>
  <c r="MLQ8" i="106"/>
  <c r="MLR8" i="106"/>
  <c r="MLS8" i="106"/>
  <c r="MLT8" i="106"/>
  <c r="MLU8" i="106"/>
  <c r="MLV8" i="106"/>
  <c r="MLW8" i="106"/>
  <c r="MLX8" i="106"/>
  <c r="MLY8" i="106"/>
  <c r="MLZ8" i="106"/>
  <c r="MMA8" i="106"/>
  <c r="MMB8" i="106"/>
  <c r="MMC8" i="106"/>
  <c r="MMD8" i="106"/>
  <c r="MME8" i="106"/>
  <c r="MMF8" i="106"/>
  <c r="MMG8" i="106"/>
  <c r="MMH8" i="106"/>
  <c r="MMI8" i="106"/>
  <c r="MMJ8" i="106"/>
  <c r="MMK8" i="106"/>
  <c r="MML8" i="106"/>
  <c r="MMM8" i="106"/>
  <c r="MMN8" i="106"/>
  <c r="MMO8" i="106"/>
  <c r="MMP8" i="106"/>
  <c r="MMQ8" i="106"/>
  <c r="MMR8" i="106"/>
  <c r="MMS8" i="106"/>
  <c r="MMT8" i="106"/>
  <c r="MMU8" i="106"/>
  <c r="MMV8" i="106"/>
  <c r="MMW8" i="106"/>
  <c r="MMX8" i="106"/>
  <c r="MMY8" i="106"/>
  <c r="MMZ8" i="106"/>
  <c r="MNA8" i="106"/>
  <c r="MNB8" i="106"/>
  <c r="MNC8" i="106"/>
  <c r="MND8" i="106"/>
  <c r="MNE8" i="106"/>
  <c r="MNF8" i="106"/>
  <c r="MNG8" i="106"/>
  <c r="MNH8" i="106"/>
  <c r="MNI8" i="106"/>
  <c r="MNJ8" i="106"/>
  <c r="MNK8" i="106"/>
  <c r="MNL8" i="106"/>
  <c r="MNM8" i="106"/>
  <c r="MNN8" i="106"/>
  <c r="MNO8" i="106"/>
  <c r="MNP8" i="106"/>
  <c r="MNQ8" i="106"/>
  <c r="MNR8" i="106"/>
  <c r="MNS8" i="106"/>
  <c r="MNT8" i="106"/>
  <c r="MNU8" i="106"/>
  <c r="MNV8" i="106"/>
  <c r="MNW8" i="106"/>
  <c r="MNX8" i="106"/>
  <c r="MNY8" i="106"/>
  <c r="MNZ8" i="106"/>
  <c r="MOA8" i="106"/>
  <c r="MOB8" i="106"/>
  <c r="MOC8" i="106"/>
  <c r="MOD8" i="106"/>
  <c r="MOE8" i="106"/>
  <c r="MOF8" i="106"/>
  <c r="MOG8" i="106"/>
  <c r="MOH8" i="106"/>
  <c r="MOI8" i="106"/>
  <c r="MOJ8" i="106"/>
  <c r="MOK8" i="106"/>
  <c r="MOL8" i="106"/>
  <c r="MOM8" i="106"/>
  <c r="MON8" i="106"/>
  <c r="MOO8" i="106"/>
  <c r="MOP8" i="106"/>
  <c r="MOQ8" i="106"/>
  <c r="MOR8" i="106"/>
  <c r="MOS8" i="106"/>
  <c r="MOT8" i="106"/>
  <c r="MOU8" i="106"/>
  <c r="MOV8" i="106"/>
  <c r="MOW8" i="106"/>
  <c r="MOX8" i="106"/>
  <c r="MOY8" i="106"/>
  <c r="MOZ8" i="106"/>
  <c r="MPA8" i="106"/>
  <c r="MPB8" i="106"/>
  <c r="MPC8" i="106"/>
  <c r="MPD8" i="106"/>
  <c r="MPE8" i="106"/>
  <c r="MPF8" i="106"/>
  <c r="MPG8" i="106"/>
  <c r="MPH8" i="106"/>
  <c r="MPI8" i="106"/>
  <c r="MPJ8" i="106"/>
  <c r="MPK8" i="106"/>
  <c r="MPL8" i="106"/>
  <c r="MPM8" i="106"/>
  <c r="MPN8" i="106"/>
  <c r="MPO8" i="106"/>
  <c r="MPP8" i="106"/>
  <c r="MPQ8" i="106"/>
  <c r="MPR8" i="106"/>
  <c r="MPS8" i="106"/>
  <c r="MPT8" i="106"/>
  <c r="MPU8" i="106"/>
  <c r="MPV8" i="106"/>
  <c r="MPW8" i="106"/>
  <c r="MPX8" i="106"/>
  <c r="MPY8" i="106"/>
  <c r="MPZ8" i="106"/>
  <c r="MQA8" i="106"/>
  <c r="MQB8" i="106"/>
  <c r="MQC8" i="106"/>
  <c r="MQD8" i="106"/>
  <c r="MQE8" i="106"/>
  <c r="MQF8" i="106"/>
  <c r="MQG8" i="106"/>
  <c r="MQH8" i="106"/>
  <c r="MQI8" i="106"/>
  <c r="MQJ8" i="106"/>
  <c r="MQK8" i="106"/>
  <c r="MQL8" i="106"/>
  <c r="MQM8" i="106"/>
  <c r="MQN8" i="106"/>
  <c r="MQO8" i="106"/>
  <c r="MQP8" i="106"/>
  <c r="MQQ8" i="106"/>
  <c r="MQR8" i="106"/>
  <c r="MQS8" i="106"/>
  <c r="MQT8" i="106"/>
  <c r="MQU8" i="106"/>
  <c r="MQV8" i="106"/>
  <c r="MQW8" i="106"/>
  <c r="MQX8" i="106"/>
  <c r="MQY8" i="106"/>
  <c r="MQZ8" i="106"/>
  <c r="MRA8" i="106"/>
  <c r="MRB8" i="106"/>
  <c r="MRC8" i="106"/>
  <c r="MRD8" i="106"/>
  <c r="MRE8" i="106"/>
  <c r="MRF8" i="106"/>
  <c r="MRG8" i="106"/>
  <c r="MRH8" i="106"/>
  <c r="MRI8" i="106"/>
  <c r="MRJ8" i="106"/>
  <c r="MRK8" i="106"/>
  <c r="MRL8" i="106"/>
  <c r="MRM8" i="106"/>
  <c r="MRN8" i="106"/>
  <c r="MRO8" i="106"/>
  <c r="MRP8" i="106"/>
  <c r="MRQ8" i="106"/>
  <c r="MRR8" i="106"/>
  <c r="MRS8" i="106"/>
  <c r="MRT8" i="106"/>
  <c r="MRU8" i="106"/>
  <c r="MRV8" i="106"/>
  <c r="MRW8" i="106"/>
  <c r="MRX8" i="106"/>
  <c r="MRY8" i="106"/>
  <c r="MRZ8" i="106"/>
  <c r="MSA8" i="106"/>
  <c r="MSB8" i="106"/>
  <c r="MSC8" i="106"/>
  <c r="MSD8" i="106"/>
  <c r="MSE8" i="106"/>
  <c r="MSF8" i="106"/>
  <c r="MSG8" i="106"/>
  <c r="MSH8" i="106"/>
  <c r="MSI8" i="106"/>
  <c r="MSJ8" i="106"/>
  <c r="MSK8" i="106"/>
  <c r="MSL8" i="106"/>
  <c r="MSM8" i="106"/>
  <c r="MSN8" i="106"/>
  <c r="MSO8" i="106"/>
  <c r="MSP8" i="106"/>
  <c r="MSQ8" i="106"/>
  <c r="MSR8" i="106"/>
  <c r="MSS8" i="106"/>
  <c r="MST8" i="106"/>
  <c r="MSU8" i="106"/>
  <c r="MSV8" i="106"/>
  <c r="MSW8" i="106"/>
  <c r="MSX8" i="106"/>
  <c r="MSY8" i="106"/>
  <c r="MSZ8" i="106"/>
  <c r="MTA8" i="106"/>
  <c r="MTB8" i="106"/>
  <c r="MTC8" i="106"/>
  <c r="MTD8" i="106"/>
  <c r="MTE8" i="106"/>
  <c r="MTF8" i="106"/>
  <c r="MTG8" i="106"/>
  <c r="MTH8" i="106"/>
  <c r="MTI8" i="106"/>
  <c r="MTJ8" i="106"/>
  <c r="MTK8" i="106"/>
  <c r="MTL8" i="106"/>
  <c r="MTM8" i="106"/>
  <c r="MTN8" i="106"/>
  <c r="MTO8" i="106"/>
  <c r="MTP8" i="106"/>
  <c r="MTQ8" i="106"/>
  <c r="MTR8" i="106"/>
  <c r="MTS8" i="106"/>
  <c r="MTT8" i="106"/>
  <c r="MTU8" i="106"/>
  <c r="MTV8" i="106"/>
  <c r="MTW8" i="106"/>
  <c r="MTX8" i="106"/>
  <c r="MTY8" i="106"/>
  <c r="MTZ8" i="106"/>
  <c r="MUA8" i="106"/>
  <c r="MUB8" i="106"/>
  <c r="MUC8" i="106"/>
  <c r="MUD8" i="106"/>
  <c r="MUE8" i="106"/>
  <c r="MUF8" i="106"/>
  <c r="MUG8" i="106"/>
  <c r="MUH8" i="106"/>
  <c r="MUI8" i="106"/>
  <c r="MUJ8" i="106"/>
  <c r="MUK8" i="106"/>
  <c r="MUL8" i="106"/>
  <c r="MUM8" i="106"/>
  <c r="MUN8" i="106"/>
  <c r="MUO8" i="106"/>
  <c r="MUP8" i="106"/>
  <c r="MUQ8" i="106"/>
  <c r="MUR8" i="106"/>
  <c r="MUS8" i="106"/>
  <c r="MUT8" i="106"/>
  <c r="MUU8" i="106"/>
  <c r="MUV8" i="106"/>
  <c r="MUW8" i="106"/>
  <c r="MUX8" i="106"/>
  <c r="MUY8" i="106"/>
  <c r="MUZ8" i="106"/>
  <c r="MVA8" i="106"/>
  <c r="MVB8" i="106"/>
  <c r="MVC8" i="106"/>
  <c r="MVD8" i="106"/>
  <c r="MVE8" i="106"/>
  <c r="MVF8" i="106"/>
  <c r="MVG8" i="106"/>
  <c r="MVH8" i="106"/>
  <c r="MVI8" i="106"/>
  <c r="MVJ8" i="106"/>
  <c r="MVK8" i="106"/>
  <c r="MVL8" i="106"/>
  <c r="MVM8" i="106"/>
  <c r="MVN8" i="106"/>
  <c r="MVO8" i="106"/>
  <c r="MVP8" i="106"/>
  <c r="MVQ8" i="106"/>
  <c r="MVR8" i="106"/>
  <c r="MVS8" i="106"/>
  <c r="MVT8" i="106"/>
  <c r="MVU8" i="106"/>
  <c r="MVV8" i="106"/>
  <c r="MVW8" i="106"/>
  <c r="MVX8" i="106"/>
  <c r="MVY8" i="106"/>
  <c r="MVZ8" i="106"/>
  <c r="MWA8" i="106"/>
  <c r="MWB8" i="106"/>
  <c r="MWC8" i="106"/>
  <c r="MWD8" i="106"/>
  <c r="MWE8" i="106"/>
  <c r="MWF8" i="106"/>
  <c r="MWG8" i="106"/>
  <c r="MWH8" i="106"/>
  <c r="MWI8" i="106"/>
  <c r="MWJ8" i="106"/>
  <c r="MWK8" i="106"/>
  <c r="MWL8" i="106"/>
  <c r="MWM8" i="106"/>
  <c r="MWN8" i="106"/>
  <c r="MWO8" i="106"/>
  <c r="MWP8" i="106"/>
  <c r="MWQ8" i="106"/>
  <c r="MWR8" i="106"/>
  <c r="MWS8" i="106"/>
  <c r="MWT8" i="106"/>
  <c r="MWU8" i="106"/>
  <c r="MWV8" i="106"/>
  <c r="MWW8" i="106"/>
  <c r="MWX8" i="106"/>
  <c r="MWY8" i="106"/>
  <c r="MWZ8" i="106"/>
  <c r="MXA8" i="106"/>
  <c r="MXB8" i="106"/>
  <c r="MXC8" i="106"/>
  <c r="MXD8" i="106"/>
  <c r="MXE8" i="106"/>
  <c r="MXF8" i="106"/>
  <c r="MXG8" i="106"/>
  <c r="MXH8" i="106"/>
  <c r="MXI8" i="106"/>
  <c r="MXJ8" i="106"/>
  <c r="MXK8" i="106"/>
  <c r="MXL8" i="106"/>
  <c r="MXM8" i="106"/>
  <c r="MXN8" i="106"/>
  <c r="MXO8" i="106"/>
  <c r="MXP8" i="106"/>
  <c r="MXQ8" i="106"/>
  <c r="MXR8" i="106"/>
  <c r="MXS8" i="106"/>
  <c r="MXT8" i="106"/>
  <c r="MXU8" i="106"/>
  <c r="MXV8" i="106"/>
  <c r="MXW8" i="106"/>
  <c r="MXX8" i="106"/>
  <c r="MXY8" i="106"/>
  <c r="MXZ8" i="106"/>
  <c r="MYA8" i="106"/>
  <c r="MYB8" i="106"/>
  <c r="MYC8" i="106"/>
  <c r="MYD8" i="106"/>
  <c r="MYE8" i="106"/>
  <c r="MYF8" i="106"/>
  <c r="MYG8" i="106"/>
  <c r="MYH8" i="106"/>
  <c r="MYI8" i="106"/>
  <c r="MYJ8" i="106"/>
  <c r="MYK8" i="106"/>
  <c r="MYL8" i="106"/>
  <c r="MYM8" i="106"/>
  <c r="MYN8" i="106"/>
  <c r="MYO8" i="106"/>
  <c r="MYP8" i="106"/>
  <c r="MYQ8" i="106"/>
  <c r="MYR8" i="106"/>
  <c r="MYS8" i="106"/>
  <c r="MYT8" i="106"/>
  <c r="MYU8" i="106"/>
  <c r="MYV8" i="106"/>
  <c r="MYW8" i="106"/>
  <c r="MYX8" i="106"/>
  <c r="MYY8" i="106"/>
  <c r="MYZ8" i="106"/>
  <c r="MZA8" i="106"/>
  <c r="MZB8" i="106"/>
  <c r="MZC8" i="106"/>
  <c r="MZD8" i="106"/>
  <c r="MZE8" i="106"/>
  <c r="MZF8" i="106"/>
  <c r="MZG8" i="106"/>
  <c r="MZH8" i="106"/>
  <c r="MZI8" i="106"/>
  <c r="MZJ8" i="106"/>
  <c r="MZK8" i="106"/>
  <c r="MZL8" i="106"/>
  <c r="MZM8" i="106"/>
  <c r="MZN8" i="106"/>
  <c r="MZO8" i="106"/>
  <c r="MZP8" i="106"/>
  <c r="MZQ8" i="106"/>
  <c r="MZR8" i="106"/>
  <c r="MZS8" i="106"/>
  <c r="MZT8" i="106"/>
  <c r="MZU8" i="106"/>
  <c r="MZV8" i="106"/>
  <c r="MZW8" i="106"/>
  <c r="MZX8" i="106"/>
  <c r="MZY8" i="106"/>
  <c r="MZZ8" i="106"/>
  <c r="NAA8" i="106"/>
  <c r="NAB8" i="106"/>
  <c r="NAC8" i="106"/>
  <c r="NAD8" i="106"/>
  <c r="NAE8" i="106"/>
  <c r="NAF8" i="106"/>
  <c r="NAG8" i="106"/>
  <c r="NAH8" i="106"/>
  <c r="NAI8" i="106"/>
  <c r="NAJ8" i="106"/>
  <c r="NAK8" i="106"/>
  <c r="NAL8" i="106"/>
  <c r="NAM8" i="106"/>
  <c r="NAN8" i="106"/>
  <c r="NAO8" i="106"/>
  <c r="NAP8" i="106"/>
  <c r="NAQ8" i="106"/>
  <c r="NAR8" i="106"/>
  <c r="NAS8" i="106"/>
  <c r="NAT8" i="106"/>
  <c r="NAU8" i="106"/>
  <c r="NAV8" i="106"/>
  <c r="NAW8" i="106"/>
  <c r="NAX8" i="106"/>
  <c r="NAY8" i="106"/>
  <c r="NAZ8" i="106"/>
  <c r="NBA8" i="106"/>
  <c r="NBB8" i="106"/>
  <c r="NBC8" i="106"/>
  <c r="NBD8" i="106"/>
  <c r="NBE8" i="106"/>
  <c r="NBF8" i="106"/>
  <c r="NBG8" i="106"/>
  <c r="NBH8" i="106"/>
  <c r="NBI8" i="106"/>
  <c r="NBJ8" i="106"/>
  <c r="NBK8" i="106"/>
  <c r="NBL8" i="106"/>
  <c r="NBM8" i="106"/>
  <c r="NBN8" i="106"/>
  <c r="NBO8" i="106"/>
  <c r="NBP8" i="106"/>
  <c r="NBQ8" i="106"/>
  <c r="NBR8" i="106"/>
  <c r="NBS8" i="106"/>
  <c r="NBT8" i="106"/>
  <c r="NBU8" i="106"/>
  <c r="NBV8" i="106"/>
  <c r="NBW8" i="106"/>
  <c r="NBX8" i="106"/>
  <c r="NBY8" i="106"/>
  <c r="NBZ8" i="106"/>
  <c r="NCA8" i="106"/>
  <c r="NCB8" i="106"/>
  <c r="NCC8" i="106"/>
  <c r="NCD8" i="106"/>
  <c r="NCE8" i="106"/>
  <c r="NCF8" i="106"/>
  <c r="NCG8" i="106"/>
  <c r="NCH8" i="106"/>
  <c r="NCI8" i="106"/>
  <c r="NCJ8" i="106"/>
  <c r="NCK8" i="106"/>
  <c r="NCL8" i="106"/>
  <c r="NCM8" i="106"/>
  <c r="NCN8" i="106"/>
  <c r="NCO8" i="106"/>
  <c r="NCP8" i="106"/>
  <c r="NCQ8" i="106"/>
  <c r="NCR8" i="106"/>
  <c r="NCS8" i="106"/>
  <c r="NCT8" i="106"/>
  <c r="NCU8" i="106"/>
  <c r="NCV8" i="106"/>
  <c r="NCW8" i="106"/>
  <c r="NCX8" i="106"/>
  <c r="NCY8" i="106"/>
  <c r="NCZ8" i="106"/>
  <c r="NDA8" i="106"/>
  <c r="NDB8" i="106"/>
  <c r="NDC8" i="106"/>
  <c r="NDD8" i="106"/>
  <c r="NDE8" i="106"/>
  <c r="NDF8" i="106"/>
  <c r="NDG8" i="106"/>
  <c r="NDH8" i="106"/>
  <c r="NDI8" i="106"/>
  <c r="NDJ8" i="106"/>
  <c r="NDK8" i="106"/>
  <c r="NDL8" i="106"/>
  <c r="NDM8" i="106"/>
  <c r="NDN8" i="106"/>
  <c r="NDO8" i="106"/>
  <c r="NDP8" i="106"/>
  <c r="NDQ8" i="106"/>
  <c r="NDR8" i="106"/>
  <c r="NDS8" i="106"/>
  <c r="NDT8" i="106"/>
  <c r="NDU8" i="106"/>
  <c r="NDV8" i="106"/>
  <c r="NDW8" i="106"/>
  <c r="NDX8" i="106"/>
  <c r="NDY8" i="106"/>
  <c r="NDZ8" i="106"/>
  <c r="NEA8" i="106"/>
  <c r="NEB8" i="106"/>
  <c r="NEC8" i="106"/>
  <c r="NED8" i="106"/>
  <c r="NEE8" i="106"/>
  <c r="NEF8" i="106"/>
  <c r="NEG8" i="106"/>
  <c r="NEH8" i="106"/>
  <c r="NEI8" i="106"/>
  <c r="NEJ8" i="106"/>
  <c r="NEK8" i="106"/>
  <c r="NEL8" i="106"/>
  <c r="NEM8" i="106"/>
  <c r="NEN8" i="106"/>
  <c r="NEO8" i="106"/>
  <c r="NEP8" i="106"/>
  <c r="NEQ8" i="106"/>
  <c r="NER8" i="106"/>
  <c r="NES8" i="106"/>
  <c r="NET8" i="106"/>
  <c r="NEU8" i="106"/>
  <c r="NEV8" i="106"/>
  <c r="NEW8" i="106"/>
  <c r="NEX8" i="106"/>
  <c r="NEY8" i="106"/>
  <c r="NEZ8" i="106"/>
  <c r="NFA8" i="106"/>
  <c r="NFB8" i="106"/>
  <c r="NFC8" i="106"/>
  <c r="NFD8" i="106"/>
  <c r="NFE8" i="106"/>
  <c r="NFF8" i="106"/>
  <c r="NFG8" i="106"/>
  <c r="NFH8" i="106"/>
  <c r="NFI8" i="106"/>
  <c r="NFJ8" i="106"/>
  <c r="NFK8" i="106"/>
  <c r="NFL8" i="106"/>
  <c r="NFM8" i="106"/>
  <c r="NFN8" i="106"/>
  <c r="NFO8" i="106"/>
  <c r="NFP8" i="106"/>
  <c r="NFQ8" i="106"/>
  <c r="NFR8" i="106"/>
  <c r="NFS8" i="106"/>
  <c r="NFT8" i="106"/>
  <c r="NFU8" i="106"/>
  <c r="NFV8" i="106"/>
  <c r="NFW8" i="106"/>
  <c r="NFX8" i="106"/>
  <c r="NFY8" i="106"/>
  <c r="NFZ8" i="106"/>
  <c r="NGA8" i="106"/>
  <c r="NGB8" i="106"/>
  <c r="NGC8" i="106"/>
  <c r="NGD8" i="106"/>
  <c r="NGE8" i="106"/>
  <c r="NGF8" i="106"/>
  <c r="NGG8" i="106"/>
  <c r="NGH8" i="106"/>
  <c r="NGI8" i="106"/>
  <c r="NGJ8" i="106"/>
  <c r="NGK8" i="106"/>
  <c r="NGL8" i="106"/>
  <c r="NGM8" i="106"/>
  <c r="NGN8" i="106"/>
  <c r="NGO8" i="106"/>
  <c r="NGP8" i="106"/>
  <c r="NGQ8" i="106"/>
  <c r="NGR8" i="106"/>
  <c r="NGS8" i="106"/>
  <c r="NGT8" i="106"/>
  <c r="NGU8" i="106"/>
  <c r="NGV8" i="106"/>
  <c r="NGW8" i="106"/>
  <c r="NGX8" i="106"/>
  <c r="NGY8" i="106"/>
  <c r="NGZ8" i="106"/>
  <c r="NHA8" i="106"/>
  <c r="NHB8" i="106"/>
  <c r="NHC8" i="106"/>
  <c r="NHD8" i="106"/>
  <c r="NHE8" i="106"/>
  <c r="NHF8" i="106"/>
  <c r="NHG8" i="106"/>
  <c r="NHH8" i="106"/>
  <c r="NHI8" i="106"/>
  <c r="NHJ8" i="106"/>
  <c r="NHK8" i="106"/>
  <c r="NHL8" i="106"/>
  <c r="NHM8" i="106"/>
  <c r="NHN8" i="106"/>
  <c r="NHO8" i="106"/>
  <c r="NHP8" i="106"/>
  <c r="NHQ8" i="106"/>
  <c r="NHR8" i="106"/>
  <c r="NHS8" i="106"/>
  <c r="NHT8" i="106"/>
  <c r="NHU8" i="106"/>
  <c r="NHV8" i="106"/>
  <c r="NHW8" i="106"/>
  <c r="NHX8" i="106"/>
  <c r="NHY8" i="106"/>
  <c r="NHZ8" i="106"/>
  <c r="NIA8" i="106"/>
  <c r="NIB8" i="106"/>
  <c r="NIC8" i="106"/>
  <c r="NID8" i="106"/>
  <c r="NIE8" i="106"/>
  <c r="NIF8" i="106"/>
  <c r="NIG8" i="106"/>
  <c r="NIH8" i="106"/>
  <c r="NII8" i="106"/>
  <c r="NIJ8" i="106"/>
  <c r="NIK8" i="106"/>
  <c r="NIL8" i="106"/>
  <c r="NIM8" i="106"/>
  <c r="NIN8" i="106"/>
  <c r="NIO8" i="106"/>
  <c r="NIP8" i="106"/>
  <c r="NIQ8" i="106"/>
  <c r="NIR8" i="106"/>
  <c r="NIS8" i="106"/>
  <c r="NIT8" i="106"/>
  <c r="NIU8" i="106"/>
  <c r="NIV8" i="106"/>
  <c r="NIW8" i="106"/>
  <c r="NIX8" i="106"/>
  <c r="NIY8" i="106"/>
  <c r="NIZ8" i="106"/>
  <c r="NJA8" i="106"/>
  <c r="NJB8" i="106"/>
  <c r="NJC8" i="106"/>
  <c r="NJD8" i="106"/>
  <c r="NJE8" i="106"/>
  <c r="NJF8" i="106"/>
  <c r="NJG8" i="106"/>
  <c r="NJH8" i="106"/>
  <c r="NJI8" i="106"/>
  <c r="NJJ8" i="106"/>
  <c r="NJK8" i="106"/>
  <c r="NJL8" i="106"/>
  <c r="NJM8" i="106"/>
  <c r="NJN8" i="106"/>
  <c r="NJO8" i="106"/>
  <c r="NJP8" i="106"/>
  <c r="NJQ8" i="106"/>
  <c r="NJR8" i="106"/>
  <c r="NJS8" i="106"/>
  <c r="NJT8" i="106"/>
  <c r="NJU8" i="106"/>
  <c r="NJV8" i="106"/>
  <c r="NJW8" i="106"/>
  <c r="NJX8" i="106"/>
  <c r="NJY8" i="106"/>
  <c r="NJZ8" i="106"/>
  <c r="NKA8" i="106"/>
  <c r="NKB8" i="106"/>
  <c r="NKC8" i="106"/>
  <c r="NKD8" i="106"/>
  <c r="NKE8" i="106"/>
  <c r="NKF8" i="106"/>
  <c r="NKG8" i="106"/>
  <c r="NKH8" i="106"/>
  <c r="NKI8" i="106"/>
  <c r="NKJ8" i="106"/>
  <c r="NKK8" i="106"/>
  <c r="NKL8" i="106"/>
  <c r="NKM8" i="106"/>
  <c r="NKN8" i="106"/>
  <c r="NKO8" i="106"/>
  <c r="NKP8" i="106"/>
  <c r="NKQ8" i="106"/>
  <c r="NKR8" i="106"/>
  <c r="NKS8" i="106"/>
  <c r="NKT8" i="106"/>
  <c r="NKU8" i="106"/>
  <c r="NKV8" i="106"/>
  <c r="NKW8" i="106"/>
  <c r="NKX8" i="106"/>
  <c r="NKY8" i="106"/>
  <c r="NKZ8" i="106"/>
  <c r="NLA8" i="106"/>
  <c r="NLB8" i="106"/>
  <c r="NLC8" i="106"/>
  <c r="NLD8" i="106"/>
  <c r="NLE8" i="106"/>
  <c r="NLF8" i="106"/>
  <c r="NLG8" i="106"/>
  <c r="NLH8" i="106"/>
  <c r="NLI8" i="106"/>
  <c r="NLJ8" i="106"/>
  <c r="NLK8" i="106"/>
  <c r="NLL8" i="106"/>
  <c r="NLM8" i="106"/>
  <c r="NLN8" i="106"/>
  <c r="NLO8" i="106"/>
  <c r="NLP8" i="106"/>
  <c r="NLQ8" i="106"/>
  <c r="NLR8" i="106"/>
  <c r="NLS8" i="106"/>
  <c r="NLT8" i="106"/>
  <c r="NLU8" i="106"/>
  <c r="NLV8" i="106"/>
  <c r="NLW8" i="106"/>
  <c r="NLX8" i="106"/>
  <c r="NLY8" i="106"/>
  <c r="NLZ8" i="106"/>
  <c r="NMA8" i="106"/>
  <c r="NMB8" i="106"/>
  <c r="NMC8" i="106"/>
  <c r="NMD8" i="106"/>
  <c r="NME8" i="106"/>
  <c r="NMF8" i="106"/>
  <c r="NMG8" i="106"/>
  <c r="NMH8" i="106"/>
  <c r="NMI8" i="106"/>
  <c r="NMJ8" i="106"/>
  <c r="NMK8" i="106"/>
  <c r="NML8" i="106"/>
  <c r="NMM8" i="106"/>
  <c r="NMN8" i="106"/>
  <c r="NMO8" i="106"/>
  <c r="NMP8" i="106"/>
  <c r="NMQ8" i="106"/>
  <c r="NMR8" i="106"/>
  <c r="NMS8" i="106"/>
  <c r="NMT8" i="106"/>
  <c r="NMU8" i="106"/>
  <c r="NMV8" i="106"/>
  <c r="NMW8" i="106"/>
  <c r="NMX8" i="106"/>
  <c r="NMY8" i="106"/>
  <c r="NMZ8" i="106"/>
  <c r="NNA8" i="106"/>
  <c r="NNB8" i="106"/>
  <c r="NNC8" i="106"/>
  <c r="NND8" i="106"/>
  <c r="NNE8" i="106"/>
  <c r="NNF8" i="106"/>
  <c r="NNG8" i="106"/>
  <c r="NNH8" i="106"/>
  <c r="NNI8" i="106"/>
  <c r="NNJ8" i="106"/>
  <c r="NNK8" i="106"/>
  <c r="NNL8" i="106"/>
  <c r="NNM8" i="106"/>
  <c r="NNN8" i="106"/>
  <c r="NNO8" i="106"/>
  <c r="NNP8" i="106"/>
  <c r="NNQ8" i="106"/>
  <c r="NNR8" i="106"/>
  <c r="NNS8" i="106"/>
  <c r="NNT8" i="106"/>
  <c r="NNU8" i="106"/>
  <c r="NNV8" i="106"/>
  <c r="NNW8" i="106"/>
  <c r="NNX8" i="106"/>
  <c r="NNY8" i="106"/>
  <c r="NNZ8" i="106"/>
  <c r="NOA8" i="106"/>
  <c r="NOB8" i="106"/>
  <c r="NOC8" i="106"/>
  <c r="NOD8" i="106"/>
  <c r="NOE8" i="106"/>
  <c r="NOF8" i="106"/>
  <c r="NOG8" i="106"/>
  <c r="NOH8" i="106"/>
  <c r="NOI8" i="106"/>
  <c r="NOJ8" i="106"/>
  <c r="NOK8" i="106"/>
  <c r="NOL8" i="106"/>
  <c r="NOM8" i="106"/>
  <c r="NON8" i="106"/>
  <c r="NOO8" i="106"/>
  <c r="NOP8" i="106"/>
  <c r="NOQ8" i="106"/>
  <c r="NOR8" i="106"/>
  <c r="NOS8" i="106"/>
  <c r="NOT8" i="106"/>
  <c r="NOU8" i="106"/>
  <c r="NOV8" i="106"/>
  <c r="NOW8" i="106"/>
  <c r="NOX8" i="106"/>
  <c r="NOY8" i="106"/>
  <c r="NOZ8" i="106"/>
  <c r="NPA8" i="106"/>
  <c r="NPB8" i="106"/>
  <c r="NPC8" i="106"/>
  <c r="NPD8" i="106"/>
  <c r="NPE8" i="106"/>
  <c r="NPF8" i="106"/>
  <c r="NPG8" i="106"/>
  <c r="NPH8" i="106"/>
  <c r="NPI8" i="106"/>
  <c r="NPJ8" i="106"/>
  <c r="NPK8" i="106"/>
  <c r="NPL8" i="106"/>
  <c r="NPM8" i="106"/>
  <c r="NPN8" i="106"/>
  <c r="NPO8" i="106"/>
  <c r="NPP8" i="106"/>
  <c r="NPQ8" i="106"/>
  <c r="NPR8" i="106"/>
  <c r="NPS8" i="106"/>
  <c r="NPT8" i="106"/>
  <c r="NPU8" i="106"/>
  <c r="NPV8" i="106"/>
  <c r="NPW8" i="106"/>
  <c r="NPX8" i="106"/>
  <c r="NPY8" i="106"/>
  <c r="NPZ8" i="106"/>
  <c r="NQA8" i="106"/>
  <c r="NQB8" i="106"/>
  <c r="NQC8" i="106"/>
  <c r="NQD8" i="106"/>
  <c r="NQE8" i="106"/>
  <c r="NQF8" i="106"/>
  <c r="NQG8" i="106"/>
  <c r="NQH8" i="106"/>
  <c r="NQI8" i="106"/>
  <c r="NQJ8" i="106"/>
  <c r="NQK8" i="106"/>
  <c r="NQL8" i="106"/>
  <c r="NQM8" i="106"/>
  <c r="NQN8" i="106"/>
  <c r="NQO8" i="106"/>
  <c r="NQP8" i="106"/>
  <c r="NQQ8" i="106"/>
  <c r="NQR8" i="106"/>
  <c r="NQS8" i="106"/>
  <c r="NQT8" i="106"/>
  <c r="NQU8" i="106"/>
  <c r="NQV8" i="106"/>
  <c r="NQW8" i="106"/>
  <c r="NQX8" i="106"/>
  <c r="NQY8" i="106"/>
  <c r="NQZ8" i="106"/>
  <c r="NRA8" i="106"/>
  <c r="NRB8" i="106"/>
  <c r="NRC8" i="106"/>
  <c r="NRD8" i="106"/>
  <c r="NRE8" i="106"/>
  <c r="NRF8" i="106"/>
  <c r="NRG8" i="106"/>
  <c r="NRH8" i="106"/>
  <c r="NRI8" i="106"/>
  <c r="NRJ8" i="106"/>
  <c r="NRK8" i="106"/>
  <c r="NRL8" i="106"/>
  <c r="NRM8" i="106"/>
  <c r="NRN8" i="106"/>
  <c r="NRO8" i="106"/>
  <c r="NRP8" i="106"/>
  <c r="NRQ8" i="106"/>
  <c r="NRR8" i="106"/>
  <c r="NRS8" i="106"/>
  <c r="NRT8" i="106"/>
  <c r="NRU8" i="106"/>
  <c r="NRV8" i="106"/>
  <c r="NRW8" i="106"/>
  <c r="NRX8" i="106"/>
  <c r="NRY8" i="106"/>
  <c r="NRZ8" i="106"/>
  <c r="NSA8" i="106"/>
  <c r="NSB8" i="106"/>
  <c r="NSC8" i="106"/>
  <c r="NSD8" i="106"/>
  <c r="NSE8" i="106"/>
  <c r="NSF8" i="106"/>
  <c r="NSG8" i="106"/>
  <c r="NSH8" i="106"/>
  <c r="NSI8" i="106"/>
  <c r="NSJ8" i="106"/>
  <c r="NSK8" i="106"/>
  <c r="NSL8" i="106"/>
  <c r="NSM8" i="106"/>
  <c r="NSN8" i="106"/>
  <c r="NSO8" i="106"/>
  <c r="NSP8" i="106"/>
  <c r="NSQ8" i="106"/>
  <c r="NSR8" i="106"/>
  <c r="NSS8" i="106"/>
  <c r="NST8" i="106"/>
  <c r="NSU8" i="106"/>
  <c r="NSV8" i="106"/>
  <c r="NSW8" i="106"/>
  <c r="NSX8" i="106"/>
  <c r="NSY8" i="106"/>
  <c r="NSZ8" i="106"/>
  <c r="NTA8" i="106"/>
  <c r="NTB8" i="106"/>
  <c r="NTC8" i="106"/>
  <c r="NTD8" i="106"/>
  <c r="NTE8" i="106"/>
  <c r="NTF8" i="106"/>
  <c r="NTG8" i="106"/>
  <c r="NTH8" i="106"/>
  <c r="NTI8" i="106"/>
  <c r="NTJ8" i="106"/>
  <c r="NTK8" i="106"/>
  <c r="NTL8" i="106"/>
  <c r="NTM8" i="106"/>
  <c r="NTN8" i="106"/>
  <c r="NTO8" i="106"/>
  <c r="NTP8" i="106"/>
  <c r="NTQ8" i="106"/>
  <c r="NTR8" i="106"/>
  <c r="NTS8" i="106"/>
  <c r="NTT8" i="106"/>
  <c r="NTU8" i="106"/>
  <c r="NTV8" i="106"/>
  <c r="NTW8" i="106"/>
  <c r="NTX8" i="106"/>
  <c r="NTY8" i="106"/>
  <c r="NTZ8" i="106"/>
  <c r="NUA8" i="106"/>
  <c r="NUB8" i="106"/>
  <c r="NUC8" i="106"/>
  <c r="NUD8" i="106"/>
  <c r="NUE8" i="106"/>
  <c r="NUF8" i="106"/>
  <c r="NUG8" i="106"/>
  <c r="NUH8" i="106"/>
  <c r="NUI8" i="106"/>
  <c r="NUJ8" i="106"/>
  <c r="NUK8" i="106"/>
  <c r="NUL8" i="106"/>
  <c r="NUM8" i="106"/>
  <c r="NUN8" i="106"/>
  <c r="NUO8" i="106"/>
  <c r="NUP8" i="106"/>
  <c r="NUQ8" i="106"/>
  <c r="NUR8" i="106"/>
  <c r="NUS8" i="106"/>
  <c r="NUT8" i="106"/>
  <c r="NUU8" i="106"/>
  <c r="NUV8" i="106"/>
  <c r="NUW8" i="106"/>
  <c r="NUX8" i="106"/>
  <c r="NUY8" i="106"/>
  <c r="NUZ8" i="106"/>
  <c r="NVA8" i="106"/>
  <c r="NVB8" i="106"/>
  <c r="NVC8" i="106"/>
  <c r="NVD8" i="106"/>
  <c r="NVE8" i="106"/>
  <c r="NVF8" i="106"/>
  <c r="NVG8" i="106"/>
  <c r="NVH8" i="106"/>
  <c r="NVI8" i="106"/>
  <c r="NVJ8" i="106"/>
  <c r="NVK8" i="106"/>
  <c r="NVL8" i="106"/>
  <c r="NVM8" i="106"/>
  <c r="NVN8" i="106"/>
  <c r="NVO8" i="106"/>
  <c r="NVP8" i="106"/>
  <c r="NVQ8" i="106"/>
  <c r="NVR8" i="106"/>
  <c r="NVS8" i="106"/>
  <c r="NVT8" i="106"/>
  <c r="NVU8" i="106"/>
  <c r="NVV8" i="106"/>
  <c r="NVW8" i="106"/>
  <c r="NVX8" i="106"/>
  <c r="NVY8" i="106"/>
  <c r="NVZ8" i="106"/>
  <c r="NWA8" i="106"/>
  <c r="NWB8" i="106"/>
  <c r="NWC8" i="106"/>
  <c r="NWD8" i="106"/>
  <c r="NWE8" i="106"/>
  <c r="NWF8" i="106"/>
  <c r="NWG8" i="106"/>
  <c r="NWH8" i="106"/>
  <c r="NWI8" i="106"/>
  <c r="NWJ8" i="106"/>
  <c r="NWK8" i="106"/>
  <c r="NWL8" i="106"/>
  <c r="NWM8" i="106"/>
  <c r="NWN8" i="106"/>
  <c r="NWO8" i="106"/>
  <c r="NWP8" i="106"/>
  <c r="NWQ8" i="106"/>
  <c r="NWR8" i="106"/>
  <c r="NWS8" i="106"/>
  <c r="NWT8" i="106"/>
  <c r="NWU8" i="106"/>
  <c r="NWV8" i="106"/>
  <c r="NWW8" i="106"/>
  <c r="NWX8" i="106"/>
  <c r="NWY8" i="106"/>
  <c r="NWZ8" i="106"/>
  <c r="NXA8" i="106"/>
  <c r="NXB8" i="106"/>
  <c r="NXC8" i="106"/>
  <c r="NXD8" i="106"/>
  <c r="NXE8" i="106"/>
  <c r="NXF8" i="106"/>
  <c r="NXG8" i="106"/>
  <c r="NXH8" i="106"/>
  <c r="NXI8" i="106"/>
  <c r="NXJ8" i="106"/>
  <c r="NXK8" i="106"/>
  <c r="NXL8" i="106"/>
  <c r="NXM8" i="106"/>
  <c r="NXN8" i="106"/>
  <c r="NXO8" i="106"/>
  <c r="NXP8" i="106"/>
  <c r="NXQ8" i="106"/>
  <c r="NXR8" i="106"/>
  <c r="NXS8" i="106"/>
  <c r="NXT8" i="106"/>
  <c r="NXU8" i="106"/>
  <c r="NXV8" i="106"/>
  <c r="NXW8" i="106"/>
  <c r="NXX8" i="106"/>
  <c r="NXY8" i="106"/>
  <c r="NXZ8" i="106"/>
  <c r="NYA8" i="106"/>
  <c r="NYB8" i="106"/>
  <c r="NYC8" i="106"/>
  <c r="NYD8" i="106"/>
  <c r="NYE8" i="106"/>
  <c r="NYF8" i="106"/>
  <c r="NYG8" i="106"/>
  <c r="NYH8" i="106"/>
  <c r="NYI8" i="106"/>
  <c r="NYJ8" i="106"/>
  <c r="NYK8" i="106"/>
  <c r="NYL8" i="106"/>
  <c r="NYM8" i="106"/>
  <c r="NYN8" i="106"/>
  <c r="NYO8" i="106"/>
  <c r="NYP8" i="106"/>
  <c r="NYQ8" i="106"/>
  <c r="NYR8" i="106"/>
  <c r="NYS8" i="106"/>
  <c r="NYT8" i="106"/>
  <c r="NYU8" i="106"/>
  <c r="NYV8" i="106"/>
  <c r="NYW8" i="106"/>
  <c r="NYX8" i="106"/>
  <c r="NYY8" i="106"/>
  <c r="NYZ8" i="106"/>
  <c r="NZA8" i="106"/>
  <c r="NZB8" i="106"/>
  <c r="NZC8" i="106"/>
  <c r="NZD8" i="106"/>
  <c r="NZE8" i="106"/>
  <c r="NZF8" i="106"/>
  <c r="NZG8" i="106"/>
  <c r="NZH8" i="106"/>
  <c r="NZI8" i="106"/>
  <c r="NZJ8" i="106"/>
  <c r="NZK8" i="106"/>
  <c r="NZL8" i="106"/>
  <c r="NZM8" i="106"/>
  <c r="NZN8" i="106"/>
  <c r="NZO8" i="106"/>
  <c r="NZP8" i="106"/>
  <c r="NZQ8" i="106"/>
  <c r="NZR8" i="106"/>
  <c r="NZS8" i="106"/>
  <c r="NZT8" i="106"/>
  <c r="NZU8" i="106"/>
  <c r="NZV8" i="106"/>
  <c r="NZW8" i="106"/>
  <c r="NZX8" i="106"/>
  <c r="NZY8" i="106"/>
  <c r="NZZ8" i="106"/>
  <c r="OAA8" i="106"/>
  <c r="OAB8" i="106"/>
  <c r="OAC8" i="106"/>
  <c r="OAD8" i="106"/>
  <c r="OAE8" i="106"/>
  <c r="OAF8" i="106"/>
  <c r="OAG8" i="106"/>
  <c r="OAH8" i="106"/>
  <c r="OAI8" i="106"/>
  <c r="OAJ8" i="106"/>
  <c r="OAK8" i="106"/>
  <c r="OAL8" i="106"/>
  <c r="OAM8" i="106"/>
  <c r="OAN8" i="106"/>
  <c r="OAO8" i="106"/>
  <c r="OAP8" i="106"/>
  <c r="OAQ8" i="106"/>
  <c r="OAR8" i="106"/>
  <c r="OAS8" i="106"/>
  <c r="OAT8" i="106"/>
  <c r="OAU8" i="106"/>
  <c r="OAV8" i="106"/>
  <c r="OAW8" i="106"/>
  <c r="OAX8" i="106"/>
  <c r="OAY8" i="106"/>
  <c r="OAZ8" i="106"/>
  <c r="OBA8" i="106"/>
  <c r="OBB8" i="106"/>
  <c r="OBC8" i="106"/>
  <c r="OBD8" i="106"/>
  <c r="OBE8" i="106"/>
  <c r="OBF8" i="106"/>
  <c r="OBG8" i="106"/>
  <c r="OBH8" i="106"/>
  <c r="OBI8" i="106"/>
  <c r="OBJ8" i="106"/>
  <c r="OBK8" i="106"/>
  <c r="OBL8" i="106"/>
  <c r="OBM8" i="106"/>
  <c r="OBN8" i="106"/>
  <c r="OBO8" i="106"/>
  <c r="OBP8" i="106"/>
  <c r="OBQ8" i="106"/>
  <c r="OBR8" i="106"/>
  <c r="OBS8" i="106"/>
  <c r="OBT8" i="106"/>
  <c r="OBU8" i="106"/>
  <c r="OBV8" i="106"/>
  <c r="OBW8" i="106"/>
  <c r="OBX8" i="106"/>
  <c r="OBY8" i="106"/>
  <c r="OBZ8" i="106"/>
  <c r="OCA8" i="106"/>
  <c r="OCB8" i="106"/>
  <c r="OCC8" i="106"/>
  <c r="OCD8" i="106"/>
  <c r="OCE8" i="106"/>
  <c r="OCF8" i="106"/>
  <c r="OCG8" i="106"/>
  <c r="OCH8" i="106"/>
  <c r="OCI8" i="106"/>
  <c r="OCJ8" i="106"/>
  <c r="OCK8" i="106"/>
  <c r="OCL8" i="106"/>
  <c r="OCM8" i="106"/>
  <c r="OCN8" i="106"/>
  <c r="OCO8" i="106"/>
  <c r="OCP8" i="106"/>
  <c r="OCQ8" i="106"/>
  <c r="OCR8" i="106"/>
  <c r="OCS8" i="106"/>
  <c r="OCT8" i="106"/>
  <c r="OCU8" i="106"/>
  <c r="OCV8" i="106"/>
  <c r="OCW8" i="106"/>
  <c r="OCX8" i="106"/>
  <c r="OCY8" i="106"/>
  <c r="OCZ8" i="106"/>
  <c r="ODA8" i="106"/>
  <c r="ODB8" i="106"/>
  <c r="ODC8" i="106"/>
  <c r="ODD8" i="106"/>
  <c r="ODE8" i="106"/>
  <c r="ODF8" i="106"/>
  <c r="ODG8" i="106"/>
  <c r="ODH8" i="106"/>
  <c r="ODI8" i="106"/>
  <c r="ODJ8" i="106"/>
  <c r="ODK8" i="106"/>
  <c r="ODL8" i="106"/>
  <c r="ODM8" i="106"/>
  <c r="ODN8" i="106"/>
  <c r="ODO8" i="106"/>
  <c r="ODP8" i="106"/>
  <c r="ODQ8" i="106"/>
  <c r="ODR8" i="106"/>
  <c r="ODS8" i="106"/>
  <c r="ODT8" i="106"/>
  <c r="ODU8" i="106"/>
  <c r="ODV8" i="106"/>
  <c r="ODW8" i="106"/>
  <c r="ODX8" i="106"/>
  <c r="ODY8" i="106"/>
  <c r="ODZ8" i="106"/>
  <c r="OEA8" i="106"/>
  <c r="OEB8" i="106"/>
  <c r="OEC8" i="106"/>
  <c r="OED8" i="106"/>
  <c r="OEE8" i="106"/>
  <c r="OEF8" i="106"/>
  <c r="OEG8" i="106"/>
  <c r="OEH8" i="106"/>
  <c r="OEI8" i="106"/>
  <c r="OEJ8" i="106"/>
  <c r="OEK8" i="106"/>
  <c r="OEL8" i="106"/>
  <c r="OEM8" i="106"/>
  <c r="OEN8" i="106"/>
  <c r="OEO8" i="106"/>
  <c r="OEP8" i="106"/>
  <c r="OEQ8" i="106"/>
  <c r="OER8" i="106"/>
  <c r="OES8" i="106"/>
  <c r="OET8" i="106"/>
  <c r="OEU8" i="106"/>
  <c r="OEV8" i="106"/>
  <c r="OEW8" i="106"/>
  <c r="OEX8" i="106"/>
  <c r="OEY8" i="106"/>
  <c r="OEZ8" i="106"/>
  <c r="OFA8" i="106"/>
  <c r="OFB8" i="106"/>
  <c r="OFC8" i="106"/>
  <c r="OFD8" i="106"/>
  <c r="OFE8" i="106"/>
  <c r="OFF8" i="106"/>
  <c r="OFG8" i="106"/>
  <c r="OFH8" i="106"/>
  <c r="OFI8" i="106"/>
  <c r="OFJ8" i="106"/>
  <c r="OFK8" i="106"/>
  <c r="OFL8" i="106"/>
  <c r="OFM8" i="106"/>
  <c r="OFN8" i="106"/>
  <c r="OFO8" i="106"/>
  <c r="OFP8" i="106"/>
  <c r="OFQ8" i="106"/>
  <c r="OFR8" i="106"/>
  <c r="OFS8" i="106"/>
  <c r="OFT8" i="106"/>
  <c r="OFU8" i="106"/>
  <c r="OFV8" i="106"/>
  <c r="OFW8" i="106"/>
  <c r="OFX8" i="106"/>
  <c r="OFY8" i="106"/>
  <c r="OFZ8" i="106"/>
  <c r="OGA8" i="106"/>
  <c r="OGB8" i="106"/>
  <c r="OGC8" i="106"/>
  <c r="OGD8" i="106"/>
  <c r="OGE8" i="106"/>
  <c r="OGF8" i="106"/>
  <c r="OGG8" i="106"/>
  <c r="OGH8" i="106"/>
  <c r="OGI8" i="106"/>
  <c r="OGJ8" i="106"/>
  <c r="OGK8" i="106"/>
  <c r="OGL8" i="106"/>
  <c r="OGM8" i="106"/>
  <c r="OGN8" i="106"/>
  <c r="OGO8" i="106"/>
  <c r="OGP8" i="106"/>
  <c r="OGQ8" i="106"/>
  <c r="OGR8" i="106"/>
  <c r="OGS8" i="106"/>
  <c r="OGT8" i="106"/>
  <c r="OGU8" i="106"/>
  <c r="OGV8" i="106"/>
  <c r="OGW8" i="106"/>
  <c r="OGX8" i="106"/>
  <c r="OGY8" i="106"/>
  <c r="OGZ8" i="106"/>
  <c r="OHA8" i="106"/>
  <c r="OHB8" i="106"/>
  <c r="OHC8" i="106"/>
  <c r="OHD8" i="106"/>
  <c r="OHE8" i="106"/>
  <c r="OHF8" i="106"/>
  <c r="OHG8" i="106"/>
  <c r="OHH8" i="106"/>
  <c r="OHI8" i="106"/>
  <c r="OHJ8" i="106"/>
  <c r="OHK8" i="106"/>
  <c r="OHL8" i="106"/>
  <c r="OHM8" i="106"/>
  <c r="OHN8" i="106"/>
  <c r="OHO8" i="106"/>
  <c r="OHP8" i="106"/>
  <c r="OHQ8" i="106"/>
  <c r="OHR8" i="106"/>
  <c r="OHS8" i="106"/>
  <c r="OHT8" i="106"/>
  <c r="OHU8" i="106"/>
  <c r="OHV8" i="106"/>
  <c r="OHW8" i="106"/>
  <c r="OHX8" i="106"/>
  <c r="OHY8" i="106"/>
  <c r="OHZ8" i="106"/>
  <c r="OIA8" i="106"/>
  <c r="OIB8" i="106"/>
  <c r="OIC8" i="106"/>
  <c r="OID8" i="106"/>
  <c r="OIE8" i="106"/>
  <c r="OIF8" i="106"/>
  <c r="OIG8" i="106"/>
  <c r="OIH8" i="106"/>
  <c r="OII8" i="106"/>
  <c r="OIJ8" i="106"/>
  <c r="OIK8" i="106"/>
  <c r="OIL8" i="106"/>
  <c r="OIM8" i="106"/>
  <c r="OIN8" i="106"/>
  <c r="OIO8" i="106"/>
  <c r="OIP8" i="106"/>
  <c r="OIQ8" i="106"/>
  <c r="OIR8" i="106"/>
  <c r="OIS8" i="106"/>
  <c r="OIT8" i="106"/>
  <c r="OIU8" i="106"/>
  <c r="OIV8" i="106"/>
  <c r="OIW8" i="106"/>
  <c r="OIX8" i="106"/>
  <c r="OIY8" i="106"/>
  <c r="OIZ8" i="106"/>
  <c r="OJA8" i="106"/>
  <c r="OJB8" i="106"/>
  <c r="OJC8" i="106"/>
  <c r="OJD8" i="106"/>
  <c r="OJE8" i="106"/>
  <c r="OJF8" i="106"/>
  <c r="OJG8" i="106"/>
  <c r="OJH8" i="106"/>
  <c r="OJI8" i="106"/>
  <c r="OJJ8" i="106"/>
  <c r="OJK8" i="106"/>
  <c r="OJL8" i="106"/>
  <c r="OJM8" i="106"/>
  <c r="OJN8" i="106"/>
  <c r="OJO8" i="106"/>
  <c r="OJP8" i="106"/>
  <c r="OJQ8" i="106"/>
  <c r="OJR8" i="106"/>
  <c r="OJS8" i="106"/>
  <c r="OJT8" i="106"/>
  <c r="OJU8" i="106"/>
  <c r="OJV8" i="106"/>
  <c r="OJW8" i="106"/>
  <c r="OJX8" i="106"/>
  <c r="OJY8" i="106"/>
  <c r="OJZ8" i="106"/>
  <c r="OKA8" i="106"/>
  <c r="OKB8" i="106"/>
  <c r="OKC8" i="106"/>
  <c r="OKD8" i="106"/>
  <c r="OKE8" i="106"/>
  <c r="OKF8" i="106"/>
  <c r="OKG8" i="106"/>
  <c r="OKH8" i="106"/>
  <c r="OKI8" i="106"/>
  <c r="OKJ8" i="106"/>
  <c r="OKK8" i="106"/>
  <c r="OKL8" i="106"/>
  <c r="OKM8" i="106"/>
  <c r="OKN8" i="106"/>
  <c r="OKO8" i="106"/>
  <c r="OKP8" i="106"/>
  <c r="OKQ8" i="106"/>
  <c r="OKR8" i="106"/>
  <c r="OKS8" i="106"/>
  <c r="OKT8" i="106"/>
  <c r="OKU8" i="106"/>
  <c r="OKV8" i="106"/>
  <c r="OKW8" i="106"/>
  <c r="OKX8" i="106"/>
  <c r="OKY8" i="106"/>
  <c r="OKZ8" i="106"/>
  <c r="OLA8" i="106"/>
  <c r="OLB8" i="106"/>
  <c r="OLC8" i="106"/>
  <c r="OLD8" i="106"/>
  <c r="OLE8" i="106"/>
  <c r="OLF8" i="106"/>
  <c r="OLG8" i="106"/>
  <c r="OLH8" i="106"/>
  <c r="OLI8" i="106"/>
  <c r="OLJ8" i="106"/>
  <c r="OLK8" i="106"/>
  <c r="OLL8" i="106"/>
  <c r="OLM8" i="106"/>
  <c r="OLN8" i="106"/>
  <c r="OLO8" i="106"/>
  <c r="OLP8" i="106"/>
  <c r="OLQ8" i="106"/>
  <c r="OLR8" i="106"/>
  <c r="OLS8" i="106"/>
  <c r="OLT8" i="106"/>
  <c r="OLU8" i="106"/>
  <c r="OLV8" i="106"/>
  <c r="OLW8" i="106"/>
  <c r="OLX8" i="106"/>
  <c r="OLY8" i="106"/>
  <c r="OLZ8" i="106"/>
  <c r="OMA8" i="106"/>
  <c r="OMB8" i="106"/>
  <c r="OMC8" i="106"/>
  <c r="OMD8" i="106"/>
  <c r="OME8" i="106"/>
  <c r="OMF8" i="106"/>
  <c r="OMG8" i="106"/>
  <c r="OMH8" i="106"/>
  <c r="OMI8" i="106"/>
  <c r="OMJ8" i="106"/>
  <c r="OMK8" i="106"/>
  <c r="OML8" i="106"/>
  <c r="OMM8" i="106"/>
  <c r="OMN8" i="106"/>
  <c r="OMO8" i="106"/>
  <c r="OMP8" i="106"/>
  <c r="OMQ8" i="106"/>
  <c r="OMR8" i="106"/>
  <c r="OMS8" i="106"/>
  <c r="OMT8" i="106"/>
  <c r="OMU8" i="106"/>
  <c r="OMV8" i="106"/>
  <c r="OMW8" i="106"/>
  <c r="OMX8" i="106"/>
  <c r="OMY8" i="106"/>
  <c r="OMZ8" i="106"/>
  <c r="ONA8" i="106"/>
  <c r="ONB8" i="106"/>
  <c r="ONC8" i="106"/>
  <c r="OND8" i="106"/>
  <c r="ONE8" i="106"/>
  <c r="ONF8" i="106"/>
  <c r="ONG8" i="106"/>
  <c r="ONH8" i="106"/>
  <c r="ONI8" i="106"/>
  <c r="ONJ8" i="106"/>
  <c r="ONK8" i="106"/>
  <c r="ONL8" i="106"/>
  <c r="ONM8" i="106"/>
  <c r="ONN8" i="106"/>
  <c r="ONO8" i="106"/>
  <c r="ONP8" i="106"/>
  <c r="ONQ8" i="106"/>
  <c r="ONR8" i="106"/>
  <c r="ONS8" i="106"/>
  <c r="ONT8" i="106"/>
  <c r="ONU8" i="106"/>
  <c r="ONV8" i="106"/>
  <c r="ONW8" i="106"/>
  <c r="ONX8" i="106"/>
  <c r="ONY8" i="106"/>
  <c r="ONZ8" i="106"/>
  <c r="OOA8" i="106"/>
  <c r="OOB8" i="106"/>
  <c r="OOC8" i="106"/>
  <c r="OOD8" i="106"/>
  <c r="OOE8" i="106"/>
  <c r="OOF8" i="106"/>
  <c r="OOG8" i="106"/>
  <c r="OOH8" i="106"/>
  <c r="OOI8" i="106"/>
  <c r="OOJ8" i="106"/>
  <c r="OOK8" i="106"/>
  <c r="OOL8" i="106"/>
  <c r="OOM8" i="106"/>
  <c r="OON8" i="106"/>
  <c r="OOO8" i="106"/>
  <c r="OOP8" i="106"/>
  <c r="OOQ8" i="106"/>
  <c r="OOR8" i="106"/>
  <c r="OOS8" i="106"/>
  <c r="OOT8" i="106"/>
  <c r="OOU8" i="106"/>
  <c r="OOV8" i="106"/>
  <c r="OOW8" i="106"/>
  <c r="OOX8" i="106"/>
  <c r="OOY8" i="106"/>
  <c r="OOZ8" i="106"/>
  <c r="OPA8" i="106"/>
  <c r="OPB8" i="106"/>
  <c r="OPC8" i="106"/>
  <c r="OPD8" i="106"/>
  <c r="OPE8" i="106"/>
  <c r="OPF8" i="106"/>
  <c r="OPG8" i="106"/>
  <c r="OPH8" i="106"/>
  <c r="OPI8" i="106"/>
  <c r="OPJ8" i="106"/>
  <c r="OPK8" i="106"/>
  <c r="OPL8" i="106"/>
  <c r="OPM8" i="106"/>
  <c r="OPN8" i="106"/>
  <c r="OPO8" i="106"/>
  <c r="OPP8" i="106"/>
  <c r="OPQ8" i="106"/>
  <c r="OPR8" i="106"/>
  <c r="OPS8" i="106"/>
  <c r="OPT8" i="106"/>
  <c r="OPU8" i="106"/>
  <c r="OPV8" i="106"/>
  <c r="OPW8" i="106"/>
  <c r="OPX8" i="106"/>
  <c r="OPY8" i="106"/>
  <c r="OPZ8" i="106"/>
  <c r="OQA8" i="106"/>
  <c r="OQB8" i="106"/>
  <c r="OQC8" i="106"/>
  <c r="OQD8" i="106"/>
  <c r="OQE8" i="106"/>
  <c r="OQF8" i="106"/>
  <c r="OQG8" i="106"/>
  <c r="OQH8" i="106"/>
  <c r="OQI8" i="106"/>
  <c r="OQJ8" i="106"/>
  <c r="OQK8" i="106"/>
  <c r="OQL8" i="106"/>
  <c r="OQM8" i="106"/>
  <c r="OQN8" i="106"/>
  <c r="OQO8" i="106"/>
  <c r="OQP8" i="106"/>
  <c r="OQQ8" i="106"/>
  <c r="OQR8" i="106"/>
  <c r="OQS8" i="106"/>
  <c r="OQT8" i="106"/>
  <c r="OQU8" i="106"/>
  <c r="OQV8" i="106"/>
  <c r="OQW8" i="106"/>
  <c r="OQX8" i="106"/>
  <c r="OQY8" i="106"/>
  <c r="OQZ8" i="106"/>
  <c r="ORA8" i="106"/>
  <c r="ORB8" i="106"/>
  <c r="ORC8" i="106"/>
  <c r="ORD8" i="106"/>
  <c r="ORE8" i="106"/>
  <c r="ORF8" i="106"/>
  <c r="ORG8" i="106"/>
  <c r="ORH8" i="106"/>
  <c r="ORI8" i="106"/>
  <c r="ORJ8" i="106"/>
  <c r="ORK8" i="106"/>
  <c r="ORL8" i="106"/>
  <c r="ORM8" i="106"/>
  <c r="ORN8" i="106"/>
  <c r="ORO8" i="106"/>
  <c r="ORP8" i="106"/>
  <c r="ORQ8" i="106"/>
  <c r="ORR8" i="106"/>
  <c r="ORS8" i="106"/>
  <c r="ORT8" i="106"/>
  <c r="ORU8" i="106"/>
  <c r="ORV8" i="106"/>
  <c r="ORW8" i="106"/>
  <c r="ORX8" i="106"/>
  <c r="ORY8" i="106"/>
  <c r="ORZ8" i="106"/>
  <c r="OSA8" i="106"/>
  <c r="OSB8" i="106"/>
  <c r="OSC8" i="106"/>
  <c r="OSD8" i="106"/>
  <c r="OSE8" i="106"/>
  <c r="OSF8" i="106"/>
  <c r="OSG8" i="106"/>
  <c r="OSH8" i="106"/>
  <c r="OSI8" i="106"/>
  <c r="OSJ8" i="106"/>
  <c r="OSK8" i="106"/>
  <c r="OSL8" i="106"/>
  <c r="OSM8" i="106"/>
  <c r="OSN8" i="106"/>
  <c r="OSO8" i="106"/>
  <c r="OSP8" i="106"/>
  <c r="OSQ8" i="106"/>
  <c r="OSR8" i="106"/>
  <c r="OSS8" i="106"/>
  <c r="OST8" i="106"/>
  <c r="OSU8" i="106"/>
  <c r="OSV8" i="106"/>
  <c r="OSW8" i="106"/>
  <c r="OSX8" i="106"/>
  <c r="OSY8" i="106"/>
  <c r="OSZ8" i="106"/>
  <c r="OTA8" i="106"/>
  <c r="OTB8" i="106"/>
  <c r="OTC8" i="106"/>
  <c r="OTD8" i="106"/>
  <c r="OTE8" i="106"/>
  <c r="OTF8" i="106"/>
  <c r="OTG8" i="106"/>
  <c r="OTH8" i="106"/>
  <c r="OTI8" i="106"/>
  <c r="OTJ8" i="106"/>
  <c r="OTK8" i="106"/>
  <c r="OTL8" i="106"/>
  <c r="OTM8" i="106"/>
  <c r="OTN8" i="106"/>
  <c r="OTO8" i="106"/>
  <c r="OTP8" i="106"/>
  <c r="OTQ8" i="106"/>
  <c r="OTR8" i="106"/>
  <c r="OTS8" i="106"/>
  <c r="OTT8" i="106"/>
  <c r="OTU8" i="106"/>
  <c r="OTV8" i="106"/>
  <c r="OTW8" i="106"/>
  <c r="OTX8" i="106"/>
  <c r="OTY8" i="106"/>
  <c r="OTZ8" i="106"/>
  <c r="OUA8" i="106"/>
  <c r="OUB8" i="106"/>
  <c r="OUC8" i="106"/>
  <c r="OUD8" i="106"/>
  <c r="OUE8" i="106"/>
  <c r="OUF8" i="106"/>
  <c r="OUG8" i="106"/>
  <c r="OUH8" i="106"/>
  <c r="OUI8" i="106"/>
  <c r="OUJ8" i="106"/>
  <c r="OUK8" i="106"/>
  <c r="OUL8" i="106"/>
  <c r="OUM8" i="106"/>
  <c r="OUN8" i="106"/>
  <c r="OUO8" i="106"/>
  <c r="OUP8" i="106"/>
  <c r="OUQ8" i="106"/>
  <c r="OUR8" i="106"/>
  <c r="OUS8" i="106"/>
  <c r="OUT8" i="106"/>
  <c r="OUU8" i="106"/>
  <c r="OUV8" i="106"/>
  <c r="OUW8" i="106"/>
  <c r="OUX8" i="106"/>
  <c r="OUY8" i="106"/>
  <c r="OUZ8" i="106"/>
  <c r="OVA8" i="106"/>
  <c r="OVB8" i="106"/>
  <c r="OVC8" i="106"/>
  <c r="OVD8" i="106"/>
  <c r="OVE8" i="106"/>
  <c r="OVF8" i="106"/>
  <c r="OVG8" i="106"/>
  <c r="OVH8" i="106"/>
  <c r="OVI8" i="106"/>
  <c r="OVJ8" i="106"/>
  <c r="OVK8" i="106"/>
  <c r="OVL8" i="106"/>
  <c r="OVM8" i="106"/>
  <c r="OVN8" i="106"/>
  <c r="OVO8" i="106"/>
  <c r="OVP8" i="106"/>
  <c r="OVQ8" i="106"/>
  <c r="OVR8" i="106"/>
  <c r="OVS8" i="106"/>
  <c r="OVT8" i="106"/>
  <c r="OVU8" i="106"/>
  <c r="OVV8" i="106"/>
  <c r="OVW8" i="106"/>
  <c r="OVX8" i="106"/>
  <c r="OVY8" i="106"/>
  <c r="OVZ8" i="106"/>
  <c r="OWA8" i="106"/>
  <c r="OWB8" i="106"/>
  <c r="OWC8" i="106"/>
  <c r="OWD8" i="106"/>
  <c r="OWE8" i="106"/>
  <c r="OWF8" i="106"/>
  <c r="OWG8" i="106"/>
  <c r="OWH8" i="106"/>
  <c r="OWI8" i="106"/>
  <c r="OWJ8" i="106"/>
  <c r="OWK8" i="106"/>
  <c r="OWL8" i="106"/>
  <c r="OWM8" i="106"/>
  <c r="OWN8" i="106"/>
  <c r="OWO8" i="106"/>
  <c r="OWP8" i="106"/>
  <c r="OWQ8" i="106"/>
  <c r="OWR8" i="106"/>
  <c r="OWS8" i="106"/>
  <c r="OWT8" i="106"/>
  <c r="OWU8" i="106"/>
  <c r="OWV8" i="106"/>
  <c r="OWW8" i="106"/>
  <c r="OWX8" i="106"/>
  <c r="OWY8" i="106"/>
  <c r="OWZ8" i="106"/>
  <c r="OXA8" i="106"/>
  <c r="OXB8" i="106"/>
  <c r="OXC8" i="106"/>
  <c r="OXD8" i="106"/>
  <c r="OXE8" i="106"/>
  <c r="OXF8" i="106"/>
  <c r="OXG8" i="106"/>
  <c r="OXH8" i="106"/>
  <c r="OXI8" i="106"/>
  <c r="OXJ8" i="106"/>
  <c r="OXK8" i="106"/>
  <c r="OXL8" i="106"/>
  <c r="OXM8" i="106"/>
  <c r="OXN8" i="106"/>
  <c r="OXO8" i="106"/>
  <c r="OXP8" i="106"/>
  <c r="OXQ8" i="106"/>
  <c r="OXR8" i="106"/>
  <c r="OXS8" i="106"/>
  <c r="OXT8" i="106"/>
  <c r="OXU8" i="106"/>
  <c r="OXV8" i="106"/>
  <c r="OXW8" i="106"/>
  <c r="OXX8" i="106"/>
  <c r="OXY8" i="106"/>
  <c r="OXZ8" i="106"/>
  <c r="OYA8" i="106"/>
  <c r="OYB8" i="106"/>
  <c r="OYC8" i="106"/>
  <c r="OYD8" i="106"/>
  <c r="OYE8" i="106"/>
  <c r="OYF8" i="106"/>
  <c r="OYG8" i="106"/>
  <c r="OYH8" i="106"/>
  <c r="OYI8" i="106"/>
  <c r="OYJ8" i="106"/>
  <c r="OYK8" i="106"/>
  <c r="OYL8" i="106"/>
  <c r="OYM8" i="106"/>
  <c r="OYN8" i="106"/>
  <c r="OYO8" i="106"/>
  <c r="OYP8" i="106"/>
  <c r="OYQ8" i="106"/>
  <c r="OYR8" i="106"/>
  <c r="OYS8" i="106"/>
  <c r="OYT8" i="106"/>
  <c r="OYU8" i="106"/>
  <c r="OYV8" i="106"/>
  <c r="OYW8" i="106"/>
  <c r="OYX8" i="106"/>
  <c r="OYY8" i="106"/>
  <c r="OYZ8" i="106"/>
  <c r="OZA8" i="106"/>
  <c r="OZB8" i="106"/>
  <c r="OZC8" i="106"/>
  <c r="OZD8" i="106"/>
  <c r="OZE8" i="106"/>
  <c r="OZF8" i="106"/>
  <c r="OZG8" i="106"/>
  <c r="OZH8" i="106"/>
  <c r="OZI8" i="106"/>
  <c r="OZJ8" i="106"/>
  <c r="OZK8" i="106"/>
  <c r="OZL8" i="106"/>
  <c r="OZM8" i="106"/>
  <c r="OZN8" i="106"/>
  <c r="OZO8" i="106"/>
  <c r="OZP8" i="106"/>
  <c r="OZQ8" i="106"/>
  <c r="OZR8" i="106"/>
  <c r="OZS8" i="106"/>
  <c r="OZT8" i="106"/>
  <c r="OZU8" i="106"/>
  <c r="OZV8" i="106"/>
  <c r="OZW8" i="106"/>
  <c r="OZX8" i="106"/>
  <c r="OZY8" i="106"/>
  <c r="OZZ8" i="106"/>
  <c r="PAA8" i="106"/>
  <c r="PAB8" i="106"/>
  <c r="PAC8" i="106"/>
  <c r="PAD8" i="106"/>
  <c r="PAE8" i="106"/>
  <c r="PAF8" i="106"/>
  <c r="PAG8" i="106"/>
  <c r="PAH8" i="106"/>
  <c r="PAI8" i="106"/>
  <c r="PAJ8" i="106"/>
  <c r="PAK8" i="106"/>
  <c r="PAL8" i="106"/>
  <c r="PAM8" i="106"/>
  <c r="PAN8" i="106"/>
  <c r="PAO8" i="106"/>
  <c r="PAP8" i="106"/>
  <c r="PAQ8" i="106"/>
  <c r="PAR8" i="106"/>
  <c r="PAS8" i="106"/>
  <c r="PAT8" i="106"/>
  <c r="PAU8" i="106"/>
  <c r="PAV8" i="106"/>
  <c r="PAW8" i="106"/>
  <c r="PAX8" i="106"/>
  <c r="PAY8" i="106"/>
  <c r="PAZ8" i="106"/>
  <c r="PBA8" i="106"/>
  <c r="PBB8" i="106"/>
  <c r="PBC8" i="106"/>
  <c r="PBD8" i="106"/>
  <c r="PBE8" i="106"/>
  <c r="PBF8" i="106"/>
  <c r="PBG8" i="106"/>
  <c r="PBH8" i="106"/>
  <c r="PBI8" i="106"/>
  <c r="PBJ8" i="106"/>
  <c r="PBK8" i="106"/>
  <c r="PBL8" i="106"/>
  <c r="PBM8" i="106"/>
  <c r="PBN8" i="106"/>
  <c r="PBO8" i="106"/>
  <c r="PBP8" i="106"/>
  <c r="PBQ8" i="106"/>
  <c r="PBR8" i="106"/>
  <c r="PBS8" i="106"/>
  <c r="PBT8" i="106"/>
  <c r="PBU8" i="106"/>
  <c r="PBV8" i="106"/>
  <c r="PBW8" i="106"/>
  <c r="PBX8" i="106"/>
  <c r="PBY8" i="106"/>
  <c r="PBZ8" i="106"/>
  <c r="PCA8" i="106"/>
  <c r="PCB8" i="106"/>
  <c r="PCC8" i="106"/>
  <c r="PCD8" i="106"/>
  <c r="PCE8" i="106"/>
  <c r="PCF8" i="106"/>
  <c r="PCG8" i="106"/>
  <c r="PCH8" i="106"/>
  <c r="PCI8" i="106"/>
  <c r="PCJ8" i="106"/>
  <c r="PCK8" i="106"/>
  <c r="PCL8" i="106"/>
  <c r="PCM8" i="106"/>
  <c r="PCN8" i="106"/>
  <c r="PCO8" i="106"/>
  <c r="PCP8" i="106"/>
  <c r="PCQ8" i="106"/>
  <c r="PCR8" i="106"/>
  <c r="PCS8" i="106"/>
  <c r="PCT8" i="106"/>
  <c r="PCU8" i="106"/>
  <c r="PCV8" i="106"/>
  <c r="PCW8" i="106"/>
  <c r="PCX8" i="106"/>
  <c r="PCY8" i="106"/>
  <c r="PCZ8" i="106"/>
  <c r="PDA8" i="106"/>
  <c r="PDB8" i="106"/>
  <c r="PDC8" i="106"/>
  <c r="PDD8" i="106"/>
  <c r="PDE8" i="106"/>
  <c r="PDF8" i="106"/>
  <c r="PDG8" i="106"/>
  <c r="PDH8" i="106"/>
  <c r="PDI8" i="106"/>
  <c r="PDJ8" i="106"/>
  <c r="PDK8" i="106"/>
  <c r="PDL8" i="106"/>
  <c r="PDM8" i="106"/>
  <c r="PDN8" i="106"/>
  <c r="PDO8" i="106"/>
  <c r="PDP8" i="106"/>
  <c r="PDQ8" i="106"/>
  <c r="PDR8" i="106"/>
  <c r="PDS8" i="106"/>
  <c r="PDT8" i="106"/>
  <c r="PDU8" i="106"/>
  <c r="PDV8" i="106"/>
  <c r="PDW8" i="106"/>
  <c r="PDX8" i="106"/>
  <c r="PDY8" i="106"/>
  <c r="PDZ8" i="106"/>
  <c r="PEA8" i="106"/>
  <c r="PEB8" i="106"/>
  <c r="PEC8" i="106"/>
  <c r="PED8" i="106"/>
  <c r="PEE8" i="106"/>
  <c r="PEF8" i="106"/>
  <c r="PEG8" i="106"/>
  <c r="PEH8" i="106"/>
  <c r="PEI8" i="106"/>
  <c r="PEJ8" i="106"/>
  <c r="PEK8" i="106"/>
  <c r="PEL8" i="106"/>
  <c r="PEM8" i="106"/>
  <c r="PEN8" i="106"/>
  <c r="PEO8" i="106"/>
  <c r="PEP8" i="106"/>
  <c r="PEQ8" i="106"/>
  <c r="PER8" i="106"/>
  <c r="PES8" i="106"/>
  <c r="PET8" i="106"/>
  <c r="PEU8" i="106"/>
  <c r="PEV8" i="106"/>
  <c r="PEW8" i="106"/>
  <c r="PEX8" i="106"/>
  <c r="PEY8" i="106"/>
  <c r="PEZ8" i="106"/>
  <c r="PFA8" i="106"/>
  <c r="PFB8" i="106"/>
  <c r="PFC8" i="106"/>
  <c r="PFD8" i="106"/>
  <c r="PFE8" i="106"/>
  <c r="PFF8" i="106"/>
  <c r="PFG8" i="106"/>
  <c r="PFH8" i="106"/>
  <c r="PFI8" i="106"/>
  <c r="PFJ8" i="106"/>
  <c r="PFK8" i="106"/>
  <c r="PFL8" i="106"/>
  <c r="PFM8" i="106"/>
  <c r="PFN8" i="106"/>
  <c r="PFO8" i="106"/>
  <c r="PFP8" i="106"/>
  <c r="PFQ8" i="106"/>
  <c r="PFR8" i="106"/>
  <c r="PFS8" i="106"/>
  <c r="PFT8" i="106"/>
  <c r="PFU8" i="106"/>
  <c r="PFV8" i="106"/>
  <c r="PFW8" i="106"/>
  <c r="PFX8" i="106"/>
  <c r="PFY8" i="106"/>
  <c r="PFZ8" i="106"/>
  <c r="PGA8" i="106"/>
  <c r="PGB8" i="106"/>
  <c r="PGC8" i="106"/>
  <c r="PGD8" i="106"/>
  <c r="PGE8" i="106"/>
  <c r="PGF8" i="106"/>
  <c r="PGG8" i="106"/>
  <c r="PGH8" i="106"/>
  <c r="PGI8" i="106"/>
  <c r="PGJ8" i="106"/>
  <c r="PGK8" i="106"/>
  <c r="PGL8" i="106"/>
  <c r="PGM8" i="106"/>
  <c r="PGN8" i="106"/>
  <c r="PGO8" i="106"/>
  <c r="PGP8" i="106"/>
  <c r="PGQ8" i="106"/>
  <c r="PGR8" i="106"/>
  <c r="PGS8" i="106"/>
  <c r="PGT8" i="106"/>
  <c r="PGU8" i="106"/>
  <c r="PGV8" i="106"/>
  <c r="PGW8" i="106"/>
  <c r="PGX8" i="106"/>
  <c r="PGY8" i="106"/>
  <c r="PGZ8" i="106"/>
  <c r="PHA8" i="106"/>
  <c r="PHB8" i="106"/>
  <c r="PHC8" i="106"/>
  <c r="PHD8" i="106"/>
  <c r="PHE8" i="106"/>
  <c r="PHF8" i="106"/>
  <c r="PHG8" i="106"/>
  <c r="PHH8" i="106"/>
  <c r="PHI8" i="106"/>
  <c r="PHJ8" i="106"/>
  <c r="PHK8" i="106"/>
  <c r="PHL8" i="106"/>
  <c r="PHM8" i="106"/>
  <c r="PHN8" i="106"/>
  <c r="PHO8" i="106"/>
  <c r="PHP8" i="106"/>
  <c r="PHQ8" i="106"/>
  <c r="PHR8" i="106"/>
  <c r="PHS8" i="106"/>
  <c r="PHT8" i="106"/>
  <c r="PHU8" i="106"/>
  <c r="PHV8" i="106"/>
  <c r="PHW8" i="106"/>
  <c r="PHX8" i="106"/>
  <c r="PHY8" i="106"/>
  <c r="PHZ8" i="106"/>
  <c r="PIA8" i="106"/>
  <c r="PIB8" i="106"/>
  <c r="PIC8" i="106"/>
  <c r="PID8" i="106"/>
  <c r="PIE8" i="106"/>
  <c r="PIF8" i="106"/>
  <c r="PIG8" i="106"/>
  <c r="PIH8" i="106"/>
  <c r="PII8" i="106"/>
  <c r="PIJ8" i="106"/>
  <c r="PIK8" i="106"/>
  <c r="PIL8" i="106"/>
  <c r="PIM8" i="106"/>
  <c r="PIN8" i="106"/>
  <c r="PIO8" i="106"/>
  <c r="PIP8" i="106"/>
  <c r="PIQ8" i="106"/>
  <c r="PIR8" i="106"/>
  <c r="PIS8" i="106"/>
  <c r="PIT8" i="106"/>
  <c r="PIU8" i="106"/>
  <c r="PIV8" i="106"/>
  <c r="PIW8" i="106"/>
  <c r="PIX8" i="106"/>
  <c r="PIY8" i="106"/>
  <c r="PIZ8" i="106"/>
  <c r="PJA8" i="106"/>
  <c r="PJB8" i="106"/>
  <c r="PJC8" i="106"/>
  <c r="PJD8" i="106"/>
  <c r="PJE8" i="106"/>
  <c r="PJF8" i="106"/>
  <c r="PJG8" i="106"/>
  <c r="PJH8" i="106"/>
  <c r="PJI8" i="106"/>
  <c r="PJJ8" i="106"/>
  <c r="PJK8" i="106"/>
  <c r="PJL8" i="106"/>
  <c r="PJM8" i="106"/>
  <c r="PJN8" i="106"/>
  <c r="PJO8" i="106"/>
  <c r="PJP8" i="106"/>
  <c r="PJQ8" i="106"/>
  <c r="PJR8" i="106"/>
  <c r="PJS8" i="106"/>
  <c r="PJT8" i="106"/>
  <c r="PJU8" i="106"/>
  <c r="PJV8" i="106"/>
  <c r="PJW8" i="106"/>
  <c r="PJX8" i="106"/>
  <c r="PJY8" i="106"/>
  <c r="PJZ8" i="106"/>
  <c r="PKA8" i="106"/>
  <c r="PKB8" i="106"/>
  <c r="PKC8" i="106"/>
  <c r="PKD8" i="106"/>
  <c r="PKE8" i="106"/>
  <c r="PKF8" i="106"/>
  <c r="PKG8" i="106"/>
  <c r="PKH8" i="106"/>
  <c r="PKI8" i="106"/>
  <c r="PKJ8" i="106"/>
  <c r="PKK8" i="106"/>
  <c r="PKL8" i="106"/>
  <c r="PKM8" i="106"/>
  <c r="PKN8" i="106"/>
  <c r="PKO8" i="106"/>
  <c r="PKP8" i="106"/>
  <c r="PKQ8" i="106"/>
  <c r="PKR8" i="106"/>
  <c r="PKS8" i="106"/>
  <c r="PKT8" i="106"/>
  <c r="PKU8" i="106"/>
  <c r="PKV8" i="106"/>
  <c r="PKW8" i="106"/>
  <c r="PKX8" i="106"/>
  <c r="PKY8" i="106"/>
  <c r="PKZ8" i="106"/>
  <c r="PLA8" i="106"/>
  <c r="PLB8" i="106"/>
  <c r="PLC8" i="106"/>
  <c r="PLD8" i="106"/>
  <c r="PLE8" i="106"/>
  <c r="PLF8" i="106"/>
  <c r="PLG8" i="106"/>
  <c r="PLH8" i="106"/>
  <c r="PLI8" i="106"/>
  <c r="PLJ8" i="106"/>
  <c r="PLK8" i="106"/>
  <c r="PLL8" i="106"/>
  <c r="PLM8" i="106"/>
  <c r="PLN8" i="106"/>
  <c r="PLO8" i="106"/>
  <c r="PLP8" i="106"/>
  <c r="PLQ8" i="106"/>
  <c r="PLR8" i="106"/>
  <c r="PLS8" i="106"/>
  <c r="PLT8" i="106"/>
  <c r="PLU8" i="106"/>
  <c r="PLV8" i="106"/>
  <c r="PLW8" i="106"/>
  <c r="PLX8" i="106"/>
  <c r="PLY8" i="106"/>
  <c r="PLZ8" i="106"/>
  <c r="PMA8" i="106"/>
  <c r="PMB8" i="106"/>
  <c r="PMC8" i="106"/>
  <c r="PMD8" i="106"/>
  <c r="PME8" i="106"/>
  <c r="PMF8" i="106"/>
  <c r="PMG8" i="106"/>
  <c r="PMH8" i="106"/>
  <c r="PMI8" i="106"/>
  <c r="PMJ8" i="106"/>
  <c r="PMK8" i="106"/>
  <c r="PML8" i="106"/>
  <c r="PMM8" i="106"/>
  <c r="PMN8" i="106"/>
  <c r="PMO8" i="106"/>
  <c r="PMP8" i="106"/>
  <c r="PMQ8" i="106"/>
  <c r="PMR8" i="106"/>
  <c r="PMS8" i="106"/>
  <c r="PMT8" i="106"/>
  <c r="PMU8" i="106"/>
  <c r="PMV8" i="106"/>
  <c r="PMW8" i="106"/>
  <c r="PMX8" i="106"/>
  <c r="PMY8" i="106"/>
  <c r="PMZ8" i="106"/>
  <c r="PNA8" i="106"/>
  <c r="PNB8" i="106"/>
  <c r="PNC8" i="106"/>
  <c r="PND8" i="106"/>
  <c r="PNE8" i="106"/>
  <c r="PNF8" i="106"/>
  <c r="PNG8" i="106"/>
  <c r="PNH8" i="106"/>
  <c r="PNI8" i="106"/>
  <c r="PNJ8" i="106"/>
  <c r="PNK8" i="106"/>
  <c r="PNL8" i="106"/>
  <c r="PNM8" i="106"/>
  <c r="PNN8" i="106"/>
  <c r="PNO8" i="106"/>
  <c r="PNP8" i="106"/>
  <c r="PNQ8" i="106"/>
  <c r="PNR8" i="106"/>
  <c r="PNS8" i="106"/>
  <c r="PNT8" i="106"/>
  <c r="PNU8" i="106"/>
  <c r="PNV8" i="106"/>
  <c r="PNW8" i="106"/>
  <c r="PNX8" i="106"/>
  <c r="PNY8" i="106"/>
  <c r="PNZ8" i="106"/>
  <c r="POA8" i="106"/>
  <c r="POB8" i="106"/>
  <c r="POC8" i="106"/>
  <c r="POD8" i="106"/>
  <c r="POE8" i="106"/>
  <c r="POF8" i="106"/>
  <c r="POG8" i="106"/>
  <c r="POH8" i="106"/>
  <c r="POI8" i="106"/>
  <c r="POJ8" i="106"/>
  <c r="POK8" i="106"/>
  <c r="POL8" i="106"/>
  <c r="POM8" i="106"/>
  <c r="PON8" i="106"/>
  <c r="POO8" i="106"/>
  <c r="POP8" i="106"/>
  <c r="POQ8" i="106"/>
  <c r="POR8" i="106"/>
  <c r="POS8" i="106"/>
  <c r="POT8" i="106"/>
  <c r="POU8" i="106"/>
  <c r="POV8" i="106"/>
  <c r="POW8" i="106"/>
  <c r="POX8" i="106"/>
  <c r="POY8" i="106"/>
  <c r="POZ8" i="106"/>
  <c r="PPA8" i="106"/>
  <c r="PPB8" i="106"/>
  <c r="PPC8" i="106"/>
  <c r="PPD8" i="106"/>
  <c r="PPE8" i="106"/>
  <c r="PPF8" i="106"/>
  <c r="PPG8" i="106"/>
  <c r="PPH8" i="106"/>
  <c r="PPI8" i="106"/>
  <c r="PPJ8" i="106"/>
  <c r="PPK8" i="106"/>
  <c r="PPL8" i="106"/>
  <c r="PPM8" i="106"/>
  <c r="PPN8" i="106"/>
  <c r="PPO8" i="106"/>
  <c r="PPP8" i="106"/>
  <c r="PPQ8" i="106"/>
  <c r="PPR8" i="106"/>
  <c r="PPS8" i="106"/>
  <c r="PPT8" i="106"/>
  <c r="PPU8" i="106"/>
  <c r="PPV8" i="106"/>
  <c r="PPW8" i="106"/>
  <c r="PPX8" i="106"/>
  <c r="PPY8" i="106"/>
  <c r="PPZ8" i="106"/>
  <c r="PQA8" i="106"/>
  <c r="PQB8" i="106"/>
  <c r="PQC8" i="106"/>
  <c r="PQD8" i="106"/>
  <c r="PQE8" i="106"/>
  <c r="PQF8" i="106"/>
  <c r="PQG8" i="106"/>
  <c r="PQH8" i="106"/>
  <c r="PQI8" i="106"/>
  <c r="PQJ8" i="106"/>
  <c r="PQK8" i="106"/>
  <c r="PQL8" i="106"/>
  <c r="PQM8" i="106"/>
  <c r="PQN8" i="106"/>
  <c r="PQO8" i="106"/>
  <c r="PQP8" i="106"/>
  <c r="PQQ8" i="106"/>
  <c r="PQR8" i="106"/>
  <c r="PQS8" i="106"/>
  <c r="PQT8" i="106"/>
  <c r="PQU8" i="106"/>
  <c r="PQV8" i="106"/>
  <c r="PQW8" i="106"/>
  <c r="PQX8" i="106"/>
  <c r="PQY8" i="106"/>
  <c r="PQZ8" i="106"/>
  <c r="PRA8" i="106"/>
  <c r="PRB8" i="106"/>
  <c r="PRC8" i="106"/>
  <c r="PRD8" i="106"/>
  <c r="PRE8" i="106"/>
  <c r="PRF8" i="106"/>
  <c r="PRG8" i="106"/>
  <c r="PRH8" i="106"/>
  <c r="PRI8" i="106"/>
  <c r="PRJ8" i="106"/>
  <c r="PRK8" i="106"/>
  <c r="PRL8" i="106"/>
  <c r="PRM8" i="106"/>
  <c r="PRN8" i="106"/>
  <c r="PRO8" i="106"/>
  <c r="PRP8" i="106"/>
  <c r="PRQ8" i="106"/>
  <c r="PRR8" i="106"/>
  <c r="PRS8" i="106"/>
  <c r="PRT8" i="106"/>
  <c r="PRU8" i="106"/>
  <c r="PRV8" i="106"/>
  <c r="PRW8" i="106"/>
  <c r="PRX8" i="106"/>
  <c r="PRY8" i="106"/>
  <c r="PRZ8" i="106"/>
  <c r="PSA8" i="106"/>
  <c r="PSB8" i="106"/>
  <c r="PSC8" i="106"/>
  <c r="PSD8" i="106"/>
  <c r="PSE8" i="106"/>
  <c r="PSF8" i="106"/>
  <c r="PSG8" i="106"/>
  <c r="PSH8" i="106"/>
  <c r="PSI8" i="106"/>
  <c r="PSJ8" i="106"/>
  <c r="PSK8" i="106"/>
  <c r="PSL8" i="106"/>
  <c r="PSM8" i="106"/>
  <c r="PSN8" i="106"/>
  <c r="PSO8" i="106"/>
  <c r="PSP8" i="106"/>
  <c r="PSQ8" i="106"/>
  <c r="PSR8" i="106"/>
  <c r="PSS8" i="106"/>
  <c r="PST8" i="106"/>
  <c r="PSU8" i="106"/>
  <c r="PSV8" i="106"/>
  <c r="PSW8" i="106"/>
  <c r="PSX8" i="106"/>
  <c r="PSY8" i="106"/>
  <c r="PSZ8" i="106"/>
  <c r="PTA8" i="106"/>
  <c r="PTB8" i="106"/>
  <c r="PTC8" i="106"/>
  <c r="PTD8" i="106"/>
  <c r="PTE8" i="106"/>
  <c r="PTF8" i="106"/>
  <c r="PTG8" i="106"/>
  <c r="PTH8" i="106"/>
  <c r="PTI8" i="106"/>
  <c r="PTJ8" i="106"/>
  <c r="PTK8" i="106"/>
  <c r="PTL8" i="106"/>
  <c r="PTM8" i="106"/>
  <c r="PTN8" i="106"/>
  <c r="PTO8" i="106"/>
  <c r="PTP8" i="106"/>
  <c r="PTQ8" i="106"/>
  <c r="PTR8" i="106"/>
  <c r="PTS8" i="106"/>
  <c r="PTT8" i="106"/>
  <c r="PTU8" i="106"/>
  <c r="PTV8" i="106"/>
  <c r="PTW8" i="106"/>
  <c r="PTX8" i="106"/>
  <c r="PTY8" i="106"/>
  <c r="PTZ8" i="106"/>
  <c r="PUA8" i="106"/>
  <c r="PUB8" i="106"/>
  <c r="PUC8" i="106"/>
  <c r="PUD8" i="106"/>
  <c r="PUE8" i="106"/>
  <c r="PUF8" i="106"/>
  <c r="PUG8" i="106"/>
  <c r="PUH8" i="106"/>
  <c r="PUI8" i="106"/>
  <c r="PUJ8" i="106"/>
  <c r="PUK8" i="106"/>
  <c r="PUL8" i="106"/>
  <c r="PUM8" i="106"/>
  <c r="PUN8" i="106"/>
  <c r="PUO8" i="106"/>
  <c r="PUP8" i="106"/>
  <c r="PUQ8" i="106"/>
  <c r="PUR8" i="106"/>
  <c r="PUS8" i="106"/>
  <c r="PUT8" i="106"/>
  <c r="PUU8" i="106"/>
  <c r="PUV8" i="106"/>
  <c r="PUW8" i="106"/>
  <c r="PUX8" i="106"/>
  <c r="PUY8" i="106"/>
  <c r="PUZ8" i="106"/>
  <c r="PVA8" i="106"/>
  <c r="PVB8" i="106"/>
  <c r="PVC8" i="106"/>
  <c r="PVD8" i="106"/>
  <c r="PVE8" i="106"/>
  <c r="PVF8" i="106"/>
  <c r="PVG8" i="106"/>
  <c r="PVH8" i="106"/>
  <c r="PVI8" i="106"/>
  <c r="PVJ8" i="106"/>
  <c r="PVK8" i="106"/>
  <c r="PVL8" i="106"/>
  <c r="PVM8" i="106"/>
  <c r="PVN8" i="106"/>
  <c r="PVO8" i="106"/>
  <c r="PVP8" i="106"/>
  <c r="PVQ8" i="106"/>
  <c r="PVR8" i="106"/>
  <c r="PVS8" i="106"/>
  <c r="PVT8" i="106"/>
  <c r="PVU8" i="106"/>
  <c r="PVV8" i="106"/>
  <c r="PVW8" i="106"/>
  <c r="PVX8" i="106"/>
  <c r="PVY8" i="106"/>
  <c r="PVZ8" i="106"/>
  <c r="PWA8" i="106"/>
  <c r="PWB8" i="106"/>
  <c r="PWC8" i="106"/>
  <c r="PWD8" i="106"/>
  <c r="PWE8" i="106"/>
  <c r="PWF8" i="106"/>
  <c r="PWG8" i="106"/>
  <c r="PWH8" i="106"/>
  <c r="PWI8" i="106"/>
  <c r="PWJ8" i="106"/>
  <c r="PWK8" i="106"/>
  <c r="PWL8" i="106"/>
  <c r="PWM8" i="106"/>
  <c r="PWN8" i="106"/>
  <c r="PWO8" i="106"/>
  <c r="PWP8" i="106"/>
  <c r="PWQ8" i="106"/>
  <c r="PWR8" i="106"/>
  <c r="PWS8" i="106"/>
  <c r="PWT8" i="106"/>
  <c r="PWU8" i="106"/>
  <c r="PWV8" i="106"/>
  <c r="PWW8" i="106"/>
  <c r="PWX8" i="106"/>
  <c r="PWY8" i="106"/>
  <c r="PWZ8" i="106"/>
  <c r="PXA8" i="106"/>
  <c r="PXB8" i="106"/>
  <c r="PXC8" i="106"/>
  <c r="PXD8" i="106"/>
  <c r="PXE8" i="106"/>
  <c r="PXF8" i="106"/>
  <c r="PXG8" i="106"/>
  <c r="PXH8" i="106"/>
  <c r="PXI8" i="106"/>
  <c r="PXJ8" i="106"/>
  <c r="PXK8" i="106"/>
  <c r="PXL8" i="106"/>
  <c r="PXM8" i="106"/>
  <c r="PXN8" i="106"/>
  <c r="PXO8" i="106"/>
  <c r="PXP8" i="106"/>
  <c r="PXQ8" i="106"/>
  <c r="PXR8" i="106"/>
  <c r="PXS8" i="106"/>
  <c r="PXT8" i="106"/>
  <c r="PXU8" i="106"/>
  <c r="PXV8" i="106"/>
  <c r="PXW8" i="106"/>
  <c r="PXX8" i="106"/>
  <c r="PXY8" i="106"/>
  <c r="PXZ8" i="106"/>
  <c r="PYA8" i="106"/>
  <c r="PYB8" i="106"/>
  <c r="PYC8" i="106"/>
  <c r="PYD8" i="106"/>
  <c r="PYE8" i="106"/>
  <c r="PYF8" i="106"/>
  <c r="PYG8" i="106"/>
  <c r="PYH8" i="106"/>
  <c r="PYI8" i="106"/>
  <c r="PYJ8" i="106"/>
  <c r="PYK8" i="106"/>
  <c r="PYL8" i="106"/>
  <c r="PYM8" i="106"/>
  <c r="PYN8" i="106"/>
  <c r="PYO8" i="106"/>
  <c r="PYP8" i="106"/>
  <c r="PYQ8" i="106"/>
  <c r="PYR8" i="106"/>
  <c r="PYS8" i="106"/>
  <c r="PYT8" i="106"/>
  <c r="PYU8" i="106"/>
  <c r="PYV8" i="106"/>
  <c r="PYW8" i="106"/>
  <c r="PYX8" i="106"/>
  <c r="PYY8" i="106"/>
  <c r="PYZ8" i="106"/>
  <c r="PZA8" i="106"/>
  <c r="PZB8" i="106"/>
  <c r="PZC8" i="106"/>
  <c r="PZD8" i="106"/>
  <c r="PZE8" i="106"/>
  <c r="PZF8" i="106"/>
  <c r="PZG8" i="106"/>
  <c r="PZH8" i="106"/>
  <c r="PZI8" i="106"/>
  <c r="PZJ8" i="106"/>
  <c r="PZK8" i="106"/>
  <c r="PZL8" i="106"/>
  <c r="PZM8" i="106"/>
  <c r="PZN8" i="106"/>
  <c r="PZO8" i="106"/>
  <c r="PZP8" i="106"/>
  <c r="PZQ8" i="106"/>
  <c r="PZR8" i="106"/>
  <c r="PZS8" i="106"/>
  <c r="PZT8" i="106"/>
  <c r="PZU8" i="106"/>
  <c r="PZV8" i="106"/>
  <c r="PZW8" i="106"/>
  <c r="PZX8" i="106"/>
  <c r="PZY8" i="106"/>
  <c r="PZZ8" i="106"/>
  <c r="QAA8" i="106"/>
  <c r="QAB8" i="106"/>
  <c r="QAC8" i="106"/>
  <c r="QAD8" i="106"/>
  <c r="QAE8" i="106"/>
  <c r="QAF8" i="106"/>
  <c r="QAG8" i="106"/>
  <c r="QAH8" i="106"/>
  <c r="QAI8" i="106"/>
  <c r="QAJ8" i="106"/>
  <c r="QAK8" i="106"/>
  <c r="QAL8" i="106"/>
  <c r="QAM8" i="106"/>
  <c r="QAN8" i="106"/>
  <c r="QAO8" i="106"/>
  <c r="QAP8" i="106"/>
  <c r="QAQ8" i="106"/>
  <c r="QAR8" i="106"/>
  <c r="QAS8" i="106"/>
  <c r="QAT8" i="106"/>
  <c r="QAU8" i="106"/>
  <c r="QAV8" i="106"/>
  <c r="QAW8" i="106"/>
  <c r="QAX8" i="106"/>
  <c r="QAY8" i="106"/>
  <c r="QAZ8" i="106"/>
  <c r="QBA8" i="106"/>
  <c r="QBB8" i="106"/>
  <c r="QBC8" i="106"/>
  <c r="QBD8" i="106"/>
  <c r="QBE8" i="106"/>
  <c r="QBF8" i="106"/>
  <c r="QBG8" i="106"/>
  <c r="QBH8" i="106"/>
  <c r="QBI8" i="106"/>
  <c r="QBJ8" i="106"/>
  <c r="QBK8" i="106"/>
  <c r="QBL8" i="106"/>
  <c r="QBM8" i="106"/>
  <c r="QBN8" i="106"/>
  <c r="QBO8" i="106"/>
  <c r="QBP8" i="106"/>
  <c r="QBQ8" i="106"/>
  <c r="QBR8" i="106"/>
  <c r="QBS8" i="106"/>
  <c r="QBT8" i="106"/>
  <c r="QBU8" i="106"/>
  <c r="QBV8" i="106"/>
  <c r="QBW8" i="106"/>
  <c r="QBX8" i="106"/>
  <c r="QBY8" i="106"/>
  <c r="QBZ8" i="106"/>
  <c r="QCA8" i="106"/>
  <c r="QCB8" i="106"/>
  <c r="QCC8" i="106"/>
  <c r="QCD8" i="106"/>
  <c r="QCE8" i="106"/>
  <c r="QCF8" i="106"/>
  <c r="QCG8" i="106"/>
  <c r="QCH8" i="106"/>
  <c r="QCI8" i="106"/>
  <c r="QCJ8" i="106"/>
  <c r="QCK8" i="106"/>
  <c r="QCL8" i="106"/>
  <c r="QCM8" i="106"/>
  <c r="QCN8" i="106"/>
  <c r="QCO8" i="106"/>
  <c r="QCP8" i="106"/>
  <c r="QCQ8" i="106"/>
  <c r="QCR8" i="106"/>
  <c r="QCS8" i="106"/>
  <c r="QCT8" i="106"/>
  <c r="QCU8" i="106"/>
  <c r="QCV8" i="106"/>
  <c r="QCW8" i="106"/>
  <c r="QCX8" i="106"/>
  <c r="QCY8" i="106"/>
  <c r="QCZ8" i="106"/>
  <c r="QDA8" i="106"/>
  <c r="QDB8" i="106"/>
  <c r="QDC8" i="106"/>
  <c r="QDD8" i="106"/>
  <c r="QDE8" i="106"/>
  <c r="QDF8" i="106"/>
  <c r="QDG8" i="106"/>
  <c r="QDH8" i="106"/>
  <c r="QDI8" i="106"/>
  <c r="QDJ8" i="106"/>
  <c r="QDK8" i="106"/>
  <c r="QDL8" i="106"/>
  <c r="QDM8" i="106"/>
  <c r="QDN8" i="106"/>
  <c r="QDO8" i="106"/>
  <c r="QDP8" i="106"/>
  <c r="QDQ8" i="106"/>
  <c r="QDR8" i="106"/>
  <c r="QDS8" i="106"/>
  <c r="QDT8" i="106"/>
  <c r="QDU8" i="106"/>
  <c r="QDV8" i="106"/>
  <c r="QDW8" i="106"/>
  <c r="QDX8" i="106"/>
  <c r="QDY8" i="106"/>
  <c r="QDZ8" i="106"/>
  <c r="QEA8" i="106"/>
  <c r="QEB8" i="106"/>
  <c r="QEC8" i="106"/>
  <c r="QED8" i="106"/>
  <c r="QEE8" i="106"/>
  <c r="QEF8" i="106"/>
  <c r="QEG8" i="106"/>
  <c r="QEH8" i="106"/>
  <c r="QEI8" i="106"/>
  <c r="QEJ8" i="106"/>
  <c r="QEK8" i="106"/>
  <c r="QEL8" i="106"/>
  <c r="QEM8" i="106"/>
  <c r="QEN8" i="106"/>
  <c r="QEO8" i="106"/>
  <c r="QEP8" i="106"/>
  <c r="QEQ8" i="106"/>
  <c r="QER8" i="106"/>
  <c r="QES8" i="106"/>
  <c r="QET8" i="106"/>
  <c r="QEU8" i="106"/>
  <c r="QEV8" i="106"/>
  <c r="QEW8" i="106"/>
  <c r="QEX8" i="106"/>
  <c r="QEY8" i="106"/>
  <c r="QEZ8" i="106"/>
  <c r="QFA8" i="106"/>
  <c r="QFB8" i="106"/>
  <c r="QFC8" i="106"/>
  <c r="QFD8" i="106"/>
  <c r="QFE8" i="106"/>
  <c r="QFF8" i="106"/>
  <c r="QFG8" i="106"/>
  <c r="QFH8" i="106"/>
  <c r="QFI8" i="106"/>
  <c r="QFJ8" i="106"/>
  <c r="QFK8" i="106"/>
  <c r="QFL8" i="106"/>
  <c r="QFM8" i="106"/>
  <c r="QFN8" i="106"/>
  <c r="QFO8" i="106"/>
  <c r="QFP8" i="106"/>
  <c r="QFQ8" i="106"/>
  <c r="QFR8" i="106"/>
  <c r="QFS8" i="106"/>
  <c r="QFT8" i="106"/>
  <c r="QFU8" i="106"/>
  <c r="QFV8" i="106"/>
  <c r="QFW8" i="106"/>
  <c r="QFX8" i="106"/>
  <c r="QFY8" i="106"/>
  <c r="QFZ8" i="106"/>
  <c r="QGA8" i="106"/>
  <c r="QGB8" i="106"/>
  <c r="QGC8" i="106"/>
  <c r="QGD8" i="106"/>
  <c r="QGE8" i="106"/>
  <c r="QGF8" i="106"/>
  <c r="QGG8" i="106"/>
  <c r="QGH8" i="106"/>
  <c r="QGI8" i="106"/>
  <c r="QGJ8" i="106"/>
  <c r="QGK8" i="106"/>
  <c r="QGL8" i="106"/>
  <c r="QGM8" i="106"/>
  <c r="QGN8" i="106"/>
  <c r="QGO8" i="106"/>
  <c r="QGP8" i="106"/>
  <c r="QGQ8" i="106"/>
  <c r="QGR8" i="106"/>
  <c r="QGS8" i="106"/>
  <c r="QGT8" i="106"/>
  <c r="QGU8" i="106"/>
  <c r="QGV8" i="106"/>
  <c r="QGW8" i="106"/>
  <c r="QGX8" i="106"/>
  <c r="QGY8" i="106"/>
  <c r="QGZ8" i="106"/>
  <c r="QHA8" i="106"/>
  <c r="QHB8" i="106"/>
  <c r="QHC8" i="106"/>
  <c r="QHD8" i="106"/>
  <c r="QHE8" i="106"/>
  <c r="QHF8" i="106"/>
  <c r="QHG8" i="106"/>
  <c r="QHH8" i="106"/>
  <c r="QHI8" i="106"/>
  <c r="QHJ8" i="106"/>
  <c r="QHK8" i="106"/>
  <c r="QHL8" i="106"/>
  <c r="QHM8" i="106"/>
  <c r="QHN8" i="106"/>
  <c r="QHO8" i="106"/>
  <c r="QHP8" i="106"/>
  <c r="QHQ8" i="106"/>
  <c r="QHR8" i="106"/>
  <c r="QHS8" i="106"/>
  <c r="QHT8" i="106"/>
  <c r="QHU8" i="106"/>
  <c r="QHV8" i="106"/>
  <c r="QHW8" i="106"/>
  <c r="QHX8" i="106"/>
  <c r="QHY8" i="106"/>
  <c r="QHZ8" i="106"/>
  <c r="QIA8" i="106"/>
  <c r="QIB8" i="106"/>
  <c r="QIC8" i="106"/>
  <c r="QID8" i="106"/>
  <c r="QIE8" i="106"/>
  <c r="QIF8" i="106"/>
  <c r="QIG8" i="106"/>
  <c r="QIH8" i="106"/>
  <c r="QII8" i="106"/>
  <c r="QIJ8" i="106"/>
  <c r="QIK8" i="106"/>
  <c r="QIL8" i="106"/>
  <c r="QIM8" i="106"/>
  <c r="QIN8" i="106"/>
  <c r="QIO8" i="106"/>
  <c r="QIP8" i="106"/>
  <c r="QIQ8" i="106"/>
  <c r="QIR8" i="106"/>
  <c r="QIS8" i="106"/>
  <c r="QIT8" i="106"/>
  <c r="QIU8" i="106"/>
  <c r="QIV8" i="106"/>
  <c r="QIW8" i="106"/>
  <c r="QIX8" i="106"/>
  <c r="QIY8" i="106"/>
  <c r="QIZ8" i="106"/>
  <c r="QJA8" i="106"/>
  <c r="QJB8" i="106"/>
  <c r="QJC8" i="106"/>
  <c r="QJD8" i="106"/>
  <c r="QJE8" i="106"/>
  <c r="QJF8" i="106"/>
  <c r="QJG8" i="106"/>
  <c r="QJH8" i="106"/>
  <c r="QJI8" i="106"/>
  <c r="QJJ8" i="106"/>
  <c r="QJK8" i="106"/>
  <c r="QJL8" i="106"/>
  <c r="QJM8" i="106"/>
  <c r="QJN8" i="106"/>
  <c r="QJO8" i="106"/>
  <c r="QJP8" i="106"/>
  <c r="QJQ8" i="106"/>
  <c r="QJR8" i="106"/>
  <c r="QJS8" i="106"/>
  <c r="QJT8" i="106"/>
  <c r="QJU8" i="106"/>
  <c r="QJV8" i="106"/>
  <c r="QJW8" i="106"/>
  <c r="QJX8" i="106"/>
  <c r="QJY8" i="106"/>
  <c r="QJZ8" i="106"/>
  <c r="QKA8" i="106"/>
  <c r="QKB8" i="106"/>
  <c r="QKC8" i="106"/>
  <c r="QKD8" i="106"/>
  <c r="QKE8" i="106"/>
  <c r="QKF8" i="106"/>
  <c r="QKG8" i="106"/>
  <c r="QKH8" i="106"/>
  <c r="QKI8" i="106"/>
  <c r="QKJ8" i="106"/>
  <c r="QKK8" i="106"/>
  <c r="QKL8" i="106"/>
  <c r="QKM8" i="106"/>
  <c r="QKN8" i="106"/>
  <c r="QKO8" i="106"/>
  <c r="QKP8" i="106"/>
  <c r="QKQ8" i="106"/>
  <c r="QKR8" i="106"/>
  <c r="QKS8" i="106"/>
  <c r="QKT8" i="106"/>
  <c r="QKU8" i="106"/>
  <c r="QKV8" i="106"/>
  <c r="QKW8" i="106"/>
  <c r="QKX8" i="106"/>
  <c r="QKY8" i="106"/>
  <c r="QKZ8" i="106"/>
  <c r="QLA8" i="106"/>
  <c r="QLB8" i="106"/>
  <c r="QLC8" i="106"/>
  <c r="QLD8" i="106"/>
  <c r="QLE8" i="106"/>
  <c r="QLF8" i="106"/>
  <c r="QLG8" i="106"/>
  <c r="QLH8" i="106"/>
  <c r="QLI8" i="106"/>
  <c r="QLJ8" i="106"/>
  <c r="QLK8" i="106"/>
  <c r="QLL8" i="106"/>
  <c r="QLM8" i="106"/>
  <c r="QLN8" i="106"/>
  <c r="QLO8" i="106"/>
  <c r="QLP8" i="106"/>
  <c r="QLQ8" i="106"/>
  <c r="QLR8" i="106"/>
  <c r="QLS8" i="106"/>
  <c r="QLT8" i="106"/>
  <c r="QLU8" i="106"/>
  <c r="QLV8" i="106"/>
  <c r="QLW8" i="106"/>
  <c r="QLX8" i="106"/>
  <c r="QLY8" i="106"/>
  <c r="QLZ8" i="106"/>
  <c r="QMA8" i="106"/>
  <c r="QMB8" i="106"/>
  <c r="QMC8" i="106"/>
  <c r="QMD8" i="106"/>
  <c r="QME8" i="106"/>
  <c r="QMF8" i="106"/>
  <c r="QMG8" i="106"/>
  <c r="QMH8" i="106"/>
  <c r="QMI8" i="106"/>
  <c r="QMJ8" i="106"/>
  <c r="QMK8" i="106"/>
  <c r="QML8" i="106"/>
  <c r="QMM8" i="106"/>
  <c r="QMN8" i="106"/>
  <c r="QMO8" i="106"/>
  <c r="QMP8" i="106"/>
  <c r="QMQ8" i="106"/>
  <c r="QMR8" i="106"/>
  <c r="QMS8" i="106"/>
  <c r="QMT8" i="106"/>
  <c r="QMU8" i="106"/>
  <c r="QMV8" i="106"/>
  <c r="QMW8" i="106"/>
  <c r="QMX8" i="106"/>
  <c r="QMY8" i="106"/>
  <c r="QMZ8" i="106"/>
  <c r="QNA8" i="106"/>
  <c r="QNB8" i="106"/>
  <c r="QNC8" i="106"/>
  <c r="QND8" i="106"/>
  <c r="QNE8" i="106"/>
  <c r="QNF8" i="106"/>
  <c r="QNG8" i="106"/>
  <c r="QNH8" i="106"/>
  <c r="QNI8" i="106"/>
  <c r="QNJ8" i="106"/>
  <c r="QNK8" i="106"/>
  <c r="QNL8" i="106"/>
  <c r="QNM8" i="106"/>
  <c r="QNN8" i="106"/>
  <c r="QNO8" i="106"/>
  <c r="QNP8" i="106"/>
  <c r="QNQ8" i="106"/>
  <c r="QNR8" i="106"/>
  <c r="QNS8" i="106"/>
  <c r="QNT8" i="106"/>
  <c r="QNU8" i="106"/>
  <c r="QNV8" i="106"/>
  <c r="QNW8" i="106"/>
  <c r="QNX8" i="106"/>
  <c r="QNY8" i="106"/>
  <c r="QNZ8" i="106"/>
  <c r="QOA8" i="106"/>
  <c r="QOB8" i="106"/>
  <c r="QOC8" i="106"/>
  <c r="QOD8" i="106"/>
  <c r="QOE8" i="106"/>
  <c r="QOF8" i="106"/>
  <c r="QOG8" i="106"/>
  <c r="QOH8" i="106"/>
  <c r="QOI8" i="106"/>
  <c r="QOJ8" i="106"/>
  <c r="QOK8" i="106"/>
  <c r="QOL8" i="106"/>
  <c r="QOM8" i="106"/>
  <c r="QON8" i="106"/>
  <c r="QOO8" i="106"/>
  <c r="QOP8" i="106"/>
  <c r="QOQ8" i="106"/>
  <c r="QOR8" i="106"/>
  <c r="QOS8" i="106"/>
  <c r="QOT8" i="106"/>
  <c r="QOU8" i="106"/>
  <c r="QOV8" i="106"/>
  <c r="QOW8" i="106"/>
  <c r="QOX8" i="106"/>
  <c r="QOY8" i="106"/>
  <c r="QOZ8" i="106"/>
  <c r="QPA8" i="106"/>
  <c r="QPB8" i="106"/>
  <c r="QPC8" i="106"/>
  <c r="QPD8" i="106"/>
  <c r="QPE8" i="106"/>
  <c r="QPF8" i="106"/>
  <c r="QPG8" i="106"/>
  <c r="QPH8" i="106"/>
  <c r="QPI8" i="106"/>
  <c r="QPJ8" i="106"/>
  <c r="QPK8" i="106"/>
  <c r="QPL8" i="106"/>
  <c r="QPM8" i="106"/>
  <c r="QPN8" i="106"/>
  <c r="QPO8" i="106"/>
  <c r="QPP8" i="106"/>
  <c r="QPQ8" i="106"/>
  <c r="QPR8" i="106"/>
  <c r="QPS8" i="106"/>
  <c r="QPT8" i="106"/>
  <c r="QPU8" i="106"/>
  <c r="QPV8" i="106"/>
  <c r="QPW8" i="106"/>
  <c r="QPX8" i="106"/>
  <c r="QPY8" i="106"/>
  <c r="QPZ8" i="106"/>
  <c r="QQA8" i="106"/>
  <c r="QQB8" i="106"/>
  <c r="QQC8" i="106"/>
  <c r="QQD8" i="106"/>
  <c r="QQE8" i="106"/>
  <c r="QQF8" i="106"/>
  <c r="QQG8" i="106"/>
  <c r="QQH8" i="106"/>
  <c r="QQI8" i="106"/>
  <c r="QQJ8" i="106"/>
  <c r="QQK8" i="106"/>
  <c r="QQL8" i="106"/>
  <c r="QQM8" i="106"/>
  <c r="QQN8" i="106"/>
  <c r="QQO8" i="106"/>
  <c r="QQP8" i="106"/>
  <c r="QQQ8" i="106"/>
  <c r="QQR8" i="106"/>
  <c r="QQS8" i="106"/>
  <c r="QQT8" i="106"/>
  <c r="QQU8" i="106"/>
  <c r="QQV8" i="106"/>
  <c r="QQW8" i="106"/>
  <c r="QQX8" i="106"/>
  <c r="QQY8" i="106"/>
  <c r="QQZ8" i="106"/>
  <c r="QRA8" i="106"/>
  <c r="QRB8" i="106"/>
  <c r="QRC8" i="106"/>
  <c r="QRD8" i="106"/>
  <c r="QRE8" i="106"/>
  <c r="QRF8" i="106"/>
  <c r="QRG8" i="106"/>
  <c r="QRH8" i="106"/>
  <c r="QRI8" i="106"/>
  <c r="QRJ8" i="106"/>
  <c r="QRK8" i="106"/>
  <c r="QRL8" i="106"/>
  <c r="QRM8" i="106"/>
  <c r="QRN8" i="106"/>
  <c r="QRO8" i="106"/>
  <c r="QRP8" i="106"/>
  <c r="QRQ8" i="106"/>
  <c r="QRR8" i="106"/>
  <c r="QRS8" i="106"/>
  <c r="QRT8" i="106"/>
  <c r="QRU8" i="106"/>
  <c r="QRV8" i="106"/>
  <c r="QRW8" i="106"/>
  <c r="QRX8" i="106"/>
  <c r="QRY8" i="106"/>
  <c r="QRZ8" i="106"/>
  <c r="QSA8" i="106"/>
  <c r="QSB8" i="106"/>
  <c r="QSC8" i="106"/>
  <c r="QSD8" i="106"/>
  <c r="QSE8" i="106"/>
  <c r="QSF8" i="106"/>
  <c r="QSG8" i="106"/>
  <c r="QSH8" i="106"/>
  <c r="QSI8" i="106"/>
  <c r="QSJ8" i="106"/>
  <c r="QSK8" i="106"/>
  <c r="QSL8" i="106"/>
  <c r="QSM8" i="106"/>
  <c r="QSN8" i="106"/>
  <c r="QSO8" i="106"/>
  <c r="QSP8" i="106"/>
  <c r="QSQ8" i="106"/>
  <c r="QSR8" i="106"/>
  <c r="QSS8" i="106"/>
  <c r="QST8" i="106"/>
  <c r="QSU8" i="106"/>
  <c r="QSV8" i="106"/>
  <c r="QSW8" i="106"/>
  <c r="QSX8" i="106"/>
  <c r="QSY8" i="106"/>
  <c r="QSZ8" i="106"/>
  <c r="QTA8" i="106"/>
  <c r="QTB8" i="106"/>
  <c r="QTC8" i="106"/>
  <c r="QTD8" i="106"/>
  <c r="QTE8" i="106"/>
  <c r="QTF8" i="106"/>
  <c r="QTG8" i="106"/>
  <c r="QTH8" i="106"/>
  <c r="QTI8" i="106"/>
  <c r="QTJ8" i="106"/>
  <c r="QTK8" i="106"/>
  <c r="QTL8" i="106"/>
  <c r="QTM8" i="106"/>
  <c r="QTN8" i="106"/>
  <c r="QTO8" i="106"/>
  <c r="QTP8" i="106"/>
  <c r="QTQ8" i="106"/>
  <c r="QTR8" i="106"/>
  <c r="QTS8" i="106"/>
  <c r="QTT8" i="106"/>
  <c r="QTU8" i="106"/>
  <c r="QTV8" i="106"/>
  <c r="QTW8" i="106"/>
  <c r="QTX8" i="106"/>
  <c r="QTY8" i="106"/>
  <c r="QTZ8" i="106"/>
  <c r="QUA8" i="106"/>
  <c r="QUB8" i="106"/>
  <c r="QUC8" i="106"/>
  <c r="QUD8" i="106"/>
  <c r="QUE8" i="106"/>
  <c r="QUF8" i="106"/>
  <c r="QUG8" i="106"/>
  <c r="QUH8" i="106"/>
  <c r="QUI8" i="106"/>
  <c r="QUJ8" i="106"/>
  <c r="QUK8" i="106"/>
  <c r="QUL8" i="106"/>
  <c r="QUM8" i="106"/>
  <c r="QUN8" i="106"/>
  <c r="QUO8" i="106"/>
  <c r="QUP8" i="106"/>
  <c r="QUQ8" i="106"/>
  <c r="QUR8" i="106"/>
  <c r="QUS8" i="106"/>
  <c r="QUT8" i="106"/>
  <c r="QUU8" i="106"/>
  <c r="QUV8" i="106"/>
  <c r="QUW8" i="106"/>
  <c r="QUX8" i="106"/>
  <c r="QUY8" i="106"/>
  <c r="QUZ8" i="106"/>
  <c r="QVA8" i="106"/>
  <c r="QVB8" i="106"/>
  <c r="QVC8" i="106"/>
  <c r="QVD8" i="106"/>
  <c r="QVE8" i="106"/>
  <c r="QVF8" i="106"/>
  <c r="QVG8" i="106"/>
  <c r="QVH8" i="106"/>
  <c r="QVI8" i="106"/>
  <c r="QVJ8" i="106"/>
  <c r="QVK8" i="106"/>
  <c r="QVL8" i="106"/>
  <c r="QVM8" i="106"/>
  <c r="QVN8" i="106"/>
  <c r="QVO8" i="106"/>
  <c r="QVP8" i="106"/>
  <c r="QVQ8" i="106"/>
  <c r="QVR8" i="106"/>
  <c r="QVS8" i="106"/>
  <c r="QVT8" i="106"/>
  <c r="QVU8" i="106"/>
  <c r="QVV8" i="106"/>
  <c r="QVW8" i="106"/>
  <c r="QVX8" i="106"/>
  <c r="QVY8" i="106"/>
  <c r="QVZ8" i="106"/>
  <c r="QWA8" i="106"/>
  <c r="QWB8" i="106"/>
  <c r="QWC8" i="106"/>
  <c r="QWD8" i="106"/>
  <c r="QWE8" i="106"/>
  <c r="QWF8" i="106"/>
  <c r="QWG8" i="106"/>
  <c r="QWH8" i="106"/>
  <c r="QWI8" i="106"/>
  <c r="QWJ8" i="106"/>
  <c r="QWK8" i="106"/>
  <c r="QWL8" i="106"/>
  <c r="QWM8" i="106"/>
  <c r="QWN8" i="106"/>
  <c r="QWO8" i="106"/>
  <c r="QWP8" i="106"/>
  <c r="QWQ8" i="106"/>
  <c r="QWR8" i="106"/>
  <c r="QWS8" i="106"/>
  <c r="QWT8" i="106"/>
  <c r="QWU8" i="106"/>
  <c r="QWV8" i="106"/>
  <c r="QWW8" i="106"/>
  <c r="QWX8" i="106"/>
  <c r="QWY8" i="106"/>
  <c r="QWZ8" i="106"/>
  <c r="QXA8" i="106"/>
  <c r="QXB8" i="106"/>
  <c r="QXC8" i="106"/>
  <c r="QXD8" i="106"/>
  <c r="QXE8" i="106"/>
  <c r="QXF8" i="106"/>
  <c r="QXG8" i="106"/>
  <c r="QXH8" i="106"/>
  <c r="QXI8" i="106"/>
  <c r="QXJ8" i="106"/>
  <c r="QXK8" i="106"/>
  <c r="QXL8" i="106"/>
  <c r="QXM8" i="106"/>
  <c r="QXN8" i="106"/>
  <c r="QXO8" i="106"/>
  <c r="QXP8" i="106"/>
  <c r="QXQ8" i="106"/>
  <c r="QXR8" i="106"/>
  <c r="QXS8" i="106"/>
  <c r="QXT8" i="106"/>
  <c r="QXU8" i="106"/>
  <c r="QXV8" i="106"/>
  <c r="QXW8" i="106"/>
  <c r="QXX8" i="106"/>
  <c r="QXY8" i="106"/>
  <c r="QXZ8" i="106"/>
  <c r="QYA8" i="106"/>
  <c r="QYB8" i="106"/>
  <c r="QYC8" i="106"/>
  <c r="QYD8" i="106"/>
  <c r="QYE8" i="106"/>
  <c r="QYF8" i="106"/>
  <c r="QYG8" i="106"/>
  <c r="QYH8" i="106"/>
  <c r="QYI8" i="106"/>
  <c r="QYJ8" i="106"/>
  <c r="QYK8" i="106"/>
  <c r="QYL8" i="106"/>
  <c r="QYM8" i="106"/>
  <c r="QYN8" i="106"/>
  <c r="QYO8" i="106"/>
  <c r="QYP8" i="106"/>
  <c r="QYQ8" i="106"/>
  <c r="QYR8" i="106"/>
  <c r="QYS8" i="106"/>
  <c r="QYT8" i="106"/>
  <c r="QYU8" i="106"/>
  <c r="QYV8" i="106"/>
  <c r="QYW8" i="106"/>
  <c r="QYX8" i="106"/>
  <c r="QYY8" i="106"/>
  <c r="QYZ8" i="106"/>
  <c r="QZA8" i="106"/>
  <c r="QZB8" i="106"/>
  <c r="QZC8" i="106"/>
  <c r="QZD8" i="106"/>
  <c r="QZE8" i="106"/>
  <c r="QZF8" i="106"/>
  <c r="QZG8" i="106"/>
  <c r="QZH8" i="106"/>
  <c r="QZI8" i="106"/>
  <c r="QZJ8" i="106"/>
  <c r="QZK8" i="106"/>
  <c r="QZL8" i="106"/>
  <c r="QZM8" i="106"/>
  <c r="QZN8" i="106"/>
  <c r="QZO8" i="106"/>
  <c r="QZP8" i="106"/>
  <c r="QZQ8" i="106"/>
  <c r="QZR8" i="106"/>
  <c r="QZS8" i="106"/>
  <c r="QZT8" i="106"/>
  <c r="QZU8" i="106"/>
  <c r="QZV8" i="106"/>
  <c r="QZW8" i="106"/>
  <c r="QZX8" i="106"/>
  <c r="QZY8" i="106"/>
  <c r="QZZ8" i="106"/>
  <c r="RAA8" i="106"/>
  <c r="RAB8" i="106"/>
  <c r="RAC8" i="106"/>
  <c r="RAD8" i="106"/>
  <c r="RAE8" i="106"/>
  <c r="RAF8" i="106"/>
  <c r="RAG8" i="106"/>
  <c r="RAH8" i="106"/>
  <c r="RAI8" i="106"/>
  <c r="RAJ8" i="106"/>
  <c r="RAK8" i="106"/>
  <c r="RAL8" i="106"/>
  <c r="RAM8" i="106"/>
  <c r="RAN8" i="106"/>
  <c r="RAO8" i="106"/>
  <c r="RAP8" i="106"/>
  <c r="RAQ8" i="106"/>
  <c r="RAR8" i="106"/>
  <c r="RAS8" i="106"/>
  <c r="RAT8" i="106"/>
  <c r="RAU8" i="106"/>
  <c r="RAV8" i="106"/>
  <c r="RAW8" i="106"/>
  <c r="RAX8" i="106"/>
  <c r="RAY8" i="106"/>
  <c r="RAZ8" i="106"/>
  <c r="RBA8" i="106"/>
  <c r="RBB8" i="106"/>
  <c r="RBC8" i="106"/>
  <c r="RBD8" i="106"/>
  <c r="RBE8" i="106"/>
  <c r="RBF8" i="106"/>
  <c r="RBG8" i="106"/>
  <c r="RBH8" i="106"/>
  <c r="RBI8" i="106"/>
  <c r="RBJ8" i="106"/>
  <c r="RBK8" i="106"/>
  <c r="RBL8" i="106"/>
  <c r="RBM8" i="106"/>
  <c r="RBN8" i="106"/>
  <c r="RBO8" i="106"/>
  <c r="RBP8" i="106"/>
  <c r="RBQ8" i="106"/>
  <c r="RBR8" i="106"/>
  <c r="RBS8" i="106"/>
  <c r="RBT8" i="106"/>
  <c r="RBU8" i="106"/>
  <c r="RBV8" i="106"/>
  <c r="RBW8" i="106"/>
  <c r="RBX8" i="106"/>
  <c r="RBY8" i="106"/>
  <c r="RBZ8" i="106"/>
  <c r="RCA8" i="106"/>
  <c r="RCB8" i="106"/>
  <c r="RCC8" i="106"/>
  <c r="RCD8" i="106"/>
  <c r="RCE8" i="106"/>
  <c r="RCF8" i="106"/>
  <c r="RCG8" i="106"/>
  <c r="RCH8" i="106"/>
  <c r="RCI8" i="106"/>
  <c r="RCJ8" i="106"/>
  <c r="RCK8" i="106"/>
  <c r="RCL8" i="106"/>
  <c r="RCM8" i="106"/>
  <c r="RCN8" i="106"/>
  <c r="RCO8" i="106"/>
  <c r="RCP8" i="106"/>
  <c r="RCQ8" i="106"/>
  <c r="RCR8" i="106"/>
  <c r="RCS8" i="106"/>
  <c r="RCT8" i="106"/>
  <c r="RCU8" i="106"/>
  <c r="RCV8" i="106"/>
  <c r="RCW8" i="106"/>
  <c r="RCX8" i="106"/>
  <c r="RCY8" i="106"/>
  <c r="RCZ8" i="106"/>
  <c r="RDA8" i="106"/>
  <c r="RDB8" i="106"/>
  <c r="RDC8" i="106"/>
  <c r="RDD8" i="106"/>
  <c r="RDE8" i="106"/>
  <c r="RDF8" i="106"/>
  <c r="RDG8" i="106"/>
  <c r="RDH8" i="106"/>
  <c r="RDI8" i="106"/>
  <c r="RDJ8" i="106"/>
  <c r="RDK8" i="106"/>
  <c r="RDL8" i="106"/>
  <c r="RDM8" i="106"/>
  <c r="RDN8" i="106"/>
  <c r="RDO8" i="106"/>
  <c r="RDP8" i="106"/>
  <c r="RDQ8" i="106"/>
  <c r="RDR8" i="106"/>
  <c r="RDS8" i="106"/>
  <c r="RDT8" i="106"/>
  <c r="RDU8" i="106"/>
  <c r="RDV8" i="106"/>
  <c r="RDW8" i="106"/>
  <c r="RDX8" i="106"/>
  <c r="RDY8" i="106"/>
  <c r="RDZ8" i="106"/>
  <c r="REA8" i="106"/>
  <c r="REB8" i="106"/>
  <c r="REC8" i="106"/>
  <c r="RED8" i="106"/>
  <c r="REE8" i="106"/>
  <c r="REF8" i="106"/>
  <c r="REG8" i="106"/>
  <c r="REH8" i="106"/>
  <c r="REI8" i="106"/>
  <c r="REJ8" i="106"/>
  <c r="REK8" i="106"/>
  <c r="REL8" i="106"/>
  <c r="REM8" i="106"/>
  <c r="REN8" i="106"/>
  <c r="REO8" i="106"/>
  <c r="REP8" i="106"/>
  <c r="REQ8" i="106"/>
  <c r="RER8" i="106"/>
  <c r="RES8" i="106"/>
  <c r="RET8" i="106"/>
  <c r="REU8" i="106"/>
  <c r="REV8" i="106"/>
  <c r="REW8" i="106"/>
  <c r="REX8" i="106"/>
  <c r="REY8" i="106"/>
  <c r="REZ8" i="106"/>
  <c r="RFA8" i="106"/>
  <c r="RFB8" i="106"/>
  <c r="RFC8" i="106"/>
  <c r="RFD8" i="106"/>
  <c r="RFE8" i="106"/>
  <c r="RFF8" i="106"/>
  <c r="RFG8" i="106"/>
  <c r="RFH8" i="106"/>
  <c r="RFI8" i="106"/>
  <c r="RFJ8" i="106"/>
  <c r="RFK8" i="106"/>
  <c r="RFL8" i="106"/>
  <c r="RFM8" i="106"/>
  <c r="RFN8" i="106"/>
  <c r="RFO8" i="106"/>
  <c r="RFP8" i="106"/>
  <c r="RFQ8" i="106"/>
  <c r="RFR8" i="106"/>
  <c r="RFS8" i="106"/>
  <c r="RFT8" i="106"/>
  <c r="RFU8" i="106"/>
  <c r="RFV8" i="106"/>
  <c r="RFW8" i="106"/>
  <c r="RFX8" i="106"/>
  <c r="RFY8" i="106"/>
  <c r="RFZ8" i="106"/>
  <c r="RGA8" i="106"/>
  <c r="RGB8" i="106"/>
  <c r="RGC8" i="106"/>
  <c r="RGD8" i="106"/>
  <c r="RGE8" i="106"/>
  <c r="RGF8" i="106"/>
  <c r="RGG8" i="106"/>
  <c r="RGH8" i="106"/>
  <c r="RGI8" i="106"/>
  <c r="RGJ8" i="106"/>
  <c r="RGK8" i="106"/>
  <c r="RGL8" i="106"/>
  <c r="RGM8" i="106"/>
  <c r="RGN8" i="106"/>
  <c r="RGO8" i="106"/>
  <c r="RGP8" i="106"/>
  <c r="RGQ8" i="106"/>
  <c r="RGR8" i="106"/>
  <c r="RGS8" i="106"/>
  <c r="RGT8" i="106"/>
  <c r="RGU8" i="106"/>
  <c r="RGV8" i="106"/>
  <c r="RGW8" i="106"/>
  <c r="RGX8" i="106"/>
  <c r="RGY8" i="106"/>
  <c r="RGZ8" i="106"/>
  <c r="RHA8" i="106"/>
  <c r="RHB8" i="106"/>
  <c r="RHC8" i="106"/>
  <c r="RHD8" i="106"/>
  <c r="RHE8" i="106"/>
  <c r="RHF8" i="106"/>
  <c r="RHG8" i="106"/>
  <c r="RHH8" i="106"/>
  <c r="RHI8" i="106"/>
  <c r="RHJ8" i="106"/>
  <c r="RHK8" i="106"/>
  <c r="RHL8" i="106"/>
  <c r="RHM8" i="106"/>
  <c r="RHN8" i="106"/>
  <c r="RHO8" i="106"/>
  <c r="RHP8" i="106"/>
  <c r="RHQ8" i="106"/>
  <c r="RHR8" i="106"/>
  <c r="RHS8" i="106"/>
  <c r="RHT8" i="106"/>
  <c r="RHU8" i="106"/>
  <c r="RHV8" i="106"/>
  <c r="RHW8" i="106"/>
  <c r="RHX8" i="106"/>
  <c r="RHY8" i="106"/>
  <c r="RHZ8" i="106"/>
  <c r="RIA8" i="106"/>
  <c r="RIB8" i="106"/>
  <c r="RIC8" i="106"/>
  <c r="RID8" i="106"/>
  <c r="RIE8" i="106"/>
  <c r="RIF8" i="106"/>
  <c r="RIG8" i="106"/>
  <c r="RIH8" i="106"/>
  <c r="RII8" i="106"/>
  <c r="RIJ8" i="106"/>
  <c r="RIK8" i="106"/>
  <c r="RIL8" i="106"/>
  <c r="RIM8" i="106"/>
  <c r="RIN8" i="106"/>
  <c r="RIO8" i="106"/>
  <c r="RIP8" i="106"/>
  <c r="RIQ8" i="106"/>
  <c r="RIR8" i="106"/>
  <c r="RIS8" i="106"/>
  <c r="RIT8" i="106"/>
  <c r="RIU8" i="106"/>
  <c r="RIV8" i="106"/>
  <c r="RIW8" i="106"/>
  <c r="RIX8" i="106"/>
  <c r="RIY8" i="106"/>
  <c r="RIZ8" i="106"/>
  <c r="RJA8" i="106"/>
  <c r="RJB8" i="106"/>
  <c r="RJC8" i="106"/>
  <c r="RJD8" i="106"/>
  <c r="RJE8" i="106"/>
  <c r="RJF8" i="106"/>
  <c r="RJG8" i="106"/>
  <c r="RJH8" i="106"/>
  <c r="RJI8" i="106"/>
  <c r="RJJ8" i="106"/>
  <c r="RJK8" i="106"/>
  <c r="RJL8" i="106"/>
  <c r="RJM8" i="106"/>
  <c r="RJN8" i="106"/>
  <c r="RJO8" i="106"/>
  <c r="RJP8" i="106"/>
  <c r="RJQ8" i="106"/>
  <c r="RJR8" i="106"/>
  <c r="RJS8" i="106"/>
  <c r="RJT8" i="106"/>
  <c r="RJU8" i="106"/>
  <c r="RJV8" i="106"/>
  <c r="RJW8" i="106"/>
  <c r="RJX8" i="106"/>
  <c r="RJY8" i="106"/>
  <c r="RJZ8" i="106"/>
  <c r="RKA8" i="106"/>
  <c r="RKB8" i="106"/>
  <c r="RKC8" i="106"/>
  <c r="RKD8" i="106"/>
  <c r="RKE8" i="106"/>
  <c r="RKF8" i="106"/>
  <c r="RKG8" i="106"/>
  <c r="RKH8" i="106"/>
  <c r="RKI8" i="106"/>
  <c r="RKJ8" i="106"/>
  <c r="RKK8" i="106"/>
  <c r="RKL8" i="106"/>
  <c r="RKM8" i="106"/>
  <c r="RKN8" i="106"/>
  <c r="RKO8" i="106"/>
  <c r="RKP8" i="106"/>
  <c r="RKQ8" i="106"/>
  <c r="RKR8" i="106"/>
  <c r="RKS8" i="106"/>
  <c r="RKT8" i="106"/>
  <c r="RKU8" i="106"/>
  <c r="RKV8" i="106"/>
  <c r="RKW8" i="106"/>
  <c r="RKX8" i="106"/>
  <c r="RKY8" i="106"/>
  <c r="RKZ8" i="106"/>
  <c r="RLA8" i="106"/>
  <c r="RLB8" i="106"/>
  <c r="RLC8" i="106"/>
  <c r="RLD8" i="106"/>
  <c r="RLE8" i="106"/>
  <c r="RLF8" i="106"/>
  <c r="RLG8" i="106"/>
  <c r="RLH8" i="106"/>
  <c r="RLI8" i="106"/>
  <c r="RLJ8" i="106"/>
  <c r="RLK8" i="106"/>
  <c r="RLL8" i="106"/>
  <c r="RLM8" i="106"/>
  <c r="RLN8" i="106"/>
  <c r="RLO8" i="106"/>
  <c r="RLP8" i="106"/>
  <c r="RLQ8" i="106"/>
  <c r="RLR8" i="106"/>
  <c r="RLS8" i="106"/>
  <c r="RLT8" i="106"/>
  <c r="RLU8" i="106"/>
  <c r="RLV8" i="106"/>
  <c r="RLW8" i="106"/>
  <c r="RLX8" i="106"/>
  <c r="RLY8" i="106"/>
  <c r="RLZ8" i="106"/>
  <c r="RMA8" i="106"/>
  <c r="RMB8" i="106"/>
  <c r="RMC8" i="106"/>
  <c r="RMD8" i="106"/>
  <c r="RME8" i="106"/>
  <c r="RMF8" i="106"/>
  <c r="RMG8" i="106"/>
  <c r="RMH8" i="106"/>
  <c r="RMI8" i="106"/>
  <c r="RMJ8" i="106"/>
  <c r="RMK8" i="106"/>
  <c r="RML8" i="106"/>
  <c r="RMM8" i="106"/>
  <c r="RMN8" i="106"/>
  <c r="RMO8" i="106"/>
  <c r="RMP8" i="106"/>
  <c r="RMQ8" i="106"/>
  <c r="RMR8" i="106"/>
  <c r="RMS8" i="106"/>
  <c r="RMT8" i="106"/>
  <c r="RMU8" i="106"/>
  <c r="RMV8" i="106"/>
  <c r="RMW8" i="106"/>
  <c r="RMX8" i="106"/>
  <c r="RMY8" i="106"/>
  <c r="RMZ8" i="106"/>
  <c r="RNA8" i="106"/>
  <c r="RNB8" i="106"/>
  <c r="RNC8" i="106"/>
  <c r="RND8" i="106"/>
  <c r="RNE8" i="106"/>
  <c r="RNF8" i="106"/>
  <c r="RNG8" i="106"/>
  <c r="RNH8" i="106"/>
  <c r="RNI8" i="106"/>
  <c r="RNJ8" i="106"/>
  <c r="RNK8" i="106"/>
  <c r="RNL8" i="106"/>
  <c r="RNM8" i="106"/>
  <c r="RNN8" i="106"/>
  <c r="RNO8" i="106"/>
  <c r="RNP8" i="106"/>
  <c r="RNQ8" i="106"/>
  <c r="RNR8" i="106"/>
  <c r="RNS8" i="106"/>
  <c r="RNT8" i="106"/>
  <c r="RNU8" i="106"/>
  <c r="RNV8" i="106"/>
  <c r="RNW8" i="106"/>
  <c r="RNX8" i="106"/>
  <c r="RNY8" i="106"/>
  <c r="RNZ8" i="106"/>
  <c r="ROA8" i="106"/>
  <c r="ROB8" i="106"/>
  <c r="ROC8" i="106"/>
  <c r="ROD8" i="106"/>
  <c r="ROE8" i="106"/>
  <c r="ROF8" i="106"/>
  <c r="ROG8" i="106"/>
  <c r="ROH8" i="106"/>
  <c r="ROI8" i="106"/>
  <c r="ROJ8" i="106"/>
  <c r="ROK8" i="106"/>
  <c r="ROL8" i="106"/>
  <c r="ROM8" i="106"/>
  <c r="RON8" i="106"/>
  <c r="ROO8" i="106"/>
  <c r="ROP8" i="106"/>
  <c r="ROQ8" i="106"/>
  <c r="ROR8" i="106"/>
  <c r="ROS8" i="106"/>
  <c r="ROT8" i="106"/>
  <c r="ROU8" i="106"/>
  <c r="ROV8" i="106"/>
  <c r="ROW8" i="106"/>
  <c r="ROX8" i="106"/>
  <c r="ROY8" i="106"/>
  <c r="ROZ8" i="106"/>
  <c r="RPA8" i="106"/>
  <c r="RPB8" i="106"/>
  <c r="RPC8" i="106"/>
  <c r="RPD8" i="106"/>
  <c r="RPE8" i="106"/>
  <c r="RPF8" i="106"/>
  <c r="RPG8" i="106"/>
  <c r="RPH8" i="106"/>
  <c r="RPI8" i="106"/>
  <c r="RPJ8" i="106"/>
  <c r="RPK8" i="106"/>
  <c r="RPL8" i="106"/>
  <c r="RPM8" i="106"/>
  <c r="RPN8" i="106"/>
  <c r="RPO8" i="106"/>
  <c r="RPP8" i="106"/>
  <c r="RPQ8" i="106"/>
  <c r="RPR8" i="106"/>
  <c r="RPS8" i="106"/>
  <c r="RPT8" i="106"/>
  <c r="RPU8" i="106"/>
  <c r="RPV8" i="106"/>
  <c r="RPW8" i="106"/>
  <c r="RPX8" i="106"/>
  <c r="RPY8" i="106"/>
  <c r="RPZ8" i="106"/>
  <c r="RQA8" i="106"/>
  <c r="RQB8" i="106"/>
  <c r="RQC8" i="106"/>
  <c r="RQD8" i="106"/>
  <c r="RQE8" i="106"/>
  <c r="RQF8" i="106"/>
  <c r="RQG8" i="106"/>
  <c r="RQH8" i="106"/>
  <c r="RQI8" i="106"/>
  <c r="RQJ8" i="106"/>
  <c r="RQK8" i="106"/>
  <c r="RQL8" i="106"/>
  <c r="RQM8" i="106"/>
  <c r="RQN8" i="106"/>
  <c r="RQO8" i="106"/>
  <c r="RQP8" i="106"/>
  <c r="RQQ8" i="106"/>
  <c r="RQR8" i="106"/>
  <c r="RQS8" i="106"/>
  <c r="RQT8" i="106"/>
  <c r="RQU8" i="106"/>
  <c r="RQV8" i="106"/>
  <c r="RQW8" i="106"/>
  <c r="RQX8" i="106"/>
  <c r="RQY8" i="106"/>
  <c r="RQZ8" i="106"/>
  <c r="RRA8" i="106"/>
  <c r="RRB8" i="106"/>
  <c r="RRC8" i="106"/>
  <c r="RRD8" i="106"/>
  <c r="RRE8" i="106"/>
  <c r="RRF8" i="106"/>
  <c r="RRG8" i="106"/>
  <c r="RRH8" i="106"/>
  <c r="RRI8" i="106"/>
  <c r="RRJ8" i="106"/>
  <c r="RRK8" i="106"/>
  <c r="RRL8" i="106"/>
  <c r="RRM8" i="106"/>
  <c r="RRN8" i="106"/>
  <c r="RRO8" i="106"/>
  <c r="RRP8" i="106"/>
  <c r="RRQ8" i="106"/>
  <c r="RRR8" i="106"/>
  <c r="RRS8" i="106"/>
  <c r="RRT8" i="106"/>
  <c r="RRU8" i="106"/>
  <c r="RRV8" i="106"/>
  <c r="RRW8" i="106"/>
  <c r="RRX8" i="106"/>
  <c r="RRY8" i="106"/>
  <c r="RRZ8" i="106"/>
  <c r="RSA8" i="106"/>
  <c r="RSB8" i="106"/>
  <c r="RSC8" i="106"/>
  <c r="RSD8" i="106"/>
  <c r="RSE8" i="106"/>
  <c r="RSF8" i="106"/>
  <c r="RSG8" i="106"/>
  <c r="RSH8" i="106"/>
  <c r="RSI8" i="106"/>
  <c r="RSJ8" i="106"/>
  <c r="RSK8" i="106"/>
  <c r="RSL8" i="106"/>
  <c r="RSM8" i="106"/>
  <c r="RSN8" i="106"/>
  <c r="RSO8" i="106"/>
  <c r="RSP8" i="106"/>
  <c r="RSQ8" i="106"/>
  <c r="RSR8" i="106"/>
  <c r="RSS8" i="106"/>
  <c r="RST8" i="106"/>
  <c r="RSU8" i="106"/>
  <c r="RSV8" i="106"/>
  <c r="RSW8" i="106"/>
  <c r="RSX8" i="106"/>
  <c r="RSY8" i="106"/>
  <c r="RSZ8" i="106"/>
  <c r="RTA8" i="106"/>
  <c r="RTB8" i="106"/>
  <c r="RTC8" i="106"/>
  <c r="RTD8" i="106"/>
  <c r="RTE8" i="106"/>
  <c r="RTF8" i="106"/>
  <c r="RTG8" i="106"/>
  <c r="RTH8" i="106"/>
  <c r="RTI8" i="106"/>
  <c r="RTJ8" i="106"/>
  <c r="RTK8" i="106"/>
  <c r="RTL8" i="106"/>
  <c r="RTM8" i="106"/>
  <c r="RTN8" i="106"/>
  <c r="RTO8" i="106"/>
  <c r="RTP8" i="106"/>
  <c r="RTQ8" i="106"/>
  <c r="RTR8" i="106"/>
  <c r="RTS8" i="106"/>
  <c r="RTT8" i="106"/>
  <c r="RTU8" i="106"/>
  <c r="RTV8" i="106"/>
  <c r="RTW8" i="106"/>
  <c r="RTX8" i="106"/>
  <c r="RTY8" i="106"/>
  <c r="RTZ8" i="106"/>
  <c r="RUA8" i="106"/>
  <c r="RUB8" i="106"/>
  <c r="RUC8" i="106"/>
  <c r="RUD8" i="106"/>
  <c r="RUE8" i="106"/>
  <c r="RUF8" i="106"/>
  <c r="RUG8" i="106"/>
  <c r="RUH8" i="106"/>
  <c r="RUI8" i="106"/>
  <c r="RUJ8" i="106"/>
  <c r="RUK8" i="106"/>
  <c r="RUL8" i="106"/>
  <c r="RUM8" i="106"/>
  <c r="RUN8" i="106"/>
  <c r="RUO8" i="106"/>
  <c r="RUP8" i="106"/>
  <c r="RUQ8" i="106"/>
  <c r="RUR8" i="106"/>
  <c r="RUS8" i="106"/>
  <c r="RUT8" i="106"/>
  <c r="RUU8" i="106"/>
  <c r="RUV8" i="106"/>
  <c r="RUW8" i="106"/>
  <c r="RUX8" i="106"/>
  <c r="RUY8" i="106"/>
  <c r="RUZ8" i="106"/>
  <c r="RVA8" i="106"/>
  <c r="RVB8" i="106"/>
  <c r="RVC8" i="106"/>
  <c r="RVD8" i="106"/>
  <c r="RVE8" i="106"/>
  <c r="RVF8" i="106"/>
  <c r="RVG8" i="106"/>
  <c r="RVH8" i="106"/>
  <c r="RVI8" i="106"/>
  <c r="RVJ8" i="106"/>
  <c r="RVK8" i="106"/>
  <c r="RVL8" i="106"/>
  <c r="RVM8" i="106"/>
  <c r="RVN8" i="106"/>
  <c r="RVO8" i="106"/>
  <c r="RVP8" i="106"/>
  <c r="RVQ8" i="106"/>
  <c r="RVR8" i="106"/>
  <c r="RVS8" i="106"/>
  <c r="RVT8" i="106"/>
  <c r="RVU8" i="106"/>
  <c r="RVV8" i="106"/>
  <c r="RVW8" i="106"/>
  <c r="RVX8" i="106"/>
  <c r="RVY8" i="106"/>
  <c r="RVZ8" i="106"/>
  <c r="RWA8" i="106"/>
  <c r="RWB8" i="106"/>
  <c r="RWC8" i="106"/>
  <c r="RWD8" i="106"/>
  <c r="RWE8" i="106"/>
  <c r="RWF8" i="106"/>
  <c r="RWG8" i="106"/>
  <c r="RWH8" i="106"/>
  <c r="RWI8" i="106"/>
  <c r="RWJ8" i="106"/>
  <c r="RWK8" i="106"/>
  <c r="RWL8" i="106"/>
  <c r="RWM8" i="106"/>
  <c r="RWN8" i="106"/>
  <c r="RWO8" i="106"/>
  <c r="RWP8" i="106"/>
  <c r="RWQ8" i="106"/>
  <c r="RWR8" i="106"/>
  <c r="RWS8" i="106"/>
  <c r="RWT8" i="106"/>
  <c r="RWU8" i="106"/>
  <c r="RWV8" i="106"/>
  <c r="RWW8" i="106"/>
  <c r="RWX8" i="106"/>
  <c r="RWY8" i="106"/>
  <c r="RWZ8" i="106"/>
  <c r="RXA8" i="106"/>
  <c r="RXB8" i="106"/>
  <c r="RXC8" i="106"/>
  <c r="RXD8" i="106"/>
  <c r="RXE8" i="106"/>
  <c r="RXF8" i="106"/>
  <c r="RXG8" i="106"/>
  <c r="RXH8" i="106"/>
  <c r="RXI8" i="106"/>
  <c r="RXJ8" i="106"/>
  <c r="RXK8" i="106"/>
  <c r="RXL8" i="106"/>
  <c r="RXM8" i="106"/>
  <c r="RXN8" i="106"/>
  <c r="RXO8" i="106"/>
  <c r="RXP8" i="106"/>
  <c r="RXQ8" i="106"/>
  <c r="RXR8" i="106"/>
  <c r="RXS8" i="106"/>
  <c r="RXT8" i="106"/>
  <c r="RXU8" i="106"/>
  <c r="RXV8" i="106"/>
  <c r="RXW8" i="106"/>
  <c r="RXX8" i="106"/>
  <c r="RXY8" i="106"/>
  <c r="RXZ8" i="106"/>
  <c r="RYA8" i="106"/>
  <c r="RYB8" i="106"/>
  <c r="RYC8" i="106"/>
  <c r="RYD8" i="106"/>
  <c r="RYE8" i="106"/>
  <c r="RYF8" i="106"/>
  <c r="RYG8" i="106"/>
  <c r="RYH8" i="106"/>
  <c r="RYI8" i="106"/>
  <c r="RYJ8" i="106"/>
  <c r="RYK8" i="106"/>
  <c r="RYL8" i="106"/>
  <c r="RYM8" i="106"/>
  <c r="RYN8" i="106"/>
  <c r="RYO8" i="106"/>
  <c r="RYP8" i="106"/>
  <c r="RYQ8" i="106"/>
  <c r="RYR8" i="106"/>
  <c r="RYS8" i="106"/>
  <c r="RYT8" i="106"/>
  <c r="RYU8" i="106"/>
  <c r="RYV8" i="106"/>
  <c r="RYW8" i="106"/>
  <c r="RYX8" i="106"/>
  <c r="RYY8" i="106"/>
  <c r="RYZ8" i="106"/>
  <c r="RZA8" i="106"/>
  <c r="RZB8" i="106"/>
  <c r="RZC8" i="106"/>
  <c r="RZD8" i="106"/>
  <c r="RZE8" i="106"/>
  <c r="RZF8" i="106"/>
  <c r="RZG8" i="106"/>
  <c r="RZH8" i="106"/>
  <c r="RZI8" i="106"/>
  <c r="RZJ8" i="106"/>
  <c r="RZK8" i="106"/>
  <c r="RZL8" i="106"/>
  <c r="RZM8" i="106"/>
  <c r="RZN8" i="106"/>
  <c r="RZO8" i="106"/>
  <c r="RZP8" i="106"/>
  <c r="RZQ8" i="106"/>
  <c r="RZR8" i="106"/>
  <c r="RZS8" i="106"/>
  <c r="RZT8" i="106"/>
  <c r="RZU8" i="106"/>
  <c r="RZV8" i="106"/>
  <c r="RZW8" i="106"/>
  <c r="RZX8" i="106"/>
  <c r="RZY8" i="106"/>
  <c r="RZZ8" i="106"/>
  <c r="SAA8" i="106"/>
  <c r="SAB8" i="106"/>
  <c r="SAC8" i="106"/>
  <c r="SAD8" i="106"/>
  <c r="SAE8" i="106"/>
  <c r="SAF8" i="106"/>
  <c r="SAG8" i="106"/>
  <c r="SAH8" i="106"/>
  <c r="SAI8" i="106"/>
  <c r="SAJ8" i="106"/>
  <c r="SAK8" i="106"/>
  <c r="SAL8" i="106"/>
  <c r="SAM8" i="106"/>
  <c r="SAN8" i="106"/>
  <c r="SAO8" i="106"/>
  <c r="SAP8" i="106"/>
  <c r="SAQ8" i="106"/>
  <c r="SAR8" i="106"/>
  <c r="SAS8" i="106"/>
  <c r="SAT8" i="106"/>
  <c r="SAU8" i="106"/>
  <c r="SAV8" i="106"/>
  <c r="SAW8" i="106"/>
  <c r="SAX8" i="106"/>
  <c r="SAY8" i="106"/>
  <c r="SAZ8" i="106"/>
  <c r="SBA8" i="106"/>
  <c r="SBB8" i="106"/>
  <c r="SBC8" i="106"/>
  <c r="SBD8" i="106"/>
  <c r="SBE8" i="106"/>
  <c r="SBF8" i="106"/>
  <c r="SBG8" i="106"/>
  <c r="SBH8" i="106"/>
  <c r="SBI8" i="106"/>
  <c r="SBJ8" i="106"/>
  <c r="SBK8" i="106"/>
  <c r="SBL8" i="106"/>
  <c r="SBM8" i="106"/>
  <c r="SBN8" i="106"/>
  <c r="SBO8" i="106"/>
  <c r="SBP8" i="106"/>
  <c r="SBQ8" i="106"/>
  <c r="SBR8" i="106"/>
  <c r="SBS8" i="106"/>
  <c r="SBT8" i="106"/>
  <c r="SBU8" i="106"/>
  <c r="SBV8" i="106"/>
  <c r="SBW8" i="106"/>
  <c r="SBX8" i="106"/>
  <c r="SBY8" i="106"/>
  <c r="SBZ8" i="106"/>
  <c r="SCA8" i="106"/>
  <c r="SCB8" i="106"/>
  <c r="SCC8" i="106"/>
  <c r="SCD8" i="106"/>
  <c r="SCE8" i="106"/>
  <c r="SCF8" i="106"/>
  <c r="SCG8" i="106"/>
  <c r="SCH8" i="106"/>
  <c r="SCI8" i="106"/>
  <c r="SCJ8" i="106"/>
  <c r="SCK8" i="106"/>
  <c r="SCL8" i="106"/>
  <c r="SCM8" i="106"/>
  <c r="SCN8" i="106"/>
  <c r="SCO8" i="106"/>
  <c r="SCP8" i="106"/>
  <c r="SCQ8" i="106"/>
  <c r="SCR8" i="106"/>
  <c r="SCS8" i="106"/>
  <c r="SCT8" i="106"/>
  <c r="SCU8" i="106"/>
  <c r="SCV8" i="106"/>
  <c r="SCW8" i="106"/>
  <c r="SCX8" i="106"/>
  <c r="SCY8" i="106"/>
  <c r="SCZ8" i="106"/>
  <c r="SDA8" i="106"/>
  <c r="SDB8" i="106"/>
  <c r="SDC8" i="106"/>
  <c r="SDD8" i="106"/>
  <c r="SDE8" i="106"/>
  <c r="SDF8" i="106"/>
  <c r="SDG8" i="106"/>
  <c r="SDH8" i="106"/>
  <c r="SDI8" i="106"/>
  <c r="SDJ8" i="106"/>
  <c r="SDK8" i="106"/>
  <c r="SDL8" i="106"/>
  <c r="SDM8" i="106"/>
  <c r="SDN8" i="106"/>
  <c r="SDO8" i="106"/>
  <c r="SDP8" i="106"/>
  <c r="SDQ8" i="106"/>
  <c r="SDR8" i="106"/>
  <c r="SDS8" i="106"/>
  <c r="SDT8" i="106"/>
  <c r="SDU8" i="106"/>
  <c r="SDV8" i="106"/>
  <c r="SDW8" i="106"/>
  <c r="SDX8" i="106"/>
  <c r="SDY8" i="106"/>
  <c r="SDZ8" i="106"/>
  <c r="SEA8" i="106"/>
  <c r="SEB8" i="106"/>
  <c r="SEC8" i="106"/>
  <c r="SED8" i="106"/>
  <c r="SEE8" i="106"/>
  <c r="SEF8" i="106"/>
  <c r="SEG8" i="106"/>
  <c r="SEH8" i="106"/>
  <c r="SEI8" i="106"/>
  <c r="SEJ8" i="106"/>
  <c r="SEK8" i="106"/>
  <c r="SEL8" i="106"/>
  <c r="SEM8" i="106"/>
  <c r="SEN8" i="106"/>
  <c r="SEO8" i="106"/>
  <c r="SEP8" i="106"/>
  <c r="SEQ8" i="106"/>
  <c r="SER8" i="106"/>
  <c r="SES8" i="106"/>
  <c r="SET8" i="106"/>
  <c r="SEU8" i="106"/>
  <c r="SEV8" i="106"/>
  <c r="SEW8" i="106"/>
  <c r="SEX8" i="106"/>
  <c r="SEY8" i="106"/>
  <c r="SEZ8" i="106"/>
  <c r="SFA8" i="106"/>
  <c r="SFB8" i="106"/>
  <c r="SFC8" i="106"/>
  <c r="SFD8" i="106"/>
  <c r="SFE8" i="106"/>
  <c r="SFF8" i="106"/>
  <c r="SFG8" i="106"/>
  <c r="SFH8" i="106"/>
  <c r="SFI8" i="106"/>
  <c r="SFJ8" i="106"/>
  <c r="SFK8" i="106"/>
  <c r="SFL8" i="106"/>
  <c r="SFM8" i="106"/>
  <c r="SFN8" i="106"/>
  <c r="SFO8" i="106"/>
  <c r="SFP8" i="106"/>
  <c r="SFQ8" i="106"/>
  <c r="SFR8" i="106"/>
  <c r="SFS8" i="106"/>
  <c r="SFT8" i="106"/>
  <c r="SFU8" i="106"/>
  <c r="SFV8" i="106"/>
  <c r="SFW8" i="106"/>
  <c r="SFX8" i="106"/>
  <c r="SFY8" i="106"/>
  <c r="SFZ8" i="106"/>
  <c r="SGA8" i="106"/>
  <c r="SGB8" i="106"/>
  <c r="SGC8" i="106"/>
  <c r="SGD8" i="106"/>
  <c r="SGE8" i="106"/>
  <c r="SGF8" i="106"/>
  <c r="SGG8" i="106"/>
  <c r="SGH8" i="106"/>
  <c r="SGI8" i="106"/>
  <c r="SGJ8" i="106"/>
  <c r="SGK8" i="106"/>
  <c r="SGL8" i="106"/>
  <c r="SGM8" i="106"/>
  <c r="SGN8" i="106"/>
  <c r="SGO8" i="106"/>
  <c r="SGP8" i="106"/>
  <c r="SGQ8" i="106"/>
  <c r="SGR8" i="106"/>
  <c r="SGS8" i="106"/>
  <c r="SGT8" i="106"/>
  <c r="SGU8" i="106"/>
  <c r="SGV8" i="106"/>
  <c r="SGW8" i="106"/>
  <c r="SGX8" i="106"/>
  <c r="SGY8" i="106"/>
  <c r="SGZ8" i="106"/>
  <c r="SHA8" i="106"/>
  <c r="SHB8" i="106"/>
  <c r="SHC8" i="106"/>
  <c r="SHD8" i="106"/>
  <c r="SHE8" i="106"/>
  <c r="SHF8" i="106"/>
  <c r="SHG8" i="106"/>
  <c r="SHH8" i="106"/>
  <c r="SHI8" i="106"/>
  <c r="SHJ8" i="106"/>
  <c r="SHK8" i="106"/>
  <c r="SHL8" i="106"/>
  <c r="SHM8" i="106"/>
  <c r="SHN8" i="106"/>
  <c r="SHO8" i="106"/>
  <c r="SHP8" i="106"/>
  <c r="SHQ8" i="106"/>
  <c r="SHR8" i="106"/>
  <c r="SHS8" i="106"/>
  <c r="SHT8" i="106"/>
  <c r="SHU8" i="106"/>
  <c r="SHV8" i="106"/>
  <c r="SHW8" i="106"/>
  <c r="SHX8" i="106"/>
  <c r="SHY8" i="106"/>
  <c r="SHZ8" i="106"/>
  <c r="SIA8" i="106"/>
  <c r="SIB8" i="106"/>
  <c r="SIC8" i="106"/>
  <c r="SID8" i="106"/>
  <c r="SIE8" i="106"/>
  <c r="SIF8" i="106"/>
  <c r="SIG8" i="106"/>
  <c r="SIH8" i="106"/>
  <c r="SII8" i="106"/>
  <c r="SIJ8" i="106"/>
  <c r="SIK8" i="106"/>
  <c r="SIL8" i="106"/>
  <c r="SIM8" i="106"/>
  <c r="SIN8" i="106"/>
  <c r="SIO8" i="106"/>
  <c r="SIP8" i="106"/>
  <c r="SIQ8" i="106"/>
  <c r="SIR8" i="106"/>
  <c r="SIS8" i="106"/>
  <c r="SIT8" i="106"/>
  <c r="SIU8" i="106"/>
  <c r="SIV8" i="106"/>
  <c r="SIW8" i="106"/>
  <c r="SIX8" i="106"/>
  <c r="SIY8" i="106"/>
  <c r="SIZ8" i="106"/>
  <c r="SJA8" i="106"/>
  <c r="SJB8" i="106"/>
  <c r="SJC8" i="106"/>
  <c r="SJD8" i="106"/>
  <c r="SJE8" i="106"/>
  <c r="SJF8" i="106"/>
  <c r="SJG8" i="106"/>
  <c r="SJH8" i="106"/>
  <c r="SJI8" i="106"/>
  <c r="SJJ8" i="106"/>
  <c r="SJK8" i="106"/>
  <c r="SJL8" i="106"/>
  <c r="SJM8" i="106"/>
  <c r="SJN8" i="106"/>
  <c r="SJO8" i="106"/>
  <c r="SJP8" i="106"/>
  <c r="SJQ8" i="106"/>
  <c r="SJR8" i="106"/>
  <c r="SJS8" i="106"/>
  <c r="SJT8" i="106"/>
  <c r="SJU8" i="106"/>
  <c r="SJV8" i="106"/>
  <c r="SJW8" i="106"/>
  <c r="SJX8" i="106"/>
  <c r="SJY8" i="106"/>
  <c r="SJZ8" i="106"/>
  <c r="SKA8" i="106"/>
  <c r="SKB8" i="106"/>
  <c r="SKC8" i="106"/>
  <c r="SKD8" i="106"/>
  <c r="SKE8" i="106"/>
  <c r="SKF8" i="106"/>
  <c r="SKG8" i="106"/>
  <c r="SKH8" i="106"/>
  <c r="SKI8" i="106"/>
  <c r="SKJ8" i="106"/>
  <c r="SKK8" i="106"/>
  <c r="SKL8" i="106"/>
  <c r="SKM8" i="106"/>
  <c r="SKN8" i="106"/>
  <c r="SKO8" i="106"/>
  <c r="SKP8" i="106"/>
  <c r="SKQ8" i="106"/>
  <c r="SKR8" i="106"/>
  <c r="SKS8" i="106"/>
  <c r="SKT8" i="106"/>
  <c r="SKU8" i="106"/>
  <c r="SKV8" i="106"/>
  <c r="SKW8" i="106"/>
  <c r="SKX8" i="106"/>
  <c r="SKY8" i="106"/>
  <c r="SKZ8" i="106"/>
  <c r="SLA8" i="106"/>
  <c r="SLB8" i="106"/>
  <c r="SLC8" i="106"/>
  <c r="SLD8" i="106"/>
  <c r="SLE8" i="106"/>
  <c r="SLF8" i="106"/>
  <c r="SLG8" i="106"/>
  <c r="SLH8" i="106"/>
  <c r="SLI8" i="106"/>
  <c r="SLJ8" i="106"/>
  <c r="SLK8" i="106"/>
  <c r="SLL8" i="106"/>
  <c r="SLM8" i="106"/>
  <c r="SLN8" i="106"/>
  <c r="SLO8" i="106"/>
  <c r="SLP8" i="106"/>
  <c r="SLQ8" i="106"/>
  <c r="SLR8" i="106"/>
  <c r="SLS8" i="106"/>
  <c r="SLT8" i="106"/>
  <c r="SLU8" i="106"/>
  <c r="SLV8" i="106"/>
  <c r="SLW8" i="106"/>
  <c r="SLX8" i="106"/>
  <c r="SLY8" i="106"/>
  <c r="SLZ8" i="106"/>
  <c r="SMA8" i="106"/>
  <c r="SMB8" i="106"/>
  <c r="SMC8" i="106"/>
  <c r="SMD8" i="106"/>
  <c r="SME8" i="106"/>
  <c r="SMF8" i="106"/>
  <c r="SMG8" i="106"/>
  <c r="SMH8" i="106"/>
  <c r="SMI8" i="106"/>
  <c r="SMJ8" i="106"/>
  <c r="SMK8" i="106"/>
  <c r="SML8" i="106"/>
  <c r="SMM8" i="106"/>
  <c r="SMN8" i="106"/>
  <c r="SMO8" i="106"/>
  <c r="SMP8" i="106"/>
  <c r="SMQ8" i="106"/>
  <c r="SMR8" i="106"/>
  <c r="SMS8" i="106"/>
  <c r="SMT8" i="106"/>
  <c r="SMU8" i="106"/>
  <c r="SMV8" i="106"/>
  <c r="SMW8" i="106"/>
  <c r="SMX8" i="106"/>
  <c r="SMY8" i="106"/>
  <c r="SMZ8" i="106"/>
  <c r="SNA8" i="106"/>
  <c r="SNB8" i="106"/>
  <c r="SNC8" i="106"/>
  <c r="SND8" i="106"/>
  <c r="SNE8" i="106"/>
  <c r="SNF8" i="106"/>
  <c r="SNG8" i="106"/>
  <c r="SNH8" i="106"/>
  <c r="SNI8" i="106"/>
  <c r="SNJ8" i="106"/>
  <c r="SNK8" i="106"/>
  <c r="SNL8" i="106"/>
  <c r="SNM8" i="106"/>
  <c r="SNN8" i="106"/>
  <c r="SNO8" i="106"/>
  <c r="SNP8" i="106"/>
  <c r="SNQ8" i="106"/>
  <c r="SNR8" i="106"/>
  <c r="SNS8" i="106"/>
  <c r="SNT8" i="106"/>
  <c r="SNU8" i="106"/>
  <c r="SNV8" i="106"/>
  <c r="SNW8" i="106"/>
  <c r="SNX8" i="106"/>
  <c r="SNY8" i="106"/>
  <c r="SNZ8" i="106"/>
  <c r="SOA8" i="106"/>
  <c r="SOB8" i="106"/>
  <c r="SOC8" i="106"/>
  <c r="SOD8" i="106"/>
  <c r="SOE8" i="106"/>
  <c r="SOF8" i="106"/>
  <c r="SOG8" i="106"/>
  <c r="SOH8" i="106"/>
  <c r="SOI8" i="106"/>
  <c r="SOJ8" i="106"/>
  <c r="SOK8" i="106"/>
  <c r="SOL8" i="106"/>
  <c r="SOM8" i="106"/>
  <c r="SON8" i="106"/>
  <c r="SOO8" i="106"/>
  <c r="SOP8" i="106"/>
  <c r="SOQ8" i="106"/>
  <c r="SOR8" i="106"/>
  <c r="SOS8" i="106"/>
  <c r="SOT8" i="106"/>
  <c r="SOU8" i="106"/>
  <c r="SOV8" i="106"/>
  <c r="SOW8" i="106"/>
  <c r="SOX8" i="106"/>
  <c r="SOY8" i="106"/>
  <c r="SOZ8" i="106"/>
  <c r="SPA8" i="106"/>
  <c r="SPB8" i="106"/>
  <c r="SPC8" i="106"/>
  <c r="SPD8" i="106"/>
  <c r="SPE8" i="106"/>
  <c r="SPF8" i="106"/>
  <c r="SPG8" i="106"/>
  <c r="SPH8" i="106"/>
  <c r="SPI8" i="106"/>
  <c r="SPJ8" i="106"/>
  <c r="SPK8" i="106"/>
  <c r="SPL8" i="106"/>
  <c r="SPM8" i="106"/>
  <c r="SPN8" i="106"/>
  <c r="SPO8" i="106"/>
  <c r="SPP8" i="106"/>
  <c r="SPQ8" i="106"/>
  <c r="SPR8" i="106"/>
  <c r="SPS8" i="106"/>
  <c r="SPT8" i="106"/>
  <c r="SPU8" i="106"/>
  <c r="SPV8" i="106"/>
  <c r="SPW8" i="106"/>
  <c r="SPX8" i="106"/>
  <c r="SPY8" i="106"/>
  <c r="SPZ8" i="106"/>
  <c r="SQA8" i="106"/>
  <c r="SQB8" i="106"/>
  <c r="SQC8" i="106"/>
  <c r="SQD8" i="106"/>
  <c r="SQE8" i="106"/>
  <c r="SQF8" i="106"/>
  <c r="SQG8" i="106"/>
  <c r="SQH8" i="106"/>
  <c r="SQI8" i="106"/>
  <c r="SQJ8" i="106"/>
  <c r="SQK8" i="106"/>
  <c r="SQL8" i="106"/>
  <c r="SQM8" i="106"/>
  <c r="SQN8" i="106"/>
  <c r="SQO8" i="106"/>
  <c r="SQP8" i="106"/>
  <c r="SQQ8" i="106"/>
  <c r="SQR8" i="106"/>
  <c r="SQS8" i="106"/>
  <c r="SQT8" i="106"/>
  <c r="SQU8" i="106"/>
  <c r="SQV8" i="106"/>
  <c r="SQW8" i="106"/>
  <c r="SQX8" i="106"/>
  <c r="SQY8" i="106"/>
  <c r="SQZ8" i="106"/>
  <c r="SRA8" i="106"/>
  <c r="SRB8" i="106"/>
  <c r="SRC8" i="106"/>
  <c r="SRD8" i="106"/>
  <c r="SRE8" i="106"/>
  <c r="SRF8" i="106"/>
  <c r="SRG8" i="106"/>
  <c r="SRH8" i="106"/>
  <c r="SRI8" i="106"/>
  <c r="SRJ8" i="106"/>
  <c r="SRK8" i="106"/>
  <c r="SRL8" i="106"/>
  <c r="SRM8" i="106"/>
  <c r="SRN8" i="106"/>
  <c r="SRO8" i="106"/>
  <c r="SRP8" i="106"/>
  <c r="SRQ8" i="106"/>
  <c r="SRR8" i="106"/>
  <c r="SRS8" i="106"/>
  <c r="SRT8" i="106"/>
  <c r="SRU8" i="106"/>
  <c r="SRV8" i="106"/>
  <c r="SRW8" i="106"/>
  <c r="SRX8" i="106"/>
  <c r="SRY8" i="106"/>
  <c r="SRZ8" i="106"/>
  <c r="SSA8" i="106"/>
  <c r="SSB8" i="106"/>
  <c r="SSC8" i="106"/>
  <c r="SSD8" i="106"/>
  <c r="SSE8" i="106"/>
  <c r="SSF8" i="106"/>
  <c r="SSG8" i="106"/>
  <c r="SSH8" i="106"/>
  <c r="SSI8" i="106"/>
  <c r="SSJ8" i="106"/>
  <c r="SSK8" i="106"/>
  <c r="SSL8" i="106"/>
  <c r="SSM8" i="106"/>
  <c r="SSN8" i="106"/>
  <c r="SSO8" i="106"/>
  <c r="SSP8" i="106"/>
  <c r="SSQ8" i="106"/>
  <c r="SSR8" i="106"/>
  <c r="SSS8" i="106"/>
  <c r="SST8" i="106"/>
  <c r="SSU8" i="106"/>
  <c r="SSV8" i="106"/>
  <c r="SSW8" i="106"/>
  <c r="SSX8" i="106"/>
  <c r="SSY8" i="106"/>
  <c r="SSZ8" i="106"/>
  <c r="STA8" i="106"/>
  <c r="STB8" i="106"/>
  <c r="STC8" i="106"/>
  <c r="STD8" i="106"/>
  <c r="STE8" i="106"/>
  <c r="STF8" i="106"/>
  <c r="STG8" i="106"/>
  <c r="STH8" i="106"/>
  <c r="STI8" i="106"/>
  <c r="STJ8" i="106"/>
  <c r="STK8" i="106"/>
  <c r="STL8" i="106"/>
  <c r="STM8" i="106"/>
  <c r="STN8" i="106"/>
  <c r="STO8" i="106"/>
  <c r="STP8" i="106"/>
  <c r="STQ8" i="106"/>
  <c r="STR8" i="106"/>
  <c r="STS8" i="106"/>
  <c r="STT8" i="106"/>
  <c r="STU8" i="106"/>
  <c r="STV8" i="106"/>
  <c r="STW8" i="106"/>
  <c r="STX8" i="106"/>
  <c r="STY8" i="106"/>
  <c r="STZ8" i="106"/>
  <c r="SUA8" i="106"/>
  <c r="SUB8" i="106"/>
  <c r="SUC8" i="106"/>
  <c r="SUD8" i="106"/>
  <c r="SUE8" i="106"/>
  <c r="SUF8" i="106"/>
  <c r="SUG8" i="106"/>
  <c r="SUH8" i="106"/>
  <c r="SUI8" i="106"/>
  <c r="SUJ8" i="106"/>
  <c r="SUK8" i="106"/>
  <c r="SUL8" i="106"/>
  <c r="SUM8" i="106"/>
  <c r="SUN8" i="106"/>
  <c r="SUO8" i="106"/>
  <c r="SUP8" i="106"/>
  <c r="SUQ8" i="106"/>
  <c r="SUR8" i="106"/>
  <c r="SUS8" i="106"/>
  <c r="SUT8" i="106"/>
  <c r="SUU8" i="106"/>
  <c r="SUV8" i="106"/>
  <c r="SUW8" i="106"/>
  <c r="SUX8" i="106"/>
  <c r="SUY8" i="106"/>
  <c r="SUZ8" i="106"/>
  <c r="SVA8" i="106"/>
  <c r="SVB8" i="106"/>
  <c r="SVC8" i="106"/>
  <c r="SVD8" i="106"/>
  <c r="SVE8" i="106"/>
  <c r="SVF8" i="106"/>
  <c r="SVG8" i="106"/>
  <c r="SVH8" i="106"/>
  <c r="SVI8" i="106"/>
  <c r="SVJ8" i="106"/>
  <c r="SVK8" i="106"/>
  <c r="SVL8" i="106"/>
  <c r="SVM8" i="106"/>
  <c r="SVN8" i="106"/>
  <c r="SVO8" i="106"/>
  <c r="SVP8" i="106"/>
  <c r="SVQ8" i="106"/>
  <c r="SVR8" i="106"/>
  <c r="SVS8" i="106"/>
  <c r="SVT8" i="106"/>
  <c r="SVU8" i="106"/>
  <c r="SVV8" i="106"/>
  <c r="SVW8" i="106"/>
  <c r="SVX8" i="106"/>
  <c r="SVY8" i="106"/>
  <c r="SVZ8" i="106"/>
  <c r="SWA8" i="106"/>
  <c r="SWB8" i="106"/>
  <c r="SWC8" i="106"/>
  <c r="SWD8" i="106"/>
  <c r="SWE8" i="106"/>
  <c r="SWF8" i="106"/>
  <c r="SWG8" i="106"/>
  <c r="SWH8" i="106"/>
  <c r="SWI8" i="106"/>
  <c r="SWJ8" i="106"/>
  <c r="SWK8" i="106"/>
  <c r="SWL8" i="106"/>
  <c r="SWM8" i="106"/>
  <c r="SWN8" i="106"/>
  <c r="SWO8" i="106"/>
  <c r="SWP8" i="106"/>
  <c r="SWQ8" i="106"/>
  <c r="SWR8" i="106"/>
  <c r="SWS8" i="106"/>
  <c r="SWT8" i="106"/>
  <c r="SWU8" i="106"/>
  <c r="SWV8" i="106"/>
  <c r="SWW8" i="106"/>
  <c r="SWX8" i="106"/>
  <c r="SWY8" i="106"/>
  <c r="SWZ8" i="106"/>
  <c r="SXA8" i="106"/>
  <c r="SXB8" i="106"/>
  <c r="SXC8" i="106"/>
  <c r="SXD8" i="106"/>
  <c r="SXE8" i="106"/>
  <c r="SXF8" i="106"/>
  <c r="SXG8" i="106"/>
  <c r="SXH8" i="106"/>
  <c r="SXI8" i="106"/>
  <c r="SXJ8" i="106"/>
  <c r="SXK8" i="106"/>
  <c r="SXL8" i="106"/>
  <c r="SXM8" i="106"/>
  <c r="SXN8" i="106"/>
  <c r="SXO8" i="106"/>
  <c r="SXP8" i="106"/>
  <c r="SXQ8" i="106"/>
  <c r="SXR8" i="106"/>
  <c r="SXS8" i="106"/>
  <c r="SXT8" i="106"/>
  <c r="SXU8" i="106"/>
  <c r="SXV8" i="106"/>
  <c r="SXW8" i="106"/>
  <c r="SXX8" i="106"/>
  <c r="SXY8" i="106"/>
  <c r="SXZ8" i="106"/>
  <c r="SYA8" i="106"/>
  <c r="SYB8" i="106"/>
  <c r="SYC8" i="106"/>
  <c r="SYD8" i="106"/>
  <c r="SYE8" i="106"/>
  <c r="SYF8" i="106"/>
  <c r="SYG8" i="106"/>
  <c r="SYH8" i="106"/>
  <c r="SYI8" i="106"/>
  <c r="SYJ8" i="106"/>
  <c r="SYK8" i="106"/>
  <c r="SYL8" i="106"/>
  <c r="SYM8" i="106"/>
  <c r="SYN8" i="106"/>
  <c r="SYO8" i="106"/>
  <c r="SYP8" i="106"/>
  <c r="SYQ8" i="106"/>
  <c r="SYR8" i="106"/>
  <c r="SYS8" i="106"/>
  <c r="SYT8" i="106"/>
  <c r="SYU8" i="106"/>
  <c r="SYV8" i="106"/>
  <c r="SYW8" i="106"/>
  <c r="SYX8" i="106"/>
  <c r="SYY8" i="106"/>
  <c r="SYZ8" i="106"/>
  <c r="SZA8" i="106"/>
  <c r="SZB8" i="106"/>
  <c r="SZC8" i="106"/>
  <c r="SZD8" i="106"/>
  <c r="SZE8" i="106"/>
  <c r="SZF8" i="106"/>
  <c r="SZG8" i="106"/>
  <c r="SZH8" i="106"/>
  <c r="SZI8" i="106"/>
  <c r="SZJ8" i="106"/>
  <c r="SZK8" i="106"/>
  <c r="SZL8" i="106"/>
  <c r="SZM8" i="106"/>
  <c r="SZN8" i="106"/>
  <c r="SZO8" i="106"/>
  <c r="SZP8" i="106"/>
  <c r="SZQ8" i="106"/>
  <c r="SZR8" i="106"/>
  <c r="SZS8" i="106"/>
  <c r="SZT8" i="106"/>
  <c r="SZU8" i="106"/>
  <c r="SZV8" i="106"/>
  <c r="SZW8" i="106"/>
  <c r="SZX8" i="106"/>
  <c r="SZY8" i="106"/>
  <c r="SZZ8" i="106"/>
  <c r="TAA8" i="106"/>
  <c r="TAB8" i="106"/>
  <c r="TAC8" i="106"/>
  <c r="TAD8" i="106"/>
  <c r="TAE8" i="106"/>
  <c r="TAF8" i="106"/>
  <c r="TAG8" i="106"/>
  <c r="TAH8" i="106"/>
  <c r="TAI8" i="106"/>
  <c r="TAJ8" i="106"/>
  <c r="TAK8" i="106"/>
  <c r="TAL8" i="106"/>
  <c r="TAM8" i="106"/>
  <c r="TAN8" i="106"/>
  <c r="TAO8" i="106"/>
  <c r="TAP8" i="106"/>
  <c r="TAQ8" i="106"/>
  <c r="TAR8" i="106"/>
  <c r="TAS8" i="106"/>
  <c r="TAT8" i="106"/>
  <c r="TAU8" i="106"/>
  <c r="TAV8" i="106"/>
  <c r="TAW8" i="106"/>
  <c r="TAX8" i="106"/>
  <c r="TAY8" i="106"/>
  <c r="TAZ8" i="106"/>
  <c r="TBA8" i="106"/>
  <c r="TBB8" i="106"/>
  <c r="TBC8" i="106"/>
  <c r="TBD8" i="106"/>
  <c r="TBE8" i="106"/>
  <c r="TBF8" i="106"/>
  <c r="TBG8" i="106"/>
  <c r="TBH8" i="106"/>
  <c r="TBI8" i="106"/>
  <c r="TBJ8" i="106"/>
  <c r="TBK8" i="106"/>
  <c r="TBL8" i="106"/>
  <c r="TBM8" i="106"/>
  <c r="TBN8" i="106"/>
  <c r="TBO8" i="106"/>
  <c r="TBP8" i="106"/>
  <c r="TBQ8" i="106"/>
  <c r="TBR8" i="106"/>
  <c r="TBS8" i="106"/>
  <c r="TBT8" i="106"/>
  <c r="TBU8" i="106"/>
  <c r="TBV8" i="106"/>
  <c r="TBW8" i="106"/>
  <c r="TBX8" i="106"/>
  <c r="TBY8" i="106"/>
  <c r="TBZ8" i="106"/>
  <c r="TCA8" i="106"/>
  <c r="TCB8" i="106"/>
  <c r="TCC8" i="106"/>
  <c r="TCD8" i="106"/>
  <c r="TCE8" i="106"/>
  <c r="TCF8" i="106"/>
  <c r="TCG8" i="106"/>
  <c r="TCH8" i="106"/>
  <c r="TCI8" i="106"/>
  <c r="TCJ8" i="106"/>
  <c r="TCK8" i="106"/>
  <c r="TCL8" i="106"/>
  <c r="TCM8" i="106"/>
  <c r="TCN8" i="106"/>
  <c r="TCO8" i="106"/>
  <c r="TCP8" i="106"/>
  <c r="TCQ8" i="106"/>
  <c r="TCR8" i="106"/>
  <c r="TCS8" i="106"/>
  <c r="TCT8" i="106"/>
  <c r="TCU8" i="106"/>
  <c r="TCV8" i="106"/>
  <c r="TCW8" i="106"/>
  <c r="TCX8" i="106"/>
  <c r="TCY8" i="106"/>
  <c r="TCZ8" i="106"/>
  <c r="TDA8" i="106"/>
  <c r="TDB8" i="106"/>
  <c r="TDC8" i="106"/>
  <c r="TDD8" i="106"/>
  <c r="TDE8" i="106"/>
  <c r="TDF8" i="106"/>
  <c r="TDG8" i="106"/>
  <c r="TDH8" i="106"/>
  <c r="TDI8" i="106"/>
  <c r="TDJ8" i="106"/>
  <c r="TDK8" i="106"/>
  <c r="TDL8" i="106"/>
  <c r="TDM8" i="106"/>
  <c r="TDN8" i="106"/>
  <c r="TDO8" i="106"/>
  <c r="TDP8" i="106"/>
  <c r="TDQ8" i="106"/>
  <c r="TDR8" i="106"/>
  <c r="TDS8" i="106"/>
  <c r="TDT8" i="106"/>
  <c r="TDU8" i="106"/>
  <c r="TDV8" i="106"/>
  <c r="TDW8" i="106"/>
  <c r="TDX8" i="106"/>
  <c r="TDY8" i="106"/>
  <c r="TDZ8" i="106"/>
  <c r="TEA8" i="106"/>
  <c r="TEB8" i="106"/>
  <c r="TEC8" i="106"/>
  <c r="TED8" i="106"/>
  <c r="TEE8" i="106"/>
  <c r="TEF8" i="106"/>
  <c r="TEG8" i="106"/>
  <c r="TEH8" i="106"/>
  <c r="TEI8" i="106"/>
  <c r="TEJ8" i="106"/>
  <c r="TEK8" i="106"/>
  <c r="TEL8" i="106"/>
  <c r="TEM8" i="106"/>
  <c r="TEN8" i="106"/>
  <c r="TEO8" i="106"/>
  <c r="TEP8" i="106"/>
  <c r="TEQ8" i="106"/>
  <c r="TER8" i="106"/>
  <c r="TES8" i="106"/>
  <c r="TET8" i="106"/>
  <c r="TEU8" i="106"/>
  <c r="TEV8" i="106"/>
  <c r="TEW8" i="106"/>
  <c r="TEX8" i="106"/>
  <c r="TEY8" i="106"/>
  <c r="TEZ8" i="106"/>
  <c r="TFA8" i="106"/>
  <c r="TFB8" i="106"/>
  <c r="TFC8" i="106"/>
  <c r="TFD8" i="106"/>
  <c r="TFE8" i="106"/>
  <c r="TFF8" i="106"/>
  <c r="TFG8" i="106"/>
  <c r="TFH8" i="106"/>
  <c r="TFI8" i="106"/>
  <c r="TFJ8" i="106"/>
  <c r="TFK8" i="106"/>
  <c r="TFL8" i="106"/>
  <c r="TFM8" i="106"/>
  <c r="TFN8" i="106"/>
  <c r="TFO8" i="106"/>
  <c r="TFP8" i="106"/>
  <c r="TFQ8" i="106"/>
  <c r="TFR8" i="106"/>
  <c r="TFS8" i="106"/>
  <c r="TFT8" i="106"/>
  <c r="TFU8" i="106"/>
  <c r="TFV8" i="106"/>
  <c r="TFW8" i="106"/>
  <c r="TFX8" i="106"/>
  <c r="TFY8" i="106"/>
  <c r="TFZ8" i="106"/>
  <c r="TGA8" i="106"/>
  <c r="TGB8" i="106"/>
  <c r="TGC8" i="106"/>
  <c r="TGD8" i="106"/>
  <c r="TGE8" i="106"/>
  <c r="TGF8" i="106"/>
  <c r="TGG8" i="106"/>
  <c r="TGH8" i="106"/>
  <c r="TGI8" i="106"/>
  <c r="TGJ8" i="106"/>
  <c r="TGK8" i="106"/>
  <c r="TGL8" i="106"/>
  <c r="TGM8" i="106"/>
  <c r="TGN8" i="106"/>
  <c r="TGO8" i="106"/>
  <c r="TGP8" i="106"/>
  <c r="TGQ8" i="106"/>
  <c r="TGR8" i="106"/>
  <c r="TGS8" i="106"/>
  <c r="TGT8" i="106"/>
  <c r="TGU8" i="106"/>
  <c r="TGV8" i="106"/>
  <c r="TGW8" i="106"/>
  <c r="TGX8" i="106"/>
  <c r="TGY8" i="106"/>
  <c r="TGZ8" i="106"/>
  <c r="THA8" i="106"/>
  <c r="THB8" i="106"/>
  <c r="THC8" i="106"/>
  <c r="THD8" i="106"/>
  <c r="THE8" i="106"/>
  <c r="THF8" i="106"/>
  <c r="THG8" i="106"/>
  <c r="THH8" i="106"/>
  <c r="THI8" i="106"/>
  <c r="THJ8" i="106"/>
  <c r="THK8" i="106"/>
  <c r="THL8" i="106"/>
  <c r="THM8" i="106"/>
  <c r="THN8" i="106"/>
  <c r="THO8" i="106"/>
  <c r="THP8" i="106"/>
  <c r="THQ8" i="106"/>
  <c r="THR8" i="106"/>
  <c r="THS8" i="106"/>
  <c r="THT8" i="106"/>
  <c r="THU8" i="106"/>
  <c r="THV8" i="106"/>
  <c r="THW8" i="106"/>
  <c r="THX8" i="106"/>
  <c r="THY8" i="106"/>
  <c r="THZ8" i="106"/>
  <c r="TIA8" i="106"/>
  <c r="TIB8" i="106"/>
  <c r="TIC8" i="106"/>
  <c r="TID8" i="106"/>
  <c r="TIE8" i="106"/>
  <c r="TIF8" i="106"/>
  <c r="TIG8" i="106"/>
  <c r="TIH8" i="106"/>
  <c r="TII8" i="106"/>
  <c r="TIJ8" i="106"/>
  <c r="TIK8" i="106"/>
  <c r="TIL8" i="106"/>
  <c r="TIM8" i="106"/>
  <c r="TIN8" i="106"/>
  <c r="TIO8" i="106"/>
  <c r="TIP8" i="106"/>
  <c r="TIQ8" i="106"/>
  <c r="TIR8" i="106"/>
  <c r="TIS8" i="106"/>
  <c r="TIT8" i="106"/>
  <c r="TIU8" i="106"/>
  <c r="TIV8" i="106"/>
  <c r="TIW8" i="106"/>
  <c r="TIX8" i="106"/>
  <c r="TIY8" i="106"/>
  <c r="TIZ8" i="106"/>
  <c r="TJA8" i="106"/>
  <c r="TJB8" i="106"/>
  <c r="TJC8" i="106"/>
  <c r="TJD8" i="106"/>
  <c r="TJE8" i="106"/>
  <c r="TJF8" i="106"/>
  <c r="TJG8" i="106"/>
  <c r="TJH8" i="106"/>
  <c r="TJI8" i="106"/>
  <c r="TJJ8" i="106"/>
  <c r="TJK8" i="106"/>
  <c r="TJL8" i="106"/>
  <c r="TJM8" i="106"/>
  <c r="TJN8" i="106"/>
  <c r="TJO8" i="106"/>
  <c r="TJP8" i="106"/>
  <c r="TJQ8" i="106"/>
  <c r="TJR8" i="106"/>
  <c r="TJS8" i="106"/>
  <c r="TJT8" i="106"/>
  <c r="TJU8" i="106"/>
  <c r="TJV8" i="106"/>
  <c r="TJW8" i="106"/>
  <c r="TJX8" i="106"/>
  <c r="TJY8" i="106"/>
  <c r="TJZ8" i="106"/>
  <c r="TKA8" i="106"/>
  <c r="TKB8" i="106"/>
  <c r="TKC8" i="106"/>
  <c r="TKD8" i="106"/>
  <c r="TKE8" i="106"/>
  <c r="TKF8" i="106"/>
  <c r="TKG8" i="106"/>
  <c r="TKH8" i="106"/>
  <c r="TKI8" i="106"/>
  <c r="TKJ8" i="106"/>
  <c r="TKK8" i="106"/>
  <c r="TKL8" i="106"/>
  <c r="TKM8" i="106"/>
  <c r="TKN8" i="106"/>
  <c r="TKO8" i="106"/>
  <c r="TKP8" i="106"/>
  <c r="TKQ8" i="106"/>
  <c r="TKR8" i="106"/>
  <c r="TKS8" i="106"/>
  <c r="TKT8" i="106"/>
  <c r="TKU8" i="106"/>
  <c r="TKV8" i="106"/>
  <c r="TKW8" i="106"/>
  <c r="TKX8" i="106"/>
  <c r="TKY8" i="106"/>
  <c r="TKZ8" i="106"/>
  <c r="TLA8" i="106"/>
  <c r="TLB8" i="106"/>
  <c r="TLC8" i="106"/>
  <c r="TLD8" i="106"/>
  <c r="TLE8" i="106"/>
  <c r="TLF8" i="106"/>
  <c r="TLG8" i="106"/>
  <c r="TLH8" i="106"/>
  <c r="TLI8" i="106"/>
  <c r="TLJ8" i="106"/>
  <c r="TLK8" i="106"/>
  <c r="TLL8" i="106"/>
  <c r="TLM8" i="106"/>
  <c r="TLN8" i="106"/>
  <c r="TLO8" i="106"/>
  <c r="TLP8" i="106"/>
  <c r="TLQ8" i="106"/>
  <c r="TLR8" i="106"/>
  <c r="TLS8" i="106"/>
  <c r="TLT8" i="106"/>
  <c r="TLU8" i="106"/>
  <c r="TLV8" i="106"/>
  <c r="TLW8" i="106"/>
  <c r="TLX8" i="106"/>
  <c r="TLY8" i="106"/>
  <c r="TLZ8" i="106"/>
  <c r="TMA8" i="106"/>
  <c r="TMB8" i="106"/>
  <c r="TMC8" i="106"/>
  <c r="TMD8" i="106"/>
  <c r="TME8" i="106"/>
  <c r="TMF8" i="106"/>
  <c r="TMG8" i="106"/>
  <c r="TMH8" i="106"/>
  <c r="TMI8" i="106"/>
  <c r="TMJ8" i="106"/>
  <c r="TMK8" i="106"/>
  <c r="TML8" i="106"/>
  <c r="TMM8" i="106"/>
  <c r="TMN8" i="106"/>
  <c r="TMO8" i="106"/>
  <c r="TMP8" i="106"/>
  <c r="TMQ8" i="106"/>
  <c r="TMR8" i="106"/>
  <c r="TMS8" i="106"/>
  <c r="TMT8" i="106"/>
  <c r="TMU8" i="106"/>
  <c r="TMV8" i="106"/>
  <c r="TMW8" i="106"/>
  <c r="TMX8" i="106"/>
  <c r="TMY8" i="106"/>
  <c r="TMZ8" i="106"/>
  <c r="TNA8" i="106"/>
  <c r="TNB8" i="106"/>
  <c r="TNC8" i="106"/>
  <c r="TND8" i="106"/>
  <c r="TNE8" i="106"/>
  <c r="TNF8" i="106"/>
  <c r="TNG8" i="106"/>
  <c r="TNH8" i="106"/>
  <c r="TNI8" i="106"/>
  <c r="TNJ8" i="106"/>
  <c r="TNK8" i="106"/>
  <c r="TNL8" i="106"/>
  <c r="TNM8" i="106"/>
  <c r="TNN8" i="106"/>
  <c r="TNO8" i="106"/>
  <c r="TNP8" i="106"/>
  <c r="TNQ8" i="106"/>
  <c r="TNR8" i="106"/>
  <c r="TNS8" i="106"/>
  <c r="TNT8" i="106"/>
  <c r="TNU8" i="106"/>
  <c r="TNV8" i="106"/>
  <c r="TNW8" i="106"/>
  <c r="TNX8" i="106"/>
  <c r="TNY8" i="106"/>
  <c r="TNZ8" i="106"/>
  <c r="TOA8" i="106"/>
  <c r="TOB8" i="106"/>
  <c r="TOC8" i="106"/>
  <c r="TOD8" i="106"/>
  <c r="TOE8" i="106"/>
  <c r="TOF8" i="106"/>
  <c r="TOG8" i="106"/>
  <c r="TOH8" i="106"/>
  <c r="TOI8" i="106"/>
  <c r="TOJ8" i="106"/>
  <c r="TOK8" i="106"/>
  <c r="TOL8" i="106"/>
  <c r="TOM8" i="106"/>
  <c r="TON8" i="106"/>
  <c r="TOO8" i="106"/>
  <c r="TOP8" i="106"/>
  <c r="TOQ8" i="106"/>
  <c r="TOR8" i="106"/>
  <c r="TOS8" i="106"/>
  <c r="TOT8" i="106"/>
  <c r="TOU8" i="106"/>
  <c r="TOV8" i="106"/>
  <c r="TOW8" i="106"/>
  <c r="TOX8" i="106"/>
  <c r="TOY8" i="106"/>
  <c r="TOZ8" i="106"/>
  <c r="TPA8" i="106"/>
  <c r="TPB8" i="106"/>
  <c r="TPC8" i="106"/>
  <c r="TPD8" i="106"/>
  <c r="TPE8" i="106"/>
  <c r="TPF8" i="106"/>
  <c r="TPG8" i="106"/>
  <c r="TPH8" i="106"/>
  <c r="TPI8" i="106"/>
  <c r="TPJ8" i="106"/>
  <c r="TPK8" i="106"/>
  <c r="TPL8" i="106"/>
  <c r="TPM8" i="106"/>
  <c r="TPN8" i="106"/>
  <c r="TPO8" i="106"/>
  <c r="TPP8" i="106"/>
  <c r="TPQ8" i="106"/>
  <c r="TPR8" i="106"/>
  <c r="TPS8" i="106"/>
  <c r="TPT8" i="106"/>
  <c r="TPU8" i="106"/>
  <c r="TPV8" i="106"/>
  <c r="TPW8" i="106"/>
  <c r="TPX8" i="106"/>
  <c r="TPY8" i="106"/>
  <c r="TPZ8" i="106"/>
  <c r="TQA8" i="106"/>
  <c r="TQB8" i="106"/>
  <c r="TQC8" i="106"/>
  <c r="TQD8" i="106"/>
  <c r="TQE8" i="106"/>
  <c r="TQF8" i="106"/>
  <c r="TQG8" i="106"/>
  <c r="TQH8" i="106"/>
  <c r="TQI8" i="106"/>
  <c r="TQJ8" i="106"/>
  <c r="TQK8" i="106"/>
  <c r="TQL8" i="106"/>
  <c r="TQM8" i="106"/>
  <c r="TQN8" i="106"/>
  <c r="TQO8" i="106"/>
  <c r="TQP8" i="106"/>
  <c r="TQQ8" i="106"/>
  <c r="TQR8" i="106"/>
  <c r="TQS8" i="106"/>
  <c r="TQT8" i="106"/>
  <c r="TQU8" i="106"/>
  <c r="TQV8" i="106"/>
  <c r="TQW8" i="106"/>
  <c r="TQX8" i="106"/>
  <c r="TQY8" i="106"/>
  <c r="TQZ8" i="106"/>
  <c r="TRA8" i="106"/>
  <c r="TRB8" i="106"/>
  <c r="TRC8" i="106"/>
  <c r="TRD8" i="106"/>
  <c r="TRE8" i="106"/>
  <c r="TRF8" i="106"/>
  <c r="TRG8" i="106"/>
  <c r="TRH8" i="106"/>
  <c r="TRI8" i="106"/>
  <c r="TRJ8" i="106"/>
  <c r="TRK8" i="106"/>
  <c r="TRL8" i="106"/>
  <c r="TRM8" i="106"/>
  <c r="TRN8" i="106"/>
  <c r="TRO8" i="106"/>
  <c r="TRP8" i="106"/>
  <c r="TRQ8" i="106"/>
  <c r="TRR8" i="106"/>
  <c r="TRS8" i="106"/>
  <c r="TRT8" i="106"/>
  <c r="TRU8" i="106"/>
  <c r="TRV8" i="106"/>
  <c r="TRW8" i="106"/>
  <c r="TRX8" i="106"/>
  <c r="TRY8" i="106"/>
  <c r="TRZ8" i="106"/>
  <c r="TSA8" i="106"/>
  <c r="TSB8" i="106"/>
  <c r="TSC8" i="106"/>
  <c r="TSD8" i="106"/>
  <c r="TSE8" i="106"/>
  <c r="TSF8" i="106"/>
  <c r="TSG8" i="106"/>
  <c r="TSH8" i="106"/>
  <c r="TSI8" i="106"/>
  <c r="TSJ8" i="106"/>
  <c r="TSK8" i="106"/>
  <c r="TSL8" i="106"/>
  <c r="TSM8" i="106"/>
  <c r="TSN8" i="106"/>
  <c r="TSO8" i="106"/>
  <c r="TSP8" i="106"/>
  <c r="TSQ8" i="106"/>
  <c r="TSR8" i="106"/>
  <c r="TSS8" i="106"/>
  <c r="TST8" i="106"/>
  <c r="TSU8" i="106"/>
  <c r="TSV8" i="106"/>
  <c r="TSW8" i="106"/>
  <c r="TSX8" i="106"/>
  <c r="TSY8" i="106"/>
  <c r="TSZ8" i="106"/>
  <c r="TTA8" i="106"/>
  <c r="TTB8" i="106"/>
  <c r="TTC8" i="106"/>
  <c r="TTD8" i="106"/>
  <c r="TTE8" i="106"/>
  <c r="TTF8" i="106"/>
  <c r="TTG8" i="106"/>
  <c r="TTH8" i="106"/>
  <c r="TTI8" i="106"/>
  <c r="TTJ8" i="106"/>
  <c r="TTK8" i="106"/>
  <c r="TTL8" i="106"/>
  <c r="TTM8" i="106"/>
  <c r="TTN8" i="106"/>
  <c r="TTO8" i="106"/>
  <c r="TTP8" i="106"/>
  <c r="TTQ8" i="106"/>
  <c r="TTR8" i="106"/>
  <c r="TTS8" i="106"/>
  <c r="TTT8" i="106"/>
  <c r="TTU8" i="106"/>
  <c r="TTV8" i="106"/>
  <c r="TTW8" i="106"/>
  <c r="TTX8" i="106"/>
  <c r="TTY8" i="106"/>
  <c r="TTZ8" i="106"/>
  <c r="TUA8" i="106"/>
  <c r="TUB8" i="106"/>
  <c r="TUC8" i="106"/>
  <c r="TUD8" i="106"/>
  <c r="TUE8" i="106"/>
  <c r="TUF8" i="106"/>
  <c r="TUG8" i="106"/>
  <c r="TUH8" i="106"/>
  <c r="TUI8" i="106"/>
  <c r="TUJ8" i="106"/>
  <c r="TUK8" i="106"/>
  <c r="TUL8" i="106"/>
  <c r="TUM8" i="106"/>
  <c r="TUN8" i="106"/>
  <c r="TUO8" i="106"/>
  <c r="TUP8" i="106"/>
  <c r="TUQ8" i="106"/>
  <c r="TUR8" i="106"/>
  <c r="TUS8" i="106"/>
  <c r="TUT8" i="106"/>
  <c r="TUU8" i="106"/>
  <c r="TUV8" i="106"/>
  <c r="TUW8" i="106"/>
  <c r="TUX8" i="106"/>
  <c r="TUY8" i="106"/>
  <c r="TUZ8" i="106"/>
  <c r="TVA8" i="106"/>
  <c r="TVB8" i="106"/>
  <c r="TVC8" i="106"/>
  <c r="TVD8" i="106"/>
  <c r="TVE8" i="106"/>
  <c r="TVF8" i="106"/>
  <c r="TVG8" i="106"/>
  <c r="TVH8" i="106"/>
  <c r="TVI8" i="106"/>
  <c r="TVJ8" i="106"/>
  <c r="TVK8" i="106"/>
  <c r="TVL8" i="106"/>
  <c r="TVM8" i="106"/>
  <c r="TVN8" i="106"/>
  <c r="TVO8" i="106"/>
  <c r="TVP8" i="106"/>
  <c r="TVQ8" i="106"/>
  <c r="TVR8" i="106"/>
  <c r="TVS8" i="106"/>
  <c r="TVT8" i="106"/>
  <c r="TVU8" i="106"/>
  <c r="TVV8" i="106"/>
  <c r="TVW8" i="106"/>
  <c r="TVX8" i="106"/>
  <c r="TVY8" i="106"/>
  <c r="TVZ8" i="106"/>
  <c r="TWA8" i="106"/>
  <c r="TWB8" i="106"/>
  <c r="TWC8" i="106"/>
  <c r="TWD8" i="106"/>
  <c r="TWE8" i="106"/>
  <c r="TWF8" i="106"/>
  <c r="TWG8" i="106"/>
  <c r="TWH8" i="106"/>
  <c r="TWI8" i="106"/>
  <c r="TWJ8" i="106"/>
  <c r="TWK8" i="106"/>
  <c r="TWL8" i="106"/>
  <c r="TWM8" i="106"/>
  <c r="TWN8" i="106"/>
  <c r="TWO8" i="106"/>
  <c r="TWP8" i="106"/>
  <c r="TWQ8" i="106"/>
  <c r="TWR8" i="106"/>
  <c r="TWS8" i="106"/>
  <c r="TWT8" i="106"/>
  <c r="TWU8" i="106"/>
  <c r="TWV8" i="106"/>
  <c r="TWW8" i="106"/>
  <c r="TWX8" i="106"/>
  <c r="TWY8" i="106"/>
  <c r="TWZ8" i="106"/>
  <c r="TXA8" i="106"/>
  <c r="TXB8" i="106"/>
  <c r="TXC8" i="106"/>
  <c r="TXD8" i="106"/>
  <c r="TXE8" i="106"/>
  <c r="TXF8" i="106"/>
  <c r="TXG8" i="106"/>
  <c r="TXH8" i="106"/>
  <c r="TXI8" i="106"/>
  <c r="TXJ8" i="106"/>
  <c r="TXK8" i="106"/>
  <c r="TXL8" i="106"/>
  <c r="TXM8" i="106"/>
  <c r="TXN8" i="106"/>
  <c r="TXO8" i="106"/>
  <c r="TXP8" i="106"/>
  <c r="TXQ8" i="106"/>
  <c r="TXR8" i="106"/>
  <c r="TXS8" i="106"/>
  <c r="TXT8" i="106"/>
  <c r="TXU8" i="106"/>
  <c r="TXV8" i="106"/>
  <c r="TXW8" i="106"/>
  <c r="TXX8" i="106"/>
  <c r="TXY8" i="106"/>
  <c r="TXZ8" i="106"/>
  <c r="TYA8" i="106"/>
  <c r="TYB8" i="106"/>
  <c r="TYC8" i="106"/>
  <c r="TYD8" i="106"/>
  <c r="TYE8" i="106"/>
  <c r="TYF8" i="106"/>
  <c r="TYG8" i="106"/>
  <c r="TYH8" i="106"/>
  <c r="TYI8" i="106"/>
  <c r="TYJ8" i="106"/>
  <c r="TYK8" i="106"/>
  <c r="TYL8" i="106"/>
  <c r="TYM8" i="106"/>
  <c r="TYN8" i="106"/>
  <c r="TYO8" i="106"/>
  <c r="TYP8" i="106"/>
  <c r="TYQ8" i="106"/>
  <c r="TYR8" i="106"/>
  <c r="TYS8" i="106"/>
  <c r="TYT8" i="106"/>
  <c r="TYU8" i="106"/>
  <c r="TYV8" i="106"/>
  <c r="TYW8" i="106"/>
  <c r="TYX8" i="106"/>
  <c r="TYY8" i="106"/>
  <c r="TYZ8" i="106"/>
  <c r="TZA8" i="106"/>
  <c r="TZB8" i="106"/>
  <c r="TZC8" i="106"/>
  <c r="TZD8" i="106"/>
  <c r="TZE8" i="106"/>
  <c r="TZF8" i="106"/>
  <c r="TZG8" i="106"/>
  <c r="TZH8" i="106"/>
  <c r="TZI8" i="106"/>
  <c r="TZJ8" i="106"/>
  <c r="TZK8" i="106"/>
  <c r="TZL8" i="106"/>
  <c r="TZM8" i="106"/>
  <c r="TZN8" i="106"/>
  <c r="TZO8" i="106"/>
  <c r="TZP8" i="106"/>
  <c r="TZQ8" i="106"/>
  <c r="TZR8" i="106"/>
  <c r="TZS8" i="106"/>
  <c r="TZT8" i="106"/>
  <c r="TZU8" i="106"/>
  <c r="TZV8" i="106"/>
  <c r="TZW8" i="106"/>
  <c r="TZX8" i="106"/>
  <c r="TZY8" i="106"/>
  <c r="TZZ8" i="106"/>
  <c r="UAA8" i="106"/>
  <c r="UAB8" i="106"/>
  <c r="UAC8" i="106"/>
  <c r="UAD8" i="106"/>
  <c r="UAE8" i="106"/>
  <c r="UAF8" i="106"/>
  <c r="UAG8" i="106"/>
  <c r="UAH8" i="106"/>
  <c r="UAI8" i="106"/>
  <c r="UAJ8" i="106"/>
  <c r="UAK8" i="106"/>
  <c r="UAL8" i="106"/>
  <c r="UAM8" i="106"/>
  <c r="UAN8" i="106"/>
  <c r="UAO8" i="106"/>
  <c r="UAP8" i="106"/>
  <c r="UAQ8" i="106"/>
  <c r="UAR8" i="106"/>
  <c r="UAS8" i="106"/>
  <c r="UAT8" i="106"/>
  <c r="UAU8" i="106"/>
  <c r="UAV8" i="106"/>
  <c r="UAW8" i="106"/>
  <c r="UAX8" i="106"/>
  <c r="UAY8" i="106"/>
  <c r="UAZ8" i="106"/>
  <c r="UBA8" i="106"/>
  <c r="UBB8" i="106"/>
  <c r="UBC8" i="106"/>
  <c r="UBD8" i="106"/>
  <c r="UBE8" i="106"/>
  <c r="UBF8" i="106"/>
  <c r="UBG8" i="106"/>
  <c r="UBH8" i="106"/>
  <c r="UBI8" i="106"/>
  <c r="UBJ8" i="106"/>
  <c r="UBK8" i="106"/>
  <c r="UBL8" i="106"/>
  <c r="UBM8" i="106"/>
  <c r="UBN8" i="106"/>
  <c r="UBO8" i="106"/>
  <c r="UBP8" i="106"/>
  <c r="UBQ8" i="106"/>
  <c r="UBR8" i="106"/>
  <c r="UBS8" i="106"/>
  <c r="UBT8" i="106"/>
  <c r="UBU8" i="106"/>
  <c r="UBV8" i="106"/>
  <c r="UBW8" i="106"/>
  <c r="UBX8" i="106"/>
  <c r="UBY8" i="106"/>
  <c r="UBZ8" i="106"/>
  <c r="UCA8" i="106"/>
  <c r="UCB8" i="106"/>
  <c r="UCC8" i="106"/>
  <c r="UCD8" i="106"/>
  <c r="UCE8" i="106"/>
  <c r="UCF8" i="106"/>
  <c r="UCG8" i="106"/>
  <c r="UCH8" i="106"/>
  <c r="UCI8" i="106"/>
  <c r="UCJ8" i="106"/>
  <c r="UCK8" i="106"/>
  <c r="UCL8" i="106"/>
  <c r="UCM8" i="106"/>
  <c r="UCN8" i="106"/>
  <c r="UCO8" i="106"/>
  <c r="UCP8" i="106"/>
  <c r="UCQ8" i="106"/>
  <c r="UCR8" i="106"/>
  <c r="UCS8" i="106"/>
  <c r="UCT8" i="106"/>
  <c r="UCU8" i="106"/>
  <c r="UCV8" i="106"/>
  <c r="UCW8" i="106"/>
  <c r="UCX8" i="106"/>
  <c r="UCY8" i="106"/>
  <c r="UCZ8" i="106"/>
  <c r="UDA8" i="106"/>
  <c r="UDB8" i="106"/>
  <c r="UDC8" i="106"/>
  <c r="UDD8" i="106"/>
  <c r="UDE8" i="106"/>
  <c r="UDF8" i="106"/>
  <c r="UDG8" i="106"/>
  <c r="UDH8" i="106"/>
  <c r="UDI8" i="106"/>
  <c r="UDJ8" i="106"/>
  <c r="UDK8" i="106"/>
  <c r="UDL8" i="106"/>
  <c r="UDM8" i="106"/>
  <c r="UDN8" i="106"/>
  <c r="UDO8" i="106"/>
  <c r="UDP8" i="106"/>
  <c r="UDQ8" i="106"/>
  <c r="UDR8" i="106"/>
  <c r="UDS8" i="106"/>
  <c r="UDT8" i="106"/>
  <c r="UDU8" i="106"/>
  <c r="UDV8" i="106"/>
  <c r="UDW8" i="106"/>
  <c r="UDX8" i="106"/>
  <c r="UDY8" i="106"/>
  <c r="UDZ8" i="106"/>
  <c r="UEA8" i="106"/>
  <c r="UEB8" i="106"/>
  <c r="UEC8" i="106"/>
  <c r="UED8" i="106"/>
  <c r="UEE8" i="106"/>
  <c r="UEF8" i="106"/>
  <c r="UEG8" i="106"/>
  <c r="UEH8" i="106"/>
  <c r="UEI8" i="106"/>
  <c r="UEJ8" i="106"/>
  <c r="UEK8" i="106"/>
  <c r="UEL8" i="106"/>
  <c r="UEM8" i="106"/>
  <c r="UEN8" i="106"/>
  <c r="UEO8" i="106"/>
  <c r="UEP8" i="106"/>
  <c r="UEQ8" i="106"/>
  <c r="UER8" i="106"/>
  <c r="UES8" i="106"/>
  <c r="UET8" i="106"/>
  <c r="UEU8" i="106"/>
  <c r="UEV8" i="106"/>
  <c r="UEW8" i="106"/>
  <c r="UEX8" i="106"/>
  <c r="UEY8" i="106"/>
  <c r="UEZ8" i="106"/>
  <c r="UFA8" i="106"/>
  <c r="UFB8" i="106"/>
  <c r="UFC8" i="106"/>
  <c r="UFD8" i="106"/>
  <c r="UFE8" i="106"/>
  <c r="UFF8" i="106"/>
  <c r="UFG8" i="106"/>
  <c r="UFH8" i="106"/>
  <c r="UFI8" i="106"/>
  <c r="UFJ8" i="106"/>
  <c r="UFK8" i="106"/>
  <c r="UFL8" i="106"/>
  <c r="UFM8" i="106"/>
  <c r="UFN8" i="106"/>
  <c r="UFO8" i="106"/>
  <c r="UFP8" i="106"/>
  <c r="UFQ8" i="106"/>
  <c r="UFR8" i="106"/>
  <c r="UFS8" i="106"/>
  <c r="UFT8" i="106"/>
  <c r="UFU8" i="106"/>
  <c r="UFV8" i="106"/>
  <c r="UFW8" i="106"/>
  <c r="UFX8" i="106"/>
  <c r="UFY8" i="106"/>
  <c r="UFZ8" i="106"/>
  <c r="UGA8" i="106"/>
  <c r="UGB8" i="106"/>
  <c r="UGC8" i="106"/>
  <c r="UGD8" i="106"/>
  <c r="UGE8" i="106"/>
  <c r="UGF8" i="106"/>
  <c r="UGG8" i="106"/>
  <c r="UGH8" i="106"/>
  <c r="UGI8" i="106"/>
  <c r="UGJ8" i="106"/>
  <c r="UGK8" i="106"/>
  <c r="UGL8" i="106"/>
  <c r="UGM8" i="106"/>
  <c r="UGN8" i="106"/>
  <c r="UGO8" i="106"/>
  <c r="UGP8" i="106"/>
  <c r="UGQ8" i="106"/>
  <c r="UGR8" i="106"/>
  <c r="UGS8" i="106"/>
  <c r="UGT8" i="106"/>
  <c r="UGU8" i="106"/>
  <c r="UGV8" i="106"/>
  <c r="UGW8" i="106"/>
  <c r="UGX8" i="106"/>
  <c r="UGY8" i="106"/>
  <c r="UGZ8" i="106"/>
  <c r="UHA8" i="106"/>
  <c r="UHB8" i="106"/>
  <c r="UHC8" i="106"/>
  <c r="UHD8" i="106"/>
  <c r="UHE8" i="106"/>
  <c r="UHF8" i="106"/>
  <c r="UHG8" i="106"/>
  <c r="UHH8" i="106"/>
  <c r="UHI8" i="106"/>
  <c r="UHJ8" i="106"/>
  <c r="UHK8" i="106"/>
  <c r="UHL8" i="106"/>
  <c r="UHM8" i="106"/>
  <c r="UHN8" i="106"/>
  <c r="UHO8" i="106"/>
  <c r="UHP8" i="106"/>
  <c r="UHQ8" i="106"/>
  <c r="UHR8" i="106"/>
  <c r="UHS8" i="106"/>
  <c r="UHT8" i="106"/>
  <c r="UHU8" i="106"/>
  <c r="UHV8" i="106"/>
  <c r="UHW8" i="106"/>
  <c r="UHX8" i="106"/>
  <c r="UHY8" i="106"/>
  <c r="UHZ8" i="106"/>
  <c r="UIA8" i="106"/>
  <c r="UIB8" i="106"/>
  <c r="UIC8" i="106"/>
  <c r="UID8" i="106"/>
  <c r="UIE8" i="106"/>
  <c r="UIF8" i="106"/>
  <c r="UIG8" i="106"/>
  <c r="UIH8" i="106"/>
  <c r="UII8" i="106"/>
  <c r="UIJ8" i="106"/>
  <c r="UIK8" i="106"/>
  <c r="UIL8" i="106"/>
  <c r="UIM8" i="106"/>
  <c r="UIN8" i="106"/>
  <c r="UIO8" i="106"/>
  <c r="UIP8" i="106"/>
  <c r="UIQ8" i="106"/>
  <c r="UIR8" i="106"/>
  <c r="UIS8" i="106"/>
  <c r="UIT8" i="106"/>
  <c r="UIU8" i="106"/>
  <c r="UIV8" i="106"/>
  <c r="UIW8" i="106"/>
  <c r="UIX8" i="106"/>
  <c r="UIY8" i="106"/>
  <c r="UIZ8" i="106"/>
  <c r="UJA8" i="106"/>
  <c r="UJB8" i="106"/>
  <c r="UJC8" i="106"/>
  <c r="UJD8" i="106"/>
  <c r="UJE8" i="106"/>
  <c r="UJF8" i="106"/>
  <c r="UJG8" i="106"/>
  <c r="UJH8" i="106"/>
  <c r="UJI8" i="106"/>
  <c r="UJJ8" i="106"/>
  <c r="UJK8" i="106"/>
  <c r="UJL8" i="106"/>
  <c r="UJM8" i="106"/>
  <c r="UJN8" i="106"/>
  <c r="UJO8" i="106"/>
  <c r="UJP8" i="106"/>
  <c r="UJQ8" i="106"/>
  <c r="UJR8" i="106"/>
  <c r="UJS8" i="106"/>
  <c r="UJT8" i="106"/>
  <c r="UJU8" i="106"/>
  <c r="UJV8" i="106"/>
  <c r="UJW8" i="106"/>
  <c r="UJX8" i="106"/>
  <c r="UJY8" i="106"/>
  <c r="UJZ8" i="106"/>
  <c r="UKA8" i="106"/>
  <c r="UKB8" i="106"/>
  <c r="UKC8" i="106"/>
  <c r="UKD8" i="106"/>
  <c r="UKE8" i="106"/>
  <c r="UKF8" i="106"/>
  <c r="UKG8" i="106"/>
  <c r="UKH8" i="106"/>
  <c r="UKI8" i="106"/>
  <c r="UKJ8" i="106"/>
  <c r="UKK8" i="106"/>
  <c r="UKL8" i="106"/>
  <c r="UKM8" i="106"/>
  <c r="UKN8" i="106"/>
  <c r="UKO8" i="106"/>
  <c r="UKP8" i="106"/>
  <c r="UKQ8" i="106"/>
  <c r="UKR8" i="106"/>
  <c r="UKS8" i="106"/>
  <c r="UKT8" i="106"/>
  <c r="UKU8" i="106"/>
  <c r="UKV8" i="106"/>
  <c r="UKW8" i="106"/>
  <c r="UKX8" i="106"/>
  <c r="UKY8" i="106"/>
  <c r="UKZ8" i="106"/>
  <c r="ULA8" i="106"/>
  <c r="ULB8" i="106"/>
  <c r="ULC8" i="106"/>
  <c r="ULD8" i="106"/>
  <c r="ULE8" i="106"/>
  <c r="ULF8" i="106"/>
  <c r="ULG8" i="106"/>
  <c r="ULH8" i="106"/>
  <c r="ULI8" i="106"/>
  <c r="ULJ8" i="106"/>
  <c r="ULK8" i="106"/>
  <c r="ULL8" i="106"/>
  <c r="ULM8" i="106"/>
  <c r="ULN8" i="106"/>
  <c r="ULO8" i="106"/>
  <c r="ULP8" i="106"/>
  <c r="ULQ8" i="106"/>
  <c r="ULR8" i="106"/>
  <c r="ULS8" i="106"/>
  <c r="ULT8" i="106"/>
  <c r="ULU8" i="106"/>
  <c r="ULV8" i="106"/>
  <c r="ULW8" i="106"/>
  <c r="ULX8" i="106"/>
  <c r="ULY8" i="106"/>
  <c r="ULZ8" i="106"/>
  <c r="UMA8" i="106"/>
  <c r="UMB8" i="106"/>
  <c r="UMC8" i="106"/>
  <c r="UMD8" i="106"/>
  <c r="UME8" i="106"/>
  <c r="UMF8" i="106"/>
  <c r="UMG8" i="106"/>
  <c r="UMH8" i="106"/>
  <c r="UMI8" i="106"/>
  <c r="UMJ8" i="106"/>
  <c r="UMK8" i="106"/>
  <c r="UML8" i="106"/>
  <c r="UMM8" i="106"/>
  <c r="UMN8" i="106"/>
  <c r="UMO8" i="106"/>
  <c r="UMP8" i="106"/>
  <c r="UMQ8" i="106"/>
  <c r="UMR8" i="106"/>
  <c r="UMS8" i="106"/>
  <c r="UMT8" i="106"/>
  <c r="UMU8" i="106"/>
  <c r="UMV8" i="106"/>
  <c r="UMW8" i="106"/>
  <c r="UMX8" i="106"/>
  <c r="UMY8" i="106"/>
  <c r="UMZ8" i="106"/>
  <c r="UNA8" i="106"/>
  <c r="UNB8" i="106"/>
  <c r="UNC8" i="106"/>
  <c r="UND8" i="106"/>
  <c r="UNE8" i="106"/>
  <c r="UNF8" i="106"/>
  <c r="UNG8" i="106"/>
  <c r="UNH8" i="106"/>
  <c r="UNI8" i="106"/>
  <c r="UNJ8" i="106"/>
  <c r="UNK8" i="106"/>
  <c r="UNL8" i="106"/>
  <c r="UNM8" i="106"/>
  <c r="UNN8" i="106"/>
  <c r="UNO8" i="106"/>
  <c r="UNP8" i="106"/>
  <c r="UNQ8" i="106"/>
  <c r="UNR8" i="106"/>
  <c r="UNS8" i="106"/>
  <c r="UNT8" i="106"/>
  <c r="UNU8" i="106"/>
  <c r="UNV8" i="106"/>
  <c r="UNW8" i="106"/>
  <c r="UNX8" i="106"/>
  <c r="UNY8" i="106"/>
  <c r="UNZ8" i="106"/>
  <c r="UOA8" i="106"/>
  <c r="UOB8" i="106"/>
  <c r="UOC8" i="106"/>
  <c r="UOD8" i="106"/>
  <c r="UOE8" i="106"/>
  <c r="UOF8" i="106"/>
  <c r="UOG8" i="106"/>
  <c r="UOH8" i="106"/>
  <c r="UOI8" i="106"/>
  <c r="UOJ8" i="106"/>
  <c r="UOK8" i="106"/>
  <c r="UOL8" i="106"/>
  <c r="UOM8" i="106"/>
  <c r="UON8" i="106"/>
  <c r="UOO8" i="106"/>
  <c r="UOP8" i="106"/>
  <c r="UOQ8" i="106"/>
  <c r="UOR8" i="106"/>
  <c r="UOS8" i="106"/>
  <c r="UOT8" i="106"/>
  <c r="UOU8" i="106"/>
  <c r="UOV8" i="106"/>
  <c r="UOW8" i="106"/>
  <c r="UOX8" i="106"/>
  <c r="UOY8" i="106"/>
  <c r="UOZ8" i="106"/>
  <c r="UPA8" i="106"/>
  <c r="UPB8" i="106"/>
  <c r="UPC8" i="106"/>
  <c r="UPD8" i="106"/>
  <c r="UPE8" i="106"/>
  <c r="UPF8" i="106"/>
  <c r="UPG8" i="106"/>
  <c r="UPH8" i="106"/>
  <c r="UPI8" i="106"/>
  <c r="UPJ8" i="106"/>
  <c r="UPK8" i="106"/>
  <c r="UPL8" i="106"/>
  <c r="UPM8" i="106"/>
  <c r="UPN8" i="106"/>
  <c r="UPO8" i="106"/>
  <c r="UPP8" i="106"/>
  <c r="UPQ8" i="106"/>
  <c r="UPR8" i="106"/>
  <c r="UPS8" i="106"/>
  <c r="UPT8" i="106"/>
  <c r="UPU8" i="106"/>
  <c r="UPV8" i="106"/>
  <c r="UPW8" i="106"/>
  <c r="UPX8" i="106"/>
  <c r="UPY8" i="106"/>
  <c r="UPZ8" i="106"/>
  <c r="UQA8" i="106"/>
  <c r="UQB8" i="106"/>
  <c r="UQC8" i="106"/>
  <c r="UQD8" i="106"/>
  <c r="UQE8" i="106"/>
  <c r="UQF8" i="106"/>
  <c r="UQG8" i="106"/>
  <c r="UQH8" i="106"/>
  <c r="UQI8" i="106"/>
  <c r="UQJ8" i="106"/>
  <c r="UQK8" i="106"/>
  <c r="UQL8" i="106"/>
  <c r="UQM8" i="106"/>
  <c r="UQN8" i="106"/>
  <c r="UQO8" i="106"/>
  <c r="UQP8" i="106"/>
  <c r="UQQ8" i="106"/>
  <c r="UQR8" i="106"/>
  <c r="UQS8" i="106"/>
  <c r="UQT8" i="106"/>
  <c r="UQU8" i="106"/>
  <c r="UQV8" i="106"/>
  <c r="UQW8" i="106"/>
  <c r="UQX8" i="106"/>
  <c r="UQY8" i="106"/>
  <c r="UQZ8" i="106"/>
  <c r="URA8" i="106"/>
  <c r="URB8" i="106"/>
  <c r="URC8" i="106"/>
  <c r="URD8" i="106"/>
  <c r="URE8" i="106"/>
  <c r="URF8" i="106"/>
  <c r="URG8" i="106"/>
  <c r="URH8" i="106"/>
  <c r="URI8" i="106"/>
  <c r="URJ8" i="106"/>
  <c r="URK8" i="106"/>
  <c r="URL8" i="106"/>
  <c r="URM8" i="106"/>
  <c r="URN8" i="106"/>
  <c r="URO8" i="106"/>
  <c r="URP8" i="106"/>
  <c r="URQ8" i="106"/>
  <c r="URR8" i="106"/>
  <c r="URS8" i="106"/>
  <c r="URT8" i="106"/>
  <c r="URU8" i="106"/>
  <c r="URV8" i="106"/>
  <c r="URW8" i="106"/>
  <c r="URX8" i="106"/>
  <c r="URY8" i="106"/>
  <c r="URZ8" i="106"/>
  <c r="USA8" i="106"/>
  <c r="USB8" i="106"/>
  <c r="USC8" i="106"/>
  <c r="USD8" i="106"/>
  <c r="USE8" i="106"/>
  <c r="USF8" i="106"/>
  <c r="USG8" i="106"/>
  <c r="USH8" i="106"/>
  <c r="USI8" i="106"/>
  <c r="USJ8" i="106"/>
  <c r="USK8" i="106"/>
  <c r="USL8" i="106"/>
  <c r="USM8" i="106"/>
  <c r="USN8" i="106"/>
  <c r="USO8" i="106"/>
  <c r="USP8" i="106"/>
  <c r="USQ8" i="106"/>
  <c r="USR8" i="106"/>
  <c r="USS8" i="106"/>
  <c r="UST8" i="106"/>
  <c r="USU8" i="106"/>
  <c r="USV8" i="106"/>
  <c r="USW8" i="106"/>
  <c r="USX8" i="106"/>
  <c r="USY8" i="106"/>
  <c r="USZ8" i="106"/>
  <c r="UTA8" i="106"/>
  <c r="UTB8" i="106"/>
  <c r="UTC8" i="106"/>
  <c r="UTD8" i="106"/>
  <c r="UTE8" i="106"/>
  <c r="UTF8" i="106"/>
  <c r="UTG8" i="106"/>
  <c r="UTH8" i="106"/>
  <c r="UTI8" i="106"/>
  <c r="UTJ8" i="106"/>
  <c r="UTK8" i="106"/>
  <c r="UTL8" i="106"/>
  <c r="UTM8" i="106"/>
  <c r="UTN8" i="106"/>
  <c r="UTO8" i="106"/>
  <c r="UTP8" i="106"/>
  <c r="UTQ8" i="106"/>
  <c r="UTR8" i="106"/>
  <c r="UTS8" i="106"/>
  <c r="UTT8" i="106"/>
  <c r="UTU8" i="106"/>
  <c r="UTV8" i="106"/>
  <c r="UTW8" i="106"/>
  <c r="UTX8" i="106"/>
  <c r="UTY8" i="106"/>
  <c r="UTZ8" i="106"/>
  <c r="UUA8" i="106"/>
  <c r="UUB8" i="106"/>
  <c r="UUC8" i="106"/>
  <c r="UUD8" i="106"/>
  <c r="UUE8" i="106"/>
  <c r="UUF8" i="106"/>
  <c r="UUG8" i="106"/>
  <c r="UUH8" i="106"/>
  <c r="UUI8" i="106"/>
  <c r="UUJ8" i="106"/>
  <c r="UUK8" i="106"/>
  <c r="UUL8" i="106"/>
  <c r="UUM8" i="106"/>
  <c r="UUN8" i="106"/>
  <c r="UUO8" i="106"/>
  <c r="UUP8" i="106"/>
  <c r="UUQ8" i="106"/>
  <c r="UUR8" i="106"/>
  <c r="UUS8" i="106"/>
  <c r="UUT8" i="106"/>
  <c r="UUU8" i="106"/>
  <c r="UUV8" i="106"/>
  <c r="UUW8" i="106"/>
  <c r="UUX8" i="106"/>
  <c r="UUY8" i="106"/>
  <c r="UUZ8" i="106"/>
  <c r="UVA8" i="106"/>
  <c r="UVB8" i="106"/>
  <c r="UVC8" i="106"/>
  <c r="UVD8" i="106"/>
  <c r="UVE8" i="106"/>
  <c r="UVF8" i="106"/>
  <c r="UVG8" i="106"/>
  <c r="UVH8" i="106"/>
  <c r="UVI8" i="106"/>
  <c r="UVJ8" i="106"/>
  <c r="UVK8" i="106"/>
  <c r="UVL8" i="106"/>
  <c r="UVM8" i="106"/>
  <c r="UVN8" i="106"/>
  <c r="UVO8" i="106"/>
  <c r="UVP8" i="106"/>
  <c r="UVQ8" i="106"/>
  <c r="UVR8" i="106"/>
  <c r="UVS8" i="106"/>
  <c r="UVT8" i="106"/>
  <c r="UVU8" i="106"/>
  <c r="UVV8" i="106"/>
  <c r="UVW8" i="106"/>
  <c r="UVX8" i="106"/>
  <c r="UVY8" i="106"/>
  <c r="UVZ8" i="106"/>
  <c r="UWA8" i="106"/>
  <c r="UWB8" i="106"/>
  <c r="UWC8" i="106"/>
  <c r="UWD8" i="106"/>
  <c r="UWE8" i="106"/>
  <c r="UWF8" i="106"/>
  <c r="UWG8" i="106"/>
  <c r="UWH8" i="106"/>
  <c r="UWI8" i="106"/>
  <c r="UWJ8" i="106"/>
  <c r="UWK8" i="106"/>
  <c r="UWL8" i="106"/>
  <c r="UWM8" i="106"/>
  <c r="UWN8" i="106"/>
  <c r="UWO8" i="106"/>
  <c r="UWP8" i="106"/>
  <c r="UWQ8" i="106"/>
  <c r="UWR8" i="106"/>
  <c r="UWS8" i="106"/>
  <c r="UWT8" i="106"/>
  <c r="UWU8" i="106"/>
  <c r="UWV8" i="106"/>
  <c r="UWW8" i="106"/>
  <c r="UWX8" i="106"/>
  <c r="UWY8" i="106"/>
  <c r="UWZ8" i="106"/>
  <c r="UXA8" i="106"/>
  <c r="UXB8" i="106"/>
  <c r="UXC8" i="106"/>
  <c r="UXD8" i="106"/>
  <c r="UXE8" i="106"/>
  <c r="UXF8" i="106"/>
  <c r="UXG8" i="106"/>
  <c r="UXH8" i="106"/>
  <c r="UXI8" i="106"/>
  <c r="UXJ8" i="106"/>
  <c r="UXK8" i="106"/>
  <c r="UXL8" i="106"/>
  <c r="UXM8" i="106"/>
  <c r="UXN8" i="106"/>
  <c r="UXO8" i="106"/>
  <c r="UXP8" i="106"/>
  <c r="UXQ8" i="106"/>
  <c r="UXR8" i="106"/>
  <c r="UXS8" i="106"/>
  <c r="UXT8" i="106"/>
  <c r="UXU8" i="106"/>
  <c r="UXV8" i="106"/>
  <c r="UXW8" i="106"/>
  <c r="UXX8" i="106"/>
  <c r="UXY8" i="106"/>
  <c r="UXZ8" i="106"/>
  <c r="UYA8" i="106"/>
  <c r="UYB8" i="106"/>
  <c r="UYC8" i="106"/>
  <c r="UYD8" i="106"/>
  <c r="UYE8" i="106"/>
  <c r="UYF8" i="106"/>
  <c r="UYG8" i="106"/>
  <c r="UYH8" i="106"/>
  <c r="UYI8" i="106"/>
  <c r="UYJ8" i="106"/>
  <c r="UYK8" i="106"/>
  <c r="UYL8" i="106"/>
  <c r="UYM8" i="106"/>
  <c r="UYN8" i="106"/>
  <c r="UYO8" i="106"/>
  <c r="UYP8" i="106"/>
  <c r="UYQ8" i="106"/>
  <c r="UYR8" i="106"/>
  <c r="UYS8" i="106"/>
  <c r="UYT8" i="106"/>
  <c r="UYU8" i="106"/>
  <c r="UYV8" i="106"/>
  <c r="UYW8" i="106"/>
  <c r="UYX8" i="106"/>
  <c r="UYY8" i="106"/>
  <c r="UYZ8" i="106"/>
  <c r="UZA8" i="106"/>
  <c r="UZB8" i="106"/>
  <c r="UZC8" i="106"/>
  <c r="UZD8" i="106"/>
  <c r="UZE8" i="106"/>
  <c r="UZF8" i="106"/>
  <c r="UZG8" i="106"/>
  <c r="UZH8" i="106"/>
  <c r="UZI8" i="106"/>
  <c r="UZJ8" i="106"/>
  <c r="UZK8" i="106"/>
  <c r="UZL8" i="106"/>
  <c r="UZM8" i="106"/>
  <c r="UZN8" i="106"/>
  <c r="UZO8" i="106"/>
  <c r="UZP8" i="106"/>
  <c r="UZQ8" i="106"/>
  <c r="UZR8" i="106"/>
  <c r="UZS8" i="106"/>
  <c r="UZT8" i="106"/>
  <c r="UZU8" i="106"/>
  <c r="UZV8" i="106"/>
  <c r="UZW8" i="106"/>
  <c r="UZX8" i="106"/>
  <c r="UZY8" i="106"/>
  <c r="UZZ8" i="106"/>
  <c r="VAA8" i="106"/>
  <c r="VAB8" i="106"/>
  <c r="VAC8" i="106"/>
  <c r="VAD8" i="106"/>
  <c r="VAE8" i="106"/>
  <c r="VAF8" i="106"/>
  <c r="VAG8" i="106"/>
  <c r="VAH8" i="106"/>
  <c r="VAI8" i="106"/>
  <c r="VAJ8" i="106"/>
  <c r="VAK8" i="106"/>
  <c r="VAL8" i="106"/>
  <c r="VAM8" i="106"/>
  <c r="VAN8" i="106"/>
  <c r="VAO8" i="106"/>
  <c r="VAP8" i="106"/>
  <c r="VAQ8" i="106"/>
  <c r="VAR8" i="106"/>
  <c r="VAS8" i="106"/>
  <c r="VAT8" i="106"/>
  <c r="VAU8" i="106"/>
  <c r="VAV8" i="106"/>
  <c r="VAW8" i="106"/>
  <c r="VAX8" i="106"/>
  <c r="VAY8" i="106"/>
  <c r="VAZ8" i="106"/>
  <c r="VBA8" i="106"/>
  <c r="VBB8" i="106"/>
  <c r="VBC8" i="106"/>
  <c r="VBD8" i="106"/>
  <c r="VBE8" i="106"/>
  <c r="VBF8" i="106"/>
  <c r="VBG8" i="106"/>
  <c r="VBH8" i="106"/>
  <c r="VBI8" i="106"/>
  <c r="VBJ8" i="106"/>
  <c r="VBK8" i="106"/>
  <c r="VBL8" i="106"/>
  <c r="VBM8" i="106"/>
  <c r="VBN8" i="106"/>
  <c r="VBO8" i="106"/>
  <c r="VBP8" i="106"/>
  <c r="VBQ8" i="106"/>
  <c r="VBR8" i="106"/>
  <c r="VBS8" i="106"/>
  <c r="VBT8" i="106"/>
  <c r="VBU8" i="106"/>
  <c r="VBV8" i="106"/>
  <c r="VBW8" i="106"/>
  <c r="VBX8" i="106"/>
  <c r="VBY8" i="106"/>
  <c r="VBZ8" i="106"/>
  <c r="VCA8" i="106"/>
  <c r="VCB8" i="106"/>
  <c r="VCC8" i="106"/>
  <c r="VCD8" i="106"/>
  <c r="VCE8" i="106"/>
  <c r="VCF8" i="106"/>
  <c r="VCG8" i="106"/>
  <c r="VCH8" i="106"/>
  <c r="VCI8" i="106"/>
  <c r="VCJ8" i="106"/>
  <c r="VCK8" i="106"/>
  <c r="VCL8" i="106"/>
  <c r="VCM8" i="106"/>
  <c r="VCN8" i="106"/>
  <c r="VCO8" i="106"/>
  <c r="VCP8" i="106"/>
  <c r="VCQ8" i="106"/>
  <c r="VCR8" i="106"/>
  <c r="VCS8" i="106"/>
  <c r="VCT8" i="106"/>
  <c r="VCU8" i="106"/>
  <c r="VCV8" i="106"/>
  <c r="VCW8" i="106"/>
  <c r="VCX8" i="106"/>
  <c r="VCY8" i="106"/>
  <c r="VCZ8" i="106"/>
  <c r="VDA8" i="106"/>
  <c r="VDB8" i="106"/>
  <c r="VDC8" i="106"/>
  <c r="VDD8" i="106"/>
  <c r="VDE8" i="106"/>
  <c r="VDF8" i="106"/>
  <c r="VDG8" i="106"/>
  <c r="VDH8" i="106"/>
  <c r="VDI8" i="106"/>
  <c r="VDJ8" i="106"/>
  <c r="VDK8" i="106"/>
  <c r="VDL8" i="106"/>
  <c r="VDM8" i="106"/>
  <c r="VDN8" i="106"/>
  <c r="VDO8" i="106"/>
  <c r="VDP8" i="106"/>
  <c r="VDQ8" i="106"/>
  <c r="VDR8" i="106"/>
  <c r="VDS8" i="106"/>
  <c r="VDT8" i="106"/>
  <c r="VDU8" i="106"/>
  <c r="VDV8" i="106"/>
  <c r="VDW8" i="106"/>
  <c r="VDX8" i="106"/>
  <c r="VDY8" i="106"/>
  <c r="VDZ8" i="106"/>
  <c r="VEA8" i="106"/>
  <c r="VEB8" i="106"/>
  <c r="VEC8" i="106"/>
  <c r="VED8" i="106"/>
  <c r="VEE8" i="106"/>
  <c r="VEF8" i="106"/>
  <c r="VEG8" i="106"/>
  <c r="VEH8" i="106"/>
  <c r="VEI8" i="106"/>
  <c r="VEJ8" i="106"/>
  <c r="VEK8" i="106"/>
  <c r="VEL8" i="106"/>
  <c r="VEM8" i="106"/>
  <c r="VEN8" i="106"/>
  <c r="VEO8" i="106"/>
  <c r="VEP8" i="106"/>
  <c r="VEQ8" i="106"/>
  <c r="VER8" i="106"/>
  <c r="VES8" i="106"/>
  <c r="VET8" i="106"/>
  <c r="VEU8" i="106"/>
  <c r="VEV8" i="106"/>
  <c r="VEW8" i="106"/>
  <c r="VEX8" i="106"/>
  <c r="VEY8" i="106"/>
  <c r="VEZ8" i="106"/>
  <c r="VFA8" i="106"/>
  <c r="VFB8" i="106"/>
  <c r="VFC8" i="106"/>
  <c r="VFD8" i="106"/>
  <c r="VFE8" i="106"/>
  <c r="VFF8" i="106"/>
  <c r="VFG8" i="106"/>
  <c r="VFH8" i="106"/>
  <c r="VFI8" i="106"/>
  <c r="VFJ8" i="106"/>
  <c r="VFK8" i="106"/>
  <c r="VFL8" i="106"/>
  <c r="VFM8" i="106"/>
  <c r="VFN8" i="106"/>
  <c r="VFO8" i="106"/>
  <c r="VFP8" i="106"/>
  <c r="VFQ8" i="106"/>
  <c r="VFR8" i="106"/>
  <c r="VFS8" i="106"/>
  <c r="VFT8" i="106"/>
  <c r="VFU8" i="106"/>
  <c r="VFV8" i="106"/>
  <c r="VFW8" i="106"/>
  <c r="VFX8" i="106"/>
  <c r="VFY8" i="106"/>
  <c r="VFZ8" i="106"/>
  <c r="VGA8" i="106"/>
  <c r="VGB8" i="106"/>
  <c r="VGC8" i="106"/>
  <c r="VGD8" i="106"/>
  <c r="VGE8" i="106"/>
  <c r="VGF8" i="106"/>
  <c r="VGG8" i="106"/>
  <c r="VGH8" i="106"/>
  <c r="VGI8" i="106"/>
  <c r="VGJ8" i="106"/>
  <c r="VGK8" i="106"/>
  <c r="VGL8" i="106"/>
  <c r="VGM8" i="106"/>
  <c r="VGN8" i="106"/>
  <c r="VGO8" i="106"/>
  <c r="VGP8" i="106"/>
  <c r="VGQ8" i="106"/>
  <c r="VGR8" i="106"/>
  <c r="VGS8" i="106"/>
  <c r="VGT8" i="106"/>
  <c r="VGU8" i="106"/>
  <c r="VGV8" i="106"/>
  <c r="VGW8" i="106"/>
  <c r="VGX8" i="106"/>
  <c r="VGY8" i="106"/>
  <c r="VGZ8" i="106"/>
  <c r="VHA8" i="106"/>
  <c r="VHB8" i="106"/>
  <c r="VHC8" i="106"/>
  <c r="VHD8" i="106"/>
  <c r="VHE8" i="106"/>
  <c r="VHF8" i="106"/>
  <c r="VHG8" i="106"/>
  <c r="VHH8" i="106"/>
  <c r="VHI8" i="106"/>
  <c r="VHJ8" i="106"/>
  <c r="VHK8" i="106"/>
  <c r="VHL8" i="106"/>
  <c r="VHM8" i="106"/>
  <c r="VHN8" i="106"/>
  <c r="VHO8" i="106"/>
  <c r="VHP8" i="106"/>
  <c r="VHQ8" i="106"/>
  <c r="VHR8" i="106"/>
  <c r="VHS8" i="106"/>
  <c r="VHT8" i="106"/>
  <c r="VHU8" i="106"/>
  <c r="VHV8" i="106"/>
  <c r="VHW8" i="106"/>
  <c r="VHX8" i="106"/>
  <c r="VHY8" i="106"/>
  <c r="VHZ8" i="106"/>
  <c r="VIA8" i="106"/>
  <c r="VIB8" i="106"/>
  <c r="VIC8" i="106"/>
  <c r="VID8" i="106"/>
  <c r="VIE8" i="106"/>
  <c r="VIF8" i="106"/>
  <c r="VIG8" i="106"/>
  <c r="VIH8" i="106"/>
  <c r="VII8" i="106"/>
  <c r="VIJ8" i="106"/>
  <c r="VIK8" i="106"/>
  <c r="VIL8" i="106"/>
  <c r="VIM8" i="106"/>
  <c r="VIN8" i="106"/>
  <c r="VIO8" i="106"/>
  <c r="VIP8" i="106"/>
  <c r="VIQ8" i="106"/>
  <c r="VIR8" i="106"/>
  <c r="VIS8" i="106"/>
  <c r="VIT8" i="106"/>
  <c r="VIU8" i="106"/>
  <c r="VIV8" i="106"/>
  <c r="VIW8" i="106"/>
  <c r="VIX8" i="106"/>
  <c r="VIY8" i="106"/>
  <c r="VIZ8" i="106"/>
  <c r="VJA8" i="106"/>
  <c r="VJB8" i="106"/>
  <c r="VJC8" i="106"/>
  <c r="VJD8" i="106"/>
  <c r="VJE8" i="106"/>
  <c r="VJF8" i="106"/>
  <c r="VJG8" i="106"/>
  <c r="VJH8" i="106"/>
  <c r="VJI8" i="106"/>
  <c r="VJJ8" i="106"/>
  <c r="VJK8" i="106"/>
  <c r="VJL8" i="106"/>
  <c r="VJM8" i="106"/>
  <c r="VJN8" i="106"/>
  <c r="VJO8" i="106"/>
  <c r="VJP8" i="106"/>
  <c r="VJQ8" i="106"/>
  <c r="VJR8" i="106"/>
  <c r="VJS8" i="106"/>
  <c r="VJT8" i="106"/>
  <c r="VJU8" i="106"/>
  <c r="VJV8" i="106"/>
  <c r="VJW8" i="106"/>
  <c r="VJX8" i="106"/>
  <c r="VJY8" i="106"/>
  <c r="VJZ8" i="106"/>
  <c r="VKA8" i="106"/>
  <c r="VKB8" i="106"/>
  <c r="VKC8" i="106"/>
  <c r="VKD8" i="106"/>
  <c r="VKE8" i="106"/>
  <c r="VKF8" i="106"/>
  <c r="VKG8" i="106"/>
  <c r="VKH8" i="106"/>
  <c r="VKI8" i="106"/>
  <c r="VKJ8" i="106"/>
  <c r="VKK8" i="106"/>
  <c r="VKL8" i="106"/>
  <c r="VKM8" i="106"/>
  <c r="VKN8" i="106"/>
  <c r="VKO8" i="106"/>
  <c r="VKP8" i="106"/>
  <c r="VKQ8" i="106"/>
  <c r="VKR8" i="106"/>
  <c r="VKS8" i="106"/>
  <c r="VKT8" i="106"/>
  <c r="VKU8" i="106"/>
  <c r="VKV8" i="106"/>
  <c r="VKW8" i="106"/>
  <c r="VKX8" i="106"/>
  <c r="VKY8" i="106"/>
  <c r="VKZ8" i="106"/>
  <c r="VLA8" i="106"/>
  <c r="VLB8" i="106"/>
  <c r="VLC8" i="106"/>
  <c r="VLD8" i="106"/>
  <c r="VLE8" i="106"/>
  <c r="VLF8" i="106"/>
  <c r="VLG8" i="106"/>
  <c r="VLH8" i="106"/>
  <c r="VLI8" i="106"/>
  <c r="VLJ8" i="106"/>
  <c r="VLK8" i="106"/>
  <c r="VLL8" i="106"/>
  <c r="VLM8" i="106"/>
  <c r="VLN8" i="106"/>
  <c r="VLO8" i="106"/>
  <c r="VLP8" i="106"/>
  <c r="VLQ8" i="106"/>
  <c r="VLR8" i="106"/>
  <c r="VLS8" i="106"/>
  <c r="VLT8" i="106"/>
  <c r="VLU8" i="106"/>
  <c r="VLV8" i="106"/>
  <c r="VLW8" i="106"/>
  <c r="VLX8" i="106"/>
  <c r="VLY8" i="106"/>
  <c r="VLZ8" i="106"/>
  <c r="VMA8" i="106"/>
  <c r="VMB8" i="106"/>
  <c r="VMC8" i="106"/>
  <c r="VMD8" i="106"/>
  <c r="VME8" i="106"/>
  <c r="VMF8" i="106"/>
  <c r="VMG8" i="106"/>
  <c r="VMH8" i="106"/>
  <c r="VMI8" i="106"/>
  <c r="VMJ8" i="106"/>
  <c r="VMK8" i="106"/>
  <c r="VML8" i="106"/>
  <c r="VMM8" i="106"/>
  <c r="VMN8" i="106"/>
  <c r="VMO8" i="106"/>
  <c r="VMP8" i="106"/>
  <c r="VMQ8" i="106"/>
  <c r="VMR8" i="106"/>
  <c r="VMS8" i="106"/>
  <c r="VMT8" i="106"/>
  <c r="VMU8" i="106"/>
  <c r="VMV8" i="106"/>
  <c r="VMW8" i="106"/>
  <c r="VMX8" i="106"/>
  <c r="VMY8" i="106"/>
  <c r="VMZ8" i="106"/>
  <c r="VNA8" i="106"/>
  <c r="VNB8" i="106"/>
  <c r="VNC8" i="106"/>
  <c r="VND8" i="106"/>
  <c r="VNE8" i="106"/>
  <c r="VNF8" i="106"/>
  <c r="VNG8" i="106"/>
  <c r="VNH8" i="106"/>
  <c r="VNI8" i="106"/>
  <c r="VNJ8" i="106"/>
  <c r="VNK8" i="106"/>
  <c r="VNL8" i="106"/>
  <c r="VNM8" i="106"/>
  <c r="VNN8" i="106"/>
  <c r="VNO8" i="106"/>
  <c r="VNP8" i="106"/>
  <c r="VNQ8" i="106"/>
  <c r="VNR8" i="106"/>
  <c r="VNS8" i="106"/>
  <c r="VNT8" i="106"/>
  <c r="VNU8" i="106"/>
  <c r="VNV8" i="106"/>
  <c r="VNW8" i="106"/>
  <c r="VNX8" i="106"/>
  <c r="VNY8" i="106"/>
  <c r="VNZ8" i="106"/>
  <c r="VOA8" i="106"/>
  <c r="VOB8" i="106"/>
  <c r="VOC8" i="106"/>
  <c r="VOD8" i="106"/>
  <c r="VOE8" i="106"/>
  <c r="VOF8" i="106"/>
  <c r="VOG8" i="106"/>
  <c r="VOH8" i="106"/>
  <c r="VOI8" i="106"/>
  <c r="VOJ8" i="106"/>
  <c r="VOK8" i="106"/>
  <c r="VOL8" i="106"/>
  <c r="VOM8" i="106"/>
  <c r="VON8" i="106"/>
  <c r="VOO8" i="106"/>
  <c r="VOP8" i="106"/>
  <c r="VOQ8" i="106"/>
  <c r="VOR8" i="106"/>
  <c r="VOS8" i="106"/>
  <c r="VOT8" i="106"/>
  <c r="VOU8" i="106"/>
  <c r="VOV8" i="106"/>
  <c r="VOW8" i="106"/>
  <c r="VOX8" i="106"/>
  <c r="VOY8" i="106"/>
  <c r="VOZ8" i="106"/>
  <c r="VPA8" i="106"/>
  <c r="VPB8" i="106"/>
  <c r="VPC8" i="106"/>
  <c r="VPD8" i="106"/>
  <c r="VPE8" i="106"/>
  <c r="VPF8" i="106"/>
  <c r="VPG8" i="106"/>
  <c r="VPH8" i="106"/>
  <c r="VPI8" i="106"/>
  <c r="VPJ8" i="106"/>
  <c r="VPK8" i="106"/>
  <c r="VPL8" i="106"/>
  <c r="VPM8" i="106"/>
  <c r="VPN8" i="106"/>
  <c r="VPO8" i="106"/>
  <c r="VPP8" i="106"/>
  <c r="VPQ8" i="106"/>
  <c r="VPR8" i="106"/>
  <c r="VPS8" i="106"/>
  <c r="VPT8" i="106"/>
  <c r="VPU8" i="106"/>
  <c r="VPV8" i="106"/>
  <c r="VPW8" i="106"/>
  <c r="VPX8" i="106"/>
  <c r="VPY8" i="106"/>
  <c r="VPZ8" i="106"/>
  <c r="VQA8" i="106"/>
  <c r="VQB8" i="106"/>
  <c r="VQC8" i="106"/>
  <c r="VQD8" i="106"/>
  <c r="VQE8" i="106"/>
  <c r="VQF8" i="106"/>
  <c r="VQG8" i="106"/>
  <c r="VQH8" i="106"/>
  <c r="VQI8" i="106"/>
  <c r="VQJ8" i="106"/>
  <c r="VQK8" i="106"/>
  <c r="VQL8" i="106"/>
  <c r="VQM8" i="106"/>
  <c r="VQN8" i="106"/>
  <c r="VQO8" i="106"/>
  <c r="VQP8" i="106"/>
  <c r="VQQ8" i="106"/>
  <c r="VQR8" i="106"/>
  <c r="VQS8" i="106"/>
  <c r="VQT8" i="106"/>
  <c r="VQU8" i="106"/>
  <c r="VQV8" i="106"/>
  <c r="VQW8" i="106"/>
  <c r="VQX8" i="106"/>
  <c r="VQY8" i="106"/>
  <c r="VQZ8" i="106"/>
  <c r="VRA8" i="106"/>
  <c r="VRB8" i="106"/>
  <c r="VRC8" i="106"/>
  <c r="VRD8" i="106"/>
  <c r="VRE8" i="106"/>
  <c r="VRF8" i="106"/>
  <c r="VRG8" i="106"/>
  <c r="VRH8" i="106"/>
  <c r="VRI8" i="106"/>
  <c r="VRJ8" i="106"/>
  <c r="VRK8" i="106"/>
  <c r="VRL8" i="106"/>
  <c r="VRM8" i="106"/>
  <c r="VRN8" i="106"/>
  <c r="VRO8" i="106"/>
  <c r="VRP8" i="106"/>
  <c r="VRQ8" i="106"/>
  <c r="VRR8" i="106"/>
  <c r="VRS8" i="106"/>
  <c r="VRT8" i="106"/>
  <c r="VRU8" i="106"/>
  <c r="VRV8" i="106"/>
  <c r="VRW8" i="106"/>
  <c r="VRX8" i="106"/>
  <c r="VRY8" i="106"/>
  <c r="VRZ8" i="106"/>
  <c r="VSA8" i="106"/>
  <c r="VSB8" i="106"/>
  <c r="VSC8" i="106"/>
  <c r="VSD8" i="106"/>
  <c r="VSE8" i="106"/>
  <c r="VSF8" i="106"/>
  <c r="VSG8" i="106"/>
  <c r="VSH8" i="106"/>
  <c r="VSI8" i="106"/>
  <c r="VSJ8" i="106"/>
  <c r="VSK8" i="106"/>
  <c r="VSL8" i="106"/>
  <c r="VSM8" i="106"/>
  <c r="VSN8" i="106"/>
  <c r="VSO8" i="106"/>
  <c r="VSP8" i="106"/>
  <c r="VSQ8" i="106"/>
  <c r="VSR8" i="106"/>
  <c r="VSS8" i="106"/>
  <c r="VST8" i="106"/>
  <c r="VSU8" i="106"/>
  <c r="VSV8" i="106"/>
  <c r="VSW8" i="106"/>
  <c r="VSX8" i="106"/>
  <c r="VSY8" i="106"/>
  <c r="VSZ8" i="106"/>
  <c r="VTA8" i="106"/>
  <c r="VTB8" i="106"/>
  <c r="VTC8" i="106"/>
  <c r="VTD8" i="106"/>
  <c r="VTE8" i="106"/>
  <c r="VTF8" i="106"/>
  <c r="VTG8" i="106"/>
  <c r="VTH8" i="106"/>
  <c r="VTI8" i="106"/>
  <c r="VTJ8" i="106"/>
  <c r="VTK8" i="106"/>
  <c r="VTL8" i="106"/>
  <c r="VTM8" i="106"/>
  <c r="VTN8" i="106"/>
  <c r="VTO8" i="106"/>
  <c r="VTP8" i="106"/>
  <c r="VTQ8" i="106"/>
  <c r="VTR8" i="106"/>
  <c r="VTS8" i="106"/>
  <c r="VTT8" i="106"/>
  <c r="VTU8" i="106"/>
  <c r="VTV8" i="106"/>
  <c r="VTW8" i="106"/>
  <c r="VTX8" i="106"/>
  <c r="VTY8" i="106"/>
  <c r="VTZ8" i="106"/>
  <c r="VUA8" i="106"/>
  <c r="VUB8" i="106"/>
  <c r="VUC8" i="106"/>
  <c r="VUD8" i="106"/>
  <c r="VUE8" i="106"/>
  <c r="VUF8" i="106"/>
  <c r="VUG8" i="106"/>
  <c r="VUH8" i="106"/>
  <c r="VUI8" i="106"/>
  <c r="VUJ8" i="106"/>
  <c r="VUK8" i="106"/>
  <c r="VUL8" i="106"/>
  <c r="VUM8" i="106"/>
  <c r="VUN8" i="106"/>
  <c r="VUO8" i="106"/>
  <c r="VUP8" i="106"/>
  <c r="VUQ8" i="106"/>
  <c r="VUR8" i="106"/>
  <c r="VUS8" i="106"/>
  <c r="VUT8" i="106"/>
  <c r="VUU8" i="106"/>
  <c r="VUV8" i="106"/>
  <c r="VUW8" i="106"/>
  <c r="VUX8" i="106"/>
  <c r="VUY8" i="106"/>
  <c r="VUZ8" i="106"/>
  <c r="VVA8" i="106"/>
  <c r="VVB8" i="106"/>
  <c r="VVC8" i="106"/>
  <c r="VVD8" i="106"/>
  <c r="VVE8" i="106"/>
  <c r="VVF8" i="106"/>
  <c r="VVG8" i="106"/>
  <c r="VVH8" i="106"/>
  <c r="VVI8" i="106"/>
  <c r="VVJ8" i="106"/>
  <c r="VVK8" i="106"/>
  <c r="VVL8" i="106"/>
  <c r="VVM8" i="106"/>
  <c r="VVN8" i="106"/>
  <c r="VVO8" i="106"/>
  <c r="VVP8" i="106"/>
  <c r="VVQ8" i="106"/>
  <c r="VVR8" i="106"/>
  <c r="VVS8" i="106"/>
  <c r="VVT8" i="106"/>
  <c r="VVU8" i="106"/>
  <c r="VVV8" i="106"/>
  <c r="VVW8" i="106"/>
  <c r="VVX8" i="106"/>
  <c r="VVY8" i="106"/>
  <c r="VVZ8" i="106"/>
  <c r="VWA8" i="106"/>
  <c r="VWB8" i="106"/>
  <c r="VWC8" i="106"/>
  <c r="VWD8" i="106"/>
  <c r="VWE8" i="106"/>
  <c r="VWF8" i="106"/>
  <c r="VWG8" i="106"/>
  <c r="VWH8" i="106"/>
  <c r="VWI8" i="106"/>
  <c r="VWJ8" i="106"/>
  <c r="VWK8" i="106"/>
  <c r="VWL8" i="106"/>
  <c r="VWM8" i="106"/>
  <c r="VWN8" i="106"/>
  <c r="VWO8" i="106"/>
  <c r="VWP8" i="106"/>
  <c r="VWQ8" i="106"/>
  <c r="VWR8" i="106"/>
  <c r="VWS8" i="106"/>
  <c r="VWT8" i="106"/>
  <c r="VWU8" i="106"/>
  <c r="VWV8" i="106"/>
  <c r="VWW8" i="106"/>
  <c r="VWX8" i="106"/>
  <c r="VWY8" i="106"/>
  <c r="VWZ8" i="106"/>
  <c r="VXA8" i="106"/>
  <c r="VXB8" i="106"/>
  <c r="VXC8" i="106"/>
  <c r="VXD8" i="106"/>
  <c r="VXE8" i="106"/>
  <c r="VXF8" i="106"/>
  <c r="VXG8" i="106"/>
  <c r="VXH8" i="106"/>
  <c r="VXI8" i="106"/>
  <c r="VXJ8" i="106"/>
  <c r="VXK8" i="106"/>
  <c r="VXL8" i="106"/>
  <c r="VXM8" i="106"/>
  <c r="VXN8" i="106"/>
  <c r="VXO8" i="106"/>
  <c r="VXP8" i="106"/>
  <c r="VXQ8" i="106"/>
  <c r="VXR8" i="106"/>
  <c r="VXS8" i="106"/>
  <c r="VXT8" i="106"/>
  <c r="VXU8" i="106"/>
  <c r="VXV8" i="106"/>
  <c r="VXW8" i="106"/>
  <c r="VXX8" i="106"/>
  <c r="VXY8" i="106"/>
  <c r="VXZ8" i="106"/>
  <c r="VYA8" i="106"/>
  <c r="VYB8" i="106"/>
  <c r="VYC8" i="106"/>
  <c r="VYD8" i="106"/>
  <c r="VYE8" i="106"/>
  <c r="VYF8" i="106"/>
  <c r="VYG8" i="106"/>
  <c r="VYH8" i="106"/>
  <c r="VYI8" i="106"/>
  <c r="VYJ8" i="106"/>
  <c r="VYK8" i="106"/>
  <c r="VYL8" i="106"/>
  <c r="VYM8" i="106"/>
  <c r="VYN8" i="106"/>
  <c r="VYO8" i="106"/>
  <c r="VYP8" i="106"/>
  <c r="VYQ8" i="106"/>
  <c r="VYR8" i="106"/>
  <c r="VYS8" i="106"/>
  <c r="VYT8" i="106"/>
  <c r="VYU8" i="106"/>
  <c r="VYV8" i="106"/>
  <c r="VYW8" i="106"/>
  <c r="VYX8" i="106"/>
  <c r="VYY8" i="106"/>
  <c r="VYZ8" i="106"/>
  <c r="VZA8" i="106"/>
  <c r="VZB8" i="106"/>
  <c r="VZC8" i="106"/>
  <c r="VZD8" i="106"/>
  <c r="VZE8" i="106"/>
  <c r="VZF8" i="106"/>
  <c r="VZG8" i="106"/>
  <c r="VZH8" i="106"/>
  <c r="VZI8" i="106"/>
  <c r="VZJ8" i="106"/>
  <c r="VZK8" i="106"/>
  <c r="VZL8" i="106"/>
  <c r="VZM8" i="106"/>
  <c r="VZN8" i="106"/>
  <c r="VZO8" i="106"/>
  <c r="VZP8" i="106"/>
  <c r="VZQ8" i="106"/>
  <c r="VZR8" i="106"/>
  <c r="VZS8" i="106"/>
  <c r="VZT8" i="106"/>
  <c r="VZU8" i="106"/>
  <c r="VZV8" i="106"/>
  <c r="VZW8" i="106"/>
  <c r="VZX8" i="106"/>
  <c r="VZY8" i="106"/>
  <c r="VZZ8" i="106"/>
  <c r="WAA8" i="106"/>
  <c r="WAB8" i="106"/>
  <c r="WAC8" i="106"/>
  <c r="WAD8" i="106"/>
  <c r="WAE8" i="106"/>
  <c r="WAF8" i="106"/>
  <c r="WAG8" i="106"/>
  <c r="WAH8" i="106"/>
  <c r="WAI8" i="106"/>
  <c r="WAJ8" i="106"/>
  <c r="WAK8" i="106"/>
  <c r="WAL8" i="106"/>
  <c r="WAM8" i="106"/>
  <c r="WAN8" i="106"/>
  <c r="WAO8" i="106"/>
  <c r="WAP8" i="106"/>
  <c r="WAQ8" i="106"/>
  <c r="WAR8" i="106"/>
  <c r="WAS8" i="106"/>
  <c r="WAT8" i="106"/>
  <c r="WAU8" i="106"/>
  <c r="WAV8" i="106"/>
  <c r="WAW8" i="106"/>
  <c r="WAX8" i="106"/>
  <c r="WAY8" i="106"/>
  <c r="WAZ8" i="106"/>
  <c r="WBA8" i="106"/>
  <c r="WBB8" i="106"/>
  <c r="WBC8" i="106"/>
  <c r="WBD8" i="106"/>
  <c r="WBE8" i="106"/>
  <c r="WBF8" i="106"/>
  <c r="WBG8" i="106"/>
  <c r="WBH8" i="106"/>
  <c r="WBI8" i="106"/>
  <c r="WBJ8" i="106"/>
  <c r="WBK8" i="106"/>
  <c r="WBL8" i="106"/>
  <c r="WBM8" i="106"/>
  <c r="WBN8" i="106"/>
  <c r="WBO8" i="106"/>
  <c r="WBP8" i="106"/>
  <c r="WBQ8" i="106"/>
  <c r="WBR8" i="106"/>
  <c r="WBS8" i="106"/>
  <c r="WBT8" i="106"/>
  <c r="WBU8" i="106"/>
  <c r="WBV8" i="106"/>
  <c r="WBW8" i="106"/>
  <c r="WBX8" i="106"/>
  <c r="WBY8" i="106"/>
  <c r="WBZ8" i="106"/>
  <c r="WCA8" i="106"/>
  <c r="WCB8" i="106"/>
  <c r="WCC8" i="106"/>
  <c r="WCD8" i="106"/>
  <c r="WCE8" i="106"/>
  <c r="WCF8" i="106"/>
  <c r="WCG8" i="106"/>
  <c r="WCH8" i="106"/>
  <c r="WCI8" i="106"/>
  <c r="WCJ8" i="106"/>
  <c r="WCK8" i="106"/>
  <c r="WCL8" i="106"/>
  <c r="WCM8" i="106"/>
  <c r="WCN8" i="106"/>
  <c r="WCO8" i="106"/>
  <c r="WCP8" i="106"/>
  <c r="WCQ8" i="106"/>
  <c r="WCR8" i="106"/>
  <c r="WCS8" i="106"/>
  <c r="WCT8" i="106"/>
  <c r="WCU8" i="106"/>
  <c r="WCV8" i="106"/>
  <c r="WCW8" i="106"/>
  <c r="WCX8" i="106"/>
  <c r="WCY8" i="106"/>
  <c r="WCZ8" i="106"/>
  <c r="WDA8" i="106"/>
  <c r="WDB8" i="106"/>
  <c r="WDC8" i="106"/>
  <c r="WDD8" i="106"/>
  <c r="WDE8" i="106"/>
  <c r="WDF8" i="106"/>
  <c r="WDG8" i="106"/>
  <c r="WDH8" i="106"/>
  <c r="WDI8" i="106"/>
  <c r="WDJ8" i="106"/>
  <c r="WDK8" i="106"/>
  <c r="WDL8" i="106"/>
  <c r="WDM8" i="106"/>
  <c r="WDN8" i="106"/>
  <c r="WDO8" i="106"/>
  <c r="WDP8" i="106"/>
  <c r="WDQ8" i="106"/>
  <c r="WDR8" i="106"/>
  <c r="WDS8" i="106"/>
  <c r="WDT8" i="106"/>
  <c r="WDU8" i="106"/>
  <c r="WDV8" i="106"/>
  <c r="WDW8" i="106"/>
  <c r="WDX8" i="106"/>
  <c r="WDY8" i="106"/>
  <c r="WDZ8" i="106"/>
  <c r="WEA8" i="106"/>
  <c r="WEB8" i="106"/>
  <c r="WEC8" i="106"/>
  <c r="WED8" i="106"/>
  <c r="WEE8" i="106"/>
  <c r="WEF8" i="106"/>
  <c r="WEG8" i="106"/>
  <c r="WEH8" i="106"/>
  <c r="WEI8" i="106"/>
  <c r="WEJ8" i="106"/>
  <c r="WEK8" i="106"/>
  <c r="WEL8" i="106"/>
  <c r="WEM8" i="106"/>
  <c r="WEN8" i="106"/>
  <c r="WEO8" i="106"/>
  <c r="WEP8" i="106"/>
  <c r="WEQ8" i="106"/>
  <c r="WER8" i="106"/>
  <c r="WES8" i="106"/>
  <c r="WET8" i="106"/>
  <c r="WEU8" i="106"/>
  <c r="WEV8" i="106"/>
  <c r="WEW8" i="106"/>
  <c r="WEX8" i="106"/>
  <c r="WEY8" i="106"/>
  <c r="WEZ8" i="106"/>
  <c r="WFA8" i="106"/>
  <c r="WFB8" i="106"/>
  <c r="WFC8" i="106"/>
  <c r="WFD8" i="106"/>
  <c r="WFE8" i="106"/>
  <c r="WFF8" i="106"/>
  <c r="WFG8" i="106"/>
  <c r="WFH8" i="106"/>
  <c r="WFI8" i="106"/>
  <c r="WFJ8" i="106"/>
  <c r="WFK8" i="106"/>
  <c r="WFL8" i="106"/>
  <c r="WFM8" i="106"/>
  <c r="WFN8" i="106"/>
  <c r="WFO8" i="106"/>
  <c r="WFP8" i="106"/>
  <c r="WFQ8" i="106"/>
  <c r="WFR8" i="106"/>
  <c r="WFS8" i="106"/>
  <c r="WFT8" i="106"/>
  <c r="WFU8" i="106"/>
  <c r="WFV8" i="106"/>
  <c r="WFW8" i="106"/>
  <c r="WFX8" i="106"/>
  <c r="WFY8" i="106"/>
  <c r="WFZ8" i="106"/>
  <c r="WGA8" i="106"/>
  <c r="WGB8" i="106"/>
  <c r="WGC8" i="106"/>
  <c r="WGD8" i="106"/>
  <c r="WGE8" i="106"/>
  <c r="WGF8" i="106"/>
  <c r="WGG8" i="106"/>
  <c r="WGH8" i="106"/>
  <c r="WGI8" i="106"/>
  <c r="WGJ8" i="106"/>
  <c r="WGK8" i="106"/>
  <c r="WGL8" i="106"/>
  <c r="WGM8" i="106"/>
  <c r="WGN8" i="106"/>
  <c r="WGO8" i="106"/>
  <c r="WGP8" i="106"/>
  <c r="WGQ8" i="106"/>
  <c r="WGR8" i="106"/>
  <c r="WGS8" i="106"/>
  <c r="WGT8" i="106"/>
  <c r="WGU8" i="106"/>
  <c r="WGV8" i="106"/>
  <c r="WGW8" i="106"/>
  <c r="WGX8" i="106"/>
  <c r="WGY8" i="106"/>
  <c r="WGZ8" i="106"/>
  <c r="WHA8" i="106"/>
  <c r="WHB8" i="106"/>
  <c r="WHC8" i="106"/>
  <c r="WHD8" i="106"/>
  <c r="WHE8" i="106"/>
  <c r="WHF8" i="106"/>
  <c r="WHG8" i="106"/>
  <c r="WHH8" i="106"/>
  <c r="WHI8" i="106"/>
  <c r="WHJ8" i="106"/>
  <c r="WHK8" i="106"/>
  <c r="WHL8" i="106"/>
  <c r="WHM8" i="106"/>
  <c r="WHN8" i="106"/>
  <c r="WHO8" i="106"/>
  <c r="WHP8" i="106"/>
  <c r="WHQ8" i="106"/>
  <c r="WHR8" i="106"/>
  <c r="WHS8" i="106"/>
  <c r="WHT8" i="106"/>
  <c r="WHU8" i="106"/>
  <c r="WHV8" i="106"/>
  <c r="WHW8" i="106"/>
  <c r="WHX8" i="106"/>
  <c r="WHY8" i="106"/>
  <c r="WHZ8" i="106"/>
  <c r="WIA8" i="106"/>
  <c r="WIB8" i="106"/>
  <c r="WIC8" i="106"/>
  <c r="WID8" i="106"/>
  <c r="WIE8" i="106"/>
  <c r="WIF8" i="106"/>
  <c r="WIG8" i="106"/>
  <c r="WIH8" i="106"/>
  <c r="WII8" i="106"/>
  <c r="WIJ8" i="106"/>
  <c r="WIK8" i="106"/>
  <c r="WIL8" i="106"/>
  <c r="WIM8" i="106"/>
  <c r="WIN8" i="106"/>
  <c r="WIO8" i="106"/>
  <c r="WIP8" i="106"/>
  <c r="WIQ8" i="106"/>
  <c r="WIR8" i="106"/>
  <c r="WIS8" i="106"/>
  <c r="WIT8" i="106"/>
  <c r="WIU8" i="106"/>
  <c r="WIV8" i="106"/>
  <c r="WIW8" i="106"/>
  <c r="WIX8" i="106"/>
  <c r="WIY8" i="106"/>
  <c r="WIZ8" i="106"/>
  <c r="WJA8" i="106"/>
  <c r="WJB8" i="106"/>
  <c r="WJC8" i="106"/>
  <c r="WJD8" i="106"/>
  <c r="WJE8" i="106"/>
  <c r="WJF8" i="106"/>
  <c r="WJG8" i="106"/>
  <c r="WJH8" i="106"/>
  <c r="WJI8" i="106"/>
  <c r="WJJ8" i="106"/>
  <c r="WJK8" i="106"/>
  <c r="WJL8" i="106"/>
  <c r="WJM8" i="106"/>
  <c r="WJN8" i="106"/>
  <c r="WJO8" i="106"/>
  <c r="WJP8" i="106"/>
  <c r="WJQ8" i="106"/>
  <c r="WJR8" i="106"/>
  <c r="WJS8" i="106"/>
  <c r="WJT8" i="106"/>
  <c r="WJU8" i="106"/>
  <c r="WJV8" i="106"/>
  <c r="WJW8" i="106"/>
  <c r="WJX8" i="106"/>
  <c r="WJY8" i="106"/>
  <c r="WJZ8" i="106"/>
  <c r="WKA8" i="106"/>
  <c r="WKB8" i="106"/>
  <c r="WKC8" i="106"/>
  <c r="WKD8" i="106"/>
  <c r="WKE8" i="106"/>
  <c r="WKF8" i="106"/>
  <c r="WKG8" i="106"/>
  <c r="WKH8" i="106"/>
  <c r="WKI8" i="106"/>
  <c r="WKJ8" i="106"/>
  <c r="WKK8" i="106"/>
  <c r="WKL8" i="106"/>
  <c r="WKM8" i="106"/>
  <c r="WKN8" i="106"/>
  <c r="WKO8" i="106"/>
  <c r="WKP8" i="106"/>
  <c r="WKQ8" i="106"/>
  <c r="WKR8" i="106"/>
  <c r="WKS8" i="106"/>
  <c r="WKT8" i="106"/>
  <c r="WKU8" i="106"/>
  <c r="WKV8" i="106"/>
  <c r="WKW8" i="106"/>
  <c r="WKX8" i="106"/>
  <c r="WKY8" i="106"/>
  <c r="WKZ8" i="106"/>
  <c r="WLA8" i="106"/>
  <c r="WLB8" i="106"/>
  <c r="WLC8" i="106"/>
  <c r="WLD8" i="106"/>
  <c r="WLE8" i="106"/>
  <c r="WLF8" i="106"/>
  <c r="WLG8" i="106"/>
  <c r="WLH8" i="106"/>
  <c r="WLI8" i="106"/>
  <c r="WLJ8" i="106"/>
  <c r="WLK8" i="106"/>
  <c r="WLL8" i="106"/>
  <c r="WLM8" i="106"/>
  <c r="WLN8" i="106"/>
  <c r="WLO8" i="106"/>
  <c r="WLP8" i="106"/>
  <c r="WLQ8" i="106"/>
  <c r="WLR8" i="106"/>
  <c r="WLS8" i="106"/>
  <c r="WLT8" i="106"/>
  <c r="WLU8" i="106"/>
  <c r="WLV8" i="106"/>
  <c r="WLW8" i="106"/>
  <c r="WLX8" i="106"/>
  <c r="WLY8" i="106"/>
  <c r="WLZ8" i="106"/>
  <c r="WMA8" i="106"/>
  <c r="WMB8" i="106"/>
  <c r="WMC8" i="106"/>
  <c r="WMD8" i="106"/>
  <c r="WME8" i="106"/>
  <c r="WMF8" i="106"/>
  <c r="WMG8" i="106"/>
  <c r="WMH8" i="106"/>
  <c r="WMI8" i="106"/>
  <c r="WMJ8" i="106"/>
  <c r="WMK8" i="106"/>
  <c r="WML8" i="106"/>
  <c r="WMM8" i="106"/>
  <c r="WMN8" i="106"/>
  <c r="WMO8" i="106"/>
  <c r="WMP8" i="106"/>
  <c r="WMQ8" i="106"/>
  <c r="WMR8" i="106"/>
  <c r="WMS8" i="106"/>
  <c r="WMT8" i="106"/>
  <c r="WMU8" i="106"/>
  <c r="WMV8" i="106"/>
  <c r="WMW8" i="106"/>
  <c r="WMX8" i="106"/>
  <c r="WMY8" i="106"/>
  <c r="WMZ8" i="106"/>
  <c r="WNA8" i="106"/>
  <c r="WNB8" i="106"/>
  <c r="WNC8" i="106"/>
  <c r="WND8" i="106"/>
  <c r="WNE8" i="106"/>
  <c r="WNF8" i="106"/>
  <c r="WNG8" i="106"/>
  <c r="WNH8" i="106"/>
  <c r="WNI8" i="106"/>
  <c r="WNJ8" i="106"/>
  <c r="WNK8" i="106"/>
  <c r="WNL8" i="106"/>
  <c r="WNM8" i="106"/>
  <c r="WNN8" i="106"/>
  <c r="WNO8" i="106"/>
  <c r="WNP8" i="106"/>
  <c r="WNQ8" i="106"/>
  <c r="WNR8" i="106"/>
  <c r="WNS8" i="106"/>
  <c r="WNT8" i="106"/>
  <c r="WNU8" i="106"/>
  <c r="WNV8" i="106"/>
  <c r="WNW8" i="106"/>
  <c r="WNX8" i="106"/>
  <c r="WNY8" i="106"/>
  <c r="WNZ8" i="106"/>
  <c r="WOA8" i="106"/>
  <c r="WOB8" i="106"/>
  <c r="WOC8" i="106"/>
  <c r="WOD8" i="106"/>
  <c r="WOE8" i="106"/>
  <c r="WOF8" i="106"/>
  <c r="WOG8" i="106"/>
  <c r="WOH8" i="106"/>
  <c r="WOI8" i="106"/>
  <c r="WOJ8" i="106"/>
  <c r="WOK8" i="106"/>
  <c r="WOL8" i="106"/>
  <c r="WOM8" i="106"/>
  <c r="WON8" i="106"/>
  <c r="WOO8" i="106"/>
  <c r="WOP8" i="106"/>
  <c r="WOQ8" i="106"/>
  <c r="WOR8" i="106"/>
  <c r="WOS8" i="106"/>
  <c r="WOT8" i="106"/>
  <c r="WOU8" i="106"/>
  <c r="WOV8" i="106"/>
  <c r="WOW8" i="106"/>
  <c r="WOX8" i="106"/>
  <c r="WOY8" i="106"/>
  <c r="WOZ8" i="106"/>
  <c r="WPA8" i="106"/>
  <c r="WPB8" i="106"/>
  <c r="WPC8" i="106"/>
  <c r="WPD8" i="106"/>
  <c r="WPE8" i="106"/>
  <c r="WPF8" i="106"/>
  <c r="WPG8" i="106"/>
  <c r="WPH8" i="106"/>
  <c r="WPI8" i="106"/>
  <c r="WPJ8" i="106"/>
  <c r="WPK8" i="106"/>
  <c r="WPL8" i="106"/>
  <c r="WPM8" i="106"/>
  <c r="WPN8" i="106"/>
  <c r="WPO8" i="106"/>
  <c r="WPP8" i="106"/>
  <c r="WPQ8" i="106"/>
  <c r="WPR8" i="106"/>
  <c r="WPS8" i="106"/>
  <c r="WPT8" i="106"/>
  <c r="WPU8" i="106"/>
  <c r="WPV8" i="106"/>
  <c r="WPW8" i="106"/>
  <c r="WPX8" i="106"/>
  <c r="WPY8" i="106"/>
  <c r="WPZ8" i="106"/>
  <c r="WQA8" i="106"/>
  <c r="WQB8" i="106"/>
  <c r="WQC8" i="106"/>
  <c r="WQD8" i="106"/>
  <c r="WQE8" i="106"/>
  <c r="WQF8" i="106"/>
  <c r="WQG8" i="106"/>
  <c r="WQH8" i="106"/>
  <c r="WQI8" i="106"/>
  <c r="WQJ8" i="106"/>
  <c r="WQK8" i="106"/>
  <c r="WQL8" i="106"/>
  <c r="WQM8" i="106"/>
  <c r="WQN8" i="106"/>
  <c r="WQO8" i="106"/>
  <c r="WQP8" i="106"/>
  <c r="WQQ8" i="106"/>
  <c r="WQR8" i="106"/>
  <c r="WQS8" i="106"/>
  <c r="WQT8" i="106"/>
  <c r="WQU8" i="106"/>
  <c r="WQV8" i="106"/>
  <c r="WQW8" i="106"/>
  <c r="WQX8" i="106"/>
  <c r="WQY8" i="106"/>
  <c r="WQZ8" i="106"/>
  <c r="WRA8" i="106"/>
  <c r="WRB8" i="106"/>
  <c r="WRC8" i="106"/>
  <c r="WRD8" i="106"/>
  <c r="WRE8" i="106"/>
  <c r="WRF8" i="106"/>
  <c r="WRG8" i="106"/>
  <c r="WRH8" i="106"/>
  <c r="WRI8" i="106"/>
  <c r="WRJ8" i="106"/>
  <c r="WRK8" i="106"/>
  <c r="WRL8" i="106"/>
  <c r="WRM8" i="106"/>
  <c r="WRN8" i="106"/>
  <c r="WRO8" i="106"/>
  <c r="WRP8" i="106"/>
  <c r="WRQ8" i="106"/>
  <c r="WRR8" i="106"/>
  <c r="WRS8" i="106"/>
  <c r="WRT8" i="106"/>
  <c r="WRU8" i="106"/>
  <c r="WRV8" i="106"/>
  <c r="WRW8" i="106"/>
  <c r="WRX8" i="106"/>
  <c r="WRY8" i="106"/>
  <c r="WRZ8" i="106"/>
  <c r="WSA8" i="106"/>
  <c r="WSB8" i="106"/>
  <c r="WSC8" i="106"/>
  <c r="WSD8" i="106"/>
  <c r="WSE8" i="106"/>
  <c r="WSF8" i="106"/>
  <c r="WSG8" i="106"/>
  <c r="WSH8" i="106"/>
  <c r="WSI8" i="106"/>
  <c r="WSJ8" i="106"/>
  <c r="WSK8" i="106"/>
  <c r="WSL8" i="106"/>
  <c r="WSM8" i="106"/>
  <c r="WSN8" i="106"/>
  <c r="WSO8" i="106"/>
  <c r="WSP8" i="106"/>
  <c r="WSQ8" i="106"/>
  <c r="WSR8" i="106"/>
  <c r="WSS8" i="106"/>
  <c r="WST8" i="106"/>
  <c r="WSU8" i="106"/>
  <c r="WSV8" i="106"/>
  <c r="WSW8" i="106"/>
  <c r="WSX8" i="106"/>
  <c r="WSY8" i="106"/>
  <c r="WSZ8" i="106"/>
  <c r="WTA8" i="106"/>
  <c r="WTB8" i="106"/>
  <c r="WTC8" i="106"/>
  <c r="WTD8" i="106"/>
  <c r="WTE8" i="106"/>
  <c r="WTF8" i="106"/>
  <c r="WTG8" i="106"/>
  <c r="WTH8" i="106"/>
  <c r="WTI8" i="106"/>
  <c r="WTJ8" i="106"/>
  <c r="WTK8" i="106"/>
  <c r="WTL8" i="106"/>
  <c r="WTM8" i="106"/>
  <c r="WTN8" i="106"/>
  <c r="WTO8" i="106"/>
  <c r="WTP8" i="106"/>
  <c r="WTQ8" i="106"/>
  <c r="WTR8" i="106"/>
  <c r="WTS8" i="106"/>
  <c r="WTT8" i="106"/>
  <c r="WTU8" i="106"/>
  <c r="WTV8" i="106"/>
  <c r="WTW8" i="106"/>
  <c r="WTX8" i="106"/>
  <c r="WTY8" i="106"/>
  <c r="WTZ8" i="106"/>
  <c r="WUA8" i="106"/>
  <c r="WUB8" i="106"/>
  <c r="WUC8" i="106"/>
  <c r="WUD8" i="106"/>
  <c r="WUE8" i="106"/>
  <c r="WUF8" i="106"/>
  <c r="WUG8" i="106"/>
  <c r="WUH8" i="106"/>
  <c r="WUI8" i="106"/>
  <c r="WUJ8" i="106"/>
  <c r="WUK8" i="106"/>
  <c r="WUL8" i="106"/>
  <c r="WUM8" i="106"/>
  <c r="WUN8" i="106"/>
  <c r="WUO8" i="106"/>
  <c r="WUP8" i="106"/>
  <c r="WUQ8" i="106"/>
  <c r="WUR8" i="106"/>
  <c r="WUS8" i="106"/>
  <c r="WUT8" i="106"/>
  <c r="WUU8" i="106"/>
  <c r="WUV8" i="106"/>
  <c r="WUW8" i="106"/>
  <c r="WUX8" i="106"/>
  <c r="WUY8" i="106"/>
  <c r="WUZ8" i="106"/>
  <c r="WVA8" i="106"/>
  <c r="WVB8" i="106"/>
  <c r="WVC8" i="106"/>
  <c r="WVD8" i="106"/>
  <c r="WVE8" i="106"/>
  <c r="WVF8" i="106"/>
  <c r="WVG8" i="106"/>
  <c r="WVH8" i="106"/>
  <c r="WVI8" i="106"/>
  <c r="WVJ8" i="106"/>
  <c r="WVK8" i="106"/>
  <c r="WVL8" i="106"/>
  <c r="WVM8" i="106"/>
  <c r="WVN8" i="106"/>
  <c r="WVO8" i="106"/>
  <c r="WVP8" i="106"/>
  <c r="WVQ8" i="106"/>
  <c r="WVR8" i="106"/>
  <c r="WVS8" i="106"/>
  <c r="WVT8" i="106"/>
  <c r="WVU8" i="106"/>
  <c r="WVV8" i="106"/>
  <c r="WVW8" i="106"/>
  <c r="WVX8" i="106"/>
  <c r="WVY8" i="106"/>
  <c r="WVZ8" i="106"/>
  <c r="WWA8" i="106"/>
  <c r="WWB8" i="106"/>
  <c r="WWC8" i="106"/>
  <c r="WWD8" i="106"/>
  <c r="WWE8" i="106"/>
  <c r="WWF8" i="106"/>
  <c r="WWG8" i="106"/>
  <c r="WWH8" i="106"/>
  <c r="WWI8" i="106"/>
  <c r="WWJ8" i="106"/>
  <c r="WWK8" i="106"/>
  <c r="WWL8" i="106"/>
  <c r="WWM8" i="106"/>
  <c r="WWN8" i="106"/>
  <c r="WWO8" i="106"/>
  <c r="WWP8" i="106"/>
  <c r="WWQ8" i="106"/>
  <c r="WWR8" i="106"/>
  <c r="WWS8" i="106"/>
  <c r="WWT8" i="106"/>
  <c r="WWU8" i="106"/>
  <c r="WWV8" i="106"/>
  <c r="WWW8" i="106"/>
  <c r="WWX8" i="106"/>
  <c r="WWY8" i="106"/>
  <c r="WWZ8" i="106"/>
  <c r="WXA8" i="106"/>
  <c r="WXB8" i="106"/>
  <c r="WXC8" i="106"/>
  <c r="WXD8" i="106"/>
  <c r="WXE8" i="106"/>
  <c r="WXF8" i="106"/>
  <c r="WXG8" i="106"/>
  <c r="WXH8" i="106"/>
  <c r="WXI8" i="106"/>
  <c r="WXJ8" i="106"/>
  <c r="WXK8" i="106"/>
  <c r="WXL8" i="106"/>
  <c r="WXM8" i="106"/>
  <c r="WXN8" i="106"/>
  <c r="WXO8" i="106"/>
  <c r="WXP8" i="106"/>
  <c r="WXQ8" i="106"/>
  <c r="WXR8" i="106"/>
  <c r="WXS8" i="106"/>
  <c r="WXT8" i="106"/>
  <c r="WXU8" i="106"/>
  <c r="WXV8" i="106"/>
  <c r="WXW8" i="106"/>
  <c r="WXX8" i="106"/>
  <c r="WXY8" i="106"/>
  <c r="WXZ8" i="106"/>
  <c r="WYA8" i="106"/>
  <c r="WYB8" i="106"/>
  <c r="WYC8" i="106"/>
  <c r="WYD8" i="106"/>
  <c r="WYE8" i="106"/>
  <c r="WYF8" i="106"/>
  <c r="WYG8" i="106"/>
  <c r="WYH8" i="106"/>
  <c r="WYI8" i="106"/>
  <c r="WYJ8" i="106"/>
  <c r="WYK8" i="106"/>
  <c r="WYL8" i="106"/>
  <c r="WYM8" i="106"/>
  <c r="WYN8" i="106"/>
  <c r="WYO8" i="106"/>
  <c r="WYP8" i="106"/>
  <c r="WYQ8" i="106"/>
  <c r="WYR8" i="106"/>
  <c r="WYS8" i="106"/>
  <c r="WYT8" i="106"/>
  <c r="WYU8" i="106"/>
  <c r="WYV8" i="106"/>
  <c r="WYW8" i="106"/>
  <c r="WYX8" i="106"/>
  <c r="WYY8" i="106"/>
  <c r="WYZ8" i="106"/>
  <c r="WZA8" i="106"/>
  <c r="WZB8" i="106"/>
  <c r="WZC8" i="106"/>
  <c r="WZD8" i="106"/>
  <c r="WZE8" i="106"/>
  <c r="WZF8" i="106"/>
  <c r="WZG8" i="106"/>
  <c r="WZH8" i="106"/>
  <c r="WZI8" i="106"/>
  <c r="WZJ8" i="106"/>
  <c r="WZK8" i="106"/>
  <c r="WZL8" i="106"/>
  <c r="WZM8" i="106"/>
  <c r="WZN8" i="106"/>
  <c r="WZO8" i="106"/>
  <c r="WZP8" i="106"/>
  <c r="WZQ8" i="106"/>
  <c r="WZR8" i="106"/>
  <c r="WZS8" i="106"/>
  <c r="WZT8" i="106"/>
  <c r="WZU8" i="106"/>
  <c r="WZV8" i="106"/>
  <c r="WZW8" i="106"/>
  <c r="WZX8" i="106"/>
  <c r="WZY8" i="106"/>
  <c r="WZZ8" i="106"/>
  <c r="XAA8" i="106"/>
  <c r="XAB8" i="106"/>
  <c r="XAC8" i="106"/>
  <c r="XAD8" i="106"/>
  <c r="XAE8" i="106"/>
  <c r="XAF8" i="106"/>
  <c r="XAG8" i="106"/>
  <c r="XAH8" i="106"/>
  <c r="XAI8" i="106"/>
  <c r="XAJ8" i="106"/>
  <c r="XAK8" i="106"/>
  <c r="XAL8" i="106"/>
  <c r="XAM8" i="106"/>
  <c r="XAN8" i="106"/>
  <c r="XAO8" i="106"/>
  <c r="XAP8" i="106"/>
  <c r="XAQ8" i="106"/>
  <c r="XAR8" i="106"/>
  <c r="XAS8" i="106"/>
  <c r="XAT8" i="106"/>
  <c r="XAU8" i="106"/>
  <c r="XAV8" i="106"/>
  <c r="XAW8" i="106"/>
  <c r="XAX8" i="106"/>
  <c r="XAY8" i="106"/>
  <c r="XAZ8" i="106"/>
  <c r="XBA8" i="106"/>
  <c r="XBB8" i="106"/>
  <c r="XBC8" i="106"/>
  <c r="XBD8" i="106"/>
  <c r="XBE8" i="106"/>
  <c r="XBF8" i="106"/>
  <c r="XBG8" i="106"/>
  <c r="XBH8" i="106"/>
  <c r="XBI8" i="106"/>
  <c r="XBJ8" i="106"/>
  <c r="XBK8" i="106"/>
  <c r="XBL8" i="106"/>
  <c r="XBM8" i="106"/>
  <c r="XBN8" i="106"/>
  <c r="XBO8" i="106"/>
  <c r="XBP8" i="106"/>
  <c r="XBQ8" i="106"/>
  <c r="XBR8" i="106"/>
  <c r="XBS8" i="106"/>
  <c r="XBT8" i="106"/>
  <c r="XBU8" i="106"/>
  <c r="XBV8" i="106"/>
  <c r="XBW8" i="106"/>
  <c r="XBX8" i="106"/>
  <c r="XBY8" i="106"/>
  <c r="XBZ8" i="106"/>
  <c r="XCA8" i="106"/>
  <c r="XCB8" i="106"/>
  <c r="XCC8" i="106"/>
  <c r="XCD8" i="106"/>
  <c r="XCE8" i="106"/>
  <c r="XCF8" i="106"/>
  <c r="XCG8" i="106"/>
  <c r="XCH8" i="106"/>
  <c r="XCI8" i="106"/>
  <c r="XCJ8" i="106"/>
  <c r="XCK8" i="106"/>
  <c r="XCL8" i="106"/>
  <c r="XCM8" i="106"/>
  <c r="XCN8" i="106"/>
  <c r="XCO8" i="106"/>
  <c r="XCP8" i="106"/>
  <c r="XCQ8" i="106"/>
  <c r="XCR8" i="106"/>
  <c r="XCS8" i="106"/>
  <c r="XCT8" i="106"/>
  <c r="XCU8" i="106"/>
  <c r="XCV8" i="106"/>
  <c r="XCW8" i="106"/>
  <c r="XCX8" i="106"/>
  <c r="XCY8" i="106"/>
  <c r="XCZ8" i="106"/>
  <c r="XDA8" i="106"/>
  <c r="XDB8" i="106"/>
  <c r="XDC8" i="106"/>
  <c r="XDD8" i="106"/>
  <c r="XDE8" i="106"/>
  <c r="XDF8" i="106"/>
  <c r="XDG8" i="106"/>
  <c r="XDH8" i="106"/>
  <c r="XDI8" i="106"/>
  <c r="XDJ8" i="106"/>
  <c r="XDK8" i="106"/>
  <c r="XDL8" i="106"/>
  <c r="XDM8" i="106"/>
  <c r="XDN8" i="106"/>
  <c r="XDO8" i="106"/>
  <c r="XDP8" i="106"/>
  <c r="XDQ8" i="106"/>
  <c r="XDR8" i="106"/>
  <c r="XDS8" i="106"/>
  <c r="XDT8" i="106"/>
  <c r="XDU8" i="106"/>
  <c r="XDV8" i="106"/>
  <c r="XDW8" i="106"/>
  <c r="XDX8" i="106"/>
  <c r="XDY8" i="106"/>
  <c r="XDZ8" i="106"/>
  <c r="XEA8" i="106"/>
  <c r="XEB8" i="106"/>
  <c r="XEC8" i="106"/>
  <c r="XED8" i="106"/>
  <c r="XEE8" i="106"/>
  <c r="XEF8" i="106"/>
  <c r="XEG8" i="106"/>
  <c r="XEH8" i="106"/>
  <c r="XEI8" i="106"/>
  <c r="XEJ8" i="106"/>
  <c r="XEK8" i="106"/>
  <c r="XEL8" i="106"/>
  <c r="XEM8" i="106"/>
  <c r="XEN8" i="106"/>
  <c r="XEO8" i="106"/>
  <c r="XEP8" i="106"/>
  <c r="XEQ8" i="106"/>
  <c r="XER8" i="106"/>
  <c r="XES8" i="106"/>
  <c r="XET8" i="106"/>
  <c r="XEU8" i="106"/>
  <c r="XEV8" i="106"/>
  <c r="XEW8" i="106"/>
  <c r="XEX8" i="106"/>
  <c r="XEY8" i="106"/>
  <c r="XEZ8" i="106"/>
  <c r="XFA8" i="106"/>
  <c r="XFB8" i="106"/>
  <c r="XFC8" i="106"/>
  <c r="XFD8" i="106"/>
  <c r="J8" i="106"/>
  <c r="C2" i="107"/>
  <c r="C3" i="107"/>
  <c r="C4" i="107"/>
  <c r="C5" i="107"/>
  <c r="C6" i="107"/>
  <c r="C7" i="107"/>
  <c r="C8" i="107"/>
  <c r="C9" i="107"/>
  <c r="C10" i="107"/>
  <c r="C11" i="107"/>
  <c r="C12" i="107"/>
  <c r="C13" i="107"/>
  <c r="C14" i="107"/>
  <c r="C15" i="107"/>
  <c r="C16" i="107"/>
  <c r="C17" i="107"/>
  <c r="C18" i="107"/>
  <c r="C19" i="107"/>
  <c r="C20" i="107"/>
  <c r="C21" i="107"/>
  <c r="C22" i="107"/>
  <c r="C23" i="107"/>
  <c r="C24" i="107"/>
  <c r="C25" i="107"/>
  <c r="C26" i="107"/>
  <c r="C27" i="107"/>
  <c r="C28" i="107"/>
  <c r="C29" i="107"/>
  <c r="C30" i="107"/>
  <c r="C31" i="107"/>
  <c r="C32" i="107"/>
  <c r="C33" i="107"/>
  <c r="C34" i="107"/>
  <c r="C35" i="107"/>
  <c r="C36" i="107"/>
  <c r="C37" i="107"/>
  <c r="C38" i="107"/>
  <c r="C39" i="107"/>
  <c r="C40" i="107"/>
  <c r="C41" i="107"/>
  <c r="C42" i="107"/>
  <c r="C43" i="107"/>
  <c r="C44" i="107"/>
  <c r="C45" i="107"/>
  <c r="C46" i="107"/>
  <c r="C47" i="107"/>
  <c r="C48" i="107"/>
  <c r="C49" i="107"/>
  <c r="C50" i="107"/>
  <c r="C51" i="107"/>
  <c r="C52" i="107"/>
  <c r="C53" i="107"/>
  <c r="C54" i="107"/>
  <c r="C55" i="107"/>
  <c r="C56" i="107"/>
  <c r="C57" i="107"/>
  <c r="C58" i="107"/>
  <c r="C59" i="107"/>
  <c r="C60" i="107"/>
  <c r="C61" i="107"/>
  <c r="C62" i="107"/>
  <c r="C63" i="107"/>
  <c r="C64" i="107"/>
  <c r="C65" i="107"/>
  <c r="C66" i="107"/>
  <c r="C67" i="107"/>
  <c r="C68" i="107"/>
  <c r="C69" i="107"/>
  <c r="C70" i="107"/>
  <c r="C71" i="107"/>
  <c r="C72" i="107"/>
  <c r="C73" i="107"/>
  <c r="C74" i="107"/>
  <c r="C75" i="107"/>
  <c r="C76" i="107"/>
  <c r="C77" i="107"/>
  <c r="C78" i="107"/>
  <c r="C79" i="107"/>
  <c r="C80" i="107"/>
  <c r="C81" i="107"/>
  <c r="C82" i="107"/>
  <c r="C83" i="107"/>
  <c r="C84" i="107"/>
  <c r="C85" i="107"/>
  <c r="C86" i="107"/>
  <c r="C87" i="107"/>
  <c r="C88" i="107"/>
  <c r="C89" i="107"/>
  <c r="C90" i="107"/>
  <c r="C91" i="107"/>
  <c r="C92" i="107"/>
  <c r="C93" i="107"/>
  <c r="C94" i="107"/>
  <c r="C95" i="107"/>
  <c r="C96" i="107"/>
  <c r="C97" i="107"/>
  <c r="C98" i="107"/>
  <c r="C99" i="107"/>
  <c r="C100" i="107"/>
  <c r="C101" i="107"/>
  <c r="C102" i="107"/>
  <c r="C103" i="107"/>
  <c r="C104" i="107"/>
  <c r="C105" i="107"/>
  <c r="C106" i="107"/>
  <c r="C107" i="107"/>
  <c r="C108" i="107"/>
  <c r="C109" i="107"/>
  <c r="C110" i="107"/>
  <c r="C111" i="107"/>
  <c r="C112" i="107"/>
  <c r="C113" i="107"/>
  <c r="C114" i="107"/>
  <c r="C115" i="107"/>
  <c r="C116" i="107"/>
  <c r="C117" i="107"/>
  <c r="C118" i="107"/>
  <c r="C119" i="107"/>
  <c r="C120" i="107"/>
  <c r="C121" i="107"/>
  <c r="C122" i="107"/>
  <c r="C123" i="107"/>
  <c r="C124" i="107"/>
  <c r="C125" i="107"/>
  <c r="C126" i="107"/>
  <c r="C127" i="107"/>
  <c r="C128" i="107"/>
  <c r="C129" i="107"/>
  <c r="C130" i="107"/>
  <c r="C131" i="107"/>
  <c r="C132" i="107"/>
  <c r="C133" i="107"/>
  <c r="C134" i="107"/>
  <c r="C135" i="107"/>
  <c r="C136" i="107"/>
  <c r="C137" i="107"/>
  <c r="C138" i="107"/>
  <c r="C139" i="107"/>
  <c r="C140" i="107"/>
  <c r="C141" i="107"/>
  <c r="C142" i="107"/>
  <c r="C143" i="107"/>
  <c r="C144" i="107"/>
  <c r="C145" i="107"/>
  <c r="C146" i="107"/>
  <c r="C147" i="107"/>
  <c r="C148" i="107"/>
  <c r="C149" i="107"/>
  <c r="C150" i="107"/>
  <c r="C151" i="107"/>
  <c r="C152" i="107"/>
  <c r="C153" i="107"/>
  <c r="C154" i="107"/>
  <c r="C155" i="107"/>
  <c r="C156" i="107"/>
  <c r="C157" i="107"/>
  <c r="C158" i="107"/>
  <c r="C159" i="107"/>
  <c r="C160" i="107"/>
  <c r="C161" i="107"/>
  <c r="C162" i="107"/>
  <c r="C163" i="107"/>
  <c r="C164" i="107"/>
  <c r="C165" i="107"/>
  <c r="C166" i="107"/>
  <c r="C167" i="107"/>
  <c r="C168" i="107"/>
  <c r="C169" i="107"/>
  <c r="C170" i="107"/>
  <c r="C171" i="107"/>
  <c r="C172" i="107"/>
  <c r="C173" i="107"/>
  <c r="C174" i="107"/>
  <c r="C175" i="107"/>
  <c r="C176" i="107"/>
  <c r="C177" i="107"/>
  <c r="C178" i="107"/>
  <c r="C179" i="107"/>
  <c r="C180" i="107"/>
  <c r="C181" i="107"/>
  <c r="C182" i="107"/>
  <c r="C183" i="107"/>
  <c r="C184" i="107"/>
  <c r="C185" i="107"/>
  <c r="C186" i="107"/>
  <c r="C187" i="107"/>
  <c r="C188" i="107"/>
  <c r="C189" i="107"/>
  <c r="C190" i="107"/>
  <c r="C191" i="107"/>
  <c r="C192" i="107"/>
  <c r="C193" i="107"/>
  <c r="C194" i="107"/>
  <c r="C195" i="107"/>
  <c r="C196" i="107"/>
  <c r="C197" i="107"/>
  <c r="C198" i="107"/>
  <c r="C199" i="107"/>
  <c r="C200" i="107"/>
  <c r="C201" i="107"/>
  <c r="C202" i="107"/>
  <c r="C203" i="107"/>
  <c r="C204" i="107"/>
  <c r="C205" i="107"/>
  <c r="C206" i="107"/>
  <c r="C207" i="107"/>
  <c r="C208" i="107"/>
  <c r="C209" i="107"/>
  <c r="C210" i="107"/>
  <c r="C211" i="107"/>
  <c r="C212" i="107"/>
  <c r="C213" i="107"/>
  <c r="C214" i="107"/>
  <c r="C215" i="107"/>
  <c r="C216" i="107"/>
  <c r="C217" i="107"/>
  <c r="C218" i="107"/>
  <c r="C219" i="107"/>
  <c r="C220" i="107"/>
  <c r="C221" i="107"/>
  <c r="C222" i="107"/>
  <c r="C223" i="107"/>
  <c r="C224" i="107"/>
  <c r="C225" i="107"/>
  <c r="C226" i="107"/>
  <c r="C227" i="107"/>
  <c r="C228" i="107"/>
  <c r="C229" i="107"/>
  <c r="C230" i="107"/>
  <c r="C231" i="107"/>
  <c r="C232" i="107"/>
  <c r="C233" i="107"/>
  <c r="C234" i="107"/>
  <c r="C235" i="107"/>
  <c r="C236" i="107"/>
  <c r="C237" i="107"/>
  <c r="C238" i="107"/>
  <c r="C239" i="107"/>
  <c r="C240" i="107"/>
  <c r="C241" i="107"/>
  <c r="C242" i="107"/>
  <c r="C243" i="107"/>
  <c r="C244" i="107"/>
  <c r="C245" i="107"/>
  <c r="C246" i="107"/>
  <c r="C247" i="107"/>
  <c r="C248" i="107"/>
  <c r="C249" i="107"/>
  <c r="C250" i="107"/>
  <c r="C251" i="107"/>
  <c r="C252" i="107"/>
  <c r="C253" i="107"/>
  <c r="C254" i="107"/>
  <c r="C255" i="107"/>
  <c r="C256" i="107"/>
  <c r="C257" i="107"/>
  <c r="C258" i="107"/>
  <c r="C259" i="107"/>
  <c r="C260" i="107"/>
  <c r="C261" i="107"/>
  <c r="C262" i="107"/>
  <c r="C263" i="107"/>
  <c r="C264" i="107"/>
  <c r="C265" i="107"/>
  <c r="C266" i="107"/>
  <c r="C267" i="107"/>
  <c r="C268" i="107"/>
  <c r="C269" i="107"/>
  <c r="C270" i="107"/>
  <c r="C271" i="107"/>
  <c r="C272" i="107"/>
  <c r="C273" i="107"/>
  <c r="C274" i="107"/>
  <c r="C275" i="107"/>
  <c r="C276" i="107"/>
  <c r="C277" i="107"/>
  <c r="C278" i="107"/>
  <c r="C279" i="107"/>
  <c r="C280" i="107"/>
  <c r="C281" i="107"/>
  <c r="C282" i="107"/>
  <c r="C283" i="107"/>
  <c r="C284" i="107"/>
  <c r="C285" i="107"/>
  <c r="C286" i="107"/>
  <c r="C287" i="107"/>
  <c r="L7" i="106"/>
  <c r="M7" i="106" s="1"/>
  <c r="N7" i="106" s="1"/>
  <c r="O7" i="106" s="1"/>
  <c r="P7" i="106" s="1"/>
  <c r="Q7" i="106" s="1"/>
  <c r="R7" i="106" s="1"/>
  <c r="S7" i="106" s="1"/>
  <c r="T7" i="106" s="1"/>
  <c r="U7" i="106" s="1"/>
  <c r="V7" i="106" s="1"/>
  <c r="W7" i="106" s="1"/>
  <c r="X7" i="106" s="1"/>
  <c r="Y7" i="106" s="1"/>
  <c r="Z7" i="106" s="1"/>
  <c r="AA7" i="106" s="1"/>
  <c r="AB7" i="106" s="1"/>
  <c r="AC7" i="106" s="1"/>
  <c r="AD7" i="106" s="1"/>
  <c r="AE7" i="106" s="1"/>
  <c r="AF7" i="106" s="1"/>
  <c r="AG7" i="106" s="1"/>
  <c r="AH7" i="106" s="1"/>
  <c r="AI7" i="106" s="1"/>
  <c r="AJ7" i="106" s="1"/>
  <c r="AK7" i="106" s="1"/>
  <c r="AL7" i="106" s="1"/>
  <c r="AM7" i="106" s="1"/>
  <c r="AN7" i="106" s="1"/>
  <c r="AO7" i="106" s="1"/>
  <c r="AP7" i="106" s="1"/>
  <c r="AQ7" i="106" s="1"/>
  <c r="AR7" i="106" s="1"/>
  <c r="AS7" i="106" s="1"/>
  <c r="N292" i="86" l="1"/>
  <c r="M292" i="86"/>
  <c r="L292" i="86"/>
  <c r="K292" i="86"/>
  <c r="J292" i="86"/>
  <c r="N291" i="86"/>
  <c r="M291" i="86"/>
  <c r="L291" i="86"/>
  <c r="K291" i="86"/>
  <c r="J291" i="86"/>
  <c r="N290" i="86"/>
  <c r="M290" i="86"/>
  <c r="L290" i="86"/>
  <c r="K290" i="86"/>
  <c r="J290" i="86"/>
  <c r="N289" i="86"/>
  <c r="M289" i="86"/>
  <c r="L289" i="86"/>
  <c r="K289" i="86"/>
  <c r="J289" i="86"/>
  <c r="N288" i="86"/>
  <c r="M288" i="86"/>
  <c r="L288" i="86"/>
  <c r="K288" i="86"/>
  <c r="J288" i="86"/>
  <c r="N287" i="86"/>
  <c r="M287" i="86"/>
  <c r="L287" i="86"/>
  <c r="K287" i="86"/>
  <c r="J287" i="86"/>
  <c r="N286" i="86"/>
  <c r="M286" i="86"/>
  <c r="L286" i="86"/>
  <c r="K286" i="86"/>
  <c r="J286" i="86"/>
  <c r="N285" i="86"/>
  <c r="M285" i="86"/>
  <c r="L285" i="86"/>
  <c r="K285" i="86"/>
  <c r="J285" i="86"/>
  <c r="N284" i="86"/>
  <c r="M284" i="86"/>
  <c r="L284" i="86"/>
  <c r="K284" i="86"/>
  <c r="J284" i="86"/>
  <c r="N283" i="86"/>
  <c r="M283" i="86"/>
  <c r="L283" i="86"/>
  <c r="K283" i="86"/>
  <c r="J283" i="86"/>
  <c r="N282" i="86"/>
  <c r="M282" i="86"/>
  <c r="L282" i="86"/>
  <c r="K282" i="86"/>
  <c r="J282" i="86"/>
  <c r="N281" i="86"/>
  <c r="M281" i="86"/>
  <c r="L281" i="86"/>
  <c r="K281" i="86"/>
  <c r="J281" i="86"/>
  <c r="N280" i="86"/>
  <c r="M280" i="86"/>
  <c r="L280" i="86"/>
  <c r="K280" i="86"/>
  <c r="J280" i="86"/>
  <c r="I292" i="86"/>
  <c r="I291" i="86"/>
  <c r="I290" i="86"/>
  <c r="I289" i="86"/>
  <c r="I288" i="86"/>
  <c r="I287" i="86"/>
  <c r="I286" i="86"/>
  <c r="I285" i="86"/>
  <c r="I284" i="86"/>
  <c r="I283" i="86"/>
  <c r="I282" i="86"/>
  <c r="I281" i="86"/>
  <c r="I280" i="86"/>
  <c r="I320" i="86"/>
  <c r="I319" i="86"/>
  <c r="I318" i="86"/>
  <c r="I317" i="86"/>
  <c r="I316" i="86"/>
  <c r="I315" i="86"/>
  <c r="I314" i="86"/>
  <c r="I313" i="86"/>
  <c r="I312" i="86"/>
  <c r="I311" i="86"/>
  <c r="I310" i="86"/>
  <c r="I309" i="86"/>
  <c r="N181" i="86"/>
  <c r="M181" i="86"/>
  <c r="L181" i="86"/>
  <c r="K181" i="86"/>
  <c r="J181" i="86"/>
  <c r="N180" i="86"/>
  <c r="M180" i="86"/>
  <c r="L180" i="86"/>
  <c r="K180" i="86"/>
  <c r="J180" i="86"/>
  <c r="N179" i="86"/>
  <c r="M179" i="86"/>
  <c r="L179" i="86"/>
  <c r="K179" i="86"/>
  <c r="J179" i="86"/>
  <c r="N178" i="86"/>
  <c r="M178" i="86"/>
  <c r="L178" i="86"/>
  <c r="K178" i="86"/>
  <c r="J178" i="86"/>
  <c r="N177" i="86"/>
  <c r="M177" i="86"/>
  <c r="L177" i="86"/>
  <c r="K177" i="86"/>
  <c r="J177" i="86"/>
  <c r="N176" i="86"/>
  <c r="M176" i="86"/>
  <c r="L176" i="86"/>
  <c r="K176" i="86"/>
  <c r="J176" i="86"/>
  <c r="N175" i="86"/>
  <c r="M175" i="86"/>
  <c r="L175" i="86"/>
  <c r="K175" i="86"/>
  <c r="J175" i="86"/>
  <c r="N174" i="86"/>
  <c r="M174" i="86"/>
  <c r="L174" i="86"/>
  <c r="K174" i="86"/>
  <c r="J174" i="86"/>
  <c r="N173" i="86"/>
  <c r="M173" i="86"/>
  <c r="L173" i="86"/>
  <c r="K173" i="86"/>
  <c r="J173" i="86"/>
  <c r="N172" i="86"/>
  <c r="M172" i="86"/>
  <c r="L172" i="86"/>
  <c r="K172" i="86"/>
  <c r="J172" i="86"/>
  <c r="N171" i="86"/>
  <c r="M171" i="86"/>
  <c r="L171" i="86"/>
  <c r="K171" i="86"/>
  <c r="J171" i="86"/>
  <c r="N170" i="86"/>
  <c r="M170" i="86"/>
  <c r="L170" i="86"/>
  <c r="K170" i="86"/>
  <c r="J170" i="86"/>
  <c r="I181" i="86"/>
  <c r="I180" i="86"/>
  <c r="I179" i="86"/>
  <c r="I178" i="86"/>
  <c r="I177" i="86"/>
  <c r="I176" i="86"/>
  <c r="I175" i="86"/>
  <c r="I174" i="86"/>
  <c r="I173" i="86"/>
  <c r="I172" i="86"/>
  <c r="I171" i="86"/>
  <c r="I170" i="86"/>
  <c r="I209" i="86"/>
  <c r="I208" i="86"/>
  <c r="I207" i="86"/>
  <c r="I206" i="86"/>
  <c r="I205" i="86"/>
  <c r="I204" i="86"/>
  <c r="I203" i="86"/>
  <c r="I202" i="86"/>
  <c r="I201" i="86"/>
  <c r="I200" i="86"/>
  <c r="I199" i="86"/>
  <c r="I198" i="86"/>
  <c r="M308" i="86"/>
  <c r="M320" i="86"/>
  <c r="L320" i="86"/>
  <c r="M319" i="86"/>
  <c r="L319" i="86"/>
  <c r="M318" i="86"/>
  <c r="L318" i="86"/>
  <c r="M317" i="86"/>
  <c r="L317" i="86"/>
  <c r="M316" i="86"/>
  <c r="L316" i="86"/>
  <c r="M315" i="86"/>
  <c r="L315" i="86"/>
  <c r="M314" i="86"/>
  <c r="L314" i="86"/>
  <c r="M313" i="86"/>
  <c r="L313" i="86"/>
  <c r="M312" i="86"/>
  <c r="L312" i="86"/>
  <c r="M311" i="86"/>
  <c r="L311" i="86"/>
  <c r="M310" i="86"/>
  <c r="L310" i="86"/>
  <c r="M309" i="86"/>
  <c r="N197" i="86"/>
  <c r="N209" i="86"/>
  <c r="N208" i="86"/>
  <c r="N207" i="86"/>
  <c r="N206" i="86"/>
  <c r="N205" i="86"/>
  <c r="N204" i="86"/>
  <c r="N203" i="86"/>
  <c r="N202" i="86"/>
  <c r="N201" i="86"/>
  <c r="N200" i="86"/>
  <c r="N199" i="86"/>
  <c r="N198" i="86"/>
  <c r="M197" i="86"/>
  <c r="N102" i="86"/>
  <c r="G6" i="86"/>
  <c r="J100" i="70"/>
  <c r="I95" i="70"/>
  <c r="K132" i="66"/>
  <c r="G6" i="70"/>
  <c r="G6" i="66"/>
  <c r="J113" i="62"/>
  <c r="K113" i="62"/>
  <c r="L113" i="62"/>
  <c r="M113" i="62"/>
  <c r="J114" i="62"/>
  <c r="K114" i="62"/>
  <c r="L114" i="62"/>
  <c r="M114" i="62"/>
  <c r="J115" i="62"/>
  <c r="K115" i="62"/>
  <c r="L115" i="62"/>
  <c r="M115" i="62"/>
  <c r="J116" i="62"/>
  <c r="K116" i="62"/>
  <c r="L116" i="62"/>
  <c r="M116" i="62"/>
  <c r="J117" i="62"/>
  <c r="K117" i="62"/>
  <c r="L117" i="62"/>
  <c r="M117" i="62"/>
  <c r="J118" i="62"/>
  <c r="K118" i="62"/>
  <c r="L118" i="62"/>
  <c r="M118" i="62"/>
  <c r="J119" i="62"/>
  <c r="K119" i="62"/>
  <c r="L119" i="62"/>
  <c r="M119" i="62"/>
  <c r="J120" i="62"/>
  <c r="K120" i="62"/>
  <c r="L120" i="62"/>
  <c r="M120" i="62"/>
  <c r="J121" i="62"/>
  <c r="K121" i="62"/>
  <c r="L121" i="62"/>
  <c r="M121" i="62"/>
  <c r="J122" i="62"/>
  <c r="K122" i="62"/>
  <c r="L122" i="62"/>
  <c r="M122" i="62"/>
  <c r="J123" i="62"/>
  <c r="K123" i="62"/>
  <c r="L123" i="62"/>
  <c r="M123" i="62"/>
  <c r="J124" i="62"/>
  <c r="K124" i="62"/>
  <c r="L124" i="62"/>
  <c r="M124" i="62"/>
  <c r="J142" i="62"/>
  <c r="K142" i="62"/>
  <c r="J143" i="62"/>
  <c r="K143" i="62"/>
  <c r="J144" i="62"/>
  <c r="K144" i="62"/>
  <c r="J145" i="62"/>
  <c r="K145" i="62"/>
  <c r="J146" i="62"/>
  <c r="K146" i="62"/>
  <c r="J147" i="62"/>
  <c r="K147" i="62"/>
  <c r="J148" i="62"/>
  <c r="K148" i="62"/>
  <c r="J149" i="62"/>
  <c r="K149" i="62"/>
  <c r="J150" i="62"/>
  <c r="K150" i="62"/>
  <c r="J151" i="62"/>
  <c r="K151" i="62"/>
  <c r="J152" i="62"/>
  <c r="K152" i="62"/>
  <c r="M141" i="62"/>
  <c r="M142" i="62"/>
  <c r="M143" i="62"/>
  <c r="M144" i="62"/>
  <c r="M145" i="62"/>
  <c r="M146" i="62"/>
  <c r="M147" i="62"/>
  <c r="M148" i="62"/>
  <c r="M149" i="62"/>
  <c r="M150" i="62"/>
  <c r="M151" i="62"/>
  <c r="M152" i="62"/>
  <c r="L142" i="62"/>
  <c r="L143" i="62"/>
  <c r="L144" i="62"/>
  <c r="L145" i="62"/>
  <c r="L146" i="62"/>
  <c r="L147" i="62"/>
  <c r="L148" i="62"/>
  <c r="L149" i="62"/>
  <c r="L150" i="62"/>
  <c r="L151" i="62"/>
  <c r="L152" i="62"/>
  <c r="L141" i="62"/>
  <c r="K141" i="62"/>
  <c r="J141" i="62"/>
  <c r="K166" i="62"/>
  <c r="J166" i="62"/>
  <c r="K165" i="62"/>
  <c r="J165" i="62"/>
  <c r="K164" i="62"/>
  <c r="J164" i="62"/>
  <c r="K163" i="62"/>
  <c r="J163" i="62"/>
  <c r="K162" i="62"/>
  <c r="J162" i="62"/>
  <c r="K161" i="62"/>
  <c r="J161" i="62"/>
  <c r="K160" i="62"/>
  <c r="J160" i="62"/>
  <c r="K159" i="62"/>
  <c r="J159" i="62"/>
  <c r="K158" i="62"/>
  <c r="J158" i="62"/>
  <c r="K157" i="62"/>
  <c r="J157" i="62"/>
  <c r="K156" i="62"/>
  <c r="J156" i="62"/>
  <c r="K155" i="62"/>
  <c r="J155" i="62"/>
  <c r="G6" i="62"/>
  <c r="C20" i="105"/>
  <c r="C6" i="105"/>
  <c r="C5" i="105"/>
  <c r="E5" i="105" s="1"/>
  <c r="C4" i="105"/>
  <c r="C19" i="105"/>
  <c r="C18" i="105"/>
  <c r="C17" i="105"/>
  <c r="C16" i="105"/>
  <c r="C15" i="105"/>
  <c r="I1" i="105"/>
  <c r="H5" i="105" l="1"/>
  <c r="K1" i="105"/>
  <c r="J17" i="105"/>
  <c r="J6" i="105"/>
  <c r="V5" i="69"/>
  <c r="U56" i="69"/>
  <c r="U55" i="73"/>
  <c r="U63" i="73"/>
  <c r="W54" i="65"/>
  <c r="V54" i="65"/>
  <c r="U25" i="65"/>
  <c r="L6" i="105" l="1"/>
  <c r="L18" i="105"/>
  <c r="L17" i="105"/>
  <c r="L5" i="105"/>
  <c r="M1" i="105"/>
  <c r="V7" i="89"/>
  <c r="X7" i="65"/>
  <c r="X6" i="65"/>
  <c r="X63" i="65"/>
  <c r="V70" i="65"/>
  <c r="N18" i="105" l="1"/>
  <c r="N6" i="105"/>
  <c r="N17" i="105"/>
  <c r="N5" i="105"/>
  <c r="W63" i="69"/>
  <c r="U55" i="69"/>
  <c r="V55" i="69"/>
  <c r="W55" i="69"/>
  <c r="E57" i="73"/>
  <c r="E58" i="73"/>
  <c r="E59" i="73"/>
  <c r="E60" i="73"/>
  <c r="E61" i="73"/>
  <c r="X7" i="89" l="1"/>
  <c r="AA10" i="65"/>
  <c r="W7" i="65"/>
  <c r="W8" i="65"/>
  <c r="V7" i="65"/>
  <c r="W55" i="65"/>
  <c r="W6" i="65" s="1"/>
  <c r="W5" i="65" s="1"/>
  <c r="V55" i="89" l="1"/>
  <c r="V6" i="89" s="1"/>
  <c r="V5" i="89" s="1"/>
  <c r="U17" i="89"/>
  <c r="U32" i="89"/>
  <c r="V63" i="65" l="1"/>
  <c r="U8" i="65"/>
  <c r="Y70" i="65"/>
  <c r="Y8" i="65" s="1"/>
  <c r="E18" i="65"/>
  <c r="E19" i="65"/>
  <c r="E20" i="65"/>
  <c r="E21" i="65"/>
  <c r="E22" i="65"/>
  <c r="U17" i="65"/>
  <c r="Y22" i="90" l="1"/>
  <c r="I121" i="3"/>
  <c r="I120" i="3" s="1"/>
  <c r="J121" i="3"/>
  <c r="J120" i="3" s="1"/>
  <c r="Q121" i="3"/>
  <c r="Q120" i="3" s="1"/>
  <c r="R121" i="3"/>
  <c r="R120" i="3" s="1"/>
  <c r="H121" i="3"/>
  <c r="H120" i="3" s="1"/>
  <c r="C121" i="3"/>
  <c r="I132" i="66"/>
  <c r="J132" i="66"/>
  <c r="H132" i="66"/>
  <c r="I95" i="66"/>
  <c r="J95" i="66" s="1"/>
  <c r="I96" i="66"/>
  <c r="J96" i="66" s="1"/>
  <c r="K96" i="66" s="1"/>
  <c r="L96" i="66" s="1"/>
  <c r="M96" i="66" s="1"/>
  <c r="N96" i="66" s="1"/>
  <c r="O96" i="66" s="1"/>
  <c r="P96" i="66" s="1"/>
  <c r="I98" i="66"/>
  <c r="J98" i="66" s="1"/>
  <c r="K98" i="66" s="1"/>
  <c r="L98" i="66" s="1"/>
  <c r="M98" i="66" s="1"/>
  <c r="N98" i="66" s="1"/>
  <c r="O98" i="66" s="1"/>
  <c r="P98" i="66" s="1"/>
  <c r="I99" i="66"/>
  <c r="J99" i="66" s="1"/>
  <c r="K99" i="66" s="1"/>
  <c r="L99" i="66" s="1"/>
  <c r="M99" i="66" s="1"/>
  <c r="N99" i="66" s="1"/>
  <c r="O99" i="66" s="1"/>
  <c r="P99" i="66" s="1"/>
  <c r="I100" i="66"/>
  <c r="J100" i="66" s="1"/>
  <c r="K100" i="66" s="1"/>
  <c r="L100" i="66" s="1"/>
  <c r="M100" i="66" s="1"/>
  <c r="N100" i="66" s="1"/>
  <c r="O100" i="66" s="1"/>
  <c r="P100" i="66" s="1"/>
  <c r="I102" i="66"/>
  <c r="I103" i="66"/>
  <c r="J103" i="66" s="1"/>
  <c r="I104" i="66"/>
  <c r="J104" i="66" s="1"/>
  <c r="K104" i="66" s="1"/>
  <c r="L104" i="66" s="1"/>
  <c r="M104" i="66" s="1"/>
  <c r="N104" i="66" s="1"/>
  <c r="O104" i="66" s="1"/>
  <c r="P104" i="66" s="1"/>
  <c r="I106" i="66"/>
  <c r="J106" i="66" s="1"/>
  <c r="K106" i="66" s="1"/>
  <c r="L106" i="66" s="1"/>
  <c r="M106" i="66" s="1"/>
  <c r="N106" i="66" s="1"/>
  <c r="O106" i="66" s="1"/>
  <c r="P106" i="66" s="1"/>
  <c r="I107" i="66"/>
  <c r="J107" i="66" s="1"/>
  <c r="K107" i="66" s="1"/>
  <c r="L107" i="66" s="1"/>
  <c r="M107" i="66" s="1"/>
  <c r="N107" i="66" s="1"/>
  <c r="O107" i="66" s="1"/>
  <c r="P107" i="66" s="1"/>
  <c r="I108" i="66"/>
  <c r="J108" i="66" s="1"/>
  <c r="K108" i="66" s="1"/>
  <c r="L108" i="66" s="1"/>
  <c r="M108" i="66" s="1"/>
  <c r="N108" i="66" s="1"/>
  <c r="O108" i="66" s="1"/>
  <c r="P108" i="66" s="1"/>
  <c r="I94" i="66"/>
  <c r="J94" i="66" s="1"/>
  <c r="K94" i="66" s="1"/>
  <c r="DB105" i="66"/>
  <c r="L94" i="66" l="1"/>
  <c r="J102" i="66"/>
  <c r="K103" i="66"/>
  <c r="K95" i="66"/>
  <c r="AI43" i="104"/>
  <c r="AG43" i="104"/>
  <c r="AF43" i="104"/>
  <c r="AE43" i="104"/>
  <c r="AD43" i="104"/>
  <c r="AC43" i="104"/>
  <c r="AB43" i="104"/>
  <c r="AA43" i="104"/>
  <c r="AI40" i="104"/>
  <c r="AG40" i="104"/>
  <c r="AF40" i="104"/>
  <c r="AE40" i="104"/>
  <c r="AD40" i="104"/>
  <c r="AC40" i="104"/>
  <c r="AB40" i="104"/>
  <c r="AA40" i="104"/>
  <c r="AI37" i="104"/>
  <c r="AG37" i="104"/>
  <c r="AF37" i="104"/>
  <c r="AE37" i="104"/>
  <c r="AD37" i="104"/>
  <c r="AC37" i="104"/>
  <c r="AB37" i="104"/>
  <c r="AA37" i="104"/>
  <c r="AI34" i="104"/>
  <c r="AG34" i="104"/>
  <c r="AF34" i="104"/>
  <c r="AE34" i="104"/>
  <c r="AD34" i="104"/>
  <c r="AC34" i="104"/>
  <c r="AB34" i="104"/>
  <c r="AA34" i="104"/>
  <c r="AI31" i="104"/>
  <c r="AG31" i="104"/>
  <c r="AF31" i="104"/>
  <c r="AE31" i="104"/>
  <c r="AD31" i="104"/>
  <c r="AC31" i="104"/>
  <c r="AB31" i="104"/>
  <c r="AA31" i="104"/>
  <c r="AC28" i="104"/>
  <c r="AB28" i="104"/>
  <c r="AA28" i="104"/>
  <c r="M94" i="66" l="1"/>
  <c r="K102" i="66"/>
  <c r="L95" i="66"/>
  <c r="L103" i="66"/>
  <c r="N94" i="66" l="1"/>
  <c r="L102" i="66"/>
  <c r="M95" i="66"/>
  <c r="M103" i="66"/>
  <c r="R19" i="104"/>
  <c r="O94" i="66" l="1"/>
  <c r="M102" i="66"/>
  <c r="N95" i="66"/>
  <c r="N103" i="66"/>
  <c r="H16" i="104"/>
  <c r="L16" i="104"/>
  <c r="H17" i="104"/>
  <c r="K17" i="104"/>
  <c r="L17" i="104"/>
  <c r="L18" i="104"/>
  <c r="H19" i="104"/>
  <c r="O19" i="104"/>
  <c r="H15" i="104"/>
  <c r="F5" i="103"/>
  <c r="F6" i="103"/>
  <c r="F8" i="103"/>
  <c r="F9" i="103"/>
  <c r="F10" i="103"/>
  <c r="F11" i="103"/>
  <c r="F12" i="103"/>
  <c r="F13" i="103"/>
  <c r="F7" i="103"/>
  <c r="P94" i="66" l="1"/>
  <c r="N102" i="66"/>
  <c r="O95" i="66"/>
  <c r="O103" i="66"/>
  <c r="P103" i="66" s="1"/>
  <c r="F4" i="103"/>
  <c r="Q26" i="16"/>
  <c r="G16" i="80"/>
  <c r="G15" i="80"/>
  <c r="P95" i="66" l="1"/>
  <c r="Z22" i="90" s="1"/>
  <c r="O102" i="66"/>
  <c r="P102" i="66" s="1"/>
  <c r="V64" i="91"/>
  <c r="W64" i="91"/>
  <c r="X64" i="91"/>
  <c r="L7" i="80"/>
  <c r="AA22" i="90" l="1"/>
  <c r="M133" i="66"/>
  <c r="L121" i="3" s="1"/>
  <c r="L120" i="3" s="1"/>
  <c r="B7" i="79"/>
  <c r="M132" i="66" l="1"/>
  <c r="M121" i="3"/>
  <c r="M120" i="3" s="1"/>
  <c r="N133" i="66"/>
  <c r="Q25" i="69"/>
  <c r="R25" i="69"/>
  <c r="S25" i="69"/>
  <c r="T25" i="69"/>
  <c r="P133" i="66" l="1"/>
  <c r="P132" i="66" s="1"/>
  <c r="O133" i="66"/>
  <c r="O132" i="66" s="1"/>
  <c r="N132" i="66"/>
  <c r="N121" i="3"/>
  <c r="N120" i="3" s="1"/>
  <c r="I5" i="91"/>
  <c r="M5" i="91"/>
  <c r="N5" i="91"/>
  <c r="O5" i="91"/>
  <c r="H6" i="91"/>
  <c r="I6" i="91"/>
  <c r="J6" i="91"/>
  <c r="J5" i="91" s="1"/>
  <c r="K6" i="91"/>
  <c r="K5" i="91" s="1"/>
  <c r="L6" i="91"/>
  <c r="L5" i="91" s="1"/>
  <c r="M6" i="91"/>
  <c r="N6" i="91"/>
  <c r="O6" i="91"/>
  <c r="P6" i="91"/>
  <c r="P5" i="91" s="1"/>
  <c r="Q6" i="91"/>
  <c r="R6" i="91"/>
  <c r="S6" i="91"/>
  <c r="T6" i="91"/>
  <c r="U6" i="91"/>
  <c r="V6" i="91"/>
  <c r="W6" i="91"/>
  <c r="X6" i="91"/>
  <c r="I7" i="91"/>
  <c r="J7" i="91"/>
  <c r="K7" i="91"/>
  <c r="L7" i="91"/>
  <c r="M7" i="91"/>
  <c r="N7" i="91"/>
  <c r="O7" i="91"/>
  <c r="P7" i="91"/>
  <c r="G6" i="91"/>
  <c r="G8" i="91"/>
  <c r="M8" i="91"/>
  <c r="S8" i="91"/>
  <c r="Y8" i="91"/>
  <c r="K9" i="91"/>
  <c r="N9" i="91"/>
  <c r="Q9" i="91"/>
  <c r="T9" i="91"/>
  <c r="W9" i="91"/>
  <c r="F10" i="91"/>
  <c r="F6" i="91" s="1"/>
  <c r="G10" i="91"/>
  <c r="G9" i="91" s="1"/>
  <c r="I10" i="91"/>
  <c r="I9" i="91" s="1"/>
  <c r="J10" i="91"/>
  <c r="J9" i="91" s="1"/>
  <c r="K10" i="91"/>
  <c r="L10" i="91"/>
  <c r="L9" i="91" s="1"/>
  <c r="M10" i="91"/>
  <c r="M9" i="91" s="1"/>
  <c r="N10" i="91"/>
  <c r="O10" i="91"/>
  <c r="O9" i="91" s="1"/>
  <c r="P10" i="91"/>
  <c r="P9" i="91" s="1"/>
  <c r="Q10" i="91"/>
  <c r="R10" i="91"/>
  <c r="R9" i="91" s="1"/>
  <c r="S10" i="91"/>
  <c r="S9" i="91" s="1"/>
  <c r="T10" i="91"/>
  <c r="U10" i="91"/>
  <c r="U9" i="91" s="1"/>
  <c r="V10" i="91"/>
  <c r="V9" i="91" s="1"/>
  <c r="W10" i="91"/>
  <c r="X10" i="91"/>
  <c r="X9" i="91" s="1"/>
  <c r="Y10" i="91"/>
  <c r="Y9" i="91" s="1"/>
  <c r="F17" i="91"/>
  <c r="F7" i="91" s="1"/>
  <c r="G17" i="91"/>
  <c r="G7" i="91" s="1"/>
  <c r="I17" i="91"/>
  <c r="H17" i="91" s="1"/>
  <c r="J17" i="91"/>
  <c r="K17" i="91"/>
  <c r="L17" i="91"/>
  <c r="M17" i="91"/>
  <c r="N17" i="91"/>
  <c r="O17" i="91"/>
  <c r="P17" i="91"/>
  <c r="Q17" i="91"/>
  <c r="R17" i="91"/>
  <c r="S17" i="91"/>
  <c r="T17" i="91"/>
  <c r="U17" i="91"/>
  <c r="V17" i="91"/>
  <c r="W17" i="91"/>
  <c r="X17" i="91"/>
  <c r="Y17" i="91"/>
  <c r="Y7" i="91" s="1"/>
  <c r="K24" i="91"/>
  <c r="N24" i="91"/>
  <c r="Q24" i="91"/>
  <c r="T24" i="91"/>
  <c r="W24" i="91"/>
  <c r="F25" i="91"/>
  <c r="F24" i="91" s="1"/>
  <c r="G25" i="91"/>
  <c r="G24" i="91" s="1"/>
  <c r="I25" i="91"/>
  <c r="I24" i="91" s="1"/>
  <c r="J25" i="91"/>
  <c r="J24" i="91" s="1"/>
  <c r="K25" i="91"/>
  <c r="L25" i="91"/>
  <c r="L24" i="91" s="1"/>
  <c r="M25" i="91"/>
  <c r="M24" i="91" s="1"/>
  <c r="N25" i="91"/>
  <c r="O25" i="91"/>
  <c r="O24" i="91" s="1"/>
  <c r="P25" i="91"/>
  <c r="P24" i="91" s="1"/>
  <c r="Q25" i="91"/>
  <c r="R25" i="91"/>
  <c r="R24" i="91" s="1"/>
  <c r="S25" i="91"/>
  <c r="S24" i="91" s="1"/>
  <c r="T25" i="91"/>
  <c r="U25" i="91"/>
  <c r="U24" i="91" s="1"/>
  <c r="V25" i="91"/>
  <c r="V24" i="91" s="1"/>
  <c r="W25" i="91"/>
  <c r="X25" i="91"/>
  <c r="X24" i="91" s="1"/>
  <c r="Y25" i="91"/>
  <c r="Y24" i="91" s="1"/>
  <c r="F32" i="91"/>
  <c r="G32" i="91"/>
  <c r="I32" i="91"/>
  <c r="H32" i="91" s="1"/>
  <c r="J32" i="91"/>
  <c r="K32" i="91"/>
  <c r="L32" i="91"/>
  <c r="M32" i="91"/>
  <c r="N32" i="91"/>
  <c r="O32" i="91"/>
  <c r="P32" i="91"/>
  <c r="Q32" i="91"/>
  <c r="R32" i="91"/>
  <c r="S32" i="91"/>
  <c r="T32" i="91"/>
  <c r="U32" i="91"/>
  <c r="V32" i="91"/>
  <c r="W32" i="91"/>
  <c r="X32" i="91"/>
  <c r="Y32" i="91"/>
  <c r="K39" i="91"/>
  <c r="W39" i="91"/>
  <c r="F40" i="91"/>
  <c r="F39" i="91" s="1"/>
  <c r="G40" i="91"/>
  <c r="G39" i="91" s="1"/>
  <c r="I40" i="91"/>
  <c r="I39" i="91" s="1"/>
  <c r="J40" i="91"/>
  <c r="J39" i="91" s="1"/>
  <c r="K40" i="91"/>
  <c r="L40" i="91"/>
  <c r="L39" i="91" s="1"/>
  <c r="M40" i="91"/>
  <c r="M39" i="91" s="1"/>
  <c r="N40" i="91"/>
  <c r="O40" i="91"/>
  <c r="O39" i="91" s="1"/>
  <c r="P40" i="91"/>
  <c r="P39" i="91" s="1"/>
  <c r="Q40" i="91"/>
  <c r="R40" i="91"/>
  <c r="S40" i="91"/>
  <c r="T40" i="91"/>
  <c r="U40" i="91"/>
  <c r="U39" i="91" s="1"/>
  <c r="V40" i="91"/>
  <c r="V39" i="91" s="1"/>
  <c r="W40" i="91"/>
  <c r="X40" i="91"/>
  <c r="X39" i="91" s="1"/>
  <c r="Y40" i="91"/>
  <c r="Y39" i="91" s="1"/>
  <c r="F47" i="91"/>
  <c r="G47" i="91"/>
  <c r="I47" i="91"/>
  <c r="J47" i="91"/>
  <c r="K47" i="91"/>
  <c r="L47" i="91"/>
  <c r="M47" i="91"/>
  <c r="N47" i="91"/>
  <c r="N39" i="91" s="1"/>
  <c r="O47" i="91"/>
  <c r="P47" i="91"/>
  <c r="Q47" i="91"/>
  <c r="Q39" i="91" s="1"/>
  <c r="R47" i="91"/>
  <c r="R7" i="91" s="1"/>
  <c r="S47" i="91"/>
  <c r="S7" i="91" s="1"/>
  <c r="S5" i="91" s="1"/>
  <c r="T47" i="91"/>
  <c r="T39" i="91" s="1"/>
  <c r="U47" i="91"/>
  <c r="V47" i="91"/>
  <c r="W47" i="91"/>
  <c r="X47" i="91"/>
  <c r="Y47" i="91"/>
  <c r="F55" i="91"/>
  <c r="F54" i="91" s="1"/>
  <c r="G55" i="91"/>
  <c r="G54" i="91" s="1"/>
  <c r="I55" i="91"/>
  <c r="I54" i="91" s="1"/>
  <c r="J55" i="91"/>
  <c r="J54" i="91" s="1"/>
  <c r="K55" i="91"/>
  <c r="L55" i="91"/>
  <c r="L54" i="91" s="1"/>
  <c r="M55" i="91"/>
  <c r="M54" i="91" s="1"/>
  <c r="N55" i="91"/>
  <c r="N54" i="91" s="1"/>
  <c r="O55" i="91"/>
  <c r="O54" i="91" s="1"/>
  <c r="P55" i="91"/>
  <c r="P54" i="91" s="1"/>
  <c r="Q55" i="91"/>
  <c r="R55" i="91"/>
  <c r="R54" i="91" s="1"/>
  <c r="S55" i="91"/>
  <c r="S54" i="91" s="1"/>
  <c r="T55" i="91"/>
  <c r="T54" i="91" s="1"/>
  <c r="U55" i="91"/>
  <c r="V55" i="91"/>
  <c r="W55" i="91"/>
  <c r="X55" i="91"/>
  <c r="Y55" i="91"/>
  <c r="Y54" i="91" s="1"/>
  <c r="F63" i="91"/>
  <c r="G63" i="91"/>
  <c r="I63" i="91"/>
  <c r="H63" i="91" s="1"/>
  <c r="J63" i="91"/>
  <c r="K63" i="91"/>
  <c r="L63" i="91"/>
  <c r="M63" i="91"/>
  <c r="N63" i="91"/>
  <c r="O63" i="91"/>
  <c r="P63" i="91"/>
  <c r="Q63" i="91"/>
  <c r="R63" i="91"/>
  <c r="S63" i="91"/>
  <c r="T63" i="91"/>
  <c r="U63" i="91"/>
  <c r="V63" i="91"/>
  <c r="W63" i="91"/>
  <c r="X63" i="91"/>
  <c r="Y63" i="91"/>
  <c r="F70" i="91"/>
  <c r="F8" i="91" s="1"/>
  <c r="G70" i="91"/>
  <c r="I70" i="91"/>
  <c r="I8" i="91" s="1"/>
  <c r="J70" i="91"/>
  <c r="J8" i="91" s="1"/>
  <c r="K70" i="91"/>
  <c r="K54" i="91" s="1"/>
  <c r="L70" i="91"/>
  <c r="L8" i="91" s="1"/>
  <c r="M70" i="91"/>
  <c r="N70" i="91"/>
  <c r="N8" i="91" s="1"/>
  <c r="O70" i="91"/>
  <c r="O8" i="91" s="1"/>
  <c r="P70" i="91"/>
  <c r="P8" i="91" s="1"/>
  <c r="Q70" i="91"/>
  <c r="Q8" i="91" s="1"/>
  <c r="R70" i="91"/>
  <c r="R8" i="91" s="1"/>
  <c r="S70" i="91"/>
  <c r="T70" i="91"/>
  <c r="T8" i="91" s="1"/>
  <c r="U70" i="91"/>
  <c r="U8" i="91" s="1"/>
  <c r="V70" i="91"/>
  <c r="V8" i="91" s="1"/>
  <c r="W70" i="91"/>
  <c r="X70" i="91"/>
  <c r="X8" i="91" s="1"/>
  <c r="Y70" i="91"/>
  <c r="P121" i="3" l="1"/>
  <c r="P120" i="3" s="1"/>
  <c r="X7" i="91"/>
  <c r="W7" i="91"/>
  <c r="V7" i="91"/>
  <c r="U7" i="91"/>
  <c r="U5" i="91" s="1"/>
  <c r="I8" i="104" s="1"/>
  <c r="I19" i="104" s="1"/>
  <c r="O121" i="3"/>
  <c r="O120" i="3" s="1"/>
  <c r="U54" i="91"/>
  <c r="X54" i="91"/>
  <c r="W54" i="91"/>
  <c r="X5" i="91"/>
  <c r="L8" i="104" s="1"/>
  <c r="L19" i="104" s="1"/>
  <c r="W5" i="91"/>
  <c r="K8" i="104" s="1"/>
  <c r="K19" i="104" s="1"/>
  <c r="V54" i="91"/>
  <c r="V5" i="91"/>
  <c r="J8" i="104" s="1"/>
  <c r="T7" i="91"/>
  <c r="T5" i="91" s="1"/>
  <c r="S39" i="91"/>
  <c r="R5" i="91"/>
  <c r="R39" i="91"/>
  <c r="H47" i="91"/>
  <c r="H7" i="91" s="1"/>
  <c r="H5" i="91" s="1"/>
  <c r="Q7" i="91"/>
  <c r="Q5" i="91" s="1"/>
  <c r="H9" i="91"/>
  <c r="G5" i="91"/>
  <c r="F5" i="91"/>
  <c r="F9" i="91"/>
  <c r="Y6" i="91"/>
  <c r="Y5" i="91" s="1"/>
  <c r="Q54" i="91"/>
  <c r="H55" i="91"/>
  <c r="H40" i="91"/>
  <c r="H25" i="91"/>
  <c r="H24" i="91" s="1"/>
  <c r="H10" i="91"/>
  <c r="W8" i="91"/>
  <c r="K8" i="91"/>
  <c r="H70" i="91"/>
  <c r="H8" i="91" s="1"/>
  <c r="J19" i="104" l="1"/>
  <c r="M8" i="104"/>
  <c r="H39" i="91"/>
  <c r="H54" i="91"/>
  <c r="J95" i="86"/>
  <c r="H99" i="86"/>
  <c r="J104" i="86"/>
  <c r="I104" i="86"/>
  <c r="L102" i="86"/>
  <c r="K102" i="86"/>
  <c r="M102" i="86"/>
  <c r="J102" i="86"/>
  <c r="J97" i="86"/>
  <c r="I97" i="86"/>
  <c r="K100" i="70"/>
  <c r="J95" i="70"/>
  <c r="H94" i="70"/>
  <c r="I94" i="70"/>
  <c r="H95" i="70"/>
  <c r="H96" i="70"/>
  <c r="I96" i="70"/>
  <c r="H97" i="70"/>
  <c r="I97" i="70"/>
  <c r="H99" i="70"/>
  <c r="I99" i="70"/>
  <c r="I100" i="70" s="1"/>
  <c r="H100" i="70"/>
  <c r="H101" i="70"/>
  <c r="I101" i="70"/>
  <c r="G6" i="3"/>
  <c r="W70" i="89"/>
  <c r="V70" i="89"/>
  <c r="V8" i="89" s="1"/>
  <c r="U70" i="89"/>
  <c r="U8" i="89" s="1"/>
  <c r="T70" i="89"/>
  <c r="T8" i="89" s="1"/>
  <c r="S70" i="89"/>
  <c r="S8" i="89" s="1"/>
  <c r="R70" i="89"/>
  <c r="Q70" i="89"/>
  <c r="Q8" i="89" s="1"/>
  <c r="P70" i="89"/>
  <c r="P8" i="89" s="1"/>
  <c r="O70" i="89"/>
  <c r="O8" i="89" s="1"/>
  <c r="N70" i="89"/>
  <c r="N8" i="89" s="1"/>
  <c r="M70" i="89"/>
  <c r="M8" i="89" s="1"/>
  <c r="L70" i="89"/>
  <c r="L8" i="89" s="1"/>
  <c r="K70" i="89"/>
  <c r="J70" i="89"/>
  <c r="J8" i="89" s="1"/>
  <c r="I70" i="89"/>
  <c r="I8" i="89" s="1"/>
  <c r="G70" i="89"/>
  <c r="G8" i="89" s="1"/>
  <c r="F70" i="89"/>
  <c r="F8" i="89" s="1"/>
  <c r="Y63" i="89"/>
  <c r="V63" i="89"/>
  <c r="U63" i="89"/>
  <c r="T63" i="89"/>
  <c r="S63" i="89"/>
  <c r="R63" i="89"/>
  <c r="Q63" i="89"/>
  <c r="P63" i="89"/>
  <c r="O63" i="89"/>
  <c r="N63" i="89"/>
  <c r="M63" i="89"/>
  <c r="L63" i="89"/>
  <c r="K63" i="89"/>
  <c r="J63" i="89"/>
  <c r="I63" i="89"/>
  <c r="G63" i="89"/>
  <c r="F63" i="89"/>
  <c r="U55" i="89"/>
  <c r="Y55" i="89"/>
  <c r="T55" i="89"/>
  <c r="S55" i="89"/>
  <c r="R55" i="89"/>
  <c r="Q55" i="89"/>
  <c r="P55" i="89"/>
  <c r="O55" i="89"/>
  <c r="N55" i="89"/>
  <c r="M55" i="89"/>
  <c r="L55" i="89"/>
  <c r="K55" i="89"/>
  <c r="J55" i="89"/>
  <c r="I55" i="89"/>
  <c r="G55" i="89"/>
  <c r="F55" i="89"/>
  <c r="Y47" i="89"/>
  <c r="X47" i="89"/>
  <c r="W47" i="89"/>
  <c r="V47" i="89"/>
  <c r="U47" i="89"/>
  <c r="T47" i="89"/>
  <c r="S47" i="89"/>
  <c r="R47" i="89"/>
  <c r="Q47" i="89"/>
  <c r="P47" i="89"/>
  <c r="O47" i="89"/>
  <c r="N47" i="89"/>
  <c r="M47" i="89"/>
  <c r="L47" i="89"/>
  <c r="K47" i="89"/>
  <c r="J47" i="89"/>
  <c r="I47" i="89"/>
  <c r="G47" i="89"/>
  <c r="F47" i="89"/>
  <c r="Y40" i="89"/>
  <c r="X40" i="89"/>
  <c r="W40" i="89"/>
  <c r="V40" i="89"/>
  <c r="U40" i="89"/>
  <c r="T40" i="89"/>
  <c r="S40" i="89"/>
  <c r="R40" i="89"/>
  <c r="Q40" i="89"/>
  <c r="P40" i="89"/>
  <c r="O40" i="89"/>
  <c r="N40" i="89"/>
  <c r="M40" i="89"/>
  <c r="L40" i="89"/>
  <c r="K40" i="89"/>
  <c r="J40" i="89"/>
  <c r="I40" i="89"/>
  <c r="G40" i="89"/>
  <c r="F40" i="89"/>
  <c r="Y32" i="89"/>
  <c r="X32" i="89"/>
  <c r="W32" i="89"/>
  <c r="V32" i="89"/>
  <c r="T32" i="89"/>
  <c r="S32" i="89"/>
  <c r="R32" i="89"/>
  <c r="Q32" i="89"/>
  <c r="P32" i="89"/>
  <c r="O32" i="89"/>
  <c r="N32" i="89"/>
  <c r="M32" i="89"/>
  <c r="L32" i="89"/>
  <c r="K32" i="89"/>
  <c r="J32" i="89"/>
  <c r="I32" i="89"/>
  <c r="G32" i="89"/>
  <c r="F32" i="89"/>
  <c r="Y25" i="89"/>
  <c r="X25" i="89"/>
  <c r="W25" i="89"/>
  <c r="V25" i="89"/>
  <c r="U25" i="89"/>
  <c r="T25" i="89"/>
  <c r="S25" i="89"/>
  <c r="R25" i="89"/>
  <c r="Q25" i="89"/>
  <c r="P25" i="89"/>
  <c r="O25" i="89"/>
  <c r="N25" i="89"/>
  <c r="M25" i="89"/>
  <c r="L25" i="89"/>
  <c r="K25" i="89"/>
  <c r="J25" i="89"/>
  <c r="I25" i="89"/>
  <c r="G25" i="89"/>
  <c r="F25" i="89"/>
  <c r="Y17" i="89"/>
  <c r="X17" i="89"/>
  <c r="W17" i="89"/>
  <c r="V17" i="89"/>
  <c r="T17" i="89"/>
  <c r="S17" i="89"/>
  <c r="R17" i="89"/>
  <c r="Q17" i="89"/>
  <c r="P17" i="89"/>
  <c r="O17" i="89"/>
  <c r="N17" i="89"/>
  <c r="M17" i="89"/>
  <c r="L17" i="89"/>
  <c r="K17" i="89"/>
  <c r="J17" i="89"/>
  <c r="I17" i="89"/>
  <c r="G17" i="89"/>
  <c r="F17" i="89"/>
  <c r="Y10" i="89"/>
  <c r="X10" i="89"/>
  <c r="W10" i="89"/>
  <c r="V10" i="89"/>
  <c r="U10" i="89"/>
  <c r="T10" i="89"/>
  <c r="S10" i="89"/>
  <c r="R10" i="89"/>
  <c r="Q10" i="89"/>
  <c r="P10" i="89"/>
  <c r="O10" i="89"/>
  <c r="N10" i="89"/>
  <c r="M10" i="89"/>
  <c r="L10" i="89"/>
  <c r="K10" i="89"/>
  <c r="J10" i="89"/>
  <c r="I10" i="89"/>
  <c r="G10" i="89"/>
  <c r="F10" i="89"/>
  <c r="R8" i="89"/>
  <c r="K8" i="89"/>
  <c r="W71" i="73"/>
  <c r="V70" i="73"/>
  <c r="U70" i="73"/>
  <c r="U8" i="73" s="1"/>
  <c r="T70" i="73"/>
  <c r="T8" i="73" s="1"/>
  <c r="S70" i="73"/>
  <c r="S8" i="73" s="1"/>
  <c r="R70" i="73"/>
  <c r="Q70" i="73"/>
  <c r="P70" i="73"/>
  <c r="O70" i="73"/>
  <c r="O8" i="73" s="1"/>
  <c r="N70" i="73"/>
  <c r="N8" i="73" s="1"/>
  <c r="M70" i="73"/>
  <c r="M8" i="73" s="1"/>
  <c r="L70" i="73"/>
  <c r="K70" i="73"/>
  <c r="J70" i="73"/>
  <c r="I70" i="73"/>
  <c r="G70" i="73"/>
  <c r="G8" i="73" s="1"/>
  <c r="F70" i="73"/>
  <c r="Y63" i="73"/>
  <c r="X63" i="73"/>
  <c r="W63" i="73"/>
  <c r="V63" i="73"/>
  <c r="V7" i="73" s="1"/>
  <c r="T63" i="73"/>
  <c r="S63" i="73"/>
  <c r="R63" i="73"/>
  <c r="Q63" i="73"/>
  <c r="P63" i="73"/>
  <c r="O63" i="73"/>
  <c r="N63" i="73"/>
  <c r="M63" i="73"/>
  <c r="L63" i="73"/>
  <c r="K63" i="73"/>
  <c r="J63" i="73"/>
  <c r="I63" i="73"/>
  <c r="G63" i="73"/>
  <c r="F63" i="73"/>
  <c r="Y55" i="73"/>
  <c r="X55" i="73"/>
  <c r="W55" i="73"/>
  <c r="V55" i="73"/>
  <c r="V54" i="73" s="1"/>
  <c r="T55" i="73"/>
  <c r="T54" i="73" s="1"/>
  <c r="S55" i="73"/>
  <c r="S54" i="73" s="1"/>
  <c r="R55" i="73"/>
  <c r="Q55" i="73"/>
  <c r="P55" i="73"/>
  <c r="O55" i="73"/>
  <c r="N55" i="73"/>
  <c r="M55" i="73"/>
  <c r="M54" i="73" s="1"/>
  <c r="L55" i="73"/>
  <c r="L54" i="73" s="1"/>
  <c r="K55" i="73"/>
  <c r="J55" i="73"/>
  <c r="I55" i="73"/>
  <c r="G55" i="73"/>
  <c r="F55" i="73"/>
  <c r="F54" i="73" s="1"/>
  <c r="Y47" i="73"/>
  <c r="X47" i="73"/>
  <c r="W47" i="73"/>
  <c r="V47" i="73"/>
  <c r="U47" i="73"/>
  <c r="T47" i="73"/>
  <c r="S47" i="73"/>
  <c r="R47" i="73"/>
  <c r="Q47" i="73"/>
  <c r="P47" i="73"/>
  <c r="O47" i="73"/>
  <c r="N47" i="73"/>
  <c r="M47" i="73"/>
  <c r="L47" i="73"/>
  <c r="K47" i="73"/>
  <c r="J47" i="73"/>
  <c r="I47" i="73"/>
  <c r="G47" i="73"/>
  <c r="F47" i="73"/>
  <c r="Y40" i="73"/>
  <c r="X40" i="73"/>
  <c r="W40" i="73"/>
  <c r="W39" i="73" s="1"/>
  <c r="V40" i="73"/>
  <c r="V39" i="73" s="1"/>
  <c r="U40" i="73"/>
  <c r="U39" i="73" s="1"/>
  <c r="T40" i="73"/>
  <c r="S40" i="73"/>
  <c r="R40" i="73"/>
  <c r="Q40" i="73"/>
  <c r="Q39" i="73" s="1"/>
  <c r="P40" i="73"/>
  <c r="P39" i="73" s="1"/>
  <c r="O40" i="73"/>
  <c r="O39" i="73" s="1"/>
  <c r="N40" i="73"/>
  <c r="N39" i="73" s="1"/>
  <c r="M40" i="73"/>
  <c r="L40" i="73"/>
  <c r="L39" i="73" s="1"/>
  <c r="K40" i="73"/>
  <c r="K39" i="73" s="1"/>
  <c r="J40" i="73"/>
  <c r="I40" i="73"/>
  <c r="G40" i="73"/>
  <c r="G39" i="73" s="1"/>
  <c r="F40" i="73"/>
  <c r="Y32" i="73"/>
  <c r="X32" i="73"/>
  <c r="W32" i="73"/>
  <c r="V32" i="73"/>
  <c r="U32" i="73"/>
  <c r="T32" i="73"/>
  <c r="S32" i="73"/>
  <c r="R32" i="73"/>
  <c r="Q32" i="73"/>
  <c r="P32" i="73"/>
  <c r="O32" i="73"/>
  <c r="N32" i="73"/>
  <c r="M32" i="73"/>
  <c r="L32" i="73"/>
  <c r="K32" i="73"/>
  <c r="J32" i="73"/>
  <c r="I32" i="73"/>
  <c r="G32" i="73"/>
  <c r="F32" i="73"/>
  <c r="Y25" i="73"/>
  <c r="Y24" i="73" s="1"/>
  <c r="X25" i="73"/>
  <c r="W25" i="73"/>
  <c r="W24" i="73" s="1"/>
  <c r="V25" i="73"/>
  <c r="V24" i="73" s="1"/>
  <c r="U25" i="73"/>
  <c r="T25" i="73"/>
  <c r="T24" i="73" s="1"/>
  <c r="S25" i="73"/>
  <c r="R25" i="73"/>
  <c r="Q25" i="73"/>
  <c r="Q24" i="73" s="1"/>
  <c r="P25" i="73"/>
  <c r="O25" i="73"/>
  <c r="N25" i="73"/>
  <c r="N24" i="73" s="1"/>
  <c r="M25" i="73"/>
  <c r="M24" i="73" s="1"/>
  <c r="L25" i="73"/>
  <c r="L24" i="73" s="1"/>
  <c r="K25" i="73"/>
  <c r="J25" i="73"/>
  <c r="I25" i="73"/>
  <c r="G25" i="73"/>
  <c r="G24" i="73" s="1"/>
  <c r="F25" i="73"/>
  <c r="F24" i="73" s="1"/>
  <c r="X24" i="73"/>
  <c r="Y17" i="73"/>
  <c r="X17" i="73"/>
  <c r="X7" i="73" s="1"/>
  <c r="W17" i="73"/>
  <c r="W7" i="73" s="1"/>
  <c r="V17" i="73"/>
  <c r="U17" i="73"/>
  <c r="T17" i="73"/>
  <c r="S17" i="73"/>
  <c r="R17" i="73"/>
  <c r="Q17" i="73"/>
  <c r="P17" i="73"/>
  <c r="O17" i="73"/>
  <c r="N17" i="73"/>
  <c r="N7" i="73" s="1"/>
  <c r="M17" i="73"/>
  <c r="L17" i="73"/>
  <c r="K17" i="73"/>
  <c r="J17" i="73"/>
  <c r="I17" i="73"/>
  <c r="G17" i="73"/>
  <c r="G7" i="73" s="1"/>
  <c r="F17" i="73"/>
  <c r="Y10" i="73"/>
  <c r="Y9" i="73" s="1"/>
  <c r="X10" i="73"/>
  <c r="W10" i="73"/>
  <c r="V10" i="73"/>
  <c r="V9" i="73" s="1"/>
  <c r="U10" i="73"/>
  <c r="T10" i="73"/>
  <c r="T9" i="73" s="1"/>
  <c r="S10" i="73"/>
  <c r="S9" i="73" s="1"/>
  <c r="R10" i="73"/>
  <c r="Q10" i="73"/>
  <c r="P10" i="73"/>
  <c r="O10" i="73"/>
  <c r="N10" i="73"/>
  <c r="N9" i="73" s="1"/>
  <c r="M10" i="73"/>
  <c r="L10" i="73"/>
  <c r="K10" i="73"/>
  <c r="J10" i="73"/>
  <c r="I10" i="73"/>
  <c r="G10" i="73"/>
  <c r="F10" i="73"/>
  <c r="F9" i="73" s="1"/>
  <c r="R8" i="73"/>
  <c r="Q8" i="73"/>
  <c r="P8" i="73"/>
  <c r="L8" i="73"/>
  <c r="K8" i="73"/>
  <c r="J8" i="73"/>
  <c r="F8" i="73"/>
  <c r="F7" i="73"/>
  <c r="L6" i="73"/>
  <c r="W71" i="69"/>
  <c r="O7" i="104" s="1"/>
  <c r="Y70" i="69"/>
  <c r="X70" i="69"/>
  <c r="X8" i="69" s="1"/>
  <c r="V70" i="69"/>
  <c r="V8" i="69" s="1"/>
  <c r="U70" i="69"/>
  <c r="U8" i="69" s="1"/>
  <c r="T70" i="69"/>
  <c r="S70" i="69"/>
  <c r="R70" i="69"/>
  <c r="R8" i="69" s="1"/>
  <c r="Q70" i="69"/>
  <c r="Q8" i="69" s="1"/>
  <c r="P70" i="69"/>
  <c r="P8" i="69" s="1"/>
  <c r="O70" i="69"/>
  <c r="O8" i="69" s="1"/>
  <c r="N70" i="69"/>
  <c r="M70" i="69"/>
  <c r="L70" i="69"/>
  <c r="L8" i="69" s="1"/>
  <c r="K70" i="69"/>
  <c r="K8" i="69" s="1"/>
  <c r="J70" i="69"/>
  <c r="I70" i="69"/>
  <c r="I8" i="69" s="1"/>
  <c r="G70" i="69"/>
  <c r="F70" i="69"/>
  <c r="Y63" i="69"/>
  <c r="X63" i="69"/>
  <c r="V63" i="69"/>
  <c r="U63" i="69"/>
  <c r="T63" i="69"/>
  <c r="S63" i="69"/>
  <c r="R63" i="69"/>
  <c r="Q63" i="69"/>
  <c r="P63" i="69"/>
  <c r="O63" i="69"/>
  <c r="N63" i="69"/>
  <c r="M63" i="69"/>
  <c r="L63" i="69"/>
  <c r="K63" i="69"/>
  <c r="J63" i="69"/>
  <c r="J7" i="69" s="1"/>
  <c r="I63" i="69"/>
  <c r="G63" i="69"/>
  <c r="F63" i="69"/>
  <c r="Y55" i="69"/>
  <c r="X55" i="69"/>
  <c r="T55" i="69"/>
  <c r="S55" i="69"/>
  <c r="R55" i="69"/>
  <c r="Q55" i="69"/>
  <c r="P55" i="69"/>
  <c r="O55" i="69"/>
  <c r="N55" i="69"/>
  <c r="N54" i="69" s="1"/>
  <c r="M55" i="69"/>
  <c r="L55" i="69"/>
  <c r="K55" i="69"/>
  <c r="K6" i="69" s="1"/>
  <c r="J55" i="69"/>
  <c r="I55" i="69"/>
  <c r="G55" i="69"/>
  <c r="F55" i="69"/>
  <c r="Y47" i="69"/>
  <c r="X47" i="69"/>
  <c r="W47" i="69"/>
  <c r="V47" i="69"/>
  <c r="U47" i="69"/>
  <c r="U39" i="69" s="1"/>
  <c r="T47" i="69"/>
  <c r="S47" i="69"/>
  <c r="R47" i="69"/>
  <c r="Q47" i="69"/>
  <c r="P47" i="69"/>
  <c r="O47" i="69"/>
  <c r="N47" i="69"/>
  <c r="M47" i="69"/>
  <c r="L47" i="69"/>
  <c r="K47" i="69"/>
  <c r="J47" i="69"/>
  <c r="I47" i="69"/>
  <c r="G47" i="69"/>
  <c r="F47" i="69"/>
  <c r="Y40" i="69"/>
  <c r="X40" i="69"/>
  <c r="W40" i="69"/>
  <c r="V40" i="69"/>
  <c r="V39" i="69" s="1"/>
  <c r="T40" i="69"/>
  <c r="T39" i="69" s="1"/>
  <c r="S40" i="69"/>
  <c r="S39" i="69" s="1"/>
  <c r="R40" i="69"/>
  <c r="Q40" i="69"/>
  <c r="P40" i="69"/>
  <c r="O40" i="69"/>
  <c r="N40" i="69"/>
  <c r="N39" i="69" s="1"/>
  <c r="M40" i="69"/>
  <c r="M39" i="69" s="1"/>
  <c r="L40" i="69"/>
  <c r="L6" i="69" s="1"/>
  <c r="K40" i="69"/>
  <c r="K39" i="69" s="1"/>
  <c r="J40" i="69"/>
  <c r="J39" i="69" s="1"/>
  <c r="I40" i="69"/>
  <c r="I39" i="69" s="1"/>
  <c r="G40" i="69"/>
  <c r="G39" i="69" s="1"/>
  <c r="F40" i="69"/>
  <c r="P39" i="69"/>
  <c r="O39" i="69"/>
  <c r="Y32" i="69"/>
  <c r="X32" i="69"/>
  <c r="W32" i="69"/>
  <c r="V32" i="69"/>
  <c r="U32" i="69"/>
  <c r="T32" i="69"/>
  <c r="T24" i="69" s="1"/>
  <c r="S32" i="69"/>
  <c r="R32" i="69"/>
  <c r="R24" i="69" s="1"/>
  <c r="Q32" i="69"/>
  <c r="Q24" i="69" s="1"/>
  <c r="P32" i="69"/>
  <c r="O32" i="69"/>
  <c r="N32" i="69"/>
  <c r="M32" i="69"/>
  <c r="L32" i="69"/>
  <c r="K32" i="69"/>
  <c r="J32" i="69"/>
  <c r="I32" i="69"/>
  <c r="G32" i="69"/>
  <c r="F32" i="69"/>
  <c r="Y25" i="69"/>
  <c r="Y24" i="69" s="1"/>
  <c r="X25" i="69"/>
  <c r="W25" i="69"/>
  <c r="V25" i="69"/>
  <c r="V24" i="69" s="1"/>
  <c r="U25" i="69"/>
  <c r="S24" i="69"/>
  <c r="P25" i="69"/>
  <c r="O25" i="69"/>
  <c r="N25" i="69"/>
  <c r="N24" i="69" s="1"/>
  <c r="M25" i="69"/>
  <c r="L25" i="69"/>
  <c r="K25" i="69"/>
  <c r="J25" i="69"/>
  <c r="I25" i="69"/>
  <c r="G25" i="69"/>
  <c r="G24" i="69" s="1"/>
  <c r="F25" i="69"/>
  <c r="Y17" i="69"/>
  <c r="X17" i="69"/>
  <c r="W17" i="69"/>
  <c r="W7" i="69" s="1"/>
  <c r="V17" i="69"/>
  <c r="U17" i="69"/>
  <c r="T17" i="69"/>
  <c r="S17" i="69"/>
  <c r="R17" i="69"/>
  <c r="Q17" i="69"/>
  <c r="P17" i="69"/>
  <c r="O17" i="69"/>
  <c r="N17" i="69"/>
  <c r="M17" i="69"/>
  <c r="L17" i="69"/>
  <c r="K17" i="69"/>
  <c r="J17" i="69"/>
  <c r="I17" i="69"/>
  <c r="I7" i="69" s="1"/>
  <c r="G17" i="69"/>
  <c r="F17" i="69"/>
  <c r="Y10" i="69"/>
  <c r="X10" i="69"/>
  <c r="W10" i="69"/>
  <c r="V10" i="69"/>
  <c r="V6" i="69" s="1"/>
  <c r="U10" i="69"/>
  <c r="U6" i="69" s="1"/>
  <c r="T10" i="69"/>
  <c r="S10" i="69"/>
  <c r="R10" i="69"/>
  <c r="Q10" i="69"/>
  <c r="P10" i="69"/>
  <c r="O10" i="69"/>
  <c r="N10" i="69"/>
  <c r="M10" i="69"/>
  <c r="L10" i="69"/>
  <c r="K10" i="69"/>
  <c r="J10" i="69"/>
  <c r="J9" i="69" s="1"/>
  <c r="I10" i="69"/>
  <c r="I9" i="69" s="1"/>
  <c r="G10" i="69"/>
  <c r="F10" i="69"/>
  <c r="F6" i="69" s="1"/>
  <c r="P9" i="69"/>
  <c r="Y8" i="69"/>
  <c r="T8" i="69"/>
  <c r="S8" i="69"/>
  <c r="N8" i="69"/>
  <c r="M8" i="69"/>
  <c r="G8" i="69"/>
  <c r="F8" i="69"/>
  <c r="Y7" i="69"/>
  <c r="T7" i="69"/>
  <c r="N7" i="69"/>
  <c r="G7" i="69"/>
  <c r="F10" i="65"/>
  <c r="G10" i="65"/>
  <c r="H10" i="65"/>
  <c r="I10" i="65"/>
  <c r="J10" i="65"/>
  <c r="K10" i="65"/>
  <c r="L10" i="65"/>
  <c r="M10" i="65"/>
  <c r="N10" i="65"/>
  <c r="O10" i="65"/>
  <c r="P10" i="65"/>
  <c r="Q10" i="65"/>
  <c r="R10" i="65"/>
  <c r="S10" i="65"/>
  <c r="T10" i="65"/>
  <c r="U10" i="65"/>
  <c r="V10" i="65"/>
  <c r="W10" i="65"/>
  <c r="X10" i="65"/>
  <c r="Y10" i="65"/>
  <c r="F17" i="65"/>
  <c r="G17" i="65"/>
  <c r="I17" i="65"/>
  <c r="J17" i="65"/>
  <c r="K17" i="65"/>
  <c r="L17" i="65"/>
  <c r="M17" i="65"/>
  <c r="N17" i="65"/>
  <c r="O17" i="65"/>
  <c r="P17" i="65"/>
  <c r="Q17" i="65"/>
  <c r="R17" i="65"/>
  <c r="S17" i="65"/>
  <c r="T17" i="65"/>
  <c r="V17" i="65"/>
  <c r="W17" i="65"/>
  <c r="X17" i="65"/>
  <c r="Y17" i="65"/>
  <c r="F25" i="65"/>
  <c r="G25" i="65"/>
  <c r="I25" i="65"/>
  <c r="J25" i="65"/>
  <c r="K25" i="65"/>
  <c r="L25" i="65"/>
  <c r="M25" i="65"/>
  <c r="N25" i="65"/>
  <c r="O25" i="65"/>
  <c r="P25" i="65"/>
  <c r="Q25" i="65"/>
  <c r="R25" i="65"/>
  <c r="S25" i="65"/>
  <c r="T25" i="65"/>
  <c r="V25" i="65"/>
  <c r="W25" i="65"/>
  <c r="X25" i="65"/>
  <c r="Y25" i="65"/>
  <c r="F32" i="65"/>
  <c r="G32" i="65"/>
  <c r="I32" i="65"/>
  <c r="J32" i="65"/>
  <c r="K32" i="65"/>
  <c r="L32" i="65"/>
  <c r="M32" i="65"/>
  <c r="N32" i="65"/>
  <c r="O32" i="65"/>
  <c r="P32" i="65"/>
  <c r="Q32" i="65"/>
  <c r="R32" i="65"/>
  <c r="S32" i="65"/>
  <c r="T32" i="65"/>
  <c r="U32" i="65"/>
  <c r="V32" i="65"/>
  <c r="W32" i="65"/>
  <c r="X32" i="65"/>
  <c r="Y32" i="65"/>
  <c r="F40" i="65"/>
  <c r="G40" i="65"/>
  <c r="I40" i="65"/>
  <c r="J40" i="65"/>
  <c r="K40" i="65"/>
  <c r="L40" i="65"/>
  <c r="M40" i="65"/>
  <c r="N40" i="65"/>
  <c r="O40" i="65"/>
  <c r="P40" i="65"/>
  <c r="Q40" i="65"/>
  <c r="R40" i="65"/>
  <c r="S40" i="65"/>
  <c r="T40" i="65"/>
  <c r="U40" i="65"/>
  <c r="V40" i="65"/>
  <c r="W40" i="65"/>
  <c r="X40" i="65"/>
  <c r="Y40" i="65"/>
  <c r="F47" i="65"/>
  <c r="G47" i="65"/>
  <c r="I47" i="65"/>
  <c r="J47" i="65"/>
  <c r="K47" i="65"/>
  <c r="L47" i="65"/>
  <c r="M47" i="65"/>
  <c r="N47" i="65"/>
  <c r="O47" i="65"/>
  <c r="P47" i="65"/>
  <c r="Q47" i="65"/>
  <c r="R47" i="65"/>
  <c r="S47" i="65"/>
  <c r="T47" i="65"/>
  <c r="U47" i="65"/>
  <c r="V47" i="65"/>
  <c r="W47" i="65"/>
  <c r="X47" i="65"/>
  <c r="Y47" i="65"/>
  <c r="F55" i="65"/>
  <c r="G55" i="65"/>
  <c r="I55" i="65"/>
  <c r="J55" i="65"/>
  <c r="K55" i="65"/>
  <c r="L55" i="65"/>
  <c r="M55" i="65"/>
  <c r="N55" i="65"/>
  <c r="O55" i="65"/>
  <c r="P55" i="65"/>
  <c r="Q55" i="65"/>
  <c r="R55" i="65"/>
  <c r="S55" i="65"/>
  <c r="T55" i="65"/>
  <c r="V55" i="65"/>
  <c r="V6" i="65" s="1"/>
  <c r="V5" i="65" s="1"/>
  <c r="X55" i="65"/>
  <c r="Y55" i="65"/>
  <c r="Y54" i="65" s="1"/>
  <c r="F63" i="65"/>
  <c r="G63" i="65"/>
  <c r="I63" i="65"/>
  <c r="J63" i="65"/>
  <c r="K63" i="65"/>
  <c r="L63" i="65"/>
  <c r="M63" i="65"/>
  <c r="N63" i="65"/>
  <c r="O63" i="65"/>
  <c r="P63" i="65"/>
  <c r="Q63" i="65"/>
  <c r="R63" i="65"/>
  <c r="S63" i="65"/>
  <c r="T63" i="65"/>
  <c r="W63" i="65"/>
  <c r="F70" i="65"/>
  <c r="F8" i="65" s="1"/>
  <c r="G70" i="65"/>
  <c r="G8" i="65" s="1"/>
  <c r="I70" i="65"/>
  <c r="I8" i="65" s="1"/>
  <c r="J70" i="65"/>
  <c r="J8" i="65" s="1"/>
  <c r="K70" i="65"/>
  <c r="K8" i="65" s="1"/>
  <c r="L70" i="65"/>
  <c r="L8" i="65" s="1"/>
  <c r="M70" i="65"/>
  <c r="M8" i="65" s="1"/>
  <c r="N70" i="65"/>
  <c r="N8" i="65" s="1"/>
  <c r="O70" i="65"/>
  <c r="O8" i="65" s="1"/>
  <c r="P70" i="65"/>
  <c r="P8" i="65" s="1"/>
  <c r="Q70" i="65"/>
  <c r="Q8" i="65" s="1"/>
  <c r="R70" i="65"/>
  <c r="R8" i="65" s="1"/>
  <c r="S70" i="65"/>
  <c r="S8" i="65" s="1"/>
  <c r="T70" i="65"/>
  <c r="T8" i="65" s="1"/>
  <c r="X71" i="65"/>
  <c r="X70" i="65" s="1"/>
  <c r="N8" i="104" l="1"/>
  <c r="M19" i="104"/>
  <c r="X8" i="65"/>
  <c r="X5" i="65" s="1"/>
  <c r="X54" i="65"/>
  <c r="U9" i="69"/>
  <c r="V7" i="69"/>
  <c r="I24" i="69"/>
  <c r="O24" i="69"/>
  <c r="V9" i="69"/>
  <c r="R6" i="69"/>
  <c r="U7" i="69"/>
  <c r="T54" i="69"/>
  <c r="I54" i="69"/>
  <c r="O54" i="69"/>
  <c r="U54" i="69"/>
  <c r="P54" i="69"/>
  <c r="V54" i="69"/>
  <c r="K9" i="73"/>
  <c r="Q9" i="73"/>
  <c r="I9" i="73"/>
  <c r="W54" i="73"/>
  <c r="G54" i="73"/>
  <c r="T24" i="65"/>
  <c r="AF30" i="104"/>
  <c r="AD30" i="104"/>
  <c r="V8" i="65"/>
  <c r="AE30" i="104" s="1"/>
  <c r="Y6" i="65"/>
  <c r="R9" i="73"/>
  <c r="J39" i="89"/>
  <c r="P24" i="69"/>
  <c r="K54" i="69"/>
  <c r="I6" i="69"/>
  <c r="I5" i="69" s="1"/>
  <c r="J24" i="69"/>
  <c r="P7" i="69"/>
  <c r="J6" i="69"/>
  <c r="O7" i="69"/>
  <c r="W70" i="73"/>
  <c r="W8" i="73" s="1"/>
  <c r="X71" i="73"/>
  <c r="V8" i="73"/>
  <c r="L9" i="73"/>
  <c r="I24" i="73"/>
  <c r="F39" i="73"/>
  <c r="M39" i="73"/>
  <c r="S39" i="73"/>
  <c r="Y39" i="73"/>
  <c r="M7" i="73"/>
  <c r="P7" i="73"/>
  <c r="W8" i="89"/>
  <c r="W6" i="89"/>
  <c r="P54" i="73"/>
  <c r="K54" i="73"/>
  <c r="Y7" i="89"/>
  <c r="W39" i="89"/>
  <c r="S39" i="89"/>
  <c r="V24" i="89"/>
  <c r="T6" i="89"/>
  <c r="S7" i="73"/>
  <c r="O6" i="73"/>
  <c r="I6" i="73"/>
  <c r="R6" i="73"/>
  <c r="X9" i="73"/>
  <c r="I39" i="73"/>
  <c r="J7" i="73"/>
  <c r="H47" i="73"/>
  <c r="Y7" i="73"/>
  <c r="X6" i="73"/>
  <c r="H17" i="73"/>
  <c r="U9" i="73"/>
  <c r="R24" i="73"/>
  <c r="L7" i="73"/>
  <c r="R39" i="73"/>
  <c r="I7" i="73"/>
  <c r="P24" i="89"/>
  <c r="U24" i="89"/>
  <c r="M7" i="89"/>
  <c r="O39" i="89"/>
  <c r="O6" i="89"/>
  <c r="V54" i="89"/>
  <c r="F39" i="69"/>
  <c r="U24" i="69"/>
  <c r="J54" i="69"/>
  <c r="X6" i="69"/>
  <c r="M54" i="69"/>
  <c r="Q6" i="69"/>
  <c r="W39" i="69"/>
  <c r="U7" i="65"/>
  <c r="U6" i="65"/>
  <c r="R24" i="65"/>
  <c r="U39" i="65"/>
  <c r="O39" i="65"/>
  <c r="T39" i="65"/>
  <c r="N39" i="65"/>
  <c r="O9" i="65"/>
  <c r="T9" i="65"/>
  <c r="AG30" i="104"/>
  <c r="L54" i="65"/>
  <c r="M54" i="65"/>
  <c r="L7" i="65"/>
  <c r="Y24" i="65"/>
  <c r="M24" i="65"/>
  <c r="F24" i="65"/>
  <c r="N7" i="65"/>
  <c r="I9" i="65"/>
  <c r="Q54" i="65"/>
  <c r="S39" i="65"/>
  <c r="F39" i="65"/>
  <c r="W24" i="65"/>
  <c r="Q24" i="65"/>
  <c r="AG29" i="104"/>
  <c r="R7" i="65"/>
  <c r="AH28" i="104"/>
  <c r="R39" i="65"/>
  <c r="L39" i="65"/>
  <c r="V24" i="65"/>
  <c r="J24" i="65"/>
  <c r="W39" i="65"/>
  <c r="K39" i="65"/>
  <c r="O6" i="65"/>
  <c r="AE29" i="104"/>
  <c r="Q6" i="65"/>
  <c r="N6" i="65"/>
  <c r="H47" i="65"/>
  <c r="V39" i="65"/>
  <c r="J39" i="65"/>
  <c r="F7" i="65"/>
  <c r="N24" i="65"/>
  <c r="P6" i="65"/>
  <c r="P54" i="65"/>
  <c r="G54" i="65"/>
  <c r="H25" i="65"/>
  <c r="P7" i="65"/>
  <c r="S6" i="65"/>
  <c r="K6" i="65"/>
  <c r="N9" i="65"/>
  <c r="F54" i="65"/>
  <c r="M39" i="65"/>
  <c r="U24" i="65"/>
  <c r="M7" i="65"/>
  <c r="X24" i="65"/>
  <c r="P24" i="65"/>
  <c r="G24" i="65"/>
  <c r="AF29" i="104"/>
  <c r="O7" i="65"/>
  <c r="R6" i="65"/>
  <c r="J6" i="65"/>
  <c r="T6" i="65"/>
  <c r="T5" i="65" s="1"/>
  <c r="AH30" i="104"/>
  <c r="O4" i="104"/>
  <c r="O15" i="104" s="1"/>
  <c r="S7" i="65"/>
  <c r="H63" i="65"/>
  <c r="N54" i="65"/>
  <c r="I39" i="65"/>
  <c r="T7" i="65"/>
  <c r="AF28" i="104"/>
  <c r="S54" i="65"/>
  <c r="K54" i="65"/>
  <c r="Y39" i="65"/>
  <c r="Q39" i="65"/>
  <c r="H40" i="65"/>
  <c r="Y7" i="65"/>
  <c r="AH29" i="104" s="1"/>
  <c r="H32" i="65"/>
  <c r="H24" i="65" s="1"/>
  <c r="L24" i="65"/>
  <c r="K7" i="65"/>
  <c r="F6" i="65"/>
  <c r="O24" i="65"/>
  <c r="G6" i="65"/>
  <c r="O54" i="65"/>
  <c r="R54" i="65"/>
  <c r="J54" i="65"/>
  <c r="X39" i="65"/>
  <c r="P39" i="65"/>
  <c r="G39" i="65"/>
  <c r="G7" i="65"/>
  <c r="S24" i="65"/>
  <c r="K24" i="65"/>
  <c r="I24" i="65"/>
  <c r="J7" i="65"/>
  <c r="M6" i="65"/>
  <c r="H55" i="65"/>
  <c r="Q7" i="65"/>
  <c r="Q5" i="65" s="1"/>
  <c r="I7" i="65"/>
  <c r="L6" i="65"/>
  <c r="O9" i="89"/>
  <c r="I6" i="89"/>
  <c r="G7" i="89"/>
  <c r="P54" i="89"/>
  <c r="N6" i="73"/>
  <c r="N5" i="73" s="1"/>
  <c r="F6" i="73"/>
  <c r="F5" i="73" s="1"/>
  <c r="T6" i="73"/>
  <c r="G9" i="73"/>
  <c r="P9" i="73"/>
  <c r="T7" i="73"/>
  <c r="K24" i="73"/>
  <c r="S24" i="73"/>
  <c r="Q54" i="73"/>
  <c r="O9" i="73"/>
  <c r="W6" i="73"/>
  <c r="W5" i="73" s="1"/>
  <c r="R7" i="73"/>
  <c r="O24" i="73"/>
  <c r="H32" i="73"/>
  <c r="X39" i="73"/>
  <c r="H55" i="73"/>
  <c r="O7" i="73"/>
  <c r="O5" i="73" s="1"/>
  <c r="K6" i="73"/>
  <c r="H10" i="73"/>
  <c r="I54" i="73"/>
  <c r="O54" i="73"/>
  <c r="L5" i="73"/>
  <c r="M9" i="73"/>
  <c r="Q7" i="73"/>
  <c r="P24" i="73"/>
  <c r="H40" i="73"/>
  <c r="H39" i="73" s="1"/>
  <c r="R54" i="73"/>
  <c r="N54" i="73"/>
  <c r="Y71" i="73"/>
  <c r="Y70" i="73" s="1"/>
  <c r="Y8" i="73" s="1"/>
  <c r="Q6" i="73"/>
  <c r="U24" i="73"/>
  <c r="H70" i="73"/>
  <c r="H8" i="73" s="1"/>
  <c r="W9" i="73"/>
  <c r="K7" i="73"/>
  <c r="H25" i="73"/>
  <c r="T39" i="73"/>
  <c r="O9" i="69"/>
  <c r="X39" i="69"/>
  <c r="H55" i="69"/>
  <c r="F24" i="69"/>
  <c r="W24" i="69"/>
  <c r="Q39" i="69"/>
  <c r="Y39" i="69"/>
  <c r="F54" i="69"/>
  <c r="H10" i="69"/>
  <c r="X24" i="69"/>
  <c r="R39" i="69"/>
  <c r="G54" i="69"/>
  <c r="X54" i="69"/>
  <c r="P6" i="69"/>
  <c r="P5" i="69" s="1"/>
  <c r="Y54" i="69"/>
  <c r="R54" i="69"/>
  <c r="M7" i="69"/>
  <c r="S54" i="69"/>
  <c r="M24" i="69"/>
  <c r="L24" i="69"/>
  <c r="W6" i="69"/>
  <c r="U7" i="73"/>
  <c r="J7" i="104"/>
  <c r="O18" i="104"/>
  <c r="W70" i="69"/>
  <c r="W54" i="69" s="1"/>
  <c r="J6" i="89"/>
  <c r="F7" i="89"/>
  <c r="K6" i="89"/>
  <c r="P7" i="89"/>
  <c r="N54" i="89"/>
  <c r="T24" i="89"/>
  <c r="M24" i="89"/>
  <c r="J24" i="89"/>
  <c r="G39" i="89"/>
  <c r="P39" i="89"/>
  <c r="I39" i="89"/>
  <c r="Y39" i="89"/>
  <c r="V39" i="89"/>
  <c r="S54" i="89"/>
  <c r="L54" i="89"/>
  <c r="T54" i="89"/>
  <c r="I54" i="89"/>
  <c r="Q54" i="89"/>
  <c r="I9" i="89"/>
  <c r="I24" i="89"/>
  <c r="Q24" i="89"/>
  <c r="M54" i="89"/>
  <c r="J54" i="89"/>
  <c r="N24" i="89"/>
  <c r="K24" i="89"/>
  <c r="S7" i="89"/>
  <c r="J9" i="89"/>
  <c r="P9" i="89"/>
  <c r="U9" i="89"/>
  <c r="O24" i="89"/>
  <c r="T7" i="89"/>
  <c r="G54" i="89"/>
  <c r="Q6" i="89"/>
  <c r="N7" i="89"/>
  <c r="U39" i="89"/>
  <c r="U54" i="89"/>
  <c r="P6" i="89"/>
  <c r="V9" i="89"/>
  <c r="N9" i="89"/>
  <c r="W24" i="89"/>
  <c r="N39" i="89"/>
  <c r="K39" i="89"/>
  <c r="L7" i="89"/>
  <c r="S24" i="89"/>
  <c r="O54" i="89"/>
  <c r="K54" i="89"/>
  <c r="F54" i="89"/>
  <c r="U7" i="89"/>
  <c r="T9" i="89"/>
  <c r="G24" i="89"/>
  <c r="T39" i="89"/>
  <c r="Q39" i="89"/>
  <c r="H10" i="89"/>
  <c r="R7" i="89"/>
  <c r="Y24" i="89"/>
  <c r="M39" i="89"/>
  <c r="R54" i="89"/>
  <c r="O7" i="89"/>
  <c r="O5" i="89" s="1"/>
  <c r="U9" i="65"/>
  <c r="H25" i="89"/>
  <c r="H40" i="89"/>
  <c r="H55" i="89"/>
  <c r="U6" i="89"/>
  <c r="N6" i="89"/>
  <c r="H63" i="89"/>
  <c r="I7" i="89"/>
  <c r="H17" i="89"/>
  <c r="J7" i="89"/>
  <c r="H32" i="89"/>
  <c r="H47" i="89"/>
  <c r="H70" i="89"/>
  <c r="H8" i="89" s="1"/>
  <c r="F9" i="89"/>
  <c r="F6" i="89"/>
  <c r="L9" i="89"/>
  <c r="L6" i="89"/>
  <c r="R9" i="89"/>
  <c r="R6" i="89"/>
  <c r="X9" i="89"/>
  <c r="X6" i="89"/>
  <c r="K7" i="89"/>
  <c r="K5" i="89" s="1"/>
  <c r="K9" i="89"/>
  <c r="Q7" i="89"/>
  <c r="Q9" i="89"/>
  <c r="W7" i="89"/>
  <c r="W9" i="89"/>
  <c r="F24" i="89"/>
  <c r="L24" i="89"/>
  <c r="R24" i="89"/>
  <c r="X24" i="89"/>
  <c r="F39" i="89"/>
  <c r="L39" i="89"/>
  <c r="R39" i="89"/>
  <c r="X39" i="89"/>
  <c r="G9" i="89"/>
  <c r="G6" i="89"/>
  <c r="M9" i="89"/>
  <c r="M6" i="89"/>
  <c r="Y9" i="89"/>
  <c r="Y6" i="89"/>
  <c r="S9" i="89"/>
  <c r="S6" i="89"/>
  <c r="U54" i="73"/>
  <c r="U6" i="73"/>
  <c r="U5" i="73" s="1"/>
  <c r="G6" i="73"/>
  <c r="G5" i="73" s="1"/>
  <c r="M6" i="73"/>
  <c r="M5" i="73" s="1"/>
  <c r="S6" i="73"/>
  <c r="S5" i="73" s="1"/>
  <c r="Y6" i="73"/>
  <c r="I8" i="73"/>
  <c r="I5" i="73" s="1"/>
  <c r="H63" i="73"/>
  <c r="P6" i="73"/>
  <c r="P5" i="73" s="1"/>
  <c r="J39" i="73"/>
  <c r="J54" i="73"/>
  <c r="J6" i="73"/>
  <c r="J5" i="73" s="1"/>
  <c r="V6" i="73"/>
  <c r="J9" i="73"/>
  <c r="J24" i="73"/>
  <c r="K7" i="69"/>
  <c r="K5" i="69" s="1"/>
  <c r="H17" i="69"/>
  <c r="K9" i="69"/>
  <c r="W9" i="69"/>
  <c r="H63" i="69"/>
  <c r="L54" i="69"/>
  <c r="G9" i="69"/>
  <c r="G6" i="69"/>
  <c r="G5" i="69" s="1"/>
  <c r="S9" i="69"/>
  <c r="S6" i="69"/>
  <c r="Y9" i="69"/>
  <c r="Y6" i="69"/>
  <c r="Y5" i="69" s="1"/>
  <c r="L7" i="69"/>
  <c r="L5" i="69" s="1"/>
  <c r="L9" i="69"/>
  <c r="X7" i="69"/>
  <c r="X9" i="69"/>
  <c r="N9" i="69"/>
  <c r="N6" i="69"/>
  <c r="N5" i="69" s="1"/>
  <c r="T9" i="69"/>
  <c r="T6" i="69"/>
  <c r="T5" i="69" s="1"/>
  <c r="F7" i="69"/>
  <c r="F5" i="69" s="1"/>
  <c r="F9" i="69"/>
  <c r="Q54" i="69"/>
  <c r="S7" i="69"/>
  <c r="H32" i="69"/>
  <c r="K24" i="69"/>
  <c r="L39" i="69"/>
  <c r="H47" i="69"/>
  <c r="O6" i="69"/>
  <c r="O5" i="69" s="1"/>
  <c r="H40" i="69"/>
  <c r="J8" i="69"/>
  <c r="H70" i="69"/>
  <c r="H8" i="69" s="1"/>
  <c r="Q7" i="69"/>
  <c r="Q5" i="69" s="1"/>
  <c r="Q9" i="69"/>
  <c r="M9" i="69"/>
  <c r="M6" i="69"/>
  <c r="M5" i="69" s="1"/>
  <c r="R7" i="69"/>
  <c r="R5" i="69" s="1"/>
  <c r="R9" i="69"/>
  <c r="F5" i="65"/>
  <c r="O5" i="65"/>
  <c r="I54" i="65"/>
  <c r="I6" i="65"/>
  <c r="I5" i="65" s="1"/>
  <c r="T54" i="65"/>
  <c r="Y9" i="65"/>
  <c r="S9" i="65"/>
  <c r="M9" i="65"/>
  <c r="G9" i="65"/>
  <c r="H70" i="65"/>
  <c r="H8" i="65" s="1"/>
  <c r="H17" i="65"/>
  <c r="X9" i="65"/>
  <c r="R9" i="65"/>
  <c r="L9" i="65"/>
  <c r="F9" i="65"/>
  <c r="W9" i="65"/>
  <c r="Q9" i="65"/>
  <c r="K9" i="65"/>
  <c r="V9" i="65"/>
  <c r="P9" i="65"/>
  <c r="J9" i="65"/>
  <c r="N19" i="104" l="1"/>
  <c r="P8" i="104"/>
  <c r="P19" i="104" s="1"/>
  <c r="V5" i="73"/>
  <c r="J6" i="104" s="1"/>
  <c r="AG28" i="104"/>
  <c r="L4" i="104"/>
  <c r="L15" i="104" s="1"/>
  <c r="AD28" i="104"/>
  <c r="U5" i="65"/>
  <c r="I4" i="104" s="1"/>
  <c r="I15" i="104" s="1"/>
  <c r="W5" i="89"/>
  <c r="K5" i="104" s="1"/>
  <c r="K16" i="104" s="1"/>
  <c r="R5" i="73"/>
  <c r="G5" i="65"/>
  <c r="P5" i="65"/>
  <c r="Y5" i="65"/>
  <c r="J5" i="69"/>
  <c r="U5" i="69"/>
  <c r="I7" i="104" s="1"/>
  <c r="I18" i="104" s="1"/>
  <c r="X5" i="69"/>
  <c r="H6" i="69"/>
  <c r="Y5" i="73"/>
  <c r="H54" i="73"/>
  <c r="I6" i="104"/>
  <c r="I17" i="104" s="1"/>
  <c r="H9" i="73"/>
  <c r="K5" i="73"/>
  <c r="T5" i="89"/>
  <c r="M5" i="89"/>
  <c r="I5" i="89"/>
  <c r="Q5" i="73"/>
  <c r="H24" i="73"/>
  <c r="F5" i="89"/>
  <c r="M5" i="65"/>
  <c r="R5" i="65"/>
  <c r="AI30" i="104"/>
  <c r="L5" i="65"/>
  <c r="J5" i="65"/>
  <c r="S5" i="65"/>
  <c r="K4" i="104"/>
  <c r="K15" i="104" s="1"/>
  <c r="K5" i="65"/>
  <c r="N5" i="65"/>
  <c r="J4" i="104"/>
  <c r="J15" i="104" s="1"/>
  <c r="AE28" i="104"/>
  <c r="AD29" i="104"/>
  <c r="AI29" i="104" s="1"/>
  <c r="H6" i="65"/>
  <c r="H39" i="65"/>
  <c r="G5" i="89"/>
  <c r="U5" i="89"/>
  <c r="I5" i="104" s="1"/>
  <c r="I16" i="104" s="1"/>
  <c r="J5" i="89"/>
  <c r="X70" i="89"/>
  <c r="P5" i="89"/>
  <c r="T5" i="73"/>
  <c r="X70" i="73"/>
  <c r="X8" i="73" s="1"/>
  <c r="X5" i="73" s="1"/>
  <c r="H6" i="73"/>
  <c r="Y54" i="73"/>
  <c r="O6" i="104"/>
  <c r="S5" i="69"/>
  <c r="H7" i="69"/>
  <c r="J18" i="104"/>
  <c r="W8" i="69"/>
  <c r="W5" i="69" s="1"/>
  <c r="K7" i="104" s="1"/>
  <c r="K18" i="104" s="1"/>
  <c r="J5" i="104"/>
  <c r="S5" i="89"/>
  <c r="R5" i="89"/>
  <c r="H6" i="89"/>
  <c r="Q5" i="89"/>
  <c r="N5" i="89"/>
  <c r="L5" i="89"/>
  <c r="Y70" i="89"/>
  <c r="H7" i="89"/>
  <c r="H9" i="89"/>
  <c r="H39" i="89"/>
  <c r="H24" i="89"/>
  <c r="H54" i="89"/>
  <c r="H7" i="73"/>
  <c r="H54" i="69"/>
  <c r="H9" i="69"/>
  <c r="H39" i="69"/>
  <c r="H24" i="69"/>
  <c r="H7" i="65"/>
  <c r="H9" i="65"/>
  <c r="H54" i="65"/>
  <c r="M6" i="104" l="1"/>
  <c r="M17" i="104" s="1"/>
  <c r="J17" i="104"/>
  <c r="H5" i="69"/>
  <c r="H7" i="104" s="1"/>
  <c r="H9" i="104" s="1"/>
  <c r="H20" i="104" s="1"/>
  <c r="AI28" i="104"/>
  <c r="L9" i="104"/>
  <c r="L20" i="104" s="1"/>
  <c r="X8" i="89"/>
  <c r="X5" i="89" s="1"/>
  <c r="X54" i="73"/>
  <c r="H5" i="73"/>
  <c r="H5" i="65"/>
  <c r="M4" i="104"/>
  <c r="M15" i="104" s="1"/>
  <c r="O5" i="104"/>
  <c r="O16" i="104" s="1"/>
  <c r="O17" i="104"/>
  <c r="M7" i="104"/>
  <c r="M18" i="104" s="1"/>
  <c r="K9" i="104"/>
  <c r="K20" i="104" s="1"/>
  <c r="I9" i="104"/>
  <c r="I20" i="104" s="1"/>
  <c r="J16" i="104"/>
  <c r="M5" i="104"/>
  <c r="J9" i="104"/>
  <c r="J20" i="104" s="1"/>
  <c r="H5" i="89"/>
  <c r="Y8" i="89"/>
  <c r="Y5" i="89" s="1"/>
  <c r="Y54" i="89"/>
  <c r="R95" i="70"/>
  <c r="J194" i="70"/>
  <c r="R97" i="70"/>
  <c r="R100" i="70"/>
  <c r="J97" i="70"/>
  <c r="K97" i="70"/>
  <c r="L97" i="70"/>
  <c r="M97" i="70"/>
  <c r="N97" i="70"/>
  <c r="O97" i="70"/>
  <c r="P97" i="70"/>
  <c r="Q97" i="70"/>
  <c r="L95" i="70"/>
  <c r="M95" i="70"/>
  <c r="N95" i="70"/>
  <c r="O95" i="70"/>
  <c r="P95" i="70"/>
  <c r="Q95" i="70"/>
  <c r="K95" i="70"/>
  <c r="J94" i="70"/>
  <c r="K94" i="70"/>
  <c r="L94" i="70"/>
  <c r="M94" i="70"/>
  <c r="N94" i="70"/>
  <c r="O94" i="70"/>
  <c r="P94" i="70"/>
  <c r="Q94" i="70"/>
  <c r="R94" i="70"/>
  <c r="J96" i="70"/>
  <c r="K96" i="70"/>
  <c r="L96" i="70"/>
  <c r="M96" i="70"/>
  <c r="N96" i="70"/>
  <c r="O96" i="70"/>
  <c r="P96" i="70"/>
  <c r="Q96" i="70"/>
  <c r="R96" i="70"/>
  <c r="L100" i="70"/>
  <c r="M100" i="70"/>
  <c r="N100" i="70"/>
  <c r="O100" i="70"/>
  <c r="P100" i="70"/>
  <c r="Q100" i="70"/>
  <c r="J99" i="70"/>
  <c r="K99" i="70"/>
  <c r="L99" i="70"/>
  <c r="M99" i="70"/>
  <c r="N99" i="70"/>
  <c r="O99" i="70"/>
  <c r="P99" i="70"/>
  <c r="Q99" i="70"/>
  <c r="R99" i="70"/>
  <c r="J101" i="70"/>
  <c r="K101" i="70"/>
  <c r="L101" i="70"/>
  <c r="M101" i="70"/>
  <c r="N101" i="70"/>
  <c r="O101" i="70"/>
  <c r="P101" i="70"/>
  <c r="Q101" i="70"/>
  <c r="R101" i="70"/>
  <c r="C100" i="70"/>
  <c r="C101" i="70"/>
  <c r="C99" i="70"/>
  <c r="C97" i="70"/>
  <c r="C96" i="70"/>
  <c r="C95" i="70"/>
  <c r="C94" i="70"/>
  <c r="K104" i="86"/>
  <c r="L104" i="86"/>
  <c r="M104" i="86"/>
  <c r="N104" i="86"/>
  <c r="O104" i="86"/>
  <c r="P104" i="86"/>
  <c r="Q104" i="86"/>
  <c r="R104" i="86"/>
  <c r="I103" i="86"/>
  <c r="J103" i="86"/>
  <c r="K103" i="86"/>
  <c r="L103" i="86"/>
  <c r="M103" i="86"/>
  <c r="N103" i="86"/>
  <c r="O103" i="86"/>
  <c r="P103" i="86"/>
  <c r="Q103" i="86"/>
  <c r="R103" i="86"/>
  <c r="R306" i="86" s="1"/>
  <c r="H103" i="86"/>
  <c r="H104" i="86" s="1"/>
  <c r="O102" i="86"/>
  <c r="P102" i="86" s="1"/>
  <c r="Q102" i="86" s="1"/>
  <c r="R102" i="86" s="1"/>
  <c r="I101" i="86"/>
  <c r="J101" i="86"/>
  <c r="K101" i="86"/>
  <c r="L101" i="86"/>
  <c r="M101" i="86"/>
  <c r="N101" i="86"/>
  <c r="O101" i="86"/>
  <c r="P101" i="86"/>
  <c r="Q101" i="86"/>
  <c r="R101" i="86"/>
  <c r="H101" i="86"/>
  <c r="I99" i="86"/>
  <c r="J99" i="86"/>
  <c r="K99" i="86"/>
  <c r="L99" i="86"/>
  <c r="M99" i="86"/>
  <c r="N99" i="86"/>
  <c r="O99" i="86"/>
  <c r="P99" i="86"/>
  <c r="Q99" i="86"/>
  <c r="R99" i="86"/>
  <c r="H98" i="86"/>
  <c r="I98" i="86"/>
  <c r="J98" i="86"/>
  <c r="L98" i="86"/>
  <c r="M98" i="86"/>
  <c r="N98" i="86"/>
  <c r="O98" i="86"/>
  <c r="P98" i="86"/>
  <c r="Q98" i="86"/>
  <c r="R98" i="86"/>
  <c r="K98" i="86"/>
  <c r="K97" i="86"/>
  <c r="L97" i="86"/>
  <c r="M97" i="86"/>
  <c r="N97" i="86"/>
  <c r="O97" i="86"/>
  <c r="P97" i="86"/>
  <c r="Q97" i="86"/>
  <c r="R97" i="86"/>
  <c r="I96" i="86"/>
  <c r="J96" i="86"/>
  <c r="K96" i="86"/>
  <c r="L96" i="86"/>
  <c r="M96" i="86"/>
  <c r="N96" i="86"/>
  <c r="O96" i="86"/>
  <c r="P96" i="86"/>
  <c r="Q96" i="86"/>
  <c r="R96" i="86"/>
  <c r="H96" i="86"/>
  <c r="H97" i="86" s="1"/>
  <c r="D15" i="84"/>
  <c r="C15" i="84"/>
  <c r="D9" i="84"/>
  <c r="C9" i="84"/>
  <c r="C279" i="86"/>
  <c r="C293" i="86" s="1"/>
  <c r="C237" i="86"/>
  <c r="C251" i="86" s="1"/>
  <c r="C168" i="86"/>
  <c r="C182" i="86" s="1"/>
  <c r="C126" i="86"/>
  <c r="C140" i="86" s="1"/>
  <c r="C114" i="86"/>
  <c r="C128" i="86" s="1"/>
  <c r="C142" i="86" s="1"/>
  <c r="C156" i="86" s="1"/>
  <c r="C170" i="86" s="1"/>
  <c r="C184" i="86" s="1"/>
  <c r="C198" i="86" s="1"/>
  <c r="C211" i="86" s="1"/>
  <c r="C225" i="86" s="1"/>
  <c r="C115" i="86"/>
  <c r="C129" i="86" s="1"/>
  <c r="C143" i="86" s="1"/>
  <c r="C157" i="86" s="1"/>
  <c r="C171" i="86" s="1"/>
  <c r="C185" i="86" s="1"/>
  <c r="C199" i="86" s="1"/>
  <c r="C212" i="86" s="1"/>
  <c r="C226" i="86" s="1"/>
  <c r="C116" i="86"/>
  <c r="C130" i="86" s="1"/>
  <c r="C117" i="86"/>
  <c r="C131" i="86" s="1"/>
  <c r="C145" i="86" s="1"/>
  <c r="C159" i="86" s="1"/>
  <c r="C173" i="86" s="1"/>
  <c r="C187" i="86" s="1"/>
  <c r="C201" i="86" s="1"/>
  <c r="C214" i="86" s="1"/>
  <c r="C228" i="86" s="1"/>
  <c r="C118" i="86"/>
  <c r="C132" i="86" s="1"/>
  <c r="C146" i="86" s="1"/>
  <c r="C160" i="86" s="1"/>
  <c r="C174" i="86" s="1"/>
  <c r="C188" i="86" s="1"/>
  <c r="C202" i="86" s="1"/>
  <c r="C215" i="86" s="1"/>
  <c r="C229" i="86" s="1"/>
  <c r="C119" i="86"/>
  <c r="C133" i="86" s="1"/>
  <c r="C120" i="86"/>
  <c r="C134" i="86" s="1"/>
  <c r="C148" i="86" s="1"/>
  <c r="C162" i="86" s="1"/>
  <c r="C176" i="86" s="1"/>
  <c r="C190" i="86" s="1"/>
  <c r="C204" i="86" s="1"/>
  <c r="C217" i="86" s="1"/>
  <c r="C231" i="86" s="1"/>
  <c r="C121" i="86"/>
  <c r="C135" i="86" s="1"/>
  <c r="C149" i="86" s="1"/>
  <c r="C163" i="86" s="1"/>
  <c r="C177" i="86" s="1"/>
  <c r="C191" i="86" s="1"/>
  <c r="C205" i="86" s="1"/>
  <c r="C218" i="86" s="1"/>
  <c r="C232" i="86" s="1"/>
  <c r="C122" i="86"/>
  <c r="C123" i="86"/>
  <c r="C137" i="86" s="1"/>
  <c r="C124" i="86"/>
  <c r="C138" i="86" s="1"/>
  <c r="C125" i="86"/>
  <c r="C139" i="86" s="1"/>
  <c r="C113" i="86"/>
  <c r="C127" i="86" s="1"/>
  <c r="C141" i="86" s="1"/>
  <c r="C155" i="86" s="1"/>
  <c r="C169" i="86" s="1"/>
  <c r="C183" i="86" s="1"/>
  <c r="C197" i="86" s="1"/>
  <c r="B321" i="86"/>
  <c r="B308" i="86"/>
  <c r="B210" i="86"/>
  <c r="B197" i="86"/>
  <c r="C136" i="86"/>
  <c r="C275" i="70"/>
  <c r="C289" i="70" s="1"/>
  <c r="C233" i="70"/>
  <c r="C247" i="70" s="1"/>
  <c r="C225" i="70"/>
  <c r="C239" i="70" s="1"/>
  <c r="C253" i="70" s="1"/>
  <c r="C267" i="70" s="1"/>
  <c r="C281" i="70" s="1"/>
  <c r="C295" i="70" s="1"/>
  <c r="C309" i="70" s="1"/>
  <c r="M309" i="70" s="1"/>
  <c r="M281" i="70" s="1"/>
  <c r="M239" i="70" s="1"/>
  <c r="C164" i="70"/>
  <c r="C122" i="70"/>
  <c r="C136" i="70" s="1"/>
  <c r="C110" i="70"/>
  <c r="C221" i="70" s="1"/>
  <c r="C111" i="70"/>
  <c r="C222" i="70" s="1"/>
  <c r="C112" i="70"/>
  <c r="C113" i="70"/>
  <c r="C224" i="70" s="1"/>
  <c r="C238" i="70" s="1"/>
  <c r="C252" i="70" s="1"/>
  <c r="C266" i="70" s="1"/>
  <c r="C280" i="70" s="1"/>
  <c r="C294" i="70" s="1"/>
  <c r="C308" i="70" s="1"/>
  <c r="C114" i="70"/>
  <c r="C128" i="70" s="1"/>
  <c r="C142" i="70" s="1"/>
  <c r="C115" i="70"/>
  <c r="C129" i="70" s="1"/>
  <c r="C143" i="70" s="1"/>
  <c r="C116" i="70"/>
  <c r="C227" i="70" s="1"/>
  <c r="C117" i="70"/>
  <c r="C228" i="70" s="1"/>
  <c r="C118" i="70"/>
  <c r="C229" i="70" s="1"/>
  <c r="C119" i="70"/>
  <c r="C230" i="70" s="1"/>
  <c r="C120" i="70"/>
  <c r="C134" i="70" s="1"/>
  <c r="C148" i="70" s="1"/>
  <c r="C121" i="70"/>
  <c r="C232" i="70" s="1"/>
  <c r="C109" i="70"/>
  <c r="C123" i="70" s="1"/>
  <c r="C137" i="70" s="1"/>
  <c r="C151" i="70" s="1"/>
  <c r="C165" i="70" s="1"/>
  <c r="C179" i="70" s="1"/>
  <c r="C193" i="70" s="1"/>
  <c r="B317" i="70"/>
  <c r="B304" i="70"/>
  <c r="B206" i="70"/>
  <c r="B193" i="70"/>
  <c r="C178" i="70"/>
  <c r="C127" i="70"/>
  <c r="C141" i="70" s="1"/>
  <c r="C155" i="70" s="1"/>
  <c r="C169" i="70" s="1"/>
  <c r="C183" i="70" s="1"/>
  <c r="C197" i="70" s="1"/>
  <c r="J197" i="70" s="1"/>
  <c r="C133" i="70"/>
  <c r="C147" i="70" s="1"/>
  <c r="C161" i="70" s="1"/>
  <c r="C175" i="70" s="1"/>
  <c r="C189" i="70" s="1"/>
  <c r="C203" i="70" s="1"/>
  <c r="C131" i="70"/>
  <c r="C145" i="70" s="1"/>
  <c r="C159" i="70" s="1"/>
  <c r="C173" i="70" s="1"/>
  <c r="C187" i="70" s="1"/>
  <c r="C201" i="70" s="1"/>
  <c r="C124" i="70"/>
  <c r="C138" i="70" s="1"/>
  <c r="C152" i="70" s="1"/>
  <c r="C166" i="70" s="1"/>
  <c r="C180" i="70" s="1"/>
  <c r="C194" i="70" s="1"/>
  <c r="K194" i="70" s="1"/>
  <c r="B15" i="78"/>
  <c r="H5" i="83"/>
  <c r="I5" i="83"/>
  <c r="J5" i="83"/>
  <c r="K5" i="83"/>
  <c r="L5" i="83"/>
  <c r="G5" i="83"/>
  <c r="N6" i="104" l="1"/>
  <c r="P6" i="104" s="1"/>
  <c r="P17" i="104" s="1"/>
  <c r="H18" i="104"/>
  <c r="E5" i="69"/>
  <c r="N4" i="104"/>
  <c r="N15" i="104" s="1"/>
  <c r="N17" i="104"/>
  <c r="N7" i="104"/>
  <c r="N18" i="104" s="1"/>
  <c r="M9" i="104"/>
  <c r="M20" i="104" s="1"/>
  <c r="O9" i="104"/>
  <c r="O20" i="104" s="1"/>
  <c r="M16" i="104"/>
  <c r="N5" i="104"/>
  <c r="C210" i="86"/>
  <c r="C224" i="86" s="1"/>
  <c r="C238" i="86" s="1"/>
  <c r="C252" i="86" s="1"/>
  <c r="C266" i="86" s="1"/>
  <c r="C280" i="86" s="1"/>
  <c r="C294" i="86" s="1"/>
  <c r="C308" i="86" s="1"/>
  <c r="C321" i="86" s="1"/>
  <c r="O321" i="86" s="1"/>
  <c r="I197" i="86"/>
  <c r="R264" i="86"/>
  <c r="C245" i="86"/>
  <c r="C259" i="86" s="1"/>
  <c r="C273" i="86" s="1"/>
  <c r="C287" i="86" s="1"/>
  <c r="C301" i="86" s="1"/>
  <c r="C315" i="86" s="1"/>
  <c r="C328" i="86" s="1"/>
  <c r="H328" i="86" s="1"/>
  <c r="C321" i="70"/>
  <c r="H308" i="70"/>
  <c r="H280" i="70" s="1"/>
  <c r="H266" i="70" s="1"/>
  <c r="H197" i="70"/>
  <c r="H169" i="70" s="1"/>
  <c r="H127" i="70" s="1"/>
  <c r="C231" i="70"/>
  <c r="L197" i="70"/>
  <c r="L169" i="70" s="1"/>
  <c r="L127" i="70" s="1"/>
  <c r="K197" i="70"/>
  <c r="C226" i="70"/>
  <c r="L321" i="70"/>
  <c r="L294" i="70" s="1"/>
  <c r="L252" i="70" s="1"/>
  <c r="K166" i="70"/>
  <c r="K124" i="70" s="1"/>
  <c r="J321" i="70"/>
  <c r="J294" i="70" s="1"/>
  <c r="J252" i="70" s="1"/>
  <c r="L308" i="70"/>
  <c r="L280" i="70" s="1"/>
  <c r="L238" i="70" s="1"/>
  <c r="C126" i="70"/>
  <c r="C140" i="70" s="1"/>
  <c r="C154" i="70" s="1"/>
  <c r="C168" i="70" s="1"/>
  <c r="C182" i="70" s="1"/>
  <c r="C196" i="70" s="1"/>
  <c r="C223" i="70"/>
  <c r="C206" i="70"/>
  <c r="K193" i="70"/>
  <c r="K165" i="70" s="1"/>
  <c r="K123" i="70" s="1"/>
  <c r="Q193" i="70"/>
  <c r="Q165" i="70" s="1"/>
  <c r="Q123" i="70" s="1"/>
  <c r="J193" i="70"/>
  <c r="J165" i="70" s="1"/>
  <c r="J123" i="70" s="1"/>
  <c r="P193" i="70"/>
  <c r="P165" i="70" s="1"/>
  <c r="I193" i="70"/>
  <c r="I165" i="70" s="1"/>
  <c r="I123" i="70" s="1"/>
  <c r="M193" i="70"/>
  <c r="M165" i="70" s="1"/>
  <c r="L193" i="70"/>
  <c r="L165" i="70" s="1"/>
  <c r="H193" i="70"/>
  <c r="H165" i="70" s="1"/>
  <c r="H123" i="70" s="1"/>
  <c r="N193" i="70"/>
  <c r="N165" i="70" s="1"/>
  <c r="N123" i="70" s="1"/>
  <c r="O193" i="70"/>
  <c r="O165" i="70" s="1"/>
  <c r="O123" i="70" s="1"/>
  <c r="R308" i="70"/>
  <c r="R280" i="70" s="1"/>
  <c r="R238" i="70" s="1"/>
  <c r="R309" i="70"/>
  <c r="R281" i="70" s="1"/>
  <c r="R239" i="70" s="1"/>
  <c r="C214" i="70"/>
  <c r="M201" i="70"/>
  <c r="M173" i="70" s="1"/>
  <c r="M131" i="70" s="1"/>
  <c r="I201" i="70"/>
  <c r="I173" i="70" s="1"/>
  <c r="I131" i="70" s="1"/>
  <c r="L201" i="70"/>
  <c r="L173" i="70" s="1"/>
  <c r="L131" i="70" s="1"/>
  <c r="H201" i="70"/>
  <c r="H173" i="70" s="1"/>
  <c r="H131" i="70" s="1"/>
  <c r="K201" i="70"/>
  <c r="K173" i="70" s="1"/>
  <c r="K131" i="70" s="1"/>
  <c r="J201" i="70"/>
  <c r="J173" i="70" s="1"/>
  <c r="J131" i="70" s="1"/>
  <c r="N201" i="70"/>
  <c r="N173" i="70" s="1"/>
  <c r="N131" i="70" s="1"/>
  <c r="O201" i="70"/>
  <c r="O173" i="70" s="1"/>
  <c r="O131" i="70" s="1"/>
  <c r="P201" i="70"/>
  <c r="P173" i="70" s="1"/>
  <c r="P131" i="70" s="1"/>
  <c r="Q201" i="70"/>
  <c r="Q173" i="70" s="1"/>
  <c r="Q131" i="70" s="1"/>
  <c r="L309" i="70"/>
  <c r="L281" i="70" s="1"/>
  <c r="L239" i="70" s="1"/>
  <c r="C216" i="70"/>
  <c r="O203" i="70"/>
  <c r="O175" i="70" s="1"/>
  <c r="O133" i="70" s="1"/>
  <c r="N203" i="70"/>
  <c r="N175" i="70" s="1"/>
  <c r="N133" i="70" s="1"/>
  <c r="M203" i="70"/>
  <c r="M175" i="70" s="1"/>
  <c r="M133" i="70" s="1"/>
  <c r="L203" i="70"/>
  <c r="L175" i="70" s="1"/>
  <c r="L133" i="70" s="1"/>
  <c r="H203" i="70"/>
  <c r="H175" i="70" s="1"/>
  <c r="H133" i="70" s="1"/>
  <c r="C234" i="70"/>
  <c r="C248" i="70" s="1"/>
  <c r="C262" i="70" s="1"/>
  <c r="C276" i="70" s="1"/>
  <c r="C290" i="70" s="1"/>
  <c r="C304" i="70" s="1"/>
  <c r="O304" i="70" s="1"/>
  <c r="O276" i="70" s="1"/>
  <c r="O234" i="70" s="1"/>
  <c r="O309" i="70"/>
  <c r="O281" i="70" s="1"/>
  <c r="O239" i="70" s="1"/>
  <c r="C130" i="70"/>
  <c r="C144" i="70" s="1"/>
  <c r="C158" i="70" s="1"/>
  <c r="C172" i="70" s="1"/>
  <c r="C186" i="70" s="1"/>
  <c r="C200" i="70" s="1"/>
  <c r="C210" i="70"/>
  <c r="O197" i="70"/>
  <c r="O169" i="70" s="1"/>
  <c r="O127" i="70" s="1"/>
  <c r="N197" i="70"/>
  <c r="N169" i="70" s="1"/>
  <c r="N127" i="70" s="1"/>
  <c r="Q197" i="70"/>
  <c r="Q169" i="70" s="1"/>
  <c r="Q127" i="70" s="1"/>
  <c r="I197" i="70"/>
  <c r="I169" i="70" s="1"/>
  <c r="I127" i="70" s="1"/>
  <c r="P197" i="70"/>
  <c r="P169" i="70" s="1"/>
  <c r="P127" i="70" s="1"/>
  <c r="C220" i="70"/>
  <c r="M321" i="70"/>
  <c r="M294" i="70" s="1"/>
  <c r="M252" i="70" s="1"/>
  <c r="O308" i="70"/>
  <c r="O280" i="70" s="1"/>
  <c r="O238" i="70" s="1"/>
  <c r="M197" i="70"/>
  <c r="M169" i="70" s="1"/>
  <c r="M127" i="70" s="1"/>
  <c r="C322" i="70"/>
  <c r="O322" i="70" s="1"/>
  <c r="O295" i="70" s="1"/>
  <c r="O253" i="70" s="1"/>
  <c r="I309" i="70"/>
  <c r="I281" i="70" s="1"/>
  <c r="I239" i="70" s="1"/>
  <c r="H309" i="70"/>
  <c r="H281" i="70" s="1"/>
  <c r="Q316" i="70"/>
  <c r="Q288" i="70" s="1"/>
  <c r="Q246" i="70" s="1"/>
  <c r="Q321" i="70"/>
  <c r="Q294" i="70" s="1"/>
  <c r="Q252" i="70" s="1"/>
  <c r="K304" i="70"/>
  <c r="K276" i="70" s="1"/>
  <c r="K234" i="70" s="1"/>
  <c r="K321" i="70"/>
  <c r="K294" i="70" s="1"/>
  <c r="K252" i="70" s="1"/>
  <c r="K224" i="70" s="1"/>
  <c r="K309" i="70"/>
  <c r="K281" i="70" s="1"/>
  <c r="K239" i="70" s="1"/>
  <c r="K308" i="70"/>
  <c r="K280" i="70" s="1"/>
  <c r="K238" i="70" s="1"/>
  <c r="Q203" i="70"/>
  <c r="Q175" i="70" s="1"/>
  <c r="Q133" i="70" s="1"/>
  <c r="K169" i="70"/>
  <c r="K127" i="70" s="1"/>
  <c r="P306" i="70"/>
  <c r="P278" i="70" s="1"/>
  <c r="P236" i="70" s="1"/>
  <c r="P309" i="70"/>
  <c r="P281" i="70" s="1"/>
  <c r="P239" i="70" s="1"/>
  <c r="J309" i="70"/>
  <c r="J281" i="70" s="1"/>
  <c r="J239" i="70" s="1"/>
  <c r="J315" i="70"/>
  <c r="J287" i="70" s="1"/>
  <c r="J245" i="70" s="1"/>
  <c r="P321" i="70"/>
  <c r="P294" i="70" s="1"/>
  <c r="P252" i="70" s="1"/>
  <c r="J308" i="70"/>
  <c r="J280" i="70" s="1"/>
  <c r="P203" i="70"/>
  <c r="P175" i="70" s="1"/>
  <c r="P133" i="70" s="1"/>
  <c r="C207" i="70"/>
  <c r="O194" i="70"/>
  <c r="O166" i="70" s="1"/>
  <c r="O124" i="70" s="1"/>
  <c r="N194" i="70"/>
  <c r="N166" i="70" s="1"/>
  <c r="N124" i="70" s="1"/>
  <c r="I194" i="70"/>
  <c r="I166" i="70" s="1"/>
  <c r="I124" i="70" s="1"/>
  <c r="M194" i="70"/>
  <c r="M166" i="70" s="1"/>
  <c r="M124" i="70" s="1"/>
  <c r="H194" i="70"/>
  <c r="H166" i="70" s="1"/>
  <c r="H124" i="70" s="1"/>
  <c r="L194" i="70"/>
  <c r="L166" i="70" s="1"/>
  <c r="L124" i="70" s="1"/>
  <c r="O321" i="70"/>
  <c r="O294" i="70" s="1"/>
  <c r="O252" i="70" s="1"/>
  <c r="K315" i="70"/>
  <c r="K287" i="70" s="1"/>
  <c r="K245" i="70" s="1"/>
  <c r="Q309" i="70"/>
  <c r="Q281" i="70" s="1"/>
  <c r="Q239" i="70" s="1"/>
  <c r="Q308" i="70"/>
  <c r="Q280" i="70" s="1"/>
  <c r="Q238" i="70" s="1"/>
  <c r="I308" i="70"/>
  <c r="I280" i="70" s="1"/>
  <c r="I238" i="70" s="1"/>
  <c r="K306" i="70"/>
  <c r="K278" i="70" s="1"/>
  <c r="I203" i="70"/>
  <c r="I175" i="70" s="1"/>
  <c r="I133" i="70" s="1"/>
  <c r="K203" i="70"/>
  <c r="K175" i="70" s="1"/>
  <c r="K133" i="70" s="1"/>
  <c r="Q194" i="70"/>
  <c r="Q166" i="70" s="1"/>
  <c r="Q124" i="70" s="1"/>
  <c r="C125" i="70"/>
  <c r="C139" i="70" s="1"/>
  <c r="C153" i="70" s="1"/>
  <c r="C167" i="70" s="1"/>
  <c r="C181" i="70" s="1"/>
  <c r="C195" i="70" s="1"/>
  <c r="R321" i="70"/>
  <c r="R294" i="70" s="1"/>
  <c r="R252" i="70" s="1"/>
  <c r="N308" i="70"/>
  <c r="N280" i="70" s="1"/>
  <c r="N238" i="70" s="1"/>
  <c r="N321" i="70"/>
  <c r="N294" i="70" s="1"/>
  <c r="N252" i="70" s="1"/>
  <c r="N309" i="70"/>
  <c r="N281" i="70" s="1"/>
  <c r="N239" i="70" s="1"/>
  <c r="P308" i="70"/>
  <c r="P280" i="70" s="1"/>
  <c r="P238" i="70" s="1"/>
  <c r="J203" i="70"/>
  <c r="J175" i="70" s="1"/>
  <c r="J133" i="70" s="1"/>
  <c r="P194" i="70"/>
  <c r="P166" i="70" s="1"/>
  <c r="P124" i="70" s="1"/>
  <c r="M308" i="70"/>
  <c r="M280" i="70" s="1"/>
  <c r="M238" i="70" s="1"/>
  <c r="H238" i="70"/>
  <c r="J169" i="70"/>
  <c r="J127" i="70" s="1"/>
  <c r="J166" i="70"/>
  <c r="J124" i="70" s="1"/>
  <c r="M123" i="70"/>
  <c r="K266" i="70"/>
  <c r="C153" i="86"/>
  <c r="C167" i="86" s="1"/>
  <c r="C181" i="86" s="1"/>
  <c r="C195" i="86" s="1"/>
  <c r="C209" i="86" s="1"/>
  <c r="C222" i="86" s="1"/>
  <c r="C236" i="86" s="1"/>
  <c r="C250" i="86" s="1"/>
  <c r="C264" i="86" s="1"/>
  <c r="C278" i="86" s="1"/>
  <c r="C292" i="86" s="1"/>
  <c r="C306" i="86" s="1"/>
  <c r="C320" i="86" s="1"/>
  <c r="C333" i="86" s="1"/>
  <c r="M333" i="86" s="1"/>
  <c r="C147" i="86"/>
  <c r="C161" i="86" s="1"/>
  <c r="C175" i="86" s="1"/>
  <c r="C189" i="86" s="1"/>
  <c r="C203" i="86" s="1"/>
  <c r="C216" i="86" s="1"/>
  <c r="C242" i="86"/>
  <c r="C256" i="86" s="1"/>
  <c r="C270" i="86" s="1"/>
  <c r="C284" i="86" s="1"/>
  <c r="C298" i="86" s="1"/>
  <c r="C312" i="86" s="1"/>
  <c r="C325" i="86" s="1"/>
  <c r="H325" i="86" s="1"/>
  <c r="C151" i="86"/>
  <c r="C165" i="86" s="1"/>
  <c r="C179" i="86" s="1"/>
  <c r="C193" i="86" s="1"/>
  <c r="C207" i="86" s="1"/>
  <c r="C220" i="86" s="1"/>
  <c r="C246" i="86"/>
  <c r="C260" i="86" s="1"/>
  <c r="C274" i="86" s="1"/>
  <c r="C288" i="86" s="1"/>
  <c r="C302" i="86" s="1"/>
  <c r="C316" i="86" s="1"/>
  <c r="C329" i="86" s="1"/>
  <c r="L329" i="86" s="1"/>
  <c r="C144" i="86"/>
  <c r="C158" i="86" s="1"/>
  <c r="C172" i="86" s="1"/>
  <c r="C186" i="86" s="1"/>
  <c r="C200" i="86" s="1"/>
  <c r="C213" i="86" s="1"/>
  <c r="C239" i="86"/>
  <c r="C253" i="86" s="1"/>
  <c r="C267" i="86" s="1"/>
  <c r="C281" i="86" s="1"/>
  <c r="C295" i="86" s="1"/>
  <c r="C309" i="86" s="1"/>
  <c r="C322" i="86" s="1"/>
  <c r="H322" i="86" s="1"/>
  <c r="C150" i="86"/>
  <c r="C164" i="86" s="1"/>
  <c r="C178" i="86" s="1"/>
  <c r="C192" i="86" s="1"/>
  <c r="C206" i="86" s="1"/>
  <c r="C219" i="86" s="1"/>
  <c r="C243" i="86"/>
  <c r="C257" i="86" s="1"/>
  <c r="C271" i="86" s="1"/>
  <c r="C285" i="86" s="1"/>
  <c r="C299" i="86" s="1"/>
  <c r="C313" i="86" s="1"/>
  <c r="C326" i="86" s="1"/>
  <c r="L326" i="86" s="1"/>
  <c r="C152" i="86"/>
  <c r="C166" i="86" s="1"/>
  <c r="C180" i="86" s="1"/>
  <c r="C194" i="86" s="1"/>
  <c r="C208" i="86" s="1"/>
  <c r="C221" i="86" s="1"/>
  <c r="C240" i="86"/>
  <c r="C254" i="86" s="1"/>
  <c r="C268" i="86" s="1"/>
  <c r="C282" i="86" s="1"/>
  <c r="C296" i="86" s="1"/>
  <c r="C310" i="86" s="1"/>
  <c r="C323" i="86" s="1"/>
  <c r="I323" i="86" s="1"/>
  <c r="C157" i="70"/>
  <c r="C171" i="70" s="1"/>
  <c r="C185" i="70" s="1"/>
  <c r="C199" i="70" s="1"/>
  <c r="C241" i="70"/>
  <c r="C255" i="70" s="1"/>
  <c r="C269" i="70" s="1"/>
  <c r="C283" i="70" s="1"/>
  <c r="C297" i="70" s="1"/>
  <c r="C311" i="70" s="1"/>
  <c r="Q311" i="70" s="1"/>
  <c r="Q283" i="70" s="1"/>
  <c r="Q241" i="70" s="1"/>
  <c r="C162" i="70"/>
  <c r="C176" i="70" s="1"/>
  <c r="C190" i="70" s="1"/>
  <c r="C204" i="70" s="1"/>
  <c r="C246" i="70"/>
  <c r="C260" i="70" s="1"/>
  <c r="C274" i="70" s="1"/>
  <c r="C288" i="70" s="1"/>
  <c r="C302" i="70" s="1"/>
  <c r="C316" i="70" s="1"/>
  <c r="C156" i="70"/>
  <c r="C170" i="70" s="1"/>
  <c r="C184" i="70" s="1"/>
  <c r="C198" i="70" s="1"/>
  <c r="C240" i="70"/>
  <c r="C254" i="70" s="1"/>
  <c r="C268" i="70" s="1"/>
  <c r="C282" i="70" s="1"/>
  <c r="C296" i="70" s="1"/>
  <c r="C310" i="70" s="1"/>
  <c r="C242" i="70"/>
  <c r="C256" i="70" s="1"/>
  <c r="C270" i="70" s="1"/>
  <c r="C284" i="70" s="1"/>
  <c r="C298" i="70" s="1"/>
  <c r="C312" i="70" s="1"/>
  <c r="L312" i="70" s="1"/>
  <c r="L284" i="70" s="1"/>
  <c r="L242" i="70" s="1"/>
  <c r="C243" i="70"/>
  <c r="C257" i="70" s="1"/>
  <c r="C271" i="70" s="1"/>
  <c r="C285" i="70" s="1"/>
  <c r="C299" i="70" s="1"/>
  <c r="C313" i="70" s="1"/>
  <c r="J313" i="70" s="1"/>
  <c r="J285" i="70" s="1"/>
  <c r="C245" i="70"/>
  <c r="C259" i="70" s="1"/>
  <c r="C273" i="70" s="1"/>
  <c r="C287" i="70" s="1"/>
  <c r="C301" i="70" s="1"/>
  <c r="C315" i="70" s="1"/>
  <c r="O315" i="70" s="1"/>
  <c r="O287" i="70" s="1"/>
  <c r="O245" i="70" s="1"/>
  <c r="C236" i="70"/>
  <c r="C250" i="70" s="1"/>
  <c r="C264" i="70" s="1"/>
  <c r="C278" i="70" s="1"/>
  <c r="C292" i="70" s="1"/>
  <c r="C306" i="70" s="1"/>
  <c r="C237" i="70"/>
  <c r="C251" i="70" s="1"/>
  <c r="C265" i="70" s="1"/>
  <c r="C279" i="70" s="1"/>
  <c r="C293" i="70" s="1"/>
  <c r="C307" i="70" s="1"/>
  <c r="O307" i="70" s="1"/>
  <c r="O279" i="70" s="1"/>
  <c r="O237" i="70" s="1"/>
  <c r="C235" i="70"/>
  <c r="C249" i="70" s="1"/>
  <c r="C263" i="70" s="1"/>
  <c r="C277" i="70" s="1"/>
  <c r="C291" i="70" s="1"/>
  <c r="C305" i="70" s="1"/>
  <c r="L224" i="70"/>
  <c r="B195" i="62"/>
  <c r="B182" i="62"/>
  <c r="DB222" i="86" l="1"/>
  <c r="J323" i="86"/>
  <c r="I326" i="86"/>
  <c r="M326" i="86"/>
  <c r="R322" i="86"/>
  <c r="R309" i="86" s="1"/>
  <c r="M323" i="86"/>
  <c r="P4" i="104"/>
  <c r="P15" i="104" s="1"/>
  <c r="P7" i="104"/>
  <c r="P18" i="104" s="1"/>
  <c r="N9" i="104"/>
  <c r="N20" i="104" s="1"/>
  <c r="P5" i="104"/>
  <c r="P16" i="104" s="1"/>
  <c r="N16" i="104"/>
  <c r="O308" i="86"/>
  <c r="O294" i="86"/>
  <c r="O252" i="86" s="1"/>
  <c r="N321" i="86"/>
  <c r="K325" i="86"/>
  <c r="K298" i="86" s="1"/>
  <c r="K326" i="86"/>
  <c r="N322" i="86"/>
  <c r="N309" i="86" s="1"/>
  <c r="L321" i="86"/>
  <c r="I321" i="86"/>
  <c r="J308" i="86" s="1"/>
  <c r="J321" i="86"/>
  <c r="P325" i="86"/>
  <c r="P298" i="86" s="1"/>
  <c r="I322" i="86"/>
  <c r="I295" i="86" s="1"/>
  <c r="H321" i="86"/>
  <c r="H308" i="86" s="1"/>
  <c r="K321" i="86"/>
  <c r="K294" i="86" s="1"/>
  <c r="R321" i="86"/>
  <c r="R308" i="86" s="1"/>
  <c r="M321" i="86"/>
  <c r="Q321" i="86"/>
  <c r="P321" i="86"/>
  <c r="M306" i="86"/>
  <c r="L302" i="86"/>
  <c r="C234" i="86"/>
  <c r="C248" i="86" s="1"/>
  <c r="C262" i="86" s="1"/>
  <c r="C276" i="86" s="1"/>
  <c r="C290" i="86" s="1"/>
  <c r="C304" i="86" s="1"/>
  <c r="C318" i="86" s="1"/>
  <c r="C331" i="86" s="1"/>
  <c r="H315" i="86"/>
  <c r="H301" i="86"/>
  <c r="R333" i="86"/>
  <c r="K333" i="86"/>
  <c r="L333" i="86"/>
  <c r="I333" i="86"/>
  <c r="N333" i="86"/>
  <c r="H333" i="86"/>
  <c r="Q333" i="86"/>
  <c r="P333" i="86"/>
  <c r="J333" i="86"/>
  <c r="P329" i="86"/>
  <c r="Q329" i="86"/>
  <c r="R329" i="86"/>
  <c r="J329" i="86"/>
  <c r="K329" i="86"/>
  <c r="M329" i="86"/>
  <c r="I329" i="86"/>
  <c r="N329" i="86"/>
  <c r="O329" i="86"/>
  <c r="H329" i="86"/>
  <c r="C235" i="86"/>
  <c r="C249" i="86" s="1"/>
  <c r="C263" i="86" s="1"/>
  <c r="C277" i="86" s="1"/>
  <c r="C291" i="86" s="1"/>
  <c r="C305" i="86" s="1"/>
  <c r="C319" i="86" s="1"/>
  <c r="C332" i="86" s="1"/>
  <c r="L299" i="86"/>
  <c r="H298" i="86"/>
  <c r="H312" i="86"/>
  <c r="O333" i="86"/>
  <c r="C233" i="86"/>
  <c r="C247" i="86" s="1"/>
  <c r="C261" i="86" s="1"/>
  <c r="C275" i="86" s="1"/>
  <c r="C289" i="86" s="1"/>
  <c r="C303" i="86" s="1"/>
  <c r="C317" i="86" s="1"/>
  <c r="C330" i="86" s="1"/>
  <c r="Q294" i="86"/>
  <c r="Q308" i="86"/>
  <c r="M299" i="86"/>
  <c r="R323" i="86"/>
  <c r="N323" i="86"/>
  <c r="H323" i="86"/>
  <c r="O323" i="86"/>
  <c r="P323" i="86"/>
  <c r="J322" i="86"/>
  <c r="L322" i="86"/>
  <c r="M322" i="86"/>
  <c r="P322" i="86"/>
  <c r="R328" i="86"/>
  <c r="Q322" i="86"/>
  <c r="K322" i="86"/>
  <c r="O325" i="86"/>
  <c r="O326" i="86"/>
  <c r="M325" i="86"/>
  <c r="N326" i="86"/>
  <c r="C230" i="86"/>
  <c r="C244" i="86" s="1"/>
  <c r="C258" i="86" s="1"/>
  <c r="C272" i="86" s="1"/>
  <c r="C286" i="86" s="1"/>
  <c r="C300" i="86" s="1"/>
  <c r="C314" i="86" s="1"/>
  <c r="C327" i="86" s="1"/>
  <c r="J296" i="86"/>
  <c r="C227" i="86"/>
  <c r="C241" i="86" s="1"/>
  <c r="C255" i="86" s="1"/>
  <c r="C269" i="86" s="1"/>
  <c r="C283" i="86" s="1"/>
  <c r="C297" i="86" s="1"/>
  <c r="C311" i="86" s="1"/>
  <c r="C324" i="86" s="1"/>
  <c r="L323" i="86"/>
  <c r="I328" i="86"/>
  <c r="O328" i="86"/>
  <c r="P328" i="86"/>
  <c r="L328" i="86"/>
  <c r="J328" i="86"/>
  <c r="Q328" i="86"/>
  <c r="K328" i="86"/>
  <c r="K299" i="86"/>
  <c r="K313" i="86"/>
  <c r="J313" i="86"/>
  <c r="I299" i="86"/>
  <c r="H295" i="86"/>
  <c r="H309" i="86"/>
  <c r="N328" i="86"/>
  <c r="I296" i="86"/>
  <c r="J310" i="86"/>
  <c r="R326" i="86"/>
  <c r="H326" i="86"/>
  <c r="P326" i="86"/>
  <c r="Q326" i="86"/>
  <c r="J326" i="86"/>
  <c r="R325" i="86"/>
  <c r="L325" i="86"/>
  <c r="Q325" i="86"/>
  <c r="J325" i="86"/>
  <c r="P294" i="86"/>
  <c r="P308" i="86"/>
  <c r="K323" i="86"/>
  <c r="Q323" i="86"/>
  <c r="I325" i="86"/>
  <c r="M328" i="86"/>
  <c r="N325" i="86"/>
  <c r="O322" i="86"/>
  <c r="L266" i="70"/>
  <c r="P311" i="70"/>
  <c r="P283" i="70" s="1"/>
  <c r="P241" i="70" s="1"/>
  <c r="N311" i="70"/>
  <c r="N283" i="70" s="1"/>
  <c r="N241" i="70" s="1"/>
  <c r="P322" i="70"/>
  <c r="P295" i="70" s="1"/>
  <c r="P253" i="70" s="1"/>
  <c r="J312" i="70"/>
  <c r="J284" i="70" s="1"/>
  <c r="J242" i="70" s="1"/>
  <c r="Q313" i="70"/>
  <c r="Q285" i="70" s="1"/>
  <c r="Q243" i="70" s="1"/>
  <c r="K312" i="70"/>
  <c r="K284" i="70" s="1"/>
  <c r="K242" i="70" s="1"/>
  <c r="R224" i="70"/>
  <c r="H321" i="70"/>
  <c r="H294" i="70" s="1"/>
  <c r="H252" i="70" s="1"/>
  <c r="H224" i="70" s="1"/>
  <c r="I321" i="70"/>
  <c r="I294" i="70" s="1"/>
  <c r="I252" i="70" s="1"/>
  <c r="J238" i="70"/>
  <c r="J224" i="70" s="1"/>
  <c r="J266" i="70"/>
  <c r="Q266" i="70"/>
  <c r="K267" i="70"/>
  <c r="K273" i="70"/>
  <c r="C323" i="70"/>
  <c r="I310" i="70"/>
  <c r="I282" i="70" s="1"/>
  <c r="I240" i="70" s="1"/>
  <c r="M310" i="70"/>
  <c r="M282" i="70" s="1"/>
  <c r="M240" i="70" s="1"/>
  <c r="H310" i="70"/>
  <c r="H282" i="70" s="1"/>
  <c r="J310" i="70"/>
  <c r="J282" i="70" s="1"/>
  <c r="R310" i="70"/>
  <c r="R282" i="70" s="1"/>
  <c r="R240" i="70" s="1"/>
  <c r="N310" i="70"/>
  <c r="N282" i="70" s="1"/>
  <c r="N240" i="70" s="1"/>
  <c r="P310" i="70"/>
  <c r="P282" i="70" s="1"/>
  <c r="P240" i="70" s="1"/>
  <c r="K310" i="70"/>
  <c r="K282" i="70" s="1"/>
  <c r="O310" i="70"/>
  <c r="O282" i="70" s="1"/>
  <c r="O240" i="70" s="1"/>
  <c r="L310" i="70"/>
  <c r="L282" i="70" s="1"/>
  <c r="L240" i="70" s="1"/>
  <c r="Q310" i="70"/>
  <c r="Q282" i="70" s="1"/>
  <c r="Q240" i="70" s="1"/>
  <c r="K236" i="70"/>
  <c r="K264" i="70"/>
  <c r="J243" i="70"/>
  <c r="J271" i="70"/>
  <c r="C318" i="70"/>
  <c r="H305" i="70"/>
  <c r="H277" i="70" s="1"/>
  <c r="I305" i="70"/>
  <c r="I277" i="70" s="1"/>
  <c r="I235" i="70" s="1"/>
  <c r="P305" i="70"/>
  <c r="P277" i="70" s="1"/>
  <c r="P235" i="70" s="1"/>
  <c r="L305" i="70"/>
  <c r="L277" i="70" s="1"/>
  <c r="L235" i="70" s="1"/>
  <c r="O305" i="70"/>
  <c r="O277" i="70" s="1"/>
  <c r="O235" i="70" s="1"/>
  <c r="Q305" i="70"/>
  <c r="Q277" i="70" s="1"/>
  <c r="Q235" i="70" s="1"/>
  <c r="K305" i="70"/>
  <c r="K277" i="70" s="1"/>
  <c r="K235" i="70" s="1"/>
  <c r="R305" i="70"/>
  <c r="R277" i="70" s="1"/>
  <c r="R235" i="70" s="1"/>
  <c r="M305" i="70"/>
  <c r="M277" i="70" s="1"/>
  <c r="M235" i="70" s="1"/>
  <c r="J305" i="70"/>
  <c r="J277" i="70" s="1"/>
  <c r="J235" i="70" s="1"/>
  <c r="N305" i="70"/>
  <c r="N277" i="70" s="1"/>
  <c r="N235" i="70" s="1"/>
  <c r="C319" i="70"/>
  <c r="I306" i="70"/>
  <c r="I278" i="70" s="1"/>
  <c r="H306" i="70"/>
  <c r="H278" i="70" s="1"/>
  <c r="M306" i="70"/>
  <c r="M278" i="70" s="1"/>
  <c r="M236" i="70" s="1"/>
  <c r="N306" i="70"/>
  <c r="N278" i="70" s="1"/>
  <c r="N236" i="70" s="1"/>
  <c r="C329" i="70"/>
  <c r="I316" i="70"/>
  <c r="I288" i="70" s="1"/>
  <c r="M316" i="70"/>
  <c r="M288" i="70" s="1"/>
  <c r="M246" i="70" s="1"/>
  <c r="N316" i="70"/>
  <c r="N288" i="70" s="1"/>
  <c r="N246" i="70" s="1"/>
  <c r="H316" i="70"/>
  <c r="H288" i="70" s="1"/>
  <c r="J304" i="70"/>
  <c r="J276" i="70" s="1"/>
  <c r="M207" i="70"/>
  <c r="M180" i="70" s="1"/>
  <c r="M138" i="70" s="1"/>
  <c r="I207" i="70"/>
  <c r="I180" i="70" s="1"/>
  <c r="I138" i="70" s="1"/>
  <c r="L207" i="70"/>
  <c r="L180" i="70" s="1"/>
  <c r="L138" i="70" s="1"/>
  <c r="H207" i="70"/>
  <c r="H180" i="70" s="1"/>
  <c r="Q207" i="70"/>
  <c r="Q180" i="70" s="1"/>
  <c r="Q138" i="70" s="1"/>
  <c r="P207" i="70"/>
  <c r="P180" i="70" s="1"/>
  <c r="P138" i="70" s="1"/>
  <c r="J207" i="70"/>
  <c r="J180" i="70" s="1"/>
  <c r="R207" i="70"/>
  <c r="K207" i="70"/>
  <c r="K180" i="70" s="1"/>
  <c r="O207" i="70"/>
  <c r="O180" i="70" s="1"/>
  <c r="O138" i="70" s="1"/>
  <c r="N207" i="70"/>
  <c r="N180" i="70" s="1"/>
  <c r="N138" i="70" s="1"/>
  <c r="J316" i="70"/>
  <c r="J288" i="70" s="1"/>
  <c r="J322" i="70"/>
  <c r="J295" i="70" s="1"/>
  <c r="J253" i="70" s="1"/>
  <c r="Q315" i="70"/>
  <c r="Q287" i="70" s="1"/>
  <c r="Q245" i="70" s="1"/>
  <c r="L322" i="70"/>
  <c r="L295" i="70" s="1"/>
  <c r="L253" i="70" s="1"/>
  <c r="R307" i="70"/>
  <c r="R279" i="70" s="1"/>
  <c r="R237" i="70" s="1"/>
  <c r="O206" i="70"/>
  <c r="O179" i="70" s="1"/>
  <c r="I206" i="70"/>
  <c r="I179" i="70" s="1"/>
  <c r="N206" i="70"/>
  <c r="N179" i="70" s="1"/>
  <c r="Q206" i="70"/>
  <c r="Q179" i="70" s="1"/>
  <c r="P206" i="70"/>
  <c r="P179" i="70" s="1"/>
  <c r="L206" i="70"/>
  <c r="L179" i="70" s="1"/>
  <c r="R206" i="70"/>
  <c r="M206" i="70"/>
  <c r="M179" i="70" s="1"/>
  <c r="H206" i="70"/>
  <c r="H179" i="70" s="1"/>
  <c r="K206" i="70"/>
  <c r="K179" i="70" s="1"/>
  <c r="J206" i="70"/>
  <c r="J179" i="70" s="1"/>
  <c r="C328" i="70"/>
  <c r="I315" i="70"/>
  <c r="I287" i="70" s="1"/>
  <c r="I245" i="70" s="1"/>
  <c r="H315" i="70"/>
  <c r="H287" i="70" s="1"/>
  <c r="M315" i="70"/>
  <c r="M287" i="70" s="1"/>
  <c r="M245" i="70" s="1"/>
  <c r="N315" i="70"/>
  <c r="N287" i="70" s="1"/>
  <c r="N245" i="70" s="1"/>
  <c r="C217" i="70"/>
  <c r="M204" i="70"/>
  <c r="M176" i="70" s="1"/>
  <c r="M134" i="70" s="1"/>
  <c r="L204" i="70"/>
  <c r="L176" i="70" s="1"/>
  <c r="L134" i="70" s="1"/>
  <c r="O204" i="70"/>
  <c r="O176" i="70" s="1"/>
  <c r="O134" i="70" s="1"/>
  <c r="H204" i="70"/>
  <c r="H176" i="70" s="1"/>
  <c r="H134" i="70" s="1"/>
  <c r="N204" i="70"/>
  <c r="N176" i="70" s="1"/>
  <c r="N134" i="70" s="1"/>
  <c r="I204" i="70"/>
  <c r="I176" i="70" s="1"/>
  <c r="I134" i="70" s="1"/>
  <c r="P204" i="70"/>
  <c r="P176" i="70" s="1"/>
  <c r="P134" i="70" s="1"/>
  <c r="Q204" i="70"/>
  <c r="Q176" i="70" s="1"/>
  <c r="Q134" i="70" s="1"/>
  <c r="K204" i="70"/>
  <c r="K176" i="70" s="1"/>
  <c r="K134" i="70" s="1"/>
  <c r="J204" i="70"/>
  <c r="J176" i="70" s="1"/>
  <c r="J134" i="70" s="1"/>
  <c r="L123" i="70"/>
  <c r="J306" i="70"/>
  <c r="J278" i="70" s="1"/>
  <c r="Q322" i="70"/>
  <c r="Q295" i="70" s="1"/>
  <c r="Q253" i="70" s="1"/>
  <c r="Q225" i="70" s="1"/>
  <c r="K316" i="70"/>
  <c r="K288" i="70" s="1"/>
  <c r="Q307" i="70"/>
  <c r="Q279" i="70" s="1"/>
  <c r="Q237" i="70" s="1"/>
  <c r="Q306" i="70"/>
  <c r="Q278" i="70" s="1"/>
  <c r="Q236" i="70" s="1"/>
  <c r="O316" i="70"/>
  <c r="O288" i="70" s="1"/>
  <c r="O246" i="70" s="1"/>
  <c r="O312" i="70"/>
  <c r="O284" i="70" s="1"/>
  <c r="O242" i="70" s="1"/>
  <c r="K214" i="70"/>
  <c r="K187" i="70" s="1"/>
  <c r="K145" i="70" s="1"/>
  <c r="Q214" i="70"/>
  <c r="Q187" i="70" s="1"/>
  <c r="Q145" i="70" s="1"/>
  <c r="H214" i="70"/>
  <c r="H187" i="70" s="1"/>
  <c r="J214" i="70"/>
  <c r="J187" i="70" s="1"/>
  <c r="J145" i="70" s="1"/>
  <c r="J117" i="70" s="1"/>
  <c r="P214" i="70"/>
  <c r="P187" i="70" s="1"/>
  <c r="P145" i="70" s="1"/>
  <c r="O214" i="70"/>
  <c r="O187" i="70" s="1"/>
  <c r="O145" i="70" s="1"/>
  <c r="N214" i="70"/>
  <c r="N187" i="70" s="1"/>
  <c r="N145" i="70" s="1"/>
  <c r="I214" i="70"/>
  <c r="I187" i="70" s="1"/>
  <c r="R214" i="70"/>
  <c r="M214" i="70"/>
  <c r="M187" i="70" s="1"/>
  <c r="M145" i="70" s="1"/>
  <c r="L214" i="70"/>
  <c r="L187" i="70" s="1"/>
  <c r="L145" i="70" s="1"/>
  <c r="L315" i="70"/>
  <c r="L287" i="70" s="1"/>
  <c r="L245" i="70" s="1"/>
  <c r="L307" i="70"/>
  <c r="L279" i="70" s="1"/>
  <c r="L237" i="70" s="1"/>
  <c r="R306" i="70"/>
  <c r="R278" i="70" s="1"/>
  <c r="R236" i="70" s="1"/>
  <c r="R304" i="70"/>
  <c r="R276" i="70" s="1"/>
  <c r="R234" i="70" s="1"/>
  <c r="C211" i="70"/>
  <c r="M198" i="70"/>
  <c r="M170" i="70" s="1"/>
  <c r="M128" i="70" s="1"/>
  <c r="L198" i="70"/>
  <c r="L170" i="70" s="1"/>
  <c r="L128" i="70" s="1"/>
  <c r="Q198" i="70"/>
  <c r="Q170" i="70" s="1"/>
  <c r="Q128" i="70" s="1"/>
  <c r="P198" i="70"/>
  <c r="P170" i="70" s="1"/>
  <c r="P128" i="70" s="1"/>
  <c r="J198" i="70"/>
  <c r="J170" i="70" s="1"/>
  <c r="J128" i="70" s="1"/>
  <c r="K198" i="70"/>
  <c r="K170" i="70" s="1"/>
  <c r="K128" i="70" s="1"/>
  <c r="N198" i="70"/>
  <c r="N170" i="70" s="1"/>
  <c r="N128" i="70" s="1"/>
  <c r="O198" i="70"/>
  <c r="O170" i="70" s="1"/>
  <c r="O128" i="70" s="1"/>
  <c r="H198" i="70"/>
  <c r="H170" i="70" s="1"/>
  <c r="H128" i="70" s="1"/>
  <c r="I198" i="70"/>
  <c r="I170" i="70" s="1"/>
  <c r="I128" i="70" s="1"/>
  <c r="C326" i="70"/>
  <c r="M313" i="70"/>
  <c r="M285" i="70" s="1"/>
  <c r="M243" i="70" s="1"/>
  <c r="N313" i="70"/>
  <c r="N285" i="70" s="1"/>
  <c r="N243" i="70" s="1"/>
  <c r="H313" i="70"/>
  <c r="H285" i="70" s="1"/>
  <c r="I313" i="70"/>
  <c r="I285" i="70" s="1"/>
  <c r="P313" i="70"/>
  <c r="P285" i="70" s="1"/>
  <c r="P243" i="70" s="1"/>
  <c r="C324" i="70"/>
  <c r="H311" i="70"/>
  <c r="H283" i="70" s="1"/>
  <c r="I311" i="70"/>
  <c r="I283" i="70" s="1"/>
  <c r="I241" i="70" s="1"/>
  <c r="J311" i="70"/>
  <c r="J283" i="70" s="1"/>
  <c r="J241" i="70" s="1"/>
  <c r="R266" i="70"/>
  <c r="I266" i="70"/>
  <c r="K262" i="70"/>
  <c r="K270" i="70"/>
  <c r="P307" i="70"/>
  <c r="P279" i="70" s="1"/>
  <c r="P237" i="70" s="1"/>
  <c r="P316" i="70"/>
  <c r="P288" i="70" s="1"/>
  <c r="P246" i="70" s="1"/>
  <c r="J307" i="70"/>
  <c r="J279" i="70" s="1"/>
  <c r="P315" i="70"/>
  <c r="P287" i="70" s="1"/>
  <c r="P245" i="70" s="1"/>
  <c r="Q312" i="70"/>
  <c r="Q284" i="70" s="1"/>
  <c r="Q242" i="70" s="1"/>
  <c r="K313" i="70"/>
  <c r="K285" i="70" s="1"/>
  <c r="Q304" i="70"/>
  <c r="Q276" i="70" s="1"/>
  <c r="Q234" i="70" s="1"/>
  <c r="K311" i="70"/>
  <c r="K283" i="70" s="1"/>
  <c r="K241" i="70" s="1"/>
  <c r="L304" i="70"/>
  <c r="L276" i="70" s="1"/>
  <c r="P123" i="70"/>
  <c r="C320" i="70"/>
  <c r="I307" i="70"/>
  <c r="I279" i="70" s="1"/>
  <c r="M307" i="70"/>
  <c r="M279" i="70" s="1"/>
  <c r="M237" i="70" s="1"/>
  <c r="H307" i="70"/>
  <c r="H279" i="70" s="1"/>
  <c r="N307" i="70"/>
  <c r="N279" i="70" s="1"/>
  <c r="N237" i="70" s="1"/>
  <c r="C325" i="70"/>
  <c r="I312" i="70"/>
  <c r="I284" i="70" s="1"/>
  <c r="H312" i="70"/>
  <c r="H284" i="70" s="1"/>
  <c r="M312" i="70"/>
  <c r="M284" i="70" s="1"/>
  <c r="M242" i="70" s="1"/>
  <c r="N312" i="70"/>
  <c r="N284" i="70" s="1"/>
  <c r="N242" i="70" s="1"/>
  <c r="C212" i="70"/>
  <c r="K199" i="70"/>
  <c r="K171" i="70" s="1"/>
  <c r="K129" i="70" s="1"/>
  <c r="Q199" i="70"/>
  <c r="Q171" i="70" s="1"/>
  <c r="Q129" i="70" s="1"/>
  <c r="J199" i="70"/>
  <c r="J171" i="70" s="1"/>
  <c r="J129" i="70" s="1"/>
  <c r="P199" i="70"/>
  <c r="P171" i="70" s="1"/>
  <c r="P129" i="70" s="1"/>
  <c r="N199" i="70"/>
  <c r="N171" i="70" s="1"/>
  <c r="N129" i="70" s="1"/>
  <c r="H199" i="70"/>
  <c r="H171" i="70" s="1"/>
  <c r="H129" i="70" s="1"/>
  <c r="O199" i="70"/>
  <c r="O171" i="70" s="1"/>
  <c r="O129" i="70" s="1"/>
  <c r="L199" i="70"/>
  <c r="L171" i="70" s="1"/>
  <c r="L129" i="70" s="1"/>
  <c r="M199" i="70"/>
  <c r="M171" i="70" s="1"/>
  <c r="M129" i="70" s="1"/>
  <c r="I199" i="70"/>
  <c r="I171" i="70" s="1"/>
  <c r="I129" i="70" s="1"/>
  <c r="M311" i="70"/>
  <c r="M283" i="70" s="1"/>
  <c r="M241" i="70" s="1"/>
  <c r="O311" i="70"/>
  <c r="O283" i="70" s="1"/>
  <c r="O241" i="70" s="1"/>
  <c r="P312" i="70"/>
  <c r="P284" i="70" s="1"/>
  <c r="P242" i="70" s="1"/>
  <c r="O313" i="70"/>
  <c r="O285" i="70" s="1"/>
  <c r="O243" i="70" s="1"/>
  <c r="H239" i="70"/>
  <c r="H267" i="70"/>
  <c r="M210" i="70"/>
  <c r="M183" i="70" s="1"/>
  <c r="M141" i="70" s="1"/>
  <c r="L210" i="70"/>
  <c r="L183" i="70" s="1"/>
  <c r="L141" i="70" s="1"/>
  <c r="K210" i="70"/>
  <c r="K183" i="70" s="1"/>
  <c r="K141" i="70" s="1"/>
  <c r="J210" i="70"/>
  <c r="J183" i="70" s="1"/>
  <c r="J141" i="70" s="1"/>
  <c r="J113" i="70" s="1"/>
  <c r="N210" i="70"/>
  <c r="N183" i="70" s="1"/>
  <c r="N141" i="70" s="1"/>
  <c r="O210" i="70"/>
  <c r="O183" i="70" s="1"/>
  <c r="O141" i="70" s="1"/>
  <c r="Q210" i="70"/>
  <c r="Q183" i="70" s="1"/>
  <c r="Q141" i="70" s="1"/>
  <c r="H210" i="70"/>
  <c r="H183" i="70" s="1"/>
  <c r="R210" i="70"/>
  <c r="P210" i="70"/>
  <c r="P183" i="70" s="1"/>
  <c r="P141" i="70" s="1"/>
  <c r="I210" i="70"/>
  <c r="I183" i="70" s="1"/>
  <c r="O306" i="70"/>
  <c r="O278" i="70" s="1"/>
  <c r="O236" i="70" s="1"/>
  <c r="L306" i="70"/>
  <c r="L278" i="70" s="1"/>
  <c r="L236" i="70" s="1"/>
  <c r="L311" i="70"/>
  <c r="L283" i="70" s="1"/>
  <c r="L241" i="70" s="1"/>
  <c r="R316" i="70"/>
  <c r="R288" i="70" s="1"/>
  <c r="R246" i="70" s="1"/>
  <c r="C209" i="70"/>
  <c r="K196" i="70"/>
  <c r="K168" i="70" s="1"/>
  <c r="K126" i="70" s="1"/>
  <c r="Q196" i="70"/>
  <c r="Q168" i="70" s="1"/>
  <c r="Q126" i="70" s="1"/>
  <c r="H196" i="70"/>
  <c r="H168" i="70" s="1"/>
  <c r="H126" i="70" s="1"/>
  <c r="J196" i="70"/>
  <c r="J168" i="70" s="1"/>
  <c r="J126" i="70" s="1"/>
  <c r="P196" i="70"/>
  <c r="P168" i="70" s="1"/>
  <c r="P126" i="70" s="1"/>
  <c r="O196" i="70"/>
  <c r="O168" i="70" s="1"/>
  <c r="O126" i="70" s="1"/>
  <c r="N196" i="70"/>
  <c r="N168" i="70" s="1"/>
  <c r="N126" i="70" s="1"/>
  <c r="I196" i="70"/>
  <c r="I168" i="70" s="1"/>
  <c r="I126" i="70" s="1"/>
  <c r="L196" i="70"/>
  <c r="L168" i="70" s="1"/>
  <c r="L126" i="70" s="1"/>
  <c r="M196" i="70"/>
  <c r="M168" i="70" s="1"/>
  <c r="M126" i="70" s="1"/>
  <c r="C208" i="70"/>
  <c r="M195" i="70"/>
  <c r="M167" i="70" s="1"/>
  <c r="M125" i="70" s="1"/>
  <c r="I195" i="70"/>
  <c r="I167" i="70" s="1"/>
  <c r="I125" i="70" s="1"/>
  <c r="L195" i="70"/>
  <c r="L167" i="70" s="1"/>
  <c r="L125" i="70" s="1"/>
  <c r="H195" i="70"/>
  <c r="H167" i="70" s="1"/>
  <c r="O195" i="70"/>
  <c r="O167" i="70" s="1"/>
  <c r="O125" i="70" s="1"/>
  <c r="N195" i="70"/>
  <c r="N167" i="70" s="1"/>
  <c r="N125" i="70" s="1"/>
  <c r="J195" i="70"/>
  <c r="J167" i="70" s="1"/>
  <c r="J125" i="70" s="1"/>
  <c r="K195" i="70"/>
  <c r="K167" i="70" s="1"/>
  <c r="K125" i="70" s="1"/>
  <c r="Q195" i="70"/>
  <c r="Q167" i="70" s="1"/>
  <c r="Q125" i="70" s="1"/>
  <c r="P195" i="70"/>
  <c r="P167" i="70" s="1"/>
  <c r="P125" i="70" s="1"/>
  <c r="K307" i="70"/>
  <c r="K279" i="70" s="1"/>
  <c r="C213" i="70"/>
  <c r="O200" i="70"/>
  <c r="O172" i="70" s="1"/>
  <c r="O130" i="70" s="1"/>
  <c r="N200" i="70"/>
  <c r="N172" i="70" s="1"/>
  <c r="N130" i="70" s="1"/>
  <c r="I200" i="70"/>
  <c r="I172" i="70" s="1"/>
  <c r="I130" i="70" s="1"/>
  <c r="K200" i="70"/>
  <c r="K172" i="70" s="1"/>
  <c r="K130" i="70" s="1"/>
  <c r="J200" i="70"/>
  <c r="J172" i="70" s="1"/>
  <c r="J130" i="70" s="1"/>
  <c r="H200" i="70"/>
  <c r="H172" i="70" s="1"/>
  <c r="H130" i="70" s="1"/>
  <c r="L200" i="70"/>
  <c r="L172" i="70" s="1"/>
  <c r="L130" i="70" s="1"/>
  <c r="M200" i="70"/>
  <c r="M172" i="70" s="1"/>
  <c r="M130" i="70" s="1"/>
  <c r="Q200" i="70"/>
  <c r="Q172" i="70" s="1"/>
  <c r="Q130" i="70" s="1"/>
  <c r="P200" i="70"/>
  <c r="P172" i="70" s="1"/>
  <c r="P130" i="70" s="1"/>
  <c r="C317" i="70"/>
  <c r="M304" i="70"/>
  <c r="M276" i="70" s="1"/>
  <c r="M234" i="70" s="1"/>
  <c r="N304" i="70"/>
  <c r="N276" i="70" s="1"/>
  <c r="I304" i="70"/>
  <c r="I276" i="70" s="1"/>
  <c r="H304" i="70"/>
  <c r="H276" i="70" s="1"/>
  <c r="P304" i="70"/>
  <c r="P276" i="70" s="1"/>
  <c r="P234" i="70" s="1"/>
  <c r="M216" i="70"/>
  <c r="M189" i="70" s="1"/>
  <c r="M147" i="70" s="1"/>
  <c r="L216" i="70"/>
  <c r="L189" i="70" s="1"/>
  <c r="L147" i="70" s="1"/>
  <c r="L119" i="70" s="1"/>
  <c r="Q216" i="70"/>
  <c r="Q189" i="70" s="1"/>
  <c r="Q147" i="70" s="1"/>
  <c r="P216" i="70"/>
  <c r="P189" i="70" s="1"/>
  <c r="P147" i="70" s="1"/>
  <c r="N216" i="70"/>
  <c r="N189" i="70" s="1"/>
  <c r="N147" i="70" s="1"/>
  <c r="N119" i="70" s="1"/>
  <c r="I216" i="70"/>
  <c r="I189" i="70" s="1"/>
  <c r="I147" i="70" s="1"/>
  <c r="I119" i="70" s="1"/>
  <c r="O216" i="70"/>
  <c r="O189" i="70" s="1"/>
  <c r="O147" i="70" s="1"/>
  <c r="O119" i="70" s="1"/>
  <c r="H216" i="70"/>
  <c r="H189" i="70" s="1"/>
  <c r="K216" i="70"/>
  <c r="K189" i="70" s="1"/>
  <c r="R216" i="70"/>
  <c r="J216" i="70"/>
  <c r="J189" i="70" s="1"/>
  <c r="L316" i="70"/>
  <c r="L288" i="70" s="1"/>
  <c r="L246" i="70" s="1"/>
  <c r="R313" i="70"/>
  <c r="R285" i="70" s="1"/>
  <c r="R243" i="70" s="1"/>
  <c r="M322" i="70"/>
  <c r="M295" i="70" s="1"/>
  <c r="M253" i="70" s="1"/>
  <c r="N322" i="70"/>
  <c r="N295" i="70" s="1"/>
  <c r="N253" i="70" s="1"/>
  <c r="N225" i="70" s="1"/>
  <c r="H322" i="70"/>
  <c r="H295" i="70" s="1"/>
  <c r="H253" i="70" s="1"/>
  <c r="H225" i="70" s="1"/>
  <c r="R322" i="70"/>
  <c r="R295" i="70" s="1"/>
  <c r="R253" i="70" s="1"/>
  <c r="I322" i="70"/>
  <c r="I295" i="70" s="1"/>
  <c r="I253" i="70" s="1"/>
  <c r="I225" i="70" s="1"/>
  <c r="K322" i="70"/>
  <c r="K295" i="70" s="1"/>
  <c r="K253" i="70" s="1"/>
  <c r="K225" i="70" s="1"/>
  <c r="R312" i="70"/>
  <c r="R284" i="70" s="1"/>
  <c r="R242" i="70" s="1"/>
  <c r="L313" i="70"/>
  <c r="L285" i="70" s="1"/>
  <c r="L243" i="70" s="1"/>
  <c r="R315" i="70"/>
  <c r="R287" i="70" s="1"/>
  <c r="R245" i="70" s="1"/>
  <c r="R311" i="70"/>
  <c r="R283" i="70" s="1"/>
  <c r="R241" i="70" s="1"/>
  <c r="J151" i="70"/>
  <c r="J159" i="70"/>
  <c r="I268" i="70"/>
  <c r="J225" i="70"/>
  <c r="J267" i="70"/>
  <c r="J273" i="70"/>
  <c r="K263" i="70"/>
  <c r="K269" i="70"/>
  <c r="I269" i="70"/>
  <c r="I273" i="70"/>
  <c r="I267" i="70"/>
  <c r="DB333" i="86"/>
  <c r="N152" i="70"/>
  <c r="N224" i="70"/>
  <c r="N266" i="70"/>
  <c r="Q224" i="70"/>
  <c r="P267" i="70"/>
  <c r="O225" i="70"/>
  <c r="O267" i="70"/>
  <c r="I224" i="70"/>
  <c r="M224" i="70"/>
  <c r="L267" i="70"/>
  <c r="L225" i="70"/>
  <c r="K117" i="70"/>
  <c r="I110" i="70"/>
  <c r="I152" i="70"/>
  <c r="M266" i="70"/>
  <c r="P266" i="70"/>
  <c r="P224" i="70"/>
  <c r="R267" i="70"/>
  <c r="R225" i="70"/>
  <c r="O110" i="70"/>
  <c r="O266" i="70"/>
  <c r="O224" i="70"/>
  <c r="L110" i="70"/>
  <c r="M225" i="70"/>
  <c r="P225" i="70"/>
  <c r="Q119" i="70"/>
  <c r="N110" i="70"/>
  <c r="M110" i="70"/>
  <c r="M152" i="70"/>
  <c r="K151" i="70"/>
  <c r="P161" i="70"/>
  <c r="P119" i="70"/>
  <c r="L161" i="70"/>
  <c r="O161" i="70"/>
  <c r="N161" i="70"/>
  <c r="O152" i="70"/>
  <c r="K11" i="101"/>
  <c r="J11" i="101"/>
  <c r="K10" i="101"/>
  <c r="J10" i="101"/>
  <c r="K9" i="101"/>
  <c r="J9" i="101"/>
  <c r="I11" i="101"/>
  <c r="I10" i="101"/>
  <c r="I9" i="101"/>
  <c r="K46" i="101"/>
  <c r="K47" i="101"/>
  <c r="K48" i="101"/>
  <c r="K49" i="101"/>
  <c r="J47" i="101"/>
  <c r="J48" i="101"/>
  <c r="J49" i="101"/>
  <c r="J46" i="101"/>
  <c r="K38" i="101"/>
  <c r="J38" i="101"/>
  <c r="K33" i="101"/>
  <c r="J33" i="101"/>
  <c r="K28" i="101"/>
  <c r="J28" i="101"/>
  <c r="N295" i="86" l="1"/>
  <c r="K308" i="86"/>
  <c r="M296" i="86"/>
  <c r="M240" i="86" s="1"/>
  <c r="I257" i="86"/>
  <c r="L257" i="86"/>
  <c r="L243" i="86"/>
  <c r="L229" i="86" s="1"/>
  <c r="L260" i="86"/>
  <c r="L246" i="86"/>
  <c r="L232" i="86" s="1"/>
  <c r="I254" i="86"/>
  <c r="I240" i="86"/>
  <c r="I253" i="86"/>
  <c r="K252" i="86"/>
  <c r="K238" i="86"/>
  <c r="J254" i="86"/>
  <c r="J240" i="86"/>
  <c r="K256" i="86"/>
  <c r="J294" i="86"/>
  <c r="K257" i="86"/>
  <c r="K243" i="86"/>
  <c r="K229" i="86" s="1"/>
  <c r="J309" i="86"/>
  <c r="H294" i="86"/>
  <c r="R294" i="86"/>
  <c r="R252" i="86" s="1"/>
  <c r="I294" i="86"/>
  <c r="O280" i="86"/>
  <c r="O238" i="86" s="1"/>
  <c r="J270" i="70"/>
  <c r="P9" i="104"/>
  <c r="P20" i="104" s="1"/>
  <c r="P312" i="86"/>
  <c r="P284" i="86" s="1"/>
  <c r="P242" i="86" s="1"/>
  <c r="K312" i="86"/>
  <c r="M294" i="86"/>
  <c r="N294" i="86"/>
  <c r="N308" i="86"/>
  <c r="L294" i="86"/>
  <c r="L308" i="86"/>
  <c r="J312" i="86"/>
  <c r="I298" i="86"/>
  <c r="P280" i="86"/>
  <c r="P238" i="86" s="1"/>
  <c r="P252" i="86"/>
  <c r="O316" i="86"/>
  <c r="O302" i="86"/>
  <c r="Q331" i="86"/>
  <c r="R331" i="86"/>
  <c r="P331" i="86"/>
  <c r="J331" i="86"/>
  <c r="L331" i="86"/>
  <c r="M331" i="86"/>
  <c r="O331" i="86"/>
  <c r="I331" i="86"/>
  <c r="H331" i="86"/>
  <c r="K331" i="86"/>
  <c r="N331" i="86"/>
  <c r="R280" i="86"/>
  <c r="R238" i="86" s="1"/>
  <c r="R313" i="86"/>
  <c r="R298" i="86"/>
  <c r="P301" i="86"/>
  <c r="P315" i="86"/>
  <c r="N313" i="86"/>
  <c r="N299" i="86"/>
  <c r="R300" i="86"/>
  <c r="R315" i="86"/>
  <c r="O310" i="86"/>
  <c r="O296" i="86"/>
  <c r="N239" i="86"/>
  <c r="N253" i="86"/>
  <c r="O306" i="86"/>
  <c r="O320" i="86"/>
  <c r="H306" i="86"/>
  <c r="H320" i="86"/>
  <c r="H287" i="86"/>
  <c r="H245" i="86" s="1"/>
  <c r="H259" i="86"/>
  <c r="R312" i="86"/>
  <c r="R297" i="86"/>
  <c r="I243" i="86"/>
  <c r="H280" i="86"/>
  <c r="H252" i="86"/>
  <c r="K295" i="86"/>
  <c r="K309" i="86"/>
  <c r="P295" i="86"/>
  <c r="P309" i="86"/>
  <c r="H310" i="86"/>
  <c r="H296" i="86"/>
  <c r="Q252" i="86"/>
  <c r="Q280" i="86"/>
  <c r="Q238" i="86" s="1"/>
  <c r="N302" i="86"/>
  <c r="N316" i="86"/>
  <c r="Q316" i="86"/>
  <c r="Q302" i="86"/>
  <c r="N306" i="86"/>
  <c r="N320" i="86"/>
  <c r="J299" i="86"/>
  <c r="K315" i="86"/>
  <c r="K301" i="86"/>
  <c r="M295" i="86"/>
  <c r="N310" i="86"/>
  <c r="N296" i="86"/>
  <c r="R332" i="86"/>
  <c r="P332" i="86"/>
  <c r="K332" i="86"/>
  <c r="H332" i="86"/>
  <c r="M332" i="86"/>
  <c r="N332" i="86"/>
  <c r="I332" i="86"/>
  <c r="J332" i="86"/>
  <c r="O332" i="86"/>
  <c r="L332" i="86"/>
  <c r="Q332" i="86"/>
  <c r="J316" i="86"/>
  <c r="I302" i="86"/>
  <c r="P302" i="86"/>
  <c r="P316" i="86"/>
  <c r="I306" i="86"/>
  <c r="J320" i="86"/>
  <c r="L298" i="86"/>
  <c r="I301" i="86"/>
  <c r="J315" i="86"/>
  <c r="R316" i="86"/>
  <c r="R301" i="86"/>
  <c r="Q296" i="86"/>
  <c r="Q310" i="86"/>
  <c r="N315" i="86"/>
  <c r="N301" i="86"/>
  <c r="L296" i="86"/>
  <c r="M298" i="86"/>
  <c r="L309" i="86"/>
  <c r="L295" i="86"/>
  <c r="R310" i="86"/>
  <c r="R295" i="86"/>
  <c r="M257" i="86"/>
  <c r="M243" i="86"/>
  <c r="M302" i="86"/>
  <c r="J306" i="86"/>
  <c r="L306" i="86"/>
  <c r="O295" i="86"/>
  <c r="O309" i="86"/>
  <c r="Q313" i="86"/>
  <c r="Q299" i="86"/>
  <c r="Q315" i="86"/>
  <c r="Q301" i="86"/>
  <c r="R330" i="86"/>
  <c r="L330" i="86"/>
  <c r="Q330" i="86"/>
  <c r="K330" i="86"/>
  <c r="I330" i="86"/>
  <c r="M330" i="86"/>
  <c r="N330" i="86"/>
  <c r="P330" i="86"/>
  <c r="J330" i="86"/>
  <c r="O330" i="86"/>
  <c r="H330" i="86"/>
  <c r="N298" i="86"/>
  <c r="N312" i="86"/>
  <c r="K296" i="86"/>
  <c r="K310" i="86"/>
  <c r="P313" i="86"/>
  <c r="P299" i="86"/>
  <c r="O313" i="86"/>
  <c r="O299" i="86"/>
  <c r="Q309" i="86"/>
  <c r="Q295" i="86"/>
  <c r="J295" i="86"/>
  <c r="H284" i="86"/>
  <c r="H242" i="86" s="1"/>
  <c r="H256" i="86"/>
  <c r="K316" i="86"/>
  <c r="K302" i="86"/>
  <c r="P306" i="86"/>
  <c r="P320" i="86"/>
  <c r="K306" i="86"/>
  <c r="K320" i="86"/>
  <c r="M250" i="86"/>
  <c r="M264" i="86"/>
  <c r="J298" i="86"/>
  <c r="J301" i="86"/>
  <c r="M301" i="86"/>
  <c r="Q298" i="86"/>
  <c r="Q312" i="86"/>
  <c r="H299" i="86"/>
  <c r="H313" i="86"/>
  <c r="H253" i="86"/>
  <c r="H281" i="86"/>
  <c r="H239" i="86" s="1"/>
  <c r="L301" i="86"/>
  <c r="O301" i="86"/>
  <c r="O315" i="86"/>
  <c r="L324" i="86"/>
  <c r="H324" i="86"/>
  <c r="R324" i="86"/>
  <c r="N324" i="86"/>
  <c r="Q324" i="86"/>
  <c r="P324" i="86"/>
  <c r="J324" i="86"/>
  <c r="M324" i="86"/>
  <c r="O324" i="86"/>
  <c r="K324" i="86"/>
  <c r="I324" i="86"/>
  <c r="L327" i="86"/>
  <c r="Q327" i="86"/>
  <c r="R327" i="86"/>
  <c r="K327" i="86"/>
  <c r="H327" i="86"/>
  <c r="M327" i="86"/>
  <c r="N327" i="86"/>
  <c r="O327" i="86"/>
  <c r="I327" i="86"/>
  <c r="P327" i="86"/>
  <c r="J327" i="86"/>
  <c r="O312" i="86"/>
  <c r="O298" i="86"/>
  <c r="P296" i="86"/>
  <c r="P310" i="86"/>
  <c r="P256" i="86"/>
  <c r="M254" i="86"/>
  <c r="H316" i="86"/>
  <c r="H302" i="86"/>
  <c r="J302" i="86"/>
  <c r="Q306" i="86"/>
  <c r="Q320" i="86"/>
  <c r="R320" i="86"/>
  <c r="R292" i="86" s="1"/>
  <c r="R305" i="86"/>
  <c r="J263" i="70"/>
  <c r="I263" i="70"/>
  <c r="M267" i="70"/>
  <c r="Q267" i="70"/>
  <c r="I161" i="70"/>
  <c r="J269" i="70"/>
  <c r="J155" i="70"/>
  <c r="J147" i="70"/>
  <c r="J119" i="70" s="1"/>
  <c r="J161" i="70"/>
  <c r="R189" i="70"/>
  <c r="R147" i="70" s="1"/>
  <c r="R203" i="70"/>
  <c r="R175" i="70" s="1"/>
  <c r="R133" i="70" s="1"/>
  <c r="I234" i="70"/>
  <c r="I262" i="70"/>
  <c r="I141" i="70"/>
  <c r="I113" i="70" s="1"/>
  <c r="I155" i="70"/>
  <c r="H265" i="70"/>
  <c r="H237" i="70"/>
  <c r="H269" i="70"/>
  <c r="H241" i="70"/>
  <c r="K211" i="70"/>
  <c r="K184" i="70" s="1"/>
  <c r="Q211" i="70"/>
  <c r="Q184" i="70" s="1"/>
  <c r="J211" i="70"/>
  <c r="J184" i="70" s="1"/>
  <c r="P211" i="70"/>
  <c r="P184" i="70" s="1"/>
  <c r="P142" i="70" s="1"/>
  <c r="M211" i="70"/>
  <c r="M184" i="70" s="1"/>
  <c r="M142" i="70" s="1"/>
  <c r="M114" i="70" s="1"/>
  <c r="L211" i="70"/>
  <c r="L184" i="70" s="1"/>
  <c r="L142" i="70" s="1"/>
  <c r="H211" i="70"/>
  <c r="H184" i="70" s="1"/>
  <c r="N211" i="70"/>
  <c r="N184" i="70" s="1"/>
  <c r="N142" i="70" s="1"/>
  <c r="R211" i="70"/>
  <c r="O211" i="70"/>
  <c r="O184" i="70" s="1"/>
  <c r="O142" i="70" s="1"/>
  <c r="O114" i="70" s="1"/>
  <c r="I211" i="70"/>
  <c r="I184" i="70" s="1"/>
  <c r="J137" i="70"/>
  <c r="P137" i="70"/>
  <c r="H152" i="70"/>
  <c r="H138" i="70"/>
  <c r="H110" i="70" s="1"/>
  <c r="H324" i="70"/>
  <c r="H297" i="70" s="1"/>
  <c r="H255" i="70" s="1"/>
  <c r="I324" i="70"/>
  <c r="I297" i="70" s="1"/>
  <c r="I255" i="70" s="1"/>
  <c r="I227" i="70" s="1"/>
  <c r="M324" i="70"/>
  <c r="M297" i="70" s="1"/>
  <c r="N324" i="70"/>
  <c r="N297" i="70" s="1"/>
  <c r="O324" i="70"/>
  <c r="O297" i="70" s="1"/>
  <c r="R324" i="70"/>
  <c r="R297" i="70" s="1"/>
  <c r="P324" i="70"/>
  <c r="P297" i="70" s="1"/>
  <c r="K324" i="70"/>
  <c r="K297" i="70" s="1"/>
  <c r="K255" i="70" s="1"/>
  <c r="K227" i="70" s="1"/>
  <c r="J324" i="70"/>
  <c r="J297" i="70" s="1"/>
  <c r="J255" i="70" s="1"/>
  <c r="J227" i="70" s="1"/>
  <c r="Q324" i="70"/>
  <c r="Q297" i="70" s="1"/>
  <c r="L324" i="70"/>
  <c r="L297" i="70" s="1"/>
  <c r="I326" i="70"/>
  <c r="I299" i="70" s="1"/>
  <c r="I257" i="70" s="1"/>
  <c r="N326" i="70"/>
  <c r="N299" i="70" s="1"/>
  <c r="N257" i="70" s="1"/>
  <c r="R326" i="70"/>
  <c r="R299" i="70" s="1"/>
  <c r="R257" i="70" s="1"/>
  <c r="H326" i="70"/>
  <c r="H299" i="70" s="1"/>
  <c r="H257" i="70" s="1"/>
  <c r="O326" i="70"/>
  <c r="O299" i="70" s="1"/>
  <c r="O257" i="70" s="1"/>
  <c r="Q326" i="70"/>
  <c r="Q299" i="70" s="1"/>
  <c r="Q257" i="70" s="1"/>
  <c r="L326" i="70"/>
  <c r="L299" i="70" s="1"/>
  <c r="L257" i="70" s="1"/>
  <c r="P326" i="70"/>
  <c r="P299" i="70" s="1"/>
  <c r="P257" i="70" s="1"/>
  <c r="M326" i="70"/>
  <c r="M299" i="70" s="1"/>
  <c r="M257" i="70" s="1"/>
  <c r="J326" i="70"/>
  <c r="J299" i="70" s="1"/>
  <c r="J257" i="70" s="1"/>
  <c r="J229" i="70" s="1"/>
  <c r="K326" i="70"/>
  <c r="K299" i="70" s="1"/>
  <c r="K257" i="70" s="1"/>
  <c r="K137" i="70"/>
  <c r="K109" i="70" s="1"/>
  <c r="Q137" i="70"/>
  <c r="K138" i="70"/>
  <c r="K110" i="70" s="1"/>
  <c r="K152" i="70"/>
  <c r="H246" i="70"/>
  <c r="H274" i="70"/>
  <c r="J240" i="70"/>
  <c r="J268" i="70"/>
  <c r="K147" i="70"/>
  <c r="K119" i="70" s="1"/>
  <c r="K161" i="70"/>
  <c r="N234" i="70"/>
  <c r="O209" i="70"/>
  <c r="O182" i="70" s="1"/>
  <c r="N209" i="70"/>
  <c r="N182" i="70" s="1"/>
  <c r="K209" i="70"/>
  <c r="K182" i="70" s="1"/>
  <c r="J209" i="70"/>
  <c r="J182" i="70" s="1"/>
  <c r="P209" i="70"/>
  <c r="P182" i="70" s="1"/>
  <c r="Q209" i="70"/>
  <c r="Q182" i="70" s="1"/>
  <c r="I209" i="70"/>
  <c r="I182" i="70" s="1"/>
  <c r="M209" i="70"/>
  <c r="M182" i="70" s="1"/>
  <c r="R209" i="70"/>
  <c r="L209" i="70"/>
  <c r="L182" i="70" s="1"/>
  <c r="H209" i="70"/>
  <c r="H182" i="70" s="1"/>
  <c r="J237" i="70"/>
  <c r="J265" i="70"/>
  <c r="H145" i="70"/>
  <c r="H117" i="70" s="1"/>
  <c r="H159" i="70"/>
  <c r="Q161" i="70"/>
  <c r="H161" i="70"/>
  <c r="H147" i="70"/>
  <c r="H119" i="70" s="1"/>
  <c r="M213" i="70"/>
  <c r="M186" i="70" s="1"/>
  <c r="M144" i="70" s="1"/>
  <c r="I213" i="70"/>
  <c r="I186" i="70" s="1"/>
  <c r="L213" i="70"/>
  <c r="L186" i="70" s="1"/>
  <c r="L144" i="70" s="1"/>
  <c r="H213" i="70"/>
  <c r="H186" i="70" s="1"/>
  <c r="O213" i="70"/>
  <c r="O186" i="70" s="1"/>
  <c r="O144" i="70" s="1"/>
  <c r="N213" i="70"/>
  <c r="N186" i="70" s="1"/>
  <c r="N144" i="70" s="1"/>
  <c r="J213" i="70"/>
  <c r="J186" i="70" s="1"/>
  <c r="R213" i="70"/>
  <c r="K213" i="70"/>
  <c r="K186" i="70" s="1"/>
  <c r="P213" i="70"/>
  <c r="P186" i="70" s="1"/>
  <c r="P144" i="70" s="1"/>
  <c r="Q213" i="70"/>
  <c r="Q186" i="70" s="1"/>
  <c r="Q144" i="70" s="1"/>
  <c r="Q116" i="70" s="1"/>
  <c r="K208" i="70"/>
  <c r="K181" i="70" s="1"/>
  <c r="K139" i="70" s="1"/>
  <c r="Q208" i="70"/>
  <c r="Q181" i="70" s="1"/>
  <c r="Q139" i="70" s="1"/>
  <c r="H208" i="70"/>
  <c r="H181" i="70" s="1"/>
  <c r="J208" i="70"/>
  <c r="J181" i="70" s="1"/>
  <c r="P208" i="70"/>
  <c r="P181" i="70" s="1"/>
  <c r="P139" i="70" s="1"/>
  <c r="L208" i="70"/>
  <c r="L181" i="70" s="1"/>
  <c r="L139" i="70" s="1"/>
  <c r="M208" i="70"/>
  <c r="M181" i="70" s="1"/>
  <c r="M139" i="70" s="1"/>
  <c r="N208" i="70"/>
  <c r="N181" i="70" s="1"/>
  <c r="N139" i="70" s="1"/>
  <c r="I208" i="70"/>
  <c r="I181" i="70" s="1"/>
  <c r="O208" i="70"/>
  <c r="O181" i="70" s="1"/>
  <c r="O139" i="70" s="1"/>
  <c r="R208" i="70"/>
  <c r="R183" i="70"/>
  <c r="R141" i="70" s="1"/>
  <c r="R197" i="70"/>
  <c r="R169" i="70" s="1"/>
  <c r="R127" i="70" s="1"/>
  <c r="H242" i="70"/>
  <c r="H270" i="70"/>
  <c r="I237" i="70"/>
  <c r="I265" i="70"/>
  <c r="I145" i="70"/>
  <c r="I117" i="70" s="1"/>
  <c r="I159" i="70"/>
  <c r="K246" i="70"/>
  <c r="K274" i="70"/>
  <c r="H273" i="70"/>
  <c r="H245" i="70"/>
  <c r="H151" i="70"/>
  <c r="H137" i="70"/>
  <c r="N137" i="70"/>
  <c r="R180" i="70"/>
  <c r="R194" i="70"/>
  <c r="R166" i="70" s="1"/>
  <c r="R124" i="70" s="1"/>
  <c r="H236" i="70"/>
  <c r="H264" i="70"/>
  <c r="H240" i="70"/>
  <c r="H268" i="70"/>
  <c r="L234" i="70"/>
  <c r="R187" i="70"/>
  <c r="R145" i="70" s="1"/>
  <c r="R201" i="70"/>
  <c r="R173" i="70" s="1"/>
  <c r="R131" i="70" s="1"/>
  <c r="I317" i="70"/>
  <c r="I290" i="70" s="1"/>
  <c r="N317" i="70"/>
  <c r="N290" i="70" s="1"/>
  <c r="H317" i="70"/>
  <c r="H290" i="70" s="1"/>
  <c r="R317" i="70"/>
  <c r="R290" i="70" s="1"/>
  <c r="O317" i="70"/>
  <c r="O290" i="70" s="1"/>
  <c r="J317" i="70"/>
  <c r="J290" i="70" s="1"/>
  <c r="P317" i="70"/>
  <c r="P290" i="70" s="1"/>
  <c r="L317" i="70"/>
  <c r="L290" i="70" s="1"/>
  <c r="K317" i="70"/>
  <c r="K290" i="70" s="1"/>
  <c r="M317" i="70"/>
  <c r="M290" i="70" s="1"/>
  <c r="Q317" i="70"/>
  <c r="Q290" i="70" s="1"/>
  <c r="K237" i="70"/>
  <c r="K265" i="70"/>
  <c r="H155" i="70"/>
  <c r="H141" i="70"/>
  <c r="H113" i="70" s="1"/>
  <c r="I242" i="70"/>
  <c r="I270" i="70"/>
  <c r="I320" i="70"/>
  <c r="I293" i="70" s="1"/>
  <c r="I251" i="70" s="1"/>
  <c r="I223" i="70" s="1"/>
  <c r="H320" i="70"/>
  <c r="H293" i="70" s="1"/>
  <c r="H251" i="70" s="1"/>
  <c r="H223" i="70" s="1"/>
  <c r="R320" i="70"/>
  <c r="R293" i="70" s="1"/>
  <c r="R251" i="70" s="1"/>
  <c r="L320" i="70"/>
  <c r="L293" i="70" s="1"/>
  <c r="L251" i="70" s="1"/>
  <c r="N320" i="70"/>
  <c r="N293" i="70" s="1"/>
  <c r="N251" i="70" s="1"/>
  <c r="Q320" i="70"/>
  <c r="Q293" i="70" s="1"/>
  <c r="Q251" i="70" s="1"/>
  <c r="P320" i="70"/>
  <c r="P293" i="70" s="1"/>
  <c r="P251" i="70" s="1"/>
  <c r="K320" i="70"/>
  <c r="K293" i="70" s="1"/>
  <c r="K251" i="70" s="1"/>
  <c r="J320" i="70"/>
  <c r="J293" i="70" s="1"/>
  <c r="J251" i="70" s="1"/>
  <c r="J223" i="70" s="1"/>
  <c r="O320" i="70"/>
  <c r="O293" i="70" s="1"/>
  <c r="O251" i="70" s="1"/>
  <c r="M320" i="70"/>
  <c r="M293" i="70" s="1"/>
  <c r="M251" i="70" s="1"/>
  <c r="I243" i="70"/>
  <c r="I271" i="70"/>
  <c r="M137" i="70"/>
  <c r="I137" i="70"/>
  <c r="I109" i="70" s="1"/>
  <c r="I151" i="70"/>
  <c r="J138" i="70"/>
  <c r="J110" i="70" s="1"/>
  <c r="J152" i="70"/>
  <c r="I236" i="70"/>
  <c r="I264" i="70"/>
  <c r="K240" i="70"/>
  <c r="K268" i="70"/>
  <c r="M325" i="70"/>
  <c r="M298" i="70" s="1"/>
  <c r="M256" i="70" s="1"/>
  <c r="N325" i="70"/>
  <c r="N298" i="70" s="1"/>
  <c r="N256" i="70" s="1"/>
  <c r="H325" i="70"/>
  <c r="H298" i="70" s="1"/>
  <c r="H256" i="70" s="1"/>
  <c r="H228" i="70" s="1"/>
  <c r="I325" i="70"/>
  <c r="I298" i="70" s="1"/>
  <c r="I256" i="70" s="1"/>
  <c r="P325" i="70"/>
  <c r="P298" i="70" s="1"/>
  <c r="P256" i="70" s="1"/>
  <c r="R325" i="70"/>
  <c r="R298" i="70" s="1"/>
  <c r="R256" i="70" s="1"/>
  <c r="L325" i="70"/>
  <c r="L298" i="70" s="1"/>
  <c r="L256" i="70" s="1"/>
  <c r="O325" i="70"/>
  <c r="O298" i="70" s="1"/>
  <c r="O256" i="70" s="1"/>
  <c r="Q325" i="70"/>
  <c r="Q298" i="70" s="1"/>
  <c r="Q256" i="70" s="1"/>
  <c r="K325" i="70"/>
  <c r="K298" i="70" s="1"/>
  <c r="K256" i="70" s="1"/>
  <c r="K228" i="70" s="1"/>
  <c r="J325" i="70"/>
  <c r="J298" i="70" s="1"/>
  <c r="J256" i="70" s="1"/>
  <c r="J228" i="70" s="1"/>
  <c r="K243" i="70"/>
  <c r="K271" i="70"/>
  <c r="H271" i="70"/>
  <c r="H243" i="70"/>
  <c r="J236" i="70"/>
  <c r="J264" i="70"/>
  <c r="H328" i="70"/>
  <c r="H301" i="70" s="1"/>
  <c r="H259" i="70" s="1"/>
  <c r="R328" i="70"/>
  <c r="R301" i="70" s="1"/>
  <c r="I328" i="70"/>
  <c r="I301" i="70" s="1"/>
  <c r="I259" i="70" s="1"/>
  <c r="I231" i="70" s="1"/>
  <c r="M328" i="70"/>
  <c r="M301" i="70" s="1"/>
  <c r="O328" i="70"/>
  <c r="O301" i="70" s="1"/>
  <c r="J328" i="70"/>
  <c r="J301" i="70" s="1"/>
  <c r="J259" i="70" s="1"/>
  <c r="J231" i="70" s="1"/>
  <c r="L328" i="70"/>
  <c r="L301" i="70" s="1"/>
  <c r="Q328" i="70"/>
  <c r="Q301" i="70" s="1"/>
  <c r="K328" i="70"/>
  <c r="K301" i="70" s="1"/>
  <c r="K259" i="70" s="1"/>
  <c r="K231" i="70" s="1"/>
  <c r="P328" i="70"/>
  <c r="P301" i="70" s="1"/>
  <c r="N328" i="70"/>
  <c r="N301" i="70" s="1"/>
  <c r="R193" i="70"/>
  <c r="R165" i="70" s="1"/>
  <c r="R179" i="70"/>
  <c r="O137" i="70"/>
  <c r="J246" i="70"/>
  <c r="J274" i="70"/>
  <c r="J262" i="70"/>
  <c r="J234" i="70"/>
  <c r="I246" i="70"/>
  <c r="I274" i="70"/>
  <c r="I319" i="70"/>
  <c r="I292" i="70" s="1"/>
  <c r="I250" i="70" s="1"/>
  <c r="I222" i="70" s="1"/>
  <c r="M319" i="70"/>
  <c r="M292" i="70" s="1"/>
  <c r="M250" i="70" s="1"/>
  <c r="M222" i="70" s="1"/>
  <c r="H319" i="70"/>
  <c r="H292" i="70" s="1"/>
  <c r="H250" i="70" s="1"/>
  <c r="H222" i="70" s="1"/>
  <c r="R319" i="70"/>
  <c r="R292" i="70" s="1"/>
  <c r="R250" i="70" s="1"/>
  <c r="O319" i="70"/>
  <c r="O292" i="70" s="1"/>
  <c r="O250" i="70" s="1"/>
  <c r="J319" i="70"/>
  <c r="J292" i="70" s="1"/>
  <c r="J250" i="70" s="1"/>
  <c r="L319" i="70"/>
  <c r="L292" i="70" s="1"/>
  <c r="L250" i="70" s="1"/>
  <c r="L222" i="70" s="1"/>
  <c r="Q319" i="70"/>
  <c r="Q292" i="70" s="1"/>
  <c r="Q250" i="70" s="1"/>
  <c r="Q222" i="70" s="1"/>
  <c r="N319" i="70"/>
  <c r="N292" i="70" s="1"/>
  <c r="N250" i="70" s="1"/>
  <c r="N222" i="70" s="1"/>
  <c r="K319" i="70"/>
  <c r="K292" i="70" s="1"/>
  <c r="K250" i="70" s="1"/>
  <c r="K222" i="70" s="1"/>
  <c r="P319" i="70"/>
  <c r="P292" i="70" s="1"/>
  <c r="P250" i="70" s="1"/>
  <c r="H263" i="70"/>
  <c r="H235" i="70"/>
  <c r="H125" i="70"/>
  <c r="H262" i="70"/>
  <c r="H234" i="70"/>
  <c r="O212" i="70"/>
  <c r="O185" i="70" s="1"/>
  <c r="O143" i="70" s="1"/>
  <c r="N212" i="70"/>
  <c r="N185" i="70" s="1"/>
  <c r="N143" i="70" s="1"/>
  <c r="I212" i="70"/>
  <c r="I185" i="70" s="1"/>
  <c r="M212" i="70"/>
  <c r="M185" i="70" s="1"/>
  <c r="M143" i="70" s="1"/>
  <c r="H212" i="70"/>
  <c r="H185" i="70" s="1"/>
  <c r="L212" i="70"/>
  <c r="L185" i="70" s="1"/>
  <c r="L143" i="70" s="1"/>
  <c r="J212" i="70"/>
  <c r="J185" i="70" s="1"/>
  <c r="K212" i="70"/>
  <c r="K185" i="70" s="1"/>
  <c r="Q212" i="70"/>
  <c r="Q185" i="70" s="1"/>
  <c r="Q143" i="70" s="1"/>
  <c r="R212" i="70"/>
  <c r="P212" i="70"/>
  <c r="P185" i="70" s="1"/>
  <c r="P143" i="70" s="1"/>
  <c r="P115" i="70" s="1"/>
  <c r="K217" i="70"/>
  <c r="K190" i="70" s="1"/>
  <c r="Q217" i="70"/>
  <c r="Q190" i="70" s="1"/>
  <c r="J217" i="70"/>
  <c r="J190" i="70" s="1"/>
  <c r="P217" i="70"/>
  <c r="P190" i="70" s="1"/>
  <c r="P148" i="70" s="1"/>
  <c r="P120" i="70" s="1"/>
  <c r="I217" i="70"/>
  <c r="I190" i="70" s="1"/>
  <c r="L217" i="70"/>
  <c r="L190" i="70" s="1"/>
  <c r="L148" i="70" s="1"/>
  <c r="H217" i="70"/>
  <c r="H190" i="70" s="1"/>
  <c r="M217" i="70"/>
  <c r="M190" i="70" s="1"/>
  <c r="M148" i="70" s="1"/>
  <c r="O217" i="70"/>
  <c r="O190" i="70" s="1"/>
  <c r="O148" i="70" s="1"/>
  <c r="O120" i="70" s="1"/>
  <c r="R217" i="70"/>
  <c r="N217" i="70"/>
  <c r="N190" i="70" s="1"/>
  <c r="N148" i="70" s="1"/>
  <c r="L137" i="70"/>
  <c r="DB329" i="70"/>
  <c r="H329" i="70"/>
  <c r="H302" i="70" s="1"/>
  <c r="H260" i="70" s="1"/>
  <c r="R329" i="70"/>
  <c r="R302" i="70" s="1"/>
  <c r="I329" i="70"/>
  <c r="I302" i="70" s="1"/>
  <c r="I260" i="70" s="1"/>
  <c r="I232" i="70" s="1"/>
  <c r="Q329" i="70"/>
  <c r="Q302" i="70" s="1"/>
  <c r="P329" i="70"/>
  <c r="P302" i="70" s="1"/>
  <c r="M329" i="70"/>
  <c r="M302" i="70" s="1"/>
  <c r="K329" i="70"/>
  <c r="K302" i="70" s="1"/>
  <c r="K260" i="70" s="1"/>
  <c r="K232" i="70" s="1"/>
  <c r="J329" i="70"/>
  <c r="J302" i="70" s="1"/>
  <c r="J260" i="70" s="1"/>
  <c r="O329" i="70"/>
  <c r="O302" i="70" s="1"/>
  <c r="L329" i="70"/>
  <c r="L302" i="70" s="1"/>
  <c r="N329" i="70"/>
  <c r="N302" i="70" s="1"/>
  <c r="H318" i="70"/>
  <c r="H291" i="70" s="1"/>
  <c r="H249" i="70" s="1"/>
  <c r="I318" i="70"/>
  <c r="I291" i="70" s="1"/>
  <c r="I249" i="70" s="1"/>
  <c r="I221" i="70" s="1"/>
  <c r="M318" i="70"/>
  <c r="M291" i="70" s="1"/>
  <c r="M249" i="70" s="1"/>
  <c r="R318" i="70"/>
  <c r="R291" i="70" s="1"/>
  <c r="R249" i="70" s="1"/>
  <c r="N318" i="70"/>
  <c r="N291" i="70" s="1"/>
  <c r="N249" i="70" s="1"/>
  <c r="N221" i="70" s="1"/>
  <c r="L318" i="70"/>
  <c r="L291" i="70" s="1"/>
  <c r="L249" i="70" s="1"/>
  <c r="L221" i="70" s="1"/>
  <c r="P318" i="70"/>
  <c r="P291" i="70" s="1"/>
  <c r="P249" i="70" s="1"/>
  <c r="O318" i="70"/>
  <c r="O291" i="70" s="1"/>
  <c r="O249" i="70" s="1"/>
  <c r="O221" i="70" s="1"/>
  <c r="Q318" i="70"/>
  <c r="Q291" i="70" s="1"/>
  <c r="Q249" i="70" s="1"/>
  <c r="J318" i="70"/>
  <c r="J291" i="70" s="1"/>
  <c r="J249" i="70" s="1"/>
  <c r="J221" i="70" s="1"/>
  <c r="K318" i="70"/>
  <c r="K291" i="70" s="1"/>
  <c r="K249" i="70" s="1"/>
  <c r="K221" i="70" s="1"/>
  <c r="I323" i="70"/>
  <c r="I296" i="70" s="1"/>
  <c r="I254" i="70" s="1"/>
  <c r="I226" i="70" s="1"/>
  <c r="N323" i="70"/>
  <c r="N296" i="70" s="1"/>
  <c r="H323" i="70"/>
  <c r="H296" i="70" s="1"/>
  <c r="H254" i="70" s="1"/>
  <c r="H226" i="70" s="1"/>
  <c r="R323" i="70"/>
  <c r="R296" i="70" s="1"/>
  <c r="Q323" i="70"/>
  <c r="Q296" i="70" s="1"/>
  <c r="J323" i="70"/>
  <c r="J296" i="70" s="1"/>
  <c r="J254" i="70" s="1"/>
  <c r="J226" i="70" s="1"/>
  <c r="P323" i="70"/>
  <c r="P296" i="70" s="1"/>
  <c r="L323" i="70"/>
  <c r="L296" i="70" s="1"/>
  <c r="M323" i="70"/>
  <c r="M296" i="70" s="1"/>
  <c r="K323" i="70"/>
  <c r="K296" i="70" s="1"/>
  <c r="K254" i="70" s="1"/>
  <c r="O323" i="70"/>
  <c r="O296" i="70" s="1"/>
  <c r="L152" i="70"/>
  <c r="K159" i="70"/>
  <c r="N267" i="70"/>
  <c r="O223" i="70"/>
  <c r="O265" i="70"/>
  <c r="Q110" i="70"/>
  <c r="Q152" i="70"/>
  <c r="K229" i="70"/>
  <c r="L264" i="70"/>
  <c r="M120" i="70"/>
  <c r="M162" i="70"/>
  <c r="Q223" i="70"/>
  <c r="L223" i="70"/>
  <c r="L265" i="70"/>
  <c r="N114" i="70"/>
  <c r="N156" i="70"/>
  <c r="M263" i="70"/>
  <c r="P221" i="70"/>
  <c r="P263" i="70"/>
  <c r="M119" i="70"/>
  <c r="M161" i="70"/>
  <c r="K113" i="70"/>
  <c r="K155" i="70"/>
  <c r="O222" i="70"/>
  <c r="P110" i="70"/>
  <c r="P152" i="70"/>
  <c r="R223" i="70"/>
  <c r="R265" i="70"/>
  <c r="L156" i="70"/>
  <c r="L114" i="70"/>
  <c r="P114" i="70"/>
  <c r="P156" i="70"/>
  <c r="N120" i="70"/>
  <c r="N162" i="70"/>
  <c r="O263" i="70"/>
  <c r="R161" i="70"/>
  <c r="R119" i="70"/>
  <c r="P159" i="70"/>
  <c r="P117" i="70"/>
  <c r="P222" i="70"/>
  <c r="P264" i="70"/>
  <c r="N263" i="70"/>
  <c r="P223" i="70"/>
  <c r="N265" i="70"/>
  <c r="N223" i="70"/>
  <c r="L120" i="70"/>
  <c r="Q264" i="70"/>
  <c r="O156" i="70"/>
  <c r="R222" i="70"/>
  <c r="R264" i="70"/>
  <c r="M223" i="70"/>
  <c r="M265" i="70"/>
  <c r="O116" i="70"/>
  <c r="L151" i="70"/>
  <c r="O115" i="70"/>
  <c r="O157" i="70"/>
  <c r="N158" i="70"/>
  <c r="N116" i="70"/>
  <c r="N151" i="70"/>
  <c r="K153" i="70"/>
  <c r="M116" i="70"/>
  <c r="M158" i="70"/>
  <c r="P116" i="70"/>
  <c r="P158" i="70"/>
  <c r="K111" i="70"/>
  <c r="P151" i="70"/>
  <c r="N157" i="70"/>
  <c r="N115" i="70"/>
  <c r="O151" i="70"/>
  <c r="M151" i="70"/>
  <c r="L115" i="70"/>
  <c r="L157" i="70"/>
  <c r="R151" i="70"/>
  <c r="M115" i="70"/>
  <c r="M157" i="70"/>
  <c r="L116" i="70"/>
  <c r="Q151" i="70"/>
  <c r="Q157" i="70"/>
  <c r="Q115" i="70"/>
  <c r="J8" i="101"/>
  <c r="K8" i="101"/>
  <c r="I8" i="101"/>
  <c r="J45" i="101"/>
  <c r="K45" i="101"/>
  <c r="C153" i="62"/>
  <c r="C167" i="62" s="1"/>
  <c r="C111" i="62"/>
  <c r="C125" i="62" s="1"/>
  <c r="C99" i="62"/>
  <c r="C113" i="62" s="1"/>
  <c r="C127" i="62" s="1"/>
  <c r="C141" i="62" s="1"/>
  <c r="C155" i="62" s="1"/>
  <c r="C169" i="62" s="1"/>
  <c r="C183" i="62" s="1"/>
  <c r="C196" i="62" s="1"/>
  <c r="C100" i="62"/>
  <c r="C114" i="62" s="1"/>
  <c r="C128" i="62" s="1"/>
  <c r="C142" i="62" s="1"/>
  <c r="C156" i="62" s="1"/>
  <c r="C170" i="62" s="1"/>
  <c r="C101" i="62"/>
  <c r="C115" i="62" s="1"/>
  <c r="C129" i="62" s="1"/>
  <c r="C143" i="62" s="1"/>
  <c r="C157" i="62" s="1"/>
  <c r="C171" i="62" s="1"/>
  <c r="C102" i="62"/>
  <c r="C116" i="62" s="1"/>
  <c r="C130" i="62" s="1"/>
  <c r="C144" i="62" s="1"/>
  <c r="C158" i="62" s="1"/>
  <c r="C172" i="62" s="1"/>
  <c r="C186" i="62" s="1"/>
  <c r="C199" i="62" s="1"/>
  <c r="C103" i="62"/>
  <c r="C117" i="62" s="1"/>
  <c r="C131" i="62" s="1"/>
  <c r="C145" i="62" s="1"/>
  <c r="C159" i="62" s="1"/>
  <c r="C173" i="62" s="1"/>
  <c r="C104" i="62"/>
  <c r="C118" i="62" s="1"/>
  <c r="C132" i="62" s="1"/>
  <c r="C146" i="62" s="1"/>
  <c r="C160" i="62" s="1"/>
  <c r="C174" i="62" s="1"/>
  <c r="C188" i="62" s="1"/>
  <c r="C201" i="62" s="1"/>
  <c r="C105" i="62"/>
  <c r="C119" i="62" s="1"/>
  <c r="C133" i="62" s="1"/>
  <c r="C147" i="62" s="1"/>
  <c r="C161" i="62" s="1"/>
  <c r="C175" i="62" s="1"/>
  <c r="C189" i="62" s="1"/>
  <c r="C202" i="62" s="1"/>
  <c r="C106" i="62"/>
  <c r="C120" i="62" s="1"/>
  <c r="C134" i="62" s="1"/>
  <c r="C148" i="62" s="1"/>
  <c r="C162" i="62" s="1"/>
  <c r="C176" i="62" s="1"/>
  <c r="C107" i="62"/>
  <c r="C121" i="62" s="1"/>
  <c r="C135" i="62" s="1"/>
  <c r="C149" i="62" s="1"/>
  <c r="C163" i="62" s="1"/>
  <c r="C177" i="62" s="1"/>
  <c r="C191" i="62" s="1"/>
  <c r="C204" i="62" s="1"/>
  <c r="C108" i="62"/>
  <c r="C122" i="62" s="1"/>
  <c r="C136" i="62" s="1"/>
  <c r="C150" i="62" s="1"/>
  <c r="C164" i="62" s="1"/>
  <c r="C178" i="62" s="1"/>
  <c r="C192" i="62" s="1"/>
  <c r="C205" i="62" s="1"/>
  <c r="L205" i="62" s="1"/>
  <c r="C109" i="62"/>
  <c r="C123" i="62" s="1"/>
  <c r="C137" i="62" s="1"/>
  <c r="C151" i="62" s="1"/>
  <c r="C165" i="62" s="1"/>
  <c r="C110" i="62"/>
  <c r="C124" i="62" s="1"/>
  <c r="C138" i="62" s="1"/>
  <c r="C152" i="62" s="1"/>
  <c r="C166" i="62" s="1"/>
  <c r="C180" i="62" s="1"/>
  <c r="C194" i="62" s="1"/>
  <c r="C207" i="62" s="1"/>
  <c r="C98" i="62"/>
  <c r="O266" i="86" l="1"/>
  <c r="J264" i="86"/>
  <c r="L253" i="86"/>
  <c r="L256" i="86"/>
  <c r="I252" i="86"/>
  <c r="I238" i="86"/>
  <c r="J260" i="86"/>
  <c r="K264" i="86"/>
  <c r="K250" i="86"/>
  <c r="K236" i="86" s="1"/>
  <c r="J259" i="86"/>
  <c r="J253" i="86"/>
  <c r="J257" i="86"/>
  <c r="I256" i="86"/>
  <c r="I242" i="86"/>
  <c r="J252" i="86"/>
  <c r="J238" i="86"/>
  <c r="K242" i="86"/>
  <c r="K228" i="86" s="1"/>
  <c r="J256" i="86"/>
  <c r="J242" i="86"/>
  <c r="K260" i="86"/>
  <c r="K254" i="86"/>
  <c r="L254" i="86"/>
  <c r="K253" i="86"/>
  <c r="I239" i="86"/>
  <c r="K259" i="86"/>
  <c r="N238" i="86"/>
  <c r="L259" i="86"/>
  <c r="L264" i="86"/>
  <c r="L250" i="86"/>
  <c r="I259" i="86"/>
  <c r="I260" i="86"/>
  <c r="M252" i="86"/>
  <c r="M238" i="86"/>
  <c r="K271" i="86"/>
  <c r="L274" i="86"/>
  <c r="R266" i="86"/>
  <c r="K205" i="62"/>
  <c r="K192" i="62" s="1"/>
  <c r="J266" i="86"/>
  <c r="N252" i="86"/>
  <c r="P266" i="86"/>
  <c r="L252" i="86"/>
  <c r="M278" i="86"/>
  <c r="H228" i="86"/>
  <c r="M226" i="86"/>
  <c r="N267" i="86"/>
  <c r="M229" i="86"/>
  <c r="I245" i="86"/>
  <c r="N225" i="86"/>
  <c r="L271" i="86"/>
  <c r="P270" i="86"/>
  <c r="P228" i="86"/>
  <c r="J246" i="86"/>
  <c r="M271" i="86"/>
  <c r="M236" i="86"/>
  <c r="H270" i="86"/>
  <c r="J243" i="86"/>
  <c r="J229" i="86" s="1"/>
  <c r="Q266" i="86"/>
  <c r="R250" i="86"/>
  <c r="R236" i="86" s="1"/>
  <c r="R278" i="86"/>
  <c r="M300" i="86"/>
  <c r="O259" i="86"/>
  <c r="O287" i="86"/>
  <c r="O245" i="86" s="1"/>
  <c r="M256" i="86"/>
  <c r="K314" i="86"/>
  <c r="K300" i="86"/>
  <c r="Q264" i="86"/>
  <c r="Q292" i="86"/>
  <c r="O284" i="86"/>
  <c r="O256" i="86"/>
  <c r="N314" i="86"/>
  <c r="N300" i="86"/>
  <c r="L300" i="86"/>
  <c r="P311" i="86"/>
  <c r="P297" i="86"/>
  <c r="H267" i="86"/>
  <c r="M259" i="86"/>
  <c r="P292" i="86"/>
  <c r="P264" i="86"/>
  <c r="Q281" i="86"/>
  <c r="Q253" i="86"/>
  <c r="P303" i="86"/>
  <c r="P317" i="86"/>
  <c r="L303" i="86"/>
  <c r="P288" i="86"/>
  <c r="P260" i="86"/>
  <c r="J305" i="86"/>
  <c r="P319" i="86"/>
  <c r="P305" i="86"/>
  <c r="N254" i="86"/>
  <c r="N264" i="86"/>
  <c r="H264" i="86"/>
  <c r="H292" i="86"/>
  <c r="H250" i="86" s="1"/>
  <c r="P287" i="86"/>
  <c r="P259" i="86"/>
  <c r="M304" i="86"/>
  <c r="O288" i="86"/>
  <c r="O260" i="86"/>
  <c r="I297" i="86"/>
  <c r="J311" i="86"/>
  <c r="N303" i="86"/>
  <c r="N317" i="86"/>
  <c r="R302" i="86"/>
  <c r="R317" i="86"/>
  <c r="I305" i="86"/>
  <c r="J319" i="86"/>
  <c r="R319" i="86"/>
  <c r="R291" i="86" s="1"/>
  <c r="R304" i="86"/>
  <c r="Q260" i="86"/>
  <c r="Q288" i="86"/>
  <c r="Q246" i="86" s="1"/>
  <c r="P253" i="86"/>
  <c r="P281" i="86"/>
  <c r="P267" i="86" s="1"/>
  <c r="H238" i="86"/>
  <c r="H224" i="86" s="1"/>
  <c r="R256" i="86"/>
  <c r="R284" i="86"/>
  <c r="R242" i="86" s="1"/>
  <c r="N318" i="86"/>
  <c r="N304" i="86"/>
  <c r="L304" i="86"/>
  <c r="M268" i="86"/>
  <c r="J300" i="86"/>
  <c r="H314" i="86"/>
  <c r="H300" i="86"/>
  <c r="K297" i="86"/>
  <c r="K311" i="86"/>
  <c r="N311" i="86"/>
  <c r="N297" i="86"/>
  <c r="H257" i="86"/>
  <c r="H285" i="86"/>
  <c r="H243" i="86" s="1"/>
  <c r="O257" i="86"/>
  <c r="O285" i="86"/>
  <c r="N256" i="86"/>
  <c r="M303" i="86"/>
  <c r="Q287" i="86"/>
  <c r="Q259" i="86"/>
  <c r="J250" i="86"/>
  <c r="R253" i="86"/>
  <c r="R281" i="86"/>
  <c r="Q282" i="86"/>
  <c r="Q254" i="86"/>
  <c r="I246" i="86"/>
  <c r="I232" i="86" s="1"/>
  <c r="N319" i="86"/>
  <c r="N305" i="86"/>
  <c r="K267" i="86"/>
  <c r="H231" i="86"/>
  <c r="O264" i="86"/>
  <c r="O292" i="86"/>
  <c r="R258" i="86"/>
  <c r="K304" i="86"/>
  <c r="K318" i="86"/>
  <c r="J304" i="86"/>
  <c r="O253" i="86"/>
  <c r="O281" i="86"/>
  <c r="O239" i="86" s="1"/>
  <c r="P300" i="86"/>
  <c r="P314" i="86"/>
  <c r="R296" i="86"/>
  <c r="R311" i="86"/>
  <c r="R283" i="86" s="1"/>
  <c r="P257" i="86"/>
  <c r="P285" i="86"/>
  <c r="P243" i="86" s="1"/>
  <c r="H317" i="86"/>
  <c r="H303" i="86"/>
  <c r="I303" i="86"/>
  <c r="J317" i="86"/>
  <c r="R259" i="86"/>
  <c r="R287" i="86"/>
  <c r="Q319" i="86"/>
  <c r="Q305" i="86"/>
  <c r="M305" i="86"/>
  <c r="M253" i="86"/>
  <c r="M239" i="86"/>
  <c r="R255" i="86"/>
  <c r="N243" i="86"/>
  <c r="N257" i="86"/>
  <c r="H304" i="86"/>
  <c r="H318" i="86"/>
  <c r="P304" i="86"/>
  <c r="P318" i="86"/>
  <c r="Q311" i="86"/>
  <c r="Q297" i="86"/>
  <c r="R263" i="86"/>
  <c r="H288" i="86"/>
  <c r="H246" i="86" s="1"/>
  <c r="H260" i="86"/>
  <c r="O297" i="86"/>
  <c r="O311" i="86"/>
  <c r="I300" i="86"/>
  <c r="J314" i="86"/>
  <c r="R314" i="86"/>
  <c r="R286" i="86" s="1"/>
  <c r="R299" i="86"/>
  <c r="M297" i="86"/>
  <c r="H297" i="86"/>
  <c r="H311" i="86"/>
  <c r="Q256" i="86"/>
  <c r="Q284" i="86"/>
  <c r="J245" i="86"/>
  <c r="J231" i="86" s="1"/>
  <c r="O303" i="86"/>
  <c r="O317" i="86"/>
  <c r="K303" i="86"/>
  <c r="K317" i="86"/>
  <c r="Q285" i="86"/>
  <c r="Q257" i="86"/>
  <c r="L242" i="86"/>
  <c r="L228" i="86" s="1"/>
  <c r="I264" i="86"/>
  <c r="I250" i="86"/>
  <c r="L305" i="86"/>
  <c r="H305" i="86"/>
  <c r="H319" i="86"/>
  <c r="N260" i="86"/>
  <c r="H254" i="86"/>
  <c r="H282" i="86"/>
  <c r="H240" i="86" s="1"/>
  <c r="H273" i="86"/>
  <c r="I304" i="86"/>
  <c r="J318" i="86"/>
  <c r="R318" i="86"/>
  <c r="R303" i="86"/>
  <c r="K266" i="86"/>
  <c r="P282" i="86"/>
  <c r="P254" i="86"/>
  <c r="O314" i="86"/>
  <c r="O300" i="86"/>
  <c r="Q314" i="86"/>
  <c r="Q300" i="86"/>
  <c r="J297" i="86"/>
  <c r="L297" i="86"/>
  <c r="H225" i="86"/>
  <c r="J239" i="86"/>
  <c r="J303" i="86"/>
  <c r="Q317" i="86"/>
  <c r="Q303" i="86"/>
  <c r="M260" i="86"/>
  <c r="N259" i="86"/>
  <c r="O305" i="86"/>
  <c r="O319" i="86"/>
  <c r="K305" i="86"/>
  <c r="K319" i="86"/>
  <c r="H266" i="86"/>
  <c r="O282" i="86"/>
  <c r="O254" i="86"/>
  <c r="O304" i="86"/>
  <c r="O318" i="86"/>
  <c r="Q304" i="86"/>
  <c r="Q318" i="86"/>
  <c r="C179" i="62"/>
  <c r="C193" i="62" s="1"/>
  <c r="C206" i="62" s="1"/>
  <c r="C187" i="62"/>
  <c r="C200" i="62" s="1"/>
  <c r="P200" i="62" s="1"/>
  <c r="I205" i="62"/>
  <c r="I192" i="62" s="1"/>
  <c r="N205" i="62"/>
  <c r="O205" i="62"/>
  <c r="J205" i="62"/>
  <c r="J192" i="62" s="1"/>
  <c r="P205" i="62"/>
  <c r="M205" i="62"/>
  <c r="H205" i="62"/>
  <c r="C185" i="62"/>
  <c r="C198" i="62" s="1"/>
  <c r="K198" i="62" s="1"/>
  <c r="K185" i="62" s="1"/>
  <c r="H207" i="62"/>
  <c r="N207" i="62"/>
  <c r="I207" i="62"/>
  <c r="I194" i="62" s="1"/>
  <c r="O207" i="62"/>
  <c r="J207" i="62"/>
  <c r="J194" i="62" s="1"/>
  <c r="P207" i="62"/>
  <c r="M207" i="62"/>
  <c r="K207" i="62"/>
  <c r="K194" i="62" s="1"/>
  <c r="L207" i="62"/>
  <c r="C190" i="62"/>
  <c r="C203" i="62" s="1"/>
  <c r="M203" i="62" s="1"/>
  <c r="C184" i="62"/>
  <c r="C197" i="62" s="1"/>
  <c r="H197" i="62" s="1"/>
  <c r="K223" i="70"/>
  <c r="K226" i="70"/>
  <c r="J232" i="70"/>
  <c r="L263" i="70"/>
  <c r="P157" i="70"/>
  <c r="P265" i="70"/>
  <c r="L158" i="70"/>
  <c r="M156" i="70"/>
  <c r="L162" i="70"/>
  <c r="O264" i="70"/>
  <c r="Q265" i="70"/>
  <c r="Q263" i="70"/>
  <c r="O158" i="70"/>
  <c r="Q158" i="70"/>
  <c r="N264" i="70"/>
  <c r="P162" i="70"/>
  <c r="N260" i="70"/>
  <c r="N232" i="70" s="1"/>
  <c r="N274" i="70"/>
  <c r="R254" i="70"/>
  <c r="R226" i="70" s="1"/>
  <c r="R268" i="70"/>
  <c r="L260" i="70"/>
  <c r="L232" i="70" s="1"/>
  <c r="L274" i="70"/>
  <c r="Q260" i="70"/>
  <c r="Q232" i="70" s="1"/>
  <c r="Q274" i="70"/>
  <c r="Q148" i="70"/>
  <c r="Q120" i="70" s="1"/>
  <c r="Q162" i="70"/>
  <c r="R185" i="70"/>
  <c r="R199" i="70"/>
  <c r="R171" i="70" s="1"/>
  <c r="R129" i="70" s="1"/>
  <c r="P259" i="70"/>
  <c r="P231" i="70" s="1"/>
  <c r="P273" i="70"/>
  <c r="M259" i="70"/>
  <c r="M231" i="70" s="1"/>
  <c r="M273" i="70"/>
  <c r="I228" i="70"/>
  <c r="K248" i="70"/>
  <c r="H248" i="70"/>
  <c r="R181" i="70"/>
  <c r="R139" i="70" s="1"/>
  <c r="R195" i="70"/>
  <c r="R167" i="70" s="1"/>
  <c r="R125" i="70" s="1"/>
  <c r="H144" i="70"/>
  <c r="H116" i="70" s="1"/>
  <c r="H158" i="70"/>
  <c r="I140" i="70"/>
  <c r="I112" i="70" s="1"/>
  <c r="I154" i="70"/>
  <c r="O140" i="70"/>
  <c r="O112" i="70" s="1"/>
  <c r="O154" i="70"/>
  <c r="P255" i="70"/>
  <c r="P227" i="70" s="1"/>
  <c r="P269" i="70"/>
  <c r="J109" i="70"/>
  <c r="H156" i="70"/>
  <c r="H142" i="70"/>
  <c r="H114" i="70" s="1"/>
  <c r="K142" i="70"/>
  <c r="K114" i="70" s="1"/>
  <c r="K156" i="70"/>
  <c r="Q254" i="70"/>
  <c r="Q226" i="70" s="1"/>
  <c r="Q268" i="70"/>
  <c r="M254" i="70"/>
  <c r="M226" i="70" s="1"/>
  <c r="M268" i="70"/>
  <c r="O260" i="70"/>
  <c r="O232" i="70" s="1"/>
  <c r="O274" i="70"/>
  <c r="H162" i="70"/>
  <c r="H148" i="70"/>
  <c r="H120" i="70" s="1"/>
  <c r="K148" i="70"/>
  <c r="K120" i="70" s="1"/>
  <c r="K162" i="70"/>
  <c r="I143" i="70"/>
  <c r="I115" i="70" s="1"/>
  <c r="I157" i="70"/>
  <c r="J222" i="70"/>
  <c r="L248" i="70"/>
  <c r="L262" i="70"/>
  <c r="N248" i="70"/>
  <c r="N262" i="70"/>
  <c r="J139" i="70"/>
  <c r="J111" i="70" s="1"/>
  <c r="J153" i="70"/>
  <c r="K144" i="70"/>
  <c r="K116" i="70" s="1"/>
  <c r="K158" i="70"/>
  <c r="Q140" i="70"/>
  <c r="Q112" i="70" s="1"/>
  <c r="Q154" i="70"/>
  <c r="I229" i="70"/>
  <c r="R255" i="70"/>
  <c r="R227" i="70" s="1"/>
  <c r="R269" i="70"/>
  <c r="H227" i="70"/>
  <c r="J148" i="70"/>
  <c r="J120" i="70" s="1"/>
  <c r="J162" i="70"/>
  <c r="O162" i="70"/>
  <c r="L254" i="70"/>
  <c r="L226" i="70" s="1"/>
  <c r="L268" i="70"/>
  <c r="N254" i="70"/>
  <c r="N226" i="70" s="1"/>
  <c r="N268" i="70"/>
  <c r="H221" i="70"/>
  <c r="R260" i="70"/>
  <c r="R232" i="70" s="1"/>
  <c r="R274" i="70"/>
  <c r="K143" i="70"/>
  <c r="K115" i="70" s="1"/>
  <c r="K157" i="70"/>
  <c r="Q259" i="70"/>
  <c r="Q231" i="70" s="1"/>
  <c r="Q273" i="70"/>
  <c r="R259" i="70"/>
  <c r="R231" i="70" s="1"/>
  <c r="R273" i="70"/>
  <c r="P248" i="70"/>
  <c r="P262" i="70"/>
  <c r="I248" i="70"/>
  <c r="H109" i="70"/>
  <c r="I139" i="70"/>
  <c r="I153" i="70"/>
  <c r="H153" i="70"/>
  <c r="H139" i="70"/>
  <c r="H111" i="70" s="1"/>
  <c r="R186" i="70"/>
  <c r="R200" i="70"/>
  <c r="R172" i="70" s="1"/>
  <c r="R130" i="70" s="1"/>
  <c r="I144" i="70"/>
  <c r="I116" i="70" s="1"/>
  <c r="I158" i="70"/>
  <c r="H154" i="70"/>
  <c r="H140" i="70"/>
  <c r="H112" i="70" s="1"/>
  <c r="P140" i="70"/>
  <c r="P112" i="70" s="1"/>
  <c r="P154" i="70"/>
  <c r="H232" i="70"/>
  <c r="L255" i="70"/>
  <c r="L227" i="70" s="1"/>
  <c r="L269" i="70"/>
  <c r="O255" i="70"/>
  <c r="O227" i="70" s="1"/>
  <c r="O269" i="70"/>
  <c r="I142" i="70"/>
  <c r="I114" i="70" s="1"/>
  <c r="I156" i="70"/>
  <c r="M264" i="70"/>
  <c r="R263" i="70"/>
  <c r="P254" i="70"/>
  <c r="P226" i="70" s="1"/>
  <c r="P268" i="70"/>
  <c r="I148" i="70"/>
  <c r="I120" i="70" s="1"/>
  <c r="I162" i="70"/>
  <c r="J143" i="70"/>
  <c r="J115" i="70" s="1"/>
  <c r="J157" i="70"/>
  <c r="R137" i="70"/>
  <c r="R109" i="70" s="1"/>
  <c r="L259" i="70"/>
  <c r="L231" i="70" s="1"/>
  <c r="L273" i="70"/>
  <c r="H231" i="70"/>
  <c r="J248" i="70"/>
  <c r="J144" i="70"/>
  <c r="J116" i="70" s="1"/>
  <c r="J158" i="70"/>
  <c r="L140" i="70"/>
  <c r="L112" i="70" s="1"/>
  <c r="L154" i="70"/>
  <c r="J140" i="70"/>
  <c r="J112" i="70" s="1"/>
  <c r="J154" i="70"/>
  <c r="Q255" i="70"/>
  <c r="Q227" i="70" s="1"/>
  <c r="Q269" i="70"/>
  <c r="N255" i="70"/>
  <c r="N227" i="70" s="1"/>
  <c r="N269" i="70"/>
  <c r="O254" i="70"/>
  <c r="O226" i="70" s="1"/>
  <c r="O268" i="70"/>
  <c r="H143" i="70"/>
  <c r="H115" i="70" s="1"/>
  <c r="H157" i="70"/>
  <c r="M260" i="70"/>
  <c r="M232" i="70" s="1"/>
  <c r="M274" i="70"/>
  <c r="R190" i="70"/>
  <c r="R204" i="70"/>
  <c r="R176" i="70" s="1"/>
  <c r="R134" i="70" s="1"/>
  <c r="R123" i="70"/>
  <c r="Q262" i="70"/>
  <c r="Q248" i="70"/>
  <c r="O248" i="70"/>
  <c r="O262" i="70"/>
  <c r="R182" i="70"/>
  <c r="R196" i="70"/>
  <c r="R168" i="70" s="1"/>
  <c r="R126" i="70" s="1"/>
  <c r="K140" i="70"/>
  <c r="K112" i="70" s="1"/>
  <c r="K154" i="70"/>
  <c r="H229" i="70"/>
  <c r="M255" i="70"/>
  <c r="M227" i="70" s="1"/>
  <c r="M269" i="70"/>
  <c r="R184" i="70"/>
  <c r="R198" i="70"/>
  <c r="R170" i="70" s="1"/>
  <c r="R128" i="70" s="1"/>
  <c r="J142" i="70"/>
  <c r="J114" i="70" s="1"/>
  <c r="J156" i="70"/>
  <c r="P260" i="70"/>
  <c r="P232" i="70" s="1"/>
  <c r="P274" i="70"/>
  <c r="N259" i="70"/>
  <c r="N231" i="70" s="1"/>
  <c r="N273" i="70"/>
  <c r="O259" i="70"/>
  <c r="O231" i="70" s="1"/>
  <c r="O273" i="70"/>
  <c r="M248" i="70"/>
  <c r="M262" i="70"/>
  <c r="R262" i="70"/>
  <c r="R248" i="70"/>
  <c r="R138" i="70"/>
  <c r="R110" i="70" s="1"/>
  <c r="R152" i="70"/>
  <c r="M140" i="70"/>
  <c r="M112" i="70" s="1"/>
  <c r="M154" i="70"/>
  <c r="N140" i="70"/>
  <c r="N112" i="70" s="1"/>
  <c r="N154" i="70"/>
  <c r="Q142" i="70"/>
  <c r="Q114" i="70" s="1"/>
  <c r="Q156" i="70"/>
  <c r="I226" i="86"/>
  <c r="I229" i="86"/>
  <c r="I268" i="86"/>
  <c r="J268" i="86"/>
  <c r="J226" i="86"/>
  <c r="I225" i="86"/>
  <c r="I267" i="86"/>
  <c r="I271" i="86"/>
  <c r="K224" i="86"/>
  <c r="Q224" i="86"/>
  <c r="P224" i="86"/>
  <c r="R224" i="86"/>
  <c r="O224" i="86"/>
  <c r="Q117" i="70"/>
  <c r="Q159" i="70"/>
  <c r="M159" i="70"/>
  <c r="M117" i="70"/>
  <c r="N117" i="70"/>
  <c r="N159" i="70"/>
  <c r="L117" i="70"/>
  <c r="L159" i="70"/>
  <c r="O117" i="70"/>
  <c r="O159" i="70"/>
  <c r="R117" i="70"/>
  <c r="R159" i="70"/>
  <c r="R221" i="70"/>
  <c r="M221" i="70"/>
  <c r="Q221" i="70"/>
  <c r="L270" i="70"/>
  <c r="R155" i="70"/>
  <c r="R113" i="70"/>
  <c r="N270" i="70"/>
  <c r="N228" i="70"/>
  <c r="Q229" i="70"/>
  <c r="Q271" i="70"/>
  <c r="R229" i="70"/>
  <c r="R271" i="70"/>
  <c r="O113" i="70"/>
  <c r="O155" i="70"/>
  <c r="L229" i="70"/>
  <c r="L271" i="70"/>
  <c r="P228" i="70"/>
  <c r="P270" i="70"/>
  <c r="P155" i="70"/>
  <c r="P113" i="70"/>
  <c r="N155" i="70"/>
  <c r="N113" i="70"/>
  <c r="M229" i="70"/>
  <c r="M271" i="70"/>
  <c r="N271" i="70"/>
  <c r="N229" i="70"/>
  <c r="R270" i="70"/>
  <c r="R228" i="70"/>
  <c r="Q113" i="70"/>
  <c r="Q155" i="70"/>
  <c r="O271" i="70"/>
  <c r="O229" i="70"/>
  <c r="O270" i="70"/>
  <c r="O228" i="70"/>
  <c r="Q228" i="70"/>
  <c r="Q270" i="70"/>
  <c r="L113" i="70"/>
  <c r="L155" i="70"/>
  <c r="M270" i="70"/>
  <c r="M228" i="70"/>
  <c r="M113" i="70"/>
  <c r="M155" i="70"/>
  <c r="P271" i="70"/>
  <c r="P229" i="70"/>
  <c r="O153" i="70"/>
  <c r="O111" i="70"/>
  <c r="M109" i="70"/>
  <c r="L111" i="70"/>
  <c r="L153" i="70"/>
  <c r="Q111" i="70"/>
  <c r="Q153" i="70"/>
  <c r="Q109" i="70"/>
  <c r="N153" i="70"/>
  <c r="N111" i="70"/>
  <c r="P153" i="70"/>
  <c r="P111" i="70"/>
  <c r="M153" i="70"/>
  <c r="M111" i="70"/>
  <c r="N109" i="70"/>
  <c r="L109" i="70"/>
  <c r="O109" i="70"/>
  <c r="P109" i="70"/>
  <c r="L197" i="62"/>
  <c r="K197" i="62"/>
  <c r="K184" i="62" s="1"/>
  <c r="K202" i="62"/>
  <c r="K189" i="62" s="1"/>
  <c r="O202" i="62"/>
  <c r="P202" i="62"/>
  <c r="N202" i="62"/>
  <c r="L202" i="62"/>
  <c r="I202" i="62"/>
  <c r="I189" i="62" s="1"/>
  <c r="J202" i="62"/>
  <c r="J189" i="62" s="1"/>
  <c r="H202" i="62"/>
  <c r="M202" i="62"/>
  <c r="H200" i="62"/>
  <c r="I201" i="62"/>
  <c r="I188" i="62" s="1"/>
  <c r="J201" i="62"/>
  <c r="J188" i="62" s="1"/>
  <c r="H201" i="62"/>
  <c r="K201" i="62"/>
  <c r="K188" i="62" s="1"/>
  <c r="N201" i="62"/>
  <c r="P201" i="62"/>
  <c r="L201" i="62"/>
  <c r="O201" i="62"/>
  <c r="M201" i="62"/>
  <c r="I199" i="62"/>
  <c r="I186" i="62" s="1"/>
  <c r="M199" i="62"/>
  <c r="O199" i="62"/>
  <c r="P199" i="62"/>
  <c r="N199" i="62"/>
  <c r="L199" i="62"/>
  <c r="J199" i="62"/>
  <c r="J186" i="62" s="1"/>
  <c r="H199" i="62"/>
  <c r="K199" i="62"/>
  <c r="K186" i="62" s="1"/>
  <c r="H196" i="62"/>
  <c r="I196" i="62"/>
  <c r="I183" i="62" s="1"/>
  <c r="J196" i="62"/>
  <c r="J183" i="62" s="1"/>
  <c r="N196" i="62"/>
  <c r="L196" i="62"/>
  <c r="O196" i="62"/>
  <c r="P196" i="62"/>
  <c r="M196" i="62"/>
  <c r="K196" i="62"/>
  <c r="K183" i="62" s="1"/>
  <c r="N204" i="62"/>
  <c r="K204" i="62"/>
  <c r="K191" i="62" s="1"/>
  <c r="I204" i="62"/>
  <c r="I191" i="62" s="1"/>
  <c r="M204" i="62"/>
  <c r="P204" i="62"/>
  <c r="H204" i="62"/>
  <c r="O204" i="62"/>
  <c r="L204" i="62"/>
  <c r="J204" i="62"/>
  <c r="J191" i="62" s="1"/>
  <c r="K24" i="101"/>
  <c r="J24" i="101"/>
  <c r="C112" i="62"/>
  <c r="K247" i="86" l="1"/>
  <c r="J228" i="86"/>
  <c r="I228" i="86"/>
  <c r="I231" i="86"/>
  <c r="J232" i="86"/>
  <c r="J225" i="86"/>
  <c r="K270" i="86"/>
  <c r="L236" i="86"/>
  <c r="M224" i="86"/>
  <c r="J261" i="86"/>
  <c r="J247" i="86"/>
  <c r="J233" i="86" s="1"/>
  <c r="I258" i="86"/>
  <c r="K241" i="86"/>
  <c r="I255" i="86"/>
  <c r="J263" i="86"/>
  <c r="I262" i="86"/>
  <c r="J262" i="86"/>
  <c r="J258" i="86"/>
  <c r="J244" i="86"/>
  <c r="I261" i="86"/>
  <c r="K244" i="86"/>
  <c r="I266" i="86"/>
  <c r="J274" i="86"/>
  <c r="J273" i="86"/>
  <c r="N266" i="86"/>
  <c r="J271" i="86"/>
  <c r="M266" i="86"/>
  <c r="N224" i="86"/>
  <c r="L191" i="62"/>
  <c r="N191" i="62"/>
  <c r="O191" i="62"/>
  <c r="P191" i="62"/>
  <c r="I163" i="62"/>
  <c r="M191" i="62"/>
  <c r="M192" i="62"/>
  <c r="P192" i="62"/>
  <c r="I164" i="62"/>
  <c r="L192" i="62"/>
  <c r="N192" i="62"/>
  <c r="O192" i="62"/>
  <c r="M186" i="62"/>
  <c r="P186" i="62"/>
  <c r="I158" i="62"/>
  <c r="L186" i="62"/>
  <c r="N186" i="62"/>
  <c r="O186" i="62"/>
  <c r="P183" i="62"/>
  <c r="L183" i="62"/>
  <c r="I155" i="62"/>
  <c r="M183" i="62"/>
  <c r="N183" i="62"/>
  <c r="O183" i="62"/>
  <c r="P189" i="62"/>
  <c r="M189" i="62"/>
  <c r="I161" i="62"/>
  <c r="L189" i="62"/>
  <c r="N189" i="62"/>
  <c r="O189" i="62"/>
  <c r="N188" i="62"/>
  <c r="O188" i="62"/>
  <c r="M188" i="62"/>
  <c r="P188" i="62"/>
  <c r="I160" i="62"/>
  <c r="L188" i="62"/>
  <c r="N194" i="62"/>
  <c r="O194" i="62"/>
  <c r="M194" i="62"/>
  <c r="P194" i="62"/>
  <c r="I166" i="62"/>
  <c r="L194" i="62"/>
  <c r="P198" i="62"/>
  <c r="J198" i="62"/>
  <c r="J185" i="62" s="1"/>
  <c r="N198" i="62"/>
  <c r="L198" i="62"/>
  <c r="I198" i="62"/>
  <c r="I185" i="62" s="1"/>
  <c r="H198" i="62"/>
  <c r="H185" i="62" s="1"/>
  <c r="O198" i="62"/>
  <c r="M198" i="62"/>
  <c r="I197" i="62"/>
  <c r="I184" i="62" s="1"/>
  <c r="J197" i="62"/>
  <c r="J184" i="62" s="1"/>
  <c r="I293" i="86"/>
  <c r="J267" i="86"/>
  <c r="R228" i="86"/>
  <c r="L238" i="86"/>
  <c r="L224" i="86" s="1"/>
  <c r="L266" i="86"/>
  <c r="I274" i="86"/>
  <c r="I236" i="86"/>
  <c r="I273" i="86"/>
  <c r="I247" i="86"/>
  <c r="I278" i="86"/>
  <c r="H268" i="86"/>
  <c r="L241" i="86"/>
  <c r="L245" i="86"/>
  <c r="L231" i="86" s="1"/>
  <c r="L273" i="86"/>
  <c r="L249" i="86"/>
  <c r="L244" i="86"/>
  <c r="H226" i="86"/>
  <c r="H232" i="86"/>
  <c r="H274" i="86"/>
  <c r="K278" i="86"/>
  <c r="K245" i="86"/>
  <c r="K231" i="86" s="1"/>
  <c r="K273" i="86"/>
  <c r="M293" i="86"/>
  <c r="N229" i="86"/>
  <c r="R244" i="86"/>
  <c r="R230" i="86" s="1"/>
  <c r="R272" i="86"/>
  <c r="R249" i="86"/>
  <c r="R235" i="86" s="1"/>
  <c r="R277" i="86"/>
  <c r="N245" i="86"/>
  <c r="N231" i="86" s="1"/>
  <c r="N273" i="86"/>
  <c r="Q289" i="86"/>
  <c r="Q247" i="86" s="1"/>
  <c r="Q261" i="86"/>
  <c r="L255" i="86"/>
  <c r="L293" i="86"/>
  <c r="R289" i="86"/>
  <c r="R247" i="86" s="1"/>
  <c r="R261" i="86"/>
  <c r="Q243" i="86"/>
  <c r="Q229" i="86" s="1"/>
  <c r="Q271" i="86"/>
  <c r="H255" i="86"/>
  <c r="H283" i="86"/>
  <c r="H241" i="86" s="1"/>
  <c r="Q255" i="86"/>
  <c r="Q283" i="86"/>
  <c r="Q241" i="86" s="1"/>
  <c r="Q293" i="86"/>
  <c r="Q263" i="86"/>
  <c r="Q291" i="86"/>
  <c r="Q249" i="86" s="1"/>
  <c r="R254" i="86"/>
  <c r="R282" i="86"/>
  <c r="R240" i="86" s="1"/>
  <c r="R293" i="86"/>
  <c r="O250" i="86"/>
  <c r="O236" i="86" s="1"/>
  <c r="O278" i="86"/>
  <c r="H229" i="86"/>
  <c r="M267" i="86"/>
  <c r="N262" i="86"/>
  <c r="N248" i="86"/>
  <c r="R262" i="86"/>
  <c r="R290" i="86"/>
  <c r="R248" i="86" s="1"/>
  <c r="H278" i="86"/>
  <c r="N258" i="86"/>
  <c r="N244" i="86"/>
  <c r="M242" i="86"/>
  <c r="M228" i="86" s="1"/>
  <c r="M270" i="86"/>
  <c r="R270" i="86"/>
  <c r="L239" i="86"/>
  <c r="L267" i="86"/>
  <c r="R260" i="86"/>
  <c r="R288" i="86"/>
  <c r="R246" i="86" s="1"/>
  <c r="Q262" i="86"/>
  <c r="Q290" i="86"/>
  <c r="Q248" i="86" s="1"/>
  <c r="K249" i="86"/>
  <c r="M246" i="86"/>
  <c r="M232" i="86" s="1"/>
  <c r="M274" i="86"/>
  <c r="J241" i="86"/>
  <c r="P240" i="86"/>
  <c r="P226" i="86" s="1"/>
  <c r="P268" i="86"/>
  <c r="I248" i="86"/>
  <c r="I234" i="86" s="1"/>
  <c r="H263" i="86"/>
  <c r="H291" i="86"/>
  <c r="H249" i="86" s="1"/>
  <c r="K261" i="86"/>
  <c r="M255" i="86"/>
  <c r="R245" i="86"/>
  <c r="R231" i="86" s="1"/>
  <c r="R273" i="86"/>
  <c r="P286" i="86"/>
  <c r="P244" i="86" s="1"/>
  <c r="P258" i="86"/>
  <c r="N249" i="86"/>
  <c r="N263" i="86"/>
  <c r="L240" i="86"/>
  <c r="L226" i="86" s="1"/>
  <c r="L268" i="86"/>
  <c r="Q232" i="86"/>
  <c r="I249" i="86"/>
  <c r="H236" i="86"/>
  <c r="N250" i="86"/>
  <c r="N236" i="86" s="1"/>
  <c r="N278" i="86"/>
  <c r="L247" i="86"/>
  <c r="P255" i="86"/>
  <c r="P283" i="86"/>
  <c r="P241" i="86" s="1"/>
  <c r="P293" i="86"/>
  <c r="L270" i="86"/>
  <c r="K258" i="86"/>
  <c r="K272" i="86"/>
  <c r="O231" i="86"/>
  <c r="O240" i="86"/>
  <c r="O226" i="86" s="1"/>
  <c r="O268" i="86"/>
  <c r="O246" i="86"/>
  <c r="O232" i="86" s="1"/>
  <c r="O274" i="86"/>
  <c r="K263" i="86"/>
  <c r="Q286" i="86"/>
  <c r="Q244" i="86" s="1"/>
  <c r="Q258" i="86"/>
  <c r="O273" i="86"/>
  <c r="N246" i="86"/>
  <c r="N232" i="86" s="1"/>
  <c r="N274" i="86"/>
  <c r="Q242" i="86"/>
  <c r="Q228" i="86" s="1"/>
  <c r="Q270" i="86"/>
  <c r="R257" i="86"/>
  <c r="R285" i="86"/>
  <c r="R243" i="86" s="1"/>
  <c r="P290" i="86"/>
  <c r="P248" i="86" s="1"/>
  <c r="P262" i="86"/>
  <c r="R241" i="86"/>
  <c r="R227" i="86" s="1"/>
  <c r="R269" i="86"/>
  <c r="M225" i="86"/>
  <c r="K239" i="86"/>
  <c r="R239" i="86"/>
  <c r="R225" i="86" s="1"/>
  <c r="R267" i="86"/>
  <c r="Q245" i="86"/>
  <c r="Q231" i="86" s="1"/>
  <c r="Q273" i="86"/>
  <c r="O243" i="86"/>
  <c r="O229" i="86" s="1"/>
  <c r="O271" i="86"/>
  <c r="I263" i="86"/>
  <c r="N261" i="86"/>
  <c r="N247" i="86"/>
  <c r="M248" i="86"/>
  <c r="M262" i="86"/>
  <c r="N240" i="86"/>
  <c r="N226" i="86" s="1"/>
  <c r="N268" i="86"/>
  <c r="P250" i="86"/>
  <c r="P236" i="86" s="1"/>
  <c r="P278" i="86"/>
  <c r="O242" i="86"/>
  <c r="O228" i="86" s="1"/>
  <c r="O270" i="86"/>
  <c r="J255" i="86"/>
  <c r="J293" i="86"/>
  <c r="Q240" i="86"/>
  <c r="Q226" i="86" s="1"/>
  <c r="Q268" i="86"/>
  <c r="Q239" i="86"/>
  <c r="J270" i="86"/>
  <c r="I270" i="86"/>
  <c r="O262" i="86"/>
  <c r="O290" i="86"/>
  <c r="O248" i="86" s="1"/>
  <c r="K240" i="86"/>
  <c r="K226" i="86" s="1"/>
  <c r="K268" i="86"/>
  <c r="L263" i="86"/>
  <c r="O261" i="86"/>
  <c r="O289" i="86"/>
  <c r="O247" i="86" s="1"/>
  <c r="O255" i="86"/>
  <c r="O283" i="86"/>
  <c r="O241" i="86" s="1"/>
  <c r="P229" i="86"/>
  <c r="O225" i="86"/>
  <c r="K248" i="86"/>
  <c r="H271" i="86"/>
  <c r="K255" i="86"/>
  <c r="K293" i="86"/>
  <c r="Q267" i="86"/>
  <c r="L248" i="86"/>
  <c r="P246" i="86"/>
  <c r="P232" i="86" s="1"/>
  <c r="P274" i="86"/>
  <c r="P261" i="86"/>
  <c r="P289" i="86"/>
  <c r="P247" i="86" s="1"/>
  <c r="L258" i="86"/>
  <c r="Q250" i="86"/>
  <c r="Q236" i="86" s="1"/>
  <c r="Q278" i="86"/>
  <c r="O293" i="86"/>
  <c r="M244" i="86"/>
  <c r="M258" i="86"/>
  <c r="O267" i="86"/>
  <c r="H289" i="86"/>
  <c r="H247" i="86" s="1"/>
  <c r="H261" i="86"/>
  <c r="N242" i="86"/>
  <c r="N228" i="86" s="1"/>
  <c r="N270" i="86"/>
  <c r="N255" i="86"/>
  <c r="N241" i="86"/>
  <c r="N293" i="86"/>
  <c r="L261" i="86"/>
  <c r="O263" i="86"/>
  <c r="O291" i="86"/>
  <c r="O249" i="86" s="1"/>
  <c r="O286" i="86"/>
  <c r="O244" i="86" s="1"/>
  <c r="O258" i="86"/>
  <c r="H293" i="86"/>
  <c r="H262" i="86"/>
  <c r="H290" i="86"/>
  <c r="H248" i="86" s="1"/>
  <c r="M263" i="86"/>
  <c r="M249" i="86"/>
  <c r="K262" i="86"/>
  <c r="M261" i="86"/>
  <c r="M247" i="86"/>
  <c r="K246" i="86"/>
  <c r="K232" i="86" s="1"/>
  <c r="K274" i="86"/>
  <c r="H258" i="86"/>
  <c r="H286" i="86"/>
  <c r="H244" i="86" s="1"/>
  <c r="Q274" i="86"/>
  <c r="L262" i="86"/>
  <c r="P239" i="86"/>
  <c r="P225" i="86" s="1"/>
  <c r="P245" i="86"/>
  <c r="P231" i="86" s="1"/>
  <c r="P273" i="86"/>
  <c r="P291" i="86"/>
  <c r="P249" i="86" s="1"/>
  <c r="P263" i="86"/>
  <c r="M245" i="86"/>
  <c r="M231" i="86" s="1"/>
  <c r="M273" i="86"/>
  <c r="L278" i="86"/>
  <c r="N271" i="86"/>
  <c r="P271" i="86"/>
  <c r="M197" i="62"/>
  <c r="N197" i="62"/>
  <c r="K200" i="62"/>
  <c r="K187" i="62" s="1"/>
  <c r="J203" i="62"/>
  <c r="J190" i="62" s="1"/>
  <c r="O197" i="62"/>
  <c r="M200" i="62"/>
  <c r="P197" i="62"/>
  <c r="I203" i="62"/>
  <c r="I190" i="62" s="1"/>
  <c r="O203" i="62"/>
  <c r="L203" i="62"/>
  <c r="H203" i="62"/>
  <c r="H190" i="62" s="1"/>
  <c r="N200" i="62"/>
  <c r="J200" i="62"/>
  <c r="J187" i="62" s="1"/>
  <c r="H192" i="62"/>
  <c r="N203" i="62"/>
  <c r="O200" i="62"/>
  <c r="I200" i="62"/>
  <c r="I187" i="62" s="1"/>
  <c r="K206" i="62"/>
  <c r="K193" i="62" s="1"/>
  <c r="P206" i="62"/>
  <c r="L206" i="62"/>
  <c r="J206" i="62"/>
  <c r="J193" i="62" s="1"/>
  <c r="M206" i="62"/>
  <c r="H206" i="62"/>
  <c r="N206" i="62"/>
  <c r="I206" i="62"/>
  <c r="I193" i="62" s="1"/>
  <c r="O206" i="62"/>
  <c r="H194" i="62"/>
  <c r="P203" i="62"/>
  <c r="K203" i="62"/>
  <c r="K190" i="62" s="1"/>
  <c r="L200" i="62"/>
  <c r="R111" i="70"/>
  <c r="R153" i="70"/>
  <c r="R148" i="70"/>
  <c r="R120" i="70" s="1"/>
  <c r="R162" i="70"/>
  <c r="P220" i="70"/>
  <c r="L220" i="70"/>
  <c r="R220" i="70"/>
  <c r="K220" i="70"/>
  <c r="J220" i="70"/>
  <c r="I220" i="70"/>
  <c r="R143" i="70"/>
  <c r="R115" i="70" s="1"/>
  <c r="R157" i="70"/>
  <c r="R144" i="70"/>
  <c r="R116" i="70" s="1"/>
  <c r="R158" i="70"/>
  <c r="R142" i="70"/>
  <c r="R114" i="70" s="1"/>
  <c r="R156" i="70"/>
  <c r="O220" i="70"/>
  <c r="N220" i="70"/>
  <c r="H220" i="70"/>
  <c r="R140" i="70"/>
  <c r="R112" i="70" s="1"/>
  <c r="R154" i="70"/>
  <c r="M220" i="70"/>
  <c r="Q220" i="70"/>
  <c r="I111" i="70"/>
  <c r="J278" i="86"/>
  <c r="J236" i="86"/>
  <c r="J224" i="86"/>
  <c r="I224" i="86"/>
  <c r="L228" i="70"/>
  <c r="H191" i="62"/>
  <c r="H186" i="62"/>
  <c r="H189" i="62"/>
  <c r="H187" i="62"/>
  <c r="H183" i="62"/>
  <c r="H188" i="62"/>
  <c r="H184" i="62"/>
  <c r="C126" i="62"/>
  <c r="C140" i="62" s="1"/>
  <c r="C154" i="62" s="1"/>
  <c r="C168" i="62" s="1"/>
  <c r="I233" i="86" l="1"/>
  <c r="J230" i="86"/>
  <c r="K234" i="86"/>
  <c r="K269" i="86"/>
  <c r="K233" i="86"/>
  <c r="L230" i="86"/>
  <c r="R271" i="86"/>
  <c r="K277" i="86"/>
  <c r="P269" i="86"/>
  <c r="Q230" i="86"/>
  <c r="M187" i="62"/>
  <c r="I159" i="62"/>
  <c r="L187" i="62"/>
  <c r="N187" i="62"/>
  <c r="O187" i="62"/>
  <c r="P187" i="62"/>
  <c r="N184" i="62"/>
  <c r="O184" i="62"/>
  <c r="M184" i="62"/>
  <c r="P184" i="62"/>
  <c r="I156" i="62"/>
  <c r="L184" i="62"/>
  <c r="N190" i="62"/>
  <c r="O190" i="62"/>
  <c r="M190" i="62"/>
  <c r="L190" i="62"/>
  <c r="I162" i="62"/>
  <c r="P190" i="62"/>
  <c r="M193" i="62"/>
  <c r="I165" i="62"/>
  <c r="L193" i="62"/>
  <c r="N193" i="62"/>
  <c r="O193" i="62"/>
  <c r="P193" i="62"/>
  <c r="L185" i="62"/>
  <c r="N185" i="62"/>
  <c r="O185" i="62"/>
  <c r="P185" i="62"/>
  <c r="M185" i="62"/>
  <c r="I157" i="62"/>
  <c r="L277" i="86"/>
  <c r="L275" i="86"/>
  <c r="J272" i="86"/>
  <c r="N269" i="86"/>
  <c r="L269" i="86"/>
  <c r="N235" i="86"/>
  <c r="K275" i="86"/>
  <c r="N275" i="86"/>
  <c r="O269" i="86"/>
  <c r="K230" i="86"/>
  <c r="J279" i="86"/>
  <c r="K276" i="86"/>
  <c r="P233" i="86"/>
  <c r="P276" i="86"/>
  <c r="I275" i="86"/>
  <c r="O230" i="86"/>
  <c r="L235" i="86"/>
  <c r="K235" i="86"/>
  <c r="O251" i="86"/>
  <c r="I244" i="86"/>
  <c r="I230" i="86" s="1"/>
  <c r="I272" i="86"/>
  <c r="L272" i="86"/>
  <c r="Q272" i="86"/>
  <c r="P230" i="86"/>
  <c r="J275" i="86"/>
  <c r="H237" i="86"/>
  <c r="O233" i="86"/>
  <c r="Q237" i="86"/>
  <c r="N230" i="86"/>
  <c r="H230" i="86"/>
  <c r="P275" i="86"/>
  <c r="M234" i="86"/>
  <c r="R279" i="86"/>
  <c r="R275" i="86"/>
  <c r="Q275" i="86"/>
  <c r="O237" i="86"/>
  <c r="R229" i="86"/>
  <c r="P251" i="86"/>
  <c r="R276" i="86"/>
  <c r="Q269" i="86"/>
  <c r="Q233" i="86"/>
  <c r="L234" i="86"/>
  <c r="M275" i="86"/>
  <c r="M277" i="86"/>
  <c r="O275" i="86"/>
  <c r="N277" i="86"/>
  <c r="P272" i="86"/>
  <c r="N272" i="86"/>
  <c r="R268" i="86"/>
  <c r="Q227" i="86"/>
  <c r="L237" i="86"/>
  <c r="L225" i="86"/>
  <c r="H251" i="86"/>
  <c r="L276" i="86"/>
  <c r="H276" i="86"/>
  <c r="O272" i="86"/>
  <c r="O235" i="86"/>
  <c r="L233" i="86"/>
  <c r="H275" i="86"/>
  <c r="O234" i="86"/>
  <c r="Q279" i="86"/>
  <c r="H279" i="86"/>
  <c r="J249" i="86"/>
  <c r="J235" i="86" s="1"/>
  <c r="J277" i="86"/>
  <c r="J248" i="86"/>
  <c r="J234" i="86" s="1"/>
  <c r="J276" i="86"/>
  <c r="H235" i="86"/>
  <c r="Q276" i="86"/>
  <c r="R274" i="86"/>
  <c r="N276" i="86"/>
  <c r="Q235" i="86"/>
  <c r="R233" i="86"/>
  <c r="H234" i="86"/>
  <c r="M241" i="86"/>
  <c r="M237" i="86" s="1"/>
  <c r="M269" i="86"/>
  <c r="M279" i="86"/>
  <c r="K227" i="86"/>
  <c r="K251" i="86"/>
  <c r="I279" i="86"/>
  <c r="I241" i="86"/>
  <c r="I269" i="86"/>
  <c r="N279" i="86"/>
  <c r="Q234" i="86"/>
  <c r="R232" i="86"/>
  <c r="N234" i="86"/>
  <c r="O279" i="86"/>
  <c r="I251" i="86"/>
  <c r="I235" i="86"/>
  <c r="N227" i="86"/>
  <c r="N251" i="86"/>
  <c r="P277" i="86"/>
  <c r="P279" i="86"/>
  <c r="M272" i="86"/>
  <c r="O227" i="86"/>
  <c r="N233" i="86"/>
  <c r="R237" i="86"/>
  <c r="P234" i="86"/>
  <c r="P227" i="86"/>
  <c r="L279" i="86"/>
  <c r="Q225" i="86"/>
  <c r="R226" i="86"/>
  <c r="R251" i="86"/>
  <c r="H227" i="86"/>
  <c r="J269" i="86"/>
  <c r="K225" i="86"/>
  <c r="K237" i="86"/>
  <c r="J251" i="86"/>
  <c r="J227" i="86"/>
  <c r="I276" i="86"/>
  <c r="P235" i="86"/>
  <c r="P237" i="86"/>
  <c r="H272" i="86"/>
  <c r="M233" i="86"/>
  <c r="M235" i="86"/>
  <c r="O277" i="86"/>
  <c r="H233" i="86"/>
  <c r="M230" i="86"/>
  <c r="O276" i="86"/>
  <c r="N237" i="86"/>
  <c r="M276" i="86"/>
  <c r="I277" i="86"/>
  <c r="K279" i="86"/>
  <c r="M251" i="86"/>
  <c r="H277" i="86"/>
  <c r="Q251" i="86"/>
  <c r="R234" i="86"/>
  <c r="Q277" i="86"/>
  <c r="H269" i="86"/>
  <c r="L227" i="86"/>
  <c r="L251" i="86"/>
  <c r="C182" i="62"/>
  <c r="C195" i="62" s="1"/>
  <c r="H193" i="62"/>
  <c r="K265" i="86" l="1"/>
  <c r="O223" i="86"/>
  <c r="L265" i="86"/>
  <c r="R265" i="86"/>
  <c r="J265" i="86"/>
  <c r="N265" i="86"/>
  <c r="N223" i="86"/>
  <c r="P223" i="86"/>
  <c r="K223" i="86"/>
  <c r="J223" i="86"/>
  <c r="H265" i="86"/>
  <c r="P265" i="86"/>
  <c r="Q265" i="86"/>
  <c r="Q223" i="86"/>
  <c r="O265" i="86"/>
  <c r="R223" i="86"/>
  <c r="L223" i="86"/>
  <c r="I227" i="86"/>
  <c r="I223" i="86" s="1"/>
  <c r="I237" i="86"/>
  <c r="J237" i="86"/>
  <c r="I265" i="86"/>
  <c r="H223" i="86"/>
  <c r="M265" i="86"/>
  <c r="M227" i="86"/>
  <c r="M223" i="86" s="1"/>
  <c r="I195" i="62"/>
  <c r="H195" i="62"/>
  <c r="M195" i="62"/>
  <c r="N195" i="62"/>
  <c r="O195" i="62"/>
  <c r="K195" i="62"/>
  <c r="P195" i="62"/>
  <c r="J195" i="62"/>
  <c r="L195" i="62"/>
  <c r="I14" i="101"/>
  <c r="I27" i="101" s="1"/>
  <c r="R27" i="101"/>
  <c r="X18" i="78"/>
  <c r="X15" i="78"/>
  <c r="P18" i="78"/>
  <c r="P15" i="78"/>
  <c r="H18" i="78"/>
  <c r="H15" i="78"/>
  <c r="Y20" i="90" s="1"/>
  <c r="C10" i="100"/>
  <c r="C17" i="100" s="1"/>
  <c r="T27" i="101"/>
  <c r="W27" i="101" s="1"/>
  <c r="S27" i="101"/>
  <c r="S26" i="101"/>
  <c r="B16" i="100"/>
  <c r="B15" i="100"/>
  <c r="B14" i="100"/>
  <c r="B17" i="100"/>
  <c r="B9" i="100"/>
  <c r="B8" i="100"/>
  <c r="B7" i="100"/>
  <c r="Y5" i="100"/>
  <c r="X5" i="100"/>
  <c r="W5" i="100"/>
  <c r="V5" i="100"/>
  <c r="U5" i="100"/>
  <c r="H182" i="62" l="1"/>
  <c r="I182" i="62"/>
  <c r="T28" i="101"/>
  <c r="W28" i="101" s="1"/>
  <c r="C9" i="100"/>
  <c r="D15" i="100"/>
  <c r="R28" i="101"/>
  <c r="R13" i="101"/>
  <c r="S13" i="101"/>
  <c r="C15" i="100"/>
  <c r="T26" i="101"/>
  <c r="W26" i="101" s="1"/>
  <c r="R12" i="101"/>
  <c r="R26" i="101"/>
  <c r="D3" i="96"/>
  <c r="E3" i="96" s="1"/>
  <c r="D4" i="96"/>
  <c r="E4" i="96" s="1"/>
  <c r="D5" i="96"/>
  <c r="E5" i="96" s="1"/>
  <c r="D6" i="96"/>
  <c r="E6" i="96" s="1"/>
  <c r="D7" i="96"/>
  <c r="E7" i="96" s="1"/>
  <c r="D8" i="96"/>
  <c r="E8" i="96" s="1"/>
  <c r="D9" i="96"/>
  <c r="E9" i="96" s="1"/>
  <c r="D10" i="96"/>
  <c r="E10" i="96" s="1"/>
  <c r="D11" i="96"/>
  <c r="E11" i="96" s="1"/>
  <c r="D12" i="96"/>
  <c r="E12" i="96" s="1"/>
  <c r="D13" i="96"/>
  <c r="E13" i="96" s="1"/>
  <c r="D2" i="96"/>
  <c r="E2" i="96" s="1"/>
  <c r="L182" i="62" l="1"/>
  <c r="K182" i="62"/>
  <c r="N182" i="62"/>
  <c r="J182" i="62"/>
  <c r="M182" i="62"/>
  <c r="P182" i="62"/>
  <c r="O182" i="62"/>
  <c r="S28" i="101"/>
  <c r="T13" i="101"/>
  <c r="W14" i="101" s="1"/>
  <c r="D16" i="100"/>
  <c r="G15" i="100" s="1"/>
  <c r="H16" i="100"/>
  <c r="L16" i="100" s="1"/>
  <c r="G16" i="100"/>
  <c r="K16" i="100" s="1"/>
  <c r="B7" i="90"/>
  <c r="O16" i="100" l="1"/>
  <c r="H15" i="100"/>
  <c r="L19" i="78" s="1"/>
  <c r="M19" i="78" s="1"/>
  <c r="K15" i="100"/>
  <c r="I18" i="78"/>
  <c r="D8" i="100"/>
  <c r="H8" i="100" s="1"/>
  <c r="T12" i="101"/>
  <c r="W13" i="101" s="1"/>
  <c r="S12" i="101"/>
  <c r="C8" i="79"/>
  <c r="G17" i="83"/>
  <c r="C10" i="79"/>
  <c r="I12" i="80"/>
  <c r="J12" i="80" s="1"/>
  <c r="K12" i="80" s="1"/>
  <c r="L12" i="80" s="1"/>
  <c r="M12" i="80" s="1"/>
  <c r="N12" i="80" s="1"/>
  <c r="L14" i="78"/>
  <c r="L15" i="100" l="1"/>
  <c r="T19" i="78" s="1"/>
  <c r="L8" i="100"/>
  <c r="S16" i="78" s="1"/>
  <c r="K16" i="78"/>
  <c r="Q18" i="78"/>
  <c r="G23" i="3" a="1"/>
  <c r="G23" i="3" s="1"/>
  <c r="G24" i="3" a="1"/>
  <c r="G24" i="3" s="1"/>
  <c r="G25" i="3" a="1"/>
  <c r="G25" i="3" s="1"/>
  <c r="G26" i="3" a="1"/>
  <c r="G26" i="3" s="1"/>
  <c r="C14" i="79"/>
  <c r="C11" i="79" s="1"/>
  <c r="G23" i="86" a="1"/>
  <c r="G23" i="86" s="1"/>
  <c r="G24" i="86" a="1"/>
  <c r="G24" i="86" s="1"/>
  <c r="G25" i="86" a="1"/>
  <c r="G25" i="86" s="1"/>
  <c r="G26" i="66" a="1"/>
  <c r="G26" i="66" s="1"/>
  <c r="G27" i="66" a="1"/>
  <c r="G27" i="66" s="1"/>
  <c r="G23" i="70" a="1"/>
  <c r="G23" i="70" s="1"/>
  <c r="G24" i="70" a="1"/>
  <c r="G24" i="70" s="1"/>
  <c r="G25" i="70" a="1"/>
  <c r="G25" i="70" s="1"/>
  <c r="G26" i="70" a="1"/>
  <c r="G26" i="70" s="1"/>
  <c r="G27" i="70" a="1"/>
  <c r="G27" i="70" s="1"/>
  <c r="G23" i="66" a="1"/>
  <c r="G23" i="66" s="1"/>
  <c r="G24" i="66" a="1"/>
  <c r="G24" i="66" s="1"/>
  <c r="G25" i="66" a="1"/>
  <c r="G25" i="66" s="1"/>
  <c r="G23" i="62" a="1"/>
  <c r="G23" i="62" s="1"/>
  <c r="G24" i="62" a="1"/>
  <c r="G24" i="62" s="1"/>
  <c r="G25" i="62" a="1"/>
  <c r="G25" i="62" s="1"/>
  <c r="G26" i="62" a="1"/>
  <c r="G26" i="62" s="1"/>
  <c r="G27" i="62" a="1"/>
  <c r="G27" i="62" s="1"/>
  <c r="A2" i="95"/>
  <c r="A2" i="94"/>
  <c r="A2" i="93"/>
  <c r="A2" i="92"/>
  <c r="C70" i="89"/>
  <c r="C70" i="73"/>
  <c r="C70" i="69"/>
  <c r="C70" i="65"/>
  <c r="O15" i="100" l="1"/>
  <c r="R25" i="101"/>
  <c r="J27" i="101"/>
  <c r="J23" i="101" s="1"/>
  <c r="R24" i="101"/>
  <c r="I23" i="101"/>
  <c r="J14" i="101"/>
  <c r="R9" i="101"/>
  <c r="R7" i="101" s="1"/>
  <c r="R11" i="101"/>
  <c r="R8" i="101"/>
  <c r="I7" i="101"/>
  <c r="K14" i="101" l="1"/>
  <c r="T9" i="101" s="1"/>
  <c r="S9" i="101"/>
  <c r="S11" i="101"/>
  <c r="J7" i="101"/>
  <c r="S8" i="101"/>
  <c r="K27" i="101"/>
  <c r="S24" i="101"/>
  <c r="R23" i="101" s="1"/>
  <c r="S25" i="101"/>
  <c r="S23" i="101" s="1"/>
  <c r="I6" i="101"/>
  <c r="R10" i="101"/>
  <c r="T11" i="101"/>
  <c r="W12" i="101" s="1"/>
  <c r="C8" i="100"/>
  <c r="G8" i="100" s="1"/>
  <c r="C47" i="16"/>
  <c r="G56" i="16"/>
  <c r="H56" i="16"/>
  <c r="I56" i="16"/>
  <c r="J56" i="16"/>
  <c r="K56" i="16"/>
  <c r="L56" i="16"/>
  <c r="M56" i="16"/>
  <c r="N56" i="16"/>
  <c r="O56" i="16"/>
  <c r="P56" i="16"/>
  <c r="Q56" i="16"/>
  <c r="R56" i="16"/>
  <c r="S56" i="16"/>
  <c r="T56" i="16"/>
  <c r="F56" i="16"/>
  <c r="G64" i="16"/>
  <c r="H64" i="16"/>
  <c r="I64" i="16"/>
  <c r="J64" i="16"/>
  <c r="K64" i="16"/>
  <c r="L64" i="16"/>
  <c r="M64" i="16"/>
  <c r="N64" i="16"/>
  <c r="O64" i="16"/>
  <c r="P64" i="16"/>
  <c r="Q64" i="16"/>
  <c r="R64" i="16"/>
  <c r="S64" i="16"/>
  <c r="T64" i="16"/>
  <c r="F64" i="16"/>
  <c r="G65" i="16"/>
  <c r="H65" i="16"/>
  <c r="I65" i="16"/>
  <c r="J65" i="16"/>
  <c r="K65" i="16"/>
  <c r="L65" i="16"/>
  <c r="M65" i="16"/>
  <c r="N65" i="16"/>
  <c r="O65" i="16"/>
  <c r="P65" i="16"/>
  <c r="Q65" i="16"/>
  <c r="R65" i="16"/>
  <c r="S65" i="16"/>
  <c r="T65" i="16"/>
  <c r="G66" i="16"/>
  <c r="H66" i="16"/>
  <c r="I66" i="16"/>
  <c r="J66" i="16"/>
  <c r="K66" i="16"/>
  <c r="L66" i="16"/>
  <c r="M66" i="16"/>
  <c r="N66" i="16"/>
  <c r="O66" i="16"/>
  <c r="P66" i="16"/>
  <c r="Q66" i="16"/>
  <c r="R66" i="16"/>
  <c r="S66" i="16"/>
  <c r="T66" i="16"/>
  <c r="G67" i="16"/>
  <c r="H67" i="16"/>
  <c r="I67" i="16"/>
  <c r="J67" i="16"/>
  <c r="K67" i="16"/>
  <c r="L67" i="16"/>
  <c r="M67" i="16"/>
  <c r="N67" i="16"/>
  <c r="O67" i="16"/>
  <c r="P67" i="16"/>
  <c r="Q67" i="16"/>
  <c r="R67" i="16"/>
  <c r="S67" i="16"/>
  <c r="T67" i="16"/>
  <c r="G68" i="16"/>
  <c r="H68" i="16"/>
  <c r="I68" i="16"/>
  <c r="J68" i="16"/>
  <c r="K68" i="16"/>
  <c r="L68" i="16"/>
  <c r="M68" i="16"/>
  <c r="N68" i="16"/>
  <c r="O68" i="16"/>
  <c r="P68" i="16"/>
  <c r="Q68" i="16"/>
  <c r="R68" i="16"/>
  <c r="S68" i="16"/>
  <c r="T68" i="16"/>
  <c r="G69" i="16"/>
  <c r="H69" i="16"/>
  <c r="I69" i="16"/>
  <c r="J69" i="16"/>
  <c r="K69" i="16"/>
  <c r="L69" i="16"/>
  <c r="M69" i="16"/>
  <c r="N69" i="16"/>
  <c r="O69" i="16"/>
  <c r="P69" i="16"/>
  <c r="Q69" i="16"/>
  <c r="R69" i="16"/>
  <c r="S69" i="16"/>
  <c r="T69" i="16"/>
  <c r="G71" i="16"/>
  <c r="H71" i="16"/>
  <c r="I71" i="16"/>
  <c r="J71" i="16"/>
  <c r="K71" i="16"/>
  <c r="L71" i="16"/>
  <c r="M71" i="16"/>
  <c r="N71" i="16"/>
  <c r="O71" i="16"/>
  <c r="P71" i="16"/>
  <c r="Q71" i="16"/>
  <c r="R71" i="16"/>
  <c r="S71" i="16"/>
  <c r="T71" i="16"/>
  <c r="G72" i="16"/>
  <c r="H72" i="16"/>
  <c r="I72" i="16"/>
  <c r="J72" i="16"/>
  <c r="K72" i="16"/>
  <c r="L72" i="16"/>
  <c r="M72" i="16"/>
  <c r="N72" i="16"/>
  <c r="O72" i="16"/>
  <c r="P72" i="16"/>
  <c r="Q72" i="16"/>
  <c r="R72" i="16"/>
  <c r="S72" i="16"/>
  <c r="T72" i="16"/>
  <c r="G73" i="16"/>
  <c r="H73" i="16"/>
  <c r="I73" i="16"/>
  <c r="J73" i="16"/>
  <c r="K73" i="16"/>
  <c r="L73" i="16"/>
  <c r="M73" i="16"/>
  <c r="N73" i="16"/>
  <c r="O73" i="16"/>
  <c r="P73" i="16"/>
  <c r="Q73" i="16"/>
  <c r="R73" i="16"/>
  <c r="S73" i="16"/>
  <c r="T73" i="16"/>
  <c r="G74" i="16"/>
  <c r="H74" i="16"/>
  <c r="I74" i="16"/>
  <c r="J74" i="16"/>
  <c r="K74" i="16"/>
  <c r="L74" i="16"/>
  <c r="M74" i="16"/>
  <c r="N74" i="16"/>
  <c r="O74" i="16"/>
  <c r="P74" i="16"/>
  <c r="Q74" i="16"/>
  <c r="R74" i="16"/>
  <c r="S74" i="16"/>
  <c r="T74" i="16"/>
  <c r="G75" i="16"/>
  <c r="H75" i="16"/>
  <c r="I75" i="16"/>
  <c r="J75" i="16"/>
  <c r="K75" i="16"/>
  <c r="L75" i="16"/>
  <c r="M75" i="16"/>
  <c r="N75" i="16"/>
  <c r="O75" i="16"/>
  <c r="P75" i="16"/>
  <c r="Q75" i="16"/>
  <c r="R75" i="16"/>
  <c r="S75" i="16"/>
  <c r="T75" i="16"/>
  <c r="G76" i="16"/>
  <c r="H76" i="16"/>
  <c r="I76" i="16"/>
  <c r="J76" i="16"/>
  <c r="K76" i="16"/>
  <c r="L76" i="16"/>
  <c r="M76" i="16"/>
  <c r="N76" i="16"/>
  <c r="O76" i="16"/>
  <c r="P76" i="16"/>
  <c r="Q76" i="16"/>
  <c r="R76" i="16"/>
  <c r="S76" i="16"/>
  <c r="T76" i="16"/>
  <c r="F72" i="16"/>
  <c r="F73" i="16"/>
  <c r="F74" i="16"/>
  <c r="F75" i="16"/>
  <c r="F76" i="16"/>
  <c r="F71" i="16"/>
  <c r="F66" i="16"/>
  <c r="F67" i="16"/>
  <c r="F68" i="16"/>
  <c r="F69" i="16"/>
  <c r="F65" i="16"/>
  <c r="G57" i="16"/>
  <c r="H57" i="16"/>
  <c r="I57" i="16"/>
  <c r="J57" i="16"/>
  <c r="K57" i="16"/>
  <c r="L57" i="16"/>
  <c r="M57" i="16"/>
  <c r="N57" i="16"/>
  <c r="O57" i="16"/>
  <c r="P57" i="16"/>
  <c r="Q57" i="16"/>
  <c r="R57" i="16"/>
  <c r="S57" i="16"/>
  <c r="T57" i="16"/>
  <c r="G58" i="16"/>
  <c r="H58" i="16"/>
  <c r="I58" i="16"/>
  <c r="J58" i="16"/>
  <c r="K58" i="16"/>
  <c r="L58" i="16"/>
  <c r="M58" i="16"/>
  <c r="N58" i="16"/>
  <c r="O58" i="16"/>
  <c r="P58" i="16"/>
  <c r="Q58" i="16"/>
  <c r="R58" i="16"/>
  <c r="S58" i="16"/>
  <c r="T58" i="16"/>
  <c r="G59" i="16"/>
  <c r="H59" i="16"/>
  <c r="I59" i="16"/>
  <c r="J59" i="16"/>
  <c r="K59" i="16"/>
  <c r="L59" i="16"/>
  <c r="M59" i="16"/>
  <c r="N59" i="16"/>
  <c r="O59" i="16"/>
  <c r="P59" i="16"/>
  <c r="Q59" i="16"/>
  <c r="R59" i="16"/>
  <c r="S59" i="16"/>
  <c r="T59" i="16"/>
  <c r="G60" i="16"/>
  <c r="H60" i="16"/>
  <c r="I60" i="16"/>
  <c r="J60" i="16"/>
  <c r="K60" i="16"/>
  <c r="L60" i="16"/>
  <c r="M60" i="16"/>
  <c r="N60" i="16"/>
  <c r="O60" i="16"/>
  <c r="P60" i="16"/>
  <c r="Q60" i="16"/>
  <c r="R60" i="16"/>
  <c r="S60" i="16"/>
  <c r="T60" i="16"/>
  <c r="G61" i="16"/>
  <c r="H61" i="16"/>
  <c r="I61" i="16"/>
  <c r="J61" i="16"/>
  <c r="K61" i="16"/>
  <c r="L61" i="16"/>
  <c r="M61" i="16"/>
  <c r="N61" i="16"/>
  <c r="O61" i="16"/>
  <c r="P61" i="16"/>
  <c r="Q61" i="16"/>
  <c r="R61" i="16"/>
  <c r="S61" i="16"/>
  <c r="T61" i="16"/>
  <c r="F58" i="16"/>
  <c r="F59" i="16"/>
  <c r="F60" i="16"/>
  <c r="F61" i="16"/>
  <c r="F57" i="16"/>
  <c r="G48" i="16"/>
  <c r="H48" i="16"/>
  <c r="I48" i="16"/>
  <c r="J48" i="16"/>
  <c r="K48" i="16"/>
  <c r="L48" i="16"/>
  <c r="M48" i="16"/>
  <c r="N48" i="16"/>
  <c r="O48" i="16"/>
  <c r="P48" i="16"/>
  <c r="Q48" i="16"/>
  <c r="R48" i="16"/>
  <c r="S48" i="16"/>
  <c r="T48" i="16"/>
  <c r="U48" i="16"/>
  <c r="V48" i="16"/>
  <c r="W48" i="16"/>
  <c r="X48" i="16"/>
  <c r="Y48" i="16"/>
  <c r="G49" i="16"/>
  <c r="H49" i="16"/>
  <c r="I49" i="16"/>
  <c r="J49" i="16"/>
  <c r="K49" i="16"/>
  <c r="L49" i="16"/>
  <c r="M49" i="16"/>
  <c r="N49" i="16"/>
  <c r="O49" i="16"/>
  <c r="P49" i="16"/>
  <c r="Q49" i="16"/>
  <c r="R49" i="16"/>
  <c r="S49" i="16"/>
  <c r="T49" i="16"/>
  <c r="U49" i="16"/>
  <c r="V49" i="16"/>
  <c r="W49" i="16"/>
  <c r="X49" i="16"/>
  <c r="Y49" i="16"/>
  <c r="G50" i="16"/>
  <c r="H50" i="16"/>
  <c r="I50" i="16"/>
  <c r="J50" i="16"/>
  <c r="K50" i="16"/>
  <c r="L50" i="16"/>
  <c r="M50" i="16"/>
  <c r="N50" i="16"/>
  <c r="O50" i="16"/>
  <c r="P50" i="16"/>
  <c r="Q50" i="16"/>
  <c r="R50" i="16"/>
  <c r="S50" i="16"/>
  <c r="T50" i="16"/>
  <c r="U50" i="16"/>
  <c r="V50" i="16"/>
  <c r="W50" i="16"/>
  <c r="X50" i="16"/>
  <c r="Y50" i="16"/>
  <c r="G51" i="16"/>
  <c r="H51" i="16"/>
  <c r="I51" i="16"/>
  <c r="J51" i="16"/>
  <c r="K51" i="16"/>
  <c r="L51" i="16"/>
  <c r="M51" i="16"/>
  <c r="N51" i="16"/>
  <c r="O51" i="16"/>
  <c r="P51" i="16"/>
  <c r="Q51" i="16"/>
  <c r="R51" i="16"/>
  <c r="S51" i="16"/>
  <c r="T51" i="16"/>
  <c r="U51" i="16"/>
  <c r="V51" i="16"/>
  <c r="W51" i="16"/>
  <c r="X51" i="16"/>
  <c r="Y51" i="16"/>
  <c r="G52" i="16"/>
  <c r="H52" i="16"/>
  <c r="I52" i="16"/>
  <c r="J52" i="16"/>
  <c r="K52" i="16"/>
  <c r="L52" i="16"/>
  <c r="M52" i="16"/>
  <c r="N52" i="16"/>
  <c r="O52" i="16"/>
  <c r="P52" i="16"/>
  <c r="Q52" i="16"/>
  <c r="R52" i="16"/>
  <c r="S52" i="16"/>
  <c r="T52" i="16"/>
  <c r="U52" i="16"/>
  <c r="V52" i="16"/>
  <c r="W52" i="16"/>
  <c r="X52" i="16"/>
  <c r="Y52" i="16"/>
  <c r="G53" i="16"/>
  <c r="H53" i="16"/>
  <c r="I53" i="16"/>
  <c r="J53" i="16"/>
  <c r="K53" i="16"/>
  <c r="L53" i="16"/>
  <c r="M53" i="16"/>
  <c r="N53" i="16"/>
  <c r="O53" i="16"/>
  <c r="P53" i="16"/>
  <c r="Q53" i="16"/>
  <c r="R53" i="16"/>
  <c r="S53" i="16"/>
  <c r="T53" i="16"/>
  <c r="U53" i="16"/>
  <c r="V53" i="16"/>
  <c r="W53" i="16"/>
  <c r="X53" i="16"/>
  <c r="Y53" i="16"/>
  <c r="F49" i="16"/>
  <c r="F50" i="16"/>
  <c r="F51" i="16"/>
  <c r="F52" i="16"/>
  <c r="F53" i="16"/>
  <c r="F48" i="16"/>
  <c r="G41" i="16"/>
  <c r="H41" i="16"/>
  <c r="I41" i="16"/>
  <c r="J41" i="16"/>
  <c r="K41" i="16"/>
  <c r="L41" i="16"/>
  <c r="M41" i="16"/>
  <c r="N41" i="16"/>
  <c r="O41" i="16"/>
  <c r="P41" i="16"/>
  <c r="Q41" i="16"/>
  <c r="R41" i="16"/>
  <c r="S41" i="16"/>
  <c r="T41" i="16"/>
  <c r="U41" i="16"/>
  <c r="V41" i="16"/>
  <c r="W41" i="16"/>
  <c r="X41" i="16"/>
  <c r="Y41" i="16"/>
  <c r="G42" i="16"/>
  <c r="H42" i="16"/>
  <c r="I42" i="16"/>
  <c r="J42" i="16"/>
  <c r="K42" i="16"/>
  <c r="L42" i="16"/>
  <c r="M42" i="16"/>
  <c r="N42" i="16"/>
  <c r="O42" i="16"/>
  <c r="P42" i="16"/>
  <c r="Q42" i="16"/>
  <c r="R42" i="16"/>
  <c r="S42" i="16"/>
  <c r="T42" i="16"/>
  <c r="U42" i="16"/>
  <c r="V42" i="16"/>
  <c r="W42" i="16"/>
  <c r="X42" i="16"/>
  <c r="Y42" i="16"/>
  <c r="G43" i="16"/>
  <c r="H43" i="16"/>
  <c r="I43" i="16"/>
  <c r="J43" i="16"/>
  <c r="K43" i="16"/>
  <c r="L43" i="16"/>
  <c r="M43" i="16"/>
  <c r="N43" i="16"/>
  <c r="O43" i="16"/>
  <c r="P43" i="16"/>
  <c r="Q43" i="16"/>
  <c r="R43" i="16"/>
  <c r="S43" i="16"/>
  <c r="T43" i="16"/>
  <c r="U43" i="16"/>
  <c r="V43" i="16"/>
  <c r="W43" i="16"/>
  <c r="X43" i="16"/>
  <c r="Y43" i="16"/>
  <c r="G44" i="16"/>
  <c r="H44" i="16"/>
  <c r="I44" i="16"/>
  <c r="J44" i="16"/>
  <c r="K44" i="16"/>
  <c r="L44" i="16"/>
  <c r="M44" i="16"/>
  <c r="N44" i="16"/>
  <c r="O44" i="16"/>
  <c r="P44" i="16"/>
  <c r="Q44" i="16"/>
  <c r="R44" i="16"/>
  <c r="S44" i="16"/>
  <c r="T44" i="16"/>
  <c r="U44" i="16"/>
  <c r="V44" i="16"/>
  <c r="W44" i="16"/>
  <c r="X44" i="16"/>
  <c r="Y44" i="16"/>
  <c r="G45" i="16"/>
  <c r="H45" i="16"/>
  <c r="I45" i="16"/>
  <c r="J45" i="16"/>
  <c r="K45" i="16"/>
  <c r="L45" i="16"/>
  <c r="M45" i="16"/>
  <c r="N45" i="16"/>
  <c r="O45" i="16"/>
  <c r="P45" i="16"/>
  <c r="Q45" i="16"/>
  <c r="R45" i="16"/>
  <c r="S45" i="16"/>
  <c r="T45" i="16"/>
  <c r="U45" i="16"/>
  <c r="V45" i="16"/>
  <c r="W45" i="16"/>
  <c r="X45" i="16"/>
  <c r="Y45" i="16"/>
  <c r="G46" i="16"/>
  <c r="H46" i="16"/>
  <c r="I46" i="16"/>
  <c r="J46" i="16"/>
  <c r="K46" i="16"/>
  <c r="L46" i="16"/>
  <c r="M46" i="16"/>
  <c r="N46" i="16"/>
  <c r="O46" i="16"/>
  <c r="P46" i="16"/>
  <c r="Q46" i="16"/>
  <c r="R46" i="16"/>
  <c r="S46" i="16"/>
  <c r="T46" i="16"/>
  <c r="U46" i="16"/>
  <c r="V46" i="16"/>
  <c r="W46" i="16"/>
  <c r="X46" i="16"/>
  <c r="Y46" i="16"/>
  <c r="F42" i="16"/>
  <c r="F43" i="16"/>
  <c r="F44" i="16"/>
  <c r="F45" i="16"/>
  <c r="F46" i="16"/>
  <c r="F41" i="16"/>
  <c r="G33" i="16"/>
  <c r="H33" i="16"/>
  <c r="I33" i="16"/>
  <c r="J33" i="16"/>
  <c r="K33" i="16"/>
  <c r="L33" i="16"/>
  <c r="M33" i="16"/>
  <c r="N33" i="16"/>
  <c r="O33" i="16"/>
  <c r="P33" i="16"/>
  <c r="Q33" i="16"/>
  <c r="R33" i="16"/>
  <c r="S33" i="16"/>
  <c r="T33" i="16"/>
  <c r="U33" i="16"/>
  <c r="V33" i="16"/>
  <c r="W33" i="16"/>
  <c r="X33" i="16"/>
  <c r="Y33" i="16"/>
  <c r="G34" i="16"/>
  <c r="H34" i="16"/>
  <c r="I34" i="16"/>
  <c r="J34" i="16"/>
  <c r="K34" i="16"/>
  <c r="L34" i="16"/>
  <c r="M34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G37" i="16"/>
  <c r="H37" i="16"/>
  <c r="I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F34" i="16"/>
  <c r="F35" i="16"/>
  <c r="F36" i="16"/>
  <c r="F37" i="16"/>
  <c r="F38" i="16"/>
  <c r="F33" i="16"/>
  <c r="G26" i="16"/>
  <c r="H26" i="16"/>
  <c r="I26" i="16"/>
  <c r="J26" i="16"/>
  <c r="K26" i="16"/>
  <c r="L26" i="16"/>
  <c r="M26" i="16"/>
  <c r="N26" i="16"/>
  <c r="O26" i="16"/>
  <c r="P26" i="16"/>
  <c r="R26" i="16"/>
  <c r="S26" i="16"/>
  <c r="T26" i="16"/>
  <c r="U26" i="16"/>
  <c r="V26" i="16"/>
  <c r="W26" i="16"/>
  <c r="X26" i="16"/>
  <c r="Y26" i="16"/>
  <c r="G27" i="16"/>
  <c r="H27" i="16"/>
  <c r="I27" i="16"/>
  <c r="J27" i="16"/>
  <c r="K27" i="16"/>
  <c r="L27" i="16"/>
  <c r="M27" i="16"/>
  <c r="N27" i="16"/>
  <c r="O27" i="16"/>
  <c r="P27" i="16"/>
  <c r="Q27" i="16"/>
  <c r="R27" i="16"/>
  <c r="S27" i="16"/>
  <c r="T27" i="16"/>
  <c r="U27" i="16"/>
  <c r="V27" i="16"/>
  <c r="W27" i="16"/>
  <c r="X27" i="16"/>
  <c r="Y27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G29" i="16"/>
  <c r="H29" i="16"/>
  <c r="I29" i="16"/>
  <c r="J29" i="16"/>
  <c r="K29" i="16"/>
  <c r="L29" i="16"/>
  <c r="M29" i="16"/>
  <c r="N29" i="16"/>
  <c r="O29" i="16"/>
  <c r="P29" i="16"/>
  <c r="Q29" i="16"/>
  <c r="R29" i="16"/>
  <c r="S29" i="16"/>
  <c r="T29" i="16"/>
  <c r="U29" i="16"/>
  <c r="V29" i="16"/>
  <c r="W29" i="16"/>
  <c r="X29" i="16"/>
  <c r="Y29" i="16"/>
  <c r="G30" i="16"/>
  <c r="H30" i="16"/>
  <c r="I30" i="16"/>
  <c r="J30" i="16"/>
  <c r="K30" i="16"/>
  <c r="L30" i="16"/>
  <c r="M30" i="16"/>
  <c r="N30" i="16"/>
  <c r="O30" i="16"/>
  <c r="P30" i="16"/>
  <c r="Q30" i="16"/>
  <c r="R30" i="16"/>
  <c r="S30" i="16"/>
  <c r="T30" i="16"/>
  <c r="U30" i="16"/>
  <c r="V30" i="16"/>
  <c r="W30" i="16"/>
  <c r="X30" i="16"/>
  <c r="Y30" i="16"/>
  <c r="G31" i="16"/>
  <c r="H31" i="16"/>
  <c r="I31" i="16"/>
  <c r="J31" i="16"/>
  <c r="K31" i="16"/>
  <c r="L31" i="16"/>
  <c r="M31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F27" i="16"/>
  <c r="F28" i="16"/>
  <c r="F29" i="16"/>
  <c r="F30" i="16"/>
  <c r="F31" i="16"/>
  <c r="F26" i="16"/>
  <c r="V18" i="16"/>
  <c r="W18" i="16"/>
  <c r="X18" i="16"/>
  <c r="Y18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T19" i="16"/>
  <c r="V19" i="16"/>
  <c r="W19" i="16"/>
  <c r="X19" i="16"/>
  <c r="Y19" i="16"/>
  <c r="G20" i="16"/>
  <c r="H20" i="16"/>
  <c r="I20" i="16"/>
  <c r="J20" i="16"/>
  <c r="K20" i="16"/>
  <c r="L20" i="16"/>
  <c r="M20" i="16"/>
  <c r="N20" i="16"/>
  <c r="O20" i="16"/>
  <c r="P20" i="16"/>
  <c r="Q20" i="16"/>
  <c r="R20" i="16"/>
  <c r="S20" i="16"/>
  <c r="T20" i="16"/>
  <c r="V20" i="16"/>
  <c r="W20" i="16"/>
  <c r="X20" i="16"/>
  <c r="Y20" i="16"/>
  <c r="G21" i="16"/>
  <c r="H21" i="16"/>
  <c r="I21" i="16"/>
  <c r="J21" i="16"/>
  <c r="K21" i="16"/>
  <c r="L21" i="16"/>
  <c r="M21" i="16"/>
  <c r="N21" i="16"/>
  <c r="O21" i="16"/>
  <c r="P21" i="16"/>
  <c r="Q21" i="16"/>
  <c r="R21" i="16"/>
  <c r="S21" i="16"/>
  <c r="T21" i="16"/>
  <c r="V21" i="16"/>
  <c r="W21" i="16"/>
  <c r="X21" i="16"/>
  <c r="Y21" i="16"/>
  <c r="G22" i="16"/>
  <c r="H22" i="16"/>
  <c r="I22" i="16"/>
  <c r="J22" i="16"/>
  <c r="K22" i="16"/>
  <c r="L22" i="16"/>
  <c r="M22" i="16"/>
  <c r="N22" i="16"/>
  <c r="O22" i="16"/>
  <c r="P22" i="16"/>
  <c r="Q22" i="16"/>
  <c r="R22" i="16"/>
  <c r="S22" i="16"/>
  <c r="T22" i="16"/>
  <c r="V22" i="16"/>
  <c r="W22" i="16"/>
  <c r="X22" i="16"/>
  <c r="Y22" i="16"/>
  <c r="G23" i="16"/>
  <c r="H23" i="16"/>
  <c r="I23" i="16"/>
  <c r="J23" i="16"/>
  <c r="K23" i="16"/>
  <c r="L23" i="16"/>
  <c r="M23" i="16"/>
  <c r="N23" i="16"/>
  <c r="O23" i="16"/>
  <c r="P23" i="16"/>
  <c r="Q23" i="16"/>
  <c r="R23" i="16"/>
  <c r="S23" i="16"/>
  <c r="T23" i="16"/>
  <c r="V23" i="16"/>
  <c r="W23" i="16"/>
  <c r="X23" i="16"/>
  <c r="Y23" i="16"/>
  <c r="F20" i="16"/>
  <c r="F21" i="16"/>
  <c r="F22" i="16"/>
  <c r="F23" i="16"/>
  <c r="F19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F12" i="16"/>
  <c r="F13" i="16"/>
  <c r="F14" i="16"/>
  <c r="F15" i="16"/>
  <c r="F16" i="16"/>
  <c r="F11" i="16"/>
  <c r="Z41" i="16"/>
  <c r="Z42" i="16"/>
  <c r="Z43" i="16"/>
  <c r="Z44" i="16"/>
  <c r="Z45" i="16"/>
  <c r="Z46" i="16"/>
  <c r="E76" i="91"/>
  <c r="E75" i="91"/>
  <c r="E74" i="91"/>
  <c r="E73" i="91"/>
  <c r="E72" i="91"/>
  <c r="E71" i="91"/>
  <c r="E69" i="91"/>
  <c r="E68" i="91"/>
  <c r="E67" i="91"/>
  <c r="E66" i="91"/>
  <c r="E65" i="91"/>
  <c r="E64" i="91"/>
  <c r="E61" i="91"/>
  <c r="E60" i="91"/>
  <c r="E59" i="91"/>
  <c r="E58" i="91"/>
  <c r="E57" i="91"/>
  <c r="E56" i="91"/>
  <c r="E53" i="91"/>
  <c r="E52" i="91"/>
  <c r="E51" i="91"/>
  <c r="E50" i="91"/>
  <c r="E49" i="91"/>
  <c r="E48" i="91"/>
  <c r="E46" i="91"/>
  <c r="E45" i="91"/>
  <c r="E44" i="91"/>
  <c r="E43" i="91"/>
  <c r="E42" i="91"/>
  <c r="E41" i="91"/>
  <c r="E38" i="91"/>
  <c r="E37" i="91"/>
  <c r="E36" i="91"/>
  <c r="E35" i="91"/>
  <c r="E34" i="91"/>
  <c r="E33" i="91"/>
  <c r="E31" i="91"/>
  <c r="E30" i="91"/>
  <c r="E29" i="91"/>
  <c r="E28" i="91"/>
  <c r="E27" i="91"/>
  <c r="E26" i="91"/>
  <c r="E23" i="91"/>
  <c r="E22" i="91"/>
  <c r="E21" i="91"/>
  <c r="E20" i="91"/>
  <c r="E19" i="91"/>
  <c r="E18" i="91"/>
  <c r="E16" i="91"/>
  <c r="E15" i="91"/>
  <c r="E14" i="91"/>
  <c r="E13" i="91"/>
  <c r="E12" i="91"/>
  <c r="E11" i="91"/>
  <c r="U3" i="91"/>
  <c r="V3" i="91" s="1"/>
  <c r="W3" i="91" s="1"/>
  <c r="X3" i="91" s="1"/>
  <c r="Y3" i="91" s="1"/>
  <c r="E64" i="65"/>
  <c r="E56" i="65"/>
  <c r="E48" i="65"/>
  <c r="E41" i="65"/>
  <c r="Q25" i="16" l="1"/>
  <c r="K8" i="100"/>
  <c r="I15" i="78"/>
  <c r="T8" i="101"/>
  <c r="S7" i="101"/>
  <c r="U9" i="101"/>
  <c r="K7" i="101"/>
  <c r="H7" i="101" s="1"/>
  <c r="T25" i="101"/>
  <c r="K23" i="101"/>
  <c r="T24" i="101"/>
  <c r="W9" i="101"/>
  <c r="T7" i="101"/>
  <c r="S10" i="101"/>
  <c r="J6" i="101"/>
  <c r="E63" i="91"/>
  <c r="E47" i="91"/>
  <c r="G3" i="91"/>
  <c r="F3" i="91" s="1"/>
  <c r="E55" i="91"/>
  <c r="E40" i="91"/>
  <c r="E17" i="91"/>
  <c r="E25" i="91"/>
  <c r="E32" i="91"/>
  <c r="L14" i="83"/>
  <c r="M10" i="78" s="1"/>
  <c r="K14" i="83"/>
  <c r="L10" i="78" s="1"/>
  <c r="J14" i="83"/>
  <c r="K10" i="78" s="1"/>
  <c r="I14" i="83"/>
  <c r="J10" i="78" s="1"/>
  <c r="H14" i="83"/>
  <c r="I10" i="78" s="1"/>
  <c r="G14" i="83"/>
  <c r="N7" i="78"/>
  <c r="M7" i="78"/>
  <c r="L7" i="78"/>
  <c r="K7" i="78"/>
  <c r="C7" i="84" l="1"/>
  <c r="O7" i="78"/>
  <c r="O8" i="100"/>
  <c r="Q15" i="78"/>
  <c r="U8" i="101"/>
  <c r="W8" i="101"/>
  <c r="W24" i="101"/>
  <c r="T23" i="101"/>
  <c r="W25" i="101"/>
  <c r="H23" i="101"/>
  <c r="H6" i="101" s="1"/>
  <c r="K6" i="101"/>
  <c r="T10" i="101"/>
  <c r="U10" i="101" s="1"/>
  <c r="E39" i="91"/>
  <c r="E8" i="91"/>
  <c r="E70" i="91"/>
  <c r="E10" i="91"/>
  <c r="E9" i="91"/>
  <c r="E54" i="91"/>
  <c r="E7" i="91"/>
  <c r="E24" i="91"/>
  <c r="L11" i="90"/>
  <c r="M11" i="90"/>
  <c r="N11" i="90"/>
  <c r="O11" i="90"/>
  <c r="P11" i="90"/>
  <c r="Q11" i="90"/>
  <c r="R11" i="90"/>
  <c r="S11" i="90"/>
  <c r="T11" i="90"/>
  <c r="U11" i="90"/>
  <c r="B2" i="90"/>
  <c r="E11" i="90"/>
  <c r="F11" i="90"/>
  <c r="G11" i="90"/>
  <c r="H11" i="90"/>
  <c r="I11" i="90"/>
  <c r="J11" i="90"/>
  <c r="K11" i="90"/>
  <c r="D11" i="90"/>
  <c r="B22" i="90"/>
  <c r="B21" i="90"/>
  <c r="B20" i="90"/>
  <c r="B19" i="90"/>
  <c r="B18" i="90"/>
  <c r="G9" i="83"/>
  <c r="S7" i="83" s="1"/>
  <c r="H17" i="83"/>
  <c r="I17" i="83" s="1"/>
  <c r="E76" i="89"/>
  <c r="E75" i="89"/>
  <c r="E74" i="89"/>
  <c r="E73" i="89"/>
  <c r="E72" i="89"/>
  <c r="E71" i="89"/>
  <c r="E69" i="89"/>
  <c r="E68" i="89"/>
  <c r="E67" i="89"/>
  <c r="E66" i="89"/>
  <c r="E65" i="89"/>
  <c r="E64" i="89"/>
  <c r="E61" i="89"/>
  <c r="E60" i="89"/>
  <c r="E59" i="89"/>
  <c r="E58" i="89"/>
  <c r="E57" i="89"/>
  <c r="E56" i="89"/>
  <c r="E53" i="89"/>
  <c r="E52" i="89"/>
  <c r="E51" i="89"/>
  <c r="E50" i="89"/>
  <c r="E49" i="89"/>
  <c r="E48" i="89"/>
  <c r="E46" i="89"/>
  <c r="E45" i="89"/>
  <c r="E44" i="89"/>
  <c r="E43" i="89"/>
  <c r="E42" i="89"/>
  <c r="E41" i="89"/>
  <c r="E38" i="89"/>
  <c r="E37" i="89"/>
  <c r="E36" i="89"/>
  <c r="E35" i="89"/>
  <c r="E34" i="89"/>
  <c r="E33" i="89"/>
  <c r="E31" i="89"/>
  <c r="E30" i="89"/>
  <c r="E29" i="89"/>
  <c r="E28" i="89"/>
  <c r="E27" i="89"/>
  <c r="E26" i="89"/>
  <c r="E23" i="89"/>
  <c r="E22" i="89"/>
  <c r="E21" i="89"/>
  <c r="E20" i="89"/>
  <c r="E19" i="89"/>
  <c r="E18" i="89"/>
  <c r="E16" i="89"/>
  <c r="E15" i="89"/>
  <c r="E14" i="89"/>
  <c r="E13" i="89"/>
  <c r="E12" i="89"/>
  <c r="E11" i="89"/>
  <c r="C26" i="87"/>
  <c r="C27" i="87" s="1"/>
  <c r="C28" i="87" s="1"/>
  <c r="C25" i="87"/>
  <c r="B25" i="87"/>
  <c r="C24" i="87"/>
  <c r="B24" i="87"/>
  <c r="C23" i="87"/>
  <c r="B23" i="87"/>
  <c r="C22" i="87"/>
  <c r="B22" i="87"/>
  <c r="C21" i="87"/>
  <c r="B21" i="87"/>
  <c r="C20" i="87"/>
  <c r="B20" i="87"/>
  <c r="C19" i="87"/>
  <c r="B19" i="87"/>
  <c r="C18" i="87"/>
  <c r="B18" i="87"/>
  <c r="C7" i="87"/>
  <c r="C5" i="87"/>
  <c r="C4" i="87"/>
  <c r="C3" i="87"/>
  <c r="A2" i="87"/>
  <c r="DB369" i="86"/>
  <c r="DB368" i="86"/>
  <c r="DB367" i="86"/>
  <c r="DB366" i="86"/>
  <c r="DB365" i="86"/>
  <c r="DB364" i="86"/>
  <c r="DB363" i="86"/>
  <c r="DB362" i="86"/>
  <c r="DB361" i="86"/>
  <c r="DB360" i="86"/>
  <c r="DB359" i="86"/>
  <c r="DB357" i="86"/>
  <c r="DB356" i="86"/>
  <c r="DB355" i="86"/>
  <c r="DB354" i="86"/>
  <c r="G353" i="86"/>
  <c r="F353" i="86"/>
  <c r="C353" i="86"/>
  <c r="B353" i="86"/>
  <c r="DB352" i="86"/>
  <c r="DB351" i="86"/>
  <c r="G350" i="86"/>
  <c r="F350" i="86"/>
  <c r="C350" i="86"/>
  <c r="B350" i="86"/>
  <c r="DB349" i="86"/>
  <c r="DB348" i="86"/>
  <c r="G347" i="86"/>
  <c r="F347" i="86"/>
  <c r="C347" i="86"/>
  <c r="B347" i="86"/>
  <c r="DB346" i="86"/>
  <c r="DB345" i="86"/>
  <c r="G344" i="86"/>
  <c r="F344" i="86"/>
  <c r="C344" i="86"/>
  <c r="B344" i="86"/>
  <c r="DB343" i="86"/>
  <c r="DB342" i="86"/>
  <c r="G341" i="86"/>
  <c r="F341" i="86"/>
  <c r="C341" i="86"/>
  <c r="B341" i="86"/>
  <c r="DB340" i="86"/>
  <c r="DB339" i="86"/>
  <c r="G338" i="86"/>
  <c r="F338" i="86"/>
  <c r="C338" i="86"/>
  <c r="B338" i="86"/>
  <c r="DB337" i="86"/>
  <c r="DB336" i="86"/>
  <c r="G335" i="86"/>
  <c r="F335" i="86"/>
  <c r="G334" i="86"/>
  <c r="F334" i="86"/>
  <c r="C334" i="86"/>
  <c r="B334" i="86"/>
  <c r="DA111" i="86"/>
  <c r="DA334" i="86" s="1"/>
  <c r="CI111" i="86"/>
  <c r="CH111" i="86"/>
  <c r="CG111" i="86"/>
  <c r="CF111" i="86"/>
  <c r="CE111" i="86"/>
  <c r="CD111" i="86"/>
  <c r="CC111" i="86"/>
  <c r="CB111" i="86"/>
  <c r="CA111" i="86"/>
  <c r="BZ111" i="86"/>
  <c r="BY111" i="86"/>
  <c r="BX111" i="86"/>
  <c r="BW111" i="86"/>
  <c r="BV111" i="86"/>
  <c r="BU111" i="86"/>
  <c r="BT111" i="86"/>
  <c r="BS111" i="86"/>
  <c r="BR111" i="86"/>
  <c r="BQ111" i="86"/>
  <c r="BP111" i="86"/>
  <c r="BO111" i="86"/>
  <c r="BN111" i="86"/>
  <c r="BM111" i="86"/>
  <c r="BL111" i="86"/>
  <c r="BK111" i="86"/>
  <c r="BJ111" i="86"/>
  <c r="BI111" i="86"/>
  <c r="BH111" i="86"/>
  <c r="BG111" i="86"/>
  <c r="BF111" i="86"/>
  <c r="BE111" i="86"/>
  <c r="BD111" i="86"/>
  <c r="BC111" i="86"/>
  <c r="BB111" i="86"/>
  <c r="BA111" i="86"/>
  <c r="AZ111" i="86"/>
  <c r="AY111" i="86"/>
  <c r="AX111" i="86"/>
  <c r="AW111" i="86"/>
  <c r="AV111" i="86"/>
  <c r="AU111" i="86"/>
  <c r="AT111" i="86"/>
  <c r="AS111" i="86"/>
  <c r="AR111" i="86"/>
  <c r="AQ111" i="86"/>
  <c r="AP111" i="86"/>
  <c r="AO111" i="86"/>
  <c r="AN111" i="86"/>
  <c r="AM111" i="86"/>
  <c r="AL111" i="86"/>
  <c r="AK111" i="86"/>
  <c r="AJ111" i="86"/>
  <c r="AI111" i="86"/>
  <c r="AH111" i="86"/>
  <c r="AG111" i="86"/>
  <c r="AF111" i="86"/>
  <c r="AE111" i="86"/>
  <c r="AD111" i="86"/>
  <c r="AC111" i="86"/>
  <c r="AB111" i="86"/>
  <c r="AA111" i="86"/>
  <c r="Z111" i="86"/>
  <c r="Y111" i="86"/>
  <c r="X111" i="86"/>
  <c r="W111" i="86"/>
  <c r="V111" i="86"/>
  <c r="U111" i="86"/>
  <c r="T111" i="86"/>
  <c r="S111" i="86"/>
  <c r="F111" i="86"/>
  <c r="C111" i="86"/>
  <c r="B111" i="86"/>
  <c r="DB110" i="86"/>
  <c r="DB109" i="86"/>
  <c r="G109" i="86"/>
  <c r="DB104" i="86"/>
  <c r="DB103" i="86"/>
  <c r="DB102" i="86"/>
  <c r="DB101" i="86"/>
  <c r="DB100" i="86"/>
  <c r="DB99" i="86"/>
  <c r="DB98" i="86"/>
  <c r="DB97" i="86"/>
  <c r="DB96" i="86"/>
  <c r="DB95" i="86"/>
  <c r="DB94" i="86"/>
  <c r="DB92" i="86"/>
  <c r="DB91" i="86"/>
  <c r="DB90" i="86"/>
  <c r="DB89" i="86"/>
  <c r="CI89" i="86"/>
  <c r="CF40" i="87" s="1"/>
  <c r="CH89" i="86"/>
  <c r="CE40" i="87" s="1"/>
  <c r="CG89" i="86"/>
  <c r="CD40" i="87" s="1"/>
  <c r="CF89" i="86"/>
  <c r="CC40" i="87" s="1"/>
  <c r="CE89" i="86"/>
  <c r="CB40" i="87" s="1"/>
  <c r="CD89" i="86"/>
  <c r="CA40" i="87" s="1"/>
  <c r="CC89" i="86"/>
  <c r="BZ40" i="87" s="1"/>
  <c r="CB89" i="86"/>
  <c r="BY40" i="87" s="1"/>
  <c r="CA89" i="86"/>
  <c r="BX40" i="87" s="1"/>
  <c r="BZ89" i="86"/>
  <c r="BW40" i="87" s="1"/>
  <c r="BY89" i="86"/>
  <c r="BV40" i="87" s="1"/>
  <c r="BX89" i="86"/>
  <c r="BU40" i="87" s="1"/>
  <c r="BW89" i="86"/>
  <c r="BT40" i="87" s="1"/>
  <c r="BV89" i="86"/>
  <c r="BS40" i="87" s="1"/>
  <c r="BU89" i="86"/>
  <c r="BR40" i="87" s="1"/>
  <c r="BT89" i="86"/>
  <c r="BQ40" i="87" s="1"/>
  <c r="BS89" i="86"/>
  <c r="BP40" i="87" s="1"/>
  <c r="BR89" i="86"/>
  <c r="BO40" i="87" s="1"/>
  <c r="BQ89" i="86"/>
  <c r="BN40" i="87" s="1"/>
  <c r="BP89" i="86"/>
  <c r="BM40" i="87" s="1"/>
  <c r="BO89" i="86"/>
  <c r="BL40" i="87" s="1"/>
  <c r="BN89" i="86"/>
  <c r="BK40" i="87" s="1"/>
  <c r="BM89" i="86"/>
  <c r="BJ40" i="87" s="1"/>
  <c r="BL89" i="86"/>
  <c r="BI40" i="87" s="1"/>
  <c r="BK89" i="86"/>
  <c r="BH40" i="87" s="1"/>
  <c r="BJ89" i="86"/>
  <c r="BG40" i="87" s="1"/>
  <c r="BI89" i="86"/>
  <c r="BF40" i="87" s="1"/>
  <c r="BH89" i="86"/>
  <c r="BE40" i="87" s="1"/>
  <c r="BG89" i="86"/>
  <c r="BD40" i="87" s="1"/>
  <c r="BF89" i="86"/>
  <c r="BC40" i="87" s="1"/>
  <c r="BE89" i="86"/>
  <c r="BB40" i="87" s="1"/>
  <c r="BD89" i="86"/>
  <c r="BA40" i="87" s="1"/>
  <c r="BC89" i="86"/>
  <c r="AZ40" i="87" s="1"/>
  <c r="BB89" i="86"/>
  <c r="AY40" i="87" s="1"/>
  <c r="BA89" i="86"/>
  <c r="AX40" i="87" s="1"/>
  <c r="AZ89" i="86"/>
  <c r="AW40" i="87" s="1"/>
  <c r="AY89" i="86"/>
  <c r="AV40" i="87" s="1"/>
  <c r="AX89" i="86"/>
  <c r="AU40" i="87" s="1"/>
  <c r="AW89" i="86"/>
  <c r="AT40" i="87" s="1"/>
  <c r="AV89" i="86"/>
  <c r="AS40" i="87" s="1"/>
  <c r="AU89" i="86"/>
  <c r="AR40" i="87" s="1"/>
  <c r="AT89" i="86"/>
  <c r="AQ40" i="87" s="1"/>
  <c r="AS89" i="86"/>
  <c r="AP40" i="87" s="1"/>
  <c r="AR89" i="86"/>
  <c r="AO40" i="87" s="1"/>
  <c r="AQ89" i="86"/>
  <c r="AN40" i="87" s="1"/>
  <c r="AP89" i="86"/>
  <c r="AM40" i="87" s="1"/>
  <c r="AO89" i="86"/>
  <c r="AL40" i="87" s="1"/>
  <c r="AN89" i="86"/>
  <c r="AK40" i="87" s="1"/>
  <c r="AM89" i="86"/>
  <c r="AJ40" i="87" s="1"/>
  <c r="AL89" i="86"/>
  <c r="AI40" i="87" s="1"/>
  <c r="AK89" i="86"/>
  <c r="AH40" i="87" s="1"/>
  <c r="AJ89" i="86"/>
  <c r="AG40" i="87" s="1"/>
  <c r="AI89" i="86"/>
  <c r="AF40" i="87" s="1"/>
  <c r="AH89" i="86"/>
  <c r="AE40" i="87" s="1"/>
  <c r="AG89" i="86"/>
  <c r="AD40" i="87" s="1"/>
  <c r="AF89" i="86"/>
  <c r="AC40" i="87" s="1"/>
  <c r="AE89" i="86"/>
  <c r="AB40" i="87" s="1"/>
  <c r="AD89" i="86"/>
  <c r="AA40" i="87" s="1"/>
  <c r="AC89" i="86"/>
  <c r="Z40" i="87" s="1"/>
  <c r="AB89" i="86"/>
  <c r="Y40" i="87" s="1"/>
  <c r="AA89" i="86"/>
  <c r="X40" i="87" s="1"/>
  <c r="Z89" i="86"/>
  <c r="W40" i="87" s="1"/>
  <c r="Y89" i="86"/>
  <c r="V40" i="87" s="1"/>
  <c r="X89" i="86"/>
  <c r="U40" i="87" s="1"/>
  <c r="W89" i="86"/>
  <c r="T40" i="87" s="1"/>
  <c r="V89" i="86"/>
  <c r="S40" i="87" s="1"/>
  <c r="U89" i="86"/>
  <c r="R40" i="87" s="1"/>
  <c r="T89" i="86"/>
  <c r="Q40" i="87" s="1"/>
  <c r="S89" i="86"/>
  <c r="P40" i="87" s="1"/>
  <c r="R89" i="86"/>
  <c r="O40" i="87" s="1"/>
  <c r="Q89" i="86"/>
  <c r="N40" i="87" s="1"/>
  <c r="P89" i="86"/>
  <c r="M40" i="87" s="1"/>
  <c r="O89" i="86"/>
  <c r="L40" i="87" s="1"/>
  <c r="N89" i="86"/>
  <c r="K40" i="87" s="1"/>
  <c r="M89" i="86"/>
  <c r="J40" i="87" s="1"/>
  <c r="L89" i="86"/>
  <c r="I40" i="87" s="1"/>
  <c r="K89" i="86"/>
  <c r="H40" i="87" s="1"/>
  <c r="J89" i="86"/>
  <c r="G40" i="87" s="1"/>
  <c r="I89" i="86"/>
  <c r="F40" i="87" s="1"/>
  <c r="H89" i="86"/>
  <c r="E40" i="87" s="1"/>
  <c r="DB88" i="86"/>
  <c r="G88" i="86"/>
  <c r="DB87" i="86"/>
  <c r="DB86" i="86"/>
  <c r="E86" i="86"/>
  <c r="A25" i="87" s="1"/>
  <c r="D86" i="86"/>
  <c r="DB85" i="86"/>
  <c r="E85" i="86"/>
  <c r="A24" i="87" s="1"/>
  <c r="D85" i="86"/>
  <c r="DB84" i="86"/>
  <c r="E84" i="86"/>
  <c r="A23" i="87" s="1"/>
  <c r="D84" i="86"/>
  <c r="DB83" i="86"/>
  <c r="E83" i="86"/>
  <c r="A22" i="87" s="1"/>
  <c r="D83" i="86"/>
  <c r="DB82" i="86"/>
  <c r="E82" i="86"/>
  <c r="A21" i="87" s="1"/>
  <c r="D82" i="86"/>
  <c r="DB81" i="86"/>
  <c r="E81" i="86"/>
  <c r="A20" i="87" s="1"/>
  <c r="D81" i="86"/>
  <c r="DB80" i="86"/>
  <c r="E80" i="86"/>
  <c r="A19" i="87" s="1"/>
  <c r="D80" i="86"/>
  <c r="DB79" i="86"/>
  <c r="E79" i="86"/>
  <c r="A18" i="87" s="1"/>
  <c r="D79" i="86"/>
  <c r="DB78" i="86"/>
  <c r="DB77" i="86"/>
  <c r="DB76" i="86"/>
  <c r="DB75" i="86"/>
  <c r="DB74" i="86"/>
  <c r="C73" i="86"/>
  <c r="DB73" i="86" s="1"/>
  <c r="C72" i="86"/>
  <c r="DB72" i="86" s="1"/>
  <c r="C71" i="86"/>
  <c r="DB71" i="86" s="1"/>
  <c r="C70" i="86"/>
  <c r="DB70" i="86" s="1"/>
  <c r="C69" i="86"/>
  <c r="DB69" i="86" s="1"/>
  <c r="C68" i="86"/>
  <c r="DB68" i="86" s="1"/>
  <c r="C67" i="86"/>
  <c r="DB67" i="86" s="1"/>
  <c r="C66" i="86"/>
  <c r="DB66" i="86" s="1"/>
  <c r="C65" i="86"/>
  <c r="DB65" i="86" s="1"/>
  <c r="C64" i="86"/>
  <c r="DB64" i="86" s="1"/>
  <c r="DB63" i="86"/>
  <c r="DB62" i="86"/>
  <c r="DB61" i="86"/>
  <c r="DB60" i="86"/>
  <c r="DB59" i="86"/>
  <c r="H59" i="86"/>
  <c r="DB58" i="86"/>
  <c r="DB57" i="86"/>
  <c r="DB56" i="86"/>
  <c r="DB55" i="86"/>
  <c r="DB54" i="86"/>
  <c r="DB53" i="86"/>
  <c r="DB52" i="86"/>
  <c r="DB51" i="86"/>
  <c r="DB50" i="86"/>
  <c r="DB49" i="86"/>
  <c r="DB48" i="86"/>
  <c r="G48" i="86"/>
  <c r="DB47" i="86"/>
  <c r="G47" i="86"/>
  <c r="DB46" i="86"/>
  <c r="CI46" i="86"/>
  <c r="CH46" i="86"/>
  <c r="CG46" i="86"/>
  <c r="CF46" i="86"/>
  <c r="CE46" i="86"/>
  <c r="CD46" i="86"/>
  <c r="CC46" i="86"/>
  <c r="CB46" i="86"/>
  <c r="CA46" i="86"/>
  <c r="BZ46" i="86"/>
  <c r="BY46" i="86"/>
  <c r="BX46" i="86"/>
  <c r="BW46" i="86"/>
  <c r="BV46" i="86"/>
  <c r="BU46" i="86"/>
  <c r="BT46" i="86"/>
  <c r="BS46" i="86"/>
  <c r="BR46" i="86"/>
  <c r="BQ46" i="86"/>
  <c r="BP46" i="86"/>
  <c r="BO46" i="86"/>
  <c r="BN46" i="86"/>
  <c r="BM46" i="86"/>
  <c r="BL46" i="86"/>
  <c r="BK46" i="86"/>
  <c r="BJ46" i="86"/>
  <c r="BI46" i="86"/>
  <c r="BH46" i="86"/>
  <c r="BG46" i="86"/>
  <c r="BF46" i="86"/>
  <c r="BE46" i="86"/>
  <c r="BD46" i="86"/>
  <c r="BC46" i="86"/>
  <c r="BB46" i="86"/>
  <c r="BA46" i="86"/>
  <c r="AZ46" i="86"/>
  <c r="AY46" i="86"/>
  <c r="AX46" i="86"/>
  <c r="AW46" i="86"/>
  <c r="AV46" i="86"/>
  <c r="AU46" i="86"/>
  <c r="AT46" i="86"/>
  <c r="AS46" i="86"/>
  <c r="AR46" i="86"/>
  <c r="AQ46" i="86"/>
  <c r="AP46" i="86"/>
  <c r="AO46" i="86"/>
  <c r="AN46" i="86"/>
  <c r="AM46" i="86"/>
  <c r="AL46" i="86"/>
  <c r="AK46" i="86"/>
  <c r="AJ46" i="86"/>
  <c r="AI46" i="86"/>
  <c r="AH46" i="86"/>
  <c r="AG46" i="86"/>
  <c r="AF46" i="86"/>
  <c r="AE46" i="86"/>
  <c r="AD46" i="86"/>
  <c r="AC46" i="86"/>
  <c r="AB46" i="86"/>
  <c r="AA46" i="86"/>
  <c r="Z46" i="86"/>
  <c r="Y46" i="86"/>
  <c r="X46" i="86"/>
  <c r="W46" i="86"/>
  <c r="V46" i="86"/>
  <c r="U46" i="86"/>
  <c r="T46" i="86"/>
  <c r="S46" i="86"/>
  <c r="R46" i="86"/>
  <c r="Q46" i="86"/>
  <c r="P46" i="86"/>
  <c r="O46" i="86"/>
  <c r="N46" i="86"/>
  <c r="M46" i="86"/>
  <c r="L46" i="86"/>
  <c r="K46" i="86"/>
  <c r="J46" i="86"/>
  <c r="I46" i="86"/>
  <c r="H46" i="86"/>
  <c r="DB45" i="86"/>
  <c r="DB44" i="86"/>
  <c r="DB43" i="86"/>
  <c r="CI42" i="86"/>
  <c r="CH42" i="86"/>
  <c r="CG42" i="86"/>
  <c r="CF42" i="86"/>
  <c r="CE42" i="86"/>
  <c r="CD42" i="86"/>
  <c r="CC42" i="86"/>
  <c r="CB42" i="86"/>
  <c r="CA42" i="86"/>
  <c r="BZ42" i="86"/>
  <c r="BY42" i="86"/>
  <c r="BX42" i="86"/>
  <c r="BW42" i="86"/>
  <c r="BV42" i="86"/>
  <c r="BU42" i="86"/>
  <c r="BT42" i="86"/>
  <c r="BS42" i="86"/>
  <c r="BR42" i="86"/>
  <c r="BQ42" i="86"/>
  <c r="BP42" i="86"/>
  <c r="BO42" i="86"/>
  <c r="BN42" i="86"/>
  <c r="BM42" i="86"/>
  <c r="BL42" i="86"/>
  <c r="BK42" i="86"/>
  <c r="BJ42" i="86"/>
  <c r="BI42" i="86"/>
  <c r="BH42" i="86"/>
  <c r="BG42" i="86"/>
  <c r="BF42" i="86"/>
  <c r="BE42" i="86"/>
  <c r="BD42" i="86"/>
  <c r="BC42" i="86"/>
  <c r="C42" i="86"/>
  <c r="DB41" i="86"/>
  <c r="DB40" i="86"/>
  <c r="CI39" i="86"/>
  <c r="CH39" i="86"/>
  <c r="CG39" i="86"/>
  <c r="CF39" i="86"/>
  <c r="CE39" i="86"/>
  <c r="CD39" i="86"/>
  <c r="CC39" i="86"/>
  <c r="CB39" i="86"/>
  <c r="CA39" i="86"/>
  <c r="BZ39" i="86"/>
  <c r="BY39" i="86"/>
  <c r="BX39" i="86"/>
  <c r="BW39" i="86"/>
  <c r="BV39" i="86"/>
  <c r="BU39" i="86"/>
  <c r="BT39" i="86"/>
  <c r="BS39" i="86"/>
  <c r="BR39" i="86"/>
  <c r="BQ39" i="86"/>
  <c r="BP39" i="86"/>
  <c r="BO39" i="86"/>
  <c r="BN39" i="86"/>
  <c r="BM39" i="86"/>
  <c r="BL39" i="86"/>
  <c r="BK39" i="86"/>
  <c r="BJ39" i="86"/>
  <c r="BI39" i="86"/>
  <c r="BH39" i="86"/>
  <c r="BG39" i="86"/>
  <c r="BF39" i="86"/>
  <c r="BE39" i="86"/>
  <c r="BD39" i="86"/>
  <c r="BC39" i="86"/>
  <c r="BB39" i="86"/>
  <c r="BA39" i="86"/>
  <c r="AZ39" i="86"/>
  <c r="C39" i="86"/>
  <c r="DB38" i="86"/>
  <c r="DB37" i="86"/>
  <c r="CI36" i="86"/>
  <c r="CH36" i="86"/>
  <c r="CG36" i="86"/>
  <c r="CF36" i="86"/>
  <c r="CE36" i="86"/>
  <c r="CD36" i="86"/>
  <c r="CC36" i="86"/>
  <c r="CB36" i="86"/>
  <c r="CA36" i="86"/>
  <c r="BZ36" i="86"/>
  <c r="BY36" i="86"/>
  <c r="BX36" i="86"/>
  <c r="BW36" i="86"/>
  <c r="BV36" i="86"/>
  <c r="BU36" i="86"/>
  <c r="BT36" i="86"/>
  <c r="BS36" i="86"/>
  <c r="BR36" i="86"/>
  <c r="BQ36" i="86"/>
  <c r="BP36" i="86"/>
  <c r="BO36" i="86"/>
  <c r="BN36" i="86"/>
  <c r="BM36" i="86"/>
  <c r="BL36" i="86"/>
  <c r="BK36" i="86"/>
  <c r="BJ36" i="86"/>
  <c r="BI36" i="86"/>
  <c r="BH36" i="86"/>
  <c r="BG36" i="86"/>
  <c r="BF36" i="86"/>
  <c r="BE36" i="86"/>
  <c r="BD36" i="86"/>
  <c r="BC36" i="86"/>
  <c r="BB36" i="86"/>
  <c r="BA36" i="86"/>
  <c r="AZ36" i="86"/>
  <c r="AY36" i="86"/>
  <c r="AX36" i="86"/>
  <c r="AW36" i="86"/>
  <c r="AV36" i="86"/>
  <c r="AU36" i="86"/>
  <c r="AT36" i="86"/>
  <c r="AS36" i="86"/>
  <c r="AR36" i="86"/>
  <c r="AQ36" i="86"/>
  <c r="AP36" i="86"/>
  <c r="AO36" i="86"/>
  <c r="C36" i="86"/>
  <c r="DB35" i="86"/>
  <c r="DB34" i="86"/>
  <c r="CI33" i="86"/>
  <c r="CH33" i="86"/>
  <c r="CG33" i="86"/>
  <c r="CF33" i="86"/>
  <c r="CE33" i="86"/>
  <c r="CD33" i="86"/>
  <c r="CC33" i="86"/>
  <c r="CB33" i="86"/>
  <c r="CA33" i="86"/>
  <c r="BZ33" i="86"/>
  <c r="BY33" i="86"/>
  <c r="BX33" i="86"/>
  <c r="BW33" i="86"/>
  <c r="BV33" i="86"/>
  <c r="BU33" i="86"/>
  <c r="BT33" i="86"/>
  <c r="BS33" i="86"/>
  <c r="BR33" i="86"/>
  <c r="BQ33" i="86"/>
  <c r="BP33" i="86"/>
  <c r="BO33" i="86"/>
  <c r="BN33" i="86"/>
  <c r="BM33" i="86"/>
  <c r="BL33" i="86"/>
  <c r="BK33" i="86"/>
  <c r="BJ33" i="86"/>
  <c r="BI33" i="86"/>
  <c r="BH33" i="86"/>
  <c r="BG33" i="86"/>
  <c r="BF33" i="86"/>
  <c r="BE33" i="86"/>
  <c r="BD33" i="86"/>
  <c r="BC33" i="86"/>
  <c r="BB33" i="86"/>
  <c r="BA33" i="86"/>
  <c r="AZ33" i="86"/>
  <c r="AY33" i="86"/>
  <c r="AX33" i="86"/>
  <c r="AW33" i="86"/>
  <c r="AV33" i="86"/>
  <c r="AU33" i="86"/>
  <c r="AT33" i="86"/>
  <c r="AS33" i="86"/>
  <c r="AR33" i="86"/>
  <c r="AQ33" i="86"/>
  <c r="AP33" i="86"/>
  <c r="AO33" i="86"/>
  <c r="AN33" i="86"/>
  <c r="AM33" i="86"/>
  <c r="AL33" i="86"/>
  <c r="AK33" i="86"/>
  <c r="AJ33" i="86"/>
  <c r="AI33" i="86"/>
  <c r="AH33" i="86"/>
  <c r="AG33" i="86"/>
  <c r="AF33" i="86"/>
  <c r="AE33" i="86"/>
  <c r="AD33" i="86"/>
  <c r="AC33" i="86"/>
  <c r="AB33" i="86"/>
  <c r="AA33" i="86"/>
  <c r="C33" i="86"/>
  <c r="DB32" i="86"/>
  <c r="CI32" i="86"/>
  <c r="CH32" i="86"/>
  <c r="CG32" i="86"/>
  <c r="CF32" i="86"/>
  <c r="CE32" i="86"/>
  <c r="CD32" i="86"/>
  <c r="CC32" i="86"/>
  <c r="CB32" i="86"/>
  <c r="CA32" i="86"/>
  <c r="BZ32" i="86"/>
  <c r="BY32" i="86"/>
  <c r="BX32" i="86"/>
  <c r="BW32" i="86"/>
  <c r="BV32" i="86"/>
  <c r="BU32" i="86"/>
  <c r="BT32" i="86"/>
  <c r="BS32" i="86"/>
  <c r="BR32" i="86"/>
  <c r="BQ32" i="86"/>
  <c r="BP32" i="86"/>
  <c r="BO32" i="86"/>
  <c r="BN32" i="86"/>
  <c r="BM32" i="86"/>
  <c r="BL32" i="86"/>
  <c r="BK32" i="86"/>
  <c r="BJ32" i="86"/>
  <c r="BI32" i="86"/>
  <c r="BH32" i="86"/>
  <c r="BG32" i="86"/>
  <c r="BF32" i="86"/>
  <c r="BE32" i="86"/>
  <c r="BD32" i="86"/>
  <c r="BC32" i="86"/>
  <c r="DB31" i="86"/>
  <c r="CI31" i="86"/>
  <c r="CF32" i="87" s="1"/>
  <c r="CH31" i="86"/>
  <c r="CE32" i="87" s="1"/>
  <c r="CG31" i="86"/>
  <c r="CD32" i="87" s="1"/>
  <c r="CF31" i="86"/>
  <c r="CC32" i="87" s="1"/>
  <c r="CE31" i="86"/>
  <c r="CB32" i="87" s="1"/>
  <c r="CD31" i="86"/>
  <c r="CA32" i="87" s="1"/>
  <c r="CC31" i="86"/>
  <c r="BZ32" i="87" s="1"/>
  <c r="CB31" i="86"/>
  <c r="BY32" i="87" s="1"/>
  <c r="CA31" i="86"/>
  <c r="BX32" i="87" s="1"/>
  <c r="BZ31" i="86"/>
  <c r="BW32" i="87" s="1"/>
  <c r="BY31" i="86"/>
  <c r="BV32" i="87" s="1"/>
  <c r="BX31" i="86"/>
  <c r="BU32" i="87" s="1"/>
  <c r="BW31" i="86"/>
  <c r="BT32" i="87" s="1"/>
  <c r="BV31" i="86"/>
  <c r="BS32" i="87" s="1"/>
  <c r="BU31" i="86"/>
  <c r="BR32" i="87" s="1"/>
  <c r="BT31" i="86"/>
  <c r="BQ32" i="87" s="1"/>
  <c r="BS31" i="86"/>
  <c r="BP32" i="87" s="1"/>
  <c r="BR31" i="86"/>
  <c r="BO32" i="87" s="1"/>
  <c r="BQ31" i="86"/>
  <c r="BN32" i="87" s="1"/>
  <c r="BP31" i="86"/>
  <c r="BM32" i="87" s="1"/>
  <c r="BO31" i="86"/>
  <c r="BL32" i="87" s="1"/>
  <c r="BN31" i="86"/>
  <c r="BK32" i="87" s="1"/>
  <c r="BM31" i="86"/>
  <c r="BJ32" i="87" s="1"/>
  <c r="BL31" i="86"/>
  <c r="BI32" i="87" s="1"/>
  <c r="BK31" i="86"/>
  <c r="BH32" i="87" s="1"/>
  <c r="BJ31" i="86"/>
  <c r="BG32" i="87" s="1"/>
  <c r="BI31" i="86"/>
  <c r="BF32" i="87" s="1"/>
  <c r="BH31" i="86"/>
  <c r="BE32" i="87" s="1"/>
  <c r="BG31" i="86"/>
  <c r="BD32" i="87" s="1"/>
  <c r="BF31" i="86"/>
  <c r="BC32" i="87" s="1"/>
  <c r="BE31" i="86"/>
  <c r="BB32" i="87" s="1"/>
  <c r="BD31" i="86"/>
  <c r="BA32" i="87" s="1"/>
  <c r="BC31" i="86"/>
  <c r="AZ32" i="87" s="1"/>
  <c r="DB30" i="86"/>
  <c r="CI30" i="86"/>
  <c r="CF31" i="87" s="1"/>
  <c r="CH30" i="86"/>
  <c r="CE31" i="87" s="1"/>
  <c r="CG30" i="86"/>
  <c r="CD31" i="87" s="1"/>
  <c r="CF30" i="86"/>
  <c r="CC31" i="87" s="1"/>
  <c r="CE30" i="86"/>
  <c r="CB31" i="87" s="1"/>
  <c r="CD30" i="86"/>
  <c r="CA31" i="87" s="1"/>
  <c r="CC30" i="86"/>
  <c r="BZ31" i="87" s="1"/>
  <c r="CB30" i="86"/>
  <c r="BY31" i="87" s="1"/>
  <c r="CA30" i="86"/>
  <c r="BX31" i="87" s="1"/>
  <c r="BZ30" i="86"/>
  <c r="BW31" i="87" s="1"/>
  <c r="BY30" i="86"/>
  <c r="BV31" i="87" s="1"/>
  <c r="BX30" i="86"/>
  <c r="BU31" i="87" s="1"/>
  <c r="BW30" i="86"/>
  <c r="BT31" i="87" s="1"/>
  <c r="BV30" i="86"/>
  <c r="BS31" i="87" s="1"/>
  <c r="BU30" i="86"/>
  <c r="BR31" i="87" s="1"/>
  <c r="BT30" i="86"/>
  <c r="BQ31" i="87" s="1"/>
  <c r="BS30" i="86"/>
  <c r="BP31" i="87" s="1"/>
  <c r="BR30" i="86"/>
  <c r="BO31" i="87" s="1"/>
  <c r="BQ30" i="86"/>
  <c r="BN31" i="87" s="1"/>
  <c r="BP30" i="86"/>
  <c r="BM31" i="87" s="1"/>
  <c r="BO30" i="86"/>
  <c r="BL31" i="87" s="1"/>
  <c r="BN30" i="86"/>
  <c r="BK31" i="87" s="1"/>
  <c r="BM30" i="86"/>
  <c r="BJ31" i="87" s="1"/>
  <c r="BL30" i="86"/>
  <c r="BI31" i="87" s="1"/>
  <c r="BK30" i="86"/>
  <c r="BH31" i="87" s="1"/>
  <c r="BJ30" i="86"/>
  <c r="BG31" i="87" s="1"/>
  <c r="BI30" i="86"/>
  <c r="BF31" i="87" s="1"/>
  <c r="BH30" i="86"/>
  <c r="BE31" i="87" s="1"/>
  <c r="BG30" i="86"/>
  <c r="BD31" i="87" s="1"/>
  <c r="BF30" i="86"/>
  <c r="BC31" i="87" s="1"/>
  <c r="BE30" i="86"/>
  <c r="BB31" i="87" s="1"/>
  <c r="BD30" i="86"/>
  <c r="BA31" i="87" s="1"/>
  <c r="BC30" i="86"/>
  <c r="AZ31" i="87" s="1"/>
  <c r="DB29" i="86"/>
  <c r="DB28" i="86"/>
  <c r="DB27" i="86"/>
  <c r="DB26" i="86"/>
  <c r="G26" i="86" a="1"/>
  <c r="G26" i="86" s="1"/>
  <c r="DB22" i="86"/>
  <c r="G22" i="86" a="1"/>
  <c r="G22" i="86" s="1"/>
  <c r="CH72" i="86" s="1"/>
  <c r="DB21" i="86"/>
  <c r="G21" i="86" a="1"/>
  <c r="G21" i="86" s="1"/>
  <c r="DB20" i="86"/>
  <c r="G20" i="86" a="1"/>
  <c r="G20" i="86" s="1"/>
  <c r="DB19" i="86"/>
  <c r="G19" i="86" a="1"/>
  <c r="G19" i="86" s="1"/>
  <c r="DB18" i="86"/>
  <c r="G18" i="86" a="1"/>
  <c r="G18" i="86" s="1"/>
  <c r="DB17" i="86"/>
  <c r="G17" i="86" a="1"/>
  <c r="G17" i="86" s="1"/>
  <c r="DB16" i="86"/>
  <c r="G16" i="86" a="1"/>
  <c r="G16" i="86" s="1"/>
  <c r="DB15" i="86"/>
  <c r="G15" i="86" a="1"/>
  <c r="G15" i="86" s="1"/>
  <c r="DB14" i="86"/>
  <c r="G14" i="86" a="1"/>
  <c r="G14" i="86" s="1"/>
  <c r="DB13" i="86"/>
  <c r="DB12" i="86"/>
  <c r="G11" i="86" a="1"/>
  <c r="G11" i="86" s="1"/>
  <c r="G76" i="86" s="1"/>
  <c r="C11" i="86"/>
  <c r="DB11" i="86" s="1"/>
  <c r="G10" i="86" a="1"/>
  <c r="G10" i="86" s="1"/>
  <c r="C10" i="86"/>
  <c r="DB10" i="86" s="1"/>
  <c r="G9" i="86" a="1"/>
  <c r="G9" i="86" s="1"/>
  <c r="C9" i="86"/>
  <c r="DB9" i="86" s="1"/>
  <c r="G8" i="86" a="1"/>
  <c r="G8" i="86" s="1"/>
  <c r="C8" i="86"/>
  <c r="DB8" i="86" s="1"/>
  <c r="G7" i="86" a="1"/>
  <c r="G7" i="86" s="1"/>
  <c r="C7" i="86"/>
  <c r="DB7" i="86" s="1"/>
  <c r="DB6" i="86"/>
  <c r="DB5" i="86"/>
  <c r="DB4" i="86"/>
  <c r="DB3" i="86"/>
  <c r="I3" i="86"/>
  <c r="J3" i="86" s="1"/>
  <c r="K3" i="86" s="1"/>
  <c r="L3" i="86" s="1"/>
  <c r="M3" i="86" s="1"/>
  <c r="N3" i="86" s="1"/>
  <c r="O3" i="86" s="1"/>
  <c r="P3" i="86" s="1"/>
  <c r="Q3" i="86" s="1"/>
  <c r="R3" i="86" s="1"/>
  <c r="S3" i="86" s="1"/>
  <c r="T3" i="86" s="1"/>
  <c r="U3" i="86" s="1"/>
  <c r="V3" i="86" s="1"/>
  <c r="W3" i="86" s="1"/>
  <c r="X3" i="86" s="1"/>
  <c r="Y3" i="86" s="1"/>
  <c r="Z3" i="86" s="1"/>
  <c r="AA3" i="86" s="1"/>
  <c r="AB3" i="86" s="1"/>
  <c r="AC3" i="86" s="1"/>
  <c r="AD3" i="86" s="1"/>
  <c r="AE3" i="86" s="1"/>
  <c r="AF3" i="86" s="1"/>
  <c r="AG3" i="86" s="1"/>
  <c r="AH3" i="86" s="1"/>
  <c r="AI3" i="86" s="1"/>
  <c r="AJ3" i="86" s="1"/>
  <c r="AK3" i="86" s="1"/>
  <c r="AL3" i="86" s="1"/>
  <c r="AM3" i="86" s="1"/>
  <c r="AN3" i="86" s="1"/>
  <c r="AO3" i="86" s="1"/>
  <c r="AP3" i="86" s="1"/>
  <c r="AQ3" i="86" s="1"/>
  <c r="AR3" i="86" s="1"/>
  <c r="AS3" i="86" s="1"/>
  <c r="AT3" i="86" s="1"/>
  <c r="AU3" i="86" s="1"/>
  <c r="AV3" i="86" s="1"/>
  <c r="AW3" i="86" s="1"/>
  <c r="AX3" i="86" s="1"/>
  <c r="AY3" i="86" s="1"/>
  <c r="AZ3" i="86" s="1"/>
  <c r="BA3" i="86" s="1"/>
  <c r="BB3" i="86" s="1"/>
  <c r="BC3" i="86" s="1"/>
  <c r="BD3" i="86" s="1"/>
  <c r="BE3" i="86" s="1"/>
  <c r="BF3" i="86" s="1"/>
  <c r="BG3" i="86" s="1"/>
  <c r="BH3" i="86" s="1"/>
  <c r="BI3" i="86" s="1"/>
  <c r="BJ3" i="86" s="1"/>
  <c r="BK3" i="86" s="1"/>
  <c r="BL3" i="86" s="1"/>
  <c r="BM3" i="86" s="1"/>
  <c r="BN3" i="86" s="1"/>
  <c r="BO3" i="86" s="1"/>
  <c r="BP3" i="86" s="1"/>
  <c r="BQ3" i="86" s="1"/>
  <c r="BR3" i="86" s="1"/>
  <c r="BS3" i="86" s="1"/>
  <c r="BT3" i="86" s="1"/>
  <c r="BU3" i="86" s="1"/>
  <c r="BV3" i="86" s="1"/>
  <c r="BW3" i="86" s="1"/>
  <c r="BX3" i="86" s="1"/>
  <c r="BY3" i="86" s="1"/>
  <c r="BZ3" i="86" s="1"/>
  <c r="CA3" i="86" s="1"/>
  <c r="CB3" i="86" s="1"/>
  <c r="CC3" i="86" s="1"/>
  <c r="CD3" i="86" s="1"/>
  <c r="CE3" i="86" s="1"/>
  <c r="CF3" i="86" s="1"/>
  <c r="CG3" i="86" s="1"/>
  <c r="CH3" i="86" s="1"/>
  <c r="CI3" i="86" s="1"/>
  <c r="DB2" i="86"/>
  <c r="DB1" i="86"/>
  <c r="H1" i="86"/>
  <c r="I1" i="86" s="1"/>
  <c r="I54" i="86" s="1"/>
  <c r="AH18" i="84"/>
  <c r="AG18" i="84"/>
  <c r="AF18" i="84"/>
  <c r="AE18" i="84"/>
  <c r="AI18" i="84" s="1"/>
  <c r="E11" i="84"/>
  <c r="E10" i="84"/>
  <c r="E9" i="84"/>
  <c r="E8" i="84"/>
  <c r="G8" i="84" s="1"/>
  <c r="G7" i="84"/>
  <c r="AA6" i="84"/>
  <c r="AA8" i="84" s="1"/>
  <c r="Z6" i="84"/>
  <c r="Z9" i="84" s="1"/>
  <c r="Y6" i="84"/>
  <c r="Y9" i="84" s="1"/>
  <c r="X6" i="84"/>
  <c r="X9" i="84" s="1"/>
  <c r="W6" i="84"/>
  <c r="W9" i="84" s="1"/>
  <c r="AA5" i="84"/>
  <c r="Z5" i="84"/>
  <c r="Y5" i="84"/>
  <c r="X5" i="84"/>
  <c r="W5" i="84"/>
  <c r="X20" i="83"/>
  <c r="AA20" i="83" s="1"/>
  <c r="W20" i="83"/>
  <c r="V20" i="83"/>
  <c r="U20" i="83"/>
  <c r="T20" i="83"/>
  <c r="S20" i="83"/>
  <c r="X19" i="83"/>
  <c r="AA19" i="83" s="1"/>
  <c r="V19" i="83"/>
  <c r="T19" i="83"/>
  <c r="W19" i="83"/>
  <c r="D16" i="84"/>
  <c r="H16" i="84" s="1"/>
  <c r="U19" i="83"/>
  <c r="S19" i="83"/>
  <c r="S16" i="83"/>
  <c r="S11" i="83"/>
  <c r="X10" i="83"/>
  <c r="AA10" i="83" s="1"/>
  <c r="W10" i="83"/>
  <c r="V10" i="83"/>
  <c r="U10" i="83"/>
  <c r="T10" i="83"/>
  <c r="S10" i="83"/>
  <c r="S9" i="83"/>
  <c r="T9" i="83"/>
  <c r="H6" i="83"/>
  <c r="T11" i="83" s="1"/>
  <c r="Z13" i="80"/>
  <c r="AC13" i="80" s="1"/>
  <c r="Y13" i="80"/>
  <c r="X13" i="80"/>
  <c r="W13" i="80"/>
  <c r="V13" i="80"/>
  <c r="U13" i="80"/>
  <c r="Y12" i="80"/>
  <c r="U9" i="80"/>
  <c r="Y11" i="80"/>
  <c r="U11" i="80"/>
  <c r="N3" i="80"/>
  <c r="M3" i="80"/>
  <c r="L3" i="80"/>
  <c r="K3" i="80"/>
  <c r="J3" i="80"/>
  <c r="I3" i="80"/>
  <c r="D9" i="79"/>
  <c r="C9" i="79"/>
  <c r="B9" i="79"/>
  <c r="D8" i="79"/>
  <c r="B8" i="79"/>
  <c r="B6" i="79"/>
  <c r="Y5" i="79"/>
  <c r="X5" i="79"/>
  <c r="W5" i="79"/>
  <c r="V5" i="79"/>
  <c r="U5" i="79"/>
  <c r="AE22" i="78"/>
  <c r="AD22" i="78"/>
  <c r="AC22" i="78"/>
  <c r="AB22" i="78"/>
  <c r="AA22" i="78"/>
  <c r="Z22" i="78"/>
  <c r="Y22" i="78"/>
  <c r="AE20" i="78"/>
  <c r="AD20" i="78"/>
  <c r="AC20" i="78"/>
  <c r="AB20" i="78"/>
  <c r="AA20" i="78"/>
  <c r="Z20" i="78"/>
  <c r="Y20" i="78"/>
  <c r="C219" i="70"/>
  <c r="C110" i="3" s="1"/>
  <c r="Y21" i="90"/>
  <c r="C108" i="70"/>
  <c r="C109" i="3" s="1"/>
  <c r="M14" i="78"/>
  <c r="N14" i="78" s="1"/>
  <c r="O14" i="78" s="1"/>
  <c r="J14" i="78"/>
  <c r="K14" i="78" s="1"/>
  <c r="I14" i="78"/>
  <c r="C14" i="78"/>
  <c r="M13" i="78"/>
  <c r="N13" i="78" s="1"/>
  <c r="O13" i="78" s="1"/>
  <c r="L13" i="78"/>
  <c r="J13" i="78"/>
  <c r="K13" i="78" s="1"/>
  <c r="I13" i="78"/>
  <c r="C13" i="78"/>
  <c r="X11" i="78"/>
  <c r="C97" i="62" s="1"/>
  <c r="P11" i="78"/>
  <c r="H11" i="78"/>
  <c r="Y19" i="90" s="1"/>
  <c r="N10" i="78"/>
  <c r="O10" i="78" s="1"/>
  <c r="C10" i="78"/>
  <c r="X8" i="78"/>
  <c r="C223" i="86" s="1"/>
  <c r="P8" i="78"/>
  <c r="H8" i="78"/>
  <c r="Y18" i="90" s="1"/>
  <c r="I7" i="78"/>
  <c r="J7" i="78" s="1"/>
  <c r="C7" i="78"/>
  <c r="X5" i="78"/>
  <c r="C112" i="86" s="1"/>
  <c r="P5" i="78"/>
  <c r="I5" i="78"/>
  <c r="I6" i="78" s="1"/>
  <c r="H5" i="78"/>
  <c r="Y17" i="90" s="1"/>
  <c r="B5" i="78"/>
  <c r="B8" i="78" s="1"/>
  <c r="W4" i="78"/>
  <c r="AE4" i="78" s="1"/>
  <c r="V4" i="78"/>
  <c r="AD4" i="78" s="1"/>
  <c r="U4" i="78"/>
  <c r="AC4" i="78" s="1"/>
  <c r="T4" i="78"/>
  <c r="AB4" i="78" s="1"/>
  <c r="S4" i="78"/>
  <c r="AA4" i="78" s="1"/>
  <c r="R4" i="78"/>
  <c r="Z4" i="78" s="1"/>
  <c r="Q4" i="78"/>
  <c r="Y4" i="78" s="1"/>
  <c r="DB111" i="86" l="1"/>
  <c r="J20" i="105"/>
  <c r="H20" i="105"/>
  <c r="BF29" i="86"/>
  <c r="BF27" i="86" s="1"/>
  <c r="BL29" i="86"/>
  <c r="BL27" i="86" s="1"/>
  <c r="CD29" i="86"/>
  <c r="CD27" i="86" s="1"/>
  <c r="C108" i="3"/>
  <c r="C3" i="105"/>
  <c r="C112" i="3"/>
  <c r="C8" i="105"/>
  <c r="C111" i="3"/>
  <c r="C7" i="105"/>
  <c r="D7" i="84"/>
  <c r="H94" i="86"/>
  <c r="H11" i="84"/>
  <c r="M95" i="86"/>
  <c r="H10" i="84"/>
  <c r="L95" i="86"/>
  <c r="H9" i="84"/>
  <c r="K95" i="86"/>
  <c r="L178" i="62"/>
  <c r="K178" i="62"/>
  <c r="J169" i="62"/>
  <c r="L170" i="62"/>
  <c r="J174" i="62"/>
  <c r="P169" i="62"/>
  <c r="O169" i="62"/>
  <c r="L171" i="62"/>
  <c r="P180" i="62"/>
  <c r="H178" i="62"/>
  <c r="H172" i="62"/>
  <c r="I175" i="62"/>
  <c r="I133" i="62" s="1"/>
  <c r="H169" i="62"/>
  <c r="I172" i="62"/>
  <c r="I130" i="62" s="1"/>
  <c r="J180" i="62"/>
  <c r="J175" i="62"/>
  <c r="N175" i="62"/>
  <c r="M174" i="62"/>
  <c r="J172" i="62"/>
  <c r="M177" i="62"/>
  <c r="O178" i="62"/>
  <c r="I171" i="62"/>
  <c r="I129" i="62" s="1"/>
  <c r="H175" i="62"/>
  <c r="K174" i="62"/>
  <c r="K177" i="62"/>
  <c r="M176" i="62"/>
  <c r="P175" i="62"/>
  <c r="O174" i="62"/>
  <c r="L169" i="62"/>
  <c r="J178" i="62"/>
  <c r="I174" i="62"/>
  <c r="I132" i="62" s="1"/>
  <c r="I170" i="62"/>
  <c r="H174" i="62"/>
  <c r="N178" i="62"/>
  <c r="M171" i="62"/>
  <c r="N177" i="62"/>
  <c r="N180" i="62"/>
  <c r="L180" i="62"/>
  <c r="O175" i="62"/>
  <c r="L172" i="62"/>
  <c r="K170" i="62"/>
  <c r="H180" i="62"/>
  <c r="H173" i="62"/>
  <c r="H176" i="62"/>
  <c r="P173" i="62"/>
  <c r="L177" i="62"/>
  <c r="J171" i="62"/>
  <c r="K180" i="62"/>
  <c r="L174" i="62"/>
  <c r="O171" i="62"/>
  <c r="I180" i="62"/>
  <c r="K171" i="62"/>
  <c r="K169" i="62"/>
  <c r="O177" i="62"/>
  <c r="P172" i="62"/>
  <c r="M178" i="62"/>
  <c r="P178" i="62"/>
  <c r="M175" i="62"/>
  <c r="N169" i="62"/>
  <c r="I178" i="62"/>
  <c r="I136" i="62" s="1"/>
  <c r="H171" i="62"/>
  <c r="I169" i="62"/>
  <c r="O172" i="62"/>
  <c r="M172" i="62"/>
  <c r="M169" i="62"/>
  <c r="J177" i="62"/>
  <c r="P171" i="62"/>
  <c r="N174" i="62"/>
  <c r="K175" i="62"/>
  <c r="N172" i="62"/>
  <c r="I176" i="62"/>
  <c r="I134" i="62" s="1"/>
  <c r="H170" i="62"/>
  <c r="I173" i="62"/>
  <c r="I131" i="62" s="1"/>
  <c r="I177" i="62"/>
  <c r="I135" i="62" s="1"/>
  <c r="O180" i="62"/>
  <c r="L175" i="62"/>
  <c r="K172" i="62"/>
  <c r="N171" i="62"/>
  <c r="P177" i="62"/>
  <c r="J170" i="62"/>
  <c r="M180" i="62"/>
  <c r="P174" i="62"/>
  <c r="H177" i="62"/>
  <c r="H156" i="62"/>
  <c r="H114" i="62" s="1"/>
  <c r="O179" i="62"/>
  <c r="H158" i="62"/>
  <c r="H116" i="62" s="1"/>
  <c r="J173" i="62"/>
  <c r="P176" i="62"/>
  <c r="J176" i="62"/>
  <c r="K179" i="62"/>
  <c r="L173" i="62"/>
  <c r="M173" i="62"/>
  <c r="J179" i="62"/>
  <c r="H162" i="62"/>
  <c r="H120" i="62" s="1"/>
  <c r="H160" i="62"/>
  <c r="H118" i="62" s="1"/>
  <c r="N176" i="62"/>
  <c r="M170" i="62"/>
  <c r="N173" i="62"/>
  <c r="H161" i="62"/>
  <c r="H119" i="62" s="1"/>
  <c r="H159" i="62"/>
  <c r="H117" i="62" s="1"/>
  <c r="H164" i="62"/>
  <c r="H122" i="62" s="1"/>
  <c r="I179" i="62"/>
  <c r="O176" i="62"/>
  <c r="P179" i="62"/>
  <c r="N179" i="62"/>
  <c r="L176" i="62"/>
  <c r="O170" i="62"/>
  <c r="K173" i="62"/>
  <c r="O173" i="62"/>
  <c r="P170" i="62"/>
  <c r="H163" i="62"/>
  <c r="H121" i="62" s="1"/>
  <c r="H157" i="62"/>
  <c r="H115" i="62" s="1"/>
  <c r="N170" i="62"/>
  <c r="K176" i="62"/>
  <c r="L179" i="62"/>
  <c r="H166" i="62"/>
  <c r="H124" i="62" s="1"/>
  <c r="H155" i="62"/>
  <c r="H113" i="62" s="1"/>
  <c r="M179" i="62"/>
  <c r="H179" i="62"/>
  <c r="H165" i="62"/>
  <c r="H123" i="62" s="1"/>
  <c r="K168" i="62"/>
  <c r="I168" i="62"/>
  <c r="N168" i="62"/>
  <c r="O168" i="62"/>
  <c r="L168" i="62"/>
  <c r="J168" i="62"/>
  <c r="P168" i="62"/>
  <c r="M168" i="62"/>
  <c r="H168" i="62"/>
  <c r="H154" i="62"/>
  <c r="I154" i="62"/>
  <c r="G46" i="86"/>
  <c r="BD29" i="86"/>
  <c r="BD27" i="86" s="1"/>
  <c r="BT29" i="86"/>
  <c r="BT27" i="86" s="1"/>
  <c r="BP29" i="86"/>
  <c r="BP27" i="86" s="1"/>
  <c r="CH29" i="86"/>
  <c r="CH27" i="86" s="1"/>
  <c r="BV29" i="86"/>
  <c r="BV27" i="86" s="1"/>
  <c r="BH29" i="86"/>
  <c r="BH27" i="86" s="1"/>
  <c r="BZ29" i="86"/>
  <c r="BZ27" i="86" s="1"/>
  <c r="BJ29" i="86"/>
  <c r="BJ27" i="86" s="1"/>
  <c r="CB29" i="86"/>
  <c r="CB27" i="86" s="1"/>
  <c r="BM29" i="86"/>
  <c r="BM27" i="86" s="1"/>
  <c r="W7" i="84"/>
  <c r="W8" i="84"/>
  <c r="H13" i="86"/>
  <c r="AA7" i="84"/>
  <c r="CA29" i="86"/>
  <c r="CA27" i="86" s="1"/>
  <c r="BO29" i="86"/>
  <c r="BO27" i="86" s="1"/>
  <c r="BI29" i="86"/>
  <c r="BI27" i="86" s="1"/>
  <c r="BX29" i="86"/>
  <c r="BX27" i="86" s="1"/>
  <c r="CE29" i="86"/>
  <c r="CE27" i="86" s="1"/>
  <c r="BC29" i="86"/>
  <c r="BC27" i="86" s="1"/>
  <c r="BR29" i="86"/>
  <c r="BR27" i="86" s="1"/>
  <c r="BY29" i="86"/>
  <c r="BY27" i="86" s="1"/>
  <c r="CF29" i="86"/>
  <c r="CF27" i="86" s="1"/>
  <c r="BS29" i="86"/>
  <c r="BS27" i="86" s="1"/>
  <c r="CG29" i="86"/>
  <c r="CG27" i="86" s="1"/>
  <c r="BG29" i="86"/>
  <c r="BG27" i="86" s="1"/>
  <c r="BN29" i="86"/>
  <c r="BN27" i="86" s="1"/>
  <c r="BU29" i="86"/>
  <c r="BU27" i="86" s="1"/>
  <c r="X7" i="84"/>
  <c r="AA9" i="84"/>
  <c r="AB9" i="84" s="1"/>
  <c r="S15" i="83"/>
  <c r="G13" i="83"/>
  <c r="S18" i="83"/>
  <c r="X17" i="84"/>
  <c r="H15" i="84"/>
  <c r="AA17" i="84" s="1"/>
  <c r="I6" i="83"/>
  <c r="Y7" i="84"/>
  <c r="X8" i="84"/>
  <c r="Z7" i="84"/>
  <c r="Y8" i="84"/>
  <c r="Z8" i="84"/>
  <c r="U12" i="80"/>
  <c r="Z8" i="80"/>
  <c r="G4" i="83"/>
  <c r="G3" i="83" s="1"/>
  <c r="Z9" i="80"/>
  <c r="Z7" i="80" s="1"/>
  <c r="Y9" i="80"/>
  <c r="U8" i="80"/>
  <c r="V11" i="80"/>
  <c r="I9" i="83"/>
  <c r="U6" i="83" s="1"/>
  <c r="J17" i="83"/>
  <c r="U16" i="83"/>
  <c r="T16" i="83"/>
  <c r="I7" i="80"/>
  <c r="D7" i="79"/>
  <c r="H9" i="79" s="1"/>
  <c r="L9" i="79" s="1"/>
  <c r="S6" i="83"/>
  <c r="H9" i="83"/>
  <c r="T7" i="83" s="1"/>
  <c r="DB223" i="86"/>
  <c r="DB112" i="86"/>
  <c r="C9" i="89"/>
  <c r="C9" i="91"/>
  <c r="C39" i="89"/>
  <c r="C39" i="91"/>
  <c r="C24" i="89"/>
  <c r="C24" i="91"/>
  <c r="C54" i="89"/>
  <c r="C54" i="91"/>
  <c r="D40" i="87"/>
  <c r="E5" i="91"/>
  <c r="E6" i="91"/>
  <c r="E70" i="89"/>
  <c r="E63" i="89"/>
  <c r="E47" i="89"/>
  <c r="G11" i="84"/>
  <c r="H8" i="84"/>
  <c r="G9" i="84"/>
  <c r="G10" i="84"/>
  <c r="E17" i="89"/>
  <c r="B18" i="78"/>
  <c r="J5" i="78"/>
  <c r="J6" i="78" s="1"/>
  <c r="S17" i="83"/>
  <c r="CI73" i="86"/>
  <c r="CC73" i="86"/>
  <c r="BW73" i="86"/>
  <c r="BQ73" i="86"/>
  <c r="BK73" i="86"/>
  <c r="BE73" i="86"/>
  <c r="AY73" i="86"/>
  <c r="AS73" i="86"/>
  <c r="AM73" i="86"/>
  <c r="AG73" i="86"/>
  <c r="AA73" i="86"/>
  <c r="U73" i="86"/>
  <c r="O73" i="86"/>
  <c r="I73" i="86"/>
  <c r="CE73" i="86"/>
  <c r="BY73" i="86"/>
  <c r="BS73" i="86"/>
  <c r="BM73" i="86"/>
  <c r="BG73" i="86"/>
  <c r="BA73" i="86"/>
  <c r="AU73" i="86"/>
  <c r="AO73" i="86"/>
  <c r="AI73" i="86"/>
  <c r="AC73" i="86"/>
  <c r="W73" i="86"/>
  <c r="Q73" i="86"/>
  <c r="K73" i="86"/>
  <c r="CF73" i="86"/>
  <c r="BV73" i="86"/>
  <c r="BN73" i="86"/>
  <c r="BD73" i="86"/>
  <c r="AV73" i="86"/>
  <c r="AL73" i="86"/>
  <c r="AD73" i="86"/>
  <c r="T73" i="86"/>
  <c r="L73" i="86"/>
  <c r="CD73" i="86"/>
  <c r="BU73" i="86"/>
  <c r="BL73" i="86"/>
  <c r="BC73" i="86"/>
  <c r="AT73" i="86"/>
  <c r="AK73" i="86"/>
  <c r="AB73" i="86"/>
  <c r="S73" i="86"/>
  <c r="J73" i="86"/>
  <c r="CB73" i="86"/>
  <c r="BT73" i="86"/>
  <c r="BJ73" i="86"/>
  <c r="BB73" i="86"/>
  <c r="AR73" i="86"/>
  <c r="AJ73" i="86"/>
  <c r="Z73" i="86"/>
  <c r="R73" i="86"/>
  <c r="H73" i="86"/>
  <c r="CA73" i="86"/>
  <c r="BR73" i="86"/>
  <c r="BI73" i="86"/>
  <c r="AZ73" i="86"/>
  <c r="AQ73" i="86"/>
  <c r="AH73" i="86"/>
  <c r="Y73" i="86"/>
  <c r="P73" i="86"/>
  <c r="CH73" i="86"/>
  <c r="BZ73" i="86"/>
  <c r="BP73" i="86"/>
  <c r="BH73" i="86"/>
  <c r="AX73" i="86"/>
  <c r="AP73" i="86"/>
  <c r="AF73" i="86"/>
  <c r="X73" i="86"/>
  <c r="N73" i="86"/>
  <c r="CG73" i="86"/>
  <c r="BX73" i="86"/>
  <c r="BO73" i="86"/>
  <c r="BF73" i="86"/>
  <c r="AW73" i="86"/>
  <c r="AN73" i="86"/>
  <c r="AE73" i="86"/>
  <c r="V73" i="86"/>
  <c r="M73" i="86"/>
  <c r="H91" i="86"/>
  <c r="E17" i="87"/>
  <c r="H109" i="86"/>
  <c r="H78" i="86"/>
  <c r="H358" i="86"/>
  <c r="BE29" i="86"/>
  <c r="BE27" i="86" s="1"/>
  <c r="BK29" i="86"/>
  <c r="BK27" i="86" s="1"/>
  <c r="BQ29" i="86"/>
  <c r="BQ27" i="86" s="1"/>
  <c r="BW29" i="86"/>
  <c r="BW27" i="86" s="1"/>
  <c r="CC29" i="86"/>
  <c r="CC27" i="86" s="1"/>
  <c r="CI29" i="86"/>
  <c r="CI27" i="86" s="1"/>
  <c r="DB33" i="86"/>
  <c r="N72" i="86"/>
  <c r="V72" i="86"/>
  <c r="AC72" i="86"/>
  <c r="AJ72" i="86"/>
  <c r="AQ72" i="86"/>
  <c r="AX72" i="86"/>
  <c r="BF72" i="86"/>
  <c r="BM72" i="86"/>
  <c r="BT72" i="86"/>
  <c r="CA72" i="86"/>
  <c r="I109" i="86"/>
  <c r="I78" i="86"/>
  <c r="I358" i="86"/>
  <c r="I91" i="86"/>
  <c r="CI72" i="86"/>
  <c r="CC72" i="86"/>
  <c r="BW72" i="86"/>
  <c r="BQ72" i="86"/>
  <c r="BK72" i="86"/>
  <c r="BE72" i="86"/>
  <c r="AY72" i="86"/>
  <c r="AS72" i="86"/>
  <c r="AM72" i="86"/>
  <c r="AG72" i="86"/>
  <c r="AA72" i="86"/>
  <c r="U72" i="86"/>
  <c r="O72" i="86"/>
  <c r="I72" i="86"/>
  <c r="H28" i="86"/>
  <c r="H72" i="86"/>
  <c r="P72" i="86"/>
  <c r="W72" i="86"/>
  <c r="AD72" i="86"/>
  <c r="AK72" i="86"/>
  <c r="AR72" i="86"/>
  <c r="AZ72" i="86"/>
  <c r="BG72" i="86"/>
  <c r="BN72" i="86"/>
  <c r="BU72" i="86"/>
  <c r="CB72" i="86"/>
  <c r="J1" i="86"/>
  <c r="I28" i="86"/>
  <c r="DB39" i="86"/>
  <c r="H55" i="86"/>
  <c r="H62" i="86"/>
  <c r="H68" i="86" s="1"/>
  <c r="J72" i="86"/>
  <c r="Q72" i="86"/>
  <c r="X72" i="86"/>
  <c r="AE72" i="86"/>
  <c r="AL72" i="86"/>
  <c r="AT72" i="86"/>
  <c r="BA72" i="86"/>
  <c r="BH72" i="86"/>
  <c r="BO72" i="86"/>
  <c r="BV72" i="86"/>
  <c r="CD72" i="86"/>
  <c r="H50" i="86"/>
  <c r="I55" i="86"/>
  <c r="I53" i="86" s="1"/>
  <c r="I62" i="86"/>
  <c r="K72" i="86"/>
  <c r="R72" i="86"/>
  <c r="Y72" i="86"/>
  <c r="AF72" i="86"/>
  <c r="AN72" i="86"/>
  <c r="AU72" i="86"/>
  <c r="BB72" i="86"/>
  <c r="BI72" i="86"/>
  <c r="BP72" i="86"/>
  <c r="BX72" i="86"/>
  <c r="CE72" i="86"/>
  <c r="I13" i="86"/>
  <c r="I50" i="86"/>
  <c r="L72" i="86"/>
  <c r="S72" i="86"/>
  <c r="Z72" i="86"/>
  <c r="AH72" i="86"/>
  <c r="AO72" i="86"/>
  <c r="AV72" i="86"/>
  <c r="BC72" i="86"/>
  <c r="BJ72" i="86"/>
  <c r="BR72" i="86"/>
  <c r="BY72" i="86"/>
  <c r="CF72" i="86"/>
  <c r="DB36" i="86"/>
  <c r="DB42" i="86"/>
  <c r="H54" i="86"/>
  <c r="M72" i="86"/>
  <c r="T72" i="86"/>
  <c r="AB72" i="86"/>
  <c r="AI72" i="86"/>
  <c r="AP72" i="86"/>
  <c r="AW72" i="86"/>
  <c r="BD72" i="86"/>
  <c r="BL72" i="86"/>
  <c r="BS72" i="86"/>
  <c r="BZ72" i="86"/>
  <c r="CG72" i="86"/>
  <c r="DB334" i="86"/>
  <c r="DA335" i="86"/>
  <c r="G89" i="86"/>
  <c r="G3" i="89"/>
  <c r="F3" i="89" s="1"/>
  <c r="U3" i="89"/>
  <c r="V3" i="89" s="1"/>
  <c r="W3" i="89" s="1"/>
  <c r="X3" i="89" s="1"/>
  <c r="Y3" i="89" s="1"/>
  <c r="E55" i="89"/>
  <c r="E54" i="89"/>
  <c r="E10" i="89"/>
  <c r="E25" i="89"/>
  <c r="E8" i="89"/>
  <c r="E32" i="89"/>
  <c r="H8" i="79"/>
  <c r="L8" i="79" s="1"/>
  <c r="N19" i="78"/>
  <c r="O19" i="78" s="1"/>
  <c r="AA21" i="90" s="1"/>
  <c r="H7" i="79"/>
  <c r="N12" i="78" s="1"/>
  <c r="AF22" i="78"/>
  <c r="AF20" i="78"/>
  <c r="J7" i="80"/>
  <c r="X12" i="80"/>
  <c r="X9" i="80"/>
  <c r="M7" i="80"/>
  <c r="Y8" i="80"/>
  <c r="Z12" i="80"/>
  <c r="AC12" i="80" s="1"/>
  <c r="I6" i="80"/>
  <c r="X15" i="84"/>
  <c r="T6" i="83"/>
  <c r="H8" i="105" l="1"/>
  <c r="J8" i="105"/>
  <c r="N95" i="86"/>
  <c r="R95" i="86"/>
  <c r="R197" i="86" s="1"/>
  <c r="Q95" i="86"/>
  <c r="Q197" i="86" s="1"/>
  <c r="P95" i="86"/>
  <c r="P197" i="86" s="1"/>
  <c r="O95" i="86"/>
  <c r="O197" i="86" s="1"/>
  <c r="H7" i="84"/>
  <c r="H215" i="86"/>
  <c r="I94" i="86"/>
  <c r="H218" i="86"/>
  <c r="H212" i="86"/>
  <c r="H211" i="86"/>
  <c r="H214" i="86"/>
  <c r="H217" i="86"/>
  <c r="H210" i="86"/>
  <c r="H220" i="86"/>
  <c r="H221" i="86"/>
  <c r="H213" i="86"/>
  <c r="H222" i="86"/>
  <c r="H216" i="86"/>
  <c r="H219" i="86"/>
  <c r="L197" i="86"/>
  <c r="K197" i="86"/>
  <c r="J197" i="86"/>
  <c r="H153" i="62"/>
  <c r="H112" i="62"/>
  <c r="H111" i="62" s="1"/>
  <c r="I167" i="62"/>
  <c r="I126" i="62"/>
  <c r="I140" i="62"/>
  <c r="L137" i="62"/>
  <c r="P128" i="62"/>
  <c r="P137" i="62"/>
  <c r="M128" i="62"/>
  <c r="J131" i="62"/>
  <c r="P132" i="62"/>
  <c r="J135" i="62"/>
  <c r="M133" i="62"/>
  <c r="O129" i="62"/>
  <c r="H148" i="62"/>
  <c r="H134" i="62"/>
  <c r="H106" i="62" s="1"/>
  <c r="N135" i="62"/>
  <c r="O132" i="62"/>
  <c r="O136" i="62"/>
  <c r="J138" i="62"/>
  <c r="L129" i="62"/>
  <c r="L136" i="62"/>
  <c r="H167" i="62"/>
  <c r="H126" i="62"/>
  <c r="H140" i="62"/>
  <c r="K126" i="62"/>
  <c r="K167" i="62"/>
  <c r="I145" i="62"/>
  <c r="N159" i="62"/>
  <c r="N117" i="62" s="1"/>
  <c r="P159" i="62"/>
  <c r="P117" i="62" s="1"/>
  <c r="M159" i="62"/>
  <c r="I117" i="62"/>
  <c r="I103" i="62" s="1"/>
  <c r="L159" i="62"/>
  <c r="O159" i="62"/>
  <c r="O117" i="62" s="1"/>
  <c r="O103" i="62" s="1"/>
  <c r="O131" i="62"/>
  <c r="O134" i="62"/>
  <c r="N134" i="62"/>
  <c r="M131" i="62"/>
  <c r="M138" i="62"/>
  <c r="M127" i="62"/>
  <c r="P136" i="62"/>
  <c r="L132" i="62"/>
  <c r="H131" i="62"/>
  <c r="H103" i="62" s="1"/>
  <c r="H145" i="62"/>
  <c r="M129" i="62"/>
  <c r="P133" i="62"/>
  <c r="O127" i="62"/>
  <c r="M126" i="62"/>
  <c r="M167" i="62"/>
  <c r="I123" i="62"/>
  <c r="M165" i="62"/>
  <c r="P165" i="62"/>
  <c r="P123" i="62" s="1"/>
  <c r="P109" i="62" s="1"/>
  <c r="L165" i="62"/>
  <c r="O165" i="62"/>
  <c r="O123" i="62" s="1"/>
  <c r="N165" i="62"/>
  <c r="N123" i="62" s="1"/>
  <c r="K134" i="62"/>
  <c r="K131" i="62"/>
  <c r="I137" i="62"/>
  <c r="I151" i="62"/>
  <c r="L131" i="62"/>
  <c r="O137" i="62"/>
  <c r="J128" i="62"/>
  <c r="H128" i="62"/>
  <c r="H100" i="62" s="1"/>
  <c r="H142" i="62"/>
  <c r="M130" i="62"/>
  <c r="M136" i="62"/>
  <c r="K138" i="62"/>
  <c r="H138" i="62"/>
  <c r="H110" i="62" s="1"/>
  <c r="H152" i="62"/>
  <c r="N136" i="62"/>
  <c r="M134" i="62"/>
  <c r="M135" i="62"/>
  <c r="H141" i="62"/>
  <c r="H127" i="62"/>
  <c r="H99" i="62" s="1"/>
  <c r="P127" i="62"/>
  <c r="P126" i="62"/>
  <c r="P167" i="62"/>
  <c r="N128" i="62"/>
  <c r="O128" i="62"/>
  <c r="K137" i="62"/>
  <c r="P135" i="62"/>
  <c r="O130" i="62"/>
  <c r="P130" i="62"/>
  <c r="K128" i="62"/>
  <c r="H146" i="62"/>
  <c r="H132" i="62"/>
  <c r="H104" i="62" s="1"/>
  <c r="K135" i="62"/>
  <c r="J130" i="62"/>
  <c r="J132" i="62"/>
  <c r="J126" i="62"/>
  <c r="J167" i="62"/>
  <c r="H137" i="62"/>
  <c r="H109" i="62" s="1"/>
  <c r="H151" i="62"/>
  <c r="I143" i="62"/>
  <c r="L157" i="62"/>
  <c r="N157" i="62"/>
  <c r="N115" i="62" s="1"/>
  <c r="M101" i="62"/>
  <c r="M157" i="62"/>
  <c r="I115" i="62"/>
  <c r="I101" i="62" s="1"/>
  <c r="P157" i="62"/>
  <c r="P115" i="62" s="1"/>
  <c r="O157" i="62"/>
  <c r="O115" i="62" s="1"/>
  <c r="O101" i="62" s="1"/>
  <c r="J137" i="62"/>
  <c r="J134" i="62"/>
  <c r="N129" i="62"/>
  <c r="N130" i="62"/>
  <c r="I127" i="62"/>
  <c r="I141" i="62"/>
  <c r="O135" i="62"/>
  <c r="L130" i="62"/>
  <c r="I128" i="62"/>
  <c r="I142" i="62"/>
  <c r="K132" i="62"/>
  <c r="M132" i="62"/>
  <c r="H144" i="62"/>
  <c r="H130" i="62"/>
  <c r="H102" i="62" s="1"/>
  <c r="L128" i="62"/>
  <c r="L126" i="62"/>
  <c r="L167" i="62"/>
  <c r="M137" i="62"/>
  <c r="I149" i="62"/>
  <c r="P163" i="62"/>
  <c r="P121" i="62" s="1"/>
  <c r="P107" i="62" s="1"/>
  <c r="M163" i="62"/>
  <c r="N163" i="62"/>
  <c r="N121" i="62" s="1"/>
  <c r="I121" i="62"/>
  <c r="I107" i="62" s="1"/>
  <c r="O163" i="62"/>
  <c r="O121" i="62" s="1"/>
  <c r="L163" i="62"/>
  <c r="J107" i="62" s="1"/>
  <c r="I147" i="62"/>
  <c r="L161" i="62"/>
  <c r="P161" i="62"/>
  <c r="P119" i="62" s="1"/>
  <c r="N161" i="62"/>
  <c r="N119" i="62" s="1"/>
  <c r="M161" i="62"/>
  <c r="M105" i="62"/>
  <c r="O161" i="62"/>
  <c r="O119" i="62" s="1"/>
  <c r="I119" i="62"/>
  <c r="I105" i="62" s="1"/>
  <c r="P134" i="62"/>
  <c r="H149" i="62"/>
  <c r="H135" i="62"/>
  <c r="H107" i="62" s="1"/>
  <c r="K130" i="62"/>
  <c r="K133" i="62"/>
  <c r="H143" i="62"/>
  <c r="H129" i="62"/>
  <c r="H101" i="62" s="1"/>
  <c r="K127" i="62"/>
  <c r="J129" i="62"/>
  <c r="O133" i="62"/>
  <c r="N133" i="62"/>
  <c r="H150" i="62"/>
  <c r="H136" i="62"/>
  <c r="H108" i="62" s="1"/>
  <c r="O126" i="62"/>
  <c r="O167" i="62"/>
  <c r="N156" i="62"/>
  <c r="N114" i="62" s="1"/>
  <c r="L100" i="62"/>
  <c r="O156" i="62"/>
  <c r="O114" i="62" s="1"/>
  <c r="I114" i="62"/>
  <c r="I100" i="62" s="1"/>
  <c r="P156" i="62"/>
  <c r="P114" i="62" s="1"/>
  <c r="P100" i="62" s="1"/>
  <c r="M156" i="62"/>
  <c r="L156" i="62"/>
  <c r="L134" i="62"/>
  <c r="N131" i="62"/>
  <c r="I113" i="62"/>
  <c r="O155" i="62"/>
  <c r="O113" i="62" s="1"/>
  <c r="L155" i="62"/>
  <c r="M155" i="62"/>
  <c r="N155" i="62"/>
  <c r="N113" i="62" s="1"/>
  <c r="P155" i="62"/>
  <c r="P113" i="62" s="1"/>
  <c r="I144" i="62"/>
  <c r="O158" i="62"/>
  <c r="O116" i="62" s="1"/>
  <c r="P158" i="62"/>
  <c r="P116" i="62" s="1"/>
  <c r="N158" i="62"/>
  <c r="N116" i="62" s="1"/>
  <c r="N102" i="62" s="1"/>
  <c r="M158" i="62"/>
  <c r="K102" i="62" s="1"/>
  <c r="L158" i="62"/>
  <c r="I116" i="62"/>
  <c r="I102" i="62" s="1"/>
  <c r="L133" i="62"/>
  <c r="N132" i="62"/>
  <c r="K129" i="62"/>
  <c r="L135" i="62"/>
  <c r="L138" i="62"/>
  <c r="J136" i="62"/>
  <c r="H147" i="62"/>
  <c r="H133" i="62"/>
  <c r="H105" i="62" s="1"/>
  <c r="P138" i="62"/>
  <c r="J127" i="62"/>
  <c r="I112" i="62"/>
  <c r="O154" i="62"/>
  <c r="O112" i="62" s="1"/>
  <c r="N154" i="62"/>
  <c r="N112" i="62" s="1"/>
  <c r="K154" i="62"/>
  <c r="K112" i="62" s="1"/>
  <c r="L154" i="62"/>
  <c r="L112" i="62" s="1"/>
  <c r="J154" i="62"/>
  <c r="J112" i="62" s="1"/>
  <c r="I153" i="62"/>
  <c r="P154" i="62"/>
  <c r="P112" i="62" s="1"/>
  <c r="M154" i="62"/>
  <c r="M112" i="62" s="1"/>
  <c r="N126" i="62"/>
  <c r="N167" i="62"/>
  <c r="I150" i="62"/>
  <c r="I122" i="62"/>
  <c r="I108" i="62" s="1"/>
  <c r="M164" i="62"/>
  <c r="L164" i="62"/>
  <c r="O164" i="62"/>
  <c r="O122" i="62" s="1"/>
  <c r="O108" i="62" s="1"/>
  <c r="P164" i="62"/>
  <c r="P122" i="62" s="1"/>
  <c r="P108" i="62" s="1"/>
  <c r="N164" i="62"/>
  <c r="N122" i="62" s="1"/>
  <c r="N108" i="62" s="1"/>
  <c r="N137" i="62"/>
  <c r="I148" i="62"/>
  <c r="N162" i="62"/>
  <c r="N120" i="62" s="1"/>
  <c r="O162" i="62"/>
  <c r="O120" i="62" s="1"/>
  <c r="O106" i="62" s="1"/>
  <c r="P162" i="62"/>
  <c r="P120" i="62" s="1"/>
  <c r="I120" i="62"/>
  <c r="I106" i="62" s="1"/>
  <c r="M162" i="62"/>
  <c r="L162" i="62"/>
  <c r="P166" i="62"/>
  <c r="P124" i="62" s="1"/>
  <c r="L166" i="62"/>
  <c r="J110" i="62" s="1"/>
  <c r="I124" i="62"/>
  <c r="O166" i="62"/>
  <c r="O124" i="62" s="1"/>
  <c r="M166" i="62"/>
  <c r="N166" i="62"/>
  <c r="N124" i="62" s="1"/>
  <c r="I146" i="62"/>
  <c r="L160" i="62"/>
  <c r="M160" i="62"/>
  <c r="N160" i="62"/>
  <c r="N118" i="62" s="1"/>
  <c r="N104" i="62" s="1"/>
  <c r="P160" i="62"/>
  <c r="P118" i="62" s="1"/>
  <c r="I118" i="62"/>
  <c r="I104" i="62" s="1"/>
  <c r="O160" i="62"/>
  <c r="O118" i="62" s="1"/>
  <c r="O104" i="62" s="1"/>
  <c r="L104" i="62"/>
  <c r="O138" i="62"/>
  <c r="P129" i="62"/>
  <c r="N127" i="62"/>
  <c r="I138" i="62"/>
  <c r="I152" i="62"/>
  <c r="P131" i="62"/>
  <c r="N138" i="62"/>
  <c r="L127" i="62"/>
  <c r="J133" i="62"/>
  <c r="K136" i="62"/>
  <c r="I68" i="86"/>
  <c r="I71" i="86"/>
  <c r="I69" i="86"/>
  <c r="I64" i="86"/>
  <c r="I65" i="86"/>
  <c r="I70" i="86"/>
  <c r="H69" i="86"/>
  <c r="H71" i="86"/>
  <c r="H64" i="86"/>
  <c r="H65" i="86"/>
  <c r="H70" i="86"/>
  <c r="H67" i="86"/>
  <c r="I66" i="86"/>
  <c r="H56" i="86"/>
  <c r="I67" i="86"/>
  <c r="H66" i="86"/>
  <c r="AB7" i="84"/>
  <c r="AB8" i="84"/>
  <c r="Y17" i="84"/>
  <c r="Z17" i="84"/>
  <c r="L9" i="78"/>
  <c r="M9" i="78" s="1"/>
  <c r="N9" i="78" s="1"/>
  <c r="O9" i="78" s="1"/>
  <c r="AA18" i="90" s="1"/>
  <c r="U11" i="83"/>
  <c r="J6" i="83"/>
  <c r="U9" i="83"/>
  <c r="O12" i="78"/>
  <c r="AC9" i="80"/>
  <c r="S8" i="83"/>
  <c r="W7" i="80"/>
  <c r="U7" i="80"/>
  <c r="V7" i="80"/>
  <c r="AC8" i="80"/>
  <c r="Y7" i="80"/>
  <c r="V8" i="80"/>
  <c r="U10" i="80"/>
  <c r="C7" i="79"/>
  <c r="G7" i="79" s="1"/>
  <c r="H4" i="83"/>
  <c r="Z11" i="80"/>
  <c r="AC11" i="80" s="1"/>
  <c r="N7" i="80"/>
  <c r="U7" i="83"/>
  <c r="I4" i="83"/>
  <c r="K17" i="83"/>
  <c r="V16" i="83"/>
  <c r="J9" i="83"/>
  <c r="I43" i="86"/>
  <c r="I45" i="86"/>
  <c r="I32" i="86" s="1"/>
  <c r="I44" i="86"/>
  <c r="H43" i="86"/>
  <c r="H44" i="86"/>
  <c r="H45" i="86"/>
  <c r="I41" i="86"/>
  <c r="I40" i="86"/>
  <c r="H40" i="86"/>
  <c r="H41" i="86"/>
  <c r="H38" i="86"/>
  <c r="I37" i="86"/>
  <c r="I38" i="86"/>
  <c r="H37" i="86"/>
  <c r="H35" i="86"/>
  <c r="I34" i="86"/>
  <c r="I35" i="86"/>
  <c r="H34" i="86"/>
  <c r="T8" i="83"/>
  <c r="E9" i="89"/>
  <c r="K5" i="78"/>
  <c r="K6" i="78" s="1"/>
  <c r="E24" i="89"/>
  <c r="E7" i="89"/>
  <c r="DA338" i="86"/>
  <c r="DB335" i="86"/>
  <c r="E39" i="89"/>
  <c r="H53" i="86"/>
  <c r="H6" i="86" s="1"/>
  <c r="E40" i="89"/>
  <c r="E94" i="87"/>
  <c r="E83" i="87"/>
  <c r="F83" i="87" s="1"/>
  <c r="G83" i="87" s="1"/>
  <c r="H83" i="87" s="1"/>
  <c r="I83" i="87" s="1"/>
  <c r="J83" i="87" s="1"/>
  <c r="K83" i="87" s="1"/>
  <c r="L83" i="87" s="1"/>
  <c r="M83" i="87" s="1"/>
  <c r="N83" i="87" s="1"/>
  <c r="O83" i="87" s="1"/>
  <c r="P83" i="87" s="1"/>
  <c r="Q83" i="87" s="1"/>
  <c r="R83" i="87" s="1"/>
  <c r="S83" i="87" s="1"/>
  <c r="T83" i="87" s="1"/>
  <c r="U83" i="87" s="1"/>
  <c r="V83" i="87" s="1"/>
  <c r="W83" i="87" s="1"/>
  <c r="X83" i="87" s="1"/>
  <c r="Y83" i="87" s="1"/>
  <c r="Z83" i="87" s="1"/>
  <c r="AA83" i="87" s="1"/>
  <c r="AB83" i="87" s="1"/>
  <c r="AC83" i="87" s="1"/>
  <c r="AD83" i="87" s="1"/>
  <c r="AE83" i="87" s="1"/>
  <c r="AF83" i="87" s="1"/>
  <c r="AG83" i="87" s="1"/>
  <c r="AH83" i="87" s="1"/>
  <c r="AI83" i="87" s="1"/>
  <c r="AJ83" i="87" s="1"/>
  <c r="AK83" i="87" s="1"/>
  <c r="AL83" i="87" s="1"/>
  <c r="AM83" i="87" s="1"/>
  <c r="AN83" i="87" s="1"/>
  <c r="AO83" i="87" s="1"/>
  <c r="AP83" i="87" s="1"/>
  <c r="AQ83" i="87" s="1"/>
  <c r="AR83" i="87" s="1"/>
  <c r="AS83" i="87" s="1"/>
  <c r="AT83" i="87" s="1"/>
  <c r="AU83" i="87" s="1"/>
  <c r="AV83" i="87" s="1"/>
  <c r="AW83" i="87" s="1"/>
  <c r="AX83" i="87" s="1"/>
  <c r="AY83" i="87" s="1"/>
  <c r="AZ83" i="87" s="1"/>
  <c r="BA83" i="87" s="1"/>
  <c r="BB83" i="87" s="1"/>
  <c r="BC83" i="87" s="1"/>
  <c r="BD83" i="87" s="1"/>
  <c r="BE83" i="87" s="1"/>
  <c r="BF83" i="87" s="1"/>
  <c r="BG83" i="87" s="1"/>
  <c r="BH83" i="87" s="1"/>
  <c r="BI83" i="87" s="1"/>
  <c r="BJ83" i="87" s="1"/>
  <c r="BK83" i="87" s="1"/>
  <c r="BL83" i="87" s="1"/>
  <c r="BM83" i="87" s="1"/>
  <c r="BN83" i="87" s="1"/>
  <c r="BO83" i="87" s="1"/>
  <c r="BP83" i="87" s="1"/>
  <c r="BQ83" i="87" s="1"/>
  <c r="BR83" i="87" s="1"/>
  <c r="BS83" i="87" s="1"/>
  <c r="BT83" i="87" s="1"/>
  <c r="BU83" i="87" s="1"/>
  <c r="BV83" i="87" s="1"/>
  <c r="BW83" i="87" s="1"/>
  <c r="BX83" i="87" s="1"/>
  <c r="BY83" i="87" s="1"/>
  <c r="BZ83" i="87" s="1"/>
  <c r="CA83" i="87" s="1"/>
  <c r="CB83" i="87" s="1"/>
  <c r="CC83" i="87" s="1"/>
  <c r="CD83" i="87" s="1"/>
  <c r="CE83" i="87" s="1"/>
  <c r="CF83" i="87" s="1"/>
  <c r="E51" i="87"/>
  <c r="E36" i="87"/>
  <c r="F36" i="87" s="1"/>
  <c r="G36" i="87" s="1"/>
  <c r="H36" i="87" s="1"/>
  <c r="I36" i="87" s="1"/>
  <c r="J36" i="87" s="1"/>
  <c r="K36" i="87" s="1"/>
  <c r="L36" i="87" s="1"/>
  <c r="M36" i="87" s="1"/>
  <c r="N36" i="87" s="1"/>
  <c r="O36" i="87" s="1"/>
  <c r="P36" i="87" s="1"/>
  <c r="Q36" i="87" s="1"/>
  <c r="R36" i="87" s="1"/>
  <c r="S36" i="87" s="1"/>
  <c r="T36" i="87" s="1"/>
  <c r="U36" i="87" s="1"/>
  <c r="V36" i="87" s="1"/>
  <c r="W36" i="87" s="1"/>
  <c r="X36" i="87" s="1"/>
  <c r="Y36" i="87" s="1"/>
  <c r="Z36" i="87" s="1"/>
  <c r="AA36" i="87" s="1"/>
  <c r="AB36" i="87" s="1"/>
  <c r="AC36" i="87" s="1"/>
  <c r="AD36" i="87" s="1"/>
  <c r="AE36" i="87" s="1"/>
  <c r="AF36" i="87" s="1"/>
  <c r="AG36" i="87" s="1"/>
  <c r="AH36" i="87" s="1"/>
  <c r="AI36" i="87" s="1"/>
  <c r="AJ36" i="87" s="1"/>
  <c r="AK36" i="87" s="1"/>
  <c r="AL36" i="87" s="1"/>
  <c r="AM36" i="87" s="1"/>
  <c r="AN36" i="87" s="1"/>
  <c r="AO36" i="87" s="1"/>
  <c r="AP36" i="87" s="1"/>
  <c r="AQ36" i="87" s="1"/>
  <c r="AR36" i="87" s="1"/>
  <c r="AS36" i="87" s="1"/>
  <c r="AT36" i="87" s="1"/>
  <c r="AU36" i="87" s="1"/>
  <c r="AV36" i="87" s="1"/>
  <c r="AW36" i="87" s="1"/>
  <c r="AX36" i="87" s="1"/>
  <c r="AY36" i="87" s="1"/>
  <c r="AZ36" i="87" s="1"/>
  <c r="BA36" i="87" s="1"/>
  <c r="BB36" i="87" s="1"/>
  <c r="BC36" i="87" s="1"/>
  <c r="BD36" i="87" s="1"/>
  <c r="BE36" i="87" s="1"/>
  <c r="BF36" i="87" s="1"/>
  <c r="BG36" i="87" s="1"/>
  <c r="BH36" i="87" s="1"/>
  <c r="BI36" i="87" s="1"/>
  <c r="BJ36" i="87" s="1"/>
  <c r="BK36" i="87" s="1"/>
  <c r="BL36" i="87" s="1"/>
  <c r="BM36" i="87" s="1"/>
  <c r="BN36" i="87" s="1"/>
  <c r="BO36" i="87" s="1"/>
  <c r="BP36" i="87" s="1"/>
  <c r="BQ36" i="87" s="1"/>
  <c r="BR36" i="87" s="1"/>
  <c r="BS36" i="87" s="1"/>
  <c r="BT36" i="87" s="1"/>
  <c r="BU36" i="87" s="1"/>
  <c r="BV36" i="87" s="1"/>
  <c r="BW36" i="87" s="1"/>
  <c r="BX36" i="87" s="1"/>
  <c r="BY36" i="87" s="1"/>
  <c r="BZ36" i="87" s="1"/>
  <c r="CA36" i="87" s="1"/>
  <c r="CB36" i="87" s="1"/>
  <c r="CC36" i="87" s="1"/>
  <c r="CD36" i="87" s="1"/>
  <c r="CE36" i="87" s="1"/>
  <c r="CF36" i="87" s="1"/>
  <c r="E30" i="87"/>
  <c r="F30" i="87" s="1"/>
  <c r="G30" i="87" s="1"/>
  <c r="H30" i="87" s="1"/>
  <c r="I30" i="87" s="1"/>
  <c r="J30" i="87" s="1"/>
  <c r="K30" i="87" s="1"/>
  <c r="L30" i="87" s="1"/>
  <c r="M30" i="87" s="1"/>
  <c r="N30" i="87" s="1"/>
  <c r="O30" i="87" s="1"/>
  <c r="P30" i="87" s="1"/>
  <c r="Q30" i="87" s="1"/>
  <c r="R30" i="87" s="1"/>
  <c r="S30" i="87" s="1"/>
  <c r="T30" i="87" s="1"/>
  <c r="U30" i="87" s="1"/>
  <c r="V30" i="87" s="1"/>
  <c r="W30" i="87" s="1"/>
  <c r="X30" i="87" s="1"/>
  <c r="Y30" i="87" s="1"/>
  <c r="Z30" i="87" s="1"/>
  <c r="AA30" i="87" s="1"/>
  <c r="AB30" i="87" s="1"/>
  <c r="AC30" i="87" s="1"/>
  <c r="AD30" i="87" s="1"/>
  <c r="AE30" i="87" s="1"/>
  <c r="AF30" i="87" s="1"/>
  <c r="AG30" i="87" s="1"/>
  <c r="AH30" i="87" s="1"/>
  <c r="AI30" i="87" s="1"/>
  <c r="AJ30" i="87" s="1"/>
  <c r="AK30" i="87" s="1"/>
  <c r="AL30" i="87" s="1"/>
  <c r="AM30" i="87" s="1"/>
  <c r="AN30" i="87" s="1"/>
  <c r="AO30" i="87" s="1"/>
  <c r="AP30" i="87" s="1"/>
  <c r="AQ30" i="87" s="1"/>
  <c r="AR30" i="87" s="1"/>
  <c r="AS30" i="87" s="1"/>
  <c r="AT30" i="87" s="1"/>
  <c r="AU30" i="87" s="1"/>
  <c r="AV30" i="87" s="1"/>
  <c r="AW30" i="87" s="1"/>
  <c r="AX30" i="87" s="1"/>
  <c r="AY30" i="87" s="1"/>
  <c r="AZ30" i="87" s="1"/>
  <c r="BA30" i="87" s="1"/>
  <c r="BB30" i="87" s="1"/>
  <c r="BC30" i="87" s="1"/>
  <c r="BD30" i="87" s="1"/>
  <c r="BE30" i="87" s="1"/>
  <c r="BF30" i="87" s="1"/>
  <c r="BG30" i="87" s="1"/>
  <c r="BH30" i="87" s="1"/>
  <c r="BI30" i="87" s="1"/>
  <c r="BJ30" i="87" s="1"/>
  <c r="BK30" i="87" s="1"/>
  <c r="BL30" i="87" s="1"/>
  <c r="BM30" i="87" s="1"/>
  <c r="BN30" i="87" s="1"/>
  <c r="BO30" i="87" s="1"/>
  <c r="BP30" i="87" s="1"/>
  <c r="BQ30" i="87" s="1"/>
  <c r="BR30" i="87" s="1"/>
  <c r="BS30" i="87" s="1"/>
  <c r="BT30" i="87" s="1"/>
  <c r="BU30" i="87" s="1"/>
  <c r="BV30" i="87" s="1"/>
  <c r="BW30" i="87" s="1"/>
  <c r="BX30" i="87" s="1"/>
  <c r="BY30" i="87" s="1"/>
  <c r="BZ30" i="87" s="1"/>
  <c r="CA30" i="87" s="1"/>
  <c r="CB30" i="87" s="1"/>
  <c r="CC30" i="87" s="1"/>
  <c r="CD30" i="87" s="1"/>
  <c r="CE30" i="87" s="1"/>
  <c r="CF30" i="87" s="1"/>
  <c r="F17" i="87"/>
  <c r="I56" i="86"/>
  <c r="J109" i="86"/>
  <c r="J358" i="86"/>
  <c r="J91" i="86"/>
  <c r="J50" i="86"/>
  <c r="J13" i="86"/>
  <c r="J62" i="86"/>
  <c r="J55" i="86"/>
  <c r="J28" i="86"/>
  <c r="J43" i="86" s="1"/>
  <c r="K1" i="86"/>
  <c r="L8" i="105" s="1"/>
  <c r="J54" i="86"/>
  <c r="J78" i="86"/>
  <c r="L7" i="79"/>
  <c r="V12" i="78" s="1"/>
  <c r="G8" i="79"/>
  <c r="K8" i="79" s="1"/>
  <c r="O8" i="79" s="1"/>
  <c r="G9" i="79"/>
  <c r="K9" i="79" s="1"/>
  <c r="O9" i="79" s="1"/>
  <c r="W12" i="80"/>
  <c r="W9" i="80"/>
  <c r="V9" i="80"/>
  <c r="V12" i="80"/>
  <c r="Y10" i="80"/>
  <c r="M6" i="80"/>
  <c r="W11" i="80"/>
  <c r="W8" i="80"/>
  <c r="K7" i="80"/>
  <c r="X11" i="80"/>
  <c r="X8" i="80"/>
  <c r="X7" i="80" s="1"/>
  <c r="J6" i="80"/>
  <c r="N20" i="105" l="1"/>
  <c r="L20" i="105"/>
  <c r="P104" i="62"/>
  <c r="O100" i="62"/>
  <c r="M100" i="62"/>
  <c r="L101" i="62"/>
  <c r="P102" i="62"/>
  <c r="K104" i="62"/>
  <c r="N106" i="62"/>
  <c r="J104" i="62"/>
  <c r="J106" i="62"/>
  <c r="M104" i="62"/>
  <c r="L108" i="62"/>
  <c r="J99" i="62"/>
  <c r="M107" i="62"/>
  <c r="N99" i="62"/>
  <c r="P145" i="62"/>
  <c r="P105" i="62"/>
  <c r="K106" i="62"/>
  <c r="J100" i="62"/>
  <c r="M108" i="62"/>
  <c r="K100" i="62"/>
  <c r="N100" i="62"/>
  <c r="L109" i="62"/>
  <c r="L99" i="62"/>
  <c r="N141" i="62"/>
  <c r="O110" i="62"/>
  <c r="O107" i="62"/>
  <c r="N151" i="62"/>
  <c r="N107" i="62"/>
  <c r="O109" i="62"/>
  <c r="N110" i="62"/>
  <c r="M110" i="62"/>
  <c r="K110" i="62"/>
  <c r="L106" i="62"/>
  <c r="N145" i="62"/>
  <c r="P143" i="62"/>
  <c r="L111" i="62"/>
  <c r="L102" i="62"/>
  <c r="P106" i="62"/>
  <c r="J102" i="62"/>
  <c r="O102" i="62"/>
  <c r="J103" i="62"/>
  <c r="M103" i="62"/>
  <c r="M102" i="62"/>
  <c r="O140" i="62"/>
  <c r="J140" i="62"/>
  <c r="I110" i="62"/>
  <c r="M106" i="62"/>
  <c r="N140" i="62"/>
  <c r="N152" i="62"/>
  <c r="O142" i="62"/>
  <c r="O145" i="62"/>
  <c r="K99" i="62"/>
  <c r="H207" i="86"/>
  <c r="H193" i="86"/>
  <c r="H188" i="86"/>
  <c r="H202" i="86"/>
  <c r="H183" i="86"/>
  <c r="H197" i="86"/>
  <c r="Y15" i="84"/>
  <c r="AA15" i="84"/>
  <c r="Z15" i="84"/>
  <c r="O6" i="78"/>
  <c r="AA17" i="90" s="1"/>
  <c r="H204" i="86"/>
  <c r="H190" i="86"/>
  <c r="H201" i="86"/>
  <c r="H187" i="86"/>
  <c r="H203" i="86"/>
  <c r="H189" i="86"/>
  <c r="H198" i="86"/>
  <c r="H184" i="86"/>
  <c r="H206" i="86"/>
  <c r="H192" i="86"/>
  <c r="H209" i="86"/>
  <c r="H195" i="86"/>
  <c r="H185" i="86"/>
  <c r="H199" i="86"/>
  <c r="H200" i="86"/>
  <c r="H186" i="86"/>
  <c r="H191" i="86"/>
  <c r="H205" i="86"/>
  <c r="H208" i="86"/>
  <c r="H194" i="86"/>
  <c r="I211" i="86"/>
  <c r="I218" i="86"/>
  <c r="I213" i="86"/>
  <c r="I222" i="86"/>
  <c r="I215" i="86"/>
  <c r="I216" i="86"/>
  <c r="I217" i="86"/>
  <c r="J94" i="86"/>
  <c r="I220" i="86"/>
  <c r="I214" i="86"/>
  <c r="I219" i="86"/>
  <c r="I212" i="86"/>
  <c r="I221" i="86"/>
  <c r="I210" i="86"/>
  <c r="I183" i="86" s="1"/>
  <c r="J111" i="62"/>
  <c r="P152" i="62"/>
  <c r="N147" i="62"/>
  <c r="L105" i="62"/>
  <c r="L140" i="62"/>
  <c r="N143" i="62"/>
  <c r="P144" i="62"/>
  <c r="P141" i="62"/>
  <c r="N150" i="62"/>
  <c r="N109" i="62"/>
  <c r="M140" i="62"/>
  <c r="O148" i="62"/>
  <c r="H139" i="62"/>
  <c r="N105" i="62"/>
  <c r="K101" i="62"/>
  <c r="P99" i="62"/>
  <c r="M99" i="62"/>
  <c r="K103" i="62"/>
  <c r="H125" i="62"/>
  <c r="H98" i="62"/>
  <c r="H97" i="62" s="1"/>
  <c r="H96" i="62" s="1"/>
  <c r="O150" i="62"/>
  <c r="O143" i="62"/>
  <c r="O152" i="62"/>
  <c r="K111" i="62"/>
  <c r="P148" i="62"/>
  <c r="K107" i="62"/>
  <c r="L125" i="62"/>
  <c r="L98" i="62"/>
  <c r="O149" i="62"/>
  <c r="O144" i="62"/>
  <c r="J109" i="62"/>
  <c r="M125" i="62"/>
  <c r="M98" i="62"/>
  <c r="O141" i="62"/>
  <c r="P103" i="62"/>
  <c r="L110" i="62"/>
  <c r="N111" i="62"/>
  <c r="O125" i="62"/>
  <c r="O98" i="62"/>
  <c r="J105" i="62"/>
  <c r="J125" i="62"/>
  <c r="J98" i="62"/>
  <c r="N142" i="62"/>
  <c r="O99" i="62"/>
  <c r="N103" i="62"/>
  <c r="O146" i="62"/>
  <c r="I139" i="62"/>
  <c r="J108" i="62"/>
  <c r="N125" i="62"/>
  <c r="N98" i="62"/>
  <c r="O111" i="62"/>
  <c r="O147" i="62"/>
  <c r="L107" i="62"/>
  <c r="N101" i="62"/>
  <c r="I98" i="62"/>
  <c r="I125" i="62"/>
  <c r="P110" i="62"/>
  <c r="M111" i="62"/>
  <c r="I111" i="62"/>
  <c r="O105" i="62"/>
  <c r="I99" i="62"/>
  <c r="J101" i="62"/>
  <c r="P149" i="62"/>
  <c r="P140" i="62"/>
  <c r="K109" i="62"/>
  <c r="K140" i="62"/>
  <c r="N149" i="62"/>
  <c r="P151" i="62"/>
  <c r="K108" i="62"/>
  <c r="P111" i="62"/>
  <c r="N146" i="62"/>
  <c r="N144" i="62"/>
  <c r="O151" i="62"/>
  <c r="M109" i="62"/>
  <c r="P147" i="62"/>
  <c r="P150" i="62"/>
  <c r="N148" i="62"/>
  <c r="L103" i="62"/>
  <c r="K105" i="62"/>
  <c r="P101" i="62"/>
  <c r="P125" i="62"/>
  <c r="P98" i="62"/>
  <c r="I109" i="62"/>
  <c r="K125" i="62"/>
  <c r="K98" i="62"/>
  <c r="P146" i="62"/>
  <c r="P142" i="62"/>
  <c r="J56" i="86"/>
  <c r="I39" i="86"/>
  <c r="J35" i="86"/>
  <c r="J41" i="86"/>
  <c r="J44" i="86"/>
  <c r="J42" i="86" s="1"/>
  <c r="J34" i="86"/>
  <c r="J38" i="86"/>
  <c r="J37" i="86"/>
  <c r="J40" i="86"/>
  <c r="J45" i="86"/>
  <c r="J32" i="86" s="1"/>
  <c r="T18" i="83"/>
  <c r="C16" i="84"/>
  <c r="T15" i="83"/>
  <c r="H13" i="83"/>
  <c r="H3" i="83" s="1"/>
  <c r="V11" i="83"/>
  <c r="K6" i="83"/>
  <c r="V9" i="83"/>
  <c r="AA19" i="90"/>
  <c r="V10" i="80"/>
  <c r="N6" i="80"/>
  <c r="Z10" i="80"/>
  <c r="V7" i="83"/>
  <c r="J4" i="83"/>
  <c r="V6" i="83"/>
  <c r="AE16" i="84"/>
  <c r="U8" i="83"/>
  <c r="U19" i="78"/>
  <c r="V19" i="78" s="1"/>
  <c r="W19" i="78" s="1"/>
  <c r="K9" i="83"/>
  <c r="W16" i="83"/>
  <c r="W14" i="83" s="1"/>
  <c r="L17" i="83"/>
  <c r="W12" i="78"/>
  <c r="I42" i="86"/>
  <c r="H32" i="86"/>
  <c r="H31" i="86"/>
  <c r="E32" i="87" s="1"/>
  <c r="I31" i="86"/>
  <c r="F32" i="87" s="1"/>
  <c r="I36" i="86"/>
  <c r="H42" i="86"/>
  <c r="H33" i="86"/>
  <c r="H36" i="86"/>
  <c r="H39" i="86"/>
  <c r="I30" i="86"/>
  <c r="I33" i="86"/>
  <c r="H30" i="86"/>
  <c r="E6" i="89"/>
  <c r="E5" i="89"/>
  <c r="L5" i="78"/>
  <c r="L6" i="78" s="1"/>
  <c r="J53" i="86"/>
  <c r="J69" i="86" s="1"/>
  <c r="G17" i="87"/>
  <c r="F94" i="87"/>
  <c r="DB338" i="86"/>
  <c r="DA341" i="86"/>
  <c r="K358" i="86"/>
  <c r="K91" i="86"/>
  <c r="K109" i="86"/>
  <c r="K78" i="86"/>
  <c r="K62" i="86"/>
  <c r="K55" i="86"/>
  <c r="K28" i="86"/>
  <c r="L1" i="86"/>
  <c r="N8" i="105" s="1"/>
  <c r="K54" i="86"/>
  <c r="K50" i="86"/>
  <c r="K13" i="86"/>
  <c r="F51" i="87"/>
  <c r="G51" i="87" s="1"/>
  <c r="H51" i="87" s="1"/>
  <c r="I51" i="87" s="1"/>
  <c r="J51" i="87" s="1"/>
  <c r="K51" i="87" s="1"/>
  <c r="L51" i="87" s="1"/>
  <c r="M51" i="87" s="1"/>
  <c r="N51" i="87" s="1"/>
  <c r="O51" i="87" s="1"/>
  <c r="P51" i="87" s="1"/>
  <c r="Q51" i="87" s="1"/>
  <c r="R51" i="87" s="1"/>
  <c r="S51" i="87" s="1"/>
  <c r="T51" i="87" s="1"/>
  <c r="U51" i="87" s="1"/>
  <c r="V51" i="87" s="1"/>
  <c r="W51" i="87" s="1"/>
  <c r="X51" i="87" s="1"/>
  <c r="Y51" i="87" s="1"/>
  <c r="Z51" i="87" s="1"/>
  <c r="AA51" i="87" s="1"/>
  <c r="AB51" i="87" s="1"/>
  <c r="AC51" i="87" s="1"/>
  <c r="AD51" i="87" s="1"/>
  <c r="AE51" i="87" s="1"/>
  <c r="AF51" i="87" s="1"/>
  <c r="AG51" i="87" s="1"/>
  <c r="AH51" i="87" s="1"/>
  <c r="AI51" i="87" s="1"/>
  <c r="AJ51" i="87" s="1"/>
  <c r="AK51" i="87" s="1"/>
  <c r="AL51" i="87" s="1"/>
  <c r="AM51" i="87" s="1"/>
  <c r="AN51" i="87" s="1"/>
  <c r="AO51" i="87" s="1"/>
  <c r="AP51" i="87" s="1"/>
  <c r="AQ51" i="87" s="1"/>
  <c r="AR51" i="87" s="1"/>
  <c r="AS51" i="87" s="1"/>
  <c r="AT51" i="87" s="1"/>
  <c r="AU51" i="87" s="1"/>
  <c r="AV51" i="87" s="1"/>
  <c r="AW51" i="87" s="1"/>
  <c r="AX51" i="87" s="1"/>
  <c r="AY51" i="87" s="1"/>
  <c r="AZ51" i="87" s="1"/>
  <c r="BA51" i="87" s="1"/>
  <c r="BB51" i="87" s="1"/>
  <c r="BC51" i="87" s="1"/>
  <c r="BD51" i="87" s="1"/>
  <c r="BE51" i="87" s="1"/>
  <c r="BF51" i="87" s="1"/>
  <c r="BG51" i="87" s="1"/>
  <c r="BH51" i="87" s="1"/>
  <c r="BI51" i="87" s="1"/>
  <c r="BJ51" i="87" s="1"/>
  <c r="BK51" i="87" s="1"/>
  <c r="BL51" i="87" s="1"/>
  <c r="BM51" i="87" s="1"/>
  <c r="BN51" i="87" s="1"/>
  <c r="BO51" i="87" s="1"/>
  <c r="BP51" i="87" s="1"/>
  <c r="BQ51" i="87" s="1"/>
  <c r="BR51" i="87" s="1"/>
  <c r="BS51" i="87" s="1"/>
  <c r="BT51" i="87" s="1"/>
  <c r="BU51" i="87" s="1"/>
  <c r="BV51" i="87" s="1"/>
  <c r="BW51" i="87" s="1"/>
  <c r="BX51" i="87" s="1"/>
  <c r="BY51" i="87" s="1"/>
  <c r="BZ51" i="87" s="1"/>
  <c r="CA51" i="87" s="1"/>
  <c r="CB51" i="87" s="1"/>
  <c r="CC51" i="87" s="1"/>
  <c r="CD51" i="87" s="1"/>
  <c r="CE51" i="87" s="1"/>
  <c r="CF51" i="87" s="1"/>
  <c r="K6" i="80"/>
  <c r="W10" i="80"/>
  <c r="K7" i="79"/>
  <c r="I11" i="78"/>
  <c r="L6" i="80"/>
  <c r="X10" i="80"/>
  <c r="I19" i="78"/>
  <c r="J18" i="78"/>
  <c r="H7" i="80"/>
  <c r="J68" i="86" l="1"/>
  <c r="J66" i="86"/>
  <c r="J65" i="86"/>
  <c r="J67" i="86"/>
  <c r="J64" i="86"/>
  <c r="J71" i="86"/>
  <c r="J70" i="86"/>
  <c r="N139" i="62"/>
  <c r="J139" i="62"/>
  <c r="M139" i="62"/>
  <c r="O139" i="62"/>
  <c r="J207" i="86"/>
  <c r="I193" i="86"/>
  <c r="J204" i="86"/>
  <c r="I190" i="86"/>
  <c r="I141" i="86"/>
  <c r="I169" i="86"/>
  <c r="J208" i="86"/>
  <c r="I194" i="86"/>
  <c r="J202" i="86"/>
  <c r="I188" i="86"/>
  <c r="H177" i="86"/>
  <c r="H135" i="86" s="1"/>
  <c r="H149" i="86"/>
  <c r="H178" i="86"/>
  <c r="H136" i="86" s="1"/>
  <c r="H150" i="86"/>
  <c r="H141" i="86"/>
  <c r="H169" i="86"/>
  <c r="H155" i="86" s="1"/>
  <c r="H182" i="86"/>
  <c r="J203" i="86"/>
  <c r="I189" i="86"/>
  <c r="J199" i="86"/>
  <c r="I185" i="86"/>
  <c r="J209" i="86"/>
  <c r="I195" i="86"/>
  <c r="H144" i="86"/>
  <c r="H172" i="86"/>
  <c r="H130" i="86" s="1"/>
  <c r="H176" i="86"/>
  <c r="H134" i="86" s="1"/>
  <c r="H148" i="86"/>
  <c r="I192" i="86"/>
  <c r="J206" i="86"/>
  <c r="I186" i="86"/>
  <c r="J200" i="86"/>
  <c r="H174" i="86"/>
  <c r="H132" i="86" s="1"/>
  <c r="H146" i="86"/>
  <c r="H173" i="86"/>
  <c r="H131" i="86" s="1"/>
  <c r="H145" i="86"/>
  <c r="J201" i="86"/>
  <c r="I187" i="86"/>
  <c r="I191" i="86"/>
  <c r="J205" i="86"/>
  <c r="H170" i="86"/>
  <c r="H128" i="86" s="1"/>
  <c r="H142" i="86"/>
  <c r="H151" i="86"/>
  <c r="H179" i="86"/>
  <c r="H137" i="86" s="1"/>
  <c r="I184" i="86"/>
  <c r="J198" i="86"/>
  <c r="H171" i="86"/>
  <c r="H129" i="86" s="1"/>
  <c r="H143" i="86"/>
  <c r="J210" i="86"/>
  <c r="J183" i="86" s="1"/>
  <c r="K94" i="86"/>
  <c r="J218" i="86"/>
  <c r="K205" i="86" s="1"/>
  <c r="J212" i="86"/>
  <c r="K199" i="86" s="1"/>
  <c r="J215" i="86"/>
  <c r="K202" i="86" s="1"/>
  <c r="J216" i="86"/>
  <c r="K203" i="86" s="1"/>
  <c r="J214" i="86"/>
  <c r="K201" i="86" s="1"/>
  <c r="J220" i="86"/>
  <c r="K207" i="86" s="1"/>
  <c r="J222" i="86"/>
  <c r="K209" i="86" s="1"/>
  <c r="J213" i="86"/>
  <c r="K200" i="86" s="1"/>
  <c r="J211" i="86"/>
  <c r="K198" i="86" s="1"/>
  <c r="J217" i="86"/>
  <c r="K204" i="86" s="1"/>
  <c r="J219" i="86"/>
  <c r="K206" i="86" s="1"/>
  <c r="J221" i="86"/>
  <c r="K208" i="86" s="1"/>
  <c r="H180" i="86"/>
  <c r="H138" i="86" s="1"/>
  <c r="H152" i="86"/>
  <c r="H153" i="86"/>
  <c r="H181" i="86"/>
  <c r="H139" i="86" s="1"/>
  <c r="H175" i="86"/>
  <c r="H133" i="86" s="1"/>
  <c r="H147" i="86"/>
  <c r="P139" i="62"/>
  <c r="K139" i="62"/>
  <c r="I97" i="62"/>
  <c r="M97" i="62"/>
  <c r="M96" i="62" s="1"/>
  <c r="K97" i="62"/>
  <c r="P97" i="62"/>
  <c r="P96" i="62" s="1"/>
  <c r="J97" i="62"/>
  <c r="N97" i="62"/>
  <c r="N96" i="62" s="1"/>
  <c r="L97" i="62"/>
  <c r="L139" i="62"/>
  <c r="O97" i="62"/>
  <c r="O96" i="62" s="1"/>
  <c r="J33" i="86"/>
  <c r="J39" i="86"/>
  <c r="J31" i="86"/>
  <c r="G32" i="87" s="1"/>
  <c r="J36" i="86"/>
  <c r="J30" i="86"/>
  <c r="K53" i="86"/>
  <c r="K70" i="86"/>
  <c r="K69" i="86"/>
  <c r="K67" i="86"/>
  <c r="K71" i="86"/>
  <c r="K64" i="86"/>
  <c r="K65" i="86"/>
  <c r="K68" i="86"/>
  <c r="K66" i="86"/>
  <c r="K37" i="86"/>
  <c r="K41" i="86"/>
  <c r="K40" i="86"/>
  <c r="K35" i="86"/>
  <c r="K34" i="86"/>
  <c r="K43" i="86"/>
  <c r="K45" i="86"/>
  <c r="K32" i="86" s="1"/>
  <c r="K44" i="86"/>
  <c r="K38" i="86"/>
  <c r="G16" i="84"/>
  <c r="G15" i="84"/>
  <c r="T17" i="83"/>
  <c r="U18" i="83"/>
  <c r="I13" i="83"/>
  <c r="U15" i="83"/>
  <c r="L6" i="83"/>
  <c r="X11" i="83" s="1"/>
  <c r="AA11" i="83" s="1"/>
  <c r="W11" i="83"/>
  <c r="X9" i="83"/>
  <c r="AA9" i="83" s="1"/>
  <c r="W9" i="83"/>
  <c r="W7" i="83"/>
  <c r="K4" i="83"/>
  <c r="W6" i="83"/>
  <c r="AH16" i="84"/>
  <c r="AG16" i="84"/>
  <c r="AF16" i="84"/>
  <c r="V8" i="83"/>
  <c r="X16" i="83"/>
  <c r="L9" i="83"/>
  <c r="C10" i="84"/>
  <c r="H29" i="86"/>
  <c r="H27" i="86" s="1"/>
  <c r="F31" i="87"/>
  <c r="I29" i="86"/>
  <c r="I27" i="86" s="1"/>
  <c r="E31" i="87"/>
  <c r="E38" i="87" s="1"/>
  <c r="M5" i="78"/>
  <c r="M6" i="78" s="1"/>
  <c r="DA344" i="86"/>
  <c r="DB341" i="86"/>
  <c r="H17" i="87"/>
  <c r="K56" i="86"/>
  <c r="G94" i="87"/>
  <c r="L358" i="86"/>
  <c r="L91" i="86"/>
  <c r="L109" i="86"/>
  <c r="L28" i="86"/>
  <c r="M1" i="86"/>
  <c r="L54" i="86"/>
  <c r="L78" i="86"/>
  <c r="L50" i="86"/>
  <c r="L13" i="86"/>
  <c r="L62" i="86"/>
  <c r="L55" i="86"/>
  <c r="K18" i="78"/>
  <c r="K19" i="78" s="1"/>
  <c r="J19" i="78"/>
  <c r="J11" i="78"/>
  <c r="I12" i="78"/>
  <c r="Q19" i="78"/>
  <c r="Y18" i="78" s="1"/>
  <c r="R18" i="78"/>
  <c r="H6" i="80"/>
  <c r="O7" i="79"/>
  <c r="Q11" i="78"/>
  <c r="I136" i="86" l="1"/>
  <c r="I132" i="86"/>
  <c r="I135" i="86"/>
  <c r="I137" i="86"/>
  <c r="H156" i="86"/>
  <c r="H119" i="86"/>
  <c r="H124" i="86"/>
  <c r="H122" i="86"/>
  <c r="H166" i="86"/>
  <c r="H159" i="86"/>
  <c r="J96" i="62"/>
  <c r="K96" i="62"/>
  <c r="L96" i="62"/>
  <c r="I96" i="62"/>
  <c r="H123" i="86"/>
  <c r="H163" i="86"/>
  <c r="I182" i="86"/>
  <c r="H117" i="86"/>
  <c r="H120" i="86"/>
  <c r="H157" i="86"/>
  <c r="J194" i="86"/>
  <c r="J189" i="86"/>
  <c r="H160" i="86"/>
  <c r="J192" i="86"/>
  <c r="J188" i="86"/>
  <c r="H118" i="86"/>
  <c r="I147" i="86"/>
  <c r="I133" i="86"/>
  <c r="I149" i="86"/>
  <c r="J190" i="86"/>
  <c r="I142" i="86"/>
  <c r="I155" i="86"/>
  <c r="I127" i="86"/>
  <c r="H167" i="86"/>
  <c r="J184" i="86"/>
  <c r="J191" i="86"/>
  <c r="H165" i="86"/>
  <c r="I145" i="86"/>
  <c r="I131" i="86"/>
  <c r="H158" i="86"/>
  <c r="H121" i="86"/>
  <c r="H125" i="86"/>
  <c r="J186" i="86"/>
  <c r="K216" i="86"/>
  <c r="L203" i="86" s="1"/>
  <c r="K222" i="86"/>
  <c r="L209" i="86" s="1"/>
  <c r="K220" i="86"/>
  <c r="L207" i="86" s="1"/>
  <c r="K213" i="86"/>
  <c r="L200" i="86" s="1"/>
  <c r="K219" i="86"/>
  <c r="L206" i="86" s="1"/>
  <c r="K217" i="86"/>
  <c r="L204" i="86" s="1"/>
  <c r="K210" i="86"/>
  <c r="K183" i="86" s="1"/>
  <c r="K221" i="86"/>
  <c r="L208" i="86" s="1"/>
  <c r="K218" i="86"/>
  <c r="L205" i="86" s="1"/>
  <c r="L94" i="86"/>
  <c r="K215" i="86"/>
  <c r="L202" i="86" s="1"/>
  <c r="K212" i="86"/>
  <c r="L199" i="86" s="1"/>
  <c r="K214" i="86"/>
  <c r="L201" i="86" s="1"/>
  <c r="K211" i="86"/>
  <c r="L198" i="86" s="1"/>
  <c r="I144" i="86"/>
  <c r="I130" i="86"/>
  <c r="H116" i="86"/>
  <c r="I148" i="86"/>
  <c r="I134" i="86"/>
  <c r="J185" i="86"/>
  <c r="J195" i="86"/>
  <c r="J141" i="86"/>
  <c r="J169" i="86"/>
  <c r="J155" i="86" s="1"/>
  <c r="I153" i="86"/>
  <c r="I139" i="86"/>
  <c r="H127" i="86"/>
  <c r="H126" i="86" s="1"/>
  <c r="H168" i="86"/>
  <c r="I146" i="86"/>
  <c r="J193" i="86"/>
  <c r="I150" i="86"/>
  <c r="H140" i="86"/>
  <c r="I151" i="86"/>
  <c r="H161" i="86"/>
  <c r="J187" i="86"/>
  <c r="H115" i="86"/>
  <c r="H114" i="86"/>
  <c r="H162" i="86"/>
  <c r="I129" i="86"/>
  <c r="I143" i="86"/>
  <c r="H164" i="86"/>
  <c r="I138" i="86"/>
  <c r="I152" i="86"/>
  <c r="J29" i="86"/>
  <c r="J27" i="86" s="1"/>
  <c r="G31" i="87"/>
  <c r="G38" i="87" s="1"/>
  <c r="F38" i="87"/>
  <c r="K42" i="86"/>
  <c r="L56" i="86"/>
  <c r="K33" i="86"/>
  <c r="K30" i="86"/>
  <c r="K36" i="86"/>
  <c r="K31" i="86"/>
  <c r="L65" i="86"/>
  <c r="L68" i="86"/>
  <c r="L67" i="86"/>
  <c r="L66" i="86"/>
  <c r="L69" i="86"/>
  <c r="L64" i="86"/>
  <c r="L71" i="86"/>
  <c r="L70" i="86"/>
  <c r="L40" i="86"/>
  <c r="L41" i="86"/>
  <c r="L34" i="86"/>
  <c r="L37" i="86"/>
  <c r="L44" i="86"/>
  <c r="L38" i="86"/>
  <c r="L43" i="86"/>
  <c r="L35" i="86"/>
  <c r="L45" i="86"/>
  <c r="L32" i="86" s="1"/>
  <c r="K39" i="86"/>
  <c r="V18" i="83"/>
  <c r="J13" i="83"/>
  <c r="V15" i="83"/>
  <c r="AA16" i="84"/>
  <c r="Z16" i="84"/>
  <c r="W16" i="84"/>
  <c r="I8" i="78"/>
  <c r="Y16" i="84"/>
  <c r="W17" i="84"/>
  <c r="AB17" i="84" s="1"/>
  <c r="X16" i="84"/>
  <c r="AE17" i="84"/>
  <c r="U17" i="83"/>
  <c r="I3" i="83"/>
  <c r="AI16" i="84"/>
  <c r="W8" i="83"/>
  <c r="D17" i="84"/>
  <c r="D10" i="84"/>
  <c r="L7" i="84" s="1"/>
  <c r="W6" i="78" s="1"/>
  <c r="K7" i="84"/>
  <c r="K8" i="84"/>
  <c r="L11" i="84"/>
  <c r="L10" i="84"/>
  <c r="L9" i="84"/>
  <c r="C17" i="84"/>
  <c r="K11" i="84"/>
  <c r="K9" i="84"/>
  <c r="L8" i="84"/>
  <c r="K10" i="84"/>
  <c r="X7" i="83"/>
  <c r="L4" i="83"/>
  <c r="X6" i="83"/>
  <c r="X14" i="83"/>
  <c r="AA16" i="83"/>
  <c r="G4" i="86"/>
  <c r="G5" i="86" s="1"/>
  <c r="G75" i="86" a="1"/>
  <c r="G75" i="86" s="1"/>
  <c r="J74" i="86" s="1"/>
  <c r="N5" i="78"/>
  <c r="H94" i="87"/>
  <c r="DA347" i="86"/>
  <c r="DB344" i="86"/>
  <c r="L53" i="86"/>
  <c r="M358" i="86"/>
  <c r="M91" i="86"/>
  <c r="M109" i="86"/>
  <c r="M54" i="86"/>
  <c r="M78" i="86"/>
  <c r="M50" i="86"/>
  <c r="M13" i="86"/>
  <c r="M62" i="86"/>
  <c r="M55" i="86"/>
  <c r="M28" i="86"/>
  <c r="N1" i="86"/>
  <c r="I17" i="87"/>
  <c r="R11" i="78"/>
  <c r="Q12" i="78"/>
  <c r="R19" i="78"/>
  <c r="Z18" i="78" s="1"/>
  <c r="S18" i="78"/>
  <c r="S19" i="78" s="1"/>
  <c r="K11" i="78"/>
  <c r="J12" i="78"/>
  <c r="L18" i="78"/>
  <c r="L16" i="78"/>
  <c r="J133" i="86" l="1"/>
  <c r="J135" i="86"/>
  <c r="J132" i="86"/>
  <c r="J137" i="86"/>
  <c r="J129" i="86"/>
  <c r="I157" i="86"/>
  <c r="J131" i="86"/>
  <c r="I122" i="86"/>
  <c r="I116" i="86"/>
  <c r="I123" i="86"/>
  <c r="I115" i="86"/>
  <c r="I164" i="86"/>
  <c r="I118" i="86"/>
  <c r="I159" i="86"/>
  <c r="I165" i="86"/>
  <c r="I117" i="86"/>
  <c r="I163" i="86"/>
  <c r="H154" i="86"/>
  <c r="I160" i="86"/>
  <c r="I121" i="86"/>
  <c r="I158" i="86"/>
  <c r="J139" i="86"/>
  <c r="I168" i="86"/>
  <c r="I167" i="86"/>
  <c r="J153" i="86"/>
  <c r="K194" i="86"/>
  <c r="J130" i="86"/>
  <c r="J136" i="86"/>
  <c r="J142" i="86"/>
  <c r="K141" i="86"/>
  <c r="K169" i="86"/>
  <c r="K155" i="86" s="1"/>
  <c r="J144" i="86"/>
  <c r="J150" i="86"/>
  <c r="K195" i="86"/>
  <c r="K139" i="86"/>
  <c r="J151" i="86"/>
  <c r="I125" i="86"/>
  <c r="J143" i="86"/>
  <c r="K184" i="86"/>
  <c r="K190" i="86"/>
  <c r="I161" i="86"/>
  <c r="L216" i="86"/>
  <c r="M203" i="86" s="1"/>
  <c r="L213" i="86"/>
  <c r="M200" i="86" s="1"/>
  <c r="L220" i="86"/>
  <c r="M207" i="86" s="1"/>
  <c r="L222" i="86"/>
  <c r="M209" i="86" s="1"/>
  <c r="L214" i="86"/>
  <c r="M201" i="86" s="1"/>
  <c r="L218" i="86"/>
  <c r="M205" i="86" s="1"/>
  <c r="L221" i="86"/>
  <c r="M208" i="86" s="1"/>
  <c r="M94" i="86"/>
  <c r="L211" i="86"/>
  <c r="M198" i="86" s="1"/>
  <c r="L219" i="86"/>
  <c r="M206" i="86" s="1"/>
  <c r="L217" i="86"/>
  <c r="M204" i="86" s="1"/>
  <c r="L210" i="86"/>
  <c r="L183" i="86" s="1"/>
  <c r="L215" i="86"/>
  <c r="M202" i="86" s="1"/>
  <c r="L212" i="86"/>
  <c r="M199" i="86" s="1"/>
  <c r="J148" i="86"/>
  <c r="K187" i="86"/>
  <c r="I156" i="86"/>
  <c r="I128" i="86"/>
  <c r="I114" i="86" s="1"/>
  <c r="I166" i="86"/>
  <c r="J127" i="86"/>
  <c r="I162" i="86"/>
  <c r="K185" i="86"/>
  <c r="K186" i="86"/>
  <c r="I113" i="86"/>
  <c r="J149" i="86"/>
  <c r="J121" i="86" s="1"/>
  <c r="I119" i="86"/>
  <c r="J147" i="86"/>
  <c r="J152" i="86"/>
  <c r="K192" i="86"/>
  <c r="I140" i="86"/>
  <c r="I124" i="86"/>
  <c r="H113" i="86"/>
  <c r="H112" i="86" s="1"/>
  <c r="H111" i="86" s="1"/>
  <c r="J182" i="86"/>
  <c r="I120" i="86"/>
  <c r="K188" i="86"/>
  <c r="K193" i="86"/>
  <c r="J128" i="86"/>
  <c r="J114" i="86" s="1"/>
  <c r="J134" i="86"/>
  <c r="J138" i="86"/>
  <c r="J145" i="86"/>
  <c r="K191" i="86"/>
  <c r="K189" i="86"/>
  <c r="J146" i="86"/>
  <c r="L31" i="86"/>
  <c r="I32" i="87" s="1"/>
  <c r="L36" i="86"/>
  <c r="L42" i="86"/>
  <c r="M45" i="86"/>
  <c r="M32" i="86" s="1"/>
  <c r="M40" i="86"/>
  <c r="M44" i="86"/>
  <c r="M38" i="86"/>
  <c r="M35" i="86"/>
  <c r="M43" i="86"/>
  <c r="M41" i="86"/>
  <c r="M37" i="86"/>
  <c r="M34" i="86"/>
  <c r="M53" i="86"/>
  <c r="L33" i="86"/>
  <c r="L30" i="86"/>
  <c r="H32" i="87"/>
  <c r="M64" i="86"/>
  <c r="M68" i="86"/>
  <c r="M65" i="86"/>
  <c r="M67" i="86"/>
  <c r="M71" i="86"/>
  <c r="M69" i="86"/>
  <c r="M66" i="86"/>
  <c r="M70" i="86"/>
  <c r="L39" i="86"/>
  <c r="H31" i="87"/>
  <c r="K29" i="86"/>
  <c r="AF17" i="84"/>
  <c r="AH17" i="84"/>
  <c r="AG17" i="84"/>
  <c r="V17" i="83"/>
  <c r="J3" i="83"/>
  <c r="J8" i="78"/>
  <c r="I9" i="78"/>
  <c r="AB16" i="84"/>
  <c r="AI17" i="84"/>
  <c r="X18" i="83"/>
  <c r="AA18" i="83" s="1"/>
  <c r="L13" i="83"/>
  <c r="X15" i="83"/>
  <c r="W18" i="83"/>
  <c r="W15" i="83"/>
  <c r="K13" i="83"/>
  <c r="R12" i="78"/>
  <c r="Z11" i="78" s="1"/>
  <c r="K12" i="78"/>
  <c r="O8" i="84"/>
  <c r="O11" i="84"/>
  <c r="F4" i="83"/>
  <c r="X8" i="83"/>
  <c r="X5" i="83"/>
  <c r="AA7" i="83"/>
  <c r="L16" i="84"/>
  <c r="L15" i="84"/>
  <c r="O10" i="84"/>
  <c r="O9" i="84"/>
  <c r="V5" i="83"/>
  <c r="W5" i="83"/>
  <c r="U5" i="83"/>
  <c r="T5" i="83"/>
  <c r="S5" i="83"/>
  <c r="AA6" i="83"/>
  <c r="W14" i="84"/>
  <c r="X14" i="84"/>
  <c r="Y14" i="84"/>
  <c r="Z14" i="84"/>
  <c r="Q5" i="78"/>
  <c r="O7" i="84"/>
  <c r="AA14" i="84"/>
  <c r="K15" i="84"/>
  <c r="K16" i="84"/>
  <c r="O16" i="84" s="1"/>
  <c r="AA18" i="78"/>
  <c r="O5" i="78"/>
  <c r="Z17" i="90" s="1"/>
  <c r="N6" i="78"/>
  <c r="H52" i="87"/>
  <c r="K106" i="86" s="1"/>
  <c r="F52" i="87"/>
  <c r="I106" i="86" s="1"/>
  <c r="E52" i="87"/>
  <c r="H106" i="86" s="1"/>
  <c r="G52" i="87"/>
  <c r="J106" i="86" s="1"/>
  <c r="L74" i="86"/>
  <c r="L83" i="86" s="1"/>
  <c r="I22" i="87" s="1"/>
  <c r="H74" i="86"/>
  <c r="E46" i="87" s="1"/>
  <c r="I74" i="86"/>
  <c r="I84" i="86" s="1"/>
  <c r="F23" i="87" s="1"/>
  <c r="K74" i="86"/>
  <c r="K81" i="86" s="1"/>
  <c r="H20" i="87" s="1"/>
  <c r="M74" i="86"/>
  <c r="M86" i="86" s="1"/>
  <c r="J25" i="87" s="1"/>
  <c r="J85" i="86"/>
  <c r="G24" i="87" s="1"/>
  <c r="G33" i="87"/>
  <c r="J84" i="86"/>
  <c r="G23" i="87" s="1"/>
  <c r="J83" i="86"/>
  <c r="G22" i="87" s="1"/>
  <c r="G97" i="87"/>
  <c r="G57" i="87" s="1"/>
  <c r="J80" i="86"/>
  <c r="G19" i="87" s="1"/>
  <c r="J81" i="86"/>
  <c r="G20" i="87" s="1"/>
  <c r="J86" i="86"/>
  <c r="G25" i="87" s="1"/>
  <c r="J82" i="86"/>
  <c r="G21" i="87" s="1"/>
  <c r="G46" i="87"/>
  <c r="I52" i="87"/>
  <c r="L106" i="86" s="1"/>
  <c r="J17" i="87"/>
  <c r="M56" i="86"/>
  <c r="DB347" i="86"/>
  <c r="DA350" i="86"/>
  <c r="I94" i="87"/>
  <c r="N358" i="86"/>
  <c r="N91" i="86"/>
  <c r="N109" i="86"/>
  <c r="N78" i="86"/>
  <c r="N54" i="86"/>
  <c r="N50" i="86"/>
  <c r="N13" i="86"/>
  <c r="N62" i="86"/>
  <c r="N55" i="86"/>
  <c r="N28" i="86"/>
  <c r="O1" i="86"/>
  <c r="Y11" i="78"/>
  <c r="M16" i="78"/>
  <c r="N16" i="78" s="1"/>
  <c r="O16" i="78" s="1"/>
  <c r="AA20" i="90" s="1"/>
  <c r="M18" i="78"/>
  <c r="N18" i="78" s="1"/>
  <c r="O18" i="78" s="1"/>
  <c r="Z21" i="90" s="1"/>
  <c r="L11" i="78"/>
  <c r="S11" i="78"/>
  <c r="T18" i="78"/>
  <c r="AB18" i="78" s="1"/>
  <c r="J120" i="86" l="1"/>
  <c r="J159" i="86"/>
  <c r="J117" i="86"/>
  <c r="J161" i="86"/>
  <c r="J119" i="86"/>
  <c r="J160" i="86"/>
  <c r="J157" i="86"/>
  <c r="J118" i="86"/>
  <c r="J165" i="86"/>
  <c r="J123" i="86"/>
  <c r="J163" i="86"/>
  <c r="J115" i="86"/>
  <c r="K135" i="86"/>
  <c r="K128" i="86"/>
  <c r="N53" i="86"/>
  <c r="K133" i="86"/>
  <c r="K136" i="86"/>
  <c r="K134" i="86"/>
  <c r="K129" i="86"/>
  <c r="J125" i="86"/>
  <c r="J158" i="86"/>
  <c r="J126" i="86"/>
  <c r="J140" i="86"/>
  <c r="I154" i="86"/>
  <c r="K131" i="86"/>
  <c r="K138" i="86"/>
  <c r="J167" i="86"/>
  <c r="K147" i="86"/>
  <c r="K119" i="86" s="1"/>
  <c r="K161" i="86"/>
  <c r="K143" i="86"/>
  <c r="K157" i="86"/>
  <c r="L141" i="86"/>
  <c r="L169" i="86"/>
  <c r="L155" i="86" s="1"/>
  <c r="L195" i="86"/>
  <c r="K144" i="86"/>
  <c r="L190" i="86"/>
  <c r="L193" i="86"/>
  <c r="J122" i="86"/>
  <c r="L191" i="86"/>
  <c r="K149" i="86"/>
  <c r="K137" i="86"/>
  <c r="J168" i="86"/>
  <c r="K145" i="86"/>
  <c r="L192" i="86"/>
  <c r="L186" i="86"/>
  <c r="K148" i="86"/>
  <c r="K127" i="86"/>
  <c r="K113" i="86" s="1"/>
  <c r="J116" i="86"/>
  <c r="K151" i="86"/>
  <c r="L189" i="86"/>
  <c r="K132" i="86"/>
  <c r="K150" i="86"/>
  <c r="I112" i="86"/>
  <c r="I107" i="86" s="1"/>
  <c r="J162" i="86"/>
  <c r="M216" i="86"/>
  <c r="M213" i="86"/>
  <c r="M221" i="86"/>
  <c r="M214" i="86"/>
  <c r="M220" i="86"/>
  <c r="M218" i="86"/>
  <c r="M219" i="86"/>
  <c r="M222" i="86"/>
  <c r="M212" i="86"/>
  <c r="N94" i="86"/>
  <c r="M210" i="86"/>
  <c r="M183" i="86" s="1"/>
  <c r="M211" i="86"/>
  <c r="M215" i="86"/>
  <c r="M217" i="86"/>
  <c r="J113" i="86"/>
  <c r="K142" i="86"/>
  <c r="K156" i="86"/>
  <c r="K153" i="86"/>
  <c r="K125" i="86" s="1"/>
  <c r="K167" i="86"/>
  <c r="K182" i="86"/>
  <c r="K152" i="86"/>
  <c r="L184" i="86"/>
  <c r="K146" i="86"/>
  <c r="J166" i="86"/>
  <c r="K130" i="86"/>
  <c r="L194" i="86"/>
  <c r="J164" i="86"/>
  <c r="L185" i="86"/>
  <c r="J124" i="86"/>
  <c r="L188" i="86"/>
  <c r="L187" i="86"/>
  <c r="I126" i="86"/>
  <c r="J156" i="86"/>
  <c r="K108" i="86"/>
  <c r="J108" i="86"/>
  <c r="L108" i="86"/>
  <c r="I108" i="86"/>
  <c r="H107" i="86"/>
  <c r="H108" i="86"/>
  <c r="M36" i="86"/>
  <c r="M39" i="86"/>
  <c r="N43" i="86"/>
  <c r="N40" i="86"/>
  <c r="N35" i="86"/>
  <c r="N44" i="86"/>
  <c r="N37" i="86"/>
  <c r="N45" i="86"/>
  <c r="N41" i="86"/>
  <c r="N38" i="86"/>
  <c r="N34" i="86"/>
  <c r="K27" i="86"/>
  <c r="M30" i="86"/>
  <c r="M33" i="86"/>
  <c r="L29" i="86"/>
  <c r="L27" i="86" s="1"/>
  <c r="I31" i="87"/>
  <c r="I38" i="87" s="1"/>
  <c r="N74" i="86"/>
  <c r="K97" i="87" s="1"/>
  <c r="N71" i="86"/>
  <c r="N65" i="86"/>
  <c r="N64" i="86"/>
  <c r="N67" i="86"/>
  <c r="N70" i="86"/>
  <c r="N68" i="86"/>
  <c r="N69" i="86"/>
  <c r="N66" i="86"/>
  <c r="M42" i="86"/>
  <c r="M31" i="86"/>
  <c r="H38" i="87"/>
  <c r="S14" i="83"/>
  <c r="U14" i="83"/>
  <c r="AA15" i="83"/>
  <c r="V14" i="83"/>
  <c r="T14" i="83"/>
  <c r="K8" i="78"/>
  <c r="J9" i="78"/>
  <c r="F13" i="83"/>
  <c r="F3" i="83" s="1"/>
  <c r="X17" i="83"/>
  <c r="L3" i="83"/>
  <c r="W17" i="83"/>
  <c r="K3" i="83"/>
  <c r="L12" i="78"/>
  <c r="W15" i="84"/>
  <c r="AB15" i="84" s="1"/>
  <c r="AB14" i="84"/>
  <c r="Q8" i="78"/>
  <c r="O15" i="84"/>
  <c r="R7" i="84" s="1"/>
  <c r="T16" i="78"/>
  <c r="U16" i="78" s="1"/>
  <c r="V16" i="78" s="1"/>
  <c r="W16" i="78" s="1"/>
  <c r="Q6" i="78"/>
  <c r="Y5" i="78" s="1"/>
  <c r="R5" i="78"/>
  <c r="T9" i="78"/>
  <c r="U9" i="78" s="1"/>
  <c r="V9" i="78" s="1"/>
  <c r="W9" i="78" s="1"/>
  <c r="S12" i="78"/>
  <c r="H46" i="87"/>
  <c r="J97" i="87"/>
  <c r="H80" i="86"/>
  <c r="E19" i="87" s="1"/>
  <c r="M81" i="86"/>
  <c r="J20" i="87" s="1"/>
  <c r="M82" i="86"/>
  <c r="J21" i="87" s="1"/>
  <c r="M83" i="86"/>
  <c r="J22" i="87" s="1"/>
  <c r="M84" i="86"/>
  <c r="J23" i="87" s="1"/>
  <c r="M85" i="86"/>
  <c r="J24" i="87" s="1"/>
  <c r="J33" i="87"/>
  <c r="J46" i="87"/>
  <c r="M80" i="86"/>
  <c r="J19" i="87" s="1"/>
  <c r="E33" i="87"/>
  <c r="E34" i="87" s="1"/>
  <c r="I85" i="86"/>
  <c r="F24" i="87" s="1"/>
  <c r="H85" i="86"/>
  <c r="E24" i="87" s="1"/>
  <c r="F46" i="87"/>
  <c r="H81" i="86"/>
  <c r="E20" i="87" s="1"/>
  <c r="L81" i="86"/>
  <c r="I20" i="87" s="1"/>
  <c r="F33" i="87"/>
  <c r="F34" i="87" s="1"/>
  <c r="H82" i="86"/>
  <c r="E21" i="87" s="1"/>
  <c r="H97" i="87"/>
  <c r="H57" i="87" s="1"/>
  <c r="K84" i="86"/>
  <c r="H23" i="87" s="1"/>
  <c r="I83" i="86"/>
  <c r="F22" i="87" s="1"/>
  <c r="I81" i="86"/>
  <c r="F20" i="87" s="1"/>
  <c r="H33" i="87"/>
  <c r="I80" i="86"/>
  <c r="F19" i="87" s="1"/>
  <c r="I82" i="86"/>
  <c r="F21" i="87" s="1"/>
  <c r="H86" i="86"/>
  <c r="E25" i="87" s="1"/>
  <c r="E97" i="87"/>
  <c r="E57" i="87" s="1"/>
  <c r="E58" i="87" s="1"/>
  <c r="K85" i="86"/>
  <c r="H24" i="87" s="1"/>
  <c r="I86" i="86"/>
  <c r="F25" i="87" s="1"/>
  <c r="F97" i="87"/>
  <c r="F57" i="87" s="1"/>
  <c r="H84" i="86"/>
  <c r="E23" i="87" s="1"/>
  <c r="L82" i="86"/>
  <c r="I21" i="87" s="1"/>
  <c r="K83" i="86"/>
  <c r="H22" i="87" s="1"/>
  <c r="K80" i="86"/>
  <c r="H19" i="87" s="1"/>
  <c r="H83" i="86"/>
  <c r="E22" i="87" s="1"/>
  <c r="K82" i="86"/>
  <c r="H21" i="87" s="1"/>
  <c r="K86" i="86"/>
  <c r="H25" i="87" s="1"/>
  <c r="L85" i="86"/>
  <c r="I24" i="87" s="1"/>
  <c r="L86" i="86"/>
  <c r="I25" i="87" s="1"/>
  <c r="L84" i="86"/>
  <c r="I23" i="87" s="1"/>
  <c r="L80" i="86"/>
  <c r="I19" i="87" s="1"/>
  <c r="I33" i="87"/>
  <c r="I97" i="87"/>
  <c r="I46" i="87"/>
  <c r="G34" i="87"/>
  <c r="G45" i="87"/>
  <c r="DB350" i="86"/>
  <c r="DA353" i="86"/>
  <c r="O109" i="86"/>
  <c r="O78" i="86"/>
  <c r="O358" i="86"/>
  <c r="O91" i="86"/>
  <c r="O50" i="86"/>
  <c r="O13" i="86"/>
  <c r="O62" i="86"/>
  <c r="O55" i="86"/>
  <c r="O28" i="86"/>
  <c r="P1" i="86"/>
  <c r="O54" i="86"/>
  <c r="J94" i="87"/>
  <c r="J52" i="87"/>
  <c r="M106" i="86" s="1"/>
  <c r="M108" i="86" s="1"/>
  <c r="K17" i="87"/>
  <c r="N56" i="86"/>
  <c r="U18" i="78"/>
  <c r="AC18" i="78" s="1"/>
  <c r="M11" i="78"/>
  <c r="T11" i="78"/>
  <c r="K115" i="86" l="1"/>
  <c r="K116" i="86"/>
  <c r="K162" i="86"/>
  <c r="K159" i="86"/>
  <c r="K120" i="86"/>
  <c r="K124" i="86"/>
  <c r="K166" i="86"/>
  <c r="K114" i="86"/>
  <c r="K121" i="86"/>
  <c r="L134" i="86"/>
  <c r="K160" i="86"/>
  <c r="K122" i="86"/>
  <c r="K163" i="86"/>
  <c r="K164" i="86"/>
  <c r="K117" i="86"/>
  <c r="L137" i="86"/>
  <c r="L131" i="86"/>
  <c r="L133" i="86"/>
  <c r="H19" i="105"/>
  <c r="I111" i="86"/>
  <c r="H7" i="105"/>
  <c r="L135" i="86"/>
  <c r="L132" i="86"/>
  <c r="L138" i="86"/>
  <c r="K140" i="86"/>
  <c r="K123" i="86"/>
  <c r="J154" i="86"/>
  <c r="J19" i="105" s="1"/>
  <c r="M186" i="86"/>
  <c r="L152" i="86"/>
  <c r="L128" i="86"/>
  <c r="M185" i="86"/>
  <c r="M189" i="86"/>
  <c r="L147" i="86"/>
  <c r="L130" i="86"/>
  <c r="L151" i="86"/>
  <c r="L165" i="86"/>
  <c r="L142" i="86"/>
  <c r="M195" i="86"/>
  <c r="K165" i="86"/>
  <c r="L144" i="86"/>
  <c r="L127" i="86"/>
  <c r="L113" i="86" s="1"/>
  <c r="N211" i="86"/>
  <c r="N221" i="86"/>
  <c r="N214" i="86"/>
  <c r="N218" i="86"/>
  <c r="N213" i="86"/>
  <c r="N215" i="86"/>
  <c r="N212" i="86"/>
  <c r="O94" i="86"/>
  <c r="N219" i="86"/>
  <c r="N220" i="86"/>
  <c r="N217" i="86"/>
  <c r="N210" i="86"/>
  <c r="N183" i="86" s="1"/>
  <c r="N222" i="86"/>
  <c r="N216" i="86"/>
  <c r="L129" i="86"/>
  <c r="J112" i="86"/>
  <c r="J7" i="105" s="1"/>
  <c r="M192" i="86"/>
  <c r="L136" i="86"/>
  <c r="L148" i="86"/>
  <c r="L182" i="86"/>
  <c r="L143" i="86"/>
  <c r="L150" i="86"/>
  <c r="L145" i="86"/>
  <c r="L159" i="86"/>
  <c r="M188" i="86"/>
  <c r="M193" i="86"/>
  <c r="K168" i="86"/>
  <c r="L149" i="86"/>
  <c r="L163" i="86"/>
  <c r="K158" i="86"/>
  <c r="M191" i="86"/>
  <c r="M184" i="86"/>
  <c r="M187" i="86"/>
  <c r="K118" i="86"/>
  <c r="K126" i="86"/>
  <c r="M190" i="86"/>
  <c r="L146" i="86"/>
  <c r="M141" i="86"/>
  <c r="M169" i="86"/>
  <c r="M155" i="86" s="1"/>
  <c r="M194" i="86"/>
  <c r="L139" i="86"/>
  <c r="L153" i="86"/>
  <c r="I34" i="87"/>
  <c r="I98" i="87" s="1"/>
  <c r="I57" i="87"/>
  <c r="N83" i="86"/>
  <c r="K22" i="87" s="1"/>
  <c r="K33" i="87"/>
  <c r="K45" i="87" s="1"/>
  <c r="N84" i="86"/>
  <c r="K23" i="87" s="1"/>
  <c r="K46" i="87"/>
  <c r="N85" i="86"/>
  <c r="K24" i="87" s="1"/>
  <c r="N80" i="86"/>
  <c r="K19" i="87" s="1"/>
  <c r="N86" i="86"/>
  <c r="K25" i="87" s="1"/>
  <c r="N81" i="86"/>
  <c r="K20" i="87" s="1"/>
  <c r="N82" i="86"/>
  <c r="K21" i="87" s="1"/>
  <c r="O53" i="86"/>
  <c r="N42" i="86"/>
  <c r="O41" i="86"/>
  <c r="O38" i="86"/>
  <c r="O37" i="86"/>
  <c r="O35" i="86"/>
  <c r="O43" i="86"/>
  <c r="O45" i="86"/>
  <c r="O32" i="86" s="1"/>
  <c r="O44" i="86"/>
  <c r="O40" i="86"/>
  <c r="O34" i="86"/>
  <c r="J32" i="87"/>
  <c r="N39" i="86"/>
  <c r="J31" i="87"/>
  <c r="M29" i="86"/>
  <c r="M27" i="86" s="1"/>
  <c r="N32" i="86"/>
  <c r="O74" i="86"/>
  <c r="O86" i="86" s="1"/>
  <c r="L25" i="87" s="1"/>
  <c r="O71" i="86"/>
  <c r="O69" i="86"/>
  <c r="O64" i="86"/>
  <c r="O65" i="86"/>
  <c r="O67" i="86"/>
  <c r="O66" i="86"/>
  <c r="O70" i="86"/>
  <c r="O68" i="86"/>
  <c r="N36" i="86"/>
  <c r="N33" i="86"/>
  <c r="N30" i="86"/>
  <c r="N31" i="86"/>
  <c r="K32" i="87" s="1"/>
  <c r="K9" i="78"/>
  <c r="L8" i="78"/>
  <c r="M8" i="78" s="1"/>
  <c r="N8" i="78" s="1"/>
  <c r="O8" i="78" s="1"/>
  <c r="Z18" i="90" s="1"/>
  <c r="AA11" i="78"/>
  <c r="S5" i="78"/>
  <c r="R6" i="78"/>
  <c r="Z5" i="78" s="1"/>
  <c r="S6" i="78"/>
  <c r="Q9" i="78"/>
  <c r="R9" i="78" s="1"/>
  <c r="R8" i="78"/>
  <c r="N11" i="78"/>
  <c r="M12" i="78"/>
  <c r="T12" i="78"/>
  <c r="J45" i="87"/>
  <c r="I45" i="87"/>
  <c r="F58" i="87"/>
  <c r="G58" i="87" s="1"/>
  <c r="H58" i="87" s="1"/>
  <c r="F45" i="87"/>
  <c r="E39" i="87"/>
  <c r="F39" i="87" s="1"/>
  <c r="G39" i="87" s="1"/>
  <c r="H39" i="87" s="1"/>
  <c r="I39" i="87" s="1"/>
  <c r="H45" i="87"/>
  <c r="E45" i="87"/>
  <c r="H34" i="87"/>
  <c r="H98" i="87" s="1"/>
  <c r="E65" i="87"/>
  <c r="E98" i="87"/>
  <c r="G98" i="87"/>
  <c r="G65" i="87"/>
  <c r="F98" i="87"/>
  <c r="F65" i="87"/>
  <c r="DA358" i="86"/>
  <c r="DB353" i="86"/>
  <c r="K94" i="87"/>
  <c r="O56" i="86"/>
  <c r="K52" i="87"/>
  <c r="N106" i="86" s="1"/>
  <c r="L17" i="87"/>
  <c r="P109" i="86"/>
  <c r="P358" i="86"/>
  <c r="P91" i="86"/>
  <c r="P50" i="86"/>
  <c r="P13" i="86"/>
  <c r="P62" i="86"/>
  <c r="P55" i="86"/>
  <c r="P78" i="86"/>
  <c r="P28" i="86"/>
  <c r="Q1" i="86"/>
  <c r="P54" i="86"/>
  <c r="I16" i="78"/>
  <c r="J15" i="78"/>
  <c r="U11" i="78"/>
  <c r="V18" i="78"/>
  <c r="AD18" i="78" s="1"/>
  <c r="L123" i="86" l="1"/>
  <c r="L121" i="86"/>
  <c r="L119" i="86"/>
  <c r="L117" i="86"/>
  <c r="L162" i="86"/>
  <c r="L156" i="86"/>
  <c r="L120" i="86"/>
  <c r="K112" i="86"/>
  <c r="L7" i="105" s="1"/>
  <c r="L158" i="86"/>
  <c r="L125" i="86"/>
  <c r="L161" i="86"/>
  <c r="L124" i="86"/>
  <c r="L157" i="86"/>
  <c r="L160" i="86"/>
  <c r="K154" i="86"/>
  <c r="L19" i="105" s="1"/>
  <c r="L140" i="86"/>
  <c r="L114" i="86"/>
  <c r="L166" i="86"/>
  <c r="M128" i="86"/>
  <c r="M142" i="86"/>
  <c r="L118" i="86"/>
  <c r="M151" i="86"/>
  <c r="M137" i="86"/>
  <c r="N169" i="86"/>
  <c r="N155" i="86" s="1"/>
  <c r="N141" i="86"/>
  <c r="N191" i="86"/>
  <c r="M143" i="86"/>
  <c r="M129" i="86"/>
  <c r="N195" i="86"/>
  <c r="M138" i="86"/>
  <c r="M152" i="86"/>
  <c r="M148" i="86"/>
  <c r="M134" i="86"/>
  <c r="M149" i="86"/>
  <c r="M135" i="86"/>
  <c r="M132" i="86"/>
  <c r="M146" i="86"/>
  <c r="L122" i="86"/>
  <c r="N190" i="86"/>
  <c r="N187" i="86"/>
  <c r="N193" i="86"/>
  <c r="N194" i="86"/>
  <c r="L116" i="86"/>
  <c r="M182" i="86"/>
  <c r="M136" i="86"/>
  <c r="M150" i="86"/>
  <c r="N192" i="86"/>
  <c r="N184" i="86"/>
  <c r="M153" i="86"/>
  <c r="M139" i="86"/>
  <c r="M130" i="86"/>
  <c r="M144" i="86"/>
  <c r="M127" i="86"/>
  <c r="M113" i="86" s="1"/>
  <c r="J111" i="86"/>
  <c r="J107" i="86"/>
  <c r="L115" i="86"/>
  <c r="N185" i="86"/>
  <c r="L168" i="86"/>
  <c r="L167" i="86"/>
  <c r="M145" i="86"/>
  <c r="M131" i="86"/>
  <c r="O219" i="86"/>
  <c r="O216" i="86"/>
  <c r="O212" i="86"/>
  <c r="O221" i="86"/>
  <c r="O210" i="86"/>
  <c r="O183" i="86" s="1"/>
  <c r="O218" i="86"/>
  <c r="O217" i="86"/>
  <c r="P94" i="86"/>
  <c r="O214" i="86"/>
  <c r="O211" i="86"/>
  <c r="O222" i="86"/>
  <c r="O215" i="86"/>
  <c r="O213" i="86"/>
  <c r="O220" i="86"/>
  <c r="L164" i="86"/>
  <c r="N189" i="86"/>
  <c r="N188" i="86"/>
  <c r="L126" i="86"/>
  <c r="M147" i="86"/>
  <c r="M133" i="86"/>
  <c r="N186" i="86"/>
  <c r="N108" i="86"/>
  <c r="AB18" i="90" s="1"/>
  <c r="I65" i="87"/>
  <c r="I58" i="87"/>
  <c r="J34" i="87"/>
  <c r="J98" i="87" s="1"/>
  <c r="O82" i="86"/>
  <c r="L21" i="87" s="1"/>
  <c r="P56" i="86"/>
  <c r="L46" i="87"/>
  <c r="P74" i="86"/>
  <c r="M46" i="87" s="1"/>
  <c r="P71" i="86"/>
  <c r="P64" i="86"/>
  <c r="P65" i="86"/>
  <c r="P67" i="86"/>
  <c r="P70" i="86"/>
  <c r="P68" i="86"/>
  <c r="P66" i="86"/>
  <c r="P69" i="86"/>
  <c r="O81" i="86"/>
  <c r="L20" i="87" s="1"/>
  <c r="L33" i="87"/>
  <c r="O33" i="86"/>
  <c r="O30" i="86"/>
  <c r="O36" i="86"/>
  <c r="J38" i="87"/>
  <c r="J39" i="87" s="1"/>
  <c r="O83" i="86"/>
  <c r="L22" i="87" s="1"/>
  <c r="L97" i="87"/>
  <c r="J57" i="87"/>
  <c r="O39" i="86"/>
  <c r="O84" i="86"/>
  <c r="L23" i="87" s="1"/>
  <c r="P35" i="86"/>
  <c r="P43" i="86"/>
  <c r="P45" i="86"/>
  <c r="P37" i="86"/>
  <c r="P34" i="86"/>
  <c r="P44" i="86"/>
  <c r="P41" i="86"/>
  <c r="P38" i="86"/>
  <c r="P40" i="86"/>
  <c r="O85" i="86"/>
  <c r="L24" i="87" s="1"/>
  <c r="O42" i="86"/>
  <c r="O80" i="86"/>
  <c r="L19" i="87" s="1"/>
  <c r="K31" i="87"/>
  <c r="N29" i="86"/>
  <c r="N27" i="86" s="1"/>
  <c r="O31" i="86"/>
  <c r="L32" i="87" s="1"/>
  <c r="AB11" i="78"/>
  <c r="O11" i="78"/>
  <c r="AA5" i="78"/>
  <c r="Y8" i="78"/>
  <c r="Z8" i="78"/>
  <c r="S8" i="78"/>
  <c r="T6" i="78"/>
  <c r="T5" i="78"/>
  <c r="U12" i="78"/>
  <c r="H65" i="87"/>
  <c r="E41" i="87"/>
  <c r="E42" i="87" s="1"/>
  <c r="F41" i="87" s="1"/>
  <c r="L52" i="87"/>
  <c r="O106" i="86" s="1"/>
  <c r="M17" i="87"/>
  <c r="DA370" i="86"/>
  <c r="DB358" i="86"/>
  <c r="P53" i="86"/>
  <c r="Q358" i="86"/>
  <c r="Q91" i="86"/>
  <c r="Q109" i="86"/>
  <c r="Q78" i="86"/>
  <c r="Q62" i="86"/>
  <c r="Q55" i="86"/>
  <c r="Q28" i="86"/>
  <c r="R1" i="86"/>
  <c r="Q54" i="86"/>
  <c r="Q50" i="86"/>
  <c r="Q13" i="86"/>
  <c r="L94" i="87"/>
  <c r="V11" i="78"/>
  <c r="K15" i="78"/>
  <c r="J16" i="78"/>
  <c r="W18" i="78"/>
  <c r="Q16" i="78"/>
  <c r="Y15" i="78" s="1"/>
  <c r="R15" i="78"/>
  <c r="K107" i="86" l="1"/>
  <c r="K111" i="86"/>
  <c r="L154" i="86"/>
  <c r="N19" i="105" s="1"/>
  <c r="N182" i="86"/>
  <c r="M163" i="86"/>
  <c r="M121" i="86"/>
  <c r="Q53" i="86"/>
  <c r="M156" i="86"/>
  <c r="M117" i="86"/>
  <c r="M165" i="86"/>
  <c r="M162" i="86"/>
  <c r="L112" i="86"/>
  <c r="L111" i="86" s="1"/>
  <c r="M161" i="86"/>
  <c r="O204" i="86"/>
  <c r="O190" i="86"/>
  <c r="M167" i="86"/>
  <c r="M122" i="86"/>
  <c r="N137" i="86"/>
  <c r="N151" i="86"/>
  <c r="M124" i="86"/>
  <c r="N135" i="86"/>
  <c r="N149" i="86"/>
  <c r="O207" i="86"/>
  <c r="O193" i="86"/>
  <c r="O205" i="86"/>
  <c r="O191" i="86"/>
  <c r="M119" i="86"/>
  <c r="O200" i="86"/>
  <c r="O186" i="86"/>
  <c r="O169" i="86"/>
  <c r="O141" i="86"/>
  <c r="M125" i="86"/>
  <c r="N145" i="86"/>
  <c r="N131" i="86"/>
  <c r="N139" i="86"/>
  <c r="N153" i="86"/>
  <c r="M114" i="86"/>
  <c r="O202" i="86"/>
  <c r="O188" i="86"/>
  <c r="O194" i="86"/>
  <c r="O208" i="86"/>
  <c r="M168" i="86"/>
  <c r="N142" i="86"/>
  <c r="N128" i="86"/>
  <c r="N134" i="86"/>
  <c r="N148" i="86"/>
  <c r="N146" i="86"/>
  <c r="N132" i="86"/>
  <c r="O195" i="86"/>
  <c r="O209" i="86"/>
  <c r="O199" i="86"/>
  <c r="O185" i="86"/>
  <c r="M126" i="86"/>
  <c r="N127" i="86"/>
  <c r="N113" i="86" s="1"/>
  <c r="O184" i="86"/>
  <c r="O198" i="86"/>
  <c r="O203" i="86"/>
  <c r="O189" i="86"/>
  <c r="N129" i="86"/>
  <c r="N143" i="86"/>
  <c r="M158" i="86"/>
  <c r="N138" i="86"/>
  <c r="N152" i="86"/>
  <c r="M115" i="86"/>
  <c r="N130" i="86"/>
  <c r="N144" i="86"/>
  <c r="O187" i="86"/>
  <c r="O201" i="86"/>
  <c r="O206" i="86"/>
  <c r="O192" i="86"/>
  <c r="M116" i="86"/>
  <c r="N150" i="86"/>
  <c r="N136" i="86"/>
  <c r="M160" i="86"/>
  <c r="M120" i="86"/>
  <c r="M157" i="86"/>
  <c r="N133" i="86"/>
  <c r="N147" i="86"/>
  <c r="P213" i="86"/>
  <c r="P215" i="86"/>
  <c r="P214" i="86"/>
  <c r="P222" i="86"/>
  <c r="P217" i="86"/>
  <c r="P212" i="86"/>
  <c r="P221" i="86"/>
  <c r="P220" i="86"/>
  <c r="P210" i="86"/>
  <c r="P183" i="86" s="1"/>
  <c r="P216" i="86"/>
  <c r="P211" i="86"/>
  <c r="Q94" i="86"/>
  <c r="P219" i="86"/>
  <c r="P218" i="86"/>
  <c r="M159" i="86"/>
  <c r="M140" i="86"/>
  <c r="M164" i="86"/>
  <c r="M118" i="86"/>
  <c r="M166" i="86"/>
  <c r="M123" i="86"/>
  <c r="J65" i="87"/>
  <c r="O108" i="86"/>
  <c r="J58" i="87"/>
  <c r="L45" i="87"/>
  <c r="P83" i="86"/>
  <c r="M22" i="87" s="1"/>
  <c r="P85" i="86"/>
  <c r="M24" i="87" s="1"/>
  <c r="P81" i="86"/>
  <c r="M20" i="87" s="1"/>
  <c r="M97" i="87"/>
  <c r="P86" i="86"/>
  <c r="M25" i="87" s="1"/>
  <c r="P84" i="86"/>
  <c r="M23" i="87" s="1"/>
  <c r="P80" i="86"/>
  <c r="M19" i="87" s="1"/>
  <c r="P82" i="86"/>
  <c r="M21" i="87" s="1"/>
  <c r="P42" i="86"/>
  <c r="K34" i="87"/>
  <c r="K57" i="87"/>
  <c r="K38" i="87"/>
  <c r="K39" i="87" s="1"/>
  <c r="P30" i="86"/>
  <c r="P33" i="86"/>
  <c r="L31" i="87"/>
  <c r="L57" i="87" s="1"/>
  <c r="O29" i="86"/>
  <c r="O27" i="86" s="1"/>
  <c r="P31" i="86"/>
  <c r="M33" i="87"/>
  <c r="P36" i="86"/>
  <c r="Q74" i="86"/>
  <c r="Q86" i="86" s="1"/>
  <c r="N25" i="87" s="1"/>
  <c r="Q69" i="86"/>
  <c r="Q70" i="86"/>
  <c r="Q71" i="86"/>
  <c r="Q65" i="86"/>
  <c r="Q67" i="86"/>
  <c r="Q64" i="86"/>
  <c r="Q66" i="86"/>
  <c r="Q68" i="86"/>
  <c r="Q43" i="86"/>
  <c r="Q45" i="86"/>
  <c r="Q32" i="86" s="1"/>
  <c r="Q41" i="86"/>
  <c r="Q35" i="86"/>
  <c r="Q40" i="86"/>
  <c r="Q37" i="86"/>
  <c r="Q44" i="86"/>
  <c r="Q34" i="86"/>
  <c r="Q38" i="86"/>
  <c r="P39" i="86"/>
  <c r="P32" i="86"/>
  <c r="Z19" i="90"/>
  <c r="AD11" i="78"/>
  <c r="AC11" i="78"/>
  <c r="J79" i="86"/>
  <c r="G18" i="87" s="1"/>
  <c r="I79" i="86"/>
  <c r="U5" i="78"/>
  <c r="U6" i="78"/>
  <c r="AB5" i="78"/>
  <c r="S9" i="78"/>
  <c r="AA8" i="78" s="1"/>
  <c r="T8" i="78"/>
  <c r="AE18" i="78"/>
  <c r="Y21" i="78"/>
  <c r="Y24" i="78" s="1"/>
  <c r="F42" i="87"/>
  <c r="M94" i="87"/>
  <c r="Q56" i="86"/>
  <c r="DA371" i="86"/>
  <c r="DB371" i="86" s="1"/>
  <c r="DB370" i="86"/>
  <c r="R91" i="86"/>
  <c r="R358" i="86"/>
  <c r="R109" i="86"/>
  <c r="R28" i="86"/>
  <c r="S1" i="86"/>
  <c r="R78" i="86"/>
  <c r="R54" i="86"/>
  <c r="R50" i="86"/>
  <c r="R13" i="86"/>
  <c r="R62" i="86"/>
  <c r="R55" i="86"/>
  <c r="M52" i="87"/>
  <c r="N17" i="87"/>
  <c r="W11" i="78"/>
  <c r="S15" i="78"/>
  <c r="AA15" i="78" s="1"/>
  <c r="R16" i="78"/>
  <c r="Z15" i="78" s="1"/>
  <c r="L15" i="78"/>
  <c r="M15" i="78" s="1"/>
  <c r="N15" i="78" s="1"/>
  <c r="O15" i="78" s="1"/>
  <c r="Z20" i="90" s="1"/>
  <c r="N161" i="86" l="1"/>
  <c r="N157" i="86"/>
  <c r="N156" i="86"/>
  <c r="N119" i="86"/>
  <c r="M154" i="86"/>
  <c r="L107" i="86"/>
  <c r="N7" i="105"/>
  <c r="N114" i="86"/>
  <c r="N164" i="86"/>
  <c r="N159" i="86"/>
  <c r="N165" i="86"/>
  <c r="O182" i="86"/>
  <c r="N123" i="86"/>
  <c r="N140" i="86"/>
  <c r="M112" i="86"/>
  <c r="M111" i="86" s="1"/>
  <c r="N121" i="86"/>
  <c r="N122" i="86"/>
  <c r="P169" i="86"/>
  <c r="P155" i="86" s="1"/>
  <c r="P141" i="86"/>
  <c r="P200" i="86"/>
  <c r="P186" i="86"/>
  <c r="N116" i="86"/>
  <c r="O172" i="86"/>
  <c r="O130" i="86" s="1"/>
  <c r="O144" i="86"/>
  <c r="N163" i="86"/>
  <c r="P207" i="86"/>
  <c r="P193" i="86"/>
  <c r="O171" i="86"/>
  <c r="O129" i="86" s="1"/>
  <c r="O143" i="86"/>
  <c r="P194" i="86"/>
  <c r="P208" i="86"/>
  <c r="O175" i="86"/>
  <c r="O133" i="86" s="1"/>
  <c r="O147" i="86"/>
  <c r="N162" i="86"/>
  <c r="O152" i="86"/>
  <c r="O180" i="86"/>
  <c r="O138" i="86" s="1"/>
  <c r="O176" i="86"/>
  <c r="O134" i="86" s="1"/>
  <c r="O148" i="86"/>
  <c r="P205" i="86"/>
  <c r="P191" i="86"/>
  <c r="P199" i="86"/>
  <c r="P185" i="86"/>
  <c r="O178" i="86"/>
  <c r="O136" i="86" s="1"/>
  <c r="O150" i="86"/>
  <c r="N166" i="86"/>
  <c r="N120" i="86"/>
  <c r="O174" i="86"/>
  <c r="O132" i="86" s="1"/>
  <c r="O146" i="86"/>
  <c r="N117" i="86"/>
  <c r="P192" i="86"/>
  <c r="P206" i="86"/>
  <c r="P204" i="86"/>
  <c r="P190" i="86"/>
  <c r="N124" i="86"/>
  <c r="O153" i="86"/>
  <c r="O181" i="86"/>
  <c r="O139" i="86" s="1"/>
  <c r="O149" i="86"/>
  <c r="O177" i="86"/>
  <c r="O135" i="86" s="1"/>
  <c r="R94" i="86"/>
  <c r="Q222" i="86"/>
  <c r="Q211" i="86"/>
  <c r="Q219" i="86"/>
  <c r="Q212" i="86"/>
  <c r="Q216" i="86"/>
  <c r="Q210" i="86"/>
  <c r="Q183" i="86" s="1"/>
  <c r="Q220" i="86"/>
  <c r="Q218" i="86"/>
  <c r="Q221" i="86"/>
  <c r="Q213" i="86"/>
  <c r="Q215" i="86"/>
  <c r="Q217" i="86"/>
  <c r="Q214" i="86"/>
  <c r="P209" i="86"/>
  <c r="P195" i="86"/>
  <c r="O170" i="86"/>
  <c r="O128" i="86" s="1"/>
  <c r="O142" i="86"/>
  <c r="P198" i="86"/>
  <c r="P184" i="86"/>
  <c r="P187" i="86"/>
  <c r="P201" i="86"/>
  <c r="O145" i="86"/>
  <c r="O173" i="86"/>
  <c r="O131" i="86" s="1"/>
  <c r="N168" i="86"/>
  <c r="N160" i="86"/>
  <c r="N167" i="86"/>
  <c r="O179" i="86"/>
  <c r="O137" i="86" s="1"/>
  <c r="O151" i="86"/>
  <c r="P189" i="86"/>
  <c r="P203" i="86"/>
  <c r="P188" i="86"/>
  <c r="P202" i="86"/>
  <c r="N158" i="86"/>
  <c r="N115" i="86"/>
  <c r="N126" i="86"/>
  <c r="N118" i="86"/>
  <c r="N125" i="86"/>
  <c r="O155" i="86"/>
  <c r="O127" i="86"/>
  <c r="O113" i="86" s="1"/>
  <c r="K58" i="87"/>
  <c r="L58" i="87" s="1"/>
  <c r="P106" i="86"/>
  <c r="Q81" i="86"/>
  <c r="N20" i="87" s="1"/>
  <c r="N46" i="87"/>
  <c r="M45" i="87"/>
  <c r="Q82" i="86"/>
  <c r="N21" i="87" s="1"/>
  <c r="Q83" i="86"/>
  <c r="N22" i="87" s="1"/>
  <c r="Q85" i="86"/>
  <c r="N24" i="87" s="1"/>
  <c r="N97" i="87"/>
  <c r="Q84" i="86"/>
  <c r="N23" i="87" s="1"/>
  <c r="Q80" i="86"/>
  <c r="N19" i="87" s="1"/>
  <c r="R56" i="86"/>
  <c r="N33" i="87"/>
  <c r="Q42" i="86"/>
  <c r="Q36" i="86"/>
  <c r="Q33" i="86"/>
  <c r="Q30" i="86"/>
  <c r="L38" i="87"/>
  <c r="L39" i="87" s="1"/>
  <c r="L34" i="87"/>
  <c r="Q39" i="86"/>
  <c r="P29" i="86"/>
  <c r="P27" i="86" s="1"/>
  <c r="M31" i="87"/>
  <c r="K65" i="87"/>
  <c r="K98" i="87"/>
  <c r="R74" i="86"/>
  <c r="R86" i="86" s="1"/>
  <c r="O25" i="87" s="1"/>
  <c r="R69" i="86"/>
  <c r="R64" i="86"/>
  <c r="R71" i="86"/>
  <c r="R65" i="86"/>
  <c r="R68" i="86"/>
  <c r="R67" i="86"/>
  <c r="R70" i="86"/>
  <c r="R66" i="86"/>
  <c r="R37" i="86"/>
  <c r="R40" i="86"/>
  <c r="R41" i="86"/>
  <c r="R34" i="86"/>
  <c r="R44" i="86"/>
  <c r="R38" i="86"/>
  <c r="R35" i="86"/>
  <c r="R45" i="86"/>
  <c r="R32" i="86" s="1"/>
  <c r="R43" i="86"/>
  <c r="Q31" i="86"/>
  <c r="N32" i="87" s="1"/>
  <c r="M32" i="87"/>
  <c r="AF18" i="78"/>
  <c r="J87" i="86"/>
  <c r="K79" i="86"/>
  <c r="H18" i="87" s="1"/>
  <c r="F18" i="87"/>
  <c r="I87" i="86"/>
  <c r="G26" i="87"/>
  <c r="G28" i="87" a="1"/>
  <c r="G28" i="87" s="1"/>
  <c r="G27" i="87" a="1"/>
  <c r="G27" i="87" s="1"/>
  <c r="G48" i="87" s="1"/>
  <c r="AB8" i="78"/>
  <c r="U8" i="78"/>
  <c r="AC5" i="78"/>
  <c r="V6" i="78"/>
  <c r="V5" i="78"/>
  <c r="AE11" i="78"/>
  <c r="Z21" i="78"/>
  <c r="Z24" i="78" s="1"/>
  <c r="G41" i="87"/>
  <c r="N52" i="87"/>
  <c r="Q106" i="86" s="1"/>
  <c r="O17" i="87"/>
  <c r="R53" i="86"/>
  <c r="S91" i="86"/>
  <c r="S358" i="86"/>
  <c r="S109" i="86"/>
  <c r="S78" i="86"/>
  <c r="S54" i="86"/>
  <c r="S50" i="86"/>
  <c r="S13" i="86"/>
  <c r="S62" i="86"/>
  <c r="S55" i="86"/>
  <c r="S28" i="86"/>
  <c r="T1" i="86"/>
  <c r="N94" i="87"/>
  <c r="T15" i="78"/>
  <c r="AB15" i="78" s="1"/>
  <c r="G85" i="87" l="1"/>
  <c r="S9" i="106"/>
  <c r="O156" i="86"/>
  <c r="O124" i="86"/>
  <c r="O160" i="86"/>
  <c r="O123" i="86"/>
  <c r="O167" i="86"/>
  <c r="N112" i="86"/>
  <c r="N111" i="86" s="1"/>
  <c r="O125" i="86"/>
  <c r="O118" i="86"/>
  <c r="O161" i="86"/>
  <c r="N154" i="86"/>
  <c r="O168" i="86"/>
  <c r="M107" i="86"/>
  <c r="O122" i="86"/>
  <c r="O166" i="86"/>
  <c r="O121" i="86"/>
  <c r="O157" i="86"/>
  <c r="O117" i="86"/>
  <c r="P153" i="86"/>
  <c r="P181" i="86"/>
  <c r="P139" i="86" s="1"/>
  <c r="Q207" i="86"/>
  <c r="Q193" i="86"/>
  <c r="O163" i="86"/>
  <c r="O162" i="86"/>
  <c r="O119" i="86"/>
  <c r="P151" i="86"/>
  <c r="P179" i="86"/>
  <c r="P137" i="86" s="1"/>
  <c r="Q141" i="86"/>
  <c r="Q169" i="86"/>
  <c r="O164" i="86"/>
  <c r="O120" i="86"/>
  <c r="Q201" i="86"/>
  <c r="Q187" i="86"/>
  <c r="Q203" i="86"/>
  <c r="Q189" i="86"/>
  <c r="P150" i="86"/>
  <c r="P178" i="86"/>
  <c r="P136" i="86" s="1"/>
  <c r="P146" i="86"/>
  <c r="P174" i="86"/>
  <c r="P132" i="86" s="1"/>
  <c r="Q199" i="86"/>
  <c r="Q185" i="86"/>
  <c r="P180" i="86"/>
  <c r="P138" i="86" s="1"/>
  <c r="P152" i="86"/>
  <c r="O158" i="86"/>
  <c r="O140" i="86"/>
  <c r="P145" i="86"/>
  <c r="P173" i="86"/>
  <c r="P131" i="86" s="1"/>
  <c r="P182" i="86"/>
  <c r="O126" i="86"/>
  <c r="P170" i="86"/>
  <c r="P128" i="86" s="1"/>
  <c r="P142" i="86"/>
  <c r="Q190" i="86"/>
  <c r="Q204" i="86"/>
  <c r="Q202" i="86"/>
  <c r="Q188" i="86"/>
  <c r="Q206" i="86"/>
  <c r="Q192" i="86"/>
  <c r="P143" i="86"/>
  <c r="P171" i="86"/>
  <c r="P129" i="86" s="1"/>
  <c r="O116" i="86"/>
  <c r="P127" i="86"/>
  <c r="P113" i="86" s="1"/>
  <c r="Q200" i="86"/>
  <c r="Q186" i="86"/>
  <c r="O165" i="86"/>
  <c r="O159" i="86"/>
  <c r="O114" i="86"/>
  <c r="Q194" i="86"/>
  <c r="Q208" i="86"/>
  <c r="Q209" i="86"/>
  <c r="Q195" i="86"/>
  <c r="P149" i="86"/>
  <c r="P177" i="86"/>
  <c r="P135" i="86" s="1"/>
  <c r="O115" i="86"/>
  <c r="P147" i="86"/>
  <c r="P175" i="86"/>
  <c r="P133" i="86" s="1"/>
  <c r="Q198" i="86"/>
  <c r="Q184" i="86"/>
  <c r="Q205" i="86"/>
  <c r="Q191" i="86"/>
  <c r="R220" i="86"/>
  <c r="R221" i="86"/>
  <c r="R210" i="86"/>
  <c r="R183" i="86" s="1"/>
  <c r="R211" i="86"/>
  <c r="R215" i="86"/>
  <c r="R212" i="86"/>
  <c r="R222" i="86"/>
  <c r="R218" i="86"/>
  <c r="R216" i="86"/>
  <c r="R217" i="86"/>
  <c r="R214" i="86"/>
  <c r="R219" i="86"/>
  <c r="R213" i="86"/>
  <c r="P176" i="86"/>
  <c r="P134" i="86" s="1"/>
  <c r="P148" i="86"/>
  <c r="P144" i="86"/>
  <c r="P172" i="86"/>
  <c r="P130" i="86" s="1"/>
  <c r="Q108" i="86"/>
  <c r="P108" i="86"/>
  <c r="R83" i="86"/>
  <c r="O22" i="87" s="1"/>
  <c r="R82" i="86"/>
  <c r="O21" i="87" s="1"/>
  <c r="N45" i="87"/>
  <c r="R81" i="86"/>
  <c r="O20" i="87" s="1"/>
  <c r="O97" i="87"/>
  <c r="R84" i="86"/>
  <c r="O23" i="87" s="1"/>
  <c r="R85" i="86"/>
  <c r="O24" i="87" s="1"/>
  <c r="O46" i="87"/>
  <c r="R80" i="86"/>
  <c r="O19" i="87" s="1"/>
  <c r="R31" i="86"/>
  <c r="O32" i="87" s="1"/>
  <c r="R36" i="86"/>
  <c r="R42" i="86"/>
  <c r="S53" i="86"/>
  <c r="M57" i="87"/>
  <c r="M58" i="87" s="1"/>
  <c r="M38" i="87"/>
  <c r="M39" i="87" s="1"/>
  <c r="M34" i="87"/>
  <c r="Q29" i="86"/>
  <c r="Q27" i="86" s="1"/>
  <c r="N31" i="87"/>
  <c r="R30" i="86"/>
  <c r="R33" i="86"/>
  <c r="S40" i="86"/>
  <c r="S37" i="86"/>
  <c r="S45" i="86"/>
  <c r="S32" i="86" s="1"/>
  <c r="S44" i="86"/>
  <c r="S38" i="86"/>
  <c r="S35" i="86"/>
  <c r="S43" i="86"/>
  <c r="S41" i="86"/>
  <c r="S34" i="86"/>
  <c r="S74" i="86"/>
  <c r="S85" i="86" s="1"/>
  <c r="P24" i="87" s="1"/>
  <c r="S67" i="86"/>
  <c r="S65" i="86"/>
  <c r="S71" i="86"/>
  <c r="S69" i="86"/>
  <c r="S66" i="86"/>
  <c r="S64" i="86"/>
  <c r="S68" i="86"/>
  <c r="S70" i="86"/>
  <c r="O33" i="87"/>
  <c r="R39" i="86"/>
  <c r="L65" i="87"/>
  <c r="L98" i="87"/>
  <c r="K87" i="86"/>
  <c r="G47" i="87"/>
  <c r="G49" i="87" s="1"/>
  <c r="G84" i="87" s="1"/>
  <c r="F27" i="87" a="1"/>
  <c r="F27" i="87" s="1"/>
  <c r="F26" i="87"/>
  <c r="F28" i="87" a="1"/>
  <c r="F28" i="87" s="1"/>
  <c r="H27" i="87" a="1"/>
  <c r="H27" i="87" s="1"/>
  <c r="H48" i="87" s="1"/>
  <c r="H26" i="87"/>
  <c r="H28" i="87" a="1"/>
  <c r="H28" i="87" s="1"/>
  <c r="AC8" i="78"/>
  <c r="V8" i="78"/>
  <c r="AD5" i="78"/>
  <c r="W5" i="78"/>
  <c r="AE5" i="78" s="1"/>
  <c r="AF11" i="78"/>
  <c r="AA21" i="78"/>
  <c r="AA24" i="78" s="1"/>
  <c r="G42" i="87"/>
  <c r="O94" i="87"/>
  <c r="T91" i="86"/>
  <c r="T358" i="86"/>
  <c r="T109" i="86"/>
  <c r="T78" i="86"/>
  <c r="T54" i="86"/>
  <c r="T50" i="86"/>
  <c r="T13" i="86"/>
  <c r="T62" i="86"/>
  <c r="T55" i="86"/>
  <c r="T28" i="86"/>
  <c r="U1" i="86"/>
  <c r="S56" i="86"/>
  <c r="O52" i="87"/>
  <c r="R106" i="86" s="1"/>
  <c r="P17" i="87"/>
  <c r="U15" i="78"/>
  <c r="AC15" i="78" s="1"/>
  <c r="H85" i="87" l="1"/>
  <c r="T9" i="106"/>
  <c r="F85" i="87"/>
  <c r="R9" i="106"/>
  <c r="P119" i="86"/>
  <c r="N107" i="86"/>
  <c r="AB17" i="90" s="1"/>
  <c r="P124" i="86"/>
  <c r="P123" i="86"/>
  <c r="P125" i="86"/>
  <c r="P120" i="86"/>
  <c r="P161" i="86"/>
  <c r="P156" i="86"/>
  <c r="P157" i="86"/>
  <c r="P160" i="86"/>
  <c r="O112" i="86"/>
  <c r="O111" i="86" s="1"/>
  <c r="P115" i="86"/>
  <c r="P114" i="86"/>
  <c r="P118" i="86"/>
  <c r="O154" i="86"/>
  <c r="P165" i="86"/>
  <c r="P167" i="86"/>
  <c r="P159" i="86"/>
  <c r="Q178" i="86"/>
  <c r="Q136" i="86" s="1"/>
  <c r="Q150" i="86"/>
  <c r="Q164" i="86"/>
  <c r="R200" i="86"/>
  <c r="R186" i="86"/>
  <c r="R188" i="86"/>
  <c r="R202" i="86"/>
  <c r="Q153" i="86"/>
  <c r="Q181" i="86"/>
  <c r="Q139" i="86" s="1"/>
  <c r="R195" i="86"/>
  <c r="R209" i="86"/>
  <c r="R199" i="86"/>
  <c r="R185" i="86"/>
  <c r="Q142" i="86"/>
  <c r="Q170" i="86"/>
  <c r="Q128" i="86" s="1"/>
  <c r="P121" i="86"/>
  <c r="Q172" i="86"/>
  <c r="Q130" i="86" s="1"/>
  <c r="Q144" i="86"/>
  <c r="P140" i="86"/>
  <c r="Q173" i="86"/>
  <c r="Q131" i="86" s="1"/>
  <c r="Q145" i="86"/>
  <c r="R192" i="86"/>
  <c r="R206" i="86"/>
  <c r="R198" i="86"/>
  <c r="R184" i="86"/>
  <c r="P168" i="86"/>
  <c r="Q146" i="86"/>
  <c r="Q174" i="86"/>
  <c r="Q132" i="86" s="1"/>
  <c r="P158" i="86"/>
  <c r="R187" i="86"/>
  <c r="R201" i="86"/>
  <c r="R141" i="86"/>
  <c r="R169" i="86"/>
  <c r="P126" i="86"/>
  <c r="P166" i="86"/>
  <c r="P164" i="86"/>
  <c r="R204" i="86"/>
  <c r="R190" i="86"/>
  <c r="R208" i="86"/>
  <c r="R194" i="86"/>
  <c r="Q180" i="86"/>
  <c r="Q138" i="86" s="1"/>
  <c r="Q152" i="86"/>
  <c r="P116" i="86"/>
  <c r="R189" i="86"/>
  <c r="R203" i="86"/>
  <c r="R207" i="86"/>
  <c r="R193" i="86"/>
  <c r="P122" i="86"/>
  <c r="Q182" i="86"/>
  <c r="P162" i="86"/>
  <c r="R191" i="86"/>
  <c r="R205" i="86"/>
  <c r="Q177" i="86"/>
  <c r="Q135" i="86" s="1"/>
  <c r="Q149" i="86"/>
  <c r="P163" i="86"/>
  <c r="Q148" i="86"/>
  <c r="Q176" i="86"/>
  <c r="Q134" i="86" s="1"/>
  <c r="P117" i="86"/>
  <c r="Q171" i="86"/>
  <c r="Q129" i="86" s="1"/>
  <c r="Q143" i="86"/>
  <c r="Q175" i="86"/>
  <c r="Q133" i="86" s="1"/>
  <c r="Q147" i="86"/>
  <c r="Q155" i="86"/>
  <c r="Q127" i="86"/>
  <c r="Q179" i="86"/>
  <c r="Q137" i="86" s="1"/>
  <c r="Q151" i="86"/>
  <c r="R108" i="86"/>
  <c r="P97" i="87"/>
  <c r="S86" i="86"/>
  <c r="P25" i="87" s="1"/>
  <c r="S80" i="86"/>
  <c r="P19" i="87" s="1"/>
  <c r="S82" i="86"/>
  <c r="P21" i="87" s="1"/>
  <c r="O45" i="87"/>
  <c r="P33" i="87"/>
  <c r="S81" i="86"/>
  <c r="P20" i="87" s="1"/>
  <c r="P46" i="87"/>
  <c r="S84" i="86"/>
  <c r="P23" i="87" s="1"/>
  <c r="S83" i="86"/>
  <c r="P22" i="87" s="1"/>
  <c r="S79" i="86"/>
  <c r="P18" i="87" s="1"/>
  <c r="S42" i="86"/>
  <c r="S36" i="86"/>
  <c r="T56" i="86"/>
  <c r="S39" i="86"/>
  <c r="S31" i="86"/>
  <c r="P32" i="87" s="1"/>
  <c r="M65" i="87"/>
  <c r="M98" i="87"/>
  <c r="T44" i="86"/>
  <c r="T38" i="86"/>
  <c r="T34" i="86"/>
  <c r="T41" i="86"/>
  <c r="T43" i="86"/>
  <c r="T40" i="86"/>
  <c r="T35" i="86"/>
  <c r="T45" i="86"/>
  <c r="T32" i="86" s="1"/>
  <c r="T37" i="86"/>
  <c r="T74" i="86"/>
  <c r="T83" i="86" s="1"/>
  <c r="Q22" i="87" s="1"/>
  <c r="T66" i="86"/>
  <c r="T67" i="86"/>
  <c r="T68" i="86"/>
  <c r="T69" i="86"/>
  <c r="T71" i="86"/>
  <c r="T70" i="86"/>
  <c r="T65" i="86"/>
  <c r="T64" i="86"/>
  <c r="R29" i="86"/>
  <c r="R27" i="86" s="1"/>
  <c r="O31" i="87"/>
  <c r="N34" i="87"/>
  <c r="N57" i="87"/>
  <c r="N58" i="87" s="1"/>
  <c r="N38" i="87"/>
  <c r="N39" i="87" s="1"/>
  <c r="S33" i="86"/>
  <c r="S30" i="86"/>
  <c r="G55" i="87"/>
  <c r="L79" i="86"/>
  <c r="I18" i="87" s="1"/>
  <c r="G54" i="87"/>
  <c r="G60" i="87" s="1"/>
  <c r="F48" i="87"/>
  <c r="F47" i="87"/>
  <c r="F49" i="87" s="1"/>
  <c r="F84" i="87" s="1"/>
  <c r="AF5" i="78"/>
  <c r="AD8" i="78"/>
  <c r="W8" i="78"/>
  <c r="AE8" i="78" s="1"/>
  <c r="M79" i="86"/>
  <c r="AB21" i="78"/>
  <c r="H41" i="87"/>
  <c r="H47" i="87" s="1"/>
  <c r="H49" i="87" s="1"/>
  <c r="H54" i="87" s="1"/>
  <c r="G88" i="87"/>
  <c r="U358" i="86"/>
  <c r="U109" i="86"/>
  <c r="U78" i="86"/>
  <c r="U91" i="86"/>
  <c r="U50" i="86"/>
  <c r="U13" i="86"/>
  <c r="U62" i="86"/>
  <c r="U55" i="86"/>
  <c r="U28" i="86"/>
  <c r="V1" i="86"/>
  <c r="U54" i="86"/>
  <c r="T53" i="86"/>
  <c r="P52" i="87"/>
  <c r="Q17" i="87"/>
  <c r="P94" i="87"/>
  <c r="V15" i="78"/>
  <c r="AD15" i="78" s="1"/>
  <c r="Q117" i="86" l="1"/>
  <c r="Q121" i="86"/>
  <c r="Q159" i="86"/>
  <c r="Q116" i="86"/>
  <c r="O107" i="86"/>
  <c r="Q119" i="86"/>
  <c r="Q166" i="86"/>
  <c r="Q124" i="86"/>
  <c r="O79" i="86"/>
  <c r="L18" i="87" s="1"/>
  <c r="P154" i="86"/>
  <c r="P112" i="86"/>
  <c r="P107" i="86" s="1"/>
  <c r="Q160" i="86"/>
  <c r="Q156" i="86"/>
  <c r="Q161" i="86"/>
  <c r="R182" i="86"/>
  <c r="Q158" i="86"/>
  <c r="Q162" i="86"/>
  <c r="R177" i="86"/>
  <c r="R135" i="86" s="1"/>
  <c r="R149" i="86"/>
  <c r="R150" i="86"/>
  <c r="R178" i="86"/>
  <c r="R136" i="86" s="1"/>
  <c r="R144" i="86"/>
  <c r="R172" i="86"/>
  <c r="R130" i="86" s="1"/>
  <c r="R181" i="86"/>
  <c r="R139" i="86" s="1"/>
  <c r="R153" i="86"/>
  <c r="Q120" i="86"/>
  <c r="Q165" i="86"/>
  <c r="Q118" i="86"/>
  <c r="Q114" i="86"/>
  <c r="Q167" i="86"/>
  <c r="Q122" i="86"/>
  <c r="Q123" i="86"/>
  <c r="Q115" i="86"/>
  <c r="Q163" i="86"/>
  <c r="R179" i="86"/>
  <c r="R137" i="86" s="1"/>
  <c r="R151" i="86"/>
  <c r="R152" i="86"/>
  <c r="R180" i="86"/>
  <c r="R138" i="86" s="1"/>
  <c r="R155" i="86"/>
  <c r="R127" i="86"/>
  <c r="R113" i="86" s="1"/>
  <c r="R143" i="86"/>
  <c r="R171" i="86"/>
  <c r="R129" i="86" s="1"/>
  <c r="R170" i="86"/>
  <c r="R128" i="86" s="1"/>
  <c r="R142" i="86"/>
  <c r="Q125" i="86"/>
  <c r="Q168" i="86"/>
  <c r="Q157" i="86"/>
  <c r="R176" i="86"/>
  <c r="R134" i="86" s="1"/>
  <c r="R148" i="86"/>
  <c r="Q140" i="86"/>
  <c r="Q126" i="86"/>
  <c r="R175" i="86"/>
  <c r="R133" i="86" s="1"/>
  <c r="R147" i="86"/>
  <c r="R145" i="86"/>
  <c r="R173" i="86"/>
  <c r="R131" i="86" s="1"/>
  <c r="Q113" i="86"/>
  <c r="R174" i="86"/>
  <c r="R132" i="86" s="1"/>
  <c r="R146" i="86"/>
  <c r="P45" i="87"/>
  <c r="S87" i="86"/>
  <c r="T36" i="86"/>
  <c r="T79" i="86"/>
  <c r="Q18" i="87" s="1"/>
  <c r="T80" i="86"/>
  <c r="Q19" i="87" s="1"/>
  <c r="T85" i="86"/>
  <c r="Q24" i="87" s="1"/>
  <c r="T86" i="86"/>
  <c r="Q25" i="87" s="1"/>
  <c r="T84" i="86"/>
  <c r="Q23" i="87" s="1"/>
  <c r="T39" i="86"/>
  <c r="T81" i="86"/>
  <c r="Q20" i="87" s="1"/>
  <c r="Q46" i="87"/>
  <c r="T82" i="86"/>
  <c r="Q21" i="87" s="1"/>
  <c r="Q97" i="87"/>
  <c r="Q33" i="87"/>
  <c r="T42" i="86"/>
  <c r="N98" i="87"/>
  <c r="N65" i="87"/>
  <c r="U34" i="86"/>
  <c r="U41" i="86"/>
  <c r="U44" i="86"/>
  <c r="U40" i="86"/>
  <c r="U37" i="86"/>
  <c r="U43" i="86"/>
  <c r="U45" i="86"/>
  <c r="U32" i="86" s="1"/>
  <c r="U38" i="86"/>
  <c r="U35" i="86"/>
  <c r="T33" i="86"/>
  <c r="T30" i="86"/>
  <c r="U53" i="86"/>
  <c r="S29" i="86"/>
  <c r="S27" i="86" s="1"/>
  <c r="P31" i="87"/>
  <c r="O57" i="87"/>
  <c r="O58" i="87" s="1"/>
  <c r="O34" i="87"/>
  <c r="O38" i="87"/>
  <c r="O39" i="87" s="1"/>
  <c r="U74" i="86"/>
  <c r="R46" i="87" s="1"/>
  <c r="U65" i="86"/>
  <c r="U64" i="86"/>
  <c r="U67" i="86"/>
  <c r="U66" i="86"/>
  <c r="U69" i="86"/>
  <c r="U68" i="86"/>
  <c r="U71" i="86"/>
  <c r="U70" i="86"/>
  <c r="T31" i="86"/>
  <c r="Q32" i="87" s="1"/>
  <c r="L87" i="86"/>
  <c r="F54" i="87"/>
  <c r="F88" i="87"/>
  <c r="AF8" i="78"/>
  <c r="F55" i="87"/>
  <c r="N79" i="86"/>
  <c r="N87" i="86" s="1"/>
  <c r="J18" i="87"/>
  <c r="M87" i="86"/>
  <c r="O87" i="86"/>
  <c r="I28" i="87" a="1"/>
  <c r="I28" i="87" s="1"/>
  <c r="I27" i="87" a="1"/>
  <c r="I27" i="87" s="1"/>
  <c r="I48" i="87" s="1"/>
  <c r="I26" i="87"/>
  <c r="AC21" i="78"/>
  <c r="AC24" i="78" s="1"/>
  <c r="AB24" i="78"/>
  <c r="H55" i="87"/>
  <c r="H84" i="87"/>
  <c r="H88" i="87" s="1"/>
  <c r="H42" i="87"/>
  <c r="I41" i="87" s="1"/>
  <c r="Q52" i="87"/>
  <c r="R17" i="87"/>
  <c r="H60" i="87"/>
  <c r="P26" i="87"/>
  <c r="P27" i="87" a="1"/>
  <c r="P27" i="87" s="1"/>
  <c r="P28" i="87" a="1"/>
  <c r="P28" i="87" s="1"/>
  <c r="U56" i="86"/>
  <c r="V109" i="86"/>
  <c r="V91" i="86"/>
  <c r="V358" i="86"/>
  <c r="V50" i="86"/>
  <c r="V13" i="86"/>
  <c r="V62" i="86"/>
  <c r="V55" i="86"/>
  <c r="V28" i="86"/>
  <c r="W1" i="86"/>
  <c r="V54" i="86"/>
  <c r="V78" i="86"/>
  <c r="Q94" i="87"/>
  <c r="W15" i="78"/>
  <c r="AE15" i="78" s="1"/>
  <c r="I85" i="87" l="1"/>
  <c r="U9" i="106"/>
  <c r="P111" i="86"/>
  <c r="R166" i="86"/>
  <c r="R160" i="86"/>
  <c r="R161" i="86"/>
  <c r="R167" i="86"/>
  <c r="R118" i="86"/>
  <c r="Q154" i="86"/>
  <c r="R123" i="86"/>
  <c r="R125" i="86"/>
  <c r="R163" i="86"/>
  <c r="R115" i="86"/>
  <c r="R122" i="86"/>
  <c r="R159" i="86"/>
  <c r="R162" i="86"/>
  <c r="R124" i="86"/>
  <c r="R158" i="86"/>
  <c r="R120" i="86"/>
  <c r="R157" i="86"/>
  <c r="R165" i="86"/>
  <c r="R117" i="86"/>
  <c r="R140" i="86"/>
  <c r="R121" i="86"/>
  <c r="R119" i="86"/>
  <c r="R116" i="86"/>
  <c r="R156" i="86"/>
  <c r="R168" i="86"/>
  <c r="R164" i="86"/>
  <c r="Q112" i="86"/>
  <c r="R114" i="86"/>
  <c r="R126" i="86"/>
  <c r="T87" i="86"/>
  <c r="U85" i="86"/>
  <c r="R24" i="87" s="1"/>
  <c r="U79" i="86"/>
  <c r="R18" i="87" s="1"/>
  <c r="U86" i="86"/>
  <c r="R25" i="87" s="1"/>
  <c r="U80" i="86"/>
  <c r="R19" i="87" s="1"/>
  <c r="U81" i="86"/>
  <c r="R20" i="87" s="1"/>
  <c r="U83" i="86"/>
  <c r="R22" i="87" s="1"/>
  <c r="Q45" i="87"/>
  <c r="R97" i="87"/>
  <c r="U84" i="86"/>
  <c r="R23" i="87" s="1"/>
  <c r="R33" i="87"/>
  <c r="V53" i="86"/>
  <c r="U42" i="86"/>
  <c r="V74" i="86"/>
  <c r="S97" i="87" s="1"/>
  <c r="V64" i="86"/>
  <c r="V65" i="86"/>
  <c r="V67" i="86"/>
  <c r="V69" i="86"/>
  <c r="V66" i="86"/>
  <c r="V68" i="86"/>
  <c r="V71" i="86"/>
  <c r="V70" i="86"/>
  <c r="U33" i="86"/>
  <c r="U30" i="86"/>
  <c r="V56" i="86"/>
  <c r="O65" i="87"/>
  <c r="O98" i="87"/>
  <c r="Q31" i="87"/>
  <c r="T29" i="86"/>
  <c r="T27" i="86" s="1"/>
  <c r="U36" i="86"/>
  <c r="U39" i="86"/>
  <c r="V40" i="86"/>
  <c r="V35" i="86"/>
  <c r="V43" i="86"/>
  <c r="V45" i="86"/>
  <c r="V32" i="86" s="1"/>
  <c r="V37" i="86"/>
  <c r="V38" i="86"/>
  <c r="V44" i="86"/>
  <c r="V41" i="86"/>
  <c r="V34" i="86"/>
  <c r="U82" i="86"/>
  <c r="R21" i="87" s="1"/>
  <c r="P57" i="87"/>
  <c r="P58" i="87" s="1"/>
  <c r="P38" i="87"/>
  <c r="P39" i="87" s="1"/>
  <c r="P34" i="87"/>
  <c r="U31" i="86"/>
  <c r="R32" i="87" s="1"/>
  <c r="P79" i="86"/>
  <c r="M18" i="87" s="1"/>
  <c r="K18" i="87"/>
  <c r="K28" i="87" s="1" a="1"/>
  <c r="K28" i="87" s="1"/>
  <c r="F60" i="87"/>
  <c r="L28" i="87" a="1"/>
  <c r="L28" i="87" s="1"/>
  <c r="L27" i="87" a="1"/>
  <c r="L27" i="87" s="1"/>
  <c r="L48" i="87" s="1"/>
  <c r="L26" i="87"/>
  <c r="J26" i="87"/>
  <c r="J27" i="87" a="1"/>
  <c r="J27" i="87" s="1"/>
  <c r="J48" i="87" s="1"/>
  <c r="J28" i="87" a="1"/>
  <c r="J28" i="87" s="1"/>
  <c r="AD21" i="78"/>
  <c r="AD24" i="78" s="1"/>
  <c r="AE21" i="78"/>
  <c r="AE24" i="78" s="1"/>
  <c r="I42" i="87"/>
  <c r="I47" i="87"/>
  <c r="I49" i="87" s="1"/>
  <c r="I55" i="87" s="1"/>
  <c r="P85" i="87"/>
  <c r="W358" i="86"/>
  <c r="W91" i="86"/>
  <c r="W109" i="86"/>
  <c r="W78" i="86"/>
  <c r="W62" i="86"/>
  <c r="W55" i="86"/>
  <c r="W28" i="86"/>
  <c r="X1" i="86"/>
  <c r="W54" i="86"/>
  <c r="W50" i="86"/>
  <c r="W13" i="86"/>
  <c r="R52" i="87"/>
  <c r="S17" i="87"/>
  <c r="R94" i="87"/>
  <c r="P48" i="87"/>
  <c r="Q26" i="87"/>
  <c r="Q27" i="87" a="1"/>
  <c r="Q27" i="87" s="1"/>
  <c r="Q28" i="87" a="1"/>
  <c r="Q28" i="87" s="1"/>
  <c r="AF15" i="78"/>
  <c r="J85" i="87" l="1"/>
  <c r="V9" i="106"/>
  <c r="L85" i="87"/>
  <c r="X9" i="106"/>
  <c r="R112" i="86"/>
  <c r="R111" i="86" s="1"/>
  <c r="R154" i="86"/>
  <c r="Q111" i="86"/>
  <c r="Q79" i="86" s="1"/>
  <c r="N18" i="87" s="1"/>
  <c r="Q107" i="86"/>
  <c r="W56" i="86"/>
  <c r="V83" i="86"/>
  <c r="S22" i="87" s="1"/>
  <c r="R45" i="87"/>
  <c r="V84" i="86"/>
  <c r="S23" i="87" s="1"/>
  <c r="V79" i="86"/>
  <c r="S18" i="87" s="1"/>
  <c r="V86" i="86"/>
  <c r="S25" i="87" s="1"/>
  <c r="V81" i="86"/>
  <c r="S20" i="87" s="1"/>
  <c r="V85" i="86"/>
  <c r="S24" i="87" s="1"/>
  <c r="V80" i="86"/>
  <c r="S19" i="87" s="1"/>
  <c r="S46" i="87"/>
  <c r="V82" i="86"/>
  <c r="S21" i="87" s="1"/>
  <c r="U87" i="86"/>
  <c r="V31" i="86"/>
  <c r="S32" i="87" s="1"/>
  <c r="W74" i="86"/>
  <c r="W84" i="86" s="1"/>
  <c r="T23" i="87" s="1"/>
  <c r="W65" i="86"/>
  <c r="W67" i="86"/>
  <c r="W64" i="86"/>
  <c r="W69" i="86"/>
  <c r="W71" i="86"/>
  <c r="W68" i="86"/>
  <c r="W66" i="86"/>
  <c r="W70" i="86"/>
  <c r="V30" i="86"/>
  <c r="V33" i="86"/>
  <c r="V42" i="86"/>
  <c r="P65" i="87"/>
  <c r="P98" i="87"/>
  <c r="V39" i="86"/>
  <c r="W44" i="86"/>
  <c r="W38" i="86"/>
  <c r="W43" i="86"/>
  <c r="W45" i="86"/>
  <c r="W32" i="86" s="1"/>
  <c r="W37" i="86"/>
  <c r="W34" i="86"/>
  <c r="W35" i="86"/>
  <c r="W41" i="86"/>
  <c r="W40" i="86"/>
  <c r="V36" i="86"/>
  <c r="Q34" i="87"/>
  <c r="Q38" i="87"/>
  <c r="Q39" i="87" s="1"/>
  <c r="Q57" i="87"/>
  <c r="Q58" i="87" s="1"/>
  <c r="S33" i="87"/>
  <c r="S45" i="87" s="1"/>
  <c r="U29" i="86"/>
  <c r="U27" i="86" s="1"/>
  <c r="R31" i="87"/>
  <c r="P87" i="86"/>
  <c r="K27" i="87" a="1"/>
  <c r="K27" i="87" s="1"/>
  <c r="K48" i="87" s="1"/>
  <c r="K26" i="87"/>
  <c r="M27" i="87" a="1"/>
  <c r="M27" i="87" s="1"/>
  <c r="M48" i="87" s="1"/>
  <c r="M28" i="87" a="1"/>
  <c r="M28" i="87" s="1"/>
  <c r="M26" i="87"/>
  <c r="AF24" i="78"/>
  <c r="AF21" i="78"/>
  <c r="I84" i="87"/>
  <c r="I54" i="87"/>
  <c r="J41" i="87"/>
  <c r="J47" i="87" s="1"/>
  <c r="J49" i="87" s="1"/>
  <c r="Q48" i="87"/>
  <c r="S52" i="87"/>
  <c r="T17" i="87"/>
  <c r="Q85" i="87"/>
  <c r="S94" i="87"/>
  <c r="R26" i="87"/>
  <c r="R28" i="87" a="1"/>
  <c r="R28" i="87" s="1"/>
  <c r="R27" i="87" a="1"/>
  <c r="R27" i="87" s="1"/>
  <c r="X91" i="86"/>
  <c r="X358" i="86"/>
  <c r="X109" i="86"/>
  <c r="X28" i="86"/>
  <c r="Y1" i="86"/>
  <c r="X54" i="86"/>
  <c r="X78" i="86"/>
  <c r="X50" i="86"/>
  <c r="X13" i="86"/>
  <c r="X62" i="86"/>
  <c r="X55" i="86"/>
  <c r="W53" i="86"/>
  <c r="M85" i="87" l="1"/>
  <c r="Y9" i="106"/>
  <c r="K85" i="87"/>
  <c r="W9" i="106"/>
  <c r="R107" i="86"/>
  <c r="T97" i="87"/>
  <c r="W86" i="86"/>
  <c r="T25" i="87" s="1"/>
  <c r="V87" i="86"/>
  <c r="W31" i="86"/>
  <c r="T32" i="87" s="1"/>
  <c r="W79" i="86"/>
  <c r="T18" i="87" s="1"/>
  <c r="W80" i="86"/>
  <c r="T19" i="87" s="1"/>
  <c r="W82" i="86"/>
  <c r="T21" i="87" s="1"/>
  <c r="W85" i="86"/>
  <c r="T24" i="87" s="1"/>
  <c r="W81" i="86"/>
  <c r="T20" i="87" s="1"/>
  <c r="T46" i="87"/>
  <c r="W83" i="86"/>
  <c r="T22" i="87" s="1"/>
  <c r="T33" i="87"/>
  <c r="X56" i="86"/>
  <c r="W36" i="86"/>
  <c r="W39" i="86"/>
  <c r="W42" i="86"/>
  <c r="W30" i="86"/>
  <c r="W33" i="86"/>
  <c r="R57" i="87"/>
  <c r="R58" i="87" s="1"/>
  <c r="R38" i="87"/>
  <c r="R39" i="87" s="1"/>
  <c r="R34" i="87"/>
  <c r="Q98" i="87"/>
  <c r="Q65" i="87"/>
  <c r="X45" i="86"/>
  <c r="X32" i="86" s="1"/>
  <c r="X37" i="86"/>
  <c r="X40" i="86"/>
  <c r="X41" i="86"/>
  <c r="X35" i="86"/>
  <c r="X34" i="86"/>
  <c r="X43" i="86"/>
  <c r="X44" i="86"/>
  <c r="X38" i="86"/>
  <c r="X74" i="86"/>
  <c r="U46" i="87" s="1"/>
  <c r="X64" i="86"/>
  <c r="X71" i="86"/>
  <c r="X65" i="86"/>
  <c r="X67" i="86"/>
  <c r="X66" i="86"/>
  <c r="X69" i="86"/>
  <c r="X70" i="86"/>
  <c r="X68" i="86"/>
  <c r="V29" i="86"/>
  <c r="V27" i="86" s="1"/>
  <c r="S31" i="87"/>
  <c r="R79" i="86"/>
  <c r="R87" i="86" s="1"/>
  <c r="Q87" i="86"/>
  <c r="N26" i="87"/>
  <c r="N28" i="87" a="1"/>
  <c r="N28" i="87" s="1"/>
  <c r="N27" i="87" a="1"/>
  <c r="N27" i="87" s="1"/>
  <c r="N48" i="87" s="1"/>
  <c r="I88" i="87"/>
  <c r="I60" i="87"/>
  <c r="J42" i="87"/>
  <c r="J84" i="87"/>
  <c r="J88" i="87" s="1"/>
  <c r="J54" i="87"/>
  <c r="J55" i="87"/>
  <c r="R48" i="87"/>
  <c r="T52" i="87"/>
  <c r="U17" i="87"/>
  <c r="T94" i="87"/>
  <c r="R85" i="87"/>
  <c r="X53" i="86"/>
  <c r="Y91" i="86"/>
  <c r="Y358" i="86"/>
  <c r="Y109" i="86"/>
  <c r="Y54" i="86"/>
  <c r="Y78" i="86"/>
  <c r="Y50" i="86"/>
  <c r="Y13" i="86"/>
  <c r="Y62" i="86"/>
  <c r="Y55" i="86"/>
  <c r="Y28" i="86"/>
  <c r="Z1" i="86"/>
  <c r="S26" i="87"/>
  <c r="S28" i="87" a="1"/>
  <c r="S28" i="87" s="1"/>
  <c r="S27" i="87" a="1"/>
  <c r="S27" i="87" s="1"/>
  <c r="N85" i="87" l="1"/>
  <c r="Z9" i="106"/>
  <c r="U97" i="87"/>
  <c r="X80" i="86"/>
  <c r="U19" i="87" s="1"/>
  <c r="X82" i="86"/>
  <c r="U21" i="87" s="1"/>
  <c r="X83" i="86"/>
  <c r="U22" i="87" s="1"/>
  <c r="X84" i="86"/>
  <c r="U23" i="87" s="1"/>
  <c r="T45" i="87"/>
  <c r="X85" i="86"/>
  <c r="U24" i="87" s="1"/>
  <c r="X79" i="86"/>
  <c r="U18" i="87" s="1"/>
  <c r="X86" i="86"/>
  <c r="U25" i="87" s="1"/>
  <c r="X81" i="86"/>
  <c r="U20" i="87" s="1"/>
  <c r="W87" i="86"/>
  <c r="X39" i="86"/>
  <c r="U33" i="87"/>
  <c r="X36" i="86"/>
  <c r="Y56" i="86"/>
  <c r="S38" i="87"/>
  <c r="S39" i="87" s="1"/>
  <c r="S34" i="87"/>
  <c r="S57" i="87"/>
  <c r="S58" i="87" s="1"/>
  <c r="X42" i="86"/>
  <c r="Y74" i="86"/>
  <c r="Y83" i="86" s="1"/>
  <c r="V22" i="87" s="1"/>
  <c r="Y65" i="86"/>
  <c r="Y71" i="86"/>
  <c r="Y69" i="86"/>
  <c r="Y64" i="86"/>
  <c r="Y67" i="86"/>
  <c r="Y68" i="86"/>
  <c r="Y70" i="86"/>
  <c r="Y66" i="86"/>
  <c r="X33" i="86"/>
  <c r="X30" i="86"/>
  <c r="W29" i="86"/>
  <c r="W27" i="86" s="1"/>
  <c r="T31" i="87"/>
  <c r="X31" i="86"/>
  <c r="U32" i="87" s="1"/>
  <c r="Y34" i="86"/>
  <c r="Y40" i="86"/>
  <c r="Y37" i="86"/>
  <c r="Y45" i="86"/>
  <c r="Y32" i="86" s="1"/>
  <c r="Y44" i="86"/>
  <c r="Y38" i="86"/>
  <c r="Y35" i="86"/>
  <c r="Y43" i="86"/>
  <c r="Y41" i="86"/>
  <c r="R65" i="87"/>
  <c r="R98" i="87"/>
  <c r="O18" i="87"/>
  <c r="O26" i="87" s="1"/>
  <c r="J60" i="87"/>
  <c r="K41" i="87"/>
  <c r="K47" i="87" s="1"/>
  <c r="K49" i="87" s="1"/>
  <c r="K54" i="87" s="1"/>
  <c r="S48" i="87"/>
  <c r="U94" i="87"/>
  <c r="U52" i="87"/>
  <c r="V17" i="87"/>
  <c r="T26" i="87"/>
  <c r="T27" i="87" a="1"/>
  <c r="T27" i="87" s="1"/>
  <c r="T28" i="87" a="1"/>
  <c r="T28" i="87" s="1"/>
  <c r="S85" i="87"/>
  <c r="Z91" i="86"/>
  <c r="Z358" i="86"/>
  <c r="Z109" i="86"/>
  <c r="Z78" i="86"/>
  <c r="Z54" i="86"/>
  <c r="Z50" i="86"/>
  <c r="Z13" i="86"/>
  <c r="Z62" i="86"/>
  <c r="Z55" i="86"/>
  <c r="Z28" i="86"/>
  <c r="AA1" i="86"/>
  <c r="Y53" i="86"/>
  <c r="O85" i="87" l="1"/>
  <c r="AA9" i="106"/>
  <c r="Z56" i="86"/>
  <c r="U45" i="87"/>
  <c r="Y86" i="86"/>
  <c r="V25" i="87" s="1"/>
  <c r="V97" i="87"/>
  <c r="X87" i="86"/>
  <c r="Y81" i="86"/>
  <c r="V20" i="87" s="1"/>
  <c r="Y79" i="86"/>
  <c r="V18" i="87" s="1"/>
  <c r="Y80" i="86"/>
  <c r="V19" i="87" s="1"/>
  <c r="V46" i="87"/>
  <c r="Y82" i="86"/>
  <c r="V21" i="87" s="1"/>
  <c r="Y84" i="86"/>
  <c r="V23" i="87" s="1"/>
  <c r="Y85" i="86"/>
  <c r="V24" i="87" s="1"/>
  <c r="Y36" i="86"/>
  <c r="Y31" i="86"/>
  <c r="V32" i="87" s="1"/>
  <c r="Y42" i="86"/>
  <c r="Y39" i="86"/>
  <c r="S98" i="87"/>
  <c r="S65" i="87"/>
  <c r="Z74" i="86"/>
  <c r="W46" i="87" s="1"/>
  <c r="Z69" i="86"/>
  <c r="Z71" i="86"/>
  <c r="Z65" i="86"/>
  <c r="Z64" i="86"/>
  <c r="Z66" i="86"/>
  <c r="Z70" i="86"/>
  <c r="Z68" i="86"/>
  <c r="Z67" i="86"/>
  <c r="X29" i="86"/>
  <c r="X27" i="86" s="1"/>
  <c r="U31" i="87"/>
  <c r="Y30" i="86"/>
  <c r="Y33" i="86"/>
  <c r="Z45" i="86"/>
  <c r="Z32" i="86" s="1"/>
  <c r="Z41" i="86"/>
  <c r="Z38" i="86"/>
  <c r="Z34" i="86"/>
  <c r="Z37" i="86"/>
  <c r="Z44" i="86"/>
  <c r="Z43" i="86"/>
  <c r="Z40" i="86"/>
  <c r="Z35" i="86"/>
  <c r="T57" i="87"/>
  <c r="T58" i="87" s="1"/>
  <c r="T38" i="87"/>
  <c r="T39" i="87" s="1"/>
  <c r="T34" i="87"/>
  <c r="V33" i="87"/>
  <c r="O27" i="87" a="1"/>
  <c r="O27" i="87" s="1"/>
  <c r="O48" i="87" s="1"/>
  <c r="O28" i="87" a="1"/>
  <c r="O28" i="87" s="1"/>
  <c r="K55" i="87"/>
  <c r="K84" i="87"/>
  <c r="K42" i="87"/>
  <c r="AA358" i="86"/>
  <c r="AA109" i="86"/>
  <c r="AA78" i="86"/>
  <c r="AA91" i="86"/>
  <c r="AA50" i="86"/>
  <c r="AA13" i="86"/>
  <c r="AA62" i="86"/>
  <c r="AA55" i="86"/>
  <c r="AA28" i="86"/>
  <c r="AB1" i="86"/>
  <c r="AA54" i="86"/>
  <c r="T48" i="87"/>
  <c r="T85" i="87"/>
  <c r="V52" i="87"/>
  <c r="W17" i="87"/>
  <c r="Z53" i="86"/>
  <c r="U26" i="87"/>
  <c r="U27" i="87" a="1"/>
  <c r="U27" i="87" s="1"/>
  <c r="U28" i="87" a="1"/>
  <c r="U28" i="87" s="1"/>
  <c r="V94" i="87"/>
  <c r="K60" i="87"/>
  <c r="V45" i="87" l="1"/>
  <c r="Z39" i="86"/>
  <c r="Z36" i="86"/>
  <c r="Y87" i="86"/>
  <c r="Z82" i="86"/>
  <c r="W21" i="87" s="1"/>
  <c r="Z84" i="86"/>
  <c r="W23" i="87" s="1"/>
  <c r="Z85" i="86"/>
  <c r="W24" i="87" s="1"/>
  <c r="Z79" i="86"/>
  <c r="W18" i="87" s="1"/>
  <c r="W33" i="87"/>
  <c r="Z83" i="86"/>
  <c r="W22" i="87" s="1"/>
  <c r="W97" i="87"/>
  <c r="AA44" i="86"/>
  <c r="AA40" i="86"/>
  <c r="AA43" i="86"/>
  <c r="AA45" i="86"/>
  <c r="AA32" i="86" s="1"/>
  <c r="AA41" i="86"/>
  <c r="AA37" i="86"/>
  <c r="AA38" i="86"/>
  <c r="Y29" i="86"/>
  <c r="Y27" i="86" s="1"/>
  <c r="V31" i="87"/>
  <c r="Z33" i="86"/>
  <c r="G33" i="86" s="1"/>
  <c r="Z30" i="86"/>
  <c r="G34" i="86"/>
  <c r="U57" i="87"/>
  <c r="U58" i="87" s="1"/>
  <c r="U38" i="87"/>
  <c r="U39" i="87" s="1"/>
  <c r="U34" i="87"/>
  <c r="AA74" i="86"/>
  <c r="AA86" i="86" s="1"/>
  <c r="X25" i="87" s="1"/>
  <c r="AA67" i="86"/>
  <c r="AA68" i="86"/>
  <c r="AA66" i="86"/>
  <c r="AA71" i="86"/>
  <c r="AA65" i="86"/>
  <c r="AA64" i="86"/>
  <c r="AA69" i="86"/>
  <c r="AA70" i="86"/>
  <c r="Z31" i="86"/>
  <c r="W32" i="87" s="1"/>
  <c r="G35" i="86"/>
  <c r="T98" i="87"/>
  <c r="T65" i="87"/>
  <c r="Z86" i="86"/>
  <c r="W25" i="87" s="1"/>
  <c r="Z80" i="86"/>
  <c r="W19" i="87" s="1"/>
  <c r="Z81" i="86"/>
  <c r="W20" i="87" s="1"/>
  <c r="AA56" i="86"/>
  <c r="Z42" i="86"/>
  <c r="K88" i="87"/>
  <c r="L41" i="87"/>
  <c r="L47" i="87" s="1"/>
  <c r="L49" i="87" s="1"/>
  <c r="U48" i="87"/>
  <c r="W52" i="87"/>
  <c r="X17" i="87"/>
  <c r="V26" i="87"/>
  <c r="V27" i="87" a="1"/>
  <c r="V27" i="87" s="1"/>
  <c r="V28" i="87" a="1"/>
  <c r="V28" i="87" s="1"/>
  <c r="AB358" i="86"/>
  <c r="AB109" i="86"/>
  <c r="AB91" i="86"/>
  <c r="AB50" i="86"/>
  <c r="AB13" i="86"/>
  <c r="AB62" i="86"/>
  <c r="AB55" i="86"/>
  <c r="AB78" i="86"/>
  <c r="AB28" i="86"/>
  <c r="AC1" i="86"/>
  <c r="AB54" i="86"/>
  <c r="U85" i="87"/>
  <c r="W94" i="87"/>
  <c r="AA53" i="86"/>
  <c r="W45" i="87" l="1"/>
  <c r="X46" i="87"/>
  <c r="X97" i="87"/>
  <c r="X33" i="87"/>
  <c r="AA83" i="86"/>
  <c r="X22" i="87" s="1"/>
  <c r="AA81" i="86"/>
  <c r="X20" i="87" s="1"/>
  <c r="AA82" i="86"/>
  <c r="X21" i="87" s="1"/>
  <c r="AA39" i="86"/>
  <c r="AA84" i="86"/>
  <c r="X23" i="87" s="1"/>
  <c r="AA79" i="86"/>
  <c r="X18" i="87" s="1"/>
  <c r="AA85" i="86"/>
  <c r="X24" i="87" s="1"/>
  <c r="AA80" i="86"/>
  <c r="X19" i="87" s="1"/>
  <c r="AA31" i="86"/>
  <c r="X32" i="87" s="1"/>
  <c r="AB56" i="86"/>
  <c r="AB40" i="86"/>
  <c r="AB41" i="86"/>
  <c r="AB38" i="86"/>
  <c r="AB37" i="86"/>
  <c r="AB44" i="86"/>
  <c r="AB43" i="86"/>
  <c r="AB45" i="86"/>
  <c r="AB32" i="86" s="1"/>
  <c r="AA36" i="86"/>
  <c r="AA30" i="86"/>
  <c r="Z29" i="86"/>
  <c r="Z27" i="86" s="1"/>
  <c r="W31" i="87"/>
  <c r="W57" i="87" s="1"/>
  <c r="AB74" i="86"/>
  <c r="AB84" i="86" s="1"/>
  <c r="Y23" i="87" s="1"/>
  <c r="AB70" i="86"/>
  <c r="AB68" i="86"/>
  <c r="AB67" i="86"/>
  <c r="AB66" i="86"/>
  <c r="AB69" i="86"/>
  <c r="AB71" i="86"/>
  <c r="AB65" i="86"/>
  <c r="AB64" i="86"/>
  <c r="Z87" i="86"/>
  <c r="U98" i="87"/>
  <c r="U65" i="87"/>
  <c r="V34" i="87"/>
  <c r="V38" i="87"/>
  <c r="V39" i="87" s="1"/>
  <c r="V57" i="87"/>
  <c r="V58" i="87" s="1"/>
  <c r="AA42" i="86"/>
  <c r="L42" i="87"/>
  <c r="L84" i="87"/>
  <c r="L54" i="87"/>
  <c r="L55" i="87"/>
  <c r="V48" i="87"/>
  <c r="AC358" i="86"/>
  <c r="AC91" i="86"/>
  <c r="AC109" i="86"/>
  <c r="AC78" i="86"/>
  <c r="AC62" i="86"/>
  <c r="AC55" i="86"/>
  <c r="AC28" i="86"/>
  <c r="AD1" i="86"/>
  <c r="AC54" i="86"/>
  <c r="AC50" i="86"/>
  <c r="AC13" i="86"/>
  <c r="V85" i="87"/>
  <c r="W26" i="87"/>
  <c r="W27" i="87" a="1"/>
  <c r="W27" i="87" s="1"/>
  <c r="W28" i="87" a="1"/>
  <c r="W28" i="87" s="1"/>
  <c r="X52" i="87"/>
  <c r="Y17" i="87"/>
  <c r="X94" i="87"/>
  <c r="AB53" i="86"/>
  <c r="AB80" i="86" l="1"/>
  <c r="Y19" i="87" s="1"/>
  <c r="AB79" i="86"/>
  <c r="Y18" i="87" s="1"/>
  <c r="AB86" i="86"/>
  <c r="Y25" i="87" s="1"/>
  <c r="X45" i="87"/>
  <c r="AB82" i="86"/>
  <c r="Y21" i="87" s="1"/>
  <c r="AB85" i="86"/>
  <c r="Y24" i="87" s="1"/>
  <c r="Y33" i="87"/>
  <c r="AB81" i="86"/>
  <c r="Y20" i="87" s="1"/>
  <c r="Y46" i="87"/>
  <c r="AA87" i="86"/>
  <c r="AB42" i="86"/>
  <c r="W58" i="87"/>
  <c r="AB31" i="86"/>
  <c r="Y32" i="87" s="1"/>
  <c r="AC56" i="86"/>
  <c r="AB30" i="86"/>
  <c r="AB36" i="86"/>
  <c r="X31" i="87"/>
  <c r="AA29" i="86"/>
  <c r="AA27" i="86" s="1"/>
  <c r="V65" i="87"/>
  <c r="V98" i="87"/>
  <c r="W34" i="87"/>
  <c r="W38" i="87"/>
  <c r="W39" i="87" s="1"/>
  <c r="AB39" i="86"/>
  <c r="AC74" i="86"/>
  <c r="Z46" i="87" s="1"/>
  <c r="AC65" i="86"/>
  <c r="AC67" i="86"/>
  <c r="AC64" i="86"/>
  <c r="AC69" i="86"/>
  <c r="AC71" i="86"/>
  <c r="AC70" i="86"/>
  <c r="AC66" i="86"/>
  <c r="AC68" i="86"/>
  <c r="AC40" i="86"/>
  <c r="AC44" i="86"/>
  <c r="AC41" i="86"/>
  <c r="AC38" i="86"/>
  <c r="AC43" i="86"/>
  <c r="AC45" i="86"/>
  <c r="AC32" i="86" s="1"/>
  <c r="AC37" i="86"/>
  <c r="AB83" i="86"/>
  <c r="Y22" i="87" s="1"/>
  <c r="Y97" i="87"/>
  <c r="L60" i="87"/>
  <c r="L88" i="87"/>
  <c r="M41" i="87"/>
  <c r="M47" i="87" s="1"/>
  <c r="M49" i="87" s="1"/>
  <c r="W48" i="87"/>
  <c r="X26" i="87"/>
  <c r="X28" i="87" a="1"/>
  <c r="X28" i="87" s="1"/>
  <c r="X27" i="87" a="1"/>
  <c r="X27" i="87" s="1"/>
  <c r="W85" i="87"/>
  <c r="Y94" i="87"/>
  <c r="Y52" i="87"/>
  <c r="Z17" i="87"/>
  <c r="AD91" i="86"/>
  <c r="AD109" i="86"/>
  <c r="AD358" i="86"/>
  <c r="AD28" i="86"/>
  <c r="AE1" i="86"/>
  <c r="AD78" i="86"/>
  <c r="AD54" i="86"/>
  <c r="AD50" i="86"/>
  <c r="AD13" i="86"/>
  <c r="AD62" i="86"/>
  <c r="AD55" i="86"/>
  <c r="AC53" i="86"/>
  <c r="AD56" i="86" l="1"/>
  <c r="AC79" i="86"/>
  <c r="Z18" i="87" s="1"/>
  <c r="AC81" i="86"/>
  <c r="Z20" i="87" s="1"/>
  <c r="AC82" i="86"/>
  <c r="Z21" i="87" s="1"/>
  <c r="Z97" i="87"/>
  <c r="AC84" i="86"/>
  <c r="Z23" i="87" s="1"/>
  <c r="AC83" i="86"/>
  <c r="Z22" i="87" s="1"/>
  <c r="AC85" i="86"/>
  <c r="Z24" i="87" s="1"/>
  <c r="AC80" i="86"/>
  <c r="Z19" i="87" s="1"/>
  <c r="AC86" i="86"/>
  <c r="Z25" i="87" s="1"/>
  <c r="Z33" i="87"/>
  <c r="AB87" i="86"/>
  <c r="AC31" i="86"/>
  <c r="Z32" i="87" s="1"/>
  <c r="AD43" i="86"/>
  <c r="AD44" i="86"/>
  <c r="AD45" i="86"/>
  <c r="AD32" i="86" s="1"/>
  <c r="AD37" i="86"/>
  <c r="AD38" i="86"/>
  <c r="AD40" i="86"/>
  <c r="AD41" i="86"/>
  <c r="AC30" i="86"/>
  <c r="AC36" i="86"/>
  <c r="AC39" i="86"/>
  <c r="W98" i="87"/>
  <c r="W65" i="87"/>
  <c r="AB29" i="86"/>
  <c r="AB27" i="86" s="1"/>
  <c r="Y31" i="87"/>
  <c r="Y57" i="87" s="1"/>
  <c r="AD74" i="86"/>
  <c r="AD84" i="86" s="1"/>
  <c r="AA23" i="87" s="1"/>
  <c r="AD65" i="86"/>
  <c r="AD70" i="86"/>
  <c r="AD67" i="86"/>
  <c r="AD69" i="86"/>
  <c r="AD71" i="86"/>
  <c r="AD64" i="86"/>
  <c r="AD68" i="86"/>
  <c r="AD66" i="86"/>
  <c r="X57" i="87"/>
  <c r="X58" i="87" s="1"/>
  <c r="X34" i="87"/>
  <c r="X38" i="87"/>
  <c r="X39" i="87" s="1"/>
  <c r="Y45" i="87"/>
  <c r="AC42" i="86"/>
  <c r="M42" i="87"/>
  <c r="M55" i="87"/>
  <c r="M84" i="87"/>
  <c r="M88" i="87" s="1"/>
  <c r="M54" i="87"/>
  <c r="M60" i="87" s="1"/>
  <c r="AD53" i="86"/>
  <c r="X85" i="87"/>
  <c r="Z94" i="87"/>
  <c r="AE91" i="86"/>
  <c r="AE109" i="86"/>
  <c r="AE358" i="86"/>
  <c r="AE78" i="86"/>
  <c r="AE54" i="86"/>
  <c r="AE50" i="86"/>
  <c r="AE13" i="86"/>
  <c r="AE62" i="86"/>
  <c r="AE55" i="86"/>
  <c r="AE28" i="86"/>
  <c r="AF1" i="86"/>
  <c r="Y26" i="87"/>
  <c r="Y28" i="87" a="1"/>
  <c r="Y28" i="87" s="1"/>
  <c r="Y27" i="87" a="1"/>
  <c r="Y27" i="87" s="1"/>
  <c r="Z52" i="87"/>
  <c r="AA17" i="87"/>
  <c r="X48" i="87"/>
  <c r="Z45" i="87" l="1"/>
  <c r="AC87" i="86"/>
  <c r="AD85" i="86"/>
  <c r="AA24" i="87" s="1"/>
  <c r="AD80" i="86"/>
  <c r="AA19" i="87" s="1"/>
  <c r="Y58" i="87"/>
  <c r="AD79" i="86"/>
  <c r="AA18" i="87" s="1"/>
  <c r="AD86" i="86"/>
  <c r="AA25" i="87" s="1"/>
  <c r="X65" i="87"/>
  <c r="X98" i="87"/>
  <c r="Y38" i="87"/>
  <c r="Y39" i="87" s="1"/>
  <c r="Y34" i="87"/>
  <c r="Z31" i="87"/>
  <c r="AC29" i="86"/>
  <c r="AC27" i="86" s="1"/>
  <c r="AE74" i="86"/>
  <c r="AB97" i="87" s="1"/>
  <c r="AE67" i="86"/>
  <c r="AE68" i="86"/>
  <c r="AE69" i="86"/>
  <c r="AE65" i="86"/>
  <c r="AE64" i="86"/>
  <c r="AE66" i="86"/>
  <c r="AE70" i="86"/>
  <c r="AE71" i="86"/>
  <c r="AA33" i="87"/>
  <c r="AD42" i="86"/>
  <c r="AD82" i="86"/>
  <c r="AA21" i="87" s="1"/>
  <c r="AA46" i="87"/>
  <c r="AD39" i="86"/>
  <c r="AD81" i="86"/>
  <c r="AA20" i="87" s="1"/>
  <c r="AD83" i="86"/>
  <c r="AA22" i="87" s="1"/>
  <c r="AA97" i="87"/>
  <c r="AD31" i="86"/>
  <c r="AA32" i="87" s="1"/>
  <c r="AE41" i="86"/>
  <c r="AE40" i="86"/>
  <c r="AE37" i="86"/>
  <c r="AE45" i="86"/>
  <c r="AE32" i="86" s="1"/>
  <c r="AE43" i="86"/>
  <c r="AE44" i="86"/>
  <c r="AE38" i="86"/>
  <c r="AE56" i="86"/>
  <c r="AD36" i="86"/>
  <c r="AD30" i="86"/>
  <c r="N41" i="87"/>
  <c r="N47" i="87" s="1"/>
  <c r="N49" i="87" s="1"/>
  <c r="Y85" i="87"/>
  <c r="AA52" i="87"/>
  <c r="AB17" i="87"/>
  <c r="AA94" i="87"/>
  <c r="AF91" i="86"/>
  <c r="AF109" i="86"/>
  <c r="AF78" i="86"/>
  <c r="AF358" i="86"/>
  <c r="AF54" i="86"/>
  <c r="AF50" i="86"/>
  <c r="AF13" i="86"/>
  <c r="AF62" i="86"/>
  <c r="AF55" i="86"/>
  <c r="AF28" i="86"/>
  <c r="AG1" i="86"/>
  <c r="Z26" i="87"/>
  <c r="Z28" i="87" a="1"/>
  <c r="Z28" i="87" s="1"/>
  <c r="Z27" i="87" a="1"/>
  <c r="Z27" i="87" s="1"/>
  <c r="Y48" i="87"/>
  <c r="AE53" i="86"/>
  <c r="AF56" i="86" l="1"/>
  <c r="AE85" i="86"/>
  <c r="AB24" i="87" s="1"/>
  <c r="AA45" i="87"/>
  <c r="AE31" i="86"/>
  <c r="AB32" i="87" s="1"/>
  <c r="AD87" i="86"/>
  <c r="AE79" i="86"/>
  <c r="AB18" i="87" s="1"/>
  <c r="AE84" i="86"/>
  <c r="AB23" i="87" s="1"/>
  <c r="AE39" i="86"/>
  <c r="AE86" i="86"/>
  <c r="AB25" i="87" s="1"/>
  <c r="AF74" i="86"/>
  <c r="AF82" i="86" s="1"/>
  <c r="AC21" i="87" s="1"/>
  <c r="AF71" i="86"/>
  <c r="AF64" i="86"/>
  <c r="AF65" i="86"/>
  <c r="AF67" i="86"/>
  <c r="AF68" i="86"/>
  <c r="AF66" i="86"/>
  <c r="AF70" i="86"/>
  <c r="AF69" i="86"/>
  <c r="AE81" i="86"/>
  <c r="AB20" i="87" s="1"/>
  <c r="AB33" i="87"/>
  <c r="AB45" i="87" s="1"/>
  <c r="AE42" i="86"/>
  <c r="Z38" i="87"/>
  <c r="Z39" i="87" s="1"/>
  <c r="Z57" i="87"/>
  <c r="Z58" i="87" s="1"/>
  <c r="Z34" i="87"/>
  <c r="AE80" i="86"/>
  <c r="AB19" i="87" s="1"/>
  <c r="AE82" i="86"/>
  <c r="AB21" i="87" s="1"/>
  <c r="AB46" i="87"/>
  <c r="AA31" i="87"/>
  <c r="AA57" i="87" s="1"/>
  <c r="AD29" i="86"/>
  <c r="AD27" i="86" s="1"/>
  <c r="Y98" i="87"/>
  <c r="Y65" i="87"/>
  <c r="AF37" i="86"/>
  <c r="AF45" i="86"/>
  <c r="AF32" i="86" s="1"/>
  <c r="AF41" i="86"/>
  <c r="AF38" i="86"/>
  <c r="AF44" i="86"/>
  <c r="AF43" i="86"/>
  <c r="AF40" i="86"/>
  <c r="AE83" i="86"/>
  <c r="AB22" i="87" s="1"/>
  <c r="AE36" i="86"/>
  <c r="AE30" i="86"/>
  <c r="N42" i="87"/>
  <c r="N54" i="87"/>
  <c r="N60" i="87" s="1"/>
  <c r="N55" i="87"/>
  <c r="N84" i="87"/>
  <c r="AA26" i="87"/>
  <c r="AA27" i="87" a="1"/>
  <c r="AA27" i="87" s="1"/>
  <c r="AA28" i="87" a="1"/>
  <c r="AA28" i="87" s="1"/>
  <c r="AG109" i="86"/>
  <c r="AG78" i="86"/>
  <c r="AG358" i="86"/>
  <c r="AG91" i="86"/>
  <c r="AG50" i="86"/>
  <c r="AG13" i="86"/>
  <c r="AG62" i="86"/>
  <c r="AG55" i="86"/>
  <c r="AG28" i="86"/>
  <c r="AH1" i="86"/>
  <c r="AG54" i="86"/>
  <c r="Z48" i="87"/>
  <c r="AF53" i="86"/>
  <c r="AB94" i="87"/>
  <c r="AB52" i="87"/>
  <c r="AC17" i="87"/>
  <c r="Z85" i="87"/>
  <c r="AE87" i="86" l="1"/>
  <c r="AF84" i="86"/>
  <c r="AC23" i="87" s="1"/>
  <c r="AC97" i="87"/>
  <c r="AF83" i="86"/>
  <c r="AC22" i="87" s="1"/>
  <c r="AG53" i="86"/>
  <c r="AF42" i="86"/>
  <c r="AA38" i="87"/>
  <c r="AA39" i="87" s="1"/>
  <c r="AA34" i="87"/>
  <c r="AF39" i="86"/>
  <c r="AF30" i="86"/>
  <c r="AF36" i="86"/>
  <c r="AG74" i="86"/>
  <c r="AD46" i="87" s="1"/>
  <c r="AG71" i="86"/>
  <c r="AG66" i="86"/>
  <c r="AG65" i="86"/>
  <c r="AG64" i="86"/>
  <c r="AG69" i="86"/>
  <c r="AG67" i="86"/>
  <c r="AG70" i="86"/>
  <c r="AG68" i="86"/>
  <c r="AG56" i="86"/>
  <c r="AF81" i="86"/>
  <c r="AC20" i="87" s="1"/>
  <c r="AC46" i="87"/>
  <c r="Z65" i="87"/>
  <c r="Z98" i="87"/>
  <c r="AF79" i="86"/>
  <c r="AC18" i="87" s="1"/>
  <c r="AF85" i="86"/>
  <c r="AC24" i="87" s="1"/>
  <c r="AF80" i="86"/>
  <c r="AC19" i="87" s="1"/>
  <c r="AF86" i="86"/>
  <c r="AC25" i="87" s="1"/>
  <c r="AC33" i="87"/>
  <c r="AG43" i="86"/>
  <c r="AG45" i="86"/>
  <c r="AG32" i="86" s="1"/>
  <c r="AG38" i="86"/>
  <c r="AG44" i="86"/>
  <c r="AG40" i="86"/>
  <c r="AG37" i="86"/>
  <c r="AG41" i="86"/>
  <c r="AE29" i="86"/>
  <c r="AE27" i="86" s="1"/>
  <c r="AB31" i="87"/>
  <c r="AF31" i="86"/>
  <c r="AC32" i="87" s="1"/>
  <c r="AA58" i="87"/>
  <c r="N88" i="87"/>
  <c r="O41" i="87"/>
  <c r="O47" i="87" s="1"/>
  <c r="O49" i="87" s="1"/>
  <c r="AC52" i="87"/>
  <c r="AD17" i="87"/>
  <c r="AA85" i="87"/>
  <c r="AH109" i="86"/>
  <c r="AH358" i="86"/>
  <c r="AH91" i="86"/>
  <c r="AH50" i="86"/>
  <c r="AH13" i="86"/>
  <c r="AH62" i="86"/>
  <c r="AH55" i="86"/>
  <c r="AH28" i="86"/>
  <c r="AI1" i="86"/>
  <c r="AH54" i="86"/>
  <c r="AH78" i="86"/>
  <c r="AC94" i="87"/>
  <c r="AB26" i="87"/>
  <c r="AB28" i="87" a="1"/>
  <c r="AB28" i="87" s="1"/>
  <c r="AB27" i="87" a="1"/>
  <c r="AB27" i="87" s="1"/>
  <c r="AA48" i="87"/>
  <c r="AC45" i="87" l="1"/>
  <c r="AG83" i="86"/>
  <c r="AD22" i="87" s="1"/>
  <c r="AD97" i="87"/>
  <c r="AG80" i="86"/>
  <c r="AD19" i="87" s="1"/>
  <c r="AG86" i="86"/>
  <c r="AD25" i="87" s="1"/>
  <c r="AG84" i="86"/>
  <c r="AD23" i="87" s="1"/>
  <c r="AG79" i="86"/>
  <c r="AD18" i="87" s="1"/>
  <c r="AG85" i="86"/>
  <c r="AD24" i="87" s="1"/>
  <c r="AG81" i="86"/>
  <c r="AD20" i="87" s="1"/>
  <c r="AD33" i="87"/>
  <c r="AG82" i="86"/>
  <c r="AD21" i="87" s="1"/>
  <c r="AG31" i="86"/>
  <c r="AD32" i="87" s="1"/>
  <c r="AH53" i="86"/>
  <c r="AB38" i="87"/>
  <c r="AB39" i="87" s="1"/>
  <c r="AB34" i="87"/>
  <c r="AB57" i="87"/>
  <c r="AB58" i="87" s="1"/>
  <c r="AG42" i="86"/>
  <c r="AA65" i="87"/>
  <c r="AA98" i="87"/>
  <c r="AF29" i="86"/>
  <c r="AF27" i="86" s="1"/>
  <c r="AC31" i="87"/>
  <c r="AG36" i="86"/>
  <c r="AG30" i="86"/>
  <c r="AH74" i="86"/>
  <c r="AE46" i="87" s="1"/>
  <c r="AH69" i="86"/>
  <c r="AH71" i="86"/>
  <c r="AH65" i="86"/>
  <c r="AH64" i="86"/>
  <c r="AH68" i="86"/>
  <c r="AH67" i="86"/>
  <c r="AH70" i="86"/>
  <c r="AH66" i="86"/>
  <c r="AH56" i="86"/>
  <c r="AF87" i="86"/>
  <c r="AH44" i="86"/>
  <c r="AH40" i="86"/>
  <c r="AH38" i="86"/>
  <c r="AH41" i="86"/>
  <c r="AH43" i="86"/>
  <c r="AH45" i="86"/>
  <c r="AH32" i="86" s="1"/>
  <c r="AH37" i="86"/>
  <c r="AG39" i="86"/>
  <c r="O84" i="87"/>
  <c r="O88" i="87" s="1"/>
  <c r="O55" i="87"/>
  <c r="O54" i="87"/>
  <c r="O42" i="87"/>
  <c r="AD52" i="87"/>
  <c r="AE17" i="87"/>
  <c r="AB48" i="87"/>
  <c r="AB85" i="87"/>
  <c r="AD94" i="87"/>
  <c r="AI358" i="86"/>
  <c r="AI91" i="86"/>
  <c r="AI109" i="86"/>
  <c r="AI78" i="86"/>
  <c r="AI62" i="86"/>
  <c r="AI55" i="86"/>
  <c r="AI28" i="86"/>
  <c r="AJ1" i="86"/>
  <c r="AI54" i="86"/>
  <c r="AI50" i="86"/>
  <c r="AI13" i="86"/>
  <c r="AC26" i="87"/>
  <c r="AC28" i="87" a="1"/>
  <c r="AC28" i="87" s="1"/>
  <c r="AC27" i="87" a="1"/>
  <c r="AC27" i="87" s="1"/>
  <c r="AD45" i="87" l="1"/>
  <c r="AE97" i="87"/>
  <c r="AH82" i="86"/>
  <c r="AE21" i="87" s="1"/>
  <c r="AH83" i="86"/>
  <c r="AE22" i="87" s="1"/>
  <c r="AH80" i="86"/>
  <c r="AE19" i="87" s="1"/>
  <c r="AH86" i="86"/>
  <c r="AE25" i="87" s="1"/>
  <c r="AH84" i="86"/>
  <c r="AE23" i="87" s="1"/>
  <c r="AH79" i="86"/>
  <c r="AE18" i="87" s="1"/>
  <c r="AH85" i="86"/>
  <c r="AE24" i="87" s="1"/>
  <c r="AH81" i="86"/>
  <c r="AE20" i="87" s="1"/>
  <c r="AG87" i="86"/>
  <c r="AE33" i="87"/>
  <c r="AH30" i="86"/>
  <c r="AH36" i="86"/>
  <c r="AG29" i="86"/>
  <c r="AG27" i="86" s="1"/>
  <c r="AD31" i="87"/>
  <c r="AH42" i="86"/>
  <c r="AI74" i="86"/>
  <c r="AF97" i="87" s="1"/>
  <c r="AI67" i="86"/>
  <c r="AI64" i="86"/>
  <c r="AI69" i="86"/>
  <c r="AI68" i="86"/>
  <c r="AI66" i="86"/>
  <c r="AI71" i="86"/>
  <c r="AI70" i="86"/>
  <c r="AI65" i="86"/>
  <c r="AC38" i="87"/>
  <c r="AC39" i="87" s="1"/>
  <c r="AC34" i="87"/>
  <c r="AC57" i="87"/>
  <c r="AC58" i="87" s="1"/>
  <c r="AB98" i="87"/>
  <c r="AB65" i="87"/>
  <c r="AH31" i="86"/>
  <c r="AE32" i="87" s="1"/>
  <c r="AI40" i="86"/>
  <c r="AI41" i="86"/>
  <c r="AI37" i="86"/>
  <c r="AI44" i="86"/>
  <c r="AI38" i="86"/>
  <c r="AI43" i="86"/>
  <c r="AI45" i="86"/>
  <c r="AI32" i="86" s="1"/>
  <c r="AI56" i="86"/>
  <c r="AH39" i="86"/>
  <c r="P41" i="87"/>
  <c r="P47" i="87" s="1"/>
  <c r="P49" i="87" s="1"/>
  <c r="O60" i="87"/>
  <c r="AD26" i="87"/>
  <c r="AD28" i="87" a="1"/>
  <c r="AD28" i="87" s="1"/>
  <c r="AD27" i="87" a="1"/>
  <c r="AD27" i="87" s="1"/>
  <c r="AC48" i="87"/>
  <c r="AJ358" i="86"/>
  <c r="AJ91" i="86"/>
  <c r="AJ109" i="86"/>
  <c r="AJ28" i="86"/>
  <c r="AK1" i="86"/>
  <c r="AJ54" i="86"/>
  <c r="AJ78" i="86"/>
  <c r="AJ50" i="86"/>
  <c r="AJ13" i="86"/>
  <c r="AJ62" i="86"/>
  <c r="AJ55" i="86"/>
  <c r="AI53" i="86"/>
  <c r="AE52" i="87"/>
  <c r="AF17" i="87"/>
  <c r="AC85" i="87"/>
  <c r="AE94" i="87"/>
  <c r="AI84" i="86" l="1"/>
  <c r="AF23" i="87" s="1"/>
  <c r="AE45" i="87"/>
  <c r="AI83" i="86"/>
  <c r="AF22" i="87" s="1"/>
  <c r="AI81" i="86"/>
  <c r="AF20" i="87" s="1"/>
  <c r="AF46" i="87"/>
  <c r="AH87" i="86"/>
  <c r="AI79" i="86"/>
  <c r="AF18" i="87" s="1"/>
  <c r="AI85" i="86"/>
  <c r="AF24" i="87" s="1"/>
  <c r="AI80" i="86"/>
  <c r="AF19" i="87" s="1"/>
  <c r="AI86" i="86"/>
  <c r="AF25" i="87" s="1"/>
  <c r="AI82" i="86"/>
  <c r="AF21" i="87" s="1"/>
  <c r="AI42" i="86"/>
  <c r="AF33" i="87"/>
  <c r="AF45" i="87" s="1"/>
  <c r="AI39" i="86"/>
  <c r="AJ53" i="86"/>
  <c r="AC98" i="87"/>
  <c r="AC65" i="87"/>
  <c r="AD34" i="87"/>
  <c r="AD57" i="87"/>
  <c r="AD58" i="87" s="1"/>
  <c r="AD38" i="87"/>
  <c r="AD39" i="87" s="1"/>
  <c r="AJ74" i="86"/>
  <c r="AG46" i="87" s="1"/>
  <c r="AJ67" i="86"/>
  <c r="AJ70" i="86"/>
  <c r="AJ69" i="86"/>
  <c r="AJ71" i="86"/>
  <c r="AJ64" i="86"/>
  <c r="AJ66" i="86"/>
  <c r="AJ68" i="86"/>
  <c r="AJ65" i="86"/>
  <c r="AJ44" i="86"/>
  <c r="AJ38" i="86"/>
  <c r="AJ43" i="86"/>
  <c r="AJ45" i="86"/>
  <c r="AJ32" i="86" s="1"/>
  <c r="AJ37" i="86"/>
  <c r="AJ40" i="86"/>
  <c r="AJ41" i="86"/>
  <c r="AI31" i="86"/>
  <c r="AF32" i="87" s="1"/>
  <c r="AE31" i="87"/>
  <c r="AH29" i="86"/>
  <c r="AH27" i="86" s="1"/>
  <c r="AI36" i="86"/>
  <c r="AI30" i="86"/>
  <c r="P42" i="87"/>
  <c r="P54" i="87"/>
  <c r="P84" i="87"/>
  <c r="P55" i="87"/>
  <c r="AF52" i="87"/>
  <c r="AG17" i="87"/>
  <c r="AD85" i="87"/>
  <c r="AE26" i="87"/>
  <c r="AE28" i="87" a="1"/>
  <c r="AE28" i="87" s="1"/>
  <c r="AE27" i="87" a="1"/>
  <c r="AE27" i="87" s="1"/>
  <c r="AJ56" i="86"/>
  <c r="AF94" i="87"/>
  <c r="AK91" i="86"/>
  <c r="AK109" i="86"/>
  <c r="AK358" i="86"/>
  <c r="AK54" i="86"/>
  <c r="AK56" i="86" s="1"/>
  <c r="AK78" i="86"/>
  <c r="AK50" i="86"/>
  <c r="AK13" i="86"/>
  <c r="AK62" i="86"/>
  <c r="AK55" i="86"/>
  <c r="AK28" i="86"/>
  <c r="AL1" i="86"/>
  <c r="AD48" i="87"/>
  <c r="AG97" i="87" l="1"/>
  <c r="AJ79" i="86"/>
  <c r="AG18" i="87" s="1"/>
  <c r="AJ82" i="86"/>
  <c r="AG21" i="87" s="1"/>
  <c r="AJ83" i="86"/>
  <c r="AG22" i="87" s="1"/>
  <c r="AJ84" i="86"/>
  <c r="AG23" i="87" s="1"/>
  <c r="AJ85" i="86"/>
  <c r="AG24" i="87" s="1"/>
  <c r="AJ80" i="86"/>
  <c r="AG19" i="87" s="1"/>
  <c r="AJ86" i="86"/>
  <c r="AG25" i="87" s="1"/>
  <c r="AJ81" i="86"/>
  <c r="AG20" i="87" s="1"/>
  <c r="AI87" i="86"/>
  <c r="AG33" i="87"/>
  <c r="AJ31" i="86"/>
  <c r="AG32" i="87" s="1"/>
  <c r="AJ42" i="86"/>
  <c r="AE38" i="87"/>
  <c r="AE39" i="87" s="1"/>
  <c r="AE34" i="87"/>
  <c r="AE57" i="87"/>
  <c r="AE58" i="87" s="1"/>
  <c r="AI29" i="86"/>
  <c r="AI27" i="86" s="1"/>
  <c r="AF31" i="87"/>
  <c r="AD65" i="87"/>
  <c r="AD98" i="87"/>
  <c r="AJ39" i="86"/>
  <c r="AJ36" i="86"/>
  <c r="AJ30" i="86"/>
  <c r="AK43" i="86"/>
  <c r="AK41" i="86"/>
  <c r="AK40" i="86"/>
  <c r="AK37" i="86"/>
  <c r="AK44" i="86"/>
  <c r="AK38" i="86"/>
  <c r="AK45" i="86"/>
  <c r="AK32" i="86" s="1"/>
  <c r="AK74" i="86"/>
  <c r="AK85" i="86" s="1"/>
  <c r="AH24" i="87" s="1"/>
  <c r="AK67" i="86"/>
  <c r="AK70" i="86"/>
  <c r="AK69" i="86"/>
  <c r="AK68" i="86"/>
  <c r="AK65" i="86"/>
  <c r="AK71" i="86"/>
  <c r="AK64" i="86"/>
  <c r="AK66" i="86"/>
  <c r="P88" i="87"/>
  <c r="P60" i="87"/>
  <c r="Q41" i="87"/>
  <c r="Q47" i="87" s="1"/>
  <c r="Q49" i="87" s="1"/>
  <c r="AF26" i="87"/>
  <c r="AF28" i="87" a="1"/>
  <c r="AF28" i="87" s="1"/>
  <c r="AF27" i="87" a="1"/>
  <c r="AF27" i="87" s="1"/>
  <c r="AL91" i="86"/>
  <c r="AL109" i="86"/>
  <c r="AL78" i="86"/>
  <c r="AL358" i="86"/>
  <c r="AL54" i="86"/>
  <c r="AL50" i="86"/>
  <c r="AL13" i="86"/>
  <c r="AL62" i="86"/>
  <c r="AL55" i="86"/>
  <c r="AL28" i="86"/>
  <c r="AM1" i="86"/>
  <c r="AG94" i="87"/>
  <c r="AE48" i="87"/>
  <c r="AG52" i="87"/>
  <c r="AH17" i="87"/>
  <c r="AK53" i="86"/>
  <c r="AE85" i="87"/>
  <c r="AG45" i="87" l="1"/>
  <c r="AJ87" i="86"/>
  <c r="AK80" i="86"/>
  <c r="AH19" i="87" s="1"/>
  <c r="AK86" i="86"/>
  <c r="AH25" i="87" s="1"/>
  <c r="AK42" i="86"/>
  <c r="AK82" i="86"/>
  <c r="AH21" i="87" s="1"/>
  <c r="AH97" i="87"/>
  <c r="AK81" i="86"/>
  <c r="AH20" i="87" s="1"/>
  <c r="AK83" i="86"/>
  <c r="AH22" i="87" s="1"/>
  <c r="AK84" i="86"/>
  <c r="AH23" i="87" s="1"/>
  <c r="AH46" i="87"/>
  <c r="AK79" i="86"/>
  <c r="AH18" i="87" s="1"/>
  <c r="AK31" i="86"/>
  <c r="AH32" i="87" s="1"/>
  <c r="AK39" i="86"/>
  <c r="AF57" i="87"/>
  <c r="AF58" i="87" s="1"/>
  <c r="AF34" i="87"/>
  <c r="AF38" i="87"/>
  <c r="AF39" i="87" s="1"/>
  <c r="AJ29" i="86"/>
  <c r="AJ27" i="86" s="1"/>
  <c r="AG31" i="87"/>
  <c r="AL74" i="86"/>
  <c r="AI97" i="87" s="1"/>
  <c r="AL67" i="86"/>
  <c r="AL71" i="86"/>
  <c r="AL69" i="86"/>
  <c r="AL64" i="86"/>
  <c r="AL66" i="86"/>
  <c r="AL65" i="86"/>
  <c r="AL70" i="86"/>
  <c r="AL68" i="86"/>
  <c r="AK30" i="86"/>
  <c r="AK36" i="86"/>
  <c r="AE98" i="87"/>
  <c r="AE65" i="87"/>
  <c r="AL56" i="86"/>
  <c r="AH33" i="87"/>
  <c r="AL43" i="86"/>
  <c r="AL37" i="86"/>
  <c r="AL45" i="86"/>
  <c r="AL32" i="86" s="1"/>
  <c r="AL41" i="86"/>
  <c r="AL38" i="86"/>
  <c r="AL44" i="86"/>
  <c r="AL40" i="86"/>
  <c r="Q84" i="87"/>
  <c r="Q88" i="87" s="1"/>
  <c r="Q55" i="87"/>
  <c r="Q54" i="87"/>
  <c r="Q60" i="87" s="1"/>
  <c r="Q42" i="87"/>
  <c r="AM109" i="86"/>
  <c r="AM78" i="86"/>
  <c r="AM358" i="86"/>
  <c r="AM91" i="86"/>
  <c r="AM50" i="86"/>
  <c r="AM13" i="86"/>
  <c r="AM62" i="86"/>
  <c r="AM55" i="86"/>
  <c r="AM28" i="86"/>
  <c r="AN1" i="86"/>
  <c r="AM54" i="86"/>
  <c r="AH52" i="87"/>
  <c r="AI17" i="87"/>
  <c r="AF85" i="87"/>
  <c r="AF48" i="87"/>
  <c r="AG26" i="87"/>
  <c r="AG28" i="87" a="1"/>
  <c r="AG28" i="87" s="1"/>
  <c r="AG27" i="87" a="1"/>
  <c r="AG27" i="87" s="1"/>
  <c r="AH94" i="87"/>
  <c r="AL53" i="86"/>
  <c r="AL79" i="86" l="1"/>
  <c r="AI18" i="87" s="1"/>
  <c r="AH45" i="87"/>
  <c r="AL84" i="86"/>
  <c r="AI23" i="87" s="1"/>
  <c r="AL83" i="86"/>
  <c r="AI22" i="87" s="1"/>
  <c r="AL85" i="86"/>
  <c r="AI24" i="87" s="1"/>
  <c r="AL80" i="86"/>
  <c r="AI19" i="87" s="1"/>
  <c r="AL86" i="86"/>
  <c r="AI25" i="87" s="1"/>
  <c r="AL81" i="86"/>
  <c r="AI20" i="87" s="1"/>
  <c r="AI46" i="87"/>
  <c r="AL82" i="86"/>
  <c r="AI21" i="87" s="1"/>
  <c r="AI33" i="87"/>
  <c r="AI45" i="87" s="1"/>
  <c r="AL39" i="86"/>
  <c r="AL42" i="86"/>
  <c r="AK87" i="86"/>
  <c r="AM56" i="86"/>
  <c r="AM74" i="86"/>
  <c r="AM85" i="86" s="1"/>
  <c r="AJ24" i="87" s="1"/>
  <c r="AM65" i="86"/>
  <c r="AM66" i="86"/>
  <c r="AM67" i="86"/>
  <c r="AM69" i="86"/>
  <c r="AM68" i="86"/>
  <c r="AM71" i="86"/>
  <c r="AM64" i="86"/>
  <c r="AM70" i="86"/>
  <c r="AL36" i="86"/>
  <c r="AL30" i="86"/>
  <c r="AG38" i="87"/>
  <c r="AG39" i="87" s="1"/>
  <c r="AG57" i="87"/>
  <c r="AG58" i="87" s="1"/>
  <c r="AG34" i="87"/>
  <c r="AH31" i="87"/>
  <c r="AK29" i="86"/>
  <c r="AK27" i="86" s="1"/>
  <c r="AL31" i="86"/>
  <c r="AI32" i="87" s="1"/>
  <c r="AF98" i="87"/>
  <c r="AF65" i="87"/>
  <c r="AM37" i="86"/>
  <c r="AM43" i="86"/>
  <c r="AM45" i="86"/>
  <c r="AM32" i="86" s="1"/>
  <c r="AM44" i="86"/>
  <c r="AM40" i="86"/>
  <c r="AM41" i="86"/>
  <c r="AM38" i="86"/>
  <c r="R41" i="87"/>
  <c r="R47" i="87" s="1"/>
  <c r="R49" i="87" s="1"/>
  <c r="AH26" i="87"/>
  <c r="AH27" i="87" a="1"/>
  <c r="AH27" i="87" s="1"/>
  <c r="AH28" i="87" a="1"/>
  <c r="AH28" i="87" s="1"/>
  <c r="AN109" i="86"/>
  <c r="AN358" i="86"/>
  <c r="AN91" i="86"/>
  <c r="AN50" i="86"/>
  <c r="AN13" i="86"/>
  <c r="AN62" i="86"/>
  <c r="AN55" i="86"/>
  <c r="AN78" i="86"/>
  <c r="AN28" i="86"/>
  <c r="AO1" i="86"/>
  <c r="AN54" i="86"/>
  <c r="AG85" i="87"/>
  <c r="AI52" i="87"/>
  <c r="AJ17" i="87"/>
  <c r="AG48" i="87"/>
  <c r="AM53" i="86"/>
  <c r="AI94" i="87"/>
  <c r="AJ97" i="87" l="1"/>
  <c r="AM86" i="86"/>
  <c r="AJ25" i="87" s="1"/>
  <c r="AJ46" i="87"/>
  <c r="AM80" i="86"/>
  <c r="AJ19" i="87" s="1"/>
  <c r="AM81" i="86"/>
  <c r="AJ20" i="87" s="1"/>
  <c r="AM82" i="86"/>
  <c r="AJ21" i="87" s="1"/>
  <c r="AM83" i="86"/>
  <c r="AJ22" i="87" s="1"/>
  <c r="AM84" i="86"/>
  <c r="AJ23" i="87" s="1"/>
  <c r="AM79" i="86"/>
  <c r="AJ18" i="87" s="1"/>
  <c r="AJ33" i="87"/>
  <c r="AL87" i="86"/>
  <c r="AN56" i="86"/>
  <c r="AM39" i="86"/>
  <c r="AN45" i="86"/>
  <c r="AN32" i="86" s="1"/>
  <c r="AN44" i="86"/>
  <c r="AN43" i="86"/>
  <c r="AN40" i="86"/>
  <c r="AN37" i="86"/>
  <c r="AN41" i="86"/>
  <c r="AN38" i="86"/>
  <c r="AM42" i="86"/>
  <c r="AH38" i="87"/>
  <c r="AH39" i="87" s="1"/>
  <c r="AH57" i="87"/>
  <c r="AH58" i="87" s="1"/>
  <c r="AH34" i="87"/>
  <c r="AM31" i="86"/>
  <c r="AJ32" i="87" s="1"/>
  <c r="AM30" i="86"/>
  <c r="AM36" i="86"/>
  <c r="AG98" i="87"/>
  <c r="AG65" i="87"/>
  <c r="AI31" i="87"/>
  <c r="AL29" i="86"/>
  <c r="AL27" i="86" s="1"/>
  <c r="AN74" i="86"/>
  <c r="AN86" i="86" s="1"/>
  <c r="AK25" i="87" s="1"/>
  <c r="AN71" i="86"/>
  <c r="AN65" i="86"/>
  <c r="AN64" i="86"/>
  <c r="AN67" i="86"/>
  <c r="AN69" i="86"/>
  <c r="AN70" i="86"/>
  <c r="AN68" i="86"/>
  <c r="AN66" i="86"/>
  <c r="R42" i="87"/>
  <c r="R55" i="87"/>
  <c r="R54" i="87"/>
  <c r="R84" i="87"/>
  <c r="AJ94" i="87"/>
  <c r="AN53" i="86"/>
  <c r="AI26" i="87"/>
  <c r="AI27" i="87" a="1"/>
  <c r="AI27" i="87" s="1"/>
  <c r="AI28" i="87" a="1"/>
  <c r="AI28" i="87" s="1"/>
  <c r="AH48" i="87"/>
  <c r="AO358" i="86"/>
  <c r="AO91" i="86"/>
  <c r="AO109" i="86"/>
  <c r="AO78" i="86"/>
  <c r="AO62" i="86"/>
  <c r="AO55" i="86"/>
  <c r="AO28" i="86"/>
  <c r="AP1" i="86"/>
  <c r="AO54" i="86"/>
  <c r="AO50" i="86"/>
  <c r="AO13" i="86"/>
  <c r="AH85" i="87"/>
  <c r="AJ52" i="87"/>
  <c r="AK17" i="87"/>
  <c r="AJ45" i="87" l="1"/>
  <c r="AM87" i="86"/>
  <c r="AK97" i="87"/>
  <c r="AN79" i="86"/>
  <c r="AK18" i="87" s="1"/>
  <c r="AN82" i="86"/>
  <c r="AK21" i="87" s="1"/>
  <c r="AK46" i="87"/>
  <c r="AN80" i="86"/>
  <c r="AK19" i="87" s="1"/>
  <c r="AK33" i="87"/>
  <c r="AN83" i="86"/>
  <c r="AK22" i="87" s="1"/>
  <c r="AN84" i="86"/>
  <c r="AK23" i="87" s="1"/>
  <c r="AN42" i="86"/>
  <c r="AN39" i="86"/>
  <c r="AO56" i="86"/>
  <c r="AO40" i="86"/>
  <c r="AO44" i="86"/>
  <c r="AO43" i="86"/>
  <c r="AO45" i="86"/>
  <c r="AO32" i="86" s="1"/>
  <c r="AO41" i="86"/>
  <c r="AM29" i="86"/>
  <c r="AM27" i="86" s="1"/>
  <c r="AJ31" i="87"/>
  <c r="AN31" i="86"/>
  <c r="AK32" i="87" s="1"/>
  <c r="G38" i="86"/>
  <c r="AO74" i="86"/>
  <c r="AO84" i="86" s="1"/>
  <c r="AL23" i="87" s="1"/>
  <c r="AO66" i="86"/>
  <c r="AO71" i="86"/>
  <c r="AO65" i="86"/>
  <c r="AO70" i="86"/>
  <c r="AO68" i="86"/>
  <c r="AO64" i="86"/>
  <c r="AO67" i="86"/>
  <c r="AO69" i="86"/>
  <c r="AN85" i="86"/>
  <c r="AK24" i="87" s="1"/>
  <c r="AN81" i="86"/>
  <c r="AK20" i="87" s="1"/>
  <c r="AI34" i="87"/>
  <c r="AI38" i="87"/>
  <c r="AI39" i="87" s="1"/>
  <c r="AI57" i="87"/>
  <c r="AI58" i="87" s="1"/>
  <c r="AH98" i="87"/>
  <c r="AH65" i="87"/>
  <c r="AN36" i="86"/>
  <c r="G36" i="86" s="1"/>
  <c r="AN30" i="86"/>
  <c r="G37" i="86"/>
  <c r="R88" i="87"/>
  <c r="R60" i="87"/>
  <c r="S41" i="87"/>
  <c r="S47" i="87" s="1"/>
  <c r="S49" i="87" s="1"/>
  <c r="AK94" i="87"/>
  <c r="AJ26" i="87"/>
  <c r="AJ27" i="87" a="1"/>
  <c r="AJ27" i="87" s="1"/>
  <c r="AJ28" i="87" a="1"/>
  <c r="AJ28" i="87" s="1"/>
  <c r="AP358" i="86"/>
  <c r="AP91" i="86"/>
  <c r="AP109" i="86"/>
  <c r="AP28" i="86"/>
  <c r="AQ1" i="86"/>
  <c r="AP78" i="86"/>
  <c r="AP54" i="86"/>
  <c r="AP50" i="86"/>
  <c r="AP13" i="86"/>
  <c r="AP62" i="86"/>
  <c r="AP55" i="86"/>
  <c r="AI48" i="87"/>
  <c r="AI85" i="87"/>
  <c r="AO53" i="86"/>
  <c r="AK52" i="87"/>
  <c r="AL17" i="87"/>
  <c r="AK45" i="87" l="1"/>
  <c r="AO42" i="86"/>
  <c r="AO31" i="86"/>
  <c r="AL32" i="87" s="1"/>
  <c r="AO81" i="86"/>
  <c r="AL20" i="87" s="1"/>
  <c r="AO82" i="86"/>
  <c r="AL21" i="87" s="1"/>
  <c r="AO85" i="86"/>
  <c r="AL24" i="87" s="1"/>
  <c r="AO86" i="86"/>
  <c r="AL25" i="87" s="1"/>
  <c r="AL46" i="87"/>
  <c r="AN87" i="86"/>
  <c r="AO79" i="86"/>
  <c r="AL18" i="87" s="1"/>
  <c r="AO80" i="86"/>
  <c r="AL19" i="87" s="1"/>
  <c r="AN29" i="86"/>
  <c r="AN27" i="86" s="1"/>
  <c r="AK31" i="87"/>
  <c r="AI65" i="87"/>
  <c r="AI98" i="87"/>
  <c r="AP53" i="86"/>
  <c r="AJ57" i="87"/>
  <c r="AJ58" i="87" s="1"/>
  <c r="AJ34" i="87"/>
  <c r="AJ38" i="87"/>
  <c r="AJ39" i="87" s="1"/>
  <c r="AL33" i="87"/>
  <c r="AO83" i="86"/>
  <c r="AL22" i="87" s="1"/>
  <c r="AP44" i="86"/>
  <c r="AP41" i="86"/>
  <c r="AP43" i="86"/>
  <c r="AP40" i="86"/>
  <c r="AP45" i="86"/>
  <c r="AP32" i="86" s="1"/>
  <c r="AO39" i="86"/>
  <c r="AO30" i="86"/>
  <c r="AL97" i="87"/>
  <c r="AP74" i="86"/>
  <c r="AP86" i="86" s="1"/>
  <c r="AM25" i="87" s="1"/>
  <c r="AP69" i="86"/>
  <c r="AP71" i="86"/>
  <c r="AP64" i="86"/>
  <c r="AP68" i="86"/>
  <c r="AP65" i="86"/>
  <c r="AP66" i="86"/>
  <c r="AP67" i="86"/>
  <c r="AP70" i="86"/>
  <c r="S42" i="87"/>
  <c r="S54" i="87"/>
  <c r="S60" i="87" s="1"/>
  <c r="S84" i="87"/>
  <c r="S88" i="87" s="1"/>
  <c r="S55" i="87"/>
  <c r="AJ85" i="87"/>
  <c r="AL94" i="87"/>
  <c r="AP56" i="86"/>
  <c r="AL52" i="87"/>
  <c r="AM17" i="87"/>
  <c r="AK26" i="87"/>
  <c r="AK27" i="87" a="1"/>
  <c r="AK27" i="87" s="1"/>
  <c r="AK28" i="87" a="1"/>
  <c r="AK28" i="87" s="1"/>
  <c r="AQ358" i="86"/>
  <c r="AQ91" i="86"/>
  <c r="AQ109" i="86"/>
  <c r="AQ78" i="86"/>
  <c r="AQ54" i="86"/>
  <c r="AQ50" i="86"/>
  <c r="AQ13" i="86"/>
  <c r="AQ62" i="86"/>
  <c r="AQ55" i="86"/>
  <c r="AQ28" i="86"/>
  <c r="AR1" i="86"/>
  <c r="AJ48" i="87"/>
  <c r="AL45" i="87" l="1"/>
  <c r="AO87" i="86"/>
  <c r="AP84" i="86"/>
  <c r="AM23" i="87" s="1"/>
  <c r="AP80" i="86"/>
  <c r="AM19" i="87" s="1"/>
  <c r="AP83" i="86"/>
  <c r="AM22" i="87" s="1"/>
  <c r="AP85" i="86"/>
  <c r="AM24" i="87" s="1"/>
  <c r="AP79" i="86"/>
  <c r="AM18" i="87" s="1"/>
  <c r="AM33" i="87"/>
  <c r="AM46" i="87"/>
  <c r="AP81" i="86"/>
  <c r="AM20" i="87" s="1"/>
  <c r="AP82" i="86"/>
  <c r="AM21" i="87" s="1"/>
  <c r="AM97" i="87"/>
  <c r="AP30" i="86"/>
  <c r="AP39" i="86"/>
  <c r="AK57" i="87"/>
  <c r="AK58" i="87" s="1"/>
  <c r="AK38" i="87"/>
  <c r="AK39" i="87" s="1"/>
  <c r="AK34" i="87"/>
  <c r="AQ44" i="86"/>
  <c r="AQ43" i="86"/>
  <c r="AQ41" i="86"/>
  <c r="AQ45" i="86"/>
  <c r="AQ32" i="86" s="1"/>
  <c r="AQ40" i="86"/>
  <c r="AP42" i="86"/>
  <c r="AJ65" i="87"/>
  <c r="AJ98" i="87"/>
  <c r="AL31" i="87"/>
  <c r="AL57" i="87" s="1"/>
  <c r="AO29" i="86"/>
  <c r="AO27" i="86" s="1"/>
  <c r="AQ53" i="86"/>
  <c r="AQ74" i="86"/>
  <c r="AN46" i="87" s="1"/>
  <c r="AQ69" i="86"/>
  <c r="AQ68" i="86"/>
  <c r="AQ70" i="86"/>
  <c r="AQ65" i="86"/>
  <c r="AQ71" i="86"/>
  <c r="AQ64" i="86"/>
  <c r="AQ66" i="86"/>
  <c r="AQ67" i="86"/>
  <c r="AP31" i="86"/>
  <c r="AM32" i="87" s="1"/>
  <c r="T41" i="87"/>
  <c r="T47" i="87" s="1"/>
  <c r="T49" i="87" s="1"/>
  <c r="AK48" i="87"/>
  <c r="AR91" i="86"/>
  <c r="AR109" i="86"/>
  <c r="AR78" i="86"/>
  <c r="AR358" i="86"/>
  <c r="AR54" i="86"/>
  <c r="AR50" i="86"/>
  <c r="AR13" i="86"/>
  <c r="AR62" i="86"/>
  <c r="AR55" i="86"/>
  <c r="AR28" i="86"/>
  <c r="AS1" i="86"/>
  <c r="AK85" i="87"/>
  <c r="AM52" i="87"/>
  <c r="AN17" i="87"/>
  <c r="AQ56" i="86"/>
  <c r="AM94" i="87"/>
  <c r="AL26" i="87"/>
  <c r="AL27" i="87" a="1"/>
  <c r="AL27" i="87" s="1"/>
  <c r="AL28" i="87" a="1"/>
  <c r="AL28" i="87" s="1"/>
  <c r="AM45" i="87" l="1"/>
  <c r="AQ80" i="86"/>
  <c r="AN19" i="87" s="1"/>
  <c r="AQ83" i="86"/>
  <c r="AN22" i="87" s="1"/>
  <c r="AQ84" i="86"/>
  <c r="AN23" i="87" s="1"/>
  <c r="AQ86" i="86"/>
  <c r="AN25" i="87" s="1"/>
  <c r="AQ85" i="86"/>
  <c r="AN24" i="87" s="1"/>
  <c r="AQ79" i="86"/>
  <c r="AN18" i="87" s="1"/>
  <c r="AN97" i="87"/>
  <c r="AQ81" i="86"/>
  <c r="AN20" i="87" s="1"/>
  <c r="AQ82" i="86"/>
  <c r="AN21" i="87" s="1"/>
  <c r="AL58" i="87"/>
  <c r="AP87" i="86"/>
  <c r="AR53" i="86"/>
  <c r="AQ31" i="86"/>
  <c r="AN32" i="87" s="1"/>
  <c r="AQ42" i="86"/>
  <c r="AR43" i="86"/>
  <c r="AR40" i="86"/>
  <c r="AR45" i="86"/>
  <c r="AR32" i="86" s="1"/>
  <c r="AR41" i="86"/>
  <c r="AR44" i="86"/>
  <c r="AQ30" i="86"/>
  <c r="AQ39" i="86"/>
  <c r="AK65" i="87"/>
  <c r="AK98" i="87"/>
  <c r="AR74" i="86"/>
  <c r="AR86" i="86" s="1"/>
  <c r="AO25" i="87" s="1"/>
  <c r="AR69" i="86"/>
  <c r="AR71" i="86"/>
  <c r="AR70" i="86"/>
  <c r="AR64" i="86"/>
  <c r="AR65" i="86"/>
  <c r="AR68" i="86"/>
  <c r="AR67" i="86"/>
  <c r="AR66" i="86"/>
  <c r="AL34" i="87"/>
  <c r="AL38" i="87"/>
  <c r="AL39" i="87" s="1"/>
  <c r="AN33" i="87"/>
  <c r="AP29" i="86"/>
  <c r="AP27" i="86" s="1"/>
  <c r="AM31" i="87"/>
  <c r="T42" i="87"/>
  <c r="T55" i="87"/>
  <c r="T84" i="87"/>
  <c r="T88" i="87" s="1"/>
  <c r="T54" i="87"/>
  <c r="AN52" i="87"/>
  <c r="AO17" i="87"/>
  <c r="AL85" i="87"/>
  <c r="AM26" i="87"/>
  <c r="AM27" i="87" a="1"/>
  <c r="AM27" i="87" s="1"/>
  <c r="AM28" i="87" a="1"/>
  <c r="AM28" i="87" s="1"/>
  <c r="AN94" i="87"/>
  <c r="AL48" i="87"/>
  <c r="AS109" i="86"/>
  <c r="AS78" i="86"/>
  <c r="AS358" i="86"/>
  <c r="AS91" i="86"/>
  <c r="AS50" i="86"/>
  <c r="AS13" i="86"/>
  <c r="AS62" i="86"/>
  <c r="AS55" i="86"/>
  <c r="AS28" i="86"/>
  <c r="AT1" i="86"/>
  <c r="AS54" i="86"/>
  <c r="AR56" i="86"/>
  <c r="AS53" i="86" l="1"/>
  <c r="AN45" i="87"/>
  <c r="AQ87" i="86"/>
  <c r="AO46" i="87"/>
  <c r="AR82" i="86"/>
  <c r="AO21" i="87" s="1"/>
  <c r="AR31" i="86"/>
  <c r="AO32" i="87" s="1"/>
  <c r="AR81" i="86"/>
  <c r="AO20" i="87" s="1"/>
  <c r="AO33" i="87"/>
  <c r="AR83" i="86"/>
  <c r="AO22" i="87" s="1"/>
  <c r="AO97" i="87"/>
  <c r="AR39" i="86"/>
  <c r="AR30" i="86"/>
  <c r="AS43" i="86"/>
  <c r="AS45" i="86"/>
  <c r="AS32" i="86" s="1"/>
  <c r="AS44" i="86"/>
  <c r="AS41" i="86"/>
  <c r="AS40" i="86"/>
  <c r="AL65" i="87"/>
  <c r="AL98" i="87"/>
  <c r="AR42" i="86"/>
  <c r="AS74" i="86"/>
  <c r="AS81" i="86" s="1"/>
  <c r="AP20" i="87" s="1"/>
  <c r="AS67" i="86"/>
  <c r="AS69" i="86"/>
  <c r="AS71" i="86"/>
  <c r="AS64" i="86"/>
  <c r="AS65" i="86"/>
  <c r="AS66" i="86"/>
  <c r="AS68" i="86"/>
  <c r="AS70" i="86"/>
  <c r="AR84" i="86"/>
  <c r="AO23" i="87" s="1"/>
  <c r="AR79" i="86"/>
  <c r="AO18" i="87" s="1"/>
  <c r="AR85" i="86"/>
  <c r="AO24" i="87" s="1"/>
  <c r="AR80" i="86"/>
  <c r="AO19" i="87" s="1"/>
  <c r="AM57" i="87"/>
  <c r="AM58" i="87" s="1"/>
  <c r="AM34" i="87"/>
  <c r="AM38" i="87"/>
  <c r="AM39" i="87" s="1"/>
  <c r="AN31" i="87"/>
  <c r="AQ29" i="86"/>
  <c r="AQ27" i="86" s="1"/>
  <c r="T60" i="87"/>
  <c r="U41" i="87"/>
  <c r="U47" i="87" s="1"/>
  <c r="U49" i="87" s="1"/>
  <c r="AO94" i="87"/>
  <c r="AO52" i="87"/>
  <c r="AP17" i="87"/>
  <c r="AN26" i="87"/>
  <c r="AN27" i="87" a="1"/>
  <c r="AN27" i="87" s="1"/>
  <c r="AN28" i="87" a="1"/>
  <c r="AN28" i="87" s="1"/>
  <c r="AM48" i="87"/>
  <c r="AS56" i="86"/>
  <c r="AM85" i="87"/>
  <c r="AT109" i="86"/>
  <c r="AT358" i="86"/>
  <c r="AT91" i="86"/>
  <c r="AT50" i="86"/>
  <c r="AT13" i="86"/>
  <c r="AT62" i="86"/>
  <c r="AT55" i="86"/>
  <c r="AT28" i="86"/>
  <c r="AU1" i="86"/>
  <c r="AT54" i="86"/>
  <c r="AT78" i="86"/>
  <c r="AS85" i="86" l="1"/>
  <c r="AP24" i="87" s="1"/>
  <c r="AP46" i="87"/>
  <c r="AS84" i="86"/>
  <c r="AP23" i="87" s="1"/>
  <c r="AS31" i="86"/>
  <c r="AP32" i="87" s="1"/>
  <c r="AO45" i="87"/>
  <c r="AP97" i="87"/>
  <c r="AS79" i="86"/>
  <c r="AP18" i="87" s="1"/>
  <c r="AS82" i="86"/>
  <c r="AP21" i="87" s="1"/>
  <c r="AT56" i="86"/>
  <c r="AS83" i="86"/>
  <c r="AP22" i="87" s="1"/>
  <c r="AM98" i="87"/>
  <c r="AM65" i="87"/>
  <c r="AT43" i="86"/>
  <c r="AT45" i="86"/>
  <c r="AT32" i="86" s="1"/>
  <c r="AT40" i="86"/>
  <c r="AT44" i="86"/>
  <c r="AT41" i="86"/>
  <c r="AS42" i="86"/>
  <c r="AS30" i="86"/>
  <c r="AS39" i="86"/>
  <c r="AR87" i="86"/>
  <c r="AS80" i="86"/>
  <c r="AP19" i="87" s="1"/>
  <c r="AS86" i="86"/>
  <c r="AP25" i="87" s="1"/>
  <c r="AN38" i="87"/>
  <c r="AN39" i="87" s="1"/>
  <c r="AN57" i="87"/>
  <c r="AN58" i="87" s="1"/>
  <c r="AN34" i="87"/>
  <c r="AT74" i="86"/>
  <c r="AT86" i="86" s="1"/>
  <c r="AQ25" i="87" s="1"/>
  <c r="AT67" i="86"/>
  <c r="AT69" i="86"/>
  <c r="AT71" i="86"/>
  <c r="AT64" i="86"/>
  <c r="AT65" i="86"/>
  <c r="AT68" i="86"/>
  <c r="AT70" i="86"/>
  <c r="AT66" i="86"/>
  <c r="AP33" i="87"/>
  <c r="AO31" i="87"/>
  <c r="AR29" i="86"/>
  <c r="AR27" i="86" s="1"/>
  <c r="U84" i="87"/>
  <c r="U55" i="87"/>
  <c r="U54" i="87"/>
  <c r="U60" i="87" s="1"/>
  <c r="U42" i="87"/>
  <c r="AU358" i="86"/>
  <c r="AU91" i="86"/>
  <c r="AU109" i="86"/>
  <c r="AU78" i="86"/>
  <c r="AU62" i="86"/>
  <c r="AU55" i="86"/>
  <c r="AU28" i="86"/>
  <c r="AV1" i="86"/>
  <c r="AU54" i="86"/>
  <c r="AU50" i="86"/>
  <c r="AU13" i="86"/>
  <c r="AP52" i="87"/>
  <c r="AQ17" i="87"/>
  <c r="AO26" i="87"/>
  <c r="AO27" i="87" a="1"/>
  <c r="AO27" i="87" s="1"/>
  <c r="AO28" i="87" a="1"/>
  <c r="AO28" i="87" s="1"/>
  <c r="AP94" i="87"/>
  <c r="AN48" i="87"/>
  <c r="AT53" i="86"/>
  <c r="AN85" i="87"/>
  <c r="AU53" i="86" l="1"/>
  <c r="AP45" i="87"/>
  <c r="AT31" i="86"/>
  <c r="AQ32" i="87" s="1"/>
  <c r="AT79" i="86"/>
  <c r="AQ18" i="87" s="1"/>
  <c r="AT80" i="86"/>
  <c r="AQ19" i="87" s="1"/>
  <c r="AQ97" i="87"/>
  <c r="AT85" i="86"/>
  <c r="AQ24" i="87" s="1"/>
  <c r="AT82" i="86"/>
  <c r="AQ21" i="87" s="1"/>
  <c r="AQ46" i="87"/>
  <c r="AS87" i="86"/>
  <c r="AT83" i="86"/>
  <c r="AQ22" i="87" s="1"/>
  <c r="AT84" i="86"/>
  <c r="AQ23" i="87" s="1"/>
  <c r="AT81" i="86"/>
  <c r="AQ20" i="87" s="1"/>
  <c r="AQ33" i="87"/>
  <c r="AT42" i="86"/>
  <c r="AO34" i="87"/>
  <c r="AO38" i="87"/>
  <c r="AO39" i="87" s="1"/>
  <c r="AS29" i="86"/>
  <c r="AS27" i="86" s="1"/>
  <c r="AP31" i="87"/>
  <c r="AU74" i="86"/>
  <c r="AU83" i="86" s="1"/>
  <c r="AR22" i="87" s="1"/>
  <c r="AU65" i="86"/>
  <c r="AU70" i="86"/>
  <c r="AU69" i="86"/>
  <c r="AU67" i="86"/>
  <c r="AU64" i="86"/>
  <c r="AU66" i="86"/>
  <c r="AU68" i="86"/>
  <c r="AU71" i="86"/>
  <c r="AT39" i="86"/>
  <c r="AT30" i="86"/>
  <c r="AO57" i="87"/>
  <c r="AO58" i="87" s="1"/>
  <c r="AU43" i="86"/>
  <c r="AU45" i="86"/>
  <c r="AU32" i="86" s="1"/>
  <c r="AU40" i="86"/>
  <c r="AU41" i="86"/>
  <c r="AU44" i="86"/>
  <c r="AN65" i="87"/>
  <c r="AN98" i="87"/>
  <c r="V41" i="87"/>
  <c r="V47" i="87" s="1"/>
  <c r="V49" i="87" s="1"/>
  <c r="U88" i="87"/>
  <c r="AQ94" i="87"/>
  <c r="AO48" i="87"/>
  <c r="AQ52" i="87"/>
  <c r="AR17" i="87"/>
  <c r="AO85" i="87"/>
  <c r="AP26" i="87"/>
  <c r="AP27" i="87" a="1"/>
  <c r="AP27" i="87" s="1"/>
  <c r="AP28" i="87" a="1"/>
  <c r="AP28" i="87" s="1"/>
  <c r="AU56" i="86"/>
  <c r="AV358" i="86"/>
  <c r="AV91" i="86"/>
  <c r="AV109" i="86"/>
  <c r="AV28" i="86"/>
  <c r="AW1" i="86"/>
  <c r="AV54" i="86"/>
  <c r="AV78" i="86"/>
  <c r="AV50" i="86"/>
  <c r="AV13" i="86"/>
  <c r="AV62" i="86"/>
  <c r="AV55" i="86"/>
  <c r="AQ45" i="87" l="1"/>
  <c r="AT87" i="86"/>
  <c r="AU84" i="86"/>
  <c r="AR23" i="87" s="1"/>
  <c r="AU79" i="86"/>
  <c r="AR18" i="87" s="1"/>
  <c r="AU85" i="86"/>
  <c r="AR24" i="87" s="1"/>
  <c r="AU86" i="86"/>
  <c r="AR25" i="87" s="1"/>
  <c r="AR46" i="87"/>
  <c r="AU80" i="86"/>
  <c r="AR19" i="87" s="1"/>
  <c r="AU81" i="86"/>
  <c r="AR20" i="87" s="1"/>
  <c r="AU82" i="86"/>
  <c r="AR21" i="87" s="1"/>
  <c r="AR97" i="87"/>
  <c r="AP34" i="87"/>
  <c r="AP38" i="87"/>
  <c r="AP39" i="87" s="1"/>
  <c r="AP57" i="87"/>
  <c r="AP58" i="87" s="1"/>
  <c r="AU31" i="86"/>
  <c r="AR32" i="87" s="1"/>
  <c r="AV74" i="86"/>
  <c r="AS46" i="87" s="1"/>
  <c r="AV71" i="86"/>
  <c r="AV64" i="86"/>
  <c r="AV65" i="86"/>
  <c r="AV66" i="86"/>
  <c r="AV67" i="86"/>
  <c r="AV69" i="86"/>
  <c r="AV68" i="86"/>
  <c r="AV70" i="86"/>
  <c r="AQ31" i="87"/>
  <c r="AT29" i="86"/>
  <c r="AT27" i="86" s="1"/>
  <c r="AU39" i="86"/>
  <c r="AU30" i="86"/>
  <c r="AO98" i="87"/>
  <c r="AO65" i="87"/>
  <c r="AV40" i="86"/>
  <c r="AV41" i="86"/>
  <c r="AV44" i="86"/>
  <c r="AV43" i="86"/>
  <c r="AV45" i="86"/>
  <c r="AV32" i="86" s="1"/>
  <c r="AV56" i="86"/>
  <c r="AR33" i="87"/>
  <c r="AU42" i="86"/>
  <c r="V42" i="87"/>
  <c r="V54" i="87"/>
  <c r="V84" i="87"/>
  <c r="V88" i="87" s="1"/>
  <c r="V55" i="87"/>
  <c r="AR94" i="87"/>
  <c r="AP48" i="87"/>
  <c r="AQ26" i="87"/>
  <c r="AQ27" i="87" a="1"/>
  <c r="AQ27" i="87" s="1"/>
  <c r="AQ28" i="87" a="1"/>
  <c r="AQ28" i="87" s="1"/>
  <c r="AR52" i="87"/>
  <c r="AS17" i="87"/>
  <c r="AV53" i="86"/>
  <c r="AW358" i="86"/>
  <c r="AW91" i="86"/>
  <c r="AW109" i="86"/>
  <c r="AW54" i="86"/>
  <c r="AW78" i="86"/>
  <c r="AW50" i="86"/>
  <c r="AW13" i="86"/>
  <c r="AW62" i="86"/>
  <c r="AW55" i="86"/>
  <c r="AW28" i="86"/>
  <c r="AX1" i="86"/>
  <c r="AP85" i="87"/>
  <c r="AV82" i="86" l="1"/>
  <c r="AS21" i="87" s="1"/>
  <c r="AV83" i="86"/>
  <c r="AS22" i="87" s="1"/>
  <c r="AV84" i="86"/>
  <c r="AS23" i="87" s="1"/>
  <c r="AV85" i="86"/>
  <c r="AS24" i="87" s="1"/>
  <c r="AR45" i="87"/>
  <c r="AV80" i="86"/>
  <c r="AS19" i="87" s="1"/>
  <c r="AV86" i="86"/>
  <c r="AS25" i="87" s="1"/>
  <c r="AV79" i="86"/>
  <c r="AS97" i="87"/>
  <c r="AV81" i="86"/>
  <c r="AS20" i="87" s="1"/>
  <c r="AU87" i="86"/>
  <c r="AV31" i="86"/>
  <c r="AS32" i="87" s="1"/>
  <c r="AS33" i="87"/>
  <c r="AW56" i="86"/>
  <c r="AW53" i="86"/>
  <c r="AP65" i="87"/>
  <c r="AP98" i="87"/>
  <c r="AW45" i="86"/>
  <c r="AW32" i="86" s="1"/>
  <c r="AW44" i="86"/>
  <c r="AW43" i="86"/>
  <c r="AW41" i="86"/>
  <c r="AW40" i="86"/>
  <c r="AQ34" i="87"/>
  <c r="AQ38" i="87"/>
  <c r="AQ39" i="87" s="1"/>
  <c r="AQ57" i="87"/>
  <c r="AQ58" i="87" s="1"/>
  <c r="AW74" i="86"/>
  <c r="AT46" i="87" s="1"/>
  <c r="AW68" i="86"/>
  <c r="AW64" i="86"/>
  <c r="AW65" i="86"/>
  <c r="AW71" i="86"/>
  <c r="AW67" i="86"/>
  <c r="AW66" i="86"/>
  <c r="AW70" i="86"/>
  <c r="AW69" i="86"/>
  <c r="AV30" i="86"/>
  <c r="AV39" i="86"/>
  <c r="AV42" i="86"/>
  <c r="AR31" i="87"/>
  <c r="AU29" i="86"/>
  <c r="AU27" i="86" s="1"/>
  <c r="V60" i="87"/>
  <c r="W41" i="87"/>
  <c r="W47" i="87" s="1"/>
  <c r="W49" i="87" s="1"/>
  <c r="AQ48" i="87"/>
  <c r="AX358" i="86"/>
  <c r="AX91" i="86"/>
  <c r="AX109" i="86"/>
  <c r="AX78" i="86"/>
  <c r="AX54" i="86"/>
  <c r="AX50" i="86"/>
  <c r="AX13" i="86"/>
  <c r="AX62" i="86"/>
  <c r="AX55" i="86"/>
  <c r="AX28" i="86"/>
  <c r="AY1" i="86"/>
  <c r="AQ85" i="87"/>
  <c r="AS94" i="87"/>
  <c r="AS52" i="87"/>
  <c r="AT17" i="87"/>
  <c r="AR26" i="87"/>
  <c r="AR28" i="87" a="1"/>
  <c r="AR28" i="87" s="1"/>
  <c r="AR27" i="87" a="1"/>
  <c r="AR27" i="87" s="1"/>
  <c r="AV87" i="86" l="1"/>
  <c r="AS18" i="87"/>
  <c r="AS28" i="87" s="1" a="1"/>
  <c r="AS28" i="87" s="1"/>
  <c r="AW82" i="86"/>
  <c r="AT21" i="87" s="1"/>
  <c r="AS45" i="87"/>
  <c r="AW83" i="86"/>
  <c r="AT22" i="87" s="1"/>
  <c r="AW80" i="86"/>
  <c r="AT19" i="87" s="1"/>
  <c r="AW81" i="86"/>
  <c r="AT20" i="87" s="1"/>
  <c r="AT97" i="87"/>
  <c r="AW79" i="86"/>
  <c r="AT18" i="87" s="1"/>
  <c r="AW85" i="86"/>
  <c r="AT24" i="87" s="1"/>
  <c r="AW84" i="86"/>
  <c r="AT23" i="87" s="1"/>
  <c r="AW86" i="86"/>
  <c r="AT25" i="87" s="1"/>
  <c r="AX74" i="86"/>
  <c r="AU97" i="87" s="1"/>
  <c r="AX69" i="86"/>
  <c r="AX71" i="86"/>
  <c r="AX65" i="86"/>
  <c r="AX64" i="86"/>
  <c r="AX70" i="86"/>
  <c r="AX68" i="86"/>
  <c r="AX67" i="86"/>
  <c r="AX66" i="86"/>
  <c r="AT33" i="87"/>
  <c r="AS31" i="87"/>
  <c r="AV29" i="86"/>
  <c r="AV27" i="86" s="1"/>
  <c r="AQ98" i="87"/>
  <c r="AQ65" i="87"/>
  <c r="AW39" i="86"/>
  <c r="AW30" i="86"/>
  <c r="AX56" i="86"/>
  <c r="AR57" i="87"/>
  <c r="AR58" i="87" s="1"/>
  <c r="AR34" i="87"/>
  <c r="AR38" i="87"/>
  <c r="AR39" i="87" s="1"/>
  <c r="AW31" i="86"/>
  <c r="AT32" i="87" s="1"/>
  <c r="AX43" i="86"/>
  <c r="AX40" i="86"/>
  <c r="AX45" i="86"/>
  <c r="AX32" i="86" s="1"/>
  <c r="AX41" i="86"/>
  <c r="AX44" i="86"/>
  <c r="AW42" i="86"/>
  <c r="W54" i="87"/>
  <c r="W60" i="87" s="1"/>
  <c r="W84" i="87"/>
  <c r="W55" i="87"/>
  <c r="W42" i="87"/>
  <c r="AT52" i="87"/>
  <c r="AU17" i="87"/>
  <c r="AR48" i="87"/>
  <c r="AY109" i="86"/>
  <c r="AY78" i="86"/>
  <c r="AY358" i="86"/>
  <c r="AY91" i="86"/>
  <c r="AY50" i="86"/>
  <c r="AY13" i="86"/>
  <c r="AY62" i="86"/>
  <c r="AY55" i="86"/>
  <c r="AY28" i="86"/>
  <c r="AZ1" i="86"/>
  <c r="AY54" i="86"/>
  <c r="AR85" i="87"/>
  <c r="AT94" i="87"/>
  <c r="AX53" i="86"/>
  <c r="AS26" i="87" l="1"/>
  <c r="AS85" i="87" s="1"/>
  <c r="AS27" i="87" a="1"/>
  <c r="AS27" i="87" s="1"/>
  <c r="AS48" i="87" s="1"/>
  <c r="AX83" i="86"/>
  <c r="AU22" i="87" s="1"/>
  <c r="AX86" i="86"/>
  <c r="AU25" i="87" s="1"/>
  <c r="AX84" i="86"/>
  <c r="AU23" i="87" s="1"/>
  <c r="AX79" i="86"/>
  <c r="AU18" i="87" s="1"/>
  <c r="AX85" i="86"/>
  <c r="AU24" i="87" s="1"/>
  <c r="AX80" i="86"/>
  <c r="AU19" i="87" s="1"/>
  <c r="AX81" i="86"/>
  <c r="AU20" i="87" s="1"/>
  <c r="AU46" i="87"/>
  <c r="AX82" i="86"/>
  <c r="AU21" i="87" s="1"/>
  <c r="AT45" i="87"/>
  <c r="AW87" i="86"/>
  <c r="AU33" i="87"/>
  <c r="AU45" i="87" s="1"/>
  <c r="AX42" i="86"/>
  <c r="AW29" i="86"/>
  <c r="AW27" i="86" s="1"/>
  <c r="AT31" i="87"/>
  <c r="AS38" i="87"/>
  <c r="AS39" i="87" s="1"/>
  <c r="AS34" i="87"/>
  <c r="AS57" i="87"/>
  <c r="AS58" i="87" s="1"/>
  <c r="AX31" i="86"/>
  <c r="AU32" i="87" s="1"/>
  <c r="AR65" i="87"/>
  <c r="AR98" i="87"/>
  <c r="AY74" i="86"/>
  <c r="AY84" i="86" s="1"/>
  <c r="AV23" i="87" s="1"/>
  <c r="AY69" i="86"/>
  <c r="AY71" i="86"/>
  <c r="AY64" i="86"/>
  <c r="AY65" i="86"/>
  <c r="AY70" i="86"/>
  <c r="AY67" i="86"/>
  <c r="AY66" i="86"/>
  <c r="AY68" i="86"/>
  <c r="AY56" i="86"/>
  <c r="AY40" i="86"/>
  <c r="AY45" i="86"/>
  <c r="AY32" i="86" s="1"/>
  <c r="AY41" i="86"/>
  <c r="AY43" i="86"/>
  <c r="AY44" i="86"/>
  <c r="AX39" i="86"/>
  <c r="AX30" i="86"/>
  <c r="X41" i="87"/>
  <c r="X47" i="87" s="1"/>
  <c r="X49" i="87" s="1"/>
  <c r="W88" i="87"/>
  <c r="AZ109" i="86"/>
  <c r="AZ358" i="86"/>
  <c r="AZ91" i="86"/>
  <c r="AZ50" i="86"/>
  <c r="AZ13" i="86"/>
  <c r="AZ62" i="86"/>
  <c r="AZ55" i="86"/>
  <c r="AZ78" i="86"/>
  <c r="AZ28" i="86"/>
  <c r="BA1" i="86"/>
  <c r="AZ54" i="86"/>
  <c r="AY53" i="86"/>
  <c r="AU52" i="87"/>
  <c r="AV17" i="87"/>
  <c r="AU94" i="87"/>
  <c r="AT26" i="87"/>
  <c r="AT28" i="87" a="1"/>
  <c r="AT28" i="87" s="1"/>
  <c r="AT27" i="87" a="1"/>
  <c r="AT27" i="87" s="1"/>
  <c r="AX87" i="86" l="1"/>
  <c r="AY42" i="86"/>
  <c r="AY79" i="86"/>
  <c r="AV18" i="87" s="1"/>
  <c r="AY85" i="86"/>
  <c r="AV24" i="87" s="1"/>
  <c r="AY80" i="86"/>
  <c r="AV19" i="87" s="1"/>
  <c r="AY86" i="86"/>
  <c r="AV25" i="87" s="1"/>
  <c r="AZ56" i="86"/>
  <c r="AS65" i="87"/>
  <c r="AS98" i="87"/>
  <c r="AY31" i="86"/>
  <c r="AV32" i="87" s="1"/>
  <c r="G41" i="86"/>
  <c r="AY81" i="86"/>
  <c r="AV20" i="87" s="1"/>
  <c r="AZ43" i="86"/>
  <c r="AZ45" i="86"/>
  <c r="AZ32" i="86" s="1"/>
  <c r="AZ44" i="86"/>
  <c r="AZ31" i="86" s="1"/>
  <c r="AW32" i="87" s="1"/>
  <c r="AX29" i="86"/>
  <c r="AX27" i="86" s="1"/>
  <c r="AU31" i="87"/>
  <c r="AT38" i="87"/>
  <c r="AT39" i="87" s="1"/>
  <c r="AT57" i="87"/>
  <c r="AT58" i="87" s="1"/>
  <c r="AT34" i="87"/>
  <c r="AV33" i="87"/>
  <c r="AY82" i="86"/>
  <c r="AV21" i="87" s="1"/>
  <c r="AV46" i="87"/>
  <c r="AY39" i="86"/>
  <c r="G39" i="86" s="1"/>
  <c r="AY30" i="86"/>
  <c r="G40" i="86"/>
  <c r="AY83" i="86"/>
  <c r="AV22" i="87" s="1"/>
  <c r="AV97" i="87"/>
  <c r="AZ74" i="86"/>
  <c r="AZ86" i="86" s="1"/>
  <c r="AW25" i="87" s="1"/>
  <c r="AZ69" i="86"/>
  <c r="AZ71" i="86"/>
  <c r="AZ64" i="86"/>
  <c r="AZ65" i="86"/>
  <c r="AZ67" i="86"/>
  <c r="AZ66" i="86"/>
  <c r="AZ70" i="86"/>
  <c r="AZ68" i="86"/>
  <c r="X42" i="87"/>
  <c r="X55" i="87"/>
  <c r="X54" i="87"/>
  <c r="X84" i="87"/>
  <c r="X88" i="87" s="1"/>
  <c r="AT48" i="87"/>
  <c r="BA358" i="86"/>
  <c r="BA91" i="86"/>
  <c r="BA109" i="86"/>
  <c r="BA78" i="86"/>
  <c r="BA62" i="86"/>
  <c r="BA55" i="86"/>
  <c r="BA28" i="86"/>
  <c r="BB1" i="86"/>
  <c r="BA54" i="86"/>
  <c r="BA50" i="86"/>
  <c r="BA13" i="86"/>
  <c r="AU26" i="87"/>
  <c r="AU28" i="87" a="1"/>
  <c r="AU28" i="87" s="1"/>
  <c r="AU27" i="87" a="1"/>
  <c r="AU27" i="87" s="1"/>
  <c r="AT85" i="87"/>
  <c r="AZ53" i="86"/>
  <c r="AV52" i="87"/>
  <c r="AW17" i="87"/>
  <c r="AV94" i="87"/>
  <c r="AZ81" i="86" l="1"/>
  <c r="AW20" i="87" s="1"/>
  <c r="AZ82" i="86"/>
  <c r="AW21" i="87" s="1"/>
  <c r="AW46" i="87"/>
  <c r="AV45" i="87"/>
  <c r="AY87" i="86"/>
  <c r="AW33" i="87"/>
  <c r="BA43" i="86"/>
  <c r="BA45" i="86"/>
  <c r="BA32" i="86" s="1"/>
  <c r="BA44" i="86"/>
  <c r="BA31" i="86" s="1"/>
  <c r="AX32" i="87" s="1"/>
  <c r="AU57" i="87"/>
  <c r="AU58" i="87" s="1"/>
  <c r="AU34" i="87"/>
  <c r="AU38" i="87"/>
  <c r="AU39" i="87" s="1"/>
  <c r="AZ83" i="86"/>
  <c r="AW22" i="87" s="1"/>
  <c r="AW97" i="87"/>
  <c r="BA74" i="86"/>
  <c r="BA86" i="86" s="1"/>
  <c r="AX25" i="87" s="1"/>
  <c r="BA70" i="86"/>
  <c r="BA69" i="86"/>
  <c r="BA67" i="86"/>
  <c r="BA71" i="86"/>
  <c r="BA64" i="86"/>
  <c r="BA65" i="86"/>
  <c r="BA68" i="86"/>
  <c r="BA66" i="86"/>
  <c r="AZ84" i="86"/>
  <c r="AW23" i="87" s="1"/>
  <c r="BA56" i="86"/>
  <c r="AT65" i="87"/>
  <c r="AT98" i="87"/>
  <c r="AZ80" i="86"/>
  <c r="AW19" i="87" s="1"/>
  <c r="AZ85" i="86"/>
  <c r="AW24" i="87" s="1"/>
  <c r="AZ79" i="86"/>
  <c r="AW18" i="87" s="1"/>
  <c r="AY29" i="86"/>
  <c r="AY27" i="86" s="1"/>
  <c r="AV31" i="87"/>
  <c r="AZ42" i="86"/>
  <c r="AZ30" i="86"/>
  <c r="X60" i="87"/>
  <c r="Y41" i="87"/>
  <c r="Y47" i="87" s="1"/>
  <c r="Y49" i="87" s="1"/>
  <c r="AW52" i="87"/>
  <c r="AX17" i="87"/>
  <c r="AU48" i="87"/>
  <c r="AV26" i="87"/>
  <c r="AV28" i="87" a="1"/>
  <c r="AV28" i="87" s="1"/>
  <c r="AV27" i="87" a="1"/>
  <c r="AV27" i="87" s="1"/>
  <c r="AU85" i="87"/>
  <c r="BB91" i="86"/>
  <c r="BB358" i="86"/>
  <c r="BB109" i="86"/>
  <c r="BB28" i="86"/>
  <c r="BC1" i="86"/>
  <c r="BB78" i="86"/>
  <c r="BB54" i="86"/>
  <c r="BB50" i="86"/>
  <c r="BB13" i="86"/>
  <c r="BB62" i="86"/>
  <c r="BB55" i="86"/>
  <c r="AW94" i="87"/>
  <c r="BA53" i="86"/>
  <c r="AW45" i="87" l="1"/>
  <c r="BA84" i="86"/>
  <c r="AX23" i="87" s="1"/>
  <c r="AX33" i="87"/>
  <c r="AX46" i="87"/>
  <c r="AX97" i="87"/>
  <c r="BA81" i="86"/>
  <c r="AX20" i="87" s="1"/>
  <c r="AZ87" i="86"/>
  <c r="BA82" i="86"/>
  <c r="AX21" i="87" s="1"/>
  <c r="BA83" i="86"/>
  <c r="AX22" i="87" s="1"/>
  <c r="BB56" i="86"/>
  <c r="AW31" i="87"/>
  <c r="AW57" i="87" s="1"/>
  <c r="AZ29" i="86"/>
  <c r="AZ27" i="86" s="1"/>
  <c r="AU98" i="87"/>
  <c r="AU65" i="87"/>
  <c r="AV34" i="87"/>
  <c r="AV38" i="87"/>
  <c r="AV39" i="87" s="1"/>
  <c r="BB74" i="86"/>
  <c r="BB86" i="86" s="1"/>
  <c r="AY25" i="87" s="1"/>
  <c r="BB67" i="86"/>
  <c r="BB69" i="86"/>
  <c r="BB64" i="86"/>
  <c r="BB71" i="86"/>
  <c r="BB68" i="86"/>
  <c r="BB70" i="86"/>
  <c r="BB66" i="86"/>
  <c r="BB65" i="86"/>
  <c r="BB44" i="86"/>
  <c r="BB43" i="86"/>
  <c r="BB45" i="86"/>
  <c r="BA30" i="86"/>
  <c r="BA42" i="86"/>
  <c r="BA79" i="86"/>
  <c r="AX18" i="87" s="1"/>
  <c r="BA85" i="86"/>
  <c r="AX24" i="87" s="1"/>
  <c r="BA80" i="86"/>
  <c r="AX19" i="87" s="1"/>
  <c r="AV57" i="87"/>
  <c r="AV58" i="87" s="1"/>
  <c r="Y42" i="87"/>
  <c r="Y84" i="87"/>
  <c r="Y88" i="87" s="1"/>
  <c r="Y54" i="87"/>
  <c r="Y60" i="87" s="1"/>
  <c r="Y55" i="87"/>
  <c r="AX94" i="87"/>
  <c r="AV48" i="87"/>
  <c r="AW26" i="87"/>
  <c r="AW27" i="87" a="1"/>
  <c r="AW27" i="87" s="1"/>
  <c r="AW28" i="87" a="1"/>
  <c r="AW28" i="87" s="1"/>
  <c r="AV85" i="87"/>
  <c r="AX52" i="87"/>
  <c r="AY17" i="87"/>
  <c r="BB53" i="86"/>
  <c r="BC91" i="86"/>
  <c r="BC358" i="86"/>
  <c r="BC109" i="86"/>
  <c r="BC78" i="86"/>
  <c r="BC54" i="86"/>
  <c r="BC50" i="86"/>
  <c r="BC13" i="86"/>
  <c r="BC62" i="86"/>
  <c r="BC55" i="86"/>
  <c r="BC28" i="86"/>
  <c r="BD1" i="86"/>
  <c r="AX45" i="87" l="1"/>
  <c r="AY97" i="87"/>
  <c r="AY46" i="87"/>
  <c r="BB81" i="86"/>
  <c r="AY20" i="87" s="1"/>
  <c r="AY33" i="87"/>
  <c r="BB82" i="86"/>
  <c r="AY21" i="87" s="1"/>
  <c r="BB83" i="86"/>
  <c r="AY22" i="87" s="1"/>
  <c r="BB84" i="86"/>
  <c r="AY23" i="87" s="1"/>
  <c r="BB80" i="86"/>
  <c r="AY19" i="87" s="1"/>
  <c r="BB85" i="86"/>
  <c r="AY24" i="87" s="1"/>
  <c r="BB79" i="86"/>
  <c r="AY18" i="87" s="1"/>
  <c r="BC56" i="86"/>
  <c r="BA29" i="86"/>
  <c r="BA27" i="86" s="1"/>
  <c r="AX31" i="87"/>
  <c r="BB32" i="86"/>
  <c r="G32" i="86" s="1"/>
  <c r="G45" i="86"/>
  <c r="AW58" i="87"/>
  <c r="BA87" i="86"/>
  <c r="BB30" i="86"/>
  <c r="BB42" i="86"/>
  <c r="G42" i="86" s="1"/>
  <c r="G43" i="86"/>
  <c r="AW34" i="87"/>
  <c r="AW38" i="87"/>
  <c r="AW39" i="87" s="1"/>
  <c r="BC74" i="86"/>
  <c r="BC86" i="86" s="1"/>
  <c r="AZ25" i="87" s="1"/>
  <c r="BC65" i="86"/>
  <c r="BC67" i="86"/>
  <c r="BC71" i="86"/>
  <c r="BC66" i="86"/>
  <c r="BC69" i="86"/>
  <c r="BC68" i="86"/>
  <c r="BC70" i="86"/>
  <c r="BC64" i="86"/>
  <c r="BB31" i="86"/>
  <c r="G44" i="86"/>
  <c r="AV65" i="87"/>
  <c r="AV98" i="87"/>
  <c r="Z41" i="87"/>
  <c r="Z47" i="87" s="1"/>
  <c r="Z49" i="87" s="1"/>
  <c r="BC53" i="86"/>
  <c r="AX26" i="87"/>
  <c r="AX28" i="87" a="1"/>
  <c r="AX28" i="87" s="1"/>
  <c r="AX27" i="87" a="1"/>
  <c r="AX27" i="87" s="1"/>
  <c r="AW48" i="87"/>
  <c r="AY94" i="87"/>
  <c r="AY52" i="87"/>
  <c r="AZ17" i="87"/>
  <c r="AW85" i="87"/>
  <c r="BD91" i="86"/>
  <c r="BD358" i="86"/>
  <c r="BD109" i="86"/>
  <c r="BD78" i="86"/>
  <c r="BD54" i="86"/>
  <c r="BD50" i="86"/>
  <c r="BD13" i="86"/>
  <c r="BD62" i="86"/>
  <c r="BD55" i="86"/>
  <c r="BD28" i="86"/>
  <c r="BE1" i="86"/>
  <c r="AY45" i="87" l="1"/>
  <c r="BC81" i="86"/>
  <c r="AZ20" i="87" s="1"/>
  <c r="BC82" i="86"/>
  <c r="AZ21" i="87" s="1"/>
  <c r="AZ46" i="87"/>
  <c r="AZ33" i="87"/>
  <c r="AZ34" i="87" s="1"/>
  <c r="BC83" i="86"/>
  <c r="AZ22" i="87" s="1"/>
  <c r="BC84" i="86"/>
  <c r="AZ23" i="87" s="1"/>
  <c r="BC79" i="86"/>
  <c r="AZ18" i="87" s="1"/>
  <c r="BC85" i="86"/>
  <c r="AZ24" i="87" s="1"/>
  <c r="BB87" i="86"/>
  <c r="AZ97" i="87"/>
  <c r="AZ57" i="87" s="1"/>
  <c r="BC80" i="86"/>
  <c r="AZ19" i="87" s="1"/>
  <c r="AW98" i="87"/>
  <c r="AW65" i="87"/>
  <c r="AX38" i="87"/>
  <c r="AX39" i="87" s="1"/>
  <c r="AX34" i="87"/>
  <c r="AX57" i="87"/>
  <c r="AX58" i="87" s="1"/>
  <c r="BD53" i="86"/>
  <c r="AY31" i="87"/>
  <c r="BB29" i="86"/>
  <c r="G30" i="86"/>
  <c r="BD74" i="86"/>
  <c r="BA97" i="87" s="1"/>
  <c r="BA57" i="87" s="1"/>
  <c r="BD65" i="86"/>
  <c r="BD64" i="86"/>
  <c r="BD68" i="86"/>
  <c r="BD67" i="86"/>
  <c r="BD69" i="86"/>
  <c r="BD71" i="86"/>
  <c r="BD70" i="86"/>
  <c r="BD66" i="86"/>
  <c r="AY32" i="87"/>
  <c r="D32" i="87" s="1"/>
  <c r="G31" i="86"/>
  <c r="Z42" i="87"/>
  <c r="Z54" i="87"/>
  <c r="Z60" i="87" s="1"/>
  <c r="Z84" i="87"/>
  <c r="Z88" i="87" s="1"/>
  <c r="Z55" i="87"/>
  <c r="AZ94" i="87"/>
  <c r="AX48" i="87"/>
  <c r="AY26" i="87"/>
  <c r="AY27" i="87" a="1"/>
  <c r="AY27" i="87" s="1"/>
  <c r="AY28" i="87" a="1"/>
  <c r="AY28" i="87" s="1"/>
  <c r="BE358" i="86"/>
  <c r="BE109" i="86"/>
  <c r="BE78" i="86"/>
  <c r="BE91" i="86"/>
  <c r="BE50" i="86"/>
  <c r="BE13" i="86"/>
  <c r="BE62" i="86"/>
  <c r="BE55" i="86"/>
  <c r="BE28" i="86"/>
  <c r="BF1" i="86"/>
  <c r="BE54" i="86"/>
  <c r="BD56" i="86"/>
  <c r="AZ52" i="87"/>
  <c r="BA17" i="87"/>
  <c r="AZ38" i="87"/>
  <c r="AX85" i="87"/>
  <c r="BD84" i="86" l="1"/>
  <c r="BA23" i="87" s="1"/>
  <c r="BC87" i="86"/>
  <c r="BD85" i="86"/>
  <c r="BA24" i="87" s="1"/>
  <c r="BD86" i="86"/>
  <c r="BA25" i="87" s="1"/>
  <c r="AZ45" i="87"/>
  <c r="BA33" i="87"/>
  <c r="BA34" i="87" s="1"/>
  <c r="BD81" i="86"/>
  <c r="BA20" i="87" s="1"/>
  <c r="BD79" i="86"/>
  <c r="BA18" i="87" s="1"/>
  <c r="BD80" i="86"/>
  <c r="BA19" i="87" s="1"/>
  <c r="BE74" i="86"/>
  <c r="BB97" i="87" s="1"/>
  <c r="BB57" i="87" s="1"/>
  <c r="BE71" i="86"/>
  <c r="BE65" i="86"/>
  <c r="BE64" i="86"/>
  <c r="BE67" i="86"/>
  <c r="BE66" i="86"/>
  <c r="BE70" i="86"/>
  <c r="BE68" i="86"/>
  <c r="BE69" i="86"/>
  <c r="BB27" i="86"/>
  <c r="G29" i="86"/>
  <c r="BD82" i="86"/>
  <c r="BA21" i="87" s="1"/>
  <c r="BA46" i="87"/>
  <c r="D31" i="87"/>
  <c r="AY34" i="87"/>
  <c r="AY57" i="87"/>
  <c r="AY58" i="87" s="1"/>
  <c r="AZ58" i="87" s="1"/>
  <c r="BA58" i="87" s="1"/>
  <c r="AY38" i="87"/>
  <c r="AY39" i="87" s="1"/>
  <c r="AZ39" i="87" s="1"/>
  <c r="AX98" i="87"/>
  <c r="AX65" i="87"/>
  <c r="BE53" i="86"/>
  <c r="BD83" i="86"/>
  <c r="BA22" i="87" s="1"/>
  <c r="AA41" i="87"/>
  <c r="AA47" i="87" s="1"/>
  <c r="AA49" i="87" s="1"/>
  <c r="AY48" i="87"/>
  <c r="BA94" i="87"/>
  <c r="BA52" i="87"/>
  <c r="BB17" i="87"/>
  <c r="BA38" i="87"/>
  <c r="AZ26" i="87"/>
  <c r="AZ27" i="87" a="1"/>
  <c r="AZ27" i="87" s="1"/>
  <c r="AZ28" i="87" a="1"/>
  <c r="AZ28" i="87" s="1"/>
  <c r="AY85" i="87"/>
  <c r="AZ98" i="87"/>
  <c r="AZ65" i="87"/>
  <c r="BF109" i="86"/>
  <c r="BF91" i="86"/>
  <c r="BF358" i="86"/>
  <c r="BF50" i="86"/>
  <c r="BF13" i="86"/>
  <c r="BF62" i="86"/>
  <c r="BF55" i="86"/>
  <c r="BF28" i="86"/>
  <c r="BG1" i="86"/>
  <c r="BF54" i="86"/>
  <c r="BF78" i="86"/>
  <c r="BE56" i="86"/>
  <c r="BE82" i="86" l="1"/>
  <c r="BB21" i="87" s="1"/>
  <c r="BE85" i="86"/>
  <c r="BB24" i="87" s="1"/>
  <c r="BE84" i="86"/>
  <c r="BB23" i="87" s="1"/>
  <c r="BE79" i="86"/>
  <c r="BB18" i="87" s="1"/>
  <c r="BE86" i="86"/>
  <c r="BB25" i="87" s="1"/>
  <c r="BE80" i="86"/>
  <c r="BB19" i="87" s="1"/>
  <c r="BB33" i="87"/>
  <c r="BB34" i="87" s="1"/>
  <c r="BE81" i="86"/>
  <c r="BB20" i="87" s="1"/>
  <c r="BB46" i="87"/>
  <c r="BA45" i="87"/>
  <c r="BE83" i="86"/>
  <c r="BB22" i="87" s="1"/>
  <c r="BD87" i="86"/>
  <c r="BF56" i="86"/>
  <c r="AY65" i="87"/>
  <c r="AY98" i="87"/>
  <c r="BB58" i="87"/>
  <c r="BF53" i="86"/>
  <c r="BA39" i="87"/>
  <c r="BF74" i="86"/>
  <c r="BF84" i="86" s="1"/>
  <c r="BC23" i="87" s="1"/>
  <c r="BF71" i="86"/>
  <c r="BF64" i="86"/>
  <c r="BF65" i="86"/>
  <c r="BF67" i="86"/>
  <c r="BF70" i="86"/>
  <c r="BF66" i="86"/>
  <c r="BF68" i="86"/>
  <c r="BF69" i="86"/>
  <c r="AA42" i="87"/>
  <c r="AA54" i="87"/>
  <c r="AA60" i="87" s="1"/>
  <c r="AA55" i="87"/>
  <c r="AA84" i="87"/>
  <c r="AA88" i="87" s="1"/>
  <c r="AZ48" i="87"/>
  <c r="AZ85" i="87"/>
  <c r="BA98" i="87"/>
  <c r="BA65" i="87"/>
  <c r="BG358" i="86"/>
  <c r="BG91" i="86"/>
  <c r="BG109" i="86"/>
  <c r="BG78" i="86"/>
  <c r="BG62" i="86"/>
  <c r="BG55" i="86"/>
  <c r="BG28" i="86"/>
  <c r="BH1" i="86"/>
  <c r="BG54" i="86"/>
  <c r="BG50" i="86"/>
  <c r="BG13" i="86"/>
  <c r="BB52" i="87"/>
  <c r="BC17" i="87"/>
  <c r="BB38" i="87"/>
  <c r="BA26" i="87"/>
  <c r="BA27" i="87" a="1"/>
  <c r="BA27" i="87" s="1"/>
  <c r="BA28" i="87" a="1"/>
  <c r="BA28" i="87" s="1"/>
  <c r="BB94" i="87"/>
  <c r="BG56" i="86" l="1"/>
  <c r="BF86" i="86"/>
  <c r="BC25" i="87" s="1"/>
  <c r="BB45" i="87"/>
  <c r="BC46" i="87"/>
  <c r="BF81" i="86"/>
  <c r="BC20" i="87" s="1"/>
  <c r="BF79" i="86"/>
  <c r="BC18" i="87" s="1"/>
  <c r="BF83" i="86"/>
  <c r="BC22" i="87" s="1"/>
  <c r="BF85" i="86"/>
  <c r="BC24" i="87" s="1"/>
  <c r="BF80" i="86"/>
  <c r="BC19" i="87" s="1"/>
  <c r="BC33" i="87"/>
  <c r="BC34" i="87" s="1"/>
  <c r="BF82" i="86"/>
  <c r="BC21" i="87" s="1"/>
  <c r="BC97" i="87"/>
  <c r="BC57" i="87" s="1"/>
  <c r="BC58" i="87" s="1"/>
  <c r="BE87" i="86"/>
  <c r="BB39" i="87"/>
  <c r="BG53" i="86"/>
  <c r="BG74" i="86"/>
  <c r="BD46" i="87" s="1"/>
  <c r="BG71" i="86"/>
  <c r="BG65" i="86"/>
  <c r="BG67" i="86"/>
  <c r="BG64" i="86"/>
  <c r="BG68" i="86"/>
  <c r="BG66" i="86"/>
  <c r="BG70" i="86"/>
  <c r="BG69" i="86"/>
  <c r="AB41" i="87"/>
  <c r="AB47" i="87" s="1"/>
  <c r="AB49" i="87" s="1"/>
  <c r="BH91" i="86"/>
  <c r="BH358" i="86"/>
  <c r="BH109" i="86"/>
  <c r="BH28" i="86"/>
  <c r="BI1" i="86"/>
  <c r="BH54" i="86"/>
  <c r="BH78" i="86"/>
  <c r="BH50" i="86"/>
  <c r="BH13" i="86"/>
  <c r="BH62" i="86"/>
  <c r="BH55" i="86"/>
  <c r="BA48" i="87"/>
  <c r="BB98" i="87"/>
  <c r="BB65" i="87"/>
  <c r="BA85" i="87"/>
  <c r="BB26" i="87"/>
  <c r="BB27" i="87" a="1"/>
  <c r="BB27" i="87" s="1"/>
  <c r="BB28" i="87" a="1"/>
  <c r="BB28" i="87" s="1"/>
  <c r="BC94" i="87"/>
  <c r="BC52" i="87"/>
  <c r="BD17" i="87"/>
  <c r="BC38" i="87"/>
  <c r="BH56" i="86" l="1"/>
  <c r="BF87" i="86"/>
  <c r="BG79" i="86"/>
  <c r="BD18" i="87" s="1"/>
  <c r="BG83" i="86"/>
  <c r="BD22" i="87" s="1"/>
  <c r="BG84" i="86"/>
  <c r="BD23" i="87" s="1"/>
  <c r="BG85" i="86"/>
  <c r="BD24" i="87" s="1"/>
  <c r="BD97" i="87"/>
  <c r="BD57" i="87" s="1"/>
  <c r="BD58" i="87" s="1"/>
  <c r="BC39" i="87"/>
  <c r="BC45" i="87"/>
  <c r="BG80" i="86"/>
  <c r="BD19" i="87" s="1"/>
  <c r="BG86" i="86"/>
  <c r="BD25" i="87" s="1"/>
  <c r="BD33" i="87"/>
  <c r="BG81" i="86"/>
  <c r="BD20" i="87" s="1"/>
  <c r="BG82" i="86"/>
  <c r="BD21" i="87" s="1"/>
  <c r="BH74" i="86"/>
  <c r="BE46" i="87" s="1"/>
  <c r="BH69" i="86"/>
  <c r="BH64" i="86"/>
  <c r="BH71" i="86"/>
  <c r="BH65" i="86"/>
  <c r="BH67" i="86"/>
  <c r="BH70" i="86"/>
  <c r="BH68" i="86"/>
  <c r="BH66" i="86"/>
  <c r="AB42" i="87"/>
  <c r="AB55" i="87"/>
  <c r="AB54" i="87"/>
  <c r="AB60" i="87" s="1"/>
  <c r="AB84" i="87"/>
  <c r="AB88" i="87" s="1"/>
  <c r="BC98" i="87"/>
  <c r="BC65" i="87"/>
  <c r="BH53" i="86"/>
  <c r="BI91" i="86"/>
  <c r="BI358" i="86"/>
  <c r="BI109" i="86"/>
  <c r="BI54" i="86"/>
  <c r="BI78" i="86"/>
  <c r="BI50" i="86"/>
  <c r="BI13" i="86"/>
  <c r="BI62" i="86"/>
  <c r="BI55" i="86"/>
  <c r="BI28" i="86"/>
  <c r="BJ1" i="86"/>
  <c r="BD52" i="87"/>
  <c r="BE17" i="87"/>
  <c r="BD38" i="87"/>
  <c r="BC26" i="87"/>
  <c r="BC28" i="87" a="1"/>
  <c r="BC28" i="87" s="1"/>
  <c r="BC27" i="87" a="1"/>
  <c r="BC27" i="87" s="1"/>
  <c r="BB85" i="87"/>
  <c r="BB48" i="87"/>
  <c r="BD94" i="87"/>
  <c r="BI56" i="86" l="1"/>
  <c r="BD45" i="87"/>
  <c r="BD39" i="87"/>
  <c r="BD34" i="87"/>
  <c r="BD65" i="87" s="1"/>
  <c r="BH86" i="86"/>
  <c r="BE25" i="87" s="1"/>
  <c r="BH79" i="86"/>
  <c r="BE18" i="87" s="1"/>
  <c r="BE97" i="87"/>
  <c r="BE57" i="87" s="1"/>
  <c r="BE58" i="87" s="1"/>
  <c r="BH80" i="86"/>
  <c r="BE19" i="87" s="1"/>
  <c r="BH83" i="86"/>
  <c r="BE22" i="87" s="1"/>
  <c r="BH84" i="86"/>
  <c r="BE23" i="87" s="1"/>
  <c r="BH85" i="86"/>
  <c r="BE24" i="87" s="1"/>
  <c r="BH81" i="86"/>
  <c r="BE20" i="87" s="1"/>
  <c r="BE33" i="87"/>
  <c r="BE34" i="87" s="1"/>
  <c r="BH82" i="86"/>
  <c r="BE21" i="87" s="1"/>
  <c r="BG87" i="86"/>
  <c r="BI74" i="86"/>
  <c r="BF33" i="87" s="1"/>
  <c r="BI65" i="86"/>
  <c r="BI71" i="86"/>
  <c r="BI69" i="86"/>
  <c r="BI64" i="86"/>
  <c r="BI68" i="86"/>
  <c r="BI66" i="86"/>
  <c r="BI67" i="86"/>
  <c r="BI70" i="86"/>
  <c r="AC41" i="87"/>
  <c r="AC47" i="87" s="1"/>
  <c r="AC49" i="87" s="1"/>
  <c r="BC48" i="87"/>
  <c r="BE52" i="87"/>
  <c r="BF17" i="87"/>
  <c r="BE38" i="87"/>
  <c r="BE94" i="87"/>
  <c r="BC85" i="87"/>
  <c r="BJ91" i="86"/>
  <c r="BJ358" i="86"/>
  <c r="BJ109" i="86"/>
  <c r="BJ78" i="86"/>
  <c r="BJ54" i="86"/>
  <c r="BJ50" i="86"/>
  <c r="BJ13" i="86"/>
  <c r="BJ62" i="86"/>
  <c r="BJ55" i="86"/>
  <c r="BJ28" i="86"/>
  <c r="BK1" i="86"/>
  <c r="BD26" i="87"/>
  <c r="BD27" i="87" a="1"/>
  <c r="BD27" i="87" s="1"/>
  <c r="BD28" i="87" a="1"/>
  <c r="BD28" i="87" s="1"/>
  <c r="BI53" i="86"/>
  <c r="BD98" i="87" l="1"/>
  <c r="BJ56" i="86"/>
  <c r="BE45" i="87"/>
  <c r="BE39" i="87"/>
  <c r="BF97" i="87"/>
  <c r="BF57" i="87" s="1"/>
  <c r="BF58" i="87" s="1"/>
  <c r="BH87" i="86"/>
  <c r="BI84" i="86"/>
  <c r="BF23" i="87" s="1"/>
  <c r="BI83" i="86"/>
  <c r="BF22" i="87" s="1"/>
  <c r="BI79" i="86"/>
  <c r="BF18" i="87" s="1"/>
  <c r="BI85" i="86"/>
  <c r="BF24" i="87" s="1"/>
  <c r="BI80" i="86"/>
  <c r="BF19" i="87" s="1"/>
  <c r="BI81" i="86"/>
  <c r="BF20" i="87" s="1"/>
  <c r="BF46" i="87"/>
  <c r="BI86" i="86"/>
  <c r="BF25" i="87" s="1"/>
  <c r="BI82" i="86"/>
  <c r="BF21" i="87" s="1"/>
  <c r="BJ74" i="86"/>
  <c r="BG97" i="87" s="1"/>
  <c r="BG57" i="87" s="1"/>
  <c r="BJ67" i="86"/>
  <c r="BJ69" i="86"/>
  <c r="BJ71" i="86"/>
  <c r="BJ66" i="86"/>
  <c r="BJ65" i="86"/>
  <c r="BJ64" i="86"/>
  <c r="BJ70" i="86"/>
  <c r="BJ68" i="86"/>
  <c r="AC42" i="87"/>
  <c r="AC55" i="87"/>
  <c r="AC84" i="87"/>
  <c r="AC88" i="87" s="1"/>
  <c r="AC54" i="87"/>
  <c r="BF94" i="87"/>
  <c r="BF52" i="87"/>
  <c r="BG17" i="87"/>
  <c r="BF38" i="87"/>
  <c r="BD48" i="87"/>
  <c r="BE26" i="87"/>
  <c r="BE28" i="87" a="1"/>
  <c r="BE28" i="87" s="1"/>
  <c r="BE27" i="87" a="1"/>
  <c r="BE27" i="87" s="1"/>
  <c r="BJ53" i="86"/>
  <c r="BK358" i="86"/>
  <c r="BK109" i="86"/>
  <c r="BK78" i="86"/>
  <c r="BK91" i="86"/>
  <c r="BK50" i="86"/>
  <c r="BK13" i="86"/>
  <c r="BK62" i="86"/>
  <c r="BK55" i="86"/>
  <c r="BK28" i="86"/>
  <c r="BL1" i="86"/>
  <c r="BK54" i="86"/>
  <c r="BF34" i="87"/>
  <c r="BD85" i="87"/>
  <c r="BE98" i="87"/>
  <c r="BE65" i="87"/>
  <c r="BK56" i="86" l="1"/>
  <c r="BF45" i="87"/>
  <c r="BF39" i="87"/>
  <c r="BG58" i="87"/>
  <c r="BJ84" i="86"/>
  <c r="BG23" i="87" s="1"/>
  <c r="BJ79" i="86"/>
  <c r="BG18" i="87" s="1"/>
  <c r="BJ85" i="86"/>
  <c r="BG24" i="87" s="1"/>
  <c r="BG33" i="87"/>
  <c r="BG34" i="87" s="1"/>
  <c r="BJ80" i="86"/>
  <c r="BG19" i="87" s="1"/>
  <c r="BJ82" i="86"/>
  <c r="BG21" i="87" s="1"/>
  <c r="BJ86" i="86"/>
  <c r="BG25" i="87" s="1"/>
  <c r="BJ81" i="86"/>
  <c r="BG20" i="87" s="1"/>
  <c r="BG46" i="87"/>
  <c r="BI87" i="86"/>
  <c r="BJ83" i="86"/>
  <c r="BG22" i="87" s="1"/>
  <c r="BK53" i="86"/>
  <c r="BK74" i="86"/>
  <c r="BH46" i="87" s="1"/>
  <c r="BK67" i="86"/>
  <c r="BK68" i="86"/>
  <c r="BK66" i="86"/>
  <c r="BK71" i="86"/>
  <c r="BK69" i="86"/>
  <c r="BK70" i="86"/>
  <c r="BK65" i="86"/>
  <c r="BK64" i="86"/>
  <c r="AC60" i="87"/>
  <c r="AD41" i="87"/>
  <c r="AD47" i="87" s="1"/>
  <c r="AD49" i="87" s="1"/>
  <c r="BL358" i="86"/>
  <c r="BL109" i="86"/>
  <c r="BL91" i="86"/>
  <c r="BL62" i="86"/>
  <c r="BL50" i="86"/>
  <c r="BL13" i="86"/>
  <c r="BL55" i="86"/>
  <c r="BL78" i="86"/>
  <c r="BL28" i="86"/>
  <c r="BM1" i="86"/>
  <c r="BL54" i="86"/>
  <c r="BG52" i="87"/>
  <c r="BH17" i="87"/>
  <c r="BG38" i="87"/>
  <c r="BF98" i="87"/>
  <c r="BF65" i="87"/>
  <c r="BE48" i="87"/>
  <c r="BG94" i="87"/>
  <c r="BE85" i="87"/>
  <c r="BF26" i="87"/>
  <c r="BF28" i="87" a="1"/>
  <c r="BF28" i="87" s="1"/>
  <c r="BF27" i="87" a="1"/>
  <c r="BF27" i="87" s="1"/>
  <c r="BG45" i="87" l="1"/>
  <c r="BK86" i="86"/>
  <c r="BH25" i="87" s="1"/>
  <c r="BK85" i="86"/>
  <c r="BH24" i="87" s="1"/>
  <c r="BK79" i="86"/>
  <c r="BH18" i="87" s="1"/>
  <c r="BK80" i="86"/>
  <c r="BH19" i="87" s="1"/>
  <c r="BK84" i="86"/>
  <c r="BH23" i="87" s="1"/>
  <c r="BH97" i="87"/>
  <c r="BH57" i="87" s="1"/>
  <c r="BH58" i="87" s="1"/>
  <c r="BG39" i="87"/>
  <c r="BK82" i="86"/>
  <c r="BH21" i="87" s="1"/>
  <c r="BK83" i="86"/>
  <c r="BH22" i="87" s="1"/>
  <c r="BK81" i="86"/>
  <c r="BH20" i="87" s="1"/>
  <c r="BH33" i="87"/>
  <c r="BJ87" i="86"/>
  <c r="BL74" i="86"/>
  <c r="BL85" i="86" s="1"/>
  <c r="BI24" i="87" s="1"/>
  <c r="BL65" i="86"/>
  <c r="BL64" i="86"/>
  <c r="BL66" i="86"/>
  <c r="BL67" i="86"/>
  <c r="BL69" i="86"/>
  <c r="BL70" i="86"/>
  <c r="BL71" i="86"/>
  <c r="BL68" i="86"/>
  <c r="BL53" i="86"/>
  <c r="AD42" i="87"/>
  <c r="AD54" i="87"/>
  <c r="AD60" i="87" s="1"/>
  <c r="AD55" i="87"/>
  <c r="AD84" i="87"/>
  <c r="AD88" i="87" s="1"/>
  <c r="BH52" i="87"/>
  <c r="BI17" i="87"/>
  <c r="BH38" i="87"/>
  <c r="BG26" i="87"/>
  <c r="BG27" i="87" a="1"/>
  <c r="BG27" i="87" s="1"/>
  <c r="BG28" i="87" a="1"/>
  <c r="BG28" i="87" s="1"/>
  <c r="BH94" i="87"/>
  <c r="BG98" i="87"/>
  <c r="BG65" i="87"/>
  <c r="BF48" i="87"/>
  <c r="BF85" i="87"/>
  <c r="BL56" i="86"/>
  <c r="BM358" i="86"/>
  <c r="BM91" i="86"/>
  <c r="BM109" i="86"/>
  <c r="BM78" i="86"/>
  <c r="BM55" i="86"/>
  <c r="BM62" i="86"/>
  <c r="BM28" i="86"/>
  <c r="BN1" i="86"/>
  <c r="BM54" i="86"/>
  <c r="BM50" i="86"/>
  <c r="BM13" i="86"/>
  <c r="BH45" i="87" l="1"/>
  <c r="BH39" i="87"/>
  <c r="BH34" i="87"/>
  <c r="BH98" i="87" s="1"/>
  <c r="BL86" i="86"/>
  <c r="BI25" i="87" s="1"/>
  <c r="BI46" i="87"/>
  <c r="BI33" i="87"/>
  <c r="BI34" i="87" s="1"/>
  <c r="BK87" i="86"/>
  <c r="BL79" i="86"/>
  <c r="BI18" i="87" s="1"/>
  <c r="BI97" i="87"/>
  <c r="BI57" i="87" s="1"/>
  <c r="BI58" i="87" s="1"/>
  <c r="BL80" i="86"/>
  <c r="BI19" i="87" s="1"/>
  <c r="BL82" i="86"/>
  <c r="BI21" i="87" s="1"/>
  <c r="BL83" i="86"/>
  <c r="BI22" i="87" s="1"/>
  <c r="BL84" i="86"/>
  <c r="BI23" i="87" s="1"/>
  <c r="BL81" i="86"/>
  <c r="BI20" i="87" s="1"/>
  <c r="BM74" i="86"/>
  <c r="BJ97" i="87" s="1"/>
  <c r="BJ57" i="87" s="1"/>
  <c r="BM65" i="86"/>
  <c r="BM67" i="86"/>
  <c r="BM64" i="86"/>
  <c r="BM69" i="86"/>
  <c r="BM70" i="86"/>
  <c r="BM66" i="86"/>
  <c r="BM68" i="86"/>
  <c r="BM71" i="86"/>
  <c r="BM56" i="86"/>
  <c r="AE41" i="87"/>
  <c r="AE47" i="87" s="1"/>
  <c r="AE49" i="87" s="1"/>
  <c r="BG85" i="87"/>
  <c r="BN91" i="86"/>
  <c r="BN109" i="86"/>
  <c r="BN358" i="86"/>
  <c r="BN62" i="86"/>
  <c r="BN28" i="86"/>
  <c r="BO1" i="86"/>
  <c r="BN78" i="86"/>
  <c r="BN54" i="86"/>
  <c r="BN50" i="86"/>
  <c r="BN13" i="86"/>
  <c r="BN55" i="86"/>
  <c r="BI94" i="87"/>
  <c r="BI52" i="87"/>
  <c r="BJ17" i="87"/>
  <c r="BI38" i="87"/>
  <c r="BH26" i="87"/>
  <c r="BH28" i="87" a="1"/>
  <c r="BH28" i="87" s="1"/>
  <c r="BH27" i="87" a="1"/>
  <c r="BH27" i="87" s="1"/>
  <c r="BM53" i="86"/>
  <c r="BG48" i="87"/>
  <c r="BJ58" i="87" l="1"/>
  <c r="BH65" i="87"/>
  <c r="BJ46" i="87"/>
  <c r="BI39" i="87"/>
  <c r="BM80" i="86"/>
  <c r="BJ19" i="87" s="1"/>
  <c r="BM81" i="86"/>
  <c r="BJ20" i="87" s="1"/>
  <c r="BM82" i="86"/>
  <c r="BJ21" i="87" s="1"/>
  <c r="BJ33" i="87"/>
  <c r="BJ45" i="87" s="1"/>
  <c r="BM83" i="86"/>
  <c r="BJ22" i="87" s="1"/>
  <c r="BM84" i="86"/>
  <c r="BJ23" i="87" s="1"/>
  <c r="BM86" i="86"/>
  <c r="BJ25" i="87" s="1"/>
  <c r="BM79" i="86"/>
  <c r="BJ18" i="87" s="1"/>
  <c r="BM85" i="86"/>
  <c r="BJ24" i="87" s="1"/>
  <c r="BI45" i="87"/>
  <c r="BL87" i="86"/>
  <c r="BN74" i="86"/>
  <c r="BK33" i="87" s="1"/>
  <c r="BN64" i="86"/>
  <c r="BN65" i="86"/>
  <c r="BN67" i="86"/>
  <c r="BN69" i="86"/>
  <c r="BN71" i="86"/>
  <c r="BN70" i="86"/>
  <c r="BN68" i="86"/>
  <c r="BN66" i="86"/>
  <c r="BN53" i="86"/>
  <c r="AE42" i="87"/>
  <c r="AE54" i="87"/>
  <c r="AE60" i="87" s="1"/>
  <c r="AE84" i="87"/>
  <c r="AE88" i="87" s="1"/>
  <c r="AE55" i="87"/>
  <c r="BO91" i="86"/>
  <c r="BO109" i="86"/>
  <c r="BO358" i="86"/>
  <c r="BO78" i="86"/>
  <c r="BO54" i="86"/>
  <c r="BO50" i="86"/>
  <c r="BO13" i="86"/>
  <c r="BO55" i="86"/>
  <c r="BO62" i="86"/>
  <c r="BO28" i="86"/>
  <c r="BP1" i="86"/>
  <c r="BJ52" i="87"/>
  <c r="BK17" i="87"/>
  <c r="BJ38" i="87"/>
  <c r="BH48" i="87"/>
  <c r="BH85" i="87"/>
  <c r="BI26" i="87"/>
  <c r="BI27" i="87" a="1"/>
  <c r="BI27" i="87" s="1"/>
  <c r="BI28" i="87" a="1"/>
  <c r="BI28" i="87" s="1"/>
  <c r="BJ94" i="87"/>
  <c r="BI98" i="87"/>
  <c r="BI65" i="87"/>
  <c r="BN56" i="86"/>
  <c r="BK97" i="87" l="1"/>
  <c r="BK57" i="87" s="1"/>
  <c r="BK58" i="87" s="1"/>
  <c r="BJ39" i="87"/>
  <c r="BJ34" i="87"/>
  <c r="BJ98" i="87" s="1"/>
  <c r="BN85" i="86"/>
  <c r="BK24" i="87" s="1"/>
  <c r="BM87" i="86"/>
  <c r="BN80" i="86"/>
  <c r="BK19" i="87" s="1"/>
  <c r="BN83" i="86"/>
  <c r="BK22" i="87" s="1"/>
  <c r="BN82" i="86"/>
  <c r="BK21" i="87" s="1"/>
  <c r="BK46" i="87"/>
  <c r="BN84" i="86"/>
  <c r="BK23" i="87" s="1"/>
  <c r="BN79" i="86"/>
  <c r="BK18" i="87" s="1"/>
  <c r="BN86" i="86"/>
  <c r="BK25" i="87" s="1"/>
  <c r="BN81" i="86"/>
  <c r="BK20" i="87" s="1"/>
  <c r="BO74" i="86"/>
  <c r="BO84" i="86" s="1"/>
  <c r="BL23" i="87" s="1"/>
  <c r="BO64" i="86"/>
  <c r="BO67" i="86"/>
  <c r="BO68" i="86"/>
  <c r="BO69" i="86"/>
  <c r="BO66" i="86"/>
  <c r="BO71" i="86"/>
  <c r="BO70" i="86"/>
  <c r="BO65" i="86"/>
  <c r="BO56" i="86"/>
  <c r="AF41" i="87"/>
  <c r="AF47" i="87" s="1"/>
  <c r="AF49" i="87" s="1"/>
  <c r="BO53" i="86"/>
  <c r="BI48" i="87"/>
  <c r="BK34" i="87"/>
  <c r="BP91" i="86"/>
  <c r="BP109" i="86"/>
  <c r="BP78" i="86"/>
  <c r="BP358" i="86"/>
  <c r="BP54" i="86"/>
  <c r="BP50" i="86"/>
  <c r="BP13" i="86"/>
  <c r="BP55" i="86"/>
  <c r="BP62" i="86"/>
  <c r="BP28" i="86"/>
  <c r="BQ1" i="86"/>
  <c r="BI85" i="87"/>
  <c r="BK94" i="87"/>
  <c r="BJ26" i="87"/>
  <c r="BJ28" i="87" a="1"/>
  <c r="BJ28" i="87" s="1"/>
  <c r="BJ27" i="87" a="1"/>
  <c r="BJ27" i="87" s="1"/>
  <c r="BK52" i="87"/>
  <c r="BL17" i="87"/>
  <c r="BK38" i="87"/>
  <c r="BK45" i="87" l="1"/>
  <c r="BL97" i="87"/>
  <c r="BL57" i="87" s="1"/>
  <c r="BL58" i="87" s="1"/>
  <c r="BJ65" i="87"/>
  <c r="BK39" i="87"/>
  <c r="BO80" i="86"/>
  <c r="BL19" i="87" s="1"/>
  <c r="BO81" i="86"/>
  <c r="BL20" i="87" s="1"/>
  <c r="BL33" i="87"/>
  <c r="BL34" i="87" s="1"/>
  <c r="BL46" i="87"/>
  <c r="BO82" i="86"/>
  <c r="BL21" i="87" s="1"/>
  <c r="BO83" i="86"/>
  <c r="BL22" i="87" s="1"/>
  <c r="BO85" i="86"/>
  <c r="BL24" i="87" s="1"/>
  <c r="BO79" i="86"/>
  <c r="BL18" i="87" s="1"/>
  <c r="BO86" i="86"/>
  <c r="BL25" i="87" s="1"/>
  <c r="BN87" i="86"/>
  <c r="BP53" i="86"/>
  <c r="BP74" i="86"/>
  <c r="BP86" i="86" s="1"/>
  <c r="BM25" i="87" s="1"/>
  <c r="BP69" i="86"/>
  <c r="BP71" i="86"/>
  <c r="BP64" i="86"/>
  <c r="BP65" i="86"/>
  <c r="BP67" i="86"/>
  <c r="BP70" i="86"/>
  <c r="BP68" i="86"/>
  <c r="BP66" i="86"/>
  <c r="AF42" i="87"/>
  <c r="AF55" i="87"/>
  <c r="AF54" i="87"/>
  <c r="AF60" i="87" s="1"/>
  <c r="AF84" i="87"/>
  <c r="BJ85" i="87"/>
  <c r="BL52" i="87"/>
  <c r="BM17" i="87"/>
  <c r="BL38" i="87"/>
  <c r="BL94" i="87"/>
  <c r="BQ109" i="86"/>
  <c r="BQ78" i="86"/>
  <c r="BQ358" i="86"/>
  <c r="BQ91" i="86"/>
  <c r="BQ50" i="86"/>
  <c r="BQ13" i="86"/>
  <c r="BQ55" i="86"/>
  <c r="BQ62" i="86"/>
  <c r="BQ28" i="86"/>
  <c r="BR1" i="86"/>
  <c r="BQ54" i="86"/>
  <c r="BP56" i="86"/>
  <c r="BJ48" i="87"/>
  <c r="BK26" i="87"/>
  <c r="BK28" i="87" a="1"/>
  <c r="BK28" i="87" s="1"/>
  <c r="BK27" i="87" a="1"/>
  <c r="BK27" i="87" s="1"/>
  <c r="BK98" i="87"/>
  <c r="BK65" i="87"/>
  <c r="BL45" i="87" l="1"/>
  <c r="BL39" i="87"/>
  <c r="BP79" i="86"/>
  <c r="BM18" i="87" s="1"/>
  <c r="BP81" i="86"/>
  <c r="BM20" i="87" s="1"/>
  <c r="BP85" i="86"/>
  <c r="BM24" i="87" s="1"/>
  <c r="BO87" i="86"/>
  <c r="BM46" i="87"/>
  <c r="BM97" i="87"/>
  <c r="BM57" i="87" s="1"/>
  <c r="BM58" i="87" s="1"/>
  <c r="BM33" i="87"/>
  <c r="BM34" i="87" s="1"/>
  <c r="BP82" i="86"/>
  <c r="BM21" i="87" s="1"/>
  <c r="BP83" i="86"/>
  <c r="BM22" i="87" s="1"/>
  <c r="BP84" i="86"/>
  <c r="BM23" i="87" s="1"/>
  <c r="BP80" i="86"/>
  <c r="BM19" i="87" s="1"/>
  <c r="BQ74" i="86"/>
  <c r="BN97" i="87" s="1"/>
  <c r="BN57" i="87" s="1"/>
  <c r="BQ66" i="86"/>
  <c r="BQ71" i="86"/>
  <c r="BQ65" i="86"/>
  <c r="BQ64" i="86"/>
  <c r="BQ69" i="86"/>
  <c r="BQ67" i="86"/>
  <c r="BQ70" i="86"/>
  <c r="BQ68" i="86"/>
  <c r="BQ56" i="86"/>
  <c r="AF88" i="87"/>
  <c r="AG41" i="87"/>
  <c r="AG47" i="87" s="1"/>
  <c r="AG49" i="87" s="1"/>
  <c r="BK48" i="87"/>
  <c r="BM52" i="87"/>
  <c r="BN17" i="87"/>
  <c r="BM38" i="87"/>
  <c r="BK85" i="87"/>
  <c r="BM94" i="87"/>
  <c r="BL26" i="87"/>
  <c r="BL27" i="87" a="1"/>
  <c r="BL27" i="87" s="1"/>
  <c r="BL28" i="87" a="1"/>
  <c r="BL28" i="87" s="1"/>
  <c r="BR109" i="86"/>
  <c r="BR358" i="86"/>
  <c r="BR91" i="86"/>
  <c r="BR62" i="86"/>
  <c r="BR50" i="86"/>
  <c r="BR13" i="86"/>
  <c r="BR55" i="86"/>
  <c r="BR28" i="86"/>
  <c r="BS1" i="86"/>
  <c r="BR54" i="86"/>
  <c r="BR78" i="86"/>
  <c r="BL98" i="87"/>
  <c r="BL65" i="87"/>
  <c r="BQ53" i="86"/>
  <c r="BQ84" i="86" l="1"/>
  <c r="BN23" i="87" s="1"/>
  <c r="BN58" i="87"/>
  <c r="BQ79" i="86"/>
  <c r="BN18" i="87" s="1"/>
  <c r="BQ85" i="86"/>
  <c r="BN24" i="87" s="1"/>
  <c r="BQ86" i="86"/>
  <c r="BN25" i="87" s="1"/>
  <c r="BQ80" i="86"/>
  <c r="BN19" i="87" s="1"/>
  <c r="BQ81" i="86"/>
  <c r="BN20" i="87" s="1"/>
  <c r="BN33" i="87"/>
  <c r="BN45" i="87" s="1"/>
  <c r="BM45" i="87"/>
  <c r="BM39" i="87"/>
  <c r="BN46" i="87"/>
  <c r="BQ82" i="86"/>
  <c r="BN21" i="87" s="1"/>
  <c r="BQ83" i="86"/>
  <c r="BN22" i="87" s="1"/>
  <c r="BP87" i="86"/>
  <c r="BR56" i="86"/>
  <c r="BR74" i="86"/>
  <c r="BO46" i="87" s="1"/>
  <c r="BR67" i="86"/>
  <c r="BR69" i="86"/>
  <c r="BR68" i="86"/>
  <c r="BR71" i="86"/>
  <c r="BR65" i="86"/>
  <c r="BR64" i="86"/>
  <c r="BR66" i="86"/>
  <c r="BR70" i="86"/>
  <c r="AG42" i="87"/>
  <c r="AG84" i="87"/>
  <c r="AG88" i="87" s="1"/>
  <c r="AG54" i="87"/>
  <c r="AG60" i="87" s="1"/>
  <c r="AG55" i="87"/>
  <c r="BR53" i="86"/>
  <c r="BM26" i="87"/>
  <c r="BM28" i="87" a="1"/>
  <c r="BM28" i="87" s="1"/>
  <c r="BM27" i="87" a="1"/>
  <c r="BM27" i="87" s="1"/>
  <c r="BM98" i="87"/>
  <c r="BM65" i="87"/>
  <c r="BN94" i="87"/>
  <c r="BL48" i="87"/>
  <c r="BS358" i="86"/>
  <c r="BS91" i="86"/>
  <c r="BS109" i="86"/>
  <c r="BS78" i="86"/>
  <c r="BS55" i="86"/>
  <c r="BS28" i="86"/>
  <c r="BT1" i="86"/>
  <c r="BS62" i="86"/>
  <c r="BS54" i="86"/>
  <c r="BS50" i="86"/>
  <c r="BS13" i="86"/>
  <c r="BL85" i="87"/>
  <c r="BN52" i="87"/>
  <c r="BO17" i="87"/>
  <c r="BN38" i="87"/>
  <c r="BS53" i="86" l="1"/>
  <c r="BR83" i="86"/>
  <c r="BO22" i="87" s="1"/>
  <c r="BR84" i="86"/>
  <c r="BO23" i="87" s="1"/>
  <c r="BO33" i="87"/>
  <c r="BO34" i="87" s="1"/>
  <c r="BO97" i="87"/>
  <c r="BO57" i="87" s="1"/>
  <c r="BO58" i="87" s="1"/>
  <c r="BR80" i="86"/>
  <c r="BO19" i="87" s="1"/>
  <c r="BN39" i="87"/>
  <c r="BR82" i="86"/>
  <c r="BO21" i="87" s="1"/>
  <c r="BQ87" i="86"/>
  <c r="BN34" i="87"/>
  <c r="BN65" i="87" s="1"/>
  <c r="BR85" i="86"/>
  <c r="BO24" i="87" s="1"/>
  <c r="BR79" i="86"/>
  <c r="BO18" i="87" s="1"/>
  <c r="BR86" i="86"/>
  <c r="BO25" i="87" s="1"/>
  <c r="BR81" i="86"/>
  <c r="BO20" i="87" s="1"/>
  <c r="BS74" i="86"/>
  <c r="BS85" i="86" s="1"/>
  <c r="BP24" i="87" s="1"/>
  <c r="BS67" i="86"/>
  <c r="BS64" i="86"/>
  <c r="BS68" i="86"/>
  <c r="BS66" i="86"/>
  <c r="BS69" i="86"/>
  <c r="BS70" i="86"/>
  <c r="BS71" i="86"/>
  <c r="BS65" i="86"/>
  <c r="AH41" i="87"/>
  <c r="AH47" i="87" s="1"/>
  <c r="AH49" i="87" s="1"/>
  <c r="BO94" i="87"/>
  <c r="BM85" i="87"/>
  <c r="BO52" i="87"/>
  <c r="BP17" i="87"/>
  <c r="BO38" i="87"/>
  <c r="BT358" i="86"/>
  <c r="BT91" i="86"/>
  <c r="BT109" i="86"/>
  <c r="BT28" i="86"/>
  <c r="BU1" i="86"/>
  <c r="BT62" i="86"/>
  <c r="BT54" i="86"/>
  <c r="BT78" i="86"/>
  <c r="BT50" i="86"/>
  <c r="BT13" i="86"/>
  <c r="BT55" i="86"/>
  <c r="BS56" i="86"/>
  <c r="BN26" i="87"/>
  <c r="BN28" i="87" a="1"/>
  <c r="BN28" i="87" s="1"/>
  <c r="BN27" i="87" a="1"/>
  <c r="BN27" i="87" s="1"/>
  <c r="BM48" i="87"/>
  <c r="BO39" i="87" l="1"/>
  <c r="BO45" i="87"/>
  <c r="BP46" i="87"/>
  <c r="BN98" i="87"/>
  <c r="BR87" i="86"/>
  <c r="BS79" i="86"/>
  <c r="BP18" i="87" s="1"/>
  <c r="BP97" i="87"/>
  <c r="BP57" i="87" s="1"/>
  <c r="BP58" i="87" s="1"/>
  <c r="BS81" i="86"/>
  <c r="BP20" i="87" s="1"/>
  <c r="BS83" i="86"/>
  <c r="BP22" i="87" s="1"/>
  <c r="BS82" i="86"/>
  <c r="BP21" i="87" s="1"/>
  <c r="BS86" i="86"/>
  <c r="BP25" i="87" s="1"/>
  <c r="BS80" i="86"/>
  <c r="BP19" i="87" s="1"/>
  <c r="BP33" i="87"/>
  <c r="BS84" i="86"/>
  <c r="BP23" i="87" s="1"/>
  <c r="BT56" i="86"/>
  <c r="BT74" i="86"/>
  <c r="BT85" i="86" s="1"/>
  <c r="BQ24" i="87" s="1"/>
  <c r="BT65" i="86"/>
  <c r="BT70" i="86"/>
  <c r="BT67" i="86"/>
  <c r="BT69" i="86"/>
  <c r="BT71" i="86"/>
  <c r="BT64" i="86"/>
  <c r="BT66" i="86"/>
  <c r="BT68" i="86"/>
  <c r="AH42" i="87"/>
  <c r="AH55" i="87"/>
  <c r="AH54" i="87"/>
  <c r="AH60" i="87" s="1"/>
  <c r="AH84" i="87"/>
  <c r="AH88" i="87" s="1"/>
  <c r="BP52" i="87"/>
  <c r="BQ17" i="87"/>
  <c r="BP38" i="87"/>
  <c r="BO98" i="87"/>
  <c r="BO65" i="87"/>
  <c r="BT53" i="86"/>
  <c r="BU91" i="86"/>
  <c r="BU109" i="86"/>
  <c r="BU358" i="86"/>
  <c r="BU62" i="86"/>
  <c r="BU54" i="86"/>
  <c r="BU78" i="86"/>
  <c r="BU50" i="86"/>
  <c r="BU13" i="86"/>
  <c r="BU55" i="86"/>
  <c r="BU28" i="86"/>
  <c r="BV1" i="86"/>
  <c r="BN85" i="87"/>
  <c r="BP94" i="87"/>
  <c r="BO26" i="87"/>
  <c r="BO28" i="87" a="1"/>
  <c r="BO28" i="87" s="1"/>
  <c r="BO27" i="87" a="1"/>
  <c r="BO27" i="87" s="1"/>
  <c r="BN48" i="87"/>
  <c r="BP39" i="87" l="1"/>
  <c r="BP45" i="87"/>
  <c r="BP34" i="87"/>
  <c r="BP65" i="87" s="1"/>
  <c r="BS87" i="86"/>
  <c r="BQ33" i="87"/>
  <c r="BQ34" i="87" s="1"/>
  <c r="BT79" i="86"/>
  <c r="BQ18" i="87" s="1"/>
  <c r="BT80" i="86"/>
  <c r="BQ19" i="87" s="1"/>
  <c r="BT82" i="86"/>
  <c r="BQ21" i="87" s="1"/>
  <c r="BT86" i="86"/>
  <c r="BQ25" i="87" s="1"/>
  <c r="BQ46" i="87"/>
  <c r="BT81" i="86"/>
  <c r="BQ20" i="87" s="1"/>
  <c r="BQ97" i="87"/>
  <c r="BQ57" i="87" s="1"/>
  <c r="BQ58" i="87" s="1"/>
  <c r="BT83" i="86"/>
  <c r="BQ22" i="87" s="1"/>
  <c r="BT84" i="86"/>
  <c r="BQ23" i="87" s="1"/>
  <c r="BU56" i="86"/>
  <c r="BU74" i="86"/>
  <c r="BU86" i="86" s="1"/>
  <c r="BR25" i="87" s="1"/>
  <c r="BU67" i="86"/>
  <c r="BU68" i="86"/>
  <c r="BU69" i="86"/>
  <c r="BU65" i="86"/>
  <c r="BU71" i="86"/>
  <c r="BU70" i="86"/>
  <c r="BU66" i="86"/>
  <c r="BU64" i="86"/>
  <c r="AI41" i="87"/>
  <c r="AI47" i="87" s="1"/>
  <c r="AI49" i="87" s="1"/>
  <c r="BO85" i="87"/>
  <c r="BQ52" i="87"/>
  <c r="BR17" i="87"/>
  <c r="BQ38" i="87"/>
  <c r="BP26" i="87"/>
  <c r="BP28" i="87" a="1"/>
  <c r="BP28" i="87" s="1"/>
  <c r="BP27" i="87" a="1"/>
  <c r="BP27" i="87" s="1"/>
  <c r="BV91" i="86"/>
  <c r="BV109" i="86"/>
  <c r="BV78" i="86"/>
  <c r="BV358" i="86"/>
  <c r="BV54" i="86"/>
  <c r="BV50" i="86"/>
  <c r="BV13" i="86"/>
  <c r="BV55" i="86"/>
  <c r="BV28" i="86"/>
  <c r="BW1" i="86"/>
  <c r="BV62" i="86"/>
  <c r="BO48" i="87"/>
  <c r="BQ94" i="87"/>
  <c r="BU53" i="86"/>
  <c r="BP98" i="87" l="1"/>
  <c r="BV53" i="86"/>
  <c r="BQ45" i="87"/>
  <c r="BT87" i="86"/>
  <c r="BU79" i="86"/>
  <c r="BR18" i="87" s="1"/>
  <c r="BU81" i="86"/>
  <c r="BR20" i="87" s="1"/>
  <c r="BU84" i="86"/>
  <c r="BR23" i="87" s="1"/>
  <c r="BR33" i="87"/>
  <c r="BR46" i="87"/>
  <c r="BU85" i="86"/>
  <c r="BR24" i="87" s="1"/>
  <c r="BU82" i="86"/>
  <c r="BR21" i="87" s="1"/>
  <c r="BR97" i="87"/>
  <c r="BR57" i="87" s="1"/>
  <c r="BR58" i="87" s="1"/>
  <c r="BU83" i="86"/>
  <c r="BR22" i="87" s="1"/>
  <c r="BQ39" i="87"/>
  <c r="BU80" i="86"/>
  <c r="BR19" i="87" s="1"/>
  <c r="BV74" i="86"/>
  <c r="BS97" i="87" s="1"/>
  <c r="BS57" i="87" s="1"/>
  <c r="BV65" i="86"/>
  <c r="BV67" i="86"/>
  <c r="BV71" i="86"/>
  <c r="BV69" i="86"/>
  <c r="BV66" i="86"/>
  <c r="BV70" i="86"/>
  <c r="BV68" i="86"/>
  <c r="BV64" i="86"/>
  <c r="AI42" i="87"/>
  <c r="AI55" i="87"/>
  <c r="AI54" i="87"/>
  <c r="AI84" i="87"/>
  <c r="BQ98" i="87"/>
  <c r="BQ65" i="87"/>
  <c r="BW109" i="86"/>
  <c r="BW78" i="86"/>
  <c r="BW358" i="86"/>
  <c r="BW91" i="86"/>
  <c r="BW50" i="86"/>
  <c r="BW13" i="86"/>
  <c r="BW55" i="86"/>
  <c r="BW28" i="86"/>
  <c r="BX1" i="86"/>
  <c r="BW62" i="86"/>
  <c r="BW54" i="86"/>
  <c r="BR52" i="87"/>
  <c r="BS17" i="87"/>
  <c r="BR38" i="87"/>
  <c r="BR94" i="87"/>
  <c r="BQ26" i="87"/>
  <c r="BQ28" i="87" a="1"/>
  <c r="BQ28" i="87" s="1"/>
  <c r="BQ27" i="87" a="1"/>
  <c r="BQ27" i="87" s="1"/>
  <c r="BP48" i="87"/>
  <c r="BV56" i="86"/>
  <c r="BP85" i="87"/>
  <c r="BR45" i="87" l="1"/>
  <c r="BS58" i="87"/>
  <c r="BV84" i="86"/>
  <c r="BS23" i="87" s="1"/>
  <c r="BV79" i="86"/>
  <c r="BS18" i="87" s="1"/>
  <c r="BV85" i="86"/>
  <c r="BS24" i="87" s="1"/>
  <c r="BV80" i="86"/>
  <c r="BS19" i="87" s="1"/>
  <c r="BV86" i="86"/>
  <c r="BS25" i="87" s="1"/>
  <c r="BR34" i="87"/>
  <c r="BR65" i="87" s="1"/>
  <c r="BV81" i="86"/>
  <c r="BS20" i="87" s="1"/>
  <c r="BS33" i="87"/>
  <c r="BS34" i="87" s="1"/>
  <c r="BS46" i="87"/>
  <c r="BV82" i="86"/>
  <c r="BS21" i="87" s="1"/>
  <c r="BV83" i="86"/>
  <c r="BS22" i="87" s="1"/>
  <c r="BU87" i="86"/>
  <c r="BR39" i="87"/>
  <c r="BW56" i="86"/>
  <c r="BW74" i="86"/>
  <c r="BW84" i="86" s="1"/>
  <c r="BT23" i="87" s="1"/>
  <c r="BW71" i="86"/>
  <c r="BW64" i="86"/>
  <c r="BW66" i="86"/>
  <c r="BW65" i="86"/>
  <c r="BW69" i="86"/>
  <c r="BW67" i="86"/>
  <c r="BW68" i="86"/>
  <c r="BW70" i="86"/>
  <c r="AI88" i="87"/>
  <c r="AI60" i="87"/>
  <c r="AJ41" i="87"/>
  <c r="AJ47" i="87" s="1"/>
  <c r="AJ49" i="87" s="1"/>
  <c r="BQ85" i="87"/>
  <c r="BS94" i="87"/>
  <c r="BS52" i="87"/>
  <c r="BT17" i="87"/>
  <c r="BS38" i="87"/>
  <c r="BX109" i="86"/>
  <c r="BX358" i="86"/>
  <c r="BX91" i="86"/>
  <c r="BX62" i="86"/>
  <c r="BX50" i="86"/>
  <c r="BX13" i="86"/>
  <c r="BX55" i="86"/>
  <c r="BX53" i="86" s="1"/>
  <c r="BX78" i="86"/>
  <c r="BX28" i="86"/>
  <c r="BY1" i="86"/>
  <c r="BX54" i="86"/>
  <c r="BR26" i="87"/>
  <c r="BR28" i="87" a="1"/>
  <c r="BR28" i="87" s="1"/>
  <c r="BR27" i="87" a="1"/>
  <c r="BR27" i="87" s="1"/>
  <c r="BQ48" i="87"/>
  <c r="BW53" i="86"/>
  <c r="BS45" i="87" l="1"/>
  <c r="BS39" i="87"/>
  <c r="BW83" i="86"/>
  <c r="BT22" i="87" s="1"/>
  <c r="BT97" i="87"/>
  <c r="BT57" i="87" s="1"/>
  <c r="BT58" i="87" s="1"/>
  <c r="BT46" i="87"/>
  <c r="BR98" i="87"/>
  <c r="BV87" i="86"/>
  <c r="BW82" i="86"/>
  <c r="BT21" i="87" s="1"/>
  <c r="BW79" i="86"/>
  <c r="BT18" i="87" s="1"/>
  <c r="BW85" i="86"/>
  <c r="BT24" i="87" s="1"/>
  <c r="BW80" i="86"/>
  <c r="BT19" i="87" s="1"/>
  <c r="BW86" i="86"/>
  <c r="BT25" i="87" s="1"/>
  <c r="BW81" i="86"/>
  <c r="BT20" i="87" s="1"/>
  <c r="BT33" i="87"/>
  <c r="BX74" i="86"/>
  <c r="BU46" i="87" s="1"/>
  <c r="BX71" i="86"/>
  <c r="BX65" i="86"/>
  <c r="BX64" i="86"/>
  <c r="BX67" i="86"/>
  <c r="BX66" i="86"/>
  <c r="BX69" i="86"/>
  <c r="BX70" i="86"/>
  <c r="BX68" i="86"/>
  <c r="AJ55" i="87"/>
  <c r="AJ54" i="87"/>
  <c r="AJ60" i="87" s="1"/>
  <c r="AJ84" i="87"/>
  <c r="AJ88" i="87" s="1"/>
  <c r="AJ42" i="87"/>
  <c r="BR48" i="87"/>
  <c r="BS98" i="87"/>
  <c r="BS65" i="87"/>
  <c r="BS26" i="87"/>
  <c r="BS27" i="87" a="1"/>
  <c r="BS27" i="87" s="1"/>
  <c r="BS28" i="87" a="1"/>
  <c r="BS28" i="87" s="1"/>
  <c r="BR85" i="87"/>
  <c r="BT94" i="87"/>
  <c r="BX56" i="86"/>
  <c r="BT52" i="87"/>
  <c r="BU17" i="87"/>
  <c r="BT38" i="87"/>
  <c r="BY358" i="86"/>
  <c r="BY91" i="86"/>
  <c r="BY109" i="86"/>
  <c r="BY78" i="86"/>
  <c r="BY55" i="86"/>
  <c r="BY28" i="86"/>
  <c r="BZ1" i="86"/>
  <c r="BY62" i="86"/>
  <c r="BY54" i="86"/>
  <c r="BY56" i="86" s="1"/>
  <c r="BY50" i="86"/>
  <c r="BY13" i="86"/>
  <c r="BU97" i="87" l="1"/>
  <c r="BU57" i="87" s="1"/>
  <c r="BU58" i="87" s="1"/>
  <c r="BT45" i="87"/>
  <c r="BT39" i="87"/>
  <c r="BX83" i="86"/>
  <c r="BU22" i="87" s="1"/>
  <c r="BX82" i="86"/>
  <c r="BU21" i="87" s="1"/>
  <c r="BX84" i="86"/>
  <c r="BU23" i="87" s="1"/>
  <c r="BX86" i="86"/>
  <c r="BU25" i="87" s="1"/>
  <c r="BX85" i="86"/>
  <c r="BU24" i="87" s="1"/>
  <c r="BX80" i="86"/>
  <c r="BU19" i="87" s="1"/>
  <c r="BX81" i="86"/>
  <c r="BU20" i="87" s="1"/>
  <c r="BU33" i="87"/>
  <c r="BX79" i="86"/>
  <c r="BU18" i="87" s="1"/>
  <c r="BT34" i="87"/>
  <c r="BT98" i="87" s="1"/>
  <c r="BW87" i="86"/>
  <c r="BY74" i="86"/>
  <c r="BY86" i="86" s="1"/>
  <c r="BV25" i="87" s="1"/>
  <c r="BY69" i="86"/>
  <c r="BY71" i="86"/>
  <c r="BY70" i="86"/>
  <c r="BY65" i="86"/>
  <c r="BY68" i="86"/>
  <c r="BY67" i="86"/>
  <c r="BY66" i="86"/>
  <c r="BY64" i="86"/>
  <c r="BY53" i="86"/>
  <c r="AK41" i="87"/>
  <c r="AK47" i="87" s="1"/>
  <c r="AK49" i="87" s="1"/>
  <c r="BS85" i="87"/>
  <c r="BZ358" i="86"/>
  <c r="BZ91" i="86"/>
  <c r="BZ109" i="86"/>
  <c r="BZ28" i="86"/>
  <c r="CA1" i="86"/>
  <c r="BZ78" i="86"/>
  <c r="BZ62" i="86"/>
  <c r="BZ54" i="86"/>
  <c r="BZ50" i="86"/>
  <c r="BZ13" i="86"/>
  <c r="BZ55" i="86"/>
  <c r="BT26" i="87"/>
  <c r="BT28" i="87" a="1"/>
  <c r="BT28" i="87" s="1"/>
  <c r="BT27" i="87" a="1"/>
  <c r="BT27" i="87" s="1"/>
  <c r="BU52" i="87"/>
  <c r="BV17" i="87"/>
  <c r="BU38" i="87"/>
  <c r="BU94" i="87"/>
  <c r="BS48" i="87"/>
  <c r="BZ53" i="86" l="1"/>
  <c r="BU45" i="87"/>
  <c r="BU39" i="87"/>
  <c r="BT65" i="87"/>
  <c r="BX87" i="86"/>
  <c r="BY84" i="86"/>
  <c r="BV23" i="87" s="1"/>
  <c r="BU34" i="87"/>
  <c r="BU98" i="87" s="1"/>
  <c r="BV33" i="87"/>
  <c r="BY82" i="86"/>
  <c r="BV21" i="87" s="1"/>
  <c r="BV97" i="87"/>
  <c r="BV57" i="87" s="1"/>
  <c r="BV58" i="87" s="1"/>
  <c r="BY79" i="86"/>
  <c r="BV18" i="87" s="1"/>
  <c r="BY81" i="86"/>
  <c r="BV20" i="87" s="1"/>
  <c r="BY83" i="86"/>
  <c r="BV22" i="87" s="1"/>
  <c r="BY85" i="86"/>
  <c r="BV24" i="87" s="1"/>
  <c r="BY80" i="86"/>
  <c r="BV19" i="87" s="1"/>
  <c r="BV46" i="87"/>
  <c r="BZ74" i="86"/>
  <c r="BW33" i="87" s="1"/>
  <c r="BZ69" i="86"/>
  <c r="BZ68" i="86"/>
  <c r="BZ66" i="86"/>
  <c r="BZ71" i="86"/>
  <c r="BZ64" i="86"/>
  <c r="BZ65" i="86"/>
  <c r="BZ67" i="86"/>
  <c r="BZ70" i="86"/>
  <c r="AK42" i="87"/>
  <c r="AK54" i="87"/>
  <c r="AK84" i="87"/>
  <c r="AK88" i="87" s="1"/>
  <c r="AK55" i="87"/>
  <c r="CA358" i="86"/>
  <c r="CA91" i="86"/>
  <c r="CA109" i="86"/>
  <c r="CA78" i="86"/>
  <c r="CA62" i="86"/>
  <c r="CA54" i="86"/>
  <c r="CA50" i="86"/>
  <c r="CA13" i="86"/>
  <c r="CA55" i="86"/>
  <c r="CA28" i="86"/>
  <c r="CB1" i="86"/>
  <c r="BV52" i="87"/>
  <c r="BW17" i="87"/>
  <c r="BV38" i="87"/>
  <c r="BT48" i="87"/>
  <c r="BZ56" i="86"/>
  <c r="BU26" i="87"/>
  <c r="BU27" i="87" a="1"/>
  <c r="BU27" i="87" s="1"/>
  <c r="BU28" i="87" a="1"/>
  <c r="BU28" i="87" s="1"/>
  <c r="BV94" i="87"/>
  <c r="BT85" i="87"/>
  <c r="CA53" i="86" l="1"/>
  <c r="BW97" i="87"/>
  <c r="BW57" i="87" s="1"/>
  <c r="BW58" i="87" s="1"/>
  <c r="BV45" i="87"/>
  <c r="BV39" i="87"/>
  <c r="BU65" i="87"/>
  <c r="BV34" i="87"/>
  <c r="BV65" i="87" s="1"/>
  <c r="BZ79" i="86"/>
  <c r="BW18" i="87" s="1"/>
  <c r="BW46" i="87"/>
  <c r="BZ82" i="86"/>
  <c r="BW21" i="87" s="1"/>
  <c r="BZ83" i="86"/>
  <c r="BW22" i="87" s="1"/>
  <c r="BZ84" i="86"/>
  <c r="BW23" i="87" s="1"/>
  <c r="BZ86" i="86"/>
  <c r="BW25" i="87" s="1"/>
  <c r="BY87" i="86"/>
  <c r="BZ80" i="86"/>
  <c r="BW19" i="87" s="1"/>
  <c r="BZ85" i="86"/>
  <c r="BW24" i="87" s="1"/>
  <c r="BZ81" i="86"/>
  <c r="BW20" i="87" s="1"/>
  <c r="CA74" i="86"/>
  <c r="BX97" i="87" s="1"/>
  <c r="BX57" i="87" s="1"/>
  <c r="CA67" i="86"/>
  <c r="CA70" i="86"/>
  <c r="CA68" i="86"/>
  <c r="CA69" i="86"/>
  <c r="CA65" i="86"/>
  <c r="CA71" i="86"/>
  <c r="CA64" i="86"/>
  <c r="CA66" i="86"/>
  <c r="AK60" i="87"/>
  <c r="AL41" i="87"/>
  <c r="AL47" i="87" s="1"/>
  <c r="AL49" i="87" s="1"/>
  <c r="BU48" i="87"/>
  <c r="BW52" i="87"/>
  <c r="BX17" i="87"/>
  <c r="BW38" i="87"/>
  <c r="BU85" i="87"/>
  <c r="BW94" i="87"/>
  <c r="BV26" i="87"/>
  <c r="BV27" i="87" a="1"/>
  <c r="BV27" i="87" s="1"/>
  <c r="BV28" i="87" a="1"/>
  <c r="BV28" i="87" s="1"/>
  <c r="CA56" i="86"/>
  <c r="BW34" i="87"/>
  <c r="CB91" i="86"/>
  <c r="CB109" i="86"/>
  <c r="CB78" i="86"/>
  <c r="CB358" i="86"/>
  <c r="CB62" i="86"/>
  <c r="CB54" i="86"/>
  <c r="CB50" i="86"/>
  <c r="CB13" i="86"/>
  <c r="CB55" i="86"/>
  <c r="CB28" i="86"/>
  <c r="CC1" i="86"/>
  <c r="BX58" i="87" l="1"/>
  <c r="BW45" i="87"/>
  <c r="BW39" i="87"/>
  <c r="BV98" i="87"/>
  <c r="CA79" i="86"/>
  <c r="BX18" i="87" s="1"/>
  <c r="BZ87" i="86"/>
  <c r="CA84" i="86"/>
  <c r="BX23" i="87" s="1"/>
  <c r="CA85" i="86"/>
  <c r="BX24" i="87" s="1"/>
  <c r="CA80" i="86"/>
  <c r="BX19" i="87" s="1"/>
  <c r="CA86" i="86"/>
  <c r="BX25" i="87" s="1"/>
  <c r="CA81" i="86"/>
  <c r="BX20" i="87" s="1"/>
  <c r="BX46" i="87"/>
  <c r="CA82" i="86"/>
  <c r="BX21" i="87" s="1"/>
  <c r="BX33" i="87"/>
  <c r="BX45" i="87" s="1"/>
  <c r="CA83" i="86"/>
  <c r="BX22" i="87" s="1"/>
  <c r="CB56" i="86"/>
  <c r="CB74" i="86"/>
  <c r="CB84" i="86" s="1"/>
  <c r="BY23" i="87" s="1"/>
  <c r="CB67" i="86"/>
  <c r="CB70" i="86"/>
  <c r="CB69" i="86"/>
  <c r="CB71" i="86"/>
  <c r="CB64" i="86"/>
  <c r="CB65" i="86"/>
  <c r="CB68" i="86"/>
  <c r="CB66" i="86"/>
  <c r="AL42" i="87"/>
  <c r="AL55" i="87"/>
  <c r="AL84" i="87"/>
  <c r="AL88" i="87" s="1"/>
  <c r="AL54" i="87"/>
  <c r="AL60" i="87" s="1"/>
  <c r="CB53" i="86"/>
  <c r="BW98" i="87"/>
  <c r="BW65" i="87"/>
  <c r="BX94" i="87"/>
  <c r="BW26" i="87"/>
  <c r="BW28" i="87" a="1"/>
  <c r="BW28" i="87" s="1"/>
  <c r="BW27" i="87" a="1"/>
  <c r="BW27" i="87" s="1"/>
  <c r="BV48" i="87"/>
  <c r="BX52" i="87"/>
  <c r="BY17" i="87"/>
  <c r="BX38" i="87"/>
  <c r="CC109" i="86"/>
  <c r="CC78" i="86"/>
  <c r="CC358" i="86"/>
  <c r="CC91" i="86"/>
  <c r="CC50" i="86"/>
  <c r="CC13" i="86"/>
  <c r="CC55" i="86"/>
  <c r="CC53" i="86" s="1"/>
  <c r="CC28" i="86"/>
  <c r="CD1" i="86"/>
  <c r="CC62" i="86"/>
  <c r="CC54" i="86"/>
  <c r="BV85" i="87"/>
  <c r="CB85" i="86" l="1"/>
  <c r="BY24" i="87" s="1"/>
  <c r="BX39" i="87"/>
  <c r="CB79" i="86"/>
  <c r="BY18" i="87" s="1"/>
  <c r="BX34" i="87"/>
  <c r="BX65" i="87" s="1"/>
  <c r="CB80" i="86"/>
  <c r="BY19" i="87" s="1"/>
  <c r="CB81" i="86"/>
  <c r="BY20" i="87" s="1"/>
  <c r="BY33" i="87"/>
  <c r="BY34" i="87" s="1"/>
  <c r="CB82" i="86"/>
  <c r="BY21" i="87" s="1"/>
  <c r="BY46" i="87"/>
  <c r="CB83" i="86"/>
  <c r="BY22" i="87" s="1"/>
  <c r="BY97" i="87"/>
  <c r="BY57" i="87" s="1"/>
  <c r="BY58" i="87" s="1"/>
  <c r="CB86" i="86"/>
  <c r="BY25" i="87" s="1"/>
  <c r="CA87" i="86"/>
  <c r="CC74" i="86"/>
  <c r="CC84" i="86" s="1"/>
  <c r="BZ23" i="87" s="1"/>
  <c r="CC67" i="86"/>
  <c r="CC69" i="86"/>
  <c r="CC71" i="86"/>
  <c r="CC64" i="86"/>
  <c r="CC65" i="86"/>
  <c r="CC66" i="86"/>
  <c r="CC70" i="86"/>
  <c r="CC68" i="86"/>
  <c r="CC56" i="86"/>
  <c r="AM41" i="87"/>
  <c r="AM47" i="87" s="1"/>
  <c r="AM49" i="87" s="1"/>
  <c r="BX26" i="87"/>
  <c r="BX27" i="87" a="1"/>
  <c r="BX27" i="87" s="1"/>
  <c r="BX28" i="87" a="1"/>
  <c r="BX28" i="87" s="1"/>
  <c r="BY94" i="87"/>
  <c r="BW48" i="87"/>
  <c r="BW85" i="87"/>
  <c r="CD109" i="86"/>
  <c r="CD358" i="86"/>
  <c r="CD91" i="86"/>
  <c r="CD62" i="86"/>
  <c r="CD50" i="86"/>
  <c r="CD13" i="86"/>
  <c r="CD55" i="86"/>
  <c r="CD28" i="86"/>
  <c r="CE1" i="86"/>
  <c r="CD54" i="86"/>
  <c r="CD78" i="86"/>
  <c r="BY52" i="87"/>
  <c r="BZ17" i="87"/>
  <c r="BY38" i="87"/>
  <c r="BX98" i="87" l="1"/>
  <c r="BY39" i="87"/>
  <c r="BY45" i="87"/>
  <c r="CC79" i="86"/>
  <c r="BZ18" i="87" s="1"/>
  <c r="CC85" i="86"/>
  <c r="BZ24" i="87" s="1"/>
  <c r="CC86" i="86"/>
  <c r="BZ25" i="87" s="1"/>
  <c r="CC81" i="86"/>
  <c r="BZ20" i="87" s="1"/>
  <c r="BZ33" i="87"/>
  <c r="CC82" i="86"/>
  <c r="BZ21" i="87" s="1"/>
  <c r="BZ46" i="87"/>
  <c r="CC83" i="86"/>
  <c r="BZ22" i="87" s="1"/>
  <c r="BZ97" i="87"/>
  <c r="BZ57" i="87" s="1"/>
  <c r="BZ58" i="87" s="1"/>
  <c r="CC80" i="86"/>
  <c r="BZ19" i="87" s="1"/>
  <c r="CB87" i="86"/>
  <c r="CD56" i="86"/>
  <c r="CD74" i="86"/>
  <c r="CA97" i="87" s="1"/>
  <c r="CA57" i="87" s="1"/>
  <c r="CD65" i="86"/>
  <c r="CD67" i="86"/>
  <c r="CD69" i="86"/>
  <c r="CD64" i="86"/>
  <c r="CD68" i="86"/>
  <c r="CD70" i="86"/>
  <c r="CD66" i="86"/>
  <c r="CD71" i="86"/>
  <c r="AM42" i="87"/>
  <c r="AM54" i="87"/>
  <c r="AM60" i="87" s="1"/>
  <c r="AM84" i="87"/>
  <c r="AM88" i="87" s="1"/>
  <c r="AM55" i="87"/>
  <c r="BX48" i="87"/>
  <c r="BX85" i="87"/>
  <c r="BY26" i="87"/>
  <c r="BY27" i="87" a="1"/>
  <c r="BY27" i="87" s="1"/>
  <c r="BY28" i="87" a="1"/>
  <c r="BY28" i="87" s="1"/>
  <c r="CE358" i="86"/>
  <c r="CE91" i="86"/>
  <c r="CE109" i="86"/>
  <c r="CE78" i="86"/>
  <c r="CE55" i="86"/>
  <c r="CE28" i="86"/>
  <c r="CF1" i="86"/>
  <c r="CE54" i="86"/>
  <c r="CE62" i="86"/>
  <c r="CE50" i="86"/>
  <c r="CE13" i="86"/>
  <c r="BZ94" i="87"/>
  <c r="BZ52" i="87"/>
  <c r="CA17" i="87"/>
  <c r="BZ38" i="87"/>
  <c r="CD53" i="86"/>
  <c r="BY98" i="87"/>
  <c r="BY65" i="87"/>
  <c r="CA33" i="87" l="1"/>
  <c r="CA45" i="87" s="1"/>
  <c r="CD81" i="86"/>
  <c r="CA20" i="87" s="1"/>
  <c r="CD79" i="86"/>
  <c r="CA18" i="87" s="1"/>
  <c r="BZ39" i="87"/>
  <c r="CD86" i="86"/>
  <c r="CA25" i="87" s="1"/>
  <c r="CD80" i="86"/>
  <c r="CA19" i="87" s="1"/>
  <c r="CD85" i="86"/>
  <c r="CA24" i="87" s="1"/>
  <c r="CD84" i="86"/>
  <c r="CA23" i="87" s="1"/>
  <c r="BZ45" i="87"/>
  <c r="BZ34" i="87"/>
  <c r="BZ65" i="87" s="1"/>
  <c r="CC87" i="86"/>
  <c r="CA58" i="87"/>
  <c r="CD82" i="86"/>
  <c r="CA21" i="87" s="1"/>
  <c r="CA46" i="87"/>
  <c r="CD83" i="86"/>
  <c r="CA22" i="87" s="1"/>
  <c r="CE74" i="86"/>
  <c r="CB46" i="87" s="1"/>
  <c r="CE71" i="86"/>
  <c r="CE65" i="86"/>
  <c r="CE70" i="86"/>
  <c r="CE67" i="86"/>
  <c r="CE64" i="86"/>
  <c r="CE69" i="86"/>
  <c r="CE68" i="86"/>
  <c r="CE66" i="86"/>
  <c r="CE53" i="86"/>
  <c r="AN41" i="87"/>
  <c r="AN47" i="87" s="1"/>
  <c r="AN49" i="87" s="1"/>
  <c r="BZ26" i="87"/>
  <c r="BZ28" i="87" a="1"/>
  <c r="BZ28" i="87" s="1"/>
  <c r="BZ27" i="87" a="1"/>
  <c r="BZ27" i="87" s="1"/>
  <c r="CE56" i="86"/>
  <c r="BY85" i="87"/>
  <c r="BY48" i="87"/>
  <c r="CA52" i="87"/>
  <c r="CB17" i="87"/>
  <c r="CA38" i="87"/>
  <c r="CF358" i="86"/>
  <c r="CF91" i="86"/>
  <c r="CF109" i="86"/>
  <c r="CF28" i="86"/>
  <c r="CG1" i="86"/>
  <c r="CF54" i="86"/>
  <c r="CF62" i="86"/>
  <c r="CF78" i="86"/>
  <c r="CF50" i="86"/>
  <c r="CF13" i="86"/>
  <c r="CF55" i="86"/>
  <c r="CA94" i="87"/>
  <c r="CA39" i="87" l="1"/>
  <c r="CA34" i="87"/>
  <c r="CA65" i="87" s="1"/>
  <c r="CB97" i="87"/>
  <c r="CB57" i="87" s="1"/>
  <c r="CB58" i="87" s="1"/>
  <c r="CE80" i="86"/>
  <c r="CB19" i="87" s="1"/>
  <c r="CE82" i="86"/>
  <c r="CB21" i="87" s="1"/>
  <c r="CE84" i="86"/>
  <c r="CB23" i="87" s="1"/>
  <c r="BZ98" i="87"/>
  <c r="CE85" i="86"/>
  <c r="CB24" i="87" s="1"/>
  <c r="CE83" i="86"/>
  <c r="CB22" i="87" s="1"/>
  <c r="CE79" i="86"/>
  <c r="CB18" i="87" s="1"/>
  <c r="CE86" i="86"/>
  <c r="CB25" i="87" s="1"/>
  <c r="CD87" i="86"/>
  <c r="CB33" i="87"/>
  <c r="CE81" i="86"/>
  <c r="CB20" i="87" s="1"/>
  <c r="CF74" i="86"/>
  <c r="CC97" i="87" s="1"/>
  <c r="CC57" i="87" s="1"/>
  <c r="CF66" i="86"/>
  <c r="CF71" i="86"/>
  <c r="CF64" i="86"/>
  <c r="CF65" i="86"/>
  <c r="CF68" i="86"/>
  <c r="CF67" i="86"/>
  <c r="CF70" i="86"/>
  <c r="CF69" i="86"/>
  <c r="CF53" i="86"/>
  <c r="AN42" i="87"/>
  <c r="AN54" i="87"/>
  <c r="AN60" i="87" s="1"/>
  <c r="AN84" i="87"/>
  <c r="AN55" i="87"/>
  <c r="BZ48" i="87"/>
  <c r="BZ85" i="87"/>
  <c r="CG358" i="86"/>
  <c r="CG91" i="86"/>
  <c r="CG109" i="86"/>
  <c r="CG54" i="86"/>
  <c r="CG62" i="86"/>
  <c r="CG78" i="86"/>
  <c r="CG50" i="86"/>
  <c r="CG13" i="86"/>
  <c r="CG55" i="86"/>
  <c r="CG28" i="86"/>
  <c r="CH1" i="86"/>
  <c r="CB52" i="87"/>
  <c r="CC17" i="87"/>
  <c r="CB38" i="87"/>
  <c r="CA26" i="87"/>
  <c r="CA28" i="87" a="1"/>
  <c r="CA28" i="87" s="1"/>
  <c r="CA27" i="87" a="1"/>
  <c r="CA27" i="87" s="1"/>
  <c r="CB94" i="87"/>
  <c r="CF56" i="86"/>
  <c r="CA98" i="87" l="1"/>
  <c r="CB45" i="87"/>
  <c r="CB39" i="87"/>
  <c r="CB34" i="87"/>
  <c r="CB65" i="87" s="1"/>
  <c r="CC58" i="87"/>
  <c r="CE87" i="86"/>
  <c r="CF79" i="86"/>
  <c r="CC18" i="87" s="1"/>
  <c r="CF86" i="86"/>
  <c r="CC25" i="87" s="1"/>
  <c r="CC46" i="87"/>
  <c r="CF80" i="86"/>
  <c r="CC19" i="87" s="1"/>
  <c r="CF81" i="86"/>
  <c r="CC20" i="87" s="1"/>
  <c r="CF82" i="86"/>
  <c r="CC21" i="87" s="1"/>
  <c r="CF84" i="86"/>
  <c r="CC23" i="87" s="1"/>
  <c r="CC33" i="87"/>
  <c r="CC45" i="87" s="1"/>
  <c r="CF85" i="86"/>
  <c r="CC24" i="87" s="1"/>
  <c r="CF83" i="86"/>
  <c r="CC22" i="87" s="1"/>
  <c r="CG74" i="86"/>
  <c r="CG85" i="86" s="1"/>
  <c r="CD24" i="87" s="1"/>
  <c r="CG69" i="86"/>
  <c r="CG68" i="86"/>
  <c r="CG65" i="86"/>
  <c r="CG71" i="86"/>
  <c r="CG64" i="86"/>
  <c r="CG66" i="86"/>
  <c r="CG67" i="86"/>
  <c r="CG70" i="86"/>
  <c r="CG53" i="86"/>
  <c r="AN88" i="87"/>
  <c r="AO41" i="87"/>
  <c r="AO47" i="87" s="1"/>
  <c r="AO49" i="87" s="1"/>
  <c r="CA85" i="87"/>
  <c r="CC52" i="87"/>
  <c r="CD17" i="87"/>
  <c r="CC38" i="87"/>
  <c r="CC94" i="87"/>
  <c r="CB26" i="87"/>
  <c r="CB28" i="87" a="1"/>
  <c r="CB28" i="87" s="1"/>
  <c r="CB27" i="87" a="1"/>
  <c r="CB27" i="87" s="1"/>
  <c r="CH358" i="86"/>
  <c r="CH91" i="86"/>
  <c r="CH109" i="86"/>
  <c r="CH78" i="86"/>
  <c r="CH54" i="86"/>
  <c r="CH62" i="86"/>
  <c r="CH50" i="86"/>
  <c r="CH13" i="86"/>
  <c r="CH55" i="86"/>
  <c r="CH28" i="86"/>
  <c r="CI1" i="86"/>
  <c r="CA48" i="87"/>
  <c r="CG56" i="86"/>
  <c r="CC39" i="87" l="1"/>
  <c r="CB98" i="87"/>
  <c r="CC34" i="87"/>
  <c r="CC98" i="87" s="1"/>
  <c r="CD33" i="87"/>
  <c r="CD34" i="87" s="1"/>
  <c r="CD46" i="87"/>
  <c r="CG79" i="86"/>
  <c r="CD18" i="87" s="1"/>
  <c r="CD97" i="87"/>
  <c r="CD57" i="87" s="1"/>
  <c r="CD58" i="87" s="1"/>
  <c r="CG80" i="86"/>
  <c r="CD19" i="87" s="1"/>
  <c r="CG86" i="86"/>
  <c r="CD25" i="87" s="1"/>
  <c r="CG81" i="86"/>
  <c r="CD20" i="87" s="1"/>
  <c r="CG82" i="86"/>
  <c r="CD21" i="87" s="1"/>
  <c r="CG83" i="86"/>
  <c r="CD22" i="87" s="1"/>
  <c r="CG84" i="86"/>
  <c r="CD23" i="87" s="1"/>
  <c r="CF87" i="86"/>
  <c r="CH74" i="86"/>
  <c r="CE33" i="87" s="1"/>
  <c r="CH69" i="86"/>
  <c r="CH70" i="86"/>
  <c r="CH71" i="86"/>
  <c r="CH68" i="86"/>
  <c r="CH65" i="86"/>
  <c r="CH64" i="86"/>
  <c r="CH67" i="86"/>
  <c r="CH66" i="86"/>
  <c r="CH56" i="86"/>
  <c r="AO42" i="87"/>
  <c r="AO54" i="87"/>
  <c r="AO60" i="87" s="1"/>
  <c r="AO84" i="87"/>
  <c r="AO88" i="87" s="1"/>
  <c r="AO55" i="87"/>
  <c r="CI109" i="86"/>
  <c r="CI78" i="86"/>
  <c r="CI358" i="86"/>
  <c r="CI91" i="86"/>
  <c r="CI62" i="86"/>
  <c r="CI50" i="86"/>
  <c r="CI13" i="86"/>
  <c r="CI55" i="86"/>
  <c r="CI28" i="86"/>
  <c r="CI54" i="86"/>
  <c r="CH53" i="86"/>
  <c r="CC26" i="87"/>
  <c r="CC27" i="87" a="1"/>
  <c r="CC27" i="87" s="1"/>
  <c r="CC28" i="87" a="1"/>
  <c r="CC28" i="87" s="1"/>
  <c r="CD52" i="87"/>
  <c r="CE17" i="87"/>
  <c r="CD38" i="87"/>
  <c r="CB85" i="87"/>
  <c r="CD94" i="87"/>
  <c r="CB48" i="87"/>
  <c r="CI56" i="86" l="1"/>
  <c r="CC65" i="87"/>
  <c r="CE97" i="87"/>
  <c r="CE57" i="87" s="1"/>
  <c r="CE58" i="87" s="1"/>
  <c r="CD39" i="87"/>
  <c r="CD45" i="87"/>
  <c r="CH82" i="86"/>
  <c r="CE21" i="87" s="1"/>
  <c r="CH79" i="86"/>
  <c r="CE18" i="87" s="1"/>
  <c r="CE46" i="87"/>
  <c r="CG87" i="86"/>
  <c r="CH83" i="86"/>
  <c r="CE22" i="87" s="1"/>
  <c r="CH84" i="86"/>
  <c r="CE23" i="87" s="1"/>
  <c r="CH85" i="86"/>
  <c r="CE24" i="87" s="1"/>
  <c r="CH80" i="86"/>
  <c r="CE19" i="87" s="1"/>
  <c r="CH86" i="86"/>
  <c r="CE25" i="87" s="1"/>
  <c r="CH81" i="86"/>
  <c r="CE20" i="87" s="1"/>
  <c r="CI74" i="86"/>
  <c r="CI84" i="86" s="1"/>
  <c r="CI69" i="86"/>
  <c r="CI71" i="86"/>
  <c r="CI70" i="86"/>
  <c r="CI64" i="86"/>
  <c r="CI65" i="86"/>
  <c r="CI66" i="86"/>
  <c r="CI68" i="86"/>
  <c r="CI67" i="86"/>
  <c r="AP41" i="87"/>
  <c r="AP47" i="87" s="1"/>
  <c r="AP49" i="87" s="1"/>
  <c r="CD98" i="87"/>
  <c r="CD65" i="87"/>
  <c r="CC48" i="87"/>
  <c r="CI53" i="86"/>
  <c r="CE94" i="87"/>
  <c r="CE52" i="87"/>
  <c r="CF17" i="87"/>
  <c r="CE38" i="87"/>
  <c r="CC85" i="87"/>
  <c r="CD26" i="87"/>
  <c r="CD28" i="87" a="1"/>
  <c r="CD28" i="87" s="1"/>
  <c r="CD27" i="87" a="1"/>
  <c r="CD27" i="87" s="1"/>
  <c r="CE34" i="87"/>
  <c r="CE39" i="87" l="1"/>
  <c r="CE45" i="87"/>
  <c r="CH87" i="86"/>
  <c r="CI79" i="86"/>
  <c r="CF18" i="87" s="1"/>
  <c r="CI85" i="86"/>
  <c r="CF24" i="87" s="1"/>
  <c r="D24" i="87" s="1"/>
  <c r="CI80" i="86"/>
  <c r="CF19" i="87" s="1"/>
  <c r="D19" i="87" s="1"/>
  <c r="CI86" i="86"/>
  <c r="CF25" i="87" s="1"/>
  <c r="D25" i="87" s="1"/>
  <c r="CI81" i="86"/>
  <c r="G81" i="86" s="1"/>
  <c r="CF33" i="87"/>
  <c r="CF34" i="87" s="1"/>
  <c r="CI82" i="86"/>
  <c r="G82" i="86" s="1"/>
  <c r="CF46" i="87"/>
  <c r="D46" i="87" s="1"/>
  <c r="CI83" i="86"/>
  <c r="G83" i="86" s="1"/>
  <c r="CF97" i="87"/>
  <c r="CF57" i="87" s="1"/>
  <c r="D57" i="87" s="1"/>
  <c r="D58" i="87" s="1"/>
  <c r="AP42" i="87"/>
  <c r="AP84" i="87"/>
  <c r="AP88" i="87" s="1"/>
  <c r="AP55" i="87"/>
  <c r="AP54" i="87"/>
  <c r="AP60" i="87" s="1"/>
  <c r="CF23" i="87"/>
  <c r="D23" i="87" s="1"/>
  <c r="G84" i="86"/>
  <c r="CE98" i="87"/>
  <c r="CE65" i="87"/>
  <c r="CD85" i="87"/>
  <c r="CE26" i="87"/>
  <c r="CE28" i="87" a="1"/>
  <c r="CE28" i="87" s="1"/>
  <c r="CE27" i="87" a="1"/>
  <c r="CE27" i="87" s="1"/>
  <c r="CF94" i="87"/>
  <c r="CF52" i="87"/>
  <c r="CF38" i="87"/>
  <c r="D38" i="87" s="1"/>
  <c r="D39" i="87" s="1"/>
  <c r="CD48" i="87"/>
  <c r="CF22" i="87" l="1"/>
  <c r="D22" i="87" s="1"/>
  <c r="G80" i="86"/>
  <c r="G85" i="86"/>
  <c r="CF58" i="87"/>
  <c r="CF20" i="87"/>
  <c r="D20" i="87" s="1"/>
  <c r="CF21" i="87"/>
  <c r="D21" i="87" s="1"/>
  <c r="D33" i="87"/>
  <c r="D34" i="87" s="1"/>
  <c r="CF45" i="87"/>
  <c r="D45" i="87" s="1"/>
  <c r="G86" i="86"/>
  <c r="CI87" i="86"/>
  <c r="AQ41" i="87"/>
  <c r="AQ47" i="87" s="1"/>
  <c r="AQ49" i="87" s="1"/>
  <c r="CE85" i="87"/>
  <c r="CF98" i="87"/>
  <c r="CF65" i="87"/>
  <c r="D65" i="87" s="1"/>
  <c r="CE48" i="87"/>
  <c r="CF39" i="87"/>
  <c r="CF27" i="87" l="1" a="1"/>
  <c r="CF27" i="87" s="1"/>
  <c r="CF48" i="87" s="1"/>
  <c r="CF28" i="87" a="1"/>
  <c r="CF28" i="87" s="1"/>
  <c r="CF26" i="87"/>
  <c r="CF85" i="87" s="1"/>
  <c r="AQ42" i="87"/>
  <c r="AQ54" i="87"/>
  <c r="AQ60" i="87" s="1"/>
  <c r="AQ84" i="87"/>
  <c r="AQ88" i="87" s="1"/>
  <c r="AQ55" i="87"/>
  <c r="AR41" i="87" l="1"/>
  <c r="AR47" i="87" s="1"/>
  <c r="AR49" i="87" s="1"/>
  <c r="AR42" i="87" l="1"/>
  <c r="AR55" i="87"/>
  <c r="AR84" i="87"/>
  <c r="AR54" i="87"/>
  <c r="AR60" i="87" s="1"/>
  <c r="AR88" i="87" l="1"/>
  <c r="AS41" i="87"/>
  <c r="AS47" i="87" s="1"/>
  <c r="AS49" i="87" s="1"/>
  <c r="AS84" i="87" l="1"/>
  <c r="AS88" i="87" s="1"/>
  <c r="AS55" i="87"/>
  <c r="AS54" i="87"/>
  <c r="AS42" i="87"/>
  <c r="AS60" i="87" l="1"/>
  <c r="AT41" i="87"/>
  <c r="AT47" i="87" s="1"/>
  <c r="AT49" i="87" s="1"/>
  <c r="AT84" i="87" l="1"/>
  <c r="AT54" i="87"/>
  <c r="AT60" i="87" s="1"/>
  <c r="AT55" i="87"/>
  <c r="AT42" i="87"/>
  <c r="AU41" i="87" l="1"/>
  <c r="AU47" i="87" s="1"/>
  <c r="AU49" i="87" s="1"/>
  <c r="AT88" i="87"/>
  <c r="AU84" i="87" l="1"/>
  <c r="AU88" i="87" s="1"/>
  <c r="AU55" i="87"/>
  <c r="AU54" i="87"/>
  <c r="AU42" i="87"/>
  <c r="AU60" i="87" l="1"/>
  <c r="AV41" i="87"/>
  <c r="AV47" i="87" s="1"/>
  <c r="AV49" i="87" s="1"/>
  <c r="AV55" i="87" l="1"/>
  <c r="AV84" i="87"/>
  <c r="AV54" i="87"/>
  <c r="AV60" i="87" s="1"/>
  <c r="AV42" i="87"/>
  <c r="AV88" i="87" l="1"/>
  <c r="AW41" i="87"/>
  <c r="AW47" i="87" s="1"/>
  <c r="AW49" i="87" s="1"/>
  <c r="AW55" i="87" l="1"/>
  <c r="AW54" i="87"/>
  <c r="AW84" i="87"/>
  <c r="AW88" i="87" s="1"/>
  <c r="AW42" i="87"/>
  <c r="AX41" i="87" l="1"/>
  <c r="AX47" i="87" s="1"/>
  <c r="AX49" i="87" s="1"/>
  <c r="AW60" i="87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AZ107" i="3"/>
  <c r="BA107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S107" i="70"/>
  <c r="T107" i="70"/>
  <c r="U107" i="70"/>
  <c r="V107" i="70"/>
  <c r="W107" i="70"/>
  <c r="X107" i="70"/>
  <c r="Y107" i="70"/>
  <c r="Z107" i="70"/>
  <c r="AA107" i="70"/>
  <c r="AB107" i="70"/>
  <c r="AC107" i="70"/>
  <c r="AD107" i="70"/>
  <c r="AE107" i="70"/>
  <c r="AF107" i="70"/>
  <c r="AG107" i="70"/>
  <c r="AH107" i="70"/>
  <c r="AI107" i="70"/>
  <c r="AJ107" i="70"/>
  <c r="AK107" i="70"/>
  <c r="AL107" i="70"/>
  <c r="AM107" i="70"/>
  <c r="AN107" i="70"/>
  <c r="AO107" i="70"/>
  <c r="AP107" i="70"/>
  <c r="AQ107" i="70"/>
  <c r="AR107" i="70"/>
  <c r="AS107" i="70"/>
  <c r="AT107" i="70"/>
  <c r="AU107" i="70"/>
  <c r="AV107" i="70"/>
  <c r="AW107" i="70"/>
  <c r="AX107" i="70"/>
  <c r="AY107" i="70"/>
  <c r="AZ107" i="70"/>
  <c r="BA107" i="70"/>
  <c r="BB107" i="70"/>
  <c r="BC107" i="70"/>
  <c r="BD107" i="70"/>
  <c r="BE107" i="70"/>
  <c r="BF107" i="70"/>
  <c r="BG107" i="70"/>
  <c r="BH107" i="70"/>
  <c r="BI107" i="70"/>
  <c r="BJ107" i="70"/>
  <c r="BK107" i="70"/>
  <c r="BL107" i="70"/>
  <c r="BM107" i="70"/>
  <c r="BN107" i="70"/>
  <c r="BO107" i="70"/>
  <c r="BP107" i="70"/>
  <c r="BQ107" i="70"/>
  <c r="BR107" i="70"/>
  <c r="BS107" i="70"/>
  <c r="BT107" i="70"/>
  <c r="BU107" i="70"/>
  <c r="BV107" i="70"/>
  <c r="BW107" i="70"/>
  <c r="BX107" i="70"/>
  <c r="BY107" i="70"/>
  <c r="BZ107" i="70"/>
  <c r="CA107" i="70"/>
  <c r="CB107" i="70"/>
  <c r="CC107" i="70"/>
  <c r="CD107" i="70"/>
  <c r="CE107" i="70"/>
  <c r="CF107" i="70"/>
  <c r="CG107" i="70"/>
  <c r="CH107" i="70"/>
  <c r="CI107" i="70"/>
  <c r="AX42" i="87" l="1"/>
  <c r="AX84" i="87"/>
  <c r="AX54" i="87"/>
  <c r="AX60" i="87" s="1"/>
  <c r="AX55" i="87"/>
  <c r="AX88" i="87" l="1"/>
  <c r="AY41" i="87"/>
  <c r="AY47" i="87" s="1"/>
  <c r="AY49" i="87" s="1"/>
  <c r="AY42" i="87" l="1"/>
  <c r="AY55" i="87"/>
  <c r="AY54" i="87"/>
  <c r="AY60" i="87" s="1"/>
  <c r="AY84" i="87"/>
  <c r="AY88" i="87" s="1"/>
  <c r="AZ41" i="87" l="1"/>
  <c r="AZ47" i="87" s="1"/>
  <c r="AZ49" i="87" s="1"/>
  <c r="AZ42" i="87" l="1"/>
  <c r="BA41" i="87" s="1"/>
  <c r="BA47" i="87" s="1"/>
  <c r="BA49" i="87" s="1"/>
  <c r="AZ55" i="87"/>
  <c r="AZ84" i="87"/>
  <c r="AZ54" i="87"/>
  <c r="AZ60" i="87" l="1"/>
  <c r="AZ88" i="87"/>
  <c r="BA42" i="87"/>
  <c r="BA84" i="87"/>
  <c r="BA88" i="87" s="1"/>
  <c r="BA54" i="87"/>
  <c r="BA60" i="87" s="1"/>
  <c r="BA55" i="87"/>
  <c r="BB41" i="87" l="1"/>
  <c r="BB47" i="87" s="1"/>
  <c r="BB49" i="87" s="1"/>
  <c r="BB54" i="87" l="1"/>
  <c r="BB60" i="87" s="1"/>
  <c r="BB55" i="87"/>
  <c r="BB84" i="87"/>
  <c r="BB88" i="87" s="1"/>
  <c r="BB42" i="87"/>
  <c r="BC41" i="87" l="1"/>
  <c r="BC47" i="87" s="1"/>
  <c r="BC49" i="87" s="1"/>
  <c r="E76" i="73"/>
  <c r="E75" i="73"/>
  <c r="E74" i="73"/>
  <c r="E73" i="73"/>
  <c r="E72" i="73"/>
  <c r="E71" i="73"/>
  <c r="E69" i="73"/>
  <c r="E68" i="73"/>
  <c r="E67" i="73"/>
  <c r="E66" i="73"/>
  <c r="E65" i="73"/>
  <c r="E64" i="73"/>
  <c r="E56" i="73"/>
  <c r="E53" i="73"/>
  <c r="E52" i="73"/>
  <c r="E51" i="73"/>
  <c r="E50" i="73"/>
  <c r="E49" i="73"/>
  <c r="E48" i="73"/>
  <c r="E46" i="73"/>
  <c r="E45" i="73"/>
  <c r="E44" i="73"/>
  <c r="E43" i="73"/>
  <c r="E42" i="73"/>
  <c r="E41" i="73"/>
  <c r="E38" i="73"/>
  <c r="E37" i="73"/>
  <c r="E36" i="73"/>
  <c r="E35" i="73"/>
  <c r="E34" i="73"/>
  <c r="E33" i="73"/>
  <c r="E31" i="73"/>
  <c r="E30" i="73"/>
  <c r="E29" i="73"/>
  <c r="E28" i="73"/>
  <c r="E27" i="73"/>
  <c r="E26" i="73"/>
  <c r="E23" i="73"/>
  <c r="E22" i="73"/>
  <c r="E21" i="73"/>
  <c r="E20" i="73"/>
  <c r="E19" i="73"/>
  <c r="E18" i="73"/>
  <c r="E16" i="73"/>
  <c r="E15" i="73"/>
  <c r="E14" i="73"/>
  <c r="E13" i="73"/>
  <c r="E12" i="73"/>
  <c r="E11" i="73"/>
  <c r="G3" i="73"/>
  <c r="F3" i="73" s="1"/>
  <c r="C26" i="71"/>
  <c r="C27" i="71" s="1"/>
  <c r="C28" i="71" s="1"/>
  <c r="C25" i="71"/>
  <c r="B25" i="71"/>
  <c r="C24" i="71"/>
  <c r="B24" i="71"/>
  <c r="C23" i="71"/>
  <c r="B23" i="71"/>
  <c r="C22" i="71"/>
  <c r="B22" i="71"/>
  <c r="C21" i="71"/>
  <c r="B21" i="71"/>
  <c r="C20" i="71"/>
  <c r="B20" i="71"/>
  <c r="C19" i="71"/>
  <c r="B19" i="71"/>
  <c r="C18" i="71"/>
  <c r="B18" i="71"/>
  <c r="C7" i="71"/>
  <c r="C5" i="71"/>
  <c r="C4" i="71"/>
  <c r="C3" i="71"/>
  <c r="A2" i="71"/>
  <c r="DB365" i="70"/>
  <c r="DB364" i="70"/>
  <c r="DB363" i="70"/>
  <c r="DB362" i="70"/>
  <c r="DB361" i="70"/>
  <c r="DB360" i="70"/>
  <c r="DB359" i="70"/>
  <c r="DB358" i="70"/>
  <c r="DB357" i="70"/>
  <c r="DB356" i="70"/>
  <c r="DB355" i="70"/>
  <c r="DB353" i="70"/>
  <c r="DB352" i="70"/>
  <c r="DB351" i="70"/>
  <c r="DB350" i="70"/>
  <c r="G349" i="70"/>
  <c r="F349" i="70"/>
  <c r="C349" i="70"/>
  <c r="B349" i="70"/>
  <c r="DB348" i="70"/>
  <c r="DB347" i="70"/>
  <c r="G346" i="70"/>
  <c r="F346" i="70"/>
  <c r="C346" i="70"/>
  <c r="B346" i="70"/>
  <c r="DB345" i="70"/>
  <c r="DB344" i="70"/>
  <c r="G343" i="70"/>
  <c r="F343" i="70"/>
  <c r="C343" i="70"/>
  <c r="B343" i="70"/>
  <c r="DB342" i="70"/>
  <c r="DB341" i="70"/>
  <c r="G340" i="70"/>
  <c r="F340" i="70"/>
  <c r="C340" i="70"/>
  <c r="B340" i="70"/>
  <c r="DB339" i="70"/>
  <c r="DB338" i="70"/>
  <c r="G337" i="70"/>
  <c r="F337" i="70"/>
  <c r="C337" i="70"/>
  <c r="B337" i="70"/>
  <c r="DB336" i="70"/>
  <c r="DB335" i="70"/>
  <c r="G334" i="70"/>
  <c r="F334" i="70"/>
  <c r="C334" i="70"/>
  <c r="B334" i="70"/>
  <c r="DB333" i="70"/>
  <c r="DB332" i="70"/>
  <c r="G331" i="70"/>
  <c r="F331" i="70"/>
  <c r="G330" i="70"/>
  <c r="F330" i="70"/>
  <c r="C330" i="70"/>
  <c r="B330" i="70"/>
  <c r="DB219" i="70"/>
  <c r="DA107" i="70"/>
  <c r="DA330" i="70" s="1"/>
  <c r="F107" i="70"/>
  <c r="C107" i="70"/>
  <c r="B107" i="70"/>
  <c r="DB106" i="70"/>
  <c r="DB105" i="70"/>
  <c r="G105" i="70"/>
  <c r="DB104" i="70"/>
  <c r="DB103" i="70"/>
  <c r="DB102" i="70"/>
  <c r="DB101" i="70"/>
  <c r="DB100" i="70"/>
  <c r="DB99" i="70"/>
  <c r="DB97" i="70"/>
  <c r="DB96" i="70"/>
  <c r="DB95" i="70"/>
  <c r="DB94" i="70"/>
  <c r="DB93" i="70"/>
  <c r="DB92" i="70"/>
  <c r="DB91" i="70"/>
  <c r="DB90" i="70"/>
  <c r="CI90" i="70"/>
  <c r="CF40" i="71" s="1"/>
  <c r="CH90" i="70"/>
  <c r="CE40" i="71" s="1"/>
  <c r="CG90" i="70"/>
  <c r="CD40" i="71" s="1"/>
  <c r="CF90" i="70"/>
  <c r="CC40" i="71" s="1"/>
  <c r="CE90" i="70"/>
  <c r="CB40" i="71" s="1"/>
  <c r="CD90" i="70"/>
  <c r="CA40" i="71" s="1"/>
  <c r="CC90" i="70"/>
  <c r="BZ40" i="71" s="1"/>
  <c r="CB90" i="70"/>
  <c r="BY40" i="71" s="1"/>
  <c r="CA90" i="70"/>
  <c r="BX40" i="71" s="1"/>
  <c r="BZ90" i="70"/>
  <c r="BW40" i="71" s="1"/>
  <c r="BY90" i="70"/>
  <c r="BV40" i="71" s="1"/>
  <c r="BX90" i="70"/>
  <c r="BU40" i="71" s="1"/>
  <c r="BW90" i="70"/>
  <c r="BT40" i="71" s="1"/>
  <c r="BV90" i="70"/>
  <c r="BS40" i="71" s="1"/>
  <c r="BU90" i="70"/>
  <c r="BR40" i="71" s="1"/>
  <c r="BT90" i="70"/>
  <c r="BQ40" i="71" s="1"/>
  <c r="BS90" i="70"/>
  <c r="BP40" i="71" s="1"/>
  <c r="BR90" i="70"/>
  <c r="BO40" i="71" s="1"/>
  <c r="BQ90" i="70"/>
  <c r="BN40" i="71" s="1"/>
  <c r="BP90" i="70"/>
  <c r="BM40" i="71" s="1"/>
  <c r="BO90" i="70"/>
  <c r="BL40" i="71" s="1"/>
  <c r="BN90" i="70"/>
  <c r="BK40" i="71" s="1"/>
  <c r="BM90" i="70"/>
  <c r="BJ40" i="71" s="1"/>
  <c r="BL90" i="70"/>
  <c r="BI40" i="71" s="1"/>
  <c r="BK90" i="70"/>
  <c r="BH40" i="71" s="1"/>
  <c r="BJ90" i="70"/>
  <c r="BG40" i="71" s="1"/>
  <c r="BI90" i="70"/>
  <c r="BF40" i="71" s="1"/>
  <c r="BH90" i="70"/>
  <c r="BE40" i="71" s="1"/>
  <c r="BG90" i="70"/>
  <c r="BD40" i="71" s="1"/>
  <c r="BF90" i="70"/>
  <c r="BC40" i="71" s="1"/>
  <c r="BE90" i="70"/>
  <c r="BB40" i="71" s="1"/>
  <c r="BD90" i="70"/>
  <c r="BA40" i="71" s="1"/>
  <c r="BC90" i="70"/>
  <c r="AZ40" i="71" s="1"/>
  <c r="BB90" i="70"/>
  <c r="AY40" i="71" s="1"/>
  <c r="BA90" i="70"/>
  <c r="AX40" i="71" s="1"/>
  <c r="AZ90" i="70"/>
  <c r="AW40" i="71" s="1"/>
  <c r="AY90" i="70"/>
  <c r="AV40" i="71" s="1"/>
  <c r="AX90" i="70"/>
  <c r="AU40" i="71" s="1"/>
  <c r="AW90" i="70"/>
  <c r="AT40" i="71" s="1"/>
  <c r="AV90" i="70"/>
  <c r="AS40" i="71" s="1"/>
  <c r="AU90" i="70"/>
  <c r="AR40" i="71" s="1"/>
  <c r="AT90" i="70"/>
  <c r="AQ40" i="71" s="1"/>
  <c r="AS90" i="70"/>
  <c r="AP40" i="71" s="1"/>
  <c r="AR90" i="70"/>
  <c r="AO40" i="71" s="1"/>
  <c r="AQ90" i="70"/>
  <c r="AN40" i="71" s="1"/>
  <c r="AP90" i="70"/>
  <c r="AM40" i="71" s="1"/>
  <c r="AO90" i="70"/>
  <c r="AL40" i="71" s="1"/>
  <c r="AN90" i="70"/>
  <c r="AK40" i="71" s="1"/>
  <c r="AM90" i="70"/>
  <c r="AJ40" i="71" s="1"/>
  <c r="AL90" i="70"/>
  <c r="AI40" i="71" s="1"/>
  <c r="AK90" i="70"/>
  <c r="AH40" i="71" s="1"/>
  <c r="AJ90" i="70"/>
  <c r="AG40" i="71" s="1"/>
  <c r="AI90" i="70"/>
  <c r="AF40" i="71" s="1"/>
  <c r="AH90" i="70"/>
  <c r="AE40" i="71" s="1"/>
  <c r="AG90" i="70"/>
  <c r="AD40" i="71" s="1"/>
  <c r="AF90" i="70"/>
  <c r="AC40" i="71" s="1"/>
  <c r="AE90" i="70"/>
  <c r="AB40" i="71" s="1"/>
  <c r="AD90" i="70"/>
  <c r="AA40" i="71" s="1"/>
  <c r="AC90" i="70"/>
  <c r="Z40" i="71" s="1"/>
  <c r="AB90" i="70"/>
  <c r="Y40" i="71" s="1"/>
  <c r="AA90" i="70"/>
  <c r="X40" i="71" s="1"/>
  <c r="Z90" i="70"/>
  <c r="W40" i="71" s="1"/>
  <c r="Y90" i="70"/>
  <c r="V40" i="71" s="1"/>
  <c r="X90" i="70"/>
  <c r="U40" i="71" s="1"/>
  <c r="W90" i="70"/>
  <c r="T40" i="71" s="1"/>
  <c r="V90" i="70"/>
  <c r="S40" i="71" s="1"/>
  <c r="U90" i="70"/>
  <c r="R40" i="71" s="1"/>
  <c r="T90" i="70"/>
  <c r="Q40" i="71" s="1"/>
  <c r="S90" i="70"/>
  <c r="P40" i="71" s="1"/>
  <c r="R90" i="70"/>
  <c r="O40" i="71" s="1"/>
  <c r="Q90" i="70"/>
  <c r="N40" i="71" s="1"/>
  <c r="P90" i="70"/>
  <c r="M40" i="71" s="1"/>
  <c r="O90" i="70"/>
  <c r="L40" i="71" s="1"/>
  <c r="N90" i="70"/>
  <c r="K40" i="71" s="1"/>
  <c r="M90" i="70"/>
  <c r="J40" i="71" s="1"/>
  <c r="L90" i="70"/>
  <c r="I40" i="71" s="1"/>
  <c r="K90" i="70"/>
  <c r="H40" i="71" s="1"/>
  <c r="J90" i="70"/>
  <c r="G40" i="71" s="1"/>
  <c r="I90" i="70"/>
  <c r="F40" i="71" s="1"/>
  <c r="H90" i="70"/>
  <c r="E40" i="71" s="1"/>
  <c r="DB89" i="70"/>
  <c r="G89" i="70"/>
  <c r="DB88" i="70"/>
  <c r="DB87" i="70"/>
  <c r="E87" i="70"/>
  <c r="A25" i="71" s="1"/>
  <c r="D87" i="70"/>
  <c r="DB86" i="70"/>
  <c r="E86" i="70"/>
  <c r="A24" i="71" s="1"/>
  <c r="D86" i="70"/>
  <c r="DB85" i="70"/>
  <c r="E85" i="70"/>
  <c r="A23" i="71" s="1"/>
  <c r="D85" i="70"/>
  <c r="DB84" i="70"/>
  <c r="E84" i="70"/>
  <c r="A22" i="71" s="1"/>
  <c r="D84" i="70"/>
  <c r="DB83" i="70"/>
  <c r="E83" i="70"/>
  <c r="A21" i="71" s="1"/>
  <c r="D83" i="70"/>
  <c r="DB82" i="70"/>
  <c r="E82" i="70"/>
  <c r="A20" i="71" s="1"/>
  <c r="D82" i="70"/>
  <c r="DB81" i="70"/>
  <c r="E81" i="70"/>
  <c r="A19" i="71" s="1"/>
  <c r="D81" i="70"/>
  <c r="DB80" i="70"/>
  <c r="E80" i="70"/>
  <c r="A18" i="71" s="1"/>
  <c r="D80" i="70"/>
  <c r="DB79" i="70"/>
  <c r="DB78" i="70"/>
  <c r="DB77" i="70"/>
  <c r="DB76" i="70"/>
  <c r="DB75" i="70"/>
  <c r="C74" i="70"/>
  <c r="DB74" i="70" s="1"/>
  <c r="C73" i="70"/>
  <c r="DB73" i="70" s="1"/>
  <c r="C72" i="70"/>
  <c r="DB72" i="70" s="1"/>
  <c r="C71" i="70"/>
  <c r="DB71" i="70" s="1"/>
  <c r="C70" i="70"/>
  <c r="DB70" i="70" s="1"/>
  <c r="C69" i="70"/>
  <c r="DB69" i="70" s="1"/>
  <c r="C68" i="70"/>
  <c r="DB68" i="70" s="1"/>
  <c r="C67" i="70"/>
  <c r="DB67" i="70" s="1"/>
  <c r="C66" i="70"/>
  <c r="DB66" i="70" s="1"/>
  <c r="C65" i="70"/>
  <c r="DB65" i="70" s="1"/>
  <c r="DB64" i="70"/>
  <c r="DB63" i="70"/>
  <c r="DB62" i="70"/>
  <c r="DB61" i="70"/>
  <c r="DB60" i="70"/>
  <c r="H60" i="70"/>
  <c r="DB59" i="70"/>
  <c r="DB58" i="70"/>
  <c r="DB57" i="70"/>
  <c r="DB56" i="70"/>
  <c r="DB55" i="70"/>
  <c r="DB54" i="70"/>
  <c r="DB53" i="70"/>
  <c r="DB52" i="70"/>
  <c r="DB51" i="70"/>
  <c r="DB50" i="70"/>
  <c r="DB49" i="70"/>
  <c r="G49" i="70"/>
  <c r="DB48" i="70"/>
  <c r="G48" i="70"/>
  <c r="DB47" i="70"/>
  <c r="CI47" i="70"/>
  <c r="CH47" i="70"/>
  <c r="CG47" i="70"/>
  <c r="CF47" i="70"/>
  <c r="CE47" i="70"/>
  <c r="CD47" i="70"/>
  <c r="CC47" i="70"/>
  <c r="CB47" i="70"/>
  <c r="CA47" i="70"/>
  <c r="BZ47" i="70"/>
  <c r="BY47" i="70"/>
  <c r="BX47" i="70"/>
  <c r="BW47" i="70"/>
  <c r="BV47" i="70"/>
  <c r="BU47" i="70"/>
  <c r="BT47" i="70"/>
  <c r="BS47" i="70"/>
  <c r="BR47" i="70"/>
  <c r="BQ47" i="70"/>
  <c r="BP47" i="70"/>
  <c r="BO47" i="70"/>
  <c r="BN47" i="70"/>
  <c r="BM47" i="70"/>
  <c r="BL47" i="70"/>
  <c r="BK47" i="70"/>
  <c r="BJ47" i="70"/>
  <c r="BI47" i="70"/>
  <c r="BH47" i="70"/>
  <c r="BG47" i="70"/>
  <c r="BF47" i="70"/>
  <c r="BE47" i="70"/>
  <c r="BD47" i="70"/>
  <c r="BC47" i="70"/>
  <c r="BB47" i="70"/>
  <c r="BA47" i="70"/>
  <c r="AZ47" i="70"/>
  <c r="AY47" i="70"/>
  <c r="AX47" i="70"/>
  <c r="AW47" i="70"/>
  <c r="AV47" i="70"/>
  <c r="AU47" i="70"/>
  <c r="AT47" i="70"/>
  <c r="AS47" i="70"/>
  <c r="AR47" i="70"/>
  <c r="AQ47" i="70"/>
  <c r="AP47" i="70"/>
  <c r="AO47" i="70"/>
  <c r="AN47" i="70"/>
  <c r="AM47" i="70"/>
  <c r="AL47" i="70"/>
  <c r="AK47" i="70"/>
  <c r="AJ47" i="70"/>
  <c r="AI47" i="70"/>
  <c r="AH47" i="70"/>
  <c r="AG47" i="70"/>
  <c r="AF47" i="70"/>
  <c r="AE47" i="70"/>
  <c r="AD47" i="70"/>
  <c r="AC47" i="70"/>
  <c r="AB47" i="70"/>
  <c r="AA47" i="70"/>
  <c r="Z47" i="70"/>
  <c r="Y47" i="70"/>
  <c r="X47" i="70"/>
  <c r="W47" i="70"/>
  <c r="V47" i="70"/>
  <c r="U47" i="70"/>
  <c r="T47" i="70"/>
  <c r="S47" i="70"/>
  <c r="R47" i="70"/>
  <c r="Q47" i="70"/>
  <c r="P47" i="70"/>
  <c r="O47" i="70"/>
  <c r="N47" i="70"/>
  <c r="M47" i="70"/>
  <c r="L47" i="70"/>
  <c r="K47" i="70"/>
  <c r="J47" i="70"/>
  <c r="I47" i="70"/>
  <c r="H47" i="70"/>
  <c r="DB46" i="70"/>
  <c r="DB45" i="70"/>
  <c r="DB44" i="70"/>
  <c r="CI43" i="70"/>
  <c r="CH43" i="70"/>
  <c r="CG43" i="70"/>
  <c r="CF43" i="70"/>
  <c r="CE43" i="70"/>
  <c r="CD43" i="70"/>
  <c r="CC43" i="70"/>
  <c r="CB43" i="70"/>
  <c r="CA43" i="70"/>
  <c r="BZ43" i="70"/>
  <c r="BY43" i="70"/>
  <c r="BX43" i="70"/>
  <c r="BW43" i="70"/>
  <c r="BV43" i="70"/>
  <c r="BU43" i="70"/>
  <c r="BT43" i="70"/>
  <c r="BS43" i="70"/>
  <c r="BR43" i="70"/>
  <c r="BQ43" i="70"/>
  <c r="BP43" i="70"/>
  <c r="BO43" i="70"/>
  <c r="BN43" i="70"/>
  <c r="BM43" i="70"/>
  <c r="BL43" i="70"/>
  <c r="BK43" i="70"/>
  <c r="BJ43" i="70"/>
  <c r="BI43" i="70"/>
  <c r="BH43" i="70"/>
  <c r="BG43" i="70"/>
  <c r="BF43" i="70"/>
  <c r="BE43" i="70"/>
  <c r="BD43" i="70"/>
  <c r="BC43" i="70"/>
  <c r="BB43" i="70"/>
  <c r="BA43" i="70"/>
  <c r="AZ43" i="70"/>
  <c r="AY43" i="70"/>
  <c r="AX43" i="70"/>
  <c r="AW43" i="70"/>
  <c r="AV43" i="70"/>
  <c r="AU43" i="70"/>
  <c r="AT43" i="70"/>
  <c r="AS43" i="70"/>
  <c r="AR43" i="70"/>
  <c r="AQ43" i="70"/>
  <c r="AP43" i="70"/>
  <c r="AO43" i="70"/>
  <c r="AN43" i="70"/>
  <c r="AM43" i="70"/>
  <c r="AL43" i="70"/>
  <c r="AK43" i="70"/>
  <c r="C43" i="70"/>
  <c r="C54" i="73" s="1"/>
  <c r="DB42" i="70"/>
  <c r="DB41" i="70"/>
  <c r="CI40" i="70"/>
  <c r="CH40" i="70"/>
  <c r="CG40" i="70"/>
  <c r="CF40" i="70"/>
  <c r="CE40" i="70"/>
  <c r="CD40" i="70"/>
  <c r="CC40" i="70"/>
  <c r="CB40" i="70"/>
  <c r="CA40" i="70"/>
  <c r="BZ40" i="70"/>
  <c r="BY40" i="70"/>
  <c r="BX40" i="70"/>
  <c r="BW40" i="70"/>
  <c r="BV40" i="70"/>
  <c r="BU40" i="70"/>
  <c r="BT40" i="70"/>
  <c r="BS40" i="70"/>
  <c r="BR40" i="70"/>
  <c r="BQ40" i="70"/>
  <c r="BP40" i="70"/>
  <c r="BO40" i="70"/>
  <c r="BN40" i="70"/>
  <c r="BM40" i="70"/>
  <c r="BL40" i="70"/>
  <c r="BK40" i="70"/>
  <c r="BJ40" i="70"/>
  <c r="BI40" i="70"/>
  <c r="BH40" i="70"/>
  <c r="BG40" i="70"/>
  <c r="BF40" i="70"/>
  <c r="BE40" i="70"/>
  <c r="BD40" i="70"/>
  <c r="BC40" i="70"/>
  <c r="BB40" i="70"/>
  <c r="BA40" i="70"/>
  <c r="AZ40" i="70"/>
  <c r="AY40" i="70"/>
  <c r="AX40" i="70"/>
  <c r="AW40" i="70"/>
  <c r="AV40" i="70"/>
  <c r="AU40" i="70"/>
  <c r="AT40" i="70"/>
  <c r="AS40" i="70"/>
  <c r="AR40" i="70"/>
  <c r="AQ40" i="70"/>
  <c r="AP40" i="70"/>
  <c r="AO40" i="70"/>
  <c r="AN40" i="70"/>
  <c r="AM40" i="70"/>
  <c r="AL40" i="70"/>
  <c r="AK40" i="70"/>
  <c r="AJ40" i="70"/>
  <c r="AI40" i="70"/>
  <c r="AH40" i="70"/>
  <c r="C40" i="70"/>
  <c r="C39" i="73" s="1"/>
  <c r="DB39" i="70"/>
  <c r="DB38" i="70"/>
  <c r="CI37" i="70"/>
  <c r="CH37" i="70"/>
  <c r="CG37" i="70"/>
  <c r="CF37" i="70"/>
  <c r="CE37" i="70"/>
  <c r="CD37" i="70"/>
  <c r="CC37" i="70"/>
  <c r="CB37" i="70"/>
  <c r="CA37" i="70"/>
  <c r="BZ37" i="70"/>
  <c r="BY37" i="70"/>
  <c r="BX37" i="70"/>
  <c r="BW37" i="70"/>
  <c r="BV37" i="70"/>
  <c r="BU37" i="70"/>
  <c r="BT37" i="70"/>
  <c r="BS37" i="70"/>
  <c r="BR37" i="70"/>
  <c r="BQ37" i="70"/>
  <c r="BP37" i="70"/>
  <c r="BO37" i="70"/>
  <c r="BN37" i="70"/>
  <c r="BM37" i="70"/>
  <c r="BL37" i="70"/>
  <c r="BK37" i="70"/>
  <c r="BJ37" i="70"/>
  <c r="BI37" i="70"/>
  <c r="BH37" i="70"/>
  <c r="BG37" i="70"/>
  <c r="BF37" i="70"/>
  <c r="BE37" i="70"/>
  <c r="BD37" i="70"/>
  <c r="BC37" i="70"/>
  <c r="BB37" i="70"/>
  <c r="BA37" i="70"/>
  <c r="AZ37" i="70"/>
  <c r="AY37" i="70"/>
  <c r="AX37" i="70"/>
  <c r="AW37" i="70"/>
  <c r="AV37" i="70"/>
  <c r="AU37" i="70"/>
  <c r="AT37" i="70"/>
  <c r="AS37" i="70"/>
  <c r="AR37" i="70"/>
  <c r="AQ37" i="70"/>
  <c r="AP37" i="70"/>
  <c r="AO37" i="70"/>
  <c r="AN37" i="70"/>
  <c r="AM37" i="70"/>
  <c r="AL37" i="70"/>
  <c r="AK37" i="70"/>
  <c r="AJ37" i="70"/>
  <c r="AI37" i="70"/>
  <c r="AH37" i="70"/>
  <c r="AG37" i="70"/>
  <c r="C37" i="70"/>
  <c r="DB36" i="70"/>
  <c r="DB35" i="70"/>
  <c r="CI34" i="70"/>
  <c r="CH34" i="70"/>
  <c r="CG34" i="70"/>
  <c r="CF34" i="70"/>
  <c r="CE34" i="70"/>
  <c r="CD34" i="70"/>
  <c r="CC34" i="70"/>
  <c r="CB34" i="70"/>
  <c r="CA34" i="70"/>
  <c r="BZ34" i="70"/>
  <c r="BY34" i="70"/>
  <c r="BX34" i="70"/>
  <c r="BW34" i="70"/>
  <c r="BV34" i="70"/>
  <c r="BU34" i="70"/>
  <c r="BT34" i="70"/>
  <c r="BS34" i="70"/>
  <c r="BR34" i="70"/>
  <c r="BQ34" i="70"/>
  <c r="BP34" i="70"/>
  <c r="BO34" i="70"/>
  <c r="BN34" i="70"/>
  <c r="BM34" i="70"/>
  <c r="BL34" i="70"/>
  <c r="BK34" i="70"/>
  <c r="BJ34" i="70"/>
  <c r="BI34" i="70"/>
  <c r="BH34" i="70"/>
  <c r="BG34" i="70"/>
  <c r="BF34" i="70"/>
  <c r="BE34" i="70"/>
  <c r="BD34" i="70"/>
  <c r="BC34" i="70"/>
  <c r="BB34" i="70"/>
  <c r="BA34" i="70"/>
  <c r="AZ34" i="70"/>
  <c r="AY34" i="70"/>
  <c r="AX34" i="70"/>
  <c r="AW34" i="70"/>
  <c r="AV34" i="70"/>
  <c r="AU34" i="70"/>
  <c r="AT34" i="70"/>
  <c r="AS34" i="70"/>
  <c r="AR34" i="70"/>
  <c r="AQ34" i="70"/>
  <c r="AP34" i="70"/>
  <c r="AO34" i="70"/>
  <c r="AN34" i="70"/>
  <c r="AM34" i="70"/>
  <c r="AL34" i="70"/>
  <c r="AK34" i="70"/>
  <c r="AJ34" i="70"/>
  <c r="AI34" i="70"/>
  <c r="AH34" i="70"/>
  <c r="AG34" i="70"/>
  <c r="AF34" i="70"/>
  <c r="AE34" i="70"/>
  <c r="AD34" i="70"/>
  <c r="AC34" i="70"/>
  <c r="AB34" i="70"/>
  <c r="AA34" i="70"/>
  <c r="Z34" i="70"/>
  <c r="Y34" i="70"/>
  <c r="X34" i="70"/>
  <c r="W34" i="70"/>
  <c r="V34" i="70"/>
  <c r="U34" i="70"/>
  <c r="T34" i="70"/>
  <c r="S34" i="70"/>
  <c r="R34" i="70"/>
  <c r="Q34" i="70"/>
  <c r="P34" i="70"/>
  <c r="O34" i="70"/>
  <c r="N34" i="70"/>
  <c r="M34" i="70"/>
  <c r="L34" i="70"/>
  <c r="K34" i="70"/>
  <c r="C34" i="70"/>
  <c r="DB33" i="70"/>
  <c r="CI33" i="70"/>
  <c r="CH33" i="70"/>
  <c r="CG33" i="70"/>
  <c r="CF33" i="70"/>
  <c r="CE33" i="70"/>
  <c r="CD33" i="70"/>
  <c r="CC33" i="70"/>
  <c r="CB33" i="70"/>
  <c r="CA33" i="70"/>
  <c r="BZ33" i="70"/>
  <c r="BY33" i="70"/>
  <c r="BX33" i="70"/>
  <c r="BW33" i="70"/>
  <c r="BV33" i="70"/>
  <c r="BU33" i="70"/>
  <c r="BT33" i="70"/>
  <c r="BS33" i="70"/>
  <c r="BR33" i="70"/>
  <c r="BQ33" i="70"/>
  <c r="BP33" i="70"/>
  <c r="BO33" i="70"/>
  <c r="BN33" i="70"/>
  <c r="BM33" i="70"/>
  <c r="BL33" i="70"/>
  <c r="BK33" i="70"/>
  <c r="BJ33" i="70"/>
  <c r="BI33" i="70"/>
  <c r="BH33" i="70"/>
  <c r="BG33" i="70"/>
  <c r="BF33" i="70"/>
  <c r="BE33" i="70"/>
  <c r="BD33" i="70"/>
  <c r="BC33" i="70"/>
  <c r="BB33" i="70"/>
  <c r="BA33" i="70"/>
  <c r="AZ33" i="70"/>
  <c r="AY33" i="70"/>
  <c r="AX33" i="70"/>
  <c r="AW33" i="70"/>
  <c r="AV33" i="70"/>
  <c r="AU33" i="70"/>
  <c r="AT33" i="70"/>
  <c r="AS33" i="70"/>
  <c r="AR33" i="70"/>
  <c r="AQ33" i="70"/>
  <c r="AP33" i="70"/>
  <c r="AO33" i="70"/>
  <c r="AN33" i="70"/>
  <c r="AM33" i="70"/>
  <c r="AL33" i="70"/>
  <c r="AK33" i="70"/>
  <c r="DB32" i="70"/>
  <c r="CI32" i="70"/>
  <c r="CF32" i="71" s="1"/>
  <c r="CH32" i="70"/>
  <c r="CE32" i="71" s="1"/>
  <c r="CG32" i="70"/>
  <c r="CD32" i="71" s="1"/>
  <c r="CF32" i="70"/>
  <c r="CC32" i="71" s="1"/>
  <c r="CE32" i="70"/>
  <c r="CB32" i="71" s="1"/>
  <c r="CD32" i="70"/>
  <c r="CA32" i="71" s="1"/>
  <c r="CC32" i="70"/>
  <c r="BZ32" i="71" s="1"/>
  <c r="CB32" i="70"/>
  <c r="BY32" i="71" s="1"/>
  <c r="CA32" i="70"/>
  <c r="BX32" i="71" s="1"/>
  <c r="BZ32" i="70"/>
  <c r="BW32" i="71" s="1"/>
  <c r="BY32" i="70"/>
  <c r="BV32" i="71" s="1"/>
  <c r="BX32" i="70"/>
  <c r="BU32" i="71" s="1"/>
  <c r="BW32" i="70"/>
  <c r="BT32" i="71" s="1"/>
  <c r="BV32" i="70"/>
  <c r="BS32" i="71" s="1"/>
  <c r="BU32" i="70"/>
  <c r="BR32" i="71" s="1"/>
  <c r="BT32" i="70"/>
  <c r="BQ32" i="71" s="1"/>
  <c r="BS32" i="70"/>
  <c r="BP32" i="71" s="1"/>
  <c r="BR32" i="70"/>
  <c r="BO32" i="71" s="1"/>
  <c r="BQ32" i="70"/>
  <c r="BN32" i="71" s="1"/>
  <c r="BP32" i="70"/>
  <c r="BM32" i="71" s="1"/>
  <c r="BO32" i="70"/>
  <c r="BL32" i="71" s="1"/>
  <c r="BN32" i="70"/>
  <c r="BK32" i="71" s="1"/>
  <c r="BM32" i="70"/>
  <c r="BJ32" i="71" s="1"/>
  <c r="BL32" i="70"/>
  <c r="BI32" i="71" s="1"/>
  <c r="BK32" i="70"/>
  <c r="BH32" i="71" s="1"/>
  <c r="BJ32" i="70"/>
  <c r="BG32" i="71" s="1"/>
  <c r="BI32" i="70"/>
  <c r="BF32" i="71" s="1"/>
  <c r="BH32" i="70"/>
  <c r="BE32" i="71" s="1"/>
  <c r="BG32" i="70"/>
  <c r="BD32" i="71" s="1"/>
  <c r="BF32" i="70"/>
  <c r="BC32" i="71" s="1"/>
  <c r="BE32" i="70"/>
  <c r="BB32" i="71" s="1"/>
  <c r="BD32" i="70"/>
  <c r="BA32" i="71" s="1"/>
  <c r="BC32" i="70"/>
  <c r="AZ32" i="71" s="1"/>
  <c r="BB32" i="70"/>
  <c r="AY32" i="71" s="1"/>
  <c r="BA32" i="70"/>
  <c r="AX32" i="71" s="1"/>
  <c r="AZ32" i="70"/>
  <c r="AW32" i="71" s="1"/>
  <c r="AY32" i="70"/>
  <c r="AV32" i="71" s="1"/>
  <c r="AX32" i="70"/>
  <c r="AU32" i="71" s="1"/>
  <c r="AW32" i="70"/>
  <c r="AT32" i="71" s="1"/>
  <c r="AV32" i="70"/>
  <c r="AS32" i="71" s="1"/>
  <c r="AU32" i="70"/>
  <c r="AR32" i="71" s="1"/>
  <c r="AT32" i="70"/>
  <c r="AQ32" i="71" s="1"/>
  <c r="AS32" i="70"/>
  <c r="AP32" i="71" s="1"/>
  <c r="AR32" i="70"/>
  <c r="AO32" i="71" s="1"/>
  <c r="AQ32" i="70"/>
  <c r="AN32" i="71" s="1"/>
  <c r="AP32" i="70"/>
  <c r="AM32" i="71" s="1"/>
  <c r="AO32" i="70"/>
  <c r="AL32" i="71" s="1"/>
  <c r="AN32" i="70"/>
  <c r="AK32" i="71" s="1"/>
  <c r="AM32" i="70"/>
  <c r="AJ32" i="71" s="1"/>
  <c r="AL32" i="70"/>
  <c r="AI32" i="71" s="1"/>
  <c r="AK32" i="70"/>
  <c r="AH32" i="71" s="1"/>
  <c r="DB31" i="70"/>
  <c r="CI31" i="70"/>
  <c r="CH31" i="70"/>
  <c r="CG31" i="70"/>
  <c r="CD31" i="71" s="1"/>
  <c r="CF31" i="70"/>
  <c r="CC31" i="71" s="1"/>
  <c r="CE31" i="70"/>
  <c r="CB31" i="71" s="1"/>
  <c r="CD31" i="70"/>
  <c r="CA31" i="71" s="1"/>
  <c r="CC31" i="70"/>
  <c r="CB31" i="70"/>
  <c r="CA31" i="70"/>
  <c r="BX31" i="71" s="1"/>
  <c r="BZ31" i="70"/>
  <c r="BW31" i="71" s="1"/>
  <c r="BY31" i="70"/>
  <c r="BV31" i="71" s="1"/>
  <c r="BX31" i="70"/>
  <c r="BU31" i="71" s="1"/>
  <c r="BW31" i="70"/>
  <c r="BV31" i="70"/>
  <c r="BU31" i="70"/>
  <c r="BR31" i="71" s="1"/>
  <c r="BT31" i="70"/>
  <c r="BQ31" i="71" s="1"/>
  <c r="BS31" i="70"/>
  <c r="BP31" i="71" s="1"/>
  <c r="BR31" i="70"/>
  <c r="BO31" i="71" s="1"/>
  <c r="BQ31" i="70"/>
  <c r="BP31" i="70"/>
  <c r="BO31" i="70"/>
  <c r="BL31" i="71" s="1"/>
  <c r="BN31" i="70"/>
  <c r="BK31" i="71" s="1"/>
  <c r="BM31" i="70"/>
  <c r="BJ31" i="71" s="1"/>
  <c r="BL31" i="70"/>
  <c r="BI31" i="71" s="1"/>
  <c r="BK31" i="70"/>
  <c r="BJ31" i="70"/>
  <c r="BI31" i="70"/>
  <c r="BF31" i="71" s="1"/>
  <c r="BH31" i="70"/>
  <c r="BE31" i="71" s="1"/>
  <c r="BG31" i="70"/>
  <c r="BD31" i="71" s="1"/>
  <c r="BF31" i="70"/>
  <c r="BC31" i="71" s="1"/>
  <c r="BE31" i="70"/>
  <c r="BD31" i="70"/>
  <c r="BC31" i="70"/>
  <c r="AZ31" i="71" s="1"/>
  <c r="BB31" i="70"/>
  <c r="AY31" i="71" s="1"/>
  <c r="BA31" i="70"/>
  <c r="AX31" i="71" s="1"/>
  <c r="AZ31" i="70"/>
  <c r="AW31" i="71" s="1"/>
  <c r="AY31" i="70"/>
  <c r="AX31" i="70"/>
  <c r="AW31" i="70"/>
  <c r="AT31" i="71" s="1"/>
  <c r="AV31" i="70"/>
  <c r="AS31" i="71" s="1"/>
  <c r="AU31" i="70"/>
  <c r="AR31" i="71" s="1"/>
  <c r="AT31" i="70"/>
  <c r="AQ31" i="71" s="1"/>
  <c r="AS31" i="70"/>
  <c r="AR31" i="70"/>
  <c r="AQ31" i="70"/>
  <c r="AN31" i="71" s="1"/>
  <c r="AP31" i="70"/>
  <c r="AM31" i="71" s="1"/>
  <c r="AO31" i="70"/>
  <c r="AL31" i="71" s="1"/>
  <c r="AN31" i="70"/>
  <c r="AK31" i="71" s="1"/>
  <c r="AM31" i="70"/>
  <c r="AL31" i="70"/>
  <c r="AK31" i="70"/>
  <c r="AH31" i="71" s="1"/>
  <c r="DB30" i="70"/>
  <c r="DB29" i="70"/>
  <c r="DB28" i="70"/>
  <c r="DB26" i="70"/>
  <c r="DB22" i="70"/>
  <c r="G22" i="70" a="1"/>
  <c r="G22" i="70" s="1"/>
  <c r="DB21" i="70"/>
  <c r="G21" i="70" a="1"/>
  <c r="G21" i="70" s="1"/>
  <c r="DB20" i="70"/>
  <c r="G20" i="70" a="1"/>
  <c r="G20" i="70" s="1"/>
  <c r="DB19" i="70"/>
  <c r="G19" i="70" a="1"/>
  <c r="G19" i="70" s="1"/>
  <c r="DB18" i="70"/>
  <c r="G18" i="70" a="1"/>
  <c r="G18" i="70" s="1"/>
  <c r="DB17" i="70"/>
  <c r="G17" i="70" a="1"/>
  <c r="G17" i="70" s="1"/>
  <c r="DB16" i="70"/>
  <c r="G16" i="70" a="1"/>
  <c r="G16" i="70" s="1"/>
  <c r="DB15" i="70"/>
  <c r="G15" i="70" a="1"/>
  <c r="G15" i="70" s="1"/>
  <c r="DB14" i="70"/>
  <c r="G14" i="70" a="1"/>
  <c r="G14" i="70" s="1"/>
  <c r="DB13" i="70"/>
  <c r="DB12" i="70"/>
  <c r="G11" i="70" a="1"/>
  <c r="G11" i="70" s="1"/>
  <c r="G77" i="70" s="1"/>
  <c r="C11" i="70"/>
  <c r="DB11" i="70" s="1"/>
  <c r="G10" i="70" a="1"/>
  <c r="G10" i="70" s="1"/>
  <c r="C10" i="70"/>
  <c r="DB10" i="70" s="1"/>
  <c r="G9" i="70" a="1"/>
  <c r="G9" i="70" s="1"/>
  <c r="C9" i="70"/>
  <c r="DB9" i="70" s="1"/>
  <c r="G8" i="70" a="1"/>
  <c r="G8" i="70" s="1"/>
  <c r="C8" i="70"/>
  <c r="DB8" i="70" s="1"/>
  <c r="G7" i="70" a="1"/>
  <c r="G7" i="70" s="1"/>
  <c r="C7" i="70"/>
  <c r="DB7" i="70" s="1"/>
  <c r="DB6" i="70"/>
  <c r="DB5" i="70"/>
  <c r="DB4" i="70"/>
  <c r="DB3" i="70"/>
  <c r="I3" i="70"/>
  <c r="J3" i="70" s="1"/>
  <c r="K3" i="70" s="1"/>
  <c r="L3" i="70" s="1"/>
  <c r="M3" i="70" s="1"/>
  <c r="N3" i="70" s="1"/>
  <c r="O3" i="70" s="1"/>
  <c r="P3" i="70" s="1"/>
  <c r="Q3" i="70" s="1"/>
  <c r="R3" i="70" s="1"/>
  <c r="S3" i="70" s="1"/>
  <c r="T3" i="70" s="1"/>
  <c r="U3" i="70" s="1"/>
  <c r="V3" i="70" s="1"/>
  <c r="W3" i="70" s="1"/>
  <c r="X3" i="70" s="1"/>
  <c r="Y3" i="70" s="1"/>
  <c r="Z3" i="70" s="1"/>
  <c r="AA3" i="70" s="1"/>
  <c r="AB3" i="70" s="1"/>
  <c r="AC3" i="70" s="1"/>
  <c r="AD3" i="70" s="1"/>
  <c r="AE3" i="70" s="1"/>
  <c r="AF3" i="70" s="1"/>
  <c r="AG3" i="70" s="1"/>
  <c r="AH3" i="70" s="1"/>
  <c r="AI3" i="70" s="1"/>
  <c r="AJ3" i="70" s="1"/>
  <c r="AK3" i="70" s="1"/>
  <c r="AL3" i="70" s="1"/>
  <c r="AM3" i="70" s="1"/>
  <c r="AN3" i="70" s="1"/>
  <c r="AO3" i="70" s="1"/>
  <c r="AP3" i="70" s="1"/>
  <c r="AQ3" i="70" s="1"/>
  <c r="AR3" i="70" s="1"/>
  <c r="AS3" i="70" s="1"/>
  <c r="AT3" i="70" s="1"/>
  <c r="AU3" i="70" s="1"/>
  <c r="AV3" i="70" s="1"/>
  <c r="AW3" i="70" s="1"/>
  <c r="AX3" i="70" s="1"/>
  <c r="AY3" i="70" s="1"/>
  <c r="AZ3" i="70" s="1"/>
  <c r="BA3" i="70" s="1"/>
  <c r="BB3" i="70" s="1"/>
  <c r="BC3" i="70" s="1"/>
  <c r="BD3" i="70" s="1"/>
  <c r="BE3" i="70" s="1"/>
  <c r="BF3" i="70" s="1"/>
  <c r="BG3" i="70" s="1"/>
  <c r="BH3" i="70" s="1"/>
  <c r="BI3" i="70" s="1"/>
  <c r="BJ3" i="70" s="1"/>
  <c r="BK3" i="70" s="1"/>
  <c r="BL3" i="70" s="1"/>
  <c r="BM3" i="70" s="1"/>
  <c r="BN3" i="70" s="1"/>
  <c r="BO3" i="70" s="1"/>
  <c r="BP3" i="70" s="1"/>
  <c r="BQ3" i="70" s="1"/>
  <c r="BR3" i="70" s="1"/>
  <c r="BS3" i="70" s="1"/>
  <c r="BT3" i="70" s="1"/>
  <c r="BU3" i="70" s="1"/>
  <c r="BV3" i="70" s="1"/>
  <c r="BW3" i="70" s="1"/>
  <c r="BX3" i="70" s="1"/>
  <c r="BY3" i="70" s="1"/>
  <c r="BZ3" i="70" s="1"/>
  <c r="CA3" i="70" s="1"/>
  <c r="CB3" i="70" s="1"/>
  <c r="CC3" i="70" s="1"/>
  <c r="CD3" i="70" s="1"/>
  <c r="CE3" i="70" s="1"/>
  <c r="CF3" i="70" s="1"/>
  <c r="CG3" i="70" s="1"/>
  <c r="CH3" i="70" s="1"/>
  <c r="CI3" i="70" s="1"/>
  <c r="DB2" i="70"/>
  <c r="DB1" i="70"/>
  <c r="H1" i="70"/>
  <c r="H29" i="70" s="1"/>
  <c r="E76" i="69"/>
  <c r="E75" i="69"/>
  <c r="E74" i="69"/>
  <c r="E73" i="69"/>
  <c r="E72" i="69"/>
  <c r="E71" i="69"/>
  <c r="E69" i="69"/>
  <c r="E68" i="69"/>
  <c r="E67" i="69"/>
  <c r="E66" i="69"/>
  <c r="E65" i="69"/>
  <c r="E64" i="69"/>
  <c r="E61" i="69"/>
  <c r="E60" i="69"/>
  <c r="E59" i="69"/>
  <c r="E58" i="69"/>
  <c r="E57" i="69"/>
  <c r="E56" i="69"/>
  <c r="E53" i="69"/>
  <c r="E52" i="69"/>
  <c r="E51" i="69"/>
  <c r="E50" i="69"/>
  <c r="E49" i="69"/>
  <c r="E48" i="69"/>
  <c r="E46" i="69"/>
  <c r="E45" i="69"/>
  <c r="E44" i="69"/>
  <c r="E43" i="69"/>
  <c r="E42" i="69"/>
  <c r="E41" i="69"/>
  <c r="E38" i="69"/>
  <c r="E37" i="69"/>
  <c r="E36" i="69"/>
  <c r="E35" i="69"/>
  <c r="E34" i="69"/>
  <c r="E33" i="69"/>
  <c r="E31" i="69"/>
  <c r="E30" i="69"/>
  <c r="E29" i="69"/>
  <c r="E28" i="69"/>
  <c r="E27" i="69"/>
  <c r="E26" i="69"/>
  <c r="E23" i="69"/>
  <c r="E22" i="69"/>
  <c r="E21" i="69"/>
  <c r="E20" i="69"/>
  <c r="E19" i="69"/>
  <c r="E18" i="69"/>
  <c r="E16" i="69"/>
  <c r="E15" i="69"/>
  <c r="E14" i="69"/>
  <c r="E13" i="69"/>
  <c r="E12" i="69"/>
  <c r="E11" i="69"/>
  <c r="U3" i="69"/>
  <c r="V3" i="69" s="1"/>
  <c r="W3" i="69" s="1"/>
  <c r="X3" i="69" s="1"/>
  <c r="Y3" i="69" s="1"/>
  <c r="C26" i="67"/>
  <c r="C27" i="67" s="1"/>
  <c r="C28" i="67" s="1"/>
  <c r="C25" i="67"/>
  <c r="B25" i="67"/>
  <c r="C24" i="67"/>
  <c r="B24" i="67"/>
  <c r="C23" i="67"/>
  <c r="B23" i="67"/>
  <c r="C22" i="67"/>
  <c r="B22" i="67"/>
  <c r="C21" i="67"/>
  <c r="B21" i="67"/>
  <c r="C20" i="67"/>
  <c r="B20" i="67"/>
  <c r="C19" i="67"/>
  <c r="B19" i="67"/>
  <c r="C18" i="67"/>
  <c r="B18" i="67"/>
  <c r="C7" i="67"/>
  <c r="C5" i="67"/>
  <c r="C4" i="67"/>
  <c r="C3" i="67"/>
  <c r="A2" i="67"/>
  <c r="DB178" i="66"/>
  <c r="DB177" i="66"/>
  <c r="DB176" i="66"/>
  <c r="DB175" i="66"/>
  <c r="DB174" i="66"/>
  <c r="DB173" i="66"/>
  <c r="DB172" i="66"/>
  <c r="DB171" i="66"/>
  <c r="DB170" i="66"/>
  <c r="DB169" i="66"/>
  <c r="DB168" i="66"/>
  <c r="DB166" i="66"/>
  <c r="DB165" i="66"/>
  <c r="DB164" i="66"/>
  <c r="DB163" i="66"/>
  <c r="G162" i="66"/>
  <c r="F162" i="66"/>
  <c r="C162" i="66"/>
  <c r="B162" i="66"/>
  <c r="DB161" i="66"/>
  <c r="DB160" i="66"/>
  <c r="G159" i="66"/>
  <c r="F159" i="66"/>
  <c r="C159" i="66"/>
  <c r="B159" i="66"/>
  <c r="DB158" i="66"/>
  <c r="DB157" i="66"/>
  <c r="G156" i="66"/>
  <c r="F156" i="66"/>
  <c r="C156" i="66"/>
  <c r="B156" i="66"/>
  <c r="DB155" i="66"/>
  <c r="DB154" i="66"/>
  <c r="G153" i="66"/>
  <c r="F153" i="66"/>
  <c r="C153" i="66"/>
  <c r="B153" i="66"/>
  <c r="DB152" i="66"/>
  <c r="DB133" i="66"/>
  <c r="F132" i="66"/>
  <c r="C132" i="66"/>
  <c r="B132" i="66"/>
  <c r="DB131" i="66"/>
  <c r="DB130" i="66"/>
  <c r="G129" i="66"/>
  <c r="F129" i="66"/>
  <c r="C129" i="66"/>
  <c r="B129" i="66"/>
  <c r="DB128" i="66"/>
  <c r="DB127" i="66"/>
  <c r="G126" i="66"/>
  <c r="F126" i="66"/>
  <c r="G125" i="66"/>
  <c r="F125" i="66"/>
  <c r="C125" i="66"/>
  <c r="B125" i="66"/>
  <c r="DB124" i="66"/>
  <c r="DA111" i="66"/>
  <c r="DA125" i="66" s="1"/>
  <c r="G111" i="66"/>
  <c r="F111" i="66"/>
  <c r="C111" i="66"/>
  <c r="B111" i="66"/>
  <c r="DB110" i="66"/>
  <c r="DB109" i="66"/>
  <c r="G109" i="66"/>
  <c r="DB107" i="66"/>
  <c r="DB103" i="66"/>
  <c r="DB102" i="66"/>
  <c r="DB101" i="66"/>
  <c r="DB99" i="66"/>
  <c r="DB98" i="66"/>
  <c r="DB97" i="66"/>
  <c r="DB95" i="66"/>
  <c r="DB94" i="66"/>
  <c r="DB93" i="66"/>
  <c r="DB92" i="66"/>
  <c r="DB91" i="66"/>
  <c r="DB90" i="66"/>
  <c r="CI90" i="66"/>
  <c r="CF40" i="67" s="1"/>
  <c r="CH90" i="66"/>
  <c r="CE40" i="67" s="1"/>
  <c r="CG90" i="66"/>
  <c r="CD40" i="67" s="1"/>
  <c r="CF90" i="66"/>
  <c r="CC40" i="67" s="1"/>
  <c r="CE90" i="66"/>
  <c r="CB40" i="67" s="1"/>
  <c r="CD90" i="66"/>
  <c r="CA40" i="67" s="1"/>
  <c r="CC90" i="66"/>
  <c r="BZ40" i="67" s="1"/>
  <c r="CB90" i="66"/>
  <c r="BY40" i="67" s="1"/>
  <c r="CA90" i="66"/>
  <c r="BX40" i="67" s="1"/>
  <c r="BZ90" i="66"/>
  <c r="BW40" i="67" s="1"/>
  <c r="BY90" i="66"/>
  <c r="BV40" i="67" s="1"/>
  <c r="BX90" i="66"/>
  <c r="BU40" i="67" s="1"/>
  <c r="BW90" i="66"/>
  <c r="BT40" i="67" s="1"/>
  <c r="BV90" i="66"/>
  <c r="BS40" i="67" s="1"/>
  <c r="BU90" i="66"/>
  <c r="BR40" i="67" s="1"/>
  <c r="BT90" i="66"/>
  <c r="BQ40" i="67" s="1"/>
  <c r="BS90" i="66"/>
  <c r="BP40" i="67" s="1"/>
  <c r="BR90" i="66"/>
  <c r="BO40" i="67" s="1"/>
  <c r="BQ90" i="66"/>
  <c r="BN40" i="67" s="1"/>
  <c r="BP90" i="66"/>
  <c r="BM40" i="67" s="1"/>
  <c r="BO90" i="66"/>
  <c r="BL40" i="67" s="1"/>
  <c r="BN90" i="66"/>
  <c r="BK40" i="67" s="1"/>
  <c r="BM90" i="66"/>
  <c r="BJ40" i="67" s="1"/>
  <c r="BL90" i="66"/>
  <c r="BI40" i="67" s="1"/>
  <c r="BK90" i="66"/>
  <c r="BH40" i="67" s="1"/>
  <c r="BJ90" i="66"/>
  <c r="BG40" i="67" s="1"/>
  <c r="BI90" i="66"/>
  <c r="BF40" i="67" s="1"/>
  <c r="BH90" i="66"/>
  <c r="BE40" i="67" s="1"/>
  <c r="BG90" i="66"/>
  <c r="BD40" i="67" s="1"/>
  <c r="BF90" i="66"/>
  <c r="BC40" i="67" s="1"/>
  <c r="BE90" i="66"/>
  <c r="BB40" i="67" s="1"/>
  <c r="BD90" i="66"/>
  <c r="BA40" i="67" s="1"/>
  <c r="BC90" i="66"/>
  <c r="AZ40" i="67" s="1"/>
  <c r="BB90" i="66"/>
  <c r="AY40" i="67" s="1"/>
  <c r="BA90" i="66"/>
  <c r="AX40" i="67" s="1"/>
  <c r="AZ90" i="66"/>
  <c r="AW40" i="67" s="1"/>
  <c r="AY90" i="66"/>
  <c r="AV40" i="67" s="1"/>
  <c r="AX90" i="66"/>
  <c r="AU40" i="67" s="1"/>
  <c r="AW90" i="66"/>
  <c r="AT40" i="67" s="1"/>
  <c r="AV90" i="66"/>
  <c r="AS40" i="67" s="1"/>
  <c r="AU90" i="66"/>
  <c r="AR40" i="67" s="1"/>
  <c r="AT90" i="66"/>
  <c r="AQ40" i="67" s="1"/>
  <c r="AS90" i="66"/>
  <c r="AP40" i="67" s="1"/>
  <c r="AR90" i="66"/>
  <c r="AO40" i="67" s="1"/>
  <c r="AQ90" i="66"/>
  <c r="AN40" i="67" s="1"/>
  <c r="AP90" i="66"/>
  <c r="AM40" i="67" s="1"/>
  <c r="AO90" i="66"/>
  <c r="AL40" i="67" s="1"/>
  <c r="AN90" i="66"/>
  <c r="AK40" i="67" s="1"/>
  <c r="AM90" i="66"/>
  <c r="AJ40" i="67" s="1"/>
  <c r="AL90" i="66"/>
  <c r="AI40" i="67" s="1"/>
  <c r="AK90" i="66"/>
  <c r="AH40" i="67" s="1"/>
  <c r="AJ90" i="66"/>
  <c r="AG40" i="67" s="1"/>
  <c r="AI90" i="66"/>
  <c r="AF40" i="67" s="1"/>
  <c r="AH90" i="66"/>
  <c r="AE40" i="67" s="1"/>
  <c r="AG90" i="66"/>
  <c r="AD40" i="67" s="1"/>
  <c r="AF90" i="66"/>
  <c r="AC40" i="67" s="1"/>
  <c r="AE90" i="66"/>
  <c r="AB40" i="67" s="1"/>
  <c r="AD90" i="66"/>
  <c r="AA40" i="67" s="1"/>
  <c r="AC90" i="66"/>
  <c r="Z40" i="67" s="1"/>
  <c r="AB90" i="66"/>
  <c r="Y40" i="67" s="1"/>
  <c r="AA90" i="66"/>
  <c r="X40" i="67" s="1"/>
  <c r="Z90" i="66"/>
  <c r="W40" i="67" s="1"/>
  <c r="Y90" i="66"/>
  <c r="V40" i="67" s="1"/>
  <c r="X90" i="66"/>
  <c r="U40" i="67" s="1"/>
  <c r="W90" i="66"/>
  <c r="T40" i="67" s="1"/>
  <c r="V90" i="66"/>
  <c r="S40" i="67" s="1"/>
  <c r="U90" i="66"/>
  <c r="R40" i="67" s="1"/>
  <c r="T90" i="66"/>
  <c r="Q40" i="67" s="1"/>
  <c r="S90" i="66"/>
  <c r="P40" i="67" s="1"/>
  <c r="R90" i="66"/>
  <c r="O40" i="67" s="1"/>
  <c r="Q90" i="66"/>
  <c r="N40" i="67" s="1"/>
  <c r="P90" i="66"/>
  <c r="M40" i="67" s="1"/>
  <c r="O90" i="66"/>
  <c r="L40" i="67" s="1"/>
  <c r="N90" i="66"/>
  <c r="K40" i="67" s="1"/>
  <c r="M90" i="66"/>
  <c r="J40" i="67" s="1"/>
  <c r="L90" i="66"/>
  <c r="I40" i="67" s="1"/>
  <c r="K90" i="66"/>
  <c r="H40" i="67" s="1"/>
  <c r="J90" i="66"/>
  <c r="G40" i="67" s="1"/>
  <c r="I90" i="66"/>
  <c r="F40" i="67" s="1"/>
  <c r="H90" i="66"/>
  <c r="E40" i="67" s="1"/>
  <c r="DB89" i="66"/>
  <c r="G89" i="66"/>
  <c r="DB88" i="66"/>
  <c r="DB87" i="66"/>
  <c r="E87" i="66"/>
  <c r="A25" i="67" s="1"/>
  <c r="D87" i="66"/>
  <c r="DB86" i="66"/>
  <c r="E86" i="66"/>
  <c r="A24" i="67" s="1"/>
  <c r="D86" i="66"/>
  <c r="DB85" i="66"/>
  <c r="E85" i="66"/>
  <c r="A23" i="67" s="1"/>
  <c r="D85" i="66"/>
  <c r="DB84" i="66"/>
  <c r="E84" i="66"/>
  <c r="A22" i="67" s="1"/>
  <c r="D84" i="66"/>
  <c r="DB83" i="66"/>
  <c r="E83" i="66"/>
  <c r="A21" i="67" s="1"/>
  <c r="D83" i="66"/>
  <c r="DB82" i="66"/>
  <c r="E82" i="66"/>
  <c r="A20" i="67" s="1"/>
  <c r="D82" i="66"/>
  <c r="DB81" i="66"/>
  <c r="E81" i="66"/>
  <c r="A19" i="67" s="1"/>
  <c r="D81" i="66"/>
  <c r="DB80" i="66"/>
  <c r="E80" i="66"/>
  <c r="A18" i="67" s="1"/>
  <c r="D80" i="66"/>
  <c r="DB79" i="66"/>
  <c r="DB78" i="66"/>
  <c r="DB77" i="66"/>
  <c r="DB76" i="66"/>
  <c r="DB75" i="66"/>
  <c r="C74" i="66"/>
  <c r="DB74" i="66" s="1"/>
  <c r="C73" i="66"/>
  <c r="DB73" i="66" s="1"/>
  <c r="C72" i="66"/>
  <c r="DB72" i="66" s="1"/>
  <c r="C71" i="66"/>
  <c r="DB71" i="66" s="1"/>
  <c r="C70" i="66"/>
  <c r="DB70" i="66" s="1"/>
  <c r="C69" i="66"/>
  <c r="DB69" i="66" s="1"/>
  <c r="C68" i="66"/>
  <c r="DB68" i="66" s="1"/>
  <c r="C67" i="66"/>
  <c r="DB67" i="66" s="1"/>
  <c r="C66" i="66"/>
  <c r="DB66" i="66" s="1"/>
  <c r="C65" i="66"/>
  <c r="DB65" i="66" s="1"/>
  <c r="DB64" i="66"/>
  <c r="DB63" i="66"/>
  <c r="DB62" i="66"/>
  <c r="DB61" i="66"/>
  <c r="DB60" i="66"/>
  <c r="H60" i="66"/>
  <c r="DB59" i="66"/>
  <c r="DB58" i="66"/>
  <c r="DB57" i="66"/>
  <c r="DB56" i="66"/>
  <c r="DB55" i="66"/>
  <c r="DB54" i="66"/>
  <c r="DB53" i="66"/>
  <c r="DB52" i="66"/>
  <c r="DB51" i="66"/>
  <c r="DB50" i="66"/>
  <c r="DB49" i="66"/>
  <c r="G49" i="66"/>
  <c r="DB48" i="66"/>
  <c r="G48" i="66"/>
  <c r="DB47" i="66"/>
  <c r="CI47" i="66"/>
  <c r="CH47" i="66"/>
  <c r="CG47" i="66"/>
  <c r="CF47" i="66"/>
  <c r="CE47" i="66"/>
  <c r="CD47" i="66"/>
  <c r="CC47" i="66"/>
  <c r="CB47" i="66"/>
  <c r="CA47" i="66"/>
  <c r="BZ47" i="66"/>
  <c r="BY47" i="66"/>
  <c r="BX47" i="66"/>
  <c r="BW47" i="66"/>
  <c r="BV47" i="66"/>
  <c r="BU47" i="66"/>
  <c r="BT47" i="66"/>
  <c r="BS47" i="66"/>
  <c r="BR47" i="66"/>
  <c r="BQ47" i="66"/>
  <c r="BP47" i="66"/>
  <c r="BO47" i="66"/>
  <c r="BN47" i="66"/>
  <c r="BM47" i="66"/>
  <c r="BL47" i="66"/>
  <c r="BK47" i="66"/>
  <c r="BJ47" i="66"/>
  <c r="BI47" i="66"/>
  <c r="BH47" i="66"/>
  <c r="BG47" i="66"/>
  <c r="BF47" i="66"/>
  <c r="BE47" i="66"/>
  <c r="BD47" i="66"/>
  <c r="BC47" i="66"/>
  <c r="BB47" i="66"/>
  <c r="BA47" i="66"/>
  <c r="AZ47" i="66"/>
  <c r="AY47" i="66"/>
  <c r="AX47" i="66"/>
  <c r="AW47" i="66"/>
  <c r="AV47" i="66"/>
  <c r="AU47" i="66"/>
  <c r="AT47" i="66"/>
  <c r="AS47" i="66"/>
  <c r="AR47" i="66"/>
  <c r="AQ47" i="66"/>
  <c r="AP47" i="66"/>
  <c r="AO47" i="66"/>
  <c r="AN47" i="66"/>
  <c r="AM47" i="66"/>
  <c r="AL47" i="66"/>
  <c r="AK47" i="66"/>
  <c r="AJ47" i="66"/>
  <c r="AI47" i="66"/>
  <c r="AH47" i="66"/>
  <c r="AG47" i="66"/>
  <c r="AF47" i="66"/>
  <c r="AE47" i="66"/>
  <c r="AD47" i="66"/>
  <c r="AC47" i="66"/>
  <c r="AB47" i="66"/>
  <c r="AA47" i="66"/>
  <c r="Z47" i="66"/>
  <c r="Y47" i="66"/>
  <c r="X47" i="66"/>
  <c r="W47" i="66"/>
  <c r="V47" i="66"/>
  <c r="U47" i="66"/>
  <c r="T47" i="66"/>
  <c r="S47" i="66"/>
  <c r="R47" i="66"/>
  <c r="Q47" i="66"/>
  <c r="P47" i="66"/>
  <c r="O47" i="66"/>
  <c r="N47" i="66"/>
  <c r="M47" i="66"/>
  <c r="L47" i="66"/>
  <c r="K47" i="66"/>
  <c r="J47" i="66"/>
  <c r="I47" i="66"/>
  <c r="H47" i="66"/>
  <c r="DB46" i="66"/>
  <c r="DB45" i="66"/>
  <c r="DB44" i="66"/>
  <c r="CI43" i="66"/>
  <c r="CH43" i="66"/>
  <c r="CG43" i="66"/>
  <c r="CF43" i="66"/>
  <c r="CE43" i="66"/>
  <c r="CD43" i="66"/>
  <c r="CC43" i="66"/>
  <c r="CB43" i="66"/>
  <c r="CA43" i="66"/>
  <c r="BZ43" i="66"/>
  <c r="BY43" i="66"/>
  <c r="BX43" i="66"/>
  <c r="BW43" i="66"/>
  <c r="BV43" i="66"/>
  <c r="BU43" i="66"/>
  <c r="BT43" i="66"/>
  <c r="BS43" i="66"/>
  <c r="BR43" i="66"/>
  <c r="BQ43" i="66"/>
  <c r="BP43" i="66"/>
  <c r="BO43" i="66"/>
  <c r="BN43" i="66"/>
  <c r="BM43" i="66"/>
  <c r="BL43" i="66"/>
  <c r="BK43" i="66"/>
  <c r="BJ43" i="66"/>
  <c r="BI43" i="66"/>
  <c r="BH43" i="66"/>
  <c r="BG43" i="66"/>
  <c r="BF43" i="66"/>
  <c r="BE43" i="66"/>
  <c r="BD43" i="66"/>
  <c r="BC43" i="66"/>
  <c r="BB43" i="66"/>
  <c r="BA43" i="66"/>
  <c r="AZ43" i="66"/>
  <c r="AY43" i="66"/>
  <c r="AX43" i="66"/>
  <c r="C43" i="66"/>
  <c r="C54" i="69" s="1"/>
  <c r="DB42" i="66"/>
  <c r="DB41" i="66"/>
  <c r="CI40" i="66"/>
  <c r="CH40" i="66"/>
  <c r="CG40" i="66"/>
  <c r="CF40" i="66"/>
  <c r="CE40" i="66"/>
  <c r="CD40" i="66"/>
  <c r="CC40" i="66"/>
  <c r="CB40" i="66"/>
  <c r="CA40" i="66"/>
  <c r="BZ40" i="66"/>
  <c r="BY40" i="66"/>
  <c r="BX40" i="66"/>
  <c r="BW40" i="66"/>
  <c r="BV40" i="66"/>
  <c r="BU40" i="66"/>
  <c r="BT40" i="66"/>
  <c r="BS40" i="66"/>
  <c r="BR40" i="66"/>
  <c r="BQ40" i="66"/>
  <c r="BP40" i="66"/>
  <c r="BO40" i="66"/>
  <c r="BN40" i="66"/>
  <c r="BM40" i="66"/>
  <c r="BL40" i="66"/>
  <c r="BK40" i="66"/>
  <c r="BJ40" i="66"/>
  <c r="BI40" i="66"/>
  <c r="BH40" i="66"/>
  <c r="BG40" i="66"/>
  <c r="BF40" i="66"/>
  <c r="BE40" i="66"/>
  <c r="BD40" i="66"/>
  <c r="BC40" i="66"/>
  <c r="BB40" i="66"/>
  <c r="BA40" i="66"/>
  <c r="AZ40" i="66"/>
  <c r="AY40" i="66"/>
  <c r="AX40" i="66"/>
  <c r="AW40" i="66"/>
  <c r="C40" i="66"/>
  <c r="C39" i="69" s="1"/>
  <c r="DB39" i="66"/>
  <c r="DB38" i="66"/>
  <c r="CI37" i="66"/>
  <c r="CH37" i="66"/>
  <c r="CG37" i="66"/>
  <c r="CF37" i="66"/>
  <c r="CE37" i="66"/>
  <c r="CD37" i="66"/>
  <c r="CC37" i="66"/>
  <c r="CB37" i="66"/>
  <c r="CA37" i="66"/>
  <c r="BZ37" i="66"/>
  <c r="BY37" i="66"/>
  <c r="BX37" i="66"/>
  <c r="BW37" i="66"/>
  <c r="BV37" i="66"/>
  <c r="BU37" i="66"/>
  <c r="BT37" i="66"/>
  <c r="BS37" i="66"/>
  <c r="BR37" i="66"/>
  <c r="BQ37" i="66"/>
  <c r="BP37" i="66"/>
  <c r="BO37" i="66"/>
  <c r="BN37" i="66"/>
  <c r="BM37" i="66"/>
  <c r="BL37" i="66"/>
  <c r="BK37" i="66"/>
  <c r="BJ37" i="66"/>
  <c r="BI37" i="66"/>
  <c r="BH37" i="66"/>
  <c r="BG37" i="66"/>
  <c r="BF37" i="66"/>
  <c r="BE37" i="66"/>
  <c r="BD37" i="66"/>
  <c r="BC37" i="66"/>
  <c r="BB37" i="66"/>
  <c r="BA37" i="66"/>
  <c r="AZ37" i="66"/>
  <c r="AY37" i="66"/>
  <c r="AX37" i="66"/>
  <c r="AW37" i="66"/>
  <c r="AV37" i="66"/>
  <c r="C37" i="66"/>
  <c r="DB123" i="66" s="1"/>
  <c r="DB36" i="66"/>
  <c r="DB35" i="66"/>
  <c r="CI34" i="66"/>
  <c r="CH34" i="66"/>
  <c r="CG34" i="66"/>
  <c r="CF34" i="66"/>
  <c r="CE34" i="66"/>
  <c r="CD34" i="66"/>
  <c r="CC34" i="66"/>
  <c r="CB34" i="66"/>
  <c r="CA34" i="66"/>
  <c r="BZ34" i="66"/>
  <c r="BY34" i="66"/>
  <c r="BX34" i="66"/>
  <c r="BW34" i="66"/>
  <c r="BV34" i="66"/>
  <c r="BU34" i="66"/>
  <c r="BT34" i="66"/>
  <c r="BS34" i="66"/>
  <c r="BR34" i="66"/>
  <c r="BQ34" i="66"/>
  <c r="BP34" i="66"/>
  <c r="BO34" i="66"/>
  <c r="BN34" i="66"/>
  <c r="BM34" i="66"/>
  <c r="BL34" i="66"/>
  <c r="BK34" i="66"/>
  <c r="BJ34" i="66"/>
  <c r="BI34" i="66"/>
  <c r="BH34" i="66"/>
  <c r="BG34" i="66"/>
  <c r="BF34" i="66"/>
  <c r="BE34" i="66"/>
  <c r="BD34" i="66"/>
  <c r="BC34" i="66"/>
  <c r="BB34" i="66"/>
  <c r="BA34" i="66"/>
  <c r="AZ34" i="66"/>
  <c r="AY34" i="66"/>
  <c r="AX34" i="66"/>
  <c r="AW34" i="66"/>
  <c r="AV34" i="66"/>
  <c r="AU34" i="66"/>
  <c r="AT34" i="66"/>
  <c r="AS34" i="66"/>
  <c r="AR34" i="66"/>
  <c r="AQ34" i="66"/>
  <c r="AP34" i="66"/>
  <c r="AO34" i="66"/>
  <c r="AN34" i="66"/>
  <c r="C34" i="66"/>
  <c r="DB33" i="66"/>
  <c r="CI33" i="66"/>
  <c r="CH33" i="66"/>
  <c r="CG33" i="66"/>
  <c r="CF33" i="66"/>
  <c r="CE33" i="66"/>
  <c r="CD33" i="66"/>
  <c r="CC33" i="66"/>
  <c r="CB33" i="66"/>
  <c r="CA33" i="66"/>
  <c r="BZ33" i="66"/>
  <c r="BY33" i="66"/>
  <c r="BX33" i="66"/>
  <c r="BW33" i="66"/>
  <c r="BV33" i="66"/>
  <c r="BU33" i="66"/>
  <c r="BT33" i="66"/>
  <c r="BS33" i="66"/>
  <c r="BR33" i="66"/>
  <c r="BQ33" i="66"/>
  <c r="BP33" i="66"/>
  <c r="BO33" i="66"/>
  <c r="BN33" i="66"/>
  <c r="BM33" i="66"/>
  <c r="BL33" i="66"/>
  <c r="BK33" i="66"/>
  <c r="BJ33" i="66"/>
  <c r="BI33" i="66"/>
  <c r="BH33" i="66"/>
  <c r="BG33" i="66"/>
  <c r="BF33" i="66"/>
  <c r="BE33" i="66"/>
  <c r="BD33" i="66"/>
  <c r="BC33" i="66"/>
  <c r="BB33" i="66"/>
  <c r="BA33" i="66"/>
  <c r="AZ33" i="66"/>
  <c r="AY33" i="66"/>
  <c r="AX33" i="66"/>
  <c r="DB32" i="66"/>
  <c r="CI32" i="66"/>
  <c r="CF32" i="67" s="1"/>
  <c r="CH32" i="66"/>
  <c r="CE32" i="67" s="1"/>
  <c r="CG32" i="66"/>
  <c r="CD32" i="67" s="1"/>
  <c r="CF32" i="66"/>
  <c r="CC32" i="67" s="1"/>
  <c r="CE32" i="66"/>
  <c r="CD32" i="66"/>
  <c r="CA32" i="67" s="1"/>
  <c r="CC32" i="66"/>
  <c r="BZ32" i="67" s="1"/>
  <c r="CB32" i="66"/>
  <c r="BY32" i="67" s="1"/>
  <c r="CA32" i="66"/>
  <c r="BX32" i="67" s="1"/>
  <c r="BZ32" i="66"/>
  <c r="BW32" i="67" s="1"/>
  <c r="BY32" i="66"/>
  <c r="BX32" i="66"/>
  <c r="BU32" i="67" s="1"/>
  <c r="BW32" i="66"/>
  <c r="BT32" i="67" s="1"/>
  <c r="BV32" i="66"/>
  <c r="BS32" i="67" s="1"/>
  <c r="BU32" i="66"/>
  <c r="BR32" i="67" s="1"/>
  <c r="BT32" i="66"/>
  <c r="BQ32" i="67" s="1"/>
  <c r="BS32" i="66"/>
  <c r="BR32" i="66"/>
  <c r="BO32" i="67" s="1"/>
  <c r="BQ32" i="66"/>
  <c r="BN32" i="67" s="1"/>
  <c r="BP32" i="66"/>
  <c r="BM32" i="67" s="1"/>
  <c r="BO32" i="66"/>
  <c r="BL32" i="67" s="1"/>
  <c r="BN32" i="66"/>
  <c r="BK32" i="67" s="1"/>
  <c r="BM32" i="66"/>
  <c r="BL32" i="66"/>
  <c r="BI32" i="67" s="1"/>
  <c r="BK32" i="66"/>
  <c r="BH32" i="67" s="1"/>
  <c r="BJ32" i="66"/>
  <c r="BG32" i="67" s="1"/>
  <c r="BI32" i="66"/>
  <c r="BF32" i="67" s="1"/>
  <c r="BH32" i="66"/>
  <c r="BE32" i="67" s="1"/>
  <c r="BG32" i="66"/>
  <c r="BF32" i="66"/>
  <c r="BC32" i="67" s="1"/>
  <c r="BE32" i="66"/>
  <c r="BB32" i="67" s="1"/>
  <c r="BD32" i="66"/>
  <c r="BA32" i="67" s="1"/>
  <c r="BC32" i="66"/>
  <c r="AZ32" i="67" s="1"/>
  <c r="BB32" i="66"/>
  <c r="AY32" i="67" s="1"/>
  <c r="BA32" i="66"/>
  <c r="AZ32" i="66"/>
  <c r="AW32" i="67" s="1"/>
  <c r="AY32" i="66"/>
  <c r="AV32" i="67" s="1"/>
  <c r="AX32" i="66"/>
  <c r="AU32" i="67" s="1"/>
  <c r="DB31" i="66"/>
  <c r="CI31" i="66"/>
  <c r="CH31" i="66"/>
  <c r="CE31" i="67" s="1"/>
  <c r="CG31" i="66"/>
  <c r="CD31" i="67" s="1"/>
  <c r="CF31" i="66"/>
  <c r="CC31" i="67" s="1"/>
  <c r="CE31" i="66"/>
  <c r="CB31" i="67" s="1"/>
  <c r="CD31" i="66"/>
  <c r="CA31" i="67" s="1"/>
  <c r="CC31" i="66"/>
  <c r="CB31" i="66"/>
  <c r="BY31" i="67" s="1"/>
  <c r="CA31" i="66"/>
  <c r="BX31" i="67" s="1"/>
  <c r="BZ31" i="66"/>
  <c r="BW31" i="67" s="1"/>
  <c r="BY31" i="66"/>
  <c r="BV31" i="67" s="1"/>
  <c r="BX31" i="66"/>
  <c r="BU31" i="67" s="1"/>
  <c r="BW31" i="66"/>
  <c r="BV31" i="66"/>
  <c r="BS31" i="67" s="1"/>
  <c r="BU31" i="66"/>
  <c r="BR31" i="67" s="1"/>
  <c r="BT31" i="66"/>
  <c r="BQ31" i="67" s="1"/>
  <c r="BS31" i="66"/>
  <c r="BP31" i="67" s="1"/>
  <c r="BR31" i="66"/>
  <c r="BO31" i="67" s="1"/>
  <c r="BQ31" i="66"/>
  <c r="BP31" i="66"/>
  <c r="BM31" i="67" s="1"/>
  <c r="BO31" i="66"/>
  <c r="BL31" i="67" s="1"/>
  <c r="BN31" i="66"/>
  <c r="BK31" i="67" s="1"/>
  <c r="BM31" i="66"/>
  <c r="BJ31" i="67" s="1"/>
  <c r="BL31" i="66"/>
  <c r="BI31" i="67" s="1"/>
  <c r="BK31" i="66"/>
  <c r="BJ31" i="66"/>
  <c r="BG31" i="67" s="1"/>
  <c r="BI31" i="66"/>
  <c r="BF31" i="67" s="1"/>
  <c r="BH31" i="66"/>
  <c r="BE31" i="67" s="1"/>
  <c r="BG31" i="66"/>
  <c r="BD31" i="67" s="1"/>
  <c r="BF31" i="66"/>
  <c r="BC31" i="67" s="1"/>
  <c r="BE31" i="66"/>
  <c r="BD31" i="66"/>
  <c r="BA31" i="67" s="1"/>
  <c r="BC31" i="66"/>
  <c r="AZ31" i="67" s="1"/>
  <c r="BB31" i="66"/>
  <c r="AY31" i="67" s="1"/>
  <c r="BA31" i="66"/>
  <c r="AX31" i="67" s="1"/>
  <c r="AZ31" i="66"/>
  <c r="AW31" i="67" s="1"/>
  <c r="AY31" i="66"/>
  <c r="AX31" i="66"/>
  <c r="AU31" i="67" s="1"/>
  <c r="DB30" i="66"/>
  <c r="DB29" i="66"/>
  <c r="DB28" i="66"/>
  <c r="DB26" i="66"/>
  <c r="DB22" i="66"/>
  <c r="G22" i="66" a="1"/>
  <c r="G22" i="66" s="1"/>
  <c r="DB21" i="66"/>
  <c r="G21" i="66" a="1"/>
  <c r="G21" i="66" s="1"/>
  <c r="DB20" i="66"/>
  <c r="G20" i="66" a="1"/>
  <c r="G20" i="66" s="1"/>
  <c r="DB19" i="66"/>
  <c r="G19" i="66" a="1"/>
  <c r="G19" i="66" s="1"/>
  <c r="DB18" i="66"/>
  <c r="G18" i="66" a="1"/>
  <c r="G18" i="66" s="1"/>
  <c r="DB17" i="66"/>
  <c r="G17" i="66" a="1"/>
  <c r="G17" i="66" s="1"/>
  <c r="DB16" i="66"/>
  <c r="G16" i="66" a="1"/>
  <c r="G16" i="66" s="1"/>
  <c r="DB15" i="66"/>
  <c r="G15" i="66" a="1"/>
  <c r="G15" i="66" s="1"/>
  <c r="DB14" i="66"/>
  <c r="G14" i="66" a="1"/>
  <c r="G14" i="66" s="1"/>
  <c r="DB13" i="66"/>
  <c r="DB12" i="66"/>
  <c r="G11" i="66" a="1"/>
  <c r="G11" i="66" s="1"/>
  <c r="G77" i="66" s="1"/>
  <c r="C11" i="66"/>
  <c r="DB11" i="66" s="1"/>
  <c r="G10" i="66" a="1"/>
  <c r="G10" i="66" s="1"/>
  <c r="C10" i="66"/>
  <c r="DB10" i="66" s="1"/>
  <c r="G9" i="66" a="1"/>
  <c r="G9" i="66" s="1"/>
  <c r="C9" i="66"/>
  <c r="DB9" i="66" s="1"/>
  <c r="G8" i="66" a="1"/>
  <c r="G8" i="66" s="1"/>
  <c r="C8" i="66"/>
  <c r="DB8" i="66" s="1"/>
  <c r="G7" i="66" a="1"/>
  <c r="G7" i="66" s="1"/>
  <c r="C7" i="66"/>
  <c r="DB7" i="66" s="1"/>
  <c r="DB6" i="66"/>
  <c r="DB5" i="66"/>
  <c r="DB4" i="66"/>
  <c r="DB3" i="66"/>
  <c r="I3" i="66"/>
  <c r="J3" i="66" s="1"/>
  <c r="K3" i="66" s="1"/>
  <c r="L3" i="66" s="1"/>
  <c r="M3" i="66" s="1"/>
  <c r="N3" i="66" s="1"/>
  <c r="O3" i="66" s="1"/>
  <c r="P3" i="66" s="1"/>
  <c r="Q3" i="66" s="1"/>
  <c r="R3" i="66" s="1"/>
  <c r="S3" i="66" s="1"/>
  <c r="T3" i="66" s="1"/>
  <c r="U3" i="66" s="1"/>
  <c r="V3" i="66" s="1"/>
  <c r="W3" i="66" s="1"/>
  <c r="X3" i="66" s="1"/>
  <c r="Y3" i="66" s="1"/>
  <c r="Z3" i="66" s="1"/>
  <c r="AA3" i="66" s="1"/>
  <c r="AB3" i="66" s="1"/>
  <c r="AC3" i="66" s="1"/>
  <c r="AD3" i="66" s="1"/>
  <c r="AE3" i="66" s="1"/>
  <c r="AF3" i="66" s="1"/>
  <c r="AG3" i="66" s="1"/>
  <c r="AH3" i="66" s="1"/>
  <c r="AI3" i="66" s="1"/>
  <c r="AJ3" i="66" s="1"/>
  <c r="AK3" i="66" s="1"/>
  <c r="AL3" i="66" s="1"/>
  <c r="AM3" i="66" s="1"/>
  <c r="AN3" i="66" s="1"/>
  <c r="AO3" i="66" s="1"/>
  <c r="AP3" i="66" s="1"/>
  <c r="AQ3" i="66" s="1"/>
  <c r="AR3" i="66" s="1"/>
  <c r="AS3" i="66" s="1"/>
  <c r="AT3" i="66" s="1"/>
  <c r="AU3" i="66" s="1"/>
  <c r="AV3" i="66" s="1"/>
  <c r="AW3" i="66" s="1"/>
  <c r="AX3" i="66" s="1"/>
  <c r="AY3" i="66" s="1"/>
  <c r="AZ3" i="66" s="1"/>
  <c r="BA3" i="66" s="1"/>
  <c r="BB3" i="66" s="1"/>
  <c r="BC3" i="66" s="1"/>
  <c r="BD3" i="66" s="1"/>
  <c r="BE3" i="66" s="1"/>
  <c r="BF3" i="66" s="1"/>
  <c r="BG3" i="66" s="1"/>
  <c r="BH3" i="66" s="1"/>
  <c r="BI3" i="66" s="1"/>
  <c r="BJ3" i="66" s="1"/>
  <c r="BK3" i="66" s="1"/>
  <c r="BL3" i="66" s="1"/>
  <c r="BM3" i="66" s="1"/>
  <c r="BN3" i="66" s="1"/>
  <c r="BO3" i="66" s="1"/>
  <c r="BP3" i="66" s="1"/>
  <c r="BQ3" i="66" s="1"/>
  <c r="BR3" i="66" s="1"/>
  <c r="BS3" i="66" s="1"/>
  <c r="BT3" i="66" s="1"/>
  <c r="BU3" i="66" s="1"/>
  <c r="BV3" i="66" s="1"/>
  <c r="BW3" i="66" s="1"/>
  <c r="BX3" i="66" s="1"/>
  <c r="BY3" i="66" s="1"/>
  <c r="BZ3" i="66" s="1"/>
  <c r="CA3" i="66" s="1"/>
  <c r="CB3" i="66" s="1"/>
  <c r="CC3" i="66" s="1"/>
  <c r="CD3" i="66" s="1"/>
  <c r="CE3" i="66" s="1"/>
  <c r="CF3" i="66" s="1"/>
  <c r="CG3" i="66" s="1"/>
  <c r="CH3" i="66" s="1"/>
  <c r="CI3" i="66" s="1"/>
  <c r="DB2" i="66"/>
  <c r="DB1" i="66"/>
  <c r="H1" i="66"/>
  <c r="H63" i="66" s="1"/>
  <c r="E76" i="65"/>
  <c r="E75" i="65"/>
  <c r="E74" i="65"/>
  <c r="E73" i="65"/>
  <c r="E72" i="65"/>
  <c r="E71" i="65"/>
  <c r="E69" i="65"/>
  <c r="E68" i="65"/>
  <c r="E67" i="65"/>
  <c r="E66" i="65"/>
  <c r="E65" i="65"/>
  <c r="E61" i="65"/>
  <c r="E60" i="65"/>
  <c r="E59" i="65"/>
  <c r="E58" i="65"/>
  <c r="E57" i="65"/>
  <c r="E53" i="65"/>
  <c r="E52" i="65"/>
  <c r="E51" i="65"/>
  <c r="E50" i="65"/>
  <c r="E49" i="65"/>
  <c r="E46" i="65"/>
  <c r="E45" i="65"/>
  <c r="E44" i="65"/>
  <c r="E43" i="65"/>
  <c r="E42" i="65"/>
  <c r="E38" i="65"/>
  <c r="E37" i="65"/>
  <c r="E36" i="65"/>
  <c r="E35" i="65"/>
  <c r="E34" i="65"/>
  <c r="E33" i="65"/>
  <c r="E31" i="65"/>
  <c r="E30" i="65"/>
  <c r="E29" i="65"/>
  <c r="E28" i="65"/>
  <c r="E27" i="65"/>
  <c r="E26" i="65"/>
  <c r="E25" i="65"/>
  <c r="E16" i="65"/>
  <c r="E15" i="65"/>
  <c r="E14" i="65"/>
  <c r="E13" i="65"/>
  <c r="E12" i="65"/>
  <c r="E11" i="65"/>
  <c r="U3" i="65"/>
  <c r="V3" i="65" s="1"/>
  <c r="W3" i="65" s="1"/>
  <c r="X3" i="65" s="1"/>
  <c r="Y3" i="65" s="1"/>
  <c r="C26" i="63"/>
  <c r="C27" i="63" s="1"/>
  <c r="C28" i="63" s="1"/>
  <c r="C25" i="63"/>
  <c r="B25" i="63"/>
  <c r="C24" i="63"/>
  <c r="B24" i="63"/>
  <c r="C23" i="63"/>
  <c r="B23" i="63"/>
  <c r="C22" i="63"/>
  <c r="B22" i="63"/>
  <c r="C21" i="63"/>
  <c r="B21" i="63"/>
  <c r="C20" i="63"/>
  <c r="B20" i="63"/>
  <c r="C19" i="63"/>
  <c r="B19" i="63"/>
  <c r="C18" i="63"/>
  <c r="B18" i="63"/>
  <c r="C7" i="63"/>
  <c r="C5" i="63"/>
  <c r="C4" i="63"/>
  <c r="C3" i="63"/>
  <c r="A2" i="63"/>
  <c r="DB243" i="62"/>
  <c r="DB242" i="62"/>
  <c r="DB241" i="62"/>
  <c r="DB240" i="62"/>
  <c r="DB239" i="62"/>
  <c r="DB238" i="62"/>
  <c r="DB237" i="62"/>
  <c r="DB236" i="62"/>
  <c r="DB235" i="62"/>
  <c r="DB234" i="62"/>
  <c r="DB233" i="62"/>
  <c r="DB231" i="62"/>
  <c r="DB230" i="62"/>
  <c r="DB229" i="62"/>
  <c r="DB228" i="62"/>
  <c r="G227" i="62"/>
  <c r="F227" i="62"/>
  <c r="C227" i="62"/>
  <c r="B227" i="62"/>
  <c r="DB226" i="62"/>
  <c r="DB225" i="62"/>
  <c r="G224" i="62"/>
  <c r="F224" i="62"/>
  <c r="C224" i="62"/>
  <c r="B224" i="62"/>
  <c r="DB223" i="62"/>
  <c r="DB222" i="62"/>
  <c r="G221" i="62"/>
  <c r="F221" i="62"/>
  <c r="C221" i="62"/>
  <c r="B221" i="62"/>
  <c r="DB220" i="62"/>
  <c r="DB219" i="62"/>
  <c r="G218" i="62"/>
  <c r="F218" i="62"/>
  <c r="C218" i="62"/>
  <c r="B218" i="62"/>
  <c r="DB217" i="62"/>
  <c r="DB216" i="62"/>
  <c r="G215" i="62"/>
  <c r="F215" i="62"/>
  <c r="C215" i="62"/>
  <c r="B215" i="62"/>
  <c r="DB214" i="62"/>
  <c r="DB213" i="62"/>
  <c r="G212" i="62"/>
  <c r="F212" i="62"/>
  <c r="C212" i="62"/>
  <c r="B212" i="62"/>
  <c r="DB211" i="62"/>
  <c r="DB210" i="62"/>
  <c r="G209" i="62"/>
  <c r="F209" i="62"/>
  <c r="G208" i="62"/>
  <c r="F208" i="62"/>
  <c r="C208" i="62"/>
  <c r="B208" i="62"/>
  <c r="DB207" i="62"/>
  <c r="DB97" i="62"/>
  <c r="DA96" i="62"/>
  <c r="DA208" i="62" s="1"/>
  <c r="G96" i="62"/>
  <c r="F96" i="62"/>
  <c r="C96" i="62"/>
  <c r="B96" i="62"/>
  <c r="DB95" i="62"/>
  <c r="DB94" i="62"/>
  <c r="G94" i="62"/>
  <c r="DB93" i="62"/>
  <c r="DB92" i="62"/>
  <c r="DB91" i="62"/>
  <c r="CI91" i="62"/>
  <c r="CF40" i="63" s="1"/>
  <c r="CH91" i="62"/>
  <c r="CE40" i="63" s="1"/>
  <c r="CG91" i="62"/>
  <c r="CD40" i="63" s="1"/>
  <c r="CF91" i="62"/>
  <c r="CC40" i="63" s="1"/>
  <c r="CE91" i="62"/>
  <c r="CB40" i="63" s="1"/>
  <c r="CD91" i="62"/>
  <c r="CA40" i="63" s="1"/>
  <c r="CC91" i="62"/>
  <c r="BZ40" i="63" s="1"/>
  <c r="CB91" i="62"/>
  <c r="BY40" i="63" s="1"/>
  <c r="CA91" i="62"/>
  <c r="BX40" i="63" s="1"/>
  <c r="BZ91" i="62"/>
  <c r="BW40" i="63" s="1"/>
  <c r="BY91" i="62"/>
  <c r="BV40" i="63" s="1"/>
  <c r="BX91" i="62"/>
  <c r="BU40" i="63" s="1"/>
  <c r="BW91" i="62"/>
  <c r="BT40" i="63" s="1"/>
  <c r="BV91" i="62"/>
  <c r="BS40" i="63" s="1"/>
  <c r="BU91" i="62"/>
  <c r="BR40" i="63" s="1"/>
  <c r="BT91" i="62"/>
  <c r="BQ40" i="63" s="1"/>
  <c r="BS91" i="62"/>
  <c r="BP40" i="63" s="1"/>
  <c r="BR91" i="62"/>
  <c r="BO40" i="63" s="1"/>
  <c r="BQ91" i="62"/>
  <c r="BN40" i="63" s="1"/>
  <c r="BP91" i="62"/>
  <c r="BM40" i="63" s="1"/>
  <c r="BO91" i="62"/>
  <c r="BL40" i="63" s="1"/>
  <c r="BN91" i="62"/>
  <c r="BK40" i="63" s="1"/>
  <c r="BM91" i="62"/>
  <c r="BJ40" i="63" s="1"/>
  <c r="BL91" i="62"/>
  <c r="BI40" i="63" s="1"/>
  <c r="BK91" i="62"/>
  <c r="BH40" i="63" s="1"/>
  <c r="BJ91" i="62"/>
  <c r="BG40" i="63" s="1"/>
  <c r="BI91" i="62"/>
  <c r="BF40" i="63" s="1"/>
  <c r="BH91" i="62"/>
  <c r="BE40" i="63" s="1"/>
  <c r="BG91" i="62"/>
  <c r="BD40" i="63" s="1"/>
  <c r="BF91" i="62"/>
  <c r="BC40" i="63" s="1"/>
  <c r="BE91" i="62"/>
  <c r="BB40" i="63" s="1"/>
  <c r="BD91" i="62"/>
  <c r="BA40" i="63" s="1"/>
  <c r="BC91" i="62"/>
  <c r="AZ40" i="63" s="1"/>
  <c r="BB91" i="62"/>
  <c r="AY40" i="63" s="1"/>
  <c r="BA91" i="62"/>
  <c r="AX40" i="63" s="1"/>
  <c r="AZ91" i="62"/>
  <c r="AW40" i="63" s="1"/>
  <c r="AY91" i="62"/>
  <c r="AV40" i="63" s="1"/>
  <c r="AX91" i="62"/>
  <c r="AU40" i="63" s="1"/>
  <c r="AW91" i="62"/>
  <c r="AT40" i="63" s="1"/>
  <c r="AV91" i="62"/>
  <c r="AS40" i="63" s="1"/>
  <c r="AU91" i="62"/>
  <c r="AR40" i="63" s="1"/>
  <c r="AT91" i="62"/>
  <c r="AQ40" i="63" s="1"/>
  <c r="AS91" i="62"/>
  <c r="AP40" i="63" s="1"/>
  <c r="AR91" i="62"/>
  <c r="AO40" i="63" s="1"/>
  <c r="AQ91" i="62"/>
  <c r="AN40" i="63" s="1"/>
  <c r="AP91" i="62"/>
  <c r="AM40" i="63" s="1"/>
  <c r="AO91" i="62"/>
  <c r="AL40" i="63" s="1"/>
  <c r="AN91" i="62"/>
  <c r="AK40" i="63" s="1"/>
  <c r="AM91" i="62"/>
  <c r="AJ40" i="63" s="1"/>
  <c r="AL91" i="62"/>
  <c r="AI40" i="63" s="1"/>
  <c r="AK91" i="62"/>
  <c r="AH40" i="63" s="1"/>
  <c r="AJ91" i="62"/>
  <c r="AG40" i="63" s="1"/>
  <c r="AI91" i="62"/>
  <c r="AF40" i="63" s="1"/>
  <c r="AH91" i="62"/>
  <c r="AE40" i="63" s="1"/>
  <c r="AG91" i="62"/>
  <c r="AD40" i="63" s="1"/>
  <c r="AF91" i="62"/>
  <c r="AC40" i="63" s="1"/>
  <c r="AE91" i="62"/>
  <c r="AB40" i="63" s="1"/>
  <c r="AD91" i="62"/>
  <c r="AA40" i="63" s="1"/>
  <c r="AC91" i="62"/>
  <c r="Z40" i="63" s="1"/>
  <c r="AB91" i="62"/>
  <c r="Y40" i="63" s="1"/>
  <c r="AA91" i="62"/>
  <c r="X40" i="63" s="1"/>
  <c r="Z91" i="62"/>
  <c r="W40" i="63" s="1"/>
  <c r="Y91" i="62"/>
  <c r="V40" i="63" s="1"/>
  <c r="X91" i="62"/>
  <c r="U40" i="63" s="1"/>
  <c r="W91" i="62"/>
  <c r="T40" i="63" s="1"/>
  <c r="V91" i="62"/>
  <c r="S40" i="63" s="1"/>
  <c r="U91" i="62"/>
  <c r="R40" i="63" s="1"/>
  <c r="T91" i="62"/>
  <c r="Q40" i="63" s="1"/>
  <c r="S91" i="62"/>
  <c r="P40" i="63" s="1"/>
  <c r="R91" i="62"/>
  <c r="O40" i="63" s="1"/>
  <c r="Q91" i="62"/>
  <c r="N40" i="63" s="1"/>
  <c r="P91" i="62"/>
  <c r="M40" i="63" s="1"/>
  <c r="O91" i="62"/>
  <c r="L40" i="63" s="1"/>
  <c r="N91" i="62"/>
  <c r="K40" i="63" s="1"/>
  <c r="M91" i="62"/>
  <c r="J40" i="63" s="1"/>
  <c r="L91" i="62"/>
  <c r="I40" i="63" s="1"/>
  <c r="K91" i="62"/>
  <c r="H40" i="63" s="1"/>
  <c r="J91" i="62"/>
  <c r="G40" i="63" s="1"/>
  <c r="I91" i="62"/>
  <c r="F40" i="63" s="1"/>
  <c r="H91" i="62"/>
  <c r="E40" i="63" s="1"/>
  <c r="DB90" i="62"/>
  <c r="G90" i="62"/>
  <c r="DB89" i="62"/>
  <c r="DB88" i="62"/>
  <c r="E88" i="62"/>
  <c r="A25" i="63" s="1"/>
  <c r="D88" i="62"/>
  <c r="DB87" i="62"/>
  <c r="E87" i="62"/>
  <c r="A24" i="63" s="1"/>
  <c r="D87" i="62"/>
  <c r="DB86" i="62"/>
  <c r="E86" i="62"/>
  <c r="A23" i="63" s="1"/>
  <c r="D86" i="62"/>
  <c r="DB85" i="62"/>
  <c r="E85" i="62"/>
  <c r="A22" i="63" s="1"/>
  <c r="D85" i="62"/>
  <c r="DB84" i="62"/>
  <c r="E84" i="62"/>
  <c r="A21" i="63" s="1"/>
  <c r="D84" i="62"/>
  <c r="DB83" i="62"/>
  <c r="E83" i="62"/>
  <c r="A20" i="63" s="1"/>
  <c r="D83" i="62"/>
  <c r="DB82" i="62"/>
  <c r="E82" i="62"/>
  <c r="A19" i="63" s="1"/>
  <c r="D82" i="62"/>
  <c r="DB81" i="62"/>
  <c r="E81" i="62"/>
  <c r="A18" i="63" s="1"/>
  <c r="D81" i="62"/>
  <c r="DB80" i="62"/>
  <c r="DB79" i="62"/>
  <c r="DB78" i="62"/>
  <c r="DB77" i="62"/>
  <c r="DB76" i="62"/>
  <c r="C75" i="62"/>
  <c r="DB75" i="62" s="1"/>
  <c r="C74" i="62"/>
  <c r="DB74" i="62" s="1"/>
  <c r="C73" i="62"/>
  <c r="DB73" i="62" s="1"/>
  <c r="C72" i="62"/>
  <c r="DB72" i="62" s="1"/>
  <c r="C71" i="62"/>
  <c r="DB71" i="62" s="1"/>
  <c r="C70" i="62"/>
  <c r="DB70" i="62" s="1"/>
  <c r="C69" i="62"/>
  <c r="DB69" i="62" s="1"/>
  <c r="C68" i="62"/>
  <c r="DB68" i="62" s="1"/>
  <c r="C67" i="62"/>
  <c r="DB67" i="62" s="1"/>
  <c r="C66" i="62"/>
  <c r="DB66" i="62" s="1"/>
  <c r="DB65" i="62"/>
  <c r="DB64" i="62"/>
  <c r="DB63" i="62"/>
  <c r="DB62" i="62"/>
  <c r="DB61" i="62"/>
  <c r="H61" i="62"/>
  <c r="DB60" i="62"/>
  <c r="DB59" i="62"/>
  <c r="DB58" i="62"/>
  <c r="DB57" i="62"/>
  <c r="DB56" i="62"/>
  <c r="DB55" i="62"/>
  <c r="DB54" i="62"/>
  <c r="DB53" i="62"/>
  <c r="DB52" i="62"/>
  <c r="DB51" i="62"/>
  <c r="DB50" i="62"/>
  <c r="G50" i="62"/>
  <c r="DB49" i="62"/>
  <c r="G49" i="62"/>
  <c r="DB48" i="62"/>
  <c r="CI48" i="62"/>
  <c r="CH48" i="62"/>
  <c r="CG48" i="62"/>
  <c r="CF48" i="62"/>
  <c r="CE48" i="62"/>
  <c r="CD48" i="62"/>
  <c r="CC48" i="62"/>
  <c r="CB48" i="62"/>
  <c r="CA48" i="62"/>
  <c r="BZ48" i="62"/>
  <c r="BY48" i="62"/>
  <c r="BX48" i="62"/>
  <c r="BW48" i="62"/>
  <c r="BV48" i="62"/>
  <c r="BU48" i="62"/>
  <c r="BT48" i="62"/>
  <c r="BS48" i="62"/>
  <c r="BR48" i="62"/>
  <c r="BQ48" i="62"/>
  <c r="BP48" i="62"/>
  <c r="BO48" i="62"/>
  <c r="BN48" i="62"/>
  <c r="BM48" i="62"/>
  <c r="BL48" i="62"/>
  <c r="BK48" i="62"/>
  <c r="BJ48" i="62"/>
  <c r="BI48" i="62"/>
  <c r="BH48" i="62"/>
  <c r="BG48" i="62"/>
  <c r="BF48" i="62"/>
  <c r="BE48" i="62"/>
  <c r="BD48" i="62"/>
  <c r="BC48" i="62"/>
  <c r="BB48" i="62"/>
  <c r="BA48" i="62"/>
  <c r="AZ48" i="62"/>
  <c r="AY48" i="62"/>
  <c r="AX48" i="62"/>
  <c r="AW48" i="62"/>
  <c r="AV48" i="62"/>
  <c r="AU48" i="62"/>
  <c r="AT48" i="62"/>
  <c r="AS48" i="62"/>
  <c r="AR48" i="62"/>
  <c r="AQ48" i="62"/>
  <c r="AP48" i="62"/>
  <c r="AO48" i="62"/>
  <c r="AN48" i="62"/>
  <c r="AM48" i="62"/>
  <c r="AL48" i="62"/>
  <c r="AK48" i="62"/>
  <c r="AJ48" i="62"/>
  <c r="AI48" i="62"/>
  <c r="AH48" i="62"/>
  <c r="AG48" i="62"/>
  <c r="AF48" i="62"/>
  <c r="AE48" i="62"/>
  <c r="AD48" i="62"/>
  <c r="AC48" i="62"/>
  <c r="AB48" i="62"/>
  <c r="AA48" i="62"/>
  <c r="Z48" i="62"/>
  <c r="Y48" i="62"/>
  <c r="X48" i="62"/>
  <c r="W48" i="62"/>
  <c r="V48" i="62"/>
  <c r="U48" i="62"/>
  <c r="T48" i="62"/>
  <c r="S48" i="62"/>
  <c r="R48" i="62"/>
  <c r="Q48" i="62"/>
  <c r="P48" i="62"/>
  <c r="O48" i="62"/>
  <c r="N48" i="62"/>
  <c r="M48" i="62"/>
  <c r="L48" i="62"/>
  <c r="K48" i="62"/>
  <c r="J48" i="62"/>
  <c r="I48" i="62"/>
  <c r="H48" i="62"/>
  <c r="DB47" i="62"/>
  <c r="DB46" i="62"/>
  <c r="DB45" i="62"/>
  <c r="CI44" i="62"/>
  <c r="CH44" i="62"/>
  <c r="CG44" i="62"/>
  <c r="CF44" i="62"/>
  <c r="CE44" i="62"/>
  <c r="CD44" i="62"/>
  <c r="CC44" i="62"/>
  <c r="CB44" i="62"/>
  <c r="CA44" i="62"/>
  <c r="BZ44" i="62"/>
  <c r="BY44" i="62"/>
  <c r="BX44" i="62"/>
  <c r="BW44" i="62"/>
  <c r="BV44" i="62"/>
  <c r="BU44" i="62"/>
  <c r="BT44" i="62"/>
  <c r="BS44" i="62"/>
  <c r="BR44" i="62"/>
  <c r="BQ44" i="62"/>
  <c r="BP44" i="62"/>
  <c r="BO44" i="62"/>
  <c r="BN44" i="62"/>
  <c r="BM44" i="62"/>
  <c r="BL44" i="62"/>
  <c r="BK44" i="62"/>
  <c r="BJ44" i="62"/>
  <c r="BI44" i="62"/>
  <c r="BH44" i="62"/>
  <c r="BG44" i="62"/>
  <c r="BF44" i="62"/>
  <c r="BE44" i="62"/>
  <c r="BD44" i="62"/>
  <c r="BC44" i="62"/>
  <c r="BB44" i="62"/>
  <c r="BA44" i="62"/>
  <c r="AZ44" i="62"/>
  <c r="AY44" i="62"/>
  <c r="AX44" i="62"/>
  <c r="AW44" i="62"/>
  <c r="AV44" i="62"/>
  <c r="AU44" i="62"/>
  <c r="AT44" i="62"/>
  <c r="AS44" i="62"/>
  <c r="AR44" i="62"/>
  <c r="AQ44" i="62"/>
  <c r="AP44" i="62"/>
  <c r="AO44" i="62"/>
  <c r="AN44" i="62"/>
  <c r="AM44" i="62"/>
  <c r="AL44" i="62"/>
  <c r="AK44" i="62"/>
  <c r="AJ44" i="62"/>
  <c r="AI44" i="62"/>
  <c r="C44" i="62"/>
  <c r="C54" i="65" s="1"/>
  <c r="DB43" i="62"/>
  <c r="DB42" i="62"/>
  <c r="CI41" i="62"/>
  <c r="CH41" i="62"/>
  <c r="CG41" i="62"/>
  <c r="CF41" i="62"/>
  <c r="CE41" i="62"/>
  <c r="CD41" i="62"/>
  <c r="CC41" i="62"/>
  <c r="CB41" i="62"/>
  <c r="CA41" i="62"/>
  <c r="BZ41" i="62"/>
  <c r="BY41" i="62"/>
  <c r="BX41" i="62"/>
  <c r="BW41" i="62"/>
  <c r="BV41" i="62"/>
  <c r="BU41" i="62"/>
  <c r="BT41" i="62"/>
  <c r="BS41" i="62"/>
  <c r="BR41" i="62"/>
  <c r="BQ41" i="62"/>
  <c r="BP41" i="62"/>
  <c r="BO41" i="62"/>
  <c r="BN41" i="62"/>
  <c r="BM41" i="62"/>
  <c r="BL41" i="62"/>
  <c r="BK41" i="62"/>
  <c r="BJ41" i="62"/>
  <c r="BI41" i="62"/>
  <c r="BH41" i="62"/>
  <c r="BG41" i="62"/>
  <c r="BF41" i="62"/>
  <c r="BE41" i="62"/>
  <c r="BD41" i="62"/>
  <c r="BC41" i="62"/>
  <c r="BB41" i="62"/>
  <c r="BA41" i="62"/>
  <c r="AZ41" i="62"/>
  <c r="AY41" i="62"/>
  <c r="AX41" i="62"/>
  <c r="AW41" i="62"/>
  <c r="AV41" i="62"/>
  <c r="AU41" i="62"/>
  <c r="AT41" i="62"/>
  <c r="AS41" i="62"/>
  <c r="AR41" i="62"/>
  <c r="AQ41" i="62"/>
  <c r="AP41" i="62"/>
  <c r="AO41" i="62"/>
  <c r="AN41" i="62"/>
  <c r="AM41" i="62"/>
  <c r="C41" i="62"/>
  <c r="C39" i="65" s="1"/>
  <c r="DB40" i="62"/>
  <c r="DB39" i="62"/>
  <c r="CI38" i="62"/>
  <c r="CH38" i="62"/>
  <c r="CG38" i="62"/>
  <c r="CF38" i="62"/>
  <c r="CE38" i="62"/>
  <c r="CD38" i="62"/>
  <c r="CC38" i="62"/>
  <c r="CB38" i="62"/>
  <c r="CA38" i="62"/>
  <c r="BZ38" i="62"/>
  <c r="BY38" i="62"/>
  <c r="BX38" i="62"/>
  <c r="BW38" i="62"/>
  <c r="BV38" i="62"/>
  <c r="BU38" i="62"/>
  <c r="BT38" i="62"/>
  <c r="BS38" i="62"/>
  <c r="BR38" i="62"/>
  <c r="BQ38" i="62"/>
  <c r="BP38" i="62"/>
  <c r="BO38" i="62"/>
  <c r="BN38" i="62"/>
  <c r="BM38" i="62"/>
  <c r="BL38" i="62"/>
  <c r="BK38" i="62"/>
  <c r="BJ38" i="62"/>
  <c r="BI38" i="62"/>
  <c r="BH38" i="62"/>
  <c r="BG38" i="62"/>
  <c r="BF38" i="62"/>
  <c r="BE38" i="62"/>
  <c r="BD38" i="62"/>
  <c r="BC38" i="62"/>
  <c r="BB38" i="62"/>
  <c r="BA38" i="62"/>
  <c r="AZ38" i="62"/>
  <c r="AY38" i="62"/>
  <c r="AX38" i="62"/>
  <c r="AW38" i="62"/>
  <c r="AV38" i="62"/>
  <c r="AU38" i="62"/>
  <c r="AT38" i="62"/>
  <c r="AS38" i="62"/>
  <c r="AR38" i="62"/>
  <c r="AQ38" i="62"/>
  <c r="AP38" i="62"/>
  <c r="AO38" i="62"/>
  <c r="AN38" i="62"/>
  <c r="AM38" i="62"/>
  <c r="AL38" i="62"/>
  <c r="AK38" i="62"/>
  <c r="AJ38" i="62"/>
  <c r="AI38" i="62"/>
  <c r="AH38" i="62"/>
  <c r="AG38" i="62"/>
  <c r="C38" i="62"/>
  <c r="C24" i="65" s="1"/>
  <c r="DB37" i="62"/>
  <c r="DB36" i="62"/>
  <c r="CI35" i="62"/>
  <c r="CH35" i="62"/>
  <c r="CG35" i="62"/>
  <c r="CF35" i="62"/>
  <c r="CE35" i="62"/>
  <c r="CD35" i="62"/>
  <c r="CC35" i="62"/>
  <c r="CB35" i="62"/>
  <c r="CA35" i="62"/>
  <c r="BZ35" i="62"/>
  <c r="BY35" i="62"/>
  <c r="BX35" i="62"/>
  <c r="BW35" i="62"/>
  <c r="BV35" i="62"/>
  <c r="BU35" i="62"/>
  <c r="BT35" i="62"/>
  <c r="BS35" i="62"/>
  <c r="BR35" i="62"/>
  <c r="BQ35" i="62"/>
  <c r="BP35" i="62"/>
  <c r="BO35" i="62"/>
  <c r="BN35" i="62"/>
  <c r="BM35" i="62"/>
  <c r="BL35" i="62"/>
  <c r="BK35" i="62"/>
  <c r="BJ35" i="62"/>
  <c r="BI35" i="62"/>
  <c r="BH35" i="62"/>
  <c r="BG35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AM35" i="62"/>
  <c r="AL35" i="62"/>
  <c r="AK35" i="62"/>
  <c r="AJ35" i="62"/>
  <c r="AI35" i="62"/>
  <c r="AH35" i="62"/>
  <c r="AG35" i="62"/>
  <c r="AF35" i="62"/>
  <c r="AE35" i="62"/>
  <c r="AD35" i="62"/>
  <c r="AC35" i="62"/>
  <c r="AB35" i="62"/>
  <c r="AA35" i="62"/>
  <c r="C35" i="62"/>
  <c r="C9" i="65" s="1"/>
  <c r="DB34" i="62"/>
  <c r="CI34" i="62"/>
  <c r="CH34" i="62"/>
  <c r="CG34" i="62"/>
  <c r="CF34" i="62"/>
  <c r="CE34" i="62"/>
  <c r="CD34" i="62"/>
  <c r="CC34" i="62"/>
  <c r="CB34" i="62"/>
  <c r="CA34" i="62"/>
  <c r="BZ34" i="62"/>
  <c r="BY34" i="62"/>
  <c r="BX34" i="62"/>
  <c r="BW34" i="62"/>
  <c r="BV34" i="62"/>
  <c r="BU34" i="62"/>
  <c r="BT34" i="62"/>
  <c r="BS34" i="62"/>
  <c r="BR34" i="62"/>
  <c r="BQ34" i="62"/>
  <c r="BP34" i="62"/>
  <c r="BO34" i="62"/>
  <c r="BN34" i="62"/>
  <c r="BM34" i="62"/>
  <c r="BL34" i="62"/>
  <c r="BK34" i="62"/>
  <c r="BJ34" i="62"/>
  <c r="BI34" i="62"/>
  <c r="BH34" i="62"/>
  <c r="BG34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AM34" i="62"/>
  <c r="AL34" i="62"/>
  <c r="AK34" i="62"/>
  <c r="AJ34" i="62"/>
  <c r="AI34" i="62"/>
  <c r="DB33" i="62"/>
  <c r="CI33" i="62"/>
  <c r="CF32" i="63" s="1"/>
  <c r="CH33" i="62"/>
  <c r="CE32" i="63" s="1"/>
  <c r="CG33" i="62"/>
  <c r="CD32" i="63" s="1"/>
  <c r="CF33" i="62"/>
  <c r="CC32" i="63" s="1"/>
  <c r="CE33" i="62"/>
  <c r="CB32" i="63" s="1"/>
  <c r="CD33" i="62"/>
  <c r="CA32" i="63" s="1"/>
  <c r="CC33" i="62"/>
  <c r="BZ32" i="63" s="1"/>
  <c r="CB33" i="62"/>
  <c r="BY32" i="63" s="1"/>
  <c r="CA33" i="62"/>
  <c r="BX32" i="63" s="1"/>
  <c r="BZ33" i="62"/>
  <c r="BW32" i="63" s="1"/>
  <c r="BY33" i="62"/>
  <c r="BV32" i="63" s="1"/>
  <c r="BX33" i="62"/>
  <c r="BU32" i="63" s="1"/>
  <c r="BW33" i="62"/>
  <c r="BT32" i="63" s="1"/>
  <c r="BV33" i="62"/>
  <c r="BS32" i="63" s="1"/>
  <c r="BU33" i="62"/>
  <c r="BR32" i="63" s="1"/>
  <c r="BT33" i="62"/>
  <c r="BQ32" i="63" s="1"/>
  <c r="BS33" i="62"/>
  <c r="BP32" i="63" s="1"/>
  <c r="BR33" i="62"/>
  <c r="BO32" i="63" s="1"/>
  <c r="BQ33" i="62"/>
  <c r="BN32" i="63" s="1"/>
  <c r="BP33" i="62"/>
  <c r="BM32" i="63" s="1"/>
  <c r="BO33" i="62"/>
  <c r="BL32" i="63" s="1"/>
  <c r="BN33" i="62"/>
  <c r="BK32" i="63" s="1"/>
  <c r="BM33" i="62"/>
  <c r="BJ32" i="63" s="1"/>
  <c r="BL33" i="62"/>
  <c r="BI32" i="63" s="1"/>
  <c r="BK33" i="62"/>
  <c r="BH32" i="63" s="1"/>
  <c r="BJ33" i="62"/>
  <c r="BG32" i="63" s="1"/>
  <c r="BI33" i="62"/>
  <c r="BF32" i="63" s="1"/>
  <c r="BH33" i="62"/>
  <c r="BE32" i="63" s="1"/>
  <c r="BG33" i="62"/>
  <c r="BD32" i="63" s="1"/>
  <c r="BF33" i="62"/>
  <c r="BC32" i="63" s="1"/>
  <c r="BE33" i="62"/>
  <c r="BB32" i="63" s="1"/>
  <c r="BD33" i="62"/>
  <c r="BA32" i="63" s="1"/>
  <c r="BC33" i="62"/>
  <c r="AZ32" i="63" s="1"/>
  <c r="BB33" i="62"/>
  <c r="AY32" i="63" s="1"/>
  <c r="BA33" i="62"/>
  <c r="AX32" i="63" s="1"/>
  <c r="AZ33" i="62"/>
  <c r="AW32" i="63" s="1"/>
  <c r="AY33" i="62"/>
  <c r="AV32" i="63" s="1"/>
  <c r="AX33" i="62"/>
  <c r="AU32" i="63" s="1"/>
  <c r="AW33" i="62"/>
  <c r="AT32" i="63" s="1"/>
  <c r="AV33" i="62"/>
  <c r="AS32" i="63" s="1"/>
  <c r="AU33" i="62"/>
  <c r="AR32" i="63" s="1"/>
  <c r="AT33" i="62"/>
  <c r="AQ32" i="63" s="1"/>
  <c r="AS33" i="62"/>
  <c r="AP32" i="63" s="1"/>
  <c r="AR33" i="62"/>
  <c r="AO32" i="63" s="1"/>
  <c r="AQ33" i="62"/>
  <c r="AN32" i="63" s="1"/>
  <c r="AP33" i="62"/>
  <c r="AM32" i="63" s="1"/>
  <c r="AO33" i="62"/>
  <c r="AL32" i="63" s="1"/>
  <c r="AN33" i="62"/>
  <c r="AK32" i="63" s="1"/>
  <c r="AM33" i="62"/>
  <c r="AJ32" i="63" s="1"/>
  <c r="DB32" i="62"/>
  <c r="CI32" i="62"/>
  <c r="CF31" i="63" s="1"/>
  <c r="CH32" i="62"/>
  <c r="CE31" i="63" s="1"/>
  <c r="CG32" i="62"/>
  <c r="CD31" i="63" s="1"/>
  <c r="CF32" i="62"/>
  <c r="CC31" i="63" s="1"/>
  <c r="CE32" i="62"/>
  <c r="CB31" i="63" s="1"/>
  <c r="CD32" i="62"/>
  <c r="CA31" i="63" s="1"/>
  <c r="CC32" i="62"/>
  <c r="BZ31" i="63" s="1"/>
  <c r="CB32" i="62"/>
  <c r="BY31" i="63" s="1"/>
  <c r="CA32" i="62"/>
  <c r="BX31" i="63" s="1"/>
  <c r="BZ32" i="62"/>
  <c r="BW31" i="63" s="1"/>
  <c r="BY32" i="62"/>
  <c r="BV31" i="63" s="1"/>
  <c r="BX32" i="62"/>
  <c r="BU31" i="63" s="1"/>
  <c r="BW32" i="62"/>
  <c r="BT31" i="63" s="1"/>
  <c r="BV32" i="62"/>
  <c r="BS31" i="63" s="1"/>
  <c r="BU32" i="62"/>
  <c r="BR31" i="63" s="1"/>
  <c r="BT32" i="62"/>
  <c r="BQ31" i="63" s="1"/>
  <c r="BS32" i="62"/>
  <c r="BP31" i="63" s="1"/>
  <c r="BR32" i="62"/>
  <c r="BO31" i="63" s="1"/>
  <c r="BQ32" i="62"/>
  <c r="BN31" i="63" s="1"/>
  <c r="BP32" i="62"/>
  <c r="BM31" i="63" s="1"/>
  <c r="BO32" i="62"/>
  <c r="BL31" i="63" s="1"/>
  <c r="BN32" i="62"/>
  <c r="BK31" i="63" s="1"/>
  <c r="BM32" i="62"/>
  <c r="BJ31" i="63" s="1"/>
  <c r="BL32" i="62"/>
  <c r="BI31" i="63" s="1"/>
  <c r="BK32" i="62"/>
  <c r="BH31" i="63" s="1"/>
  <c r="BJ32" i="62"/>
  <c r="BG31" i="63" s="1"/>
  <c r="BI32" i="62"/>
  <c r="BF31" i="63" s="1"/>
  <c r="BH32" i="62"/>
  <c r="BE31" i="63" s="1"/>
  <c r="BG32" i="62"/>
  <c r="BD31" i="63" s="1"/>
  <c r="BF32" i="62"/>
  <c r="BC31" i="63" s="1"/>
  <c r="BE32" i="62"/>
  <c r="BB31" i="63" s="1"/>
  <c r="BD32" i="62"/>
  <c r="BA31" i="63" s="1"/>
  <c r="BC32" i="62"/>
  <c r="AZ31" i="63" s="1"/>
  <c r="BB32" i="62"/>
  <c r="AY31" i="63" s="1"/>
  <c r="BA32" i="62"/>
  <c r="AX31" i="63" s="1"/>
  <c r="AZ32" i="62"/>
  <c r="AW31" i="63" s="1"/>
  <c r="AY32" i="62"/>
  <c r="AV31" i="63" s="1"/>
  <c r="AX32" i="62"/>
  <c r="AU31" i="63" s="1"/>
  <c r="AW32" i="62"/>
  <c r="AT31" i="63" s="1"/>
  <c r="AV32" i="62"/>
  <c r="AS31" i="63" s="1"/>
  <c r="AU32" i="62"/>
  <c r="AR31" i="63" s="1"/>
  <c r="AT32" i="62"/>
  <c r="AQ31" i="63" s="1"/>
  <c r="AS32" i="62"/>
  <c r="AP31" i="63" s="1"/>
  <c r="AR32" i="62"/>
  <c r="AO31" i="63" s="1"/>
  <c r="AQ32" i="62"/>
  <c r="AN31" i="63" s="1"/>
  <c r="AP32" i="62"/>
  <c r="AM31" i="63" s="1"/>
  <c r="AO32" i="62"/>
  <c r="AL31" i="63" s="1"/>
  <c r="AN32" i="62"/>
  <c r="AK31" i="63" s="1"/>
  <c r="AM32" i="62"/>
  <c r="AJ31" i="63" s="1"/>
  <c r="DB31" i="62"/>
  <c r="DB30" i="62"/>
  <c r="DB29" i="62"/>
  <c r="DB28" i="62"/>
  <c r="G28" i="62" a="1"/>
  <c r="G28" i="62" s="1"/>
  <c r="DB22" i="62"/>
  <c r="G22" i="62" a="1"/>
  <c r="G22" i="62" s="1"/>
  <c r="DB21" i="62"/>
  <c r="G21" i="62" a="1"/>
  <c r="G21" i="62" s="1"/>
  <c r="DB20" i="62"/>
  <c r="G20" i="62" a="1"/>
  <c r="G20" i="62" s="1"/>
  <c r="DB19" i="62"/>
  <c r="G19" i="62" a="1"/>
  <c r="G19" i="62" s="1"/>
  <c r="DB18" i="62"/>
  <c r="G18" i="62" a="1"/>
  <c r="G18" i="62" s="1"/>
  <c r="DB17" i="62"/>
  <c r="G17" i="62" a="1"/>
  <c r="G17" i="62" s="1"/>
  <c r="DB16" i="62"/>
  <c r="G16" i="62" a="1"/>
  <c r="G16" i="62" s="1"/>
  <c r="DB15" i="62"/>
  <c r="G15" i="62" a="1"/>
  <c r="G15" i="62" s="1"/>
  <c r="DB14" i="62"/>
  <c r="G14" i="62" a="1"/>
  <c r="G14" i="62" s="1"/>
  <c r="DB13" i="62"/>
  <c r="DB12" i="62"/>
  <c r="G11" i="62" a="1"/>
  <c r="G11" i="62" s="1"/>
  <c r="G78" i="62" s="1"/>
  <c r="C11" i="62"/>
  <c r="DB11" i="62" s="1"/>
  <c r="G10" i="62" a="1"/>
  <c r="G10" i="62" s="1"/>
  <c r="C10" i="62"/>
  <c r="DB10" i="62" s="1"/>
  <c r="G9" i="62" a="1"/>
  <c r="G9" i="62" s="1"/>
  <c r="C9" i="62"/>
  <c r="DB9" i="62" s="1"/>
  <c r="G8" i="62" a="1"/>
  <c r="G8" i="62" s="1"/>
  <c r="C8" i="62"/>
  <c r="DB8" i="62" s="1"/>
  <c r="G7" i="62" a="1"/>
  <c r="G7" i="62" s="1"/>
  <c r="C7" i="62"/>
  <c r="DB7" i="62" s="1"/>
  <c r="DB6" i="62"/>
  <c r="DB5" i="62"/>
  <c r="DB4" i="62"/>
  <c r="DB3" i="62"/>
  <c r="DB2" i="62"/>
  <c r="DB1" i="62"/>
  <c r="BZ30" i="66" l="1"/>
  <c r="BZ28" i="66" s="1"/>
  <c r="CF30" i="66"/>
  <c r="CF28" i="66" s="1"/>
  <c r="BT30" i="66"/>
  <c r="BT28" i="66" s="1"/>
  <c r="BN30" i="66"/>
  <c r="BN28" i="66" s="1"/>
  <c r="BH30" i="66"/>
  <c r="BH28" i="66" s="1"/>
  <c r="G47" i="66"/>
  <c r="H13" i="66"/>
  <c r="C9" i="73"/>
  <c r="C132" i="70"/>
  <c r="C146" i="70" s="1"/>
  <c r="C24" i="73"/>
  <c r="C135" i="70"/>
  <c r="C149" i="70" s="1"/>
  <c r="C163" i="70" s="1"/>
  <c r="C177" i="70" s="1"/>
  <c r="C191" i="70" s="1"/>
  <c r="C205" i="70" s="1"/>
  <c r="BP30" i="66"/>
  <c r="BP28" i="66" s="1"/>
  <c r="CA30" i="66"/>
  <c r="CA28" i="66" s="1"/>
  <c r="AZ30" i="66"/>
  <c r="AZ28" i="66" s="1"/>
  <c r="CD30" i="66"/>
  <c r="CD28" i="66" s="1"/>
  <c r="BF30" i="66"/>
  <c r="BF28" i="66" s="1"/>
  <c r="BR30" i="66"/>
  <c r="BR28" i="66" s="1"/>
  <c r="BI30" i="66"/>
  <c r="BI28" i="66" s="1"/>
  <c r="BX30" i="66"/>
  <c r="BX28" i="66" s="1"/>
  <c r="BL30" i="66"/>
  <c r="BL28" i="66" s="1"/>
  <c r="BB30" i="66"/>
  <c r="BB28" i="66" s="1"/>
  <c r="CH30" i="66"/>
  <c r="CH28" i="66" s="1"/>
  <c r="BD30" i="66"/>
  <c r="BD28" i="66" s="1"/>
  <c r="BC30" i="66"/>
  <c r="BC28" i="66" s="1"/>
  <c r="BO30" i="66"/>
  <c r="BO28" i="66" s="1"/>
  <c r="BU30" i="66"/>
  <c r="BU28" i="66" s="1"/>
  <c r="CG30" i="66"/>
  <c r="CG28" i="66" s="1"/>
  <c r="C24" i="69"/>
  <c r="CB30" i="66"/>
  <c r="CB28" i="66" s="1"/>
  <c r="AX30" i="66"/>
  <c r="AX28" i="66" s="1"/>
  <c r="BJ30" i="66"/>
  <c r="BJ28" i="66" s="1"/>
  <c r="BV30" i="66"/>
  <c r="BV28" i="66" s="1"/>
  <c r="C9" i="69"/>
  <c r="G48" i="62"/>
  <c r="DB96" i="62"/>
  <c r="BQ31" i="62"/>
  <c r="BQ29" i="62" s="1"/>
  <c r="AM31" i="62"/>
  <c r="AM29" i="62" s="1"/>
  <c r="BW31" i="62"/>
  <c r="BW29" i="62" s="1"/>
  <c r="CI31" i="62"/>
  <c r="CI29" i="62" s="1"/>
  <c r="AS31" i="62"/>
  <c r="AS29" i="62" s="1"/>
  <c r="CC31" i="62"/>
  <c r="CC29" i="62" s="1"/>
  <c r="AY31" i="62"/>
  <c r="AY29" i="62" s="1"/>
  <c r="BE31" i="62"/>
  <c r="BE29" i="62" s="1"/>
  <c r="BK31" i="62"/>
  <c r="BK29" i="62" s="1"/>
  <c r="AW31" i="62"/>
  <c r="AW29" i="62" s="1"/>
  <c r="BI31" i="62"/>
  <c r="BI29" i="62" s="1"/>
  <c r="BU31" i="62"/>
  <c r="BU29" i="62" s="1"/>
  <c r="CG31" i="62"/>
  <c r="CG29" i="62" s="1"/>
  <c r="AX31" i="62"/>
  <c r="AX29" i="62" s="1"/>
  <c r="BJ31" i="62"/>
  <c r="BJ29" i="62" s="1"/>
  <c r="BV31" i="62"/>
  <c r="BV29" i="62" s="1"/>
  <c r="CH31" i="62"/>
  <c r="CH29" i="62" s="1"/>
  <c r="AQ31" i="62"/>
  <c r="AQ29" i="62" s="1"/>
  <c r="BC31" i="62"/>
  <c r="BC29" i="62" s="1"/>
  <c r="BO31" i="62"/>
  <c r="BO29" i="62" s="1"/>
  <c r="CA31" i="62"/>
  <c r="CA29" i="62" s="1"/>
  <c r="AR31" i="62"/>
  <c r="AR29" i="62" s="1"/>
  <c r="BD31" i="62"/>
  <c r="BD29" i="62" s="1"/>
  <c r="BP31" i="62"/>
  <c r="BP29" i="62" s="1"/>
  <c r="CB31" i="62"/>
  <c r="CB29" i="62" s="1"/>
  <c r="E8" i="73"/>
  <c r="E8" i="65"/>
  <c r="G47" i="70"/>
  <c r="AQ30" i="70"/>
  <c r="AQ28" i="70" s="1"/>
  <c r="BI30" i="70"/>
  <c r="BI28" i="70" s="1"/>
  <c r="CA30" i="70"/>
  <c r="CA28" i="70" s="1"/>
  <c r="DB35" i="62"/>
  <c r="DB41" i="62"/>
  <c r="E32" i="65"/>
  <c r="E63" i="65"/>
  <c r="E10" i="65"/>
  <c r="BC42" i="87"/>
  <c r="BC55" i="87"/>
  <c r="BC84" i="87"/>
  <c r="BC88" i="87" s="1"/>
  <c r="BC54" i="87"/>
  <c r="DB330" i="70"/>
  <c r="DA331" i="70"/>
  <c r="G90" i="70"/>
  <c r="AT30" i="70"/>
  <c r="AT28" i="70" s="1"/>
  <c r="BL30" i="70"/>
  <c r="BL28" i="70" s="1"/>
  <c r="CD30" i="70"/>
  <c r="CD28" i="70" s="1"/>
  <c r="DB37" i="70"/>
  <c r="AW30" i="70"/>
  <c r="AW28" i="70" s="1"/>
  <c r="BO30" i="70"/>
  <c r="BO28" i="70" s="1"/>
  <c r="CG30" i="70"/>
  <c r="CG28" i="70" s="1"/>
  <c r="AZ30" i="70"/>
  <c r="AZ28" i="70" s="1"/>
  <c r="BR30" i="70"/>
  <c r="BR28" i="70" s="1"/>
  <c r="DB40" i="70"/>
  <c r="AK30" i="70"/>
  <c r="AK28" i="70" s="1"/>
  <c r="BC30" i="70"/>
  <c r="BC28" i="70" s="1"/>
  <c r="BU30" i="70"/>
  <c r="BU28" i="70" s="1"/>
  <c r="AN30" i="70"/>
  <c r="AN28" i="70" s="1"/>
  <c r="BF30" i="70"/>
  <c r="BF28" i="70" s="1"/>
  <c r="BX30" i="70"/>
  <c r="BX28" i="70" s="1"/>
  <c r="DB34" i="70"/>
  <c r="DB43" i="70"/>
  <c r="U3" i="73"/>
  <c r="V3" i="73" s="1"/>
  <c r="W3" i="73" s="1"/>
  <c r="X3" i="73" s="1"/>
  <c r="Y3" i="73" s="1"/>
  <c r="CI74" i="70"/>
  <c r="CC74" i="70"/>
  <c r="BW74" i="70"/>
  <c r="BQ74" i="70"/>
  <c r="BK74" i="70"/>
  <c r="BE74" i="70"/>
  <c r="AY74" i="70"/>
  <c r="AS74" i="70"/>
  <c r="AM74" i="70"/>
  <c r="AG74" i="70"/>
  <c r="AA74" i="70"/>
  <c r="U74" i="70"/>
  <c r="O74" i="70"/>
  <c r="I74" i="70"/>
  <c r="CD74" i="70"/>
  <c r="BV74" i="70"/>
  <c r="BO74" i="70"/>
  <c r="BH74" i="70"/>
  <c r="BA74" i="70"/>
  <c r="AT74" i="70"/>
  <c r="AL74" i="70"/>
  <c r="AE74" i="70"/>
  <c r="X74" i="70"/>
  <c r="Q74" i="70"/>
  <c r="J74" i="70"/>
  <c r="CG74" i="70"/>
  <c r="BY74" i="70"/>
  <c r="BP74" i="70"/>
  <c r="BG74" i="70"/>
  <c r="AX74" i="70"/>
  <c r="AP74" i="70"/>
  <c r="AH74" i="70"/>
  <c r="Y74" i="70"/>
  <c r="P74" i="70"/>
  <c r="CF74" i="70"/>
  <c r="BX74" i="70"/>
  <c r="BN74" i="70"/>
  <c r="BF74" i="70"/>
  <c r="AW74" i="70"/>
  <c r="AO74" i="70"/>
  <c r="AF74" i="70"/>
  <c r="W74" i="70"/>
  <c r="N74" i="70"/>
  <c r="CE74" i="70"/>
  <c r="BU74" i="70"/>
  <c r="BM74" i="70"/>
  <c r="BD74" i="70"/>
  <c r="AV74" i="70"/>
  <c r="AN74" i="70"/>
  <c r="AD74" i="70"/>
  <c r="V74" i="70"/>
  <c r="M74" i="70"/>
  <c r="CB74" i="70"/>
  <c r="BT74" i="70"/>
  <c r="BL74" i="70"/>
  <c r="BC74" i="70"/>
  <c r="AU74" i="70"/>
  <c r="AK74" i="70"/>
  <c r="AC74" i="70"/>
  <c r="T74" i="70"/>
  <c r="L74" i="70"/>
  <c r="CA74" i="70"/>
  <c r="BS74" i="70"/>
  <c r="BJ74" i="70"/>
  <c r="BB74" i="70"/>
  <c r="AR74" i="70"/>
  <c r="AJ74" i="70"/>
  <c r="AB74" i="70"/>
  <c r="S74" i="70"/>
  <c r="K74" i="70"/>
  <c r="CH74" i="70"/>
  <c r="AI74" i="70"/>
  <c r="BZ74" i="70"/>
  <c r="Z74" i="70"/>
  <c r="BR74" i="70"/>
  <c r="R74" i="70"/>
  <c r="BI74" i="70"/>
  <c r="H74" i="70"/>
  <c r="AZ74" i="70"/>
  <c r="AQ74" i="70"/>
  <c r="E17" i="71"/>
  <c r="H354" i="70"/>
  <c r="H105" i="70"/>
  <c r="H92" i="70"/>
  <c r="H79" i="70"/>
  <c r="H55" i="70"/>
  <c r="H57" i="70" s="1"/>
  <c r="H51" i="70"/>
  <c r="H56" i="70"/>
  <c r="H63" i="70"/>
  <c r="H70" i="70" s="1"/>
  <c r="H67" i="70"/>
  <c r="H69" i="70"/>
  <c r="H71" i="70"/>
  <c r="H73" i="70"/>
  <c r="I1" i="70"/>
  <c r="AV30" i="70"/>
  <c r="AV28" i="70" s="1"/>
  <c r="BH30" i="70"/>
  <c r="BH28" i="70" s="1"/>
  <c r="BT30" i="70"/>
  <c r="BT28" i="70" s="1"/>
  <c r="CF30" i="70"/>
  <c r="CF28" i="70" s="1"/>
  <c r="H13" i="70"/>
  <c r="AP30" i="70"/>
  <c r="AP28" i="70" s="1"/>
  <c r="BB30" i="70"/>
  <c r="BB28" i="70" s="1"/>
  <c r="BN30" i="70"/>
  <c r="BN28" i="70" s="1"/>
  <c r="BZ30" i="70"/>
  <c r="BZ28" i="70" s="1"/>
  <c r="AI31" i="71"/>
  <c r="AL30" i="70"/>
  <c r="AL28" i="70" s="1"/>
  <c r="AO31" i="71"/>
  <c r="AR30" i="70"/>
  <c r="AR28" i="70" s="1"/>
  <c r="AU31" i="71"/>
  <c r="AX30" i="70"/>
  <c r="AX28" i="70" s="1"/>
  <c r="BA31" i="71"/>
  <c r="BD30" i="70"/>
  <c r="BD28" i="70" s="1"/>
  <c r="BG31" i="71"/>
  <c r="BJ30" i="70"/>
  <c r="BJ28" i="70" s="1"/>
  <c r="BM31" i="71"/>
  <c r="BP30" i="70"/>
  <c r="BP28" i="70" s="1"/>
  <c r="BS31" i="71"/>
  <c r="BV30" i="70"/>
  <c r="BV28" i="70" s="1"/>
  <c r="BY31" i="71"/>
  <c r="CB30" i="70"/>
  <c r="CB28" i="70" s="1"/>
  <c r="CE31" i="71"/>
  <c r="CH30" i="70"/>
  <c r="CH28" i="70" s="1"/>
  <c r="AJ31" i="71"/>
  <c r="AM30" i="70"/>
  <c r="AM28" i="70" s="1"/>
  <c r="AP31" i="71"/>
  <c r="AS30" i="70"/>
  <c r="AS28" i="70" s="1"/>
  <c r="AV31" i="71"/>
  <c r="AY30" i="70"/>
  <c r="AY28" i="70" s="1"/>
  <c r="BB31" i="71"/>
  <c r="BE30" i="70"/>
  <c r="BE28" i="70" s="1"/>
  <c r="BH31" i="71"/>
  <c r="BK30" i="70"/>
  <c r="BK28" i="70" s="1"/>
  <c r="BN31" i="71"/>
  <c r="BQ30" i="70"/>
  <c r="BQ28" i="70" s="1"/>
  <c r="BT31" i="71"/>
  <c r="BW30" i="70"/>
  <c r="BW28" i="70" s="1"/>
  <c r="BZ31" i="71"/>
  <c r="CC30" i="70"/>
  <c r="CC28" i="70" s="1"/>
  <c r="CF31" i="71"/>
  <c r="CI30" i="70"/>
  <c r="CI28" i="70" s="1"/>
  <c r="DB107" i="70"/>
  <c r="AO30" i="70"/>
  <c r="AO28" i="70" s="1"/>
  <c r="AU30" i="70"/>
  <c r="AU28" i="70" s="1"/>
  <c r="BA30" i="70"/>
  <c r="BA28" i="70" s="1"/>
  <c r="BG30" i="70"/>
  <c r="BG28" i="70" s="1"/>
  <c r="BM30" i="70"/>
  <c r="BM28" i="70" s="1"/>
  <c r="BS30" i="70"/>
  <c r="BS28" i="70" s="1"/>
  <c r="BY30" i="70"/>
  <c r="BY28" i="70" s="1"/>
  <c r="CE30" i="70"/>
  <c r="CE28" i="70" s="1"/>
  <c r="DA334" i="70"/>
  <c r="DB331" i="70"/>
  <c r="D40" i="71"/>
  <c r="E55" i="73"/>
  <c r="E63" i="73"/>
  <c r="E17" i="73"/>
  <c r="E47" i="73"/>
  <c r="E70" i="73"/>
  <c r="E32" i="73"/>
  <c r="E40" i="73"/>
  <c r="G3" i="69"/>
  <c r="F3" i="69" s="1"/>
  <c r="H69" i="66"/>
  <c r="H68" i="66"/>
  <c r="H66" i="66"/>
  <c r="H71" i="66"/>
  <c r="H67" i="66"/>
  <c r="CE74" i="66"/>
  <c r="BY74" i="66"/>
  <c r="BS74" i="66"/>
  <c r="BM74" i="66"/>
  <c r="CD74" i="66"/>
  <c r="BX74" i="66"/>
  <c r="BR74" i="66"/>
  <c r="BL74" i="66"/>
  <c r="CI74" i="66"/>
  <c r="CC74" i="66"/>
  <c r="BW74" i="66"/>
  <c r="BQ74" i="66"/>
  <c r="BK74" i="66"/>
  <c r="CB74" i="66"/>
  <c r="BP74" i="66"/>
  <c r="BG74" i="66"/>
  <c r="BA74" i="66"/>
  <c r="AU74" i="66"/>
  <c r="AO74" i="66"/>
  <c r="AI74" i="66"/>
  <c r="AC74" i="66"/>
  <c r="W74" i="66"/>
  <c r="Q74" i="66"/>
  <c r="K74" i="66"/>
  <c r="CA74" i="66"/>
  <c r="BO74" i="66"/>
  <c r="BF74" i="66"/>
  <c r="AZ74" i="66"/>
  <c r="AT74" i="66"/>
  <c r="AN74" i="66"/>
  <c r="AH74" i="66"/>
  <c r="AB74" i="66"/>
  <c r="V74" i="66"/>
  <c r="P74" i="66"/>
  <c r="J74" i="66"/>
  <c r="BU74" i="66"/>
  <c r="AW74" i="66"/>
  <c r="AK74" i="66"/>
  <c r="S74" i="66"/>
  <c r="BZ74" i="66"/>
  <c r="BN74" i="66"/>
  <c r="BE74" i="66"/>
  <c r="AY74" i="66"/>
  <c r="AS74" i="66"/>
  <c r="AM74" i="66"/>
  <c r="AG74" i="66"/>
  <c r="AA74" i="66"/>
  <c r="U74" i="66"/>
  <c r="O74" i="66"/>
  <c r="I74" i="66"/>
  <c r="CH74" i="66"/>
  <c r="BV74" i="66"/>
  <c r="BJ74" i="66"/>
  <c r="BD74" i="66"/>
  <c r="AX74" i="66"/>
  <c r="AR74" i="66"/>
  <c r="AL74" i="66"/>
  <c r="AF74" i="66"/>
  <c r="Z74" i="66"/>
  <c r="T74" i="66"/>
  <c r="N74" i="66"/>
  <c r="H74" i="66"/>
  <c r="CG74" i="66"/>
  <c r="BC74" i="66"/>
  <c r="AQ74" i="66"/>
  <c r="Y74" i="66"/>
  <c r="CF74" i="66"/>
  <c r="BT74" i="66"/>
  <c r="BH74" i="66"/>
  <c r="BB74" i="66"/>
  <c r="AV74" i="66"/>
  <c r="AP74" i="66"/>
  <c r="AJ74" i="66"/>
  <c r="AD74" i="66"/>
  <c r="X74" i="66"/>
  <c r="R74" i="66"/>
  <c r="L74" i="66"/>
  <c r="BI74" i="66"/>
  <c r="AE74" i="66"/>
  <c r="M74" i="66"/>
  <c r="AX32" i="67"/>
  <c r="BA30" i="66"/>
  <c r="BA28" i="66" s="1"/>
  <c r="BD32" i="67"/>
  <c r="BG30" i="66"/>
  <c r="BG28" i="66" s="1"/>
  <c r="BJ32" i="67"/>
  <c r="BM30" i="66"/>
  <c r="BM28" i="66" s="1"/>
  <c r="BP32" i="67"/>
  <c r="BS30" i="66"/>
  <c r="BS28" i="66" s="1"/>
  <c r="BV32" i="67"/>
  <c r="BY30" i="66"/>
  <c r="BY28" i="66" s="1"/>
  <c r="CB32" i="67"/>
  <c r="CE30" i="66"/>
  <c r="CE28" i="66" s="1"/>
  <c r="H65" i="66"/>
  <c r="H72" i="66"/>
  <c r="AV31" i="67"/>
  <c r="AY30" i="66"/>
  <c r="AY28" i="66" s="1"/>
  <c r="BB31" i="67"/>
  <c r="BE30" i="66"/>
  <c r="BE28" i="66" s="1"/>
  <c r="BH31" i="67"/>
  <c r="BK30" i="66"/>
  <c r="BK28" i="66" s="1"/>
  <c r="BN31" i="67"/>
  <c r="BQ30" i="66"/>
  <c r="BQ28" i="66" s="1"/>
  <c r="BT31" i="67"/>
  <c r="BW30" i="66"/>
  <c r="BW28" i="66" s="1"/>
  <c r="BZ31" i="67"/>
  <c r="CC30" i="66"/>
  <c r="CC28" i="66" s="1"/>
  <c r="CF31" i="67"/>
  <c r="CI30" i="66"/>
  <c r="CI28" i="66" s="1"/>
  <c r="H70" i="66"/>
  <c r="H73" i="66"/>
  <c r="DB37" i="66"/>
  <c r="DB43" i="66"/>
  <c r="H55" i="66"/>
  <c r="DB125" i="66"/>
  <c r="DA126" i="66"/>
  <c r="DB34" i="66"/>
  <c r="DB40" i="66"/>
  <c r="H56" i="66"/>
  <c r="H109" i="66"/>
  <c r="E17" i="67"/>
  <c r="H92" i="66"/>
  <c r="H79" i="66"/>
  <c r="H167" i="66"/>
  <c r="H29" i="66"/>
  <c r="H51" i="66"/>
  <c r="I1" i="66"/>
  <c r="G90" i="66"/>
  <c r="DB111" i="66"/>
  <c r="D40" i="67"/>
  <c r="E63" i="69"/>
  <c r="E47" i="69"/>
  <c r="E25" i="69"/>
  <c r="G3" i="65"/>
  <c r="F3" i="65" s="1"/>
  <c r="AP31" i="62"/>
  <c r="AP29" i="62" s="1"/>
  <c r="AV31" i="62"/>
  <c r="AV29" i="62" s="1"/>
  <c r="BB31" i="62"/>
  <c r="BB29" i="62" s="1"/>
  <c r="BH31" i="62"/>
  <c r="BH29" i="62" s="1"/>
  <c r="BN31" i="62"/>
  <c r="BN29" i="62" s="1"/>
  <c r="BT31" i="62"/>
  <c r="BT29" i="62" s="1"/>
  <c r="BZ31" i="62"/>
  <c r="BZ29" i="62" s="1"/>
  <c r="CF31" i="62"/>
  <c r="CF29" i="62" s="1"/>
  <c r="DB38" i="62"/>
  <c r="DB44" i="62"/>
  <c r="CI75" i="62"/>
  <c r="CC75" i="62"/>
  <c r="BW75" i="62"/>
  <c r="BQ75" i="62"/>
  <c r="BK75" i="62"/>
  <c r="BE75" i="62"/>
  <c r="AY75" i="62"/>
  <c r="AS75" i="62"/>
  <c r="AM75" i="62"/>
  <c r="AG75" i="62"/>
  <c r="AA75" i="62"/>
  <c r="U75" i="62"/>
  <c r="O75" i="62"/>
  <c r="I75" i="62"/>
  <c r="CH75" i="62"/>
  <c r="CB75" i="62"/>
  <c r="BV75" i="62"/>
  <c r="BP75" i="62"/>
  <c r="BJ75" i="62"/>
  <c r="BD75" i="62"/>
  <c r="AX75" i="62"/>
  <c r="AR75" i="62"/>
  <c r="AL75" i="62"/>
  <c r="AF75" i="62"/>
  <c r="Z75" i="62"/>
  <c r="T75" i="62"/>
  <c r="N75" i="62"/>
  <c r="H75" i="62"/>
  <c r="CG75" i="62"/>
  <c r="CA75" i="62"/>
  <c r="BU75" i="62"/>
  <c r="BO75" i="62"/>
  <c r="BI75" i="62"/>
  <c r="BC75" i="62"/>
  <c r="AW75" i="62"/>
  <c r="AQ75" i="62"/>
  <c r="AK75" i="62"/>
  <c r="AE75" i="62"/>
  <c r="Y75" i="62"/>
  <c r="S75" i="62"/>
  <c r="M75" i="62"/>
  <c r="CF75" i="62"/>
  <c r="BZ75" i="62"/>
  <c r="BT75" i="62"/>
  <c r="BN75" i="62"/>
  <c r="BH75" i="62"/>
  <c r="BB75" i="62"/>
  <c r="AV75" i="62"/>
  <c r="AP75" i="62"/>
  <c r="AJ75" i="62"/>
  <c r="AD75" i="62"/>
  <c r="X75" i="62"/>
  <c r="R75" i="62"/>
  <c r="L75" i="62"/>
  <c r="CE75" i="62"/>
  <c r="BY75" i="62"/>
  <c r="BS75" i="62"/>
  <c r="BM75" i="62"/>
  <c r="BG75" i="62"/>
  <c r="BA75" i="62"/>
  <c r="AU75" i="62"/>
  <c r="AO75" i="62"/>
  <c r="AI75" i="62"/>
  <c r="AC75" i="62"/>
  <c r="W75" i="62"/>
  <c r="Q75" i="62"/>
  <c r="K75" i="62"/>
  <c r="CD75" i="62"/>
  <c r="BX75" i="62"/>
  <c r="BR75" i="62"/>
  <c r="BL75" i="62"/>
  <c r="BF75" i="62"/>
  <c r="AZ75" i="62"/>
  <c r="AT75" i="62"/>
  <c r="AN75" i="62"/>
  <c r="AH75" i="62"/>
  <c r="AB75" i="62"/>
  <c r="V75" i="62"/>
  <c r="P75" i="62"/>
  <c r="J75" i="62"/>
  <c r="AZ31" i="62"/>
  <c r="AZ29" i="62" s="1"/>
  <c r="AN31" i="62"/>
  <c r="AN29" i="62" s="1"/>
  <c r="AT31" i="62"/>
  <c r="AT29" i="62" s="1"/>
  <c r="BF31" i="62"/>
  <c r="BF29" i="62" s="1"/>
  <c r="BL31" i="62"/>
  <c r="BL29" i="62" s="1"/>
  <c r="BR31" i="62"/>
  <c r="BR29" i="62" s="1"/>
  <c r="BX31" i="62"/>
  <c r="BX29" i="62" s="1"/>
  <c r="CD31" i="62"/>
  <c r="CD29" i="62" s="1"/>
  <c r="AO31" i="62"/>
  <c r="AO29" i="62" s="1"/>
  <c r="AU31" i="62"/>
  <c r="AU29" i="62" s="1"/>
  <c r="BA31" i="62"/>
  <c r="BA29" i="62" s="1"/>
  <c r="BG31" i="62"/>
  <c r="BG29" i="62" s="1"/>
  <c r="BM31" i="62"/>
  <c r="BM29" i="62" s="1"/>
  <c r="BS31" i="62"/>
  <c r="BS29" i="62" s="1"/>
  <c r="BY31" i="62"/>
  <c r="BY29" i="62" s="1"/>
  <c r="CE31" i="62"/>
  <c r="CE29" i="62" s="1"/>
  <c r="G91" i="62"/>
  <c r="DA209" i="62"/>
  <c r="DB208" i="62"/>
  <c r="D40" i="63"/>
  <c r="E70" i="65"/>
  <c r="E17" i="65"/>
  <c r="E40" i="65"/>
  <c r="E55" i="65"/>
  <c r="E54" i="65"/>
  <c r="E24" i="65"/>
  <c r="F114" i="3"/>
  <c r="H36" i="70" l="1"/>
  <c r="H45" i="70"/>
  <c r="C218" i="70"/>
  <c r="K205" i="70"/>
  <c r="K177" i="70" s="1"/>
  <c r="K135" i="70" s="1"/>
  <c r="Q205" i="70"/>
  <c r="Q177" i="70" s="1"/>
  <c r="Q135" i="70" s="1"/>
  <c r="J205" i="70"/>
  <c r="J177" i="70" s="1"/>
  <c r="J135" i="70" s="1"/>
  <c r="P205" i="70"/>
  <c r="P177" i="70" s="1"/>
  <c r="P135" i="70" s="1"/>
  <c r="O205" i="70"/>
  <c r="O177" i="70" s="1"/>
  <c r="O135" i="70" s="1"/>
  <c r="I205" i="70"/>
  <c r="I177" i="70" s="1"/>
  <c r="I135" i="70" s="1"/>
  <c r="N205" i="70"/>
  <c r="N177" i="70" s="1"/>
  <c r="N135" i="70" s="1"/>
  <c r="L205" i="70"/>
  <c r="L177" i="70" s="1"/>
  <c r="L135" i="70" s="1"/>
  <c r="H205" i="70"/>
  <c r="H177" i="70" s="1"/>
  <c r="H135" i="70" s="1"/>
  <c r="M205" i="70"/>
  <c r="M177" i="70" s="1"/>
  <c r="M135" i="70" s="1"/>
  <c r="H66" i="70"/>
  <c r="H65" i="70"/>
  <c r="H68" i="70"/>
  <c r="H72" i="70"/>
  <c r="H38" i="70"/>
  <c r="H44" i="70"/>
  <c r="H39" i="70"/>
  <c r="H41" i="70"/>
  <c r="H42" i="70"/>
  <c r="H35" i="70"/>
  <c r="H46" i="70"/>
  <c r="H33" i="70" s="1"/>
  <c r="H54" i="66"/>
  <c r="H6" i="66" s="1"/>
  <c r="L132" i="66" s="1"/>
  <c r="C160" i="70"/>
  <c r="C174" i="70" s="1"/>
  <c r="C188" i="70" s="1"/>
  <c r="C202" i="70" s="1"/>
  <c r="C244" i="70"/>
  <c r="C258" i="70" s="1"/>
  <c r="C272" i="70" s="1"/>
  <c r="C286" i="70" s="1"/>
  <c r="C300" i="70" s="1"/>
  <c r="C314" i="70" s="1"/>
  <c r="H45" i="66"/>
  <c r="H46" i="66"/>
  <c r="H42" i="66"/>
  <c r="H44" i="66"/>
  <c r="H39" i="66"/>
  <c r="H41" i="66"/>
  <c r="H38" i="66"/>
  <c r="H35" i="66"/>
  <c r="H36" i="66"/>
  <c r="E24" i="69"/>
  <c r="E32" i="69"/>
  <c r="BC60" i="87"/>
  <c r="BD41" i="87"/>
  <c r="BD47" i="87" s="1"/>
  <c r="BD49" i="87" s="1"/>
  <c r="E7" i="69"/>
  <c r="E25" i="73"/>
  <c r="E24" i="73"/>
  <c r="DB334" i="70"/>
  <c r="DA337" i="70"/>
  <c r="I354" i="70"/>
  <c r="I105" i="70"/>
  <c r="I79" i="70"/>
  <c r="I92" i="70"/>
  <c r="I51" i="70"/>
  <c r="I29" i="70"/>
  <c r="I56" i="70"/>
  <c r="I63" i="70"/>
  <c r="I13" i="70"/>
  <c r="I55" i="70"/>
  <c r="J1" i="70"/>
  <c r="E94" i="71"/>
  <c r="E36" i="71"/>
  <c r="F36" i="71" s="1"/>
  <c r="G36" i="71" s="1"/>
  <c r="H36" i="71" s="1"/>
  <c r="I36" i="71" s="1"/>
  <c r="J36" i="71" s="1"/>
  <c r="K36" i="71" s="1"/>
  <c r="L36" i="71" s="1"/>
  <c r="M36" i="71" s="1"/>
  <c r="N36" i="71" s="1"/>
  <c r="O36" i="71" s="1"/>
  <c r="P36" i="71" s="1"/>
  <c r="Q36" i="71" s="1"/>
  <c r="R36" i="71" s="1"/>
  <c r="S36" i="71" s="1"/>
  <c r="T36" i="71" s="1"/>
  <c r="U36" i="71" s="1"/>
  <c r="V36" i="71" s="1"/>
  <c r="W36" i="71" s="1"/>
  <c r="X36" i="71" s="1"/>
  <c r="Y36" i="71" s="1"/>
  <c r="Z36" i="71" s="1"/>
  <c r="AA36" i="71" s="1"/>
  <c r="AB36" i="71" s="1"/>
  <c r="AC36" i="71" s="1"/>
  <c r="AD36" i="71" s="1"/>
  <c r="AE36" i="71" s="1"/>
  <c r="AF36" i="71" s="1"/>
  <c r="AG36" i="71" s="1"/>
  <c r="AH36" i="71" s="1"/>
  <c r="AI36" i="71" s="1"/>
  <c r="AJ36" i="71" s="1"/>
  <c r="AK36" i="71" s="1"/>
  <c r="AL36" i="71" s="1"/>
  <c r="AM36" i="71" s="1"/>
  <c r="AN36" i="71" s="1"/>
  <c r="AO36" i="71" s="1"/>
  <c r="AP36" i="71" s="1"/>
  <c r="AQ36" i="71" s="1"/>
  <c r="AR36" i="71" s="1"/>
  <c r="AS36" i="71" s="1"/>
  <c r="AT36" i="71" s="1"/>
  <c r="AU36" i="71" s="1"/>
  <c r="AV36" i="71" s="1"/>
  <c r="AW36" i="71" s="1"/>
  <c r="AX36" i="71" s="1"/>
  <c r="AY36" i="71" s="1"/>
  <c r="AZ36" i="71" s="1"/>
  <c r="BA36" i="71" s="1"/>
  <c r="BB36" i="71" s="1"/>
  <c r="BC36" i="71" s="1"/>
  <c r="BD36" i="71" s="1"/>
  <c r="BE36" i="71" s="1"/>
  <c r="BF36" i="71" s="1"/>
  <c r="BG36" i="71" s="1"/>
  <c r="BH36" i="71" s="1"/>
  <c r="BI36" i="71" s="1"/>
  <c r="BJ36" i="71" s="1"/>
  <c r="BK36" i="71" s="1"/>
  <c r="BL36" i="71" s="1"/>
  <c r="BM36" i="71" s="1"/>
  <c r="BN36" i="71" s="1"/>
  <c r="BO36" i="71" s="1"/>
  <c r="BP36" i="71" s="1"/>
  <c r="BQ36" i="71" s="1"/>
  <c r="BR36" i="71" s="1"/>
  <c r="BS36" i="71" s="1"/>
  <c r="BT36" i="71" s="1"/>
  <c r="BU36" i="71" s="1"/>
  <c r="BV36" i="71" s="1"/>
  <c r="BW36" i="71" s="1"/>
  <c r="BX36" i="71" s="1"/>
  <c r="BY36" i="71" s="1"/>
  <c r="BZ36" i="71" s="1"/>
  <c r="CA36" i="71" s="1"/>
  <c r="CB36" i="71" s="1"/>
  <c r="CC36" i="71" s="1"/>
  <c r="CD36" i="71" s="1"/>
  <c r="CE36" i="71" s="1"/>
  <c r="CF36" i="71" s="1"/>
  <c r="E51" i="71"/>
  <c r="E83" i="71"/>
  <c r="F83" i="71" s="1"/>
  <c r="G83" i="71" s="1"/>
  <c r="H83" i="71" s="1"/>
  <c r="I83" i="71" s="1"/>
  <c r="J83" i="71" s="1"/>
  <c r="K83" i="71" s="1"/>
  <c r="L83" i="71" s="1"/>
  <c r="M83" i="71" s="1"/>
  <c r="N83" i="71" s="1"/>
  <c r="O83" i="71" s="1"/>
  <c r="P83" i="71" s="1"/>
  <c r="Q83" i="71" s="1"/>
  <c r="R83" i="71" s="1"/>
  <c r="S83" i="71" s="1"/>
  <c r="T83" i="71" s="1"/>
  <c r="U83" i="71" s="1"/>
  <c r="V83" i="71" s="1"/>
  <c r="W83" i="71" s="1"/>
  <c r="X83" i="71" s="1"/>
  <c r="Y83" i="71" s="1"/>
  <c r="Z83" i="71" s="1"/>
  <c r="AA83" i="71" s="1"/>
  <c r="AB83" i="71" s="1"/>
  <c r="AC83" i="71" s="1"/>
  <c r="AD83" i="71" s="1"/>
  <c r="AE83" i="71" s="1"/>
  <c r="AF83" i="71" s="1"/>
  <c r="AG83" i="71" s="1"/>
  <c r="AH83" i="71" s="1"/>
  <c r="AI83" i="71" s="1"/>
  <c r="AJ83" i="71" s="1"/>
  <c r="AK83" i="71" s="1"/>
  <c r="AL83" i="71" s="1"/>
  <c r="AM83" i="71" s="1"/>
  <c r="AN83" i="71" s="1"/>
  <c r="AO83" i="71" s="1"/>
  <c r="AP83" i="71" s="1"/>
  <c r="AQ83" i="71" s="1"/>
  <c r="AR83" i="71" s="1"/>
  <c r="AS83" i="71" s="1"/>
  <c r="AT83" i="71" s="1"/>
  <c r="AU83" i="71" s="1"/>
  <c r="AV83" i="71" s="1"/>
  <c r="AW83" i="71" s="1"/>
  <c r="AX83" i="71" s="1"/>
  <c r="AY83" i="71" s="1"/>
  <c r="AZ83" i="71" s="1"/>
  <c r="BA83" i="71" s="1"/>
  <c r="BB83" i="71" s="1"/>
  <c r="BC83" i="71" s="1"/>
  <c r="BD83" i="71" s="1"/>
  <c r="BE83" i="71" s="1"/>
  <c r="BF83" i="71" s="1"/>
  <c r="BG83" i="71" s="1"/>
  <c r="BH83" i="71" s="1"/>
  <c r="BI83" i="71" s="1"/>
  <c r="BJ83" i="71" s="1"/>
  <c r="BK83" i="71" s="1"/>
  <c r="BL83" i="71" s="1"/>
  <c r="BM83" i="71" s="1"/>
  <c r="BN83" i="71" s="1"/>
  <c r="BO83" i="71" s="1"/>
  <c r="BP83" i="71" s="1"/>
  <c r="BQ83" i="71" s="1"/>
  <c r="BR83" i="71" s="1"/>
  <c r="BS83" i="71" s="1"/>
  <c r="BT83" i="71" s="1"/>
  <c r="BU83" i="71" s="1"/>
  <c r="BV83" i="71" s="1"/>
  <c r="BW83" i="71" s="1"/>
  <c r="BX83" i="71" s="1"/>
  <c r="BY83" i="71" s="1"/>
  <c r="BZ83" i="71" s="1"/>
  <c r="CA83" i="71" s="1"/>
  <c r="CB83" i="71" s="1"/>
  <c r="CC83" i="71" s="1"/>
  <c r="CD83" i="71" s="1"/>
  <c r="CE83" i="71" s="1"/>
  <c r="CF83" i="71" s="1"/>
  <c r="E30" i="71"/>
  <c r="F30" i="71" s="1"/>
  <c r="G30" i="71" s="1"/>
  <c r="H30" i="71" s="1"/>
  <c r="I30" i="71" s="1"/>
  <c r="J30" i="71" s="1"/>
  <c r="K30" i="71" s="1"/>
  <c r="L30" i="71" s="1"/>
  <c r="M30" i="71" s="1"/>
  <c r="N30" i="71" s="1"/>
  <c r="O30" i="71" s="1"/>
  <c r="P30" i="71" s="1"/>
  <c r="Q30" i="71" s="1"/>
  <c r="R30" i="71" s="1"/>
  <c r="S30" i="71" s="1"/>
  <c r="T30" i="71" s="1"/>
  <c r="U30" i="71" s="1"/>
  <c r="V30" i="71" s="1"/>
  <c r="W30" i="71" s="1"/>
  <c r="X30" i="71" s="1"/>
  <c r="Y30" i="71" s="1"/>
  <c r="Z30" i="71" s="1"/>
  <c r="AA30" i="71" s="1"/>
  <c r="AB30" i="71" s="1"/>
  <c r="AC30" i="71" s="1"/>
  <c r="AD30" i="71" s="1"/>
  <c r="AE30" i="71" s="1"/>
  <c r="AF30" i="71" s="1"/>
  <c r="AG30" i="71" s="1"/>
  <c r="AH30" i="71" s="1"/>
  <c r="AI30" i="71" s="1"/>
  <c r="AJ30" i="71" s="1"/>
  <c r="AK30" i="71" s="1"/>
  <c r="AL30" i="71" s="1"/>
  <c r="AM30" i="71" s="1"/>
  <c r="AN30" i="71" s="1"/>
  <c r="AO30" i="71" s="1"/>
  <c r="AP30" i="71" s="1"/>
  <c r="AQ30" i="71" s="1"/>
  <c r="AR30" i="71" s="1"/>
  <c r="AS30" i="71" s="1"/>
  <c r="AT30" i="71" s="1"/>
  <c r="AU30" i="71" s="1"/>
  <c r="AV30" i="71" s="1"/>
  <c r="AW30" i="71" s="1"/>
  <c r="AX30" i="71" s="1"/>
  <c r="AY30" i="71" s="1"/>
  <c r="AZ30" i="71" s="1"/>
  <c r="BA30" i="71" s="1"/>
  <c r="BB30" i="71" s="1"/>
  <c r="BC30" i="71" s="1"/>
  <c r="BD30" i="71" s="1"/>
  <c r="BE30" i="71" s="1"/>
  <c r="BF30" i="71" s="1"/>
  <c r="BG30" i="71" s="1"/>
  <c r="BH30" i="71" s="1"/>
  <c r="BI30" i="71" s="1"/>
  <c r="BJ30" i="71" s="1"/>
  <c r="BK30" i="71" s="1"/>
  <c r="BL30" i="71" s="1"/>
  <c r="BM30" i="71" s="1"/>
  <c r="BN30" i="71" s="1"/>
  <c r="BO30" i="71" s="1"/>
  <c r="BP30" i="71" s="1"/>
  <c r="BQ30" i="71" s="1"/>
  <c r="BR30" i="71" s="1"/>
  <c r="BS30" i="71" s="1"/>
  <c r="BT30" i="71" s="1"/>
  <c r="BU30" i="71" s="1"/>
  <c r="BV30" i="71" s="1"/>
  <c r="BW30" i="71" s="1"/>
  <c r="BX30" i="71" s="1"/>
  <c r="BY30" i="71" s="1"/>
  <c r="BZ30" i="71" s="1"/>
  <c r="CA30" i="71" s="1"/>
  <c r="CB30" i="71" s="1"/>
  <c r="CC30" i="71" s="1"/>
  <c r="CD30" i="71" s="1"/>
  <c r="CE30" i="71" s="1"/>
  <c r="CF30" i="71" s="1"/>
  <c r="F17" i="71"/>
  <c r="E7" i="73"/>
  <c r="E10" i="73"/>
  <c r="E9" i="73"/>
  <c r="E54" i="73"/>
  <c r="E39" i="73"/>
  <c r="H54" i="70"/>
  <c r="H6" i="70" s="1"/>
  <c r="E6" i="69"/>
  <c r="E9" i="69"/>
  <c r="E10" i="69"/>
  <c r="H57" i="66"/>
  <c r="E40" i="69"/>
  <c r="E39" i="69"/>
  <c r="E17" i="69"/>
  <c r="E8" i="69"/>
  <c r="E70" i="69"/>
  <c r="E94" i="67"/>
  <c r="E83" i="67"/>
  <c r="F83" i="67" s="1"/>
  <c r="G83" i="67" s="1"/>
  <c r="H83" i="67" s="1"/>
  <c r="I83" i="67" s="1"/>
  <c r="J83" i="67" s="1"/>
  <c r="K83" i="67" s="1"/>
  <c r="L83" i="67" s="1"/>
  <c r="M83" i="67" s="1"/>
  <c r="N83" i="67" s="1"/>
  <c r="O83" i="67" s="1"/>
  <c r="P83" i="67" s="1"/>
  <c r="Q83" i="67" s="1"/>
  <c r="R83" i="67" s="1"/>
  <c r="S83" i="67" s="1"/>
  <c r="T83" i="67" s="1"/>
  <c r="U83" i="67" s="1"/>
  <c r="V83" i="67" s="1"/>
  <c r="W83" i="67" s="1"/>
  <c r="X83" i="67" s="1"/>
  <c r="Y83" i="67" s="1"/>
  <c r="Z83" i="67" s="1"/>
  <c r="AA83" i="67" s="1"/>
  <c r="AB83" i="67" s="1"/>
  <c r="AC83" i="67" s="1"/>
  <c r="AD83" i="67" s="1"/>
  <c r="AE83" i="67" s="1"/>
  <c r="AF83" i="67" s="1"/>
  <c r="AG83" i="67" s="1"/>
  <c r="AH83" i="67" s="1"/>
  <c r="AI83" i="67" s="1"/>
  <c r="AJ83" i="67" s="1"/>
  <c r="AK83" i="67" s="1"/>
  <c r="AL83" i="67" s="1"/>
  <c r="AM83" i="67" s="1"/>
  <c r="AN83" i="67" s="1"/>
  <c r="AO83" i="67" s="1"/>
  <c r="AP83" i="67" s="1"/>
  <c r="AQ83" i="67" s="1"/>
  <c r="AR83" i="67" s="1"/>
  <c r="AS83" i="67" s="1"/>
  <c r="AT83" i="67" s="1"/>
  <c r="AU83" i="67" s="1"/>
  <c r="AV83" i="67" s="1"/>
  <c r="AW83" i="67" s="1"/>
  <c r="AX83" i="67" s="1"/>
  <c r="AY83" i="67" s="1"/>
  <c r="AZ83" i="67" s="1"/>
  <c r="BA83" i="67" s="1"/>
  <c r="BB83" i="67" s="1"/>
  <c r="BC83" i="67" s="1"/>
  <c r="BD83" i="67" s="1"/>
  <c r="BE83" i="67" s="1"/>
  <c r="BF83" i="67" s="1"/>
  <c r="BG83" i="67" s="1"/>
  <c r="BH83" i="67" s="1"/>
  <c r="BI83" i="67" s="1"/>
  <c r="BJ83" i="67" s="1"/>
  <c r="BK83" i="67" s="1"/>
  <c r="BL83" i="67" s="1"/>
  <c r="BM83" i="67" s="1"/>
  <c r="BN83" i="67" s="1"/>
  <c r="BO83" i="67" s="1"/>
  <c r="BP83" i="67" s="1"/>
  <c r="BQ83" i="67" s="1"/>
  <c r="BR83" i="67" s="1"/>
  <c r="BS83" i="67" s="1"/>
  <c r="BT83" i="67" s="1"/>
  <c r="BU83" i="67" s="1"/>
  <c r="BV83" i="67" s="1"/>
  <c r="BW83" i="67" s="1"/>
  <c r="BX83" i="67" s="1"/>
  <c r="BY83" i="67" s="1"/>
  <c r="BZ83" i="67" s="1"/>
  <c r="CA83" i="67" s="1"/>
  <c r="CB83" i="67" s="1"/>
  <c r="CC83" i="67" s="1"/>
  <c r="CD83" i="67" s="1"/>
  <c r="CE83" i="67" s="1"/>
  <c r="CF83" i="67" s="1"/>
  <c r="E51" i="67"/>
  <c r="E30" i="67"/>
  <c r="F30" i="67" s="1"/>
  <c r="G30" i="67" s="1"/>
  <c r="H30" i="67" s="1"/>
  <c r="I30" i="67" s="1"/>
  <c r="J30" i="67" s="1"/>
  <c r="K30" i="67" s="1"/>
  <c r="L30" i="67" s="1"/>
  <c r="M30" i="67" s="1"/>
  <c r="N30" i="67" s="1"/>
  <c r="O30" i="67" s="1"/>
  <c r="P30" i="67" s="1"/>
  <c r="Q30" i="67" s="1"/>
  <c r="R30" i="67" s="1"/>
  <c r="S30" i="67" s="1"/>
  <c r="T30" i="67" s="1"/>
  <c r="U30" i="67" s="1"/>
  <c r="V30" i="67" s="1"/>
  <c r="W30" i="67" s="1"/>
  <c r="X30" i="67" s="1"/>
  <c r="Y30" i="67" s="1"/>
  <c r="Z30" i="67" s="1"/>
  <c r="AA30" i="67" s="1"/>
  <c r="AB30" i="67" s="1"/>
  <c r="AC30" i="67" s="1"/>
  <c r="AD30" i="67" s="1"/>
  <c r="AE30" i="67" s="1"/>
  <c r="AF30" i="67" s="1"/>
  <c r="AG30" i="67" s="1"/>
  <c r="AH30" i="67" s="1"/>
  <c r="AI30" i="67" s="1"/>
  <c r="AJ30" i="67" s="1"/>
  <c r="AK30" i="67" s="1"/>
  <c r="AL30" i="67" s="1"/>
  <c r="AM30" i="67" s="1"/>
  <c r="AN30" i="67" s="1"/>
  <c r="AO30" i="67" s="1"/>
  <c r="AP30" i="67" s="1"/>
  <c r="AQ30" i="67" s="1"/>
  <c r="AR30" i="67" s="1"/>
  <c r="AS30" i="67" s="1"/>
  <c r="AT30" i="67" s="1"/>
  <c r="AU30" i="67" s="1"/>
  <c r="AV30" i="67" s="1"/>
  <c r="AW30" i="67" s="1"/>
  <c r="AX30" i="67" s="1"/>
  <c r="AY30" i="67" s="1"/>
  <c r="AZ30" i="67" s="1"/>
  <c r="BA30" i="67" s="1"/>
  <c r="BB30" i="67" s="1"/>
  <c r="BC30" i="67" s="1"/>
  <c r="BD30" i="67" s="1"/>
  <c r="BE30" i="67" s="1"/>
  <c r="BF30" i="67" s="1"/>
  <c r="BG30" i="67" s="1"/>
  <c r="BH30" i="67" s="1"/>
  <c r="BI30" i="67" s="1"/>
  <c r="BJ30" i="67" s="1"/>
  <c r="BK30" i="67" s="1"/>
  <c r="BL30" i="67" s="1"/>
  <c r="BM30" i="67" s="1"/>
  <c r="BN30" i="67" s="1"/>
  <c r="BO30" i="67" s="1"/>
  <c r="BP30" i="67" s="1"/>
  <c r="BQ30" i="67" s="1"/>
  <c r="BR30" i="67" s="1"/>
  <c r="BS30" i="67" s="1"/>
  <c r="BT30" i="67" s="1"/>
  <c r="BU30" i="67" s="1"/>
  <c r="BV30" i="67" s="1"/>
  <c r="BW30" i="67" s="1"/>
  <c r="BX30" i="67" s="1"/>
  <c r="BY30" i="67" s="1"/>
  <c r="BZ30" i="67" s="1"/>
  <c r="CA30" i="67" s="1"/>
  <c r="CB30" i="67" s="1"/>
  <c r="CC30" i="67" s="1"/>
  <c r="CD30" i="67" s="1"/>
  <c r="CE30" i="67" s="1"/>
  <c r="CF30" i="67" s="1"/>
  <c r="E36" i="67"/>
  <c r="F36" i="67" s="1"/>
  <c r="G36" i="67" s="1"/>
  <c r="H36" i="67" s="1"/>
  <c r="I36" i="67" s="1"/>
  <c r="J36" i="67" s="1"/>
  <c r="K36" i="67" s="1"/>
  <c r="L36" i="67" s="1"/>
  <c r="M36" i="67" s="1"/>
  <c r="N36" i="67" s="1"/>
  <c r="O36" i="67" s="1"/>
  <c r="P36" i="67" s="1"/>
  <c r="Q36" i="67" s="1"/>
  <c r="R36" i="67" s="1"/>
  <c r="S36" i="67" s="1"/>
  <c r="T36" i="67" s="1"/>
  <c r="U36" i="67" s="1"/>
  <c r="V36" i="67" s="1"/>
  <c r="W36" i="67" s="1"/>
  <c r="X36" i="67" s="1"/>
  <c r="Y36" i="67" s="1"/>
  <c r="Z36" i="67" s="1"/>
  <c r="AA36" i="67" s="1"/>
  <c r="AB36" i="67" s="1"/>
  <c r="AC36" i="67" s="1"/>
  <c r="AD36" i="67" s="1"/>
  <c r="AE36" i="67" s="1"/>
  <c r="AF36" i="67" s="1"/>
  <c r="AG36" i="67" s="1"/>
  <c r="AH36" i="67" s="1"/>
  <c r="AI36" i="67" s="1"/>
  <c r="AJ36" i="67" s="1"/>
  <c r="AK36" i="67" s="1"/>
  <c r="AL36" i="67" s="1"/>
  <c r="AM36" i="67" s="1"/>
  <c r="AN36" i="67" s="1"/>
  <c r="AO36" i="67" s="1"/>
  <c r="AP36" i="67" s="1"/>
  <c r="AQ36" i="67" s="1"/>
  <c r="AR36" i="67" s="1"/>
  <c r="AS36" i="67" s="1"/>
  <c r="AT36" i="67" s="1"/>
  <c r="AU36" i="67" s="1"/>
  <c r="AV36" i="67" s="1"/>
  <c r="AW36" i="67" s="1"/>
  <c r="AX36" i="67" s="1"/>
  <c r="AY36" i="67" s="1"/>
  <c r="AZ36" i="67" s="1"/>
  <c r="BA36" i="67" s="1"/>
  <c r="BB36" i="67" s="1"/>
  <c r="BC36" i="67" s="1"/>
  <c r="BD36" i="67" s="1"/>
  <c r="BE36" i="67" s="1"/>
  <c r="BF36" i="67" s="1"/>
  <c r="BG36" i="67" s="1"/>
  <c r="BH36" i="67" s="1"/>
  <c r="BI36" i="67" s="1"/>
  <c r="BJ36" i="67" s="1"/>
  <c r="BK36" i="67" s="1"/>
  <c r="BL36" i="67" s="1"/>
  <c r="BM36" i="67" s="1"/>
  <c r="BN36" i="67" s="1"/>
  <c r="BO36" i="67" s="1"/>
  <c r="BP36" i="67" s="1"/>
  <c r="BQ36" i="67" s="1"/>
  <c r="BR36" i="67" s="1"/>
  <c r="BS36" i="67" s="1"/>
  <c r="BT36" i="67" s="1"/>
  <c r="BU36" i="67" s="1"/>
  <c r="BV36" i="67" s="1"/>
  <c r="BW36" i="67" s="1"/>
  <c r="BX36" i="67" s="1"/>
  <c r="BY36" i="67" s="1"/>
  <c r="BZ36" i="67" s="1"/>
  <c r="CA36" i="67" s="1"/>
  <c r="CB36" i="67" s="1"/>
  <c r="CC36" i="67" s="1"/>
  <c r="CD36" i="67" s="1"/>
  <c r="CE36" i="67" s="1"/>
  <c r="CF36" i="67" s="1"/>
  <c r="F17" i="67"/>
  <c r="E55" i="69"/>
  <c r="E54" i="69"/>
  <c r="I109" i="66"/>
  <c r="I79" i="66"/>
  <c r="I167" i="66"/>
  <c r="I92" i="66"/>
  <c r="I51" i="66"/>
  <c r="I29" i="66"/>
  <c r="I36" i="66" s="1"/>
  <c r="I63" i="66"/>
  <c r="I56" i="66"/>
  <c r="J1" i="66"/>
  <c r="I55" i="66"/>
  <c r="I13" i="66"/>
  <c r="DA129" i="66"/>
  <c r="DB126" i="66"/>
  <c r="E9" i="65"/>
  <c r="DB209" i="62"/>
  <c r="DA212" i="62"/>
  <c r="E6" i="65"/>
  <c r="K121" i="3" l="1"/>
  <c r="K120" i="3" s="1"/>
  <c r="G132" i="66"/>
  <c r="H34" i="70"/>
  <c r="H43" i="70"/>
  <c r="C327" i="70"/>
  <c r="H314" i="70"/>
  <c r="H286" i="70" s="1"/>
  <c r="I314" i="70"/>
  <c r="I286" i="70" s="1"/>
  <c r="P314" i="70"/>
  <c r="P286" i="70" s="1"/>
  <c r="Q314" i="70"/>
  <c r="Q286" i="70" s="1"/>
  <c r="O314" i="70"/>
  <c r="O286" i="70" s="1"/>
  <c r="K314" i="70"/>
  <c r="K286" i="70" s="1"/>
  <c r="N314" i="70"/>
  <c r="N286" i="70" s="1"/>
  <c r="M314" i="70"/>
  <c r="M286" i="70" s="1"/>
  <c r="L314" i="70"/>
  <c r="L286" i="70" s="1"/>
  <c r="J314" i="70"/>
  <c r="J286" i="70" s="1"/>
  <c r="R314" i="70"/>
  <c r="R286" i="70" s="1"/>
  <c r="C215" i="70"/>
  <c r="K202" i="70"/>
  <c r="K174" i="70" s="1"/>
  <c r="Q202" i="70"/>
  <c r="Q174" i="70" s="1"/>
  <c r="H202" i="70"/>
  <c r="H174" i="70" s="1"/>
  <c r="J202" i="70"/>
  <c r="J174" i="70" s="1"/>
  <c r="P202" i="70"/>
  <c r="P174" i="70" s="1"/>
  <c r="M202" i="70"/>
  <c r="M174" i="70" s="1"/>
  <c r="L202" i="70"/>
  <c r="L174" i="70" s="1"/>
  <c r="I202" i="70"/>
  <c r="I174" i="70" s="1"/>
  <c r="O202" i="70"/>
  <c r="O174" i="70" s="1"/>
  <c r="N202" i="70"/>
  <c r="N174" i="70" s="1"/>
  <c r="DB218" i="70"/>
  <c r="O218" i="70"/>
  <c r="O191" i="70" s="1"/>
  <c r="N218" i="70"/>
  <c r="N191" i="70" s="1"/>
  <c r="I218" i="70"/>
  <c r="I191" i="70" s="1"/>
  <c r="K218" i="70"/>
  <c r="K191" i="70" s="1"/>
  <c r="J218" i="70"/>
  <c r="J191" i="70" s="1"/>
  <c r="L218" i="70"/>
  <c r="L191" i="70" s="1"/>
  <c r="R218" i="70"/>
  <c r="M218" i="70"/>
  <c r="M191" i="70" s="1"/>
  <c r="P218" i="70"/>
  <c r="P191" i="70" s="1"/>
  <c r="Q218" i="70"/>
  <c r="Q191" i="70" s="1"/>
  <c r="H218" i="70"/>
  <c r="H191" i="70" s="1"/>
  <c r="H37" i="70"/>
  <c r="H31" i="70"/>
  <c r="E31" i="71" s="1"/>
  <c r="H40" i="70"/>
  <c r="H32" i="70"/>
  <c r="E32" i="71" s="1"/>
  <c r="I35" i="66"/>
  <c r="I34" i="66" s="1"/>
  <c r="I69" i="66"/>
  <c r="I65" i="66"/>
  <c r="I66" i="66"/>
  <c r="I72" i="66"/>
  <c r="I67" i="66"/>
  <c r="I70" i="66"/>
  <c r="I68" i="66"/>
  <c r="I73" i="66"/>
  <c r="I71" i="66"/>
  <c r="I39" i="66"/>
  <c r="I41" i="66"/>
  <c r="I45" i="66"/>
  <c r="I38" i="66"/>
  <c r="I46" i="66"/>
  <c r="I33" i="66" s="1"/>
  <c r="I57" i="66"/>
  <c r="I42" i="66"/>
  <c r="I44" i="66"/>
  <c r="I57" i="70"/>
  <c r="I45" i="70"/>
  <c r="I42" i="70"/>
  <c r="I35" i="70"/>
  <c r="I36" i="70"/>
  <c r="I38" i="70"/>
  <c r="I44" i="70"/>
  <c r="I39" i="70"/>
  <c r="I46" i="70"/>
  <c r="I33" i="70" s="1"/>
  <c r="I41" i="70"/>
  <c r="H32" i="66"/>
  <c r="E32" i="67" s="1"/>
  <c r="H43" i="66"/>
  <c r="H33" i="66"/>
  <c r="H34" i="66"/>
  <c r="H37" i="66"/>
  <c r="H40" i="66"/>
  <c r="H31" i="66"/>
  <c r="E31" i="67" s="1"/>
  <c r="BD42" i="87"/>
  <c r="BD55" i="87"/>
  <c r="BD84" i="87"/>
  <c r="BD88" i="87" s="1"/>
  <c r="BD54" i="87"/>
  <c r="BD60" i="87" s="1"/>
  <c r="E5" i="73"/>
  <c r="J92" i="70"/>
  <c r="J51" i="70"/>
  <c r="J105" i="70"/>
  <c r="J56" i="70"/>
  <c r="J63" i="70"/>
  <c r="J55" i="70"/>
  <c r="J13" i="70"/>
  <c r="K1" i="70"/>
  <c r="J354" i="70"/>
  <c r="J29" i="70"/>
  <c r="J79" i="70"/>
  <c r="DB337" i="70"/>
  <c r="DA340" i="70"/>
  <c r="F51" i="71"/>
  <c r="G51" i="71" s="1"/>
  <c r="H51" i="71" s="1"/>
  <c r="I51" i="71" s="1"/>
  <c r="J51" i="71" s="1"/>
  <c r="K51" i="71" s="1"/>
  <c r="L51" i="71" s="1"/>
  <c r="M51" i="71" s="1"/>
  <c r="N51" i="71" s="1"/>
  <c r="O51" i="71" s="1"/>
  <c r="P51" i="71" s="1"/>
  <c r="Q51" i="71" s="1"/>
  <c r="R51" i="71" s="1"/>
  <c r="S51" i="71" s="1"/>
  <c r="T51" i="71" s="1"/>
  <c r="U51" i="71" s="1"/>
  <c r="V51" i="71" s="1"/>
  <c r="W51" i="71" s="1"/>
  <c r="X51" i="71" s="1"/>
  <c r="Y51" i="71" s="1"/>
  <c r="Z51" i="71" s="1"/>
  <c r="AA51" i="71" s="1"/>
  <c r="AB51" i="71" s="1"/>
  <c r="AC51" i="71" s="1"/>
  <c r="AD51" i="71" s="1"/>
  <c r="AE51" i="71" s="1"/>
  <c r="AF51" i="71" s="1"/>
  <c r="AG51" i="71" s="1"/>
  <c r="AH51" i="71" s="1"/>
  <c r="AI51" i="71" s="1"/>
  <c r="AJ51" i="71" s="1"/>
  <c r="AK51" i="71" s="1"/>
  <c r="AL51" i="71" s="1"/>
  <c r="AM51" i="71" s="1"/>
  <c r="AN51" i="71" s="1"/>
  <c r="AO51" i="71" s="1"/>
  <c r="AP51" i="71" s="1"/>
  <c r="AQ51" i="71" s="1"/>
  <c r="AR51" i="71" s="1"/>
  <c r="AS51" i="71" s="1"/>
  <c r="AT51" i="71" s="1"/>
  <c r="AU51" i="71" s="1"/>
  <c r="AV51" i="71" s="1"/>
  <c r="AW51" i="71" s="1"/>
  <c r="AX51" i="71" s="1"/>
  <c r="AY51" i="71" s="1"/>
  <c r="AZ51" i="71" s="1"/>
  <c r="BA51" i="71" s="1"/>
  <c r="BB51" i="71" s="1"/>
  <c r="BC51" i="71" s="1"/>
  <c r="BD51" i="71" s="1"/>
  <c r="BE51" i="71" s="1"/>
  <c r="BF51" i="71" s="1"/>
  <c r="BG51" i="71" s="1"/>
  <c r="BH51" i="71" s="1"/>
  <c r="BI51" i="71" s="1"/>
  <c r="BJ51" i="71" s="1"/>
  <c r="BK51" i="71" s="1"/>
  <c r="BL51" i="71" s="1"/>
  <c r="BM51" i="71" s="1"/>
  <c r="BN51" i="71" s="1"/>
  <c r="BO51" i="71" s="1"/>
  <c r="BP51" i="71" s="1"/>
  <c r="BQ51" i="71" s="1"/>
  <c r="BR51" i="71" s="1"/>
  <c r="BS51" i="71" s="1"/>
  <c r="BT51" i="71" s="1"/>
  <c r="BU51" i="71" s="1"/>
  <c r="BV51" i="71" s="1"/>
  <c r="BW51" i="71" s="1"/>
  <c r="BX51" i="71" s="1"/>
  <c r="BY51" i="71" s="1"/>
  <c r="BZ51" i="71" s="1"/>
  <c r="CA51" i="71" s="1"/>
  <c r="CB51" i="71" s="1"/>
  <c r="CC51" i="71" s="1"/>
  <c r="CD51" i="71" s="1"/>
  <c r="CE51" i="71" s="1"/>
  <c r="CF51" i="71" s="1"/>
  <c r="G17" i="71"/>
  <c r="I54" i="70"/>
  <c r="I68" i="70" s="1"/>
  <c r="E6" i="73"/>
  <c r="F94" i="71"/>
  <c r="G17" i="67"/>
  <c r="J167" i="66"/>
  <c r="J92" i="66"/>
  <c r="J79" i="66"/>
  <c r="J109" i="66"/>
  <c r="J63" i="66"/>
  <c r="J56" i="66"/>
  <c r="J55" i="66"/>
  <c r="J13" i="66"/>
  <c r="J51" i="66"/>
  <c r="J29" i="66"/>
  <c r="K1" i="66"/>
  <c r="H4" i="105" s="1"/>
  <c r="F51" i="67"/>
  <c r="G51" i="67" s="1"/>
  <c r="H51" i="67" s="1"/>
  <c r="I51" i="67" s="1"/>
  <c r="J51" i="67" s="1"/>
  <c r="K51" i="67" s="1"/>
  <c r="L51" i="67" s="1"/>
  <c r="M51" i="67" s="1"/>
  <c r="N51" i="67" s="1"/>
  <c r="O51" i="67" s="1"/>
  <c r="P51" i="67" s="1"/>
  <c r="Q51" i="67" s="1"/>
  <c r="R51" i="67" s="1"/>
  <c r="S51" i="67" s="1"/>
  <c r="T51" i="67" s="1"/>
  <c r="U51" i="67" s="1"/>
  <c r="V51" i="67" s="1"/>
  <c r="W51" i="67" s="1"/>
  <c r="X51" i="67" s="1"/>
  <c r="Y51" i="67" s="1"/>
  <c r="Z51" i="67" s="1"/>
  <c r="AA51" i="67" s="1"/>
  <c r="AB51" i="67" s="1"/>
  <c r="AC51" i="67" s="1"/>
  <c r="AD51" i="67" s="1"/>
  <c r="AE51" i="67" s="1"/>
  <c r="AF51" i="67" s="1"/>
  <c r="AG51" i="67" s="1"/>
  <c r="AH51" i="67" s="1"/>
  <c r="AI51" i="67" s="1"/>
  <c r="AJ51" i="67" s="1"/>
  <c r="AK51" i="67" s="1"/>
  <c r="AL51" i="67" s="1"/>
  <c r="AM51" i="67" s="1"/>
  <c r="AN51" i="67" s="1"/>
  <c r="AO51" i="67" s="1"/>
  <c r="AP51" i="67" s="1"/>
  <c r="AQ51" i="67" s="1"/>
  <c r="AR51" i="67" s="1"/>
  <c r="AS51" i="67" s="1"/>
  <c r="AT51" i="67" s="1"/>
  <c r="AU51" i="67" s="1"/>
  <c r="AV51" i="67" s="1"/>
  <c r="AW51" i="67" s="1"/>
  <c r="AX51" i="67" s="1"/>
  <c r="AY51" i="67" s="1"/>
  <c r="AZ51" i="67" s="1"/>
  <c r="BA51" i="67" s="1"/>
  <c r="BB51" i="67" s="1"/>
  <c r="BC51" i="67" s="1"/>
  <c r="BD51" i="67" s="1"/>
  <c r="BE51" i="67" s="1"/>
  <c r="BF51" i="67" s="1"/>
  <c r="BG51" i="67" s="1"/>
  <c r="BH51" i="67" s="1"/>
  <c r="BI51" i="67" s="1"/>
  <c r="BJ51" i="67" s="1"/>
  <c r="BK51" i="67" s="1"/>
  <c r="BL51" i="67" s="1"/>
  <c r="BM51" i="67" s="1"/>
  <c r="BN51" i="67" s="1"/>
  <c r="BO51" i="67" s="1"/>
  <c r="BP51" i="67" s="1"/>
  <c r="BQ51" i="67" s="1"/>
  <c r="BR51" i="67" s="1"/>
  <c r="BS51" i="67" s="1"/>
  <c r="BT51" i="67" s="1"/>
  <c r="BU51" i="67" s="1"/>
  <c r="BV51" i="67" s="1"/>
  <c r="BW51" i="67" s="1"/>
  <c r="BX51" i="67" s="1"/>
  <c r="BY51" i="67" s="1"/>
  <c r="BZ51" i="67" s="1"/>
  <c r="CA51" i="67" s="1"/>
  <c r="CB51" i="67" s="1"/>
  <c r="CC51" i="67" s="1"/>
  <c r="CD51" i="67" s="1"/>
  <c r="CE51" i="67" s="1"/>
  <c r="CF51" i="67" s="1"/>
  <c r="I54" i="66"/>
  <c r="DA132" i="66"/>
  <c r="DB129" i="66"/>
  <c r="F94" i="67"/>
  <c r="DB212" i="62"/>
  <c r="DA215" i="62"/>
  <c r="E16" i="105" l="1"/>
  <c r="E4" i="105"/>
  <c r="L149" i="70"/>
  <c r="L121" i="70" s="1"/>
  <c r="L163" i="70"/>
  <c r="P132" i="70"/>
  <c r="P122" i="70" s="1"/>
  <c r="P164" i="70"/>
  <c r="R244" i="70"/>
  <c r="R233" i="70" s="1"/>
  <c r="R275" i="70"/>
  <c r="O244" i="70"/>
  <c r="O233" i="70" s="1"/>
  <c r="O275" i="70"/>
  <c r="H163" i="70"/>
  <c r="H149" i="70"/>
  <c r="H121" i="70" s="1"/>
  <c r="J149" i="70"/>
  <c r="J121" i="70" s="1"/>
  <c r="J163" i="70"/>
  <c r="N132" i="70"/>
  <c r="N122" i="70" s="1"/>
  <c r="N164" i="70"/>
  <c r="J132" i="70"/>
  <c r="J122" i="70" s="1"/>
  <c r="J164" i="70"/>
  <c r="J244" i="70"/>
  <c r="J233" i="70" s="1"/>
  <c r="J272" i="70"/>
  <c r="J261" i="70" s="1"/>
  <c r="J18" i="105" s="1"/>
  <c r="J275" i="70"/>
  <c r="Q244" i="70"/>
  <c r="Q233" i="70" s="1"/>
  <c r="Q275" i="70"/>
  <c r="Q149" i="70"/>
  <c r="Q121" i="70" s="1"/>
  <c r="Q163" i="70"/>
  <c r="K149" i="70"/>
  <c r="K121" i="70" s="1"/>
  <c r="K163" i="70"/>
  <c r="O132" i="70"/>
  <c r="O122" i="70" s="1"/>
  <c r="O164" i="70"/>
  <c r="H132" i="70"/>
  <c r="H122" i="70" s="1"/>
  <c r="H164" i="70"/>
  <c r="L244" i="70"/>
  <c r="L233" i="70" s="1"/>
  <c r="L275" i="70"/>
  <c r="P244" i="70"/>
  <c r="P233" i="70" s="1"/>
  <c r="P275" i="70"/>
  <c r="P149" i="70"/>
  <c r="P121" i="70" s="1"/>
  <c r="P163" i="70"/>
  <c r="I149" i="70"/>
  <c r="I121" i="70" s="1"/>
  <c r="I163" i="70"/>
  <c r="I132" i="70"/>
  <c r="I122" i="70" s="1"/>
  <c r="I164" i="70"/>
  <c r="Q132" i="70"/>
  <c r="Q122" i="70" s="1"/>
  <c r="Q164" i="70"/>
  <c r="M244" i="70"/>
  <c r="M233" i="70" s="1"/>
  <c r="M275" i="70"/>
  <c r="I244" i="70"/>
  <c r="I233" i="70" s="1"/>
  <c r="I272" i="70"/>
  <c r="I261" i="70" s="1"/>
  <c r="I275" i="70"/>
  <c r="M149" i="70"/>
  <c r="M121" i="70" s="1"/>
  <c r="M163" i="70"/>
  <c r="N149" i="70"/>
  <c r="N121" i="70" s="1"/>
  <c r="N163" i="70"/>
  <c r="L132" i="70"/>
  <c r="L122" i="70" s="1"/>
  <c r="L164" i="70"/>
  <c r="K132" i="70"/>
  <c r="K122" i="70" s="1"/>
  <c r="K164" i="70"/>
  <c r="N244" i="70"/>
  <c r="N233" i="70" s="1"/>
  <c r="N275" i="70"/>
  <c r="H244" i="70"/>
  <c r="H233" i="70" s="1"/>
  <c r="H272" i="70"/>
  <c r="H261" i="70" s="1"/>
  <c r="H275" i="70"/>
  <c r="R191" i="70"/>
  <c r="R205" i="70"/>
  <c r="R177" i="70" s="1"/>
  <c r="R135" i="70" s="1"/>
  <c r="O149" i="70"/>
  <c r="O121" i="70" s="1"/>
  <c r="O163" i="70"/>
  <c r="M132" i="70"/>
  <c r="M122" i="70" s="1"/>
  <c r="M164" i="70"/>
  <c r="O215" i="70"/>
  <c r="O188" i="70" s="1"/>
  <c r="N215" i="70"/>
  <c r="N188" i="70" s="1"/>
  <c r="Q215" i="70"/>
  <c r="Q188" i="70" s="1"/>
  <c r="I215" i="70"/>
  <c r="I188" i="70" s="1"/>
  <c r="P215" i="70"/>
  <c r="P188" i="70" s="1"/>
  <c r="J215" i="70"/>
  <c r="J188" i="70" s="1"/>
  <c r="H215" i="70"/>
  <c r="H188" i="70" s="1"/>
  <c r="K215" i="70"/>
  <c r="K188" i="70" s="1"/>
  <c r="L215" i="70"/>
  <c r="L188" i="70" s="1"/>
  <c r="M215" i="70"/>
  <c r="M188" i="70" s="1"/>
  <c r="R215" i="70"/>
  <c r="K244" i="70"/>
  <c r="K233" i="70" s="1"/>
  <c r="K272" i="70"/>
  <c r="K261" i="70" s="1"/>
  <c r="K275" i="70"/>
  <c r="R327" i="70"/>
  <c r="R300" i="70" s="1"/>
  <c r="M327" i="70"/>
  <c r="M300" i="70" s="1"/>
  <c r="I327" i="70"/>
  <c r="I300" i="70" s="1"/>
  <c r="H327" i="70"/>
  <c r="H300" i="70" s="1"/>
  <c r="N327" i="70"/>
  <c r="N300" i="70" s="1"/>
  <c r="O327" i="70"/>
  <c r="O300" i="70" s="1"/>
  <c r="L327" i="70"/>
  <c r="L300" i="70" s="1"/>
  <c r="K327" i="70"/>
  <c r="K300" i="70" s="1"/>
  <c r="Q327" i="70"/>
  <c r="Q300" i="70" s="1"/>
  <c r="P327" i="70"/>
  <c r="P300" i="70" s="1"/>
  <c r="J327" i="70"/>
  <c r="J300" i="70" s="1"/>
  <c r="I65" i="70"/>
  <c r="I70" i="70"/>
  <c r="E38" i="71"/>
  <c r="H30" i="70"/>
  <c r="H28" i="70" s="1"/>
  <c r="I73" i="70"/>
  <c r="I67" i="70"/>
  <c r="I69" i="70"/>
  <c r="I72" i="70"/>
  <c r="I71" i="70"/>
  <c r="I66" i="70"/>
  <c r="J70" i="70"/>
  <c r="J69" i="70"/>
  <c r="J66" i="70"/>
  <c r="J72" i="70"/>
  <c r="J65" i="70"/>
  <c r="J68" i="70"/>
  <c r="J73" i="70"/>
  <c r="J67" i="70"/>
  <c r="J71" i="70"/>
  <c r="I37" i="66"/>
  <c r="I31" i="66"/>
  <c r="F31" i="67" s="1"/>
  <c r="I40" i="66"/>
  <c r="I32" i="66"/>
  <c r="F32" i="67" s="1"/>
  <c r="J67" i="66"/>
  <c r="J38" i="66"/>
  <c r="J39" i="66"/>
  <c r="J36" i="66"/>
  <c r="J35" i="66"/>
  <c r="J45" i="66"/>
  <c r="J44" i="66"/>
  <c r="J42" i="66"/>
  <c r="J46" i="66"/>
  <c r="J41" i="66"/>
  <c r="I43" i="66"/>
  <c r="J57" i="66"/>
  <c r="E38" i="67"/>
  <c r="I34" i="70"/>
  <c r="I32" i="70"/>
  <c r="F32" i="71" s="1"/>
  <c r="I40" i="70"/>
  <c r="I43" i="70"/>
  <c r="I37" i="70"/>
  <c r="I31" i="70"/>
  <c r="F31" i="71" s="1"/>
  <c r="J46" i="70"/>
  <c r="J39" i="70"/>
  <c r="J35" i="70"/>
  <c r="J41" i="70"/>
  <c r="J38" i="70"/>
  <c r="J44" i="70"/>
  <c r="J42" i="70"/>
  <c r="J45" i="70"/>
  <c r="J36" i="70"/>
  <c r="H30" i="66"/>
  <c r="H28" i="66" s="1"/>
  <c r="BE41" i="87"/>
  <c r="BE47" i="87" s="1"/>
  <c r="BE49" i="87" s="1"/>
  <c r="J57" i="70"/>
  <c r="J54" i="70"/>
  <c r="G94" i="71"/>
  <c r="H17" i="71"/>
  <c r="DA343" i="70"/>
  <c r="DB340" i="70"/>
  <c r="K92" i="70"/>
  <c r="K354" i="70"/>
  <c r="K79" i="70"/>
  <c r="K105" i="70"/>
  <c r="K56" i="70"/>
  <c r="K63" i="70"/>
  <c r="K55" i="70"/>
  <c r="L1" i="70"/>
  <c r="K51" i="70"/>
  <c r="K29" i="70"/>
  <c r="K13" i="70"/>
  <c r="DB132" i="66"/>
  <c r="DA153" i="66"/>
  <c r="H17" i="67"/>
  <c r="J54" i="66"/>
  <c r="J71" i="66" s="1"/>
  <c r="K167" i="66"/>
  <c r="K79" i="66"/>
  <c r="K109" i="66"/>
  <c r="K92" i="66"/>
  <c r="K55" i="66"/>
  <c r="K13" i="66"/>
  <c r="L1" i="66"/>
  <c r="J16" i="105" s="1"/>
  <c r="K63" i="66"/>
  <c r="K56" i="66"/>
  <c r="K51" i="66"/>
  <c r="K29" i="66"/>
  <c r="G94" i="67"/>
  <c r="DA218" i="62"/>
  <c r="DB215" i="62"/>
  <c r="DB93" i="3"/>
  <c r="DB94" i="3"/>
  <c r="DB95" i="3"/>
  <c r="DB96" i="3"/>
  <c r="DB97" i="3"/>
  <c r="DB98" i="3"/>
  <c r="DB99" i="3"/>
  <c r="DB100" i="3"/>
  <c r="DB101" i="3"/>
  <c r="DB102" i="3"/>
  <c r="DB103" i="3"/>
  <c r="DB104" i="3"/>
  <c r="DB105" i="3"/>
  <c r="DB106" i="3"/>
  <c r="DB108" i="3"/>
  <c r="DB112" i="3"/>
  <c r="DB115" i="3"/>
  <c r="DB116" i="3"/>
  <c r="DB118" i="3"/>
  <c r="DB119" i="3"/>
  <c r="DB121" i="3"/>
  <c r="DB122" i="3"/>
  <c r="DB124" i="3"/>
  <c r="DB125" i="3"/>
  <c r="DB127" i="3"/>
  <c r="DB128" i="3"/>
  <c r="DB130" i="3"/>
  <c r="DB131" i="3"/>
  <c r="DB133" i="3"/>
  <c r="DB134" i="3"/>
  <c r="DB135" i="3"/>
  <c r="DB136" i="3"/>
  <c r="DB138" i="3"/>
  <c r="DB139" i="3"/>
  <c r="DB140" i="3"/>
  <c r="DB141" i="3"/>
  <c r="DB142" i="3"/>
  <c r="DB143" i="3"/>
  <c r="DB144" i="3"/>
  <c r="DB145" i="3"/>
  <c r="DB146" i="3"/>
  <c r="DB147" i="3"/>
  <c r="DB148" i="3"/>
  <c r="DB2" i="3"/>
  <c r="DB3" i="3"/>
  <c r="DB4" i="3"/>
  <c r="DB5" i="3"/>
  <c r="DB6" i="3"/>
  <c r="DB12" i="3"/>
  <c r="DB13" i="3"/>
  <c r="DB14" i="3"/>
  <c r="DB15" i="3"/>
  <c r="DB16" i="3"/>
  <c r="DB17" i="3"/>
  <c r="DB18" i="3"/>
  <c r="DB19" i="3"/>
  <c r="DB20" i="3"/>
  <c r="DB21" i="3"/>
  <c r="DB22" i="3"/>
  <c r="DB27" i="3"/>
  <c r="DB28" i="3"/>
  <c r="DB29" i="3"/>
  <c r="DB30" i="3"/>
  <c r="DB31" i="3"/>
  <c r="DB32" i="3"/>
  <c r="DB33" i="3"/>
  <c r="DB35" i="3"/>
  <c r="DB36" i="3"/>
  <c r="DB38" i="3"/>
  <c r="DB39" i="3"/>
  <c r="DB41" i="3"/>
  <c r="DB42" i="3"/>
  <c r="DB44" i="3"/>
  <c r="DB45" i="3"/>
  <c r="DB46" i="3"/>
  <c r="DB47" i="3"/>
  <c r="DB48" i="3"/>
  <c r="DB49" i="3"/>
  <c r="DB50" i="3"/>
  <c r="DB51" i="3"/>
  <c r="DB52" i="3"/>
  <c r="DB53" i="3"/>
  <c r="DB54" i="3"/>
  <c r="DB55" i="3"/>
  <c r="DB56" i="3"/>
  <c r="DB57" i="3"/>
  <c r="DB58" i="3"/>
  <c r="DB59" i="3"/>
  <c r="DB60" i="3"/>
  <c r="DB61" i="3"/>
  <c r="DB62" i="3"/>
  <c r="DB63" i="3"/>
  <c r="DB64" i="3"/>
  <c r="DB75" i="3"/>
  <c r="DB76" i="3"/>
  <c r="DB77" i="3"/>
  <c r="DB78" i="3"/>
  <c r="DB79" i="3"/>
  <c r="DB80" i="3"/>
  <c r="DB81" i="3"/>
  <c r="DB82" i="3"/>
  <c r="DB83" i="3"/>
  <c r="DB84" i="3"/>
  <c r="DB85" i="3"/>
  <c r="DB86" i="3"/>
  <c r="DB87" i="3"/>
  <c r="DB88" i="3"/>
  <c r="DB89" i="3"/>
  <c r="DB90" i="3"/>
  <c r="DB91" i="3"/>
  <c r="DB92" i="3"/>
  <c r="DB1" i="3"/>
  <c r="DA107" i="3"/>
  <c r="DA113" i="3" s="1"/>
  <c r="DA114" i="3" s="1"/>
  <c r="J4" i="105" l="1"/>
  <c r="P258" i="70"/>
  <c r="P272" i="70"/>
  <c r="P261" i="70" s="1"/>
  <c r="P289" i="70"/>
  <c r="H258" i="70"/>
  <c r="H289" i="70"/>
  <c r="J146" i="70"/>
  <c r="J160" i="70"/>
  <c r="J178" i="70"/>
  <c r="J150" i="70"/>
  <c r="Q258" i="70"/>
  <c r="Q272" i="70"/>
  <c r="Q261" i="70" s="1"/>
  <c r="Q289" i="70"/>
  <c r="I258" i="70"/>
  <c r="I289" i="70"/>
  <c r="R202" i="70"/>
  <c r="R174" i="70" s="1"/>
  <c r="R188" i="70"/>
  <c r="P146" i="70"/>
  <c r="P160" i="70"/>
  <c r="P150" i="70" s="1"/>
  <c r="P178" i="70"/>
  <c r="K258" i="70"/>
  <c r="K289" i="70"/>
  <c r="M258" i="70"/>
  <c r="M272" i="70"/>
  <c r="M261" i="70" s="1"/>
  <c r="M289" i="70"/>
  <c r="M146" i="70"/>
  <c r="M160" i="70"/>
  <c r="M150" i="70" s="1"/>
  <c r="M178" i="70"/>
  <c r="I146" i="70"/>
  <c r="I160" i="70"/>
  <c r="I150" i="70" s="1"/>
  <c r="I178" i="70"/>
  <c r="L258" i="70"/>
  <c r="L272" i="70"/>
  <c r="L261" i="70" s="1"/>
  <c r="L289" i="70"/>
  <c r="R258" i="70"/>
  <c r="R272" i="70"/>
  <c r="R261" i="70" s="1"/>
  <c r="R289" i="70"/>
  <c r="L146" i="70"/>
  <c r="L160" i="70"/>
  <c r="L150" i="70" s="1"/>
  <c r="L178" i="70"/>
  <c r="Q146" i="70"/>
  <c r="Q160" i="70"/>
  <c r="Q150" i="70" s="1"/>
  <c r="Q178" i="70"/>
  <c r="O258" i="70"/>
  <c r="O272" i="70"/>
  <c r="O261" i="70" s="1"/>
  <c r="O289" i="70"/>
  <c r="K146" i="70"/>
  <c r="K160" i="70"/>
  <c r="K150" i="70" s="1"/>
  <c r="K178" i="70"/>
  <c r="N146" i="70"/>
  <c r="N160" i="70"/>
  <c r="N150" i="70" s="1"/>
  <c r="N178" i="70"/>
  <c r="J258" i="70"/>
  <c r="J289" i="70"/>
  <c r="N258" i="70"/>
  <c r="N272" i="70"/>
  <c r="N261" i="70" s="1"/>
  <c r="N289" i="70"/>
  <c r="H160" i="70"/>
  <c r="H150" i="70" s="1"/>
  <c r="H146" i="70"/>
  <c r="H178" i="70"/>
  <c r="O146" i="70"/>
  <c r="O160" i="70"/>
  <c r="O150" i="70" s="1"/>
  <c r="O178" i="70"/>
  <c r="R149" i="70"/>
  <c r="R121" i="70" s="1"/>
  <c r="R163" i="70"/>
  <c r="J68" i="66"/>
  <c r="J66" i="66"/>
  <c r="J73" i="66"/>
  <c r="J69" i="66"/>
  <c r="J70" i="66"/>
  <c r="J65" i="66"/>
  <c r="J72" i="66"/>
  <c r="F38" i="67"/>
  <c r="I30" i="66"/>
  <c r="I28" i="66" s="1"/>
  <c r="K57" i="66"/>
  <c r="J33" i="66"/>
  <c r="J37" i="66"/>
  <c r="J32" i="66"/>
  <c r="K41" i="66"/>
  <c r="K42" i="66"/>
  <c r="K38" i="66"/>
  <c r="K39" i="66"/>
  <c r="K36" i="66"/>
  <c r="K35" i="66"/>
  <c r="K46" i="66"/>
  <c r="K33" i="66" s="1"/>
  <c r="K45" i="66"/>
  <c r="K44" i="66"/>
  <c r="J43" i="66"/>
  <c r="J40" i="66"/>
  <c r="J34" i="66"/>
  <c r="J31" i="66"/>
  <c r="I30" i="70"/>
  <c r="I28" i="70" s="1"/>
  <c r="G35" i="70"/>
  <c r="J34" i="70"/>
  <c r="G34" i="70" s="1"/>
  <c r="J31" i="70"/>
  <c r="J40" i="70"/>
  <c r="K54" i="70"/>
  <c r="K70" i="70" s="1"/>
  <c r="J33" i="70"/>
  <c r="J43" i="70"/>
  <c r="J32" i="70"/>
  <c r="G36" i="70"/>
  <c r="K46" i="70"/>
  <c r="K33" i="70" s="1"/>
  <c r="K41" i="70"/>
  <c r="K45" i="70"/>
  <c r="K44" i="70"/>
  <c r="K42" i="70"/>
  <c r="K38" i="70"/>
  <c r="K39" i="70"/>
  <c r="J37" i="70"/>
  <c r="F38" i="71"/>
  <c r="BE42" i="87"/>
  <c r="BE54" i="87"/>
  <c r="BE60" i="87" s="1"/>
  <c r="BE84" i="87"/>
  <c r="BE88" i="87" s="1"/>
  <c r="BE55" i="87"/>
  <c r="L105" i="70"/>
  <c r="L63" i="70"/>
  <c r="L354" i="70"/>
  <c r="L55" i="70"/>
  <c r="L79" i="70"/>
  <c r="L51" i="70"/>
  <c r="L29" i="70"/>
  <c r="L92" i="70"/>
  <c r="M1" i="70"/>
  <c r="L13" i="70"/>
  <c r="L56" i="70"/>
  <c r="K57" i="70"/>
  <c r="I17" i="71"/>
  <c r="DA346" i="70"/>
  <c r="DB343" i="70"/>
  <c r="H94" i="71"/>
  <c r="DA156" i="66"/>
  <c r="DB153" i="66"/>
  <c r="H94" i="67"/>
  <c r="K54" i="66"/>
  <c r="K72" i="66" s="1"/>
  <c r="I17" i="67"/>
  <c r="L167" i="66"/>
  <c r="L109" i="66"/>
  <c r="L92" i="66"/>
  <c r="L79" i="66"/>
  <c r="L55" i="66"/>
  <c r="L13" i="66"/>
  <c r="M1" i="66"/>
  <c r="L51" i="66"/>
  <c r="L29" i="66"/>
  <c r="L63" i="66"/>
  <c r="L56" i="66"/>
  <c r="L54" i="66" s="1"/>
  <c r="DA221" i="62"/>
  <c r="DB218" i="62"/>
  <c r="DA117" i="3"/>
  <c r="DB114" i="3"/>
  <c r="C3" i="4"/>
  <c r="C5" i="4"/>
  <c r="C4" i="4"/>
  <c r="I90" i="3"/>
  <c r="F40" i="4" s="1"/>
  <c r="J90" i="3"/>
  <c r="G40" i="4" s="1"/>
  <c r="K90" i="3"/>
  <c r="H40" i="4" s="1"/>
  <c r="L90" i="3"/>
  <c r="I40" i="4" s="1"/>
  <c r="M90" i="3"/>
  <c r="J40" i="4" s="1"/>
  <c r="N90" i="3"/>
  <c r="K40" i="4" s="1"/>
  <c r="O90" i="3"/>
  <c r="L40" i="4" s="1"/>
  <c r="P90" i="3"/>
  <c r="M40" i="4" s="1"/>
  <c r="Q90" i="3"/>
  <c r="N40" i="4" s="1"/>
  <c r="R90" i="3"/>
  <c r="O40" i="4" s="1"/>
  <c r="S90" i="3"/>
  <c r="P40" i="4" s="1"/>
  <c r="T90" i="3"/>
  <c r="Q40" i="4" s="1"/>
  <c r="U90" i="3"/>
  <c r="R40" i="4" s="1"/>
  <c r="V90" i="3"/>
  <c r="S40" i="4" s="1"/>
  <c r="W90" i="3"/>
  <c r="T40" i="4" s="1"/>
  <c r="X90" i="3"/>
  <c r="U40" i="4" s="1"/>
  <c r="Y90" i="3"/>
  <c r="V40" i="4" s="1"/>
  <c r="Z90" i="3"/>
  <c r="W40" i="4" s="1"/>
  <c r="AA90" i="3"/>
  <c r="X40" i="4" s="1"/>
  <c r="AB90" i="3"/>
  <c r="Y40" i="4" s="1"/>
  <c r="AC90" i="3"/>
  <c r="Z40" i="4" s="1"/>
  <c r="AD90" i="3"/>
  <c r="AA40" i="4" s="1"/>
  <c r="AE90" i="3"/>
  <c r="AB40" i="4" s="1"/>
  <c r="AF90" i="3"/>
  <c r="AC40" i="4" s="1"/>
  <c r="AG90" i="3"/>
  <c r="AD40" i="4" s="1"/>
  <c r="AH90" i="3"/>
  <c r="AE40" i="4" s="1"/>
  <c r="AI90" i="3"/>
  <c r="AF40" i="4" s="1"/>
  <c r="AJ90" i="3"/>
  <c r="AG40" i="4" s="1"/>
  <c r="AK90" i="3"/>
  <c r="AH40" i="4" s="1"/>
  <c r="AL90" i="3"/>
  <c r="AI40" i="4" s="1"/>
  <c r="AM90" i="3"/>
  <c r="AJ40" i="4" s="1"/>
  <c r="AN90" i="3"/>
  <c r="AK40" i="4" s="1"/>
  <c r="AO90" i="3"/>
  <c r="AL40" i="4" s="1"/>
  <c r="AP90" i="3"/>
  <c r="AM40" i="4" s="1"/>
  <c r="AQ90" i="3"/>
  <c r="AN40" i="4" s="1"/>
  <c r="AR90" i="3"/>
  <c r="AO40" i="4" s="1"/>
  <c r="AS90" i="3"/>
  <c r="AP40" i="4" s="1"/>
  <c r="AT90" i="3"/>
  <c r="AQ40" i="4" s="1"/>
  <c r="AU90" i="3"/>
  <c r="AR40" i="4" s="1"/>
  <c r="AV90" i="3"/>
  <c r="AS40" i="4" s="1"/>
  <c r="AW90" i="3"/>
  <c r="AT40" i="4" s="1"/>
  <c r="AX90" i="3"/>
  <c r="AU40" i="4" s="1"/>
  <c r="AY90" i="3"/>
  <c r="AV40" i="4" s="1"/>
  <c r="AZ90" i="3"/>
  <c r="AW40" i="4" s="1"/>
  <c r="BA90" i="3"/>
  <c r="AX40" i="4" s="1"/>
  <c r="BB90" i="3"/>
  <c r="AY40" i="4" s="1"/>
  <c r="BC90" i="3"/>
  <c r="AZ40" i="4" s="1"/>
  <c r="BD90" i="3"/>
  <c r="BA40" i="4" s="1"/>
  <c r="BE90" i="3"/>
  <c r="BB40" i="4" s="1"/>
  <c r="BF90" i="3"/>
  <c r="BC40" i="4" s="1"/>
  <c r="BG90" i="3"/>
  <c r="BD40" i="4" s="1"/>
  <c r="BH90" i="3"/>
  <c r="BE40" i="4" s="1"/>
  <c r="BI90" i="3"/>
  <c r="BF40" i="4" s="1"/>
  <c r="BJ90" i="3"/>
  <c r="BG40" i="4" s="1"/>
  <c r="BK90" i="3"/>
  <c r="BH40" i="4" s="1"/>
  <c r="BL90" i="3"/>
  <c r="BI40" i="4" s="1"/>
  <c r="BM90" i="3"/>
  <c r="BJ40" i="4" s="1"/>
  <c r="BN90" i="3"/>
  <c r="BK40" i="4" s="1"/>
  <c r="BO90" i="3"/>
  <c r="BL40" i="4" s="1"/>
  <c r="BP90" i="3"/>
  <c r="BM40" i="4" s="1"/>
  <c r="BQ90" i="3"/>
  <c r="BN40" i="4" s="1"/>
  <c r="BR90" i="3"/>
  <c r="BO40" i="4" s="1"/>
  <c r="BS90" i="3"/>
  <c r="BP40" i="4" s="1"/>
  <c r="BT90" i="3"/>
  <c r="BQ40" i="4" s="1"/>
  <c r="BU90" i="3"/>
  <c r="BR40" i="4" s="1"/>
  <c r="BV90" i="3"/>
  <c r="BS40" i="4" s="1"/>
  <c r="BW90" i="3"/>
  <c r="BT40" i="4" s="1"/>
  <c r="BX90" i="3"/>
  <c r="BU40" i="4" s="1"/>
  <c r="BY90" i="3"/>
  <c r="BV40" i="4" s="1"/>
  <c r="BZ90" i="3"/>
  <c r="BW40" i="4" s="1"/>
  <c r="CA90" i="3"/>
  <c r="BX40" i="4" s="1"/>
  <c r="CB90" i="3"/>
  <c r="BY40" i="4" s="1"/>
  <c r="CC90" i="3"/>
  <c r="BZ40" i="4" s="1"/>
  <c r="CD90" i="3"/>
  <c r="CA40" i="4" s="1"/>
  <c r="CE90" i="3"/>
  <c r="CB40" i="4" s="1"/>
  <c r="CF90" i="3"/>
  <c r="CC40" i="4" s="1"/>
  <c r="CG90" i="3"/>
  <c r="CD40" i="4" s="1"/>
  <c r="CH90" i="3"/>
  <c r="CE40" i="4" s="1"/>
  <c r="CI90" i="3"/>
  <c r="CF40" i="4" s="1"/>
  <c r="H90" i="3"/>
  <c r="E40" i="4" s="1"/>
  <c r="G114" i="3"/>
  <c r="L16" i="105" l="1"/>
  <c r="H17" i="105"/>
  <c r="K70" i="66"/>
  <c r="K66" i="66"/>
  <c r="K73" i="66"/>
  <c r="K68" i="66"/>
  <c r="K71" i="66"/>
  <c r="K67" i="66"/>
  <c r="K65" i="66"/>
  <c r="K69" i="66"/>
  <c r="P118" i="70"/>
  <c r="P108" i="70" s="1"/>
  <c r="P136" i="70"/>
  <c r="H118" i="70"/>
  <c r="H108" i="70" s="1"/>
  <c r="H136" i="70"/>
  <c r="J230" i="70"/>
  <c r="J219" i="70" s="1"/>
  <c r="J5" i="105" s="1"/>
  <c r="J247" i="70"/>
  <c r="K118" i="70"/>
  <c r="K108" i="70" s="1"/>
  <c r="K136" i="70"/>
  <c r="Q118" i="70"/>
  <c r="Q108" i="70" s="1"/>
  <c r="Q136" i="70"/>
  <c r="R230" i="70"/>
  <c r="R219" i="70" s="1"/>
  <c r="R247" i="70"/>
  <c r="I118" i="70"/>
  <c r="I108" i="70" s="1"/>
  <c r="I136" i="70"/>
  <c r="M230" i="70"/>
  <c r="M219" i="70" s="1"/>
  <c r="M247" i="70"/>
  <c r="R146" i="70"/>
  <c r="R160" i="70"/>
  <c r="R150" i="70" s="1"/>
  <c r="R178" i="70"/>
  <c r="Q230" i="70"/>
  <c r="Q219" i="70" s="1"/>
  <c r="Q247" i="70"/>
  <c r="H230" i="70"/>
  <c r="H219" i="70" s="1"/>
  <c r="H247" i="70"/>
  <c r="R132" i="70"/>
  <c r="R122" i="70" s="1"/>
  <c r="R164" i="70"/>
  <c r="K230" i="70"/>
  <c r="K219" i="70" s="1"/>
  <c r="K107" i="70" s="1"/>
  <c r="K247" i="70"/>
  <c r="N118" i="70"/>
  <c r="N108" i="70" s="1"/>
  <c r="N136" i="70"/>
  <c r="O230" i="70"/>
  <c r="O219" i="70" s="1"/>
  <c r="O247" i="70"/>
  <c r="L118" i="70"/>
  <c r="L108" i="70" s="1"/>
  <c r="L136" i="70"/>
  <c r="L230" i="70"/>
  <c r="L219" i="70" s="1"/>
  <c r="L107" i="70" s="1"/>
  <c r="L247" i="70"/>
  <c r="M118" i="70"/>
  <c r="M108" i="70" s="1"/>
  <c r="M136" i="70"/>
  <c r="I230" i="70"/>
  <c r="I219" i="70" s="1"/>
  <c r="I247" i="70"/>
  <c r="P230" i="70"/>
  <c r="P219" i="70" s="1"/>
  <c r="P247" i="70"/>
  <c r="O118" i="70"/>
  <c r="O108" i="70" s="1"/>
  <c r="O107" i="70" s="1"/>
  <c r="O136" i="70"/>
  <c r="N230" i="70"/>
  <c r="N219" i="70" s="1"/>
  <c r="N247" i="70"/>
  <c r="J118" i="70"/>
  <c r="J108" i="70" s="1"/>
  <c r="J136" i="70"/>
  <c r="K69" i="70"/>
  <c r="K66" i="70"/>
  <c r="K73" i="70"/>
  <c r="K72" i="70"/>
  <c r="K71" i="70"/>
  <c r="K67" i="70"/>
  <c r="K65" i="70"/>
  <c r="K68" i="70"/>
  <c r="L70" i="70"/>
  <c r="L68" i="70"/>
  <c r="L66" i="70"/>
  <c r="L72" i="70"/>
  <c r="L65" i="70"/>
  <c r="L71" i="70"/>
  <c r="L67" i="70"/>
  <c r="L73" i="70"/>
  <c r="L69" i="70"/>
  <c r="K43" i="66"/>
  <c r="K37" i="66"/>
  <c r="J30" i="66"/>
  <c r="G76" i="66" s="1" a="1"/>
  <c r="G76" i="66" s="1"/>
  <c r="G31" i="67"/>
  <c r="K40" i="66"/>
  <c r="L66" i="66"/>
  <c r="L68" i="66"/>
  <c r="L69" i="66"/>
  <c r="L71" i="66"/>
  <c r="L67" i="66"/>
  <c r="L72" i="66"/>
  <c r="L65" i="66"/>
  <c r="L70" i="66"/>
  <c r="L73" i="66"/>
  <c r="K31" i="66"/>
  <c r="K34" i="66"/>
  <c r="G32" i="67"/>
  <c r="L36" i="66"/>
  <c r="L42" i="66"/>
  <c r="L35" i="66"/>
  <c r="L41" i="66"/>
  <c r="L38" i="66"/>
  <c r="L39" i="66"/>
  <c r="L46" i="66"/>
  <c r="L33" i="66" s="1"/>
  <c r="L45" i="66"/>
  <c r="L44" i="66"/>
  <c r="K32" i="66"/>
  <c r="H32" i="67" s="1"/>
  <c r="K40" i="70"/>
  <c r="K32" i="70"/>
  <c r="H32" i="71" s="1"/>
  <c r="K43" i="70"/>
  <c r="G32" i="71"/>
  <c r="L41" i="70"/>
  <c r="L44" i="70"/>
  <c r="L42" i="70"/>
  <c r="L39" i="70"/>
  <c r="L46" i="70"/>
  <c r="L33" i="70" s="1"/>
  <c r="L45" i="70"/>
  <c r="L38" i="70"/>
  <c r="G31" i="71"/>
  <c r="J30" i="70"/>
  <c r="G76" i="70" s="1" a="1"/>
  <c r="G76" i="70" s="1"/>
  <c r="I75" i="70" s="1"/>
  <c r="K31" i="70"/>
  <c r="K37" i="70"/>
  <c r="K75" i="66"/>
  <c r="K84" i="66" s="1"/>
  <c r="H22" i="67" s="1"/>
  <c r="H75" i="66"/>
  <c r="H83" i="66" s="1"/>
  <c r="I75" i="66"/>
  <c r="F97" i="67" s="1"/>
  <c r="F57" i="67" s="1"/>
  <c r="L75" i="66"/>
  <c r="L85" i="66" s="1"/>
  <c r="I23" i="67" s="1"/>
  <c r="J75" i="66"/>
  <c r="J87" i="66" s="1"/>
  <c r="G25" i="67" s="1"/>
  <c r="BF41" i="87"/>
  <c r="BF47" i="87" s="1"/>
  <c r="BF49" i="87" s="1"/>
  <c r="L57" i="70"/>
  <c r="G90" i="3"/>
  <c r="D40" i="4"/>
  <c r="J17" i="71"/>
  <c r="L54" i="70"/>
  <c r="M354" i="70"/>
  <c r="M105" i="70"/>
  <c r="M92" i="70"/>
  <c r="M63" i="70"/>
  <c r="M55" i="70"/>
  <c r="M13" i="70"/>
  <c r="M79" i="70"/>
  <c r="M51" i="70"/>
  <c r="M29" i="70"/>
  <c r="M56" i="70"/>
  <c r="N1" i="70"/>
  <c r="I94" i="71"/>
  <c r="DB346" i="70"/>
  <c r="DA349" i="70"/>
  <c r="M167" i="66"/>
  <c r="M92" i="66"/>
  <c r="M109" i="66"/>
  <c r="M79" i="66"/>
  <c r="M55" i="66"/>
  <c r="M13" i="66"/>
  <c r="N1" i="66"/>
  <c r="N16" i="105" s="1"/>
  <c r="M51" i="66"/>
  <c r="M29" i="66"/>
  <c r="M63" i="66"/>
  <c r="M56" i="66"/>
  <c r="L57" i="66"/>
  <c r="I94" i="67"/>
  <c r="DA159" i="66"/>
  <c r="DB156" i="66"/>
  <c r="J17" i="67"/>
  <c r="DB221" i="62"/>
  <c r="DA224" i="62"/>
  <c r="DA120" i="3"/>
  <c r="B19" i="4"/>
  <c r="B20" i="4"/>
  <c r="B21" i="4"/>
  <c r="B22" i="4"/>
  <c r="B23" i="4"/>
  <c r="B24" i="4"/>
  <c r="B25" i="4"/>
  <c r="B18" i="4"/>
  <c r="C20" i="4"/>
  <c r="C132" i="3"/>
  <c r="C129" i="3"/>
  <c r="C126" i="3"/>
  <c r="C123" i="3"/>
  <c r="C120" i="3"/>
  <c r="C117" i="3"/>
  <c r="B132" i="3"/>
  <c r="B129" i="3"/>
  <c r="B126" i="3"/>
  <c r="B123" i="3"/>
  <c r="B120" i="3"/>
  <c r="B117" i="3"/>
  <c r="DB117" i="3" s="1"/>
  <c r="C113" i="3"/>
  <c r="C107" i="3"/>
  <c r="B113" i="3"/>
  <c r="B107" i="3"/>
  <c r="G117" i="3"/>
  <c r="F117" i="3"/>
  <c r="D82" i="3"/>
  <c r="E82" i="3"/>
  <c r="A20" i="4" s="1"/>
  <c r="H6" i="105" l="1"/>
  <c r="M54" i="66"/>
  <c r="J107" i="70"/>
  <c r="M107" i="70"/>
  <c r="N107" i="70"/>
  <c r="R118" i="70"/>
  <c r="R108" i="70" s="1"/>
  <c r="R107" i="70" s="1"/>
  <c r="R136" i="70"/>
  <c r="Q107" i="70"/>
  <c r="H107" i="70"/>
  <c r="I107" i="70"/>
  <c r="P107" i="70"/>
  <c r="M65" i="70"/>
  <c r="M67" i="70"/>
  <c r="M68" i="70"/>
  <c r="M66" i="70"/>
  <c r="M72" i="70"/>
  <c r="M73" i="70"/>
  <c r="M69" i="70"/>
  <c r="M70" i="70"/>
  <c r="M71" i="70"/>
  <c r="L43" i="66"/>
  <c r="L31" i="66"/>
  <c r="L34" i="66"/>
  <c r="H31" i="67"/>
  <c r="H38" i="67" s="1"/>
  <c r="K30" i="66"/>
  <c r="K28" i="66" s="1"/>
  <c r="L32" i="66"/>
  <c r="I32" i="67" s="1"/>
  <c r="M69" i="66"/>
  <c r="M72" i="66"/>
  <c r="M66" i="66"/>
  <c r="M73" i="66"/>
  <c r="M65" i="66"/>
  <c r="M68" i="66"/>
  <c r="M70" i="66"/>
  <c r="M71" i="66"/>
  <c r="M67" i="66"/>
  <c r="G38" i="67"/>
  <c r="M46" i="66"/>
  <c r="M45" i="66"/>
  <c r="M38" i="66"/>
  <c r="M44" i="66"/>
  <c r="M41" i="66"/>
  <c r="M39" i="66"/>
  <c r="M35" i="66"/>
  <c r="M42" i="66"/>
  <c r="M36" i="66"/>
  <c r="L37" i="66"/>
  <c r="M75" i="66"/>
  <c r="M87" i="66" s="1"/>
  <c r="J25" i="67" s="1"/>
  <c r="L40" i="66"/>
  <c r="J28" i="66"/>
  <c r="G4" i="66" s="1"/>
  <c r="J52" i="67" s="1"/>
  <c r="M163" i="66" s="1"/>
  <c r="M164" i="66" s="1"/>
  <c r="H75" i="70"/>
  <c r="H83" i="70" s="1"/>
  <c r="E21" i="71" s="1"/>
  <c r="J80" i="66"/>
  <c r="G18" i="67" s="1"/>
  <c r="J86" i="66"/>
  <c r="G24" i="67" s="1"/>
  <c r="L75" i="70"/>
  <c r="L86" i="70" s="1"/>
  <c r="I24" i="71" s="1"/>
  <c r="J84" i="66"/>
  <c r="G22" i="67" s="1"/>
  <c r="G33" i="67"/>
  <c r="G34" i="67" s="1"/>
  <c r="M75" i="70"/>
  <c r="M81" i="70" s="1"/>
  <c r="J19" i="71" s="1"/>
  <c r="J75" i="70"/>
  <c r="J86" i="70" s="1"/>
  <c r="G24" i="71" s="1"/>
  <c r="J83" i="66"/>
  <c r="G21" i="67" s="1"/>
  <c r="K75" i="70"/>
  <c r="K87" i="70" s="1"/>
  <c r="H25" i="71" s="1"/>
  <c r="J85" i="66"/>
  <c r="G23" i="67" s="1"/>
  <c r="H84" i="66"/>
  <c r="E22" i="67" s="1"/>
  <c r="E46" i="67"/>
  <c r="H85" i="66"/>
  <c r="E23" i="67" s="1"/>
  <c r="H87" i="66"/>
  <c r="E25" i="67" s="1"/>
  <c r="H81" i="66"/>
  <c r="E19" i="67" s="1"/>
  <c r="H82" i="66"/>
  <c r="E20" i="67" s="1"/>
  <c r="L81" i="66"/>
  <c r="I19" i="67" s="1"/>
  <c r="E97" i="67"/>
  <c r="E57" i="67" s="1"/>
  <c r="E33" i="67"/>
  <c r="E34" i="67" s="1"/>
  <c r="I97" i="67"/>
  <c r="L86" i="66"/>
  <c r="I24" i="67" s="1"/>
  <c r="I86" i="66"/>
  <c r="F24" i="67" s="1"/>
  <c r="H80" i="66"/>
  <c r="E18" i="67" s="1"/>
  <c r="H86" i="66"/>
  <c r="E24" i="67" s="1"/>
  <c r="F46" i="67"/>
  <c r="G38" i="71"/>
  <c r="L32" i="70"/>
  <c r="M38" i="70"/>
  <c r="M39" i="70"/>
  <c r="M46" i="70"/>
  <c r="M33" i="70" s="1"/>
  <c r="M44" i="70"/>
  <c r="M45" i="70"/>
  <c r="M41" i="70"/>
  <c r="M42" i="70"/>
  <c r="K30" i="70"/>
  <c r="K28" i="70" s="1"/>
  <c r="H31" i="71"/>
  <c r="H38" i="71" s="1"/>
  <c r="L43" i="70"/>
  <c r="J28" i="70"/>
  <c r="G4" i="70" s="1"/>
  <c r="J52" i="71" s="1"/>
  <c r="M102" i="70" s="1"/>
  <c r="L31" i="70"/>
  <c r="L37" i="70"/>
  <c r="L40" i="70"/>
  <c r="G46" i="67"/>
  <c r="J82" i="66"/>
  <c r="G20" i="67" s="1"/>
  <c r="J81" i="66"/>
  <c r="G19" i="67" s="1"/>
  <c r="G97" i="67"/>
  <c r="G57" i="67" s="1"/>
  <c r="I46" i="67"/>
  <c r="I33" i="67"/>
  <c r="L83" i="66"/>
  <c r="I21" i="67" s="1"/>
  <c r="I80" i="66"/>
  <c r="F18" i="67" s="1"/>
  <c r="K87" i="66"/>
  <c r="H25" i="67" s="1"/>
  <c r="H33" i="67"/>
  <c r="L84" i="66"/>
  <c r="I22" i="67" s="1"/>
  <c r="I82" i="66"/>
  <c r="F20" i="67" s="1"/>
  <c r="I85" i="66"/>
  <c r="F23" i="67" s="1"/>
  <c r="H46" i="67"/>
  <c r="K85" i="66"/>
  <c r="H23" i="67" s="1"/>
  <c r="K82" i="66"/>
  <c r="H20" i="67" s="1"/>
  <c r="F33" i="67"/>
  <c r="F45" i="67" s="1"/>
  <c r="I83" i="66"/>
  <c r="F21" i="67" s="1"/>
  <c r="K86" i="66"/>
  <c r="H24" i="67" s="1"/>
  <c r="K81" i="66"/>
  <c r="H19" i="67" s="1"/>
  <c r="K80" i="66"/>
  <c r="H18" i="67" s="1"/>
  <c r="L82" i="66"/>
  <c r="I20" i="67" s="1"/>
  <c r="L80" i="66"/>
  <c r="I18" i="67" s="1"/>
  <c r="I87" i="66"/>
  <c r="F25" i="67" s="1"/>
  <c r="I81" i="66"/>
  <c r="F19" i="67" s="1"/>
  <c r="K83" i="66"/>
  <c r="H21" i="67" s="1"/>
  <c r="H97" i="67"/>
  <c r="L87" i="66"/>
  <c r="I25" i="67" s="1"/>
  <c r="I84" i="66"/>
  <c r="F22" i="67" s="1"/>
  <c r="DB107" i="3"/>
  <c r="E21" i="67"/>
  <c r="F46" i="71"/>
  <c r="I83" i="70"/>
  <c r="F21" i="71" s="1"/>
  <c r="F33" i="71"/>
  <c r="I82" i="70"/>
  <c r="F20" i="71" s="1"/>
  <c r="I87" i="70"/>
  <c r="F25" i="71" s="1"/>
  <c r="I81" i="70"/>
  <c r="F19" i="71" s="1"/>
  <c r="F97" i="71"/>
  <c r="F57" i="71" s="1"/>
  <c r="I86" i="70"/>
  <c r="F24" i="71" s="1"/>
  <c r="I80" i="70"/>
  <c r="I84" i="70"/>
  <c r="F22" i="71" s="1"/>
  <c r="I85" i="70"/>
  <c r="F23" i="71" s="1"/>
  <c r="BF42" i="87"/>
  <c r="BF55" i="87"/>
  <c r="BF84" i="87"/>
  <c r="BF54" i="87"/>
  <c r="BF60" i="87" s="1"/>
  <c r="M57" i="70"/>
  <c r="DB113" i="3"/>
  <c r="J94" i="71"/>
  <c r="DB349" i="70"/>
  <c r="DA354" i="70"/>
  <c r="N354" i="70"/>
  <c r="N79" i="70"/>
  <c r="N55" i="70"/>
  <c r="N51" i="70"/>
  <c r="N56" i="70"/>
  <c r="N92" i="70"/>
  <c r="N105" i="70"/>
  <c r="N29" i="70"/>
  <c r="N63" i="70"/>
  <c r="N13" i="70"/>
  <c r="O1" i="70"/>
  <c r="M54" i="70"/>
  <c r="K17" i="71"/>
  <c r="DB159" i="66"/>
  <c r="DA162" i="66"/>
  <c r="J94" i="67"/>
  <c r="N109" i="66"/>
  <c r="N92" i="66"/>
  <c r="N167" i="66"/>
  <c r="N79" i="66"/>
  <c r="O1" i="66"/>
  <c r="N51" i="66"/>
  <c r="N29" i="66"/>
  <c r="N63" i="66"/>
  <c r="N56" i="66"/>
  <c r="N55" i="66"/>
  <c r="N57" i="66" s="1"/>
  <c r="N13" i="66"/>
  <c r="M57" i="66"/>
  <c r="K17" i="67"/>
  <c r="DA227" i="62"/>
  <c r="DB224" i="62"/>
  <c r="DB120" i="3"/>
  <c r="DA123" i="3"/>
  <c r="CI47" i="3"/>
  <c r="CH47" i="3"/>
  <c r="CG47" i="3"/>
  <c r="CF47" i="3"/>
  <c r="CE47" i="3"/>
  <c r="CD47" i="3"/>
  <c r="CC47" i="3"/>
  <c r="CB47" i="3"/>
  <c r="CA47" i="3"/>
  <c r="BZ47" i="3"/>
  <c r="BY47" i="3"/>
  <c r="BX47" i="3"/>
  <c r="BW47" i="3"/>
  <c r="BV47" i="3"/>
  <c r="BU47" i="3"/>
  <c r="BT47" i="3"/>
  <c r="BS47" i="3"/>
  <c r="BR47" i="3"/>
  <c r="BQ47" i="3"/>
  <c r="BP47" i="3"/>
  <c r="BO47" i="3"/>
  <c r="BN47" i="3"/>
  <c r="BM47" i="3"/>
  <c r="BL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M103" i="70" l="1"/>
  <c r="M104" i="70"/>
  <c r="H34" i="67"/>
  <c r="H65" i="67" s="1"/>
  <c r="M81" i="66"/>
  <c r="J19" i="67" s="1"/>
  <c r="G107" i="70"/>
  <c r="N75" i="70"/>
  <c r="N83" i="70" s="1"/>
  <c r="K21" i="71" s="1"/>
  <c r="N67" i="70"/>
  <c r="N68" i="70"/>
  <c r="N70" i="70"/>
  <c r="N72" i="70"/>
  <c r="N65" i="70"/>
  <c r="N66" i="70"/>
  <c r="N71" i="70"/>
  <c r="N69" i="70"/>
  <c r="N73" i="70"/>
  <c r="H52" i="71"/>
  <c r="K102" i="70" s="1"/>
  <c r="I52" i="71"/>
  <c r="L102" i="70" s="1"/>
  <c r="G5" i="70"/>
  <c r="E52" i="71"/>
  <c r="H102" i="70" s="1"/>
  <c r="F52" i="71"/>
  <c r="I102" i="70" s="1"/>
  <c r="G52" i="71"/>
  <c r="J102" i="70" s="1"/>
  <c r="G52" i="67"/>
  <c r="J163" i="66" s="1"/>
  <c r="J164" i="66" s="1"/>
  <c r="G5" i="66"/>
  <c r="E52" i="67"/>
  <c r="H163" i="66" s="1"/>
  <c r="H164" i="66" s="1"/>
  <c r="F52" i="67"/>
  <c r="I163" i="66" s="1"/>
  <c r="I164" i="66" s="1"/>
  <c r="H52" i="67"/>
  <c r="K163" i="66" s="1"/>
  <c r="K164" i="66" s="1"/>
  <c r="I52" i="67"/>
  <c r="L163" i="66" s="1"/>
  <c r="L164" i="66" s="1"/>
  <c r="M85" i="66"/>
  <c r="J23" i="67" s="1"/>
  <c r="J46" i="67"/>
  <c r="M86" i="66"/>
  <c r="J24" i="67" s="1"/>
  <c r="M83" i="66"/>
  <c r="J21" i="67" s="1"/>
  <c r="M82" i="66"/>
  <c r="J20" i="67" s="1"/>
  <c r="H57" i="67"/>
  <c r="J97" i="67"/>
  <c r="M80" i="66"/>
  <c r="J18" i="67" s="1"/>
  <c r="M84" i="66"/>
  <c r="J22" i="67" s="1"/>
  <c r="J33" i="67"/>
  <c r="H80" i="70"/>
  <c r="E18" i="71" s="1"/>
  <c r="E97" i="71"/>
  <c r="E57" i="71" s="1"/>
  <c r="E58" i="71" s="1"/>
  <c r="F58" i="71" s="1"/>
  <c r="H86" i="70"/>
  <c r="E24" i="71" s="1"/>
  <c r="M40" i="66"/>
  <c r="M43" i="66"/>
  <c r="M31" i="66"/>
  <c r="M34" i="66"/>
  <c r="M33" i="66"/>
  <c r="N35" i="66"/>
  <c r="N36" i="66"/>
  <c r="N46" i="66"/>
  <c r="N33" i="66" s="1"/>
  <c r="N38" i="66"/>
  <c r="N45" i="66"/>
  <c r="N41" i="66"/>
  <c r="N44" i="66"/>
  <c r="N39" i="66"/>
  <c r="N42" i="66"/>
  <c r="N71" i="66"/>
  <c r="N69" i="66"/>
  <c r="N68" i="66"/>
  <c r="N66" i="66"/>
  <c r="N67" i="66"/>
  <c r="N72" i="66"/>
  <c r="N70" i="66"/>
  <c r="N65" i="66"/>
  <c r="N73" i="66"/>
  <c r="N75" i="66"/>
  <c r="I31" i="67"/>
  <c r="I57" i="67" s="1"/>
  <c r="L30" i="66"/>
  <c r="M32" i="66"/>
  <c r="J32" i="67" s="1"/>
  <c r="M37" i="66"/>
  <c r="H87" i="70"/>
  <c r="E25" i="71" s="1"/>
  <c r="H81" i="70"/>
  <c r="E19" i="71" s="1"/>
  <c r="H82" i="70"/>
  <c r="E20" i="71" s="1"/>
  <c r="H84" i="70"/>
  <c r="E22" i="71" s="1"/>
  <c r="H85" i="70"/>
  <c r="E23" i="71" s="1"/>
  <c r="E33" i="71"/>
  <c r="E46" i="71"/>
  <c r="I33" i="71"/>
  <c r="L80" i="70"/>
  <c r="I18" i="71" s="1"/>
  <c r="L82" i="70"/>
  <c r="I20" i="71" s="1"/>
  <c r="I46" i="71"/>
  <c r="L84" i="70"/>
  <c r="I22" i="71" s="1"/>
  <c r="I97" i="71"/>
  <c r="L85" i="70"/>
  <c r="I23" i="71" s="1"/>
  <c r="L87" i="70"/>
  <c r="I25" i="71" s="1"/>
  <c r="L81" i="70"/>
  <c r="I19" i="71" s="1"/>
  <c r="L83" i="70"/>
  <c r="I21" i="71" s="1"/>
  <c r="H46" i="71"/>
  <c r="K85" i="70"/>
  <c r="H23" i="71" s="1"/>
  <c r="H97" i="71"/>
  <c r="H57" i="71" s="1"/>
  <c r="K86" i="70"/>
  <c r="H24" i="71" s="1"/>
  <c r="H33" i="71"/>
  <c r="H34" i="71" s="1"/>
  <c r="K82" i="70"/>
  <c r="H20" i="71" s="1"/>
  <c r="K84" i="70"/>
  <c r="H22" i="71" s="1"/>
  <c r="K83" i="70"/>
  <c r="H21" i="71" s="1"/>
  <c r="K81" i="70"/>
  <c r="H19" i="71" s="1"/>
  <c r="K80" i="70"/>
  <c r="H18" i="71" s="1"/>
  <c r="M80" i="70"/>
  <c r="J18" i="71" s="1"/>
  <c r="M82" i="70"/>
  <c r="J20" i="71" s="1"/>
  <c r="M85" i="70"/>
  <c r="J23" i="71" s="1"/>
  <c r="J46" i="71"/>
  <c r="M83" i="70"/>
  <c r="J21" i="71" s="1"/>
  <c r="M84" i="70"/>
  <c r="J22" i="71" s="1"/>
  <c r="M87" i="70"/>
  <c r="J25" i="71" s="1"/>
  <c r="M86" i="70"/>
  <c r="J24" i="71" s="1"/>
  <c r="J97" i="71"/>
  <c r="J85" i="70"/>
  <c r="G23" i="71" s="1"/>
  <c r="G33" i="71"/>
  <c r="J81" i="70"/>
  <c r="G19" i="71" s="1"/>
  <c r="J80" i="70"/>
  <c r="G18" i="71" s="1"/>
  <c r="J87" i="70"/>
  <c r="G25" i="71" s="1"/>
  <c r="G46" i="71"/>
  <c r="J83" i="70"/>
  <c r="G21" i="71" s="1"/>
  <c r="J82" i="70"/>
  <c r="G20" i="71" s="1"/>
  <c r="J84" i="70"/>
  <c r="G22" i="71" s="1"/>
  <c r="E39" i="67"/>
  <c r="F39" i="67" s="1"/>
  <c r="G39" i="67" s="1"/>
  <c r="H39" i="67" s="1"/>
  <c r="G97" i="71"/>
  <c r="G57" i="71" s="1"/>
  <c r="J33" i="71"/>
  <c r="H88" i="66"/>
  <c r="E45" i="67"/>
  <c r="M32" i="70"/>
  <c r="J32" i="71" s="1"/>
  <c r="N57" i="70"/>
  <c r="I32" i="71"/>
  <c r="N46" i="70"/>
  <c r="N38" i="70"/>
  <c r="N41" i="70"/>
  <c r="N45" i="70"/>
  <c r="N42" i="70"/>
  <c r="N44" i="70"/>
  <c r="N39" i="70"/>
  <c r="M43" i="70"/>
  <c r="M31" i="70"/>
  <c r="M37" i="70"/>
  <c r="L30" i="70"/>
  <c r="I31" i="71"/>
  <c r="G45" i="67"/>
  <c r="M40" i="70"/>
  <c r="I45" i="67"/>
  <c r="J88" i="66"/>
  <c r="F34" i="67"/>
  <c r="F65" i="67" s="1"/>
  <c r="I88" i="66"/>
  <c r="H45" i="67"/>
  <c r="L88" i="66"/>
  <c r="K88" i="66"/>
  <c r="H28" i="67" a="1"/>
  <c r="H28" i="67" s="1"/>
  <c r="H26" i="67"/>
  <c r="H27" i="67" a="1"/>
  <c r="H27" i="67" s="1"/>
  <c r="E28" i="67" a="1"/>
  <c r="E28" i="67" s="1"/>
  <c r="E27" i="67" a="1"/>
  <c r="E27" i="67" s="1"/>
  <c r="E26" i="67"/>
  <c r="E98" i="67"/>
  <c r="E65" i="67"/>
  <c r="G27" i="67" a="1"/>
  <c r="G27" i="67" s="1"/>
  <c r="G26" i="67"/>
  <c r="G28" i="67" a="1"/>
  <c r="G28" i="67" s="1"/>
  <c r="G98" i="67"/>
  <c r="G65" i="67"/>
  <c r="I26" i="67"/>
  <c r="I28" i="67" a="1"/>
  <c r="I28" i="67" s="1"/>
  <c r="I27" i="67" a="1"/>
  <c r="I27" i="67" s="1"/>
  <c r="E58" i="67"/>
  <c r="F58" i="67" s="1"/>
  <c r="G58" i="67" s="1"/>
  <c r="F26" i="67"/>
  <c r="F28" i="67" a="1"/>
  <c r="F28" i="67" s="1"/>
  <c r="F27" i="67" a="1"/>
  <c r="F27" i="67" s="1"/>
  <c r="F48" i="67" s="1"/>
  <c r="I88" i="70"/>
  <c r="F18" i="71"/>
  <c r="F34" i="71"/>
  <c r="F45" i="71"/>
  <c r="BF88" i="87"/>
  <c r="BG41" i="87"/>
  <c r="BG47" i="87" s="1"/>
  <c r="BG49" i="87" s="1"/>
  <c r="DB123" i="3"/>
  <c r="DA126" i="3"/>
  <c r="DA366" i="70"/>
  <c r="DB354" i="70"/>
  <c r="K52" i="71"/>
  <c r="N102" i="70" s="1"/>
  <c r="L17" i="71"/>
  <c r="O354" i="70"/>
  <c r="O105" i="70"/>
  <c r="O79" i="70"/>
  <c r="O92" i="70"/>
  <c r="O51" i="70"/>
  <c r="O29" i="70"/>
  <c r="O56" i="70"/>
  <c r="O63" i="70"/>
  <c r="O55" i="70"/>
  <c r="O13" i="70"/>
  <c r="P1" i="70"/>
  <c r="N54" i="70"/>
  <c r="K94" i="71"/>
  <c r="K52" i="67"/>
  <c r="N163" i="66" s="1"/>
  <c r="N164" i="66" s="1"/>
  <c r="L17" i="67"/>
  <c r="DA167" i="66"/>
  <c r="DB162" i="66"/>
  <c r="O109" i="66"/>
  <c r="O167" i="66"/>
  <c r="O92" i="66"/>
  <c r="O79" i="66"/>
  <c r="O51" i="66"/>
  <c r="O29" i="66"/>
  <c r="O63" i="66"/>
  <c r="O56" i="66"/>
  <c r="P1" i="66"/>
  <c r="O55" i="66"/>
  <c r="O13" i="66"/>
  <c r="N54" i="66"/>
  <c r="K94" i="67"/>
  <c r="DA232" i="62"/>
  <c r="DB227" i="62"/>
  <c r="G132" i="3"/>
  <c r="G129" i="3"/>
  <c r="G126" i="3"/>
  <c r="G123" i="3"/>
  <c r="G120" i="3"/>
  <c r="G113" i="3"/>
  <c r="G89" i="3"/>
  <c r="I85" i="67" l="1"/>
  <c r="H85" i="67"/>
  <c r="S11" i="106"/>
  <c r="F85" i="67"/>
  <c r="Q11" i="106"/>
  <c r="E85" i="67"/>
  <c r="E86" i="67" s="1"/>
  <c r="P11" i="106"/>
  <c r="G85" i="67"/>
  <c r="R11" i="106"/>
  <c r="H16" i="105"/>
  <c r="N4" i="105"/>
  <c r="L4" i="105"/>
  <c r="H98" i="67"/>
  <c r="L103" i="70"/>
  <c r="L104" i="70"/>
  <c r="N103" i="70"/>
  <c r="N104" i="70"/>
  <c r="K103" i="70"/>
  <c r="K104" i="70"/>
  <c r="J103" i="70"/>
  <c r="J104" i="70"/>
  <c r="I103" i="70"/>
  <c r="I104" i="70"/>
  <c r="H103" i="70"/>
  <c r="H104" i="70"/>
  <c r="N84" i="70"/>
  <c r="K22" i="71" s="1"/>
  <c r="N81" i="70"/>
  <c r="K19" i="71" s="1"/>
  <c r="N86" i="70"/>
  <c r="K24" i="71" s="1"/>
  <c r="N82" i="70"/>
  <c r="K20" i="71" s="1"/>
  <c r="K33" i="71"/>
  <c r="K46" i="71"/>
  <c r="N87" i="70"/>
  <c r="K25" i="71" s="1"/>
  <c r="N80" i="70"/>
  <c r="N85" i="70"/>
  <c r="K23" i="71" s="1"/>
  <c r="K97" i="71"/>
  <c r="O75" i="70"/>
  <c r="L46" i="71" s="1"/>
  <c r="O72" i="70"/>
  <c r="O67" i="70"/>
  <c r="O69" i="70"/>
  <c r="O68" i="70"/>
  <c r="O66" i="70"/>
  <c r="O70" i="70"/>
  <c r="O71" i="70"/>
  <c r="O65" i="70"/>
  <c r="O73" i="70"/>
  <c r="J28" i="67" a="1"/>
  <c r="J28" i="67" s="1"/>
  <c r="H58" i="67"/>
  <c r="I58" i="67" s="1"/>
  <c r="J45" i="67"/>
  <c r="J27" i="67" a="1"/>
  <c r="J27" i="67" s="1"/>
  <c r="J26" i="67"/>
  <c r="T11" i="106" s="1"/>
  <c r="M88" i="66"/>
  <c r="E39" i="71"/>
  <c r="E41" i="71" s="1"/>
  <c r="E42" i="71" s="1"/>
  <c r="E45" i="71"/>
  <c r="O68" i="66"/>
  <c r="O66" i="66"/>
  <c r="O72" i="66"/>
  <c r="O65" i="66"/>
  <c r="O67" i="66"/>
  <c r="O73" i="66"/>
  <c r="O71" i="66"/>
  <c r="O69" i="66"/>
  <c r="O70" i="66"/>
  <c r="O75" i="66"/>
  <c r="O36" i="66"/>
  <c r="O44" i="66"/>
  <c r="O42" i="66"/>
  <c r="O46" i="66"/>
  <c r="O33" i="66" s="1"/>
  <c r="O38" i="66"/>
  <c r="O39" i="66"/>
  <c r="O45" i="66"/>
  <c r="O41" i="66"/>
  <c r="O35" i="66"/>
  <c r="O54" i="66"/>
  <c r="L28" i="66"/>
  <c r="K33" i="67"/>
  <c r="N80" i="66"/>
  <c r="N85" i="66"/>
  <c r="N84" i="66"/>
  <c r="N83" i="66"/>
  <c r="N82" i="66"/>
  <c r="N86" i="66"/>
  <c r="K97" i="67"/>
  <c r="N81" i="66"/>
  <c r="N87" i="66"/>
  <c r="K46" i="67"/>
  <c r="N43" i="66"/>
  <c r="N34" i="66"/>
  <c r="N31" i="66"/>
  <c r="J31" i="67"/>
  <c r="M30" i="66"/>
  <c r="M28" i="66" s="1"/>
  <c r="I38" i="67"/>
  <c r="I39" i="67" s="1"/>
  <c r="N40" i="66"/>
  <c r="I34" i="67"/>
  <c r="N37" i="66"/>
  <c r="N32" i="66"/>
  <c r="K32" i="67" s="1"/>
  <c r="H88" i="70"/>
  <c r="E34" i="71"/>
  <c r="E65" i="71" s="1"/>
  <c r="I45" i="71"/>
  <c r="I26" i="71"/>
  <c r="L88" i="70"/>
  <c r="H45" i="71"/>
  <c r="J45" i="71"/>
  <c r="K88" i="70"/>
  <c r="G58" i="71"/>
  <c r="H58" i="71" s="1"/>
  <c r="G45" i="71"/>
  <c r="G34" i="71"/>
  <c r="G98" i="71" s="1"/>
  <c r="M88" i="70"/>
  <c r="E41" i="67"/>
  <c r="E42" i="67" s="1"/>
  <c r="F41" i="67" s="1"/>
  <c r="F47" i="67" s="1"/>
  <c r="F49" i="67" s="1"/>
  <c r="J88" i="70"/>
  <c r="G48" i="67"/>
  <c r="I48" i="67"/>
  <c r="I38" i="71"/>
  <c r="O57" i="70"/>
  <c r="O41" i="70"/>
  <c r="O46" i="70"/>
  <c r="O33" i="70" s="1"/>
  <c r="O44" i="70"/>
  <c r="O42" i="70"/>
  <c r="O39" i="70"/>
  <c r="O45" i="70"/>
  <c r="O38" i="70"/>
  <c r="N32" i="70"/>
  <c r="N33" i="70"/>
  <c r="I57" i="71"/>
  <c r="N43" i="70"/>
  <c r="J31" i="71"/>
  <c r="M30" i="70"/>
  <c r="M28" i="70" s="1"/>
  <c r="I34" i="71"/>
  <c r="L28" i="70"/>
  <c r="N40" i="70"/>
  <c r="N37" i="70"/>
  <c r="N31" i="70"/>
  <c r="H48" i="67"/>
  <c r="F98" i="67"/>
  <c r="E48" i="67"/>
  <c r="I27" i="71" a="1"/>
  <c r="I27" i="71" s="1"/>
  <c r="I28" i="71" a="1"/>
  <c r="I28" i="71" s="1"/>
  <c r="F65" i="71"/>
  <c r="F98" i="71"/>
  <c r="H98" i="71"/>
  <c r="H65" i="71"/>
  <c r="F27" i="71" a="1"/>
  <c r="F27" i="71" s="1"/>
  <c r="F48" i="71" s="1"/>
  <c r="F28" i="71" a="1"/>
  <c r="F28" i="71" s="1"/>
  <c r="F26" i="71"/>
  <c r="H26" i="71"/>
  <c r="H27" i="71" a="1"/>
  <c r="H27" i="71" s="1"/>
  <c r="H28" i="71" a="1"/>
  <c r="H28" i="71" s="1"/>
  <c r="G27" i="71" a="1"/>
  <c r="G27" i="71" s="1"/>
  <c r="G26" i="71"/>
  <c r="G28" i="71" a="1"/>
  <c r="G28" i="71" s="1"/>
  <c r="E27" i="71" a="1"/>
  <c r="E27" i="71" s="1"/>
  <c r="E28" i="71" a="1"/>
  <c r="E28" i="71" s="1"/>
  <c r="E26" i="71"/>
  <c r="BG42" i="87"/>
  <c r="BG54" i="87"/>
  <c r="BG60" i="87" s="1"/>
  <c r="BG55" i="87"/>
  <c r="BG84" i="87"/>
  <c r="BG88" i="87" s="1"/>
  <c r="J26" i="71"/>
  <c r="J27" i="71" a="1"/>
  <c r="J27" i="71" s="1"/>
  <c r="J28" i="71" a="1"/>
  <c r="J28" i="71" s="1"/>
  <c r="DA129" i="3"/>
  <c r="DB126" i="3"/>
  <c r="L52" i="71"/>
  <c r="M17" i="71"/>
  <c r="DA367" i="70"/>
  <c r="DB367" i="70" s="1"/>
  <c r="DB366" i="70"/>
  <c r="P354" i="70"/>
  <c r="P105" i="70"/>
  <c r="P51" i="70"/>
  <c r="P56" i="70"/>
  <c r="P79" i="70"/>
  <c r="P92" i="70"/>
  <c r="P63" i="70"/>
  <c r="P55" i="70"/>
  <c r="P57" i="70" s="1"/>
  <c r="P13" i="70"/>
  <c r="P29" i="70"/>
  <c r="Q1" i="70"/>
  <c r="L94" i="71"/>
  <c r="O54" i="70"/>
  <c r="O57" i="66"/>
  <c r="L94" i="67"/>
  <c r="P167" i="66"/>
  <c r="P109" i="66"/>
  <c r="P92" i="66"/>
  <c r="P79" i="66"/>
  <c r="P63" i="66"/>
  <c r="P56" i="66"/>
  <c r="P55" i="66"/>
  <c r="P13" i="66"/>
  <c r="P51" i="66"/>
  <c r="P29" i="66"/>
  <c r="Q1" i="66"/>
  <c r="DA179" i="66"/>
  <c r="DB167" i="66"/>
  <c r="L52" i="67"/>
  <c r="O163" i="66" s="1"/>
  <c r="O164" i="66" s="1"/>
  <c r="AB22" i="90" s="1"/>
  <c r="M17" i="67"/>
  <c r="DA244" i="62"/>
  <c r="DB232" i="62"/>
  <c r="G105" i="3"/>
  <c r="F86" i="67" l="1"/>
  <c r="G86" i="67" s="1"/>
  <c r="H86" i="67" s="1"/>
  <c r="I86" i="67" s="1"/>
  <c r="G85" i="71"/>
  <c r="S10" i="106"/>
  <c r="E85" i="71"/>
  <c r="E86" i="71" s="1"/>
  <c r="Q10" i="106"/>
  <c r="I85" i="71"/>
  <c r="U10" i="106"/>
  <c r="J85" i="71"/>
  <c r="V10" i="106"/>
  <c r="J85" i="67"/>
  <c r="J86" i="67" s="1"/>
  <c r="H85" i="71"/>
  <c r="T10" i="106"/>
  <c r="F85" i="71"/>
  <c r="R10" i="106"/>
  <c r="AB20" i="90"/>
  <c r="AB21" i="90"/>
  <c r="O86" i="70"/>
  <c r="L24" i="71" s="1"/>
  <c r="O84" i="70"/>
  <c r="L22" i="71" s="1"/>
  <c r="O81" i="70"/>
  <c r="L19" i="71" s="1"/>
  <c r="L97" i="71"/>
  <c r="O80" i="70"/>
  <c r="L18" i="71" s="1"/>
  <c r="O83" i="70"/>
  <c r="L21" i="71" s="1"/>
  <c r="K45" i="71"/>
  <c r="O87" i="70"/>
  <c r="L25" i="71" s="1"/>
  <c r="O85" i="70"/>
  <c r="L23" i="71" s="1"/>
  <c r="O82" i="70"/>
  <c r="L20" i="71" s="1"/>
  <c r="N88" i="70"/>
  <c r="K18" i="71"/>
  <c r="K27" i="71" s="1" a="1"/>
  <c r="K27" i="71" s="1"/>
  <c r="P75" i="70"/>
  <c r="P83" i="70" s="1"/>
  <c r="P70" i="70"/>
  <c r="P67" i="70"/>
  <c r="P68" i="70"/>
  <c r="P72" i="70"/>
  <c r="P73" i="70"/>
  <c r="P65" i="70"/>
  <c r="P66" i="70"/>
  <c r="P69" i="70"/>
  <c r="P71" i="70"/>
  <c r="J48" i="67"/>
  <c r="F39" i="71"/>
  <c r="G39" i="71" s="1"/>
  <c r="H39" i="71" s="1"/>
  <c r="I39" i="71" s="1"/>
  <c r="O40" i="66"/>
  <c r="P69" i="66"/>
  <c r="P68" i="66"/>
  <c r="P71" i="66"/>
  <c r="P66" i="66"/>
  <c r="P67" i="66"/>
  <c r="P72" i="66"/>
  <c r="P70" i="66"/>
  <c r="P73" i="66"/>
  <c r="P65" i="66"/>
  <c r="P75" i="66"/>
  <c r="K20" i="67"/>
  <c r="O43" i="66"/>
  <c r="P39" i="66"/>
  <c r="P38" i="66"/>
  <c r="P45" i="66"/>
  <c r="P44" i="66"/>
  <c r="P42" i="66"/>
  <c r="P35" i="66"/>
  <c r="P41" i="66"/>
  <c r="P46" i="66"/>
  <c r="P33" i="66" s="1"/>
  <c r="P36" i="66"/>
  <c r="K21" i="67"/>
  <c r="O32" i="66"/>
  <c r="L33" i="67"/>
  <c r="I65" i="67"/>
  <c r="I98" i="67"/>
  <c r="J38" i="67"/>
  <c r="J39" i="67" s="1"/>
  <c r="J57" i="67"/>
  <c r="J34" i="67"/>
  <c r="K25" i="67"/>
  <c r="K22" i="67"/>
  <c r="O85" i="66"/>
  <c r="L23" i="67" s="1"/>
  <c r="O84" i="66"/>
  <c r="L22" i="67" s="1"/>
  <c r="L46" i="67"/>
  <c r="O82" i="66"/>
  <c r="L20" i="67" s="1"/>
  <c r="O81" i="66"/>
  <c r="L19" i="67" s="1"/>
  <c r="O80" i="66"/>
  <c r="O83" i="66"/>
  <c r="L21" i="67" s="1"/>
  <c r="O86" i="66"/>
  <c r="L24" i="67" s="1"/>
  <c r="O87" i="66"/>
  <c r="L25" i="67" s="1"/>
  <c r="L97" i="67"/>
  <c r="K31" i="67"/>
  <c r="K57" i="67" s="1"/>
  <c r="N30" i="66"/>
  <c r="N28" i="66" s="1"/>
  <c r="K19" i="67"/>
  <c r="K23" i="67"/>
  <c r="O37" i="66"/>
  <c r="P57" i="66"/>
  <c r="K18" i="67"/>
  <c r="N88" i="66"/>
  <c r="K24" i="67"/>
  <c r="K45" i="67"/>
  <c r="O34" i="66"/>
  <c r="O31" i="66"/>
  <c r="E98" i="71"/>
  <c r="I48" i="71"/>
  <c r="H48" i="71"/>
  <c r="J48" i="71"/>
  <c r="G48" i="71"/>
  <c r="I58" i="71"/>
  <c r="G65" i="71"/>
  <c r="E47" i="67"/>
  <c r="E49" i="67" s="1"/>
  <c r="E55" i="67" s="1"/>
  <c r="E56" i="67" s="1"/>
  <c r="L33" i="71"/>
  <c r="J38" i="71"/>
  <c r="J57" i="71"/>
  <c r="J34" i="71"/>
  <c r="O43" i="70"/>
  <c r="N30" i="70"/>
  <c r="K31" i="71"/>
  <c r="K32" i="71"/>
  <c r="O31" i="70"/>
  <c r="O37" i="70"/>
  <c r="O40" i="70"/>
  <c r="I65" i="71"/>
  <c r="I98" i="71"/>
  <c r="O32" i="70"/>
  <c r="L32" i="71" s="1"/>
  <c r="P38" i="70"/>
  <c r="P42" i="70"/>
  <c r="P46" i="70"/>
  <c r="P33" i="70" s="1"/>
  <c r="P39" i="70"/>
  <c r="P45" i="70"/>
  <c r="P44" i="70"/>
  <c r="P41" i="70"/>
  <c r="F42" i="67"/>
  <c r="G41" i="67" s="1"/>
  <c r="G42" i="67" s="1"/>
  <c r="H41" i="67" s="1"/>
  <c r="H47" i="67" s="1"/>
  <c r="H49" i="67" s="1"/>
  <c r="E48" i="71"/>
  <c r="E47" i="71"/>
  <c r="E49" i="71" s="1"/>
  <c r="BH41" i="87"/>
  <c r="BH47" i="87" s="1"/>
  <c r="BH49" i="87" s="1"/>
  <c r="DA132" i="3"/>
  <c r="DB129" i="3"/>
  <c r="F54" i="67"/>
  <c r="F55" i="67"/>
  <c r="F84" i="67"/>
  <c r="M94" i="71"/>
  <c r="Q354" i="70"/>
  <c r="Q92" i="70"/>
  <c r="Q105" i="70"/>
  <c r="Q56" i="70"/>
  <c r="Q79" i="70"/>
  <c r="Q63" i="70"/>
  <c r="Q55" i="70"/>
  <c r="R1" i="70"/>
  <c r="Q29" i="70"/>
  <c r="Q51" i="70"/>
  <c r="Q13" i="70"/>
  <c r="P54" i="70"/>
  <c r="M52" i="71"/>
  <c r="N17" i="71"/>
  <c r="P54" i="66"/>
  <c r="Q167" i="66"/>
  <c r="Q109" i="66"/>
  <c r="Q92" i="66"/>
  <c r="Q79" i="66"/>
  <c r="Q55" i="66"/>
  <c r="Q13" i="66"/>
  <c r="R1" i="66"/>
  <c r="Q63" i="66"/>
  <c r="Q56" i="66"/>
  <c r="Q51" i="66"/>
  <c r="Q29" i="66"/>
  <c r="M52" i="67"/>
  <c r="P163" i="66" s="1"/>
  <c r="P164" i="66" s="1"/>
  <c r="N17" i="67"/>
  <c r="DB179" i="66"/>
  <c r="DA180" i="66"/>
  <c r="DB180" i="66" s="1"/>
  <c r="M94" i="67"/>
  <c r="DA245" i="62"/>
  <c r="DB245" i="62" s="1"/>
  <c r="DB244" i="62"/>
  <c r="F86" i="71" l="1"/>
  <c r="G86" i="71" s="1"/>
  <c r="H86" i="71" s="1"/>
  <c r="I86" i="71" s="1"/>
  <c r="J86" i="71" s="1"/>
  <c r="P86" i="70"/>
  <c r="M24" i="71" s="1"/>
  <c r="K28" i="71" a="1"/>
  <c r="K28" i="71" s="1"/>
  <c r="L45" i="71"/>
  <c r="K48" i="71"/>
  <c r="K26" i="71"/>
  <c r="O88" i="70"/>
  <c r="P84" i="70"/>
  <c r="M22" i="71" s="1"/>
  <c r="P80" i="70"/>
  <c r="M18" i="71" s="1"/>
  <c r="P87" i="70"/>
  <c r="M25" i="71" s="1"/>
  <c r="M97" i="71"/>
  <c r="P82" i="70"/>
  <c r="M20" i="71" s="1"/>
  <c r="P81" i="70"/>
  <c r="M19" i="71" s="1"/>
  <c r="M46" i="71"/>
  <c r="P85" i="70"/>
  <c r="M23" i="71" s="1"/>
  <c r="Q75" i="70"/>
  <c r="Q85" i="70" s="1"/>
  <c r="N23" i="71" s="1"/>
  <c r="Q66" i="70"/>
  <c r="Q72" i="70"/>
  <c r="Q65" i="70"/>
  <c r="Q70" i="70"/>
  <c r="Q67" i="70"/>
  <c r="Q68" i="70"/>
  <c r="Q71" i="70"/>
  <c r="Q73" i="70"/>
  <c r="Q69" i="70"/>
  <c r="Q57" i="66"/>
  <c r="F41" i="71"/>
  <c r="F47" i="71" s="1"/>
  <c r="F49" i="71" s="1"/>
  <c r="F84" i="71" s="1"/>
  <c r="P43" i="66"/>
  <c r="P40" i="66"/>
  <c r="K26" i="67"/>
  <c r="U11" i="106" s="1"/>
  <c r="K27" i="67" a="1"/>
  <c r="K27" i="67" s="1"/>
  <c r="K28" i="67" a="1"/>
  <c r="K28" i="67" s="1"/>
  <c r="J65" i="67"/>
  <c r="J98" i="67"/>
  <c r="J58" i="67"/>
  <c r="K58" i="67" s="1"/>
  <c r="P32" i="66"/>
  <c r="M32" i="67" s="1"/>
  <c r="M33" i="67"/>
  <c r="L18" i="67"/>
  <c r="O88" i="66"/>
  <c r="L45" i="67"/>
  <c r="P37" i="66"/>
  <c r="P85" i="66"/>
  <c r="M23" i="67" s="1"/>
  <c r="P81" i="66"/>
  <c r="P83" i="66"/>
  <c r="M21" i="67" s="1"/>
  <c r="M97" i="67"/>
  <c r="P86" i="66"/>
  <c r="P87" i="66"/>
  <c r="M25" i="67" s="1"/>
  <c r="P80" i="66"/>
  <c r="P82" i="66"/>
  <c r="M20" i="67" s="1"/>
  <c r="P84" i="66"/>
  <c r="M46" i="67"/>
  <c r="Q41" i="66"/>
  <c r="Q36" i="66"/>
  <c r="Q38" i="66"/>
  <c r="Q39" i="66"/>
  <c r="Q35" i="66"/>
  <c r="Q45" i="66"/>
  <c r="Q42" i="66"/>
  <c r="Q44" i="66"/>
  <c r="Q46" i="66"/>
  <c r="Q33" i="66" s="1"/>
  <c r="L31" i="67"/>
  <c r="O30" i="66"/>
  <c r="O28" i="66" s="1"/>
  <c r="K34" i="67"/>
  <c r="K38" i="67"/>
  <c r="K39" i="67" s="1"/>
  <c r="L32" i="67"/>
  <c r="P34" i="66"/>
  <c r="P31" i="66"/>
  <c r="Q66" i="66"/>
  <c r="Q68" i="66"/>
  <c r="Q71" i="66"/>
  <c r="Q72" i="66"/>
  <c r="Q73" i="66"/>
  <c r="Q67" i="66"/>
  <c r="Q70" i="66"/>
  <c r="Q65" i="66"/>
  <c r="Q69" i="66"/>
  <c r="Q75" i="66"/>
  <c r="J58" i="71"/>
  <c r="J39" i="71"/>
  <c r="E54" i="67"/>
  <c r="E61" i="67" s="1"/>
  <c r="E62" i="67" s="1"/>
  <c r="E84" i="67"/>
  <c r="E89" i="67" s="1"/>
  <c r="E90" i="67" s="1"/>
  <c r="P40" i="70"/>
  <c r="P32" i="70"/>
  <c r="L31" i="71"/>
  <c r="O30" i="70"/>
  <c r="O28" i="70" s="1"/>
  <c r="Q44" i="70"/>
  <c r="Q42" i="70"/>
  <c r="Q38" i="70"/>
  <c r="Q45" i="70"/>
  <c r="Q46" i="70"/>
  <c r="Q33" i="70" s="1"/>
  <c r="Q39" i="70"/>
  <c r="Q41" i="70"/>
  <c r="P37" i="70"/>
  <c r="P31" i="70"/>
  <c r="J65" i="71"/>
  <c r="J98" i="71"/>
  <c r="P43" i="70"/>
  <c r="K38" i="71"/>
  <c r="K57" i="71"/>
  <c r="K34" i="71"/>
  <c r="M33" i="71"/>
  <c r="N28" i="70"/>
  <c r="G47" i="67"/>
  <c r="G49" i="67" s="1"/>
  <c r="F56" i="67"/>
  <c r="E54" i="71"/>
  <c r="E84" i="71"/>
  <c r="E55" i="71"/>
  <c r="E56" i="71" s="1"/>
  <c r="BH42" i="87"/>
  <c r="BH54" i="87"/>
  <c r="BH60" i="87" s="1"/>
  <c r="BH84" i="87"/>
  <c r="BH88" i="87" s="1"/>
  <c r="BH55" i="87"/>
  <c r="Q57" i="70"/>
  <c r="M21" i="71"/>
  <c r="L27" i="71" a="1"/>
  <c r="L27" i="71" s="1"/>
  <c r="L28" i="71" a="1"/>
  <c r="L28" i="71" s="1"/>
  <c r="L26" i="71"/>
  <c r="DA137" i="3"/>
  <c r="DB132" i="3"/>
  <c r="F88" i="67"/>
  <c r="F60" i="67"/>
  <c r="Q54" i="70"/>
  <c r="N94" i="71"/>
  <c r="R79" i="70"/>
  <c r="R63" i="70"/>
  <c r="R92" i="70"/>
  <c r="R55" i="70"/>
  <c r="R354" i="70"/>
  <c r="R105" i="70"/>
  <c r="R51" i="70"/>
  <c r="R29" i="70"/>
  <c r="R13" i="70"/>
  <c r="S1" i="70"/>
  <c r="R56" i="70"/>
  <c r="N52" i="71"/>
  <c r="O17" i="71"/>
  <c r="H54" i="67"/>
  <c r="H60" i="67" s="1"/>
  <c r="H84" i="67"/>
  <c r="H88" i="67" s="1"/>
  <c r="H55" i="67"/>
  <c r="N52" i="67"/>
  <c r="O17" i="67"/>
  <c r="O11" i="106" s="1"/>
  <c r="N94" i="67"/>
  <c r="R167" i="66"/>
  <c r="R92" i="66"/>
  <c r="R109" i="66"/>
  <c r="R55" i="66"/>
  <c r="R13" i="66"/>
  <c r="S1" i="66"/>
  <c r="R51" i="66"/>
  <c r="R29" i="66"/>
  <c r="R79" i="66"/>
  <c r="R63" i="66"/>
  <c r="R56" i="66"/>
  <c r="H42" i="67"/>
  <c r="Q54" i="66"/>
  <c r="C74" i="3"/>
  <c r="DB74" i="3" s="1"/>
  <c r="AB11" i="106" l="1"/>
  <c r="AF11" i="106"/>
  <c r="K11" i="106"/>
  <c r="AN11" i="106"/>
  <c r="AG11" i="106"/>
  <c r="AO11" i="106"/>
  <c r="AD11" i="106"/>
  <c r="L11" i="106"/>
  <c r="N11" i="106"/>
  <c r="AM11" i="106"/>
  <c r="AR11" i="106"/>
  <c r="AL11" i="106"/>
  <c r="AQ11" i="106"/>
  <c r="J11" i="106"/>
  <c r="AK11" i="106"/>
  <c r="AC11" i="106"/>
  <c r="AE11" i="106"/>
  <c r="AA11" i="106"/>
  <c r="AS11" i="106"/>
  <c r="AH11" i="106"/>
  <c r="M11" i="106"/>
  <c r="AJ11" i="106"/>
  <c r="AP11" i="106"/>
  <c r="AI11" i="106"/>
  <c r="L85" i="71"/>
  <c r="X10" i="106"/>
  <c r="K85" i="67"/>
  <c r="K86" i="67" s="1"/>
  <c r="K85" i="71"/>
  <c r="K86" i="71" s="1"/>
  <c r="W10" i="106"/>
  <c r="L48" i="71"/>
  <c r="N46" i="71"/>
  <c r="Q87" i="70"/>
  <c r="N25" i="71" s="1"/>
  <c r="Q80" i="70"/>
  <c r="N18" i="71" s="1"/>
  <c r="Q81" i="70"/>
  <c r="N19" i="71" s="1"/>
  <c r="Q83" i="70"/>
  <c r="N21" i="71" s="1"/>
  <c r="Q84" i="70"/>
  <c r="N22" i="71" s="1"/>
  <c r="Q82" i="70"/>
  <c r="N20" i="71" s="1"/>
  <c r="Q86" i="70"/>
  <c r="N24" i="71" s="1"/>
  <c r="N97" i="71"/>
  <c r="M45" i="71"/>
  <c r="P88" i="70"/>
  <c r="R75" i="70"/>
  <c r="R84" i="70" s="1"/>
  <c r="O22" i="71" s="1"/>
  <c r="R66" i="70"/>
  <c r="R65" i="70"/>
  <c r="R72" i="70"/>
  <c r="R70" i="70"/>
  <c r="R68" i="70"/>
  <c r="R67" i="70"/>
  <c r="R69" i="70"/>
  <c r="R71" i="70"/>
  <c r="R73" i="70"/>
  <c r="F54" i="71"/>
  <c r="F60" i="71" s="1"/>
  <c r="F55" i="71"/>
  <c r="F56" i="71" s="1"/>
  <c r="F42" i="71"/>
  <c r="G41" i="71" s="1"/>
  <c r="G47" i="71" s="1"/>
  <c r="G49" i="71" s="1"/>
  <c r="L38" i="67"/>
  <c r="L39" i="67" s="1"/>
  <c r="L57" i="67"/>
  <c r="L58" i="67" s="1"/>
  <c r="Q37" i="66"/>
  <c r="Q43" i="66"/>
  <c r="M19" i="67"/>
  <c r="M18" i="67"/>
  <c r="P88" i="66"/>
  <c r="L26" i="67"/>
  <c r="V11" i="106" s="1"/>
  <c r="L27" i="67" a="1"/>
  <c r="L27" i="67" s="1"/>
  <c r="L48" i="67" s="1"/>
  <c r="L28" i="67" a="1"/>
  <c r="L28" i="67" s="1"/>
  <c r="Q32" i="66"/>
  <c r="N32" i="67" s="1"/>
  <c r="N33" i="67"/>
  <c r="K48" i="67"/>
  <c r="R45" i="66"/>
  <c r="R44" i="66"/>
  <c r="R38" i="66"/>
  <c r="R39" i="66"/>
  <c r="R42" i="66"/>
  <c r="R36" i="66"/>
  <c r="R35" i="66"/>
  <c r="R41" i="66"/>
  <c r="R46" i="66"/>
  <c r="R33" i="66" s="1"/>
  <c r="P30" i="66"/>
  <c r="M31" i="67"/>
  <c r="K65" i="67"/>
  <c r="K98" i="67"/>
  <c r="Q40" i="66"/>
  <c r="M24" i="67"/>
  <c r="R69" i="66"/>
  <c r="R72" i="66"/>
  <c r="R67" i="66"/>
  <c r="R65" i="66"/>
  <c r="R66" i="66"/>
  <c r="R70" i="66"/>
  <c r="R73" i="66"/>
  <c r="R68" i="66"/>
  <c r="R71" i="66"/>
  <c r="R75" i="66"/>
  <c r="Q87" i="66"/>
  <c r="Q83" i="66"/>
  <c r="Q85" i="66"/>
  <c r="N46" i="67"/>
  <c r="Q82" i="66"/>
  <c r="N20" i="67" s="1"/>
  <c r="N97" i="67"/>
  <c r="Q84" i="66"/>
  <c r="N22" i="67" s="1"/>
  <c r="Q80" i="66"/>
  <c r="Q81" i="66"/>
  <c r="N19" i="67" s="1"/>
  <c r="Q86" i="66"/>
  <c r="N24" i="67" s="1"/>
  <c r="M45" i="67"/>
  <c r="R54" i="66"/>
  <c r="Q34" i="66"/>
  <c r="Q31" i="66"/>
  <c r="M22" i="67"/>
  <c r="L34" i="67"/>
  <c r="K58" i="71"/>
  <c r="E60" i="67"/>
  <c r="E63" i="67" s="1"/>
  <c r="E64" i="67" s="1"/>
  <c r="E88" i="67"/>
  <c r="E91" i="67" s="1"/>
  <c r="E92" i="67" s="1"/>
  <c r="K39" i="71"/>
  <c r="N33" i="71"/>
  <c r="Q43" i="70"/>
  <c r="Q40" i="70"/>
  <c r="R45" i="70"/>
  <c r="R44" i="70"/>
  <c r="R41" i="70"/>
  <c r="R39" i="70"/>
  <c r="R46" i="70"/>
  <c r="R33" i="70" s="1"/>
  <c r="R38" i="70"/>
  <c r="R42" i="70"/>
  <c r="Q32" i="70"/>
  <c r="N32" i="71" s="1"/>
  <c r="M31" i="71"/>
  <c r="P30" i="70"/>
  <c r="L38" i="71"/>
  <c r="L57" i="71"/>
  <c r="L34" i="71"/>
  <c r="K98" i="71"/>
  <c r="K65" i="71"/>
  <c r="Q37" i="70"/>
  <c r="Q31" i="70"/>
  <c r="M32" i="71"/>
  <c r="F61" i="67"/>
  <c r="F62" i="67" s="1"/>
  <c r="F89" i="67"/>
  <c r="F90" i="67" s="1"/>
  <c r="E89" i="71"/>
  <c r="E90" i="71" s="1"/>
  <c r="E88" i="71"/>
  <c r="E91" i="71" s="1"/>
  <c r="E92" i="71" s="1"/>
  <c r="E60" i="71"/>
  <c r="E63" i="71" s="1"/>
  <c r="E64" i="71" s="1"/>
  <c r="E61" i="71"/>
  <c r="E62" i="71" s="1"/>
  <c r="BI41" i="87"/>
  <c r="BI47" i="87" s="1"/>
  <c r="BI49" i="87" s="1"/>
  <c r="M26" i="71"/>
  <c r="M27" i="71" a="1"/>
  <c r="M27" i="71" s="1"/>
  <c r="M28" i="71" a="1"/>
  <c r="M28" i="71" s="1"/>
  <c r="R54" i="70"/>
  <c r="DA149" i="3"/>
  <c r="DB137" i="3"/>
  <c r="F88" i="71"/>
  <c r="G84" i="67"/>
  <c r="G54" i="67"/>
  <c r="G55" i="67"/>
  <c r="R57" i="70"/>
  <c r="S354" i="70"/>
  <c r="S105" i="70"/>
  <c r="S92" i="70"/>
  <c r="S79" i="70"/>
  <c r="S63" i="70"/>
  <c r="S55" i="70"/>
  <c r="S13" i="70"/>
  <c r="S51" i="70"/>
  <c r="S29" i="70"/>
  <c r="S56" i="70"/>
  <c r="T1" i="70"/>
  <c r="O52" i="71"/>
  <c r="P17" i="71"/>
  <c r="O94" i="71"/>
  <c r="S167" i="66"/>
  <c r="S92" i="66"/>
  <c r="S55" i="66"/>
  <c r="S13" i="66"/>
  <c r="T1" i="66"/>
  <c r="S51" i="66"/>
  <c r="S29" i="66"/>
  <c r="S109" i="66"/>
  <c r="S63" i="66"/>
  <c r="S56" i="66"/>
  <c r="S79" i="66"/>
  <c r="R57" i="66"/>
  <c r="O94" i="67"/>
  <c r="I41" i="67"/>
  <c r="O52" i="67"/>
  <c r="P17" i="67"/>
  <c r="L86" i="71" l="1"/>
  <c r="L85" i="67"/>
  <c r="L86" i="67" s="1"/>
  <c r="M85" i="71"/>
  <c r="Y10" i="106"/>
  <c r="S54" i="66"/>
  <c r="L58" i="71"/>
  <c r="M48" i="71"/>
  <c r="N45" i="71"/>
  <c r="R82" i="70"/>
  <c r="O20" i="71" s="1"/>
  <c r="R87" i="70"/>
  <c r="O25" i="71" s="1"/>
  <c r="R85" i="70"/>
  <c r="O23" i="71" s="1"/>
  <c r="R83" i="70"/>
  <c r="O21" i="71" s="1"/>
  <c r="R80" i="70"/>
  <c r="O18" i="71" s="1"/>
  <c r="DB98" i="70" s="1"/>
  <c r="O97" i="71"/>
  <c r="R81" i="70"/>
  <c r="O19" i="71" s="1"/>
  <c r="O46" i="71"/>
  <c r="Q88" i="70"/>
  <c r="R86" i="70"/>
  <c r="O24" i="71" s="1"/>
  <c r="G42" i="71"/>
  <c r="H41" i="71" s="1"/>
  <c r="H47" i="71" s="1"/>
  <c r="S75" i="70"/>
  <c r="P46" i="71" s="1"/>
  <c r="S68" i="70"/>
  <c r="S72" i="70"/>
  <c r="S66" i="70"/>
  <c r="S70" i="70"/>
  <c r="S67" i="70"/>
  <c r="S73" i="70"/>
  <c r="S65" i="70"/>
  <c r="S69" i="70"/>
  <c r="S71" i="70"/>
  <c r="F63" i="67"/>
  <c r="F64" i="67" s="1"/>
  <c r="R43" i="66"/>
  <c r="N31" i="67"/>
  <c r="N38" i="67" s="1"/>
  <c r="Q30" i="66"/>
  <c r="Q28" i="66" s="1"/>
  <c r="R87" i="66"/>
  <c r="O25" i="67" s="1"/>
  <c r="R83" i="66"/>
  <c r="O21" i="67" s="1"/>
  <c r="O46" i="67"/>
  <c r="R80" i="66"/>
  <c r="R82" i="66"/>
  <c r="O20" i="67" s="1"/>
  <c r="R85" i="66"/>
  <c r="O23" i="67" s="1"/>
  <c r="R81" i="66"/>
  <c r="O19" i="67" s="1"/>
  <c r="O97" i="67"/>
  <c r="R84" i="66"/>
  <c r="R86" i="66"/>
  <c r="R32" i="66"/>
  <c r="O32" i="67" s="1"/>
  <c r="O33" i="67"/>
  <c r="M38" i="67"/>
  <c r="M39" i="67" s="1"/>
  <c r="S65" i="66"/>
  <c r="S67" i="66"/>
  <c r="S69" i="66"/>
  <c r="S66" i="66"/>
  <c r="S73" i="66"/>
  <c r="S68" i="66"/>
  <c r="S70" i="66"/>
  <c r="S71" i="66"/>
  <c r="S72" i="66"/>
  <c r="S75" i="66"/>
  <c r="P28" i="66"/>
  <c r="L65" i="67"/>
  <c r="L98" i="67"/>
  <c r="N23" i="67"/>
  <c r="R37" i="66"/>
  <c r="S36" i="66"/>
  <c r="S46" i="66"/>
  <c r="S33" i="66" s="1"/>
  <c r="S45" i="66"/>
  <c r="S38" i="66"/>
  <c r="S44" i="66"/>
  <c r="S42" i="66"/>
  <c r="S41" i="66"/>
  <c r="S39" i="66"/>
  <c r="S35" i="66"/>
  <c r="M34" i="67"/>
  <c r="N18" i="67"/>
  <c r="Q88" i="66"/>
  <c r="N21" i="67"/>
  <c r="R40" i="66"/>
  <c r="N45" i="67"/>
  <c r="M26" i="67"/>
  <c r="W11" i="106" s="1"/>
  <c r="M28" i="67" a="1"/>
  <c r="M28" i="67" s="1"/>
  <c r="M27" i="67" a="1"/>
  <c r="M27" i="67" s="1"/>
  <c r="M57" i="67"/>
  <c r="N25" i="67"/>
  <c r="R31" i="66"/>
  <c r="R34" i="66"/>
  <c r="F91" i="67"/>
  <c r="F92" i="67" s="1"/>
  <c r="L39" i="71"/>
  <c r="R43" i="70"/>
  <c r="R40" i="70"/>
  <c r="O33" i="71"/>
  <c r="M38" i="71"/>
  <c r="M34" i="71"/>
  <c r="M57" i="71"/>
  <c r="L65" i="71"/>
  <c r="L98" i="71"/>
  <c r="S41" i="70"/>
  <c r="S46" i="70"/>
  <c r="S33" i="70" s="1"/>
  <c r="S45" i="70"/>
  <c r="S39" i="70"/>
  <c r="S38" i="70"/>
  <c r="S42" i="70"/>
  <c r="S44" i="70"/>
  <c r="R37" i="70"/>
  <c r="R31" i="70"/>
  <c r="N31" i="71"/>
  <c r="Q30" i="70"/>
  <c r="Q28" i="70" s="1"/>
  <c r="P28" i="70"/>
  <c r="R32" i="70"/>
  <c r="F89" i="71"/>
  <c r="F90" i="71" s="1"/>
  <c r="F61" i="71"/>
  <c r="F62" i="71" s="1"/>
  <c r="F63" i="71"/>
  <c r="F64" i="71" s="1"/>
  <c r="BI42" i="87"/>
  <c r="BI84" i="87"/>
  <c r="BI54" i="87"/>
  <c r="BI60" i="87" s="1"/>
  <c r="BI55" i="87"/>
  <c r="N27" i="71" a="1"/>
  <c r="N27" i="71" s="1"/>
  <c r="N26" i="71"/>
  <c r="N28" i="71" a="1"/>
  <c r="N28" i="71" s="1"/>
  <c r="S54" i="70"/>
  <c r="DB149" i="3"/>
  <c r="DA150" i="3"/>
  <c r="DB150" i="3" s="1"/>
  <c r="G54" i="71"/>
  <c r="G84" i="71"/>
  <c r="G55" i="71"/>
  <c r="F91" i="71"/>
  <c r="F92" i="71" s="1"/>
  <c r="G56" i="67"/>
  <c r="I47" i="67"/>
  <c r="G60" i="67"/>
  <c r="G61" i="67"/>
  <c r="G88" i="67"/>
  <c r="G89" i="67"/>
  <c r="P52" i="71"/>
  <c r="Q17" i="71"/>
  <c r="S57" i="70"/>
  <c r="P94" i="71"/>
  <c r="T354" i="70"/>
  <c r="T92" i="70"/>
  <c r="T63" i="70"/>
  <c r="T55" i="70"/>
  <c r="T51" i="70"/>
  <c r="T105" i="70"/>
  <c r="T56" i="70"/>
  <c r="U1" i="70"/>
  <c r="T79" i="70"/>
  <c r="T29" i="70"/>
  <c r="T13" i="70"/>
  <c r="S57" i="66"/>
  <c r="P52" i="67"/>
  <c r="Q17" i="67"/>
  <c r="P94" i="67"/>
  <c r="I42" i="67"/>
  <c r="T109" i="66"/>
  <c r="T167" i="66"/>
  <c r="T79" i="66"/>
  <c r="T92" i="66"/>
  <c r="U1" i="66"/>
  <c r="T51" i="66"/>
  <c r="T29" i="66"/>
  <c r="T63" i="66"/>
  <c r="T56" i="66"/>
  <c r="T55" i="66"/>
  <c r="T13" i="66"/>
  <c r="A2" i="47"/>
  <c r="A2" i="4"/>
  <c r="M86" i="71" l="1"/>
  <c r="N85" i="71"/>
  <c r="Z10" i="106"/>
  <c r="M85" i="67"/>
  <c r="M86" i="67" s="1"/>
  <c r="N48" i="71"/>
  <c r="M58" i="71"/>
  <c r="S84" i="70"/>
  <c r="P22" i="71" s="1"/>
  <c r="S80" i="70"/>
  <c r="P18" i="71" s="1"/>
  <c r="H42" i="71"/>
  <c r="I41" i="71" s="1"/>
  <c r="I47" i="71" s="1"/>
  <c r="I49" i="71" s="1"/>
  <c r="I55" i="71" s="1"/>
  <c r="S81" i="70"/>
  <c r="P19" i="71" s="1"/>
  <c r="S86" i="70"/>
  <c r="P24" i="71" s="1"/>
  <c r="S87" i="70"/>
  <c r="P25" i="71" s="1"/>
  <c r="S82" i="70"/>
  <c r="P20" i="71" s="1"/>
  <c r="O45" i="71"/>
  <c r="P97" i="71"/>
  <c r="S83" i="70"/>
  <c r="P21" i="71" s="1"/>
  <c r="S85" i="70"/>
  <c r="P23" i="71" s="1"/>
  <c r="R88" i="70"/>
  <c r="T75" i="70"/>
  <c r="T81" i="70" s="1"/>
  <c r="Q19" i="71" s="1"/>
  <c r="T70" i="70"/>
  <c r="T72" i="70"/>
  <c r="T65" i="70"/>
  <c r="T66" i="70"/>
  <c r="T69" i="70"/>
  <c r="T67" i="70"/>
  <c r="T68" i="70"/>
  <c r="T71" i="70"/>
  <c r="T73" i="70"/>
  <c r="N34" i="67"/>
  <c r="N65" i="67" s="1"/>
  <c r="N39" i="67"/>
  <c r="N57" i="67"/>
  <c r="S40" i="66"/>
  <c r="O31" i="67"/>
  <c r="O34" i="67" s="1"/>
  <c r="R30" i="66"/>
  <c r="R28" i="66" s="1"/>
  <c r="M48" i="67"/>
  <c r="M98" i="67"/>
  <c r="M65" i="67"/>
  <c r="S37" i="66"/>
  <c r="S34" i="66"/>
  <c r="S31" i="66"/>
  <c r="O45" i="67"/>
  <c r="T57" i="66"/>
  <c r="S82" i="66"/>
  <c r="S84" i="66"/>
  <c r="P22" i="67" s="1"/>
  <c r="S81" i="66"/>
  <c r="P19" i="67" s="1"/>
  <c r="S86" i="66"/>
  <c r="P24" i="67" s="1"/>
  <c r="S80" i="66"/>
  <c r="S83" i="66"/>
  <c r="P46" i="67"/>
  <c r="S87" i="66"/>
  <c r="S85" i="66"/>
  <c r="P97" i="67"/>
  <c r="S32" i="66"/>
  <c r="P32" i="67" s="1"/>
  <c r="P33" i="67"/>
  <c r="M58" i="67"/>
  <c r="O24" i="67"/>
  <c r="O18" i="67"/>
  <c r="R88" i="66"/>
  <c r="T65" i="66"/>
  <c r="T67" i="66"/>
  <c r="T70" i="66"/>
  <c r="T69" i="66"/>
  <c r="T68" i="66"/>
  <c r="T71" i="66"/>
  <c r="T73" i="66"/>
  <c r="T72" i="66"/>
  <c r="T66" i="66"/>
  <c r="T75" i="66"/>
  <c r="T39" i="66"/>
  <c r="T35" i="66"/>
  <c r="T46" i="66"/>
  <c r="T33" i="66" s="1"/>
  <c r="T38" i="66"/>
  <c r="T45" i="66"/>
  <c r="T41" i="66"/>
  <c r="T44" i="66"/>
  <c r="T42" i="66"/>
  <c r="T36" i="66"/>
  <c r="N28" i="67" a="1"/>
  <c r="N28" i="67" s="1"/>
  <c r="N27" i="67" a="1"/>
  <c r="N27" i="67" s="1"/>
  <c r="N48" i="67" s="1"/>
  <c r="N26" i="67"/>
  <c r="X11" i="106" s="1"/>
  <c r="S43" i="66"/>
  <c r="O22" i="67"/>
  <c r="M39" i="71"/>
  <c r="P33" i="71"/>
  <c r="S43" i="70"/>
  <c r="S40" i="70"/>
  <c r="O31" i="71"/>
  <c r="R30" i="70"/>
  <c r="O32" i="71"/>
  <c r="M65" i="71"/>
  <c r="M98" i="71"/>
  <c r="T41" i="70"/>
  <c r="T45" i="70"/>
  <c r="T44" i="70"/>
  <c r="T42" i="70"/>
  <c r="T39" i="70"/>
  <c r="T46" i="70"/>
  <c r="T33" i="70" s="1"/>
  <c r="T38" i="70"/>
  <c r="S37" i="70"/>
  <c r="S31" i="70"/>
  <c r="N38" i="71"/>
  <c r="N57" i="71"/>
  <c r="N34" i="71"/>
  <c r="S32" i="70"/>
  <c r="P32" i="71" s="1"/>
  <c r="BI88" i="87"/>
  <c r="BJ41" i="87"/>
  <c r="BJ47" i="87" s="1"/>
  <c r="BJ49" i="87" s="1"/>
  <c r="O28" i="71" a="1"/>
  <c r="O28" i="71" s="1"/>
  <c r="O26" i="71"/>
  <c r="O27" i="71" a="1"/>
  <c r="O27" i="71" s="1"/>
  <c r="T54" i="70"/>
  <c r="G88" i="71"/>
  <c r="G89" i="71"/>
  <c r="G90" i="71" s="1"/>
  <c r="H49" i="71"/>
  <c r="G60" i="71"/>
  <c r="G61" i="71"/>
  <c r="G62" i="71" s="1"/>
  <c r="G56" i="71"/>
  <c r="G91" i="67"/>
  <c r="I49" i="67"/>
  <c r="H56" i="67"/>
  <c r="G90" i="67"/>
  <c r="H89" i="67"/>
  <c r="G63" i="67"/>
  <c r="G62" i="67"/>
  <c r="H61" i="67"/>
  <c r="Q94" i="71"/>
  <c r="U354" i="70"/>
  <c r="U105" i="70"/>
  <c r="U79" i="70"/>
  <c r="U51" i="70"/>
  <c r="U29" i="70"/>
  <c r="U92" i="70"/>
  <c r="U56" i="70"/>
  <c r="U55" i="70"/>
  <c r="U63" i="70"/>
  <c r="U13" i="70"/>
  <c r="V1" i="70"/>
  <c r="Q52" i="71"/>
  <c r="R17" i="71"/>
  <c r="T57" i="70"/>
  <c r="T54" i="66"/>
  <c r="Q52" i="67"/>
  <c r="R17" i="67"/>
  <c r="J41" i="67"/>
  <c r="Q94" i="67"/>
  <c r="U109" i="66"/>
  <c r="U92" i="66"/>
  <c r="U79" i="66"/>
  <c r="U167" i="66"/>
  <c r="U51" i="66"/>
  <c r="U29" i="66"/>
  <c r="U63" i="66"/>
  <c r="U56" i="66"/>
  <c r="V1" i="66"/>
  <c r="U55" i="66"/>
  <c r="U13" i="66"/>
  <c r="C7" i="4"/>
  <c r="C43" i="3"/>
  <c r="DB43" i="3" s="1"/>
  <c r="C40" i="3"/>
  <c r="DB40" i="3" s="1"/>
  <c r="C37" i="3"/>
  <c r="DB37" i="3" s="1"/>
  <c r="C34" i="3"/>
  <c r="DB34" i="3" s="1"/>
  <c r="C11" i="3"/>
  <c r="DB11" i="3" s="1"/>
  <c r="C10" i="3"/>
  <c r="DB10" i="3" s="1"/>
  <c r="C9" i="3"/>
  <c r="DB9" i="3" s="1"/>
  <c r="C8" i="3"/>
  <c r="DB8" i="3" s="1"/>
  <c r="C7" i="3"/>
  <c r="DB7" i="3" s="1"/>
  <c r="N86" i="71" l="1"/>
  <c r="N85" i="67"/>
  <c r="O85" i="71"/>
  <c r="AA10" i="106"/>
  <c r="I10" i="106" s="1"/>
  <c r="I42" i="71"/>
  <c r="J41" i="71" s="1"/>
  <c r="J47" i="71" s="1"/>
  <c r="J49" i="71" s="1"/>
  <c r="J54" i="71" s="1"/>
  <c r="J60" i="71" s="1"/>
  <c r="N58" i="71"/>
  <c r="T83" i="70"/>
  <c r="Q21" i="71" s="1"/>
  <c r="T82" i="70"/>
  <c r="Q20" i="71" s="1"/>
  <c r="O48" i="71"/>
  <c r="S88" i="70"/>
  <c r="T87" i="70"/>
  <c r="Q25" i="71" s="1"/>
  <c r="Q46" i="71"/>
  <c r="T84" i="70"/>
  <c r="Q22" i="71" s="1"/>
  <c r="Q97" i="71"/>
  <c r="T86" i="70"/>
  <c r="Q24" i="71" s="1"/>
  <c r="T85" i="70"/>
  <c r="Q23" i="71" s="1"/>
  <c r="T80" i="70"/>
  <c r="Q18" i="71" s="1"/>
  <c r="P45" i="71"/>
  <c r="U75" i="70"/>
  <c r="U81" i="70" s="1"/>
  <c r="R19" i="71" s="1"/>
  <c r="U68" i="70"/>
  <c r="U72" i="70"/>
  <c r="U67" i="70"/>
  <c r="U69" i="70"/>
  <c r="U66" i="70"/>
  <c r="U65" i="70"/>
  <c r="U70" i="70"/>
  <c r="U73" i="70"/>
  <c r="U71" i="70"/>
  <c r="U57" i="70"/>
  <c r="U54" i="66"/>
  <c r="N98" i="67"/>
  <c r="N39" i="71"/>
  <c r="O57" i="67"/>
  <c r="N58" i="67"/>
  <c r="T37" i="66"/>
  <c r="P45" i="67"/>
  <c r="P25" i="67"/>
  <c r="P20" i="67"/>
  <c r="O98" i="67"/>
  <c r="O65" i="67"/>
  <c r="O38" i="67"/>
  <c r="O39" i="67" s="1"/>
  <c r="T32" i="66"/>
  <c r="Q32" i="67" s="1"/>
  <c r="Q33" i="67"/>
  <c r="P21" i="67"/>
  <c r="U35" i="66"/>
  <c r="U36" i="66"/>
  <c r="U44" i="66"/>
  <c r="U42" i="66"/>
  <c r="U46" i="66"/>
  <c r="U33" i="66" s="1"/>
  <c r="U38" i="66"/>
  <c r="U45" i="66"/>
  <c r="U41" i="66"/>
  <c r="U39" i="66"/>
  <c r="T31" i="66"/>
  <c r="T34" i="66"/>
  <c r="P18" i="67"/>
  <c r="S88" i="66"/>
  <c r="P31" i="67"/>
  <c r="S30" i="66"/>
  <c r="S28" i="66" s="1"/>
  <c r="U66" i="66"/>
  <c r="U65" i="66"/>
  <c r="U67" i="66"/>
  <c r="U73" i="66"/>
  <c r="U68" i="66"/>
  <c r="U71" i="66"/>
  <c r="U69" i="66"/>
  <c r="U70" i="66"/>
  <c r="U72" i="66"/>
  <c r="U75" i="66"/>
  <c r="T43" i="66"/>
  <c r="T40" i="66"/>
  <c r="T87" i="66"/>
  <c r="Q25" i="67" s="1"/>
  <c r="T83" i="66"/>
  <c r="Q21" i="67" s="1"/>
  <c r="Q97" i="67"/>
  <c r="T85" i="66"/>
  <c r="Q23" i="67" s="1"/>
  <c r="T84" i="66"/>
  <c r="T82" i="66"/>
  <c r="Q20" i="67" s="1"/>
  <c r="T81" i="66"/>
  <c r="Q46" i="67"/>
  <c r="T86" i="66"/>
  <c r="T80" i="66"/>
  <c r="O26" i="67"/>
  <c r="Y11" i="106" s="1"/>
  <c r="O28" i="67" a="1"/>
  <c r="O28" i="67" s="1"/>
  <c r="O27" i="67" a="1"/>
  <c r="O27" i="67" s="1"/>
  <c r="O48" i="67" s="1"/>
  <c r="P23" i="67"/>
  <c r="N86" i="67"/>
  <c r="T43" i="70"/>
  <c r="Q33" i="71"/>
  <c r="P31" i="71"/>
  <c r="S30" i="70"/>
  <c r="S28" i="70" s="1"/>
  <c r="R28" i="70"/>
  <c r="N65" i="71"/>
  <c r="N98" i="71"/>
  <c r="T31" i="70"/>
  <c r="T37" i="70"/>
  <c r="T40" i="70"/>
  <c r="O38" i="71"/>
  <c r="O57" i="71"/>
  <c r="O34" i="71"/>
  <c r="U44" i="70"/>
  <c r="U42" i="70"/>
  <c r="U39" i="70"/>
  <c r="U46" i="70"/>
  <c r="U33" i="70" s="1"/>
  <c r="U45" i="70"/>
  <c r="U38" i="70"/>
  <c r="U41" i="70"/>
  <c r="T32" i="70"/>
  <c r="Q32" i="71" s="1"/>
  <c r="BJ42" i="87"/>
  <c r="BJ84" i="87"/>
  <c r="BJ88" i="87" s="1"/>
  <c r="BJ55" i="87"/>
  <c r="BJ54" i="87"/>
  <c r="BJ60" i="87" s="1"/>
  <c r="P26" i="71"/>
  <c r="P85" i="71" s="1"/>
  <c r="P28" i="71" a="1"/>
  <c r="P28" i="71" s="1"/>
  <c r="P27" i="71" a="1"/>
  <c r="P27" i="71" s="1"/>
  <c r="G63" i="71"/>
  <c r="G91" i="71"/>
  <c r="H54" i="71"/>
  <c r="H55" i="71"/>
  <c r="H84" i="71"/>
  <c r="H90" i="67"/>
  <c r="H62" i="67"/>
  <c r="G64" i="67"/>
  <c r="H63" i="67"/>
  <c r="I55" i="67"/>
  <c r="D66" i="67" s="1"/>
  <c r="I84" i="67"/>
  <c r="I54" i="67"/>
  <c r="H91" i="67"/>
  <c r="G92" i="67"/>
  <c r="J47" i="67"/>
  <c r="I84" i="71"/>
  <c r="I88" i="71" s="1"/>
  <c r="I54" i="71"/>
  <c r="I60" i="71" s="1"/>
  <c r="V354" i="70"/>
  <c r="V105" i="70"/>
  <c r="V79" i="70"/>
  <c r="V51" i="70"/>
  <c r="V92" i="70"/>
  <c r="V56" i="70"/>
  <c r="V63" i="70"/>
  <c r="V55" i="70"/>
  <c r="V13" i="70"/>
  <c r="V29" i="70"/>
  <c r="W1" i="70"/>
  <c r="R94" i="71"/>
  <c r="R52" i="71"/>
  <c r="S17" i="71"/>
  <c r="U54" i="70"/>
  <c r="V167" i="66"/>
  <c r="V109" i="66"/>
  <c r="V79" i="66"/>
  <c r="V63" i="66"/>
  <c r="V56" i="66"/>
  <c r="V55" i="66"/>
  <c r="V13" i="66"/>
  <c r="V92" i="66"/>
  <c r="V51" i="66"/>
  <c r="V29" i="66"/>
  <c r="W1" i="66"/>
  <c r="R94" i="67"/>
  <c r="J42" i="67"/>
  <c r="U57" i="66"/>
  <c r="R52" i="67"/>
  <c r="S17" i="67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7" i="3" a="1"/>
  <c r="G27" i="3" s="1"/>
  <c r="C67" i="3"/>
  <c r="DB67" i="3" s="1"/>
  <c r="C68" i="3"/>
  <c r="DB68" i="3" s="1"/>
  <c r="C69" i="3"/>
  <c r="DB69" i="3" s="1"/>
  <c r="C70" i="3"/>
  <c r="DB70" i="3" s="1"/>
  <c r="C71" i="3"/>
  <c r="DB71" i="3" s="1"/>
  <c r="C72" i="3"/>
  <c r="DB72" i="3" s="1"/>
  <c r="C73" i="3"/>
  <c r="DB73" i="3" s="1"/>
  <c r="O86" i="71" l="1"/>
  <c r="P86" i="71" s="1"/>
  <c r="O85" i="67"/>
  <c r="Z11" i="106"/>
  <c r="I11" i="106" s="1"/>
  <c r="P48" i="71"/>
  <c r="O58" i="71"/>
  <c r="J42" i="71"/>
  <c r="K41" i="71" s="1"/>
  <c r="O39" i="71"/>
  <c r="U85" i="70"/>
  <c r="R23" i="71" s="1"/>
  <c r="Q45" i="71"/>
  <c r="U84" i="70"/>
  <c r="R22" i="71" s="1"/>
  <c r="U87" i="70"/>
  <c r="R25" i="71" s="1"/>
  <c r="R97" i="71"/>
  <c r="U82" i="70"/>
  <c r="R20" i="71" s="1"/>
  <c r="U80" i="70"/>
  <c r="R18" i="71" s="1"/>
  <c r="U83" i="70"/>
  <c r="R21" i="71" s="1"/>
  <c r="U86" i="70"/>
  <c r="R24" i="71" s="1"/>
  <c r="R46" i="71"/>
  <c r="T88" i="70"/>
  <c r="V75" i="70"/>
  <c r="V85" i="70" s="1"/>
  <c r="S23" i="71" s="1"/>
  <c r="V67" i="70"/>
  <c r="V68" i="70"/>
  <c r="V70" i="70"/>
  <c r="V72" i="70"/>
  <c r="V66" i="70"/>
  <c r="V65" i="70"/>
  <c r="V73" i="70"/>
  <c r="V69" i="70"/>
  <c r="V71" i="70"/>
  <c r="O58" i="67"/>
  <c r="U37" i="66"/>
  <c r="U40" i="66"/>
  <c r="O86" i="67"/>
  <c r="V54" i="66"/>
  <c r="Q24" i="67"/>
  <c r="P34" i="67"/>
  <c r="P38" i="67"/>
  <c r="P39" i="67" s="1"/>
  <c r="U32" i="66"/>
  <c r="R32" i="67" s="1"/>
  <c r="R33" i="67"/>
  <c r="U83" i="66"/>
  <c r="R21" i="67" s="1"/>
  <c r="R97" i="67"/>
  <c r="U87" i="66"/>
  <c r="R25" i="67" s="1"/>
  <c r="U86" i="66"/>
  <c r="R24" i="67" s="1"/>
  <c r="U82" i="66"/>
  <c r="R20" i="67" s="1"/>
  <c r="U84" i="66"/>
  <c r="R22" i="67" s="1"/>
  <c r="R46" i="67"/>
  <c r="U85" i="66"/>
  <c r="U81" i="66"/>
  <c r="R19" i="67" s="1"/>
  <c r="U80" i="66"/>
  <c r="U31" i="66"/>
  <c r="U34" i="66"/>
  <c r="V46" i="66"/>
  <c r="V33" i="66" s="1"/>
  <c r="V41" i="66"/>
  <c r="V35" i="66"/>
  <c r="V36" i="66"/>
  <c r="V39" i="66"/>
  <c r="V38" i="66"/>
  <c r="V45" i="66"/>
  <c r="V44" i="66"/>
  <c r="V42" i="66"/>
  <c r="V66" i="66"/>
  <c r="V68" i="66"/>
  <c r="V71" i="66"/>
  <c r="V69" i="66"/>
  <c r="V67" i="66"/>
  <c r="V72" i="66"/>
  <c r="V70" i="66"/>
  <c r="V73" i="66"/>
  <c r="V65" i="66"/>
  <c r="V75" i="66"/>
  <c r="Q19" i="67"/>
  <c r="P26" i="67"/>
  <c r="P85" i="67" s="1"/>
  <c r="P28" i="67" a="1"/>
  <c r="P28" i="67" s="1"/>
  <c r="P27" i="67" a="1"/>
  <c r="P27" i="67" s="1"/>
  <c r="P48" i="67" s="1"/>
  <c r="Q22" i="67"/>
  <c r="Q31" i="67"/>
  <c r="Q38" i="67" s="1"/>
  <c r="T30" i="66"/>
  <c r="T28" i="66" s="1"/>
  <c r="Q45" i="67"/>
  <c r="Q18" i="67"/>
  <c r="T88" i="66"/>
  <c r="P57" i="67"/>
  <c r="U43" i="66"/>
  <c r="R33" i="71"/>
  <c r="U40" i="70"/>
  <c r="U43" i="70"/>
  <c r="U32" i="70"/>
  <c r="R32" i="71" s="1"/>
  <c r="T30" i="70"/>
  <c r="T28" i="70" s="1"/>
  <c r="Q31" i="71"/>
  <c r="P38" i="71"/>
  <c r="P34" i="71"/>
  <c r="P57" i="71"/>
  <c r="U31" i="70"/>
  <c r="U37" i="70"/>
  <c r="O65" i="71"/>
  <c r="O98" i="71"/>
  <c r="V39" i="70"/>
  <c r="V44" i="70"/>
  <c r="V46" i="70"/>
  <c r="V33" i="70" s="1"/>
  <c r="V41" i="70"/>
  <c r="V42" i="70"/>
  <c r="V38" i="70"/>
  <c r="V45" i="70"/>
  <c r="BK41" i="87"/>
  <c r="BK47" i="87" s="1"/>
  <c r="BK49" i="87" s="1"/>
  <c r="V57" i="70"/>
  <c r="Q26" i="71"/>
  <c r="Q85" i="71" s="1"/>
  <c r="Q28" i="71" a="1"/>
  <c r="Q28" i="71" s="1"/>
  <c r="Q27" i="71" a="1"/>
  <c r="Q27" i="71" s="1"/>
  <c r="J84" i="71"/>
  <c r="J88" i="71" s="1"/>
  <c r="J55" i="71"/>
  <c r="H60" i="71"/>
  <c r="H63" i="71" s="1"/>
  <c r="H61" i="71"/>
  <c r="H62" i="71" s="1"/>
  <c r="G92" i="71"/>
  <c r="G64" i="71"/>
  <c r="H88" i="71"/>
  <c r="H89" i="71"/>
  <c r="H90" i="71" s="1"/>
  <c r="H56" i="71"/>
  <c r="D66" i="71"/>
  <c r="J49" i="67"/>
  <c r="H64" i="67"/>
  <c r="H92" i="67"/>
  <c r="I60" i="67"/>
  <c r="I63" i="67" s="1"/>
  <c r="I61" i="67"/>
  <c r="I62" i="67" s="1"/>
  <c r="I88" i="67"/>
  <c r="I89" i="67"/>
  <c r="I90" i="67" s="1"/>
  <c r="I56" i="67"/>
  <c r="S94" i="71"/>
  <c r="V54" i="70"/>
  <c r="S52" i="71"/>
  <c r="T17" i="71"/>
  <c r="W92" i="70"/>
  <c r="W56" i="70"/>
  <c r="W105" i="70"/>
  <c r="W354" i="70"/>
  <c r="W63" i="70"/>
  <c r="W55" i="70"/>
  <c r="W79" i="70"/>
  <c r="X1" i="70"/>
  <c r="W51" i="70"/>
  <c r="W29" i="70"/>
  <c r="W13" i="70"/>
  <c r="W167" i="66"/>
  <c r="W79" i="66"/>
  <c r="W109" i="66"/>
  <c r="W92" i="66"/>
  <c r="W55" i="66"/>
  <c r="W13" i="66"/>
  <c r="X1" i="66"/>
  <c r="W63" i="66"/>
  <c r="W56" i="66"/>
  <c r="W51" i="66"/>
  <c r="W29" i="66"/>
  <c r="S52" i="67"/>
  <c r="T17" i="67"/>
  <c r="S94" i="67"/>
  <c r="K41" i="67"/>
  <c r="K47" i="67" s="1"/>
  <c r="K49" i="67" s="1"/>
  <c r="V57" i="66"/>
  <c r="P58" i="71" l="1"/>
  <c r="V80" i="70"/>
  <c r="S18" i="71" s="1"/>
  <c r="P39" i="71"/>
  <c r="R45" i="71"/>
  <c r="Q48" i="71"/>
  <c r="V84" i="70"/>
  <c r="S22" i="71" s="1"/>
  <c r="U88" i="70"/>
  <c r="V86" i="70"/>
  <c r="S24" i="71" s="1"/>
  <c r="S97" i="71"/>
  <c r="V87" i="70"/>
  <c r="S25" i="71" s="1"/>
  <c r="V82" i="70"/>
  <c r="S20" i="71" s="1"/>
  <c r="S46" i="71"/>
  <c r="V81" i="70"/>
  <c r="S19" i="71" s="1"/>
  <c r="V83" i="70"/>
  <c r="S21" i="71" s="1"/>
  <c r="W75" i="70"/>
  <c r="W82" i="70" s="1"/>
  <c r="T20" i="71" s="1"/>
  <c r="W68" i="70"/>
  <c r="W67" i="70"/>
  <c r="W70" i="70"/>
  <c r="W66" i="70"/>
  <c r="W65" i="70"/>
  <c r="W73" i="70"/>
  <c r="W72" i="70"/>
  <c r="W69" i="70"/>
  <c r="W71" i="70"/>
  <c r="P58" i="67"/>
  <c r="Q34" i="67"/>
  <c r="Q65" i="67" s="1"/>
  <c r="P86" i="67"/>
  <c r="W54" i="66"/>
  <c r="Q39" i="67"/>
  <c r="V37" i="66"/>
  <c r="W44" i="66"/>
  <c r="W36" i="66"/>
  <c r="W41" i="66"/>
  <c r="W38" i="66"/>
  <c r="W39" i="66"/>
  <c r="W35" i="66"/>
  <c r="W46" i="66"/>
  <c r="W33" i="66" s="1"/>
  <c r="W45" i="66"/>
  <c r="W42" i="66"/>
  <c r="Q27" i="67" a="1"/>
  <c r="Q27" i="67" s="1"/>
  <c r="Q48" i="67" s="1"/>
  <c r="Q26" i="67"/>
  <c r="Q85" i="67" s="1"/>
  <c r="Q28" i="67" a="1"/>
  <c r="Q28" i="67" s="1"/>
  <c r="V31" i="66"/>
  <c r="V34" i="66"/>
  <c r="V43" i="66"/>
  <c r="V40" i="66"/>
  <c r="R23" i="67"/>
  <c r="P98" i="67"/>
  <c r="P65" i="67"/>
  <c r="S97" i="67"/>
  <c r="S46" i="67"/>
  <c r="V87" i="66"/>
  <c r="S25" i="67" s="1"/>
  <c r="V83" i="66"/>
  <c r="S21" i="67" s="1"/>
  <c r="V82" i="66"/>
  <c r="S20" i="67" s="1"/>
  <c r="V86" i="66"/>
  <c r="V84" i="66"/>
  <c r="V85" i="66"/>
  <c r="S23" i="67" s="1"/>
  <c r="V81" i="66"/>
  <c r="S19" i="67" s="1"/>
  <c r="V80" i="66"/>
  <c r="Q57" i="67"/>
  <c r="W68" i="66"/>
  <c r="W69" i="66"/>
  <c r="W67" i="66"/>
  <c r="W65" i="66"/>
  <c r="W72" i="66"/>
  <c r="W71" i="66"/>
  <c r="W73" i="66"/>
  <c r="W70" i="66"/>
  <c r="W66" i="66"/>
  <c r="W75" i="66"/>
  <c r="R31" i="67"/>
  <c r="R57" i="67" s="1"/>
  <c r="U30" i="66"/>
  <c r="U28" i="66" s="1"/>
  <c r="R45" i="67"/>
  <c r="V32" i="66"/>
  <c r="S32" i="67" s="1"/>
  <c r="S33" i="67"/>
  <c r="R18" i="67"/>
  <c r="U88" i="66"/>
  <c r="S33" i="71"/>
  <c r="V43" i="70"/>
  <c r="V37" i="70"/>
  <c r="V31" i="70"/>
  <c r="W54" i="70"/>
  <c r="Q38" i="71"/>
  <c r="Q57" i="71"/>
  <c r="Q34" i="71"/>
  <c r="V40" i="70"/>
  <c r="R31" i="71"/>
  <c r="U30" i="70"/>
  <c r="U28" i="70" s="1"/>
  <c r="W45" i="70"/>
  <c r="W41" i="70"/>
  <c r="W38" i="70"/>
  <c r="W46" i="70"/>
  <c r="W33" i="70" s="1"/>
  <c r="W39" i="70"/>
  <c r="W44" i="70"/>
  <c r="W42" i="70"/>
  <c r="V32" i="70"/>
  <c r="S32" i="71" s="1"/>
  <c r="P65" i="71"/>
  <c r="P98" i="71"/>
  <c r="BK42" i="87"/>
  <c r="BK54" i="87"/>
  <c r="BK60" i="87" s="1"/>
  <c r="BK84" i="87"/>
  <c r="BK88" i="87" s="1"/>
  <c r="BK55" i="87"/>
  <c r="Q86" i="71"/>
  <c r="R26" i="71"/>
  <c r="R85" i="71" s="1"/>
  <c r="R28" i="71" a="1"/>
  <c r="R28" i="71" s="1"/>
  <c r="R27" i="71" a="1"/>
  <c r="R27" i="71" s="1"/>
  <c r="H64" i="71"/>
  <c r="I61" i="71"/>
  <c r="I62" i="71" s="1"/>
  <c r="I89" i="71"/>
  <c r="I90" i="71" s="1"/>
  <c r="I56" i="71"/>
  <c r="J56" i="71" s="1"/>
  <c r="I63" i="71"/>
  <c r="K47" i="71"/>
  <c r="K49" i="71" s="1"/>
  <c r="K84" i="71" s="1"/>
  <c r="H91" i="71"/>
  <c r="I64" i="67"/>
  <c r="I91" i="67"/>
  <c r="I92" i="67" s="1"/>
  <c r="J54" i="67"/>
  <c r="J61" i="67" s="1"/>
  <c r="J62" i="67" s="1"/>
  <c r="J84" i="67"/>
  <c r="J55" i="67"/>
  <c r="X92" i="70"/>
  <c r="X63" i="70"/>
  <c r="X354" i="70"/>
  <c r="X105" i="70"/>
  <c r="X55" i="70"/>
  <c r="X79" i="70"/>
  <c r="X51" i="70"/>
  <c r="X29" i="70"/>
  <c r="X13" i="70"/>
  <c r="X56" i="70"/>
  <c r="Y1" i="70"/>
  <c r="W57" i="70"/>
  <c r="K42" i="71"/>
  <c r="T52" i="71"/>
  <c r="U17" i="71"/>
  <c r="T94" i="71"/>
  <c r="W57" i="66"/>
  <c r="T94" i="67"/>
  <c r="T52" i="67"/>
  <c r="U17" i="67"/>
  <c r="K54" i="67"/>
  <c r="K60" i="67" s="1"/>
  <c r="K55" i="67"/>
  <c r="K84" i="67"/>
  <c r="K88" i="67" s="1"/>
  <c r="X167" i="66"/>
  <c r="X92" i="66"/>
  <c r="X109" i="66"/>
  <c r="X55" i="66"/>
  <c r="X13" i="66"/>
  <c r="Y1" i="66"/>
  <c r="X79" i="66"/>
  <c r="X51" i="66"/>
  <c r="X29" i="66"/>
  <c r="X63" i="66"/>
  <c r="X56" i="66"/>
  <c r="K42" i="67"/>
  <c r="Y70" i="16"/>
  <c r="X70" i="16"/>
  <c r="W70" i="16"/>
  <c r="V70" i="16"/>
  <c r="U70" i="16"/>
  <c r="T70" i="16"/>
  <c r="T8" i="16" s="1"/>
  <c r="S70" i="16"/>
  <c r="S8" i="16" s="1"/>
  <c r="R70" i="16"/>
  <c r="R8" i="16" s="1"/>
  <c r="Q70" i="16"/>
  <c r="Q8" i="16" s="1"/>
  <c r="P70" i="16"/>
  <c r="P8" i="16" s="1"/>
  <c r="O70" i="16"/>
  <c r="O8" i="16" s="1"/>
  <c r="N70" i="16"/>
  <c r="N8" i="16" s="1"/>
  <c r="M70" i="16"/>
  <c r="M8" i="16" s="1"/>
  <c r="L70" i="16"/>
  <c r="L8" i="16" s="1"/>
  <c r="K70" i="16"/>
  <c r="K8" i="16" s="1"/>
  <c r="J70" i="16"/>
  <c r="J8" i="16" s="1"/>
  <c r="I70" i="16"/>
  <c r="I8" i="16" s="1"/>
  <c r="G70" i="16"/>
  <c r="F70" i="16"/>
  <c r="F8" i="16" s="1"/>
  <c r="E76" i="16"/>
  <c r="E75" i="16"/>
  <c r="E74" i="16"/>
  <c r="E73" i="16"/>
  <c r="E72" i="16"/>
  <c r="E71" i="16"/>
  <c r="E11" i="16"/>
  <c r="E12" i="16"/>
  <c r="E13" i="16"/>
  <c r="E14" i="16"/>
  <c r="E15" i="16"/>
  <c r="E16" i="16"/>
  <c r="E18" i="16"/>
  <c r="E19" i="16"/>
  <c r="E20" i="16"/>
  <c r="E21" i="16"/>
  <c r="E22" i="16"/>
  <c r="E23" i="16"/>
  <c r="E26" i="16"/>
  <c r="E27" i="16"/>
  <c r="E28" i="16"/>
  <c r="E29" i="16"/>
  <c r="E30" i="16"/>
  <c r="E31" i="16"/>
  <c r="E33" i="16"/>
  <c r="E34" i="16"/>
  <c r="E35" i="16"/>
  <c r="E36" i="16"/>
  <c r="E37" i="16"/>
  <c r="E38" i="16"/>
  <c r="E41" i="16"/>
  <c r="E42" i="16"/>
  <c r="E43" i="16"/>
  <c r="E44" i="16"/>
  <c r="E45" i="16"/>
  <c r="E46" i="16"/>
  <c r="E48" i="16"/>
  <c r="E49" i="16"/>
  <c r="E50" i="16"/>
  <c r="E51" i="16"/>
  <c r="E52" i="16"/>
  <c r="E53" i="16"/>
  <c r="E56" i="16"/>
  <c r="E57" i="16"/>
  <c r="E58" i="16"/>
  <c r="E59" i="16"/>
  <c r="E60" i="16"/>
  <c r="E61" i="16"/>
  <c r="E64" i="16"/>
  <c r="E65" i="16"/>
  <c r="E66" i="16"/>
  <c r="E67" i="16"/>
  <c r="E68" i="16"/>
  <c r="E69" i="16"/>
  <c r="Y63" i="16"/>
  <c r="X63" i="16"/>
  <c r="W63" i="16"/>
  <c r="V63" i="16"/>
  <c r="U63" i="16"/>
  <c r="T63" i="16"/>
  <c r="S63" i="16"/>
  <c r="R63" i="16"/>
  <c r="Q63" i="16"/>
  <c r="P63" i="16"/>
  <c r="O63" i="16"/>
  <c r="N63" i="16"/>
  <c r="M63" i="16"/>
  <c r="L63" i="16"/>
  <c r="K63" i="16"/>
  <c r="J63" i="16"/>
  <c r="I63" i="16"/>
  <c r="G63" i="16"/>
  <c r="F63" i="16"/>
  <c r="T55" i="16"/>
  <c r="S55" i="16"/>
  <c r="R55" i="16"/>
  <c r="Q55" i="16"/>
  <c r="P55" i="16"/>
  <c r="O55" i="16"/>
  <c r="N55" i="16"/>
  <c r="M55" i="16"/>
  <c r="L55" i="16"/>
  <c r="K55" i="16"/>
  <c r="J55" i="16"/>
  <c r="I55" i="16"/>
  <c r="G55" i="16"/>
  <c r="F55" i="16"/>
  <c r="Y47" i="16"/>
  <c r="X47" i="16"/>
  <c r="W47" i="16"/>
  <c r="V47" i="16"/>
  <c r="U47" i="16"/>
  <c r="T47" i="16"/>
  <c r="S47" i="16"/>
  <c r="R47" i="16"/>
  <c r="Q47" i="16"/>
  <c r="P47" i="16"/>
  <c r="O47" i="16"/>
  <c r="N47" i="16"/>
  <c r="M47" i="16"/>
  <c r="L47" i="16"/>
  <c r="K47" i="16"/>
  <c r="J47" i="16"/>
  <c r="I47" i="16"/>
  <c r="G47" i="16"/>
  <c r="F47" i="16"/>
  <c r="Y40" i="16"/>
  <c r="X40" i="16"/>
  <c r="W40" i="16"/>
  <c r="V40" i="16"/>
  <c r="U40" i="16"/>
  <c r="T40" i="16"/>
  <c r="S40" i="16"/>
  <c r="R40" i="16"/>
  <c r="Q40" i="16"/>
  <c r="P40" i="16"/>
  <c r="O40" i="16"/>
  <c r="N40" i="16"/>
  <c r="M40" i="16"/>
  <c r="L40" i="16"/>
  <c r="K40" i="16"/>
  <c r="J40" i="16"/>
  <c r="I40" i="16"/>
  <c r="G40" i="16"/>
  <c r="F40" i="16"/>
  <c r="Y32" i="16"/>
  <c r="X32" i="16"/>
  <c r="W32" i="16"/>
  <c r="V32" i="16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G32" i="16"/>
  <c r="F32" i="16"/>
  <c r="Y25" i="16"/>
  <c r="X25" i="16"/>
  <c r="W25" i="16"/>
  <c r="V25" i="16"/>
  <c r="U25" i="16"/>
  <c r="T25" i="16"/>
  <c r="S25" i="16"/>
  <c r="R25" i="16"/>
  <c r="P25" i="16"/>
  <c r="O25" i="16"/>
  <c r="N25" i="16"/>
  <c r="M25" i="16"/>
  <c r="L25" i="16"/>
  <c r="K25" i="16"/>
  <c r="J25" i="16"/>
  <c r="I25" i="16"/>
  <c r="G25" i="16"/>
  <c r="F25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G17" i="16"/>
  <c r="F17" i="16"/>
  <c r="J10" i="16"/>
  <c r="K10" i="16"/>
  <c r="L10" i="16"/>
  <c r="M10" i="16"/>
  <c r="N10" i="16"/>
  <c r="O10" i="16"/>
  <c r="P10" i="16"/>
  <c r="Q10" i="16"/>
  <c r="R10" i="16"/>
  <c r="S10" i="16"/>
  <c r="T10" i="16"/>
  <c r="T9" i="16" s="1"/>
  <c r="U10" i="16"/>
  <c r="V10" i="16"/>
  <c r="W10" i="16"/>
  <c r="X10" i="16"/>
  <c r="Y10" i="16"/>
  <c r="I10" i="16"/>
  <c r="G10" i="16"/>
  <c r="F10" i="16"/>
  <c r="G3" i="16"/>
  <c r="F3" i="16" s="1"/>
  <c r="Q39" i="71" l="1"/>
  <c r="L24" i="16"/>
  <c r="K9" i="16"/>
  <c r="Q58" i="71"/>
  <c r="N9" i="16"/>
  <c r="R24" i="16"/>
  <c r="Q9" i="16"/>
  <c r="Q6" i="16"/>
  <c r="P39" i="16"/>
  <c r="J39" i="16"/>
  <c r="X54" i="66"/>
  <c r="R48" i="71"/>
  <c r="S45" i="71"/>
  <c r="W86" i="70"/>
  <c r="T24" i="71" s="1"/>
  <c r="W87" i="70"/>
  <c r="T25" i="71" s="1"/>
  <c r="T97" i="71"/>
  <c r="W80" i="70"/>
  <c r="T18" i="71" s="1"/>
  <c r="V88" i="70"/>
  <c r="W81" i="70"/>
  <c r="T19" i="71" s="1"/>
  <c r="W83" i="70"/>
  <c r="T21" i="71" s="1"/>
  <c r="W85" i="70"/>
  <c r="T23" i="71" s="1"/>
  <c r="W84" i="70"/>
  <c r="T22" i="71" s="1"/>
  <c r="T46" i="71"/>
  <c r="Q58" i="67"/>
  <c r="R58" i="67" s="1"/>
  <c r="X75" i="70"/>
  <c r="X80" i="70" s="1"/>
  <c r="X65" i="70"/>
  <c r="X67" i="70"/>
  <c r="X68" i="70"/>
  <c r="X72" i="70"/>
  <c r="X66" i="70"/>
  <c r="X73" i="70"/>
  <c r="X69" i="70"/>
  <c r="X71" i="70"/>
  <c r="X70" i="70"/>
  <c r="I24" i="16"/>
  <c r="O24" i="16"/>
  <c r="F39" i="16"/>
  <c r="M39" i="16"/>
  <c r="S39" i="16"/>
  <c r="J24" i="16"/>
  <c r="P24" i="16"/>
  <c r="N39" i="16"/>
  <c r="T39" i="16"/>
  <c r="P9" i="16"/>
  <c r="N24" i="16"/>
  <c r="T24" i="16"/>
  <c r="L39" i="16"/>
  <c r="R39" i="16"/>
  <c r="J54" i="16"/>
  <c r="P54" i="16"/>
  <c r="Q86" i="67"/>
  <c r="Q98" i="67"/>
  <c r="X46" i="66"/>
  <c r="X33" i="66" s="1"/>
  <c r="X42" i="66"/>
  <c r="X45" i="66"/>
  <c r="X44" i="66"/>
  <c r="X36" i="66"/>
  <c r="X35" i="66"/>
  <c r="X41" i="66"/>
  <c r="X38" i="66"/>
  <c r="X39" i="66"/>
  <c r="R26" i="67"/>
  <c r="R85" i="67" s="1"/>
  <c r="R27" i="67" a="1"/>
  <c r="R27" i="67" s="1"/>
  <c r="R48" i="67" s="1"/>
  <c r="R28" i="67" a="1"/>
  <c r="R28" i="67" s="1"/>
  <c r="S22" i="67"/>
  <c r="W31" i="66"/>
  <c r="W34" i="66"/>
  <c r="S45" i="67"/>
  <c r="S24" i="67"/>
  <c r="W37" i="66"/>
  <c r="S18" i="67"/>
  <c r="V88" i="66"/>
  <c r="W40" i="66"/>
  <c r="W86" i="66"/>
  <c r="T24" i="67" s="1"/>
  <c r="W83" i="66"/>
  <c r="T21" i="67" s="1"/>
  <c r="W85" i="66"/>
  <c r="T23" i="67" s="1"/>
  <c r="W80" i="66"/>
  <c r="T46" i="67"/>
  <c r="W87" i="66"/>
  <c r="T25" i="67" s="1"/>
  <c r="W81" i="66"/>
  <c r="T19" i="67" s="1"/>
  <c r="W84" i="66"/>
  <c r="T22" i="67" s="1"/>
  <c r="W82" i="66"/>
  <c r="T20" i="67" s="1"/>
  <c r="T97" i="67"/>
  <c r="V30" i="66"/>
  <c r="V28" i="66" s="1"/>
  <c r="S31" i="67"/>
  <c r="S57" i="67" s="1"/>
  <c r="W32" i="66"/>
  <c r="T32" i="67" s="1"/>
  <c r="T33" i="67"/>
  <c r="X71" i="66"/>
  <c r="X67" i="66"/>
  <c r="X69" i="66"/>
  <c r="X66" i="66"/>
  <c r="X65" i="66"/>
  <c r="X72" i="66"/>
  <c r="X70" i="66"/>
  <c r="X73" i="66"/>
  <c r="X68" i="66"/>
  <c r="X75" i="66"/>
  <c r="R34" i="67"/>
  <c r="R38" i="67"/>
  <c r="R39" i="67" s="1"/>
  <c r="W43" i="66"/>
  <c r="W43" i="70"/>
  <c r="W32" i="70"/>
  <c r="T32" i="71" s="1"/>
  <c r="R38" i="71"/>
  <c r="R57" i="71"/>
  <c r="R34" i="71"/>
  <c r="X44" i="70"/>
  <c r="X46" i="70"/>
  <c r="X33" i="70" s="1"/>
  <c r="X39" i="70"/>
  <c r="X41" i="70"/>
  <c r="X42" i="70"/>
  <c r="X38" i="70"/>
  <c r="X45" i="70"/>
  <c r="S31" i="71"/>
  <c r="V30" i="70"/>
  <c r="V28" i="70" s="1"/>
  <c r="W37" i="70"/>
  <c r="W31" i="70"/>
  <c r="Q98" i="71"/>
  <c r="Q65" i="71"/>
  <c r="W40" i="70"/>
  <c r="X57" i="70"/>
  <c r="T33" i="71"/>
  <c r="R9" i="16"/>
  <c r="L9" i="16"/>
  <c r="G48" i="3"/>
  <c r="Y8" i="16"/>
  <c r="V54" i="16"/>
  <c r="G8" i="16"/>
  <c r="K54" i="16"/>
  <c r="Q54" i="16"/>
  <c r="W54" i="16"/>
  <c r="U8" i="16"/>
  <c r="W8" i="16"/>
  <c r="X8" i="16"/>
  <c r="R54" i="16"/>
  <c r="X54" i="16"/>
  <c r="V8" i="16"/>
  <c r="V39" i="16"/>
  <c r="Y39" i="16"/>
  <c r="G39" i="16"/>
  <c r="X39" i="16"/>
  <c r="I39" i="16"/>
  <c r="O39" i="16"/>
  <c r="X24" i="16"/>
  <c r="U24" i="16"/>
  <c r="N7" i="16"/>
  <c r="T7" i="16"/>
  <c r="M24" i="16"/>
  <c r="S24" i="16"/>
  <c r="Y24" i="16"/>
  <c r="G24" i="16"/>
  <c r="V24" i="16"/>
  <c r="K24" i="16"/>
  <c r="Q24" i="16"/>
  <c r="W24" i="16"/>
  <c r="X9" i="16"/>
  <c r="W9" i="16"/>
  <c r="V9" i="16"/>
  <c r="J9" i="16"/>
  <c r="G54" i="16"/>
  <c r="N54" i="16"/>
  <c r="T54" i="16"/>
  <c r="L54" i="16"/>
  <c r="I54" i="16"/>
  <c r="O54" i="16"/>
  <c r="U54" i="16"/>
  <c r="M54" i="16"/>
  <c r="S54" i="16"/>
  <c r="Y54" i="16"/>
  <c r="F54" i="16"/>
  <c r="K39" i="16"/>
  <c r="Q39" i="16"/>
  <c r="W39" i="16"/>
  <c r="U39" i="16"/>
  <c r="F24" i="16"/>
  <c r="M9" i="16"/>
  <c r="S9" i="16"/>
  <c r="Y9" i="16"/>
  <c r="G9" i="16"/>
  <c r="O9" i="16"/>
  <c r="I9" i="16"/>
  <c r="F9" i="16"/>
  <c r="U6" i="16"/>
  <c r="U9" i="16"/>
  <c r="L7" i="16"/>
  <c r="R7" i="16"/>
  <c r="M6" i="16"/>
  <c r="J7" i="16"/>
  <c r="V7" i="16"/>
  <c r="BL41" i="87"/>
  <c r="BL47" i="87" s="1"/>
  <c r="BL49" i="87" s="1"/>
  <c r="R86" i="71"/>
  <c r="S27" i="71" a="1"/>
  <c r="S27" i="71" s="1"/>
  <c r="S26" i="71"/>
  <c r="S85" i="71" s="1"/>
  <c r="S28" i="71" a="1"/>
  <c r="S28" i="71" s="1"/>
  <c r="J61" i="71"/>
  <c r="J62" i="71" s="1"/>
  <c r="K55" i="71"/>
  <c r="K56" i="71" s="1"/>
  <c r="J89" i="71"/>
  <c r="J90" i="71" s="1"/>
  <c r="K54" i="71"/>
  <c r="K60" i="71" s="1"/>
  <c r="I64" i="71"/>
  <c r="J63" i="71"/>
  <c r="H92" i="71"/>
  <c r="I91" i="71"/>
  <c r="K88" i="71"/>
  <c r="J56" i="67"/>
  <c r="K56" i="67" s="1"/>
  <c r="J89" i="67"/>
  <c r="J90" i="67" s="1"/>
  <c r="J88" i="67"/>
  <c r="J91" i="67" s="1"/>
  <c r="J92" i="67" s="1"/>
  <c r="J60" i="67"/>
  <c r="J63" i="67" s="1"/>
  <c r="J64" i="67" s="1"/>
  <c r="L41" i="71"/>
  <c r="L47" i="71" s="1"/>
  <c r="L49" i="71" s="1"/>
  <c r="U94" i="71"/>
  <c r="U52" i="71"/>
  <c r="V17" i="71"/>
  <c r="Y354" i="70"/>
  <c r="Y105" i="70"/>
  <c r="Y92" i="70"/>
  <c r="Y79" i="70"/>
  <c r="Y55" i="70"/>
  <c r="Y13" i="70"/>
  <c r="Y63" i="70"/>
  <c r="Y51" i="70"/>
  <c r="Y29" i="70"/>
  <c r="Y56" i="70"/>
  <c r="Z1" i="70"/>
  <c r="X54" i="70"/>
  <c r="L41" i="67"/>
  <c r="L47" i="67" s="1"/>
  <c r="L49" i="67" s="1"/>
  <c r="Y167" i="66"/>
  <c r="Y92" i="66"/>
  <c r="Y109" i="66"/>
  <c r="Y55" i="66"/>
  <c r="Y13" i="66"/>
  <c r="Z1" i="66"/>
  <c r="Y79" i="66"/>
  <c r="Y51" i="66"/>
  <c r="Y29" i="66"/>
  <c r="Y63" i="66"/>
  <c r="Y56" i="66"/>
  <c r="X57" i="66"/>
  <c r="U94" i="67"/>
  <c r="K61" i="67"/>
  <c r="U52" i="67"/>
  <c r="V17" i="67"/>
  <c r="I7" i="16"/>
  <c r="Q7" i="16"/>
  <c r="V6" i="16"/>
  <c r="N6" i="16"/>
  <c r="K7" i="16"/>
  <c r="S7" i="16"/>
  <c r="Y7" i="16"/>
  <c r="G6" i="16"/>
  <c r="M7" i="16"/>
  <c r="U7" i="16"/>
  <c r="J6" i="16"/>
  <c r="Y6" i="16"/>
  <c r="F7" i="16"/>
  <c r="O7" i="16"/>
  <c r="W7" i="16"/>
  <c r="G7" i="16"/>
  <c r="T6" i="16"/>
  <c r="R6" i="16"/>
  <c r="R5" i="16" s="1"/>
  <c r="X6" i="16"/>
  <c r="P6" i="16"/>
  <c r="P7" i="16"/>
  <c r="X7" i="16"/>
  <c r="W6" i="16"/>
  <c r="O6" i="16"/>
  <c r="H10" i="16"/>
  <c r="F6" i="16"/>
  <c r="S6" i="16"/>
  <c r="K6" i="16"/>
  <c r="L6" i="16"/>
  <c r="I6" i="16"/>
  <c r="H63" i="16"/>
  <c r="H25" i="16"/>
  <c r="H47" i="16"/>
  <c r="H32" i="16"/>
  <c r="H17" i="16"/>
  <c r="H55" i="16"/>
  <c r="H70" i="16"/>
  <c r="H40" i="16"/>
  <c r="U3" i="16"/>
  <c r="V3" i="16" s="1"/>
  <c r="W3" i="16" s="1"/>
  <c r="X3" i="16" s="1"/>
  <c r="Y3" i="16" s="1"/>
  <c r="C54" i="16"/>
  <c r="C39" i="16"/>
  <c r="C24" i="16"/>
  <c r="C9" i="16"/>
  <c r="G8" i="3" a="1"/>
  <c r="G8" i="3" s="1"/>
  <c r="G9" i="3" a="1"/>
  <c r="G9" i="3" s="1"/>
  <c r="G10" i="3" a="1"/>
  <c r="G10" i="3" s="1"/>
  <c r="G11" i="3" a="1"/>
  <c r="G11" i="3" s="1"/>
  <c r="G7" i="3" a="1"/>
  <c r="G7" i="3" s="1"/>
  <c r="G14" i="3" a="1"/>
  <c r="G14" i="3" s="1"/>
  <c r="G15" i="3" a="1"/>
  <c r="G15" i="3" s="1"/>
  <c r="R39" i="71" l="1"/>
  <c r="Q5" i="16"/>
  <c r="R58" i="71"/>
  <c r="S48" i="71"/>
  <c r="L5" i="16"/>
  <c r="X81" i="70"/>
  <c r="U19" i="71" s="1"/>
  <c r="X84" i="70"/>
  <c r="U22" i="71" s="1"/>
  <c r="U46" i="71"/>
  <c r="X83" i="70"/>
  <c r="U21" i="71" s="1"/>
  <c r="X82" i="70"/>
  <c r="U20" i="71" s="1"/>
  <c r="X85" i="70"/>
  <c r="U23" i="71" s="1"/>
  <c r="U97" i="71"/>
  <c r="X87" i="70"/>
  <c r="U25" i="71" s="1"/>
  <c r="X86" i="70"/>
  <c r="U24" i="71" s="1"/>
  <c r="T45" i="71"/>
  <c r="W88" i="70"/>
  <c r="Y75" i="70"/>
  <c r="V97" i="71" s="1"/>
  <c r="Y66" i="70"/>
  <c r="Y72" i="70"/>
  <c r="Y70" i="70"/>
  <c r="Y65" i="70"/>
  <c r="Y68" i="70"/>
  <c r="Y69" i="70"/>
  <c r="Y67" i="70"/>
  <c r="Y73" i="70"/>
  <c r="Y71" i="70"/>
  <c r="R86" i="67"/>
  <c r="N5" i="16"/>
  <c r="T5" i="16"/>
  <c r="J5" i="16"/>
  <c r="X43" i="66"/>
  <c r="X40" i="66"/>
  <c r="T18" i="67"/>
  <c r="W88" i="66"/>
  <c r="S27" i="67" a="1"/>
  <c r="S27" i="67" s="1"/>
  <c r="S48" i="67" s="1"/>
  <c r="S26" i="67"/>
  <c r="S85" i="67" s="1"/>
  <c r="S28" i="67" a="1"/>
  <c r="S28" i="67" s="1"/>
  <c r="X32" i="66"/>
  <c r="U32" i="67" s="1"/>
  <c r="U33" i="67"/>
  <c r="T31" i="67"/>
  <c r="T38" i="67" s="1"/>
  <c r="W30" i="66"/>
  <c r="W28" i="66" s="1"/>
  <c r="T45" i="67"/>
  <c r="Y54" i="66"/>
  <c r="R65" i="67"/>
  <c r="R98" i="67"/>
  <c r="X37" i="66"/>
  <c r="Y71" i="66"/>
  <c r="Y69" i="66"/>
  <c r="Y65" i="66"/>
  <c r="Y68" i="66"/>
  <c r="Y66" i="66"/>
  <c r="Y70" i="66"/>
  <c r="Y67" i="66"/>
  <c r="Y72" i="66"/>
  <c r="Y73" i="66"/>
  <c r="Y75" i="66"/>
  <c r="X86" i="66"/>
  <c r="U24" i="67" s="1"/>
  <c r="X87" i="66"/>
  <c r="U25" i="67" s="1"/>
  <c r="X81" i="66"/>
  <c r="U19" i="67" s="1"/>
  <c r="X80" i="66"/>
  <c r="X84" i="66"/>
  <c r="U22" i="67" s="1"/>
  <c r="X83" i="66"/>
  <c r="U21" i="67" s="1"/>
  <c r="X82" i="66"/>
  <c r="U20" i="67" s="1"/>
  <c r="U46" i="67"/>
  <c r="X85" i="66"/>
  <c r="U23" i="67" s="1"/>
  <c r="U97" i="67"/>
  <c r="S34" i="67"/>
  <c r="S38" i="67"/>
  <c r="S39" i="67" s="1"/>
  <c r="Y35" i="66"/>
  <c r="Y39" i="66"/>
  <c r="Y36" i="66"/>
  <c r="Y46" i="66"/>
  <c r="Y33" i="66" s="1"/>
  <c r="Y45" i="66"/>
  <c r="Y38" i="66"/>
  <c r="Y44" i="66"/>
  <c r="Y41" i="66"/>
  <c r="Y42" i="66"/>
  <c r="X31" i="66"/>
  <c r="X34" i="66"/>
  <c r="S58" i="67"/>
  <c r="U33" i="71"/>
  <c r="X43" i="70"/>
  <c r="X37" i="70"/>
  <c r="X31" i="70"/>
  <c r="R98" i="71"/>
  <c r="R65" i="71"/>
  <c r="Y54" i="70"/>
  <c r="T31" i="71"/>
  <c r="W30" i="70"/>
  <c r="W28" i="70" s="1"/>
  <c r="Y42" i="70"/>
  <c r="Y46" i="70"/>
  <c r="Y33" i="70" s="1"/>
  <c r="Y38" i="70"/>
  <c r="Y44" i="70"/>
  <c r="Y45" i="70"/>
  <c r="Y39" i="70"/>
  <c r="Y41" i="70"/>
  <c r="X40" i="70"/>
  <c r="X32" i="70"/>
  <c r="U32" i="71" s="1"/>
  <c r="S38" i="71"/>
  <c r="S34" i="71"/>
  <c r="S57" i="71"/>
  <c r="G49" i="3"/>
  <c r="H47" i="3"/>
  <c r="G47" i="3" s="1"/>
  <c r="U5" i="16"/>
  <c r="E47" i="16"/>
  <c r="E32" i="16"/>
  <c r="M5" i="16"/>
  <c r="V5" i="16"/>
  <c r="H54" i="16"/>
  <c r="E54" i="16" s="1"/>
  <c r="E63" i="16"/>
  <c r="H39" i="16"/>
  <c r="E39" i="16" s="1"/>
  <c r="H24" i="16"/>
  <c r="E24" i="16" s="1"/>
  <c r="E10" i="16"/>
  <c r="H9" i="16"/>
  <c r="E9" i="16" s="1"/>
  <c r="S86" i="71"/>
  <c r="BL42" i="87"/>
  <c r="BL84" i="87"/>
  <c r="BL55" i="87"/>
  <c r="BL54" i="87"/>
  <c r="BL60" i="87" s="1"/>
  <c r="U18" i="71"/>
  <c r="T27" i="71" a="1"/>
  <c r="T27" i="71" s="1"/>
  <c r="T26" i="71"/>
  <c r="T85" i="71" s="1"/>
  <c r="T28" i="71" a="1"/>
  <c r="T28" i="71" s="1"/>
  <c r="K61" i="71"/>
  <c r="K62" i="71" s="1"/>
  <c r="K89" i="71"/>
  <c r="K90" i="71" s="1"/>
  <c r="J64" i="71"/>
  <c r="J91" i="71"/>
  <c r="I92" i="71"/>
  <c r="K63" i="71"/>
  <c r="K91" i="67"/>
  <c r="K92" i="67" s="1"/>
  <c r="K89" i="67"/>
  <c r="K90" i="67" s="1"/>
  <c r="K63" i="67"/>
  <c r="K64" i="67" s="1"/>
  <c r="Z354" i="70"/>
  <c r="Z105" i="70"/>
  <c r="Z92" i="70"/>
  <c r="Z55" i="70"/>
  <c r="Z63" i="70"/>
  <c r="Z79" i="70"/>
  <c r="Z51" i="70"/>
  <c r="Z56" i="70"/>
  <c r="Z13" i="70"/>
  <c r="AA1" i="70"/>
  <c r="Z29" i="70"/>
  <c r="Y57" i="70"/>
  <c r="V52" i="71"/>
  <c r="W17" i="71"/>
  <c r="V94" i="71"/>
  <c r="L55" i="71"/>
  <c r="L84" i="71"/>
  <c r="L54" i="71"/>
  <c r="L42" i="71"/>
  <c r="V94" i="67"/>
  <c r="Z109" i="66"/>
  <c r="Z92" i="66"/>
  <c r="Z79" i="66"/>
  <c r="Z167" i="66"/>
  <c r="AA1" i="66"/>
  <c r="Z51" i="66"/>
  <c r="Z29" i="66"/>
  <c r="Z63" i="66"/>
  <c r="Z56" i="66"/>
  <c r="Z55" i="66"/>
  <c r="Z13" i="66"/>
  <c r="L55" i="67"/>
  <c r="L84" i="67"/>
  <c r="L54" i="67"/>
  <c r="V52" i="67"/>
  <c r="W17" i="67"/>
  <c r="L42" i="67"/>
  <c r="Y57" i="66"/>
  <c r="K62" i="67"/>
  <c r="I5" i="16"/>
  <c r="S5" i="16"/>
  <c r="Y5" i="16"/>
  <c r="O5" i="16"/>
  <c r="F5" i="16"/>
  <c r="K5" i="16"/>
  <c r="X5" i="16"/>
  <c r="W5" i="16"/>
  <c r="P5" i="16"/>
  <c r="G5" i="16"/>
  <c r="E25" i="16"/>
  <c r="E40" i="16"/>
  <c r="E70" i="16"/>
  <c r="H8" i="16"/>
  <c r="E8" i="16" s="1"/>
  <c r="E55" i="16"/>
  <c r="E17" i="16"/>
  <c r="H7" i="16"/>
  <c r="E7" i="16" s="1"/>
  <c r="H6" i="16"/>
  <c r="S39" i="71" l="1"/>
  <c r="S58" i="71"/>
  <c r="Z57" i="66"/>
  <c r="Y85" i="70"/>
  <c r="V23" i="71" s="1"/>
  <c r="T48" i="71"/>
  <c r="Y83" i="70"/>
  <c r="V21" i="71" s="1"/>
  <c r="Y81" i="70"/>
  <c r="V19" i="71" s="1"/>
  <c r="Y84" i="70"/>
  <c r="V22" i="71" s="1"/>
  <c r="Y87" i="70"/>
  <c r="V25" i="71" s="1"/>
  <c r="V46" i="71"/>
  <c r="Y82" i="70"/>
  <c r="V20" i="71" s="1"/>
  <c r="Y80" i="70"/>
  <c r="V18" i="71" s="1"/>
  <c r="Y86" i="70"/>
  <c r="V24" i="71" s="1"/>
  <c r="X88" i="70"/>
  <c r="U45" i="71"/>
  <c r="Z57" i="70"/>
  <c r="S86" i="67"/>
  <c r="Z75" i="70"/>
  <c r="Z82" i="70" s="1"/>
  <c r="W20" i="71" s="1"/>
  <c r="Z70" i="70"/>
  <c r="Z66" i="70"/>
  <c r="Z65" i="70"/>
  <c r="Z72" i="70"/>
  <c r="Z68" i="70"/>
  <c r="Z67" i="70"/>
  <c r="Z73" i="70"/>
  <c r="Z69" i="70"/>
  <c r="Z71" i="70"/>
  <c r="Y40" i="66"/>
  <c r="Y43" i="66"/>
  <c r="Y31" i="66"/>
  <c r="Y34" i="66"/>
  <c r="T39" i="67"/>
  <c r="Y37" i="66"/>
  <c r="Y86" i="66"/>
  <c r="V24" i="67" s="1"/>
  <c r="Y80" i="66"/>
  <c r="Y84" i="66"/>
  <c r="V22" i="67" s="1"/>
  <c r="Y82" i="66"/>
  <c r="V20" i="67" s="1"/>
  <c r="Y85" i="66"/>
  <c r="V23" i="67" s="1"/>
  <c r="Y81" i="66"/>
  <c r="V19" i="67" s="1"/>
  <c r="Y83" i="66"/>
  <c r="V21" i="67" s="1"/>
  <c r="V97" i="67"/>
  <c r="V46" i="67"/>
  <c r="Y87" i="66"/>
  <c r="V25" i="67" s="1"/>
  <c r="U45" i="67"/>
  <c r="T26" i="67"/>
  <c r="T85" i="67" s="1"/>
  <c r="T28" i="67" a="1"/>
  <c r="T28" i="67" s="1"/>
  <c r="T27" i="67" a="1"/>
  <c r="T27" i="67" s="1"/>
  <c r="T48" i="67" s="1"/>
  <c r="S98" i="67"/>
  <c r="S65" i="67"/>
  <c r="T57" i="67"/>
  <c r="T58" i="67" s="1"/>
  <c r="Z69" i="66"/>
  <c r="Z68" i="66"/>
  <c r="Z71" i="66"/>
  <c r="Z73" i="66"/>
  <c r="Z66" i="66"/>
  <c r="Z65" i="66"/>
  <c r="Z72" i="66"/>
  <c r="Z70" i="66"/>
  <c r="Z67" i="66"/>
  <c r="Z75" i="66"/>
  <c r="U31" i="67"/>
  <c r="U38" i="67" s="1"/>
  <c r="X30" i="66"/>
  <c r="X28" i="66" s="1"/>
  <c r="U18" i="67"/>
  <c r="X88" i="66"/>
  <c r="Z36" i="66"/>
  <c r="Z39" i="66"/>
  <c r="Z35" i="66"/>
  <c r="Z46" i="66"/>
  <c r="Z33" i="66" s="1"/>
  <c r="Z38" i="66"/>
  <c r="Z45" i="66"/>
  <c r="Z41" i="66"/>
  <c r="Z44" i="66"/>
  <c r="Z42" i="66"/>
  <c r="Y32" i="66"/>
  <c r="V32" i="67" s="1"/>
  <c r="V33" i="67"/>
  <c r="T34" i="67"/>
  <c r="Y40" i="70"/>
  <c r="V33" i="71"/>
  <c r="V45" i="71" s="1"/>
  <c r="Y31" i="70"/>
  <c r="Y37" i="70"/>
  <c r="Z46" i="70"/>
  <c r="Z33" i="70" s="1"/>
  <c r="Z44" i="70"/>
  <c r="Z39" i="70"/>
  <c r="Z45" i="70"/>
  <c r="Z41" i="70"/>
  <c r="Z38" i="70"/>
  <c r="Z42" i="70"/>
  <c r="U31" i="71"/>
  <c r="X30" i="70"/>
  <c r="X28" i="70" s="1"/>
  <c r="S98" i="71"/>
  <c r="S65" i="71"/>
  <c r="Y32" i="70"/>
  <c r="V32" i="71" s="1"/>
  <c r="T38" i="71"/>
  <c r="T57" i="71"/>
  <c r="T34" i="71"/>
  <c r="Y43" i="70"/>
  <c r="T86" i="71"/>
  <c r="K64" i="71"/>
  <c r="BL88" i="87"/>
  <c r="BM41" i="87"/>
  <c r="BM47" i="87" s="1"/>
  <c r="BM49" i="87" s="1"/>
  <c r="U27" i="71" a="1"/>
  <c r="U27" i="71" s="1"/>
  <c r="U28" i="71" a="1"/>
  <c r="U28" i="71" s="1"/>
  <c r="U26" i="71"/>
  <c r="U85" i="71" s="1"/>
  <c r="L60" i="71"/>
  <c r="L63" i="71" s="1"/>
  <c r="J92" i="71"/>
  <c r="K91" i="71"/>
  <c r="L88" i="67"/>
  <c r="L91" i="67" s="1"/>
  <c r="L92" i="67" s="1"/>
  <c r="L60" i="67"/>
  <c r="L63" i="67" s="1"/>
  <c r="L64" i="67" s="1"/>
  <c r="L61" i="71"/>
  <c r="L62" i="71" s="1"/>
  <c r="AA354" i="70"/>
  <c r="AA105" i="70"/>
  <c r="AA79" i="70"/>
  <c r="AA92" i="70"/>
  <c r="AA63" i="70"/>
  <c r="AA51" i="70"/>
  <c r="AA29" i="70"/>
  <c r="AA56" i="70"/>
  <c r="AA13" i="70"/>
  <c r="AB1" i="70"/>
  <c r="AA55" i="70"/>
  <c r="W52" i="71"/>
  <c r="X17" i="71"/>
  <c r="M41" i="71"/>
  <c r="M47" i="71" s="1"/>
  <c r="M49" i="71" s="1"/>
  <c r="Z54" i="70"/>
  <c r="L56" i="71"/>
  <c r="W94" i="71"/>
  <c r="L88" i="71"/>
  <c r="L89" i="71"/>
  <c r="L61" i="67"/>
  <c r="L62" i="67" s="1"/>
  <c r="L89" i="67"/>
  <c r="L90" i="67" s="1"/>
  <c r="M41" i="67"/>
  <c r="M47" i="67" s="1"/>
  <c r="M49" i="67" s="1"/>
  <c r="W52" i="67"/>
  <c r="X17" i="67"/>
  <c r="AA109" i="66"/>
  <c r="AA92" i="66"/>
  <c r="AA79" i="66"/>
  <c r="AA167" i="66"/>
  <c r="AA51" i="66"/>
  <c r="AA29" i="66"/>
  <c r="AA63" i="66"/>
  <c r="AA56" i="66"/>
  <c r="AB1" i="66"/>
  <c r="AA13" i="66"/>
  <c r="AA55" i="66"/>
  <c r="Z54" i="66"/>
  <c r="W94" i="67"/>
  <c r="L56" i="67"/>
  <c r="H5" i="16"/>
  <c r="E5" i="16" s="1"/>
  <c r="E6" i="16"/>
  <c r="T39" i="71" l="1"/>
  <c r="T58" i="71"/>
  <c r="AA54" i="66"/>
  <c r="U48" i="71"/>
  <c r="T86" i="67"/>
  <c r="Y88" i="70"/>
  <c r="W46" i="71"/>
  <c r="Z85" i="70"/>
  <c r="W23" i="71" s="1"/>
  <c r="Z84" i="70"/>
  <c r="W22" i="71" s="1"/>
  <c r="Z80" i="70"/>
  <c r="W18" i="71" s="1"/>
  <c r="Z83" i="70"/>
  <c r="W21" i="71" s="1"/>
  <c r="W97" i="71"/>
  <c r="Z87" i="70"/>
  <c r="W25" i="71" s="1"/>
  <c r="Z81" i="70"/>
  <c r="W19" i="71" s="1"/>
  <c r="Z86" i="70"/>
  <c r="W24" i="71" s="1"/>
  <c r="AA75" i="70"/>
  <c r="AA83" i="70" s="1"/>
  <c r="X21" i="71" s="1"/>
  <c r="AA66" i="70"/>
  <c r="AA70" i="70"/>
  <c r="AA72" i="70"/>
  <c r="AA65" i="70"/>
  <c r="AA68" i="70"/>
  <c r="AA67" i="70"/>
  <c r="AA73" i="70"/>
  <c r="AA69" i="70"/>
  <c r="AA71" i="70"/>
  <c r="Z40" i="66"/>
  <c r="Z32" i="66"/>
  <c r="W32" i="67" s="1"/>
  <c r="U39" i="67"/>
  <c r="Z34" i="66"/>
  <c r="Z31" i="66"/>
  <c r="Z43" i="66"/>
  <c r="U34" i="67"/>
  <c r="AA45" i="66"/>
  <c r="AA41" i="66"/>
  <c r="AA35" i="66"/>
  <c r="AA42" i="66"/>
  <c r="AA44" i="66"/>
  <c r="AA46" i="66"/>
  <c r="AA33" i="66" s="1"/>
  <c r="AA38" i="66"/>
  <c r="AA39" i="66"/>
  <c r="AA36" i="66"/>
  <c r="W33" i="67"/>
  <c r="Z84" i="66"/>
  <c r="W22" i="67" s="1"/>
  <c r="Z80" i="66"/>
  <c r="W97" i="67"/>
  <c r="Z81" i="66"/>
  <c r="W19" i="67" s="1"/>
  <c r="Z87" i="66"/>
  <c r="W25" i="67" s="1"/>
  <c r="Z86" i="66"/>
  <c r="W24" i="67" s="1"/>
  <c r="W46" i="67"/>
  <c r="Z85" i="66"/>
  <c r="W23" i="67" s="1"/>
  <c r="Z82" i="66"/>
  <c r="W20" i="67" s="1"/>
  <c r="Z83" i="66"/>
  <c r="W21" i="67" s="1"/>
  <c r="T98" i="67"/>
  <c r="T65" i="67"/>
  <c r="AA71" i="66"/>
  <c r="AA66" i="66"/>
  <c r="AA68" i="66"/>
  <c r="AA67" i="66"/>
  <c r="AA65" i="66"/>
  <c r="AA73" i="66"/>
  <c r="AA70" i="66"/>
  <c r="AA72" i="66"/>
  <c r="AA69" i="66"/>
  <c r="AA75" i="66"/>
  <c r="V45" i="67"/>
  <c r="Z37" i="66"/>
  <c r="U27" i="67" a="1"/>
  <c r="U27" i="67" s="1"/>
  <c r="U48" i="67" s="1"/>
  <c r="U26" i="67"/>
  <c r="U85" i="67" s="1"/>
  <c r="U28" i="67" a="1"/>
  <c r="U28" i="67" s="1"/>
  <c r="V18" i="67"/>
  <c r="Y88" i="66"/>
  <c r="V31" i="67"/>
  <c r="V38" i="67" s="1"/>
  <c r="Y30" i="66"/>
  <c r="Y28" i="66" s="1"/>
  <c r="U57" i="67"/>
  <c r="U58" i="67" s="1"/>
  <c r="Z43" i="70"/>
  <c r="W33" i="71"/>
  <c r="T98" i="71"/>
  <c r="T65" i="71"/>
  <c r="Z32" i="70"/>
  <c r="W32" i="71" s="1"/>
  <c r="U38" i="71"/>
  <c r="U57" i="71"/>
  <c r="U34" i="71"/>
  <c r="Z31" i="70"/>
  <c r="Z37" i="70"/>
  <c r="Z40" i="70"/>
  <c r="V31" i="71"/>
  <c r="Y30" i="70"/>
  <c r="Y28" i="70" s="1"/>
  <c r="AA46" i="70"/>
  <c r="AA33" i="70" s="1"/>
  <c r="AA45" i="70"/>
  <c r="AA38" i="70"/>
  <c r="AA41" i="70"/>
  <c r="AA44" i="70"/>
  <c r="AA39" i="70"/>
  <c r="AA42" i="70"/>
  <c r="U86" i="71"/>
  <c r="L64" i="71"/>
  <c r="BM42" i="87"/>
  <c r="BM54" i="87"/>
  <c r="BM84" i="87"/>
  <c r="BM88" i="87" s="1"/>
  <c r="BM55" i="87"/>
  <c r="AA54" i="70"/>
  <c r="V28" i="71" a="1"/>
  <c r="V28" i="71" s="1"/>
  <c r="V26" i="71"/>
  <c r="V85" i="71" s="1"/>
  <c r="V27" i="71" a="1"/>
  <c r="V27" i="71" s="1"/>
  <c r="V48" i="71" s="1"/>
  <c r="L91" i="71"/>
  <c r="K92" i="71"/>
  <c r="M84" i="71"/>
  <c r="M88" i="71" s="1"/>
  <c r="M55" i="71"/>
  <c r="M54" i="71"/>
  <c r="L90" i="71"/>
  <c r="X52" i="71"/>
  <c r="Y17" i="71"/>
  <c r="X94" i="71"/>
  <c r="AA57" i="70"/>
  <c r="M42" i="71"/>
  <c r="AB354" i="70"/>
  <c r="AB92" i="70"/>
  <c r="AB51" i="70"/>
  <c r="AB105" i="70"/>
  <c r="AB79" i="70"/>
  <c r="AB56" i="70"/>
  <c r="AB55" i="70"/>
  <c r="AB13" i="70"/>
  <c r="AB63" i="70"/>
  <c r="AB29" i="70"/>
  <c r="AC1" i="70"/>
  <c r="X94" i="67"/>
  <c r="X52" i="67"/>
  <c r="Y17" i="67"/>
  <c r="AA57" i="66"/>
  <c r="M42" i="67"/>
  <c r="M84" i="67"/>
  <c r="M54" i="67"/>
  <c r="M55" i="67"/>
  <c r="AB167" i="66"/>
  <c r="AB92" i="66"/>
  <c r="AB109" i="66"/>
  <c r="AB79" i="66"/>
  <c r="AB63" i="66"/>
  <c r="AB56" i="66"/>
  <c r="AB55" i="66"/>
  <c r="AB13" i="66"/>
  <c r="AB51" i="66"/>
  <c r="AB29" i="66"/>
  <c r="AC1" i="66"/>
  <c r="G114" i="15"/>
  <c r="G108" i="15"/>
  <c r="G102" i="15"/>
  <c r="G96" i="15"/>
  <c r="G90" i="15"/>
  <c r="G84" i="15"/>
  <c r="G75" i="15"/>
  <c r="G26" i="15"/>
  <c r="G27" i="15"/>
  <c r="G29" i="15"/>
  <c r="G30" i="15"/>
  <c r="G32" i="15"/>
  <c r="G33" i="15"/>
  <c r="G35" i="15"/>
  <c r="G36" i="15"/>
  <c r="G37" i="15"/>
  <c r="G14" i="15" a="1"/>
  <c r="G14" i="15" s="1"/>
  <c r="G13" i="15" a="1"/>
  <c r="G13" i="15" s="1"/>
  <c r="G7" i="15" a="1"/>
  <c r="G7" i="15" s="1"/>
  <c r="G8" i="15" a="1"/>
  <c r="G8" i="15" s="1"/>
  <c r="G9" i="15" a="1"/>
  <c r="G9" i="15" s="1"/>
  <c r="G10" i="15" a="1"/>
  <c r="G10" i="15" s="1"/>
  <c r="G6" i="15" a="1"/>
  <c r="G6" i="15" s="1"/>
  <c r="U39" i="71" l="1"/>
  <c r="U58" i="71"/>
  <c r="U86" i="67"/>
  <c r="AA84" i="70"/>
  <c r="X22" i="71" s="1"/>
  <c r="X97" i="71"/>
  <c r="AA87" i="70"/>
  <c r="X25" i="71" s="1"/>
  <c r="AA85" i="70"/>
  <c r="X23" i="71" s="1"/>
  <c r="AA86" i="70"/>
  <c r="X24" i="71" s="1"/>
  <c r="AA81" i="70"/>
  <c r="X19" i="71" s="1"/>
  <c r="AA82" i="70"/>
  <c r="X20" i="71" s="1"/>
  <c r="X46" i="71"/>
  <c r="AA80" i="70"/>
  <c r="Z88" i="70"/>
  <c r="W45" i="71"/>
  <c r="AB75" i="70"/>
  <c r="AB86" i="70" s="1"/>
  <c r="Y24" i="71" s="1"/>
  <c r="AB70" i="70"/>
  <c r="AB66" i="70"/>
  <c r="AB72" i="70"/>
  <c r="AB65" i="70"/>
  <c r="AB68" i="70"/>
  <c r="AB71" i="70"/>
  <c r="AB69" i="70"/>
  <c r="AB67" i="70"/>
  <c r="AB73" i="70"/>
  <c r="V39" i="67"/>
  <c r="AA43" i="66"/>
  <c r="W45" i="67"/>
  <c r="W18" i="67"/>
  <c r="Z88" i="66"/>
  <c r="U65" i="67"/>
  <c r="U98" i="67"/>
  <c r="AB54" i="66"/>
  <c r="AB67" i="66"/>
  <c r="AB68" i="66"/>
  <c r="AB69" i="66"/>
  <c r="AB66" i="66"/>
  <c r="AB72" i="66"/>
  <c r="AB70" i="66"/>
  <c r="AB73" i="66"/>
  <c r="AB65" i="66"/>
  <c r="AB71" i="66"/>
  <c r="AB75" i="66"/>
  <c r="V26" i="67"/>
  <c r="V85" i="67" s="1"/>
  <c r="V28" i="67" a="1"/>
  <c r="V28" i="67" s="1"/>
  <c r="V27" i="67" a="1"/>
  <c r="V27" i="67" s="1"/>
  <c r="V48" i="67" s="1"/>
  <c r="Z30" i="66"/>
  <c r="Z28" i="66" s="1"/>
  <c r="W31" i="67"/>
  <c r="W57" i="67" s="1"/>
  <c r="AB36" i="66"/>
  <c r="AB46" i="66"/>
  <c r="AB33" i="66" s="1"/>
  <c r="AB39" i="66"/>
  <c r="AB38" i="66"/>
  <c r="AB35" i="66"/>
  <c r="AB45" i="66"/>
  <c r="AB44" i="66"/>
  <c r="AB42" i="66"/>
  <c r="AB41" i="66"/>
  <c r="V57" i="67"/>
  <c r="V58" i="67" s="1"/>
  <c r="V34" i="67"/>
  <c r="AA32" i="66"/>
  <c r="X32" i="67" s="1"/>
  <c r="X33" i="67"/>
  <c r="AA34" i="66"/>
  <c r="AA31" i="66"/>
  <c r="X97" i="67"/>
  <c r="AA80" i="66"/>
  <c r="AA83" i="66"/>
  <c r="X21" i="67" s="1"/>
  <c r="AA86" i="66"/>
  <c r="X24" i="67" s="1"/>
  <c r="AA85" i="66"/>
  <c r="X23" i="67" s="1"/>
  <c r="AA82" i="66"/>
  <c r="X20" i="67" s="1"/>
  <c r="AA84" i="66"/>
  <c r="X22" i="67" s="1"/>
  <c r="AA87" i="66"/>
  <c r="X25" i="67" s="1"/>
  <c r="AA81" i="66"/>
  <c r="X19" i="67" s="1"/>
  <c r="X46" i="67"/>
  <c r="AA40" i="66"/>
  <c r="AA37" i="66"/>
  <c r="AA43" i="70"/>
  <c r="X33" i="71"/>
  <c r="AA40" i="70"/>
  <c r="AB46" i="70"/>
  <c r="AB33" i="70" s="1"/>
  <c r="AB44" i="70"/>
  <c r="AB41" i="70"/>
  <c r="AB38" i="70"/>
  <c r="AB42" i="70"/>
  <c r="AB45" i="70"/>
  <c r="AB39" i="70"/>
  <c r="V38" i="71"/>
  <c r="V39" i="71" s="1"/>
  <c r="V57" i="71"/>
  <c r="V34" i="71"/>
  <c r="AA31" i="70"/>
  <c r="AA37" i="70"/>
  <c r="W31" i="71"/>
  <c r="Z30" i="70"/>
  <c r="Z28" i="70" s="1"/>
  <c r="U65" i="71"/>
  <c r="U98" i="71"/>
  <c r="AB54" i="70"/>
  <c r="AA32" i="70"/>
  <c r="X32" i="71" s="1"/>
  <c r="V86" i="71"/>
  <c r="BM60" i="87"/>
  <c r="BN41" i="87"/>
  <c r="BN47" i="87" s="1"/>
  <c r="BN49" i="87" s="1"/>
  <c r="W26" i="71"/>
  <c r="W85" i="71" s="1"/>
  <c r="W28" i="71" a="1"/>
  <c r="W28" i="71" s="1"/>
  <c r="W27" i="71" a="1"/>
  <c r="W27" i="71" s="1"/>
  <c r="M91" i="71"/>
  <c r="L92" i="71"/>
  <c r="M89" i="71"/>
  <c r="M90" i="71" s="1"/>
  <c r="M56" i="71"/>
  <c r="N41" i="71"/>
  <c r="N47" i="71" s="1"/>
  <c r="N49" i="71" s="1"/>
  <c r="AC92" i="70"/>
  <c r="AC354" i="70"/>
  <c r="AC79" i="70"/>
  <c r="AC105" i="70"/>
  <c r="AC56" i="70"/>
  <c r="AC55" i="70"/>
  <c r="AC57" i="70" s="1"/>
  <c r="AC63" i="70"/>
  <c r="AD1" i="70"/>
  <c r="AC29" i="70"/>
  <c r="AC13" i="70"/>
  <c r="AC51" i="70"/>
  <c r="M60" i="71"/>
  <c r="M63" i="71" s="1"/>
  <c r="M61" i="71"/>
  <c r="Y52" i="71"/>
  <c r="Z17" i="71"/>
  <c r="AB57" i="70"/>
  <c r="Y94" i="71"/>
  <c r="M56" i="67"/>
  <c r="M60" i="67"/>
  <c r="M63" i="67" s="1"/>
  <c r="M61" i="67"/>
  <c r="M88" i="67"/>
  <c r="M91" i="67" s="1"/>
  <c r="M89" i="67"/>
  <c r="N41" i="67"/>
  <c r="N47" i="67" s="1"/>
  <c r="N49" i="67" s="1"/>
  <c r="AB57" i="66"/>
  <c r="Y94" i="67"/>
  <c r="Y52" i="67"/>
  <c r="Z17" i="67"/>
  <c r="AC167" i="66"/>
  <c r="AC109" i="66"/>
  <c r="AC92" i="66"/>
  <c r="AC79" i="66"/>
  <c r="AC55" i="66"/>
  <c r="AC13" i="66"/>
  <c r="AD1" i="66"/>
  <c r="AC63" i="66"/>
  <c r="AC56" i="66"/>
  <c r="AC29" i="66"/>
  <c r="AC51" i="66"/>
  <c r="DB119" i="15"/>
  <c r="DB118" i="15"/>
  <c r="DB117" i="15"/>
  <c r="DB116" i="15"/>
  <c r="DB115" i="15"/>
  <c r="DB114" i="15"/>
  <c r="F114" i="15"/>
  <c r="DB113" i="15"/>
  <c r="DB112" i="15"/>
  <c r="DB111" i="15"/>
  <c r="DB110" i="15"/>
  <c r="DB109" i="15"/>
  <c r="DB108" i="15"/>
  <c r="F108" i="15"/>
  <c r="DB107" i="15"/>
  <c r="DB106" i="15"/>
  <c r="DB105" i="15"/>
  <c r="DB104" i="15"/>
  <c r="DB103" i="15"/>
  <c r="DB102" i="15"/>
  <c r="F102" i="15"/>
  <c r="DB101" i="15"/>
  <c r="DB100" i="15"/>
  <c r="DB99" i="15"/>
  <c r="DB98" i="15"/>
  <c r="DB97" i="15"/>
  <c r="DB96" i="15"/>
  <c r="F96" i="15"/>
  <c r="DB95" i="15"/>
  <c r="DB94" i="15"/>
  <c r="DB93" i="15"/>
  <c r="DB92" i="15"/>
  <c r="DB91" i="15"/>
  <c r="DB90" i="15"/>
  <c r="F90" i="15"/>
  <c r="DB89" i="15"/>
  <c r="DB88" i="15"/>
  <c r="DB87" i="15"/>
  <c r="DB86" i="15"/>
  <c r="DB85" i="15"/>
  <c r="DB84" i="15"/>
  <c r="F84" i="15"/>
  <c r="DB83" i="15"/>
  <c r="DB82" i="15"/>
  <c r="DB81" i="15"/>
  <c r="DB77" i="15"/>
  <c r="DB76" i="15"/>
  <c r="DB75" i="15"/>
  <c r="F75" i="15"/>
  <c r="DB74" i="15"/>
  <c r="DB73" i="15"/>
  <c r="DB72" i="15"/>
  <c r="DB71" i="15"/>
  <c r="E71" i="15"/>
  <c r="D71" i="15"/>
  <c r="DB70" i="15"/>
  <c r="E70" i="15"/>
  <c r="D70" i="15"/>
  <c r="DB69" i="15"/>
  <c r="E69" i="15"/>
  <c r="D69" i="15"/>
  <c r="DB68" i="15"/>
  <c r="E68" i="15"/>
  <c r="D68" i="15"/>
  <c r="DB67" i="15"/>
  <c r="E67" i="15"/>
  <c r="D67" i="15"/>
  <c r="DB66" i="15"/>
  <c r="E66" i="15"/>
  <c r="D66" i="15"/>
  <c r="DB65" i="15"/>
  <c r="E65" i="15"/>
  <c r="D65" i="15"/>
  <c r="DB64" i="15"/>
  <c r="DB63" i="15"/>
  <c r="DB62" i="15"/>
  <c r="DB61" i="15"/>
  <c r="DB60" i="15"/>
  <c r="CI59" i="15"/>
  <c r="CH59" i="15"/>
  <c r="CG59" i="15"/>
  <c r="CF59" i="15"/>
  <c r="CE59" i="15"/>
  <c r="CD59" i="15"/>
  <c r="CC59" i="15"/>
  <c r="CB59" i="15"/>
  <c r="CA59" i="15"/>
  <c r="BZ59" i="15"/>
  <c r="BY59" i="15"/>
  <c r="BX59" i="15"/>
  <c r="BW59" i="15"/>
  <c r="BV59" i="15"/>
  <c r="BU59" i="15"/>
  <c r="BT59" i="15"/>
  <c r="BS59" i="15"/>
  <c r="BR59" i="15"/>
  <c r="BQ59" i="15"/>
  <c r="BP59" i="15"/>
  <c r="BO59" i="15"/>
  <c r="BN59" i="15"/>
  <c r="BM59" i="15"/>
  <c r="BL59" i="15"/>
  <c r="BK59" i="15"/>
  <c r="BJ59" i="15"/>
  <c r="BI59" i="15"/>
  <c r="BH59" i="15"/>
  <c r="BG59" i="15"/>
  <c r="BF59" i="15"/>
  <c r="BE59" i="15"/>
  <c r="BD59" i="15"/>
  <c r="BC59" i="15"/>
  <c r="BB59" i="15"/>
  <c r="BA59" i="15"/>
  <c r="AZ59" i="15"/>
  <c r="AY59" i="15"/>
  <c r="AX59" i="15"/>
  <c r="AW59" i="15"/>
  <c r="AV59" i="15"/>
  <c r="AU59" i="15"/>
  <c r="AT59" i="15"/>
  <c r="AS59" i="15"/>
  <c r="AR59" i="15"/>
  <c r="AQ59" i="15"/>
  <c r="AP59" i="15"/>
  <c r="AO59" i="15"/>
  <c r="AN59" i="15"/>
  <c r="AM59" i="15"/>
  <c r="AL59" i="15"/>
  <c r="AK59" i="15"/>
  <c r="AJ59" i="15"/>
  <c r="AI59" i="15"/>
  <c r="AH59" i="15"/>
  <c r="AG59" i="15"/>
  <c r="AF59" i="15"/>
  <c r="AE59" i="15"/>
  <c r="AD59" i="15"/>
  <c r="AC59" i="15"/>
  <c r="AB59" i="15"/>
  <c r="AA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C59" i="15"/>
  <c r="DB59" i="15" s="1"/>
  <c r="CI58" i="15"/>
  <c r="CH58" i="15"/>
  <c r="CG58" i="15"/>
  <c r="CF58" i="15"/>
  <c r="CE58" i="15"/>
  <c r="CD58" i="15"/>
  <c r="CC58" i="15"/>
  <c r="CB58" i="15"/>
  <c r="CA58" i="15"/>
  <c r="BZ58" i="15"/>
  <c r="BY58" i="15"/>
  <c r="BX58" i="15"/>
  <c r="BW58" i="15"/>
  <c r="BV58" i="15"/>
  <c r="BU58" i="15"/>
  <c r="BT58" i="15"/>
  <c r="BS58" i="15"/>
  <c r="BR58" i="15"/>
  <c r="BQ58" i="15"/>
  <c r="BP58" i="15"/>
  <c r="BO58" i="15"/>
  <c r="BN58" i="15"/>
  <c r="BM58" i="15"/>
  <c r="BL58" i="15"/>
  <c r="BK58" i="15"/>
  <c r="BJ58" i="15"/>
  <c r="BI58" i="15"/>
  <c r="BH58" i="15"/>
  <c r="BG58" i="15"/>
  <c r="BF58" i="15"/>
  <c r="BE58" i="15"/>
  <c r="BD58" i="15"/>
  <c r="BC58" i="15"/>
  <c r="BB58" i="15"/>
  <c r="BA58" i="15"/>
  <c r="AZ58" i="15"/>
  <c r="AY58" i="15"/>
  <c r="AX58" i="15"/>
  <c r="AW58" i="15"/>
  <c r="AV58" i="15"/>
  <c r="AU58" i="15"/>
  <c r="AT58" i="15"/>
  <c r="AS58" i="15"/>
  <c r="AR58" i="15"/>
  <c r="AQ58" i="15"/>
  <c r="AP58" i="15"/>
  <c r="AO58" i="15"/>
  <c r="AN58" i="15"/>
  <c r="AM58" i="15"/>
  <c r="AL58" i="15"/>
  <c r="AK58" i="15"/>
  <c r="AJ58" i="15"/>
  <c r="AI58" i="15"/>
  <c r="AH58" i="15"/>
  <c r="AG58" i="15"/>
  <c r="AF58" i="15"/>
  <c r="AE58" i="15"/>
  <c r="AD58" i="15"/>
  <c r="AC58" i="15"/>
  <c r="AB58" i="15"/>
  <c r="AA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C58" i="15"/>
  <c r="DB58" i="15" s="1"/>
  <c r="CI55" i="15"/>
  <c r="CH55" i="15"/>
  <c r="CG55" i="15"/>
  <c r="CF55" i="15"/>
  <c r="CE55" i="15"/>
  <c r="CD55" i="15"/>
  <c r="CC55" i="15"/>
  <c r="CB55" i="15"/>
  <c r="CA55" i="15"/>
  <c r="BZ55" i="15"/>
  <c r="BY55" i="15"/>
  <c r="BX55" i="15"/>
  <c r="BW55" i="15"/>
  <c r="BV55" i="15"/>
  <c r="BU55" i="15"/>
  <c r="BT55" i="15"/>
  <c r="BS55" i="15"/>
  <c r="BR55" i="15"/>
  <c r="BQ55" i="15"/>
  <c r="BP55" i="15"/>
  <c r="BO55" i="15"/>
  <c r="BN55" i="15"/>
  <c r="BM55" i="15"/>
  <c r="BL55" i="15"/>
  <c r="BK55" i="15"/>
  <c r="BJ55" i="15"/>
  <c r="BI55" i="15"/>
  <c r="BH55" i="15"/>
  <c r="BG55" i="15"/>
  <c r="BF55" i="15"/>
  <c r="BE55" i="15"/>
  <c r="BD55" i="15"/>
  <c r="BC55" i="15"/>
  <c r="BB55" i="15"/>
  <c r="BA55" i="15"/>
  <c r="AZ55" i="15"/>
  <c r="AY55" i="15"/>
  <c r="AX55" i="15"/>
  <c r="AW55" i="15"/>
  <c r="AV55" i="15"/>
  <c r="AU55" i="15"/>
  <c r="AT55" i="15"/>
  <c r="AS55" i="15"/>
  <c r="AR55" i="15"/>
  <c r="AQ55" i="15"/>
  <c r="AP55" i="15"/>
  <c r="AO55" i="15"/>
  <c r="AN55" i="15"/>
  <c r="AM55" i="15"/>
  <c r="AL55" i="15"/>
  <c r="AK55" i="15"/>
  <c r="AJ55" i="15"/>
  <c r="AI55" i="15"/>
  <c r="AH55" i="15"/>
  <c r="AG55" i="15"/>
  <c r="AF55" i="15"/>
  <c r="AE55" i="15"/>
  <c r="AD55" i="15"/>
  <c r="AC55" i="15"/>
  <c r="AB55" i="15"/>
  <c r="AA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C55" i="15"/>
  <c r="DB55" i="15" s="1"/>
  <c r="C54" i="15"/>
  <c r="DB54" i="15" s="1"/>
  <c r="C53" i="15"/>
  <c r="DB53" i="15" s="1"/>
  <c r="DB52" i="15"/>
  <c r="DB51" i="15"/>
  <c r="DB50" i="15"/>
  <c r="DB49" i="15"/>
  <c r="DB48" i="15"/>
  <c r="H48" i="15"/>
  <c r="DB47" i="15"/>
  <c r="DB46" i="15"/>
  <c r="DB45" i="15"/>
  <c r="DB44" i="15"/>
  <c r="DB43" i="15"/>
  <c r="DB42" i="15"/>
  <c r="DB41" i="15"/>
  <c r="DB40" i="15"/>
  <c r="DB39" i="15"/>
  <c r="DB38" i="15"/>
  <c r="DB37" i="15"/>
  <c r="DB36" i="15"/>
  <c r="CI23" i="15"/>
  <c r="CH23" i="15"/>
  <c r="CG23" i="15"/>
  <c r="CF23" i="15"/>
  <c r="CE34" i="15"/>
  <c r="CB34" i="15"/>
  <c r="BZ23" i="15"/>
  <c r="BY34" i="15"/>
  <c r="BX23" i="15"/>
  <c r="BW34" i="15"/>
  <c r="BV34" i="15"/>
  <c r="BT23" i="15"/>
  <c r="BR34" i="15"/>
  <c r="BQ23" i="15"/>
  <c r="BP34" i="15"/>
  <c r="BO34" i="15"/>
  <c r="BL34" i="15"/>
  <c r="BJ23" i="15"/>
  <c r="BI23" i="15"/>
  <c r="BH34" i="15"/>
  <c r="BG34" i="15"/>
  <c r="BF34" i="15"/>
  <c r="BD34" i="15"/>
  <c r="BC23" i="15"/>
  <c r="BA34" i="15"/>
  <c r="AZ23" i="15"/>
  <c r="AY34" i="15"/>
  <c r="AX34" i="15"/>
  <c r="AV23" i="15"/>
  <c r="AU23" i="15"/>
  <c r="AT34" i="15"/>
  <c r="AS34" i="15"/>
  <c r="AR23" i="15"/>
  <c r="AQ34" i="15"/>
  <c r="AP34" i="15"/>
  <c r="AN34" i="15"/>
  <c r="AM23" i="15"/>
  <c r="AL34" i="15"/>
  <c r="AK23" i="15"/>
  <c r="AJ34" i="15"/>
  <c r="AI34" i="15"/>
  <c r="AH23" i="15"/>
  <c r="AF23" i="15"/>
  <c r="AE23" i="15"/>
  <c r="AD34" i="15"/>
  <c r="AC23" i="15"/>
  <c r="AB34" i="15"/>
  <c r="AA34" i="15"/>
  <c r="Z34" i="15"/>
  <c r="X34" i="15"/>
  <c r="V23" i="15"/>
  <c r="U23" i="15"/>
  <c r="T23" i="15"/>
  <c r="S34" i="15"/>
  <c r="P23" i="15"/>
  <c r="N34" i="15"/>
  <c r="M34" i="15"/>
  <c r="L23" i="15"/>
  <c r="DB35" i="15"/>
  <c r="DB34" i="15"/>
  <c r="CI34" i="15"/>
  <c r="CH34" i="15"/>
  <c r="CG34" i="15"/>
  <c r="CF34" i="15"/>
  <c r="J34" i="15"/>
  <c r="I34" i="15"/>
  <c r="H34" i="15"/>
  <c r="DB33" i="15"/>
  <c r="DB32" i="15"/>
  <c r="DB31" i="15"/>
  <c r="CI31" i="15"/>
  <c r="CH31" i="15"/>
  <c r="CG31" i="15"/>
  <c r="CF31" i="15"/>
  <c r="CE31" i="15"/>
  <c r="CD31" i="15"/>
  <c r="CC31" i="15"/>
  <c r="CB31" i="15"/>
  <c r="CA31" i="15"/>
  <c r="BZ31" i="15"/>
  <c r="BY31" i="15"/>
  <c r="BX31" i="15"/>
  <c r="BW31" i="15"/>
  <c r="BV31" i="15"/>
  <c r="BU31" i="15"/>
  <c r="BT31" i="15"/>
  <c r="BS31" i="15"/>
  <c r="BR31" i="15"/>
  <c r="BQ31" i="15"/>
  <c r="BP31" i="15"/>
  <c r="BO31" i="15"/>
  <c r="BN31" i="15"/>
  <c r="BM31" i="15"/>
  <c r="BL31" i="15"/>
  <c r="BK31" i="15"/>
  <c r="BJ31" i="15"/>
  <c r="BI31" i="15"/>
  <c r="BH31" i="15"/>
  <c r="BG31" i="15"/>
  <c r="BF31" i="15"/>
  <c r="BE31" i="15"/>
  <c r="BD31" i="15"/>
  <c r="BC31" i="15"/>
  <c r="BB31" i="15"/>
  <c r="BA31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A31" i="15"/>
  <c r="Z31" i="15"/>
  <c r="Y31" i="15"/>
  <c r="X31" i="15"/>
  <c r="W31" i="15"/>
  <c r="V31" i="15"/>
  <c r="U31" i="15"/>
  <c r="T31" i="15"/>
  <c r="S31" i="15"/>
  <c r="R31" i="15"/>
  <c r="Q31" i="15"/>
  <c r="P31" i="15"/>
  <c r="O31" i="15"/>
  <c r="N31" i="15"/>
  <c r="M31" i="15"/>
  <c r="L31" i="15"/>
  <c r="K31" i="15"/>
  <c r="J31" i="15"/>
  <c r="I31" i="15"/>
  <c r="H31" i="15"/>
  <c r="DB30" i="15"/>
  <c r="DB29" i="15"/>
  <c r="DB28" i="15"/>
  <c r="CI28" i="15"/>
  <c r="CH28" i="15"/>
  <c r="CG28" i="15"/>
  <c r="CF28" i="15"/>
  <c r="CE28" i="15"/>
  <c r="CD28" i="15"/>
  <c r="CC28" i="15"/>
  <c r="CB28" i="15"/>
  <c r="CA28" i="15"/>
  <c r="BZ28" i="15"/>
  <c r="BY28" i="15"/>
  <c r="BX28" i="15"/>
  <c r="BW28" i="15"/>
  <c r="BV28" i="15"/>
  <c r="BU28" i="15"/>
  <c r="BT28" i="15"/>
  <c r="BS28" i="15"/>
  <c r="BR28" i="15"/>
  <c r="BQ28" i="15"/>
  <c r="BP28" i="15"/>
  <c r="BO28" i="15"/>
  <c r="BN28" i="15"/>
  <c r="BM28" i="15"/>
  <c r="BL28" i="15"/>
  <c r="BK28" i="15"/>
  <c r="BJ28" i="15"/>
  <c r="BI28" i="15"/>
  <c r="BH28" i="15"/>
  <c r="BG28" i="15"/>
  <c r="BF28" i="15"/>
  <c r="BE28" i="15"/>
  <c r="BD28" i="15"/>
  <c r="BC28" i="15"/>
  <c r="BB28" i="15"/>
  <c r="BA28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DB27" i="15"/>
  <c r="DB26" i="15"/>
  <c r="DB25" i="15"/>
  <c r="CI25" i="15"/>
  <c r="CH25" i="15"/>
  <c r="CG25" i="15"/>
  <c r="CF25" i="15"/>
  <c r="CE25" i="15"/>
  <c r="CD25" i="15"/>
  <c r="CC25" i="15"/>
  <c r="CB25" i="15"/>
  <c r="CA25" i="15"/>
  <c r="BZ25" i="15"/>
  <c r="BY25" i="15"/>
  <c r="BX25" i="15"/>
  <c r="BW25" i="15"/>
  <c r="BV25" i="15"/>
  <c r="BU25" i="15"/>
  <c r="BT25" i="15"/>
  <c r="BS25" i="15"/>
  <c r="BR25" i="15"/>
  <c r="BQ25" i="15"/>
  <c r="BP25" i="15"/>
  <c r="BO25" i="15"/>
  <c r="BN25" i="15"/>
  <c r="BM25" i="15"/>
  <c r="BL25" i="15"/>
  <c r="BK25" i="15"/>
  <c r="BJ25" i="15"/>
  <c r="BI25" i="15"/>
  <c r="BH25" i="15"/>
  <c r="BG25" i="15"/>
  <c r="BF25" i="15"/>
  <c r="BE25" i="15"/>
  <c r="BD25" i="15"/>
  <c r="BC25" i="15"/>
  <c r="BB25" i="15"/>
  <c r="BA25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I25" i="15"/>
  <c r="H25" i="15"/>
  <c r="DB24" i="15"/>
  <c r="CI24" i="15"/>
  <c r="CH24" i="15"/>
  <c r="CG24" i="15"/>
  <c r="CF24" i="15"/>
  <c r="CE24" i="15"/>
  <c r="CD24" i="15"/>
  <c r="CC24" i="15"/>
  <c r="CB24" i="15"/>
  <c r="CA24" i="15"/>
  <c r="BZ24" i="15"/>
  <c r="BY24" i="15"/>
  <c r="BX24" i="15"/>
  <c r="BW24" i="15"/>
  <c r="BV24" i="15"/>
  <c r="BU24" i="15"/>
  <c r="BT24" i="15"/>
  <c r="BS24" i="15"/>
  <c r="BR24" i="15"/>
  <c r="BQ24" i="15"/>
  <c r="BP24" i="15"/>
  <c r="BO24" i="15"/>
  <c r="BN24" i="15"/>
  <c r="BM24" i="15"/>
  <c r="BL24" i="15"/>
  <c r="BK24" i="15"/>
  <c r="BJ24" i="15"/>
  <c r="BI24" i="15"/>
  <c r="BH24" i="15"/>
  <c r="BG24" i="15"/>
  <c r="BF24" i="15"/>
  <c r="BE24" i="15"/>
  <c r="BD24" i="15"/>
  <c r="BC24" i="15"/>
  <c r="BB24" i="15"/>
  <c r="BA24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DB23" i="15"/>
  <c r="J23" i="15"/>
  <c r="I23" i="15"/>
  <c r="H23" i="15"/>
  <c r="DB22" i="15"/>
  <c r="CI22" i="15"/>
  <c r="CH22" i="15"/>
  <c r="CG22" i="15"/>
  <c r="CF22" i="15"/>
  <c r="CE22" i="15"/>
  <c r="CD22" i="15"/>
  <c r="CC22" i="15"/>
  <c r="CB22" i="15"/>
  <c r="CA22" i="15"/>
  <c r="BZ22" i="15"/>
  <c r="BY22" i="15"/>
  <c r="BX22" i="15"/>
  <c r="BW22" i="15"/>
  <c r="BV22" i="15"/>
  <c r="BU22" i="15"/>
  <c r="BT22" i="15"/>
  <c r="BS22" i="15"/>
  <c r="BR22" i="15"/>
  <c r="BQ22" i="15"/>
  <c r="BP22" i="15"/>
  <c r="BO22" i="15"/>
  <c r="BN22" i="15"/>
  <c r="BM22" i="15"/>
  <c r="BL22" i="15"/>
  <c r="BK22" i="15"/>
  <c r="BJ22" i="15"/>
  <c r="BI22" i="15"/>
  <c r="BH22" i="15"/>
  <c r="BG22" i="15"/>
  <c r="BF22" i="15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O22" i="15"/>
  <c r="AN22" i="15"/>
  <c r="AM22" i="15"/>
  <c r="AL22" i="15"/>
  <c r="AK22" i="15"/>
  <c r="AJ22" i="15"/>
  <c r="AI22" i="15"/>
  <c r="AH22" i="15"/>
  <c r="AG22" i="15"/>
  <c r="AF22" i="15"/>
  <c r="AE22" i="15"/>
  <c r="AD22" i="15"/>
  <c r="AC22" i="15"/>
  <c r="AB22" i="15"/>
  <c r="AA22" i="15"/>
  <c r="Z22" i="15"/>
  <c r="Y22" i="15"/>
  <c r="X22" i="15"/>
  <c r="W22" i="15"/>
  <c r="V22" i="15"/>
  <c r="U22" i="15"/>
  <c r="T22" i="15"/>
  <c r="S22" i="15"/>
  <c r="R22" i="15"/>
  <c r="Q22" i="15"/>
  <c r="P22" i="15"/>
  <c r="O22" i="15"/>
  <c r="N22" i="15"/>
  <c r="M22" i="15"/>
  <c r="L22" i="15"/>
  <c r="K22" i="15"/>
  <c r="J22" i="15"/>
  <c r="I22" i="15"/>
  <c r="H22" i="15"/>
  <c r="G22" i="15" s="1"/>
  <c r="DB21" i="15"/>
  <c r="DB20" i="15"/>
  <c r="DB19" i="15"/>
  <c r="DB18" i="15"/>
  <c r="DB17" i="15"/>
  <c r="DB15" i="15"/>
  <c r="DB14" i="15"/>
  <c r="DB13" i="15"/>
  <c r="DB12" i="15"/>
  <c r="DB11" i="15"/>
  <c r="DB10" i="15"/>
  <c r="G62" i="15"/>
  <c r="DB9" i="15"/>
  <c r="DB8" i="15"/>
  <c r="DB7" i="15"/>
  <c r="DB6" i="15"/>
  <c r="DB5" i="15"/>
  <c r="DB4" i="15"/>
  <c r="DB3" i="15"/>
  <c r="I3" i="15"/>
  <c r="J3" i="15" s="1"/>
  <c r="K3" i="15" s="1"/>
  <c r="L3" i="15" s="1"/>
  <c r="M3" i="15" s="1"/>
  <c r="N3" i="15" s="1"/>
  <c r="O3" i="15" s="1"/>
  <c r="P3" i="15" s="1"/>
  <c r="Q3" i="15" s="1"/>
  <c r="R3" i="15" s="1"/>
  <c r="S3" i="15" s="1"/>
  <c r="T3" i="15" s="1"/>
  <c r="U3" i="15" s="1"/>
  <c r="V3" i="15" s="1"/>
  <c r="W3" i="15" s="1"/>
  <c r="X3" i="15" s="1"/>
  <c r="Y3" i="15" s="1"/>
  <c r="Z3" i="15" s="1"/>
  <c r="AA3" i="15" s="1"/>
  <c r="AB3" i="15" s="1"/>
  <c r="AC3" i="15" s="1"/>
  <c r="AD3" i="15" s="1"/>
  <c r="AE3" i="15" s="1"/>
  <c r="AF3" i="15" s="1"/>
  <c r="AG3" i="15" s="1"/>
  <c r="AH3" i="15" s="1"/>
  <c r="AI3" i="15" s="1"/>
  <c r="AJ3" i="15" s="1"/>
  <c r="AK3" i="15" s="1"/>
  <c r="AL3" i="15" s="1"/>
  <c r="AM3" i="15" s="1"/>
  <c r="AN3" i="15" s="1"/>
  <c r="AO3" i="15" s="1"/>
  <c r="AP3" i="15" s="1"/>
  <c r="AQ3" i="15" s="1"/>
  <c r="AR3" i="15" s="1"/>
  <c r="AS3" i="15" s="1"/>
  <c r="AT3" i="15" s="1"/>
  <c r="AU3" i="15" s="1"/>
  <c r="AV3" i="15" s="1"/>
  <c r="AW3" i="15" s="1"/>
  <c r="AX3" i="15" s="1"/>
  <c r="AY3" i="15" s="1"/>
  <c r="AZ3" i="15" s="1"/>
  <c r="BA3" i="15" s="1"/>
  <c r="BB3" i="15" s="1"/>
  <c r="BC3" i="15" s="1"/>
  <c r="BD3" i="15" s="1"/>
  <c r="BE3" i="15" s="1"/>
  <c r="BF3" i="15" s="1"/>
  <c r="BG3" i="15" s="1"/>
  <c r="BH3" i="15" s="1"/>
  <c r="BI3" i="15" s="1"/>
  <c r="BJ3" i="15" s="1"/>
  <c r="BK3" i="15" s="1"/>
  <c r="BL3" i="15" s="1"/>
  <c r="BM3" i="15" s="1"/>
  <c r="BN3" i="15" s="1"/>
  <c r="BO3" i="15" s="1"/>
  <c r="BP3" i="15" s="1"/>
  <c r="BQ3" i="15" s="1"/>
  <c r="BR3" i="15" s="1"/>
  <c r="BS3" i="15" s="1"/>
  <c r="BT3" i="15" s="1"/>
  <c r="BU3" i="15" s="1"/>
  <c r="BV3" i="15" s="1"/>
  <c r="BW3" i="15" s="1"/>
  <c r="BX3" i="15" s="1"/>
  <c r="BY3" i="15" s="1"/>
  <c r="BZ3" i="15" s="1"/>
  <c r="CA3" i="15" s="1"/>
  <c r="CB3" i="15" s="1"/>
  <c r="CC3" i="15" s="1"/>
  <c r="CD3" i="15" s="1"/>
  <c r="CE3" i="15" s="1"/>
  <c r="CF3" i="15" s="1"/>
  <c r="CG3" i="15" s="1"/>
  <c r="CH3" i="15" s="1"/>
  <c r="CI3" i="15" s="1"/>
  <c r="DB2" i="15"/>
  <c r="DB1" i="15"/>
  <c r="H1" i="15"/>
  <c r="H39" i="15" s="1"/>
  <c r="V58" i="71" l="1"/>
  <c r="V86" i="67"/>
  <c r="AB85" i="70"/>
  <c r="Y23" i="71" s="1"/>
  <c r="X45" i="71"/>
  <c r="AA88" i="70"/>
  <c r="X18" i="71"/>
  <c r="X26" i="71" s="1"/>
  <c r="X85" i="71" s="1"/>
  <c r="Y97" i="71"/>
  <c r="AB81" i="70"/>
  <c r="Y19" i="71" s="1"/>
  <c r="AB83" i="70"/>
  <c r="Y21" i="71" s="1"/>
  <c r="W48" i="71"/>
  <c r="AB82" i="70"/>
  <c r="Y20" i="71" s="1"/>
  <c r="AB84" i="70"/>
  <c r="Y22" i="71" s="1"/>
  <c r="AB80" i="70"/>
  <c r="Y18" i="71" s="1"/>
  <c r="AB87" i="70"/>
  <c r="Y25" i="71" s="1"/>
  <c r="Y46" i="71"/>
  <c r="AC75" i="70"/>
  <c r="Z46" i="71" s="1"/>
  <c r="AC68" i="70"/>
  <c r="AC67" i="70"/>
  <c r="AC70" i="70"/>
  <c r="AC66" i="70"/>
  <c r="AC65" i="70"/>
  <c r="AC72" i="70"/>
  <c r="AC73" i="70"/>
  <c r="AC69" i="70"/>
  <c r="AC71" i="70"/>
  <c r="AB43" i="66"/>
  <c r="X45" i="67"/>
  <c r="AB37" i="66"/>
  <c r="W58" i="67"/>
  <c r="AB32" i="66"/>
  <c r="Y32" i="67" s="1"/>
  <c r="Y33" i="67"/>
  <c r="AB86" i="66"/>
  <c r="Y24" i="67" s="1"/>
  <c r="AB84" i="66"/>
  <c r="Y22" i="67" s="1"/>
  <c r="AB81" i="66"/>
  <c r="Y19" i="67" s="1"/>
  <c r="AB80" i="66"/>
  <c r="AB82" i="66"/>
  <c r="Y20" i="67" s="1"/>
  <c r="AB83" i="66"/>
  <c r="Y21" i="67" s="1"/>
  <c r="AB87" i="66"/>
  <c r="Y25" i="67" s="1"/>
  <c r="Y97" i="67"/>
  <c r="AB85" i="66"/>
  <c r="Y23" i="67" s="1"/>
  <c r="Y46" i="67"/>
  <c r="W34" i="67"/>
  <c r="W38" i="67"/>
  <c r="W39" i="67" s="1"/>
  <c r="AC45" i="66"/>
  <c r="AC46" i="66"/>
  <c r="AC33" i="66" s="1"/>
  <c r="AC42" i="66"/>
  <c r="AC44" i="66"/>
  <c r="AC41" i="66"/>
  <c r="AC36" i="66"/>
  <c r="AC38" i="66"/>
  <c r="AC39" i="66"/>
  <c r="AC35" i="66"/>
  <c r="X18" i="67"/>
  <c r="AA88" i="66"/>
  <c r="V65" i="67"/>
  <c r="V98" i="67"/>
  <c r="AB31" i="66"/>
  <c r="AB34" i="66"/>
  <c r="W26" i="67"/>
  <c r="W85" i="67" s="1"/>
  <c r="W28" i="67" a="1"/>
  <c r="W28" i="67" s="1"/>
  <c r="W27" i="67" a="1"/>
  <c r="W27" i="67" s="1"/>
  <c r="W48" i="67" s="1"/>
  <c r="AC54" i="66"/>
  <c r="AC65" i="66"/>
  <c r="AC69" i="66"/>
  <c r="AC66" i="66"/>
  <c r="AC68" i="66"/>
  <c r="AC72" i="66"/>
  <c r="AC71" i="66"/>
  <c r="AC70" i="66"/>
  <c r="AC73" i="66"/>
  <c r="AC67" i="66"/>
  <c r="AC75" i="66"/>
  <c r="X31" i="67"/>
  <c r="X57" i="67" s="1"/>
  <c r="AA30" i="66"/>
  <c r="AA28" i="66" s="1"/>
  <c r="AB40" i="66"/>
  <c r="Y33" i="71"/>
  <c r="AB43" i="70"/>
  <c r="AC39" i="70"/>
  <c r="AC38" i="70"/>
  <c r="AC46" i="70"/>
  <c r="AC33" i="70" s="1"/>
  <c r="AC44" i="70"/>
  <c r="AC42" i="70"/>
  <c r="AC45" i="70"/>
  <c r="AC41" i="70"/>
  <c r="AA30" i="70"/>
  <c r="AA28" i="70" s="1"/>
  <c r="X31" i="71"/>
  <c r="AB31" i="70"/>
  <c r="AB37" i="70"/>
  <c r="AB40" i="70"/>
  <c r="V98" i="71"/>
  <c r="V65" i="71"/>
  <c r="W38" i="71"/>
  <c r="W39" i="71" s="1"/>
  <c r="W34" i="71"/>
  <c r="W57" i="71"/>
  <c r="AB32" i="70"/>
  <c r="Y32" i="71" s="1"/>
  <c r="W86" i="71"/>
  <c r="BN84" i="87"/>
  <c r="BN55" i="87"/>
  <c r="BN54" i="87"/>
  <c r="BN60" i="87" s="1"/>
  <c r="BN42" i="87"/>
  <c r="AC54" i="70"/>
  <c r="M92" i="71"/>
  <c r="Z52" i="71"/>
  <c r="AA17" i="71"/>
  <c r="Z94" i="71"/>
  <c r="M62" i="71"/>
  <c r="N55" i="71"/>
  <c r="N84" i="71"/>
  <c r="N54" i="71"/>
  <c r="N60" i="71" s="1"/>
  <c r="N63" i="71" s="1"/>
  <c r="M64" i="71"/>
  <c r="N42" i="71"/>
  <c r="AD105" i="70"/>
  <c r="AD354" i="70"/>
  <c r="AD63" i="70"/>
  <c r="AD79" i="70"/>
  <c r="AD55" i="70"/>
  <c r="AD51" i="70"/>
  <c r="AD29" i="70"/>
  <c r="AD92" i="70"/>
  <c r="AD56" i="70"/>
  <c r="AD13" i="70"/>
  <c r="AE1" i="70"/>
  <c r="AD167" i="66"/>
  <c r="AD109" i="66"/>
  <c r="AD92" i="66"/>
  <c r="AD79" i="66"/>
  <c r="AD55" i="66"/>
  <c r="AD13" i="66"/>
  <c r="AE1" i="66"/>
  <c r="AD51" i="66"/>
  <c r="AD29" i="66"/>
  <c r="AD56" i="66"/>
  <c r="AD63" i="66"/>
  <c r="Z94" i="67"/>
  <c r="M90" i="67"/>
  <c r="M92" i="67"/>
  <c r="M62" i="67"/>
  <c r="AC57" i="66"/>
  <c r="Z52" i="67"/>
  <c r="AA17" i="67"/>
  <c r="N42" i="67"/>
  <c r="M64" i="67"/>
  <c r="N84" i="67"/>
  <c r="N88" i="67" s="1"/>
  <c r="N91" i="67" s="1"/>
  <c r="N54" i="67"/>
  <c r="N60" i="67" s="1"/>
  <c r="N63" i="67" s="1"/>
  <c r="N55" i="67"/>
  <c r="G28" i="15"/>
  <c r="G31" i="15"/>
  <c r="G24" i="15"/>
  <c r="G25" i="15"/>
  <c r="AF21" i="15"/>
  <c r="BF23" i="15"/>
  <c r="BF21" i="15" s="1"/>
  <c r="AL23" i="15"/>
  <c r="AL21" i="15" s="1"/>
  <c r="CF21" i="15"/>
  <c r="AZ21" i="15"/>
  <c r="AT23" i="15"/>
  <c r="AT21" i="15" s="1"/>
  <c r="T34" i="15"/>
  <c r="U34" i="15"/>
  <c r="G34" i="15" s="1"/>
  <c r="BP23" i="15"/>
  <c r="BP21" i="15" s="1"/>
  <c r="V34" i="15"/>
  <c r="BA23" i="15"/>
  <c r="BA21" i="15" s="1"/>
  <c r="BT21" i="15"/>
  <c r="N23" i="15"/>
  <c r="N21" i="15" s="1"/>
  <c r="BI34" i="15"/>
  <c r="P21" i="15"/>
  <c r="AV21" i="15"/>
  <c r="BH23" i="15"/>
  <c r="BH21" i="15" s="1"/>
  <c r="BJ34" i="15"/>
  <c r="BJ21" i="15"/>
  <c r="V21" i="15"/>
  <c r="BZ21" i="15"/>
  <c r="CH21" i="15"/>
  <c r="BQ34" i="15"/>
  <c r="AE21" i="15"/>
  <c r="AM21" i="15"/>
  <c r="AU21" i="15"/>
  <c r="BC21" i="15"/>
  <c r="AB23" i="15"/>
  <c r="AB21" i="15" s="1"/>
  <c r="BR23" i="15"/>
  <c r="BR21" i="15" s="1"/>
  <c r="BZ34" i="15"/>
  <c r="AD23" i="15"/>
  <c r="AD21" i="15" s="1"/>
  <c r="BY23" i="15"/>
  <c r="BY21" i="15" s="1"/>
  <c r="BT34" i="15"/>
  <c r="AC34" i="15"/>
  <c r="H12" i="15"/>
  <c r="AE34" i="15"/>
  <c r="J21" i="15"/>
  <c r="AF34" i="15"/>
  <c r="M23" i="15"/>
  <c r="M21" i="15" s="1"/>
  <c r="AS23" i="15"/>
  <c r="AS21" i="15" s="1"/>
  <c r="BC34" i="15"/>
  <c r="U21" i="15"/>
  <c r="CG21" i="15"/>
  <c r="AN23" i="15"/>
  <c r="AN21" i="15" s="1"/>
  <c r="CB23" i="15"/>
  <c r="CB21" i="15" s="1"/>
  <c r="P34" i="15"/>
  <c r="AH34" i="15"/>
  <c r="X23" i="15"/>
  <c r="X21" i="15" s="1"/>
  <c r="AP23" i="15"/>
  <c r="AP21" i="15" s="1"/>
  <c r="BI21" i="15"/>
  <c r="AM34" i="15"/>
  <c r="L21" i="15"/>
  <c r="AH21" i="15"/>
  <c r="BL23" i="15"/>
  <c r="BL21" i="15" s="1"/>
  <c r="R34" i="15"/>
  <c r="R23" i="15"/>
  <c r="R21" i="15" s="1"/>
  <c r="BN34" i="15"/>
  <c r="BN23" i="15"/>
  <c r="BN21" i="15" s="1"/>
  <c r="CD34" i="15"/>
  <c r="CD23" i="15"/>
  <c r="CD21" i="15" s="1"/>
  <c r="Z23" i="15"/>
  <c r="Z21" i="15" s="1"/>
  <c r="AU34" i="15"/>
  <c r="BB23" i="15"/>
  <c r="BB21" i="15" s="1"/>
  <c r="BB34" i="15"/>
  <c r="T21" i="15"/>
  <c r="AC21" i="15"/>
  <c r="AX23" i="15"/>
  <c r="AX21" i="15" s="1"/>
  <c r="AV34" i="15"/>
  <c r="O23" i="15"/>
  <c r="O21" i="15" s="1"/>
  <c r="O34" i="15"/>
  <c r="W23" i="15"/>
  <c r="W21" i="15" s="1"/>
  <c r="W34" i="15"/>
  <c r="BK23" i="15"/>
  <c r="BK21" i="15" s="1"/>
  <c r="BK34" i="15"/>
  <c r="BS23" i="15"/>
  <c r="BS21" i="15" s="1"/>
  <c r="BS34" i="15"/>
  <c r="CA23" i="15"/>
  <c r="CA21" i="15" s="1"/>
  <c r="CA34" i="15"/>
  <c r="BD23" i="15"/>
  <c r="BD21" i="15" s="1"/>
  <c r="BV23" i="15"/>
  <c r="BV21" i="15" s="1"/>
  <c r="CI21" i="15"/>
  <c r="AK34" i="15"/>
  <c r="AZ34" i="15"/>
  <c r="AJ23" i="15"/>
  <c r="AJ21" i="15" s="1"/>
  <c r="AR21" i="15"/>
  <c r="BX21" i="15"/>
  <c r="AK21" i="15"/>
  <c r="BQ21" i="15"/>
  <c r="AO23" i="15"/>
  <c r="AO21" i="15" s="1"/>
  <c r="AO34" i="15"/>
  <c r="I21" i="15"/>
  <c r="Q23" i="15"/>
  <c r="Q21" i="15" s="1"/>
  <c r="Q34" i="15"/>
  <c r="Y23" i="15"/>
  <c r="Y21" i="15" s="1"/>
  <c r="Y34" i="15"/>
  <c r="AG23" i="15"/>
  <c r="AG21" i="15" s="1"/>
  <c r="AG34" i="15"/>
  <c r="AW23" i="15"/>
  <c r="AW21" i="15" s="1"/>
  <c r="AW34" i="15"/>
  <c r="BE23" i="15"/>
  <c r="BE21" i="15" s="1"/>
  <c r="BE34" i="15"/>
  <c r="BM23" i="15"/>
  <c r="BM21" i="15" s="1"/>
  <c r="BM34" i="15"/>
  <c r="BU23" i="15"/>
  <c r="BU21" i="15" s="1"/>
  <c r="BU34" i="15"/>
  <c r="CC23" i="15"/>
  <c r="CC21" i="15" s="1"/>
  <c r="CC34" i="15"/>
  <c r="AA23" i="15"/>
  <c r="AA21" i="15" s="1"/>
  <c r="BG23" i="15"/>
  <c r="BG21" i="15" s="1"/>
  <c r="H43" i="15"/>
  <c r="K34" i="15"/>
  <c r="AY23" i="15"/>
  <c r="AY21" i="15" s="1"/>
  <c r="CE23" i="15"/>
  <c r="CE21" i="15" s="1"/>
  <c r="K23" i="15"/>
  <c r="K21" i="15" s="1"/>
  <c r="AQ23" i="15"/>
  <c r="AQ21" i="15" s="1"/>
  <c r="BW23" i="15"/>
  <c r="BW21" i="15" s="1"/>
  <c r="L34" i="15"/>
  <c r="AR34" i="15"/>
  <c r="BX34" i="15"/>
  <c r="S23" i="15"/>
  <c r="S21" i="15" s="1"/>
  <c r="H64" i="15"/>
  <c r="H51" i="15"/>
  <c r="H53" i="15" s="1"/>
  <c r="H44" i="15"/>
  <c r="H20" i="15"/>
  <c r="I1" i="15"/>
  <c r="H21" i="15"/>
  <c r="AI23" i="15"/>
  <c r="AI21" i="15" s="1"/>
  <c r="BO23" i="15"/>
  <c r="BO21" i="15" s="1"/>
  <c r="AD57" i="66" l="1"/>
  <c r="W58" i="71"/>
  <c r="W86" i="67"/>
  <c r="X27" i="71" a="1"/>
  <c r="X27" i="71" s="1"/>
  <c r="X48" i="71" s="1"/>
  <c r="X28" i="71" a="1"/>
  <c r="X28" i="71" s="1"/>
  <c r="Y45" i="71"/>
  <c r="AC87" i="70"/>
  <c r="Z25" i="71" s="1"/>
  <c r="AC82" i="70"/>
  <c r="Z20" i="71" s="1"/>
  <c r="AC81" i="70"/>
  <c r="Z19" i="71" s="1"/>
  <c r="AC85" i="70"/>
  <c r="Z23" i="71" s="1"/>
  <c r="AC80" i="70"/>
  <c r="Z18" i="71" s="1"/>
  <c r="AC83" i="70"/>
  <c r="Z21" i="71" s="1"/>
  <c r="Z97" i="71"/>
  <c r="AC84" i="70"/>
  <c r="Z22" i="71" s="1"/>
  <c r="AC86" i="70"/>
  <c r="Z24" i="71" s="1"/>
  <c r="AB88" i="70"/>
  <c r="AD75" i="70"/>
  <c r="AD83" i="70" s="1"/>
  <c r="AA21" i="71" s="1"/>
  <c r="AD68" i="70"/>
  <c r="AD66" i="70"/>
  <c r="AD70" i="70"/>
  <c r="AD72" i="70"/>
  <c r="AD71" i="70"/>
  <c r="AD73" i="70"/>
  <c r="AD69" i="70"/>
  <c r="AD65" i="70"/>
  <c r="AD67" i="70"/>
  <c r="X58" i="67"/>
  <c r="AC40" i="66"/>
  <c r="Y31" i="67"/>
  <c r="Y38" i="67" s="1"/>
  <c r="AB30" i="66"/>
  <c r="AB28" i="66" s="1"/>
  <c r="X34" i="67"/>
  <c r="X38" i="67"/>
  <c r="X39" i="67" s="1"/>
  <c r="AC37" i="66"/>
  <c r="Z33" i="67"/>
  <c r="AC81" i="66"/>
  <c r="Z19" i="67" s="1"/>
  <c r="AC87" i="66"/>
  <c r="Z25" i="67" s="1"/>
  <c r="AC86" i="66"/>
  <c r="Z24" i="67" s="1"/>
  <c r="Z46" i="67"/>
  <c r="AC84" i="66"/>
  <c r="Z22" i="67" s="1"/>
  <c r="AC85" i="66"/>
  <c r="Z23" i="67" s="1"/>
  <c r="AC83" i="66"/>
  <c r="Z21" i="67" s="1"/>
  <c r="AC82" i="66"/>
  <c r="Z20" i="67" s="1"/>
  <c r="Z97" i="67"/>
  <c r="AC80" i="66"/>
  <c r="AC32" i="66"/>
  <c r="Z32" i="67" s="1"/>
  <c r="Y45" i="67"/>
  <c r="AD65" i="66"/>
  <c r="AD69" i="66"/>
  <c r="AD72" i="66"/>
  <c r="AD70" i="66"/>
  <c r="AD73" i="66"/>
  <c r="AD68" i="66"/>
  <c r="AD66" i="66"/>
  <c r="AD71" i="66"/>
  <c r="AD67" i="66"/>
  <c r="AD75" i="66"/>
  <c r="W65" i="67"/>
  <c r="W98" i="67"/>
  <c r="X26" i="67"/>
  <c r="X85" i="67" s="1"/>
  <c r="X27" i="67" a="1"/>
  <c r="X27" i="67" s="1"/>
  <c r="X48" i="67" s="1"/>
  <c r="X28" i="67" a="1"/>
  <c r="X28" i="67" s="1"/>
  <c r="AC43" i="66"/>
  <c r="Y18" i="67"/>
  <c r="AB88" i="66"/>
  <c r="AD41" i="66"/>
  <c r="AD39" i="66"/>
  <c r="AD38" i="66"/>
  <c r="AD46" i="66"/>
  <c r="AD33" i="66" s="1"/>
  <c r="AD45" i="66"/>
  <c r="AD44" i="66"/>
  <c r="AD42" i="66"/>
  <c r="AD36" i="66"/>
  <c r="AD35" i="66"/>
  <c r="AC31" i="66"/>
  <c r="AC34" i="66"/>
  <c r="AC43" i="70"/>
  <c r="Z33" i="71"/>
  <c r="W98" i="71"/>
  <c r="W65" i="71"/>
  <c r="Y31" i="71"/>
  <c r="AB30" i="70"/>
  <c r="AB28" i="70" s="1"/>
  <c r="X38" i="71"/>
  <c r="X39" i="71" s="1"/>
  <c r="X57" i="71"/>
  <c r="X34" i="71"/>
  <c r="AC37" i="70"/>
  <c r="AC31" i="70"/>
  <c r="AD41" i="70"/>
  <c r="AD38" i="70"/>
  <c r="AD46" i="70"/>
  <c r="AD33" i="70" s="1"/>
  <c r="AD44" i="70"/>
  <c r="AD42" i="70"/>
  <c r="AD45" i="70"/>
  <c r="AD39" i="70"/>
  <c r="AC40" i="70"/>
  <c r="AC32" i="70"/>
  <c r="Z32" i="71" s="1"/>
  <c r="X86" i="71"/>
  <c r="BO41" i="87"/>
  <c r="BO47" i="87" s="1"/>
  <c r="BO49" i="87" s="1"/>
  <c r="BN88" i="87"/>
  <c r="AD57" i="70"/>
  <c r="Y26" i="71"/>
  <c r="Y85" i="71" s="1"/>
  <c r="Y28" i="71" a="1"/>
  <c r="Y28" i="71" s="1"/>
  <c r="Y27" i="71" a="1"/>
  <c r="Y27" i="71" s="1"/>
  <c r="N61" i="71"/>
  <c r="N62" i="71" s="1"/>
  <c r="N56" i="71"/>
  <c r="O41" i="71"/>
  <c r="O47" i="71" s="1"/>
  <c r="O49" i="71" s="1"/>
  <c r="AA52" i="71"/>
  <c r="AB17" i="71"/>
  <c r="N88" i="71"/>
  <c r="N91" i="71" s="1"/>
  <c r="N89" i="71"/>
  <c r="AE354" i="70"/>
  <c r="AE105" i="70"/>
  <c r="AE92" i="70"/>
  <c r="AE55" i="70"/>
  <c r="AE13" i="70"/>
  <c r="AE63" i="70"/>
  <c r="AE51" i="70"/>
  <c r="AE29" i="70"/>
  <c r="AE56" i="70"/>
  <c r="AE79" i="70"/>
  <c r="AF1" i="70"/>
  <c r="N64" i="71"/>
  <c r="AD54" i="70"/>
  <c r="AA94" i="71"/>
  <c r="N92" i="67"/>
  <c r="N89" i="67"/>
  <c r="AD54" i="66"/>
  <c r="N64" i="67"/>
  <c r="AA94" i="67"/>
  <c r="N56" i="67"/>
  <c r="O41" i="67"/>
  <c r="O47" i="67" s="1"/>
  <c r="O49" i="67" s="1"/>
  <c r="N61" i="67"/>
  <c r="AE167" i="66"/>
  <c r="AE92" i="66"/>
  <c r="AE109" i="66"/>
  <c r="AE79" i="66"/>
  <c r="AE55" i="66"/>
  <c r="AE13" i="66"/>
  <c r="AF1" i="66"/>
  <c r="AE51" i="66"/>
  <c r="AE29" i="66"/>
  <c r="AE63" i="66"/>
  <c r="AE56" i="66"/>
  <c r="AE54" i="66" s="1"/>
  <c r="AA52" i="67"/>
  <c r="AB17" i="67"/>
  <c r="G21" i="15"/>
  <c r="G23" i="15"/>
  <c r="H42" i="15"/>
  <c r="H5" i="15" s="1"/>
  <c r="H54" i="15"/>
  <c r="I64" i="15"/>
  <c r="I43" i="15"/>
  <c r="I51" i="15"/>
  <c r="J1" i="15"/>
  <c r="I20" i="15"/>
  <c r="I44" i="15"/>
  <c r="I39" i="15"/>
  <c r="I12" i="15"/>
  <c r="H45" i="15"/>
  <c r="G61" i="15" a="1"/>
  <c r="G61" i="15" s="1"/>
  <c r="X86" i="67" l="1"/>
  <c r="X58" i="71"/>
  <c r="Y48" i="71"/>
  <c r="AC88" i="70"/>
  <c r="AD85" i="70"/>
  <c r="AA23" i="71" s="1"/>
  <c r="AD84" i="70"/>
  <c r="AA22" i="71" s="1"/>
  <c r="AD86" i="70"/>
  <c r="AA24" i="71" s="1"/>
  <c r="AA46" i="71"/>
  <c r="AD80" i="70"/>
  <c r="AA18" i="71" s="1"/>
  <c r="AD87" i="70"/>
  <c r="AA25" i="71" s="1"/>
  <c r="AA97" i="71"/>
  <c r="AD82" i="70"/>
  <c r="AA20" i="71" s="1"/>
  <c r="AD81" i="70"/>
  <c r="AA19" i="71" s="1"/>
  <c r="Z45" i="71"/>
  <c r="AE75" i="70"/>
  <c r="AE86" i="70" s="1"/>
  <c r="AB24" i="71" s="1"/>
  <c r="AE70" i="70"/>
  <c r="AE72" i="70"/>
  <c r="AE65" i="70"/>
  <c r="AE69" i="70"/>
  <c r="AE68" i="70"/>
  <c r="AE66" i="70"/>
  <c r="AE67" i="70"/>
  <c r="AE73" i="70"/>
  <c r="AE71" i="70"/>
  <c r="AE57" i="70"/>
  <c r="Y34" i="67"/>
  <c r="Y98" i="67" s="1"/>
  <c r="Y57" i="67"/>
  <c r="Y58" i="67" s="1"/>
  <c r="AD43" i="66"/>
  <c r="Y39" i="67"/>
  <c r="AD32" i="66"/>
  <c r="AA32" i="67" s="1"/>
  <c r="AA33" i="67"/>
  <c r="X98" i="67"/>
  <c r="X65" i="67"/>
  <c r="AE71" i="66"/>
  <c r="AE68" i="66"/>
  <c r="AE67" i="66"/>
  <c r="AE70" i="66"/>
  <c r="AE69" i="66"/>
  <c r="AE65" i="66"/>
  <c r="AE72" i="66"/>
  <c r="AE73" i="66"/>
  <c r="AE66" i="66"/>
  <c r="AE75" i="66"/>
  <c r="AE41" i="66"/>
  <c r="AE42" i="66"/>
  <c r="AE39" i="66"/>
  <c r="AE36" i="66"/>
  <c r="AE46" i="66"/>
  <c r="AE33" i="66" s="1"/>
  <c r="AE45" i="66"/>
  <c r="AE38" i="66"/>
  <c r="AE44" i="66"/>
  <c r="AE35" i="66"/>
  <c r="AD40" i="66"/>
  <c r="Y26" i="67"/>
  <c r="Y85" i="67" s="1"/>
  <c r="Y28" i="67" a="1"/>
  <c r="Y28" i="67" s="1"/>
  <c r="Y27" i="67" a="1"/>
  <c r="Y27" i="67" s="1"/>
  <c r="Y48" i="67" s="1"/>
  <c r="Z45" i="67"/>
  <c r="AC30" i="66"/>
  <c r="AC28" i="66" s="1"/>
  <c r="Z31" i="67"/>
  <c r="AD86" i="66"/>
  <c r="AA24" i="67" s="1"/>
  <c r="AD84" i="66"/>
  <c r="AA22" i="67" s="1"/>
  <c r="AA46" i="67"/>
  <c r="AA97" i="67"/>
  <c r="AD81" i="66"/>
  <c r="AA19" i="67" s="1"/>
  <c r="AD87" i="66"/>
  <c r="AA25" i="67" s="1"/>
  <c r="AD82" i="66"/>
  <c r="AA20" i="67" s="1"/>
  <c r="AD83" i="66"/>
  <c r="AA21" i="67" s="1"/>
  <c r="AD80" i="66"/>
  <c r="AD85" i="66"/>
  <c r="AA23" i="67" s="1"/>
  <c r="AD31" i="66"/>
  <c r="AD34" i="66"/>
  <c r="AD37" i="66"/>
  <c r="Z18" i="67"/>
  <c r="AC88" i="66"/>
  <c r="AD32" i="70"/>
  <c r="AA32" i="71" s="1"/>
  <c r="AD40" i="70"/>
  <c r="AA33" i="71"/>
  <c r="AD31" i="70"/>
  <c r="AD37" i="70"/>
  <c r="Z31" i="71"/>
  <c r="AC30" i="70"/>
  <c r="AC28" i="70" s="1"/>
  <c r="Y38" i="71"/>
  <c r="Y39" i="71" s="1"/>
  <c r="Y57" i="71"/>
  <c r="Y34" i="71"/>
  <c r="AE46" i="70"/>
  <c r="AE33" i="70" s="1"/>
  <c r="AE38" i="70"/>
  <c r="AE44" i="70"/>
  <c r="AE41" i="70"/>
  <c r="AE45" i="70"/>
  <c r="AE39" i="70"/>
  <c r="AE42" i="70"/>
  <c r="AD43" i="70"/>
  <c r="X65" i="71"/>
  <c r="X98" i="71"/>
  <c r="Y86" i="71"/>
  <c r="BO42" i="87"/>
  <c r="BO55" i="87"/>
  <c r="BO54" i="87"/>
  <c r="BO84" i="87"/>
  <c r="BO88" i="87" s="1"/>
  <c r="Z26" i="71"/>
  <c r="Z85" i="71" s="1"/>
  <c r="Z28" i="71" a="1"/>
  <c r="Z28" i="71" s="1"/>
  <c r="Z27" i="71" a="1"/>
  <c r="Z27" i="71" s="1"/>
  <c r="N90" i="71"/>
  <c r="AF79" i="70"/>
  <c r="AF55" i="70"/>
  <c r="AF354" i="70"/>
  <c r="AF63" i="70"/>
  <c r="AF51" i="70"/>
  <c r="AF56" i="70"/>
  <c r="AF92" i="70"/>
  <c r="AG1" i="70"/>
  <c r="AF13" i="70"/>
  <c r="AF29" i="70"/>
  <c r="AF105" i="70"/>
  <c r="O54" i="71"/>
  <c r="O84" i="71"/>
  <c r="O88" i="71" s="1"/>
  <c r="O91" i="71" s="1"/>
  <c r="O55" i="71"/>
  <c r="O42" i="71"/>
  <c r="AE54" i="70"/>
  <c r="N92" i="71"/>
  <c r="AB52" i="71"/>
  <c r="AC17" i="71"/>
  <c r="AB94" i="71"/>
  <c r="AB52" i="67"/>
  <c r="AC17" i="67"/>
  <c r="AF109" i="66"/>
  <c r="AF92" i="66"/>
  <c r="AF167" i="66"/>
  <c r="AF79" i="66"/>
  <c r="AG1" i="66"/>
  <c r="AF51" i="66"/>
  <c r="AF29" i="66"/>
  <c r="AF63" i="66"/>
  <c r="AF56" i="66"/>
  <c r="AF55" i="66"/>
  <c r="AF13" i="66"/>
  <c r="AB94" i="67"/>
  <c r="N90" i="67"/>
  <c r="N62" i="67"/>
  <c r="AE57" i="66"/>
  <c r="O42" i="67"/>
  <c r="O84" i="67"/>
  <c r="O88" i="67" s="1"/>
  <c r="O91" i="67" s="1"/>
  <c r="O54" i="67"/>
  <c r="O60" i="67" s="1"/>
  <c r="O63" i="67" s="1"/>
  <c r="O55" i="67"/>
  <c r="I42" i="15"/>
  <c r="I45" i="15"/>
  <c r="J64" i="15"/>
  <c r="J51" i="15"/>
  <c r="J60" i="15" s="1"/>
  <c r="J44" i="15"/>
  <c r="J20" i="15"/>
  <c r="J12" i="15"/>
  <c r="J43" i="15"/>
  <c r="J39" i="15"/>
  <c r="K1" i="15"/>
  <c r="I54" i="15"/>
  <c r="I53" i="15"/>
  <c r="H60" i="15"/>
  <c r="I60" i="15"/>
  <c r="F123" i="3"/>
  <c r="C25" i="4"/>
  <c r="F132" i="3"/>
  <c r="F129" i="3"/>
  <c r="F126" i="3"/>
  <c r="F120" i="3"/>
  <c r="F113" i="3"/>
  <c r="F107" i="3"/>
  <c r="E87" i="3"/>
  <c r="A25" i="4" s="1"/>
  <c r="D87" i="3"/>
  <c r="Y86" i="67" l="1"/>
  <c r="Y58" i="71"/>
  <c r="AA45" i="71"/>
  <c r="AE85" i="70"/>
  <c r="AB23" i="71" s="1"/>
  <c r="AB97" i="71"/>
  <c r="AE80" i="70"/>
  <c r="AB18" i="71" s="1"/>
  <c r="AE81" i="70"/>
  <c r="AB19" i="71" s="1"/>
  <c r="AB46" i="71"/>
  <c r="AE83" i="70"/>
  <c r="AB21" i="71" s="1"/>
  <c r="AE84" i="70"/>
  <c r="AB22" i="71" s="1"/>
  <c r="AE87" i="70"/>
  <c r="AB25" i="71" s="1"/>
  <c r="AE82" i="70"/>
  <c r="AB20" i="71" s="1"/>
  <c r="Z48" i="71"/>
  <c r="AD88" i="70"/>
  <c r="AF75" i="70"/>
  <c r="AF80" i="70" s="1"/>
  <c r="AF70" i="70"/>
  <c r="AF68" i="70"/>
  <c r="AF72" i="70"/>
  <c r="AF71" i="70"/>
  <c r="AF73" i="70"/>
  <c r="AF69" i="70"/>
  <c r="AF66" i="70"/>
  <c r="AF65" i="70"/>
  <c r="AF67" i="70"/>
  <c r="AF57" i="66"/>
  <c r="Y65" i="67"/>
  <c r="AE37" i="66"/>
  <c r="AE40" i="66"/>
  <c r="Z34" i="67"/>
  <c r="Z38" i="67"/>
  <c r="Z39" i="67" s="1"/>
  <c r="Z57" i="67"/>
  <c r="Z58" i="67" s="1"/>
  <c r="AD30" i="66"/>
  <c r="AD28" i="66" s="1"/>
  <c r="AA31" i="67"/>
  <c r="AA38" i="67" s="1"/>
  <c r="AA45" i="67"/>
  <c r="AE32" i="66"/>
  <c r="AB32" i="67" s="1"/>
  <c r="AB33" i="67"/>
  <c r="AF66" i="66"/>
  <c r="AF65" i="66"/>
  <c r="AF69" i="66"/>
  <c r="AF68" i="66"/>
  <c r="AF71" i="66"/>
  <c r="AF73" i="66"/>
  <c r="AF72" i="66"/>
  <c r="AF67" i="66"/>
  <c r="AF70" i="66"/>
  <c r="AF75" i="66"/>
  <c r="AF44" i="66"/>
  <c r="AF42" i="66"/>
  <c r="AF38" i="66"/>
  <c r="AF36" i="66"/>
  <c r="AF35" i="66"/>
  <c r="AF46" i="66"/>
  <c r="AF33" i="66" s="1"/>
  <c r="AF39" i="66"/>
  <c r="AF45" i="66"/>
  <c r="AF41" i="66"/>
  <c r="AA18" i="67"/>
  <c r="AD88" i="66"/>
  <c r="AE31" i="66"/>
  <c r="AE34" i="66"/>
  <c r="AB97" i="67"/>
  <c r="AE84" i="66"/>
  <c r="AB22" i="67" s="1"/>
  <c r="AE86" i="66"/>
  <c r="AB24" i="67" s="1"/>
  <c r="AE80" i="66"/>
  <c r="AE82" i="66"/>
  <c r="AB20" i="67" s="1"/>
  <c r="AE81" i="66"/>
  <c r="AB19" i="67" s="1"/>
  <c r="AB46" i="67"/>
  <c r="AE87" i="66"/>
  <c r="AB25" i="67" s="1"/>
  <c r="AE83" i="66"/>
  <c r="AB21" i="67" s="1"/>
  <c r="AE85" i="66"/>
  <c r="AB23" i="67" s="1"/>
  <c r="Z28" i="67" a="1"/>
  <c r="Z28" i="67" s="1"/>
  <c r="Z26" i="67"/>
  <c r="Z85" i="67" s="1"/>
  <c r="Z27" i="67" a="1"/>
  <c r="Z27" i="67" s="1"/>
  <c r="Z48" i="67" s="1"/>
  <c r="AE43" i="66"/>
  <c r="AE43" i="70"/>
  <c r="AB33" i="71"/>
  <c r="AE31" i="70"/>
  <c r="AE37" i="70"/>
  <c r="Z38" i="71"/>
  <c r="Z39" i="71" s="1"/>
  <c r="Z57" i="71"/>
  <c r="Z34" i="71"/>
  <c r="AF38" i="70"/>
  <c r="AF46" i="70"/>
  <c r="AF33" i="70" s="1"/>
  <c r="AF41" i="70"/>
  <c r="AF42" i="70"/>
  <c r="AF45" i="70"/>
  <c r="AF44" i="70"/>
  <c r="AF39" i="70"/>
  <c r="AE32" i="70"/>
  <c r="AB32" i="71" s="1"/>
  <c r="Y98" i="71"/>
  <c r="Y65" i="71"/>
  <c r="AA31" i="71"/>
  <c r="AD30" i="70"/>
  <c r="AD28" i="70" s="1"/>
  <c r="AE40" i="70"/>
  <c r="Z86" i="71"/>
  <c r="BO60" i="87"/>
  <c r="BP41" i="87"/>
  <c r="BP47" i="87" s="1"/>
  <c r="BP49" i="87" s="1"/>
  <c r="AA27" i="71" a="1"/>
  <c r="AA27" i="71" s="1"/>
  <c r="AA26" i="71"/>
  <c r="AA85" i="71" s="1"/>
  <c r="AA28" i="71" a="1"/>
  <c r="AA28" i="71" s="1"/>
  <c r="AF57" i="70"/>
  <c r="O92" i="71"/>
  <c r="AC94" i="71"/>
  <c r="AF54" i="70"/>
  <c r="O56" i="71"/>
  <c r="O60" i="71"/>
  <c r="O63" i="71" s="1"/>
  <c r="O61" i="71"/>
  <c r="AC52" i="71"/>
  <c r="AD17" i="71"/>
  <c r="O89" i="71"/>
  <c r="AG354" i="70"/>
  <c r="AG105" i="70"/>
  <c r="AG79" i="70"/>
  <c r="AG92" i="70"/>
  <c r="AG63" i="70"/>
  <c r="AG51" i="70"/>
  <c r="AG29" i="70"/>
  <c r="AG56" i="70"/>
  <c r="AH1" i="70"/>
  <c r="AG13" i="70"/>
  <c r="AG55" i="70"/>
  <c r="P41" i="71"/>
  <c r="P47" i="71" s="1"/>
  <c r="P49" i="71" s="1"/>
  <c r="O89" i="67"/>
  <c r="O90" i="67" s="1"/>
  <c r="O61" i="67"/>
  <c r="AG109" i="66"/>
  <c r="AG167" i="66"/>
  <c r="AG79" i="66"/>
  <c r="AG51" i="66"/>
  <c r="AG29" i="66"/>
  <c r="AG63" i="66"/>
  <c r="AG56" i="66"/>
  <c r="AG92" i="66"/>
  <c r="AH1" i="66"/>
  <c r="AG13" i="66"/>
  <c r="AG55" i="66"/>
  <c r="O56" i="67"/>
  <c r="AC52" i="67"/>
  <c r="AD17" i="67"/>
  <c r="AF54" i="66"/>
  <c r="P41" i="67"/>
  <c r="P47" i="67" s="1"/>
  <c r="P49" i="67" s="1"/>
  <c r="O64" i="67"/>
  <c r="O92" i="67"/>
  <c r="AC94" i="67"/>
  <c r="J42" i="15"/>
  <c r="J70" i="15"/>
  <c r="J53" i="15"/>
  <c r="J54" i="15"/>
  <c r="J71" i="15"/>
  <c r="J69" i="15"/>
  <c r="K64" i="15"/>
  <c r="K43" i="15"/>
  <c r="K51" i="15"/>
  <c r="K44" i="15"/>
  <c r="K39" i="15"/>
  <c r="K12" i="15"/>
  <c r="L1" i="15"/>
  <c r="K20" i="15"/>
  <c r="I71" i="15"/>
  <c r="I69" i="15"/>
  <c r="J45" i="15"/>
  <c r="H71" i="15"/>
  <c r="H69" i="15"/>
  <c r="H70" i="15"/>
  <c r="I70" i="15"/>
  <c r="Z86" i="67" l="1"/>
  <c r="Z58" i="71"/>
  <c r="AB45" i="71"/>
  <c r="AA48" i="71"/>
  <c r="AF83" i="70"/>
  <c r="AC21" i="71" s="1"/>
  <c r="AF85" i="70"/>
  <c r="AC23" i="71" s="1"/>
  <c r="AC97" i="71"/>
  <c r="AF86" i="70"/>
  <c r="AC24" i="71" s="1"/>
  <c r="AF84" i="70"/>
  <c r="AC22" i="71" s="1"/>
  <c r="AF81" i="70"/>
  <c r="AC19" i="71" s="1"/>
  <c r="AF87" i="70"/>
  <c r="AC25" i="71" s="1"/>
  <c r="AF82" i="70"/>
  <c r="AC20" i="71" s="1"/>
  <c r="AC46" i="71"/>
  <c r="AE88" i="70"/>
  <c r="AG75" i="70"/>
  <c r="AG87" i="70" s="1"/>
  <c r="AD25" i="71" s="1"/>
  <c r="AG66" i="70"/>
  <c r="AG65" i="70"/>
  <c r="AG68" i="70"/>
  <c r="AG70" i="70"/>
  <c r="AG67" i="70"/>
  <c r="AG72" i="70"/>
  <c r="AG69" i="70"/>
  <c r="AG71" i="70"/>
  <c r="AG73" i="70"/>
  <c r="AF40" i="66"/>
  <c r="AF37" i="66"/>
  <c r="AA39" i="67"/>
  <c r="AB45" i="67"/>
  <c r="AG54" i="66"/>
  <c r="AG67" i="66"/>
  <c r="AG68" i="66"/>
  <c r="AG65" i="66"/>
  <c r="AG73" i="66"/>
  <c r="AG71" i="66"/>
  <c r="AG70" i="66"/>
  <c r="AG66" i="66"/>
  <c r="AG69" i="66"/>
  <c r="AG72" i="66"/>
  <c r="AG75" i="66"/>
  <c r="AF43" i="66"/>
  <c r="AB31" i="67"/>
  <c r="AB38" i="67" s="1"/>
  <c r="AE30" i="66"/>
  <c r="AE28" i="66" s="1"/>
  <c r="AF80" i="66"/>
  <c r="AF85" i="66"/>
  <c r="AC23" i="67" s="1"/>
  <c r="AF82" i="66"/>
  <c r="AC20" i="67" s="1"/>
  <c r="AF87" i="66"/>
  <c r="AC25" i="67" s="1"/>
  <c r="AF83" i="66"/>
  <c r="AC21" i="67" s="1"/>
  <c r="AC97" i="67"/>
  <c r="AF84" i="66"/>
  <c r="AC22" i="67" s="1"/>
  <c r="AF81" i="66"/>
  <c r="AC19" i="67" s="1"/>
  <c r="AF86" i="66"/>
  <c r="AC24" i="67" s="1"/>
  <c r="AC46" i="67"/>
  <c r="AA57" i="67"/>
  <c r="AA58" i="67" s="1"/>
  <c r="AG46" i="66"/>
  <c r="AG33" i="66" s="1"/>
  <c r="AG38" i="66"/>
  <c r="AG45" i="66"/>
  <c r="AG41" i="66"/>
  <c r="AG39" i="66"/>
  <c r="AG35" i="66"/>
  <c r="AG36" i="66"/>
  <c r="AG44" i="66"/>
  <c r="AG42" i="66"/>
  <c r="AB18" i="67"/>
  <c r="AE88" i="66"/>
  <c r="AF31" i="66"/>
  <c r="AF34" i="66"/>
  <c r="Z98" i="67"/>
  <c r="Z65" i="67"/>
  <c r="AA26" i="67"/>
  <c r="AA85" i="67" s="1"/>
  <c r="AA28" i="67" a="1"/>
  <c r="AA28" i="67" s="1"/>
  <c r="AA27" i="67" a="1"/>
  <c r="AA27" i="67" s="1"/>
  <c r="AA48" i="67" s="1"/>
  <c r="AF32" i="66"/>
  <c r="AC32" i="67" s="1"/>
  <c r="AC33" i="67"/>
  <c r="AA34" i="67"/>
  <c r="AC33" i="71"/>
  <c r="AF43" i="70"/>
  <c r="AA38" i="71"/>
  <c r="AA39" i="71" s="1"/>
  <c r="AA57" i="71"/>
  <c r="AA34" i="71"/>
  <c r="AG41" i="70"/>
  <c r="AG45" i="70"/>
  <c r="AG42" i="70"/>
  <c r="AG44" i="70"/>
  <c r="AG46" i="70"/>
  <c r="AG33" i="70" s="1"/>
  <c r="Z65" i="71"/>
  <c r="Z98" i="71"/>
  <c r="AF40" i="70"/>
  <c r="AB31" i="71"/>
  <c r="AE30" i="70"/>
  <c r="AE28" i="70" s="1"/>
  <c r="AF32" i="70"/>
  <c r="AC32" i="71" s="1"/>
  <c r="G39" i="70"/>
  <c r="AF37" i="70"/>
  <c r="G37" i="70" s="1"/>
  <c r="AF31" i="70"/>
  <c r="G38" i="70"/>
  <c r="AA86" i="71"/>
  <c r="BP42" i="87"/>
  <c r="BP54" i="87"/>
  <c r="BP60" i="87" s="1"/>
  <c r="BP55" i="87"/>
  <c r="BP84" i="87"/>
  <c r="BP88" i="87" s="1"/>
  <c r="AC18" i="71"/>
  <c r="AG54" i="70"/>
  <c r="AB26" i="71"/>
  <c r="AB85" i="71" s="1"/>
  <c r="AB27" i="71" a="1"/>
  <c r="AB27" i="71" s="1"/>
  <c r="AB28" i="71" a="1"/>
  <c r="AB28" i="71" s="1"/>
  <c r="AH354" i="70"/>
  <c r="AH105" i="70"/>
  <c r="AH63" i="70"/>
  <c r="AH51" i="70"/>
  <c r="AH56" i="70"/>
  <c r="AH54" i="70" s="1"/>
  <c r="AH92" i="70"/>
  <c r="AH79" i="70"/>
  <c r="AH55" i="70"/>
  <c r="AH13" i="70"/>
  <c r="AI1" i="70"/>
  <c r="AH29" i="70"/>
  <c r="AD94" i="71"/>
  <c r="O62" i="71"/>
  <c r="P55" i="71"/>
  <c r="P84" i="71"/>
  <c r="P88" i="71" s="1"/>
  <c r="P91" i="71" s="1"/>
  <c r="P54" i="71"/>
  <c r="P42" i="71"/>
  <c r="O90" i="71"/>
  <c r="AG57" i="70"/>
  <c r="AD52" i="71"/>
  <c r="AE17" i="71"/>
  <c r="O64" i="71"/>
  <c r="P42" i="67"/>
  <c r="Q41" i="67" s="1"/>
  <c r="Q47" i="67" s="1"/>
  <c r="Q49" i="67" s="1"/>
  <c r="AD52" i="67"/>
  <c r="AE17" i="67"/>
  <c r="AH167" i="66"/>
  <c r="AH79" i="66"/>
  <c r="AH92" i="66"/>
  <c r="AH63" i="66"/>
  <c r="AH56" i="66"/>
  <c r="AH109" i="66"/>
  <c r="AH55" i="66"/>
  <c r="AH13" i="66"/>
  <c r="AH51" i="66"/>
  <c r="AH29" i="66"/>
  <c r="AI1" i="66"/>
  <c r="AD94" i="67"/>
  <c r="P55" i="67"/>
  <c r="P54" i="67"/>
  <c r="P84" i="67"/>
  <c r="O62" i="67"/>
  <c r="AG57" i="66"/>
  <c r="K42" i="15"/>
  <c r="I65" i="15"/>
  <c r="K45" i="15"/>
  <c r="K53" i="15"/>
  <c r="K54" i="15"/>
  <c r="K60" i="15"/>
  <c r="L51" i="15"/>
  <c r="L44" i="15"/>
  <c r="L64" i="15"/>
  <c r="L39" i="15"/>
  <c r="L12" i="15"/>
  <c r="L43" i="15"/>
  <c r="L20" i="15"/>
  <c r="M1" i="15"/>
  <c r="AH57" i="66" l="1"/>
  <c r="AA86" i="67"/>
  <c r="AA58" i="71"/>
  <c r="AB48" i="71"/>
  <c r="AC45" i="71"/>
  <c r="AG85" i="70"/>
  <c r="AD23" i="71" s="1"/>
  <c r="AD97" i="71"/>
  <c r="AG82" i="70"/>
  <c r="AD20" i="71" s="1"/>
  <c r="AG83" i="70"/>
  <c r="AD21" i="71" s="1"/>
  <c r="AG86" i="70"/>
  <c r="AD24" i="71" s="1"/>
  <c r="AD46" i="71"/>
  <c r="AG81" i="70"/>
  <c r="AD19" i="71" s="1"/>
  <c r="AG80" i="70"/>
  <c r="AD18" i="71" s="1"/>
  <c r="AG84" i="70"/>
  <c r="AD22" i="71" s="1"/>
  <c r="AF88" i="70"/>
  <c r="AH75" i="70"/>
  <c r="AH85" i="70" s="1"/>
  <c r="AE23" i="71" s="1"/>
  <c r="AH70" i="70"/>
  <c r="AH66" i="70"/>
  <c r="AH72" i="70"/>
  <c r="AH65" i="70"/>
  <c r="AH68" i="70"/>
  <c r="AH67" i="70"/>
  <c r="AH69" i="70"/>
  <c r="AH73" i="70"/>
  <c r="AH71" i="70"/>
  <c r="AB39" i="67"/>
  <c r="AG32" i="66"/>
  <c r="AD32" i="67" s="1"/>
  <c r="AD33" i="67"/>
  <c r="AG34" i="66"/>
  <c r="AG31" i="66"/>
  <c r="AH45" i="66"/>
  <c r="AH44" i="66"/>
  <c r="AH42" i="66"/>
  <c r="AH41" i="66"/>
  <c r="AH46" i="66"/>
  <c r="AH33" i="66" s="1"/>
  <c r="AH36" i="66"/>
  <c r="AH39" i="66"/>
  <c r="AH38" i="66"/>
  <c r="AH35" i="66"/>
  <c r="AH65" i="66"/>
  <c r="AH69" i="66"/>
  <c r="AH66" i="66"/>
  <c r="AH72" i="66"/>
  <c r="AH67" i="66"/>
  <c r="AH70" i="66"/>
  <c r="AH73" i="66"/>
  <c r="AH68" i="66"/>
  <c r="AH71" i="66"/>
  <c r="AH75" i="66"/>
  <c r="AB27" i="67" a="1"/>
  <c r="AB27" i="67" s="1"/>
  <c r="AB48" i="67" s="1"/>
  <c r="AB28" i="67" a="1"/>
  <c r="AB28" i="67" s="1"/>
  <c r="AB26" i="67"/>
  <c r="AB85" i="67" s="1"/>
  <c r="AG40" i="66"/>
  <c r="AF30" i="66"/>
  <c r="AF28" i="66" s="1"/>
  <c r="AC31" i="67"/>
  <c r="AC38" i="67" s="1"/>
  <c r="AA98" i="67"/>
  <c r="AA65" i="67"/>
  <c r="AG84" i="66"/>
  <c r="AD22" i="67" s="1"/>
  <c r="AG87" i="66"/>
  <c r="AD25" i="67" s="1"/>
  <c r="AG80" i="66"/>
  <c r="AG82" i="66"/>
  <c r="AD20" i="67" s="1"/>
  <c r="AD97" i="67"/>
  <c r="AG86" i="66"/>
  <c r="AD24" i="67" s="1"/>
  <c r="AG83" i="66"/>
  <c r="AD21" i="67" s="1"/>
  <c r="AG81" i="66"/>
  <c r="AD19" i="67" s="1"/>
  <c r="AD46" i="67"/>
  <c r="AG85" i="66"/>
  <c r="AD23" i="67" s="1"/>
  <c r="AB34" i="67"/>
  <c r="AC45" i="67"/>
  <c r="AG43" i="66"/>
  <c r="AG37" i="66"/>
  <c r="AC18" i="67"/>
  <c r="AF88" i="66"/>
  <c r="AB57" i="67"/>
  <c r="AB58" i="67" s="1"/>
  <c r="AD33" i="71"/>
  <c r="AA65" i="71"/>
  <c r="AA98" i="71"/>
  <c r="AG31" i="70"/>
  <c r="AG40" i="70"/>
  <c r="G40" i="70" s="1"/>
  <c r="G41" i="70"/>
  <c r="AB38" i="71"/>
  <c r="AB39" i="71" s="1"/>
  <c r="AB57" i="71"/>
  <c r="AB34" i="71"/>
  <c r="AG43" i="70"/>
  <c r="AH44" i="70"/>
  <c r="AH46" i="70"/>
  <c r="AH33" i="70" s="1"/>
  <c r="AH45" i="70"/>
  <c r="AH32" i="70" s="1"/>
  <c r="AE32" i="71" s="1"/>
  <c r="AC31" i="71"/>
  <c r="AF30" i="70"/>
  <c r="AF28" i="70" s="1"/>
  <c r="AG32" i="70"/>
  <c r="AD32" i="71" s="1"/>
  <c r="G42" i="70"/>
  <c r="AB86" i="71"/>
  <c r="BQ41" i="87"/>
  <c r="BQ47" i="87" s="1"/>
  <c r="BQ49" i="87" s="1"/>
  <c r="AC26" i="71"/>
  <c r="AC85" i="71" s="1"/>
  <c r="AC27" i="71" a="1"/>
  <c r="AC27" i="71" s="1"/>
  <c r="AC28" i="71" a="1"/>
  <c r="AC28" i="71" s="1"/>
  <c r="P60" i="71"/>
  <c r="P63" i="71" s="1"/>
  <c r="P64" i="71" s="1"/>
  <c r="D13" i="71"/>
  <c r="P60" i="67"/>
  <c r="P63" i="67" s="1"/>
  <c r="P64" i="67" s="1"/>
  <c r="D13" i="67"/>
  <c r="P89" i="71"/>
  <c r="P90" i="71" s="1"/>
  <c r="P56" i="71"/>
  <c r="P61" i="71"/>
  <c r="AI354" i="70"/>
  <c r="AI92" i="70"/>
  <c r="AI105" i="70"/>
  <c r="AI56" i="70"/>
  <c r="AI79" i="70"/>
  <c r="AI55" i="70"/>
  <c r="AJ1" i="70"/>
  <c r="AI63" i="70"/>
  <c r="AI13" i="70"/>
  <c r="AI29" i="70"/>
  <c r="AI51" i="70"/>
  <c r="AH57" i="70"/>
  <c r="Q41" i="71"/>
  <c r="Q47" i="71" s="1"/>
  <c r="Q49" i="71" s="1"/>
  <c r="P92" i="71"/>
  <c r="AE94" i="71"/>
  <c r="AE52" i="71"/>
  <c r="AF17" i="71"/>
  <c r="P56" i="67"/>
  <c r="P61" i="67"/>
  <c r="P62" i="67" s="1"/>
  <c r="AE94" i="67"/>
  <c r="P88" i="67"/>
  <c r="P91" i="67" s="1"/>
  <c r="P89" i="67"/>
  <c r="AE52" i="67"/>
  <c r="AF17" i="67"/>
  <c r="AH54" i="66"/>
  <c r="Q54" i="67"/>
  <c r="Q60" i="67" s="1"/>
  <c r="Q55" i="67"/>
  <c r="Q84" i="67"/>
  <c r="Q88" i="67" s="1"/>
  <c r="AI167" i="66"/>
  <c r="AI109" i="66"/>
  <c r="AI92" i="66"/>
  <c r="AI79" i="66"/>
  <c r="AI55" i="66"/>
  <c r="AI13" i="66"/>
  <c r="AJ1" i="66"/>
  <c r="AI63" i="66"/>
  <c r="AI56" i="66"/>
  <c r="AI29" i="66"/>
  <c r="AI51" i="66"/>
  <c r="Q42" i="67"/>
  <c r="L45" i="15"/>
  <c r="L42" i="15"/>
  <c r="I67" i="15"/>
  <c r="J66" i="15"/>
  <c r="M43" i="15"/>
  <c r="M51" i="15"/>
  <c r="M44" i="15"/>
  <c r="M39" i="15"/>
  <c r="M12" i="15"/>
  <c r="N1" i="15"/>
  <c r="M20" i="15"/>
  <c r="M64" i="15"/>
  <c r="H66" i="15"/>
  <c r="L54" i="15"/>
  <c r="L53" i="15"/>
  <c r="L60" i="15"/>
  <c r="K71" i="15"/>
  <c r="K69" i="15"/>
  <c r="K70" i="15"/>
  <c r="J65" i="15"/>
  <c r="H68" i="15"/>
  <c r="AB86" i="67" l="1"/>
  <c r="AB58" i="71"/>
  <c r="AE97" i="71"/>
  <c r="AC48" i="71"/>
  <c r="AI57" i="66"/>
  <c r="AD45" i="71"/>
  <c r="AH82" i="70"/>
  <c r="AE20" i="71" s="1"/>
  <c r="AG88" i="70"/>
  <c r="AH84" i="70"/>
  <c r="AE22" i="71" s="1"/>
  <c r="AH86" i="70"/>
  <c r="AE24" i="71" s="1"/>
  <c r="AH87" i="70"/>
  <c r="AE25" i="71" s="1"/>
  <c r="AH81" i="70"/>
  <c r="AE19" i="71" s="1"/>
  <c r="AE46" i="71"/>
  <c r="AH80" i="70"/>
  <c r="AE18" i="71" s="1"/>
  <c r="AH83" i="70"/>
  <c r="AE21" i="71" s="1"/>
  <c r="AI75" i="70"/>
  <c r="AI86" i="70" s="1"/>
  <c r="AF24" i="71" s="1"/>
  <c r="AI70" i="70"/>
  <c r="AI66" i="70"/>
  <c r="AI68" i="70"/>
  <c r="AI65" i="70"/>
  <c r="AI72" i="70"/>
  <c r="AI73" i="70"/>
  <c r="AI67" i="70"/>
  <c r="AI69" i="70"/>
  <c r="AI71" i="70"/>
  <c r="AI54" i="70"/>
  <c r="AC39" i="67"/>
  <c r="AH40" i="66"/>
  <c r="AC57" i="67"/>
  <c r="AC58" i="67" s="1"/>
  <c r="AC34" i="67"/>
  <c r="AC65" i="67" s="1"/>
  <c r="AD45" i="67"/>
  <c r="AD18" i="67"/>
  <c r="AG88" i="66"/>
  <c r="AI45" i="66"/>
  <c r="AI42" i="66"/>
  <c r="AI36" i="66"/>
  <c r="AI44" i="66"/>
  <c r="AI35" i="66"/>
  <c r="AI41" i="66"/>
  <c r="AI46" i="66"/>
  <c r="AI33" i="66" s="1"/>
  <c r="AI38" i="66"/>
  <c r="AI39" i="66"/>
  <c r="AH34" i="66"/>
  <c r="AH31" i="66"/>
  <c r="AH32" i="66"/>
  <c r="AE32" i="67" s="1"/>
  <c r="AE33" i="67"/>
  <c r="AB65" i="67"/>
  <c r="AB98" i="67"/>
  <c r="AH37" i="66"/>
  <c r="AH43" i="66"/>
  <c r="AD31" i="67"/>
  <c r="AD38" i="67" s="1"/>
  <c r="AG30" i="66"/>
  <c r="AG28" i="66" s="1"/>
  <c r="AI68" i="66"/>
  <c r="AI69" i="66"/>
  <c r="AI70" i="66"/>
  <c r="AI65" i="66"/>
  <c r="AI71" i="66"/>
  <c r="AI66" i="66"/>
  <c r="AI67" i="66"/>
  <c r="AI72" i="66"/>
  <c r="AI73" i="66"/>
  <c r="AI75" i="66"/>
  <c r="AC27" i="67" a="1"/>
  <c r="AC27" i="67" s="1"/>
  <c r="AC48" i="67" s="1"/>
  <c r="AC26" i="67"/>
  <c r="AC85" i="67" s="1"/>
  <c r="AC28" i="67" a="1"/>
  <c r="AC28" i="67" s="1"/>
  <c r="AH83" i="66"/>
  <c r="AE21" i="67" s="1"/>
  <c r="AE46" i="67"/>
  <c r="AH80" i="66"/>
  <c r="AH86" i="66"/>
  <c r="AE24" i="67" s="1"/>
  <c r="AH84" i="66"/>
  <c r="AE22" i="67" s="1"/>
  <c r="AE97" i="67"/>
  <c r="AH82" i="66"/>
  <c r="AE20" i="67" s="1"/>
  <c r="AH87" i="66"/>
  <c r="AE25" i="67" s="1"/>
  <c r="AH85" i="66"/>
  <c r="AE23" i="67" s="1"/>
  <c r="AH81" i="66"/>
  <c r="AE19" i="67" s="1"/>
  <c r="AE33" i="71"/>
  <c r="AH31" i="70"/>
  <c r="AH43" i="70"/>
  <c r="AD31" i="71"/>
  <c r="AG30" i="70"/>
  <c r="AG28" i="70" s="1"/>
  <c r="AI44" i="70"/>
  <c r="AI45" i="70"/>
  <c r="AI32" i="70" s="1"/>
  <c r="AF32" i="71" s="1"/>
  <c r="AI46" i="70"/>
  <c r="AI33" i="70" s="1"/>
  <c r="AB98" i="71"/>
  <c r="AB65" i="71"/>
  <c r="AC38" i="71"/>
  <c r="AC39" i="71" s="1"/>
  <c r="AC57" i="71"/>
  <c r="AC34" i="71"/>
  <c r="AC86" i="71"/>
  <c r="BQ55" i="87"/>
  <c r="BQ84" i="87"/>
  <c r="BQ54" i="87"/>
  <c r="BQ42" i="87"/>
  <c r="AD26" i="71"/>
  <c r="AD85" i="71" s="1"/>
  <c r="AD27" i="71" a="1"/>
  <c r="AD27" i="71" s="1"/>
  <c r="AD28" i="71" a="1"/>
  <c r="AD28" i="71" s="1"/>
  <c r="Q63" i="67"/>
  <c r="Q64" i="67" s="1"/>
  <c r="P62" i="71"/>
  <c r="AF94" i="71"/>
  <c r="Q42" i="71"/>
  <c r="AF52" i="71"/>
  <c r="AG17" i="71"/>
  <c r="Q84" i="71"/>
  <c r="Q54" i="71"/>
  <c r="Q60" i="71" s="1"/>
  <c r="Q63" i="71" s="1"/>
  <c r="Q55" i="71"/>
  <c r="AJ79" i="70"/>
  <c r="AJ63" i="70"/>
  <c r="AJ92" i="70"/>
  <c r="AJ354" i="70"/>
  <c r="AJ55" i="70"/>
  <c r="AJ105" i="70"/>
  <c r="AJ51" i="70"/>
  <c r="AJ29" i="70"/>
  <c r="AJ13" i="70"/>
  <c r="AJ56" i="70"/>
  <c r="AK1" i="70"/>
  <c r="AI57" i="70"/>
  <c r="Q89" i="67"/>
  <c r="P90" i="67"/>
  <c r="Q91" i="67"/>
  <c r="P92" i="67"/>
  <c r="AI54" i="66"/>
  <c r="Q56" i="67"/>
  <c r="AF94" i="67"/>
  <c r="AF52" i="67"/>
  <c r="AG17" i="67"/>
  <c r="AJ167" i="66"/>
  <c r="AJ92" i="66"/>
  <c r="AJ109" i="66"/>
  <c r="AJ55" i="66"/>
  <c r="AJ13" i="66"/>
  <c r="AK1" i="66"/>
  <c r="AJ51" i="66"/>
  <c r="AJ29" i="66"/>
  <c r="AJ79" i="66"/>
  <c r="AJ56" i="66"/>
  <c r="AJ63" i="66"/>
  <c r="Q61" i="67"/>
  <c r="R41" i="67"/>
  <c r="R47" i="67" s="1"/>
  <c r="R49" i="67" s="1"/>
  <c r="M42" i="15"/>
  <c r="K66" i="15"/>
  <c r="J67" i="15"/>
  <c r="M54" i="15"/>
  <c r="M53" i="15"/>
  <c r="M60" i="15"/>
  <c r="M45" i="15"/>
  <c r="H65" i="15"/>
  <c r="L71" i="15"/>
  <c r="L69" i="15"/>
  <c r="L70" i="15"/>
  <c r="N64" i="15"/>
  <c r="N51" i="15"/>
  <c r="N44" i="15"/>
  <c r="N39" i="15"/>
  <c r="N43" i="15"/>
  <c r="O1" i="15"/>
  <c r="N20" i="15"/>
  <c r="N12" i="15"/>
  <c r="AC86" i="67" l="1"/>
  <c r="AD39" i="67"/>
  <c r="AJ54" i="66"/>
  <c r="AC58" i="71"/>
  <c r="AE45" i="71"/>
  <c r="AD48" i="71"/>
  <c r="AI84" i="70"/>
  <c r="AF22" i="71" s="1"/>
  <c r="AI81" i="70"/>
  <c r="AF19" i="71" s="1"/>
  <c r="AI82" i="70"/>
  <c r="AF20" i="71" s="1"/>
  <c r="AF46" i="71"/>
  <c r="AI87" i="70"/>
  <c r="AF25" i="71" s="1"/>
  <c r="AI80" i="70"/>
  <c r="AF18" i="71" s="1"/>
  <c r="AI83" i="70"/>
  <c r="AF21" i="71" s="1"/>
  <c r="AF97" i="71"/>
  <c r="AI85" i="70"/>
  <c r="AF23" i="71" s="1"/>
  <c r="AH88" i="70"/>
  <c r="AJ75" i="70"/>
  <c r="AJ84" i="70" s="1"/>
  <c r="AG22" i="71" s="1"/>
  <c r="AJ72" i="70"/>
  <c r="AJ70" i="70"/>
  <c r="AJ66" i="70"/>
  <c r="AJ65" i="70"/>
  <c r="AJ67" i="70"/>
  <c r="AJ71" i="70"/>
  <c r="AJ73" i="70"/>
  <c r="AJ68" i="70"/>
  <c r="AJ69" i="70"/>
  <c r="AI43" i="66"/>
  <c r="AC98" i="67"/>
  <c r="AI40" i="66"/>
  <c r="AD57" i="67"/>
  <c r="AD58" i="67" s="1"/>
  <c r="AI34" i="66"/>
  <c r="AI31" i="66"/>
  <c r="AD27" i="67" a="1"/>
  <c r="AD27" i="67" s="1"/>
  <c r="AD48" i="67" s="1"/>
  <c r="AD26" i="67"/>
  <c r="AD85" i="67" s="1"/>
  <c r="AD28" i="67" a="1"/>
  <c r="AD28" i="67" s="1"/>
  <c r="AJ39" i="66"/>
  <c r="AJ35" i="66"/>
  <c r="AJ41" i="66"/>
  <c r="AJ38" i="66"/>
  <c r="AJ46" i="66"/>
  <c r="AJ33" i="66" s="1"/>
  <c r="AJ45" i="66"/>
  <c r="AJ44" i="66"/>
  <c r="AJ42" i="66"/>
  <c r="AJ36" i="66"/>
  <c r="AE45" i="67"/>
  <c r="AI32" i="66"/>
  <c r="AF32" i="67" s="1"/>
  <c r="AD34" i="67"/>
  <c r="AE18" i="67"/>
  <c r="AH88" i="66"/>
  <c r="AF33" i="67"/>
  <c r="AI86" i="66"/>
  <c r="AF24" i="67" s="1"/>
  <c r="AI81" i="66"/>
  <c r="AF19" i="67" s="1"/>
  <c r="AI82" i="66"/>
  <c r="AF20" i="67" s="1"/>
  <c r="AF46" i="67"/>
  <c r="AF97" i="67"/>
  <c r="AI83" i="66"/>
  <c r="AF21" i="67" s="1"/>
  <c r="AI85" i="66"/>
  <c r="AF23" i="67" s="1"/>
  <c r="AI87" i="66"/>
  <c r="AF25" i="67" s="1"/>
  <c r="AI84" i="66"/>
  <c r="AF22" i="67" s="1"/>
  <c r="AI80" i="66"/>
  <c r="AI37" i="66"/>
  <c r="AJ68" i="66"/>
  <c r="AJ71" i="66"/>
  <c r="AJ67" i="66"/>
  <c r="AJ65" i="66"/>
  <c r="AJ70" i="66"/>
  <c r="AJ73" i="66"/>
  <c r="AJ66" i="66"/>
  <c r="AJ69" i="66"/>
  <c r="AJ72" i="66"/>
  <c r="AJ75" i="66"/>
  <c r="AE31" i="67"/>
  <c r="AE38" i="67" s="1"/>
  <c r="AH30" i="66"/>
  <c r="AH28" i="66" s="1"/>
  <c r="AF33" i="71"/>
  <c r="AJ54" i="70"/>
  <c r="AI31" i="70"/>
  <c r="AI43" i="70"/>
  <c r="AJ46" i="70"/>
  <c r="AJ44" i="70"/>
  <c r="AJ45" i="70"/>
  <c r="AD38" i="71"/>
  <c r="AD39" i="71" s="1"/>
  <c r="AD34" i="71"/>
  <c r="AD57" i="71"/>
  <c r="AE31" i="71"/>
  <c r="AH30" i="70"/>
  <c r="AH28" i="70" s="1"/>
  <c r="AC98" i="71"/>
  <c r="AC65" i="71"/>
  <c r="AD86" i="71"/>
  <c r="BR41" i="87"/>
  <c r="BR47" i="87" s="1"/>
  <c r="BR49" i="87" s="1"/>
  <c r="BQ60" i="87"/>
  <c r="BQ88" i="87"/>
  <c r="AE26" i="71"/>
  <c r="AE85" i="71" s="1"/>
  <c r="AE27" i="71" a="1"/>
  <c r="AE27" i="71" s="1"/>
  <c r="AE28" i="71" a="1"/>
  <c r="AE28" i="71" s="1"/>
  <c r="Q61" i="71"/>
  <c r="Q62" i="71" s="1"/>
  <c r="AG52" i="71"/>
  <c r="AH17" i="71"/>
  <c r="Q88" i="71"/>
  <c r="Q91" i="71" s="1"/>
  <c r="Q89" i="71"/>
  <c r="AG94" i="71"/>
  <c r="Q56" i="71"/>
  <c r="R41" i="71"/>
  <c r="R47" i="71" s="1"/>
  <c r="R49" i="71" s="1"/>
  <c r="AK354" i="70"/>
  <c r="AK105" i="70"/>
  <c r="AK92" i="70"/>
  <c r="AK55" i="70"/>
  <c r="AK13" i="70"/>
  <c r="AK79" i="70"/>
  <c r="AK51" i="70"/>
  <c r="AK29" i="70"/>
  <c r="AK63" i="70"/>
  <c r="AK56" i="70"/>
  <c r="AL1" i="70"/>
  <c r="AJ57" i="70"/>
  <c r="Q64" i="71"/>
  <c r="R42" i="67"/>
  <c r="S41" i="67" s="1"/>
  <c r="S47" i="67" s="1"/>
  <c r="S49" i="67" s="1"/>
  <c r="Q92" i="67"/>
  <c r="R54" i="67"/>
  <c r="R60" i="67" s="1"/>
  <c r="R63" i="67" s="1"/>
  <c r="R55" i="67"/>
  <c r="R84" i="67"/>
  <c r="R88" i="67" s="1"/>
  <c r="R91" i="67" s="1"/>
  <c r="AG94" i="67"/>
  <c r="Q62" i="67"/>
  <c r="AK167" i="66"/>
  <c r="AK92" i="66"/>
  <c r="AK109" i="66"/>
  <c r="AK55" i="66"/>
  <c r="AK13" i="66"/>
  <c r="AL1" i="66"/>
  <c r="AK51" i="66"/>
  <c r="AK29" i="66"/>
  <c r="AK63" i="66"/>
  <c r="AK56" i="66"/>
  <c r="AK54" i="66" s="1"/>
  <c r="AK79" i="66"/>
  <c r="AG52" i="67"/>
  <c r="AH17" i="67"/>
  <c r="Q90" i="67"/>
  <c r="AJ57" i="66"/>
  <c r="N45" i="15"/>
  <c r="L65" i="15"/>
  <c r="K67" i="15"/>
  <c r="J68" i="15"/>
  <c r="J72" i="15" s="1"/>
  <c r="O51" i="15"/>
  <c r="O43" i="15"/>
  <c r="O64" i="15"/>
  <c r="O44" i="15"/>
  <c r="P1" i="15"/>
  <c r="O20" i="15"/>
  <c r="O12" i="15"/>
  <c r="O39" i="15"/>
  <c r="M71" i="15"/>
  <c r="M69" i="15"/>
  <c r="M70" i="15"/>
  <c r="I66" i="15"/>
  <c r="N42" i="15"/>
  <c r="N53" i="15"/>
  <c r="N54" i="15"/>
  <c r="N60" i="15"/>
  <c r="I68" i="15"/>
  <c r="H67" i="15"/>
  <c r="AD86" i="67" l="1"/>
  <c r="AE39" i="67"/>
  <c r="AE48" i="71"/>
  <c r="AD58" i="71"/>
  <c r="AF45" i="71"/>
  <c r="AJ80" i="70"/>
  <c r="AG18" i="71" s="1"/>
  <c r="AJ85" i="70"/>
  <c r="AG23" i="71" s="1"/>
  <c r="AJ82" i="70"/>
  <c r="AG20" i="71" s="1"/>
  <c r="AJ86" i="70"/>
  <c r="AG24" i="71" s="1"/>
  <c r="AG97" i="71"/>
  <c r="AJ83" i="70"/>
  <c r="AG21" i="71" s="1"/>
  <c r="AJ81" i="70"/>
  <c r="AG19" i="71" s="1"/>
  <c r="AG46" i="71"/>
  <c r="AJ87" i="70"/>
  <c r="AG25" i="71" s="1"/>
  <c r="AI88" i="70"/>
  <c r="AK54" i="70"/>
  <c r="AK75" i="70"/>
  <c r="AK80" i="70" s="1"/>
  <c r="AK70" i="70"/>
  <c r="AK72" i="70"/>
  <c r="AK66" i="70"/>
  <c r="AK65" i="70"/>
  <c r="AK68" i="70"/>
  <c r="AK67" i="70"/>
  <c r="AK69" i="70"/>
  <c r="AK73" i="70"/>
  <c r="AK71" i="70"/>
  <c r="AF45" i="67"/>
  <c r="AJ37" i="66"/>
  <c r="AE34" i="67"/>
  <c r="AE65" i="67" s="1"/>
  <c r="AK69" i="66"/>
  <c r="AK72" i="66"/>
  <c r="AK65" i="66"/>
  <c r="AK67" i="66"/>
  <c r="AK68" i="66"/>
  <c r="AK71" i="66"/>
  <c r="AK73" i="66"/>
  <c r="AK66" i="66"/>
  <c r="AK70" i="66"/>
  <c r="AK75" i="66"/>
  <c r="AK35" i="66"/>
  <c r="AK39" i="66"/>
  <c r="AK42" i="66"/>
  <c r="AK36" i="66"/>
  <c r="AK46" i="66"/>
  <c r="AK33" i="66" s="1"/>
  <c r="AK45" i="66"/>
  <c r="AK38" i="66"/>
  <c r="AK44" i="66"/>
  <c r="AK41" i="66"/>
  <c r="AJ32" i="66"/>
  <c r="AG32" i="67" s="1"/>
  <c r="AG33" i="67"/>
  <c r="AJ40" i="66"/>
  <c r="AF31" i="67"/>
  <c r="AF57" i="67" s="1"/>
  <c r="AI30" i="66"/>
  <c r="AI28" i="66" s="1"/>
  <c r="AF18" i="67"/>
  <c r="AI88" i="66"/>
  <c r="AE28" i="67" a="1"/>
  <c r="AE28" i="67" s="1"/>
  <c r="AE27" i="67" a="1"/>
  <c r="AE27" i="67" s="1"/>
  <c r="AE48" i="67" s="1"/>
  <c r="AE26" i="67"/>
  <c r="AE85" i="67" s="1"/>
  <c r="AJ31" i="66"/>
  <c r="AJ34" i="66"/>
  <c r="AJ82" i="66"/>
  <c r="AG20" i="67" s="1"/>
  <c r="AJ84" i="66"/>
  <c r="AG22" i="67" s="1"/>
  <c r="AJ87" i="66"/>
  <c r="AG25" i="67" s="1"/>
  <c r="AJ85" i="66"/>
  <c r="AG23" i="67" s="1"/>
  <c r="AJ80" i="66"/>
  <c r="AJ86" i="66"/>
  <c r="AG24" i="67" s="1"/>
  <c r="AJ83" i="66"/>
  <c r="AG21" i="67" s="1"/>
  <c r="AJ81" i="66"/>
  <c r="AG19" i="67" s="1"/>
  <c r="AG46" i="67"/>
  <c r="AG97" i="67"/>
  <c r="AD98" i="67"/>
  <c r="AD65" i="67"/>
  <c r="AJ43" i="66"/>
  <c r="AE57" i="67"/>
  <c r="AE58" i="67" s="1"/>
  <c r="AK57" i="66"/>
  <c r="AJ32" i="70"/>
  <c r="G45" i="70"/>
  <c r="AE38" i="71"/>
  <c r="AE39" i="71" s="1"/>
  <c r="AE57" i="71"/>
  <c r="AE34" i="71"/>
  <c r="AJ43" i="70"/>
  <c r="G43" i="70" s="1"/>
  <c r="AJ31" i="70"/>
  <c r="G44" i="70"/>
  <c r="AJ33" i="70"/>
  <c r="G33" i="70" s="1"/>
  <c r="G46" i="70"/>
  <c r="AG33" i="71"/>
  <c r="AD98" i="71"/>
  <c r="AD65" i="71"/>
  <c r="AI30" i="70"/>
  <c r="AI28" i="70" s="1"/>
  <c r="AF31" i="71"/>
  <c r="AE86" i="71"/>
  <c r="BR42" i="87"/>
  <c r="BR54" i="87"/>
  <c r="BR60" i="87" s="1"/>
  <c r="BR84" i="87"/>
  <c r="BR88" i="87" s="1"/>
  <c r="BR55" i="87"/>
  <c r="AF27" i="71" a="1"/>
  <c r="AF27" i="71" s="1"/>
  <c r="AF28" i="71" a="1"/>
  <c r="AF28" i="71" s="1"/>
  <c r="AF26" i="71"/>
  <c r="AF85" i="71" s="1"/>
  <c r="R61" i="67"/>
  <c r="R62" i="67" s="1"/>
  <c r="AH94" i="71"/>
  <c r="Q92" i="71"/>
  <c r="R54" i="71"/>
  <c r="R84" i="71"/>
  <c r="R88" i="71" s="1"/>
  <c r="R91" i="71" s="1"/>
  <c r="R55" i="71"/>
  <c r="AH52" i="71"/>
  <c r="AH38" i="71"/>
  <c r="AI17" i="71"/>
  <c r="Q90" i="71"/>
  <c r="AL354" i="70"/>
  <c r="AL92" i="70"/>
  <c r="AL55" i="70"/>
  <c r="AL79" i="70"/>
  <c r="AL51" i="70"/>
  <c r="AL105" i="70"/>
  <c r="AL63" i="70"/>
  <c r="AL56" i="70"/>
  <c r="AL29" i="70"/>
  <c r="AM1" i="70"/>
  <c r="AL13" i="70"/>
  <c r="R42" i="71"/>
  <c r="AK57" i="70"/>
  <c r="R89" i="67"/>
  <c r="R90" i="67" s="1"/>
  <c r="R92" i="67"/>
  <c r="AL109" i="66"/>
  <c r="AL167" i="66"/>
  <c r="AL92" i="66"/>
  <c r="AL79" i="66"/>
  <c r="AM1" i="66"/>
  <c r="AL51" i="66"/>
  <c r="AL29" i="66"/>
  <c r="AL63" i="66"/>
  <c r="AL56" i="66"/>
  <c r="AL55" i="66"/>
  <c r="AL13" i="66"/>
  <c r="S42" i="67"/>
  <c r="R64" i="67"/>
  <c r="S54" i="67"/>
  <c r="S60" i="67" s="1"/>
  <c r="S63" i="67" s="1"/>
  <c r="S84" i="67"/>
  <c r="S88" i="67" s="1"/>
  <c r="S91" i="67" s="1"/>
  <c r="S55" i="67"/>
  <c r="R56" i="67"/>
  <c r="AH52" i="67"/>
  <c r="AI17" i="67"/>
  <c r="AH94" i="67"/>
  <c r="O42" i="15"/>
  <c r="L67" i="15"/>
  <c r="M65" i="15"/>
  <c r="L68" i="15"/>
  <c r="N71" i="15"/>
  <c r="N69" i="15"/>
  <c r="N70" i="15"/>
  <c r="P64" i="15"/>
  <c r="P44" i="15"/>
  <c r="Q1" i="15"/>
  <c r="P20" i="15"/>
  <c r="P12" i="15"/>
  <c r="P43" i="15"/>
  <c r="P39" i="15"/>
  <c r="P51" i="15"/>
  <c r="M66" i="15"/>
  <c r="I72" i="15"/>
  <c r="O45" i="15"/>
  <c r="H72" i="15"/>
  <c r="O54" i="15"/>
  <c r="O53" i="15"/>
  <c r="O60" i="15"/>
  <c r="AE86" i="67" l="1"/>
  <c r="AE58" i="71"/>
  <c r="AF48" i="71"/>
  <c r="AK84" i="70"/>
  <c r="AH22" i="71" s="1"/>
  <c r="AK87" i="70"/>
  <c r="AH25" i="71" s="1"/>
  <c r="AJ88" i="70"/>
  <c r="AG45" i="71"/>
  <c r="AK82" i="70"/>
  <c r="AH20" i="71" s="1"/>
  <c r="AH97" i="71"/>
  <c r="AH57" i="71" s="1"/>
  <c r="AH46" i="71"/>
  <c r="AK81" i="70"/>
  <c r="AH19" i="71" s="1"/>
  <c r="AH33" i="71"/>
  <c r="AH34" i="71" s="1"/>
  <c r="AK85" i="70"/>
  <c r="AH23" i="71" s="1"/>
  <c r="AK83" i="70"/>
  <c r="AH21" i="71" s="1"/>
  <c r="AK86" i="70"/>
  <c r="AH24" i="71" s="1"/>
  <c r="AL75" i="70"/>
  <c r="AL80" i="70" s="1"/>
  <c r="AL70" i="70"/>
  <c r="AL72" i="70"/>
  <c r="AL66" i="70"/>
  <c r="AL67" i="70"/>
  <c r="AL71" i="70"/>
  <c r="AL68" i="70"/>
  <c r="AL65" i="70"/>
  <c r="AL73" i="70"/>
  <c r="AL69" i="70"/>
  <c r="AK40" i="66"/>
  <c r="AE98" i="67"/>
  <c r="AF58" i="67"/>
  <c r="AK43" i="66"/>
  <c r="AF28" i="67" a="1"/>
  <c r="AF28" i="67" s="1"/>
  <c r="AF27" i="67" a="1"/>
  <c r="AF27" i="67" s="1"/>
  <c r="AF48" i="67" s="1"/>
  <c r="AF26" i="67"/>
  <c r="AF85" i="67" s="1"/>
  <c r="AK32" i="66"/>
  <c r="AH32" i="67" s="1"/>
  <c r="AH33" i="67"/>
  <c r="AK81" i="66"/>
  <c r="AH19" i="67" s="1"/>
  <c r="AH46" i="67"/>
  <c r="AK85" i="66"/>
  <c r="AH23" i="67" s="1"/>
  <c r="AK83" i="66"/>
  <c r="AH21" i="67" s="1"/>
  <c r="AH97" i="67"/>
  <c r="AK82" i="66"/>
  <c r="AH20" i="67" s="1"/>
  <c r="AK80" i="66"/>
  <c r="AK84" i="66"/>
  <c r="AH22" i="67" s="1"/>
  <c r="AK86" i="66"/>
  <c r="AH24" i="67" s="1"/>
  <c r="AK87" i="66"/>
  <c r="AH25" i="67" s="1"/>
  <c r="AL57" i="66"/>
  <c r="AG18" i="67"/>
  <c r="AJ88" i="66"/>
  <c r="AG31" i="67"/>
  <c r="AG38" i="67" s="1"/>
  <c r="AJ30" i="66"/>
  <c r="AJ28" i="66" s="1"/>
  <c r="AF34" i="67"/>
  <c r="AF38" i="67"/>
  <c r="AF39" i="67" s="1"/>
  <c r="AK37" i="66"/>
  <c r="AK31" i="66"/>
  <c r="AK34" i="66"/>
  <c r="AL69" i="66"/>
  <c r="AL68" i="66"/>
  <c r="AL71" i="66"/>
  <c r="AL73" i="66"/>
  <c r="AL72" i="66"/>
  <c r="AL66" i="66"/>
  <c r="AL67" i="66"/>
  <c r="AL65" i="66"/>
  <c r="AL70" i="66"/>
  <c r="AL75" i="66"/>
  <c r="AL45" i="66"/>
  <c r="AL41" i="66"/>
  <c r="AL44" i="66"/>
  <c r="AL42" i="66"/>
  <c r="AL36" i="66"/>
  <c r="AL39" i="66"/>
  <c r="AL35" i="66"/>
  <c r="AL46" i="66"/>
  <c r="AL33" i="66" s="1"/>
  <c r="AL38" i="66"/>
  <c r="AG45" i="67"/>
  <c r="AF38" i="71"/>
  <c r="AF39" i="71" s="1"/>
  <c r="AF57" i="71"/>
  <c r="AF34" i="71"/>
  <c r="AF86" i="71"/>
  <c r="AJ30" i="70"/>
  <c r="AG31" i="71"/>
  <c r="G31" i="70"/>
  <c r="AG32" i="71"/>
  <c r="D32" i="71" s="1"/>
  <c r="G32" i="70"/>
  <c r="AE98" i="71"/>
  <c r="AE65" i="71"/>
  <c r="BS41" i="87"/>
  <c r="BS47" i="87" s="1"/>
  <c r="BS49" i="87" s="1"/>
  <c r="AH18" i="71"/>
  <c r="AG27" i="71" a="1"/>
  <c r="AG27" i="71" s="1"/>
  <c r="AG26" i="71"/>
  <c r="AG85" i="71" s="1"/>
  <c r="AG28" i="71" a="1"/>
  <c r="AG28" i="71" s="1"/>
  <c r="AL57" i="70"/>
  <c r="R89" i="71"/>
  <c r="R90" i="71" s="1"/>
  <c r="R56" i="71"/>
  <c r="S56" i="67"/>
  <c r="R92" i="71"/>
  <c r="AL54" i="70"/>
  <c r="AI52" i="71"/>
  <c r="AI38" i="71"/>
  <c r="AJ17" i="71"/>
  <c r="S41" i="71"/>
  <c r="S47" i="71" s="1"/>
  <c r="S49" i="71" s="1"/>
  <c r="AI94" i="71"/>
  <c r="AM354" i="70"/>
  <c r="AM105" i="70"/>
  <c r="AM79" i="70"/>
  <c r="AM51" i="70"/>
  <c r="AM29" i="70"/>
  <c r="AM92" i="70"/>
  <c r="AM63" i="70"/>
  <c r="AM56" i="70"/>
  <c r="AN1" i="70"/>
  <c r="AM55" i="70"/>
  <c r="AM13" i="70"/>
  <c r="R60" i="71"/>
  <c r="R63" i="71" s="1"/>
  <c r="R61" i="71"/>
  <c r="S64" i="67"/>
  <c r="S92" i="67"/>
  <c r="AI52" i="67"/>
  <c r="AJ17" i="67"/>
  <c r="AM109" i="66"/>
  <c r="AM92" i="66"/>
  <c r="AM79" i="66"/>
  <c r="AM167" i="66"/>
  <c r="AM51" i="66"/>
  <c r="AM29" i="66"/>
  <c r="AM63" i="66"/>
  <c r="AM56" i="66"/>
  <c r="AN1" i="66"/>
  <c r="AM13" i="66"/>
  <c r="AM55" i="66"/>
  <c r="S89" i="67"/>
  <c r="AL54" i="66"/>
  <c r="AI94" i="67"/>
  <c r="T41" i="67"/>
  <c r="T47" i="67" s="1"/>
  <c r="T49" i="67" s="1"/>
  <c r="S61" i="67"/>
  <c r="P45" i="15"/>
  <c r="M68" i="15"/>
  <c r="N65" i="15"/>
  <c r="K65" i="15"/>
  <c r="K68" i="15"/>
  <c r="Q64" i="15"/>
  <c r="Q43" i="15"/>
  <c r="Q51" i="15"/>
  <c r="Q44" i="15"/>
  <c r="R1" i="15"/>
  <c r="Q20" i="15"/>
  <c r="Q12" i="15"/>
  <c r="Q39" i="15"/>
  <c r="L66" i="15"/>
  <c r="P42" i="15"/>
  <c r="O71" i="15"/>
  <c r="O70" i="15"/>
  <c r="O69" i="15"/>
  <c r="P53" i="15"/>
  <c r="P54" i="15"/>
  <c r="P60" i="15"/>
  <c r="AF86" i="67" l="1"/>
  <c r="AF58" i="71"/>
  <c r="AH45" i="71"/>
  <c r="AG48" i="71"/>
  <c r="AI33" i="71"/>
  <c r="AI34" i="71" s="1"/>
  <c r="AL87" i="70"/>
  <c r="AI25" i="71" s="1"/>
  <c r="AL81" i="70"/>
  <c r="AI19" i="71" s="1"/>
  <c r="AL84" i="70"/>
  <c r="AI22" i="71" s="1"/>
  <c r="AL82" i="70"/>
  <c r="AI20" i="71" s="1"/>
  <c r="AL83" i="70"/>
  <c r="AI21" i="71" s="1"/>
  <c r="AL86" i="70"/>
  <c r="AI24" i="71" s="1"/>
  <c r="AI97" i="71"/>
  <c r="AI57" i="71" s="1"/>
  <c r="AI46" i="71"/>
  <c r="AL85" i="70"/>
  <c r="AI23" i="71" s="1"/>
  <c r="AK88" i="70"/>
  <c r="AM75" i="70"/>
  <c r="AM86" i="70" s="1"/>
  <c r="AJ24" i="71" s="1"/>
  <c r="AM73" i="70"/>
  <c r="AM68" i="70"/>
  <c r="AM70" i="70"/>
  <c r="AM72" i="70"/>
  <c r="AM65" i="70"/>
  <c r="AM67" i="70"/>
  <c r="AM66" i="70"/>
  <c r="AM69" i="70"/>
  <c r="AM71" i="70"/>
  <c r="AG34" i="67"/>
  <c r="AG98" i="67" s="1"/>
  <c r="AG39" i="67"/>
  <c r="AL37" i="66"/>
  <c r="AG28" i="67" a="1"/>
  <c r="AG28" i="67" s="1"/>
  <c r="AG27" i="67" a="1"/>
  <c r="AG27" i="67" s="1"/>
  <c r="AG48" i="67" s="1"/>
  <c r="AG26" i="67"/>
  <c r="AG85" i="67" s="1"/>
  <c r="AG86" i="67" s="1"/>
  <c r="AH45" i="67"/>
  <c r="AL43" i="66"/>
  <c r="AF65" i="67"/>
  <c r="AF98" i="67"/>
  <c r="AM54" i="66"/>
  <c r="AL40" i="66"/>
  <c r="AG57" i="67"/>
  <c r="AG58" i="67" s="1"/>
  <c r="AM68" i="66"/>
  <c r="AM71" i="66"/>
  <c r="AM67" i="66"/>
  <c r="AM70" i="66"/>
  <c r="AM66" i="66"/>
  <c r="AM69" i="66"/>
  <c r="AM72" i="66"/>
  <c r="AM65" i="66"/>
  <c r="AM73" i="66"/>
  <c r="AM75" i="66"/>
  <c r="AL34" i="66"/>
  <c r="AL31" i="66"/>
  <c r="AK30" i="66"/>
  <c r="AK28" i="66" s="1"/>
  <c r="AH31" i="67"/>
  <c r="AH57" i="67" s="1"/>
  <c r="AM44" i="66"/>
  <c r="AM42" i="66"/>
  <c r="AM39" i="66"/>
  <c r="AM46" i="66"/>
  <c r="AM33" i="66" s="1"/>
  <c r="AM38" i="66"/>
  <c r="AM36" i="66"/>
  <c r="AM45" i="66"/>
  <c r="AM41" i="66"/>
  <c r="AM35" i="66"/>
  <c r="AL86" i="66"/>
  <c r="AI24" i="67" s="1"/>
  <c r="AL82" i="66"/>
  <c r="AI20" i="67" s="1"/>
  <c r="AL81" i="66"/>
  <c r="AI19" i="67" s="1"/>
  <c r="AL84" i="66"/>
  <c r="AI22" i="67" s="1"/>
  <c r="AI46" i="67"/>
  <c r="AL83" i="66"/>
  <c r="AI21" i="67" s="1"/>
  <c r="AL80" i="66"/>
  <c r="AL85" i="66"/>
  <c r="AI23" i="67" s="1"/>
  <c r="AI97" i="67"/>
  <c r="AL87" i="66"/>
  <c r="AI25" i="67" s="1"/>
  <c r="AL32" i="66"/>
  <c r="AI32" i="67" s="1"/>
  <c r="AI33" i="67"/>
  <c r="AH18" i="67"/>
  <c r="AK88" i="66"/>
  <c r="AG86" i="71"/>
  <c r="AF65" i="71"/>
  <c r="AF98" i="71"/>
  <c r="D31" i="71"/>
  <c r="AG38" i="71"/>
  <c r="AG39" i="71" s="1"/>
  <c r="AH39" i="71" s="1"/>
  <c r="AG57" i="71"/>
  <c r="AG34" i="71"/>
  <c r="AJ28" i="70"/>
  <c r="G30" i="70"/>
  <c r="BS42" i="87"/>
  <c r="BS54" i="87"/>
  <c r="BS60" i="87" s="1"/>
  <c r="BS84" i="87"/>
  <c r="BS55" i="87"/>
  <c r="AI18" i="71"/>
  <c r="AH28" i="71" a="1"/>
  <c r="AH28" i="71" s="1"/>
  <c r="AH27" i="71" a="1"/>
  <c r="AH27" i="71" s="1"/>
  <c r="AH26" i="71"/>
  <c r="AH85" i="71" s="1"/>
  <c r="AH98" i="71"/>
  <c r="AH65" i="71"/>
  <c r="AM54" i="70"/>
  <c r="AN105" i="70"/>
  <c r="AN79" i="70"/>
  <c r="AN354" i="70"/>
  <c r="AN51" i="70"/>
  <c r="AN92" i="70"/>
  <c r="AN63" i="70"/>
  <c r="AN56" i="70"/>
  <c r="AN55" i="70"/>
  <c r="AN13" i="70"/>
  <c r="AN29" i="70"/>
  <c r="AO1" i="70"/>
  <c r="S84" i="71"/>
  <c r="S55" i="71"/>
  <c r="S54" i="71"/>
  <c r="S60" i="71" s="1"/>
  <c r="S63" i="71" s="1"/>
  <c r="R62" i="71"/>
  <c r="R64" i="71"/>
  <c r="AJ94" i="71"/>
  <c r="S42" i="71"/>
  <c r="AJ52" i="71"/>
  <c r="AJ38" i="71"/>
  <c r="AK17" i="71"/>
  <c r="AM57" i="70"/>
  <c r="S62" i="67"/>
  <c r="AJ94" i="67"/>
  <c r="AN167" i="66"/>
  <c r="AN109" i="66"/>
  <c r="AN92" i="66"/>
  <c r="AN79" i="66"/>
  <c r="AN63" i="66"/>
  <c r="AN56" i="66"/>
  <c r="AN55" i="66"/>
  <c r="AN13" i="66"/>
  <c r="AN51" i="66"/>
  <c r="AN29" i="66"/>
  <c r="AO1" i="66"/>
  <c r="T42" i="67"/>
  <c r="T55" i="67"/>
  <c r="T54" i="67"/>
  <c r="T60" i="67" s="1"/>
  <c r="T63" i="67" s="1"/>
  <c r="T84" i="67"/>
  <c r="T88" i="67" s="1"/>
  <c r="T91" i="67" s="1"/>
  <c r="S90" i="67"/>
  <c r="AJ52" i="67"/>
  <c r="AK17" i="67"/>
  <c r="AM57" i="66"/>
  <c r="Q45" i="15"/>
  <c r="N67" i="15"/>
  <c r="O65" i="15"/>
  <c r="R64" i="15"/>
  <c r="R51" i="15"/>
  <c r="R44" i="15"/>
  <c r="R20" i="15"/>
  <c r="R43" i="15"/>
  <c r="R12" i="15"/>
  <c r="R39" i="15"/>
  <c r="S1" i="15"/>
  <c r="K72" i="15"/>
  <c r="Q42" i="15"/>
  <c r="O66" i="15"/>
  <c r="L72" i="15"/>
  <c r="Q53" i="15"/>
  <c r="Q54" i="15"/>
  <c r="Q60" i="15"/>
  <c r="P71" i="15"/>
  <c r="P70" i="15"/>
  <c r="P69" i="15"/>
  <c r="AH48" i="71" l="1"/>
  <c r="AG58" i="71"/>
  <c r="AH58" i="71" s="1"/>
  <c r="AI58" i="71" s="1"/>
  <c r="AI45" i="71"/>
  <c r="AI39" i="71"/>
  <c r="AM84" i="70"/>
  <c r="AJ22" i="71" s="1"/>
  <c r="AL88" i="70"/>
  <c r="AM81" i="70"/>
  <c r="AJ19" i="71" s="1"/>
  <c r="AM83" i="70"/>
  <c r="AJ21" i="71" s="1"/>
  <c r="AM85" i="70"/>
  <c r="AJ23" i="71" s="1"/>
  <c r="AJ46" i="71"/>
  <c r="AM87" i="70"/>
  <c r="AJ25" i="71" s="1"/>
  <c r="AJ97" i="71"/>
  <c r="AJ57" i="71" s="1"/>
  <c r="AM82" i="70"/>
  <c r="AJ20" i="71" s="1"/>
  <c r="AM80" i="70"/>
  <c r="AJ33" i="71"/>
  <c r="AJ34" i="71" s="1"/>
  <c r="AN75" i="70"/>
  <c r="AN81" i="70" s="1"/>
  <c r="AK19" i="71" s="1"/>
  <c r="AN70" i="70"/>
  <c r="AN68" i="70"/>
  <c r="AN72" i="70"/>
  <c r="AN67" i="70"/>
  <c r="AN69" i="70"/>
  <c r="AN66" i="70"/>
  <c r="AN73" i="70"/>
  <c r="AN71" i="70"/>
  <c r="AN65" i="70"/>
  <c r="AG65" i="67"/>
  <c r="AM40" i="66"/>
  <c r="AM37" i="66"/>
  <c r="AM81" i="66"/>
  <c r="AJ19" i="67" s="1"/>
  <c r="AM80" i="66"/>
  <c r="AM85" i="66"/>
  <c r="AJ23" i="67" s="1"/>
  <c r="AM83" i="66"/>
  <c r="AJ21" i="67" s="1"/>
  <c r="AM84" i="66"/>
  <c r="AJ22" i="67" s="1"/>
  <c r="AJ46" i="67"/>
  <c r="AM87" i="66"/>
  <c r="AJ25" i="67" s="1"/>
  <c r="AJ97" i="67"/>
  <c r="AM82" i="66"/>
  <c r="AJ20" i="67" s="1"/>
  <c r="AM86" i="66"/>
  <c r="AJ24" i="67" s="1"/>
  <c r="AM43" i="66"/>
  <c r="AM32" i="66"/>
  <c r="AJ32" i="67" s="1"/>
  <c r="AJ33" i="67"/>
  <c r="G36" i="66"/>
  <c r="AH34" i="67"/>
  <c r="AH38" i="67"/>
  <c r="AH39" i="67" s="1"/>
  <c r="AN54" i="66"/>
  <c r="AH26" i="67"/>
  <c r="AH85" i="67" s="1"/>
  <c r="AH86" i="67" s="1"/>
  <c r="AH27" i="67" a="1"/>
  <c r="AH27" i="67" s="1"/>
  <c r="AH48" i="67" s="1"/>
  <c r="AH28" i="67" a="1"/>
  <c r="AH28" i="67" s="1"/>
  <c r="AI18" i="67"/>
  <c r="AL88" i="66"/>
  <c r="AI31" i="67"/>
  <c r="AL30" i="66"/>
  <c r="AL28" i="66" s="1"/>
  <c r="AH58" i="67"/>
  <c r="AN68" i="66"/>
  <c r="AN69" i="66"/>
  <c r="AN67" i="66"/>
  <c r="AN66" i="66"/>
  <c r="AN70" i="66"/>
  <c r="AN73" i="66"/>
  <c r="AN65" i="66"/>
  <c r="AN71" i="66"/>
  <c r="AN72" i="66"/>
  <c r="AN75" i="66"/>
  <c r="AN45" i="66"/>
  <c r="AN44" i="66"/>
  <c r="AN42" i="66"/>
  <c r="AN38" i="66"/>
  <c r="AN46" i="66"/>
  <c r="AN41" i="66"/>
  <c r="AN39" i="66"/>
  <c r="AI45" i="67"/>
  <c r="AM34" i="66"/>
  <c r="G34" i="66" s="1"/>
  <c r="AM31" i="66"/>
  <c r="G35" i="66"/>
  <c r="AH86" i="71"/>
  <c r="AG98" i="71"/>
  <c r="AG65" i="71"/>
  <c r="BS88" i="87"/>
  <c r="BT41" i="87"/>
  <c r="BT47" i="87" s="1"/>
  <c r="BT49" i="87" s="1"/>
  <c r="AI27" i="71" a="1"/>
  <c r="AI27" i="71" s="1"/>
  <c r="AI26" i="71"/>
  <c r="AI85" i="71" s="1"/>
  <c r="AI28" i="71" a="1"/>
  <c r="AI28" i="71" s="1"/>
  <c r="AI65" i="71"/>
  <c r="AI98" i="71"/>
  <c r="AN57" i="70"/>
  <c r="S61" i="71"/>
  <c r="S62" i="71" s="1"/>
  <c r="T41" i="71"/>
  <c r="T47" i="71" s="1"/>
  <c r="T49" i="71" s="1"/>
  <c r="AO92" i="70"/>
  <c r="AO354" i="70"/>
  <c r="AO79" i="70"/>
  <c r="AO63" i="70"/>
  <c r="AO56" i="70"/>
  <c r="AO105" i="70"/>
  <c r="AO55" i="70"/>
  <c r="AP1" i="70"/>
  <c r="AO29" i="70"/>
  <c r="AO51" i="70"/>
  <c r="AO13" i="70"/>
  <c r="AK52" i="71"/>
  <c r="AK38" i="71"/>
  <c r="AL17" i="71"/>
  <c r="S56" i="71"/>
  <c r="S64" i="71"/>
  <c r="S88" i="71"/>
  <c r="S91" i="71" s="1"/>
  <c r="S89" i="71"/>
  <c r="AN54" i="70"/>
  <c r="AK94" i="71"/>
  <c r="T89" i="67"/>
  <c r="T90" i="67" s="1"/>
  <c r="AO167" i="66"/>
  <c r="AO79" i="66"/>
  <c r="AO109" i="66"/>
  <c r="AO92" i="66"/>
  <c r="AO55" i="66"/>
  <c r="AO13" i="66"/>
  <c r="AP1" i="66"/>
  <c r="AO63" i="66"/>
  <c r="AO56" i="66"/>
  <c r="AO29" i="66"/>
  <c r="AO51" i="66"/>
  <c r="AK94" i="67"/>
  <c r="T92" i="67"/>
  <c r="AL17" i="67"/>
  <c r="AK52" i="67"/>
  <c r="T64" i="67"/>
  <c r="T56" i="67"/>
  <c r="T61" i="67"/>
  <c r="U41" i="67"/>
  <c r="U47" i="67" s="1"/>
  <c r="U49" i="67" s="1"/>
  <c r="AN57" i="66"/>
  <c r="R45" i="15"/>
  <c r="O67" i="15"/>
  <c r="P66" i="15"/>
  <c r="N66" i="15"/>
  <c r="R42" i="15"/>
  <c r="O68" i="15"/>
  <c r="M67" i="15"/>
  <c r="R53" i="15"/>
  <c r="R54" i="15"/>
  <c r="R60" i="15"/>
  <c r="Q71" i="15"/>
  <c r="Q69" i="15"/>
  <c r="Q70" i="15"/>
  <c r="S64" i="15"/>
  <c r="S43" i="15"/>
  <c r="S51" i="15"/>
  <c r="S44" i="15"/>
  <c r="S12" i="15"/>
  <c r="S39" i="15"/>
  <c r="T1" i="15"/>
  <c r="S20" i="15"/>
  <c r="AI48" i="71" l="1"/>
  <c r="AO54" i="66"/>
  <c r="AJ58" i="71"/>
  <c r="AJ39" i="71"/>
  <c r="AN87" i="70"/>
  <c r="AK25" i="71" s="1"/>
  <c r="AK97" i="71"/>
  <c r="AK57" i="71" s="1"/>
  <c r="AN86" i="70"/>
  <c r="AK24" i="71" s="1"/>
  <c r="AN80" i="70"/>
  <c r="AK18" i="71" s="1"/>
  <c r="AK33" i="71"/>
  <c r="AN82" i="70"/>
  <c r="AK20" i="71" s="1"/>
  <c r="AN84" i="70"/>
  <c r="AK22" i="71" s="1"/>
  <c r="AN85" i="70"/>
  <c r="AK23" i="71" s="1"/>
  <c r="AK46" i="71"/>
  <c r="AJ45" i="71"/>
  <c r="AM88" i="70"/>
  <c r="AJ18" i="71"/>
  <c r="AJ26" i="71" s="1"/>
  <c r="AJ85" i="71" s="1"/>
  <c r="AN83" i="70"/>
  <c r="AK21" i="71" s="1"/>
  <c r="AO75" i="70"/>
  <c r="AO81" i="70" s="1"/>
  <c r="AL19" i="71" s="1"/>
  <c r="AO65" i="70"/>
  <c r="AO69" i="70"/>
  <c r="AO68" i="70"/>
  <c r="AO72" i="70"/>
  <c r="AO70" i="70"/>
  <c r="AO67" i="70"/>
  <c r="AO73" i="70"/>
  <c r="AO71" i="70"/>
  <c r="AO66" i="70"/>
  <c r="AN43" i="66"/>
  <c r="AJ45" i="67"/>
  <c r="AN33" i="66"/>
  <c r="AK33" i="67"/>
  <c r="AJ31" i="67"/>
  <c r="AJ57" i="67" s="1"/>
  <c r="AM30" i="66"/>
  <c r="AM28" i="66" s="1"/>
  <c r="AN37" i="66"/>
  <c r="AN31" i="66"/>
  <c r="AI28" i="67" a="1"/>
  <c r="AI28" i="67" s="1"/>
  <c r="AI26" i="67"/>
  <c r="AI85" i="67" s="1"/>
  <c r="AI86" i="67" s="1"/>
  <c r="AI27" i="67" a="1"/>
  <c r="AI27" i="67" s="1"/>
  <c r="AI48" i="67" s="1"/>
  <c r="AH65" i="67"/>
  <c r="AH98" i="67"/>
  <c r="AO38" i="66"/>
  <c r="AO39" i="66"/>
  <c r="AO46" i="66"/>
  <c r="AO45" i="66"/>
  <c r="AO42" i="66"/>
  <c r="AO44" i="66"/>
  <c r="AO41" i="66"/>
  <c r="AJ18" i="67"/>
  <c r="AM88" i="66"/>
  <c r="AN32" i="66"/>
  <c r="AK32" i="67" s="1"/>
  <c r="AO71" i="66"/>
  <c r="AO72" i="66"/>
  <c r="AO65" i="66"/>
  <c r="AO67" i="66"/>
  <c r="AO73" i="66"/>
  <c r="AO68" i="66"/>
  <c r="AO69" i="66"/>
  <c r="AO66" i="66"/>
  <c r="AO70" i="66"/>
  <c r="AO75" i="66"/>
  <c r="AN40" i="66"/>
  <c r="AN86" i="66"/>
  <c r="AK24" i="67" s="1"/>
  <c r="AN83" i="66"/>
  <c r="AK21" i="67" s="1"/>
  <c r="AN87" i="66"/>
  <c r="AK25" i="67" s="1"/>
  <c r="AK46" i="67"/>
  <c r="AN84" i="66"/>
  <c r="AK22" i="67" s="1"/>
  <c r="AN80" i="66"/>
  <c r="AN81" i="66"/>
  <c r="AK19" i="67" s="1"/>
  <c r="AN82" i="66"/>
  <c r="AK20" i="67" s="1"/>
  <c r="AN85" i="66"/>
  <c r="AK23" i="67" s="1"/>
  <c r="AK97" i="67"/>
  <c r="AI34" i="67"/>
  <c r="AI38" i="67"/>
  <c r="AI39" i="67" s="1"/>
  <c r="AI57" i="67"/>
  <c r="AI58" i="67" s="1"/>
  <c r="AI86" i="71"/>
  <c r="BT42" i="87"/>
  <c r="BT54" i="87"/>
  <c r="BT60" i="87" s="1"/>
  <c r="BT84" i="87"/>
  <c r="BT88" i="87" s="1"/>
  <c r="BT55" i="87"/>
  <c r="AO57" i="70"/>
  <c r="AJ98" i="71"/>
  <c r="AJ65" i="71"/>
  <c r="S92" i="71"/>
  <c r="AL94" i="71"/>
  <c r="AO54" i="70"/>
  <c r="T84" i="71"/>
  <c r="T88" i="71" s="1"/>
  <c r="T91" i="71" s="1"/>
  <c r="T55" i="71"/>
  <c r="T54" i="71"/>
  <c r="T42" i="71"/>
  <c r="S90" i="71"/>
  <c r="AL52" i="71"/>
  <c r="AL38" i="71"/>
  <c r="AM17" i="71"/>
  <c r="AP92" i="70"/>
  <c r="AP354" i="70"/>
  <c r="AP63" i="70"/>
  <c r="AP105" i="70"/>
  <c r="AP55" i="70"/>
  <c r="AP51" i="70"/>
  <c r="AP29" i="70"/>
  <c r="AP56" i="70"/>
  <c r="AQ1" i="70"/>
  <c r="AP79" i="70"/>
  <c r="AP13" i="70"/>
  <c r="U42" i="67"/>
  <c r="U84" i="67"/>
  <c r="U55" i="67"/>
  <c r="U54" i="67"/>
  <c r="U60" i="67" s="1"/>
  <c r="U63" i="67" s="1"/>
  <c r="T62" i="67"/>
  <c r="AL94" i="67"/>
  <c r="AP167" i="66"/>
  <c r="AP92" i="66"/>
  <c r="AP109" i="66"/>
  <c r="AP55" i="66"/>
  <c r="AP13" i="66"/>
  <c r="AQ1" i="66"/>
  <c r="AP79" i="66"/>
  <c r="AP51" i="66"/>
  <c r="AP29" i="66"/>
  <c r="AP56" i="66"/>
  <c r="AP54" i="66" s="1"/>
  <c r="AP63" i="66"/>
  <c r="AL52" i="67"/>
  <c r="AM17" i="67"/>
  <c r="AO57" i="66"/>
  <c r="O72" i="15"/>
  <c r="S42" i="15"/>
  <c r="Q65" i="15"/>
  <c r="R71" i="15"/>
  <c r="R69" i="15"/>
  <c r="R70" i="15"/>
  <c r="T64" i="15"/>
  <c r="T51" i="15"/>
  <c r="T44" i="15"/>
  <c r="T43" i="15"/>
  <c r="T39" i="15"/>
  <c r="T12" i="15"/>
  <c r="U1" i="15"/>
  <c r="T20" i="15"/>
  <c r="N68" i="15"/>
  <c r="N72" i="15" s="1"/>
  <c r="S54" i="15"/>
  <c r="S53" i="15"/>
  <c r="S60" i="15"/>
  <c r="P65" i="15"/>
  <c r="S45" i="15"/>
  <c r="M72" i="15"/>
  <c r="AK58" i="71" l="1"/>
  <c r="AK39" i="71"/>
  <c r="AK45" i="71"/>
  <c r="AO83" i="70"/>
  <c r="AL21" i="71" s="1"/>
  <c r="AK34" i="71"/>
  <c r="AK98" i="71" s="1"/>
  <c r="AN88" i="70"/>
  <c r="AJ27" i="71" a="1"/>
  <c r="AJ27" i="71" s="1"/>
  <c r="AJ48" i="71" s="1"/>
  <c r="AJ28" i="71" a="1"/>
  <c r="AJ28" i="71" s="1"/>
  <c r="AL33" i="71"/>
  <c r="AL34" i="71" s="1"/>
  <c r="AO85" i="70"/>
  <c r="AL23" i="71" s="1"/>
  <c r="AO80" i="70"/>
  <c r="AL18" i="71" s="1"/>
  <c r="AL46" i="71"/>
  <c r="AO84" i="70"/>
  <c r="AL22" i="71" s="1"/>
  <c r="AO86" i="70"/>
  <c r="AL24" i="71" s="1"/>
  <c r="AL97" i="71"/>
  <c r="AL57" i="71" s="1"/>
  <c r="AO87" i="70"/>
  <c r="AL25" i="71" s="1"/>
  <c r="AO82" i="70"/>
  <c r="AL20" i="71" s="1"/>
  <c r="AP75" i="70"/>
  <c r="AP86" i="70" s="1"/>
  <c r="AM24" i="71" s="1"/>
  <c r="AP68" i="70"/>
  <c r="AP65" i="70"/>
  <c r="AP66" i="70"/>
  <c r="AP72" i="70"/>
  <c r="AP67" i="70"/>
  <c r="AP71" i="70"/>
  <c r="AP70" i="70"/>
  <c r="AP73" i="70"/>
  <c r="AP69" i="70"/>
  <c r="AJ58" i="67"/>
  <c r="AO43" i="66"/>
  <c r="AK18" i="67"/>
  <c r="AN88" i="66"/>
  <c r="AP69" i="66"/>
  <c r="AP72" i="66"/>
  <c r="AP65" i="66"/>
  <c r="AP66" i="66"/>
  <c r="AP68" i="66"/>
  <c r="AP71" i="66"/>
  <c r="AP67" i="66"/>
  <c r="AP73" i="66"/>
  <c r="AP70" i="66"/>
  <c r="AP75" i="66"/>
  <c r="AI65" i="67"/>
  <c r="AI98" i="67"/>
  <c r="AO85" i="66"/>
  <c r="AL23" i="67" s="1"/>
  <c r="AL46" i="67"/>
  <c r="AO81" i="66"/>
  <c r="AL19" i="67" s="1"/>
  <c r="AO83" i="66"/>
  <c r="AL21" i="67" s="1"/>
  <c r="AO84" i="66"/>
  <c r="AL22" i="67" s="1"/>
  <c r="AO86" i="66"/>
  <c r="AL24" i="67" s="1"/>
  <c r="AO87" i="66"/>
  <c r="AL25" i="67" s="1"/>
  <c r="AO82" i="66"/>
  <c r="AL20" i="67" s="1"/>
  <c r="AO80" i="66"/>
  <c r="AL97" i="67"/>
  <c r="AJ26" i="67"/>
  <c r="AJ85" i="67" s="1"/>
  <c r="AJ86" i="67" s="1"/>
  <c r="AJ27" i="67" a="1"/>
  <c r="AJ27" i="67" s="1"/>
  <c r="AJ48" i="67" s="1"/>
  <c r="AJ28" i="67" a="1"/>
  <c r="AJ28" i="67" s="1"/>
  <c r="AJ34" i="67"/>
  <c r="AJ38" i="67"/>
  <c r="AJ39" i="67" s="1"/>
  <c r="AP57" i="66"/>
  <c r="AO33" i="66"/>
  <c r="AL33" i="67"/>
  <c r="AK45" i="67"/>
  <c r="AP42" i="66"/>
  <c r="AP39" i="66"/>
  <c r="AP46" i="66"/>
  <c r="AP41" i="66"/>
  <c r="AP38" i="66"/>
  <c r="AP45" i="66"/>
  <c r="AP44" i="66"/>
  <c r="AO32" i="66"/>
  <c r="AL32" i="67" s="1"/>
  <c r="AO40" i="66"/>
  <c r="AO37" i="66"/>
  <c r="AO31" i="66"/>
  <c r="AK31" i="67"/>
  <c r="AK38" i="67" s="1"/>
  <c r="AN30" i="66"/>
  <c r="AN28" i="66" s="1"/>
  <c r="AJ86" i="71"/>
  <c r="AP57" i="70"/>
  <c r="BU41" i="87"/>
  <c r="BU47" i="87" s="1"/>
  <c r="BU49" i="87" s="1"/>
  <c r="AK28" i="71" a="1"/>
  <c r="AK28" i="71" s="1"/>
  <c r="AK26" i="71"/>
  <c r="AK85" i="71" s="1"/>
  <c r="AK27" i="71" a="1"/>
  <c r="AK27" i="71" s="1"/>
  <c r="T92" i="71"/>
  <c r="AM52" i="71"/>
  <c r="AM38" i="71"/>
  <c r="AN17" i="71"/>
  <c r="T60" i="71"/>
  <c r="T63" i="71" s="1"/>
  <c r="T61" i="71"/>
  <c r="AM94" i="71"/>
  <c r="AQ354" i="70"/>
  <c r="AQ105" i="70"/>
  <c r="AQ92" i="70"/>
  <c r="AQ79" i="70"/>
  <c r="AQ55" i="70"/>
  <c r="AQ13" i="70"/>
  <c r="AQ51" i="70"/>
  <c r="AQ29" i="70"/>
  <c r="AQ56" i="70"/>
  <c r="AQ63" i="70"/>
  <c r="AR1" i="70"/>
  <c r="T89" i="71"/>
  <c r="T56" i="71"/>
  <c r="AP54" i="70"/>
  <c r="U41" i="71"/>
  <c r="U47" i="71" s="1"/>
  <c r="U49" i="71" s="1"/>
  <c r="U56" i="67"/>
  <c r="AQ167" i="66"/>
  <c r="AQ92" i="66"/>
  <c r="AQ109" i="66"/>
  <c r="AQ55" i="66"/>
  <c r="AQ13" i="66"/>
  <c r="AR1" i="66"/>
  <c r="AQ79" i="66"/>
  <c r="AQ51" i="66"/>
  <c r="AQ29" i="66"/>
  <c r="AQ63" i="66"/>
  <c r="AQ56" i="66"/>
  <c r="U61" i="67"/>
  <c r="U64" i="67"/>
  <c r="U88" i="67"/>
  <c r="U91" i="67" s="1"/>
  <c r="U89" i="67"/>
  <c r="AM52" i="67"/>
  <c r="AN17" i="67"/>
  <c r="V41" i="67"/>
  <c r="V47" i="67" s="1"/>
  <c r="V49" i="67" s="1"/>
  <c r="AM94" i="67"/>
  <c r="T45" i="15"/>
  <c r="Q67" i="15"/>
  <c r="Q68" i="15"/>
  <c r="R65" i="15"/>
  <c r="U43" i="15"/>
  <c r="U64" i="15"/>
  <c r="U12" i="15"/>
  <c r="U39" i="15"/>
  <c r="V1" i="15"/>
  <c r="U20" i="15"/>
  <c r="U51" i="15"/>
  <c r="U44" i="15"/>
  <c r="S71" i="15"/>
  <c r="S69" i="15"/>
  <c r="S70" i="15"/>
  <c r="Q66" i="15"/>
  <c r="T42" i="15"/>
  <c r="R66" i="15"/>
  <c r="T53" i="15"/>
  <c r="T54" i="15"/>
  <c r="T60" i="15"/>
  <c r="P68" i="15"/>
  <c r="D86" i="3"/>
  <c r="D85" i="3"/>
  <c r="D84" i="3"/>
  <c r="D83" i="3"/>
  <c r="D81" i="3"/>
  <c r="D80" i="3"/>
  <c r="AQ54" i="66" l="1"/>
  <c r="AK48" i="71"/>
  <c r="AL58" i="71"/>
  <c r="AK65" i="71"/>
  <c r="AM33" i="71"/>
  <c r="AM34" i="71" s="1"/>
  <c r="AL45" i="71"/>
  <c r="AL39" i="71"/>
  <c r="AP80" i="70"/>
  <c r="AM18" i="71" s="1"/>
  <c r="AP87" i="70"/>
  <c r="AM25" i="71" s="1"/>
  <c r="AM97" i="71"/>
  <c r="AM57" i="71" s="1"/>
  <c r="AP85" i="70"/>
  <c r="AM23" i="71" s="1"/>
  <c r="AP81" i="70"/>
  <c r="AM19" i="71" s="1"/>
  <c r="AP83" i="70"/>
  <c r="AM21" i="71" s="1"/>
  <c r="AM46" i="71"/>
  <c r="AP84" i="70"/>
  <c r="AM22" i="71" s="1"/>
  <c r="AP82" i="70"/>
  <c r="AM20" i="71" s="1"/>
  <c r="AO88" i="70"/>
  <c r="AQ75" i="70"/>
  <c r="AQ83" i="70" s="1"/>
  <c r="AN21" i="71" s="1"/>
  <c r="AQ70" i="70"/>
  <c r="AQ72" i="70"/>
  <c r="AQ66" i="70"/>
  <c r="AQ65" i="70"/>
  <c r="AQ68" i="70"/>
  <c r="AQ67" i="70"/>
  <c r="AQ69" i="70"/>
  <c r="AQ73" i="70"/>
  <c r="AQ71" i="70"/>
  <c r="AK39" i="67"/>
  <c r="AL45" i="67"/>
  <c r="AP32" i="66"/>
  <c r="AM32" i="67" s="1"/>
  <c r="AP43" i="66"/>
  <c r="AP40" i="66"/>
  <c r="AP33" i="66"/>
  <c r="AM33" i="67"/>
  <c r="AK57" i="67"/>
  <c r="AK58" i="67" s="1"/>
  <c r="AK26" i="67"/>
  <c r="AK85" i="67" s="1"/>
  <c r="AK86" i="67" s="1"/>
  <c r="AK28" i="67" a="1"/>
  <c r="AK28" i="67" s="1"/>
  <c r="AK27" i="67" a="1"/>
  <c r="AK27" i="67" s="1"/>
  <c r="AK48" i="67" s="1"/>
  <c r="AQ65" i="66"/>
  <c r="AQ66" i="66"/>
  <c r="AQ71" i="66"/>
  <c r="AQ69" i="66"/>
  <c r="AQ67" i="66"/>
  <c r="AQ72" i="66"/>
  <c r="AQ73" i="66"/>
  <c r="AQ68" i="66"/>
  <c r="AQ70" i="66"/>
  <c r="AQ75" i="66"/>
  <c r="AP84" i="66"/>
  <c r="AM22" i="67" s="1"/>
  <c r="AP82" i="66"/>
  <c r="AM20" i="67" s="1"/>
  <c r="AM97" i="67"/>
  <c r="AP81" i="66"/>
  <c r="AM19" i="67" s="1"/>
  <c r="AP83" i="66"/>
  <c r="AM21" i="67" s="1"/>
  <c r="AP85" i="66"/>
  <c r="AM23" i="67" s="1"/>
  <c r="AP86" i="66"/>
  <c r="AM24" i="67" s="1"/>
  <c r="AM46" i="67"/>
  <c r="AP87" i="66"/>
  <c r="AM25" i="67" s="1"/>
  <c r="AP80" i="66"/>
  <c r="AQ57" i="66"/>
  <c r="AQ44" i="66"/>
  <c r="AQ41" i="66"/>
  <c r="AQ46" i="66"/>
  <c r="AQ33" i="66" s="1"/>
  <c r="AQ39" i="66"/>
  <c r="AQ45" i="66"/>
  <c r="AQ42" i="66"/>
  <c r="AQ38" i="66"/>
  <c r="AL18" i="67"/>
  <c r="AO88" i="66"/>
  <c r="AL31" i="67"/>
  <c r="AL57" i="67" s="1"/>
  <c r="AO30" i="66"/>
  <c r="AO28" i="66" s="1"/>
  <c r="AP31" i="66"/>
  <c r="AP37" i="66"/>
  <c r="AK34" i="67"/>
  <c r="AJ65" i="67"/>
  <c r="AJ98" i="67"/>
  <c r="AK86" i="71"/>
  <c r="AQ57" i="70"/>
  <c r="BU42" i="87"/>
  <c r="BU84" i="87"/>
  <c r="BU88" i="87" s="1"/>
  <c r="BU55" i="87"/>
  <c r="BU54" i="87"/>
  <c r="BU60" i="87" s="1"/>
  <c r="AL98" i="71"/>
  <c r="AL65" i="71"/>
  <c r="AL26" i="71"/>
  <c r="AL85" i="71" s="1"/>
  <c r="AL28" i="71" a="1"/>
  <c r="AL28" i="71" s="1"/>
  <c r="AL27" i="71" a="1"/>
  <c r="AL27" i="71" s="1"/>
  <c r="T90" i="71"/>
  <c r="AN52" i="71"/>
  <c r="AO17" i="71"/>
  <c r="AN38" i="71"/>
  <c r="AN94" i="71"/>
  <c r="AR354" i="70"/>
  <c r="AR105" i="70"/>
  <c r="AR92" i="70"/>
  <c r="AR55" i="70"/>
  <c r="AR51" i="70"/>
  <c r="AR56" i="70"/>
  <c r="AR79" i="70"/>
  <c r="AR63" i="70"/>
  <c r="AR13" i="70"/>
  <c r="AS1" i="70"/>
  <c r="AR29" i="70"/>
  <c r="U42" i="71"/>
  <c r="U54" i="71"/>
  <c r="U60" i="71" s="1"/>
  <c r="U63" i="71" s="1"/>
  <c r="U84" i="71"/>
  <c r="U88" i="71" s="1"/>
  <c r="U91" i="71" s="1"/>
  <c r="U55" i="71"/>
  <c r="AQ54" i="70"/>
  <c r="T62" i="71"/>
  <c r="T64" i="71"/>
  <c r="V84" i="67"/>
  <c r="V88" i="67" s="1"/>
  <c r="V91" i="67" s="1"/>
  <c r="V55" i="67"/>
  <c r="V54" i="67"/>
  <c r="V60" i="67" s="1"/>
  <c r="V63" i="67" s="1"/>
  <c r="V42" i="67"/>
  <c r="U92" i="67"/>
  <c r="AN52" i="67"/>
  <c r="AO17" i="67"/>
  <c r="U90" i="67"/>
  <c r="AN94" i="67"/>
  <c r="U62" i="67"/>
  <c r="AR109" i="66"/>
  <c r="AR79" i="66"/>
  <c r="AR167" i="66"/>
  <c r="AS1" i="66"/>
  <c r="AR51" i="66"/>
  <c r="AR29" i="66"/>
  <c r="AR63" i="66"/>
  <c r="AR56" i="66"/>
  <c r="AR92" i="66"/>
  <c r="AR55" i="66"/>
  <c r="AR13" i="66"/>
  <c r="U42" i="15"/>
  <c r="R67" i="15"/>
  <c r="Q72" i="15"/>
  <c r="U53" i="15"/>
  <c r="U54" i="15"/>
  <c r="U60" i="15"/>
  <c r="V39" i="15"/>
  <c r="V64" i="15"/>
  <c r="V51" i="15"/>
  <c r="V44" i="15"/>
  <c r="V43" i="15"/>
  <c r="W1" i="15"/>
  <c r="V20" i="15"/>
  <c r="V12" i="15"/>
  <c r="R68" i="15"/>
  <c r="T71" i="15"/>
  <c r="T69" i="15"/>
  <c r="T68" i="15"/>
  <c r="T67" i="15"/>
  <c r="T66" i="15"/>
  <c r="T65" i="15"/>
  <c r="T70" i="15"/>
  <c r="P67" i="15"/>
  <c r="U45" i="15"/>
  <c r="AL48" i="71" l="1"/>
  <c r="AM58" i="71"/>
  <c r="AM39" i="71"/>
  <c r="AM45" i="71"/>
  <c r="AQ87" i="70"/>
  <c r="AN25" i="71" s="1"/>
  <c r="AQ81" i="70"/>
  <c r="AN19" i="71" s="1"/>
  <c r="AQ85" i="70"/>
  <c r="AN23" i="71" s="1"/>
  <c r="AN97" i="71"/>
  <c r="AN57" i="71" s="1"/>
  <c r="AQ86" i="70"/>
  <c r="AN24" i="71" s="1"/>
  <c r="AP88" i="70"/>
  <c r="AQ84" i="70"/>
  <c r="AN22" i="71" s="1"/>
  <c r="AN46" i="71"/>
  <c r="AQ82" i="70"/>
  <c r="AN20" i="71" s="1"/>
  <c r="AN33" i="71"/>
  <c r="AN34" i="71" s="1"/>
  <c r="AQ80" i="70"/>
  <c r="AR75" i="70"/>
  <c r="AO97" i="71" s="1"/>
  <c r="AO57" i="71" s="1"/>
  <c r="AR70" i="70"/>
  <c r="AR66" i="70"/>
  <c r="AR65" i="70"/>
  <c r="AR67" i="70"/>
  <c r="AR68" i="70"/>
  <c r="AR72" i="70"/>
  <c r="AR71" i="70"/>
  <c r="AR73" i="70"/>
  <c r="AR69" i="70"/>
  <c r="AR54" i="70"/>
  <c r="AQ43" i="66"/>
  <c r="AR54" i="66"/>
  <c r="AQ37" i="66"/>
  <c r="AQ31" i="66"/>
  <c r="AM31" i="67"/>
  <c r="AM38" i="67" s="1"/>
  <c r="AP30" i="66"/>
  <c r="AP28" i="66" s="1"/>
  <c r="AN33" i="67"/>
  <c r="AN46" i="67"/>
  <c r="AQ85" i="66"/>
  <c r="AN23" i="67" s="1"/>
  <c r="AQ84" i="66"/>
  <c r="AN22" i="67" s="1"/>
  <c r="AQ86" i="66"/>
  <c r="AN24" i="67" s="1"/>
  <c r="AN97" i="67"/>
  <c r="AQ83" i="66"/>
  <c r="AN21" i="67" s="1"/>
  <c r="AQ87" i="66"/>
  <c r="AN25" i="67" s="1"/>
  <c r="AQ81" i="66"/>
  <c r="AN19" i="67" s="1"/>
  <c r="AQ80" i="66"/>
  <c r="AQ82" i="66"/>
  <c r="AN20" i="67" s="1"/>
  <c r="AM18" i="67"/>
  <c r="AP88" i="66"/>
  <c r="AL58" i="67"/>
  <c r="AL34" i="67"/>
  <c r="AL38" i="67"/>
  <c r="AL39" i="67" s="1"/>
  <c r="AQ32" i="66"/>
  <c r="AN32" i="67" s="1"/>
  <c r="AM45" i="67"/>
  <c r="AR67" i="66"/>
  <c r="AR69" i="66"/>
  <c r="AR68" i="66"/>
  <c r="AR66" i="66"/>
  <c r="AR73" i="66"/>
  <c r="AR72" i="66"/>
  <c r="AR65" i="66"/>
  <c r="AR70" i="66"/>
  <c r="AR71" i="66"/>
  <c r="AR75" i="66"/>
  <c r="AR46" i="66"/>
  <c r="AR38" i="66"/>
  <c r="AR45" i="66"/>
  <c r="AR41" i="66"/>
  <c r="AR44" i="66"/>
  <c r="AR42" i="66"/>
  <c r="AR39" i="66"/>
  <c r="AK65" i="67"/>
  <c r="AK98" i="67"/>
  <c r="AL27" i="67" a="1"/>
  <c r="AL27" i="67" s="1"/>
  <c r="AL48" i="67" s="1"/>
  <c r="AL26" i="67"/>
  <c r="AL85" i="67" s="1"/>
  <c r="AL86" i="67" s="1"/>
  <c r="AL28" i="67" a="1"/>
  <c r="AL28" i="67" s="1"/>
  <c r="AQ40" i="66"/>
  <c r="AL86" i="71"/>
  <c r="BV41" i="87"/>
  <c r="BV47" i="87" s="1"/>
  <c r="BV49" i="87" s="1"/>
  <c r="AM98" i="71"/>
  <c r="AM65" i="71"/>
  <c r="AM26" i="71"/>
  <c r="AM85" i="71" s="1"/>
  <c r="AM27" i="71" a="1"/>
  <c r="AM27" i="71" s="1"/>
  <c r="AM28" i="71" a="1"/>
  <c r="AM28" i="71" s="1"/>
  <c r="V89" i="67"/>
  <c r="V90" i="67" s="1"/>
  <c r="U64" i="71"/>
  <c r="U92" i="71"/>
  <c r="U56" i="71"/>
  <c r="AO52" i="71"/>
  <c r="AO38" i="71"/>
  <c r="AP17" i="71"/>
  <c r="U61" i="71"/>
  <c r="V41" i="71"/>
  <c r="V47" i="71" s="1"/>
  <c r="V49" i="71" s="1"/>
  <c r="AO94" i="71"/>
  <c r="U89" i="71"/>
  <c r="AS354" i="70"/>
  <c r="AS105" i="70"/>
  <c r="AS79" i="70"/>
  <c r="AS92" i="70"/>
  <c r="AS51" i="70"/>
  <c r="AS29" i="70"/>
  <c r="AS56" i="70"/>
  <c r="AS63" i="70"/>
  <c r="AS13" i="70"/>
  <c r="AS55" i="70"/>
  <c r="AT1" i="70"/>
  <c r="AR57" i="70"/>
  <c r="V92" i="67"/>
  <c r="V61" i="67"/>
  <c r="W41" i="67"/>
  <c r="W47" i="67" s="1"/>
  <c r="W49" i="67" s="1"/>
  <c r="AR57" i="66"/>
  <c r="AS109" i="66"/>
  <c r="AS79" i="66"/>
  <c r="AS167" i="66"/>
  <c r="AS92" i="66"/>
  <c r="AS51" i="66"/>
  <c r="AS29" i="66"/>
  <c r="AS63" i="66"/>
  <c r="AS56" i="66"/>
  <c r="AT1" i="66"/>
  <c r="AS55" i="66"/>
  <c r="AS13" i="66"/>
  <c r="AO52" i="67"/>
  <c r="AP17" i="67"/>
  <c r="V64" i="67"/>
  <c r="V56" i="67"/>
  <c r="AO94" i="67"/>
  <c r="R72" i="15"/>
  <c r="V45" i="15"/>
  <c r="V42" i="15"/>
  <c r="W64" i="15"/>
  <c r="W51" i="15"/>
  <c r="W44" i="15"/>
  <c r="W43" i="15"/>
  <c r="W39" i="15"/>
  <c r="X1" i="15"/>
  <c r="W20" i="15"/>
  <c r="W12" i="15"/>
  <c r="V53" i="15"/>
  <c r="V54" i="15"/>
  <c r="V60" i="15"/>
  <c r="P72" i="15"/>
  <c r="U68" i="15"/>
  <c r="U66" i="15"/>
  <c r="U65" i="15"/>
  <c r="U67" i="15"/>
  <c r="U69" i="15"/>
  <c r="U71" i="15"/>
  <c r="U70" i="15"/>
  <c r="S66" i="15"/>
  <c r="T72" i="15"/>
  <c r="AN58" i="71" l="1"/>
  <c r="AO58" i="71" s="1"/>
  <c r="AM48" i="71"/>
  <c r="AN39" i="71"/>
  <c r="AO39" i="71" s="1"/>
  <c r="AQ88" i="70"/>
  <c r="AN18" i="71"/>
  <c r="AN27" i="71" s="1" a="1"/>
  <c r="AN27" i="71" s="1"/>
  <c r="AN45" i="71"/>
  <c r="AR80" i="70"/>
  <c r="AO18" i="71" s="1"/>
  <c r="AR81" i="70"/>
  <c r="AO19" i="71" s="1"/>
  <c r="AO33" i="71"/>
  <c r="AO34" i="71" s="1"/>
  <c r="AR82" i="70"/>
  <c r="AO20" i="71" s="1"/>
  <c r="AR85" i="70"/>
  <c r="AO23" i="71" s="1"/>
  <c r="AR84" i="70"/>
  <c r="AO22" i="71" s="1"/>
  <c r="AO46" i="71"/>
  <c r="AR83" i="70"/>
  <c r="AO21" i="71" s="1"/>
  <c r="AR86" i="70"/>
  <c r="AO24" i="71" s="1"/>
  <c r="AR87" i="70"/>
  <c r="AO25" i="71" s="1"/>
  <c r="AS75" i="70"/>
  <c r="AP97" i="71" s="1"/>
  <c r="AP57" i="71" s="1"/>
  <c r="AS72" i="70"/>
  <c r="AS67" i="70"/>
  <c r="AS68" i="70"/>
  <c r="AS66" i="70"/>
  <c r="AS69" i="70"/>
  <c r="AS71" i="70"/>
  <c r="AS73" i="70"/>
  <c r="AS70" i="70"/>
  <c r="AS65" i="70"/>
  <c r="AS54" i="70"/>
  <c r="AR43" i="66"/>
  <c r="AM57" i="67"/>
  <c r="AM58" i="67" s="1"/>
  <c r="AS54" i="66"/>
  <c r="AR32" i="66"/>
  <c r="AO32" i="67" s="1"/>
  <c r="AM34" i="67"/>
  <c r="AM65" i="67" s="1"/>
  <c r="AN45" i="67"/>
  <c r="AR33" i="66"/>
  <c r="AO33" i="67"/>
  <c r="AS66" i="66"/>
  <c r="AS65" i="66"/>
  <c r="AS67" i="66"/>
  <c r="AS70" i="66"/>
  <c r="AS71" i="66"/>
  <c r="AS69" i="66"/>
  <c r="AS68" i="66"/>
  <c r="AS72" i="66"/>
  <c r="AS73" i="66"/>
  <c r="AS75" i="66"/>
  <c r="AR80" i="66"/>
  <c r="AR85" i="66"/>
  <c r="AO23" i="67" s="1"/>
  <c r="AR83" i="66"/>
  <c r="AO21" i="67" s="1"/>
  <c r="AR81" i="66"/>
  <c r="AO19" i="67" s="1"/>
  <c r="AR86" i="66"/>
  <c r="AO24" i="67" s="1"/>
  <c r="AO97" i="67"/>
  <c r="AR82" i="66"/>
  <c r="AO20" i="67" s="1"/>
  <c r="AO46" i="67"/>
  <c r="AR87" i="66"/>
  <c r="AO25" i="67" s="1"/>
  <c r="AR84" i="66"/>
  <c r="AO22" i="67" s="1"/>
  <c r="AM28" i="67" a="1"/>
  <c r="AM28" i="67" s="1"/>
  <c r="AM26" i="67"/>
  <c r="AM85" i="67" s="1"/>
  <c r="AM86" i="67" s="1"/>
  <c r="AM27" i="67" a="1"/>
  <c r="AM27" i="67" s="1"/>
  <c r="AM48" i="67" s="1"/>
  <c r="AS44" i="66"/>
  <c r="AS42" i="66"/>
  <c r="AS46" i="66"/>
  <c r="AS38" i="66"/>
  <c r="AS45" i="66"/>
  <c r="AS41" i="66"/>
  <c r="AS39" i="66"/>
  <c r="AM39" i="67"/>
  <c r="AR40" i="66"/>
  <c r="AN18" i="67"/>
  <c r="AQ88" i="66"/>
  <c r="AN31" i="67"/>
  <c r="AQ30" i="66"/>
  <c r="AQ28" i="66" s="1"/>
  <c r="AL65" i="67"/>
  <c r="AL98" i="67"/>
  <c r="AR37" i="66"/>
  <c r="AR31" i="66"/>
  <c r="AM86" i="71"/>
  <c r="BV42" i="87"/>
  <c r="BV54" i="87"/>
  <c r="BV60" i="87" s="1"/>
  <c r="BV55" i="87"/>
  <c r="BV84" i="87"/>
  <c r="BV88" i="87" s="1"/>
  <c r="AN65" i="71"/>
  <c r="AN98" i="71"/>
  <c r="V42" i="71"/>
  <c r="W41" i="71" s="1"/>
  <c r="W47" i="71" s="1"/>
  <c r="W49" i="71" s="1"/>
  <c r="U90" i="71"/>
  <c r="AT92" i="70"/>
  <c r="AT354" i="70"/>
  <c r="AT51" i="70"/>
  <c r="AT105" i="70"/>
  <c r="AT56" i="70"/>
  <c r="AT63" i="70"/>
  <c r="AT79" i="70"/>
  <c r="AT55" i="70"/>
  <c r="AT13" i="70"/>
  <c r="AU1" i="70"/>
  <c r="AT29" i="70"/>
  <c r="U62" i="71"/>
  <c r="AS57" i="70"/>
  <c r="AP94" i="71"/>
  <c r="AP52" i="71"/>
  <c r="AP38" i="71"/>
  <c r="AQ17" i="71"/>
  <c r="V54" i="71"/>
  <c r="V60" i="71" s="1"/>
  <c r="V63" i="71" s="1"/>
  <c r="V84" i="71"/>
  <c r="V88" i="71" s="1"/>
  <c r="V91" i="71" s="1"/>
  <c r="V55" i="71"/>
  <c r="AP94" i="67"/>
  <c r="AP52" i="67"/>
  <c r="AQ17" i="67"/>
  <c r="AT167" i="66"/>
  <c r="AT92" i="66"/>
  <c r="AT79" i="66"/>
  <c r="AT109" i="66"/>
  <c r="AT63" i="66"/>
  <c r="AT56" i="66"/>
  <c r="AT55" i="66"/>
  <c r="AT13" i="66"/>
  <c r="AT51" i="66"/>
  <c r="AT29" i="66"/>
  <c r="AU1" i="66"/>
  <c r="V62" i="67"/>
  <c r="W55" i="67"/>
  <c r="W54" i="67"/>
  <c r="W60" i="67" s="1"/>
  <c r="W63" i="67" s="1"/>
  <c r="W84" i="67"/>
  <c r="AS57" i="66"/>
  <c r="W42" i="67"/>
  <c r="W45" i="15"/>
  <c r="U72" i="15"/>
  <c r="X51" i="15"/>
  <c r="X44" i="15"/>
  <c r="X64" i="15"/>
  <c r="X43" i="15"/>
  <c r="X39" i="15"/>
  <c r="Y1" i="15"/>
  <c r="X20" i="15"/>
  <c r="X12" i="15"/>
  <c r="G73" i="15"/>
  <c r="V71" i="15"/>
  <c r="V69" i="15"/>
  <c r="V67" i="15"/>
  <c r="V65" i="15"/>
  <c r="V68" i="15"/>
  <c r="V70" i="15"/>
  <c r="V66" i="15"/>
  <c r="W42" i="15"/>
  <c r="W54" i="15"/>
  <c r="W53" i="15"/>
  <c r="W60" i="15"/>
  <c r="AP58" i="71" l="1"/>
  <c r="AN28" i="71" a="1"/>
  <c r="AN28" i="71" s="1"/>
  <c r="AN26" i="71"/>
  <c r="AN85" i="71" s="1"/>
  <c r="AN86" i="71" s="1"/>
  <c r="AN48" i="71"/>
  <c r="AO45" i="71"/>
  <c r="AP33" i="71"/>
  <c r="AP34" i="71" s="1"/>
  <c r="AS80" i="70"/>
  <c r="AP18" i="71" s="1"/>
  <c r="AS82" i="70"/>
  <c r="AP20" i="71" s="1"/>
  <c r="AS85" i="70"/>
  <c r="AP23" i="71" s="1"/>
  <c r="AS83" i="70"/>
  <c r="AP21" i="71" s="1"/>
  <c r="AS86" i="70"/>
  <c r="AP24" i="71" s="1"/>
  <c r="AP46" i="71"/>
  <c r="AS81" i="70"/>
  <c r="AP19" i="71" s="1"/>
  <c r="AS84" i="70"/>
  <c r="AP22" i="71" s="1"/>
  <c r="AS87" i="70"/>
  <c r="AP25" i="71" s="1"/>
  <c r="AR88" i="70"/>
  <c r="AT75" i="70"/>
  <c r="AQ33" i="71" s="1"/>
  <c r="AT72" i="70"/>
  <c r="AT66" i="70"/>
  <c r="AT65" i="70"/>
  <c r="AT69" i="70"/>
  <c r="AT68" i="70"/>
  <c r="AT70" i="70"/>
  <c r="AT71" i="70"/>
  <c r="AT67" i="70"/>
  <c r="AT73" i="70"/>
  <c r="AT54" i="66"/>
  <c r="AS40" i="66"/>
  <c r="AM98" i="67"/>
  <c r="AS32" i="66"/>
  <c r="AP32" i="67" s="1"/>
  <c r="AS43" i="66"/>
  <c r="AT71" i="66"/>
  <c r="AT65" i="66"/>
  <c r="AT67" i="66"/>
  <c r="AT69" i="66"/>
  <c r="AT68" i="66"/>
  <c r="AT72" i="66"/>
  <c r="AT66" i="66"/>
  <c r="AT70" i="66"/>
  <c r="AT73" i="66"/>
  <c r="AT75" i="66"/>
  <c r="AN34" i="67"/>
  <c r="AN38" i="67"/>
  <c r="AN39" i="67" s="1"/>
  <c r="AN57" i="67"/>
  <c r="AN58" i="67" s="1"/>
  <c r="AR30" i="66"/>
  <c r="AR28" i="66" s="1"/>
  <c r="AO31" i="67"/>
  <c r="AO57" i="67" s="1"/>
  <c r="AO18" i="67"/>
  <c r="AR88" i="66"/>
  <c r="AN26" i="67"/>
  <c r="AN85" i="67" s="1"/>
  <c r="AN86" i="67" s="1"/>
  <c r="AN28" i="67" a="1"/>
  <c r="AN28" i="67" s="1"/>
  <c r="AN27" i="67" a="1"/>
  <c r="AN27" i="67" s="1"/>
  <c r="AN48" i="67" s="1"/>
  <c r="AS31" i="66"/>
  <c r="AS37" i="66"/>
  <c r="AP46" i="67"/>
  <c r="AS84" i="66"/>
  <c r="AP22" i="67" s="1"/>
  <c r="AS87" i="66"/>
  <c r="AP25" i="67" s="1"/>
  <c r="AS86" i="66"/>
  <c r="AP24" i="67" s="1"/>
  <c r="AS81" i="66"/>
  <c r="AP19" i="67" s="1"/>
  <c r="AS82" i="66"/>
  <c r="AP20" i="67" s="1"/>
  <c r="AS83" i="66"/>
  <c r="AP21" i="67" s="1"/>
  <c r="AS80" i="66"/>
  <c r="AS85" i="66"/>
  <c r="AP23" i="67" s="1"/>
  <c r="AP97" i="67"/>
  <c r="AO45" i="67"/>
  <c r="AT41" i="66"/>
  <c r="AT39" i="66"/>
  <c r="AT38" i="66"/>
  <c r="AT45" i="66"/>
  <c r="AT44" i="66"/>
  <c r="AT42" i="66"/>
  <c r="AT46" i="66"/>
  <c r="AS33" i="66"/>
  <c r="AP33" i="67"/>
  <c r="BW41" i="87"/>
  <c r="BW47" i="87" s="1"/>
  <c r="BW49" i="87" s="1"/>
  <c r="AP39" i="71"/>
  <c r="AO65" i="71"/>
  <c r="AO98" i="71"/>
  <c r="AT57" i="70"/>
  <c r="AO26" i="71"/>
  <c r="AO85" i="71" s="1"/>
  <c r="AO28" i="71" a="1"/>
  <c r="AO28" i="71" s="1"/>
  <c r="AO27" i="71" a="1"/>
  <c r="AO27" i="71" s="1"/>
  <c r="V61" i="71"/>
  <c r="V62" i="71" s="1"/>
  <c r="AQ52" i="71"/>
  <c r="AQ38" i="71"/>
  <c r="AR17" i="71"/>
  <c r="V89" i="71"/>
  <c r="AT54" i="70"/>
  <c r="V92" i="71"/>
  <c r="AU92" i="70"/>
  <c r="AU354" i="70"/>
  <c r="AU79" i="70"/>
  <c r="AU105" i="70"/>
  <c r="AU56" i="70"/>
  <c r="AU63" i="70"/>
  <c r="AU55" i="70"/>
  <c r="AV1" i="70"/>
  <c r="AU51" i="70"/>
  <c r="AU29" i="70"/>
  <c r="AU13" i="70"/>
  <c r="V56" i="71"/>
  <c r="V64" i="71"/>
  <c r="AQ94" i="71"/>
  <c r="W42" i="71"/>
  <c r="W54" i="71"/>
  <c r="W60" i="71" s="1"/>
  <c r="W63" i="71" s="1"/>
  <c r="W55" i="71"/>
  <c r="W84" i="71"/>
  <c r="W88" i="71" s="1"/>
  <c r="W91" i="71" s="1"/>
  <c r="W64" i="67"/>
  <c r="W61" i="67"/>
  <c r="AT57" i="66"/>
  <c r="AQ94" i="67"/>
  <c r="X41" i="67"/>
  <c r="X47" i="67" s="1"/>
  <c r="X49" i="67" s="1"/>
  <c r="AU167" i="66"/>
  <c r="AU79" i="66"/>
  <c r="AU92" i="66"/>
  <c r="AU109" i="66"/>
  <c r="AU55" i="66"/>
  <c r="AU13" i="66"/>
  <c r="AV1" i="66"/>
  <c r="AU63" i="66"/>
  <c r="AU56" i="66"/>
  <c r="AU51" i="66"/>
  <c r="AU29" i="66"/>
  <c r="W56" i="67"/>
  <c r="W88" i="67"/>
  <c r="W91" i="67" s="1"/>
  <c r="W89" i="67"/>
  <c r="AQ52" i="67"/>
  <c r="AR17" i="67"/>
  <c r="X45" i="15"/>
  <c r="X42" i="15"/>
  <c r="S68" i="15"/>
  <c r="X53" i="15"/>
  <c r="X54" i="15"/>
  <c r="X60" i="15"/>
  <c r="S67" i="15"/>
  <c r="V72" i="15"/>
  <c r="S65" i="15"/>
  <c r="W71" i="15"/>
  <c r="W70" i="15"/>
  <c r="W69" i="15"/>
  <c r="W68" i="15"/>
  <c r="W67" i="15"/>
  <c r="W66" i="15"/>
  <c r="W65" i="15"/>
  <c r="Y51" i="15"/>
  <c r="Y64" i="15"/>
  <c r="Y43" i="15"/>
  <c r="Y45" i="15" s="1"/>
  <c r="Z1" i="15"/>
  <c r="Y20" i="15"/>
  <c r="Y12" i="15"/>
  <c r="Y44" i="15"/>
  <c r="Y39" i="15"/>
  <c r="AO48" i="71" l="1"/>
  <c r="AQ46" i="71"/>
  <c r="AP45" i="71"/>
  <c r="AT87" i="70"/>
  <c r="AQ25" i="71" s="1"/>
  <c r="AS88" i="70"/>
  <c r="AT85" i="70"/>
  <c r="AQ23" i="71" s="1"/>
  <c r="AT84" i="70"/>
  <c r="AQ22" i="71" s="1"/>
  <c r="AT83" i="70"/>
  <c r="AQ21" i="71" s="1"/>
  <c r="AT86" i="70"/>
  <c r="AQ24" i="71" s="1"/>
  <c r="AT82" i="70"/>
  <c r="AQ20" i="71" s="1"/>
  <c r="AQ97" i="71"/>
  <c r="AQ57" i="71" s="1"/>
  <c r="AQ58" i="71" s="1"/>
  <c r="AT81" i="70"/>
  <c r="AQ19" i="71" s="1"/>
  <c r="AT80" i="70"/>
  <c r="AQ18" i="71" s="1"/>
  <c r="AU75" i="70"/>
  <c r="AR33" i="71" s="1"/>
  <c r="AU68" i="70"/>
  <c r="AU69" i="70"/>
  <c r="AU72" i="70"/>
  <c r="AU70" i="70"/>
  <c r="AU66" i="70"/>
  <c r="AU67" i="70"/>
  <c r="AU65" i="70"/>
  <c r="AU73" i="70"/>
  <c r="AU71" i="70"/>
  <c r="AT40" i="66"/>
  <c r="AO58" i="67"/>
  <c r="AP45" i="67"/>
  <c r="AT31" i="66"/>
  <c r="AT37" i="66"/>
  <c r="AP18" i="67"/>
  <c r="AS88" i="66"/>
  <c r="AU69" i="66"/>
  <c r="AU68" i="66"/>
  <c r="AU71" i="66"/>
  <c r="AU67" i="66"/>
  <c r="AU66" i="66"/>
  <c r="AU70" i="66"/>
  <c r="AU72" i="66"/>
  <c r="AU73" i="66"/>
  <c r="AU65" i="66"/>
  <c r="AU75" i="66"/>
  <c r="AT32" i="66"/>
  <c r="AQ32" i="67" s="1"/>
  <c r="AT33" i="66"/>
  <c r="AQ33" i="67"/>
  <c r="AN65" i="67"/>
  <c r="AN98" i="67"/>
  <c r="AO26" i="67"/>
  <c r="AO85" i="67" s="1"/>
  <c r="AO86" i="67" s="1"/>
  <c r="AO27" i="67" a="1"/>
  <c r="AO27" i="67" s="1"/>
  <c r="AO48" i="67" s="1"/>
  <c r="AO28" i="67" a="1"/>
  <c r="AO28" i="67" s="1"/>
  <c r="AU46" i="66"/>
  <c r="AU41" i="66"/>
  <c r="AU39" i="66"/>
  <c r="AU45" i="66"/>
  <c r="AU42" i="66"/>
  <c r="AU38" i="66"/>
  <c r="AU44" i="66"/>
  <c r="AU57" i="66"/>
  <c r="AT43" i="66"/>
  <c r="AP31" i="67"/>
  <c r="AP38" i="67" s="1"/>
  <c r="AS30" i="66"/>
  <c r="AS28" i="66" s="1"/>
  <c r="AO34" i="67"/>
  <c r="AO38" i="67"/>
  <c r="AO39" i="67" s="1"/>
  <c r="AT82" i="66"/>
  <c r="AQ20" i="67" s="1"/>
  <c r="AT81" i="66"/>
  <c r="AQ19" i="67" s="1"/>
  <c r="AT87" i="66"/>
  <c r="AQ25" i="67" s="1"/>
  <c r="AQ97" i="67"/>
  <c r="AT85" i="66"/>
  <c r="AQ23" i="67" s="1"/>
  <c r="AT80" i="66"/>
  <c r="AT86" i="66"/>
  <c r="AQ24" i="67" s="1"/>
  <c r="AQ46" i="67"/>
  <c r="AT83" i="66"/>
  <c r="AQ21" i="67" s="1"/>
  <c r="AT84" i="66"/>
  <c r="AQ22" i="67" s="1"/>
  <c r="AO86" i="71"/>
  <c r="BW42" i="87"/>
  <c r="BW84" i="87"/>
  <c r="BW54" i="87"/>
  <c r="BW60" i="87" s="1"/>
  <c r="BW55" i="87"/>
  <c r="AP98" i="71"/>
  <c r="AP65" i="71"/>
  <c r="AQ34" i="71"/>
  <c r="AU57" i="70"/>
  <c r="AP26" i="71"/>
  <c r="AP85" i="71" s="1"/>
  <c r="AP27" i="71" a="1"/>
  <c r="AP27" i="71" s="1"/>
  <c r="AP28" i="71" a="1"/>
  <c r="AP28" i="71" s="1"/>
  <c r="W56" i="71"/>
  <c r="W92" i="71"/>
  <c r="W64" i="71"/>
  <c r="W61" i="71"/>
  <c r="X41" i="71"/>
  <c r="X47" i="71" s="1"/>
  <c r="X49" i="71" s="1"/>
  <c r="AU54" i="70"/>
  <c r="AR52" i="71"/>
  <c r="AR38" i="71"/>
  <c r="AS17" i="71"/>
  <c r="AR94" i="71"/>
  <c r="V90" i="71"/>
  <c r="W89" i="71"/>
  <c r="AV354" i="70"/>
  <c r="AV105" i="70"/>
  <c r="AV63" i="70"/>
  <c r="AV79" i="70"/>
  <c r="AV55" i="70"/>
  <c r="AV51" i="70"/>
  <c r="AV29" i="70"/>
  <c r="AW1" i="70"/>
  <c r="AV13" i="70"/>
  <c r="AV92" i="70"/>
  <c r="AV56" i="70"/>
  <c r="AV54" i="70" s="1"/>
  <c r="W92" i="67"/>
  <c r="AV167" i="66"/>
  <c r="AV109" i="66"/>
  <c r="AV92" i="66"/>
  <c r="AV79" i="66"/>
  <c r="AV55" i="66"/>
  <c r="AV13" i="66"/>
  <c r="AW1" i="66"/>
  <c r="AV51" i="66"/>
  <c r="AV29" i="66"/>
  <c r="AV63" i="66"/>
  <c r="AV56" i="66"/>
  <c r="X55" i="67"/>
  <c r="X54" i="67"/>
  <c r="X60" i="67" s="1"/>
  <c r="X63" i="67" s="1"/>
  <c r="X84" i="67"/>
  <c r="X88" i="67" s="1"/>
  <c r="X91" i="67" s="1"/>
  <c r="X42" i="67"/>
  <c r="AR94" i="67"/>
  <c r="W62" i="67"/>
  <c r="AR52" i="67"/>
  <c r="AS17" i="67"/>
  <c r="AU54" i="66"/>
  <c r="W90" i="67"/>
  <c r="X71" i="15"/>
  <c r="X70" i="15"/>
  <c r="X69" i="15"/>
  <c r="X68" i="15"/>
  <c r="X65" i="15"/>
  <c r="X67" i="15"/>
  <c r="X66" i="15"/>
  <c r="Y53" i="15"/>
  <c r="Y54" i="15"/>
  <c r="Y60" i="15"/>
  <c r="W72" i="15"/>
  <c r="S72" i="15"/>
  <c r="Z64" i="15"/>
  <c r="Z51" i="15"/>
  <c r="Z44" i="15"/>
  <c r="Z20" i="15"/>
  <c r="Z12" i="15"/>
  <c r="Z39" i="15"/>
  <c r="Z43" i="15"/>
  <c r="AA1" i="15"/>
  <c r="Y42" i="15"/>
  <c r="AV54" i="66" l="1"/>
  <c r="AP48" i="71"/>
  <c r="AQ39" i="71"/>
  <c r="AQ45" i="71"/>
  <c r="AU82" i="70"/>
  <c r="AR20" i="71" s="1"/>
  <c r="AR46" i="71"/>
  <c r="AU86" i="70"/>
  <c r="AR24" i="71" s="1"/>
  <c r="AU80" i="70"/>
  <c r="AR18" i="71" s="1"/>
  <c r="AU87" i="70"/>
  <c r="AR25" i="71" s="1"/>
  <c r="AU84" i="70"/>
  <c r="AR22" i="71" s="1"/>
  <c r="AU85" i="70"/>
  <c r="AR23" i="71" s="1"/>
  <c r="AR97" i="71"/>
  <c r="AR57" i="71" s="1"/>
  <c r="AR58" i="71" s="1"/>
  <c r="AU81" i="70"/>
  <c r="AR19" i="71" s="1"/>
  <c r="AU83" i="70"/>
  <c r="AR21" i="71" s="1"/>
  <c r="AT88" i="70"/>
  <c r="AV75" i="70"/>
  <c r="AS46" i="71" s="1"/>
  <c r="AV67" i="70"/>
  <c r="AV68" i="70"/>
  <c r="AV72" i="70"/>
  <c r="AV66" i="70"/>
  <c r="AV73" i="70"/>
  <c r="AV65" i="70"/>
  <c r="AV71" i="70"/>
  <c r="AV69" i="70"/>
  <c r="AV70" i="70"/>
  <c r="AP57" i="67"/>
  <c r="AP58" i="67" s="1"/>
  <c r="AU87" i="66"/>
  <c r="AR25" i="67" s="1"/>
  <c r="AU83" i="66"/>
  <c r="AR21" i="67" s="1"/>
  <c r="AU81" i="66"/>
  <c r="AR19" i="67" s="1"/>
  <c r="AR46" i="67"/>
  <c r="AU85" i="66"/>
  <c r="AR23" i="67" s="1"/>
  <c r="AU80" i="66"/>
  <c r="AU84" i="66"/>
  <c r="AR22" i="67" s="1"/>
  <c r="AU86" i="66"/>
  <c r="AR24" i="67" s="1"/>
  <c r="AR97" i="67"/>
  <c r="AU82" i="66"/>
  <c r="AR20" i="67" s="1"/>
  <c r="AU32" i="66"/>
  <c r="AR32" i="67" s="1"/>
  <c r="G39" i="66"/>
  <c r="AT30" i="66"/>
  <c r="AT28" i="66" s="1"/>
  <c r="AQ31" i="67"/>
  <c r="AQ38" i="67" s="1"/>
  <c r="AV66" i="66"/>
  <c r="AV68" i="66"/>
  <c r="AV71" i="66"/>
  <c r="AV67" i="66"/>
  <c r="AV69" i="66"/>
  <c r="AV72" i="66"/>
  <c r="AV70" i="66"/>
  <c r="AV73" i="66"/>
  <c r="AV65" i="66"/>
  <c r="AV75" i="66"/>
  <c r="AQ18" i="67"/>
  <c r="AT88" i="66"/>
  <c r="AU40" i="66"/>
  <c r="AV46" i="66"/>
  <c r="AV41" i="66"/>
  <c r="AV42" i="66"/>
  <c r="AV45" i="66"/>
  <c r="AV44" i="66"/>
  <c r="AO65" i="67"/>
  <c r="AO98" i="67"/>
  <c r="AU43" i="66"/>
  <c r="AU33" i="66"/>
  <c r="AR33" i="67"/>
  <c r="AQ45" i="67"/>
  <c r="AP34" i="67"/>
  <c r="AU31" i="66"/>
  <c r="AU37" i="66"/>
  <c r="G37" i="66" s="1"/>
  <c r="G38" i="66"/>
  <c r="AP39" i="67"/>
  <c r="AP26" i="67"/>
  <c r="AP85" i="67" s="1"/>
  <c r="AP86" i="67" s="1"/>
  <c r="AP27" i="67" a="1"/>
  <c r="AP27" i="67" s="1"/>
  <c r="AP48" i="67" s="1"/>
  <c r="AP28" i="67" a="1"/>
  <c r="AP28" i="67" s="1"/>
  <c r="AP86" i="71"/>
  <c r="BW88" i="87"/>
  <c r="BX41" i="87"/>
  <c r="BX47" i="87" s="1"/>
  <c r="BX49" i="87" s="1"/>
  <c r="AQ26" i="71"/>
  <c r="AQ85" i="71" s="1"/>
  <c r="AQ28" i="71" a="1"/>
  <c r="AQ28" i="71" s="1"/>
  <c r="AQ27" i="71" a="1"/>
  <c r="AQ27" i="71" s="1"/>
  <c r="AR34" i="71"/>
  <c r="AQ98" i="71"/>
  <c r="AQ65" i="71"/>
  <c r="X61" i="67"/>
  <c r="X62" i="67" s="1"/>
  <c r="AV57" i="70"/>
  <c r="W90" i="71"/>
  <c r="W62" i="71"/>
  <c r="AS94" i="71"/>
  <c r="AW354" i="70"/>
  <c r="AW105" i="70"/>
  <c r="AW92" i="70"/>
  <c r="AW63" i="70"/>
  <c r="AW79" i="70"/>
  <c r="AW55" i="70"/>
  <c r="AW13" i="70"/>
  <c r="AW51" i="70"/>
  <c r="AW29" i="70"/>
  <c r="AW56" i="70"/>
  <c r="AX1" i="70"/>
  <c r="X54" i="71"/>
  <c r="X60" i="71" s="1"/>
  <c r="X63" i="71" s="1"/>
  <c r="X84" i="71"/>
  <c r="X88" i="71" s="1"/>
  <c r="X91" i="71" s="1"/>
  <c r="X55" i="71"/>
  <c r="AS52" i="71"/>
  <c r="AS38" i="71"/>
  <c r="AT17" i="71"/>
  <c r="X42" i="71"/>
  <c r="X92" i="67"/>
  <c r="AV57" i="66"/>
  <c r="X64" i="67"/>
  <c r="AW167" i="66"/>
  <c r="AW92" i="66"/>
  <c r="AW109" i="66"/>
  <c r="AW79" i="66"/>
  <c r="AW55" i="66"/>
  <c r="AW13" i="66"/>
  <c r="AX1" i="66"/>
  <c r="AW51" i="66"/>
  <c r="AW29" i="66"/>
  <c r="AW63" i="66"/>
  <c r="AW56" i="66"/>
  <c r="AS94" i="67"/>
  <c r="AS52" i="67"/>
  <c r="AT17" i="67"/>
  <c r="X56" i="67"/>
  <c r="X89" i="67"/>
  <c r="Y41" i="67"/>
  <c r="Y47" i="67" s="1"/>
  <c r="Y49" i="67" s="1"/>
  <c r="Z45" i="15"/>
  <c r="Z53" i="15"/>
  <c r="Z54" i="15"/>
  <c r="Z60" i="15"/>
  <c r="AA64" i="15"/>
  <c r="AA43" i="15"/>
  <c r="AA12" i="15"/>
  <c r="AA51" i="15"/>
  <c r="AA39" i="15"/>
  <c r="AA44" i="15"/>
  <c r="AB1" i="15"/>
  <c r="AA20" i="15"/>
  <c r="X72" i="15"/>
  <c r="Y71" i="15"/>
  <c r="Y69" i="15"/>
  <c r="Y67" i="15"/>
  <c r="Y65" i="15"/>
  <c r="Y68" i="15"/>
  <c r="Y66" i="15"/>
  <c r="Y70" i="15"/>
  <c r="Z42" i="15"/>
  <c r="AW54" i="66" l="1"/>
  <c r="AQ34" i="67"/>
  <c r="AQ98" i="67" s="1"/>
  <c r="AQ48" i="71"/>
  <c r="AR39" i="71"/>
  <c r="AR45" i="71"/>
  <c r="AS33" i="71"/>
  <c r="AV86" i="70"/>
  <c r="AS24" i="71" s="1"/>
  <c r="AS97" i="71"/>
  <c r="AS57" i="71" s="1"/>
  <c r="AS58" i="71" s="1"/>
  <c r="AV81" i="70"/>
  <c r="AS19" i="71" s="1"/>
  <c r="AV87" i="70"/>
  <c r="AS25" i="71" s="1"/>
  <c r="AV80" i="70"/>
  <c r="AS18" i="71" s="1"/>
  <c r="AV82" i="70"/>
  <c r="AS20" i="71" s="1"/>
  <c r="AV85" i="70"/>
  <c r="AS23" i="71" s="1"/>
  <c r="AV83" i="70"/>
  <c r="AS21" i="71" s="1"/>
  <c r="AV84" i="70"/>
  <c r="AS22" i="71" s="1"/>
  <c r="AU88" i="70"/>
  <c r="AW57" i="70"/>
  <c r="AW75" i="70"/>
  <c r="AW87" i="70" s="1"/>
  <c r="AT25" i="71" s="1"/>
  <c r="AW72" i="70"/>
  <c r="AW65" i="70"/>
  <c r="AW68" i="70"/>
  <c r="AW67" i="70"/>
  <c r="AW69" i="70"/>
  <c r="AW66" i="70"/>
  <c r="AW73" i="70"/>
  <c r="AW71" i="70"/>
  <c r="AW70" i="70"/>
  <c r="AQ57" i="67"/>
  <c r="AQ58" i="67" s="1"/>
  <c r="AV43" i="66"/>
  <c r="AP98" i="67"/>
  <c r="AP65" i="67"/>
  <c r="AV33" i="66"/>
  <c r="AS33" i="67"/>
  <c r="AW69" i="66"/>
  <c r="AW72" i="66"/>
  <c r="AW71" i="66"/>
  <c r="AW67" i="66"/>
  <c r="AW73" i="66"/>
  <c r="AW66" i="66"/>
  <c r="AW65" i="66"/>
  <c r="AW70" i="66"/>
  <c r="AW68" i="66"/>
  <c r="AW75" i="66"/>
  <c r="AQ39" i="67"/>
  <c r="AW45" i="66"/>
  <c r="AW44" i="66"/>
  <c r="AW46" i="66"/>
  <c r="AR45" i="67"/>
  <c r="AQ26" i="67"/>
  <c r="AQ85" i="67" s="1"/>
  <c r="AQ86" i="67" s="1"/>
  <c r="AQ28" i="67" a="1"/>
  <c r="AQ28" i="67" s="1"/>
  <c r="AQ27" i="67" a="1"/>
  <c r="AQ27" i="67" s="1"/>
  <c r="AQ48" i="67" s="1"/>
  <c r="AR31" i="67"/>
  <c r="AR38" i="67" s="1"/>
  <c r="AU30" i="66"/>
  <c r="AU28" i="66" s="1"/>
  <c r="AV32" i="66"/>
  <c r="AS32" i="67" s="1"/>
  <c r="G42" i="66"/>
  <c r="AV83" i="66"/>
  <c r="AS21" i="67" s="1"/>
  <c r="AS46" i="67"/>
  <c r="AV80" i="66"/>
  <c r="AV81" i="66"/>
  <c r="AS19" i="67" s="1"/>
  <c r="AV82" i="66"/>
  <c r="AS20" i="67" s="1"/>
  <c r="AV85" i="66"/>
  <c r="AS23" i="67" s="1"/>
  <c r="AV86" i="66"/>
  <c r="AS24" i="67" s="1"/>
  <c r="AS97" i="67"/>
  <c r="AV87" i="66"/>
  <c r="AS25" i="67" s="1"/>
  <c r="AV84" i="66"/>
  <c r="AS22" i="67" s="1"/>
  <c r="AR18" i="67"/>
  <c r="AU88" i="66"/>
  <c r="AV31" i="66"/>
  <c r="AV40" i="66"/>
  <c r="G40" i="66" s="1"/>
  <c r="G41" i="66"/>
  <c r="AQ86" i="71"/>
  <c r="BX42" i="87"/>
  <c r="BX55" i="87"/>
  <c r="BX54" i="87"/>
  <c r="BX60" i="87" s="1"/>
  <c r="BX84" i="87"/>
  <c r="BX88" i="87" s="1"/>
  <c r="AR26" i="71"/>
  <c r="AR85" i="71" s="1"/>
  <c r="AR27" i="71" a="1"/>
  <c r="AR27" i="71" s="1"/>
  <c r="AR28" i="71" a="1"/>
  <c r="AR28" i="71" s="1"/>
  <c r="AR98" i="71"/>
  <c r="AR65" i="71"/>
  <c r="X56" i="71"/>
  <c r="X61" i="71"/>
  <c r="X92" i="71"/>
  <c r="Y41" i="71"/>
  <c r="Y47" i="71" s="1"/>
  <c r="Y49" i="71" s="1"/>
  <c r="AT94" i="71"/>
  <c r="X89" i="71"/>
  <c r="X64" i="71"/>
  <c r="AT52" i="71"/>
  <c r="AT38" i="71"/>
  <c r="AU17" i="71"/>
  <c r="AX79" i="70"/>
  <c r="AX55" i="70"/>
  <c r="AX51" i="70"/>
  <c r="AX56" i="70"/>
  <c r="AX92" i="70"/>
  <c r="AX354" i="70"/>
  <c r="AX29" i="70"/>
  <c r="AX13" i="70"/>
  <c r="AX105" i="70"/>
  <c r="AX63" i="70"/>
  <c r="AY1" i="70"/>
  <c r="AW54" i="70"/>
  <c r="Y42" i="67"/>
  <c r="Z41" i="67" s="1"/>
  <c r="Z47" i="67" s="1"/>
  <c r="Z49" i="67" s="1"/>
  <c r="X90" i="67"/>
  <c r="AT94" i="67"/>
  <c r="AX109" i="66"/>
  <c r="AX92" i="66"/>
  <c r="AX167" i="66"/>
  <c r="AX79" i="66"/>
  <c r="AY1" i="66"/>
  <c r="AX51" i="66"/>
  <c r="AX29" i="66"/>
  <c r="AX63" i="66"/>
  <c r="AX56" i="66"/>
  <c r="AX55" i="66"/>
  <c r="AX13" i="66"/>
  <c r="Y54" i="67"/>
  <c r="Y55" i="67"/>
  <c r="Y84" i="67"/>
  <c r="Y88" i="67" s="1"/>
  <c r="Y91" i="67" s="1"/>
  <c r="AT52" i="67"/>
  <c r="AU17" i="67"/>
  <c r="AW57" i="66"/>
  <c r="AA45" i="15"/>
  <c r="Y72" i="15"/>
  <c r="AA53" i="15"/>
  <c r="AA54" i="15"/>
  <c r="AA60" i="15"/>
  <c r="Z68" i="15"/>
  <c r="Z66" i="15"/>
  <c r="Z71" i="15"/>
  <c r="Z69" i="15"/>
  <c r="Z65" i="15"/>
  <c r="Z67" i="15"/>
  <c r="Z70" i="15"/>
  <c r="AB51" i="15"/>
  <c r="AB44" i="15"/>
  <c r="AB64" i="15"/>
  <c r="AB43" i="15"/>
  <c r="AB39" i="15"/>
  <c r="AB12" i="15"/>
  <c r="AC1" i="15"/>
  <c r="AB20" i="15"/>
  <c r="AA42" i="15"/>
  <c r="AQ65" i="67" l="1"/>
  <c r="AR48" i="71"/>
  <c r="AS39" i="71"/>
  <c r="AS45" i="71"/>
  <c r="AW83" i="70"/>
  <c r="AT21" i="71" s="1"/>
  <c r="AS34" i="71"/>
  <c r="AS65" i="71" s="1"/>
  <c r="AW81" i="70"/>
  <c r="AT19" i="71" s="1"/>
  <c r="AW84" i="70"/>
  <c r="AT22" i="71" s="1"/>
  <c r="AW82" i="70"/>
  <c r="AT20" i="71" s="1"/>
  <c r="AW86" i="70"/>
  <c r="AT24" i="71" s="1"/>
  <c r="AT46" i="71"/>
  <c r="AW85" i="70"/>
  <c r="AT23" i="71" s="1"/>
  <c r="AW80" i="70"/>
  <c r="AT18" i="71" s="1"/>
  <c r="AT97" i="71"/>
  <c r="AT57" i="71" s="1"/>
  <c r="AT58" i="71" s="1"/>
  <c r="AT33" i="71"/>
  <c r="AV88" i="70"/>
  <c r="AX75" i="70"/>
  <c r="AX84" i="70" s="1"/>
  <c r="AU22" i="71" s="1"/>
  <c r="AX66" i="70"/>
  <c r="AX65" i="70"/>
  <c r="AX70" i="70"/>
  <c r="AX72" i="70"/>
  <c r="AX68" i="70"/>
  <c r="AX71" i="70"/>
  <c r="AX73" i="70"/>
  <c r="AX67" i="70"/>
  <c r="AX69" i="70"/>
  <c r="AR86" i="71"/>
  <c r="AR39" i="67"/>
  <c r="AR34" i="67"/>
  <c r="AS45" i="67"/>
  <c r="AW33" i="66"/>
  <c r="G33" i="66" s="1"/>
  <c r="G46" i="66"/>
  <c r="AW43" i="66"/>
  <c r="G43" i="66" s="1"/>
  <c r="AW31" i="66"/>
  <c r="G44" i="66"/>
  <c r="AV30" i="66"/>
  <c r="AV28" i="66" s="1"/>
  <c r="AS31" i="67"/>
  <c r="AS57" i="67" s="1"/>
  <c r="AW32" i="66"/>
  <c r="G45" i="66"/>
  <c r="AT33" i="67"/>
  <c r="AW80" i="66"/>
  <c r="AW82" i="66"/>
  <c r="AT20" i="67" s="1"/>
  <c r="AW87" i="66"/>
  <c r="AT25" i="67" s="1"/>
  <c r="AW86" i="66"/>
  <c r="AT24" i="67" s="1"/>
  <c r="AW85" i="66"/>
  <c r="AT23" i="67" s="1"/>
  <c r="AW83" i="66"/>
  <c r="AT21" i="67" s="1"/>
  <c r="AT97" i="67"/>
  <c r="AT46" i="67"/>
  <c r="AW81" i="66"/>
  <c r="AT19" i="67" s="1"/>
  <c r="AW84" i="66"/>
  <c r="AT22" i="67" s="1"/>
  <c r="AS18" i="67"/>
  <c r="AV88" i="66"/>
  <c r="AX54" i="66"/>
  <c r="AX71" i="66"/>
  <c r="AX69" i="66"/>
  <c r="AX68" i="66"/>
  <c r="AX72" i="66"/>
  <c r="AX65" i="66"/>
  <c r="AX70" i="66"/>
  <c r="AX66" i="66"/>
  <c r="AX67" i="66"/>
  <c r="AX73" i="66"/>
  <c r="AX75" i="66"/>
  <c r="AR26" i="67"/>
  <c r="AR85" i="67" s="1"/>
  <c r="AR86" i="67" s="1"/>
  <c r="AR27" i="67" a="1"/>
  <c r="AR27" i="67" s="1"/>
  <c r="AR48" i="67" s="1"/>
  <c r="AR28" i="67" a="1"/>
  <c r="AR28" i="67" s="1"/>
  <c r="AR57" i="67"/>
  <c r="AR58" i="67" s="1"/>
  <c r="BY41" i="87"/>
  <c r="BY47" i="87" s="1"/>
  <c r="BY49" i="87" s="1"/>
  <c r="AS27" i="71" a="1"/>
  <c r="AS27" i="71" s="1"/>
  <c r="AS28" i="71" a="1"/>
  <c r="AS28" i="71" s="1"/>
  <c r="AS26" i="71"/>
  <c r="AS85" i="71" s="1"/>
  <c r="AX54" i="70"/>
  <c r="X90" i="71"/>
  <c r="AU52" i="71"/>
  <c r="AU38" i="71"/>
  <c r="AV17" i="71"/>
  <c r="AU94" i="71"/>
  <c r="AY354" i="70"/>
  <c r="AY105" i="70"/>
  <c r="AY79" i="70"/>
  <c r="AY92" i="70"/>
  <c r="AY51" i="70"/>
  <c r="AY29" i="70"/>
  <c r="AY56" i="70"/>
  <c r="AY63" i="70"/>
  <c r="AY55" i="70"/>
  <c r="AY13" i="70"/>
  <c r="AZ1" i="70"/>
  <c r="X62" i="71"/>
  <c r="Y55" i="71"/>
  <c r="Y54" i="71"/>
  <c r="Y60" i="71" s="1"/>
  <c r="Y63" i="71" s="1"/>
  <c r="Y84" i="71"/>
  <c r="Y88" i="71" s="1"/>
  <c r="Y91" i="71" s="1"/>
  <c r="AX57" i="70"/>
  <c r="Y42" i="71"/>
  <c r="Z42" i="67"/>
  <c r="AA41" i="67" s="1"/>
  <c r="AA47" i="67" s="1"/>
  <c r="AA49" i="67" s="1"/>
  <c r="Y92" i="67"/>
  <c r="AU94" i="67"/>
  <c r="Y60" i="67"/>
  <c r="Y63" i="67" s="1"/>
  <c r="Y61" i="67"/>
  <c r="Y56" i="67"/>
  <c r="Z55" i="67"/>
  <c r="Z84" i="67"/>
  <c r="Z88" i="67" s="1"/>
  <c r="Z91" i="67" s="1"/>
  <c r="Z54" i="67"/>
  <c r="Z60" i="67" s="1"/>
  <c r="Y89" i="67"/>
  <c r="AU52" i="67"/>
  <c r="AU38" i="67"/>
  <c r="AV17" i="67"/>
  <c r="AY109" i="66"/>
  <c r="AY92" i="66"/>
  <c r="AY167" i="66"/>
  <c r="AY79" i="66"/>
  <c r="AY51" i="66"/>
  <c r="AY29" i="66"/>
  <c r="AY63" i="66"/>
  <c r="AY56" i="66"/>
  <c r="AZ1" i="66"/>
  <c r="AY55" i="66"/>
  <c r="AY13" i="66"/>
  <c r="AX57" i="66"/>
  <c r="AB45" i="15"/>
  <c r="AB42" i="15"/>
  <c r="AB53" i="15"/>
  <c r="AB54" i="15"/>
  <c r="AB60" i="15"/>
  <c r="AC64" i="15"/>
  <c r="AC43" i="15"/>
  <c r="AC51" i="15"/>
  <c r="AC44" i="15"/>
  <c r="AC12" i="15"/>
  <c r="AC20" i="15"/>
  <c r="AC39" i="15"/>
  <c r="AD1" i="15"/>
  <c r="AA71" i="15"/>
  <c r="AA69" i="15"/>
  <c r="AA68" i="15"/>
  <c r="AA67" i="15"/>
  <c r="AA66" i="15"/>
  <c r="AA65" i="15"/>
  <c r="AA70" i="15"/>
  <c r="Z72" i="15"/>
  <c r="AX85" i="70" l="1"/>
  <c r="AU23" i="71" s="1"/>
  <c r="AX80" i="70"/>
  <c r="AU97" i="71"/>
  <c r="AU57" i="71" s="1"/>
  <c r="AU58" i="71" s="1"/>
  <c r="AS48" i="71"/>
  <c r="AX87" i="70"/>
  <c r="AU25" i="71" s="1"/>
  <c r="AS98" i="71"/>
  <c r="AT39" i="71"/>
  <c r="AT45" i="71"/>
  <c r="AT34" i="71"/>
  <c r="AT65" i="71" s="1"/>
  <c r="AX82" i="70"/>
  <c r="AU20" i="71" s="1"/>
  <c r="AU46" i="71"/>
  <c r="AX83" i="70"/>
  <c r="AU21" i="71" s="1"/>
  <c r="AX81" i="70"/>
  <c r="AU19" i="71" s="1"/>
  <c r="AU33" i="71"/>
  <c r="AX86" i="70"/>
  <c r="AU24" i="71" s="1"/>
  <c r="AW88" i="70"/>
  <c r="AY75" i="70"/>
  <c r="AY80" i="70" s="1"/>
  <c r="AY65" i="70"/>
  <c r="AY67" i="70"/>
  <c r="AY68" i="70"/>
  <c r="AY66" i="70"/>
  <c r="AY70" i="70"/>
  <c r="AY69" i="70"/>
  <c r="AY71" i="70"/>
  <c r="AY72" i="70"/>
  <c r="AY73" i="70"/>
  <c r="AY54" i="70"/>
  <c r="AS86" i="71"/>
  <c r="AY57" i="66"/>
  <c r="AT32" i="67"/>
  <c r="D32" i="67" s="1"/>
  <c r="G32" i="66"/>
  <c r="AS58" i="67"/>
  <c r="AT18" i="67"/>
  <c r="AW88" i="66"/>
  <c r="AS34" i="67"/>
  <c r="AS38" i="67"/>
  <c r="AS39" i="67" s="1"/>
  <c r="AT45" i="67"/>
  <c r="AT31" i="67"/>
  <c r="AW30" i="66"/>
  <c r="G31" i="66"/>
  <c r="AR65" i="67"/>
  <c r="AR98" i="67"/>
  <c r="AY68" i="66"/>
  <c r="AY71" i="66"/>
  <c r="AY69" i="66"/>
  <c r="AY66" i="66"/>
  <c r="AY72" i="66"/>
  <c r="AY73" i="66"/>
  <c r="AY65" i="66"/>
  <c r="AY67" i="66"/>
  <c r="AY70" i="66"/>
  <c r="AY75" i="66"/>
  <c r="AU46" i="67"/>
  <c r="AX84" i="66"/>
  <c r="AU22" i="67" s="1"/>
  <c r="AX86" i="66"/>
  <c r="AU24" i="67" s="1"/>
  <c r="AX83" i="66"/>
  <c r="AU21" i="67" s="1"/>
  <c r="AX87" i="66"/>
  <c r="AU25" i="67" s="1"/>
  <c r="AX82" i="66"/>
  <c r="AU20" i="67" s="1"/>
  <c r="AX80" i="66"/>
  <c r="AU97" i="67"/>
  <c r="AU57" i="67" s="1"/>
  <c r="AX85" i="66"/>
  <c r="AU23" i="67" s="1"/>
  <c r="AX81" i="66"/>
  <c r="AU19" i="67" s="1"/>
  <c r="AU33" i="67"/>
  <c r="AS28" i="67" a="1"/>
  <c r="AS28" i="67" s="1"/>
  <c r="AS27" i="67" a="1"/>
  <c r="AS27" i="67" s="1"/>
  <c r="AS48" i="67" s="1"/>
  <c r="AS26" i="67"/>
  <c r="AS85" i="67" s="1"/>
  <c r="AS86" i="67" s="1"/>
  <c r="BY42" i="87"/>
  <c r="BY84" i="87"/>
  <c r="BY88" i="87" s="1"/>
  <c r="BY55" i="87"/>
  <c r="BY54" i="87"/>
  <c r="BY60" i="87" s="1"/>
  <c r="AT26" i="71"/>
  <c r="AT85" i="71" s="1"/>
  <c r="AT27" i="71" a="1"/>
  <c r="AT27" i="71" s="1"/>
  <c r="AT28" i="71" a="1"/>
  <c r="AT28" i="71" s="1"/>
  <c r="AU18" i="71"/>
  <c r="Y61" i="71"/>
  <c r="AV94" i="71"/>
  <c r="Y89" i="71"/>
  <c r="AZ354" i="70"/>
  <c r="AZ105" i="70"/>
  <c r="AZ79" i="70"/>
  <c r="AZ51" i="70"/>
  <c r="AZ56" i="70"/>
  <c r="AZ54" i="70" s="1"/>
  <c r="AZ92" i="70"/>
  <c r="AZ63" i="70"/>
  <c r="AZ55" i="70"/>
  <c r="AZ13" i="70"/>
  <c r="AZ29" i="70"/>
  <c r="BA1" i="70"/>
  <c r="Z41" i="71"/>
  <c r="Z47" i="71" s="1"/>
  <c r="Z49" i="71" s="1"/>
  <c r="Y92" i="71"/>
  <c r="Y56" i="71"/>
  <c r="Y64" i="71"/>
  <c r="AY57" i="70"/>
  <c r="AV52" i="71"/>
  <c r="AV38" i="71"/>
  <c r="AW17" i="71"/>
  <c r="AA42" i="67"/>
  <c r="AB41" i="67" s="1"/>
  <c r="AB47" i="67" s="1"/>
  <c r="AB49" i="67" s="1"/>
  <c r="AV38" i="67"/>
  <c r="AV52" i="67"/>
  <c r="AW17" i="67"/>
  <c r="AA55" i="67"/>
  <c r="AA54" i="67"/>
  <c r="AA60" i="67" s="1"/>
  <c r="AA84" i="67"/>
  <c r="AA88" i="67" s="1"/>
  <c r="AA91" i="67" s="1"/>
  <c r="AV94" i="67"/>
  <c r="AZ167" i="66"/>
  <c r="AZ79" i="66"/>
  <c r="AZ109" i="66"/>
  <c r="AZ92" i="66"/>
  <c r="AZ63" i="66"/>
  <c r="AZ56" i="66"/>
  <c r="AZ55" i="66"/>
  <c r="AZ13" i="66"/>
  <c r="AZ51" i="66"/>
  <c r="AZ29" i="66"/>
  <c r="BA1" i="66"/>
  <c r="Y90" i="67"/>
  <c r="Z89" i="67"/>
  <c r="Z56" i="67"/>
  <c r="Z92" i="67"/>
  <c r="AY54" i="66"/>
  <c r="Y62" i="67"/>
  <c r="Z61" i="67"/>
  <c r="Z63" i="67"/>
  <c r="Y64" i="67"/>
  <c r="AC42" i="15"/>
  <c r="AC54" i="15"/>
  <c r="AC53" i="15"/>
  <c r="AC60" i="15"/>
  <c r="AC45" i="15"/>
  <c r="AD64" i="15"/>
  <c r="AD39" i="15"/>
  <c r="AD51" i="15"/>
  <c r="AD44" i="15"/>
  <c r="AE1" i="15"/>
  <c r="AD20" i="15"/>
  <c r="AD43" i="15"/>
  <c r="AD12" i="15"/>
  <c r="AB71" i="15"/>
  <c r="AB69" i="15"/>
  <c r="AB68" i="15"/>
  <c r="AB67" i="15"/>
  <c r="AB66" i="15"/>
  <c r="AB65" i="15"/>
  <c r="AB70" i="15"/>
  <c r="AA72" i="15"/>
  <c r="AZ57" i="66" l="1"/>
  <c r="AT98" i="71"/>
  <c r="AU45" i="71"/>
  <c r="AU39" i="71"/>
  <c r="AY87" i="70"/>
  <c r="AV25" i="71" s="1"/>
  <c r="AT48" i="71"/>
  <c r="AY83" i="70"/>
  <c r="AV21" i="71" s="1"/>
  <c r="AV46" i="71"/>
  <c r="AY84" i="70"/>
  <c r="AV22" i="71" s="1"/>
  <c r="AY86" i="70"/>
  <c r="AV24" i="71" s="1"/>
  <c r="AY81" i="70"/>
  <c r="AV19" i="71" s="1"/>
  <c r="AY82" i="70"/>
  <c r="AV20" i="71" s="1"/>
  <c r="AY85" i="70"/>
  <c r="AV23" i="71" s="1"/>
  <c r="AV97" i="71"/>
  <c r="AV57" i="71" s="1"/>
  <c r="AV58" i="71" s="1"/>
  <c r="AV33" i="71"/>
  <c r="AV34" i="71" s="1"/>
  <c r="AX88" i="70"/>
  <c r="AU34" i="71"/>
  <c r="AU65" i="71" s="1"/>
  <c r="AZ75" i="70"/>
  <c r="AZ81" i="70" s="1"/>
  <c r="AW19" i="71" s="1"/>
  <c r="AZ66" i="70"/>
  <c r="AZ72" i="70"/>
  <c r="AZ67" i="70"/>
  <c r="AZ68" i="70"/>
  <c r="AZ70" i="70"/>
  <c r="AZ65" i="70"/>
  <c r="AZ69" i="70"/>
  <c r="AZ71" i="70"/>
  <c r="AZ73" i="70"/>
  <c r="AT86" i="71"/>
  <c r="AT57" i="67"/>
  <c r="AT58" i="67" s="1"/>
  <c r="AU58" i="67" s="1"/>
  <c r="AT34" i="67"/>
  <c r="D31" i="67"/>
  <c r="AT38" i="67"/>
  <c r="AT39" i="67" s="1"/>
  <c r="AU39" i="67" s="1"/>
  <c r="AT27" i="67" a="1"/>
  <c r="AT27" i="67" s="1"/>
  <c r="AT48" i="67" s="1"/>
  <c r="AT28" i="67" a="1"/>
  <c r="AT28" i="67" s="1"/>
  <c r="AT26" i="67"/>
  <c r="AT85" i="67" s="1"/>
  <c r="AT86" i="67" s="1"/>
  <c r="AU18" i="67"/>
  <c r="AX88" i="66"/>
  <c r="AS98" i="67"/>
  <c r="AS65" i="67"/>
  <c r="AY85" i="66"/>
  <c r="AV23" i="67" s="1"/>
  <c r="AY86" i="66"/>
  <c r="AV24" i="67" s="1"/>
  <c r="AV97" i="67"/>
  <c r="AV57" i="67" s="1"/>
  <c r="AV33" i="67"/>
  <c r="AY83" i="66"/>
  <c r="AV21" i="67" s="1"/>
  <c r="AY80" i="66"/>
  <c r="AV46" i="67"/>
  <c r="AY82" i="66"/>
  <c r="AV20" i="67" s="1"/>
  <c r="AY84" i="66"/>
  <c r="AV22" i="67" s="1"/>
  <c r="AY87" i="66"/>
  <c r="AV25" i="67" s="1"/>
  <c r="AY81" i="66"/>
  <c r="AV19" i="67" s="1"/>
  <c r="AZ69" i="66"/>
  <c r="AZ68" i="66"/>
  <c r="AZ65" i="66"/>
  <c r="AZ71" i="66"/>
  <c r="AZ72" i="66"/>
  <c r="AZ66" i="66"/>
  <c r="AZ70" i="66"/>
  <c r="AZ73" i="66"/>
  <c r="AZ67" i="66"/>
  <c r="AZ75" i="66"/>
  <c r="AU34" i="67"/>
  <c r="AU45" i="67"/>
  <c r="AW28" i="66"/>
  <c r="G30" i="66"/>
  <c r="BZ41" i="87"/>
  <c r="BZ47" i="87" s="1"/>
  <c r="BZ49" i="87" s="1"/>
  <c r="AU27" i="71" a="1"/>
  <c r="AU27" i="71" s="1"/>
  <c r="AU28" i="71" a="1"/>
  <c r="AU28" i="71" s="1"/>
  <c r="AU26" i="71"/>
  <c r="AU85" i="71" s="1"/>
  <c r="AV18" i="71"/>
  <c r="AW94" i="71"/>
  <c r="AZ57" i="70"/>
  <c r="Y62" i="71"/>
  <c r="Z55" i="71"/>
  <c r="Z84" i="71"/>
  <c r="Z88" i="71" s="1"/>
  <c r="Z91" i="71" s="1"/>
  <c r="Z54" i="71"/>
  <c r="Z60" i="71" s="1"/>
  <c r="Z63" i="71" s="1"/>
  <c r="BA354" i="70"/>
  <c r="BA92" i="70"/>
  <c r="BA105" i="70"/>
  <c r="BA56" i="70"/>
  <c r="BA63" i="70"/>
  <c r="BA55" i="70"/>
  <c r="BB1" i="70"/>
  <c r="BA29" i="70"/>
  <c r="BA79" i="70"/>
  <c r="BA51" i="70"/>
  <c r="BA13" i="70"/>
  <c r="AW52" i="71"/>
  <c r="AW38" i="71"/>
  <c r="AX17" i="71"/>
  <c r="Z42" i="71"/>
  <c r="Y90" i="71"/>
  <c r="AA56" i="67"/>
  <c r="AB54" i="67"/>
  <c r="AB60" i="67" s="1"/>
  <c r="AB84" i="67"/>
  <c r="AB88" i="67" s="1"/>
  <c r="AB91" i="67" s="1"/>
  <c r="AB55" i="67"/>
  <c r="AW52" i="67"/>
  <c r="AW38" i="67"/>
  <c r="AX17" i="67"/>
  <c r="AB42" i="67"/>
  <c r="BA167" i="66"/>
  <c r="BA109" i="66"/>
  <c r="BA92" i="66"/>
  <c r="BA79" i="66"/>
  <c r="BA55" i="66"/>
  <c r="BA13" i="66"/>
  <c r="BB1" i="66"/>
  <c r="BA63" i="66"/>
  <c r="BA56" i="66"/>
  <c r="BA54" i="66" s="1"/>
  <c r="BA51" i="66"/>
  <c r="BA29" i="66"/>
  <c r="AA92" i="67"/>
  <c r="Z90" i="67"/>
  <c r="AA89" i="67"/>
  <c r="AZ54" i="66"/>
  <c r="AW94" i="67"/>
  <c r="AA63" i="67"/>
  <c r="Z64" i="67"/>
  <c r="AA61" i="67"/>
  <c r="Z62" i="67"/>
  <c r="AD42" i="15"/>
  <c r="AD54" i="15"/>
  <c r="AD53" i="15"/>
  <c r="AD60" i="15"/>
  <c r="AD45" i="15"/>
  <c r="AC68" i="15"/>
  <c r="AC66" i="15"/>
  <c r="AC71" i="15"/>
  <c r="AC69" i="15"/>
  <c r="AC67" i="15"/>
  <c r="AC65" i="15"/>
  <c r="AC70" i="15"/>
  <c r="AB72" i="15"/>
  <c r="AE64" i="15"/>
  <c r="AE43" i="15"/>
  <c r="AF1" i="15"/>
  <c r="AE20" i="15"/>
  <c r="AE39" i="15"/>
  <c r="AE51" i="15"/>
  <c r="AE44" i="15"/>
  <c r="AE12" i="15"/>
  <c r="C66" i="3"/>
  <c r="DB66" i="3" s="1"/>
  <c r="C65" i="3"/>
  <c r="DB65" i="3" s="1"/>
  <c r="AU48" i="71" l="1"/>
  <c r="AV45" i="71"/>
  <c r="AV39" i="71"/>
  <c r="AU86" i="71"/>
  <c r="AW33" i="71"/>
  <c r="AW34" i="71" s="1"/>
  <c r="AZ84" i="70"/>
  <c r="AW22" i="71" s="1"/>
  <c r="AW46" i="71"/>
  <c r="AZ83" i="70"/>
  <c r="AW21" i="71" s="1"/>
  <c r="AZ80" i="70"/>
  <c r="AW18" i="71" s="1"/>
  <c r="AZ85" i="70"/>
  <c r="AW23" i="71" s="1"/>
  <c r="AZ86" i="70"/>
  <c r="AW24" i="71" s="1"/>
  <c r="AZ87" i="70"/>
  <c r="AW25" i="71" s="1"/>
  <c r="AW97" i="71"/>
  <c r="AW57" i="71" s="1"/>
  <c r="AW58" i="71" s="1"/>
  <c r="AY88" i="70"/>
  <c r="AZ82" i="70"/>
  <c r="AW20" i="71" s="1"/>
  <c r="AU98" i="71"/>
  <c r="BA75" i="70"/>
  <c r="AX97" i="71" s="1"/>
  <c r="AX57" i="71" s="1"/>
  <c r="BA72" i="70"/>
  <c r="BA66" i="70"/>
  <c r="BA65" i="70"/>
  <c r="BA67" i="70"/>
  <c r="BA70" i="70"/>
  <c r="BA68" i="70"/>
  <c r="BA73" i="70"/>
  <c r="BA69" i="70"/>
  <c r="BA71" i="70"/>
  <c r="AV39" i="67"/>
  <c r="AV18" i="67"/>
  <c r="AY88" i="66"/>
  <c r="AU98" i="67"/>
  <c r="AU65" i="67"/>
  <c r="BA66" i="66"/>
  <c r="BA68" i="66"/>
  <c r="BA71" i="66"/>
  <c r="BA72" i="66"/>
  <c r="BA69" i="66"/>
  <c r="BA67" i="66"/>
  <c r="BA70" i="66"/>
  <c r="BA73" i="66"/>
  <c r="BA65" i="66"/>
  <c r="BA75" i="66"/>
  <c r="AV34" i="67"/>
  <c r="AV45" i="67"/>
  <c r="AW97" i="67"/>
  <c r="AW57" i="67" s="1"/>
  <c r="AW46" i="67"/>
  <c r="AZ80" i="66"/>
  <c r="AZ87" i="66"/>
  <c r="AW25" i="67" s="1"/>
  <c r="AW33" i="67"/>
  <c r="AZ82" i="66"/>
  <c r="AW20" i="67" s="1"/>
  <c r="AZ85" i="66"/>
  <c r="AW23" i="67" s="1"/>
  <c r="AZ83" i="66"/>
  <c r="AW21" i="67" s="1"/>
  <c r="AZ86" i="66"/>
  <c r="AW24" i="67" s="1"/>
  <c r="AZ81" i="66"/>
  <c r="AW19" i="67" s="1"/>
  <c r="AZ84" i="66"/>
  <c r="AW22" i="67" s="1"/>
  <c r="AU26" i="67"/>
  <c r="AU85" i="67" s="1"/>
  <c r="AU86" i="67" s="1"/>
  <c r="AU28" i="67" a="1"/>
  <c r="AU28" i="67" s="1"/>
  <c r="AU27" i="67" a="1"/>
  <c r="AU27" i="67" s="1"/>
  <c r="AU48" i="67" s="1"/>
  <c r="AV58" i="67"/>
  <c r="AT65" i="67"/>
  <c r="AT98" i="67"/>
  <c r="BZ42" i="87"/>
  <c r="BZ55" i="87"/>
  <c r="BZ54" i="87"/>
  <c r="BZ60" i="87" s="1"/>
  <c r="BZ84" i="87"/>
  <c r="BZ88" i="87" s="1"/>
  <c r="BA85" i="70"/>
  <c r="AX23" i="71" s="1"/>
  <c r="AV27" i="71" a="1"/>
  <c r="AV27" i="71" s="1"/>
  <c r="AV26" i="71"/>
  <c r="AV85" i="71" s="1"/>
  <c r="AV28" i="71" a="1"/>
  <c r="AV28" i="71" s="1"/>
  <c r="BA54" i="70"/>
  <c r="AV98" i="71"/>
  <c r="AV65" i="71"/>
  <c r="Z89" i="71"/>
  <c r="Z90" i="71" s="1"/>
  <c r="BA57" i="70"/>
  <c r="Z64" i="71"/>
  <c r="Z92" i="71"/>
  <c r="Z56" i="71"/>
  <c r="AA41" i="71"/>
  <c r="AA47" i="71" s="1"/>
  <c r="AA49" i="71" s="1"/>
  <c r="Z61" i="71"/>
  <c r="AX94" i="71"/>
  <c r="AX52" i="71"/>
  <c r="AX38" i="71"/>
  <c r="AY17" i="71"/>
  <c r="BB79" i="70"/>
  <c r="BB354" i="70"/>
  <c r="BB63" i="70"/>
  <c r="BB92" i="70"/>
  <c r="BB55" i="70"/>
  <c r="BB105" i="70"/>
  <c r="BB51" i="70"/>
  <c r="BB29" i="70"/>
  <c r="BB13" i="70"/>
  <c r="BC1" i="70"/>
  <c r="BB56" i="70"/>
  <c r="BB54" i="70" s="1"/>
  <c r="AB92" i="67"/>
  <c r="AA64" i="67"/>
  <c r="AB63" i="67"/>
  <c r="AC41" i="67"/>
  <c r="AC47" i="67" s="1"/>
  <c r="AC49" i="67" s="1"/>
  <c r="BB167" i="66"/>
  <c r="BB109" i="66"/>
  <c r="BB55" i="66"/>
  <c r="BB13" i="66"/>
  <c r="BB92" i="66"/>
  <c r="BC1" i="66"/>
  <c r="BB51" i="66"/>
  <c r="BB29" i="66"/>
  <c r="BB79" i="66"/>
  <c r="BB56" i="66"/>
  <c r="BB63" i="66"/>
  <c r="AB61" i="67"/>
  <c r="AA62" i="67"/>
  <c r="BA57" i="66"/>
  <c r="AX52" i="67"/>
  <c r="AX38" i="67"/>
  <c r="AY17" i="67"/>
  <c r="AB56" i="67"/>
  <c r="AB89" i="67"/>
  <c r="AA90" i="67"/>
  <c r="AX94" i="67"/>
  <c r="AE45" i="15"/>
  <c r="AF51" i="15"/>
  <c r="AF44" i="15"/>
  <c r="AG1" i="15"/>
  <c r="AF20" i="15"/>
  <c r="AF12" i="15"/>
  <c r="AF39" i="15"/>
  <c r="AF64" i="15"/>
  <c r="AF43" i="15"/>
  <c r="AE42" i="15"/>
  <c r="AD71" i="15"/>
  <c r="AD69" i="15"/>
  <c r="AD67" i="15"/>
  <c r="AD65" i="15"/>
  <c r="AD68" i="15"/>
  <c r="AD66" i="15"/>
  <c r="AD70" i="15"/>
  <c r="AE54" i="15"/>
  <c r="AE53" i="15"/>
  <c r="AE60" i="15"/>
  <c r="AC72" i="15"/>
  <c r="AV48" i="71" l="1"/>
  <c r="AV86" i="71"/>
  <c r="AW39" i="71"/>
  <c r="AX39" i="71" s="1"/>
  <c r="AW45" i="71"/>
  <c r="AX58" i="71"/>
  <c r="BA80" i="70"/>
  <c r="AX18" i="71" s="1"/>
  <c r="AX33" i="71"/>
  <c r="AX34" i="71" s="1"/>
  <c r="BA87" i="70"/>
  <c r="AX25" i="71" s="1"/>
  <c r="BA81" i="70"/>
  <c r="AX19" i="71" s="1"/>
  <c r="BA83" i="70"/>
  <c r="AX21" i="71" s="1"/>
  <c r="BA84" i="70"/>
  <c r="AX22" i="71" s="1"/>
  <c r="BA82" i="70"/>
  <c r="AX20" i="71" s="1"/>
  <c r="AZ88" i="70"/>
  <c r="AX46" i="71"/>
  <c r="BA86" i="70"/>
  <c r="AX24" i="71" s="1"/>
  <c r="BB75" i="70"/>
  <c r="BB84" i="70" s="1"/>
  <c r="AY22" i="71" s="1"/>
  <c r="BB66" i="70"/>
  <c r="BB72" i="70"/>
  <c r="BB65" i="70"/>
  <c r="BB70" i="70"/>
  <c r="BB71" i="70"/>
  <c r="BB67" i="70"/>
  <c r="BB68" i="70"/>
  <c r="BB73" i="70"/>
  <c r="BB69" i="70"/>
  <c r="BB69" i="66"/>
  <c r="BB72" i="66"/>
  <c r="BB68" i="66"/>
  <c r="BB71" i="66"/>
  <c r="BB67" i="66"/>
  <c r="BB70" i="66"/>
  <c r="BB73" i="66"/>
  <c r="BB65" i="66"/>
  <c r="BB66" i="66"/>
  <c r="BB75" i="66"/>
  <c r="AW45" i="67"/>
  <c r="AW34" i="67"/>
  <c r="AV65" i="67"/>
  <c r="AV98" i="67"/>
  <c r="AW58" i="67"/>
  <c r="BA83" i="66"/>
  <c r="AX21" i="67" s="1"/>
  <c r="BA84" i="66"/>
  <c r="AX22" i="67" s="1"/>
  <c r="BA82" i="66"/>
  <c r="AX20" i="67" s="1"/>
  <c r="AX97" i="67"/>
  <c r="AX57" i="67" s="1"/>
  <c r="BA85" i="66"/>
  <c r="AX23" i="67" s="1"/>
  <c r="AX46" i="67"/>
  <c r="AX33" i="67"/>
  <c r="BA86" i="66"/>
  <c r="AX24" i="67" s="1"/>
  <c r="BA87" i="66"/>
  <c r="AX25" i="67" s="1"/>
  <c r="BA81" i="66"/>
  <c r="AX19" i="67" s="1"/>
  <c r="BA80" i="66"/>
  <c r="BB57" i="66"/>
  <c r="AW39" i="67"/>
  <c r="AW18" i="67"/>
  <c r="AZ88" i="66"/>
  <c r="AV28" i="67" a="1"/>
  <c r="AV28" i="67" s="1"/>
  <c r="AV27" i="67" a="1"/>
  <c r="AV27" i="67" s="1"/>
  <c r="AV48" i="67" s="1"/>
  <c r="AV26" i="67"/>
  <c r="AV85" i="67" s="1"/>
  <c r="AV86" i="67" s="1"/>
  <c r="BB57" i="70"/>
  <c r="CA41" i="87"/>
  <c r="CA47" i="87" s="1"/>
  <c r="CA49" i="87" s="1"/>
  <c r="AW65" i="71"/>
  <c r="AW98" i="71"/>
  <c r="AW26" i="71"/>
  <c r="AW85" i="71" s="1"/>
  <c r="AW28" i="71" a="1"/>
  <c r="AW28" i="71" s="1"/>
  <c r="AW27" i="71" a="1"/>
  <c r="AW27" i="71" s="1"/>
  <c r="Z62" i="71"/>
  <c r="BC354" i="70"/>
  <c r="BC105" i="70"/>
  <c r="BC92" i="70"/>
  <c r="BC63" i="70"/>
  <c r="BC55" i="70"/>
  <c r="BC13" i="70"/>
  <c r="BC51" i="70"/>
  <c r="BC29" i="70"/>
  <c r="BC79" i="70"/>
  <c r="BC56" i="70"/>
  <c r="BD1" i="70"/>
  <c r="AA42" i="71"/>
  <c r="AY94" i="71"/>
  <c r="AY52" i="71"/>
  <c r="AZ17" i="71"/>
  <c r="AY38" i="71"/>
  <c r="AA54" i="71"/>
  <c r="AA60" i="71" s="1"/>
  <c r="AA63" i="71" s="1"/>
  <c r="AA84" i="71"/>
  <c r="AA55" i="71"/>
  <c r="BB54" i="66"/>
  <c r="AB64" i="67"/>
  <c r="AY94" i="67"/>
  <c r="AB90" i="67"/>
  <c r="AC84" i="67"/>
  <c r="AC88" i="67" s="1"/>
  <c r="AC91" i="67" s="1"/>
  <c r="AC54" i="67"/>
  <c r="AC60" i="67" s="1"/>
  <c r="AC63" i="67" s="1"/>
  <c r="AC55" i="67"/>
  <c r="AB62" i="67"/>
  <c r="BC167" i="66"/>
  <c r="BC92" i="66"/>
  <c r="BC109" i="66"/>
  <c r="BC55" i="66"/>
  <c r="BC13" i="66"/>
  <c r="BD1" i="66"/>
  <c r="BC79" i="66"/>
  <c r="BC51" i="66"/>
  <c r="BC29" i="66"/>
  <c r="BC63" i="66"/>
  <c r="BC56" i="66"/>
  <c r="AY52" i="67"/>
  <c r="AY38" i="67"/>
  <c r="AZ17" i="67"/>
  <c r="AC42" i="67"/>
  <c r="AF45" i="15"/>
  <c r="AD72" i="15"/>
  <c r="AE71" i="15"/>
  <c r="AE70" i="15"/>
  <c r="AE69" i="15"/>
  <c r="AE68" i="15"/>
  <c r="AE67" i="15"/>
  <c r="AE66" i="15"/>
  <c r="AE65" i="15"/>
  <c r="AG64" i="15"/>
  <c r="AG51" i="15"/>
  <c r="AG44" i="15"/>
  <c r="AH1" i="15"/>
  <c r="AG39" i="15"/>
  <c r="AG20" i="15"/>
  <c r="AG12" i="15"/>
  <c r="AG43" i="15"/>
  <c r="AF42" i="15"/>
  <c r="AF53" i="15"/>
  <c r="AF54" i="15"/>
  <c r="AF60" i="15"/>
  <c r="C19" i="4"/>
  <c r="C21" i="4"/>
  <c r="C22" i="4"/>
  <c r="C23" i="4"/>
  <c r="C24" i="4"/>
  <c r="C26" i="4"/>
  <c r="C27" i="4" s="1"/>
  <c r="C28" i="4" s="1"/>
  <c r="C18" i="4"/>
  <c r="AX45" i="71" l="1"/>
  <c r="AW48" i="71"/>
  <c r="AW86" i="71"/>
  <c r="AY33" i="71"/>
  <c r="AY34" i="71" s="1"/>
  <c r="BB81" i="70"/>
  <c r="AY19" i="71" s="1"/>
  <c r="BB82" i="70"/>
  <c r="AY20" i="71" s="1"/>
  <c r="BB87" i="70"/>
  <c r="AY25" i="71" s="1"/>
  <c r="AY46" i="71"/>
  <c r="BB80" i="70"/>
  <c r="AY18" i="71" s="1"/>
  <c r="BB83" i="70"/>
  <c r="AY21" i="71" s="1"/>
  <c r="BB85" i="70"/>
  <c r="AY23" i="71" s="1"/>
  <c r="AY97" i="71"/>
  <c r="AY57" i="71" s="1"/>
  <c r="AY58" i="71" s="1"/>
  <c r="BB86" i="70"/>
  <c r="AY24" i="71" s="1"/>
  <c r="BA88" i="70"/>
  <c r="BC75" i="70"/>
  <c r="AZ46" i="71" s="1"/>
  <c r="BC68" i="70"/>
  <c r="BC69" i="70"/>
  <c r="BC66" i="70"/>
  <c r="BC70" i="70"/>
  <c r="BC71" i="70"/>
  <c r="BC72" i="70"/>
  <c r="BC65" i="70"/>
  <c r="BC73" i="70"/>
  <c r="BC67" i="70"/>
  <c r="AX39" i="67"/>
  <c r="AX58" i="67"/>
  <c r="AX45" i="67"/>
  <c r="AX34" i="67"/>
  <c r="BB81" i="66"/>
  <c r="AY19" i="67" s="1"/>
  <c r="AY33" i="67"/>
  <c r="BB87" i="66"/>
  <c r="AY25" i="67" s="1"/>
  <c r="BB84" i="66"/>
  <c r="AY22" i="67" s="1"/>
  <c r="AY46" i="67"/>
  <c r="BB86" i="66"/>
  <c r="AY24" i="67" s="1"/>
  <c r="BB80" i="66"/>
  <c r="AY97" i="67"/>
  <c r="AY57" i="67" s="1"/>
  <c r="BB83" i="66"/>
  <c r="AY21" i="67" s="1"/>
  <c r="BB85" i="66"/>
  <c r="AY23" i="67" s="1"/>
  <c r="BB82" i="66"/>
  <c r="AY20" i="67" s="1"/>
  <c r="BC54" i="66"/>
  <c r="AX18" i="67"/>
  <c r="BA88" i="66"/>
  <c r="AW26" i="67"/>
  <c r="AW85" i="67" s="1"/>
  <c r="AW86" i="67" s="1"/>
  <c r="AW28" i="67" a="1"/>
  <c r="AW28" i="67" s="1"/>
  <c r="AW27" i="67" a="1"/>
  <c r="AW27" i="67" s="1"/>
  <c r="AW48" i="67" s="1"/>
  <c r="BC71" i="66"/>
  <c r="BC67" i="66"/>
  <c r="BC65" i="66"/>
  <c r="BC69" i="66"/>
  <c r="BC66" i="66"/>
  <c r="BC73" i="66"/>
  <c r="BC72" i="66"/>
  <c r="BC70" i="66"/>
  <c r="BC68" i="66"/>
  <c r="BC75" i="66"/>
  <c r="AW65" i="67"/>
  <c r="AW98" i="67"/>
  <c r="BC57" i="70"/>
  <c r="CA42" i="87"/>
  <c r="CA84" i="87"/>
  <c r="CA54" i="87"/>
  <c r="CA55" i="87"/>
  <c r="AX65" i="71"/>
  <c r="AX98" i="71"/>
  <c r="AX26" i="71"/>
  <c r="AX85" i="71" s="1"/>
  <c r="AX28" i="71" a="1"/>
  <c r="AX28" i="71" s="1"/>
  <c r="AX27" i="71" a="1"/>
  <c r="AX27" i="71" s="1"/>
  <c r="AA64" i="71"/>
  <c r="AZ52" i="71"/>
  <c r="BA17" i="71"/>
  <c r="AZ38" i="71"/>
  <c r="AB41" i="71"/>
  <c r="AB47" i="71" s="1"/>
  <c r="AB49" i="71" s="1"/>
  <c r="AA61" i="71"/>
  <c r="AA56" i="71"/>
  <c r="BD354" i="70"/>
  <c r="BD92" i="70"/>
  <c r="BD63" i="70"/>
  <c r="BD55" i="70"/>
  <c r="BD51" i="70"/>
  <c r="BD105" i="70"/>
  <c r="BD79" i="70"/>
  <c r="BD56" i="70"/>
  <c r="BE1" i="70"/>
  <c r="BD29" i="70"/>
  <c r="BD13" i="70"/>
  <c r="AA88" i="71"/>
  <c r="AA91" i="71" s="1"/>
  <c r="AA89" i="71"/>
  <c r="AZ94" i="71"/>
  <c r="BC54" i="70"/>
  <c r="AC64" i="67"/>
  <c r="AZ52" i="67"/>
  <c r="AZ38" i="67"/>
  <c r="BA17" i="67"/>
  <c r="BD109" i="66"/>
  <c r="BD167" i="66"/>
  <c r="BD92" i="66"/>
  <c r="BD79" i="66"/>
  <c r="BE1" i="66"/>
  <c r="BD51" i="66"/>
  <c r="BD29" i="66"/>
  <c r="BD63" i="66"/>
  <c r="BD56" i="66"/>
  <c r="BD55" i="66"/>
  <c r="BD13" i="66"/>
  <c r="AC61" i="67"/>
  <c r="AC92" i="67"/>
  <c r="AZ94" i="67"/>
  <c r="BC57" i="66"/>
  <c r="AC56" i="67"/>
  <c r="AC89" i="67"/>
  <c r="AD41" i="67"/>
  <c r="AD47" i="67" s="1"/>
  <c r="AD49" i="67" s="1"/>
  <c r="AG45" i="15"/>
  <c r="AE72" i="15"/>
  <c r="AF67" i="15"/>
  <c r="AF70" i="15"/>
  <c r="AF66" i="15"/>
  <c r="AF69" i="15"/>
  <c r="AF71" i="15"/>
  <c r="AF65" i="15"/>
  <c r="AF68" i="15"/>
  <c r="AH64" i="15"/>
  <c r="AH51" i="15"/>
  <c r="AH44" i="15"/>
  <c r="AH43" i="15"/>
  <c r="AH39" i="15"/>
  <c r="AH20" i="15"/>
  <c r="AH12" i="15"/>
  <c r="AI1" i="15"/>
  <c r="AG42" i="15"/>
  <c r="AG54" i="15"/>
  <c r="AG53" i="15"/>
  <c r="AG60" i="15"/>
  <c r="BD57" i="66" l="1"/>
  <c r="AX48" i="71"/>
  <c r="AY39" i="71"/>
  <c r="AX86" i="71"/>
  <c r="AY45" i="71"/>
  <c r="BC83" i="70"/>
  <c r="AZ21" i="71" s="1"/>
  <c r="BC86" i="70"/>
  <c r="AZ24" i="71" s="1"/>
  <c r="AZ97" i="71"/>
  <c r="AZ57" i="71" s="1"/>
  <c r="AZ58" i="71" s="1"/>
  <c r="BC80" i="70"/>
  <c r="AZ18" i="71" s="1"/>
  <c r="BC81" i="70"/>
  <c r="AZ19" i="71" s="1"/>
  <c r="AZ33" i="71"/>
  <c r="BC87" i="70"/>
  <c r="AZ25" i="71" s="1"/>
  <c r="BC82" i="70"/>
  <c r="AZ20" i="71" s="1"/>
  <c r="BC85" i="70"/>
  <c r="AZ23" i="71" s="1"/>
  <c r="BC84" i="70"/>
  <c r="AZ22" i="71" s="1"/>
  <c r="BB88" i="70"/>
  <c r="BD75" i="70"/>
  <c r="BA33" i="71" s="1"/>
  <c r="BD68" i="70"/>
  <c r="BD66" i="70"/>
  <c r="BD67" i="70"/>
  <c r="BD70" i="70"/>
  <c r="BD72" i="70"/>
  <c r="BD65" i="70"/>
  <c r="BD69" i="70"/>
  <c r="BD71" i="70"/>
  <c r="BD73" i="70"/>
  <c r="AY58" i="67"/>
  <c r="AY34" i="67"/>
  <c r="AY45" i="67"/>
  <c r="AX27" i="67" a="1"/>
  <c r="AX27" i="67" s="1"/>
  <c r="AX48" i="67" s="1"/>
  <c r="AX28" i="67" a="1"/>
  <c r="AX28" i="67" s="1"/>
  <c r="AX26" i="67"/>
  <c r="AX85" i="67" s="1"/>
  <c r="AX86" i="67" s="1"/>
  <c r="AY18" i="67"/>
  <c r="BB88" i="66"/>
  <c r="AY39" i="67"/>
  <c r="AX65" i="67"/>
  <c r="AX98" i="67"/>
  <c r="BD65" i="66"/>
  <c r="BD67" i="66"/>
  <c r="BD68" i="66"/>
  <c r="BD70" i="66"/>
  <c r="BD66" i="66"/>
  <c r="BD69" i="66"/>
  <c r="BD71" i="66"/>
  <c r="BD73" i="66"/>
  <c r="BD72" i="66"/>
  <c r="BD75" i="66"/>
  <c r="BC82" i="66"/>
  <c r="AZ20" i="67" s="1"/>
  <c r="BC85" i="66"/>
  <c r="AZ23" i="67" s="1"/>
  <c r="BC86" i="66"/>
  <c r="AZ24" i="67" s="1"/>
  <c r="BC87" i="66"/>
  <c r="AZ25" i="67" s="1"/>
  <c r="AZ46" i="67"/>
  <c r="AZ33" i="67"/>
  <c r="BC80" i="66"/>
  <c r="AZ97" i="67"/>
  <c r="AZ57" i="67" s="1"/>
  <c r="BC84" i="66"/>
  <c r="AZ22" i="67" s="1"/>
  <c r="BC81" i="66"/>
  <c r="AZ19" i="67" s="1"/>
  <c r="BC83" i="66"/>
  <c r="AZ21" i="67" s="1"/>
  <c r="CA60" i="87"/>
  <c r="CA88" i="87"/>
  <c r="CB41" i="87"/>
  <c r="AY26" i="71"/>
  <c r="AY85" i="71" s="1"/>
  <c r="AY28" i="71" a="1"/>
  <c r="AY28" i="71" s="1"/>
  <c r="AY27" i="71" a="1"/>
  <c r="AY27" i="71" s="1"/>
  <c r="AY65" i="71"/>
  <c r="AY98" i="71"/>
  <c r="BD54" i="70"/>
  <c r="AB42" i="71"/>
  <c r="AC41" i="71" s="1"/>
  <c r="AC47" i="71" s="1"/>
  <c r="AC49" i="71" s="1"/>
  <c r="AA90" i="71"/>
  <c r="AA62" i="71"/>
  <c r="BA94" i="71"/>
  <c r="BD57" i="70"/>
  <c r="BE354" i="70"/>
  <c r="BE105" i="70"/>
  <c r="BE79" i="70"/>
  <c r="BE51" i="70"/>
  <c r="BE29" i="70"/>
  <c r="BE92" i="70"/>
  <c r="BE56" i="70"/>
  <c r="BE55" i="70"/>
  <c r="BE63" i="70"/>
  <c r="BE13" i="70"/>
  <c r="BF1" i="70"/>
  <c r="AA92" i="71"/>
  <c r="BA52" i="71"/>
  <c r="BA38" i="71"/>
  <c r="BB17" i="71"/>
  <c r="AB84" i="71"/>
  <c r="AB88" i="71" s="1"/>
  <c r="AB91" i="71" s="1"/>
  <c r="AB55" i="71"/>
  <c r="AB54" i="71"/>
  <c r="AB60" i="71" s="1"/>
  <c r="AB63" i="71" s="1"/>
  <c r="AD84" i="67"/>
  <c r="AD88" i="67" s="1"/>
  <c r="AD91" i="67" s="1"/>
  <c r="AD55" i="67"/>
  <c r="AD54" i="67"/>
  <c r="AD60" i="67" s="1"/>
  <c r="AD63" i="67" s="1"/>
  <c r="BE109" i="66"/>
  <c r="BE92" i="66"/>
  <c r="BE79" i="66"/>
  <c r="BE167" i="66"/>
  <c r="BE51" i="66"/>
  <c r="BE29" i="66"/>
  <c r="BE63" i="66"/>
  <c r="BE56" i="66"/>
  <c r="BF1" i="66"/>
  <c r="BE55" i="66"/>
  <c r="BE13" i="66"/>
  <c r="BA52" i="67"/>
  <c r="BA38" i="67"/>
  <c r="BB17" i="67"/>
  <c r="BD54" i="66"/>
  <c r="AC90" i="67"/>
  <c r="BA94" i="67"/>
  <c r="AD42" i="67"/>
  <c r="AC62" i="67"/>
  <c r="AH45" i="15"/>
  <c r="AI43" i="15"/>
  <c r="AI51" i="15"/>
  <c r="AI44" i="15"/>
  <c r="AI64" i="15"/>
  <c r="AI12" i="15"/>
  <c r="AJ1" i="15"/>
  <c r="AI39" i="15"/>
  <c r="AI20" i="15"/>
  <c r="AF72" i="15"/>
  <c r="AH42" i="15"/>
  <c r="AG71" i="15"/>
  <c r="AG69" i="15"/>
  <c r="AG67" i="15"/>
  <c r="AG65" i="15"/>
  <c r="AG68" i="15"/>
  <c r="AG66" i="15"/>
  <c r="AG70" i="15"/>
  <c r="AH53" i="15"/>
  <c r="AH54" i="15"/>
  <c r="AH60" i="15"/>
  <c r="AY48" i="71" l="1"/>
  <c r="AZ39" i="71"/>
  <c r="AY86" i="71"/>
  <c r="BD81" i="70"/>
  <c r="BA19" i="71" s="1"/>
  <c r="BD87" i="70"/>
  <c r="BA25" i="71" s="1"/>
  <c r="BA97" i="71"/>
  <c r="BA57" i="71" s="1"/>
  <c r="BA58" i="71" s="1"/>
  <c r="BD84" i="70"/>
  <c r="BA22" i="71" s="1"/>
  <c r="BD86" i="70"/>
  <c r="BA24" i="71" s="1"/>
  <c r="AZ45" i="71"/>
  <c r="BD80" i="70"/>
  <c r="BA46" i="71"/>
  <c r="AZ34" i="71"/>
  <c r="AZ98" i="71" s="1"/>
  <c r="BD85" i="70"/>
  <c r="BA23" i="71" s="1"/>
  <c r="BD82" i="70"/>
  <c r="BA20" i="71" s="1"/>
  <c r="BC88" i="70"/>
  <c r="BD83" i="70"/>
  <c r="BA21" i="71" s="1"/>
  <c r="BE75" i="70"/>
  <c r="BE86" i="70" s="1"/>
  <c r="BB24" i="71" s="1"/>
  <c r="BE69" i="70"/>
  <c r="BE68" i="70"/>
  <c r="BE67" i="70"/>
  <c r="BE66" i="70"/>
  <c r="BE70" i="70"/>
  <c r="BE65" i="70"/>
  <c r="BE71" i="70"/>
  <c r="BE73" i="70"/>
  <c r="BE72" i="70"/>
  <c r="AZ58" i="67"/>
  <c r="BE54" i="66"/>
  <c r="AZ18" i="67"/>
  <c r="BC88" i="66"/>
  <c r="BE69" i="66"/>
  <c r="BE65" i="66"/>
  <c r="BE66" i="66"/>
  <c r="BE68" i="66"/>
  <c r="BE73" i="66"/>
  <c r="BE67" i="66"/>
  <c r="BE72" i="66"/>
  <c r="BE70" i="66"/>
  <c r="BE71" i="66"/>
  <c r="BE75" i="66"/>
  <c r="AZ39" i="67"/>
  <c r="AZ34" i="67"/>
  <c r="AZ45" i="67"/>
  <c r="BD86" i="66"/>
  <c r="BA24" i="67" s="1"/>
  <c r="BD85" i="66"/>
  <c r="BA23" i="67" s="1"/>
  <c r="BD84" i="66"/>
  <c r="BA22" i="67" s="1"/>
  <c r="BA46" i="67"/>
  <c r="BA33" i="67"/>
  <c r="BD80" i="66"/>
  <c r="BD87" i="66"/>
  <c r="BA25" i="67" s="1"/>
  <c r="BD82" i="66"/>
  <c r="BA20" i="67" s="1"/>
  <c r="BD81" i="66"/>
  <c r="BA19" i="67" s="1"/>
  <c r="BA97" i="67"/>
  <c r="BA57" i="67" s="1"/>
  <c r="BD83" i="66"/>
  <c r="BA21" i="67" s="1"/>
  <c r="AY98" i="67"/>
  <c r="AY65" i="67"/>
  <c r="AY28" i="67" a="1"/>
  <c r="AY28" i="67" s="1"/>
  <c r="AY26" i="67"/>
  <c r="AY85" i="67" s="1"/>
  <c r="AY86" i="67" s="1"/>
  <c r="AY27" i="67" a="1"/>
  <c r="AY27" i="67" s="1"/>
  <c r="AY48" i="67" s="1"/>
  <c r="BE54" i="70"/>
  <c r="CB47" i="87"/>
  <c r="CB42" i="87"/>
  <c r="BA34" i="71"/>
  <c r="AZ26" i="71"/>
  <c r="AZ85" i="71" s="1"/>
  <c r="AZ28" i="71" a="1"/>
  <c r="AZ28" i="71" s="1"/>
  <c r="AZ27" i="71" a="1"/>
  <c r="AZ27" i="71" s="1"/>
  <c r="AB61" i="71"/>
  <c r="AB62" i="71" s="1"/>
  <c r="AB89" i="71"/>
  <c r="AB90" i="71" s="1"/>
  <c r="AB92" i="71"/>
  <c r="AC54" i="71"/>
  <c r="AC60" i="71" s="1"/>
  <c r="AC63" i="71" s="1"/>
  <c r="AC84" i="71"/>
  <c r="AC88" i="71" s="1"/>
  <c r="AC91" i="71" s="1"/>
  <c r="AC55" i="71"/>
  <c r="BF105" i="70"/>
  <c r="BF354" i="70"/>
  <c r="BF79" i="70"/>
  <c r="BF51" i="70"/>
  <c r="BF92" i="70"/>
  <c r="BF56" i="70"/>
  <c r="BF54" i="70" s="1"/>
  <c r="BF63" i="70"/>
  <c r="BF55" i="70"/>
  <c r="BF13" i="70"/>
  <c r="BF29" i="70"/>
  <c r="BG1" i="70"/>
  <c r="AC42" i="71"/>
  <c r="BB52" i="71"/>
  <c r="BB38" i="71"/>
  <c r="BC17" i="71"/>
  <c r="AB56" i="71"/>
  <c r="BB94" i="71"/>
  <c r="AB64" i="71"/>
  <c r="BE57" i="70"/>
  <c r="AD61" i="67"/>
  <c r="AD62" i="67" s="1"/>
  <c r="AD89" i="67"/>
  <c r="AD90" i="67" s="1"/>
  <c r="AD56" i="67"/>
  <c r="BB38" i="67"/>
  <c r="BB52" i="67"/>
  <c r="BC17" i="67"/>
  <c r="AD64" i="67"/>
  <c r="BB94" i="67"/>
  <c r="AE41" i="67"/>
  <c r="AE47" i="67" s="1"/>
  <c r="AE49" i="67" s="1"/>
  <c r="BE57" i="66"/>
  <c r="AD92" i="67"/>
  <c r="BF167" i="66"/>
  <c r="BF109" i="66"/>
  <c r="BF79" i="66"/>
  <c r="BF92" i="66"/>
  <c r="BF63" i="66"/>
  <c r="BF56" i="66"/>
  <c r="BF55" i="66"/>
  <c r="BF13" i="66"/>
  <c r="BF51" i="66"/>
  <c r="BF29" i="66"/>
  <c r="BG1" i="66"/>
  <c r="AI42" i="15"/>
  <c r="AJ51" i="15"/>
  <c r="AJ44" i="15"/>
  <c r="AJ39" i="15"/>
  <c r="AJ64" i="15"/>
  <c r="AJ43" i="15"/>
  <c r="AJ12" i="15"/>
  <c r="AK1" i="15"/>
  <c r="AJ20" i="15"/>
  <c r="AG72" i="15"/>
  <c r="AH68" i="15"/>
  <c r="AH66" i="15"/>
  <c r="AH71" i="15"/>
  <c r="AH69" i="15"/>
  <c r="AH67" i="15"/>
  <c r="AH65" i="15"/>
  <c r="AH70" i="15"/>
  <c r="AI53" i="15"/>
  <c r="AI54" i="15"/>
  <c r="AI60" i="15"/>
  <c r="AI45" i="15"/>
  <c r="AZ86" i="71" l="1"/>
  <c r="BA45" i="71"/>
  <c r="BA39" i="71"/>
  <c r="AZ65" i="71"/>
  <c r="BB46" i="71"/>
  <c r="BE81" i="70"/>
  <c r="BB19" i="71" s="1"/>
  <c r="AZ48" i="71"/>
  <c r="BD88" i="70"/>
  <c r="BA18" i="71"/>
  <c r="BA27" i="71" s="1" a="1"/>
  <c r="BA27" i="71" s="1"/>
  <c r="BE82" i="70"/>
  <c r="BB20" i="71" s="1"/>
  <c r="BE84" i="70"/>
  <c r="BB22" i="71" s="1"/>
  <c r="BE87" i="70"/>
  <c r="BB25" i="71" s="1"/>
  <c r="BB97" i="71"/>
  <c r="BB57" i="71" s="1"/>
  <c r="BB58" i="71" s="1"/>
  <c r="BE85" i="70"/>
  <c r="BB23" i="71" s="1"/>
  <c r="BB33" i="71"/>
  <c r="BB34" i="71" s="1"/>
  <c r="BE80" i="70"/>
  <c r="BB18" i="71" s="1"/>
  <c r="BE83" i="70"/>
  <c r="BB21" i="71" s="1"/>
  <c r="BF75" i="70"/>
  <c r="BF82" i="70" s="1"/>
  <c r="BC20" i="71" s="1"/>
  <c r="BF67" i="70"/>
  <c r="BF68" i="70"/>
  <c r="BF72" i="70"/>
  <c r="BF70" i="70"/>
  <c r="BF65" i="70"/>
  <c r="BF69" i="70"/>
  <c r="BF73" i="70"/>
  <c r="BF66" i="70"/>
  <c r="BF71" i="70"/>
  <c r="BA58" i="67"/>
  <c r="BA39" i="67"/>
  <c r="BA18" i="67"/>
  <c r="BD88" i="66"/>
  <c r="BA34" i="67"/>
  <c r="BA45" i="67"/>
  <c r="AZ98" i="67"/>
  <c r="AZ65" i="67"/>
  <c r="BF57" i="66"/>
  <c r="BE83" i="66"/>
  <c r="BB21" i="67" s="1"/>
  <c r="BE84" i="66"/>
  <c r="BB22" i="67" s="1"/>
  <c r="BB46" i="67"/>
  <c r="BE80" i="66"/>
  <c r="BB97" i="67"/>
  <c r="BB57" i="67" s="1"/>
  <c r="BE85" i="66"/>
  <c r="BB23" i="67" s="1"/>
  <c r="BE81" i="66"/>
  <c r="BB19" i="67" s="1"/>
  <c r="BB33" i="67"/>
  <c r="BE87" i="66"/>
  <c r="BB25" i="67" s="1"/>
  <c r="BE82" i="66"/>
  <c r="BB20" i="67" s="1"/>
  <c r="BE86" i="66"/>
  <c r="BB24" i="67" s="1"/>
  <c r="AZ26" i="67"/>
  <c r="AZ85" i="67" s="1"/>
  <c r="AZ86" i="67" s="1"/>
  <c r="AZ28" i="67" a="1"/>
  <c r="AZ28" i="67" s="1"/>
  <c r="AZ27" i="67" a="1"/>
  <c r="AZ27" i="67" s="1"/>
  <c r="AZ48" i="67" s="1"/>
  <c r="BF66" i="66"/>
  <c r="BF68" i="66"/>
  <c r="BF71" i="66"/>
  <c r="BF69" i="66"/>
  <c r="BF65" i="66"/>
  <c r="BF72" i="66"/>
  <c r="BF70" i="66"/>
  <c r="BF73" i="66"/>
  <c r="BF67" i="66"/>
  <c r="BF75" i="66"/>
  <c r="CC41" i="87"/>
  <c r="CC42" i="87" s="1"/>
  <c r="CB49" i="87"/>
  <c r="BA98" i="71"/>
  <c r="BA65" i="71"/>
  <c r="AC56" i="71"/>
  <c r="AC64" i="71"/>
  <c r="AC92" i="71"/>
  <c r="AC61" i="71"/>
  <c r="AC89" i="71"/>
  <c r="BC52" i="71"/>
  <c r="BC38" i="71"/>
  <c r="BD17" i="71"/>
  <c r="AD41" i="71"/>
  <c r="AD47" i="71" s="1"/>
  <c r="AD49" i="71" s="1"/>
  <c r="BF57" i="70"/>
  <c r="BG92" i="70"/>
  <c r="BG56" i="70"/>
  <c r="BG105" i="70"/>
  <c r="BG79" i="70"/>
  <c r="BG63" i="70"/>
  <c r="BG55" i="70"/>
  <c r="BG354" i="70"/>
  <c r="BH1" i="70"/>
  <c r="BG51" i="70"/>
  <c r="BG29" i="70"/>
  <c r="BG13" i="70"/>
  <c r="BC94" i="71"/>
  <c r="AE42" i="67"/>
  <c r="BC94" i="67"/>
  <c r="AE55" i="67"/>
  <c r="AE84" i="67"/>
  <c r="AE54" i="67"/>
  <c r="BC38" i="67"/>
  <c r="BC52" i="67"/>
  <c r="BD17" i="67"/>
  <c r="BF54" i="66"/>
  <c r="BG167" i="66"/>
  <c r="BG79" i="66"/>
  <c r="BG92" i="66"/>
  <c r="BG109" i="66"/>
  <c r="BG55" i="66"/>
  <c r="BG13" i="66"/>
  <c r="BH1" i="66"/>
  <c r="BG63" i="66"/>
  <c r="BG56" i="66"/>
  <c r="BG29" i="66"/>
  <c r="BG51" i="66"/>
  <c r="AJ45" i="15"/>
  <c r="AH72" i="15"/>
  <c r="AK64" i="15"/>
  <c r="AK43" i="15"/>
  <c r="AK51" i="15"/>
  <c r="AK12" i="15"/>
  <c r="AL1" i="15"/>
  <c r="AK20" i="15"/>
  <c r="AK44" i="15"/>
  <c r="AK39" i="15"/>
  <c r="AI71" i="15"/>
  <c r="AI69" i="15"/>
  <c r="AI68" i="15"/>
  <c r="AI66" i="15"/>
  <c r="AI65" i="15"/>
  <c r="AI67" i="15"/>
  <c r="AI70" i="15"/>
  <c r="AJ42" i="15"/>
  <c r="AJ53" i="15"/>
  <c r="AJ54" i="15"/>
  <c r="AJ60" i="15"/>
  <c r="BA26" i="71" l="1"/>
  <c r="BA85" i="71" s="1"/>
  <c r="BA86" i="71" s="1"/>
  <c r="BA48" i="71"/>
  <c r="BA28" i="71" a="1"/>
  <c r="BA28" i="71" s="1"/>
  <c r="BF85" i="70"/>
  <c r="BC23" i="71" s="1"/>
  <c r="BF80" i="70"/>
  <c r="BC18" i="71" s="1"/>
  <c r="BF83" i="70"/>
  <c r="BC21" i="71" s="1"/>
  <c r="BC46" i="71"/>
  <c r="BB39" i="71"/>
  <c r="BE88" i="70"/>
  <c r="BC97" i="71"/>
  <c r="BC57" i="71" s="1"/>
  <c r="BC58" i="71" s="1"/>
  <c r="BF86" i="70"/>
  <c r="BC24" i="71" s="1"/>
  <c r="BF81" i="70"/>
  <c r="BC19" i="71" s="1"/>
  <c r="BG54" i="70"/>
  <c r="BC33" i="71"/>
  <c r="BC34" i="71" s="1"/>
  <c r="BF87" i="70"/>
  <c r="BC25" i="71" s="1"/>
  <c r="BF84" i="70"/>
  <c r="BC22" i="71" s="1"/>
  <c r="BB45" i="71"/>
  <c r="BG75" i="70"/>
  <c r="BD33" i="71" s="1"/>
  <c r="BG70" i="70"/>
  <c r="BG67" i="70"/>
  <c r="BG68" i="70"/>
  <c r="BG71" i="70"/>
  <c r="BG73" i="70"/>
  <c r="BG66" i="70"/>
  <c r="BG65" i="70"/>
  <c r="BG72" i="70"/>
  <c r="BG69" i="70"/>
  <c r="BB58" i="67"/>
  <c r="BB39" i="67"/>
  <c r="BG57" i="66"/>
  <c r="BB34" i="67"/>
  <c r="BB45" i="67"/>
  <c r="BA98" i="67"/>
  <c r="BA65" i="67"/>
  <c r="BC46" i="67"/>
  <c r="BF87" i="66"/>
  <c r="BC25" i="67" s="1"/>
  <c r="BF81" i="66"/>
  <c r="BC19" i="67" s="1"/>
  <c r="BF85" i="66"/>
  <c r="BC23" i="67" s="1"/>
  <c r="BF82" i="66"/>
  <c r="BC20" i="67" s="1"/>
  <c r="BF80" i="66"/>
  <c r="BF84" i="66"/>
  <c r="BC22" i="67" s="1"/>
  <c r="BF86" i="66"/>
  <c r="BC24" i="67" s="1"/>
  <c r="BC33" i="67"/>
  <c r="BC97" i="67"/>
  <c r="BC57" i="67" s="1"/>
  <c r="BF83" i="66"/>
  <c r="BC21" i="67" s="1"/>
  <c r="BA28" i="67" a="1"/>
  <c r="BA28" i="67" s="1"/>
  <c r="BA26" i="67"/>
  <c r="BA85" i="67" s="1"/>
  <c r="BA86" i="67" s="1"/>
  <c r="BA27" i="67" a="1"/>
  <c r="BA27" i="67" s="1"/>
  <c r="BA48" i="67" s="1"/>
  <c r="BB18" i="67"/>
  <c r="BE88" i="66"/>
  <c r="BG68" i="66"/>
  <c r="BG69" i="66"/>
  <c r="BG70" i="66"/>
  <c r="BG66" i="66"/>
  <c r="BG67" i="66"/>
  <c r="BG73" i="66"/>
  <c r="BG65" i="66"/>
  <c r="BG72" i="66"/>
  <c r="BG71" i="66"/>
  <c r="BG75" i="66"/>
  <c r="CD41" i="87"/>
  <c r="CD47" i="87" s="1"/>
  <c r="CD49" i="87" s="1"/>
  <c r="CB54" i="87"/>
  <c r="CB55" i="87"/>
  <c r="CB84" i="87"/>
  <c r="CC47" i="87"/>
  <c r="BB98" i="71"/>
  <c r="BB65" i="71"/>
  <c r="BB28" i="71" a="1"/>
  <c r="BB28" i="71" s="1"/>
  <c r="BB27" i="71" a="1"/>
  <c r="BB27" i="71" s="1"/>
  <c r="BB26" i="71"/>
  <c r="BB85" i="71" s="1"/>
  <c r="BD52" i="71"/>
  <c r="BD38" i="71"/>
  <c r="BE17" i="71"/>
  <c r="AC62" i="71"/>
  <c r="BH354" i="70"/>
  <c r="BH92" i="70"/>
  <c r="BH63" i="70"/>
  <c r="BH105" i="70"/>
  <c r="BH79" i="70"/>
  <c r="BH55" i="70"/>
  <c r="BH51" i="70"/>
  <c r="BH29" i="70"/>
  <c r="BH13" i="70"/>
  <c r="BH56" i="70"/>
  <c r="BI1" i="70"/>
  <c r="BG57" i="70"/>
  <c r="AD42" i="71"/>
  <c r="BD94" i="71"/>
  <c r="AD55" i="71"/>
  <c r="AD54" i="71"/>
  <c r="AD60" i="71" s="1"/>
  <c r="AD63" i="71" s="1"/>
  <c r="AD84" i="71"/>
  <c r="AD88" i="71" s="1"/>
  <c r="AD91" i="71" s="1"/>
  <c r="AC90" i="71"/>
  <c r="AE56" i="67"/>
  <c r="BG54" i="66"/>
  <c r="BD94" i="67"/>
  <c r="BH167" i="66"/>
  <c r="BH92" i="66"/>
  <c r="BH109" i="66"/>
  <c r="BH55" i="66"/>
  <c r="BH13" i="66"/>
  <c r="BI1" i="66"/>
  <c r="BH79" i="66"/>
  <c r="BH51" i="66"/>
  <c r="BH29" i="66"/>
  <c r="BH56" i="66"/>
  <c r="BH54" i="66" s="1"/>
  <c r="BH63" i="66"/>
  <c r="AE60" i="67"/>
  <c r="AE63" i="67" s="1"/>
  <c r="AE61" i="67"/>
  <c r="AF41" i="67"/>
  <c r="AF47" i="67" s="1"/>
  <c r="AF49" i="67" s="1"/>
  <c r="BD38" i="67"/>
  <c r="BD52" i="67"/>
  <c r="BE17" i="67"/>
  <c r="AE88" i="67"/>
  <c r="AE91" i="67" s="1"/>
  <c r="AE89" i="67"/>
  <c r="AK42" i="15"/>
  <c r="AK54" i="15"/>
  <c r="AK53" i="15"/>
  <c r="AK60" i="15"/>
  <c r="AK45" i="15"/>
  <c r="AL64" i="15"/>
  <c r="AL39" i="15"/>
  <c r="AL20" i="15"/>
  <c r="AL44" i="15"/>
  <c r="AM1" i="15"/>
  <c r="AL51" i="15"/>
  <c r="AL43" i="15"/>
  <c r="AL12" i="15"/>
  <c r="AJ71" i="15"/>
  <c r="AJ69" i="15"/>
  <c r="AJ68" i="15"/>
  <c r="AJ65" i="15"/>
  <c r="AJ67" i="15"/>
  <c r="AJ66" i="15"/>
  <c r="AJ70" i="15"/>
  <c r="AI72" i="15"/>
  <c r="BB86" i="71" l="1"/>
  <c r="BB48" i="71"/>
  <c r="BC45" i="71"/>
  <c r="BC39" i="71"/>
  <c r="BF88" i="70"/>
  <c r="BG85" i="70"/>
  <c r="BD23" i="71" s="1"/>
  <c r="BG83" i="70"/>
  <c r="BD21" i="71" s="1"/>
  <c r="BG84" i="70"/>
  <c r="BD22" i="71" s="1"/>
  <c r="BD46" i="71"/>
  <c r="BG86" i="70"/>
  <c r="BD24" i="71" s="1"/>
  <c r="BG80" i="70"/>
  <c r="BD18" i="71" s="1"/>
  <c r="BG87" i="70"/>
  <c r="BD25" i="71" s="1"/>
  <c r="BD97" i="71"/>
  <c r="BD57" i="71" s="1"/>
  <c r="BD58" i="71" s="1"/>
  <c r="BG82" i="70"/>
  <c r="BD20" i="71" s="1"/>
  <c r="BG81" i="70"/>
  <c r="BD19" i="71" s="1"/>
  <c r="BH75" i="70"/>
  <c r="BH80" i="70" s="1"/>
  <c r="BH66" i="70"/>
  <c r="BH65" i="70"/>
  <c r="BH67" i="70"/>
  <c r="BH70" i="70"/>
  <c r="BH68" i="70"/>
  <c r="BH71" i="70"/>
  <c r="BH73" i="70"/>
  <c r="BH72" i="70"/>
  <c r="BH69" i="70"/>
  <c r="BC58" i="67"/>
  <c r="BC18" i="67"/>
  <c r="BF88" i="66"/>
  <c r="BB26" i="67"/>
  <c r="BB85" i="67" s="1"/>
  <c r="BB86" i="67" s="1"/>
  <c r="BB27" i="67" a="1"/>
  <c r="BB27" i="67" s="1"/>
  <c r="BB48" i="67" s="1"/>
  <c r="BB28" i="67" a="1"/>
  <c r="BB28" i="67" s="1"/>
  <c r="BD97" i="67"/>
  <c r="BD57" i="67" s="1"/>
  <c r="BG81" i="66"/>
  <c r="BD19" i="67" s="1"/>
  <c r="BD33" i="67"/>
  <c r="BG87" i="66"/>
  <c r="BD25" i="67" s="1"/>
  <c r="BG85" i="66"/>
  <c r="BD23" i="67" s="1"/>
  <c r="BD46" i="67"/>
  <c r="BG82" i="66"/>
  <c r="BD20" i="67" s="1"/>
  <c r="BG84" i="66"/>
  <c r="BD22" i="67" s="1"/>
  <c r="BG83" i="66"/>
  <c r="BD21" i="67" s="1"/>
  <c r="BG80" i="66"/>
  <c r="BG86" i="66"/>
  <c r="BD24" i="67" s="1"/>
  <c r="BC39" i="67"/>
  <c r="BC45" i="67"/>
  <c r="BC34" i="67"/>
  <c r="BB98" i="67"/>
  <c r="BB65" i="67"/>
  <c r="BH71" i="66"/>
  <c r="BH67" i="66"/>
  <c r="BH68" i="66"/>
  <c r="BH69" i="66"/>
  <c r="BH66" i="66"/>
  <c r="BH70" i="66"/>
  <c r="BH73" i="66"/>
  <c r="BH65" i="66"/>
  <c r="BH72" i="66"/>
  <c r="BH75" i="66"/>
  <c r="BH54" i="70"/>
  <c r="CB88" i="87"/>
  <c r="CB60" i="87"/>
  <c r="CD42" i="87"/>
  <c r="CC49" i="87"/>
  <c r="CD55" i="87"/>
  <c r="CD54" i="87"/>
  <c r="CD60" i="87" s="1"/>
  <c r="CD84" i="87"/>
  <c r="CD88" i="87" s="1"/>
  <c r="BC28" i="71" a="1"/>
  <c r="BC28" i="71" s="1"/>
  <c r="BC27" i="71" a="1"/>
  <c r="BC27" i="71" s="1"/>
  <c r="BC26" i="71"/>
  <c r="BC85" i="71" s="1"/>
  <c r="BD34" i="71"/>
  <c r="BC98" i="71"/>
  <c r="BC65" i="71"/>
  <c r="AD89" i="71"/>
  <c r="AD90" i="71" s="1"/>
  <c r="AD56" i="71"/>
  <c r="BI354" i="70"/>
  <c r="BI105" i="70"/>
  <c r="BI92" i="70"/>
  <c r="BI79" i="70"/>
  <c r="BI55" i="70"/>
  <c r="BI13" i="70"/>
  <c r="BI63" i="70"/>
  <c r="BI51" i="70"/>
  <c r="BI29" i="70"/>
  <c r="BI56" i="70"/>
  <c r="BJ1" i="70"/>
  <c r="AD61" i="71"/>
  <c r="BE94" i="71"/>
  <c r="BE52" i="71"/>
  <c r="BE38" i="71"/>
  <c r="BF17" i="71"/>
  <c r="AD92" i="71"/>
  <c r="AE41" i="71"/>
  <c r="AE47" i="71" s="1"/>
  <c r="AE49" i="71" s="1"/>
  <c r="AD64" i="71"/>
  <c r="BH57" i="70"/>
  <c r="AF42" i="67"/>
  <c r="AG41" i="67" s="1"/>
  <c r="AG47" i="67" s="1"/>
  <c r="AG49" i="67" s="1"/>
  <c r="BH57" i="66"/>
  <c r="AF84" i="67"/>
  <c r="AF88" i="67" s="1"/>
  <c r="AF91" i="67" s="1"/>
  <c r="AF54" i="67"/>
  <c r="AF60" i="67" s="1"/>
  <c r="AF63" i="67" s="1"/>
  <c r="AF55" i="67"/>
  <c r="AE92" i="67"/>
  <c r="AE62" i="67"/>
  <c r="BE52" i="67"/>
  <c r="BE38" i="67"/>
  <c r="BF17" i="67"/>
  <c r="AE64" i="67"/>
  <c r="BI167" i="66"/>
  <c r="BI92" i="66"/>
  <c r="BI109" i="66"/>
  <c r="BI55" i="66"/>
  <c r="BI13" i="66"/>
  <c r="BJ1" i="66"/>
  <c r="BI79" i="66"/>
  <c r="BI51" i="66"/>
  <c r="BI29" i="66"/>
  <c r="BI63" i="66"/>
  <c r="BI56" i="66"/>
  <c r="BE94" i="67"/>
  <c r="AE90" i="67"/>
  <c r="AL42" i="15"/>
  <c r="AJ72" i="15"/>
  <c r="AL45" i="15"/>
  <c r="AK68" i="15"/>
  <c r="AK66" i="15"/>
  <c r="AK71" i="15"/>
  <c r="AK69" i="15"/>
  <c r="AK67" i="15"/>
  <c r="AK65" i="15"/>
  <c r="AK70" i="15"/>
  <c r="AL53" i="15"/>
  <c r="AL54" i="15"/>
  <c r="AL60" i="15"/>
  <c r="AM64" i="15"/>
  <c r="AM43" i="15"/>
  <c r="AM51" i="15"/>
  <c r="AM44" i="15"/>
  <c r="AN1" i="15"/>
  <c r="AM20" i="15"/>
  <c r="AM39" i="15"/>
  <c r="AM12" i="15"/>
  <c r="BC86" i="71" l="1"/>
  <c r="BH83" i="70"/>
  <c r="BE21" i="71" s="1"/>
  <c r="BH87" i="70"/>
  <c r="BE25" i="71" s="1"/>
  <c r="BE33" i="71"/>
  <c r="BE34" i="71" s="1"/>
  <c r="BH81" i="70"/>
  <c r="BE19" i="71" s="1"/>
  <c r="BC48" i="71"/>
  <c r="BD58" i="67"/>
  <c r="BG88" i="70"/>
  <c r="BD39" i="71"/>
  <c r="BD45" i="71"/>
  <c r="BE46" i="71"/>
  <c r="BH84" i="70"/>
  <c r="BE22" i="71" s="1"/>
  <c r="BH82" i="70"/>
  <c r="BE20" i="71" s="1"/>
  <c r="BH86" i="70"/>
  <c r="BE24" i="71" s="1"/>
  <c r="BE97" i="71"/>
  <c r="BE57" i="71" s="1"/>
  <c r="BE58" i="71" s="1"/>
  <c r="BH85" i="70"/>
  <c r="BE23" i="71" s="1"/>
  <c r="BI75" i="70"/>
  <c r="BF97" i="71" s="1"/>
  <c r="BF57" i="71" s="1"/>
  <c r="BI66" i="70"/>
  <c r="BI70" i="70"/>
  <c r="BI72" i="70"/>
  <c r="BI65" i="70"/>
  <c r="BI68" i="70"/>
  <c r="BI69" i="70"/>
  <c r="BI67" i="70"/>
  <c r="BI71" i="70"/>
  <c r="BI73" i="70"/>
  <c r="BD39" i="67"/>
  <c r="BD18" i="67"/>
  <c r="BG88" i="66"/>
  <c r="BI69" i="66"/>
  <c r="BI65" i="66"/>
  <c r="BI71" i="66"/>
  <c r="BI68" i="66"/>
  <c r="BI72" i="66"/>
  <c r="BI70" i="66"/>
  <c r="BI66" i="66"/>
  <c r="BI67" i="66"/>
  <c r="BI73" i="66"/>
  <c r="BI75" i="66"/>
  <c r="BD34" i="67"/>
  <c r="BD45" i="67"/>
  <c r="BH82" i="66"/>
  <c r="BE20" i="67" s="1"/>
  <c r="BE97" i="67"/>
  <c r="BE57" i="67" s="1"/>
  <c r="BH84" i="66"/>
  <c r="BE22" i="67" s="1"/>
  <c r="BH83" i="66"/>
  <c r="BE21" i="67" s="1"/>
  <c r="BH80" i="66"/>
  <c r="BH87" i="66"/>
  <c r="BE25" i="67" s="1"/>
  <c r="BE33" i="67"/>
  <c r="BH86" i="66"/>
  <c r="BE24" i="67" s="1"/>
  <c r="BH85" i="66"/>
  <c r="BE23" i="67" s="1"/>
  <c r="BE46" i="67"/>
  <c r="BH81" i="66"/>
  <c r="BE19" i="67" s="1"/>
  <c r="BC65" i="67"/>
  <c r="BC98" i="67"/>
  <c r="BC26" i="67"/>
  <c r="BC85" i="67" s="1"/>
  <c r="BC86" i="67" s="1"/>
  <c r="BC27" i="67" a="1"/>
  <c r="BC27" i="67" s="1"/>
  <c r="BC48" i="67" s="1"/>
  <c r="BC28" i="67" a="1"/>
  <c r="BC28" i="67" s="1"/>
  <c r="BI54" i="66"/>
  <c r="CC55" i="87"/>
  <c r="CC54" i="87"/>
  <c r="CC84" i="87"/>
  <c r="CE41" i="87"/>
  <c r="BI57" i="70"/>
  <c r="BD26" i="71"/>
  <c r="BD85" i="71" s="1"/>
  <c r="BD27" i="71" a="1"/>
  <c r="BD27" i="71" s="1"/>
  <c r="BD28" i="71" a="1"/>
  <c r="BD28" i="71" s="1"/>
  <c r="BD65" i="71"/>
  <c r="BD98" i="71"/>
  <c r="BE18" i="71"/>
  <c r="AE42" i="71"/>
  <c r="AF41" i="71" s="1"/>
  <c r="AF47" i="71" s="1"/>
  <c r="AF49" i="71" s="1"/>
  <c r="BF52" i="71"/>
  <c r="BF38" i="71"/>
  <c r="BG17" i="71"/>
  <c r="AE55" i="71"/>
  <c r="AE84" i="71"/>
  <c r="AE54" i="71"/>
  <c r="AE60" i="71" s="1"/>
  <c r="AE63" i="71" s="1"/>
  <c r="AD62" i="71"/>
  <c r="BJ354" i="70"/>
  <c r="BJ105" i="70"/>
  <c r="BJ92" i="70"/>
  <c r="BJ79" i="70"/>
  <c r="BJ55" i="70"/>
  <c r="BJ63" i="70"/>
  <c r="BJ51" i="70"/>
  <c r="BJ56" i="70"/>
  <c r="BJ13" i="70"/>
  <c r="BK1" i="70"/>
  <c r="BJ29" i="70"/>
  <c r="BF94" i="71"/>
  <c r="BI54" i="70"/>
  <c r="AF61" i="67"/>
  <c r="AF62" i="67" s="1"/>
  <c r="AF89" i="67"/>
  <c r="AF90" i="67" s="1"/>
  <c r="AF56" i="67"/>
  <c r="AG55" i="67"/>
  <c r="AG84" i="67"/>
  <c r="AG88" i="67" s="1"/>
  <c r="AG91" i="67" s="1"/>
  <c r="AG54" i="67"/>
  <c r="AG60" i="67" s="1"/>
  <c r="AG63" i="67" s="1"/>
  <c r="BI57" i="66"/>
  <c r="BF52" i="67"/>
  <c r="BF38" i="67"/>
  <c r="BG17" i="67"/>
  <c r="AF92" i="67"/>
  <c r="BJ109" i="66"/>
  <c r="BJ92" i="66"/>
  <c r="BJ79" i="66"/>
  <c r="BJ167" i="66"/>
  <c r="BK1" i="66"/>
  <c r="BJ51" i="66"/>
  <c r="BJ29" i="66"/>
  <c r="BJ63" i="66"/>
  <c r="BJ56" i="66"/>
  <c r="BJ55" i="66"/>
  <c r="BJ13" i="66"/>
  <c r="AF64" i="67"/>
  <c r="BF94" i="67"/>
  <c r="AG42" i="67"/>
  <c r="AM42" i="15"/>
  <c r="AN64" i="15"/>
  <c r="AN51" i="15"/>
  <c r="AN44" i="15"/>
  <c r="AO1" i="15"/>
  <c r="AN20" i="15"/>
  <c r="AN43" i="15"/>
  <c r="AN39" i="15"/>
  <c r="AN12" i="15"/>
  <c r="AK72" i="15"/>
  <c r="AM53" i="15"/>
  <c r="AM54" i="15"/>
  <c r="AM60" i="15"/>
  <c r="AL71" i="15"/>
  <c r="AL69" i="15"/>
  <c r="AL67" i="15"/>
  <c r="AL65" i="15"/>
  <c r="AL68" i="15"/>
  <c r="AL66" i="15"/>
  <c r="AL70" i="15"/>
  <c r="AM45" i="15"/>
  <c r="BD86" i="71" l="1"/>
  <c r="BE58" i="67"/>
  <c r="BE39" i="71"/>
  <c r="BF39" i="71" s="1"/>
  <c r="BD48" i="71"/>
  <c r="BI83" i="70"/>
  <c r="BF21" i="71" s="1"/>
  <c r="BI86" i="70"/>
  <c r="BF24" i="71" s="1"/>
  <c r="BI82" i="70"/>
  <c r="BF20" i="71" s="1"/>
  <c r="BF58" i="71"/>
  <c r="BF33" i="71"/>
  <c r="BF45" i="71" s="1"/>
  <c r="BI87" i="70"/>
  <c r="BF25" i="71" s="1"/>
  <c r="BI84" i="70"/>
  <c r="BF22" i="71" s="1"/>
  <c r="BF46" i="71"/>
  <c r="BI81" i="70"/>
  <c r="BF19" i="71" s="1"/>
  <c r="BH88" i="70"/>
  <c r="BI80" i="70"/>
  <c r="BF18" i="71" s="1"/>
  <c r="BI85" i="70"/>
  <c r="BF23" i="71" s="1"/>
  <c r="BE45" i="71"/>
  <c r="BJ75" i="70"/>
  <c r="BG33" i="71" s="1"/>
  <c r="BJ69" i="70"/>
  <c r="BJ72" i="70"/>
  <c r="BJ66" i="70"/>
  <c r="BJ65" i="70"/>
  <c r="BJ68" i="70"/>
  <c r="BJ71" i="70"/>
  <c r="BJ67" i="70"/>
  <c r="BJ73" i="70"/>
  <c r="BJ70" i="70"/>
  <c r="BJ57" i="70"/>
  <c r="BJ57" i="66"/>
  <c r="BE45" i="67"/>
  <c r="BE34" i="67"/>
  <c r="BE39" i="67"/>
  <c r="BE18" i="67"/>
  <c r="BH88" i="66"/>
  <c r="BD98" i="67"/>
  <c r="BD65" i="67"/>
  <c r="BD28" i="67" a="1"/>
  <c r="BD28" i="67" s="1"/>
  <c r="BD27" i="67" a="1"/>
  <c r="BD27" i="67" s="1"/>
  <c r="BD48" i="67" s="1"/>
  <c r="BD26" i="67"/>
  <c r="BD85" i="67" s="1"/>
  <c r="BD86" i="67" s="1"/>
  <c r="BI82" i="66"/>
  <c r="BF20" i="67" s="1"/>
  <c r="BF33" i="67"/>
  <c r="BI86" i="66"/>
  <c r="BF24" i="67" s="1"/>
  <c r="BF97" i="67"/>
  <c r="BF57" i="67" s="1"/>
  <c r="BI87" i="66"/>
  <c r="BF25" i="67" s="1"/>
  <c r="BF46" i="67"/>
  <c r="BI84" i="66"/>
  <c r="BF22" i="67" s="1"/>
  <c r="BI81" i="66"/>
  <c r="BF19" i="67" s="1"/>
  <c r="BI85" i="66"/>
  <c r="BF23" i="67" s="1"/>
  <c r="BI80" i="66"/>
  <c r="BI83" i="66"/>
  <c r="BF21" i="67" s="1"/>
  <c r="BJ69" i="66"/>
  <c r="BJ68" i="66"/>
  <c r="BJ71" i="66"/>
  <c r="BJ66" i="66"/>
  <c r="BJ65" i="66"/>
  <c r="BJ67" i="66"/>
  <c r="BJ73" i="66"/>
  <c r="BJ72" i="66"/>
  <c r="BJ70" i="66"/>
  <c r="BJ75" i="66"/>
  <c r="CC88" i="87"/>
  <c r="CC60" i="87"/>
  <c r="CE47" i="87"/>
  <c r="CE42" i="87"/>
  <c r="BE98" i="71"/>
  <c r="BE65" i="71"/>
  <c r="BE27" i="71" a="1"/>
  <c r="BE27" i="71" s="1"/>
  <c r="BE26" i="71"/>
  <c r="BE85" i="71" s="1"/>
  <c r="BE28" i="71" a="1"/>
  <c r="BE28" i="71" s="1"/>
  <c r="AF42" i="71"/>
  <c r="AG41" i="71" s="1"/>
  <c r="AG47" i="71" s="1"/>
  <c r="AG49" i="71" s="1"/>
  <c r="AE56" i="71"/>
  <c r="AE61" i="71"/>
  <c r="AE62" i="71" s="1"/>
  <c r="AE88" i="71"/>
  <c r="AE91" i="71" s="1"/>
  <c r="AE89" i="71"/>
  <c r="BK354" i="70"/>
  <c r="BK105" i="70"/>
  <c r="BK79" i="70"/>
  <c r="BK92" i="70"/>
  <c r="BK63" i="70"/>
  <c r="BK51" i="70"/>
  <c r="BK29" i="70"/>
  <c r="BK56" i="70"/>
  <c r="BK13" i="70"/>
  <c r="BL1" i="70"/>
  <c r="BK55" i="70"/>
  <c r="BG52" i="71"/>
  <c r="BG38" i="71"/>
  <c r="BH17" i="71"/>
  <c r="BG94" i="71"/>
  <c r="BJ54" i="70"/>
  <c r="AF55" i="71"/>
  <c r="AF84" i="71"/>
  <c r="AF88" i="71" s="1"/>
  <c r="AF54" i="71"/>
  <c r="AF60" i="71" s="1"/>
  <c r="AF63" i="71" s="1"/>
  <c r="AE64" i="71"/>
  <c r="AG89" i="67"/>
  <c r="AG90" i="67" s="1"/>
  <c r="AG64" i="67"/>
  <c r="AG92" i="67"/>
  <c r="AG61" i="67"/>
  <c r="BK109" i="66"/>
  <c r="BK79" i="66"/>
  <c r="BK167" i="66"/>
  <c r="BK92" i="66"/>
  <c r="BK51" i="66"/>
  <c r="BK29" i="66"/>
  <c r="BK63" i="66"/>
  <c r="BK56" i="66"/>
  <c r="BL1" i="66"/>
  <c r="BK13" i="66"/>
  <c r="BK55" i="66"/>
  <c r="BG52" i="67"/>
  <c r="BG38" i="67"/>
  <c r="BH17" i="67"/>
  <c r="BG94" i="67"/>
  <c r="BJ54" i="66"/>
  <c r="AG56" i="67"/>
  <c r="AH41" i="67"/>
  <c r="AH47" i="67" s="1"/>
  <c r="AH49" i="67" s="1"/>
  <c r="AN45" i="15"/>
  <c r="AL72" i="15"/>
  <c r="AM71" i="15"/>
  <c r="AM70" i="15"/>
  <c r="AM69" i="15"/>
  <c r="AM68" i="15"/>
  <c r="AM67" i="15"/>
  <c r="AM66" i="15"/>
  <c r="AM65" i="15"/>
  <c r="AO43" i="15"/>
  <c r="AO64" i="15"/>
  <c r="AP1" i="15"/>
  <c r="AO44" i="15"/>
  <c r="AO20" i="15"/>
  <c r="AO51" i="15"/>
  <c r="AO39" i="15"/>
  <c r="AO12" i="15"/>
  <c r="AN42" i="15"/>
  <c r="AN53" i="15"/>
  <c r="AN54" i="15"/>
  <c r="AN60" i="15"/>
  <c r="BE86" i="71" l="1"/>
  <c r="BF58" i="67"/>
  <c r="BE48" i="71"/>
  <c r="BF34" i="71"/>
  <c r="BF65" i="71" s="1"/>
  <c r="BJ84" i="70"/>
  <c r="BG22" i="71" s="1"/>
  <c r="BG46" i="71"/>
  <c r="BI88" i="70"/>
  <c r="BJ85" i="70"/>
  <c r="BG23" i="71" s="1"/>
  <c r="BJ83" i="70"/>
  <c r="BG21" i="71" s="1"/>
  <c r="BJ86" i="70"/>
  <c r="BG24" i="71" s="1"/>
  <c r="BJ87" i="70"/>
  <c r="BG25" i="71" s="1"/>
  <c r="BG97" i="71"/>
  <c r="BG57" i="71" s="1"/>
  <c r="BG58" i="71" s="1"/>
  <c r="BJ80" i="70"/>
  <c r="BG18" i="71" s="1"/>
  <c r="BJ82" i="70"/>
  <c r="BG20" i="71" s="1"/>
  <c r="BJ81" i="70"/>
  <c r="BG19" i="71" s="1"/>
  <c r="BK75" i="70"/>
  <c r="BK87" i="70" s="1"/>
  <c r="BH25" i="71" s="1"/>
  <c r="BK66" i="70"/>
  <c r="BK70" i="70"/>
  <c r="BK65" i="70"/>
  <c r="BK72" i="70"/>
  <c r="BK68" i="70"/>
  <c r="BK69" i="70"/>
  <c r="BK67" i="70"/>
  <c r="BK71" i="70"/>
  <c r="BK73" i="70"/>
  <c r="BF39" i="67"/>
  <c r="BF18" i="67"/>
  <c r="BI88" i="66"/>
  <c r="BJ87" i="66"/>
  <c r="BG25" i="67" s="1"/>
  <c r="BG46" i="67"/>
  <c r="BJ86" i="66"/>
  <c r="BG24" i="67" s="1"/>
  <c r="BJ85" i="66"/>
  <c r="BG23" i="67" s="1"/>
  <c r="BJ81" i="66"/>
  <c r="BG19" i="67" s="1"/>
  <c r="BJ84" i="66"/>
  <c r="BG22" i="67" s="1"/>
  <c r="BJ82" i="66"/>
  <c r="BG20" i="67" s="1"/>
  <c r="BG97" i="67"/>
  <c r="BG57" i="67" s="1"/>
  <c r="BJ83" i="66"/>
  <c r="BG21" i="67" s="1"/>
  <c r="BG33" i="67"/>
  <c r="BJ80" i="66"/>
  <c r="BE98" i="67"/>
  <c r="BE65" i="67"/>
  <c r="BK71" i="66"/>
  <c r="BK68" i="66"/>
  <c r="BK69" i="66"/>
  <c r="BK73" i="66"/>
  <c r="BK67" i="66"/>
  <c r="BK65" i="66"/>
  <c r="BK72" i="66"/>
  <c r="BK70" i="66"/>
  <c r="BK66" i="66"/>
  <c r="BK75" i="66"/>
  <c r="BF34" i="67"/>
  <c r="BF45" i="67"/>
  <c r="BK57" i="66"/>
  <c r="BE27" i="67" a="1"/>
  <c r="BE27" i="67" s="1"/>
  <c r="BE48" i="67" s="1"/>
  <c r="BE28" i="67" a="1"/>
  <c r="BE28" i="67" s="1"/>
  <c r="BE26" i="67"/>
  <c r="BE85" i="67" s="1"/>
  <c r="BE86" i="67" s="1"/>
  <c r="CE49" i="87"/>
  <c r="CF41" i="87"/>
  <c r="CF42" i="87" s="1"/>
  <c r="BG39" i="71"/>
  <c r="BG34" i="71"/>
  <c r="BK57" i="70"/>
  <c r="BF26" i="71"/>
  <c r="BF85" i="71" s="1"/>
  <c r="BF27" i="71" a="1"/>
  <c r="BF27" i="71" s="1"/>
  <c r="BF48" i="71" s="1"/>
  <c r="BF28" i="71" a="1"/>
  <c r="BF28" i="71" s="1"/>
  <c r="AF56" i="71"/>
  <c r="AF64" i="71"/>
  <c r="BH94" i="71"/>
  <c r="BH52" i="71"/>
  <c r="BH38" i="71"/>
  <c r="BI17" i="71"/>
  <c r="AF91" i="71"/>
  <c r="AE92" i="71"/>
  <c r="AF61" i="71"/>
  <c r="AE90" i="71"/>
  <c r="AF89" i="71"/>
  <c r="BL92" i="70"/>
  <c r="BL51" i="70"/>
  <c r="BL105" i="70"/>
  <c r="BL56" i="70"/>
  <c r="BL354" i="70"/>
  <c r="BL55" i="70"/>
  <c r="BL57" i="70" s="1"/>
  <c r="BL13" i="70"/>
  <c r="BL79" i="70"/>
  <c r="BL29" i="70"/>
  <c r="BL63" i="70"/>
  <c r="BM1" i="70"/>
  <c r="AG55" i="71"/>
  <c r="AG84" i="71"/>
  <c r="AG88" i="71" s="1"/>
  <c r="AG54" i="71"/>
  <c r="AG60" i="71" s="1"/>
  <c r="AG63" i="71" s="1"/>
  <c r="AG42" i="71"/>
  <c r="BK54" i="70"/>
  <c r="AG62" i="67"/>
  <c r="AH84" i="67"/>
  <c r="AH55" i="67"/>
  <c r="AH54" i="67"/>
  <c r="AH60" i="67" s="1"/>
  <c r="AH63" i="67" s="1"/>
  <c r="BH94" i="67"/>
  <c r="BL167" i="66"/>
  <c r="BL92" i="66"/>
  <c r="BL79" i="66"/>
  <c r="BL109" i="66"/>
  <c r="BL63" i="66"/>
  <c r="BL56" i="66"/>
  <c r="BL55" i="66"/>
  <c r="BL13" i="66"/>
  <c r="BL51" i="66"/>
  <c r="BL29" i="66"/>
  <c r="BM1" i="66"/>
  <c r="AH42" i="67"/>
  <c r="BH38" i="67"/>
  <c r="BH52" i="67"/>
  <c r="BI17" i="67"/>
  <c r="BK54" i="66"/>
  <c r="AO45" i="15"/>
  <c r="AM72" i="15"/>
  <c r="AO42" i="15"/>
  <c r="AP64" i="15"/>
  <c r="AP51" i="15"/>
  <c r="AP44" i="15"/>
  <c r="AP20" i="15"/>
  <c r="AP43" i="15"/>
  <c r="AP39" i="15"/>
  <c r="AP12" i="15"/>
  <c r="AQ1" i="15"/>
  <c r="AO54" i="15"/>
  <c r="AO53" i="15"/>
  <c r="AO60" i="15"/>
  <c r="AN71" i="15"/>
  <c r="AN70" i="15"/>
  <c r="AN69" i="15"/>
  <c r="AN68" i="15"/>
  <c r="AN67" i="15"/>
  <c r="AN66" i="15"/>
  <c r="AN65" i="15"/>
  <c r="BF86" i="71" l="1"/>
  <c r="BG58" i="67"/>
  <c r="BF98" i="71"/>
  <c r="BH97" i="71"/>
  <c r="BH57" i="71" s="1"/>
  <c r="BH58" i="71" s="1"/>
  <c r="BK82" i="70"/>
  <c r="BH20" i="71" s="1"/>
  <c r="BK85" i="70"/>
  <c r="BH23" i="71" s="1"/>
  <c r="BH33" i="71"/>
  <c r="BH34" i="71" s="1"/>
  <c r="BK80" i="70"/>
  <c r="BH18" i="71" s="1"/>
  <c r="BK83" i="70"/>
  <c r="BH21" i="71" s="1"/>
  <c r="BK86" i="70"/>
  <c r="BH24" i="71" s="1"/>
  <c r="BH46" i="71"/>
  <c r="BK81" i="70"/>
  <c r="BH19" i="71" s="1"/>
  <c r="BK84" i="70"/>
  <c r="BH22" i="71" s="1"/>
  <c r="BJ88" i="70"/>
  <c r="BG45" i="71"/>
  <c r="BL75" i="70"/>
  <c r="BL85" i="70" s="1"/>
  <c r="BI23" i="71" s="1"/>
  <c r="BL70" i="70"/>
  <c r="BL67" i="70"/>
  <c r="BL72" i="70"/>
  <c r="BL66" i="70"/>
  <c r="BL69" i="70"/>
  <c r="BL65" i="70"/>
  <c r="BL71" i="70"/>
  <c r="BL73" i="70"/>
  <c r="BL68" i="70"/>
  <c r="BG39" i="67"/>
  <c r="BL57" i="66"/>
  <c r="BF65" i="67"/>
  <c r="BF98" i="67"/>
  <c r="BL67" i="66"/>
  <c r="BL68" i="66"/>
  <c r="BL69" i="66"/>
  <c r="BL71" i="66"/>
  <c r="BL72" i="66"/>
  <c r="BL70" i="66"/>
  <c r="BL73" i="66"/>
  <c r="BL66" i="66"/>
  <c r="BL65" i="66"/>
  <c r="BL75" i="66"/>
  <c r="BH46" i="67"/>
  <c r="BK86" i="66"/>
  <c r="BH24" i="67" s="1"/>
  <c r="BK83" i="66"/>
  <c r="BH21" i="67" s="1"/>
  <c r="BK81" i="66"/>
  <c r="BH19" i="67" s="1"/>
  <c r="BK87" i="66"/>
  <c r="BH25" i="67" s="1"/>
  <c r="BK80" i="66"/>
  <c r="BH33" i="67"/>
  <c r="BK82" i="66"/>
  <c r="BH20" i="67" s="1"/>
  <c r="BH97" i="67"/>
  <c r="BH57" i="67" s="1"/>
  <c r="BK84" i="66"/>
  <c r="BH22" i="67" s="1"/>
  <c r="BK85" i="66"/>
  <c r="BH23" i="67" s="1"/>
  <c r="BG18" i="67"/>
  <c r="BJ88" i="66"/>
  <c r="BF28" i="67" a="1"/>
  <c r="BF28" i="67" s="1"/>
  <c r="BF27" i="67" a="1"/>
  <c r="BF27" i="67" s="1"/>
  <c r="BF48" i="67" s="1"/>
  <c r="BF26" i="67"/>
  <c r="BF85" i="67" s="1"/>
  <c r="BF86" i="67" s="1"/>
  <c r="BG34" i="67"/>
  <c r="BG45" i="67"/>
  <c r="CF47" i="87"/>
  <c r="D41" i="87"/>
  <c r="D42" i="87" s="1"/>
  <c r="CE55" i="87"/>
  <c r="CE54" i="87"/>
  <c r="CE84" i="87"/>
  <c r="BG98" i="71"/>
  <c r="BG65" i="71"/>
  <c r="BG26" i="71"/>
  <c r="BG85" i="71" s="1"/>
  <c r="BG28" i="71" a="1"/>
  <c r="BG28" i="71" s="1"/>
  <c r="BG27" i="71" a="1"/>
  <c r="BG27" i="71" s="1"/>
  <c r="AG64" i="71"/>
  <c r="BI94" i="71"/>
  <c r="AF92" i="71"/>
  <c r="AG91" i="71"/>
  <c r="AG89" i="71"/>
  <c r="AF90" i="71"/>
  <c r="BI52" i="71"/>
  <c r="BI38" i="71"/>
  <c r="BJ17" i="71"/>
  <c r="BM92" i="70"/>
  <c r="BM354" i="70"/>
  <c r="BM79" i="70"/>
  <c r="BM105" i="70"/>
  <c r="BM56" i="70"/>
  <c r="BM55" i="70"/>
  <c r="BM63" i="70"/>
  <c r="BN1" i="70"/>
  <c r="BM29" i="70"/>
  <c r="BM51" i="70"/>
  <c r="BM13" i="70"/>
  <c r="AF62" i="71"/>
  <c r="AG61" i="71"/>
  <c r="AH41" i="71"/>
  <c r="AH47" i="71" s="1"/>
  <c r="AH49" i="71" s="1"/>
  <c r="BL54" i="70"/>
  <c r="AG56" i="71"/>
  <c r="BL54" i="66"/>
  <c r="AH56" i="67"/>
  <c r="BM167" i="66"/>
  <c r="BM79" i="66"/>
  <c r="BM109" i="66"/>
  <c r="BM92" i="66"/>
  <c r="BM55" i="66"/>
  <c r="BM13" i="66"/>
  <c r="BN1" i="66"/>
  <c r="BM63" i="66"/>
  <c r="BM56" i="66"/>
  <c r="BM29" i="66"/>
  <c r="BM51" i="66"/>
  <c r="BI94" i="67"/>
  <c r="AH88" i="67"/>
  <c r="AH91" i="67" s="1"/>
  <c r="AH89" i="67"/>
  <c r="AI41" i="67"/>
  <c r="AI47" i="67" s="1"/>
  <c r="AI49" i="67" s="1"/>
  <c r="AH61" i="67"/>
  <c r="BI52" i="67"/>
  <c r="BI38" i="67"/>
  <c r="BJ17" i="67"/>
  <c r="AH64" i="67"/>
  <c r="AP45" i="15"/>
  <c r="AP42" i="15"/>
  <c r="AP53" i="15"/>
  <c r="AP54" i="15"/>
  <c r="AP60" i="15"/>
  <c r="AO71" i="15"/>
  <c r="AO69" i="15"/>
  <c r="AO67" i="15"/>
  <c r="AO65" i="15"/>
  <c r="AO68" i="15"/>
  <c r="AO66" i="15"/>
  <c r="AO70" i="15"/>
  <c r="AN72" i="15"/>
  <c r="AQ43" i="15"/>
  <c r="AQ64" i="15"/>
  <c r="AQ51" i="15"/>
  <c r="AQ44" i="15"/>
  <c r="AQ39" i="15"/>
  <c r="AQ12" i="15"/>
  <c r="AR1" i="15"/>
  <c r="AQ20" i="15"/>
  <c r="BG86" i="71" l="1"/>
  <c r="BM57" i="66"/>
  <c r="BH58" i="67"/>
  <c r="BH39" i="71"/>
  <c r="BH45" i="71"/>
  <c r="BL86" i="70"/>
  <c r="BI24" i="71" s="1"/>
  <c r="BL82" i="70"/>
  <c r="BI20" i="71" s="1"/>
  <c r="BL80" i="70"/>
  <c r="BI18" i="71" s="1"/>
  <c r="BI33" i="71"/>
  <c r="BI34" i="71" s="1"/>
  <c r="BL81" i="70"/>
  <c r="BI19" i="71" s="1"/>
  <c r="BL83" i="70"/>
  <c r="BI21" i="71" s="1"/>
  <c r="BL87" i="70"/>
  <c r="BI25" i="71" s="1"/>
  <c r="BI46" i="71"/>
  <c r="BL84" i="70"/>
  <c r="BI22" i="71" s="1"/>
  <c r="BI97" i="71"/>
  <c r="BI57" i="71" s="1"/>
  <c r="BI58" i="71" s="1"/>
  <c r="BK88" i="70"/>
  <c r="BG48" i="71"/>
  <c r="BM54" i="70"/>
  <c r="BM75" i="70"/>
  <c r="BM85" i="70" s="1"/>
  <c r="BJ23" i="71" s="1"/>
  <c r="BM67" i="70"/>
  <c r="BM68" i="70"/>
  <c r="BM70" i="70"/>
  <c r="BM69" i="70"/>
  <c r="BM66" i="70"/>
  <c r="BM72" i="70"/>
  <c r="BM65" i="70"/>
  <c r="BM71" i="70"/>
  <c r="BM73" i="70"/>
  <c r="BH34" i="67"/>
  <c r="BH45" i="67"/>
  <c r="BG65" i="67"/>
  <c r="BG98" i="67"/>
  <c r="BG27" i="67" a="1"/>
  <c r="BG27" i="67" s="1"/>
  <c r="BG48" i="67" s="1"/>
  <c r="BG26" i="67"/>
  <c r="BG85" i="67" s="1"/>
  <c r="BG86" i="67" s="1"/>
  <c r="BG28" i="67" a="1"/>
  <c r="BG28" i="67" s="1"/>
  <c r="BH18" i="67"/>
  <c r="BK88" i="66"/>
  <c r="BI33" i="67"/>
  <c r="BL84" i="66"/>
  <c r="BI22" i="67" s="1"/>
  <c r="BL80" i="66"/>
  <c r="BL87" i="66"/>
  <c r="BI25" i="67" s="1"/>
  <c r="BL86" i="66"/>
  <c r="BI24" i="67" s="1"/>
  <c r="BL85" i="66"/>
  <c r="BI23" i="67" s="1"/>
  <c r="BL83" i="66"/>
  <c r="BI21" i="67" s="1"/>
  <c r="BI46" i="67"/>
  <c r="BI97" i="67"/>
  <c r="BI57" i="67" s="1"/>
  <c r="BL82" i="66"/>
  <c r="BI20" i="67" s="1"/>
  <c r="BL81" i="66"/>
  <c r="BI19" i="67" s="1"/>
  <c r="BM65" i="66"/>
  <c r="BM69" i="66"/>
  <c r="BM66" i="66"/>
  <c r="BM70" i="66"/>
  <c r="BM67" i="66"/>
  <c r="BM72" i="66"/>
  <c r="BM73" i="66"/>
  <c r="BM68" i="66"/>
  <c r="BM71" i="66"/>
  <c r="BM75" i="66"/>
  <c r="BH39" i="67"/>
  <c r="CE88" i="87"/>
  <c r="CE60" i="87"/>
  <c r="CF49" i="87"/>
  <c r="BH27" i="71" a="1"/>
  <c r="BH27" i="71" s="1"/>
  <c r="BH26" i="71"/>
  <c r="BH85" i="71" s="1"/>
  <c r="BH28" i="71" a="1"/>
  <c r="BH28" i="71" s="1"/>
  <c r="BH65" i="71"/>
  <c r="BH98" i="71"/>
  <c r="BJ94" i="71"/>
  <c r="AH55" i="71"/>
  <c r="AH84" i="71"/>
  <c r="AH88" i="71" s="1"/>
  <c r="AH91" i="71" s="1"/>
  <c r="AH54" i="71"/>
  <c r="AH60" i="71" s="1"/>
  <c r="AH63" i="71" s="1"/>
  <c r="AH42" i="71"/>
  <c r="BN105" i="70"/>
  <c r="BN63" i="70"/>
  <c r="BN354" i="70"/>
  <c r="BN55" i="70"/>
  <c r="BN79" i="70"/>
  <c r="BN51" i="70"/>
  <c r="BN29" i="70"/>
  <c r="BN56" i="70"/>
  <c r="BN92" i="70"/>
  <c r="BN13" i="70"/>
  <c r="BO1" i="70"/>
  <c r="AG90" i="71"/>
  <c r="AG62" i="71"/>
  <c r="AG92" i="71"/>
  <c r="BM57" i="70"/>
  <c r="BJ52" i="71"/>
  <c r="BJ38" i="71"/>
  <c r="BK17" i="71"/>
  <c r="BN167" i="66"/>
  <c r="BN109" i="66"/>
  <c r="BN92" i="66"/>
  <c r="BN79" i="66"/>
  <c r="BN55" i="66"/>
  <c r="BN13" i="66"/>
  <c r="BO1" i="66"/>
  <c r="BN51" i="66"/>
  <c r="BN29" i="66"/>
  <c r="BN56" i="66"/>
  <c r="BN63" i="66"/>
  <c r="AI54" i="67"/>
  <c r="AI60" i="67" s="1"/>
  <c r="AI63" i="67" s="1"/>
  <c r="AI84" i="67"/>
  <c r="AI88" i="67" s="1"/>
  <c r="AI91" i="67" s="1"/>
  <c r="AI55" i="67"/>
  <c r="AI42" i="67"/>
  <c r="BJ38" i="67"/>
  <c r="BJ52" i="67"/>
  <c r="BK17" i="67"/>
  <c r="AH90" i="67"/>
  <c r="AH62" i="67"/>
  <c r="BM54" i="66"/>
  <c r="AH92" i="67"/>
  <c r="BJ94" i="67"/>
  <c r="AQ42" i="15"/>
  <c r="AO72" i="15"/>
  <c r="AQ45" i="15"/>
  <c r="AQ54" i="15"/>
  <c r="AQ53" i="15"/>
  <c r="AQ60" i="15"/>
  <c r="AP68" i="15"/>
  <c r="AP66" i="15"/>
  <c r="AP71" i="15"/>
  <c r="AP69" i="15"/>
  <c r="AP67" i="15"/>
  <c r="AP65" i="15"/>
  <c r="AP70" i="15"/>
  <c r="AR51" i="15"/>
  <c r="AR44" i="15"/>
  <c r="AR64" i="15"/>
  <c r="AR39" i="15"/>
  <c r="AR43" i="15"/>
  <c r="AR12" i="15"/>
  <c r="AR20" i="15"/>
  <c r="AS1" i="15"/>
  <c r="BH86" i="71" l="1"/>
  <c r="BI58" i="67"/>
  <c r="BH48" i="71"/>
  <c r="BI45" i="71"/>
  <c r="BL88" i="70"/>
  <c r="BM80" i="70"/>
  <c r="BJ18" i="71" s="1"/>
  <c r="BM86" i="70"/>
  <c r="BJ24" i="71" s="1"/>
  <c r="BJ46" i="71"/>
  <c r="BJ97" i="71"/>
  <c r="BJ57" i="71" s="1"/>
  <c r="BJ58" i="71" s="1"/>
  <c r="BM84" i="70"/>
  <c r="BJ22" i="71" s="1"/>
  <c r="BJ33" i="71"/>
  <c r="BI39" i="71"/>
  <c r="BM81" i="70"/>
  <c r="BJ19" i="71" s="1"/>
  <c r="BM87" i="70"/>
  <c r="BJ25" i="71" s="1"/>
  <c r="BM82" i="70"/>
  <c r="BJ20" i="71" s="1"/>
  <c r="BM83" i="70"/>
  <c r="BJ21" i="71" s="1"/>
  <c r="BN75" i="70"/>
  <c r="BK46" i="71" s="1"/>
  <c r="BN67" i="70"/>
  <c r="BN68" i="70"/>
  <c r="BN70" i="70"/>
  <c r="BN66" i="70"/>
  <c r="BN72" i="70"/>
  <c r="BN65" i="70"/>
  <c r="BN71" i="70"/>
  <c r="BN69" i="70"/>
  <c r="BN73" i="70"/>
  <c r="BI39" i="67"/>
  <c r="BI34" i="67"/>
  <c r="BI45" i="67"/>
  <c r="BH26" i="67"/>
  <c r="BH85" i="67" s="1"/>
  <c r="BH86" i="67" s="1"/>
  <c r="BH28" i="67" a="1"/>
  <c r="BH28" i="67" s="1"/>
  <c r="BH27" i="67" a="1"/>
  <c r="BH27" i="67" s="1"/>
  <c r="BH48" i="67" s="1"/>
  <c r="BH98" i="67"/>
  <c r="BH65" i="67"/>
  <c r="BN65" i="66"/>
  <c r="BN69" i="66"/>
  <c r="BN71" i="66"/>
  <c r="BN67" i="66"/>
  <c r="BN70" i="66"/>
  <c r="BN73" i="66"/>
  <c r="BN72" i="66"/>
  <c r="BN66" i="66"/>
  <c r="BN68" i="66"/>
  <c r="BN75" i="66"/>
  <c r="BN57" i="66"/>
  <c r="BJ97" i="67"/>
  <c r="BJ57" i="67" s="1"/>
  <c r="BM87" i="66"/>
  <c r="BJ25" i="67" s="1"/>
  <c r="BM81" i="66"/>
  <c r="BJ19" i="67" s="1"/>
  <c r="BJ46" i="67"/>
  <c r="BM86" i="66"/>
  <c r="BJ24" i="67" s="1"/>
  <c r="BM82" i="66"/>
  <c r="BJ20" i="67" s="1"/>
  <c r="BM83" i="66"/>
  <c r="BJ21" i="67" s="1"/>
  <c r="BM84" i="66"/>
  <c r="BJ22" i="67" s="1"/>
  <c r="BM80" i="66"/>
  <c r="BJ33" i="67"/>
  <c r="BM85" i="66"/>
  <c r="BJ23" i="67" s="1"/>
  <c r="BI18" i="67"/>
  <c r="BL88" i="66"/>
  <c r="CF84" i="87"/>
  <c r="CF54" i="87"/>
  <c r="CF55" i="87"/>
  <c r="BI26" i="71"/>
  <c r="BI85" i="71" s="1"/>
  <c r="BI27" i="71" a="1"/>
  <c r="BI27" i="71" s="1"/>
  <c r="BI28" i="71" a="1"/>
  <c r="BI28" i="71" s="1"/>
  <c r="BI98" i="71"/>
  <c r="BI65" i="71"/>
  <c r="BN54" i="70"/>
  <c r="AI89" i="67"/>
  <c r="AI90" i="67" s="1"/>
  <c r="AH89" i="71"/>
  <c r="AH90" i="71" s="1"/>
  <c r="BO354" i="70"/>
  <c r="BO105" i="70"/>
  <c r="BO92" i="70"/>
  <c r="BO55" i="70"/>
  <c r="BO13" i="70"/>
  <c r="BO79" i="70"/>
  <c r="BO63" i="70"/>
  <c r="BO51" i="70"/>
  <c r="BO29" i="70"/>
  <c r="BO56" i="70"/>
  <c r="BO54" i="70" s="1"/>
  <c r="BP1" i="70"/>
  <c r="BK94" i="71"/>
  <c r="AI41" i="71"/>
  <c r="AI47" i="71" s="1"/>
  <c r="AI49" i="71" s="1"/>
  <c r="BN57" i="70"/>
  <c r="AH64" i="71"/>
  <c r="AH56" i="71"/>
  <c r="AH92" i="71"/>
  <c r="BK52" i="71"/>
  <c r="BK38" i="71"/>
  <c r="BL17" i="71"/>
  <c r="AH61" i="71"/>
  <c r="AI61" i="67"/>
  <c r="AI62" i="67" s="1"/>
  <c r="AJ41" i="67"/>
  <c r="AJ47" i="67" s="1"/>
  <c r="AJ49" i="67" s="1"/>
  <c r="BN54" i="66"/>
  <c r="AI92" i="67"/>
  <c r="BO167" i="66"/>
  <c r="BO92" i="66"/>
  <c r="BO109" i="66"/>
  <c r="BO79" i="66"/>
  <c r="BO55" i="66"/>
  <c r="BO13" i="66"/>
  <c r="BP1" i="66"/>
  <c r="BO51" i="66"/>
  <c r="BO29" i="66"/>
  <c r="BO63" i="66"/>
  <c r="BO56" i="66"/>
  <c r="BK94" i="67"/>
  <c r="AI56" i="67"/>
  <c r="BK52" i="67"/>
  <c r="BK38" i="67"/>
  <c r="BL17" i="67"/>
  <c r="AI64" i="67"/>
  <c r="AR45" i="15"/>
  <c r="AR42" i="15"/>
  <c r="AQ65" i="15"/>
  <c r="AQ69" i="15"/>
  <c r="AQ71" i="15"/>
  <c r="AQ67" i="15"/>
  <c r="AQ68" i="15"/>
  <c r="AQ66" i="15"/>
  <c r="AQ70" i="15"/>
  <c r="AR53" i="15"/>
  <c r="AR54" i="15"/>
  <c r="AR60" i="15"/>
  <c r="AS64" i="15"/>
  <c r="AS43" i="15"/>
  <c r="AS51" i="15"/>
  <c r="AS44" i="15"/>
  <c r="AS39" i="15"/>
  <c r="AS12" i="15"/>
  <c r="AT1" i="15"/>
  <c r="AS20" i="15"/>
  <c r="AP72" i="15"/>
  <c r="BI86" i="71" l="1"/>
  <c r="BO57" i="66"/>
  <c r="BJ58" i="67"/>
  <c r="BI48" i="71"/>
  <c r="BN86" i="70"/>
  <c r="BK24" i="71" s="1"/>
  <c r="BJ45" i="71"/>
  <c r="BJ34" i="71"/>
  <c r="BJ65" i="71" s="1"/>
  <c r="BN82" i="70"/>
  <c r="BK20" i="71" s="1"/>
  <c r="BJ39" i="71"/>
  <c r="BM88" i="70"/>
  <c r="BN87" i="70"/>
  <c r="BK25" i="71" s="1"/>
  <c r="BN80" i="70"/>
  <c r="BK18" i="71" s="1"/>
  <c r="BN81" i="70"/>
  <c r="BK19" i="71" s="1"/>
  <c r="BK33" i="71"/>
  <c r="BK34" i="71" s="1"/>
  <c r="BN83" i="70"/>
  <c r="BK21" i="71" s="1"/>
  <c r="BK97" i="71"/>
  <c r="BK57" i="71" s="1"/>
  <c r="BK58" i="71" s="1"/>
  <c r="BN85" i="70"/>
  <c r="BK23" i="71" s="1"/>
  <c r="BN84" i="70"/>
  <c r="BK22" i="71" s="1"/>
  <c r="BO75" i="70"/>
  <c r="BO83" i="70" s="1"/>
  <c r="BL21" i="71" s="1"/>
  <c r="BO67" i="70"/>
  <c r="BO70" i="70"/>
  <c r="BO65" i="70"/>
  <c r="BO68" i="70"/>
  <c r="BO72" i="70"/>
  <c r="BO66" i="70"/>
  <c r="BO69" i="70"/>
  <c r="BO73" i="70"/>
  <c r="BO71" i="70"/>
  <c r="BJ18" i="67"/>
  <c r="BM88" i="66"/>
  <c r="BO65" i="66"/>
  <c r="BO68" i="66"/>
  <c r="BO67" i="66"/>
  <c r="BO71" i="66"/>
  <c r="BO70" i="66"/>
  <c r="BO66" i="66"/>
  <c r="BO73" i="66"/>
  <c r="BO69" i="66"/>
  <c r="BO72" i="66"/>
  <c r="BO75" i="66"/>
  <c r="BJ39" i="67"/>
  <c r="BO54" i="66"/>
  <c r="BI27" i="67" a="1"/>
  <c r="BI27" i="67" s="1"/>
  <c r="BI48" i="67" s="1"/>
  <c r="BI28" i="67" a="1"/>
  <c r="BI28" i="67" s="1"/>
  <c r="BI26" i="67"/>
  <c r="BI85" i="67" s="1"/>
  <c r="BI86" i="67" s="1"/>
  <c r="BI98" i="67"/>
  <c r="BI65" i="67"/>
  <c r="BK97" i="67"/>
  <c r="BK57" i="67" s="1"/>
  <c r="BN81" i="66"/>
  <c r="BK19" i="67" s="1"/>
  <c r="BK46" i="67"/>
  <c r="BN85" i="66"/>
  <c r="BK23" i="67" s="1"/>
  <c r="BK33" i="67"/>
  <c r="BN83" i="66"/>
  <c r="BK21" i="67" s="1"/>
  <c r="BN84" i="66"/>
  <c r="BK22" i="67" s="1"/>
  <c r="BN80" i="66"/>
  <c r="BN87" i="66"/>
  <c r="BK25" i="67" s="1"/>
  <c r="BN82" i="66"/>
  <c r="BK20" i="67" s="1"/>
  <c r="BN86" i="66"/>
  <c r="BK24" i="67" s="1"/>
  <c r="BJ34" i="67"/>
  <c r="BJ45" i="67"/>
  <c r="CF60" i="87"/>
  <c r="CF88" i="87"/>
  <c r="BJ28" i="71" a="1"/>
  <c r="BJ28" i="71" s="1"/>
  <c r="BJ26" i="71"/>
  <c r="BJ85" i="71" s="1"/>
  <c r="BJ27" i="71" a="1"/>
  <c r="BJ27" i="71" s="1"/>
  <c r="AH62" i="71"/>
  <c r="BL52" i="71"/>
  <c r="BM17" i="71"/>
  <c r="BL38" i="71"/>
  <c r="BL94" i="71"/>
  <c r="AI42" i="71"/>
  <c r="BP79" i="70"/>
  <c r="BP354" i="70"/>
  <c r="BP55" i="70"/>
  <c r="BP57" i="70" s="1"/>
  <c r="BQ1" i="70"/>
  <c r="BP63" i="70"/>
  <c r="BP51" i="70"/>
  <c r="BP56" i="70"/>
  <c r="BP92" i="70"/>
  <c r="BP105" i="70"/>
  <c r="BP13" i="70"/>
  <c r="BP29" i="70"/>
  <c r="AI54" i="71"/>
  <c r="AI60" i="71" s="1"/>
  <c r="AI63" i="71" s="1"/>
  <c r="AI55" i="71"/>
  <c r="AI84" i="71"/>
  <c r="BO57" i="70"/>
  <c r="AJ54" i="67"/>
  <c r="AJ55" i="67"/>
  <c r="AJ84" i="67"/>
  <c r="BL52" i="67"/>
  <c r="BL38" i="67"/>
  <c r="BM17" i="67"/>
  <c r="AJ42" i="67"/>
  <c r="BP109" i="66"/>
  <c r="BP92" i="66"/>
  <c r="BP167" i="66"/>
  <c r="BP79" i="66"/>
  <c r="BQ1" i="66"/>
  <c r="BP51" i="66"/>
  <c r="BP29" i="66"/>
  <c r="BP63" i="66"/>
  <c r="BP56" i="66"/>
  <c r="BP55" i="66"/>
  <c r="BP13" i="66"/>
  <c r="BL94" i="67"/>
  <c r="AS42" i="15"/>
  <c r="AS45" i="15"/>
  <c r="AR71" i="15"/>
  <c r="AR69" i="15"/>
  <c r="AR68" i="15"/>
  <c r="AR67" i="15"/>
  <c r="AR66" i="15"/>
  <c r="AR65" i="15"/>
  <c r="AR70" i="15"/>
  <c r="AS54" i="15"/>
  <c r="AS53" i="15"/>
  <c r="AS60" i="15"/>
  <c r="AQ72" i="15"/>
  <c r="AT51" i="15"/>
  <c r="AT44" i="15"/>
  <c r="AT39" i="15"/>
  <c r="AT64" i="15"/>
  <c r="AT43" i="15"/>
  <c r="AU1" i="15"/>
  <c r="AT20" i="15"/>
  <c r="AT12" i="15"/>
  <c r="BP57" i="66" l="1"/>
  <c r="BJ86" i="71"/>
  <c r="BK58" i="67"/>
  <c r="BJ48" i="71"/>
  <c r="BJ98" i="71"/>
  <c r="BO86" i="70"/>
  <c r="BL24" i="71" s="1"/>
  <c r="BN88" i="70"/>
  <c r="BK39" i="71"/>
  <c r="BK45" i="71"/>
  <c r="BL46" i="71"/>
  <c r="BO87" i="70"/>
  <c r="BL25" i="71" s="1"/>
  <c r="BL97" i="71"/>
  <c r="BL57" i="71" s="1"/>
  <c r="BL58" i="71" s="1"/>
  <c r="BO84" i="70"/>
  <c r="BL22" i="71" s="1"/>
  <c r="BO81" i="70"/>
  <c r="BL19" i="71" s="1"/>
  <c r="BO80" i="70"/>
  <c r="BL18" i="71" s="1"/>
  <c r="BP75" i="70"/>
  <c r="BP82" i="70" s="1"/>
  <c r="BM20" i="71" s="1"/>
  <c r="BP70" i="70"/>
  <c r="BP66" i="70"/>
  <c r="BP65" i="70"/>
  <c r="BP72" i="70"/>
  <c r="BP68" i="70"/>
  <c r="BP71" i="70"/>
  <c r="BP73" i="70"/>
  <c r="BP69" i="70"/>
  <c r="BP67" i="70"/>
  <c r="BL33" i="71"/>
  <c r="BO85" i="70"/>
  <c r="BL23" i="71" s="1"/>
  <c r="BO82" i="70"/>
  <c r="BL20" i="71" s="1"/>
  <c r="BK39" i="67"/>
  <c r="BK18" i="67"/>
  <c r="BN88" i="66"/>
  <c r="BJ98" i="67"/>
  <c r="BJ65" i="67"/>
  <c r="BP66" i="66"/>
  <c r="BP65" i="66"/>
  <c r="BP67" i="66"/>
  <c r="BP73" i="66"/>
  <c r="BP71" i="66"/>
  <c r="BP72" i="66"/>
  <c r="BP69" i="66"/>
  <c r="BP70" i="66"/>
  <c r="BP68" i="66"/>
  <c r="BP75" i="66"/>
  <c r="BK45" i="67"/>
  <c r="BK34" i="67"/>
  <c r="BL97" i="67"/>
  <c r="BL57" i="67" s="1"/>
  <c r="BL33" i="67"/>
  <c r="BO82" i="66"/>
  <c r="BL20" i="67" s="1"/>
  <c r="BL46" i="67"/>
  <c r="BO81" i="66"/>
  <c r="BL19" i="67" s="1"/>
  <c r="BO86" i="66"/>
  <c r="BL24" i="67" s="1"/>
  <c r="BO83" i="66"/>
  <c r="BL21" i="67" s="1"/>
  <c r="BO87" i="66"/>
  <c r="BL25" i="67" s="1"/>
  <c r="BO85" i="66"/>
  <c r="BL23" i="67" s="1"/>
  <c r="BO84" i="66"/>
  <c r="BL22" i="67" s="1"/>
  <c r="BO80" i="66"/>
  <c r="BJ27" i="67" a="1"/>
  <c r="BJ27" i="67" s="1"/>
  <c r="BJ48" i="67" s="1"/>
  <c r="BJ26" i="67"/>
  <c r="BJ85" i="67" s="1"/>
  <c r="BJ86" i="67" s="1"/>
  <c r="BJ28" i="67" a="1"/>
  <c r="BJ28" i="67" s="1"/>
  <c r="BK26" i="71"/>
  <c r="BK85" i="71" s="1"/>
  <c r="BK28" i="71" a="1"/>
  <c r="BK28" i="71" s="1"/>
  <c r="BK27" i="71" a="1"/>
  <c r="BK27" i="71" s="1"/>
  <c r="BK98" i="71"/>
  <c r="BK65" i="71"/>
  <c r="AJ56" i="67"/>
  <c r="AI64" i="71"/>
  <c r="AJ41" i="71"/>
  <c r="AJ47" i="71" s="1"/>
  <c r="AJ49" i="71" s="1"/>
  <c r="BM94" i="71"/>
  <c r="BM52" i="71"/>
  <c r="BM38" i="71"/>
  <c r="BN17" i="71"/>
  <c r="BQ354" i="70"/>
  <c r="BQ105" i="70"/>
  <c r="BQ79" i="70"/>
  <c r="BQ92" i="70"/>
  <c r="BQ63" i="70"/>
  <c r="BQ51" i="70"/>
  <c r="BQ29" i="70"/>
  <c r="BQ56" i="70"/>
  <c r="BQ13" i="70"/>
  <c r="BR1" i="70"/>
  <c r="BQ55" i="70"/>
  <c r="AI88" i="71"/>
  <c r="AI91" i="71" s="1"/>
  <c r="AI89" i="71"/>
  <c r="AI56" i="71"/>
  <c r="AI61" i="71"/>
  <c r="BP54" i="70"/>
  <c r="BM94" i="67"/>
  <c r="AJ88" i="67"/>
  <c r="AJ91" i="67" s="1"/>
  <c r="AJ89" i="67"/>
  <c r="AK41" i="67"/>
  <c r="AK47" i="67" s="1"/>
  <c r="AK49" i="67" s="1"/>
  <c r="AJ60" i="67"/>
  <c r="AJ63" i="67" s="1"/>
  <c r="AJ61" i="67"/>
  <c r="BQ109" i="66"/>
  <c r="BQ167" i="66"/>
  <c r="BQ92" i="66"/>
  <c r="BQ79" i="66"/>
  <c r="BQ51" i="66"/>
  <c r="BQ29" i="66"/>
  <c r="BQ63" i="66"/>
  <c r="BQ56" i="66"/>
  <c r="BR1" i="66"/>
  <c r="BQ55" i="66"/>
  <c r="BQ13" i="66"/>
  <c r="BP54" i="66"/>
  <c r="BM52" i="67"/>
  <c r="BM38" i="67"/>
  <c r="BN17" i="67"/>
  <c r="AT45" i="15"/>
  <c r="AT42" i="15"/>
  <c r="AR72" i="15"/>
  <c r="AS68" i="15"/>
  <c r="AS66" i="15"/>
  <c r="AS71" i="15"/>
  <c r="AS69" i="15"/>
  <c r="AS67" i="15"/>
  <c r="AS65" i="15"/>
  <c r="AS70" i="15"/>
  <c r="AT53" i="15"/>
  <c r="AT54" i="15"/>
  <c r="AT60" i="15"/>
  <c r="AU51" i="15"/>
  <c r="AU64" i="15"/>
  <c r="AU43" i="15"/>
  <c r="AU44" i="15"/>
  <c r="AV1" i="15"/>
  <c r="AU20" i="15"/>
  <c r="AU12" i="15"/>
  <c r="AU39" i="15"/>
  <c r="BQ57" i="66" l="1"/>
  <c r="BK86" i="71"/>
  <c r="BL58" i="67"/>
  <c r="BL39" i="71"/>
  <c r="BK48" i="71"/>
  <c r="BM46" i="71"/>
  <c r="BP80" i="70"/>
  <c r="BM18" i="71" s="1"/>
  <c r="BM33" i="71"/>
  <c r="BP85" i="70"/>
  <c r="BM23" i="71" s="1"/>
  <c r="BP81" i="70"/>
  <c r="BM19" i="71" s="1"/>
  <c r="BP87" i="70"/>
  <c r="BM25" i="71" s="1"/>
  <c r="BM97" i="71"/>
  <c r="BM57" i="71" s="1"/>
  <c r="BM58" i="71" s="1"/>
  <c r="BP83" i="70"/>
  <c r="BM21" i="71" s="1"/>
  <c r="BP86" i="70"/>
  <c r="BM24" i="71" s="1"/>
  <c r="BP84" i="70"/>
  <c r="BM22" i="71" s="1"/>
  <c r="BL45" i="71"/>
  <c r="BL34" i="71"/>
  <c r="BL98" i="71" s="1"/>
  <c r="BO88" i="70"/>
  <c r="BQ75" i="70"/>
  <c r="BQ81" i="70" s="1"/>
  <c r="BN19" i="71" s="1"/>
  <c r="BQ66" i="70"/>
  <c r="BQ65" i="70"/>
  <c r="BQ70" i="70"/>
  <c r="BQ68" i="70"/>
  <c r="BQ72" i="70"/>
  <c r="BQ67" i="70"/>
  <c r="BQ69" i="70"/>
  <c r="BQ73" i="70"/>
  <c r="BQ71" i="70"/>
  <c r="BL39" i="67"/>
  <c r="BK98" i="67"/>
  <c r="BK65" i="67"/>
  <c r="BL18" i="67"/>
  <c r="BO88" i="66"/>
  <c r="BM97" i="67"/>
  <c r="BM57" i="67" s="1"/>
  <c r="BP84" i="66"/>
  <c r="BM22" i="67" s="1"/>
  <c r="BP85" i="66"/>
  <c r="BM23" i="67" s="1"/>
  <c r="BP80" i="66"/>
  <c r="BP86" i="66"/>
  <c r="BM24" i="67" s="1"/>
  <c r="BP87" i="66"/>
  <c r="BM25" i="67" s="1"/>
  <c r="BM46" i="67"/>
  <c r="BP83" i="66"/>
  <c r="BM21" i="67" s="1"/>
  <c r="BP82" i="66"/>
  <c r="BM20" i="67" s="1"/>
  <c r="BP81" i="66"/>
  <c r="BM19" i="67" s="1"/>
  <c r="BM33" i="67"/>
  <c r="BK27" i="67" a="1"/>
  <c r="BK27" i="67" s="1"/>
  <c r="BK48" i="67" s="1"/>
  <c r="BK26" i="67"/>
  <c r="BK85" i="67" s="1"/>
  <c r="BK86" i="67" s="1"/>
  <c r="BK28" i="67" a="1"/>
  <c r="BK28" i="67" s="1"/>
  <c r="BL45" i="67"/>
  <c r="BL34" i="67"/>
  <c r="BQ67" i="66"/>
  <c r="BQ68" i="66"/>
  <c r="BQ66" i="66"/>
  <c r="BQ69" i="66"/>
  <c r="BQ73" i="66"/>
  <c r="BQ65" i="66"/>
  <c r="BQ70" i="66"/>
  <c r="BQ72" i="66"/>
  <c r="BQ71" i="66"/>
  <c r="BQ75" i="66"/>
  <c r="BQ57" i="70"/>
  <c r="BL27" i="71" a="1"/>
  <c r="BL27" i="71" s="1"/>
  <c r="BL26" i="71"/>
  <c r="BL85" i="71" s="1"/>
  <c r="BL86" i="71" s="1"/>
  <c r="BL28" i="71" a="1"/>
  <c r="BL28" i="71" s="1"/>
  <c r="BN52" i="71"/>
  <c r="BN38" i="71"/>
  <c r="BO17" i="71"/>
  <c r="AJ42" i="71"/>
  <c r="AJ54" i="71"/>
  <c r="AJ60" i="71" s="1"/>
  <c r="AJ63" i="71" s="1"/>
  <c r="AJ84" i="71"/>
  <c r="AJ88" i="71" s="1"/>
  <c r="AJ91" i="71" s="1"/>
  <c r="AJ55" i="71"/>
  <c r="BR354" i="70"/>
  <c r="BR105" i="70"/>
  <c r="BR63" i="70"/>
  <c r="BR51" i="70"/>
  <c r="BR56" i="70"/>
  <c r="BR79" i="70"/>
  <c r="BR92" i="70"/>
  <c r="BR55" i="70"/>
  <c r="BR13" i="70"/>
  <c r="BS1" i="70"/>
  <c r="BR29" i="70"/>
  <c r="BN94" i="71"/>
  <c r="AI92" i="71"/>
  <c r="AI62" i="71"/>
  <c r="AI90" i="71"/>
  <c r="BQ54" i="70"/>
  <c r="AK42" i="67"/>
  <c r="AL41" i="67" s="1"/>
  <c r="AL47" i="67" s="1"/>
  <c r="AL49" i="67" s="1"/>
  <c r="AJ62" i="67"/>
  <c r="AJ64" i="67"/>
  <c r="BN38" i="67"/>
  <c r="BN52" i="67"/>
  <c r="BO17" i="67"/>
  <c r="AK55" i="67"/>
  <c r="AK84" i="67"/>
  <c r="AK88" i="67" s="1"/>
  <c r="AK91" i="67" s="1"/>
  <c r="AK54" i="67"/>
  <c r="AK60" i="67" s="1"/>
  <c r="AK63" i="67" s="1"/>
  <c r="BQ54" i="66"/>
  <c r="AJ90" i="67"/>
  <c r="BN94" i="67"/>
  <c r="BR167" i="66"/>
  <c r="BR109" i="66"/>
  <c r="BR92" i="66"/>
  <c r="BR79" i="66"/>
  <c r="BR63" i="66"/>
  <c r="BR56" i="66"/>
  <c r="BR55" i="66"/>
  <c r="BR13" i="66"/>
  <c r="BR51" i="66"/>
  <c r="BR29" i="66"/>
  <c r="BS1" i="66"/>
  <c r="AJ92" i="67"/>
  <c r="AU45" i="15"/>
  <c r="AU42" i="15"/>
  <c r="AU53" i="15"/>
  <c r="AU54" i="15"/>
  <c r="AU60" i="15"/>
  <c r="AT71" i="15"/>
  <c r="AT69" i="15"/>
  <c r="AT67" i="15"/>
  <c r="AT65" i="15"/>
  <c r="AT70" i="15"/>
  <c r="AT68" i="15"/>
  <c r="AT66" i="15"/>
  <c r="AV64" i="15"/>
  <c r="AV51" i="15"/>
  <c r="AW1" i="15"/>
  <c r="AV20" i="15"/>
  <c r="AV12" i="15"/>
  <c r="AV39" i="15"/>
  <c r="AV44" i="15"/>
  <c r="AV43" i="15"/>
  <c r="AS72" i="15"/>
  <c r="BM58" i="67" l="1"/>
  <c r="BQ82" i="70"/>
  <c r="BN20" i="71" s="1"/>
  <c r="BM45" i="71"/>
  <c r="BN97" i="71"/>
  <c r="BN57" i="71" s="1"/>
  <c r="BN58" i="71" s="1"/>
  <c r="BM34" i="71"/>
  <c r="BM65" i="71" s="1"/>
  <c r="BM39" i="71"/>
  <c r="BL48" i="71"/>
  <c r="BP88" i="70"/>
  <c r="BQ84" i="70"/>
  <c r="BN22" i="71" s="1"/>
  <c r="BQ87" i="70"/>
  <c r="BN25" i="71" s="1"/>
  <c r="BQ85" i="70"/>
  <c r="BN23" i="71" s="1"/>
  <c r="BN33" i="71"/>
  <c r="BQ80" i="70"/>
  <c r="BN18" i="71" s="1"/>
  <c r="BQ83" i="70"/>
  <c r="BN21" i="71" s="1"/>
  <c r="BQ86" i="70"/>
  <c r="BN24" i="71" s="1"/>
  <c r="BN46" i="71"/>
  <c r="BL65" i="71"/>
  <c r="BR75" i="70"/>
  <c r="BR84" i="70" s="1"/>
  <c r="BO22" i="71" s="1"/>
  <c r="BR66" i="70"/>
  <c r="BR65" i="70"/>
  <c r="BR70" i="70"/>
  <c r="BR68" i="70"/>
  <c r="BR67" i="70"/>
  <c r="BR69" i="70"/>
  <c r="BR72" i="70"/>
  <c r="BR73" i="70"/>
  <c r="BR71" i="70"/>
  <c r="BM39" i="67"/>
  <c r="BM34" i="67"/>
  <c r="BM45" i="67"/>
  <c r="BL28" i="67" a="1"/>
  <c r="BL28" i="67" s="1"/>
  <c r="BL26" i="67"/>
  <c r="BL85" i="67" s="1"/>
  <c r="BL86" i="67" s="1"/>
  <c r="BL27" i="67" a="1"/>
  <c r="BL27" i="67" s="1"/>
  <c r="BL48" i="67" s="1"/>
  <c r="BR57" i="66"/>
  <c r="BL65" i="67"/>
  <c r="BL98" i="67"/>
  <c r="BM18" i="67"/>
  <c r="BP88" i="66"/>
  <c r="BQ87" i="66"/>
  <c r="BN25" i="67" s="1"/>
  <c r="BQ85" i="66"/>
  <c r="BN23" i="67" s="1"/>
  <c r="BN97" i="67"/>
  <c r="BN57" i="67" s="1"/>
  <c r="BQ84" i="66"/>
  <c r="BN22" i="67" s="1"/>
  <c r="BQ82" i="66"/>
  <c r="BN20" i="67" s="1"/>
  <c r="BQ81" i="66"/>
  <c r="BN19" i="67" s="1"/>
  <c r="BQ83" i="66"/>
  <c r="BN21" i="67" s="1"/>
  <c r="BN33" i="67"/>
  <c r="BN46" i="67"/>
  <c r="BQ86" i="66"/>
  <c r="BN24" i="67" s="1"/>
  <c r="BQ80" i="66"/>
  <c r="BR65" i="66"/>
  <c r="BR69" i="66"/>
  <c r="BR66" i="66"/>
  <c r="BR71" i="66"/>
  <c r="BR72" i="66"/>
  <c r="BR70" i="66"/>
  <c r="BR73" i="66"/>
  <c r="BR68" i="66"/>
  <c r="BR67" i="66"/>
  <c r="BR75" i="66"/>
  <c r="BM27" i="71" a="1"/>
  <c r="BM27" i="71" s="1"/>
  <c r="BM26" i="71"/>
  <c r="BM85" i="71" s="1"/>
  <c r="BM86" i="71" s="1"/>
  <c r="BM28" i="71" a="1"/>
  <c r="BM28" i="71" s="1"/>
  <c r="BR57" i="70"/>
  <c r="AJ56" i="71"/>
  <c r="AJ89" i="71"/>
  <c r="AJ90" i="71" s="1"/>
  <c r="AK41" i="71"/>
  <c r="AK47" i="71" s="1"/>
  <c r="AK49" i="71" s="1"/>
  <c r="BS354" i="70"/>
  <c r="BS92" i="70"/>
  <c r="BS105" i="70"/>
  <c r="BS56" i="70"/>
  <c r="BS79" i="70"/>
  <c r="BS55" i="70"/>
  <c r="BT1" i="70"/>
  <c r="BS63" i="70"/>
  <c r="BS13" i="70"/>
  <c r="BS29" i="70"/>
  <c r="BS51" i="70"/>
  <c r="BO52" i="71"/>
  <c r="BO38" i="71"/>
  <c r="BP17" i="71"/>
  <c r="BO94" i="71"/>
  <c r="AJ64" i="71"/>
  <c r="AJ61" i="71"/>
  <c r="AJ92" i="71"/>
  <c r="BR54" i="70"/>
  <c r="AK61" i="67"/>
  <c r="AK62" i="67" s="1"/>
  <c r="AK92" i="67"/>
  <c r="AL55" i="67"/>
  <c r="AL84" i="67"/>
  <c r="AL88" i="67" s="1"/>
  <c r="AL91" i="67" s="1"/>
  <c r="AL54" i="67"/>
  <c r="AL60" i="67" s="1"/>
  <c r="AL63" i="67" s="1"/>
  <c r="BO94" i="67"/>
  <c r="AK56" i="67"/>
  <c r="AK89" i="67"/>
  <c r="BO52" i="67"/>
  <c r="BO38" i="67"/>
  <c r="BP17" i="67"/>
  <c r="AK64" i="67"/>
  <c r="BS167" i="66"/>
  <c r="BS109" i="66"/>
  <c r="BS92" i="66"/>
  <c r="BS79" i="66"/>
  <c r="BS55" i="66"/>
  <c r="BS13" i="66"/>
  <c r="BT1" i="66"/>
  <c r="BS63" i="66"/>
  <c r="BS56" i="66"/>
  <c r="BS51" i="66"/>
  <c r="BS29" i="66"/>
  <c r="BR54" i="66"/>
  <c r="AL42" i="67"/>
  <c r="AV45" i="15"/>
  <c r="AT72" i="15"/>
  <c r="AW64" i="15"/>
  <c r="AW43" i="15"/>
  <c r="AW51" i="15"/>
  <c r="AW44" i="15"/>
  <c r="AX1" i="15"/>
  <c r="AW20" i="15"/>
  <c r="AW12" i="15"/>
  <c r="AW39" i="15"/>
  <c r="AV53" i="15"/>
  <c r="AV54" i="15"/>
  <c r="AV60" i="15"/>
  <c r="AU71" i="15"/>
  <c r="AU69" i="15"/>
  <c r="AU68" i="15"/>
  <c r="AU65" i="15"/>
  <c r="AU67" i="15"/>
  <c r="AU66" i="15"/>
  <c r="AU70" i="15"/>
  <c r="AV42" i="15"/>
  <c r="BN58" i="67" l="1"/>
  <c r="BM48" i="71"/>
  <c r="BN45" i="71"/>
  <c r="BN39" i="71"/>
  <c r="BM98" i="71"/>
  <c r="BO46" i="71"/>
  <c r="BR86" i="70"/>
  <c r="BO24" i="71" s="1"/>
  <c r="BR80" i="70"/>
  <c r="BO18" i="71" s="1"/>
  <c r="BR87" i="70"/>
  <c r="BO25" i="71" s="1"/>
  <c r="BO97" i="71"/>
  <c r="BO57" i="71" s="1"/>
  <c r="BO58" i="71" s="1"/>
  <c r="BR81" i="70"/>
  <c r="BO19" i="71" s="1"/>
  <c r="BR82" i="70"/>
  <c r="BO20" i="71" s="1"/>
  <c r="BN34" i="71"/>
  <c r="BN65" i="71" s="1"/>
  <c r="BO33" i="71"/>
  <c r="BR85" i="70"/>
  <c r="BO23" i="71" s="1"/>
  <c r="BR83" i="70"/>
  <c r="BO21" i="71" s="1"/>
  <c r="BQ88" i="70"/>
  <c r="BS75" i="70"/>
  <c r="BS84" i="70" s="1"/>
  <c r="BP22" i="71" s="1"/>
  <c r="BS66" i="70"/>
  <c r="BS70" i="70"/>
  <c r="BS68" i="70"/>
  <c r="BS72" i="70"/>
  <c r="BS65" i="70"/>
  <c r="BS67" i="70"/>
  <c r="BS69" i="70"/>
  <c r="BS71" i="70"/>
  <c r="BS73" i="70"/>
  <c r="BS57" i="70"/>
  <c r="BS54" i="66"/>
  <c r="BN18" i="67"/>
  <c r="BQ88" i="66"/>
  <c r="BM27" i="67" a="1"/>
  <c r="BM27" i="67" s="1"/>
  <c r="BM48" i="67" s="1"/>
  <c r="BM26" i="67"/>
  <c r="BM85" i="67" s="1"/>
  <c r="BM86" i="67" s="1"/>
  <c r="BM28" i="67" a="1"/>
  <c r="BM28" i="67" s="1"/>
  <c r="BO33" i="67"/>
  <c r="BR82" i="66"/>
  <c r="BO20" i="67" s="1"/>
  <c r="BO46" i="67"/>
  <c r="BR81" i="66"/>
  <c r="BO19" i="67" s="1"/>
  <c r="BR85" i="66"/>
  <c r="BO23" i="67" s="1"/>
  <c r="BR83" i="66"/>
  <c r="BO21" i="67" s="1"/>
  <c r="BR80" i="66"/>
  <c r="BR86" i="66"/>
  <c r="BO24" i="67" s="1"/>
  <c r="BO97" i="67"/>
  <c r="BO57" i="67" s="1"/>
  <c r="BR87" i="66"/>
  <c r="BO25" i="67" s="1"/>
  <c r="BR84" i="66"/>
  <c r="BO22" i="67" s="1"/>
  <c r="BS67" i="66"/>
  <c r="BS68" i="66"/>
  <c r="BS69" i="66"/>
  <c r="BS70" i="66"/>
  <c r="BS66" i="66"/>
  <c r="BS73" i="66"/>
  <c r="BS72" i="66"/>
  <c r="BS65" i="66"/>
  <c r="BS71" i="66"/>
  <c r="BS75" i="66"/>
  <c r="BN34" i="67"/>
  <c r="BN45" i="67"/>
  <c r="BM98" i="67"/>
  <c r="BM65" i="67"/>
  <c r="BN39" i="67"/>
  <c r="BN98" i="71"/>
  <c r="BN27" i="71" a="1"/>
  <c r="BN27" i="71" s="1"/>
  <c r="BN28" i="71" a="1"/>
  <c r="BN28" i="71" s="1"/>
  <c r="BN26" i="71"/>
  <c r="BN85" i="71" s="1"/>
  <c r="BN86" i="71" s="1"/>
  <c r="BT79" i="70"/>
  <c r="BT63" i="70"/>
  <c r="BT92" i="70"/>
  <c r="BT354" i="70"/>
  <c r="BT55" i="70"/>
  <c r="BT105" i="70"/>
  <c r="BT51" i="70"/>
  <c r="BT29" i="70"/>
  <c r="BT13" i="70"/>
  <c r="BU1" i="70"/>
  <c r="BT56" i="70"/>
  <c r="BT54" i="70" s="1"/>
  <c r="BP94" i="71"/>
  <c r="AK54" i="71"/>
  <c r="AK60" i="71" s="1"/>
  <c r="AK63" i="71" s="1"/>
  <c r="AK55" i="71"/>
  <c r="AK84" i="71"/>
  <c r="AK42" i="71"/>
  <c r="BS54" i="70"/>
  <c r="AJ62" i="71"/>
  <c r="BP52" i="71"/>
  <c r="BP38" i="71"/>
  <c r="BQ17" i="71"/>
  <c r="AL56" i="67"/>
  <c r="AL92" i="67"/>
  <c r="AK90" i="67"/>
  <c r="AL89" i="67"/>
  <c r="AL64" i="67"/>
  <c r="AM41" i="67"/>
  <c r="AM47" i="67" s="1"/>
  <c r="AM49" i="67" s="1"/>
  <c r="BT167" i="66"/>
  <c r="BT92" i="66"/>
  <c r="BT109" i="66"/>
  <c r="BT55" i="66"/>
  <c r="BT13" i="66"/>
  <c r="BU1" i="66"/>
  <c r="BT51" i="66"/>
  <c r="BT29" i="66"/>
  <c r="BT79" i="66"/>
  <c r="BT56" i="66"/>
  <c r="BT54" i="66" s="1"/>
  <c r="BT63" i="66"/>
  <c r="BP52" i="67"/>
  <c r="BP38" i="67"/>
  <c r="BQ17" i="67"/>
  <c r="BP94" i="67"/>
  <c r="AL61" i="67"/>
  <c r="BS57" i="66"/>
  <c r="AW42" i="15"/>
  <c r="AU72" i="15"/>
  <c r="AX64" i="15"/>
  <c r="AX51" i="15"/>
  <c r="AX44" i="15"/>
  <c r="AX43" i="15"/>
  <c r="AX20" i="15"/>
  <c r="AX12" i="15"/>
  <c r="AX39" i="15"/>
  <c r="AY1" i="15"/>
  <c r="AV71" i="15"/>
  <c r="AV70" i="15"/>
  <c r="AV69" i="15"/>
  <c r="AV68" i="15"/>
  <c r="AV67" i="15"/>
  <c r="AV66" i="15"/>
  <c r="AV65" i="15"/>
  <c r="AW54" i="15"/>
  <c r="AW53" i="15"/>
  <c r="AW60" i="15"/>
  <c r="AW45" i="15"/>
  <c r="I3" i="3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BO58" i="67" l="1"/>
  <c r="BN48" i="71"/>
  <c r="BO45" i="71"/>
  <c r="BS86" i="70"/>
  <c r="BP24" i="71" s="1"/>
  <c r="BO34" i="71"/>
  <c r="BO98" i="71" s="1"/>
  <c r="BR88" i="70"/>
  <c r="BO39" i="71"/>
  <c r="BS82" i="70"/>
  <c r="BP20" i="71" s="1"/>
  <c r="BS80" i="70"/>
  <c r="BP18" i="71" s="1"/>
  <c r="BP33" i="71"/>
  <c r="BP34" i="71" s="1"/>
  <c r="BS87" i="70"/>
  <c r="BP25" i="71" s="1"/>
  <c r="BS83" i="70"/>
  <c r="BP21" i="71" s="1"/>
  <c r="BP97" i="71"/>
  <c r="BP57" i="71" s="1"/>
  <c r="BP58" i="71" s="1"/>
  <c r="BS85" i="70"/>
  <c r="BP23" i="71" s="1"/>
  <c r="BS81" i="70"/>
  <c r="BP19" i="71" s="1"/>
  <c r="BP46" i="71"/>
  <c r="BT75" i="70"/>
  <c r="BT84" i="70" s="1"/>
  <c r="BQ22" i="71" s="1"/>
  <c r="BT68" i="70"/>
  <c r="BT70" i="70"/>
  <c r="BT66" i="70"/>
  <c r="BT72" i="70"/>
  <c r="BT65" i="70"/>
  <c r="BT71" i="70"/>
  <c r="BT67" i="70"/>
  <c r="BT73" i="70"/>
  <c r="BT69" i="70"/>
  <c r="BO39" i="67"/>
  <c r="BN98" i="67"/>
  <c r="BN65" i="67"/>
  <c r="BS86" i="66"/>
  <c r="BP24" i="67" s="1"/>
  <c r="BP46" i="67"/>
  <c r="BS83" i="66"/>
  <c r="BP21" i="67" s="1"/>
  <c r="BS82" i="66"/>
  <c r="BP20" i="67" s="1"/>
  <c r="BS84" i="66"/>
  <c r="BP22" i="67" s="1"/>
  <c r="BS81" i="66"/>
  <c r="BP19" i="67" s="1"/>
  <c r="BS87" i="66"/>
  <c r="BP25" i="67" s="1"/>
  <c r="BP97" i="67"/>
  <c r="BP57" i="67" s="1"/>
  <c r="BS80" i="66"/>
  <c r="BS85" i="66"/>
  <c r="BP23" i="67" s="1"/>
  <c r="BP33" i="67"/>
  <c r="BN28" i="67" a="1"/>
  <c r="BN28" i="67" s="1"/>
  <c r="BN27" i="67" a="1"/>
  <c r="BN27" i="67" s="1"/>
  <c r="BN48" i="67" s="1"/>
  <c r="BN26" i="67"/>
  <c r="BN85" i="67" s="1"/>
  <c r="BN86" i="67" s="1"/>
  <c r="BO18" i="67"/>
  <c r="BR88" i="66"/>
  <c r="BO34" i="67"/>
  <c r="BO45" i="67"/>
  <c r="BT68" i="66"/>
  <c r="BT71" i="66"/>
  <c r="BT67" i="66"/>
  <c r="BT70" i="66"/>
  <c r="BT73" i="66"/>
  <c r="BT72" i="66"/>
  <c r="BT65" i="66"/>
  <c r="BT69" i="66"/>
  <c r="BT66" i="66"/>
  <c r="BT75" i="66"/>
  <c r="BO26" i="71"/>
  <c r="BO85" i="71" s="1"/>
  <c r="BO86" i="71" s="1"/>
  <c r="BO27" i="71" a="1"/>
  <c r="BO27" i="71" s="1"/>
  <c r="BO28" i="71" a="1"/>
  <c r="BO28" i="71" s="1"/>
  <c r="AK61" i="71"/>
  <c r="AK62" i="71" s="1"/>
  <c r="AK56" i="71"/>
  <c r="BT57" i="70"/>
  <c r="BU354" i="70"/>
  <c r="BU105" i="70"/>
  <c r="BU92" i="70"/>
  <c r="BU79" i="70"/>
  <c r="BU55" i="70"/>
  <c r="BU13" i="70"/>
  <c r="BU51" i="70"/>
  <c r="BU29" i="70"/>
  <c r="BU63" i="70"/>
  <c r="BU56" i="70"/>
  <c r="BV1" i="70"/>
  <c r="AK64" i="71"/>
  <c r="BQ94" i="71"/>
  <c r="BQ52" i="71"/>
  <c r="BQ38" i="71"/>
  <c r="BR17" i="71"/>
  <c r="AL41" i="71"/>
  <c r="AL47" i="71" s="1"/>
  <c r="AL49" i="71" s="1"/>
  <c r="AK88" i="71"/>
  <c r="AK91" i="71" s="1"/>
  <c r="AK89" i="71"/>
  <c r="BQ52" i="67"/>
  <c r="BQ38" i="67"/>
  <c r="BR17" i="67"/>
  <c r="AL90" i="67"/>
  <c r="AL62" i="67"/>
  <c r="BU109" i="66"/>
  <c r="BU167" i="66"/>
  <c r="BU92" i="66"/>
  <c r="BU55" i="66"/>
  <c r="BU13" i="66"/>
  <c r="BV1" i="66"/>
  <c r="BU51" i="66"/>
  <c r="BU29" i="66"/>
  <c r="BU63" i="66"/>
  <c r="BU56" i="66"/>
  <c r="BU79" i="66"/>
  <c r="AM42" i="67"/>
  <c r="BQ94" i="67"/>
  <c r="AM55" i="67"/>
  <c r="AM54" i="67"/>
  <c r="AM60" i="67" s="1"/>
  <c r="AM63" i="67" s="1"/>
  <c r="AM84" i="67"/>
  <c r="AM88" i="67" s="1"/>
  <c r="AM91" i="67" s="1"/>
  <c r="BT57" i="66"/>
  <c r="AX42" i="15"/>
  <c r="AY64" i="15"/>
  <c r="AY43" i="15"/>
  <c r="AY51" i="15"/>
  <c r="AY44" i="15"/>
  <c r="AY12" i="15"/>
  <c r="AY39" i="15"/>
  <c r="AZ1" i="15"/>
  <c r="AY20" i="15"/>
  <c r="AV72" i="15"/>
  <c r="AX45" i="15"/>
  <c r="AW71" i="15"/>
  <c r="AW69" i="15"/>
  <c r="AW67" i="15"/>
  <c r="AW65" i="15"/>
  <c r="AW68" i="15"/>
  <c r="AW66" i="15"/>
  <c r="AW70" i="15"/>
  <c r="AX53" i="15"/>
  <c r="AX54" i="15"/>
  <c r="AX60" i="15"/>
  <c r="BP58" i="67" l="1"/>
  <c r="BU54" i="66"/>
  <c r="BO48" i="71"/>
  <c r="BO65" i="71"/>
  <c r="BQ46" i="71"/>
  <c r="BT80" i="70"/>
  <c r="BQ18" i="71" s="1"/>
  <c r="BT82" i="70"/>
  <c r="BQ20" i="71" s="1"/>
  <c r="BT87" i="70"/>
  <c r="BQ25" i="71" s="1"/>
  <c r="BT85" i="70"/>
  <c r="BQ23" i="71" s="1"/>
  <c r="BQ97" i="71"/>
  <c r="BQ57" i="71" s="1"/>
  <c r="BQ58" i="71" s="1"/>
  <c r="BT83" i="70"/>
  <c r="BQ21" i="71" s="1"/>
  <c r="BT81" i="70"/>
  <c r="BQ19" i="71" s="1"/>
  <c r="BQ33" i="71"/>
  <c r="BQ34" i="71" s="1"/>
  <c r="BT86" i="70"/>
  <c r="BQ24" i="71" s="1"/>
  <c r="BP39" i="71"/>
  <c r="BP45" i="71"/>
  <c r="BS88" i="70"/>
  <c r="BU75" i="70"/>
  <c r="BU85" i="70" s="1"/>
  <c r="BR23" i="71" s="1"/>
  <c r="BU72" i="70"/>
  <c r="BU70" i="70"/>
  <c r="BU65" i="70"/>
  <c r="BU68" i="70"/>
  <c r="BU66" i="70"/>
  <c r="BU71" i="70"/>
  <c r="BU73" i="70"/>
  <c r="BU67" i="70"/>
  <c r="BU69" i="70"/>
  <c r="BP39" i="67"/>
  <c r="BO65" i="67"/>
  <c r="BO98" i="67"/>
  <c r="BP34" i="67"/>
  <c r="BP45" i="67"/>
  <c r="BT80" i="66"/>
  <c r="BT83" i="66"/>
  <c r="BQ21" i="67" s="1"/>
  <c r="BT85" i="66"/>
  <c r="BQ23" i="67" s="1"/>
  <c r="BT86" i="66"/>
  <c r="BQ24" i="67" s="1"/>
  <c r="BT81" i="66"/>
  <c r="BQ19" i="67" s="1"/>
  <c r="BT82" i="66"/>
  <c r="BQ20" i="67" s="1"/>
  <c r="BT84" i="66"/>
  <c r="BQ22" i="67" s="1"/>
  <c r="BT87" i="66"/>
  <c r="BQ25" i="67" s="1"/>
  <c r="BQ33" i="67"/>
  <c r="BQ46" i="67"/>
  <c r="BQ97" i="67"/>
  <c r="BQ57" i="67" s="1"/>
  <c r="BU69" i="66"/>
  <c r="BU72" i="66"/>
  <c r="BU68" i="66"/>
  <c r="BU65" i="66"/>
  <c r="BU66" i="66"/>
  <c r="BU71" i="66"/>
  <c r="BU73" i="66"/>
  <c r="BU67" i="66"/>
  <c r="BU70" i="66"/>
  <c r="BU75" i="66"/>
  <c r="BO26" i="67"/>
  <c r="BO85" i="67" s="1"/>
  <c r="BO86" i="67" s="1"/>
  <c r="BO28" i="67" a="1"/>
  <c r="BO28" i="67" s="1"/>
  <c r="BO27" i="67" a="1"/>
  <c r="BO27" i="67" s="1"/>
  <c r="BO48" i="67" s="1"/>
  <c r="BP18" i="67"/>
  <c r="BS88" i="66"/>
  <c r="BU57" i="70"/>
  <c r="BP65" i="71"/>
  <c r="BP98" i="71"/>
  <c r="BP27" i="71" a="1"/>
  <c r="BP27" i="71" s="1"/>
  <c r="BP28" i="71" a="1"/>
  <c r="BP28" i="71" s="1"/>
  <c r="BP26" i="71"/>
  <c r="BP85" i="71" s="1"/>
  <c r="BP86" i="71" s="1"/>
  <c r="BU54" i="70"/>
  <c r="AL54" i="71"/>
  <c r="AL55" i="71"/>
  <c r="AL84" i="71"/>
  <c r="AL88" i="71" s="1"/>
  <c r="AL91" i="71" s="1"/>
  <c r="BR94" i="71"/>
  <c r="AK90" i="71"/>
  <c r="AL42" i="71"/>
  <c r="BR52" i="71"/>
  <c r="BR38" i="71"/>
  <c r="BS17" i="71"/>
  <c r="BV354" i="70"/>
  <c r="BV92" i="70"/>
  <c r="BV55" i="70"/>
  <c r="BW1" i="70"/>
  <c r="BV51" i="70"/>
  <c r="BV105" i="70"/>
  <c r="BV63" i="70"/>
  <c r="BV56" i="70"/>
  <c r="BV29" i="70"/>
  <c r="BV79" i="70"/>
  <c r="BV13" i="70"/>
  <c r="AK92" i="71"/>
  <c r="BR94" i="67"/>
  <c r="AM89" i="67"/>
  <c r="AM92" i="67"/>
  <c r="AN41" i="67"/>
  <c r="AN47" i="67" s="1"/>
  <c r="AN49" i="67" s="1"/>
  <c r="BV109" i="66"/>
  <c r="BV167" i="66"/>
  <c r="BV92" i="66"/>
  <c r="BV79" i="66"/>
  <c r="BW1" i="66"/>
  <c r="BV51" i="66"/>
  <c r="BV29" i="66"/>
  <c r="BV63" i="66"/>
  <c r="BV56" i="66"/>
  <c r="BV55" i="66"/>
  <c r="BV13" i="66"/>
  <c r="BR52" i="67"/>
  <c r="BR38" i="67"/>
  <c r="BS17" i="67"/>
  <c r="AM64" i="67"/>
  <c r="AM61" i="67"/>
  <c r="AM56" i="67"/>
  <c r="BU57" i="66"/>
  <c r="AY42" i="15"/>
  <c r="AW72" i="15"/>
  <c r="AZ51" i="15"/>
  <c r="AZ44" i="15"/>
  <c r="AZ64" i="15"/>
  <c r="AZ43" i="15"/>
  <c r="AZ39" i="15"/>
  <c r="BA1" i="15"/>
  <c r="AZ12" i="15"/>
  <c r="AZ20" i="15"/>
  <c r="AX68" i="15"/>
  <c r="AX66" i="15"/>
  <c r="AX71" i="15"/>
  <c r="AX69" i="15"/>
  <c r="AX67" i="15"/>
  <c r="AX65" i="15"/>
  <c r="AX70" i="15"/>
  <c r="AY54" i="15"/>
  <c r="AY53" i="15"/>
  <c r="AY60" i="15"/>
  <c r="AY45" i="15"/>
  <c r="E86" i="3"/>
  <c r="A24" i="4" s="1"/>
  <c r="E85" i="3"/>
  <c r="A23" i="4" s="1"/>
  <c r="E84" i="3"/>
  <c r="A22" i="4" s="1"/>
  <c r="E83" i="3"/>
  <c r="A21" i="4" s="1"/>
  <c r="E81" i="3"/>
  <c r="A19" i="4" s="1"/>
  <c r="E80" i="3"/>
  <c r="A18" i="4" s="1"/>
  <c r="BQ58" i="67" l="1"/>
  <c r="BR46" i="71"/>
  <c r="BP48" i="71"/>
  <c r="BQ39" i="71"/>
  <c r="BQ45" i="71"/>
  <c r="BT88" i="70"/>
  <c r="BU83" i="70"/>
  <c r="BR21" i="71" s="1"/>
  <c r="BU84" i="70"/>
  <c r="BR22" i="71" s="1"/>
  <c r="BU86" i="70"/>
  <c r="BR24" i="71" s="1"/>
  <c r="BU80" i="70"/>
  <c r="BR18" i="71" s="1"/>
  <c r="BU87" i="70"/>
  <c r="BR25" i="71" s="1"/>
  <c r="BR97" i="71"/>
  <c r="BR57" i="71" s="1"/>
  <c r="BR58" i="71" s="1"/>
  <c r="BU82" i="70"/>
  <c r="BR20" i="71" s="1"/>
  <c r="BU81" i="70"/>
  <c r="BR19" i="71" s="1"/>
  <c r="BR33" i="71"/>
  <c r="BR34" i="71" s="1"/>
  <c r="BV75" i="70"/>
  <c r="BV87" i="70" s="1"/>
  <c r="BS25" i="71" s="1"/>
  <c r="BV68" i="70"/>
  <c r="BV72" i="70"/>
  <c r="BV66" i="70"/>
  <c r="BV70" i="70"/>
  <c r="BV69" i="70"/>
  <c r="BV73" i="70"/>
  <c r="BV71" i="70"/>
  <c r="BV67" i="70"/>
  <c r="BV65" i="70"/>
  <c r="BV54" i="66"/>
  <c r="BP98" i="67"/>
  <c r="BP65" i="67"/>
  <c r="BV69" i="66"/>
  <c r="BV68" i="66"/>
  <c r="BV73" i="66"/>
  <c r="BV71" i="66"/>
  <c r="BV72" i="66"/>
  <c r="BV70" i="66"/>
  <c r="BV65" i="66"/>
  <c r="BV66" i="66"/>
  <c r="BV67" i="66"/>
  <c r="BV75" i="66"/>
  <c r="BU84" i="66"/>
  <c r="BR22" i="67" s="1"/>
  <c r="BU86" i="66"/>
  <c r="BR24" i="67" s="1"/>
  <c r="BR97" i="67"/>
  <c r="BR57" i="67" s="1"/>
  <c r="BU85" i="66"/>
  <c r="BR23" i="67" s="1"/>
  <c r="BU82" i="66"/>
  <c r="BR20" i="67" s="1"/>
  <c r="BR33" i="67"/>
  <c r="BU80" i="66"/>
  <c r="BU83" i="66"/>
  <c r="BR21" i="67" s="1"/>
  <c r="BR46" i="67"/>
  <c r="BU87" i="66"/>
  <c r="BR25" i="67" s="1"/>
  <c r="BU81" i="66"/>
  <c r="BR19" i="67" s="1"/>
  <c r="BQ34" i="67"/>
  <c r="BQ45" i="67"/>
  <c r="BQ39" i="67"/>
  <c r="BP26" i="67"/>
  <c r="BP85" i="67" s="1"/>
  <c r="BP86" i="67" s="1"/>
  <c r="BP28" i="67" a="1"/>
  <c r="BP28" i="67" s="1"/>
  <c r="BP27" i="67" a="1"/>
  <c r="BP27" i="67" s="1"/>
  <c r="BP48" i="67" s="1"/>
  <c r="BQ18" i="67"/>
  <c r="BT88" i="66"/>
  <c r="BV54" i="70"/>
  <c r="BQ98" i="71"/>
  <c r="BQ65" i="71"/>
  <c r="BQ26" i="71"/>
  <c r="BQ85" i="71" s="1"/>
  <c r="BQ86" i="71" s="1"/>
  <c r="BQ27" i="71" a="1"/>
  <c r="BQ27" i="71" s="1"/>
  <c r="BQ28" i="71" a="1"/>
  <c r="BQ28" i="71" s="1"/>
  <c r="AL92" i="71"/>
  <c r="BS52" i="71"/>
  <c r="BS38" i="71"/>
  <c r="BT17" i="71"/>
  <c r="AL56" i="71"/>
  <c r="AL60" i="71"/>
  <c r="AL63" i="71" s="1"/>
  <c r="AL61" i="71"/>
  <c r="AL89" i="71"/>
  <c r="BW354" i="70"/>
  <c r="BW105" i="70"/>
  <c r="BW79" i="70"/>
  <c r="BW51" i="70"/>
  <c r="BW29" i="70"/>
  <c r="BW92" i="70"/>
  <c r="BW63" i="70"/>
  <c r="BW56" i="70"/>
  <c r="BW55" i="70"/>
  <c r="BW13" i="70"/>
  <c r="BX1" i="70"/>
  <c r="BV57" i="70"/>
  <c r="AM41" i="71"/>
  <c r="AM47" i="71" s="1"/>
  <c r="AM49" i="71" s="1"/>
  <c r="BS94" i="71"/>
  <c r="BS52" i="67"/>
  <c r="BS38" i="67"/>
  <c r="BT17" i="67"/>
  <c r="AM90" i="67"/>
  <c r="BS94" i="67"/>
  <c r="AN54" i="67"/>
  <c r="AN60" i="67" s="1"/>
  <c r="AN63" i="67" s="1"/>
  <c r="AN84" i="67"/>
  <c r="AN88" i="67" s="1"/>
  <c r="AN91" i="67" s="1"/>
  <c r="AN55" i="67"/>
  <c r="AM62" i="67"/>
  <c r="BW109" i="66"/>
  <c r="BW79" i="66"/>
  <c r="BW167" i="66"/>
  <c r="BW92" i="66"/>
  <c r="BW51" i="66"/>
  <c r="BW29" i="66"/>
  <c r="BW63" i="66"/>
  <c r="BW56" i="66"/>
  <c r="BX1" i="66"/>
  <c r="BW55" i="66"/>
  <c r="BW13" i="66"/>
  <c r="AN42" i="67"/>
  <c r="BV57" i="66"/>
  <c r="AZ45" i="15"/>
  <c r="AX72" i="15"/>
  <c r="BA64" i="15"/>
  <c r="BA43" i="15"/>
  <c r="BA51" i="15"/>
  <c r="BA12" i="15"/>
  <c r="BA39" i="15"/>
  <c r="BB1" i="15"/>
  <c r="BA20" i="15"/>
  <c r="BA44" i="15"/>
  <c r="AY71" i="15"/>
  <c r="AY69" i="15"/>
  <c r="AY68" i="15"/>
  <c r="AY67" i="15"/>
  <c r="AY66" i="15"/>
  <c r="AY65" i="15"/>
  <c r="AY70" i="15"/>
  <c r="AZ42" i="15"/>
  <c r="AZ53" i="15"/>
  <c r="AZ54" i="15"/>
  <c r="AZ60" i="15"/>
  <c r="BR58" i="67" l="1"/>
  <c r="BQ48" i="71"/>
  <c r="BU88" i="70"/>
  <c r="BS33" i="71"/>
  <c r="BS34" i="71" s="1"/>
  <c r="BV81" i="70"/>
  <c r="BS19" i="71" s="1"/>
  <c r="BV80" i="70"/>
  <c r="BS18" i="71" s="1"/>
  <c r="BV83" i="70"/>
  <c r="BS21" i="71" s="1"/>
  <c r="BR45" i="71"/>
  <c r="BR39" i="71"/>
  <c r="BS46" i="71"/>
  <c r="BV82" i="70"/>
  <c r="BS20" i="71" s="1"/>
  <c r="BV86" i="70"/>
  <c r="BS24" i="71" s="1"/>
  <c r="BV84" i="70"/>
  <c r="BS22" i="71" s="1"/>
  <c r="BS97" i="71"/>
  <c r="BS57" i="71" s="1"/>
  <c r="BS58" i="71" s="1"/>
  <c r="BV85" i="70"/>
  <c r="BS23" i="71" s="1"/>
  <c r="BW75" i="70"/>
  <c r="BT46" i="71" s="1"/>
  <c r="BW68" i="70"/>
  <c r="BW70" i="70"/>
  <c r="BW72" i="70"/>
  <c r="BW66" i="70"/>
  <c r="BW69" i="70"/>
  <c r="BW71" i="70"/>
  <c r="BW73" i="70"/>
  <c r="BW67" i="70"/>
  <c r="BW65" i="70"/>
  <c r="BR39" i="67"/>
  <c r="BW54" i="66"/>
  <c r="BR18" i="67"/>
  <c r="BU88" i="66"/>
  <c r="BW72" i="66"/>
  <c r="BW68" i="66"/>
  <c r="BW71" i="66"/>
  <c r="BW65" i="66"/>
  <c r="BW70" i="66"/>
  <c r="BW67" i="66"/>
  <c r="BW66" i="66"/>
  <c r="BW69" i="66"/>
  <c r="BW73" i="66"/>
  <c r="BW75" i="66"/>
  <c r="BQ26" i="67"/>
  <c r="BQ85" i="67" s="1"/>
  <c r="BQ86" i="67" s="1"/>
  <c r="BQ27" i="67" a="1"/>
  <c r="BQ27" i="67" s="1"/>
  <c r="BQ48" i="67" s="1"/>
  <c r="BQ28" i="67" a="1"/>
  <c r="BQ28" i="67" s="1"/>
  <c r="BQ98" i="67"/>
  <c r="BQ65" i="67"/>
  <c r="BR34" i="67"/>
  <c r="BR45" i="67"/>
  <c r="BV86" i="66"/>
  <c r="BS24" i="67" s="1"/>
  <c r="BS33" i="67"/>
  <c r="BV82" i="66"/>
  <c r="BS20" i="67" s="1"/>
  <c r="BV85" i="66"/>
  <c r="BS23" i="67" s="1"/>
  <c r="BV83" i="66"/>
  <c r="BS21" i="67" s="1"/>
  <c r="BV87" i="66"/>
  <c r="BS25" i="67" s="1"/>
  <c r="BS46" i="67"/>
  <c r="BV84" i="66"/>
  <c r="BS22" i="67" s="1"/>
  <c r="BV81" i="66"/>
  <c r="BS19" i="67" s="1"/>
  <c r="BS97" i="67"/>
  <c r="BS57" i="67" s="1"/>
  <c r="BV80" i="66"/>
  <c r="BR65" i="71"/>
  <c r="BR98" i="71"/>
  <c r="BW54" i="70"/>
  <c r="BR26" i="71"/>
  <c r="BR85" i="71" s="1"/>
  <c r="BR86" i="71" s="1"/>
  <c r="BR27" i="71" a="1"/>
  <c r="BR27" i="71" s="1"/>
  <c r="BR28" i="71" a="1"/>
  <c r="BR28" i="71" s="1"/>
  <c r="AL90" i="71"/>
  <c r="AL64" i="71"/>
  <c r="AM42" i="71"/>
  <c r="BT52" i="71"/>
  <c r="BT38" i="71"/>
  <c r="BU17" i="71"/>
  <c r="BT94" i="71"/>
  <c r="BX354" i="70"/>
  <c r="BX105" i="70"/>
  <c r="BX79" i="70"/>
  <c r="BX51" i="70"/>
  <c r="BX92" i="70"/>
  <c r="BX63" i="70"/>
  <c r="BX56" i="70"/>
  <c r="BX55" i="70"/>
  <c r="BX13" i="70"/>
  <c r="BX29" i="70"/>
  <c r="BY1" i="70"/>
  <c r="AL62" i="71"/>
  <c r="AM54" i="71"/>
  <c r="AM60" i="71" s="1"/>
  <c r="AM63" i="71" s="1"/>
  <c r="AM84" i="71"/>
  <c r="AM88" i="71" s="1"/>
  <c r="AM91" i="71" s="1"/>
  <c r="AM55" i="71"/>
  <c r="BW57" i="70"/>
  <c r="BX167" i="66"/>
  <c r="BX92" i="66"/>
  <c r="BX79" i="66"/>
  <c r="BX63" i="66"/>
  <c r="BX56" i="66"/>
  <c r="BX55" i="66"/>
  <c r="BX13" i="66"/>
  <c r="BX109" i="66"/>
  <c r="BX51" i="66"/>
  <c r="BX29" i="66"/>
  <c r="BY1" i="66"/>
  <c r="AN92" i="67"/>
  <c r="AN89" i="67"/>
  <c r="AN64" i="67"/>
  <c r="BT38" i="67"/>
  <c r="BT52" i="67"/>
  <c r="BU17" i="67"/>
  <c r="BT94" i="67"/>
  <c r="AO41" i="67"/>
  <c r="AO47" i="67" s="1"/>
  <c r="AO49" i="67" s="1"/>
  <c r="AN61" i="67"/>
  <c r="AN56" i="67"/>
  <c r="BW57" i="66"/>
  <c r="BA45" i="15"/>
  <c r="AY72" i="15"/>
  <c r="BB39" i="15"/>
  <c r="BB51" i="15"/>
  <c r="BB44" i="15"/>
  <c r="BC1" i="15"/>
  <c r="BB20" i="15"/>
  <c r="BB64" i="15"/>
  <c r="BB43" i="15"/>
  <c r="BB12" i="15"/>
  <c r="AZ71" i="15"/>
  <c r="AZ69" i="15"/>
  <c r="AZ68" i="15"/>
  <c r="AZ67" i="15"/>
  <c r="AZ66" i="15"/>
  <c r="AZ65" i="15"/>
  <c r="AZ70" i="15"/>
  <c r="BA53" i="15"/>
  <c r="BA54" i="15"/>
  <c r="BA60" i="15"/>
  <c r="BA42" i="15"/>
  <c r="BS58" i="67" l="1"/>
  <c r="BR48" i="71"/>
  <c r="BW81" i="70"/>
  <c r="BT19" i="71" s="1"/>
  <c r="BW84" i="70"/>
  <c r="BT22" i="71" s="1"/>
  <c r="BW85" i="70"/>
  <c r="BT23" i="71" s="1"/>
  <c r="BW80" i="70"/>
  <c r="BT18" i="71" s="1"/>
  <c r="BW82" i="70"/>
  <c r="BT20" i="71" s="1"/>
  <c r="BW83" i="70"/>
  <c r="BT21" i="71" s="1"/>
  <c r="BW87" i="70"/>
  <c r="BT25" i="71" s="1"/>
  <c r="BT97" i="71"/>
  <c r="BT57" i="71" s="1"/>
  <c r="BT58" i="71" s="1"/>
  <c r="BT33" i="71"/>
  <c r="BT34" i="71" s="1"/>
  <c r="BW86" i="70"/>
  <c r="BT24" i="71" s="1"/>
  <c r="BS45" i="71"/>
  <c r="BV88" i="70"/>
  <c r="BS39" i="71"/>
  <c r="BX75" i="70"/>
  <c r="BU97" i="71" s="1"/>
  <c r="BU57" i="71" s="1"/>
  <c r="BX72" i="70"/>
  <c r="BX65" i="70"/>
  <c r="BX68" i="70"/>
  <c r="BX69" i="70"/>
  <c r="BX67" i="70"/>
  <c r="BX70" i="70"/>
  <c r="BX71" i="70"/>
  <c r="BX66" i="70"/>
  <c r="BX73" i="70"/>
  <c r="BX54" i="66"/>
  <c r="BS39" i="67"/>
  <c r="BS34" i="67"/>
  <c r="BS45" i="67"/>
  <c r="BX68" i="66"/>
  <c r="BX69" i="66"/>
  <c r="BX67" i="66"/>
  <c r="BX72" i="66"/>
  <c r="BX70" i="66"/>
  <c r="BX73" i="66"/>
  <c r="BX66" i="66"/>
  <c r="BX65" i="66"/>
  <c r="BX71" i="66"/>
  <c r="BX75" i="66"/>
  <c r="BS18" i="67"/>
  <c r="BV88" i="66"/>
  <c r="BR27" i="67" a="1"/>
  <c r="BR27" i="67" s="1"/>
  <c r="BR48" i="67" s="1"/>
  <c r="BR26" i="67"/>
  <c r="BR85" i="67" s="1"/>
  <c r="BR86" i="67" s="1"/>
  <c r="BR28" i="67" a="1"/>
  <c r="BR28" i="67" s="1"/>
  <c r="BR65" i="67"/>
  <c r="BR98" i="67"/>
  <c r="BW82" i="66"/>
  <c r="BT20" i="67" s="1"/>
  <c r="BW84" i="66"/>
  <c r="BT22" i="67" s="1"/>
  <c r="BW86" i="66"/>
  <c r="BT24" i="67" s="1"/>
  <c r="BW85" i="66"/>
  <c r="BT23" i="67" s="1"/>
  <c r="BW81" i="66"/>
  <c r="BT19" i="67" s="1"/>
  <c r="BT97" i="67"/>
  <c r="BT57" i="67" s="1"/>
  <c r="BW83" i="66"/>
  <c r="BT21" i="67" s="1"/>
  <c r="BW80" i="66"/>
  <c r="BT33" i="67"/>
  <c r="BW87" i="66"/>
  <c r="BT25" i="67" s="1"/>
  <c r="BT46" i="67"/>
  <c r="BS98" i="71"/>
  <c r="BS65" i="71"/>
  <c r="BX57" i="70"/>
  <c r="BS27" i="71" a="1"/>
  <c r="BS27" i="71" s="1"/>
  <c r="BS28" i="71" a="1"/>
  <c r="BS28" i="71" s="1"/>
  <c r="BS26" i="71"/>
  <c r="BS85" i="71" s="1"/>
  <c r="BS86" i="71" s="1"/>
  <c r="BY92" i="70"/>
  <c r="BY63" i="70"/>
  <c r="BY56" i="70"/>
  <c r="BY354" i="70"/>
  <c r="BY105" i="70"/>
  <c r="BY55" i="70"/>
  <c r="BY79" i="70"/>
  <c r="BZ1" i="70"/>
  <c r="BY29" i="70"/>
  <c r="BY51" i="70"/>
  <c r="BY13" i="70"/>
  <c r="AM92" i="71"/>
  <c r="AN41" i="71"/>
  <c r="AN47" i="71" s="1"/>
  <c r="AN49" i="71" s="1"/>
  <c r="BU52" i="71"/>
  <c r="BU38" i="71"/>
  <c r="BV17" i="71"/>
  <c r="AM64" i="71"/>
  <c r="BU94" i="71"/>
  <c r="AM89" i="71"/>
  <c r="AM56" i="71"/>
  <c r="AM61" i="71"/>
  <c r="BX54" i="70"/>
  <c r="AO42" i="67"/>
  <c r="AP41" i="67" s="1"/>
  <c r="AP47" i="67" s="1"/>
  <c r="AP49" i="67" s="1"/>
  <c r="BU94" i="67"/>
  <c r="AN90" i="67"/>
  <c r="BY167" i="66"/>
  <c r="BY109" i="66"/>
  <c r="BY79" i="66"/>
  <c r="BY92" i="66"/>
  <c r="BY55" i="66"/>
  <c r="BY13" i="66"/>
  <c r="BZ1" i="66"/>
  <c r="BY63" i="66"/>
  <c r="BY56" i="66"/>
  <c r="BY29" i="66"/>
  <c r="BY51" i="66"/>
  <c r="AN62" i="67"/>
  <c r="BU38" i="67"/>
  <c r="BU52" i="67"/>
  <c r="BV17" i="67"/>
  <c r="AO84" i="67"/>
  <c r="AO88" i="67" s="1"/>
  <c r="AO91" i="67" s="1"/>
  <c r="AO55" i="67"/>
  <c r="AO54" i="67"/>
  <c r="AO60" i="67" s="1"/>
  <c r="AO63" i="67" s="1"/>
  <c r="BX57" i="66"/>
  <c r="BB45" i="15"/>
  <c r="AZ72" i="15"/>
  <c r="BC64" i="15"/>
  <c r="BC51" i="15"/>
  <c r="BC44" i="15"/>
  <c r="BC39" i="15"/>
  <c r="BD1" i="15"/>
  <c r="BC20" i="15"/>
  <c r="BC43" i="15"/>
  <c r="BC12" i="15"/>
  <c r="BB42" i="15"/>
  <c r="BA68" i="15"/>
  <c r="BA66" i="15"/>
  <c r="BA69" i="15"/>
  <c r="BA67" i="15"/>
  <c r="BA71" i="15"/>
  <c r="BA65" i="15"/>
  <c r="BA70" i="15"/>
  <c r="BB53" i="15"/>
  <c r="BB54" i="15"/>
  <c r="BB60" i="15"/>
  <c r="BT58" i="67" l="1"/>
  <c r="BS48" i="71"/>
  <c r="BX86" i="70"/>
  <c r="BU24" i="71" s="1"/>
  <c r="BU33" i="71"/>
  <c r="BU34" i="71" s="1"/>
  <c r="BU46" i="71"/>
  <c r="BX84" i="70"/>
  <c r="BU22" i="71" s="1"/>
  <c r="BX81" i="70"/>
  <c r="BU19" i="71" s="1"/>
  <c r="BT39" i="71"/>
  <c r="BU39" i="71" s="1"/>
  <c r="BT45" i="71"/>
  <c r="BW88" i="70"/>
  <c r="BU58" i="71"/>
  <c r="BX87" i="70"/>
  <c r="BU25" i="71" s="1"/>
  <c r="BX82" i="70"/>
  <c r="BU20" i="71" s="1"/>
  <c r="BX80" i="70"/>
  <c r="BU18" i="71" s="1"/>
  <c r="BX83" i="70"/>
  <c r="BU21" i="71" s="1"/>
  <c r="BX85" i="70"/>
  <c r="BU23" i="71" s="1"/>
  <c r="BY75" i="70"/>
  <c r="BV97" i="71" s="1"/>
  <c r="BV57" i="71" s="1"/>
  <c r="BY66" i="70"/>
  <c r="BY70" i="70"/>
  <c r="BY65" i="70"/>
  <c r="BY69" i="70"/>
  <c r="BY72" i="70"/>
  <c r="BY68" i="70"/>
  <c r="BY67" i="70"/>
  <c r="BY73" i="70"/>
  <c r="BY71" i="70"/>
  <c r="BT18" i="67"/>
  <c r="BW88" i="66"/>
  <c r="BY71" i="66"/>
  <c r="BY72" i="66"/>
  <c r="BY67" i="66"/>
  <c r="BY65" i="66"/>
  <c r="BY70" i="66"/>
  <c r="BY69" i="66"/>
  <c r="BY73" i="66"/>
  <c r="BY68" i="66"/>
  <c r="BY66" i="66"/>
  <c r="BY75" i="66"/>
  <c r="BS26" i="67"/>
  <c r="BS85" i="67" s="1"/>
  <c r="BS86" i="67" s="1"/>
  <c r="BS28" i="67" a="1"/>
  <c r="BS28" i="67" s="1"/>
  <c r="BS27" i="67" a="1"/>
  <c r="BS27" i="67" s="1"/>
  <c r="BS48" i="67" s="1"/>
  <c r="BS98" i="67"/>
  <c r="BS65" i="67"/>
  <c r="BY57" i="66"/>
  <c r="BT39" i="67"/>
  <c r="BX87" i="66"/>
  <c r="BU25" i="67" s="1"/>
  <c r="BU97" i="67"/>
  <c r="BU57" i="67" s="1"/>
  <c r="BX81" i="66"/>
  <c r="BU19" i="67" s="1"/>
  <c r="BX80" i="66"/>
  <c r="BX86" i="66"/>
  <c r="BU24" i="67" s="1"/>
  <c r="BU33" i="67"/>
  <c r="BX85" i="66"/>
  <c r="BU23" i="67" s="1"/>
  <c r="BX83" i="66"/>
  <c r="BU21" i="67" s="1"/>
  <c r="BU46" i="67"/>
  <c r="BX82" i="66"/>
  <c r="BU20" i="67" s="1"/>
  <c r="BX84" i="66"/>
  <c r="BU22" i="67" s="1"/>
  <c r="BT45" i="67"/>
  <c r="BT34" i="67"/>
  <c r="BT98" i="71"/>
  <c r="BT65" i="71"/>
  <c r="BY54" i="70"/>
  <c r="BT27" i="71" a="1"/>
  <c r="BT27" i="71" s="1"/>
  <c r="BT28" i="71" a="1"/>
  <c r="BT28" i="71" s="1"/>
  <c r="BT26" i="71"/>
  <c r="BT85" i="71" s="1"/>
  <c r="BT86" i="71" s="1"/>
  <c r="AN55" i="71"/>
  <c r="AN54" i="71"/>
  <c r="AN60" i="71" s="1"/>
  <c r="AN63" i="71" s="1"/>
  <c r="AN84" i="71"/>
  <c r="AN88" i="71" s="1"/>
  <c r="AN91" i="71" s="1"/>
  <c r="AM62" i="71"/>
  <c r="AN42" i="71"/>
  <c r="BZ92" i="70"/>
  <c r="BZ63" i="70"/>
  <c r="BZ354" i="70"/>
  <c r="BZ105" i="70"/>
  <c r="BZ55" i="70"/>
  <c r="BZ79" i="70"/>
  <c r="BZ51" i="70"/>
  <c r="BZ29" i="70"/>
  <c r="BZ56" i="70"/>
  <c r="BZ13" i="70"/>
  <c r="CA1" i="70"/>
  <c r="BV94" i="71"/>
  <c r="AM90" i="71"/>
  <c r="BV52" i="71"/>
  <c r="BV38" i="71"/>
  <c r="BW17" i="71"/>
  <c r="BY57" i="70"/>
  <c r="BV94" i="67"/>
  <c r="AO64" i="67"/>
  <c r="AO61" i="67"/>
  <c r="BZ167" i="66"/>
  <c r="BZ92" i="66"/>
  <c r="BZ109" i="66"/>
  <c r="BZ55" i="66"/>
  <c r="BZ13" i="66"/>
  <c r="CA1" i="66"/>
  <c r="BZ79" i="66"/>
  <c r="BZ51" i="66"/>
  <c r="BZ29" i="66"/>
  <c r="BZ56" i="66"/>
  <c r="BZ63" i="66"/>
  <c r="AO92" i="67"/>
  <c r="AP55" i="67"/>
  <c r="AP84" i="67"/>
  <c r="AP88" i="67" s="1"/>
  <c r="AP91" i="67" s="1"/>
  <c r="AP54" i="67"/>
  <c r="AP60" i="67" s="1"/>
  <c r="AP63" i="67" s="1"/>
  <c r="AO89" i="67"/>
  <c r="BV38" i="67"/>
  <c r="BV52" i="67"/>
  <c r="BW17" i="67"/>
  <c r="AP42" i="67"/>
  <c r="BY54" i="66"/>
  <c r="AO56" i="67"/>
  <c r="BC45" i="15"/>
  <c r="BA72" i="15"/>
  <c r="BC53" i="15"/>
  <c r="BC54" i="15"/>
  <c r="BC60" i="15"/>
  <c r="BC42" i="15"/>
  <c r="BD51" i="15"/>
  <c r="BD44" i="15"/>
  <c r="BD64" i="15"/>
  <c r="BD43" i="15"/>
  <c r="BD39" i="15"/>
  <c r="BE1" i="15"/>
  <c r="BD20" i="15"/>
  <c r="BD12" i="15"/>
  <c r="BB71" i="15"/>
  <c r="BB69" i="15"/>
  <c r="BB67" i="15"/>
  <c r="BB65" i="15"/>
  <c r="BB66" i="15"/>
  <c r="BB68" i="15"/>
  <c r="BB70" i="15"/>
  <c r="H60" i="3"/>
  <c r="BZ54" i="66" l="1"/>
  <c r="BU58" i="67"/>
  <c r="BV58" i="71"/>
  <c r="BT48" i="71"/>
  <c r="BU45" i="71"/>
  <c r="BX88" i="70"/>
  <c r="BY80" i="70"/>
  <c r="BV18" i="71" s="1"/>
  <c r="BY81" i="70"/>
  <c r="BV19" i="71" s="1"/>
  <c r="BY85" i="70"/>
  <c r="BV23" i="71" s="1"/>
  <c r="BY84" i="70"/>
  <c r="BV22" i="71" s="1"/>
  <c r="BV46" i="71"/>
  <c r="BY83" i="70"/>
  <c r="BV21" i="71" s="1"/>
  <c r="BV33" i="71"/>
  <c r="BV34" i="71" s="1"/>
  <c r="BY82" i="70"/>
  <c r="BV20" i="71" s="1"/>
  <c r="BY86" i="70"/>
  <c r="BV24" i="71" s="1"/>
  <c r="BY87" i="70"/>
  <c r="BV25" i="71" s="1"/>
  <c r="BZ75" i="70"/>
  <c r="BZ81" i="70" s="1"/>
  <c r="BW19" i="71" s="1"/>
  <c r="BZ70" i="70"/>
  <c r="BZ68" i="70"/>
  <c r="BZ72" i="70"/>
  <c r="BZ65" i="70"/>
  <c r="BZ67" i="70"/>
  <c r="BZ66" i="70"/>
  <c r="BZ73" i="70"/>
  <c r="BZ69" i="70"/>
  <c r="BZ71" i="70"/>
  <c r="BU39" i="67"/>
  <c r="BT98" i="67"/>
  <c r="BT65" i="67"/>
  <c r="BZ69" i="66"/>
  <c r="BZ72" i="66"/>
  <c r="BZ65" i="66"/>
  <c r="BZ67" i="66"/>
  <c r="BZ66" i="66"/>
  <c r="BZ68" i="66"/>
  <c r="BZ73" i="66"/>
  <c r="BZ70" i="66"/>
  <c r="BZ71" i="66"/>
  <c r="BZ75" i="66"/>
  <c r="BU45" i="67"/>
  <c r="BU34" i="67"/>
  <c r="BT28" i="67" a="1"/>
  <c r="BT28" i="67" s="1"/>
  <c r="BT26" i="67"/>
  <c r="BT85" i="67" s="1"/>
  <c r="BT86" i="67" s="1"/>
  <c r="BT27" i="67" a="1"/>
  <c r="BT27" i="67" s="1"/>
  <c r="BT48" i="67" s="1"/>
  <c r="BU18" i="67"/>
  <c r="BX88" i="66"/>
  <c r="BY81" i="66"/>
  <c r="BV19" i="67" s="1"/>
  <c r="BY84" i="66"/>
  <c r="BV22" i="67" s="1"/>
  <c r="BV97" i="67"/>
  <c r="BV57" i="67" s="1"/>
  <c r="BY80" i="66"/>
  <c r="BV33" i="67"/>
  <c r="BY86" i="66"/>
  <c r="BV24" i="67" s="1"/>
  <c r="BV46" i="67"/>
  <c r="BY83" i="66"/>
  <c r="BV21" i="67" s="1"/>
  <c r="BY82" i="66"/>
  <c r="BV20" i="67" s="1"/>
  <c r="BY87" i="66"/>
  <c r="BV25" i="67" s="1"/>
  <c r="BY85" i="66"/>
  <c r="BV23" i="67" s="1"/>
  <c r="BZ57" i="70"/>
  <c r="BV39" i="71"/>
  <c r="BU65" i="71"/>
  <c r="BU98" i="71"/>
  <c r="BU27" i="71" a="1"/>
  <c r="BU27" i="71" s="1"/>
  <c r="BU28" i="71" a="1"/>
  <c r="BU28" i="71" s="1"/>
  <c r="BU26" i="71"/>
  <c r="BU85" i="71" s="1"/>
  <c r="BU86" i="71" s="1"/>
  <c r="AN89" i="71"/>
  <c r="AN90" i="71" s="1"/>
  <c r="AN56" i="71"/>
  <c r="AN61" i="71"/>
  <c r="AN62" i="71" s="1"/>
  <c r="BZ54" i="70"/>
  <c r="AN92" i="71"/>
  <c r="BW94" i="71"/>
  <c r="AN64" i="71"/>
  <c r="CA354" i="70"/>
  <c r="CA105" i="70"/>
  <c r="CA92" i="70"/>
  <c r="CA79" i="70"/>
  <c r="CA55" i="70"/>
  <c r="CA13" i="70"/>
  <c r="CA51" i="70"/>
  <c r="CA29" i="70"/>
  <c r="CA56" i="70"/>
  <c r="CA63" i="70"/>
  <c r="CB1" i="70"/>
  <c r="BW52" i="71"/>
  <c r="BW38" i="71"/>
  <c r="BX17" i="71"/>
  <c r="AO41" i="71"/>
  <c r="AO47" i="71" s="1"/>
  <c r="AO49" i="71" s="1"/>
  <c r="AP64" i="67"/>
  <c r="AP92" i="67"/>
  <c r="AO90" i="67"/>
  <c r="AP89" i="67"/>
  <c r="BZ57" i="66"/>
  <c r="AQ41" i="67"/>
  <c r="AQ47" i="67" s="1"/>
  <c r="AQ49" i="67" s="1"/>
  <c r="BW94" i="67"/>
  <c r="BW52" i="67"/>
  <c r="BW38" i="67"/>
  <c r="BX17" i="67"/>
  <c r="AP56" i="67"/>
  <c r="CA109" i="66"/>
  <c r="CA167" i="66"/>
  <c r="CA92" i="66"/>
  <c r="CA55" i="66"/>
  <c r="CA13" i="66"/>
  <c r="CB1" i="66"/>
  <c r="CA79" i="66"/>
  <c r="CA51" i="66"/>
  <c r="CA29" i="66"/>
  <c r="CA63" i="66"/>
  <c r="CA56" i="66"/>
  <c r="AO62" i="67"/>
  <c r="AP61" i="67"/>
  <c r="BD45" i="15"/>
  <c r="BB72" i="15"/>
  <c r="BC71" i="15"/>
  <c r="BC69" i="15"/>
  <c r="BC68" i="15"/>
  <c r="BC67" i="15"/>
  <c r="BC66" i="15"/>
  <c r="BC65" i="15"/>
  <c r="BC70" i="15"/>
  <c r="BE51" i="15"/>
  <c r="BE44" i="15"/>
  <c r="BE64" i="15"/>
  <c r="BE43" i="15"/>
  <c r="BF1" i="15"/>
  <c r="BE20" i="15"/>
  <c r="BE12" i="15"/>
  <c r="BE39" i="15"/>
  <c r="BD42" i="15"/>
  <c r="BD53" i="15"/>
  <c r="BD54" i="15"/>
  <c r="BD60" i="15"/>
  <c r="BV58" i="67" l="1"/>
  <c r="BV45" i="71"/>
  <c r="BU48" i="71"/>
  <c r="BW46" i="71"/>
  <c r="BZ80" i="70"/>
  <c r="BW18" i="71" s="1"/>
  <c r="BZ84" i="70"/>
  <c r="BW22" i="71" s="1"/>
  <c r="BZ86" i="70"/>
  <c r="BW24" i="71" s="1"/>
  <c r="BZ87" i="70"/>
  <c r="BW25" i="71" s="1"/>
  <c r="BZ82" i="70"/>
  <c r="BW20" i="71" s="1"/>
  <c r="BW33" i="71"/>
  <c r="BW34" i="71" s="1"/>
  <c r="BY88" i="70"/>
  <c r="BZ85" i="70"/>
  <c r="BW23" i="71" s="1"/>
  <c r="BZ83" i="70"/>
  <c r="BW21" i="71" s="1"/>
  <c r="BW97" i="71"/>
  <c r="BW57" i="71" s="1"/>
  <c r="BW58" i="71" s="1"/>
  <c r="CA75" i="70"/>
  <c r="CA82" i="70" s="1"/>
  <c r="BX20" i="71" s="1"/>
  <c r="CA70" i="70"/>
  <c r="CA72" i="70"/>
  <c r="CA65" i="70"/>
  <c r="CA68" i="70"/>
  <c r="CA66" i="70"/>
  <c r="CA67" i="70"/>
  <c r="CA71" i="70"/>
  <c r="CA73" i="70"/>
  <c r="CA69" i="70"/>
  <c r="BV39" i="67"/>
  <c r="CA54" i="66"/>
  <c r="BU98" i="67"/>
  <c r="BU65" i="67"/>
  <c r="CA66" i="66"/>
  <c r="CA65" i="66"/>
  <c r="CA71" i="66"/>
  <c r="CA73" i="66"/>
  <c r="CA67" i="66"/>
  <c r="CA69" i="66"/>
  <c r="CA72" i="66"/>
  <c r="CA68" i="66"/>
  <c r="CA70" i="66"/>
  <c r="CA75" i="66"/>
  <c r="CA57" i="66"/>
  <c r="BV45" i="67"/>
  <c r="BV34" i="67"/>
  <c r="BU26" i="67"/>
  <c r="BU85" i="67" s="1"/>
  <c r="BU86" i="67" s="1"/>
  <c r="BU28" i="67" a="1"/>
  <c r="BU28" i="67" s="1"/>
  <c r="BU27" i="67" a="1"/>
  <c r="BU27" i="67" s="1"/>
  <c r="BU48" i="67" s="1"/>
  <c r="BW46" i="67"/>
  <c r="BZ84" i="66"/>
  <c r="BW22" i="67" s="1"/>
  <c r="BZ86" i="66"/>
  <c r="BW24" i="67" s="1"/>
  <c r="BW97" i="67"/>
  <c r="BW57" i="67" s="1"/>
  <c r="BZ83" i="66"/>
  <c r="BW21" i="67" s="1"/>
  <c r="BW33" i="67"/>
  <c r="BZ87" i="66"/>
  <c r="BW25" i="67" s="1"/>
  <c r="BZ80" i="66"/>
  <c r="BZ82" i="66"/>
  <c r="BW20" i="67" s="1"/>
  <c r="BZ81" i="66"/>
  <c r="BW19" i="67" s="1"/>
  <c r="BZ85" i="66"/>
  <c r="BW23" i="67" s="1"/>
  <c r="BV18" i="67"/>
  <c r="BY88" i="66"/>
  <c r="CA54" i="70"/>
  <c r="BV26" i="71"/>
  <c r="BV85" i="71" s="1"/>
  <c r="BV86" i="71" s="1"/>
  <c r="BV28" i="71" a="1"/>
  <c r="BV28" i="71" s="1"/>
  <c r="BV27" i="71" a="1"/>
  <c r="BV27" i="71" s="1"/>
  <c r="BV98" i="71"/>
  <c r="BV65" i="71"/>
  <c r="BX52" i="71"/>
  <c r="BX38" i="71"/>
  <c r="BY17" i="71"/>
  <c r="BX94" i="71"/>
  <c r="AO54" i="71"/>
  <c r="AO84" i="71"/>
  <c r="AO55" i="71"/>
  <c r="CA57" i="70"/>
  <c r="CB354" i="70"/>
  <c r="CB105" i="70"/>
  <c r="CB92" i="70"/>
  <c r="CB55" i="70"/>
  <c r="CC1" i="70"/>
  <c r="CB79" i="70"/>
  <c r="CB51" i="70"/>
  <c r="CB56" i="70"/>
  <c r="CB63" i="70"/>
  <c r="CB13" i="70"/>
  <c r="CB29" i="70"/>
  <c r="AO42" i="71"/>
  <c r="CB109" i="66"/>
  <c r="CB92" i="66"/>
  <c r="CB79" i="66"/>
  <c r="CB167" i="66"/>
  <c r="CC1" i="66"/>
  <c r="CB51" i="66"/>
  <c r="CB29" i="66"/>
  <c r="CB63" i="66"/>
  <c r="CB56" i="66"/>
  <c r="CB55" i="66"/>
  <c r="CB13" i="66"/>
  <c r="BX52" i="67"/>
  <c r="BX38" i="67"/>
  <c r="BY17" i="67"/>
  <c r="AQ42" i="67"/>
  <c r="AQ84" i="67"/>
  <c r="AQ88" i="67" s="1"/>
  <c r="AQ91" i="67" s="1"/>
  <c r="AQ54" i="67"/>
  <c r="AQ60" i="67" s="1"/>
  <c r="AQ63" i="67" s="1"/>
  <c r="AQ55" i="67"/>
  <c r="AP62" i="67"/>
  <c r="BX94" i="67"/>
  <c r="AP90" i="67"/>
  <c r="BE45" i="15"/>
  <c r="BC72" i="15"/>
  <c r="BF64" i="15"/>
  <c r="BF51" i="15"/>
  <c r="BF44" i="15"/>
  <c r="BF20" i="15"/>
  <c r="BF12" i="15"/>
  <c r="BF43" i="15"/>
  <c r="BF45" i="15" s="1"/>
  <c r="BF39" i="15"/>
  <c r="BG1" i="15"/>
  <c r="BE54" i="15"/>
  <c r="BE53" i="15"/>
  <c r="BE60" i="15"/>
  <c r="BD71" i="15"/>
  <c r="BD70" i="15"/>
  <c r="BD69" i="15"/>
  <c r="BD68" i="15"/>
  <c r="BD67" i="15"/>
  <c r="BD66" i="15"/>
  <c r="BD65" i="15"/>
  <c r="BE42" i="15"/>
  <c r="BW58" i="67" l="1"/>
  <c r="BV48" i="71"/>
  <c r="CB57" i="70"/>
  <c r="BZ88" i="70"/>
  <c r="CA80" i="70"/>
  <c r="BX18" i="71" s="1"/>
  <c r="BX46" i="71"/>
  <c r="CA87" i="70"/>
  <c r="BX25" i="71" s="1"/>
  <c r="CA85" i="70"/>
  <c r="BX23" i="71" s="1"/>
  <c r="BX97" i="71"/>
  <c r="BX57" i="71" s="1"/>
  <c r="BX58" i="71" s="1"/>
  <c r="CA81" i="70"/>
  <c r="BX19" i="71" s="1"/>
  <c r="CA83" i="70"/>
  <c r="BX21" i="71" s="1"/>
  <c r="BX33" i="71"/>
  <c r="BX34" i="71" s="1"/>
  <c r="CA86" i="70"/>
  <c r="BX24" i="71" s="1"/>
  <c r="CA84" i="70"/>
  <c r="BX22" i="71" s="1"/>
  <c r="BW45" i="71"/>
  <c r="BW39" i="71"/>
  <c r="CB75" i="70"/>
  <c r="BY46" i="71" s="1"/>
  <c r="CB70" i="70"/>
  <c r="CB66" i="70"/>
  <c r="CB72" i="70"/>
  <c r="CB65" i="70"/>
  <c r="CB67" i="70"/>
  <c r="CB69" i="70"/>
  <c r="CB68" i="70"/>
  <c r="CB73" i="70"/>
  <c r="CB71" i="70"/>
  <c r="CB57" i="66"/>
  <c r="BW39" i="67"/>
  <c r="CB67" i="66"/>
  <c r="CB69" i="66"/>
  <c r="CB68" i="66"/>
  <c r="CB66" i="66"/>
  <c r="CB73" i="66"/>
  <c r="CB71" i="66"/>
  <c r="CB72" i="66"/>
  <c r="CB70" i="66"/>
  <c r="CB65" i="66"/>
  <c r="CB75" i="66"/>
  <c r="BV98" i="67"/>
  <c r="BV65" i="67"/>
  <c r="BW18" i="67"/>
  <c r="BZ88" i="66"/>
  <c r="BV26" i="67"/>
  <c r="BV85" i="67" s="1"/>
  <c r="BV86" i="67" s="1"/>
  <c r="BV28" i="67" a="1"/>
  <c r="BV28" i="67" s="1"/>
  <c r="BV27" i="67" a="1"/>
  <c r="BV27" i="67" s="1"/>
  <c r="BV48" i="67" s="1"/>
  <c r="BW34" i="67"/>
  <c r="BW45" i="67"/>
  <c r="CA80" i="66"/>
  <c r="CA87" i="66"/>
  <c r="BX25" i="67" s="1"/>
  <c r="CA84" i="66"/>
  <c r="BX22" i="67" s="1"/>
  <c r="CA83" i="66"/>
  <c r="BX21" i="67" s="1"/>
  <c r="BX46" i="67"/>
  <c r="BX33" i="67"/>
  <c r="CA85" i="66"/>
  <c r="BX23" i="67" s="1"/>
  <c r="CA81" i="66"/>
  <c r="BX19" i="67" s="1"/>
  <c r="CA86" i="66"/>
  <c r="BX24" i="67" s="1"/>
  <c r="BX97" i="67"/>
  <c r="BX57" i="67" s="1"/>
  <c r="CA82" i="66"/>
  <c r="BX20" i="67" s="1"/>
  <c r="CB54" i="66"/>
  <c r="BW65" i="71"/>
  <c r="BW98" i="71"/>
  <c r="BW27" i="71" a="1"/>
  <c r="BW27" i="71" s="1"/>
  <c r="BW26" i="71"/>
  <c r="BW85" i="71" s="1"/>
  <c r="BW86" i="71" s="1"/>
  <c r="BW28" i="71" a="1"/>
  <c r="BW28" i="71" s="1"/>
  <c r="AP41" i="71"/>
  <c r="AP47" i="71" s="1"/>
  <c r="AP49" i="71" s="1"/>
  <c r="BY94" i="71"/>
  <c r="CC354" i="70"/>
  <c r="CC105" i="70"/>
  <c r="CC79" i="70"/>
  <c r="CC92" i="70"/>
  <c r="CC51" i="70"/>
  <c r="CC29" i="70"/>
  <c r="CC56" i="70"/>
  <c r="CC63" i="70"/>
  <c r="CC13" i="70"/>
  <c r="CD1" i="70"/>
  <c r="CC55" i="70"/>
  <c r="AO56" i="71"/>
  <c r="AO88" i="71"/>
  <c r="AO91" i="71" s="1"/>
  <c r="AO89" i="71"/>
  <c r="BY52" i="71"/>
  <c r="BY38" i="71"/>
  <c r="BZ17" i="71"/>
  <c r="AO60" i="71"/>
  <c r="AO63" i="71" s="1"/>
  <c r="AO61" i="71"/>
  <c r="CB54" i="70"/>
  <c r="AQ61" i="67"/>
  <c r="AQ62" i="67" s="1"/>
  <c r="AQ89" i="67"/>
  <c r="AQ90" i="67" s="1"/>
  <c r="BY94" i="67"/>
  <c r="AQ92" i="67"/>
  <c r="CC109" i="66"/>
  <c r="CC92" i="66"/>
  <c r="CC79" i="66"/>
  <c r="CC167" i="66"/>
  <c r="CC51" i="66"/>
  <c r="CC29" i="66"/>
  <c r="CC63" i="66"/>
  <c r="CC56" i="66"/>
  <c r="CD1" i="66"/>
  <c r="CC55" i="66"/>
  <c r="CC13" i="66"/>
  <c r="AR41" i="67"/>
  <c r="AR47" i="67" s="1"/>
  <c r="AR49" i="67" s="1"/>
  <c r="BY52" i="67"/>
  <c r="BY38" i="67"/>
  <c r="BZ17" i="67"/>
  <c r="AQ64" i="67"/>
  <c r="AQ56" i="67"/>
  <c r="BG64" i="15"/>
  <c r="BG43" i="15"/>
  <c r="BG12" i="15"/>
  <c r="BG44" i="15"/>
  <c r="BG42" i="15" s="1"/>
  <c r="BG39" i="15"/>
  <c r="BH1" i="15"/>
  <c r="BG51" i="15"/>
  <c r="BG20" i="15"/>
  <c r="BF42" i="15"/>
  <c r="BD72" i="15"/>
  <c r="BF53" i="15"/>
  <c r="BF54" i="15"/>
  <c r="BF60" i="15"/>
  <c r="BE71" i="15"/>
  <c r="BE69" i="15"/>
  <c r="BE67" i="15"/>
  <c r="BE65" i="15"/>
  <c r="BE68" i="15"/>
  <c r="BE66" i="15"/>
  <c r="BE70" i="15"/>
  <c r="BX58" i="67" l="1"/>
  <c r="CC57" i="66"/>
  <c r="CB81" i="70"/>
  <c r="BY19" i="71" s="1"/>
  <c r="CB86" i="70"/>
  <c r="BY24" i="71" s="1"/>
  <c r="CB87" i="70"/>
  <c r="BY25" i="71" s="1"/>
  <c r="BY97" i="71"/>
  <c r="BY57" i="71" s="1"/>
  <c r="BY58" i="71" s="1"/>
  <c r="CB82" i="70"/>
  <c r="BY20" i="71" s="1"/>
  <c r="CB85" i="70"/>
  <c r="BY23" i="71" s="1"/>
  <c r="BY33" i="71"/>
  <c r="CB84" i="70"/>
  <c r="BY22" i="71" s="1"/>
  <c r="BW48" i="71"/>
  <c r="CB83" i="70"/>
  <c r="BY21" i="71" s="1"/>
  <c r="CB80" i="70"/>
  <c r="BY18" i="71" s="1"/>
  <c r="BX45" i="71"/>
  <c r="BX39" i="71"/>
  <c r="CA88" i="70"/>
  <c r="CC75" i="70"/>
  <c r="CC87" i="70" s="1"/>
  <c r="BZ25" i="71" s="1"/>
  <c r="CC70" i="70"/>
  <c r="CC69" i="70"/>
  <c r="CC72" i="70"/>
  <c r="CC66" i="70"/>
  <c r="CC67" i="70"/>
  <c r="CC68" i="70"/>
  <c r="CC73" i="70"/>
  <c r="CC71" i="70"/>
  <c r="CC65" i="70"/>
  <c r="BY33" i="67"/>
  <c r="CB84" i="66"/>
  <c r="BY22" i="67" s="1"/>
  <c r="CB83" i="66"/>
  <c r="BY21" i="67" s="1"/>
  <c r="CB86" i="66"/>
  <c r="BY24" i="67" s="1"/>
  <c r="BY97" i="67"/>
  <c r="BY57" i="67" s="1"/>
  <c r="BY46" i="67"/>
  <c r="CB87" i="66"/>
  <c r="BY25" i="67" s="1"/>
  <c r="CB82" i="66"/>
  <c r="BY20" i="67" s="1"/>
  <c r="CB85" i="66"/>
  <c r="BY23" i="67" s="1"/>
  <c r="CB81" i="66"/>
  <c r="BY19" i="67" s="1"/>
  <c r="CB80" i="66"/>
  <c r="BX18" i="67"/>
  <c r="CA88" i="66"/>
  <c r="BX34" i="67"/>
  <c r="BX45" i="67"/>
  <c r="BW26" i="67"/>
  <c r="BW85" i="67" s="1"/>
  <c r="BW86" i="67" s="1"/>
  <c r="BW28" i="67" a="1"/>
  <c r="BW28" i="67" s="1"/>
  <c r="BW27" i="67" a="1"/>
  <c r="BW27" i="67" s="1"/>
  <c r="BW48" i="67" s="1"/>
  <c r="CC65" i="66"/>
  <c r="CC66" i="66"/>
  <c r="CC67" i="66"/>
  <c r="CC68" i="66"/>
  <c r="CC70" i="66"/>
  <c r="CC69" i="66"/>
  <c r="CC72" i="66"/>
  <c r="CC71" i="66"/>
  <c r="CC73" i="66"/>
  <c r="CC75" i="66"/>
  <c r="BW98" i="67"/>
  <c r="BW65" i="67"/>
  <c r="BX39" i="67"/>
  <c r="CC57" i="70"/>
  <c r="BX26" i="71"/>
  <c r="BX85" i="71" s="1"/>
  <c r="BX86" i="71" s="1"/>
  <c r="BX28" i="71" a="1"/>
  <c r="BX28" i="71" s="1"/>
  <c r="BX27" i="71" a="1"/>
  <c r="BX27" i="71" s="1"/>
  <c r="BX98" i="71"/>
  <c r="BX65" i="71"/>
  <c r="BZ52" i="71"/>
  <c r="BZ38" i="71"/>
  <c r="CA17" i="71"/>
  <c r="BZ94" i="71"/>
  <c r="CD354" i="70"/>
  <c r="CD92" i="70"/>
  <c r="CD51" i="70"/>
  <c r="CD105" i="70"/>
  <c r="CD79" i="70"/>
  <c r="CD56" i="70"/>
  <c r="CD63" i="70"/>
  <c r="CD55" i="70"/>
  <c r="CD13" i="70"/>
  <c r="CD29" i="70"/>
  <c r="CE1" i="70"/>
  <c r="AO90" i="71"/>
  <c r="AP54" i="71"/>
  <c r="AP60" i="71" s="1"/>
  <c r="AP63" i="71" s="1"/>
  <c r="AP55" i="71"/>
  <c r="AP84" i="71"/>
  <c r="AP88" i="71" s="1"/>
  <c r="AP91" i="71" s="1"/>
  <c r="AO62" i="71"/>
  <c r="AO92" i="71"/>
  <c r="AP42" i="71"/>
  <c r="AO64" i="71"/>
  <c r="CC54" i="70"/>
  <c r="AR54" i="67"/>
  <c r="AR84" i="67"/>
  <c r="AR55" i="67"/>
  <c r="BZ38" i="67"/>
  <c r="BZ52" i="67"/>
  <c r="CA17" i="67"/>
  <c r="CD167" i="66"/>
  <c r="CD79" i="66"/>
  <c r="CD109" i="66"/>
  <c r="CD92" i="66"/>
  <c r="CD63" i="66"/>
  <c r="CD56" i="66"/>
  <c r="CD55" i="66"/>
  <c r="CD13" i="66"/>
  <c r="CD51" i="66"/>
  <c r="CD29" i="66"/>
  <c r="CE1" i="66"/>
  <c r="CC54" i="66"/>
  <c r="BZ94" i="67"/>
  <c r="AR42" i="67"/>
  <c r="BF68" i="15"/>
  <c r="BF66" i="15"/>
  <c r="BF71" i="15"/>
  <c r="BF69" i="15"/>
  <c r="BF67" i="15"/>
  <c r="BF65" i="15"/>
  <c r="BF70" i="15"/>
  <c r="BG53" i="15"/>
  <c r="BG54" i="15"/>
  <c r="BG60" i="15"/>
  <c r="BH51" i="15"/>
  <c r="BH44" i="15"/>
  <c r="BH64" i="15"/>
  <c r="BH43" i="15"/>
  <c r="BH45" i="15" s="1"/>
  <c r="BH39" i="15"/>
  <c r="BH12" i="15"/>
  <c r="BI1" i="15"/>
  <c r="BH20" i="15"/>
  <c r="BG45" i="15"/>
  <c r="BE72" i="15"/>
  <c r="BY58" i="67" l="1"/>
  <c r="BY45" i="71"/>
  <c r="BY39" i="71"/>
  <c r="BX48" i="71"/>
  <c r="BZ33" i="71"/>
  <c r="BZ34" i="71" s="1"/>
  <c r="BY34" i="71"/>
  <c r="BY65" i="71" s="1"/>
  <c r="CB88" i="70"/>
  <c r="CC85" i="70"/>
  <c r="BZ23" i="71" s="1"/>
  <c r="BZ97" i="71"/>
  <c r="BZ57" i="71" s="1"/>
  <c r="BZ58" i="71" s="1"/>
  <c r="CC82" i="70"/>
  <c r="BZ20" i="71" s="1"/>
  <c r="CC80" i="70"/>
  <c r="BZ18" i="71" s="1"/>
  <c r="CC83" i="70"/>
  <c r="BZ21" i="71" s="1"/>
  <c r="CC86" i="70"/>
  <c r="BZ24" i="71" s="1"/>
  <c r="BZ46" i="71"/>
  <c r="CC81" i="70"/>
  <c r="BZ19" i="71" s="1"/>
  <c r="CD57" i="70"/>
  <c r="CC84" i="70"/>
  <c r="BZ22" i="71" s="1"/>
  <c r="CD75" i="70"/>
  <c r="CD82" i="70" s="1"/>
  <c r="CA20" i="71" s="1"/>
  <c r="CD68" i="70"/>
  <c r="CD66" i="70"/>
  <c r="CD69" i="70"/>
  <c r="CD70" i="70"/>
  <c r="CD65" i="70"/>
  <c r="CD71" i="70"/>
  <c r="CD67" i="70"/>
  <c r="CD72" i="70"/>
  <c r="CD73" i="70"/>
  <c r="BY39" i="67"/>
  <c r="BX98" i="67"/>
  <c r="BX65" i="67"/>
  <c r="CD57" i="66"/>
  <c r="BY34" i="67"/>
  <c r="BY45" i="67"/>
  <c r="BX27" i="67" a="1"/>
  <c r="BX27" i="67" s="1"/>
  <c r="BX48" i="67" s="1"/>
  <c r="BX28" i="67" a="1"/>
  <c r="BX28" i="67" s="1"/>
  <c r="BX26" i="67"/>
  <c r="BX85" i="67" s="1"/>
  <c r="BX86" i="67" s="1"/>
  <c r="CD71" i="66"/>
  <c r="CD65" i="66"/>
  <c r="CD69" i="66"/>
  <c r="CD68" i="66"/>
  <c r="CD66" i="66"/>
  <c r="CD67" i="66"/>
  <c r="CD70" i="66"/>
  <c r="CD72" i="66"/>
  <c r="CD73" i="66"/>
  <c r="CD75" i="66"/>
  <c r="CC87" i="66"/>
  <c r="BZ25" i="67" s="1"/>
  <c r="CC85" i="66"/>
  <c r="BZ23" i="67" s="1"/>
  <c r="CC82" i="66"/>
  <c r="BZ20" i="67" s="1"/>
  <c r="CC86" i="66"/>
  <c r="BZ24" i="67" s="1"/>
  <c r="CC81" i="66"/>
  <c r="BZ19" i="67" s="1"/>
  <c r="CC84" i="66"/>
  <c r="BZ22" i="67" s="1"/>
  <c r="BZ97" i="67"/>
  <c r="BZ57" i="67" s="1"/>
  <c r="CC80" i="66"/>
  <c r="CC83" i="66"/>
  <c r="BZ21" i="67" s="1"/>
  <c r="BZ46" i="67"/>
  <c r="BZ33" i="67"/>
  <c r="BY18" i="67"/>
  <c r="CB88" i="66"/>
  <c r="BY26" i="71"/>
  <c r="BY85" i="71" s="1"/>
  <c r="BY86" i="71" s="1"/>
  <c r="BY27" i="71" a="1"/>
  <c r="BY27" i="71" s="1"/>
  <c r="BY28" i="71" a="1"/>
  <c r="BY28" i="71" s="1"/>
  <c r="AP64" i="71"/>
  <c r="AQ41" i="71"/>
  <c r="AQ47" i="71" s="1"/>
  <c r="AQ49" i="71" s="1"/>
  <c r="CA94" i="71"/>
  <c r="CA52" i="71"/>
  <c r="CA38" i="71"/>
  <c r="CB17" i="71"/>
  <c r="AP89" i="71"/>
  <c r="CD54" i="70"/>
  <c r="AP92" i="71"/>
  <c r="AP56" i="71"/>
  <c r="AP61" i="71"/>
  <c r="CE92" i="70"/>
  <c r="CE354" i="70"/>
  <c r="CE79" i="70"/>
  <c r="CE105" i="70"/>
  <c r="CE56" i="70"/>
  <c r="CE63" i="70"/>
  <c r="CE55" i="70"/>
  <c r="CF1" i="70"/>
  <c r="CE51" i="70"/>
  <c r="CE29" i="70"/>
  <c r="CE13" i="70"/>
  <c r="CA94" i="67"/>
  <c r="AR56" i="67"/>
  <c r="AR88" i="67"/>
  <c r="AR91" i="67" s="1"/>
  <c r="AR89" i="67"/>
  <c r="CD54" i="66"/>
  <c r="CA52" i="67"/>
  <c r="CA38" i="67"/>
  <c r="CB17" i="67"/>
  <c r="AR60" i="67"/>
  <c r="AR63" i="67" s="1"/>
  <c r="AR61" i="67"/>
  <c r="AS41" i="67"/>
  <c r="AS47" i="67" s="1"/>
  <c r="AS49" i="67" s="1"/>
  <c r="CE167" i="66"/>
  <c r="CE109" i="66"/>
  <c r="CE79" i="66"/>
  <c r="CE92" i="66"/>
  <c r="CE55" i="66"/>
  <c r="CE13" i="66"/>
  <c r="CF1" i="66"/>
  <c r="CE63" i="66"/>
  <c r="CE56" i="66"/>
  <c r="CE29" i="66"/>
  <c r="CE51" i="66"/>
  <c r="BH42" i="15"/>
  <c r="BH53" i="15"/>
  <c r="BH54" i="15"/>
  <c r="BH60" i="15"/>
  <c r="BF72" i="15"/>
  <c r="BG71" i="15"/>
  <c r="BG69" i="15"/>
  <c r="BG68" i="15"/>
  <c r="BG67" i="15"/>
  <c r="BG66" i="15"/>
  <c r="BG65" i="15"/>
  <c r="BG70" i="15"/>
  <c r="BI64" i="15"/>
  <c r="BI43" i="15"/>
  <c r="BI51" i="15"/>
  <c r="BI44" i="15"/>
  <c r="BI12" i="15"/>
  <c r="BJ1" i="15"/>
  <c r="BI20" i="15"/>
  <c r="BI39" i="15"/>
  <c r="BZ58" i="67" l="1"/>
  <c r="BY48" i="71"/>
  <c r="CD87" i="70"/>
  <c r="CA25" i="71" s="1"/>
  <c r="CA46" i="71"/>
  <c r="CD85" i="70"/>
  <c r="CA23" i="71" s="1"/>
  <c r="BY98" i="71"/>
  <c r="BZ39" i="71"/>
  <c r="CA33" i="71"/>
  <c r="CA34" i="71" s="1"/>
  <c r="BZ45" i="71"/>
  <c r="CD81" i="70"/>
  <c r="CA19" i="71" s="1"/>
  <c r="CD83" i="70"/>
  <c r="CA21" i="71" s="1"/>
  <c r="CA97" i="71"/>
  <c r="CA57" i="71" s="1"/>
  <c r="CA58" i="71" s="1"/>
  <c r="CD86" i="70"/>
  <c r="CA24" i="71" s="1"/>
  <c r="CD80" i="70"/>
  <c r="CA18" i="71" s="1"/>
  <c r="CD84" i="70"/>
  <c r="CA22" i="71" s="1"/>
  <c r="CC88" i="70"/>
  <c r="CE75" i="70"/>
  <c r="CE84" i="70" s="1"/>
  <c r="CB22" i="71" s="1"/>
  <c r="CE69" i="70"/>
  <c r="CE70" i="70"/>
  <c r="CE68" i="70"/>
  <c r="CE72" i="70"/>
  <c r="CE67" i="70"/>
  <c r="CE66" i="70"/>
  <c r="CE65" i="70"/>
  <c r="CE73" i="70"/>
  <c r="CE71" i="70"/>
  <c r="BZ18" i="67"/>
  <c r="CC88" i="66"/>
  <c r="BY26" i="67"/>
  <c r="BY85" i="67" s="1"/>
  <c r="BY86" i="67" s="1"/>
  <c r="BY27" i="67" a="1"/>
  <c r="BY27" i="67" s="1"/>
  <c r="BY48" i="67" s="1"/>
  <c r="BY28" i="67" a="1"/>
  <c r="BY28" i="67" s="1"/>
  <c r="CD86" i="66"/>
  <c r="CA24" i="67" s="1"/>
  <c r="CA46" i="67"/>
  <c r="CD85" i="66"/>
  <c r="CA23" i="67" s="1"/>
  <c r="CD87" i="66"/>
  <c r="CA25" i="67" s="1"/>
  <c r="CA33" i="67"/>
  <c r="CD81" i="66"/>
  <c r="CA19" i="67" s="1"/>
  <c r="CD83" i="66"/>
  <c r="CA21" i="67" s="1"/>
  <c r="CD82" i="66"/>
  <c r="CA20" i="67" s="1"/>
  <c r="CA97" i="67"/>
  <c r="CA57" i="67" s="1"/>
  <c r="CD84" i="66"/>
  <c r="CA22" i="67" s="1"/>
  <c r="CD80" i="66"/>
  <c r="BZ39" i="67"/>
  <c r="CE54" i="66"/>
  <c r="BZ34" i="67"/>
  <c r="BZ45" i="67"/>
  <c r="CE69" i="66"/>
  <c r="CE70" i="66"/>
  <c r="CE68" i="66"/>
  <c r="CE72" i="66"/>
  <c r="CE65" i="66"/>
  <c r="CE71" i="66"/>
  <c r="CE67" i="66"/>
  <c r="CE73" i="66"/>
  <c r="CE66" i="66"/>
  <c r="CE75" i="66"/>
  <c r="BY65" i="67"/>
  <c r="BY98" i="67"/>
  <c r="CE54" i="70"/>
  <c r="BZ98" i="71"/>
  <c r="BZ65" i="71"/>
  <c r="BZ26" i="71"/>
  <c r="BZ85" i="71" s="1"/>
  <c r="BZ86" i="71" s="1"/>
  <c r="BZ27" i="71" a="1"/>
  <c r="BZ27" i="71" s="1"/>
  <c r="BZ28" i="71" a="1"/>
  <c r="BZ28" i="71" s="1"/>
  <c r="AP62" i="71"/>
  <c r="AP90" i="71"/>
  <c r="CB52" i="71"/>
  <c r="CB38" i="71"/>
  <c r="CC17" i="71"/>
  <c r="AQ42" i="71"/>
  <c r="AQ84" i="71"/>
  <c r="AQ88" i="71" s="1"/>
  <c r="AQ91" i="71" s="1"/>
  <c r="AQ54" i="71"/>
  <c r="AQ60" i="71" s="1"/>
  <c r="AQ63" i="71" s="1"/>
  <c r="AQ55" i="71"/>
  <c r="CF105" i="70"/>
  <c r="CF354" i="70"/>
  <c r="CF63" i="70"/>
  <c r="CF79" i="70"/>
  <c r="CF55" i="70"/>
  <c r="CF51" i="70"/>
  <c r="CF29" i="70"/>
  <c r="CF92" i="70"/>
  <c r="CF13" i="70"/>
  <c r="CG1" i="70"/>
  <c r="CF56" i="70"/>
  <c r="CF54" i="70" s="1"/>
  <c r="CB94" i="71"/>
  <c r="CE57" i="70"/>
  <c r="AR64" i="67"/>
  <c r="AR92" i="67"/>
  <c r="CB38" i="67"/>
  <c r="CB52" i="67"/>
  <c r="CC17" i="67"/>
  <c r="CF167" i="66"/>
  <c r="CF92" i="66"/>
  <c r="CF109" i="66"/>
  <c r="CF79" i="66"/>
  <c r="CF55" i="66"/>
  <c r="CF13" i="66"/>
  <c r="CG1" i="66"/>
  <c r="CF51" i="66"/>
  <c r="CF29" i="66"/>
  <c r="CF63" i="66"/>
  <c r="CF56" i="66"/>
  <c r="CB94" i="67"/>
  <c r="AS42" i="67"/>
  <c r="AS55" i="67"/>
  <c r="AS84" i="67"/>
  <c r="AS88" i="67" s="1"/>
  <c r="AS91" i="67" s="1"/>
  <c r="AS54" i="67"/>
  <c r="AS60" i="67" s="1"/>
  <c r="AS63" i="67" s="1"/>
  <c r="CE57" i="66"/>
  <c r="AR62" i="67"/>
  <c r="AR90" i="67"/>
  <c r="BI42" i="15"/>
  <c r="BI53" i="15"/>
  <c r="BI54" i="15"/>
  <c r="BI60" i="15"/>
  <c r="BH71" i="15"/>
  <c r="BH69" i="15"/>
  <c r="BH68" i="15"/>
  <c r="BH67" i="15"/>
  <c r="BH66" i="15"/>
  <c r="BH65" i="15"/>
  <c r="BH70" i="15"/>
  <c r="BI45" i="15"/>
  <c r="BJ64" i="15"/>
  <c r="BJ39" i="15"/>
  <c r="BJ43" i="15"/>
  <c r="BJ51" i="15"/>
  <c r="BJ44" i="15"/>
  <c r="BK1" i="15"/>
  <c r="BJ20" i="15"/>
  <c r="BJ12" i="15"/>
  <c r="BG72" i="15"/>
  <c r="CA58" i="67" l="1"/>
  <c r="CF54" i="66"/>
  <c r="CA45" i="71"/>
  <c r="BZ48" i="71"/>
  <c r="CE87" i="70"/>
  <c r="CB25" i="71" s="1"/>
  <c r="CD88" i="70"/>
  <c r="CB46" i="71"/>
  <c r="CB97" i="71"/>
  <c r="CB57" i="71" s="1"/>
  <c r="CB58" i="71" s="1"/>
  <c r="CE86" i="70"/>
  <c r="CB24" i="71" s="1"/>
  <c r="CE82" i="70"/>
  <c r="CB20" i="71" s="1"/>
  <c r="CE80" i="70"/>
  <c r="CB18" i="71" s="1"/>
  <c r="CE85" i="70"/>
  <c r="CB23" i="71" s="1"/>
  <c r="CE81" i="70"/>
  <c r="CB19" i="71" s="1"/>
  <c r="CE83" i="70"/>
  <c r="CB21" i="71" s="1"/>
  <c r="CB33" i="71"/>
  <c r="CA39" i="71"/>
  <c r="CF75" i="70"/>
  <c r="CC33" i="71" s="1"/>
  <c r="CF65" i="70"/>
  <c r="CF67" i="70"/>
  <c r="CF68" i="70"/>
  <c r="CF72" i="70"/>
  <c r="CF69" i="70"/>
  <c r="CF70" i="70"/>
  <c r="CF73" i="70"/>
  <c r="CF66" i="70"/>
  <c r="CF71" i="70"/>
  <c r="CA39" i="67"/>
  <c r="CA18" i="67"/>
  <c r="CD88" i="66"/>
  <c r="CA34" i="67"/>
  <c r="CA45" i="67"/>
  <c r="CF66" i="66"/>
  <c r="CF68" i="66"/>
  <c r="CF72" i="66"/>
  <c r="CF65" i="66"/>
  <c r="CF69" i="66"/>
  <c r="CF71" i="66"/>
  <c r="CF70" i="66"/>
  <c r="CF73" i="66"/>
  <c r="CF67" i="66"/>
  <c r="CF75" i="66"/>
  <c r="BZ98" i="67"/>
  <c r="BZ65" i="67"/>
  <c r="BZ26" i="67"/>
  <c r="BZ85" i="67" s="1"/>
  <c r="BZ86" i="67" s="1"/>
  <c r="BZ28" i="67" a="1"/>
  <c r="BZ28" i="67" s="1"/>
  <c r="BZ27" i="67" a="1"/>
  <c r="BZ27" i="67" s="1"/>
  <c r="BZ48" i="67" s="1"/>
  <c r="CE81" i="66"/>
  <c r="CB19" i="67" s="1"/>
  <c r="CE83" i="66"/>
  <c r="CB21" i="67" s="1"/>
  <c r="CE85" i="66"/>
  <c r="CB23" i="67" s="1"/>
  <c r="CB46" i="67"/>
  <c r="CE80" i="66"/>
  <c r="CB97" i="67"/>
  <c r="CB57" i="67" s="1"/>
  <c r="CE84" i="66"/>
  <c r="CB22" i="67" s="1"/>
  <c r="CE86" i="66"/>
  <c r="CB24" i="67" s="1"/>
  <c r="CE82" i="66"/>
  <c r="CB20" i="67" s="1"/>
  <c r="CB33" i="67"/>
  <c r="CE87" i="66"/>
  <c r="CB25" i="67" s="1"/>
  <c r="CA98" i="71"/>
  <c r="CA65" i="71"/>
  <c r="CA26" i="71"/>
  <c r="CA85" i="71" s="1"/>
  <c r="CA86" i="71" s="1"/>
  <c r="CA28" i="71" a="1"/>
  <c r="CA28" i="71" s="1"/>
  <c r="CA27" i="71" a="1"/>
  <c r="CA27" i="71" s="1"/>
  <c r="AQ56" i="71"/>
  <c r="CG354" i="70"/>
  <c r="CG105" i="70"/>
  <c r="CG92" i="70"/>
  <c r="CG63" i="70"/>
  <c r="CG55" i="70"/>
  <c r="CG13" i="70"/>
  <c r="CG51" i="70"/>
  <c r="CG29" i="70"/>
  <c r="CG56" i="70"/>
  <c r="CH1" i="70"/>
  <c r="CG79" i="70"/>
  <c r="AQ64" i="71"/>
  <c r="AQ92" i="71"/>
  <c r="AQ89" i="71"/>
  <c r="CC94" i="71"/>
  <c r="AR41" i="71"/>
  <c r="AR47" i="71" s="1"/>
  <c r="AR49" i="71" s="1"/>
  <c r="CC52" i="71"/>
  <c r="CD17" i="71"/>
  <c r="CC38" i="71"/>
  <c r="AQ61" i="71"/>
  <c r="CF57" i="70"/>
  <c r="AS89" i="67"/>
  <c r="AS90" i="67" s="1"/>
  <c r="AS64" i="67"/>
  <c r="AT41" i="67"/>
  <c r="AT47" i="67" s="1"/>
  <c r="AT49" i="67" s="1"/>
  <c r="CC94" i="67"/>
  <c r="AS92" i="67"/>
  <c r="CG109" i="66"/>
  <c r="CG167" i="66"/>
  <c r="CG92" i="66"/>
  <c r="CG79" i="66"/>
  <c r="CG55" i="66"/>
  <c r="CG13" i="66"/>
  <c r="CH1" i="66"/>
  <c r="CG51" i="66"/>
  <c r="CG29" i="66"/>
  <c r="CG63" i="66"/>
  <c r="CG56" i="66"/>
  <c r="CG54" i="66" s="1"/>
  <c r="AS56" i="67"/>
  <c r="CF57" i="66"/>
  <c r="CC52" i="67"/>
  <c r="CC38" i="67"/>
  <c r="CD17" i="67"/>
  <c r="AS61" i="67"/>
  <c r="BJ42" i="15"/>
  <c r="BJ45" i="15"/>
  <c r="BJ53" i="15"/>
  <c r="BJ54" i="15"/>
  <c r="BJ60" i="15"/>
  <c r="BI68" i="15"/>
  <c r="BI66" i="15"/>
  <c r="BI71" i="15"/>
  <c r="BI69" i="15"/>
  <c r="BI67" i="15"/>
  <c r="BI65" i="15"/>
  <c r="BI70" i="15"/>
  <c r="BK43" i="15"/>
  <c r="BK64" i="15"/>
  <c r="BL1" i="15"/>
  <c r="BK20" i="15"/>
  <c r="BK39" i="15"/>
  <c r="BK44" i="15"/>
  <c r="BK51" i="15"/>
  <c r="BK12" i="15"/>
  <c r="BH72" i="15"/>
  <c r="CB58" i="67" l="1"/>
  <c r="CA48" i="71"/>
  <c r="CF86" i="70"/>
  <c r="CC24" i="71" s="1"/>
  <c r="CB39" i="71"/>
  <c r="CF83" i="70"/>
  <c r="CC21" i="71" s="1"/>
  <c r="CB45" i="71"/>
  <c r="CF85" i="70"/>
  <c r="CC23" i="71" s="1"/>
  <c r="CF84" i="70"/>
  <c r="CC22" i="71" s="1"/>
  <c r="CB34" i="71"/>
  <c r="CB98" i="71" s="1"/>
  <c r="CE88" i="70"/>
  <c r="CC46" i="71"/>
  <c r="CC97" i="71"/>
  <c r="CC57" i="71" s="1"/>
  <c r="CC58" i="71" s="1"/>
  <c r="CF82" i="70"/>
  <c r="CC20" i="71" s="1"/>
  <c r="CF80" i="70"/>
  <c r="CC18" i="71" s="1"/>
  <c r="CF87" i="70"/>
  <c r="CC25" i="71" s="1"/>
  <c r="CF81" i="70"/>
  <c r="CC19" i="71" s="1"/>
  <c r="CG75" i="70"/>
  <c r="CD97" i="71" s="1"/>
  <c r="CD57" i="71" s="1"/>
  <c r="CG65" i="70"/>
  <c r="CG68" i="70"/>
  <c r="CG66" i="70"/>
  <c r="CG73" i="70"/>
  <c r="CG72" i="70"/>
  <c r="CG71" i="70"/>
  <c r="CG70" i="70"/>
  <c r="CG69" i="70"/>
  <c r="CG67" i="70"/>
  <c r="CA98" i="67"/>
  <c r="CA65" i="67"/>
  <c r="CB39" i="67"/>
  <c r="CF80" i="66"/>
  <c r="CC97" i="67"/>
  <c r="CC57" i="67" s="1"/>
  <c r="CC58" i="67" s="1"/>
  <c r="CF81" i="66"/>
  <c r="CC19" i="67" s="1"/>
  <c r="CC33" i="67"/>
  <c r="CF84" i="66"/>
  <c r="CC22" i="67" s="1"/>
  <c r="CF82" i="66"/>
  <c r="CC20" i="67" s="1"/>
  <c r="CC46" i="67"/>
  <c r="CF86" i="66"/>
  <c r="CC24" i="67" s="1"/>
  <c r="CF87" i="66"/>
  <c r="CC25" i="67" s="1"/>
  <c r="CF83" i="66"/>
  <c r="CC21" i="67" s="1"/>
  <c r="CF85" i="66"/>
  <c r="CC23" i="67" s="1"/>
  <c r="CB18" i="67"/>
  <c r="CE88" i="66"/>
  <c r="CA28" i="67" a="1"/>
  <c r="CA28" i="67" s="1"/>
  <c r="CA26" i="67"/>
  <c r="CA85" i="67" s="1"/>
  <c r="CA86" i="67" s="1"/>
  <c r="CA27" i="67" a="1"/>
  <c r="CA27" i="67" s="1"/>
  <c r="CA48" i="67" s="1"/>
  <c r="CB34" i="67"/>
  <c r="CB45" i="67"/>
  <c r="CG69" i="66"/>
  <c r="CG71" i="66"/>
  <c r="CG72" i="66"/>
  <c r="CG73" i="66"/>
  <c r="CG67" i="66"/>
  <c r="CG70" i="66"/>
  <c r="CG65" i="66"/>
  <c r="CG68" i="66"/>
  <c r="CG66" i="66"/>
  <c r="CG75" i="66"/>
  <c r="CG57" i="70"/>
  <c r="CB26" i="71"/>
  <c r="CB85" i="71" s="1"/>
  <c r="CB86" i="71" s="1"/>
  <c r="CB27" i="71" a="1"/>
  <c r="CB27" i="71" s="1"/>
  <c r="CB28" i="71" a="1"/>
  <c r="CB28" i="71" s="1"/>
  <c r="CC34" i="71"/>
  <c r="AQ90" i="71"/>
  <c r="AR55" i="71"/>
  <c r="AR84" i="71"/>
  <c r="AR88" i="71" s="1"/>
  <c r="AR91" i="71" s="1"/>
  <c r="AR54" i="71"/>
  <c r="AR60" i="71" s="1"/>
  <c r="AR63" i="71" s="1"/>
  <c r="CH79" i="70"/>
  <c r="CH354" i="70"/>
  <c r="CH55" i="70"/>
  <c r="CI1" i="70"/>
  <c r="CH51" i="70"/>
  <c r="CH56" i="70"/>
  <c r="CH92" i="70"/>
  <c r="CH105" i="70"/>
  <c r="CH29" i="70"/>
  <c r="CH13" i="70"/>
  <c r="CH63" i="70"/>
  <c r="AR42" i="71"/>
  <c r="CG54" i="70"/>
  <c r="AQ62" i="71"/>
  <c r="CD94" i="71"/>
  <c r="CD52" i="71"/>
  <c r="CD38" i="71"/>
  <c r="CE17" i="71"/>
  <c r="CH109" i="66"/>
  <c r="CH92" i="66"/>
  <c r="CH167" i="66"/>
  <c r="CH79" i="66"/>
  <c r="CI1" i="66"/>
  <c r="CH51" i="66"/>
  <c r="CH29" i="66"/>
  <c r="CH63" i="66"/>
  <c r="CH56" i="66"/>
  <c r="CH55" i="66"/>
  <c r="CH13" i="66"/>
  <c r="AT84" i="67"/>
  <c r="AT54" i="67"/>
  <c r="AT60" i="67" s="1"/>
  <c r="AT63" i="67" s="1"/>
  <c r="AT55" i="67"/>
  <c r="AS62" i="67"/>
  <c r="CD52" i="67"/>
  <c r="CD38" i="67"/>
  <c r="CE17" i="67"/>
  <c r="AT42" i="67"/>
  <c r="CG57" i="66"/>
  <c r="CD94" i="67"/>
  <c r="BK42" i="15"/>
  <c r="BL64" i="15"/>
  <c r="BL51" i="15"/>
  <c r="BL44" i="15"/>
  <c r="BM1" i="15"/>
  <c r="BL20" i="15"/>
  <c r="BL12" i="15"/>
  <c r="BL39" i="15"/>
  <c r="BL43" i="15"/>
  <c r="BK45" i="15"/>
  <c r="BJ71" i="15"/>
  <c r="BJ69" i="15"/>
  <c r="BJ67" i="15"/>
  <c r="BJ65" i="15"/>
  <c r="BJ68" i="15"/>
  <c r="BJ66" i="15"/>
  <c r="BJ70" i="15"/>
  <c r="BK53" i="15"/>
  <c r="BK54" i="15"/>
  <c r="BK60" i="15"/>
  <c r="BI72" i="15"/>
  <c r="CB48" i="71" l="1"/>
  <c r="CB65" i="71"/>
  <c r="CC45" i="71"/>
  <c r="CD58" i="71"/>
  <c r="CG83" i="70"/>
  <c r="CD21" i="71" s="1"/>
  <c r="CG84" i="70"/>
  <c r="CD22" i="71" s="1"/>
  <c r="CG81" i="70"/>
  <c r="CD19" i="71" s="1"/>
  <c r="CD46" i="71"/>
  <c r="CH57" i="70"/>
  <c r="CG86" i="70"/>
  <c r="CD24" i="71" s="1"/>
  <c r="CG82" i="70"/>
  <c r="CD20" i="71" s="1"/>
  <c r="CD33" i="71"/>
  <c r="CD45" i="71" s="1"/>
  <c r="CG80" i="70"/>
  <c r="CD18" i="71" s="1"/>
  <c r="CG85" i="70"/>
  <c r="CD23" i="71" s="1"/>
  <c r="CG87" i="70"/>
  <c r="CD25" i="71" s="1"/>
  <c r="CF88" i="70"/>
  <c r="CC39" i="71"/>
  <c r="CD39" i="71" s="1"/>
  <c r="CH75" i="70"/>
  <c r="CH80" i="70" s="1"/>
  <c r="CH70" i="70"/>
  <c r="CH66" i="70"/>
  <c r="CH72" i="70"/>
  <c r="CH65" i="70"/>
  <c r="CH67" i="70"/>
  <c r="CH69" i="70"/>
  <c r="CH68" i="70"/>
  <c r="CH71" i="70"/>
  <c r="CH73" i="70"/>
  <c r="CC39" i="67"/>
  <c r="CH57" i="66"/>
  <c r="CB28" i="67" a="1"/>
  <c r="CB28" i="67" s="1"/>
  <c r="CB27" i="67" a="1"/>
  <c r="CB27" i="67" s="1"/>
  <c r="CB48" i="67" s="1"/>
  <c r="CB26" i="67"/>
  <c r="CB85" i="67" s="1"/>
  <c r="CB86" i="67" s="1"/>
  <c r="CB98" i="67"/>
  <c r="CB65" i="67"/>
  <c r="CG87" i="66"/>
  <c r="CD25" i="67" s="1"/>
  <c r="CG82" i="66"/>
  <c r="CD20" i="67" s="1"/>
  <c r="CG81" i="66"/>
  <c r="CD19" i="67" s="1"/>
  <c r="CD97" i="67"/>
  <c r="CD57" i="67" s="1"/>
  <c r="CD58" i="67" s="1"/>
  <c r="CG80" i="66"/>
  <c r="CD46" i="67"/>
  <c r="CG86" i="66"/>
  <c r="CD24" i="67" s="1"/>
  <c r="CG83" i="66"/>
  <c r="CD21" i="67" s="1"/>
  <c r="CG85" i="66"/>
  <c r="CD23" i="67" s="1"/>
  <c r="CD33" i="67"/>
  <c r="CG84" i="66"/>
  <c r="CD22" i="67" s="1"/>
  <c r="CC45" i="67"/>
  <c r="CC34" i="67"/>
  <c r="CH54" i="66"/>
  <c r="CH71" i="66"/>
  <c r="CH69" i="66"/>
  <c r="CH68" i="66"/>
  <c r="CH72" i="66"/>
  <c r="CH70" i="66"/>
  <c r="CH65" i="66"/>
  <c r="CH66" i="66"/>
  <c r="CH67" i="66"/>
  <c r="CH73" i="66"/>
  <c r="CH75" i="66"/>
  <c r="CC18" i="67"/>
  <c r="CF88" i="66"/>
  <c r="CC98" i="71"/>
  <c r="CC65" i="71"/>
  <c r="CC26" i="71"/>
  <c r="CC85" i="71" s="1"/>
  <c r="CC86" i="71" s="1"/>
  <c r="CC27" i="71" a="1"/>
  <c r="CC27" i="71" s="1"/>
  <c r="CC28" i="71" a="1"/>
  <c r="CC28" i="71" s="1"/>
  <c r="AR61" i="71"/>
  <c r="AR62" i="71" s="1"/>
  <c r="AR92" i="71"/>
  <c r="CI354" i="70"/>
  <c r="CI105" i="70"/>
  <c r="CI79" i="70"/>
  <c r="CI92" i="70"/>
  <c r="CI51" i="70"/>
  <c r="CI29" i="70"/>
  <c r="CI56" i="70"/>
  <c r="CI63" i="70"/>
  <c r="CI55" i="70"/>
  <c r="CI13" i="70"/>
  <c r="AR56" i="71"/>
  <c r="CE52" i="71"/>
  <c r="CE38" i="71"/>
  <c r="CF17" i="71"/>
  <c r="AR89" i="71"/>
  <c r="AT61" i="67"/>
  <c r="AT62" i="67" s="1"/>
  <c r="CE94" i="71"/>
  <c r="AS41" i="71"/>
  <c r="AS47" i="71" s="1"/>
  <c r="AS49" i="71" s="1"/>
  <c r="CH54" i="70"/>
  <c r="AR64" i="71"/>
  <c r="AU41" i="67"/>
  <c r="AU47" i="67" s="1"/>
  <c r="AU49" i="67" s="1"/>
  <c r="CE52" i="67"/>
  <c r="CE38" i="67"/>
  <c r="CF17" i="67"/>
  <c r="AT64" i="67"/>
  <c r="AT88" i="67"/>
  <c r="AT91" i="67" s="1"/>
  <c r="AT89" i="67"/>
  <c r="AT56" i="67"/>
  <c r="CE94" i="67"/>
  <c r="CI109" i="66"/>
  <c r="CI92" i="66"/>
  <c r="CI167" i="66"/>
  <c r="CI79" i="66"/>
  <c r="CI51" i="66"/>
  <c r="CI29" i="66"/>
  <c r="CI63" i="66"/>
  <c r="CI56" i="66"/>
  <c r="CI55" i="66"/>
  <c r="CI13" i="66"/>
  <c r="BL45" i="15"/>
  <c r="BJ72" i="15"/>
  <c r="BM64" i="15"/>
  <c r="BM51" i="15"/>
  <c r="BM44" i="15"/>
  <c r="BN1" i="15"/>
  <c r="BM39" i="15"/>
  <c r="BM20" i="15"/>
  <c r="BM12" i="15"/>
  <c r="BM43" i="15"/>
  <c r="BL42" i="15"/>
  <c r="BL54" i="15"/>
  <c r="BL53" i="15"/>
  <c r="BL60" i="15"/>
  <c r="BK71" i="15"/>
  <c r="BK70" i="15"/>
  <c r="BK69" i="15"/>
  <c r="BK68" i="15"/>
  <c r="BK67" i="15"/>
  <c r="BK66" i="15"/>
  <c r="BK65" i="15"/>
  <c r="CC48" i="71" l="1"/>
  <c r="CH87" i="70"/>
  <c r="CE25" i="71" s="1"/>
  <c r="CH82" i="70"/>
  <c r="CE20" i="71" s="1"/>
  <c r="CD34" i="71"/>
  <c r="CD98" i="71" s="1"/>
  <c r="CG88" i="70"/>
  <c r="CE33" i="71"/>
  <c r="CE34" i="71" s="1"/>
  <c r="CH81" i="70"/>
  <c r="CE19" i="71" s="1"/>
  <c r="CH83" i="70"/>
  <c r="CE21" i="71" s="1"/>
  <c r="CH85" i="70"/>
  <c r="CE23" i="71" s="1"/>
  <c r="CE97" i="71"/>
  <c r="CE57" i="71" s="1"/>
  <c r="CE58" i="71" s="1"/>
  <c r="CH86" i="70"/>
  <c r="CE24" i="71" s="1"/>
  <c r="CH84" i="70"/>
  <c r="CE22" i="71" s="1"/>
  <c r="CE46" i="71"/>
  <c r="CI75" i="70"/>
  <c r="CI87" i="70" s="1"/>
  <c r="CI70" i="70"/>
  <c r="CI65" i="70"/>
  <c r="CI66" i="70"/>
  <c r="CI67" i="70"/>
  <c r="CI68" i="70"/>
  <c r="CI71" i="70"/>
  <c r="CI73" i="70"/>
  <c r="CI72" i="70"/>
  <c r="CI69" i="70"/>
  <c r="CD34" i="67"/>
  <c r="CD45" i="67"/>
  <c r="CD39" i="67"/>
  <c r="CI54" i="66"/>
  <c r="CC65" i="67"/>
  <c r="CC98" i="67"/>
  <c r="CI68" i="66"/>
  <c r="CI72" i="66"/>
  <c r="CI65" i="66"/>
  <c r="CI67" i="66"/>
  <c r="CI71" i="66"/>
  <c r="CI73" i="66"/>
  <c r="CI66" i="66"/>
  <c r="CI69" i="66"/>
  <c r="CI70" i="66"/>
  <c r="CI75" i="66"/>
  <c r="CE97" i="67"/>
  <c r="CE57" i="67" s="1"/>
  <c r="CE58" i="67" s="1"/>
  <c r="CH86" i="66"/>
  <c r="CE24" i="67" s="1"/>
  <c r="CE33" i="67"/>
  <c r="CH82" i="66"/>
  <c r="CE20" i="67" s="1"/>
  <c r="CH85" i="66"/>
  <c r="CE23" i="67" s="1"/>
  <c r="CH84" i="66"/>
  <c r="CE22" i="67" s="1"/>
  <c r="CE46" i="67"/>
  <c r="CH81" i="66"/>
  <c r="CE19" i="67" s="1"/>
  <c r="CH80" i="66"/>
  <c r="CH87" i="66"/>
  <c r="CE25" i="67" s="1"/>
  <c r="CH83" i="66"/>
  <c r="CE21" i="67" s="1"/>
  <c r="CC27" i="67" a="1"/>
  <c r="CC27" i="67" s="1"/>
  <c r="CC48" i="67" s="1"/>
  <c r="CC28" i="67" a="1"/>
  <c r="CC28" i="67" s="1"/>
  <c r="CC26" i="67"/>
  <c r="CC85" i="67" s="1"/>
  <c r="CC86" i="67" s="1"/>
  <c r="CD18" i="67"/>
  <c r="CG88" i="66"/>
  <c r="CI57" i="70"/>
  <c r="CD26" i="71"/>
  <c r="CD85" i="71" s="1"/>
  <c r="CD86" i="71" s="1"/>
  <c r="CD27" i="71" a="1"/>
  <c r="CD27" i="71" s="1"/>
  <c r="CD48" i="71" s="1"/>
  <c r="CD28" i="71" a="1"/>
  <c r="CD28" i="71" s="1"/>
  <c r="CE18" i="71"/>
  <c r="CF52" i="71"/>
  <c r="CF38" i="71"/>
  <c r="D38" i="71" s="1"/>
  <c r="D39" i="71" s="1"/>
  <c r="AS84" i="71"/>
  <c r="AS88" i="71" s="1"/>
  <c r="AS91" i="71" s="1"/>
  <c r="AS54" i="71"/>
  <c r="AS55" i="71"/>
  <c r="CI54" i="70"/>
  <c r="AS42" i="71"/>
  <c r="CF94" i="71"/>
  <c r="AR90" i="71"/>
  <c r="AT90" i="67"/>
  <c r="AU55" i="67"/>
  <c r="AU84" i="67"/>
  <c r="AU88" i="67" s="1"/>
  <c r="AU91" i="67" s="1"/>
  <c r="AU54" i="67"/>
  <c r="AT92" i="67"/>
  <c r="AU42" i="67"/>
  <c r="CI57" i="66"/>
  <c r="CF94" i="67"/>
  <c r="CF38" i="67"/>
  <c r="D38" i="67" s="1"/>
  <c r="D39" i="67" s="1"/>
  <c r="CF52" i="67"/>
  <c r="BM42" i="15"/>
  <c r="BL66" i="15"/>
  <c r="BL69" i="15"/>
  <c r="BL67" i="15"/>
  <c r="BL65" i="15"/>
  <c r="BL71" i="15"/>
  <c r="BL68" i="15"/>
  <c r="BL70" i="15"/>
  <c r="BN64" i="15"/>
  <c r="BN51" i="15"/>
  <c r="BN44" i="15"/>
  <c r="BN39" i="15"/>
  <c r="BN43" i="15"/>
  <c r="BN20" i="15"/>
  <c r="BN12" i="15"/>
  <c r="BO1" i="15"/>
  <c r="BM54" i="15"/>
  <c r="BM53" i="15"/>
  <c r="BM60" i="15"/>
  <c r="BK72" i="15"/>
  <c r="BM45" i="15"/>
  <c r="CD65" i="71" l="1"/>
  <c r="CF33" i="71"/>
  <c r="CF34" i="71" s="1"/>
  <c r="CI85" i="70"/>
  <c r="CF23" i="71" s="1"/>
  <c r="D23" i="71" s="1"/>
  <c r="CI83" i="70"/>
  <c r="G83" i="70" s="1"/>
  <c r="CI80" i="70"/>
  <c r="G80" i="70" s="1"/>
  <c r="CI86" i="70"/>
  <c r="G86" i="70" s="1"/>
  <c r="CF97" i="71"/>
  <c r="CF57" i="71" s="1"/>
  <c r="D57" i="71" s="1"/>
  <c r="D58" i="71" s="1"/>
  <c r="CI82" i="70"/>
  <c r="CF20" i="71" s="1"/>
  <c r="D20" i="71" s="1"/>
  <c r="CH88" i="70"/>
  <c r="CF46" i="71"/>
  <c r="D46" i="71" s="1"/>
  <c r="CI81" i="70"/>
  <c r="CI84" i="70"/>
  <c r="CF22" i="71" s="1"/>
  <c r="D22" i="71" s="1"/>
  <c r="CE45" i="71"/>
  <c r="CE39" i="71"/>
  <c r="CE39" i="67"/>
  <c r="CF33" i="67"/>
  <c r="CF46" i="67"/>
  <c r="D46" i="67" s="1"/>
  <c r="CI81" i="66"/>
  <c r="CI82" i="66"/>
  <c r="CI86" i="66"/>
  <c r="CI85" i="66"/>
  <c r="CI84" i="66"/>
  <c r="CI80" i="66"/>
  <c r="CI83" i="66"/>
  <c r="CI87" i="66"/>
  <c r="CF97" i="67"/>
  <c r="CF57" i="67" s="1"/>
  <c r="D57" i="67" s="1"/>
  <c r="D58" i="67" s="1"/>
  <c r="CD27" i="67" a="1"/>
  <c r="CD27" i="67" s="1"/>
  <c r="CD48" i="67" s="1"/>
  <c r="CD28" i="67" a="1"/>
  <c r="CD28" i="67" s="1"/>
  <c r="CD26" i="67"/>
  <c r="CD85" i="67" s="1"/>
  <c r="CD86" i="67" s="1"/>
  <c r="CE18" i="67"/>
  <c r="CH88" i="66"/>
  <c r="CE45" i="67"/>
  <c r="CE34" i="67"/>
  <c r="CD98" i="67"/>
  <c r="CD65" i="67"/>
  <c r="CE26" i="71"/>
  <c r="CE85" i="71" s="1"/>
  <c r="CE86" i="71" s="1"/>
  <c r="CE27" i="71" a="1"/>
  <c r="CE27" i="71" s="1"/>
  <c r="CE28" i="71" a="1"/>
  <c r="CE28" i="71" s="1"/>
  <c r="CE98" i="71"/>
  <c r="CE65" i="71"/>
  <c r="CF25" i="71"/>
  <c r="D25" i="71" s="1"/>
  <c r="G87" i="70"/>
  <c r="AS56" i="71"/>
  <c r="AS60" i="71"/>
  <c r="AS63" i="71" s="1"/>
  <c r="AS61" i="71"/>
  <c r="AS92" i="71"/>
  <c r="AS89" i="71"/>
  <c r="AT41" i="71"/>
  <c r="AT47" i="71" s="1"/>
  <c r="AT49" i="71" s="1"/>
  <c r="AU92" i="67"/>
  <c r="AV41" i="67"/>
  <c r="AV47" i="67" s="1"/>
  <c r="AV49" i="67" s="1"/>
  <c r="AU56" i="67"/>
  <c r="AU89" i="67"/>
  <c r="AU60" i="67"/>
  <c r="AU63" i="67" s="1"/>
  <c r="AU61" i="67"/>
  <c r="BN45" i="15"/>
  <c r="BL72" i="15"/>
  <c r="BO43" i="15"/>
  <c r="BO51" i="15"/>
  <c r="BO44" i="15"/>
  <c r="BO64" i="15"/>
  <c r="BO39" i="15"/>
  <c r="BO12" i="15"/>
  <c r="BP1" i="15"/>
  <c r="BO20" i="15"/>
  <c r="BN42" i="15"/>
  <c r="BM71" i="15"/>
  <c r="BM69" i="15"/>
  <c r="BM67" i="15"/>
  <c r="BM65" i="15"/>
  <c r="BM68" i="15"/>
  <c r="BM66" i="15"/>
  <c r="BM70" i="15"/>
  <c r="BN53" i="15"/>
  <c r="BN54" i="15"/>
  <c r="BN60" i="15"/>
  <c r="D33" i="71" l="1"/>
  <c r="D34" i="71" s="1"/>
  <c r="G85" i="70"/>
  <c r="CF24" i="71"/>
  <c r="D24" i="71" s="1"/>
  <c r="CF21" i="71"/>
  <c r="D21" i="71" s="1"/>
  <c r="G84" i="70"/>
  <c r="CF18" i="71"/>
  <c r="D18" i="71" s="1"/>
  <c r="CF39" i="71"/>
  <c r="CE48" i="71"/>
  <c r="CF45" i="71"/>
  <c r="D45" i="71" s="1"/>
  <c r="CF58" i="71"/>
  <c r="CI88" i="70"/>
  <c r="G88" i="70" s="1"/>
  <c r="G82" i="70"/>
  <c r="CF19" i="71"/>
  <c r="D19" i="71" s="1"/>
  <c r="G81" i="70"/>
  <c r="CF39" i="67"/>
  <c r="CF25" i="67"/>
  <c r="D25" i="67" s="1"/>
  <c r="G87" i="66"/>
  <c r="CF20" i="67"/>
  <c r="D20" i="67" s="1"/>
  <c r="G82" i="66"/>
  <c r="CF21" i="67"/>
  <c r="D21" i="67" s="1"/>
  <c r="G83" i="66"/>
  <c r="CF19" i="67"/>
  <c r="D19" i="67" s="1"/>
  <c r="G81" i="66"/>
  <c r="CF18" i="67"/>
  <c r="CI88" i="66"/>
  <c r="G88" i="66" s="1"/>
  <c r="G80" i="66"/>
  <c r="CF22" i="67"/>
  <c r="D22" i="67" s="1"/>
  <c r="G84" i="66"/>
  <c r="CF34" i="67"/>
  <c r="CF45" i="67"/>
  <c r="D45" i="67" s="1"/>
  <c r="D33" i="67"/>
  <c r="D34" i="67" s="1"/>
  <c r="CE98" i="67"/>
  <c r="CE65" i="67"/>
  <c r="CF23" i="67"/>
  <c r="D23" i="67" s="1"/>
  <c r="G85" i="66"/>
  <c r="CE27" i="67" a="1"/>
  <c r="CE27" i="67" s="1"/>
  <c r="CE48" i="67" s="1"/>
  <c r="CE28" i="67" a="1"/>
  <c r="CE28" i="67" s="1"/>
  <c r="CE26" i="67"/>
  <c r="CE85" i="67" s="1"/>
  <c r="CE86" i="67" s="1"/>
  <c r="CF24" i="67"/>
  <c r="D24" i="67" s="1"/>
  <c r="G86" i="66"/>
  <c r="CF58" i="67"/>
  <c r="CF65" i="71"/>
  <c r="D65" i="71" s="1"/>
  <c r="CF98" i="71"/>
  <c r="AT42" i="71"/>
  <c r="AT55" i="71"/>
  <c r="AT54" i="71"/>
  <c r="AT60" i="71" s="1"/>
  <c r="AT63" i="71" s="1"/>
  <c r="AT84" i="71"/>
  <c r="AT88" i="71" s="1"/>
  <c r="AT91" i="71" s="1"/>
  <c r="AS62" i="71"/>
  <c r="AS64" i="71"/>
  <c r="AS90" i="71"/>
  <c r="AV84" i="67"/>
  <c r="AV88" i="67" s="1"/>
  <c r="AV91" i="67" s="1"/>
  <c r="AV54" i="67"/>
  <c r="AV60" i="67" s="1"/>
  <c r="AV63" i="67" s="1"/>
  <c r="AV55" i="67"/>
  <c r="AU64" i="67"/>
  <c r="AV42" i="67"/>
  <c r="AU62" i="67"/>
  <c r="AU90" i="67"/>
  <c r="BO42" i="15"/>
  <c r="BP51" i="15"/>
  <c r="BP44" i="15"/>
  <c r="BP64" i="15"/>
  <c r="BP39" i="15"/>
  <c r="BP43" i="15"/>
  <c r="BP45" i="15" s="1"/>
  <c r="BP12" i="15"/>
  <c r="BQ1" i="15"/>
  <c r="BP20" i="15"/>
  <c r="BO53" i="15"/>
  <c r="BO54" i="15"/>
  <c r="BO60" i="15"/>
  <c r="BM72" i="15"/>
  <c r="BO45" i="15"/>
  <c r="BN68" i="15"/>
  <c r="BN66" i="15"/>
  <c r="BN71" i="15"/>
  <c r="BN69" i="15"/>
  <c r="BN67" i="15"/>
  <c r="BN65" i="15"/>
  <c r="BN70" i="15"/>
  <c r="CF27" i="71" l="1" a="1"/>
  <c r="CF27" i="71" s="1"/>
  <c r="CF48" i="71" s="1"/>
  <c r="D48" i="71" s="1"/>
  <c r="CF28" i="71" a="1"/>
  <c r="CF28" i="71" s="1"/>
  <c r="D28" i="71" s="1"/>
  <c r="CF26" i="71"/>
  <c r="CF85" i="71" s="1"/>
  <c r="D85" i="71" s="1"/>
  <c r="D86" i="71" s="1"/>
  <c r="D26" i="71"/>
  <c r="CF27" i="67" a="1"/>
  <c r="CF27" i="67" s="1"/>
  <c r="CF26" i="67"/>
  <c r="CF85" i="67" s="1"/>
  <c r="D85" i="67" s="1"/>
  <c r="D86" i="67" s="1"/>
  <c r="CF28" i="67" a="1"/>
  <c r="CF28" i="67" s="1"/>
  <c r="D28" i="67" s="1"/>
  <c r="D18" i="67"/>
  <c r="D26" i="67" s="1"/>
  <c r="CF65" i="67"/>
  <c r="D65" i="67" s="1"/>
  <c r="CF98" i="67"/>
  <c r="AT61" i="71"/>
  <c r="AT62" i="71" s="1"/>
  <c r="AV61" i="67"/>
  <c r="AV62" i="67" s="1"/>
  <c r="AT89" i="71"/>
  <c r="AT90" i="71" s="1"/>
  <c r="AT64" i="71"/>
  <c r="AT92" i="71"/>
  <c r="AV89" i="67"/>
  <c r="AV90" i="67" s="1"/>
  <c r="AT56" i="71"/>
  <c r="AU41" i="71"/>
  <c r="AU47" i="71" s="1"/>
  <c r="AU49" i="71" s="1"/>
  <c r="AV64" i="67"/>
  <c r="AV92" i="67"/>
  <c r="AW41" i="67"/>
  <c r="AW47" i="67" s="1"/>
  <c r="AW49" i="67" s="1"/>
  <c r="AV56" i="67"/>
  <c r="BN72" i="15"/>
  <c r="BO71" i="15"/>
  <c r="BO69" i="15"/>
  <c r="BO68" i="15"/>
  <c r="BO67" i="15"/>
  <c r="BO65" i="15"/>
  <c r="BO66" i="15"/>
  <c r="BO70" i="15"/>
  <c r="BQ64" i="15"/>
  <c r="BQ43" i="15"/>
  <c r="BQ51" i="15"/>
  <c r="BQ44" i="15"/>
  <c r="BQ12" i="15"/>
  <c r="BQ20" i="15"/>
  <c r="BR1" i="15"/>
  <c r="BQ39" i="15"/>
  <c r="BP42" i="15"/>
  <c r="BP53" i="15"/>
  <c r="BP54" i="15"/>
  <c r="BP60" i="15"/>
  <c r="D27" i="71" l="1"/>
  <c r="CF86" i="71"/>
  <c r="C100" i="71" s="1"/>
  <c r="F99" i="71" s="1"/>
  <c r="F87" i="71" s="1"/>
  <c r="CF48" i="67"/>
  <c r="D48" i="67" s="1"/>
  <c r="D27" i="67"/>
  <c r="CF86" i="67"/>
  <c r="C100" i="67" s="1"/>
  <c r="AU54" i="71"/>
  <c r="AU55" i="71"/>
  <c r="AU84" i="71"/>
  <c r="AU42" i="71"/>
  <c r="AW42" i="67"/>
  <c r="AW84" i="67"/>
  <c r="AW55" i="67"/>
  <c r="AW54" i="67"/>
  <c r="BQ42" i="15"/>
  <c r="BR64" i="15"/>
  <c r="BR39" i="15"/>
  <c r="BR43" i="15"/>
  <c r="BR20" i="15"/>
  <c r="BR51" i="15"/>
  <c r="BS1" i="15"/>
  <c r="BR44" i="15"/>
  <c r="BR42" i="15" s="1"/>
  <c r="BR12" i="15"/>
  <c r="BQ53" i="15"/>
  <c r="BQ54" i="15"/>
  <c r="BQ60" i="15"/>
  <c r="BO72" i="15"/>
  <c r="BQ45" i="15"/>
  <c r="BP71" i="15"/>
  <c r="BP69" i="15"/>
  <c r="BP68" i="15"/>
  <c r="BP67" i="15"/>
  <c r="BP65" i="15"/>
  <c r="BP66" i="15"/>
  <c r="BP70" i="15"/>
  <c r="E99" i="71" l="1"/>
  <c r="E87" i="71" s="1"/>
  <c r="L99" i="71"/>
  <c r="L87" i="71" s="1"/>
  <c r="AZ99" i="71"/>
  <c r="AZ87" i="71" s="1"/>
  <c r="CF99" i="71"/>
  <c r="CF87" i="71" s="1"/>
  <c r="CB99" i="71"/>
  <c r="CB87" i="71" s="1"/>
  <c r="BY99" i="71"/>
  <c r="BY87" i="71" s="1"/>
  <c r="BW99" i="71"/>
  <c r="BW87" i="71" s="1"/>
  <c r="BV99" i="71"/>
  <c r="BV87" i="71" s="1"/>
  <c r="CE99" i="71"/>
  <c r="CE87" i="71" s="1"/>
  <c r="BS99" i="71"/>
  <c r="BS87" i="71" s="1"/>
  <c r="CC99" i="71"/>
  <c r="CC87" i="71" s="1"/>
  <c r="BP99" i="71"/>
  <c r="BP87" i="71" s="1"/>
  <c r="BM99" i="71"/>
  <c r="BM87" i="71" s="1"/>
  <c r="BK99" i="71"/>
  <c r="BK87" i="71" s="1"/>
  <c r="BI99" i="71"/>
  <c r="BI87" i="71" s="1"/>
  <c r="BF99" i="71"/>
  <c r="BF87" i="71" s="1"/>
  <c r="BQ99" i="71"/>
  <c r="BQ87" i="71" s="1"/>
  <c r="BA99" i="71"/>
  <c r="BA87" i="71" s="1"/>
  <c r="CD99" i="71"/>
  <c r="CD87" i="71" s="1"/>
  <c r="BX99" i="71"/>
  <c r="BX87" i="71" s="1"/>
  <c r="BR99" i="71"/>
  <c r="BR87" i="71" s="1"/>
  <c r="BL99" i="71"/>
  <c r="BL87" i="71" s="1"/>
  <c r="BE99" i="71"/>
  <c r="BE87" i="71" s="1"/>
  <c r="K99" i="71"/>
  <c r="K87" i="71" s="1"/>
  <c r="CA99" i="71"/>
  <c r="CA87" i="71" s="1"/>
  <c r="BU99" i="71"/>
  <c r="BU87" i="71" s="1"/>
  <c r="BO99" i="71"/>
  <c r="BO87" i="71" s="1"/>
  <c r="BH99" i="71"/>
  <c r="BH87" i="71" s="1"/>
  <c r="AU99" i="71"/>
  <c r="AU87" i="71" s="1"/>
  <c r="BZ99" i="71"/>
  <c r="BZ87" i="71" s="1"/>
  <c r="BT99" i="71"/>
  <c r="BT87" i="71" s="1"/>
  <c r="BN99" i="71"/>
  <c r="BN87" i="71" s="1"/>
  <c r="BG99" i="71"/>
  <c r="BG87" i="71" s="1"/>
  <c r="AT99" i="71"/>
  <c r="AT87" i="71" s="1"/>
  <c r="AS99" i="71"/>
  <c r="AS87" i="71" s="1"/>
  <c r="BJ99" i="71"/>
  <c r="BJ87" i="71" s="1"/>
  <c r="BB99" i="71"/>
  <c r="BB87" i="71" s="1"/>
  <c r="AO99" i="71"/>
  <c r="AO87" i="71" s="1"/>
  <c r="AH99" i="71"/>
  <c r="AH87" i="71" s="1"/>
  <c r="AY99" i="71"/>
  <c r="AY87" i="71" s="1"/>
  <c r="AG99" i="71"/>
  <c r="AG87" i="71" s="1"/>
  <c r="AB99" i="71"/>
  <c r="AB87" i="71" s="1"/>
  <c r="Z99" i="71"/>
  <c r="Z87" i="71" s="1"/>
  <c r="AX99" i="71"/>
  <c r="AX87" i="71" s="1"/>
  <c r="AN99" i="71"/>
  <c r="AN87" i="71" s="1"/>
  <c r="Y99" i="71"/>
  <c r="Y87" i="71" s="1"/>
  <c r="BD99" i="71"/>
  <c r="BD87" i="71" s="1"/>
  <c r="AV99" i="71"/>
  <c r="AV87" i="71" s="1"/>
  <c r="AJ99" i="71"/>
  <c r="AJ87" i="71" s="1"/>
  <c r="S99" i="71"/>
  <c r="S87" i="71" s="1"/>
  <c r="R99" i="71"/>
  <c r="R87" i="71" s="1"/>
  <c r="AP99" i="71"/>
  <c r="AP87" i="71" s="1"/>
  <c r="AF99" i="71"/>
  <c r="AF87" i="71" s="1"/>
  <c r="O99" i="71"/>
  <c r="O87" i="71" s="1"/>
  <c r="AM99" i="71"/>
  <c r="AM87" i="71" s="1"/>
  <c r="AA99" i="71"/>
  <c r="AA87" i="71" s="1"/>
  <c r="M99" i="71"/>
  <c r="M87" i="71" s="1"/>
  <c r="AR99" i="71"/>
  <c r="AR87" i="71" s="1"/>
  <c r="AL99" i="71"/>
  <c r="AL87" i="71" s="1"/>
  <c r="AE99" i="71"/>
  <c r="AE87" i="71" s="1"/>
  <c r="V99" i="71"/>
  <c r="V87" i="71" s="1"/>
  <c r="G99" i="71"/>
  <c r="G87" i="71" s="1"/>
  <c r="BC99" i="71"/>
  <c r="BC87" i="71" s="1"/>
  <c r="AW99" i="71"/>
  <c r="AW87" i="71" s="1"/>
  <c r="AQ99" i="71"/>
  <c r="AQ87" i="71" s="1"/>
  <c r="AK99" i="71"/>
  <c r="AK87" i="71" s="1"/>
  <c r="AD99" i="71"/>
  <c r="AD87" i="71" s="1"/>
  <c r="U99" i="71"/>
  <c r="U87" i="71" s="1"/>
  <c r="I99" i="71"/>
  <c r="I87" i="71" s="1"/>
  <c r="X99" i="71"/>
  <c r="X87" i="71" s="1"/>
  <c r="Q99" i="71"/>
  <c r="Q87" i="71" s="1"/>
  <c r="H99" i="71"/>
  <c r="H87" i="71" s="1"/>
  <c r="AI99" i="71"/>
  <c r="AI87" i="71" s="1"/>
  <c r="AC99" i="71"/>
  <c r="AC87" i="71" s="1"/>
  <c r="W99" i="71"/>
  <c r="W87" i="71" s="1"/>
  <c r="P99" i="71"/>
  <c r="P87" i="71" s="1"/>
  <c r="J99" i="71"/>
  <c r="J87" i="71" s="1"/>
  <c r="T99" i="71"/>
  <c r="T87" i="71" s="1"/>
  <c r="N99" i="71"/>
  <c r="N87" i="71" s="1"/>
  <c r="J99" i="67"/>
  <c r="J87" i="67" s="1"/>
  <c r="H99" i="67"/>
  <c r="H87" i="67" s="1"/>
  <c r="M99" i="67"/>
  <c r="M87" i="67" s="1"/>
  <c r="G99" i="67"/>
  <c r="G87" i="67" s="1"/>
  <c r="I99" i="67"/>
  <c r="I87" i="67" s="1"/>
  <c r="F99" i="67"/>
  <c r="F87" i="67" s="1"/>
  <c r="E99" i="67"/>
  <c r="E87" i="67" s="1"/>
  <c r="L99" i="67"/>
  <c r="L87" i="67" s="1"/>
  <c r="K99" i="67"/>
  <c r="K87" i="67" s="1"/>
  <c r="N99" i="67"/>
  <c r="N87" i="67" s="1"/>
  <c r="O99" i="67"/>
  <c r="O87" i="67" s="1"/>
  <c r="P99" i="67"/>
  <c r="P87" i="67" s="1"/>
  <c r="Q99" i="67"/>
  <c r="Q87" i="67" s="1"/>
  <c r="R99" i="67"/>
  <c r="R87" i="67" s="1"/>
  <c r="S99" i="67"/>
  <c r="S87" i="67" s="1"/>
  <c r="T99" i="67"/>
  <c r="T87" i="67" s="1"/>
  <c r="U99" i="67"/>
  <c r="U87" i="67" s="1"/>
  <c r="V99" i="67"/>
  <c r="V87" i="67" s="1"/>
  <c r="W99" i="67"/>
  <c r="W87" i="67" s="1"/>
  <c r="X99" i="67"/>
  <c r="X87" i="67" s="1"/>
  <c r="Y99" i="67"/>
  <c r="Y87" i="67" s="1"/>
  <c r="Z99" i="67"/>
  <c r="Z87" i="67" s="1"/>
  <c r="AA99" i="67"/>
  <c r="AA87" i="67" s="1"/>
  <c r="AB99" i="67"/>
  <c r="AB87" i="67" s="1"/>
  <c r="AC99" i="67"/>
  <c r="AC87" i="67" s="1"/>
  <c r="AD99" i="67"/>
  <c r="AD87" i="67" s="1"/>
  <c r="AE99" i="67"/>
  <c r="AE87" i="67" s="1"/>
  <c r="AF99" i="67"/>
  <c r="AF87" i="67" s="1"/>
  <c r="AG99" i="67"/>
  <c r="AG87" i="67" s="1"/>
  <c r="AH99" i="67"/>
  <c r="AH87" i="67" s="1"/>
  <c r="AI99" i="67"/>
  <c r="AI87" i="67" s="1"/>
  <c r="AJ99" i="67"/>
  <c r="AJ87" i="67" s="1"/>
  <c r="AK99" i="67"/>
  <c r="AK87" i="67" s="1"/>
  <c r="AL99" i="67"/>
  <c r="AL87" i="67" s="1"/>
  <c r="AM99" i="67"/>
  <c r="AM87" i="67" s="1"/>
  <c r="AN99" i="67"/>
  <c r="AN87" i="67" s="1"/>
  <c r="AO99" i="67"/>
  <c r="AO87" i="67" s="1"/>
  <c r="AP99" i="67"/>
  <c r="AP87" i="67" s="1"/>
  <c r="AQ99" i="67"/>
  <c r="AQ87" i="67" s="1"/>
  <c r="AR99" i="67"/>
  <c r="AR87" i="67" s="1"/>
  <c r="AS99" i="67"/>
  <c r="AS87" i="67" s="1"/>
  <c r="AT99" i="67"/>
  <c r="AT87" i="67" s="1"/>
  <c r="AU99" i="67"/>
  <c r="AU87" i="67" s="1"/>
  <c r="AV99" i="67"/>
  <c r="AV87" i="67" s="1"/>
  <c r="AW99" i="67"/>
  <c r="AW87" i="67" s="1"/>
  <c r="AX99" i="67"/>
  <c r="AX87" i="67" s="1"/>
  <c r="AY99" i="67"/>
  <c r="AY87" i="67" s="1"/>
  <c r="AZ99" i="67"/>
  <c r="AZ87" i="67" s="1"/>
  <c r="BA99" i="67"/>
  <c r="BA87" i="67" s="1"/>
  <c r="BB99" i="67"/>
  <c r="BB87" i="67" s="1"/>
  <c r="BC99" i="67"/>
  <c r="BC87" i="67" s="1"/>
  <c r="BD99" i="67"/>
  <c r="BD87" i="67" s="1"/>
  <c r="BE99" i="67"/>
  <c r="BE87" i="67" s="1"/>
  <c r="BF99" i="67"/>
  <c r="BF87" i="67" s="1"/>
  <c r="BG99" i="67"/>
  <c r="BG87" i="67" s="1"/>
  <c r="BH99" i="67"/>
  <c r="BH87" i="67" s="1"/>
  <c r="BI99" i="67"/>
  <c r="BI87" i="67" s="1"/>
  <c r="BJ99" i="67"/>
  <c r="BJ87" i="67" s="1"/>
  <c r="BK99" i="67"/>
  <c r="BK87" i="67" s="1"/>
  <c r="BL99" i="67"/>
  <c r="BL87" i="67" s="1"/>
  <c r="BM99" i="67"/>
  <c r="BM87" i="67" s="1"/>
  <c r="BN99" i="67"/>
  <c r="BN87" i="67" s="1"/>
  <c r="BO99" i="67"/>
  <c r="BO87" i="67" s="1"/>
  <c r="BP99" i="67"/>
  <c r="BP87" i="67" s="1"/>
  <c r="BQ99" i="67"/>
  <c r="BQ87" i="67" s="1"/>
  <c r="BR99" i="67"/>
  <c r="BR87" i="67" s="1"/>
  <c r="BS99" i="67"/>
  <c r="BS87" i="67" s="1"/>
  <c r="BT99" i="67"/>
  <c r="BT87" i="67" s="1"/>
  <c r="BU99" i="67"/>
  <c r="BU87" i="67" s="1"/>
  <c r="BV99" i="67"/>
  <c r="BV87" i="67" s="1"/>
  <c r="BW99" i="67"/>
  <c r="BW87" i="67" s="1"/>
  <c r="BX99" i="67"/>
  <c r="BX87" i="67" s="1"/>
  <c r="BY99" i="67"/>
  <c r="BY87" i="67" s="1"/>
  <c r="BZ99" i="67"/>
  <c r="BZ87" i="67" s="1"/>
  <c r="CA99" i="67"/>
  <c r="CA87" i="67" s="1"/>
  <c r="CB99" i="67"/>
  <c r="CB87" i="67" s="1"/>
  <c r="CC99" i="67"/>
  <c r="CC87" i="67" s="1"/>
  <c r="CD99" i="67"/>
  <c r="CD87" i="67" s="1"/>
  <c r="CE99" i="67"/>
  <c r="CE87" i="67" s="1"/>
  <c r="CF99" i="67"/>
  <c r="CF87" i="67" s="1"/>
  <c r="AU56" i="71"/>
  <c r="AV41" i="71"/>
  <c r="AV47" i="71" s="1"/>
  <c r="AV49" i="71" s="1"/>
  <c r="AU88" i="71"/>
  <c r="AU91" i="71" s="1"/>
  <c r="AU89" i="71"/>
  <c r="AU60" i="71"/>
  <c r="AU63" i="71" s="1"/>
  <c r="AU61" i="71"/>
  <c r="AW60" i="67"/>
  <c r="AW63" i="67" s="1"/>
  <c r="AW61" i="67"/>
  <c r="AW88" i="67"/>
  <c r="AW91" i="67" s="1"/>
  <c r="AW89" i="67"/>
  <c r="AX41" i="67"/>
  <c r="AX47" i="67" s="1"/>
  <c r="AX49" i="67" s="1"/>
  <c r="AW56" i="67"/>
  <c r="BR54" i="15"/>
  <c r="BR53" i="15"/>
  <c r="BR60" i="15"/>
  <c r="BR45" i="15"/>
  <c r="BS64" i="15"/>
  <c r="BS43" i="15"/>
  <c r="BS51" i="15"/>
  <c r="BS44" i="15"/>
  <c r="BT1" i="15"/>
  <c r="BS20" i="15"/>
  <c r="BS39" i="15"/>
  <c r="BS12" i="15"/>
  <c r="BQ70" i="15"/>
  <c r="BQ68" i="15"/>
  <c r="BQ66" i="15"/>
  <c r="BQ71" i="15"/>
  <c r="BQ69" i="15"/>
  <c r="BQ67" i="15"/>
  <c r="BQ65" i="15"/>
  <c r="BP72" i="15"/>
  <c r="D87" i="71" l="1"/>
  <c r="D87" i="67"/>
  <c r="AU64" i="71"/>
  <c r="AU90" i="71"/>
  <c r="AU92" i="71"/>
  <c r="AV84" i="71"/>
  <c r="AV88" i="71" s="1"/>
  <c r="AV91" i="71" s="1"/>
  <c r="AV55" i="71"/>
  <c r="AV54" i="71"/>
  <c r="AV60" i="71" s="1"/>
  <c r="AV63" i="71" s="1"/>
  <c r="AU62" i="71"/>
  <c r="AV42" i="71"/>
  <c r="AX42" i="67"/>
  <c r="AX84" i="67"/>
  <c r="AX88" i="67" s="1"/>
  <c r="AX91" i="67" s="1"/>
  <c r="AX54" i="67"/>
  <c r="AX60" i="67" s="1"/>
  <c r="AX63" i="67" s="1"/>
  <c r="AX55" i="67"/>
  <c r="AW90" i="67"/>
  <c r="AW92" i="67"/>
  <c r="AW62" i="67"/>
  <c r="AW64" i="67"/>
  <c r="BS42" i="15"/>
  <c r="BS45" i="15"/>
  <c r="BQ72" i="15"/>
  <c r="BR71" i="15"/>
  <c r="BR69" i="15"/>
  <c r="BR67" i="15"/>
  <c r="BR65" i="15"/>
  <c r="BR70" i="15"/>
  <c r="BR68" i="15"/>
  <c r="BR66" i="15"/>
  <c r="BS54" i="15"/>
  <c r="BS53" i="15"/>
  <c r="BS60" i="15"/>
  <c r="BT64" i="15"/>
  <c r="BT43" i="15"/>
  <c r="BT51" i="15"/>
  <c r="BT44" i="15"/>
  <c r="BU1" i="15"/>
  <c r="BT20" i="15"/>
  <c r="BT39" i="15"/>
  <c r="BT12" i="15"/>
  <c r="AB5" i="90" l="1"/>
  <c r="AB6" i="90"/>
  <c r="AV61" i="71"/>
  <c r="AV62" i="71" s="1"/>
  <c r="AV89" i="71"/>
  <c r="AV90" i="71" s="1"/>
  <c r="AV64" i="71"/>
  <c r="AW41" i="71"/>
  <c r="AW47" i="71" s="1"/>
  <c r="AW49" i="71" s="1"/>
  <c r="AV92" i="71"/>
  <c r="AV56" i="71"/>
  <c r="AX61" i="67"/>
  <c r="AX62" i="67" s="1"/>
  <c r="AX56" i="67"/>
  <c r="AX89" i="67"/>
  <c r="AX90" i="67" s="1"/>
  <c r="AX64" i="67"/>
  <c r="AX92" i="67"/>
  <c r="AY41" i="67"/>
  <c r="AY47" i="67" s="1"/>
  <c r="AY49" i="67" s="1"/>
  <c r="BT42" i="15"/>
  <c r="BT45" i="15"/>
  <c r="BU64" i="15"/>
  <c r="BU43" i="15"/>
  <c r="BV1" i="15"/>
  <c r="BU20" i="15"/>
  <c r="BU44" i="15"/>
  <c r="BU51" i="15"/>
  <c r="BU39" i="15"/>
  <c r="BU12" i="15"/>
  <c r="BS71" i="15"/>
  <c r="BS70" i="15"/>
  <c r="BS69" i="15"/>
  <c r="BS68" i="15"/>
  <c r="BS67" i="15"/>
  <c r="BS66" i="15"/>
  <c r="BS65" i="15"/>
  <c r="BT54" i="15"/>
  <c r="BT53" i="15"/>
  <c r="BT60" i="15"/>
  <c r="BR72" i="15"/>
  <c r="AW55" i="71" l="1"/>
  <c r="AW84" i="71"/>
  <c r="AW54" i="71"/>
  <c r="AW42" i="71"/>
  <c r="AY42" i="67"/>
  <c r="AY84" i="67"/>
  <c r="AY55" i="67"/>
  <c r="AY54" i="67"/>
  <c r="BU42" i="15"/>
  <c r="BS72" i="15"/>
  <c r="BU53" i="15"/>
  <c r="BU54" i="15"/>
  <c r="BU60" i="15"/>
  <c r="BV64" i="15"/>
  <c r="BV51" i="15"/>
  <c r="BV44" i="15"/>
  <c r="BV39" i="15"/>
  <c r="BV43" i="15"/>
  <c r="BV20" i="15"/>
  <c r="BV12" i="15"/>
  <c r="BW1" i="15"/>
  <c r="BU45" i="15"/>
  <c r="BT71" i="15"/>
  <c r="BT70" i="15"/>
  <c r="BT69" i="15"/>
  <c r="BT68" i="15"/>
  <c r="BT67" i="15"/>
  <c r="BT66" i="15"/>
  <c r="BT65" i="15"/>
  <c r="G77" i="3"/>
  <c r="AX41" i="71" l="1"/>
  <c r="AX47" i="71" s="1"/>
  <c r="AX49" i="71" s="1"/>
  <c r="AW60" i="71"/>
  <c r="AW63" i="71" s="1"/>
  <c r="AW61" i="71"/>
  <c r="AW88" i="71"/>
  <c r="AW91" i="71" s="1"/>
  <c r="AW89" i="71"/>
  <c r="AW56" i="71"/>
  <c r="AY60" i="67"/>
  <c r="AY63" i="67" s="1"/>
  <c r="AY61" i="67"/>
  <c r="AY56" i="67"/>
  <c r="AY88" i="67"/>
  <c r="AY91" i="67" s="1"/>
  <c r="AY89" i="67"/>
  <c r="AZ41" i="67"/>
  <c r="AZ47" i="67" s="1"/>
  <c r="AZ49" i="67" s="1"/>
  <c r="BV45" i="15"/>
  <c r="BV42" i="15"/>
  <c r="BV54" i="15"/>
  <c r="BV53" i="15"/>
  <c r="BV60" i="15"/>
  <c r="BT72" i="15"/>
  <c r="BW43" i="15"/>
  <c r="BW51" i="15"/>
  <c r="BW44" i="15"/>
  <c r="BW64" i="15"/>
  <c r="BW12" i="15"/>
  <c r="BW39" i="15"/>
  <c r="BX1" i="15"/>
  <c r="BW20" i="15"/>
  <c r="BU71" i="15"/>
  <c r="BU69" i="15"/>
  <c r="BU67" i="15"/>
  <c r="BU65" i="15"/>
  <c r="BU70" i="15"/>
  <c r="BU68" i="15"/>
  <c r="BU66" i="15"/>
  <c r="AW92" i="71" l="1"/>
  <c r="AW62" i="71"/>
  <c r="AW64" i="71"/>
  <c r="AX55" i="71"/>
  <c r="AX84" i="71"/>
  <c r="AX88" i="71" s="1"/>
  <c r="AX91" i="71" s="1"/>
  <c r="AX54" i="71"/>
  <c r="AX60" i="71" s="1"/>
  <c r="AX63" i="71" s="1"/>
  <c r="AW90" i="71"/>
  <c r="AX42" i="71"/>
  <c r="AY90" i="67"/>
  <c r="AY92" i="67"/>
  <c r="AZ84" i="67"/>
  <c r="AZ88" i="67" s="1"/>
  <c r="AZ91" i="67" s="1"/>
  <c r="AZ55" i="67"/>
  <c r="AZ54" i="67"/>
  <c r="AZ60" i="67" s="1"/>
  <c r="AZ63" i="67" s="1"/>
  <c r="AY62" i="67"/>
  <c r="AZ42" i="67"/>
  <c r="AY64" i="67"/>
  <c r="BW42" i="15"/>
  <c r="BW54" i="15"/>
  <c r="BW53" i="15"/>
  <c r="BW60" i="15"/>
  <c r="BV70" i="15"/>
  <c r="BV68" i="15"/>
  <c r="BV66" i="15"/>
  <c r="BV71" i="15"/>
  <c r="BV69" i="15"/>
  <c r="BV67" i="15"/>
  <c r="BV65" i="15"/>
  <c r="BW45" i="15"/>
  <c r="BX51" i="15"/>
  <c r="BX44" i="15"/>
  <c r="BX64" i="15"/>
  <c r="BX39" i="15"/>
  <c r="BX12" i="15"/>
  <c r="BY1" i="15"/>
  <c r="BX20" i="15"/>
  <c r="BX43" i="15"/>
  <c r="BU72" i="15"/>
  <c r="AX89" i="71" l="1"/>
  <c r="AX90" i="71" s="1"/>
  <c r="AX56" i="71"/>
  <c r="AX92" i="71"/>
  <c r="AX64" i="71"/>
  <c r="AX61" i="71"/>
  <c r="AY41" i="71"/>
  <c r="AY47" i="71" s="1"/>
  <c r="AY49" i="71" s="1"/>
  <c r="AZ56" i="67"/>
  <c r="AZ61" i="67"/>
  <c r="AZ62" i="67" s="1"/>
  <c r="AZ64" i="67"/>
  <c r="AZ92" i="67"/>
  <c r="BA41" i="67"/>
  <c r="BA47" i="67" s="1"/>
  <c r="BA49" i="67" s="1"/>
  <c r="AZ89" i="67"/>
  <c r="BX42" i="15"/>
  <c r="BX54" i="15"/>
  <c r="BX53" i="15"/>
  <c r="BX60" i="15"/>
  <c r="BW69" i="15"/>
  <c r="BW71" i="15"/>
  <c r="BW68" i="15"/>
  <c r="BW70" i="15"/>
  <c r="BW66" i="15"/>
  <c r="BW65" i="15"/>
  <c r="BW67" i="15"/>
  <c r="BV72" i="15"/>
  <c r="BX45" i="15"/>
  <c r="BY64" i="15"/>
  <c r="BY43" i="15"/>
  <c r="BY51" i="15"/>
  <c r="BY44" i="15"/>
  <c r="BY12" i="15"/>
  <c r="BY20" i="15"/>
  <c r="BY39" i="15"/>
  <c r="BZ1" i="15"/>
  <c r="AY54" i="71" l="1"/>
  <c r="AY60" i="71" s="1"/>
  <c r="AY63" i="71" s="1"/>
  <c r="AY84" i="71"/>
  <c r="AY55" i="71"/>
  <c r="AY42" i="71"/>
  <c r="AX62" i="71"/>
  <c r="BA42" i="67"/>
  <c r="BB41" i="67" s="1"/>
  <c r="BB47" i="67" s="1"/>
  <c r="BB49" i="67" s="1"/>
  <c r="AZ90" i="67"/>
  <c r="BA54" i="67"/>
  <c r="BA84" i="67"/>
  <c r="BA88" i="67" s="1"/>
  <c r="BA91" i="67" s="1"/>
  <c r="BA55" i="67"/>
  <c r="BY42" i="15"/>
  <c r="BY45" i="15"/>
  <c r="BZ51" i="15"/>
  <c r="BZ44" i="15"/>
  <c r="BZ39" i="15"/>
  <c r="BZ64" i="15"/>
  <c r="BZ43" i="15"/>
  <c r="CA1" i="15"/>
  <c r="BZ20" i="15"/>
  <c r="BZ12" i="15"/>
  <c r="BX71" i="15"/>
  <c r="BX70" i="15"/>
  <c r="BX69" i="15"/>
  <c r="BX68" i="15"/>
  <c r="BX67" i="15"/>
  <c r="BX66" i="15"/>
  <c r="BX65" i="15"/>
  <c r="BY54" i="15"/>
  <c r="BY53" i="15"/>
  <c r="BY60" i="15"/>
  <c r="BW72" i="15"/>
  <c r="AY61" i="71" l="1"/>
  <c r="AY62" i="71" s="1"/>
  <c r="AZ41" i="71"/>
  <c r="AZ47" i="71" s="1"/>
  <c r="AZ49" i="71" s="1"/>
  <c r="AY56" i="71"/>
  <c r="AY88" i="71"/>
  <c r="AY91" i="71" s="1"/>
  <c r="AY89" i="71"/>
  <c r="AY64" i="71"/>
  <c r="BA92" i="67"/>
  <c r="BA60" i="67"/>
  <c r="BA63" i="67" s="1"/>
  <c r="BA61" i="67"/>
  <c r="BA89" i="67"/>
  <c r="BB54" i="67"/>
  <c r="BB60" i="67" s="1"/>
  <c r="BB55" i="67"/>
  <c r="BB84" i="67"/>
  <c r="BB88" i="67" s="1"/>
  <c r="BB91" i="67" s="1"/>
  <c r="BA56" i="67"/>
  <c r="BB42" i="67"/>
  <c r="BZ45" i="15"/>
  <c r="BX72" i="15"/>
  <c r="CA51" i="15"/>
  <c r="CA44" i="15"/>
  <c r="CA64" i="15"/>
  <c r="CA43" i="15"/>
  <c r="CA45" i="15" s="1"/>
  <c r="CA39" i="15"/>
  <c r="CB1" i="15"/>
  <c r="CA20" i="15"/>
  <c r="CA12" i="15"/>
  <c r="BZ42" i="15"/>
  <c r="BY70" i="15"/>
  <c r="BY68" i="15"/>
  <c r="BY66" i="15"/>
  <c r="BY71" i="15"/>
  <c r="BY69" i="15"/>
  <c r="BY67" i="15"/>
  <c r="BY65" i="15"/>
  <c r="BZ53" i="15"/>
  <c r="BZ54" i="15"/>
  <c r="BZ60" i="15"/>
  <c r="H1" i="3"/>
  <c r="H137" i="3" s="1"/>
  <c r="AZ42" i="71" l="1"/>
  <c r="AZ55" i="71"/>
  <c r="AZ84" i="71"/>
  <c r="AZ88" i="71" s="1"/>
  <c r="AZ91" i="71" s="1"/>
  <c r="AZ54" i="71"/>
  <c r="AY90" i="71"/>
  <c r="AY92" i="71"/>
  <c r="BB56" i="67"/>
  <c r="BB92" i="67"/>
  <c r="BC41" i="67"/>
  <c r="BC47" i="67" s="1"/>
  <c r="BC49" i="67" s="1"/>
  <c r="BA90" i="67"/>
  <c r="BB89" i="67"/>
  <c r="BA62" i="67"/>
  <c r="BB61" i="67"/>
  <c r="BB63" i="67"/>
  <c r="BA64" i="67"/>
  <c r="H63" i="3"/>
  <c r="H105" i="3"/>
  <c r="H92" i="3"/>
  <c r="BY72" i="15"/>
  <c r="CB64" i="15"/>
  <c r="CB39" i="15"/>
  <c r="CB44" i="15"/>
  <c r="CC1" i="15"/>
  <c r="CB20" i="15"/>
  <c r="CB51" i="15"/>
  <c r="CB12" i="15"/>
  <c r="CB43" i="15"/>
  <c r="BZ71" i="15"/>
  <c r="BZ69" i="15"/>
  <c r="BZ67" i="15"/>
  <c r="BZ65" i="15"/>
  <c r="BZ70" i="15"/>
  <c r="BZ68" i="15"/>
  <c r="BZ66" i="15"/>
  <c r="CA42" i="15"/>
  <c r="CA54" i="15"/>
  <c r="CA53" i="15"/>
  <c r="CA60" i="15"/>
  <c r="E17" i="4"/>
  <c r="H65" i="3"/>
  <c r="H79" i="3"/>
  <c r="H29" i="3"/>
  <c r="H56" i="3"/>
  <c r="H55" i="3"/>
  <c r="H13" i="3"/>
  <c r="H51" i="3"/>
  <c r="I1" i="3"/>
  <c r="I137" i="3" s="1"/>
  <c r="H110" i="3" l="1"/>
  <c r="H109" i="3"/>
  <c r="H112" i="3"/>
  <c r="H111" i="3"/>
  <c r="H66" i="3"/>
  <c r="H74" i="3"/>
  <c r="H70" i="3"/>
  <c r="H69" i="3"/>
  <c r="H72" i="3"/>
  <c r="H71" i="3"/>
  <c r="H67" i="3"/>
  <c r="H68" i="3"/>
  <c r="H73" i="3"/>
  <c r="H39" i="3"/>
  <c r="H44" i="3"/>
  <c r="H35" i="3"/>
  <c r="H42" i="3"/>
  <c r="H45" i="3"/>
  <c r="H36" i="3"/>
  <c r="H41" i="3"/>
  <c r="H46" i="3"/>
  <c r="H38" i="3"/>
  <c r="E94" i="4"/>
  <c r="F94" i="4" s="1"/>
  <c r="G94" i="4" s="1"/>
  <c r="H94" i="4" s="1"/>
  <c r="I94" i="4" s="1"/>
  <c r="J94" i="4" s="1"/>
  <c r="K94" i="4" s="1"/>
  <c r="L94" i="4" s="1"/>
  <c r="M94" i="4" s="1"/>
  <c r="N94" i="4" s="1"/>
  <c r="O94" i="4" s="1"/>
  <c r="P94" i="4" s="1"/>
  <c r="Q94" i="4" s="1"/>
  <c r="R94" i="4" s="1"/>
  <c r="S94" i="4" s="1"/>
  <c r="T94" i="4" s="1"/>
  <c r="U94" i="4" s="1"/>
  <c r="V94" i="4" s="1"/>
  <c r="W94" i="4" s="1"/>
  <c r="X94" i="4" s="1"/>
  <c r="Y94" i="4" s="1"/>
  <c r="Z94" i="4" s="1"/>
  <c r="AA94" i="4" s="1"/>
  <c r="AB94" i="4" s="1"/>
  <c r="AC94" i="4" s="1"/>
  <c r="AD94" i="4" s="1"/>
  <c r="AE94" i="4" s="1"/>
  <c r="AF94" i="4" s="1"/>
  <c r="AG94" i="4" s="1"/>
  <c r="AH94" i="4" s="1"/>
  <c r="AI94" i="4" s="1"/>
  <c r="AJ94" i="4" s="1"/>
  <c r="AK94" i="4" s="1"/>
  <c r="AL94" i="4" s="1"/>
  <c r="AM94" i="4" s="1"/>
  <c r="AN94" i="4" s="1"/>
  <c r="AO94" i="4" s="1"/>
  <c r="AP94" i="4" s="1"/>
  <c r="AQ94" i="4" s="1"/>
  <c r="AR94" i="4" s="1"/>
  <c r="AS94" i="4" s="1"/>
  <c r="AT94" i="4" s="1"/>
  <c r="AU94" i="4" s="1"/>
  <c r="AV94" i="4" s="1"/>
  <c r="AW94" i="4" s="1"/>
  <c r="AX94" i="4" s="1"/>
  <c r="AY94" i="4" s="1"/>
  <c r="AZ94" i="4" s="1"/>
  <c r="BA94" i="4" s="1"/>
  <c r="BB94" i="4" s="1"/>
  <c r="BC94" i="4" s="1"/>
  <c r="BD94" i="4" s="1"/>
  <c r="BE94" i="4" s="1"/>
  <c r="BF94" i="4" s="1"/>
  <c r="BG94" i="4" s="1"/>
  <c r="BH94" i="4" s="1"/>
  <c r="BI94" i="4" s="1"/>
  <c r="BJ94" i="4" s="1"/>
  <c r="BK94" i="4" s="1"/>
  <c r="BL94" i="4" s="1"/>
  <c r="BM94" i="4" s="1"/>
  <c r="BN94" i="4" s="1"/>
  <c r="BO94" i="4" s="1"/>
  <c r="BP94" i="4" s="1"/>
  <c r="BQ94" i="4" s="1"/>
  <c r="BR94" i="4" s="1"/>
  <c r="BS94" i="4" s="1"/>
  <c r="BT94" i="4" s="1"/>
  <c r="BU94" i="4" s="1"/>
  <c r="BV94" i="4" s="1"/>
  <c r="BW94" i="4" s="1"/>
  <c r="BX94" i="4" s="1"/>
  <c r="BY94" i="4" s="1"/>
  <c r="BZ94" i="4" s="1"/>
  <c r="CA94" i="4" s="1"/>
  <c r="CB94" i="4" s="1"/>
  <c r="CC94" i="4" s="1"/>
  <c r="CD94" i="4" s="1"/>
  <c r="CE94" i="4" s="1"/>
  <c r="CF94" i="4" s="1"/>
  <c r="D1" i="90"/>
  <c r="D9" i="90" s="1"/>
  <c r="AZ92" i="71"/>
  <c r="AZ60" i="71"/>
  <c r="AZ63" i="71" s="1"/>
  <c r="AZ61" i="71"/>
  <c r="BA41" i="71"/>
  <c r="BA47" i="71" s="1"/>
  <c r="BA49" i="71" s="1"/>
  <c r="AZ89" i="71"/>
  <c r="AZ56" i="71"/>
  <c r="BB90" i="67"/>
  <c r="BB64" i="67"/>
  <c r="BC42" i="67"/>
  <c r="BC54" i="67"/>
  <c r="BC60" i="67" s="1"/>
  <c r="BC63" i="67" s="1"/>
  <c r="BC84" i="67"/>
  <c r="BC88" i="67" s="1"/>
  <c r="BC91" i="67" s="1"/>
  <c r="BC55" i="67"/>
  <c r="BB62" i="67"/>
  <c r="I63" i="3"/>
  <c r="I66" i="3" s="1"/>
  <c r="I51" i="3"/>
  <c r="I29" i="3"/>
  <c r="I13" i="3"/>
  <c r="I105" i="3"/>
  <c r="I79" i="3"/>
  <c r="I92" i="3"/>
  <c r="CB45" i="15"/>
  <c r="CB53" i="15"/>
  <c r="CB54" i="15"/>
  <c r="CB60" i="15"/>
  <c r="BZ72" i="15"/>
  <c r="CC64" i="15"/>
  <c r="CC43" i="15"/>
  <c r="CC51" i="15"/>
  <c r="CC44" i="15"/>
  <c r="CD1" i="15"/>
  <c r="CC20" i="15"/>
  <c r="CC12" i="15"/>
  <c r="CC39" i="15"/>
  <c r="CA71" i="15"/>
  <c r="CA70" i="15"/>
  <c r="CA69" i="15"/>
  <c r="CA68" i="15"/>
  <c r="CA66" i="15"/>
  <c r="CA65" i="15"/>
  <c r="CA67" i="15"/>
  <c r="CB42" i="15"/>
  <c r="E83" i="4"/>
  <c r="F83" i="4" s="1"/>
  <c r="G83" i="4" s="1"/>
  <c r="H83" i="4" s="1"/>
  <c r="I83" i="4" s="1"/>
  <c r="J83" i="4" s="1"/>
  <c r="K83" i="4" s="1"/>
  <c r="L83" i="4" s="1"/>
  <c r="M83" i="4" s="1"/>
  <c r="N83" i="4" s="1"/>
  <c r="O83" i="4" s="1"/>
  <c r="P83" i="4" s="1"/>
  <c r="Q83" i="4" s="1"/>
  <c r="R83" i="4" s="1"/>
  <c r="S83" i="4" s="1"/>
  <c r="T83" i="4" s="1"/>
  <c r="U83" i="4" s="1"/>
  <c r="V83" i="4" s="1"/>
  <c r="W83" i="4" s="1"/>
  <c r="X83" i="4" s="1"/>
  <c r="Y83" i="4" s="1"/>
  <c r="Z83" i="4" s="1"/>
  <c r="AA83" i="4" s="1"/>
  <c r="AB83" i="4" s="1"/>
  <c r="AC83" i="4" s="1"/>
  <c r="AD83" i="4" s="1"/>
  <c r="AE83" i="4" s="1"/>
  <c r="AF83" i="4" s="1"/>
  <c r="AG83" i="4" s="1"/>
  <c r="AH83" i="4" s="1"/>
  <c r="AI83" i="4" s="1"/>
  <c r="AJ83" i="4" s="1"/>
  <c r="AK83" i="4" s="1"/>
  <c r="AL83" i="4" s="1"/>
  <c r="AM83" i="4" s="1"/>
  <c r="AN83" i="4" s="1"/>
  <c r="AO83" i="4" s="1"/>
  <c r="AP83" i="4" s="1"/>
  <c r="AQ83" i="4" s="1"/>
  <c r="AR83" i="4" s="1"/>
  <c r="AS83" i="4" s="1"/>
  <c r="AT83" i="4" s="1"/>
  <c r="AU83" i="4" s="1"/>
  <c r="AV83" i="4" s="1"/>
  <c r="AW83" i="4" s="1"/>
  <c r="AX83" i="4" s="1"/>
  <c r="AY83" i="4" s="1"/>
  <c r="AZ83" i="4" s="1"/>
  <c r="BA83" i="4" s="1"/>
  <c r="BB83" i="4" s="1"/>
  <c r="BC83" i="4" s="1"/>
  <c r="BD83" i="4" s="1"/>
  <c r="BE83" i="4" s="1"/>
  <c r="BF83" i="4" s="1"/>
  <c r="BG83" i="4" s="1"/>
  <c r="BH83" i="4" s="1"/>
  <c r="BI83" i="4" s="1"/>
  <c r="BJ83" i="4" s="1"/>
  <c r="BK83" i="4" s="1"/>
  <c r="BL83" i="4" s="1"/>
  <c r="BM83" i="4" s="1"/>
  <c r="BN83" i="4" s="1"/>
  <c r="BO83" i="4" s="1"/>
  <c r="BP83" i="4" s="1"/>
  <c r="BQ83" i="4" s="1"/>
  <c r="BR83" i="4" s="1"/>
  <c r="BS83" i="4" s="1"/>
  <c r="BT83" i="4" s="1"/>
  <c r="BU83" i="4" s="1"/>
  <c r="BV83" i="4" s="1"/>
  <c r="BW83" i="4" s="1"/>
  <c r="BX83" i="4" s="1"/>
  <c r="BY83" i="4" s="1"/>
  <c r="BZ83" i="4" s="1"/>
  <c r="CA83" i="4" s="1"/>
  <c r="CB83" i="4" s="1"/>
  <c r="CC83" i="4" s="1"/>
  <c r="CD83" i="4" s="1"/>
  <c r="CE83" i="4" s="1"/>
  <c r="CF83" i="4" s="1"/>
  <c r="E51" i="4"/>
  <c r="E30" i="4"/>
  <c r="F30" i="4" s="1"/>
  <c r="G30" i="4" s="1"/>
  <c r="H30" i="4" s="1"/>
  <c r="I30" i="4" s="1"/>
  <c r="J30" i="4" s="1"/>
  <c r="K30" i="4" s="1"/>
  <c r="L30" i="4" s="1"/>
  <c r="M30" i="4" s="1"/>
  <c r="N30" i="4" s="1"/>
  <c r="O30" i="4" s="1"/>
  <c r="P30" i="4" s="1"/>
  <c r="Q30" i="4" s="1"/>
  <c r="R30" i="4" s="1"/>
  <c r="S30" i="4" s="1"/>
  <c r="T30" i="4" s="1"/>
  <c r="U30" i="4" s="1"/>
  <c r="V30" i="4" s="1"/>
  <c r="W30" i="4" s="1"/>
  <c r="X30" i="4" s="1"/>
  <c r="Y30" i="4" s="1"/>
  <c r="Z30" i="4" s="1"/>
  <c r="AA30" i="4" s="1"/>
  <c r="AB30" i="4" s="1"/>
  <c r="AC30" i="4" s="1"/>
  <c r="AD30" i="4" s="1"/>
  <c r="AE30" i="4" s="1"/>
  <c r="AF30" i="4" s="1"/>
  <c r="AG30" i="4" s="1"/>
  <c r="AH30" i="4" s="1"/>
  <c r="AI30" i="4" s="1"/>
  <c r="AJ30" i="4" s="1"/>
  <c r="AK30" i="4" s="1"/>
  <c r="AL30" i="4" s="1"/>
  <c r="AM30" i="4" s="1"/>
  <c r="AN30" i="4" s="1"/>
  <c r="AO30" i="4" s="1"/>
  <c r="AP30" i="4" s="1"/>
  <c r="AQ30" i="4" s="1"/>
  <c r="AR30" i="4" s="1"/>
  <c r="AS30" i="4" s="1"/>
  <c r="AT30" i="4" s="1"/>
  <c r="AU30" i="4" s="1"/>
  <c r="AV30" i="4" s="1"/>
  <c r="AW30" i="4" s="1"/>
  <c r="AX30" i="4" s="1"/>
  <c r="AY30" i="4" s="1"/>
  <c r="AZ30" i="4" s="1"/>
  <c r="BA30" i="4" s="1"/>
  <c r="BB30" i="4" s="1"/>
  <c r="BC30" i="4" s="1"/>
  <c r="BD30" i="4" s="1"/>
  <c r="BE30" i="4" s="1"/>
  <c r="BF30" i="4" s="1"/>
  <c r="BG30" i="4" s="1"/>
  <c r="BH30" i="4" s="1"/>
  <c r="BI30" i="4" s="1"/>
  <c r="BJ30" i="4" s="1"/>
  <c r="BK30" i="4" s="1"/>
  <c r="BL30" i="4" s="1"/>
  <c r="BM30" i="4" s="1"/>
  <c r="BN30" i="4" s="1"/>
  <c r="BO30" i="4" s="1"/>
  <c r="BP30" i="4" s="1"/>
  <c r="BQ30" i="4" s="1"/>
  <c r="BR30" i="4" s="1"/>
  <c r="BS30" i="4" s="1"/>
  <c r="BT30" i="4" s="1"/>
  <c r="BU30" i="4" s="1"/>
  <c r="BV30" i="4" s="1"/>
  <c r="BW30" i="4" s="1"/>
  <c r="BX30" i="4" s="1"/>
  <c r="BY30" i="4" s="1"/>
  <c r="BZ30" i="4" s="1"/>
  <c r="CA30" i="4" s="1"/>
  <c r="CB30" i="4" s="1"/>
  <c r="CC30" i="4" s="1"/>
  <c r="CD30" i="4" s="1"/>
  <c r="CE30" i="4" s="1"/>
  <c r="CF30" i="4" s="1"/>
  <c r="E36" i="4"/>
  <c r="F17" i="4"/>
  <c r="H54" i="3"/>
  <c r="H6" i="3" s="1"/>
  <c r="H57" i="3"/>
  <c r="I55" i="3"/>
  <c r="J1" i="3"/>
  <c r="J137" i="3" s="1"/>
  <c r="I56" i="3"/>
  <c r="I109" i="3" l="1"/>
  <c r="I110" i="3"/>
  <c r="I112" i="3"/>
  <c r="I111" i="3"/>
  <c r="I74" i="3"/>
  <c r="I69" i="3"/>
  <c r="I70" i="3"/>
  <c r="I73" i="3"/>
  <c r="I68" i="3"/>
  <c r="I71" i="3"/>
  <c r="I67" i="3"/>
  <c r="I72" i="3"/>
  <c r="I44" i="3"/>
  <c r="I45" i="3"/>
  <c r="I41" i="3"/>
  <c r="I36" i="3"/>
  <c r="I46" i="3"/>
  <c r="I33" i="3" s="1"/>
  <c r="I42" i="3"/>
  <c r="I38" i="3"/>
  <c r="I39" i="3"/>
  <c r="I35" i="3"/>
  <c r="H37" i="3"/>
  <c r="G17" i="4"/>
  <c r="F1" i="90" s="1"/>
  <c r="F9" i="90" s="1"/>
  <c r="E1" i="90"/>
  <c r="E9" i="90" s="1"/>
  <c r="H40" i="3"/>
  <c r="H33" i="3"/>
  <c r="H43" i="3"/>
  <c r="H31" i="3"/>
  <c r="BA42" i="71"/>
  <c r="BA55" i="71"/>
  <c r="BA84" i="71"/>
  <c r="BA88" i="71" s="1"/>
  <c r="BA91" i="71" s="1"/>
  <c r="BA54" i="71"/>
  <c r="BA60" i="71" s="1"/>
  <c r="BA63" i="71" s="1"/>
  <c r="AZ62" i="71"/>
  <c r="AZ64" i="71"/>
  <c r="AZ90" i="71"/>
  <c r="BC64" i="67"/>
  <c r="BD41" i="67"/>
  <c r="BD47" i="67" s="1"/>
  <c r="BD49" i="67" s="1"/>
  <c r="BC61" i="67"/>
  <c r="BC56" i="67"/>
  <c r="BC89" i="67"/>
  <c r="BC92" i="67"/>
  <c r="J63" i="3"/>
  <c r="J105" i="3"/>
  <c r="J92" i="3"/>
  <c r="CC42" i="15"/>
  <c r="CC53" i="15"/>
  <c r="CC54" i="15"/>
  <c r="CC60" i="15"/>
  <c r="CC45" i="15"/>
  <c r="CB70" i="15"/>
  <c r="CB69" i="15"/>
  <c r="CB68" i="15"/>
  <c r="CB67" i="15"/>
  <c r="CB66" i="15"/>
  <c r="CB71" i="15"/>
  <c r="CB65" i="15"/>
  <c r="CA72" i="15"/>
  <c r="CD64" i="15"/>
  <c r="CD51" i="15"/>
  <c r="CD44" i="15"/>
  <c r="CD42" i="15" s="1"/>
  <c r="CD43" i="15"/>
  <c r="CD39" i="15"/>
  <c r="CD20" i="15"/>
  <c r="CD12" i="15"/>
  <c r="CE1" i="15"/>
  <c r="I54" i="3"/>
  <c r="I57" i="3"/>
  <c r="J79" i="3"/>
  <c r="J55" i="3"/>
  <c r="J56" i="3"/>
  <c r="J13" i="3"/>
  <c r="K1" i="3"/>
  <c r="K137" i="3" s="1"/>
  <c r="J51" i="3"/>
  <c r="J29" i="3"/>
  <c r="J110" i="3" l="1"/>
  <c r="J109" i="3"/>
  <c r="J111" i="3"/>
  <c r="J112" i="3"/>
  <c r="H17" i="4"/>
  <c r="G1" i="90" s="1"/>
  <c r="G9" i="90" s="1"/>
  <c r="J46" i="3"/>
  <c r="J45" i="3"/>
  <c r="J44" i="3"/>
  <c r="J39" i="3"/>
  <c r="J41" i="3"/>
  <c r="J36" i="3"/>
  <c r="J38" i="3"/>
  <c r="J35" i="3"/>
  <c r="J42" i="3"/>
  <c r="I37" i="3"/>
  <c r="E31" i="4"/>
  <c r="I43" i="3"/>
  <c r="I34" i="3"/>
  <c r="I31" i="3"/>
  <c r="I40" i="3"/>
  <c r="I32" i="3"/>
  <c r="F32" i="4" s="1"/>
  <c r="BA61" i="71"/>
  <c r="BA62" i="71" s="1"/>
  <c r="BA89" i="71"/>
  <c r="BA90" i="71" s="1"/>
  <c r="BA56" i="71"/>
  <c r="BA64" i="71"/>
  <c r="BA92" i="71"/>
  <c r="BB41" i="71"/>
  <c r="BB47" i="71" s="1"/>
  <c r="BB49" i="71" s="1"/>
  <c r="BC62" i="67"/>
  <c r="BD42" i="67"/>
  <c r="BD55" i="67"/>
  <c r="BD84" i="67"/>
  <c r="BD88" i="67" s="1"/>
  <c r="BD91" i="67" s="1"/>
  <c r="BD54" i="67"/>
  <c r="BD60" i="67" s="1"/>
  <c r="BD63" i="67" s="1"/>
  <c r="BC90" i="67"/>
  <c r="K63" i="3"/>
  <c r="K105" i="3"/>
  <c r="K92" i="3"/>
  <c r="CD45" i="15"/>
  <c r="CD53" i="15"/>
  <c r="CD54" i="15"/>
  <c r="CD60" i="15"/>
  <c r="CE64" i="15"/>
  <c r="CE43" i="15"/>
  <c r="CE51" i="15"/>
  <c r="CE44" i="15"/>
  <c r="CE42" i="15" s="1"/>
  <c r="CE12" i="15"/>
  <c r="CE39" i="15"/>
  <c r="CF1" i="15"/>
  <c r="CE20" i="15"/>
  <c r="CB72" i="15"/>
  <c r="CC71" i="15"/>
  <c r="CC69" i="15"/>
  <c r="CC67" i="15"/>
  <c r="CC65" i="15"/>
  <c r="CC70" i="15"/>
  <c r="CC68" i="15"/>
  <c r="CC66" i="15"/>
  <c r="F36" i="4"/>
  <c r="G36" i="4" s="1"/>
  <c r="H36" i="4" s="1"/>
  <c r="I36" i="4" s="1"/>
  <c r="J36" i="4" s="1"/>
  <c r="K36" i="4" s="1"/>
  <c r="L36" i="4" s="1"/>
  <c r="M36" i="4" s="1"/>
  <c r="N36" i="4" s="1"/>
  <c r="O36" i="4" s="1"/>
  <c r="P36" i="4" s="1"/>
  <c r="Q36" i="4" s="1"/>
  <c r="R36" i="4" s="1"/>
  <c r="S36" i="4" s="1"/>
  <c r="T36" i="4" s="1"/>
  <c r="U36" i="4" s="1"/>
  <c r="V36" i="4" s="1"/>
  <c r="W36" i="4" s="1"/>
  <c r="X36" i="4" s="1"/>
  <c r="Y36" i="4" s="1"/>
  <c r="Z36" i="4" s="1"/>
  <c r="AA36" i="4" s="1"/>
  <c r="AB36" i="4" s="1"/>
  <c r="AC36" i="4" s="1"/>
  <c r="AD36" i="4" s="1"/>
  <c r="AE36" i="4" s="1"/>
  <c r="AF36" i="4" s="1"/>
  <c r="AG36" i="4" s="1"/>
  <c r="AH36" i="4" s="1"/>
  <c r="AI36" i="4" s="1"/>
  <c r="AJ36" i="4" s="1"/>
  <c r="AK36" i="4" s="1"/>
  <c r="AL36" i="4" s="1"/>
  <c r="AM36" i="4" s="1"/>
  <c r="AN36" i="4" s="1"/>
  <c r="AO36" i="4" s="1"/>
  <c r="AP36" i="4" s="1"/>
  <c r="AQ36" i="4" s="1"/>
  <c r="AR36" i="4" s="1"/>
  <c r="AS36" i="4" s="1"/>
  <c r="AT36" i="4" s="1"/>
  <c r="AU36" i="4" s="1"/>
  <c r="AV36" i="4" s="1"/>
  <c r="AW36" i="4" s="1"/>
  <c r="AX36" i="4" s="1"/>
  <c r="AY36" i="4" s="1"/>
  <c r="AZ36" i="4" s="1"/>
  <c r="BA36" i="4" s="1"/>
  <c r="BB36" i="4" s="1"/>
  <c r="BC36" i="4" s="1"/>
  <c r="BD36" i="4" s="1"/>
  <c r="BE36" i="4" s="1"/>
  <c r="BF36" i="4" s="1"/>
  <c r="BG36" i="4" s="1"/>
  <c r="BH36" i="4" s="1"/>
  <c r="BI36" i="4" s="1"/>
  <c r="BJ36" i="4" s="1"/>
  <c r="BK36" i="4" s="1"/>
  <c r="BL36" i="4" s="1"/>
  <c r="BM36" i="4" s="1"/>
  <c r="BN36" i="4" s="1"/>
  <c r="BO36" i="4" s="1"/>
  <c r="BP36" i="4" s="1"/>
  <c r="BQ36" i="4" s="1"/>
  <c r="BR36" i="4" s="1"/>
  <c r="BS36" i="4" s="1"/>
  <c r="BT36" i="4" s="1"/>
  <c r="BU36" i="4" s="1"/>
  <c r="BV36" i="4" s="1"/>
  <c r="BW36" i="4" s="1"/>
  <c r="BX36" i="4" s="1"/>
  <c r="BY36" i="4" s="1"/>
  <c r="BZ36" i="4" s="1"/>
  <c r="CA36" i="4" s="1"/>
  <c r="CB36" i="4" s="1"/>
  <c r="CC36" i="4" s="1"/>
  <c r="CD36" i="4" s="1"/>
  <c r="CE36" i="4" s="1"/>
  <c r="CF36" i="4" s="1"/>
  <c r="I65" i="3"/>
  <c r="J54" i="3"/>
  <c r="J69" i="3" s="1"/>
  <c r="J57" i="3"/>
  <c r="K29" i="3"/>
  <c r="K55" i="3"/>
  <c r="K56" i="3"/>
  <c r="K51" i="3"/>
  <c r="K13" i="3"/>
  <c r="K79" i="3"/>
  <c r="L1" i="3"/>
  <c r="L137" i="3" s="1"/>
  <c r="I17" i="4" l="1"/>
  <c r="K109" i="3"/>
  <c r="K110" i="3"/>
  <c r="K112" i="3"/>
  <c r="K111" i="3"/>
  <c r="J68" i="3"/>
  <c r="J66" i="3"/>
  <c r="J65" i="3"/>
  <c r="J72" i="3"/>
  <c r="J73" i="3"/>
  <c r="J70" i="3"/>
  <c r="J67" i="3"/>
  <c r="J74" i="3"/>
  <c r="J71" i="3"/>
  <c r="K44" i="3"/>
  <c r="K38" i="3"/>
  <c r="K45" i="3"/>
  <c r="K41" i="3"/>
  <c r="K42" i="3"/>
  <c r="K39" i="3"/>
  <c r="K46" i="3"/>
  <c r="K33" i="3" s="1"/>
  <c r="K36" i="3"/>
  <c r="K35" i="3"/>
  <c r="J43" i="3"/>
  <c r="J32" i="3"/>
  <c r="G32" i="4" s="1"/>
  <c r="H1" i="90"/>
  <c r="H9" i="90" s="1"/>
  <c r="J37" i="3"/>
  <c r="J34" i="3"/>
  <c r="J31" i="3"/>
  <c r="I30" i="3"/>
  <c r="I28" i="3" s="1"/>
  <c r="F31" i="4"/>
  <c r="F38" i="4" s="1"/>
  <c r="J33" i="3"/>
  <c r="J40" i="3"/>
  <c r="BB84" i="71"/>
  <c r="BB54" i="71"/>
  <c r="BB55" i="71"/>
  <c r="BB42" i="71"/>
  <c r="BD64" i="67"/>
  <c r="BD92" i="67"/>
  <c r="BD56" i="67"/>
  <c r="BE41" i="67"/>
  <c r="BE47" i="67" s="1"/>
  <c r="BE49" i="67" s="1"/>
  <c r="BD89" i="67"/>
  <c r="BD61" i="67"/>
  <c r="L63" i="3"/>
  <c r="L105" i="3"/>
  <c r="L92" i="3"/>
  <c r="CE54" i="15"/>
  <c r="CE53" i="15"/>
  <c r="CE60" i="15"/>
  <c r="CE45" i="15"/>
  <c r="CD70" i="15"/>
  <c r="CD68" i="15"/>
  <c r="CD66" i="15"/>
  <c r="CD69" i="15"/>
  <c r="CD67" i="15"/>
  <c r="CD65" i="15"/>
  <c r="CD71" i="15"/>
  <c r="CF51" i="15"/>
  <c r="CF44" i="15"/>
  <c r="CF43" i="15"/>
  <c r="CF39" i="15"/>
  <c r="CF64" i="15"/>
  <c r="CF12" i="15"/>
  <c r="CG1" i="15"/>
  <c r="CF20" i="15"/>
  <c r="CC72" i="15"/>
  <c r="J17" i="4"/>
  <c r="L65" i="3"/>
  <c r="K54" i="3"/>
  <c r="K66" i="3" s="1"/>
  <c r="K57" i="3"/>
  <c r="L51" i="3"/>
  <c r="L29" i="3"/>
  <c r="L13" i="3"/>
  <c r="L55" i="3"/>
  <c r="L79" i="3"/>
  <c r="L56" i="3"/>
  <c r="M1" i="3"/>
  <c r="M137" i="3" s="1"/>
  <c r="L109" i="3" l="1"/>
  <c r="L110" i="3"/>
  <c r="L112" i="3"/>
  <c r="L111" i="3"/>
  <c r="K73" i="3"/>
  <c r="K70" i="3"/>
  <c r="K71" i="3"/>
  <c r="K69" i="3"/>
  <c r="K68" i="3"/>
  <c r="K74" i="3"/>
  <c r="K72" i="3"/>
  <c r="K65" i="3"/>
  <c r="K67" i="3"/>
  <c r="L74" i="3"/>
  <c r="L69" i="3"/>
  <c r="L70" i="3"/>
  <c r="L71" i="3"/>
  <c r="L73" i="3"/>
  <c r="L72" i="3"/>
  <c r="L68" i="3"/>
  <c r="L67" i="3"/>
  <c r="L66" i="3"/>
  <c r="L45" i="3"/>
  <c r="L44" i="3"/>
  <c r="L41" i="3"/>
  <c r="L42" i="3"/>
  <c r="L46" i="3"/>
  <c r="L33" i="3" s="1"/>
  <c r="L38" i="3"/>
  <c r="L39" i="3"/>
  <c r="L35" i="3"/>
  <c r="L36" i="3"/>
  <c r="K43" i="3"/>
  <c r="K32" i="3"/>
  <c r="H32" i="4" s="1"/>
  <c r="K37" i="3"/>
  <c r="K40" i="3"/>
  <c r="K31" i="3"/>
  <c r="K34" i="3"/>
  <c r="I1" i="90"/>
  <c r="I9" i="90" s="1"/>
  <c r="J30" i="3"/>
  <c r="J28" i="3" s="1"/>
  <c r="G31" i="4"/>
  <c r="BC41" i="71"/>
  <c r="BC47" i="71" s="1"/>
  <c r="BC49" i="71" s="1"/>
  <c r="BB56" i="71"/>
  <c r="BB60" i="71"/>
  <c r="BB63" i="71" s="1"/>
  <c r="BB61" i="71"/>
  <c r="BB88" i="71"/>
  <c r="BB91" i="71" s="1"/>
  <c r="BB89" i="71"/>
  <c r="BE55" i="67"/>
  <c r="BE54" i="67"/>
  <c r="BE60" i="67" s="1"/>
  <c r="BE63" i="67" s="1"/>
  <c r="BE84" i="67"/>
  <c r="BE88" i="67" s="1"/>
  <c r="BE91" i="67" s="1"/>
  <c r="BD62" i="67"/>
  <c r="BD90" i="67"/>
  <c r="BE42" i="67"/>
  <c r="M63" i="3"/>
  <c r="M105" i="3"/>
  <c r="M92" i="3"/>
  <c r="CF45" i="15"/>
  <c r="CF42" i="15"/>
  <c r="CF54" i="15"/>
  <c r="CF53" i="15"/>
  <c r="CF60" i="15"/>
  <c r="CE70" i="15"/>
  <c r="CE69" i="15"/>
  <c r="CE68" i="15"/>
  <c r="CE67" i="15"/>
  <c r="CE66" i="15"/>
  <c r="CE65" i="15"/>
  <c r="CE71" i="15"/>
  <c r="CG64" i="15"/>
  <c r="CG43" i="15"/>
  <c r="CG44" i="15"/>
  <c r="CG12" i="15"/>
  <c r="CH1" i="15"/>
  <c r="CG39" i="15"/>
  <c r="CG51" i="15"/>
  <c r="CG20" i="15"/>
  <c r="CD72" i="15"/>
  <c r="F51" i="4"/>
  <c r="G51" i="4" s="1"/>
  <c r="H51" i="4" s="1"/>
  <c r="I51" i="4" s="1"/>
  <c r="J51" i="4" s="1"/>
  <c r="K51" i="4" s="1"/>
  <c r="L51" i="4" s="1"/>
  <c r="M51" i="4" s="1"/>
  <c r="N51" i="4" s="1"/>
  <c r="O51" i="4" s="1"/>
  <c r="P51" i="4" s="1"/>
  <c r="Q51" i="4" s="1"/>
  <c r="R51" i="4" s="1"/>
  <c r="S51" i="4" s="1"/>
  <c r="T51" i="4" s="1"/>
  <c r="U51" i="4" s="1"/>
  <c r="V51" i="4" s="1"/>
  <c r="W51" i="4" s="1"/>
  <c r="X51" i="4" s="1"/>
  <c r="Y51" i="4" s="1"/>
  <c r="Z51" i="4" s="1"/>
  <c r="AA51" i="4" s="1"/>
  <c r="AB51" i="4" s="1"/>
  <c r="AC51" i="4" s="1"/>
  <c r="AD51" i="4" s="1"/>
  <c r="AE51" i="4" s="1"/>
  <c r="AF51" i="4" s="1"/>
  <c r="AG51" i="4" s="1"/>
  <c r="AH51" i="4" s="1"/>
  <c r="AI51" i="4" s="1"/>
  <c r="AJ51" i="4" s="1"/>
  <c r="AK51" i="4" s="1"/>
  <c r="AL51" i="4" s="1"/>
  <c r="AM51" i="4" s="1"/>
  <c r="AN51" i="4" s="1"/>
  <c r="AO51" i="4" s="1"/>
  <c r="AP51" i="4" s="1"/>
  <c r="AQ51" i="4" s="1"/>
  <c r="AR51" i="4" s="1"/>
  <c r="AS51" i="4" s="1"/>
  <c r="AT51" i="4" s="1"/>
  <c r="AU51" i="4" s="1"/>
  <c r="AV51" i="4" s="1"/>
  <c r="AW51" i="4" s="1"/>
  <c r="AX51" i="4" s="1"/>
  <c r="AY51" i="4" s="1"/>
  <c r="AZ51" i="4" s="1"/>
  <c r="BA51" i="4" s="1"/>
  <c r="BB51" i="4" s="1"/>
  <c r="BC51" i="4" s="1"/>
  <c r="BD51" i="4" s="1"/>
  <c r="BE51" i="4" s="1"/>
  <c r="BF51" i="4" s="1"/>
  <c r="BG51" i="4" s="1"/>
  <c r="BH51" i="4" s="1"/>
  <c r="BI51" i="4" s="1"/>
  <c r="BJ51" i="4" s="1"/>
  <c r="BK51" i="4" s="1"/>
  <c r="BL51" i="4" s="1"/>
  <c r="BM51" i="4" s="1"/>
  <c r="BN51" i="4" s="1"/>
  <c r="BO51" i="4" s="1"/>
  <c r="BP51" i="4" s="1"/>
  <c r="BQ51" i="4" s="1"/>
  <c r="BR51" i="4" s="1"/>
  <c r="BS51" i="4" s="1"/>
  <c r="BT51" i="4" s="1"/>
  <c r="BU51" i="4" s="1"/>
  <c r="BV51" i="4" s="1"/>
  <c r="BW51" i="4" s="1"/>
  <c r="BX51" i="4" s="1"/>
  <c r="BY51" i="4" s="1"/>
  <c r="BZ51" i="4" s="1"/>
  <c r="CA51" i="4" s="1"/>
  <c r="CB51" i="4" s="1"/>
  <c r="CC51" i="4" s="1"/>
  <c r="CD51" i="4" s="1"/>
  <c r="CE51" i="4" s="1"/>
  <c r="CF51" i="4" s="1"/>
  <c r="K17" i="4"/>
  <c r="L54" i="3"/>
  <c r="M55" i="3"/>
  <c r="M13" i="3"/>
  <c r="N1" i="3"/>
  <c r="N137" i="3" s="1"/>
  <c r="M56" i="3"/>
  <c r="M79" i="3"/>
  <c r="M29" i="3"/>
  <c r="M51" i="3"/>
  <c r="L57" i="3"/>
  <c r="M109" i="3" l="1"/>
  <c r="M110" i="3"/>
  <c r="M112" i="3"/>
  <c r="M111" i="3"/>
  <c r="M74" i="3"/>
  <c r="M70" i="3"/>
  <c r="M69" i="3"/>
  <c r="M72" i="3"/>
  <c r="M73" i="3"/>
  <c r="M68" i="3"/>
  <c r="M67" i="3"/>
  <c r="M71" i="3"/>
  <c r="M65" i="3"/>
  <c r="M66" i="3"/>
  <c r="M45" i="3"/>
  <c r="M39" i="3"/>
  <c r="M46" i="3"/>
  <c r="M33" i="3" s="1"/>
  <c r="M44" i="3"/>
  <c r="M42" i="3"/>
  <c r="M41" i="3"/>
  <c r="M38" i="3"/>
  <c r="M35" i="3"/>
  <c r="M36" i="3"/>
  <c r="L43" i="3"/>
  <c r="L31" i="3"/>
  <c r="L34" i="3"/>
  <c r="L40" i="3"/>
  <c r="J1" i="90"/>
  <c r="J9" i="90" s="1"/>
  <c r="L32" i="3"/>
  <c r="I32" i="4" s="1"/>
  <c r="L37" i="3"/>
  <c r="K30" i="3"/>
  <c r="K28" i="3" s="1"/>
  <c r="H31" i="4"/>
  <c r="BE61" i="67"/>
  <c r="BE62" i="67" s="1"/>
  <c r="BE56" i="67"/>
  <c r="BB62" i="71"/>
  <c r="BB64" i="71"/>
  <c r="BB90" i="71"/>
  <c r="BC42" i="71"/>
  <c r="BB92" i="71"/>
  <c r="BC84" i="71"/>
  <c r="BC88" i="71" s="1"/>
  <c r="BC91" i="71" s="1"/>
  <c r="BC55" i="71"/>
  <c r="BC54" i="71"/>
  <c r="BC60" i="71" s="1"/>
  <c r="BC63" i="71" s="1"/>
  <c r="BE89" i="67"/>
  <c r="BE90" i="67" s="1"/>
  <c r="BF41" i="67"/>
  <c r="BF47" i="67" s="1"/>
  <c r="BF49" i="67" s="1"/>
  <c r="BE92" i="67"/>
  <c r="BE64" i="67"/>
  <c r="N63" i="3"/>
  <c r="N66" i="3" s="1"/>
  <c r="N105" i="3"/>
  <c r="N92" i="3"/>
  <c r="L17" i="4"/>
  <c r="CG45" i="15"/>
  <c r="CH39" i="15"/>
  <c r="CH64" i="15"/>
  <c r="CH51" i="15"/>
  <c r="CH44" i="15"/>
  <c r="CI1" i="15"/>
  <c r="CH20" i="15"/>
  <c r="CH43" i="15"/>
  <c r="CH45" i="15" s="1"/>
  <c r="CH12" i="15"/>
  <c r="CG42" i="15"/>
  <c r="CF70" i="15"/>
  <c r="CF69" i="15"/>
  <c r="CF68" i="15"/>
  <c r="CF67" i="15"/>
  <c r="CF66" i="15"/>
  <c r="CF65" i="15"/>
  <c r="CF71" i="15"/>
  <c r="CG54" i="15"/>
  <c r="CG53" i="15"/>
  <c r="CG60" i="15"/>
  <c r="CE72" i="15"/>
  <c r="M57" i="3"/>
  <c r="M54" i="3"/>
  <c r="N13" i="3"/>
  <c r="N51" i="3"/>
  <c r="N79" i="3"/>
  <c r="N29" i="3"/>
  <c r="N55" i="3"/>
  <c r="O1" i="3"/>
  <c r="O137" i="3" s="1"/>
  <c r="N56" i="3"/>
  <c r="N109" i="3" l="1"/>
  <c r="N110" i="3"/>
  <c r="N112" i="3"/>
  <c r="N111" i="3"/>
  <c r="N74" i="3"/>
  <c r="N70" i="3"/>
  <c r="N69" i="3"/>
  <c r="N72" i="3"/>
  <c r="N73" i="3"/>
  <c r="N71" i="3"/>
  <c r="N68" i="3"/>
  <c r="N67" i="3"/>
  <c r="N65" i="3"/>
  <c r="N44" i="3"/>
  <c r="N45" i="3"/>
  <c r="N46" i="3"/>
  <c r="N33" i="3" s="1"/>
  <c r="N42" i="3"/>
  <c r="N39" i="3"/>
  <c r="N38" i="3"/>
  <c r="N41" i="3"/>
  <c r="N36" i="3"/>
  <c r="N35" i="3"/>
  <c r="M37" i="3"/>
  <c r="M40" i="3"/>
  <c r="M31" i="3"/>
  <c r="M34" i="3"/>
  <c r="K1" i="90"/>
  <c r="K9" i="90" s="1"/>
  <c r="M43" i="3"/>
  <c r="L30" i="3"/>
  <c r="L28" i="3" s="1"/>
  <c r="I31" i="4"/>
  <c r="I38" i="4" s="1"/>
  <c r="M32" i="3"/>
  <c r="J32" i="4" s="1"/>
  <c r="BC92" i="71"/>
  <c r="BC56" i="71"/>
  <c r="BC64" i="71"/>
  <c r="BD41" i="71"/>
  <c r="BD47" i="71" s="1"/>
  <c r="BD49" i="71" s="1"/>
  <c r="BC61" i="71"/>
  <c r="BC89" i="71"/>
  <c r="BF84" i="67"/>
  <c r="BF55" i="67"/>
  <c r="BF54" i="67"/>
  <c r="BF42" i="67"/>
  <c r="O63" i="3"/>
  <c r="O66" i="3" s="1"/>
  <c r="O105" i="3"/>
  <c r="O92" i="3"/>
  <c r="M17" i="4"/>
  <c r="CF72" i="15"/>
  <c r="CI64" i="15"/>
  <c r="CI51" i="15"/>
  <c r="CI44" i="15"/>
  <c r="CI20" i="15"/>
  <c r="CI43" i="15"/>
  <c r="CI39" i="15"/>
  <c r="CI12" i="15"/>
  <c r="CH42" i="15"/>
  <c r="CG70" i="15"/>
  <c r="CG68" i="15"/>
  <c r="CG66" i="15"/>
  <c r="CG71" i="15"/>
  <c r="CG65" i="15"/>
  <c r="CG67" i="15"/>
  <c r="CG69" i="15"/>
  <c r="CH54" i="15"/>
  <c r="CH53" i="15"/>
  <c r="CH60" i="15"/>
  <c r="N54" i="3"/>
  <c r="O51" i="3"/>
  <c r="O79" i="3"/>
  <c r="O56" i="3"/>
  <c r="O13" i="3"/>
  <c r="O55" i="3"/>
  <c r="P1" i="3"/>
  <c r="P137" i="3" s="1"/>
  <c r="O29" i="3"/>
  <c r="N57" i="3"/>
  <c r="O109" i="3" l="1"/>
  <c r="O110" i="3"/>
  <c r="O112" i="3"/>
  <c r="O111" i="3"/>
  <c r="O65" i="3"/>
  <c r="O74" i="3"/>
  <c r="O70" i="3"/>
  <c r="O69" i="3"/>
  <c r="O72" i="3"/>
  <c r="O68" i="3"/>
  <c r="O71" i="3"/>
  <c r="O67" i="3"/>
  <c r="O73" i="3"/>
  <c r="O45" i="3"/>
  <c r="O38" i="3"/>
  <c r="O39" i="3"/>
  <c r="O46" i="3"/>
  <c r="O33" i="3" s="1"/>
  <c r="O44" i="3"/>
  <c r="O41" i="3"/>
  <c r="O36" i="3"/>
  <c r="O42" i="3"/>
  <c r="O35" i="3"/>
  <c r="N43" i="3"/>
  <c r="N31" i="3"/>
  <c r="N34" i="3"/>
  <c r="M30" i="3"/>
  <c r="M28" i="3" s="1"/>
  <c r="J31" i="4"/>
  <c r="J38" i="4" s="1"/>
  <c r="N32" i="3"/>
  <c r="K32" i="4" s="1"/>
  <c r="N40" i="3"/>
  <c r="L1" i="90"/>
  <c r="L9" i="90" s="1"/>
  <c r="N37" i="3"/>
  <c r="BD42" i="71"/>
  <c r="BE41" i="71" s="1"/>
  <c r="BE47" i="71" s="1"/>
  <c r="BE49" i="71" s="1"/>
  <c r="BC90" i="71"/>
  <c r="BC62" i="71"/>
  <c r="BD84" i="71"/>
  <c r="BD88" i="71" s="1"/>
  <c r="BD91" i="71" s="1"/>
  <c r="BD55" i="71"/>
  <c r="BD54" i="71"/>
  <c r="BD60" i="71" s="1"/>
  <c r="BD63" i="71" s="1"/>
  <c r="BG41" i="67"/>
  <c r="BG47" i="67" s="1"/>
  <c r="BG49" i="67" s="1"/>
  <c r="BF60" i="67"/>
  <c r="BF63" i="67" s="1"/>
  <c r="BF61" i="67"/>
  <c r="BF56" i="67"/>
  <c r="BF88" i="67"/>
  <c r="BF91" i="67" s="1"/>
  <c r="BF89" i="67"/>
  <c r="N17" i="4"/>
  <c r="P63" i="3"/>
  <c r="P65" i="3" s="1"/>
  <c r="P105" i="3"/>
  <c r="P92" i="3"/>
  <c r="CI45" i="15"/>
  <c r="CG72" i="15"/>
  <c r="CI42" i="15"/>
  <c r="CH71" i="15"/>
  <c r="CH69" i="15"/>
  <c r="CH67" i="15"/>
  <c r="CH65" i="15"/>
  <c r="CH68" i="15"/>
  <c r="CH66" i="15"/>
  <c r="CH70" i="15"/>
  <c r="CI54" i="15"/>
  <c r="CI53" i="15"/>
  <c r="CI60" i="15"/>
  <c r="O54" i="3"/>
  <c r="P79" i="3"/>
  <c r="P13" i="3"/>
  <c r="P51" i="3"/>
  <c r="P29" i="3"/>
  <c r="Q1" i="3"/>
  <c r="Q137" i="3" s="1"/>
  <c r="P56" i="3"/>
  <c r="P55" i="3"/>
  <c r="O57" i="3"/>
  <c r="P110" i="3" l="1"/>
  <c r="P109" i="3"/>
  <c r="P112" i="3"/>
  <c r="P111" i="3"/>
  <c r="P74" i="3"/>
  <c r="P69" i="3"/>
  <c r="P70" i="3"/>
  <c r="P72" i="3"/>
  <c r="P71" i="3"/>
  <c r="P67" i="3"/>
  <c r="P73" i="3"/>
  <c r="P68" i="3"/>
  <c r="P66" i="3"/>
  <c r="O43" i="3"/>
  <c r="O37" i="3"/>
  <c r="O31" i="3"/>
  <c r="O34" i="3"/>
  <c r="O32" i="3"/>
  <c r="L32" i="4" s="1"/>
  <c r="P41" i="3"/>
  <c r="P45" i="3"/>
  <c r="P38" i="3"/>
  <c r="P42" i="3"/>
  <c r="P44" i="3"/>
  <c r="P39" i="3"/>
  <c r="P46" i="3"/>
  <c r="P33" i="3" s="1"/>
  <c r="P35" i="3"/>
  <c r="P36" i="3"/>
  <c r="O40" i="3"/>
  <c r="M1" i="90"/>
  <c r="M9" i="90" s="1"/>
  <c r="N30" i="3"/>
  <c r="N28" i="3" s="1"/>
  <c r="K31" i="4"/>
  <c r="BD56" i="71"/>
  <c r="BD89" i="71"/>
  <c r="BD90" i="71" s="1"/>
  <c r="BD61" i="71"/>
  <c r="BD64" i="71"/>
  <c r="BD92" i="71"/>
  <c r="BE42" i="71"/>
  <c r="BE84" i="71"/>
  <c r="BE88" i="71" s="1"/>
  <c r="BE91" i="71" s="1"/>
  <c r="BE54" i="71"/>
  <c r="BE60" i="71" s="1"/>
  <c r="BE63" i="71" s="1"/>
  <c r="BE55" i="71"/>
  <c r="BF62" i="67"/>
  <c r="BF64" i="67"/>
  <c r="BG54" i="67"/>
  <c r="BG60" i="67" s="1"/>
  <c r="BG63" i="67" s="1"/>
  <c r="BG55" i="67"/>
  <c r="BG84" i="67"/>
  <c r="BG88" i="67" s="1"/>
  <c r="BG91" i="67" s="1"/>
  <c r="BF90" i="67"/>
  <c r="BF92" i="67"/>
  <c r="BG42" i="67"/>
  <c r="O17" i="4"/>
  <c r="Q63" i="3"/>
  <c r="Q92" i="3"/>
  <c r="Q105" i="3"/>
  <c r="CH72" i="15"/>
  <c r="CI71" i="15"/>
  <c r="G71" i="15" s="1"/>
  <c r="CI70" i="15"/>
  <c r="G70" i="15" s="1"/>
  <c r="CI69" i="15"/>
  <c r="G69" i="15" s="1"/>
  <c r="CI68" i="15"/>
  <c r="G68" i="15" s="1"/>
  <c r="CI67" i="15"/>
  <c r="G67" i="15" s="1"/>
  <c r="CI66" i="15"/>
  <c r="G66" i="15" s="1"/>
  <c r="CI65" i="15"/>
  <c r="P57" i="3"/>
  <c r="Q65" i="3"/>
  <c r="P54" i="3"/>
  <c r="Q56" i="3"/>
  <c r="Q55" i="3"/>
  <c r="Q13" i="3"/>
  <c r="Q79" i="3"/>
  <c r="Q29" i="3"/>
  <c r="R1" i="3"/>
  <c r="R137" i="3" s="1"/>
  <c r="Q51" i="3"/>
  <c r="Q109" i="3" l="1"/>
  <c r="Q110" i="3"/>
  <c r="Q112" i="3"/>
  <c r="Q111" i="3"/>
  <c r="Q74" i="3"/>
  <c r="Q69" i="3"/>
  <c r="Q70" i="3"/>
  <c r="Q73" i="3"/>
  <c r="Q68" i="3"/>
  <c r="Q72" i="3"/>
  <c r="Q67" i="3"/>
  <c r="Q71" i="3"/>
  <c r="Q66" i="3"/>
  <c r="P40" i="3"/>
  <c r="P43" i="3"/>
  <c r="Q41" i="3"/>
  <c r="Q42" i="3"/>
  <c r="Q46" i="3"/>
  <c r="Q33" i="3" s="1"/>
  <c r="Q44" i="3"/>
  <c r="Q45" i="3"/>
  <c r="Q36" i="3"/>
  <c r="Q39" i="3"/>
  <c r="Q35" i="3"/>
  <c r="Q38" i="3"/>
  <c r="O30" i="3"/>
  <c r="O28" i="3" s="1"/>
  <c r="L31" i="4"/>
  <c r="L38" i="4" s="1"/>
  <c r="P32" i="3"/>
  <c r="M32" i="4" s="1"/>
  <c r="P37" i="3"/>
  <c r="P31" i="3"/>
  <c r="P34" i="3"/>
  <c r="N1" i="90"/>
  <c r="N9" i="90" s="1"/>
  <c r="K38" i="4"/>
  <c r="BE89" i="71"/>
  <c r="BE90" i="71" s="1"/>
  <c r="BE64" i="71"/>
  <c r="BE92" i="71"/>
  <c r="BF41" i="71"/>
  <c r="BF47" i="71" s="1"/>
  <c r="BF49" i="71" s="1"/>
  <c r="BE56" i="71"/>
  <c r="BD62" i="71"/>
  <c r="BE61" i="71"/>
  <c r="BG64" i="67"/>
  <c r="BG92" i="67"/>
  <c r="BG89" i="67"/>
  <c r="BG61" i="67"/>
  <c r="BH41" i="67"/>
  <c r="BH47" i="67" s="1"/>
  <c r="BH49" i="67" s="1"/>
  <c r="BG56" i="67"/>
  <c r="P17" i="4"/>
  <c r="R63" i="3"/>
  <c r="R66" i="3" s="1"/>
  <c r="R105" i="3"/>
  <c r="R92" i="3"/>
  <c r="CI72" i="15"/>
  <c r="G72" i="15" s="1"/>
  <c r="G65" i="15"/>
  <c r="Q57" i="3"/>
  <c r="Q54" i="3"/>
  <c r="R13" i="3"/>
  <c r="R79" i="3"/>
  <c r="R56" i="3"/>
  <c r="R29" i="3"/>
  <c r="S1" i="3"/>
  <c r="S137" i="3" s="1"/>
  <c r="R51" i="3"/>
  <c r="R55" i="3"/>
  <c r="R65" i="3" l="1"/>
  <c r="R109" i="3"/>
  <c r="R110" i="3"/>
  <c r="R111" i="3"/>
  <c r="R112" i="3"/>
  <c r="R74" i="3"/>
  <c r="R70" i="3"/>
  <c r="R69" i="3"/>
  <c r="R68" i="3"/>
  <c r="R73" i="3"/>
  <c r="R71" i="3"/>
  <c r="R72" i="3"/>
  <c r="R67" i="3"/>
  <c r="Q40" i="3"/>
  <c r="Q31" i="3"/>
  <c r="Q34" i="3"/>
  <c r="Q32" i="3"/>
  <c r="N32" i="4" s="1"/>
  <c r="R45" i="3"/>
  <c r="R42" i="3"/>
  <c r="R44" i="3"/>
  <c r="R41" i="3"/>
  <c r="R39" i="3"/>
  <c r="R46" i="3"/>
  <c r="R33" i="3" s="1"/>
  <c r="R36" i="3"/>
  <c r="R35" i="3"/>
  <c r="R38" i="3"/>
  <c r="P30" i="3"/>
  <c r="P28" i="3" s="1"/>
  <c r="M31" i="4"/>
  <c r="M38" i="4" s="1"/>
  <c r="Q43" i="3"/>
  <c r="Q37" i="3"/>
  <c r="Q17" i="4"/>
  <c r="R17" i="4" s="1"/>
  <c r="O1" i="90"/>
  <c r="O9" i="90" s="1"/>
  <c r="BE62" i="71"/>
  <c r="BF42" i="71"/>
  <c r="BF55" i="71"/>
  <c r="BF84" i="71"/>
  <c r="BF54" i="71"/>
  <c r="BF60" i="71" s="1"/>
  <c r="BF63" i="71" s="1"/>
  <c r="BG62" i="67"/>
  <c r="BG90" i="67"/>
  <c r="BH54" i="67"/>
  <c r="BH60" i="67" s="1"/>
  <c r="BH63" i="67" s="1"/>
  <c r="BH84" i="67"/>
  <c r="BH88" i="67" s="1"/>
  <c r="BH91" i="67" s="1"/>
  <c r="BH55" i="67"/>
  <c r="BH42" i="67"/>
  <c r="S63" i="3"/>
  <c r="S105" i="3"/>
  <c r="S92" i="3"/>
  <c r="S66" i="3"/>
  <c r="T1" i="3"/>
  <c r="T137" i="3" s="1"/>
  <c r="R54" i="3"/>
  <c r="R57" i="3"/>
  <c r="S51" i="3"/>
  <c r="S13" i="3"/>
  <c r="S56" i="3"/>
  <c r="S79" i="3"/>
  <c r="S29" i="3"/>
  <c r="S55" i="3"/>
  <c r="S74" i="3" l="1"/>
  <c r="S70" i="3"/>
  <c r="S69" i="3"/>
  <c r="S71" i="3"/>
  <c r="S73" i="3"/>
  <c r="S67" i="3"/>
  <c r="S72" i="3"/>
  <c r="S68" i="3"/>
  <c r="S65" i="3"/>
  <c r="R32" i="3"/>
  <c r="O32" i="4" s="1"/>
  <c r="R40" i="3"/>
  <c r="S44" i="3"/>
  <c r="S42" i="3"/>
  <c r="S41" i="3"/>
  <c r="S45" i="3"/>
  <c r="S38" i="3"/>
  <c r="S39" i="3"/>
  <c r="S36" i="3"/>
  <c r="S46" i="3"/>
  <c r="S33" i="3" s="1"/>
  <c r="S35" i="3"/>
  <c r="Q30" i="3"/>
  <c r="Q28" i="3" s="1"/>
  <c r="N31" i="4"/>
  <c r="R37" i="3"/>
  <c r="R43" i="3"/>
  <c r="R31" i="3"/>
  <c r="R34" i="3"/>
  <c r="Q1" i="90"/>
  <c r="Q9" i="90" s="1"/>
  <c r="P1" i="90"/>
  <c r="P9" i="90" s="1"/>
  <c r="BF88" i="71"/>
  <c r="BF91" i="71" s="1"/>
  <c r="BF89" i="71"/>
  <c r="BG41" i="71"/>
  <c r="BG47" i="71" s="1"/>
  <c r="BG49" i="71" s="1"/>
  <c r="BF56" i="71"/>
  <c r="BF61" i="71"/>
  <c r="BF64" i="71"/>
  <c r="BH56" i="67"/>
  <c r="BH89" i="67"/>
  <c r="BH90" i="67" s="1"/>
  <c r="BH64" i="67"/>
  <c r="BI41" i="67"/>
  <c r="BI47" i="67" s="1"/>
  <c r="BI49" i="67" s="1"/>
  <c r="BH61" i="67"/>
  <c r="BH92" i="67"/>
  <c r="T105" i="3"/>
  <c r="T92" i="3"/>
  <c r="S17" i="4"/>
  <c r="U1" i="3"/>
  <c r="U137" i="3" s="1"/>
  <c r="T63" i="3"/>
  <c r="T55" i="3"/>
  <c r="T13" i="3"/>
  <c r="T51" i="3"/>
  <c r="T29" i="3"/>
  <c r="T79" i="3"/>
  <c r="T56" i="3"/>
  <c r="S57" i="3"/>
  <c r="S54" i="3"/>
  <c r="T74" i="3" l="1"/>
  <c r="T70" i="3"/>
  <c r="T69" i="3"/>
  <c r="T71" i="3"/>
  <c r="T67" i="3"/>
  <c r="T68" i="3"/>
  <c r="T72" i="3"/>
  <c r="T73" i="3"/>
  <c r="T46" i="3"/>
  <c r="T33" i="3" s="1"/>
  <c r="T39" i="3"/>
  <c r="T44" i="3"/>
  <c r="T42" i="3"/>
  <c r="T38" i="3"/>
  <c r="T45" i="3"/>
  <c r="T41" i="3"/>
  <c r="T36" i="3"/>
  <c r="T35" i="3"/>
  <c r="S32" i="3"/>
  <c r="P32" i="4" s="1"/>
  <c r="S43" i="3"/>
  <c r="S31" i="3"/>
  <c r="S34" i="3"/>
  <c r="S40" i="3"/>
  <c r="R30" i="3"/>
  <c r="R28" i="3" s="1"/>
  <c r="O31" i="4"/>
  <c r="O38" i="4" s="1"/>
  <c r="N38" i="4"/>
  <c r="S37" i="3"/>
  <c r="R1" i="90"/>
  <c r="R9" i="90" s="1"/>
  <c r="BF62" i="71"/>
  <c r="BG42" i="71"/>
  <c r="BG55" i="71"/>
  <c r="BG84" i="71"/>
  <c r="BG88" i="71" s="1"/>
  <c r="BG91" i="71" s="1"/>
  <c r="BG54" i="71"/>
  <c r="BG60" i="71" s="1"/>
  <c r="BG63" i="71" s="1"/>
  <c r="BF90" i="71"/>
  <c r="BF92" i="71"/>
  <c r="BI54" i="67"/>
  <c r="BI60" i="67" s="1"/>
  <c r="BI63" i="67" s="1"/>
  <c r="BI84" i="67"/>
  <c r="BI55" i="67"/>
  <c r="BH62" i="67"/>
  <c r="BI42" i="67"/>
  <c r="U63" i="3"/>
  <c r="U65" i="3" s="1"/>
  <c r="U105" i="3"/>
  <c r="U92" i="3"/>
  <c r="T17" i="4"/>
  <c r="T66" i="3"/>
  <c r="U29" i="3"/>
  <c r="U56" i="3"/>
  <c r="V1" i="3"/>
  <c r="U55" i="3"/>
  <c r="U79" i="3"/>
  <c r="U13" i="3"/>
  <c r="U51" i="3"/>
  <c r="T57" i="3"/>
  <c r="T65" i="3"/>
  <c r="T54" i="3"/>
  <c r="U66" i="3" l="1"/>
  <c r="U74" i="3"/>
  <c r="U69" i="3"/>
  <c r="U70" i="3"/>
  <c r="U71" i="3"/>
  <c r="U72" i="3"/>
  <c r="U73" i="3"/>
  <c r="U67" i="3"/>
  <c r="U68" i="3"/>
  <c r="T32" i="3"/>
  <c r="Q32" i="4" s="1"/>
  <c r="T40" i="3"/>
  <c r="T43" i="3"/>
  <c r="U46" i="3"/>
  <c r="U33" i="3" s="1"/>
  <c r="U39" i="3"/>
  <c r="U44" i="3"/>
  <c r="U45" i="3"/>
  <c r="U42" i="3"/>
  <c r="U35" i="3"/>
  <c r="U38" i="3"/>
  <c r="U36" i="3"/>
  <c r="U41" i="3"/>
  <c r="S30" i="3"/>
  <c r="S28" i="3" s="1"/>
  <c r="P31" i="4"/>
  <c r="T31" i="3"/>
  <c r="T34" i="3"/>
  <c r="T37" i="3"/>
  <c r="S1" i="90"/>
  <c r="S9" i="90" s="1"/>
  <c r="BG92" i="71"/>
  <c r="BH41" i="71"/>
  <c r="BH47" i="71" s="1"/>
  <c r="BH49" i="71" s="1"/>
  <c r="BG89" i="71"/>
  <c r="BG56" i="71"/>
  <c r="BG64" i="71"/>
  <c r="BG61" i="71"/>
  <c r="BI61" i="67"/>
  <c r="BI62" i="67" s="1"/>
  <c r="BI56" i="67"/>
  <c r="BI88" i="67"/>
  <c r="BI91" i="67" s="1"/>
  <c r="BI89" i="67"/>
  <c r="BJ41" i="67"/>
  <c r="BJ47" i="67" s="1"/>
  <c r="BJ49" i="67" s="1"/>
  <c r="BI64" i="67"/>
  <c r="W1" i="3"/>
  <c r="W137" i="3" s="1"/>
  <c r="V137" i="3"/>
  <c r="W63" i="3"/>
  <c r="W65" i="3" s="1"/>
  <c r="V63" i="3"/>
  <c r="V105" i="3"/>
  <c r="V92" i="3"/>
  <c r="U17" i="4"/>
  <c r="U54" i="3"/>
  <c r="U57" i="3"/>
  <c r="V66" i="3"/>
  <c r="V55" i="3"/>
  <c r="V79" i="3"/>
  <c r="V29" i="3"/>
  <c r="V13" i="3"/>
  <c r="V51" i="3"/>
  <c r="V56" i="3"/>
  <c r="W55" i="3"/>
  <c r="W13" i="3" l="1"/>
  <c r="W56" i="3"/>
  <c r="W51" i="3"/>
  <c r="W29" i="3"/>
  <c r="W105" i="3"/>
  <c r="W79" i="3"/>
  <c r="W92" i="3"/>
  <c r="W74" i="3"/>
  <c r="W70" i="3"/>
  <c r="W69" i="3"/>
  <c r="W73" i="3"/>
  <c r="W71" i="3"/>
  <c r="W72" i="3"/>
  <c r="W68" i="3"/>
  <c r="W67" i="3"/>
  <c r="W66" i="3"/>
  <c r="V74" i="3"/>
  <c r="V69" i="3"/>
  <c r="V70" i="3"/>
  <c r="V72" i="3"/>
  <c r="V73" i="3"/>
  <c r="V68" i="3"/>
  <c r="V71" i="3"/>
  <c r="V67" i="3"/>
  <c r="V65" i="3"/>
  <c r="U43" i="3"/>
  <c r="U32" i="3"/>
  <c r="R32" i="4" s="1"/>
  <c r="V46" i="3"/>
  <c r="V33" i="3" s="1"/>
  <c r="V41" i="3"/>
  <c r="V42" i="3"/>
  <c r="V39" i="3"/>
  <c r="V38" i="3"/>
  <c r="V44" i="3"/>
  <c r="V45" i="3"/>
  <c r="V35" i="3"/>
  <c r="V36" i="3"/>
  <c r="U40" i="3"/>
  <c r="W45" i="3"/>
  <c r="W38" i="3"/>
  <c r="W44" i="3"/>
  <c r="W39" i="3"/>
  <c r="W41" i="3"/>
  <c r="W42" i="3"/>
  <c r="W35" i="3"/>
  <c r="W46" i="3"/>
  <c r="W33" i="3" s="1"/>
  <c r="W36" i="3"/>
  <c r="U37" i="3"/>
  <c r="T30" i="3"/>
  <c r="T28" i="3" s="1"/>
  <c r="Q31" i="4"/>
  <c r="Q38" i="4" s="1"/>
  <c r="U31" i="3"/>
  <c r="U34" i="3"/>
  <c r="X1" i="3"/>
  <c r="X137" i="3" s="1"/>
  <c r="P38" i="4"/>
  <c r="T1" i="90"/>
  <c r="T9" i="90" s="1"/>
  <c r="BG90" i="71"/>
  <c r="BH42" i="71"/>
  <c r="BG62" i="71"/>
  <c r="BH84" i="71"/>
  <c r="BH88" i="71" s="1"/>
  <c r="BH91" i="71" s="1"/>
  <c r="BH55" i="71"/>
  <c r="BH54" i="71"/>
  <c r="BH60" i="71" s="1"/>
  <c r="BH63" i="71" s="1"/>
  <c r="BI90" i="67"/>
  <c r="BI92" i="67"/>
  <c r="BJ42" i="67"/>
  <c r="BJ54" i="67"/>
  <c r="BJ55" i="67"/>
  <c r="BJ84" i="67"/>
  <c r="BJ88" i="67" s="1"/>
  <c r="BJ91" i="67" s="1"/>
  <c r="V57" i="3"/>
  <c r="V17" i="4"/>
  <c r="V54" i="3"/>
  <c r="W57" i="3"/>
  <c r="X51" i="3"/>
  <c r="W54" i="3"/>
  <c r="X29" i="3" l="1"/>
  <c r="X92" i="3"/>
  <c r="X56" i="3"/>
  <c r="X105" i="3"/>
  <c r="Y1" i="3"/>
  <c r="Y137" i="3" s="1"/>
  <c r="X55" i="3"/>
  <c r="X57" i="3" s="1"/>
  <c r="X79" i="3"/>
  <c r="X13" i="3"/>
  <c r="X63" i="3"/>
  <c r="V43" i="3"/>
  <c r="U30" i="3"/>
  <c r="U28" i="3" s="1"/>
  <c r="R31" i="4"/>
  <c r="W31" i="3"/>
  <c r="W34" i="3"/>
  <c r="W40" i="3"/>
  <c r="V32" i="3"/>
  <c r="S32" i="4" s="1"/>
  <c r="V37" i="3"/>
  <c r="X46" i="3"/>
  <c r="X33" i="3" s="1"/>
  <c r="X38" i="3"/>
  <c r="X41" i="3"/>
  <c r="X45" i="3"/>
  <c r="X44" i="3"/>
  <c r="X42" i="3"/>
  <c r="X36" i="3"/>
  <c r="X39" i="3"/>
  <c r="X35" i="3"/>
  <c r="W32" i="3"/>
  <c r="T32" i="4" s="1"/>
  <c r="W43" i="3"/>
  <c r="V31" i="3"/>
  <c r="V34" i="3"/>
  <c r="V40" i="3"/>
  <c r="W37" i="3"/>
  <c r="U1" i="90"/>
  <c r="U9" i="90" s="1"/>
  <c r="BH61" i="71"/>
  <c r="BH62" i="71" s="1"/>
  <c r="BH89" i="71"/>
  <c r="BH90" i="71" s="1"/>
  <c r="BI41" i="71"/>
  <c r="BI47" i="71" s="1"/>
  <c r="BI49" i="71" s="1"/>
  <c r="BH64" i="71"/>
  <c r="BH92" i="71"/>
  <c r="BH56" i="71"/>
  <c r="BJ56" i="67"/>
  <c r="BJ92" i="67"/>
  <c r="BK41" i="67"/>
  <c r="BK47" i="67" s="1"/>
  <c r="BK49" i="67" s="1"/>
  <c r="BJ89" i="67"/>
  <c r="BJ60" i="67"/>
  <c r="BJ63" i="67" s="1"/>
  <c r="BJ61" i="67"/>
  <c r="W17" i="4"/>
  <c r="Y63" i="3"/>
  <c r="Y65" i="3" s="1"/>
  <c r="Y92" i="3"/>
  <c r="Y55" i="3"/>
  <c r="Z1" i="3"/>
  <c r="Z137" i="3" s="1"/>
  <c r="Y29" i="3" l="1"/>
  <c r="Y56" i="3"/>
  <c r="Y13" i="3"/>
  <c r="Y79" i="3"/>
  <c r="Y51" i="3"/>
  <c r="Y105" i="3"/>
  <c r="X54" i="3"/>
  <c r="Y74" i="3"/>
  <c r="Y70" i="3"/>
  <c r="Y69" i="3"/>
  <c r="Y71" i="3"/>
  <c r="Y68" i="3"/>
  <c r="Y67" i="3"/>
  <c r="Y72" i="3"/>
  <c r="Y73" i="3"/>
  <c r="X74" i="3"/>
  <c r="X70" i="3"/>
  <c r="X69" i="3"/>
  <c r="X68" i="3"/>
  <c r="X72" i="3"/>
  <c r="X71" i="3"/>
  <c r="X67" i="3"/>
  <c r="X73" i="3"/>
  <c r="X65" i="3"/>
  <c r="X66" i="3"/>
  <c r="Y66" i="3"/>
  <c r="X40" i="3"/>
  <c r="X37" i="3"/>
  <c r="X32" i="3"/>
  <c r="U32" i="4" s="1"/>
  <c r="W30" i="3"/>
  <c r="W28" i="3" s="1"/>
  <c r="T31" i="4"/>
  <c r="T38" i="4" s="1"/>
  <c r="V30" i="3"/>
  <c r="V28" i="3" s="1"/>
  <c r="S31" i="4"/>
  <c r="S38" i="4" s="1"/>
  <c r="R38" i="4"/>
  <c r="X31" i="3"/>
  <c r="X34" i="3"/>
  <c r="Y46" i="3"/>
  <c r="Y33" i="3" s="1"/>
  <c r="Y45" i="3"/>
  <c r="Y44" i="3"/>
  <c r="Y41" i="3"/>
  <c r="Y42" i="3"/>
  <c r="Y38" i="3"/>
  <c r="Y39" i="3"/>
  <c r="Y36" i="3"/>
  <c r="Y35" i="3"/>
  <c r="X43" i="3"/>
  <c r="BI54" i="71"/>
  <c r="BI55" i="71"/>
  <c r="BI84" i="71"/>
  <c r="BI42" i="71"/>
  <c r="BK42" i="67"/>
  <c r="BJ62" i="67"/>
  <c r="BK84" i="67"/>
  <c r="BK88" i="67" s="1"/>
  <c r="BK91" i="67" s="1"/>
  <c r="BK55" i="67"/>
  <c r="BK54" i="67"/>
  <c r="BK60" i="67" s="1"/>
  <c r="BK63" i="67" s="1"/>
  <c r="BJ64" i="67"/>
  <c r="BJ90" i="67"/>
  <c r="X17" i="4"/>
  <c r="Z63" i="3"/>
  <c r="Z65" i="3" s="1"/>
  <c r="Z105" i="3"/>
  <c r="Z92" i="3"/>
  <c r="Y57" i="3"/>
  <c r="Y54" i="3"/>
  <c r="AA1" i="3"/>
  <c r="AA137" i="3" s="1"/>
  <c r="Z29" i="3"/>
  <c r="Z79" i="3"/>
  <c r="Z55" i="3"/>
  <c r="Z56" i="3"/>
  <c r="Z13" i="3"/>
  <c r="Z51" i="3"/>
  <c r="Z74" i="3" l="1"/>
  <c r="Z70" i="3"/>
  <c r="Z69" i="3"/>
  <c r="Z68" i="3"/>
  <c r="Z72" i="3"/>
  <c r="Z71" i="3"/>
  <c r="Z67" i="3"/>
  <c r="Z73" i="3"/>
  <c r="Z66" i="3"/>
  <c r="Y32" i="3"/>
  <c r="V32" i="4" s="1"/>
  <c r="Y40" i="3"/>
  <c r="Y43" i="3"/>
  <c r="Z45" i="3"/>
  <c r="Z39" i="3"/>
  <c r="Z38" i="3"/>
  <c r="Z46" i="3"/>
  <c r="Z33" i="3" s="1"/>
  <c r="Z41" i="3"/>
  <c r="Z42" i="3"/>
  <c r="Z44" i="3"/>
  <c r="Z36" i="3"/>
  <c r="Z35" i="3"/>
  <c r="Y37" i="3"/>
  <c r="Y31" i="3"/>
  <c r="Y34" i="3"/>
  <c r="X30" i="3"/>
  <c r="X28" i="3" s="1"/>
  <c r="U31" i="4"/>
  <c r="Y17" i="4"/>
  <c r="Z17" i="4" s="1"/>
  <c r="BJ41" i="71"/>
  <c r="BJ47" i="71" s="1"/>
  <c r="BJ49" i="71" s="1"/>
  <c r="BI88" i="71"/>
  <c r="BI91" i="71" s="1"/>
  <c r="BI89" i="71"/>
  <c r="BI60" i="71"/>
  <c r="BI63" i="71" s="1"/>
  <c r="BI61" i="71"/>
  <c r="BI56" i="71"/>
  <c r="BK89" i="67"/>
  <c r="BK90" i="67" s="1"/>
  <c r="BK64" i="67"/>
  <c r="BK56" i="67"/>
  <c r="BK92" i="67"/>
  <c r="BK61" i="67"/>
  <c r="BL41" i="67"/>
  <c r="BL47" i="67" s="1"/>
  <c r="BL49" i="67" s="1"/>
  <c r="AA63" i="3"/>
  <c r="AA65" i="3" s="1"/>
  <c r="AA105" i="3"/>
  <c r="AA92" i="3"/>
  <c r="Z54" i="3"/>
  <c r="AA51" i="3"/>
  <c r="AA79" i="3"/>
  <c r="AA13" i="3"/>
  <c r="AA56" i="3"/>
  <c r="AB1" i="3"/>
  <c r="AB137" i="3" s="1"/>
  <c r="AA55" i="3"/>
  <c r="AA29" i="3"/>
  <c r="Z57" i="3"/>
  <c r="AA74" i="3" l="1"/>
  <c r="AA70" i="3"/>
  <c r="AA69" i="3"/>
  <c r="AA72" i="3"/>
  <c r="AA71" i="3"/>
  <c r="AA68" i="3"/>
  <c r="AA73" i="3"/>
  <c r="AA67" i="3"/>
  <c r="AA66" i="3"/>
  <c r="Z43" i="3"/>
  <c r="Z32" i="3"/>
  <c r="W32" i="4" s="1"/>
  <c r="Z37" i="3"/>
  <c r="Z40" i="3"/>
  <c r="AA45" i="3"/>
  <c r="AA39" i="3"/>
  <c r="AA38" i="3"/>
  <c r="AA42" i="3"/>
  <c r="AA44" i="3"/>
  <c r="AA36" i="3"/>
  <c r="AA41" i="3"/>
  <c r="AA35" i="3"/>
  <c r="AA46" i="3"/>
  <c r="AA33" i="3" s="1"/>
  <c r="Y30" i="3"/>
  <c r="Y28" i="3" s="1"/>
  <c r="V31" i="4"/>
  <c r="V38" i="4" s="1"/>
  <c r="Z31" i="3"/>
  <c r="Z34" i="3"/>
  <c r="U38" i="4"/>
  <c r="BI62" i="71"/>
  <c r="BI64" i="71"/>
  <c r="BI90" i="71"/>
  <c r="BI92" i="71"/>
  <c r="BJ55" i="71"/>
  <c r="BJ54" i="71"/>
  <c r="BJ60" i="71" s="1"/>
  <c r="BJ63" i="71" s="1"/>
  <c r="BJ84" i="71"/>
  <c r="BJ88" i="71" s="1"/>
  <c r="BJ91" i="71" s="1"/>
  <c r="BJ42" i="71"/>
  <c r="BL84" i="67"/>
  <c r="BL55" i="67"/>
  <c r="BL54" i="67"/>
  <c r="BL60" i="67" s="1"/>
  <c r="BL63" i="67" s="1"/>
  <c r="BL42" i="67"/>
  <c r="BK62" i="67"/>
  <c r="AB63" i="3"/>
  <c r="AB66" i="3" s="1"/>
  <c r="AB105" i="3"/>
  <c r="AB92" i="3"/>
  <c r="AA57" i="3"/>
  <c r="AA17" i="4"/>
  <c r="AB29" i="3"/>
  <c r="AC1" i="3"/>
  <c r="AC137" i="3" s="1"/>
  <c r="AB55" i="3"/>
  <c r="AB13" i="3"/>
  <c r="AB56" i="3"/>
  <c r="AB51" i="3"/>
  <c r="AB79" i="3"/>
  <c r="AA54" i="3"/>
  <c r="AB74" i="3" l="1"/>
  <c r="AB69" i="3"/>
  <c r="AB70" i="3"/>
  <c r="AB72" i="3"/>
  <c r="AB71" i="3"/>
  <c r="AB68" i="3"/>
  <c r="AB73" i="3"/>
  <c r="AB67" i="3"/>
  <c r="AB65" i="3"/>
  <c r="AA37" i="3"/>
  <c r="AA43" i="3"/>
  <c r="AA32" i="3"/>
  <c r="X32" i="4" s="1"/>
  <c r="Z30" i="3"/>
  <c r="Z28" i="3" s="1"/>
  <c r="W31" i="4"/>
  <c r="W38" i="4" s="1"/>
  <c r="AB38" i="3"/>
  <c r="AB39" i="3"/>
  <c r="AB44" i="3"/>
  <c r="AB41" i="3"/>
  <c r="AB42" i="3"/>
  <c r="AB35" i="3"/>
  <c r="AB36" i="3"/>
  <c r="AB45" i="3"/>
  <c r="AB46" i="3"/>
  <c r="AB33" i="3" s="1"/>
  <c r="AA31" i="3"/>
  <c r="AA34" i="3"/>
  <c r="AA40" i="3"/>
  <c r="BL56" i="67"/>
  <c r="BJ56" i="71"/>
  <c r="BJ64" i="71"/>
  <c r="BJ92" i="71"/>
  <c r="BJ89" i="71"/>
  <c r="BJ61" i="71"/>
  <c r="BL61" i="67"/>
  <c r="BL62" i="67" s="1"/>
  <c r="BK41" i="71"/>
  <c r="BK47" i="71" s="1"/>
  <c r="BK49" i="71" s="1"/>
  <c r="BM41" i="67"/>
  <c r="BM47" i="67" s="1"/>
  <c r="BM49" i="67" s="1"/>
  <c r="BL64" i="67"/>
  <c r="BL88" i="67"/>
  <c r="BL91" i="67" s="1"/>
  <c r="BL89" i="67"/>
  <c r="AC63" i="3"/>
  <c r="AC105" i="3"/>
  <c r="AC92" i="3"/>
  <c r="AC66" i="3"/>
  <c r="AB54" i="3"/>
  <c r="AB17" i="4"/>
  <c r="AB57" i="3"/>
  <c r="AD1" i="3"/>
  <c r="AD137" i="3" s="1"/>
  <c r="AC55" i="3"/>
  <c r="AC79" i="3"/>
  <c r="AC29" i="3"/>
  <c r="AC51" i="3"/>
  <c r="AC13" i="3"/>
  <c r="AC56" i="3"/>
  <c r="AC74" i="3" l="1"/>
  <c r="AC70" i="3"/>
  <c r="AC69" i="3"/>
  <c r="AC68" i="3"/>
  <c r="AC71" i="3"/>
  <c r="AC72" i="3"/>
  <c r="AC73" i="3"/>
  <c r="AC67" i="3"/>
  <c r="AC65" i="3"/>
  <c r="AB43" i="3"/>
  <c r="AB40" i="3"/>
  <c r="AA30" i="3"/>
  <c r="AA28" i="3" s="1"/>
  <c r="X31" i="4"/>
  <c r="X38" i="4" s="1"/>
  <c r="AC44" i="3"/>
  <c r="AC45" i="3"/>
  <c r="AC46" i="3"/>
  <c r="AC33" i="3" s="1"/>
  <c r="AC41" i="3"/>
  <c r="AC38" i="3"/>
  <c r="AC42" i="3"/>
  <c r="AC39" i="3"/>
  <c r="AC36" i="3"/>
  <c r="AC35" i="3"/>
  <c r="AB32" i="3"/>
  <c r="Y32" i="4" s="1"/>
  <c r="AB37" i="3"/>
  <c r="AB31" i="3"/>
  <c r="AB34" i="3"/>
  <c r="BJ90" i="71"/>
  <c r="BK42" i="71"/>
  <c r="BK55" i="71"/>
  <c r="BK54" i="71"/>
  <c r="BK60" i="71" s="1"/>
  <c r="BK63" i="71" s="1"/>
  <c r="BK84" i="71"/>
  <c r="BK88" i="71" s="1"/>
  <c r="BK91" i="71" s="1"/>
  <c r="BJ62" i="71"/>
  <c r="BM54" i="67"/>
  <c r="BM55" i="67"/>
  <c r="BM84" i="67"/>
  <c r="BM88" i="67" s="1"/>
  <c r="BM91" i="67" s="1"/>
  <c r="BM42" i="67"/>
  <c r="BL90" i="67"/>
  <c r="BL92" i="67"/>
  <c r="AD63" i="3"/>
  <c r="AD66" i="3" s="1"/>
  <c r="AD105" i="3"/>
  <c r="AD92" i="3"/>
  <c r="AC57" i="3"/>
  <c r="AC17" i="4"/>
  <c r="AE1" i="3"/>
  <c r="AE137" i="3" s="1"/>
  <c r="AD13" i="3"/>
  <c r="AD79" i="3"/>
  <c r="AD56" i="3"/>
  <c r="AD55" i="3"/>
  <c r="AD51" i="3"/>
  <c r="AD29" i="3"/>
  <c r="AC54" i="3"/>
  <c r="AD74" i="3" l="1"/>
  <c r="AD70" i="3"/>
  <c r="AD69" i="3"/>
  <c r="AD72" i="3"/>
  <c r="AD71" i="3"/>
  <c r="AD73" i="3"/>
  <c r="AD68" i="3"/>
  <c r="AD67" i="3"/>
  <c r="AD65" i="3"/>
  <c r="AC32" i="3"/>
  <c r="Z32" i="4" s="1"/>
  <c r="AC40" i="3"/>
  <c r="AD45" i="3"/>
  <c r="AD41" i="3"/>
  <c r="AD39" i="3"/>
  <c r="AD44" i="3"/>
  <c r="AD46" i="3"/>
  <c r="AD33" i="3" s="1"/>
  <c r="AD35" i="3"/>
  <c r="AD42" i="3"/>
  <c r="AD38" i="3"/>
  <c r="AD36" i="3"/>
  <c r="AC31" i="3"/>
  <c r="AC34" i="3"/>
  <c r="AB30" i="3"/>
  <c r="AB28" i="3" s="1"/>
  <c r="Y31" i="4"/>
  <c r="Y38" i="4" s="1"/>
  <c r="AC43" i="3"/>
  <c r="AC37" i="3"/>
  <c r="BK92" i="71"/>
  <c r="BK64" i="71"/>
  <c r="BK56" i="71"/>
  <c r="BL41" i="71"/>
  <c r="BL47" i="71" s="1"/>
  <c r="BL49" i="71" s="1"/>
  <c r="BM89" i="67"/>
  <c r="BM90" i="67" s="1"/>
  <c r="BK61" i="71"/>
  <c r="BK89" i="71"/>
  <c r="BM92" i="67"/>
  <c r="BN41" i="67"/>
  <c r="BN47" i="67" s="1"/>
  <c r="BN49" i="67" s="1"/>
  <c r="BM56" i="67"/>
  <c r="BM60" i="67"/>
  <c r="BM63" i="67" s="1"/>
  <c r="BM61" i="67"/>
  <c r="AE63" i="3"/>
  <c r="AE65" i="3" s="1"/>
  <c r="AE105" i="3"/>
  <c r="AE92" i="3"/>
  <c r="AE66" i="3"/>
  <c r="AD57" i="3"/>
  <c r="AD17" i="4"/>
  <c r="AD54" i="3"/>
  <c r="AE56" i="3"/>
  <c r="AE29" i="3"/>
  <c r="AE51" i="3"/>
  <c r="AE13" i="3"/>
  <c r="AE79" i="3"/>
  <c r="AF1" i="3"/>
  <c r="AF137" i="3" s="1"/>
  <c r="AE55" i="3"/>
  <c r="AE74" i="3" l="1"/>
  <c r="AE70" i="3"/>
  <c r="AE69" i="3"/>
  <c r="AE73" i="3"/>
  <c r="AE72" i="3"/>
  <c r="AE68" i="3"/>
  <c r="AE71" i="3"/>
  <c r="AE67" i="3"/>
  <c r="AD43" i="3"/>
  <c r="AD32" i="3"/>
  <c r="AA32" i="4" s="1"/>
  <c r="AD40" i="3"/>
  <c r="AC30" i="3"/>
  <c r="AC28" i="3" s="1"/>
  <c r="Z31" i="4"/>
  <c r="Z38" i="4" s="1"/>
  <c r="AD37" i="3"/>
  <c r="AE41" i="3"/>
  <c r="AE45" i="3"/>
  <c r="AE42" i="3"/>
  <c r="AE39" i="3"/>
  <c r="AE44" i="3"/>
  <c r="AE38" i="3"/>
  <c r="AE36" i="3"/>
  <c r="AE46" i="3"/>
  <c r="AE33" i="3" s="1"/>
  <c r="AE35" i="3"/>
  <c r="AD31" i="3"/>
  <c r="AD34" i="3"/>
  <c r="BK90" i="71"/>
  <c r="BK62" i="71"/>
  <c r="BL42" i="71"/>
  <c r="BL55" i="71"/>
  <c r="BL54" i="71"/>
  <c r="BL60" i="71" s="1"/>
  <c r="BL63" i="71" s="1"/>
  <c r="BL84" i="71"/>
  <c r="BL88" i="71" s="1"/>
  <c r="BL91" i="71" s="1"/>
  <c r="BN54" i="67"/>
  <c r="BN60" i="67" s="1"/>
  <c r="BN63" i="67" s="1"/>
  <c r="BN84" i="67"/>
  <c r="BN55" i="67"/>
  <c r="BM62" i="67"/>
  <c r="BN42" i="67"/>
  <c r="BM64" i="67"/>
  <c r="AF63" i="3"/>
  <c r="AF105" i="3"/>
  <c r="AF92" i="3"/>
  <c r="AF66" i="3"/>
  <c r="AF65" i="3"/>
  <c r="AE54" i="3"/>
  <c r="AE17" i="4"/>
  <c r="AE57" i="3"/>
  <c r="AG1" i="3"/>
  <c r="AG137" i="3" s="1"/>
  <c r="AF56" i="3"/>
  <c r="AF29" i="3"/>
  <c r="AF13" i="3"/>
  <c r="AF51" i="3"/>
  <c r="AF55" i="3"/>
  <c r="AF79" i="3"/>
  <c r="AF74" i="3" l="1"/>
  <c r="AF70" i="3"/>
  <c r="AF69" i="3"/>
  <c r="AF72" i="3"/>
  <c r="AF68" i="3"/>
  <c r="AF71" i="3"/>
  <c r="AF73" i="3"/>
  <c r="AF67" i="3"/>
  <c r="AE40" i="3"/>
  <c r="AE37" i="3"/>
  <c r="AE32" i="3"/>
  <c r="AB32" i="4" s="1"/>
  <c r="AE43" i="3"/>
  <c r="AF45" i="3"/>
  <c r="AF42" i="3"/>
  <c r="AF41" i="3"/>
  <c r="AF38" i="3"/>
  <c r="AF44" i="3"/>
  <c r="AF46" i="3"/>
  <c r="AF33" i="3" s="1"/>
  <c r="AF39" i="3"/>
  <c r="AF36" i="3"/>
  <c r="AF35" i="3"/>
  <c r="AD30" i="3"/>
  <c r="AD28" i="3" s="1"/>
  <c r="AA31" i="4"/>
  <c r="AA38" i="4" s="1"/>
  <c r="AE31" i="3"/>
  <c r="AE34" i="3"/>
  <c r="BL61" i="71"/>
  <c r="BL62" i="71" s="1"/>
  <c r="BM41" i="71"/>
  <c r="BM47" i="71" s="1"/>
  <c r="BM49" i="71" s="1"/>
  <c r="BL92" i="71"/>
  <c r="BN61" i="67"/>
  <c r="BN62" i="67" s="1"/>
  <c r="BL64" i="71"/>
  <c r="BL89" i="71"/>
  <c r="BL56" i="71"/>
  <c r="BN56" i="67"/>
  <c r="BO41" i="67"/>
  <c r="BO47" i="67" s="1"/>
  <c r="BO49" i="67" s="1"/>
  <c r="BN88" i="67"/>
  <c r="BN91" i="67" s="1"/>
  <c r="BN89" i="67"/>
  <c r="BN64" i="67"/>
  <c r="AG63" i="3"/>
  <c r="AG66" i="3" s="1"/>
  <c r="AG92" i="3"/>
  <c r="AG105" i="3"/>
  <c r="AF57" i="3"/>
  <c r="AF17" i="4"/>
  <c r="AF54" i="3"/>
  <c r="AG56" i="3"/>
  <c r="AG51" i="3"/>
  <c r="AG55" i="3"/>
  <c r="AG13" i="3"/>
  <c r="AG79" i="3"/>
  <c r="AG29" i="3"/>
  <c r="AH1" i="3"/>
  <c r="AH137" i="3" s="1"/>
  <c r="AG65" i="3" l="1"/>
  <c r="AG74" i="3"/>
  <c r="AG70" i="3"/>
  <c r="AG69" i="3"/>
  <c r="AG71" i="3"/>
  <c r="AG67" i="3"/>
  <c r="AG68" i="3"/>
  <c r="AG73" i="3"/>
  <c r="AG72" i="3"/>
  <c r="AF32" i="3"/>
  <c r="AC32" i="4" s="1"/>
  <c r="AF40" i="3"/>
  <c r="AF37" i="3"/>
  <c r="AF43" i="3"/>
  <c r="AG46" i="3"/>
  <c r="AG33" i="3" s="1"/>
  <c r="AG44" i="3"/>
  <c r="AG42" i="3"/>
  <c r="AG38" i="3"/>
  <c r="AG39" i="3"/>
  <c r="AG45" i="3"/>
  <c r="AG41" i="3"/>
  <c r="AG35" i="3"/>
  <c r="AG36" i="3"/>
  <c r="AF31" i="3"/>
  <c r="AF34" i="3"/>
  <c r="AE30" i="3"/>
  <c r="AE28" i="3" s="1"/>
  <c r="AB31" i="4"/>
  <c r="AB38" i="4" s="1"/>
  <c r="BL90" i="71"/>
  <c r="BM42" i="71"/>
  <c r="BM55" i="71"/>
  <c r="BM54" i="71"/>
  <c r="BM84" i="71"/>
  <c r="BM88" i="71" s="1"/>
  <c r="BM91" i="71" s="1"/>
  <c r="BN92" i="67"/>
  <c r="BO42" i="67"/>
  <c r="BN90" i="67"/>
  <c r="BO84" i="67"/>
  <c r="BO88" i="67" s="1"/>
  <c r="BO91" i="67" s="1"/>
  <c r="BO54" i="67"/>
  <c r="BO55" i="67"/>
  <c r="AH63" i="3"/>
  <c r="AH66" i="3" s="1"/>
  <c r="AH105" i="3"/>
  <c r="AH92" i="3"/>
  <c r="AG57" i="3"/>
  <c r="AG17" i="4"/>
  <c r="AG54" i="3"/>
  <c r="AI1" i="3"/>
  <c r="AI137" i="3" s="1"/>
  <c r="AH29" i="3"/>
  <c r="AH56" i="3"/>
  <c r="AH79" i="3"/>
  <c r="AH51" i="3"/>
  <c r="AH55" i="3"/>
  <c r="AH13" i="3"/>
  <c r="AH65" i="3" l="1"/>
  <c r="AH74" i="3"/>
  <c r="AH69" i="3"/>
  <c r="AH70" i="3"/>
  <c r="AH68" i="3"/>
  <c r="AH73" i="3"/>
  <c r="AH71" i="3"/>
  <c r="AH72" i="3"/>
  <c r="AH67" i="3"/>
  <c r="AF30" i="3"/>
  <c r="AF28" i="3" s="1"/>
  <c r="AC31" i="4"/>
  <c r="AC38" i="4" s="1"/>
  <c r="AG37" i="3"/>
  <c r="AG32" i="3"/>
  <c r="AD32" i="4" s="1"/>
  <c r="AG31" i="3"/>
  <c r="AG34" i="3"/>
  <c r="AG43" i="3"/>
  <c r="AH44" i="3"/>
  <c r="AH39" i="3"/>
  <c r="AH46" i="3"/>
  <c r="AH33" i="3" s="1"/>
  <c r="AH38" i="3"/>
  <c r="AH41" i="3"/>
  <c r="AH42" i="3"/>
  <c r="AH35" i="3"/>
  <c r="AH45" i="3"/>
  <c r="AH36" i="3"/>
  <c r="AG40" i="3"/>
  <c r="BM89" i="71"/>
  <c r="BM90" i="71" s="1"/>
  <c r="BM60" i="71"/>
  <c r="BM63" i="71" s="1"/>
  <c r="BM61" i="71"/>
  <c r="BN41" i="71"/>
  <c r="BN47" i="71" s="1"/>
  <c r="BN49" i="71" s="1"/>
  <c r="BM92" i="71"/>
  <c r="BM56" i="71"/>
  <c r="BO92" i="67"/>
  <c r="BO89" i="67"/>
  <c r="BP41" i="67"/>
  <c r="BP47" i="67" s="1"/>
  <c r="BP49" i="67" s="1"/>
  <c r="BO56" i="67"/>
  <c r="BO60" i="67"/>
  <c r="BO63" i="67" s="1"/>
  <c r="BO61" i="67"/>
  <c r="AI63" i="3"/>
  <c r="AI105" i="3"/>
  <c r="AI92" i="3"/>
  <c r="AI66" i="3"/>
  <c r="AI65" i="3"/>
  <c r="AH57" i="3"/>
  <c r="AH17" i="4"/>
  <c r="AH54" i="3"/>
  <c r="AI56" i="3"/>
  <c r="AJ1" i="3"/>
  <c r="AJ137" i="3" s="1"/>
  <c r="AI55" i="3"/>
  <c r="AI79" i="3"/>
  <c r="AI13" i="3"/>
  <c r="AI29" i="3"/>
  <c r="AI51" i="3"/>
  <c r="AI74" i="3" l="1"/>
  <c r="AI70" i="3"/>
  <c r="AI69" i="3"/>
  <c r="AI68" i="3"/>
  <c r="AI72" i="3"/>
  <c r="AI71" i="3"/>
  <c r="AI73" i="3"/>
  <c r="AI67" i="3"/>
  <c r="AH32" i="3"/>
  <c r="AE32" i="4" s="1"/>
  <c r="AH37" i="3"/>
  <c r="AG30" i="3"/>
  <c r="AG28" i="3" s="1"/>
  <c r="AD31" i="4"/>
  <c r="AD38" i="4" s="1"/>
  <c r="AH31" i="3"/>
  <c r="AH34" i="3"/>
  <c r="AH43" i="3"/>
  <c r="AI45" i="3"/>
  <c r="AI41" i="3"/>
  <c r="AI46" i="3"/>
  <c r="AI33" i="3" s="1"/>
  <c r="AI39" i="3"/>
  <c r="AI44" i="3"/>
  <c r="AI36" i="3"/>
  <c r="AI42" i="3"/>
  <c r="AI38" i="3"/>
  <c r="AI35" i="3"/>
  <c r="AH40" i="3"/>
  <c r="BN42" i="71"/>
  <c r="BN84" i="71"/>
  <c r="BN55" i="71"/>
  <c r="BN54" i="71"/>
  <c r="BN60" i="71" s="1"/>
  <c r="BN63" i="71" s="1"/>
  <c r="BM62" i="71"/>
  <c r="BM64" i="71"/>
  <c r="BP42" i="67"/>
  <c r="BP54" i="67"/>
  <c r="BP60" i="67" s="1"/>
  <c r="BP63" i="67" s="1"/>
  <c r="BP55" i="67"/>
  <c r="BP84" i="67"/>
  <c r="BP88" i="67" s="1"/>
  <c r="BP91" i="67" s="1"/>
  <c r="BO62" i="67"/>
  <c r="BO90" i="67"/>
  <c r="BO64" i="67"/>
  <c r="AJ63" i="3"/>
  <c r="AJ92" i="3"/>
  <c r="AJ105" i="3"/>
  <c r="AJ66" i="3"/>
  <c r="AI57" i="3"/>
  <c r="AI17" i="4"/>
  <c r="AK1" i="3"/>
  <c r="AK137" i="3" s="1"/>
  <c r="AJ79" i="3"/>
  <c r="AJ13" i="3"/>
  <c r="AJ29" i="3"/>
  <c r="AJ56" i="3"/>
  <c r="AJ55" i="3"/>
  <c r="AJ51" i="3"/>
  <c r="AI54" i="3"/>
  <c r="AJ74" i="3" l="1"/>
  <c r="AJ70" i="3"/>
  <c r="AJ69" i="3"/>
  <c r="AJ73" i="3"/>
  <c r="AJ67" i="3"/>
  <c r="AJ71" i="3"/>
  <c r="AJ68" i="3"/>
  <c r="AJ72" i="3"/>
  <c r="AJ65" i="3"/>
  <c r="AI43" i="3"/>
  <c r="AH30" i="3"/>
  <c r="AH28" i="3" s="1"/>
  <c r="AE31" i="4"/>
  <c r="AE38" i="4" s="1"/>
  <c r="AI32" i="3"/>
  <c r="AF32" i="4" s="1"/>
  <c r="AJ46" i="3"/>
  <c r="AJ33" i="3" s="1"/>
  <c r="AJ44" i="3"/>
  <c r="AJ41" i="3"/>
  <c r="AJ42" i="3"/>
  <c r="AJ38" i="3"/>
  <c r="AJ45" i="3"/>
  <c r="AJ39" i="3"/>
  <c r="AJ36" i="3"/>
  <c r="AJ35" i="3"/>
  <c r="AI31" i="3"/>
  <c r="AI34" i="3"/>
  <c r="AI37" i="3"/>
  <c r="AI40" i="3"/>
  <c r="BN61" i="71"/>
  <c r="BN62" i="71" s="1"/>
  <c r="BN64" i="71"/>
  <c r="BP61" i="67"/>
  <c r="BP62" i="67" s="1"/>
  <c r="BP56" i="67"/>
  <c r="BN88" i="71"/>
  <c r="BN91" i="71" s="1"/>
  <c r="BN89" i="71"/>
  <c r="BN56" i="71"/>
  <c r="BO41" i="71"/>
  <c r="BO47" i="71" s="1"/>
  <c r="BO49" i="71" s="1"/>
  <c r="BP64" i="67"/>
  <c r="BP92" i="67"/>
  <c r="BP89" i="67"/>
  <c r="BQ41" i="67"/>
  <c r="BQ47" i="67" s="1"/>
  <c r="BQ49" i="67" s="1"/>
  <c r="AK63" i="3"/>
  <c r="AK105" i="3"/>
  <c r="AK92" i="3"/>
  <c r="AK66" i="3"/>
  <c r="AJ57" i="3"/>
  <c r="AJ17" i="4"/>
  <c r="AJ54" i="3"/>
  <c r="AL1" i="3"/>
  <c r="AL137" i="3" s="1"/>
  <c r="AK51" i="3"/>
  <c r="AK55" i="3"/>
  <c r="AK29" i="3"/>
  <c r="AK13" i="3"/>
  <c r="AK79" i="3"/>
  <c r="AK56" i="3"/>
  <c r="AK74" i="3" l="1"/>
  <c r="AK70" i="3"/>
  <c r="AK69" i="3"/>
  <c r="AK71" i="3"/>
  <c r="AK68" i="3"/>
  <c r="AK72" i="3"/>
  <c r="AK73" i="3"/>
  <c r="AK67" i="3"/>
  <c r="AK65" i="3"/>
  <c r="AJ37" i="3"/>
  <c r="AI30" i="3"/>
  <c r="AI28" i="3" s="1"/>
  <c r="AF31" i="4"/>
  <c r="AF38" i="4" s="1"/>
  <c r="AK46" i="3"/>
  <c r="AK33" i="3" s="1"/>
  <c r="AK41" i="3"/>
  <c r="AK38" i="3"/>
  <c r="AK42" i="3"/>
  <c r="AK44" i="3"/>
  <c r="AK45" i="3"/>
  <c r="AK35" i="3"/>
  <c r="AK39" i="3"/>
  <c r="AK36" i="3"/>
  <c r="AJ31" i="3"/>
  <c r="AJ34" i="3"/>
  <c r="AJ40" i="3"/>
  <c r="AJ32" i="3"/>
  <c r="AG32" i="4" s="1"/>
  <c r="AJ43" i="3"/>
  <c r="BO55" i="71"/>
  <c r="BO54" i="71"/>
  <c r="BO84" i="71"/>
  <c r="BO88" i="71" s="1"/>
  <c r="BO91" i="71" s="1"/>
  <c r="BO42" i="71"/>
  <c r="BN90" i="71"/>
  <c r="BN92" i="71"/>
  <c r="BQ42" i="67"/>
  <c r="BQ55" i="67"/>
  <c r="BQ84" i="67"/>
  <c r="BQ88" i="67" s="1"/>
  <c r="BQ91" i="67" s="1"/>
  <c r="BQ54" i="67"/>
  <c r="BP90" i="67"/>
  <c r="AL63" i="3"/>
  <c r="AL66" i="3" s="1"/>
  <c r="AL105" i="3"/>
  <c r="AL92" i="3"/>
  <c r="AL65" i="3"/>
  <c r="AK57" i="3"/>
  <c r="AK17" i="4"/>
  <c r="AM1" i="3"/>
  <c r="AM137" i="3" s="1"/>
  <c r="AL51" i="3"/>
  <c r="AL56" i="3"/>
  <c r="AL79" i="3"/>
  <c r="AL55" i="3"/>
  <c r="AL29" i="3"/>
  <c r="AL13" i="3"/>
  <c r="AK54" i="3"/>
  <c r="AL74" i="3" l="1"/>
  <c r="AL70" i="3"/>
  <c r="AL69" i="3"/>
  <c r="AL71" i="3"/>
  <c r="AL72" i="3"/>
  <c r="AL73" i="3"/>
  <c r="AL67" i="3"/>
  <c r="AL68" i="3"/>
  <c r="AK32" i="3"/>
  <c r="AH32" i="4" s="1"/>
  <c r="AK40" i="3"/>
  <c r="AK37" i="3"/>
  <c r="AK43" i="3"/>
  <c r="AL45" i="3"/>
  <c r="AL39" i="3"/>
  <c r="AL46" i="3"/>
  <c r="AL33" i="3" s="1"/>
  <c r="AL42" i="3"/>
  <c r="AL41" i="3"/>
  <c r="AL44" i="3"/>
  <c r="AL35" i="3"/>
  <c r="AL38" i="3"/>
  <c r="AL36" i="3"/>
  <c r="AK31" i="3"/>
  <c r="AK34" i="3"/>
  <c r="AJ30" i="3"/>
  <c r="AJ28" i="3" s="1"/>
  <c r="AG31" i="4"/>
  <c r="AG38" i="4" s="1"/>
  <c r="BO56" i="71"/>
  <c r="BP41" i="71"/>
  <c r="BP47" i="71" s="1"/>
  <c r="BP49" i="71" s="1"/>
  <c r="BQ89" i="67"/>
  <c r="BQ90" i="67" s="1"/>
  <c r="BO92" i="71"/>
  <c r="BO60" i="71"/>
  <c r="BO63" i="71" s="1"/>
  <c r="BO61" i="71"/>
  <c r="BO89" i="71"/>
  <c r="BQ60" i="67"/>
  <c r="BQ63" i="67" s="1"/>
  <c r="BQ61" i="67"/>
  <c r="BQ92" i="67"/>
  <c r="BQ56" i="67"/>
  <c r="BR41" i="67"/>
  <c r="BR47" i="67" s="1"/>
  <c r="BR49" i="67" s="1"/>
  <c r="AM63" i="3"/>
  <c r="AM92" i="3"/>
  <c r="AM105" i="3"/>
  <c r="AM66" i="3"/>
  <c r="AM65" i="3"/>
  <c r="AL57" i="3"/>
  <c r="AL17" i="4"/>
  <c r="AL54" i="3"/>
  <c r="AN1" i="3"/>
  <c r="AN137" i="3" s="1"/>
  <c r="AM56" i="3"/>
  <c r="AM29" i="3"/>
  <c r="AM51" i="3"/>
  <c r="AM13" i="3"/>
  <c r="AM55" i="3"/>
  <c r="AM79" i="3"/>
  <c r="AM74" i="3" l="1"/>
  <c r="AM69" i="3"/>
  <c r="AM70" i="3"/>
  <c r="AM73" i="3"/>
  <c r="AM72" i="3"/>
  <c r="AM68" i="3"/>
  <c r="AM71" i="3"/>
  <c r="AM67" i="3"/>
  <c r="AL37" i="3"/>
  <c r="AL32" i="3"/>
  <c r="AI32" i="4" s="1"/>
  <c r="AL40" i="3"/>
  <c r="AL31" i="3"/>
  <c r="AL34" i="3"/>
  <c r="AM44" i="3"/>
  <c r="AM46" i="3"/>
  <c r="AM33" i="3" s="1"/>
  <c r="AM38" i="3"/>
  <c r="AM42" i="3"/>
  <c r="AM41" i="3"/>
  <c r="AM39" i="3"/>
  <c r="AM45" i="3"/>
  <c r="AM35" i="3"/>
  <c r="AM36" i="3"/>
  <c r="AL43" i="3"/>
  <c r="AK30" i="3"/>
  <c r="AK28" i="3" s="1"/>
  <c r="AH31" i="4"/>
  <c r="AH38" i="4" s="1"/>
  <c r="BO90" i="71"/>
  <c r="BO62" i="71"/>
  <c r="BP55" i="71"/>
  <c r="BP54" i="71"/>
  <c r="BP60" i="71" s="1"/>
  <c r="BP63" i="71" s="1"/>
  <c r="BP84" i="71"/>
  <c r="BP88" i="71" s="1"/>
  <c r="BP91" i="71" s="1"/>
  <c r="BO64" i="71"/>
  <c r="BP42" i="71"/>
  <c r="BQ62" i="67"/>
  <c r="BR42" i="67"/>
  <c r="BQ64" i="67"/>
  <c r="BR55" i="67"/>
  <c r="BR54" i="67"/>
  <c r="BR60" i="67" s="1"/>
  <c r="BR63" i="67" s="1"/>
  <c r="BR84" i="67"/>
  <c r="AN63" i="3"/>
  <c r="AN105" i="3"/>
  <c r="AN92" i="3"/>
  <c r="AN66" i="3"/>
  <c r="AM54" i="3"/>
  <c r="AM17" i="4"/>
  <c r="AO1" i="3"/>
  <c r="AO137" i="3" s="1"/>
  <c r="AN56" i="3"/>
  <c r="AN29" i="3"/>
  <c r="AN13" i="3"/>
  <c r="AN51" i="3"/>
  <c r="AN55" i="3"/>
  <c r="AN79" i="3"/>
  <c r="AM57" i="3"/>
  <c r="AN74" i="3" l="1"/>
  <c r="AN70" i="3"/>
  <c r="AN69" i="3"/>
  <c r="AN68" i="3"/>
  <c r="AN72" i="3"/>
  <c r="AN71" i="3"/>
  <c r="AN67" i="3"/>
  <c r="AN73" i="3"/>
  <c r="AN65" i="3"/>
  <c r="AM32" i="3"/>
  <c r="AJ32" i="4" s="1"/>
  <c r="AM37" i="3"/>
  <c r="AM31" i="3"/>
  <c r="AM34" i="3"/>
  <c r="AM43" i="3"/>
  <c r="AN45" i="3"/>
  <c r="AN39" i="3"/>
  <c r="AN44" i="3"/>
  <c r="AN35" i="3"/>
  <c r="AN36" i="3"/>
  <c r="AN46" i="3"/>
  <c r="AN33" i="3" s="1"/>
  <c r="AN42" i="3"/>
  <c r="AN38" i="3"/>
  <c r="AN41" i="3"/>
  <c r="AM40" i="3"/>
  <c r="AL30" i="3"/>
  <c r="AL28" i="3" s="1"/>
  <c r="AI31" i="4"/>
  <c r="AI38" i="4" s="1"/>
  <c r="BP64" i="71"/>
  <c r="BP56" i="71"/>
  <c r="BQ41" i="71"/>
  <c r="BQ47" i="71" s="1"/>
  <c r="BQ49" i="71" s="1"/>
  <c r="BP61" i="71"/>
  <c r="BP89" i="71"/>
  <c r="BP92" i="71"/>
  <c r="BR64" i="67"/>
  <c r="BR56" i="67"/>
  <c r="BS41" i="67"/>
  <c r="BS47" i="67" s="1"/>
  <c r="BS49" i="67" s="1"/>
  <c r="BR88" i="67"/>
  <c r="BR91" i="67" s="1"/>
  <c r="BR89" i="67"/>
  <c r="BR61" i="67"/>
  <c r="AO63" i="3"/>
  <c r="AO66" i="3" s="1"/>
  <c r="AO92" i="3"/>
  <c r="AO105" i="3"/>
  <c r="AN57" i="3"/>
  <c r="AN17" i="4"/>
  <c r="AN54" i="3"/>
  <c r="AO56" i="3"/>
  <c r="AO13" i="3"/>
  <c r="AO79" i="3"/>
  <c r="AO29" i="3"/>
  <c r="AO55" i="3"/>
  <c r="AP1" i="3"/>
  <c r="AP137" i="3" s="1"/>
  <c r="AO51" i="3"/>
  <c r="AO74" i="3" l="1"/>
  <c r="AO70" i="3"/>
  <c r="AO69" i="3"/>
  <c r="AO73" i="3"/>
  <c r="AO71" i="3"/>
  <c r="AO67" i="3"/>
  <c r="AO68" i="3"/>
  <c r="AO72" i="3"/>
  <c r="AO65" i="3"/>
  <c r="AN37" i="3"/>
  <c r="AN32" i="3"/>
  <c r="AK32" i="4" s="1"/>
  <c r="AO46" i="3"/>
  <c r="AO33" i="3" s="1"/>
  <c r="AO41" i="3"/>
  <c r="AO38" i="3"/>
  <c r="AO45" i="3"/>
  <c r="AO42" i="3"/>
  <c r="AO44" i="3"/>
  <c r="AO39" i="3"/>
  <c r="AO35" i="3"/>
  <c r="AO36" i="3"/>
  <c r="AN31" i="3"/>
  <c r="AN34" i="3"/>
  <c r="AN40" i="3"/>
  <c r="AN43" i="3"/>
  <c r="AM30" i="3"/>
  <c r="AM28" i="3" s="1"/>
  <c r="AJ31" i="4"/>
  <c r="AJ38" i="4" s="1"/>
  <c r="BQ54" i="71"/>
  <c r="BQ60" i="71" s="1"/>
  <c r="BQ63" i="71" s="1"/>
  <c r="BQ55" i="71"/>
  <c r="BQ84" i="71"/>
  <c r="BQ88" i="71" s="1"/>
  <c r="BQ91" i="71" s="1"/>
  <c r="BQ42" i="71"/>
  <c r="BP90" i="71"/>
  <c r="BP62" i="71"/>
  <c r="BS55" i="67"/>
  <c r="BS54" i="67"/>
  <c r="BS60" i="67" s="1"/>
  <c r="BS63" i="67" s="1"/>
  <c r="BS84" i="67"/>
  <c r="BS88" i="67" s="1"/>
  <c r="BS91" i="67" s="1"/>
  <c r="BS42" i="67"/>
  <c r="BR62" i="67"/>
  <c r="BR90" i="67"/>
  <c r="BR92" i="67"/>
  <c r="AP63" i="3"/>
  <c r="AP105" i="3"/>
  <c r="AP92" i="3"/>
  <c r="AO57" i="3"/>
  <c r="AO17" i="4"/>
  <c r="AO54" i="3"/>
  <c r="AP29" i="3"/>
  <c r="AQ1" i="3"/>
  <c r="AQ137" i="3" s="1"/>
  <c r="AP51" i="3"/>
  <c r="AP55" i="3"/>
  <c r="AP56" i="3"/>
  <c r="AP13" i="3"/>
  <c r="AP79" i="3"/>
  <c r="AP74" i="3" l="1"/>
  <c r="AP70" i="3"/>
  <c r="AP69" i="3"/>
  <c r="AP71" i="3"/>
  <c r="AP73" i="3"/>
  <c r="AP67" i="3"/>
  <c r="AP72" i="3"/>
  <c r="AP68" i="3"/>
  <c r="AP65" i="3"/>
  <c r="AP66" i="3"/>
  <c r="AO32" i="3"/>
  <c r="AL32" i="4" s="1"/>
  <c r="AO37" i="3"/>
  <c r="AO40" i="3"/>
  <c r="AN30" i="3"/>
  <c r="AN28" i="3" s="1"/>
  <c r="AK31" i="4"/>
  <c r="AK38" i="4" s="1"/>
  <c r="AO31" i="3"/>
  <c r="AO34" i="3"/>
  <c r="AP41" i="3"/>
  <c r="AP42" i="3"/>
  <c r="AP44" i="3"/>
  <c r="AP46" i="3"/>
  <c r="AP33" i="3" s="1"/>
  <c r="AP45" i="3"/>
  <c r="AP38" i="3"/>
  <c r="AP35" i="3"/>
  <c r="AP39" i="3"/>
  <c r="AP36" i="3"/>
  <c r="AO43" i="3"/>
  <c r="BQ61" i="71"/>
  <c r="BQ62" i="71" s="1"/>
  <c r="BQ56" i="71"/>
  <c r="BQ89" i="71"/>
  <c r="BQ90" i="71" s="1"/>
  <c r="BS56" i="67"/>
  <c r="BR41" i="71"/>
  <c r="BR47" i="71" s="1"/>
  <c r="BR49" i="71" s="1"/>
  <c r="BS61" i="67"/>
  <c r="BS62" i="67" s="1"/>
  <c r="BQ92" i="71"/>
  <c r="BQ64" i="71"/>
  <c r="BS89" i="67"/>
  <c r="BS90" i="67" s="1"/>
  <c r="BS92" i="67"/>
  <c r="BT41" i="67"/>
  <c r="BT47" i="67" s="1"/>
  <c r="BT49" i="67" s="1"/>
  <c r="BS64" i="67"/>
  <c r="AQ63" i="3"/>
  <c r="AQ65" i="3" s="1"/>
  <c r="AQ105" i="3"/>
  <c r="AQ92" i="3"/>
  <c r="AP54" i="3"/>
  <c r="AP17" i="4"/>
  <c r="AP57" i="3"/>
  <c r="AR1" i="3"/>
  <c r="AR137" i="3" s="1"/>
  <c r="AQ79" i="3"/>
  <c r="AQ13" i="3"/>
  <c r="AQ51" i="3"/>
  <c r="AQ55" i="3"/>
  <c r="AQ56" i="3"/>
  <c r="AQ29" i="3"/>
  <c r="AQ74" i="3" l="1"/>
  <c r="AQ69" i="3"/>
  <c r="AQ70" i="3"/>
  <c r="AQ71" i="3"/>
  <c r="AQ68" i="3"/>
  <c r="AQ73" i="3"/>
  <c r="AQ67" i="3"/>
  <c r="AQ72" i="3"/>
  <c r="AQ66" i="3"/>
  <c r="AP40" i="3"/>
  <c r="AQ45" i="3"/>
  <c r="AQ42" i="3"/>
  <c r="AQ39" i="3"/>
  <c r="AQ38" i="3"/>
  <c r="AQ46" i="3"/>
  <c r="AQ33" i="3" s="1"/>
  <c r="AQ41" i="3"/>
  <c r="AQ36" i="3"/>
  <c r="AQ44" i="3"/>
  <c r="AQ35" i="3"/>
  <c r="AP37" i="3"/>
  <c r="AP31" i="3"/>
  <c r="AP34" i="3"/>
  <c r="AO30" i="3"/>
  <c r="AO28" i="3" s="1"/>
  <c r="AL31" i="4"/>
  <c r="AL38" i="4" s="1"/>
  <c r="AP32" i="3"/>
  <c r="AM32" i="4" s="1"/>
  <c r="AP43" i="3"/>
  <c r="BR55" i="71"/>
  <c r="BR84" i="71"/>
  <c r="BR54" i="71"/>
  <c r="BR42" i="71"/>
  <c r="BT54" i="67"/>
  <c r="BT55" i="67"/>
  <c r="BT84" i="67"/>
  <c r="BT42" i="67"/>
  <c r="AR63" i="3"/>
  <c r="AR105" i="3"/>
  <c r="AR92" i="3"/>
  <c r="AQ57" i="3"/>
  <c r="AQ17" i="4"/>
  <c r="AQ54" i="3"/>
  <c r="AR51" i="3"/>
  <c r="AS1" i="3"/>
  <c r="AS137" i="3" s="1"/>
  <c r="AR55" i="3"/>
  <c r="AR79" i="3"/>
  <c r="AR13" i="3"/>
  <c r="AR29" i="3"/>
  <c r="AR56" i="3"/>
  <c r="AR74" i="3" l="1"/>
  <c r="AR70" i="3"/>
  <c r="AR69" i="3"/>
  <c r="AR67" i="3"/>
  <c r="AR72" i="3"/>
  <c r="AR73" i="3"/>
  <c r="AR71" i="3"/>
  <c r="AR68" i="3"/>
  <c r="AR65" i="3"/>
  <c r="AR66" i="3"/>
  <c r="AQ43" i="3"/>
  <c r="AQ37" i="3"/>
  <c r="AQ40" i="3"/>
  <c r="AR38" i="3"/>
  <c r="AR44" i="3"/>
  <c r="AR45" i="3"/>
  <c r="AR41" i="3"/>
  <c r="AR42" i="3"/>
  <c r="AR46" i="3"/>
  <c r="AR33" i="3" s="1"/>
  <c r="AR39" i="3"/>
  <c r="AR35" i="3"/>
  <c r="AR36" i="3"/>
  <c r="AQ31" i="3"/>
  <c r="AQ34" i="3"/>
  <c r="AP30" i="3"/>
  <c r="AP28" i="3" s="1"/>
  <c r="AM31" i="4"/>
  <c r="AM38" i="4" s="1"/>
  <c r="AQ32" i="3"/>
  <c r="AN32" i="4" s="1"/>
  <c r="BS41" i="71"/>
  <c r="BS47" i="71" s="1"/>
  <c r="BS49" i="71" s="1"/>
  <c r="BR60" i="71"/>
  <c r="BR63" i="71" s="1"/>
  <c r="BR61" i="71"/>
  <c r="BR88" i="71"/>
  <c r="BR91" i="71" s="1"/>
  <c r="BR89" i="71"/>
  <c r="BR56" i="71"/>
  <c r="BU41" i="67"/>
  <c r="BU47" i="67" s="1"/>
  <c r="BU49" i="67" s="1"/>
  <c r="BT88" i="67"/>
  <c r="BT91" i="67" s="1"/>
  <c r="BT89" i="67"/>
  <c r="BT56" i="67"/>
  <c r="BT60" i="67"/>
  <c r="BT63" i="67" s="1"/>
  <c r="BT61" i="67"/>
  <c r="AS63" i="3"/>
  <c r="AS105" i="3"/>
  <c r="AS92" i="3"/>
  <c r="AR54" i="3"/>
  <c r="AR17" i="4"/>
  <c r="AR57" i="3"/>
  <c r="AT1" i="3"/>
  <c r="AT137" i="3" s="1"/>
  <c r="AS51" i="3"/>
  <c r="AS55" i="3"/>
  <c r="AS79" i="3"/>
  <c r="AS29" i="3"/>
  <c r="AS13" i="3"/>
  <c r="AS56" i="3"/>
  <c r="AS74" i="3" l="1"/>
  <c r="AS69" i="3"/>
  <c r="AS70" i="3"/>
  <c r="AS73" i="3"/>
  <c r="AS68" i="3"/>
  <c r="AS72" i="3"/>
  <c r="AS67" i="3"/>
  <c r="AS71" i="3"/>
  <c r="AS65" i="3"/>
  <c r="AS66" i="3"/>
  <c r="AQ30" i="3"/>
  <c r="AQ28" i="3" s="1"/>
  <c r="AN31" i="4"/>
  <c r="AN38" i="4" s="1"/>
  <c r="AR40" i="3"/>
  <c r="AS46" i="3"/>
  <c r="AS33" i="3" s="1"/>
  <c r="AS44" i="3"/>
  <c r="AS38" i="3"/>
  <c r="AS45" i="3"/>
  <c r="AS35" i="3"/>
  <c r="AS42" i="3"/>
  <c r="AS36" i="3"/>
  <c r="AS39" i="3"/>
  <c r="AS41" i="3"/>
  <c r="AR32" i="3"/>
  <c r="AO32" i="4" s="1"/>
  <c r="AR31" i="3"/>
  <c r="AR34" i="3"/>
  <c r="AR43" i="3"/>
  <c r="AR37" i="3"/>
  <c r="BR90" i="71"/>
  <c r="BR92" i="71"/>
  <c r="BR62" i="71"/>
  <c r="BR64" i="71"/>
  <c r="BS42" i="71"/>
  <c r="BS54" i="71"/>
  <c r="BS60" i="71" s="1"/>
  <c r="BS63" i="71" s="1"/>
  <c r="BS55" i="71"/>
  <c r="BS84" i="71"/>
  <c r="BS88" i="71" s="1"/>
  <c r="BS91" i="71" s="1"/>
  <c r="BT90" i="67"/>
  <c r="BT92" i="67"/>
  <c r="BT62" i="67"/>
  <c r="BU42" i="67"/>
  <c r="BT64" i="67"/>
  <c r="BU84" i="67"/>
  <c r="BU88" i="67" s="1"/>
  <c r="BU91" i="67" s="1"/>
  <c r="BU54" i="67"/>
  <c r="BU60" i="67" s="1"/>
  <c r="BU63" i="67" s="1"/>
  <c r="BU55" i="67"/>
  <c r="AT63" i="3"/>
  <c r="AT92" i="3"/>
  <c r="AT105" i="3"/>
  <c r="AT66" i="3"/>
  <c r="AT65" i="3"/>
  <c r="AS54" i="3"/>
  <c r="AS17" i="4"/>
  <c r="AS57" i="3"/>
  <c r="AU1" i="3"/>
  <c r="AU137" i="3" s="1"/>
  <c r="AT51" i="3"/>
  <c r="AT56" i="3"/>
  <c r="AT55" i="3"/>
  <c r="AT29" i="3"/>
  <c r="AT13" i="3"/>
  <c r="AT79" i="3"/>
  <c r="AT74" i="3" l="1"/>
  <c r="AT69" i="3"/>
  <c r="AT70" i="3"/>
  <c r="AT68" i="3"/>
  <c r="AT71" i="3"/>
  <c r="AT72" i="3"/>
  <c r="AT73" i="3"/>
  <c r="AT67" i="3"/>
  <c r="AS43" i="3"/>
  <c r="AS40" i="3"/>
  <c r="AS37" i="3"/>
  <c r="AS32" i="3"/>
  <c r="AP32" i="4" s="1"/>
  <c r="AR30" i="3"/>
  <c r="AR28" i="3" s="1"/>
  <c r="AO31" i="4"/>
  <c r="AO38" i="4" s="1"/>
  <c r="AS31" i="3"/>
  <c r="AS34" i="3"/>
  <c r="AT46" i="3"/>
  <c r="AT33" i="3" s="1"/>
  <c r="AT45" i="3"/>
  <c r="AT44" i="3"/>
  <c r="AT39" i="3"/>
  <c r="AT38" i="3"/>
  <c r="AT41" i="3"/>
  <c r="AT42" i="3"/>
  <c r="AT36" i="3"/>
  <c r="AT35" i="3"/>
  <c r="BS64" i="71"/>
  <c r="BS92" i="71"/>
  <c r="BS61" i="71"/>
  <c r="BT41" i="71"/>
  <c r="BT47" i="71" s="1"/>
  <c r="BT49" i="71" s="1"/>
  <c r="BS56" i="71"/>
  <c r="BS89" i="71"/>
  <c r="BU92" i="67"/>
  <c r="BU64" i="67"/>
  <c r="BU89" i="67"/>
  <c r="BV41" i="67"/>
  <c r="BV47" i="67" s="1"/>
  <c r="BV49" i="67" s="1"/>
  <c r="BU61" i="67"/>
  <c r="BU56" i="67"/>
  <c r="AU63" i="3"/>
  <c r="AU105" i="3"/>
  <c r="AU92" i="3"/>
  <c r="AU66" i="3"/>
  <c r="AT57" i="3"/>
  <c r="AT17" i="4"/>
  <c r="AT54" i="3"/>
  <c r="AU13" i="3"/>
  <c r="AU79" i="3"/>
  <c r="AV1" i="3"/>
  <c r="AV137" i="3" s="1"/>
  <c r="AU56" i="3"/>
  <c r="AU29" i="3"/>
  <c r="AU51" i="3"/>
  <c r="AU55" i="3"/>
  <c r="AU74" i="3" l="1"/>
  <c r="AU70" i="3"/>
  <c r="AU69" i="3"/>
  <c r="AU71" i="3"/>
  <c r="AU67" i="3"/>
  <c r="AU72" i="3"/>
  <c r="AU68" i="3"/>
  <c r="AU73" i="3"/>
  <c r="AU65" i="3"/>
  <c r="AT43" i="3"/>
  <c r="AT37" i="3"/>
  <c r="AS30" i="3"/>
  <c r="AS28" i="3" s="1"/>
  <c r="AP31" i="4"/>
  <c r="AP38" i="4" s="1"/>
  <c r="AT31" i="3"/>
  <c r="AT34" i="3"/>
  <c r="AT32" i="3"/>
  <c r="AQ32" i="4" s="1"/>
  <c r="AU45" i="3"/>
  <c r="AU41" i="3"/>
  <c r="AU42" i="3"/>
  <c r="AU39" i="3"/>
  <c r="AU44" i="3"/>
  <c r="AU46" i="3"/>
  <c r="AU33" i="3" s="1"/>
  <c r="AU38" i="3"/>
  <c r="AU36" i="3"/>
  <c r="AU35" i="3"/>
  <c r="AT40" i="3"/>
  <c r="BT54" i="71"/>
  <c r="BT60" i="71" s="1"/>
  <c r="BT63" i="71" s="1"/>
  <c r="BT84" i="71"/>
  <c r="BT88" i="71" s="1"/>
  <c r="BT91" i="71" s="1"/>
  <c r="BT55" i="71"/>
  <c r="BS62" i="71"/>
  <c r="BS90" i="71"/>
  <c r="BT42" i="71"/>
  <c r="BV55" i="67"/>
  <c r="BV56" i="67" s="1"/>
  <c r="BV54" i="67"/>
  <c r="BV60" i="67" s="1"/>
  <c r="BV63" i="67" s="1"/>
  <c r="BV84" i="67"/>
  <c r="BV88" i="67" s="1"/>
  <c r="BV91" i="67" s="1"/>
  <c r="BU90" i="67"/>
  <c r="BU62" i="67"/>
  <c r="BV42" i="67"/>
  <c r="AV63" i="3"/>
  <c r="AV105" i="3"/>
  <c r="AV92" i="3"/>
  <c r="AV66" i="3"/>
  <c r="AU57" i="3"/>
  <c r="AU17" i="4"/>
  <c r="AU54" i="3"/>
  <c r="AW1" i="3"/>
  <c r="AW137" i="3" s="1"/>
  <c r="AV56" i="3"/>
  <c r="AV29" i="3"/>
  <c r="AV79" i="3"/>
  <c r="AV51" i="3"/>
  <c r="AV55" i="3"/>
  <c r="AV13" i="3"/>
  <c r="AV74" i="3" l="1"/>
  <c r="AV70" i="3"/>
  <c r="AV69" i="3"/>
  <c r="AV68" i="3"/>
  <c r="AV73" i="3"/>
  <c r="AV72" i="3"/>
  <c r="AV67" i="3"/>
  <c r="AV71" i="3"/>
  <c r="AV65" i="3"/>
  <c r="AU43" i="3"/>
  <c r="AU31" i="3"/>
  <c r="AU34" i="3"/>
  <c r="AT30" i="3"/>
  <c r="AT28" i="3" s="1"/>
  <c r="AQ31" i="4"/>
  <c r="AQ38" i="4" s="1"/>
  <c r="AU40" i="3"/>
  <c r="AU32" i="3"/>
  <c r="AR32" i="4" s="1"/>
  <c r="AU37" i="3"/>
  <c r="AV45" i="3"/>
  <c r="AV46" i="3"/>
  <c r="AV33" i="3" s="1"/>
  <c r="AV38" i="3"/>
  <c r="AV44" i="3"/>
  <c r="AV41" i="3"/>
  <c r="AV42" i="3"/>
  <c r="AV35" i="3"/>
  <c r="AV39" i="3"/>
  <c r="AV36" i="3"/>
  <c r="BT61" i="71"/>
  <c r="BT62" i="71" s="1"/>
  <c r="BV61" i="67"/>
  <c r="BV62" i="67" s="1"/>
  <c r="BU41" i="71"/>
  <c r="BU47" i="71" s="1"/>
  <c r="BU49" i="71" s="1"/>
  <c r="BV89" i="67"/>
  <c r="BV90" i="67" s="1"/>
  <c r="BT56" i="71"/>
  <c r="BT92" i="71"/>
  <c r="BT89" i="71"/>
  <c r="BT64" i="71"/>
  <c r="BW41" i="67"/>
  <c r="BW47" i="67" s="1"/>
  <c r="BW49" i="67" s="1"/>
  <c r="BV92" i="67"/>
  <c r="BV64" i="67"/>
  <c r="AW63" i="3"/>
  <c r="AW92" i="3"/>
  <c r="AW105" i="3"/>
  <c r="AW66" i="3"/>
  <c r="AW65" i="3"/>
  <c r="AV57" i="3"/>
  <c r="AV17" i="4"/>
  <c r="AV54" i="3"/>
  <c r="AW56" i="3"/>
  <c r="AW13" i="3"/>
  <c r="AW51" i="3"/>
  <c r="AW55" i="3"/>
  <c r="AW79" i="3"/>
  <c r="AX1" i="3"/>
  <c r="AX137" i="3" s="1"/>
  <c r="AW29" i="3"/>
  <c r="AW74" i="3" l="1"/>
  <c r="AW69" i="3"/>
  <c r="AW70" i="3"/>
  <c r="AW72" i="3"/>
  <c r="AW71" i="3"/>
  <c r="AW73" i="3"/>
  <c r="AW67" i="3"/>
  <c r="AW68" i="3"/>
  <c r="AV43" i="3"/>
  <c r="AV32" i="3"/>
  <c r="AS32" i="4" s="1"/>
  <c r="AV37" i="3"/>
  <c r="AV31" i="3"/>
  <c r="AV34" i="3"/>
  <c r="AU30" i="3"/>
  <c r="AU28" i="3" s="1"/>
  <c r="AR31" i="4"/>
  <c r="AR38" i="4" s="1"/>
  <c r="AW46" i="3"/>
  <c r="AW33" i="3" s="1"/>
  <c r="AW38" i="3"/>
  <c r="AW44" i="3"/>
  <c r="AW41" i="3"/>
  <c r="AW45" i="3"/>
  <c r="AW42" i="3"/>
  <c r="AW39" i="3"/>
  <c r="AW36" i="3"/>
  <c r="AW35" i="3"/>
  <c r="AV40" i="3"/>
  <c r="BU55" i="71"/>
  <c r="BU54" i="71"/>
  <c r="BU84" i="71"/>
  <c r="BU88" i="71" s="1"/>
  <c r="BU91" i="71" s="1"/>
  <c r="BT90" i="71"/>
  <c r="BU42" i="71"/>
  <c r="BW42" i="67"/>
  <c r="BW54" i="67"/>
  <c r="BW84" i="67"/>
  <c r="BW55" i="67"/>
  <c r="AX63" i="3"/>
  <c r="AX105" i="3"/>
  <c r="AX92" i="3"/>
  <c r="AW57" i="3"/>
  <c r="AW17" i="4"/>
  <c r="AX51" i="3"/>
  <c r="AX13" i="3"/>
  <c r="AX29" i="3"/>
  <c r="AX55" i="3"/>
  <c r="AX56" i="3"/>
  <c r="AX79" i="3"/>
  <c r="AY1" i="3"/>
  <c r="AY137" i="3" s="1"/>
  <c r="AW54" i="3"/>
  <c r="AX74" i="3" l="1"/>
  <c r="AX70" i="3"/>
  <c r="AX69" i="3"/>
  <c r="AX72" i="3"/>
  <c r="AX71" i="3"/>
  <c r="AX67" i="3"/>
  <c r="AX68" i="3"/>
  <c r="AX73" i="3"/>
  <c r="AX65" i="3"/>
  <c r="AX66" i="3"/>
  <c r="AX44" i="3"/>
  <c r="AX46" i="3"/>
  <c r="AX33" i="3" s="1"/>
  <c r="AX41" i="3"/>
  <c r="AX42" i="3"/>
  <c r="AX39" i="3"/>
  <c r="AX45" i="3"/>
  <c r="AX38" i="3"/>
  <c r="AX35" i="3"/>
  <c r="AX36" i="3"/>
  <c r="AW40" i="3"/>
  <c r="AW31" i="3"/>
  <c r="AW34" i="3"/>
  <c r="AW43" i="3"/>
  <c r="AW32" i="3"/>
  <c r="AT32" i="4" s="1"/>
  <c r="AW37" i="3"/>
  <c r="AV30" i="3"/>
  <c r="AV28" i="3" s="1"/>
  <c r="AS31" i="4"/>
  <c r="AS38" i="4" s="1"/>
  <c r="BU89" i="71"/>
  <c r="BU90" i="71" s="1"/>
  <c r="BU92" i="71"/>
  <c r="BU60" i="71"/>
  <c r="BU63" i="71" s="1"/>
  <c r="BU61" i="71"/>
  <c r="BV41" i="71"/>
  <c r="BV47" i="71" s="1"/>
  <c r="BV49" i="71" s="1"/>
  <c r="BU56" i="71"/>
  <c r="BW56" i="67"/>
  <c r="BW88" i="67"/>
  <c r="BW91" i="67" s="1"/>
  <c r="BW89" i="67"/>
  <c r="BW60" i="67"/>
  <c r="BW63" i="67" s="1"/>
  <c r="BW61" i="67"/>
  <c r="BX41" i="67"/>
  <c r="BX47" i="67" s="1"/>
  <c r="BX49" i="67" s="1"/>
  <c r="AY63" i="3"/>
  <c r="AY105" i="3"/>
  <c r="AY92" i="3"/>
  <c r="AX54" i="3"/>
  <c r="AX17" i="4"/>
  <c r="AY55" i="3"/>
  <c r="AY79" i="3"/>
  <c r="AY13" i="3"/>
  <c r="AZ1" i="3"/>
  <c r="AZ137" i="3" s="1"/>
  <c r="AY29" i="3"/>
  <c r="AY51" i="3"/>
  <c r="AY56" i="3"/>
  <c r="AX57" i="3"/>
  <c r="AY74" i="3" l="1"/>
  <c r="AY70" i="3"/>
  <c r="AY69" i="3"/>
  <c r="AY71" i="3"/>
  <c r="AY68" i="3"/>
  <c r="AY72" i="3"/>
  <c r="AY67" i="3"/>
  <c r="AY73" i="3"/>
  <c r="AY65" i="3"/>
  <c r="AY66" i="3"/>
  <c r="AY39" i="3"/>
  <c r="AY46" i="3"/>
  <c r="AY33" i="3" s="1"/>
  <c r="AY42" i="3"/>
  <c r="AY45" i="3"/>
  <c r="AY44" i="3"/>
  <c r="AY41" i="3"/>
  <c r="AY35" i="3"/>
  <c r="AY36" i="3"/>
  <c r="AY38" i="3"/>
  <c r="AW30" i="3"/>
  <c r="AW28" i="3" s="1"/>
  <c r="AT31" i="4"/>
  <c r="AT38" i="4" s="1"/>
  <c r="AX32" i="3"/>
  <c r="AU32" i="4" s="1"/>
  <c r="AX40" i="3"/>
  <c r="AX31" i="3"/>
  <c r="AX34" i="3"/>
  <c r="AX37" i="3"/>
  <c r="AX43" i="3"/>
  <c r="BU62" i="71"/>
  <c r="BU64" i="71"/>
  <c r="BV54" i="71"/>
  <c r="BV60" i="71" s="1"/>
  <c r="BV63" i="71" s="1"/>
  <c r="BV84" i="71"/>
  <c r="BV55" i="71"/>
  <c r="BV42" i="71"/>
  <c r="BW62" i="67"/>
  <c r="BW64" i="67"/>
  <c r="BW90" i="67"/>
  <c r="BW92" i="67"/>
  <c r="BX55" i="67"/>
  <c r="BX54" i="67"/>
  <c r="BX60" i="67" s="1"/>
  <c r="BX63" i="67" s="1"/>
  <c r="BX84" i="67"/>
  <c r="BX88" i="67" s="1"/>
  <c r="BX91" i="67" s="1"/>
  <c r="BX42" i="67"/>
  <c r="AZ63" i="3"/>
  <c r="AZ105" i="3"/>
  <c r="AZ92" i="3"/>
  <c r="AY54" i="3"/>
  <c r="AY17" i="4"/>
  <c r="AZ51" i="3"/>
  <c r="AZ55" i="3"/>
  <c r="AZ13" i="3"/>
  <c r="BA1" i="3"/>
  <c r="BA137" i="3" s="1"/>
  <c r="AZ29" i="3"/>
  <c r="AZ79" i="3"/>
  <c r="AZ56" i="3"/>
  <c r="AY57" i="3"/>
  <c r="AZ74" i="3" l="1"/>
  <c r="AZ70" i="3"/>
  <c r="AZ69" i="3"/>
  <c r="AZ72" i="3"/>
  <c r="AZ71" i="3"/>
  <c r="AZ68" i="3"/>
  <c r="AZ73" i="3"/>
  <c r="AZ67" i="3"/>
  <c r="AZ65" i="3"/>
  <c r="AZ66" i="3"/>
  <c r="AY37" i="3"/>
  <c r="AY40" i="3"/>
  <c r="AY43" i="3"/>
  <c r="AZ45" i="3"/>
  <c r="AZ42" i="3"/>
  <c r="AZ46" i="3"/>
  <c r="AZ33" i="3" s="1"/>
  <c r="AZ39" i="3"/>
  <c r="AZ41" i="3"/>
  <c r="AZ38" i="3"/>
  <c r="AZ35" i="3"/>
  <c r="AZ36" i="3"/>
  <c r="AZ44" i="3"/>
  <c r="AX30" i="3"/>
  <c r="AX28" i="3" s="1"/>
  <c r="AU31" i="4"/>
  <c r="AU38" i="4" s="1"/>
  <c r="AY32" i="3"/>
  <c r="AV32" i="4" s="1"/>
  <c r="AY31" i="3"/>
  <c r="AY34" i="3"/>
  <c r="BV56" i="71"/>
  <c r="BV64" i="71"/>
  <c r="BW41" i="71"/>
  <c r="BW47" i="71" s="1"/>
  <c r="BW49" i="71" s="1"/>
  <c r="BV61" i="71"/>
  <c r="BV88" i="71"/>
  <c r="BV91" i="71" s="1"/>
  <c r="BV89" i="71"/>
  <c r="BX56" i="67"/>
  <c r="BX64" i="67"/>
  <c r="BX92" i="67"/>
  <c r="BX89" i="67"/>
  <c r="BX61" i="67"/>
  <c r="BY41" i="67"/>
  <c r="BY47" i="67" s="1"/>
  <c r="BY49" i="67" s="1"/>
  <c r="BA63" i="3"/>
  <c r="BA65" i="3" s="1"/>
  <c r="BA105" i="3"/>
  <c r="BA92" i="3"/>
  <c r="AZ54" i="3"/>
  <c r="AZ17" i="4"/>
  <c r="BB1" i="3"/>
  <c r="BB137" i="3" s="1"/>
  <c r="BA51" i="3"/>
  <c r="BA55" i="3"/>
  <c r="BA56" i="3"/>
  <c r="BA79" i="3"/>
  <c r="BA13" i="3"/>
  <c r="BA29" i="3"/>
  <c r="AZ57" i="3"/>
  <c r="BA74" i="3" l="1"/>
  <c r="BA69" i="3"/>
  <c r="BA70" i="3"/>
  <c r="BA73" i="3"/>
  <c r="BA67" i="3"/>
  <c r="BA71" i="3"/>
  <c r="BA68" i="3"/>
  <c r="BA72" i="3"/>
  <c r="BA66" i="3"/>
  <c r="AZ43" i="3"/>
  <c r="AZ40" i="3"/>
  <c r="AZ37" i="3"/>
  <c r="AY30" i="3"/>
  <c r="AY28" i="3" s="1"/>
  <c r="AV31" i="4"/>
  <c r="AV38" i="4" s="1"/>
  <c r="AZ32" i="3"/>
  <c r="AW32" i="4" s="1"/>
  <c r="BA46" i="3"/>
  <c r="BA33" i="3" s="1"/>
  <c r="BA39" i="3"/>
  <c r="BA44" i="3"/>
  <c r="BA45" i="3"/>
  <c r="BA38" i="3"/>
  <c r="BA41" i="3"/>
  <c r="BA42" i="3"/>
  <c r="BA35" i="3"/>
  <c r="BA36" i="3"/>
  <c r="AZ31" i="3"/>
  <c r="AZ34" i="3"/>
  <c r="BV62" i="71"/>
  <c r="BW42" i="71"/>
  <c r="BW84" i="71"/>
  <c r="BW88" i="71" s="1"/>
  <c r="BW91" i="71" s="1"/>
  <c r="BW54" i="71"/>
  <c r="BW60" i="71" s="1"/>
  <c r="BW63" i="71" s="1"/>
  <c r="BW55" i="71"/>
  <c r="BV90" i="71"/>
  <c r="BV92" i="71"/>
  <c r="BX90" i="67"/>
  <c r="BY84" i="67"/>
  <c r="BY88" i="67" s="1"/>
  <c r="BY91" i="67" s="1"/>
  <c r="BY55" i="67"/>
  <c r="BY54" i="67"/>
  <c r="BY60" i="67" s="1"/>
  <c r="BY63" i="67" s="1"/>
  <c r="BY42" i="67"/>
  <c r="BX62" i="67"/>
  <c r="BB63" i="3"/>
  <c r="BB105" i="3"/>
  <c r="BB92" i="3"/>
  <c r="BA54" i="3"/>
  <c r="BA17" i="4"/>
  <c r="BA57" i="3"/>
  <c r="BC1" i="3"/>
  <c r="BC137" i="3" s="1"/>
  <c r="BB79" i="3"/>
  <c r="BB51" i="3"/>
  <c r="BB13" i="3"/>
  <c r="BB29" i="3"/>
  <c r="BB56" i="3"/>
  <c r="BB55" i="3"/>
  <c r="BB74" i="3" l="1"/>
  <c r="BB70" i="3"/>
  <c r="BB69" i="3"/>
  <c r="BB67" i="3"/>
  <c r="BB71" i="3"/>
  <c r="BB68" i="3"/>
  <c r="BB73" i="3"/>
  <c r="BB72" i="3"/>
  <c r="BB65" i="3"/>
  <c r="BB66" i="3"/>
  <c r="BA31" i="3"/>
  <c r="BA34" i="3"/>
  <c r="BA40" i="3"/>
  <c r="BA37" i="3"/>
  <c r="BB44" i="3"/>
  <c r="BB41" i="3"/>
  <c r="BB46" i="3"/>
  <c r="BB33" i="3" s="1"/>
  <c r="BB38" i="3"/>
  <c r="BB45" i="3"/>
  <c r="BB42" i="3"/>
  <c r="BB39" i="3"/>
  <c r="BB36" i="3"/>
  <c r="BB35" i="3"/>
  <c r="AZ30" i="3"/>
  <c r="AZ28" i="3" s="1"/>
  <c r="AW31" i="4"/>
  <c r="AW38" i="4" s="1"/>
  <c r="BA32" i="3"/>
  <c r="AX32" i="4" s="1"/>
  <c r="BA43" i="3"/>
  <c r="BW56" i="71"/>
  <c r="BW64" i="71"/>
  <c r="BW92" i="71"/>
  <c r="BX41" i="71"/>
  <c r="BX47" i="71" s="1"/>
  <c r="BX49" i="71" s="1"/>
  <c r="BW61" i="71"/>
  <c r="BW89" i="71"/>
  <c r="BZ41" i="67"/>
  <c r="BZ47" i="67" s="1"/>
  <c r="BZ49" i="67" s="1"/>
  <c r="BY64" i="67"/>
  <c r="BY56" i="67"/>
  <c r="BY92" i="67"/>
  <c r="BY61" i="67"/>
  <c r="BY89" i="67"/>
  <c r="BC63" i="3"/>
  <c r="BC66" i="3" s="1"/>
  <c r="BC92" i="3"/>
  <c r="BC105" i="3"/>
  <c r="BB57" i="3"/>
  <c r="BB17" i="4"/>
  <c r="BB54" i="3"/>
  <c r="BD1" i="3"/>
  <c r="BD137" i="3" s="1"/>
  <c r="BC56" i="3"/>
  <c r="BC29" i="3"/>
  <c r="BC51" i="3"/>
  <c r="BC13" i="3"/>
  <c r="BC55" i="3"/>
  <c r="BC79" i="3"/>
  <c r="BC74" i="3" l="1"/>
  <c r="BC69" i="3"/>
  <c r="BC70" i="3"/>
  <c r="BC71" i="3"/>
  <c r="BC67" i="3"/>
  <c r="BC73" i="3"/>
  <c r="BC68" i="3"/>
  <c r="BC72" i="3"/>
  <c r="BC65" i="3"/>
  <c r="BB43" i="3"/>
  <c r="BC44" i="3"/>
  <c r="BC42" i="3"/>
  <c r="BC41" i="3"/>
  <c r="BC45" i="3"/>
  <c r="BC46" i="3"/>
  <c r="BC33" i="3" s="1"/>
  <c r="BC39" i="3"/>
  <c r="BC38" i="3"/>
  <c r="BC36" i="3"/>
  <c r="BC35" i="3"/>
  <c r="BB37" i="3"/>
  <c r="BB31" i="3"/>
  <c r="BB34" i="3"/>
  <c r="BB32" i="3"/>
  <c r="AY32" i="4" s="1"/>
  <c r="BB40" i="3"/>
  <c r="BA30" i="3"/>
  <c r="BA28" i="3" s="1"/>
  <c r="AX31" i="4"/>
  <c r="AX38" i="4" s="1"/>
  <c r="BW90" i="71"/>
  <c r="BW62" i="71"/>
  <c r="BX54" i="71"/>
  <c r="BX60" i="71" s="1"/>
  <c r="BX63" i="71" s="1"/>
  <c r="BX84" i="71"/>
  <c r="BX88" i="71" s="1"/>
  <c r="BX91" i="71" s="1"/>
  <c r="BX55" i="71"/>
  <c r="BX42" i="71"/>
  <c r="BY90" i="67"/>
  <c r="BY62" i="67"/>
  <c r="BZ54" i="67"/>
  <c r="BZ60" i="67" s="1"/>
  <c r="BZ63" i="67" s="1"/>
  <c r="BZ55" i="67"/>
  <c r="BZ84" i="67"/>
  <c r="BZ88" i="67" s="1"/>
  <c r="BZ91" i="67" s="1"/>
  <c r="BZ42" i="67"/>
  <c r="BD63" i="3"/>
  <c r="BD105" i="3"/>
  <c r="BD92" i="3"/>
  <c r="BD66" i="3"/>
  <c r="BC57" i="3"/>
  <c r="BC17" i="4"/>
  <c r="BC54" i="3"/>
  <c r="BE1" i="3"/>
  <c r="BE137" i="3" s="1"/>
  <c r="BD56" i="3"/>
  <c r="BD29" i="3"/>
  <c r="BD51" i="3"/>
  <c r="BD55" i="3"/>
  <c r="BD13" i="3"/>
  <c r="BD79" i="3"/>
  <c r="BD74" i="3" l="1"/>
  <c r="BD70" i="3"/>
  <c r="BD69" i="3"/>
  <c r="BD72" i="3"/>
  <c r="BD71" i="3"/>
  <c r="BD67" i="3"/>
  <c r="BD73" i="3"/>
  <c r="BD68" i="3"/>
  <c r="BD65" i="3"/>
  <c r="BC40" i="3"/>
  <c r="BD46" i="3"/>
  <c r="BD33" i="3" s="1"/>
  <c r="BD44" i="3"/>
  <c r="BD42" i="3"/>
  <c r="BD38" i="3"/>
  <c r="BD45" i="3"/>
  <c r="BD41" i="3"/>
  <c r="BD39" i="3"/>
  <c r="BD36" i="3"/>
  <c r="BD35" i="3"/>
  <c r="BC31" i="3"/>
  <c r="BC34" i="3"/>
  <c r="BB30" i="3"/>
  <c r="BB28" i="3" s="1"/>
  <c r="AY31" i="4"/>
  <c r="AY38" i="4" s="1"/>
  <c r="BC32" i="3"/>
  <c r="AZ32" i="4" s="1"/>
  <c r="BC37" i="3"/>
  <c r="BC43" i="3"/>
  <c r="BX56" i="71"/>
  <c r="BX92" i="71"/>
  <c r="BX64" i="71"/>
  <c r="BX61" i="71"/>
  <c r="BY41" i="71"/>
  <c r="BY47" i="71" s="1"/>
  <c r="BY49" i="71" s="1"/>
  <c r="BX89" i="71"/>
  <c r="BZ64" i="67"/>
  <c r="BZ61" i="67"/>
  <c r="CA41" i="67"/>
  <c r="CA47" i="67" s="1"/>
  <c r="CA49" i="67" s="1"/>
  <c r="BZ89" i="67"/>
  <c r="BZ92" i="67"/>
  <c r="BZ56" i="67"/>
  <c r="BE63" i="3"/>
  <c r="BE65" i="3" s="1"/>
  <c r="BE92" i="3"/>
  <c r="BE105" i="3"/>
  <c r="BD57" i="3"/>
  <c r="BD17" i="4"/>
  <c r="BD54" i="3"/>
  <c r="BF1" i="3"/>
  <c r="BF137" i="3" s="1"/>
  <c r="BE56" i="3"/>
  <c r="BE51" i="3"/>
  <c r="BE55" i="3"/>
  <c r="BE29" i="3"/>
  <c r="BE13" i="3"/>
  <c r="BE79" i="3"/>
  <c r="BE66" i="3" l="1"/>
  <c r="BE74" i="3"/>
  <c r="BE69" i="3"/>
  <c r="BE70" i="3"/>
  <c r="BE72" i="3"/>
  <c r="BE68" i="3"/>
  <c r="BE73" i="3"/>
  <c r="BE71" i="3"/>
  <c r="BE67" i="3"/>
  <c r="BD40" i="3"/>
  <c r="BD37" i="3"/>
  <c r="BD31" i="3"/>
  <c r="BD34" i="3"/>
  <c r="BC30" i="3"/>
  <c r="BC28" i="3" s="1"/>
  <c r="AZ31" i="4"/>
  <c r="AZ38" i="4" s="1"/>
  <c r="BD32" i="3"/>
  <c r="BA32" i="4" s="1"/>
  <c r="BD43" i="3"/>
  <c r="BE39" i="3"/>
  <c r="BE44" i="3"/>
  <c r="BE45" i="3"/>
  <c r="BE42" i="3"/>
  <c r="BE46" i="3"/>
  <c r="BE33" i="3" s="1"/>
  <c r="BE41" i="3"/>
  <c r="BE38" i="3"/>
  <c r="BE35" i="3"/>
  <c r="BE36" i="3"/>
  <c r="BY84" i="71"/>
  <c r="BY88" i="71" s="1"/>
  <c r="BY91" i="71" s="1"/>
  <c r="BY54" i="71"/>
  <c r="BY60" i="71" s="1"/>
  <c r="BY63" i="71" s="1"/>
  <c r="BY55" i="71"/>
  <c r="BX62" i="71"/>
  <c r="BX90" i="71"/>
  <c r="BY42" i="71"/>
  <c r="BZ90" i="67"/>
  <c r="CA42" i="67"/>
  <c r="CA54" i="67"/>
  <c r="CA60" i="67" s="1"/>
  <c r="CA63" i="67" s="1"/>
  <c r="CA55" i="67"/>
  <c r="CA84" i="67"/>
  <c r="CA88" i="67" s="1"/>
  <c r="CA91" i="67" s="1"/>
  <c r="BZ62" i="67"/>
  <c r="BF63" i="3"/>
  <c r="BF65" i="3" s="1"/>
  <c r="BF105" i="3"/>
  <c r="BF92" i="3"/>
  <c r="BE57" i="3"/>
  <c r="BE17" i="4"/>
  <c r="BE54" i="3"/>
  <c r="BG1" i="3"/>
  <c r="BG137" i="3" s="1"/>
  <c r="BF79" i="3"/>
  <c r="BF29" i="3"/>
  <c r="BF51" i="3"/>
  <c r="BF55" i="3"/>
  <c r="BF56" i="3"/>
  <c r="BF13" i="3"/>
  <c r="BF66" i="3" l="1"/>
  <c r="BF74" i="3"/>
  <c r="BF69" i="3"/>
  <c r="BF70" i="3"/>
  <c r="BF68" i="3"/>
  <c r="BF73" i="3"/>
  <c r="BF71" i="3"/>
  <c r="BF67" i="3"/>
  <c r="BF72" i="3"/>
  <c r="BE37" i="3"/>
  <c r="BE32" i="3"/>
  <c r="BB32" i="4" s="1"/>
  <c r="BE31" i="3"/>
  <c r="BE34" i="3"/>
  <c r="BE43" i="3"/>
  <c r="BF45" i="3"/>
  <c r="BF46" i="3"/>
  <c r="BF33" i="3" s="1"/>
  <c r="BF44" i="3"/>
  <c r="BF38" i="3"/>
  <c r="BF41" i="3"/>
  <c r="BF42" i="3"/>
  <c r="BF39" i="3"/>
  <c r="BF35" i="3"/>
  <c r="BF36" i="3"/>
  <c r="BD30" i="3"/>
  <c r="BD28" i="3" s="1"/>
  <c r="BA31" i="4"/>
  <c r="BA38" i="4" s="1"/>
  <c r="BE40" i="3"/>
  <c r="BY61" i="71"/>
  <c r="BY62" i="71" s="1"/>
  <c r="BY89" i="71"/>
  <c r="BY90" i="71" s="1"/>
  <c r="BY56" i="71"/>
  <c r="BZ41" i="71"/>
  <c r="BZ47" i="71" s="1"/>
  <c r="BZ49" i="71" s="1"/>
  <c r="BY64" i="71"/>
  <c r="BY92" i="71"/>
  <c r="CA92" i="67"/>
  <c r="CA64" i="67"/>
  <c r="CA56" i="67"/>
  <c r="CB41" i="67"/>
  <c r="CB47" i="67" s="1"/>
  <c r="CB49" i="67" s="1"/>
  <c r="CA89" i="67"/>
  <c r="CA61" i="67"/>
  <c r="BG63" i="3"/>
  <c r="BG65" i="3" s="1"/>
  <c r="BG105" i="3"/>
  <c r="BG92" i="3"/>
  <c r="BG66" i="3"/>
  <c r="BF57" i="3"/>
  <c r="BF17" i="4"/>
  <c r="BF54" i="3"/>
  <c r="BG29" i="3"/>
  <c r="BH1" i="3"/>
  <c r="BH137" i="3" s="1"/>
  <c r="BG55" i="3"/>
  <c r="BG79" i="3"/>
  <c r="BG51" i="3"/>
  <c r="BG56" i="3"/>
  <c r="BG13" i="3"/>
  <c r="BG74" i="3" l="1"/>
  <c r="BG70" i="3"/>
  <c r="BG69" i="3"/>
  <c r="BG72" i="3"/>
  <c r="BG73" i="3"/>
  <c r="BG67" i="3"/>
  <c r="BG71" i="3"/>
  <c r="BG68" i="3"/>
  <c r="BF40" i="3"/>
  <c r="BF37" i="3"/>
  <c r="BG38" i="3"/>
  <c r="BG44" i="3"/>
  <c r="BG46" i="3"/>
  <c r="BG33" i="3" s="1"/>
  <c r="BG39" i="3"/>
  <c r="BG45" i="3"/>
  <c r="BG42" i="3"/>
  <c r="BG36" i="3"/>
  <c r="BG35" i="3"/>
  <c r="BG41" i="3"/>
  <c r="BF32" i="3"/>
  <c r="BC32" i="4" s="1"/>
  <c r="BF43" i="3"/>
  <c r="BE30" i="3"/>
  <c r="BE28" i="3" s="1"/>
  <c r="BB31" i="4"/>
  <c r="BB38" i="4" s="1"/>
  <c r="BF31" i="3"/>
  <c r="BF34" i="3"/>
  <c r="BZ42" i="71"/>
  <c r="BZ55" i="71"/>
  <c r="BZ54" i="71"/>
  <c r="BZ84" i="71"/>
  <c r="CA62" i="67"/>
  <c r="CA90" i="67"/>
  <c r="CB42" i="67"/>
  <c r="CB54" i="67"/>
  <c r="CB60" i="67" s="1"/>
  <c r="CB63" i="67" s="1"/>
  <c r="CB84" i="67"/>
  <c r="CB88" i="67" s="1"/>
  <c r="CB91" i="67" s="1"/>
  <c r="CB55" i="67"/>
  <c r="BH63" i="3"/>
  <c r="BH92" i="3"/>
  <c r="BH105" i="3"/>
  <c r="BG54" i="3"/>
  <c r="BG17" i="4"/>
  <c r="BG57" i="3"/>
  <c r="BH56" i="3"/>
  <c r="BI1" i="3"/>
  <c r="BI137" i="3" s="1"/>
  <c r="BH79" i="3"/>
  <c r="BH13" i="3"/>
  <c r="BH51" i="3"/>
  <c r="BH55" i="3"/>
  <c r="BH29" i="3"/>
  <c r="BH74" i="3" l="1"/>
  <c r="BH70" i="3"/>
  <c r="BH69" i="3"/>
  <c r="BH67" i="3"/>
  <c r="BH72" i="3"/>
  <c r="BH71" i="3"/>
  <c r="BH73" i="3"/>
  <c r="BH68" i="3"/>
  <c r="BH65" i="3"/>
  <c r="BH66" i="3"/>
  <c r="BG40" i="3"/>
  <c r="BG43" i="3"/>
  <c r="BG32" i="3"/>
  <c r="BD32" i="4" s="1"/>
  <c r="BG37" i="3"/>
  <c r="BG31" i="3"/>
  <c r="BG34" i="3"/>
  <c r="BF30" i="3"/>
  <c r="BF28" i="3" s="1"/>
  <c r="BC31" i="4"/>
  <c r="BC38" i="4" s="1"/>
  <c r="BH41" i="3"/>
  <c r="BH39" i="3"/>
  <c r="BH45" i="3"/>
  <c r="BH46" i="3"/>
  <c r="BH33" i="3" s="1"/>
  <c r="BH35" i="3"/>
  <c r="BH42" i="3"/>
  <c r="BH38" i="3"/>
  <c r="BH36" i="3"/>
  <c r="BH44" i="3"/>
  <c r="BZ56" i="71"/>
  <c r="BZ88" i="71"/>
  <c r="BZ91" i="71" s="1"/>
  <c r="BZ89" i="71"/>
  <c r="BZ60" i="71"/>
  <c r="BZ63" i="71" s="1"/>
  <c r="BZ61" i="71"/>
  <c r="CA41" i="71"/>
  <c r="CA47" i="71" s="1"/>
  <c r="CA49" i="71" s="1"/>
  <c r="CB89" i="67"/>
  <c r="CB90" i="67" s="1"/>
  <c r="CC41" i="67"/>
  <c r="CC47" i="67" s="1"/>
  <c r="CC49" i="67" s="1"/>
  <c r="CB92" i="67"/>
  <c r="CB61" i="67"/>
  <c r="CB64" i="67"/>
  <c r="CB56" i="67"/>
  <c r="BI63" i="3"/>
  <c r="BI105" i="3"/>
  <c r="BI92" i="3"/>
  <c r="BH57" i="3"/>
  <c r="BH17" i="4"/>
  <c r="BJ1" i="3"/>
  <c r="BJ137" i="3" s="1"/>
  <c r="BI51" i="3"/>
  <c r="BI55" i="3"/>
  <c r="BI13" i="3"/>
  <c r="BI79" i="3"/>
  <c r="BI29" i="3"/>
  <c r="BI56" i="3"/>
  <c r="BH54" i="3"/>
  <c r="BI74" i="3" l="1"/>
  <c r="BI69" i="3"/>
  <c r="BI70" i="3"/>
  <c r="BI72" i="3"/>
  <c r="BI71" i="3"/>
  <c r="BI67" i="3"/>
  <c r="BI68" i="3"/>
  <c r="BI73" i="3"/>
  <c r="BI65" i="3"/>
  <c r="BI66" i="3"/>
  <c r="BH43" i="3"/>
  <c r="BH37" i="3"/>
  <c r="BH40" i="3"/>
  <c r="BH31" i="3"/>
  <c r="BH34" i="3"/>
  <c r="BI46" i="3"/>
  <c r="BI33" i="3" s="1"/>
  <c r="BI44" i="3"/>
  <c r="BI41" i="3"/>
  <c r="BI38" i="3"/>
  <c r="BI45" i="3"/>
  <c r="BI39" i="3"/>
  <c r="BI36" i="3"/>
  <c r="BI35" i="3"/>
  <c r="BI42" i="3"/>
  <c r="BH32" i="3"/>
  <c r="BE32" i="4" s="1"/>
  <c r="BG30" i="3"/>
  <c r="BG28" i="3" s="1"/>
  <c r="BD31" i="4"/>
  <c r="BD38" i="4" s="1"/>
  <c r="CA42" i="71"/>
  <c r="CB41" i="71" s="1"/>
  <c r="CB47" i="71" s="1"/>
  <c r="CB49" i="71" s="1"/>
  <c r="BZ62" i="71"/>
  <c r="BZ64" i="71"/>
  <c r="BZ90" i="71"/>
  <c r="BZ92" i="71"/>
  <c r="CA55" i="71"/>
  <c r="CA84" i="71"/>
  <c r="CA88" i="71" s="1"/>
  <c r="CA91" i="71" s="1"/>
  <c r="CA54" i="71"/>
  <c r="CA60" i="71" s="1"/>
  <c r="CA63" i="71" s="1"/>
  <c r="CC42" i="67"/>
  <c r="CB62" i="67"/>
  <c r="CC55" i="67"/>
  <c r="CC54" i="67"/>
  <c r="CC60" i="67" s="1"/>
  <c r="CC63" i="67" s="1"/>
  <c r="CC84" i="67"/>
  <c r="BJ63" i="3"/>
  <c r="BJ105" i="3"/>
  <c r="BJ92" i="3"/>
  <c r="BI54" i="3"/>
  <c r="BI17" i="4"/>
  <c r="BI57" i="3"/>
  <c r="BK1" i="3"/>
  <c r="BK137" i="3" s="1"/>
  <c r="BJ51" i="3"/>
  <c r="BJ13" i="3"/>
  <c r="BJ79" i="3"/>
  <c r="BJ55" i="3"/>
  <c r="BJ29" i="3"/>
  <c r="BJ56" i="3"/>
  <c r="BJ74" i="3" l="1"/>
  <c r="BJ70" i="3"/>
  <c r="BJ69" i="3"/>
  <c r="BJ72" i="3"/>
  <c r="BJ73" i="3"/>
  <c r="BJ67" i="3"/>
  <c r="BJ68" i="3"/>
  <c r="BJ71" i="3"/>
  <c r="BJ65" i="3"/>
  <c r="BJ66" i="3"/>
  <c r="BI43" i="3"/>
  <c r="BJ46" i="3"/>
  <c r="BJ33" i="3" s="1"/>
  <c r="BJ42" i="3"/>
  <c r="BJ39" i="3"/>
  <c r="BJ45" i="3"/>
  <c r="BJ38" i="3"/>
  <c r="BJ36" i="3"/>
  <c r="BJ35" i="3"/>
  <c r="BJ44" i="3"/>
  <c r="BJ41" i="3"/>
  <c r="BI40" i="3"/>
  <c r="BI31" i="3"/>
  <c r="BI34" i="3"/>
  <c r="BI32" i="3"/>
  <c r="BF32" i="4" s="1"/>
  <c r="BI37" i="3"/>
  <c r="BH30" i="3"/>
  <c r="BH28" i="3" s="1"/>
  <c r="BE31" i="4"/>
  <c r="BE38" i="4" s="1"/>
  <c r="CA61" i="71"/>
  <c r="CA62" i="71" s="1"/>
  <c r="CA92" i="71"/>
  <c r="CA56" i="71"/>
  <c r="CA64" i="71"/>
  <c r="CA89" i="71"/>
  <c r="CB54" i="71"/>
  <c r="CB60" i="71" s="1"/>
  <c r="CB63" i="71" s="1"/>
  <c r="CB55" i="71"/>
  <c r="CB84" i="71"/>
  <c r="CB88" i="71" s="1"/>
  <c r="CB91" i="71" s="1"/>
  <c r="CB42" i="71"/>
  <c r="CC64" i="67"/>
  <c r="CC61" i="67"/>
  <c r="CD41" i="67"/>
  <c r="CD47" i="67" s="1"/>
  <c r="CD49" i="67" s="1"/>
  <c r="CC88" i="67"/>
  <c r="CC91" i="67" s="1"/>
  <c r="CC89" i="67"/>
  <c r="CC56" i="67"/>
  <c r="BK63" i="3"/>
  <c r="BK66" i="3" s="1"/>
  <c r="BK105" i="3"/>
  <c r="BK92" i="3"/>
  <c r="BK65" i="3"/>
  <c r="BJ54" i="3"/>
  <c r="BJ17" i="4"/>
  <c r="BJ57" i="3"/>
  <c r="BL1" i="3"/>
  <c r="BL137" i="3" s="1"/>
  <c r="BK56" i="3"/>
  <c r="BK29" i="3"/>
  <c r="BK79" i="3"/>
  <c r="BK13" i="3"/>
  <c r="BK51" i="3"/>
  <c r="BK55" i="3"/>
  <c r="BK74" i="3" l="1"/>
  <c r="BK70" i="3"/>
  <c r="BK69" i="3"/>
  <c r="BK68" i="3"/>
  <c r="BK73" i="3"/>
  <c r="BK71" i="3"/>
  <c r="BK67" i="3"/>
  <c r="BK72" i="3"/>
  <c r="BJ37" i="3"/>
  <c r="BJ32" i="3"/>
  <c r="BG32" i="4" s="1"/>
  <c r="BJ40" i="3"/>
  <c r="BI30" i="3"/>
  <c r="BI28" i="3" s="1"/>
  <c r="BF31" i="4"/>
  <c r="BF38" i="4" s="1"/>
  <c r="BJ43" i="3"/>
  <c r="BK45" i="3"/>
  <c r="BK39" i="3"/>
  <c r="BK38" i="3"/>
  <c r="BK42" i="3"/>
  <c r="BK46" i="3"/>
  <c r="BK33" i="3" s="1"/>
  <c r="BK41" i="3"/>
  <c r="BK44" i="3"/>
  <c r="BK36" i="3"/>
  <c r="BK35" i="3"/>
  <c r="BJ31" i="3"/>
  <c r="BJ34" i="3"/>
  <c r="CB92" i="71"/>
  <c r="CB64" i="71"/>
  <c r="CB61" i="71"/>
  <c r="CB56" i="71"/>
  <c r="CA90" i="71"/>
  <c r="CB89" i="71"/>
  <c r="CC41" i="71"/>
  <c r="CC47" i="71" s="1"/>
  <c r="CC49" i="71" s="1"/>
  <c r="CD54" i="67"/>
  <c r="CD60" i="67" s="1"/>
  <c r="CD63" i="67" s="1"/>
  <c r="CD55" i="67"/>
  <c r="CD84" i="67"/>
  <c r="CD88" i="67" s="1"/>
  <c r="CD91" i="67" s="1"/>
  <c r="CD42" i="67"/>
  <c r="CC62" i="67"/>
  <c r="CC90" i="67"/>
  <c r="CC92" i="67"/>
  <c r="BL63" i="3"/>
  <c r="BL105" i="3"/>
  <c r="BL92" i="3"/>
  <c r="BK57" i="3"/>
  <c r="BK17" i="4"/>
  <c r="BK54" i="3"/>
  <c r="BL51" i="3"/>
  <c r="BM1" i="3"/>
  <c r="BM137" i="3" s="1"/>
  <c r="BL13" i="3"/>
  <c r="BL79" i="3"/>
  <c r="BL55" i="3"/>
  <c r="BL56" i="3"/>
  <c r="BL29" i="3"/>
  <c r="BL74" i="3" l="1"/>
  <c r="BL69" i="3"/>
  <c r="BL70" i="3"/>
  <c r="BL72" i="3"/>
  <c r="BL71" i="3"/>
  <c r="BL67" i="3"/>
  <c r="BL68" i="3"/>
  <c r="BL73" i="3"/>
  <c r="BL65" i="3"/>
  <c r="BL66" i="3"/>
  <c r="BK40" i="3"/>
  <c r="BK32" i="3"/>
  <c r="BH32" i="4" s="1"/>
  <c r="BK43" i="3"/>
  <c r="BL38" i="3"/>
  <c r="BL39" i="3"/>
  <c r="BL45" i="3"/>
  <c r="BL46" i="3"/>
  <c r="BL33" i="3" s="1"/>
  <c r="BL36" i="3"/>
  <c r="BL42" i="3"/>
  <c r="BL41" i="3"/>
  <c r="BL44" i="3"/>
  <c r="BL35" i="3"/>
  <c r="BJ30" i="3"/>
  <c r="BJ28" i="3" s="1"/>
  <c r="BG31" i="4"/>
  <c r="BG38" i="4" s="1"/>
  <c r="BK31" i="3"/>
  <c r="BK34" i="3"/>
  <c r="BK37" i="3"/>
  <c r="CD61" i="67"/>
  <c r="CD62" i="67" s="1"/>
  <c r="CB62" i="71"/>
  <c r="CC55" i="71"/>
  <c r="CC54" i="71"/>
  <c r="CC60" i="71" s="1"/>
  <c r="CC63" i="71" s="1"/>
  <c r="CC84" i="71"/>
  <c r="CC88" i="71" s="1"/>
  <c r="CC91" i="71" s="1"/>
  <c r="CD56" i="67"/>
  <c r="CC42" i="71"/>
  <c r="CB90" i="71"/>
  <c r="CD89" i="67"/>
  <c r="CD90" i="67" s="1"/>
  <c r="CD92" i="67"/>
  <c r="CE41" i="67"/>
  <c r="CE47" i="67" s="1"/>
  <c r="CE49" i="67" s="1"/>
  <c r="CD64" i="67"/>
  <c r="BM63" i="3"/>
  <c r="BM92" i="3"/>
  <c r="BM105" i="3"/>
  <c r="BL54" i="3"/>
  <c r="BL17" i="4"/>
  <c r="BL57" i="3"/>
  <c r="BN1" i="3"/>
  <c r="BN137" i="3" s="1"/>
  <c r="BM56" i="3"/>
  <c r="BM79" i="3"/>
  <c r="BM55" i="3"/>
  <c r="BM29" i="3"/>
  <c r="BM51" i="3"/>
  <c r="BM13" i="3"/>
  <c r="BM74" i="3" l="1"/>
  <c r="BM69" i="3"/>
  <c r="BM70" i="3"/>
  <c r="BM73" i="3"/>
  <c r="BM72" i="3"/>
  <c r="BM68" i="3"/>
  <c r="BM67" i="3"/>
  <c r="BM71" i="3"/>
  <c r="BM65" i="3"/>
  <c r="BM66" i="3"/>
  <c r="BL40" i="3"/>
  <c r="BM45" i="3"/>
  <c r="BM46" i="3"/>
  <c r="BM33" i="3" s="1"/>
  <c r="BM41" i="3"/>
  <c r="BM38" i="3"/>
  <c r="BM39" i="3"/>
  <c r="BM44" i="3"/>
  <c r="BM36" i="3"/>
  <c r="BM42" i="3"/>
  <c r="BM35" i="3"/>
  <c r="BL31" i="3"/>
  <c r="BL34" i="3"/>
  <c r="BL43" i="3"/>
  <c r="BL37" i="3"/>
  <c r="BK30" i="3"/>
  <c r="BK28" i="3" s="1"/>
  <c r="BH31" i="4"/>
  <c r="BH38" i="4" s="1"/>
  <c r="BL32" i="3"/>
  <c r="BI32" i="4" s="1"/>
  <c r="CC92" i="71"/>
  <c r="CC64" i="71"/>
  <c r="CC89" i="71"/>
  <c r="CC61" i="71"/>
  <c r="CD41" i="71"/>
  <c r="CD47" i="71" s="1"/>
  <c r="CD49" i="71" s="1"/>
  <c r="CC56" i="71"/>
  <c r="CE55" i="67"/>
  <c r="CE84" i="67"/>
  <c r="CE54" i="67"/>
  <c r="CE42" i="67"/>
  <c r="BN63" i="3"/>
  <c r="BN66" i="3" s="1"/>
  <c r="BN105" i="3"/>
  <c r="BN92" i="3"/>
  <c r="BN65" i="3"/>
  <c r="BM57" i="3"/>
  <c r="BM17" i="4"/>
  <c r="BM54" i="3"/>
  <c r="BN55" i="3"/>
  <c r="BO1" i="3"/>
  <c r="BO137" i="3" s="1"/>
  <c r="BN56" i="3"/>
  <c r="BN29" i="3"/>
  <c r="BN13" i="3"/>
  <c r="BN79" i="3"/>
  <c r="BN51" i="3"/>
  <c r="BN74" i="3" l="1"/>
  <c r="BN69" i="3"/>
  <c r="BN70" i="3"/>
  <c r="BN68" i="3"/>
  <c r="BN72" i="3"/>
  <c r="BN73" i="3"/>
  <c r="BN71" i="3"/>
  <c r="BN67" i="3"/>
  <c r="BM43" i="3"/>
  <c r="BM40" i="3"/>
  <c r="BM31" i="3"/>
  <c r="BM34" i="3"/>
  <c r="BN41" i="3"/>
  <c r="BN44" i="3"/>
  <c r="BN46" i="3"/>
  <c r="BN33" i="3" s="1"/>
  <c r="BN42" i="3"/>
  <c r="BN38" i="3"/>
  <c r="BN39" i="3"/>
  <c r="BN45" i="3"/>
  <c r="BN36" i="3"/>
  <c r="BN35" i="3"/>
  <c r="BL30" i="3"/>
  <c r="BL28" i="3" s="1"/>
  <c r="BI31" i="4"/>
  <c r="BI38" i="4" s="1"/>
  <c r="BM37" i="3"/>
  <c r="BM32" i="3"/>
  <c r="BJ32" i="4" s="1"/>
  <c r="CC62" i="71"/>
  <c r="CC90" i="71"/>
  <c r="CD42" i="71"/>
  <c r="CD84" i="71"/>
  <c r="CD88" i="71" s="1"/>
  <c r="CD91" i="71" s="1"/>
  <c r="CD54" i="71"/>
  <c r="CD60" i="71" s="1"/>
  <c r="CD63" i="71" s="1"/>
  <c r="CD55" i="71"/>
  <c r="CF41" i="67"/>
  <c r="CE60" i="67"/>
  <c r="CE63" i="67" s="1"/>
  <c r="CE61" i="67"/>
  <c r="CE88" i="67"/>
  <c r="CE91" i="67" s="1"/>
  <c r="CE89" i="67"/>
  <c r="CE56" i="67"/>
  <c r="BO63" i="3"/>
  <c r="BO105" i="3"/>
  <c r="BO92" i="3"/>
  <c r="BO66" i="3"/>
  <c r="BO65" i="3"/>
  <c r="BN54" i="3"/>
  <c r="BN17" i="4"/>
  <c r="BO55" i="3"/>
  <c r="BO56" i="3"/>
  <c r="BO79" i="3"/>
  <c r="BO13" i="3"/>
  <c r="BO51" i="3"/>
  <c r="BO29" i="3"/>
  <c r="BP1" i="3"/>
  <c r="BP137" i="3" s="1"/>
  <c r="BN57" i="3"/>
  <c r="BO74" i="3" l="1"/>
  <c r="BO70" i="3"/>
  <c r="BO69" i="3"/>
  <c r="BO71" i="3"/>
  <c r="BO73" i="3"/>
  <c r="BO67" i="3"/>
  <c r="BO72" i="3"/>
  <c r="BO68" i="3"/>
  <c r="BN32" i="3"/>
  <c r="BK32" i="4" s="1"/>
  <c r="BN43" i="3"/>
  <c r="BN31" i="3"/>
  <c r="BN34" i="3"/>
  <c r="BN40" i="3"/>
  <c r="BO41" i="3"/>
  <c r="BO45" i="3"/>
  <c r="BO39" i="3"/>
  <c r="BO42" i="3"/>
  <c r="BO46" i="3"/>
  <c r="BO33" i="3" s="1"/>
  <c r="BO38" i="3"/>
  <c r="BO36" i="3"/>
  <c r="BO35" i="3"/>
  <c r="BO44" i="3"/>
  <c r="BN37" i="3"/>
  <c r="BM30" i="3"/>
  <c r="BM28" i="3" s="1"/>
  <c r="BJ31" i="4"/>
  <c r="BJ38" i="4" s="1"/>
  <c r="CF47" i="67"/>
  <c r="D41" i="67"/>
  <c r="D42" i="67" s="1"/>
  <c r="CD56" i="71"/>
  <c r="CD89" i="71"/>
  <c r="CD90" i="71" s="1"/>
  <c r="CE41" i="71"/>
  <c r="CE47" i="71" s="1"/>
  <c r="CE49" i="71" s="1"/>
  <c r="CD64" i="71"/>
  <c r="CD61" i="71"/>
  <c r="CD92" i="71"/>
  <c r="CE90" i="67"/>
  <c r="CE92" i="67"/>
  <c r="CE62" i="67"/>
  <c r="CE64" i="67"/>
  <c r="CF42" i="67"/>
  <c r="BP63" i="3"/>
  <c r="BP105" i="3"/>
  <c r="BP92" i="3"/>
  <c r="BP66" i="3"/>
  <c r="BO54" i="3"/>
  <c r="BO17" i="4"/>
  <c r="BP56" i="3"/>
  <c r="BP55" i="3"/>
  <c r="BP29" i="3"/>
  <c r="BQ1" i="3"/>
  <c r="BQ137" i="3" s="1"/>
  <c r="BP13" i="3"/>
  <c r="BP51" i="3"/>
  <c r="BP79" i="3"/>
  <c r="BO57" i="3"/>
  <c r="BP74" i="3" l="1"/>
  <c r="BP70" i="3"/>
  <c r="BP69" i="3"/>
  <c r="BP71" i="3"/>
  <c r="BP72" i="3"/>
  <c r="BP67" i="3"/>
  <c r="BP68" i="3"/>
  <c r="BP73" i="3"/>
  <c r="BP65" i="3"/>
  <c r="BO37" i="3"/>
  <c r="BO40" i="3"/>
  <c r="BO32" i="3"/>
  <c r="BL32" i="4" s="1"/>
  <c r="BN30" i="3"/>
  <c r="BN28" i="3" s="1"/>
  <c r="BK31" i="4"/>
  <c r="BK38" i="4" s="1"/>
  <c r="BO31" i="3"/>
  <c r="BO34" i="3"/>
  <c r="BP45" i="3"/>
  <c r="BP44" i="3"/>
  <c r="BP46" i="3"/>
  <c r="BP33" i="3" s="1"/>
  <c r="BP41" i="3"/>
  <c r="BP39" i="3"/>
  <c r="BP42" i="3"/>
  <c r="BP38" i="3"/>
  <c r="BP35" i="3"/>
  <c r="BP36" i="3"/>
  <c r="BO43" i="3"/>
  <c r="CF49" i="67"/>
  <c r="D47" i="67"/>
  <c r="CD62" i="71"/>
  <c r="CE42" i="71"/>
  <c r="CE84" i="71"/>
  <c r="CE55" i="71"/>
  <c r="CE54" i="71"/>
  <c r="CE60" i="71" s="1"/>
  <c r="CE63" i="71" s="1"/>
  <c r="BQ63" i="3"/>
  <c r="BQ105" i="3"/>
  <c r="BQ92" i="3"/>
  <c r="BP57" i="3"/>
  <c r="BP17" i="4"/>
  <c r="BR1" i="3"/>
  <c r="BR137" i="3" s="1"/>
  <c r="BQ51" i="3"/>
  <c r="BQ55" i="3"/>
  <c r="BQ56" i="3"/>
  <c r="BQ13" i="3"/>
  <c r="BQ29" i="3"/>
  <c r="BQ79" i="3"/>
  <c r="BP54" i="3"/>
  <c r="BQ74" i="3" l="1"/>
  <c r="BQ70" i="3"/>
  <c r="BQ69" i="3"/>
  <c r="BQ71" i="3"/>
  <c r="BQ72" i="3"/>
  <c r="BQ73" i="3"/>
  <c r="BQ67" i="3"/>
  <c r="BQ68" i="3"/>
  <c r="BQ65" i="3"/>
  <c r="BQ66" i="3"/>
  <c r="BP37" i="3"/>
  <c r="BP43" i="3"/>
  <c r="BQ46" i="3"/>
  <c r="BQ33" i="3" s="1"/>
  <c r="BQ44" i="3"/>
  <c r="BQ38" i="3"/>
  <c r="BQ42" i="3"/>
  <c r="BQ45" i="3"/>
  <c r="BQ41" i="3"/>
  <c r="BQ39" i="3"/>
  <c r="BQ35" i="3"/>
  <c r="BQ36" i="3"/>
  <c r="BO30" i="3"/>
  <c r="BO28" i="3" s="1"/>
  <c r="BL31" i="4"/>
  <c r="BL38" i="4" s="1"/>
  <c r="BP31" i="3"/>
  <c r="BP34" i="3"/>
  <c r="BP40" i="3"/>
  <c r="BP32" i="3"/>
  <c r="BM32" i="4" s="1"/>
  <c r="D49" i="67"/>
  <c r="CF54" i="67"/>
  <c r="CF84" i="67"/>
  <c r="CF55" i="67"/>
  <c r="CE64" i="71"/>
  <c r="CE56" i="71"/>
  <c r="CE88" i="71"/>
  <c r="CE91" i="71" s="1"/>
  <c r="CE89" i="71"/>
  <c r="CF41" i="71"/>
  <c r="CE61" i="71"/>
  <c r="BR63" i="3"/>
  <c r="BR105" i="3"/>
  <c r="BR92" i="3"/>
  <c r="BR66" i="3"/>
  <c r="BR65" i="3"/>
  <c r="BQ54" i="3"/>
  <c r="BQ17" i="4"/>
  <c r="BQ57" i="3"/>
  <c r="BR29" i="3"/>
  <c r="BR13" i="3"/>
  <c r="BR51" i="3"/>
  <c r="BR56" i="3"/>
  <c r="BS1" i="3"/>
  <c r="BS137" i="3" s="1"/>
  <c r="BR55" i="3"/>
  <c r="BR79" i="3"/>
  <c r="BR74" i="3" l="1"/>
  <c r="BR69" i="3"/>
  <c r="BR70" i="3"/>
  <c r="BR67" i="3"/>
  <c r="BR68" i="3"/>
  <c r="BR72" i="3"/>
  <c r="BR73" i="3"/>
  <c r="BR71" i="3"/>
  <c r="BP30" i="3"/>
  <c r="BP28" i="3" s="1"/>
  <c r="BM31" i="4"/>
  <c r="BM38" i="4" s="1"/>
  <c r="BQ40" i="3"/>
  <c r="BR44" i="3"/>
  <c r="BR46" i="3"/>
  <c r="BR33" i="3" s="1"/>
  <c r="BR38" i="3"/>
  <c r="BR42" i="3"/>
  <c r="BR39" i="3"/>
  <c r="BR45" i="3"/>
  <c r="BR35" i="3"/>
  <c r="BR36" i="3"/>
  <c r="BR41" i="3"/>
  <c r="BQ32" i="3"/>
  <c r="BN32" i="4" s="1"/>
  <c r="BQ37" i="3"/>
  <c r="BQ31" i="3"/>
  <c r="BQ34" i="3"/>
  <c r="BQ43" i="3"/>
  <c r="CF47" i="71"/>
  <c r="D41" i="71"/>
  <c r="D42" i="71" s="1"/>
  <c r="D55" i="67"/>
  <c r="D56" i="67" s="1"/>
  <c r="CF56" i="67"/>
  <c r="C96" i="67" s="1"/>
  <c r="CF88" i="67"/>
  <c r="E13" i="67"/>
  <c r="D84" i="67"/>
  <c r="D89" i="67" s="1"/>
  <c r="CF89" i="67"/>
  <c r="CF90" i="67" s="1"/>
  <c r="D90" i="67" s="1"/>
  <c r="CF60" i="67"/>
  <c r="D54" i="67"/>
  <c r="D61" i="67" s="1"/>
  <c r="CF61" i="67"/>
  <c r="CF62" i="67" s="1"/>
  <c r="D62" i="67" s="1"/>
  <c r="CE90" i="71"/>
  <c r="CE92" i="71"/>
  <c r="CE62" i="71"/>
  <c r="CF42" i="71"/>
  <c r="BS63" i="3"/>
  <c r="BS92" i="3"/>
  <c r="BS105" i="3"/>
  <c r="BR57" i="3"/>
  <c r="BR17" i="4"/>
  <c r="BS55" i="3"/>
  <c r="BS51" i="3"/>
  <c r="BS79" i="3"/>
  <c r="BT1" i="3"/>
  <c r="BT137" i="3" s="1"/>
  <c r="BS56" i="3"/>
  <c r="BS29" i="3"/>
  <c r="BS13" i="3"/>
  <c r="BR54" i="3"/>
  <c r="BS74" i="3" l="1"/>
  <c r="BS70" i="3"/>
  <c r="BS69" i="3"/>
  <c r="BS68" i="3"/>
  <c r="BS71" i="3"/>
  <c r="BS72" i="3"/>
  <c r="BS67" i="3"/>
  <c r="BS73" i="3"/>
  <c r="BS65" i="3"/>
  <c r="BS66" i="3"/>
  <c r="BR40" i="3"/>
  <c r="BQ30" i="3"/>
  <c r="BQ28" i="3" s="1"/>
  <c r="BN31" i="4"/>
  <c r="BN38" i="4" s="1"/>
  <c r="BR37" i="3"/>
  <c r="BR32" i="3"/>
  <c r="BO32" i="4" s="1"/>
  <c r="BR43" i="3"/>
  <c r="BS44" i="3"/>
  <c r="BS41" i="3"/>
  <c r="BS39" i="3"/>
  <c r="BS46" i="3"/>
  <c r="BS33" i="3" s="1"/>
  <c r="BS42" i="3"/>
  <c r="BS38" i="3"/>
  <c r="BS45" i="3"/>
  <c r="BS35" i="3"/>
  <c r="BS36" i="3"/>
  <c r="BR31" i="3"/>
  <c r="BR34" i="3"/>
  <c r="CF49" i="71"/>
  <c r="D47" i="71"/>
  <c r="CF91" i="67"/>
  <c r="CF92" i="67" s="1"/>
  <c r="D92" i="67" s="1"/>
  <c r="E14" i="67" s="1"/>
  <c r="D88" i="67"/>
  <c r="D91" i="67" s="1"/>
  <c r="E11" i="67" s="1"/>
  <c r="R7" i="104" s="1"/>
  <c r="R18" i="104" s="1"/>
  <c r="L95" i="67"/>
  <c r="L59" i="67" s="1"/>
  <c r="G95" i="67"/>
  <c r="G59" i="67" s="1"/>
  <c r="M95" i="67"/>
  <c r="M59" i="67" s="1"/>
  <c r="H95" i="67"/>
  <c r="H59" i="67" s="1"/>
  <c r="I95" i="67"/>
  <c r="I59" i="67" s="1"/>
  <c r="J95" i="67"/>
  <c r="J59" i="67" s="1"/>
  <c r="E95" i="67"/>
  <c r="E59" i="67" s="1"/>
  <c r="K95" i="67"/>
  <c r="K59" i="67" s="1"/>
  <c r="F95" i="67"/>
  <c r="F59" i="67" s="1"/>
  <c r="N95" i="67"/>
  <c r="N59" i="67" s="1"/>
  <c r="O95" i="67"/>
  <c r="O59" i="67" s="1"/>
  <c r="P95" i="67"/>
  <c r="P59" i="67" s="1"/>
  <c r="Q95" i="67"/>
  <c r="Q59" i="67" s="1"/>
  <c r="R95" i="67"/>
  <c r="R59" i="67" s="1"/>
  <c r="S95" i="67"/>
  <c r="S59" i="67" s="1"/>
  <c r="T95" i="67"/>
  <c r="T59" i="67" s="1"/>
  <c r="U95" i="67"/>
  <c r="U59" i="67" s="1"/>
  <c r="V95" i="67"/>
  <c r="V59" i="67" s="1"/>
  <c r="W95" i="67"/>
  <c r="W59" i="67" s="1"/>
  <c r="X95" i="67"/>
  <c r="X59" i="67" s="1"/>
  <c r="Y95" i="67"/>
  <c r="Y59" i="67" s="1"/>
  <c r="Z95" i="67"/>
  <c r="Z59" i="67" s="1"/>
  <c r="AA95" i="67"/>
  <c r="AA59" i="67" s="1"/>
  <c r="AB95" i="67"/>
  <c r="AB59" i="67" s="1"/>
  <c r="AC95" i="67"/>
  <c r="AC59" i="67" s="1"/>
  <c r="AD95" i="67"/>
  <c r="AD59" i="67" s="1"/>
  <c r="AE95" i="67"/>
  <c r="AE59" i="67" s="1"/>
  <c r="AF95" i="67"/>
  <c r="AF59" i="67" s="1"/>
  <c r="AG95" i="67"/>
  <c r="AG59" i="67" s="1"/>
  <c r="AH95" i="67"/>
  <c r="AH59" i="67" s="1"/>
  <c r="AI95" i="67"/>
  <c r="AI59" i="67" s="1"/>
  <c r="AJ95" i="67"/>
  <c r="AJ59" i="67" s="1"/>
  <c r="AK95" i="67"/>
  <c r="AK59" i="67" s="1"/>
  <c r="AL95" i="67"/>
  <c r="AL59" i="67" s="1"/>
  <c r="AM95" i="67"/>
  <c r="AM59" i="67" s="1"/>
  <c r="AN95" i="67"/>
  <c r="AN59" i="67" s="1"/>
  <c r="AO95" i="67"/>
  <c r="AO59" i="67" s="1"/>
  <c r="AP95" i="67"/>
  <c r="AP59" i="67" s="1"/>
  <c r="AQ95" i="67"/>
  <c r="AQ59" i="67" s="1"/>
  <c r="AR95" i="67"/>
  <c r="AR59" i="67" s="1"/>
  <c r="AS95" i="67"/>
  <c r="AS59" i="67" s="1"/>
  <c r="AT95" i="67"/>
  <c r="AT59" i="67" s="1"/>
  <c r="AU95" i="67"/>
  <c r="AU59" i="67" s="1"/>
  <c r="AV95" i="67"/>
  <c r="AV59" i="67" s="1"/>
  <c r="AW95" i="67"/>
  <c r="AW59" i="67" s="1"/>
  <c r="AX95" i="67"/>
  <c r="AX59" i="67" s="1"/>
  <c r="AY95" i="67"/>
  <c r="AY59" i="67" s="1"/>
  <c r="AZ95" i="67"/>
  <c r="AZ59" i="67" s="1"/>
  <c r="BA95" i="67"/>
  <c r="BA59" i="67" s="1"/>
  <c r="BB95" i="67"/>
  <c r="BB59" i="67" s="1"/>
  <c r="BC95" i="67"/>
  <c r="BC59" i="67" s="1"/>
  <c r="BD95" i="67"/>
  <c r="BD59" i="67" s="1"/>
  <c r="BE95" i="67"/>
  <c r="BE59" i="67" s="1"/>
  <c r="BF95" i="67"/>
  <c r="BF59" i="67" s="1"/>
  <c r="BG95" i="67"/>
  <c r="BG59" i="67" s="1"/>
  <c r="BH95" i="67"/>
  <c r="BH59" i="67" s="1"/>
  <c r="BI95" i="67"/>
  <c r="BI59" i="67" s="1"/>
  <c r="BJ95" i="67"/>
  <c r="BJ59" i="67" s="1"/>
  <c r="BK95" i="67"/>
  <c r="BK59" i="67" s="1"/>
  <c r="BL95" i="67"/>
  <c r="BL59" i="67" s="1"/>
  <c r="BM95" i="67"/>
  <c r="BM59" i="67" s="1"/>
  <c r="BN95" i="67"/>
  <c r="BN59" i="67" s="1"/>
  <c r="BO95" i="67"/>
  <c r="BO59" i="67" s="1"/>
  <c r="BP95" i="67"/>
  <c r="BP59" i="67" s="1"/>
  <c r="BQ95" i="67"/>
  <c r="BQ59" i="67" s="1"/>
  <c r="BR95" i="67"/>
  <c r="BR59" i="67" s="1"/>
  <c r="BS95" i="67"/>
  <c r="BS59" i="67" s="1"/>
  <c r="BT95" i="67"/>
  <c r="BT59" i="67" s="1"/>
  <c r="BU95" i="67"/>
  <c r="BU59" i="67" s="1"/>
  <c r="BV95" i="67"/>
  <c r="BV59" i="67" s="1"/>
  <c r="BW95" i="67"/>
  <c r="BW59" i="67" s="1"/>
  <c r="BX95" i="67"/>
  <c r="BX59" i="67" s="1"/>
  <c r="BY95" i="67"/>
  <c r="BY59" i="67" s="1"/>
  <c r="BZ95" i="67"/>
  <c r="BZ59" i="67" s="1"/>
  <c r="CA95" i="67"/>
  <c r="CA59" i="67" s="1"/>
  <c r="CB95" i="67"/>
  <c r="CB59" i="67" s="1"/>
  <c r="CC95" i="67"/>
  <c r="CC59" i="67" s="1"/>
  <c r="CD95" i="67"/>
  <c r="CD59" i="67" s="1"/>
  <c r="CE95" i="67"/>
  <c r="CE59" i="67" s="1"/>
  <c r="CF95" i="67"/>
  <c r="CF59" i="67" s="1"/>
  <c r="CF63" i="67"/>
  <c r="CF64" i="67" s="1"/>
  <c r="D64" i="67" s="1"/>
  <c r="D60" i="67"/>
  <c r="BT63" i="3"/>
  <c r="BT66" i="3" s="1"/>
  <c r="BT105" i="3"/>
  <c r="BT92" i="3"/>
  <c r="BS54" i="3"/>
  <c r="BS17" i="4"/>
  <c r="BT51" i="3"/>
  <c r="BT56" i="3"/>
  <c r="BT55" i="3"/>
  <c r="BT79" i="3"/>
  <c r="BT13" i="3"/>
  <c r="BU1" i="3"/>
  <c r="BU137" i="3" s="1"/>
  <c r="BT29" i="3"/>
  <c r="BS57" i="3"/>
  <c r="E12" i="67" l="1"/>
  <c r="AA5" i="90" s="1"/>
  <c r="Z5" i="90"/>
  <c r="BT65" i="3"/>
  <c r="BT74" i="3"/>
  <c r="BT69" i="3"/>
  <c r="BT70" i="3"/>
  <c r="BT68" i="3"/>
  <c r="BT73" i="3"/>
  <c r="BT72" i="3"/>
  <c r="BT71" i="3"/>
  <c r="BT67" i="3"/>
  <c r="BS37" i="3"/>
  <c r="BR30" i="3"/>
  <c r="BR28" i="3" s="1"/>
  <c r="BO31" i="4"/>
  <c r="BO38" i="4" s="1"/>
  <c r="BT46" i="3"/>
  <c r="BT33" i="3" s="1"/>
  <c r="BT44" i="3"/>
  <c r="BT41" i="3"/>
  <c r="BT42" i="3"/>
  <c r="BT38" i="3"/>
  <c r="BT39" i="3"/>
  <c r="BT45" i="3"/>
  <c r="BT36" i="3"/>
  <c r="BT35" i="3"/>
  <c r="BS32" i="3"/>
  <c r="BP32" i="4" s="1"/>
  <c r="BS31" i="3"/>
  <c r="BS34" i="3"/>
  <c r="BS40" i="3"/>
  <c r="BS43" i="3"/>
  <c r="D49" i="71"/>
  <c r="CF84" i="71"/>
  <c r="CF55" i="71"/>
  <c r="CF54" i="71"/>
  <c r="D63" i="67"/>
  <c r="D11" i="67"/>
  <c r="D59" i="67"/>
  <c r="BU63" i="3"/>
  <c r="BU92" i="3"/>
  <c r="BU105" i="3"/>
  <c r="BT57" i="3"/>
  <c r="BT17" i="4"/>
  <c r="BU51" i="3"/>
  <c r="BV1" i="3"/>
  <c r="BV137" i="3" s="1"/>
  <c r="BU55" i="3"/>
  <c r="BU56" i="3"/>
  <c r="BU29" i="3"/>
  <c r="BU13" i="3"/>
  <c r="BU79" i="3"/>
  <c r="BT54" i="3"/>
  <c r="BU74" i="3" l="1"/>
  <c r="BU69" i="3"/>
  <c r="BU70" i="3"/>
  <c r="BU71" i="3"/>
  <c r="BU67" i="3"/>
  <c r="BU68" i="3"/>
  <c r="BU72" i="3"/>
  <c r="BU73" i="3"/>
  <c r="BU65" i="3"/>
  <c r="BU66" i="3"/>
  <c r="BT43" i="3"/>
  <c r="BT32" i="3"/>
  <c r="BQ32" i="4" s="1"/>
  <c r="BT31" i="3"/>
  <c r="BT34" i="3"/>
  <c r="BU44" i="3"/>
  <c r="BU38" i="3"/>
  <c r="BU42" i="3"/>
  <c r="BU39" i="3"/>
  <c r="BU46" i="3"/>
  <c r="BU33" i="3" s="1"/>
  <c r="BU41" i="3"/>
  <c r="BU45" i="3"/>
  <c r="BU36" i="3"/>
  <c r="BU35" i="3"/>
  <c r="BT40" i="3"/>
  <c r="BS30" i="3"/>
  <c r="BS28" i="3" s="1"/>
  <c r="BP31" i="4"/>
  <c r="BP38" i="4" s="1"/>
  <c r="BT37" i="3"/>
  <c r="CF60" i="71"/>
  <c r="D54" i="71"/>
  <c r="D61" i="71" s="1"/>
  <c r="CF61" i="71"/>
  <c r="CF62" i="71" s="1"/>
  <c r="D62" i="71" s="1"/>
  <c r="D55" i="71"/>
  <c r="D56" i="71" s="1"/>
  <c r="CF56" i="71"/>
  <c r="C96" i="71" s="1"/>
  <c r="CF88" i="71"/>
  <c r="E13" i="71"/>
  <c r="D84" i="71"/>
  <c r="D89" i="71" s="1"/>
  <c r="CF89" i="71"/>
  <c r="CF90" i="71" s="1"/>
  <c r="D90" i="71" s="1"/>
  <c r="D12" i="67"/>
  <c r="D14" i="67"/>
  <c r="BV63" i="3"/>
  <c r="BV105" i="3"/>
  <c r="BV92" i="3"/>
  <c r="BU54" i="3"/>
  <c r="BU17" i="4"/>
  <c r="BU57" i="3"/>
  <c r="BV13" i="3"/>
  <c r="BV29" i="3"/>
  <c r="BW1" i="3"/>
  <c r="BW137" i="3" s="1"/>
  <c r="BV55" i="3"/>
  <c r="BV79" i="3"/>
  <c r="BV56" i="3"/>
  <c r="BV51" i="3"/>
  <c r="BV74" i="3" l="1"/>
  <c r="BV69" i="3"/>
  <c r="BV70" i="3"/>
  <c r="BV68" i="3"/>
  <c r="BV73" i="3"/>
  <c r="BV71" i="3"/>
  <c r="BV67" i="3"/>
  <c r="BV72" i="3"/>
  <c r="BV65" i="3"/>
  <c r="BV66" i="3"/>
  <c r="BU37" i="3"/>
  <c r="BU32" i="3"/>
  <c r="BR32" i="4" s="1"/>
  <c r="BU31" i="3"/>
  <c r="BU34" i="3"/>
  <c r="BU43" i="3"/>
  <c r="BV46" i="3"/>
  <c r="BV33" i="3" s="1"/>
  <c r="BV42" i="3"/>
  <c r="BV44" i="3"/>
  <c r="BV41" i="3"/>
  <c r="BV38" i="3"/>
  <c r="BV45" i="3"/>
  <c r="BV39" i="3"/>
  <c r="BV35" i="3"/>
  <c r="BV36" i="3"/>
  <c r="BU40" i="3"/>
  <c r="BT30" i="3"/>
  <c r="BT28" i="3" s="1"/>
  <c r="BQ31" i="4"/>
  <c r="BQ38" i="4" s="1"/>
  <c r="E95" i="71"/>
  <c r="E59" i="71" s="1"/>
  <c r="K95" i="71"/>
  <c r="K59" i="71" s="1"/>
  <c r="M95" i="71"/>
  <c r="M59" i="71" s="1"/>
  <c r="N95" i="71"/>
  <c r="N59" i="71" s="1"/>
  <c r="J95" i="71"/>
  <c r="J59" i="71" s="1"/>
  <c r="F95" i="71"/>
  <c r="F59" i="71" s="1"/>
  <c r="L95" i="71"/>
  <c r="L59" i="71" s="1"/>
  <c r="G95" i="71"/>
  <c r="G59" i="71" s="1"/>
  <c r="H95" i="71"/>
  <c r="H59" i="71" s="1"/>
  <c r="I95" i="71"/>
  <c r="I59" i="71" s="1"/>
  <c r="O95" i="71"/>
  <c r="O59" i="71" s="1"/>
  <c r="P95" i="71"/>
  <c r="P59" i="71" s="1"/>
  <c r="Q95" i="71"/>
  <c r="Q59" i="71" s="1"/>
  <c r="R95" i="71"/>
  <c r="R59" i="71" s="1"/>
  <c r="S95" i="71"/>
  <c r="S59" i="71" s="1"/>
  <c r="T95" i="71"/>
  <c r="T59" i="71" s="1"/>
  <c r="U95" i="71"/>
  <c r="U59" i="71" s="1"/>
  <c r="V95" i="71"/>
  <c r="V59" i="71" s="1"/>
  <c r="W95" i="71"/>
  <c r="W59" i="71" s="1"/>
  <c r="X95" i="71"/>
  <c r="X59" i="71" s="1"/>
  <c r="Y95" i="71"/>
  <c r="Y59" i="71" s="1"/>
  <c r="Z95" i="71"/>
  <c r="Z59" i="71" s="1"/>
  <c r="AA95" i="71"/>
  <c r="AA59" i="71" s="1"/>
  <c r="AB95" i="71"/>
  <c r="AB59" i="71" s="1"/>
  <c r="AC95" i="71"/>
  <c r="AC59" i="71" s="1"/>
  <c r="AD95" i="71"/>
  <c r="AD59" i="71" s="1"/>
  <c r="AE95" i="71"/>
  <c r="AE59" i="71" s="1"/>
  <c r="AF95" i="71"/>
  <c r="AF59" i="71" s="1"/>
  <c r="AG95" i="71"/>
  <c r="AG59" i="71" s="1"/>
  <c r="AH95" i="71"/>
  <c r="AH59" i="71" s="1"/>
  <c r="AI95" i="71"/>
  <c r="AI59" i="71" s="1"/>
  <c r="AJ95" i="71"/>
  <c r="AJ59" i="71" s="1"/>
  <c r="AK95" i="71"/>
  <c r="AK59" i="71" s="1"/>
  <c r="AL95" i="71"/>
  <c r="AL59" i="71" s="1"/>
  <c r="AM95" i="71"/>
  <c r="AM59" i="71" s="1"/>
  <c r="AN95" i="71"/>
  <c r="AN59" i="71" s="1"/>
  <c r="AO95" i="71"/>
  <c r="AO59" i="71" s="1"/>
  <c r="AP95" i="71"/>
  <c r="AP59" i="71" s="1"/>
  <c r="AQ95" i="71"/>
  <c r="AQ59" i="71" s="1"/>
  <c r="AR95" i="71"/>
  <c r="AR59" i="71" s="1"/>
  <c r="AS95" i="71"/>
  <c r="AS59" i="71" s="1"/>
  <c r="AT95" i="71"/>
  <c r="AT59" i="71" s="1"/>
  <c r="AU95" i="71"/>
  <c r="AU59" i="71" s="1"/>
  <c r="AV95" i="71"/>
  <c r="AV59" i="71" s="1"/>
  <c r="AW95" i="71"/>
  <c r="AW59" i="71" s="1"/>
  <c r="AX95" i="71"/>
  <c r="AX59" i="71" s="1"/>
  <c r="AY95" i="71"/>
  <c r="AY59" i="71" s="1"/>
  <c r="AZ95" i="71"/>
  <c r="AZ59" i="71" s="1"/>
  <c r="BA95" i="71"/>
  <c r="BA59" i="71" s="1"/>
  <c r="BB95" i="71"/>
  <c r="BB59" i="71" s="1"/>
  <c r="BC95" i="71"/>
  <c r="BC59" i="71" s="1"/>
  <c r="BD95" i="71"/>
  <c r="BD59" i="71" s="1"/>
  <c r="BE95" i="71"/>
  <c r="BE59" i="71" s="1"/>
  <c r="BF95" i="71"/>
  <c r="BF59" i="71" s="1"/>
  <c r="BG95" i="71"/>
  <c r="BG59" i="71" s="1"/>
  <c r="BH95" i="71"/>
  <c r="BH59" i="71" s="1"/>
  <c r="BI95" i="71"/>
  <c r="BI59" i="71" s="1"/>
  <c r="BJ95" i="71"/>
  <c r="BJ59" i="71" s="1"/>
  <c r="BK95" i="71"/>
  <c r="BK59" i="71" s="1"/>
  <c r="BL95" i="71"/>
  <c r="BL59" i="71" s="1"/>
  <c r="BM95" i="71"/>
  <c r="BM59" i="71" s="1"/>
  <c r="BN95" i="71"/>
  <c r="BN59" i="71" s="1"/>
  <c r="BO95" i="71"/>
  <c r="BO59" i="71" s="1"/>
  <c r="BP95" i="71"/>
  <c r="BP59" i="71" s="1"/>
  <c r="BQ95" i="71"/>
  <c r="BQ59" i="71" s="1"/>
  <c r="BR95" i="71"/>
  <c r="BR59" i="71" s="1"/>
  <c r="BS95" i="71"/>
  <c r="BS59" i="71" s="1"/>
  <c r="BT95" i="71"/>
  <c r="BT59" i="71" s="1"/>
  <c r="BU95" i="71"/>
  <c r="BU59" i="71" s="1"/>
  <c r="BV95" i="71"/>
  <c r="BV59" i="71" s="1"/>
  <c r="BW95" i="71"/>
  <c r="BW59" i="71" s="1"/>
  <c r="BX95" i="71"/>
  <c r="BX59" i="71" s="1"/>
  <c r="BY95" i="71"/>
  <c r="BY59" i="71" s="1"/>
  <c r="BZ95" i="71"/>
  <c r="BZ59" i="71" s="1"/>
  <c r="CA95" i="71"/>
  <c r="CA59" i="71" s="1"/>
  <c r="CB95" i="71"/>
  <c r="CB59" i="71" s="1"/>
  <c r="CC95" i="71"/>
  <c r="CC59" i="71" s="1"/>
  <c r="CD95" i="71"/>
  <c r="CD59" i="71" s="1"/>
  <c r="CE95" i="71"/>
  <c r="CE59" i="71" s="1"/>
  <c r="CF95" i="71"/>
  <c r="CF59" i="71" s="1"/>
  <c r="CF91" i="71"/>
  <c r="CF92" i="71" s="1"/>
  <c r="D92" i="71" s="1"/>
  <c r="E14" i="71" s="1"/>
  <c r="D88" i="71"/>
  <c r="D91" i="71" s="1"/>
  <c r="E11" i="71" s="1"/>
  <c r="R6" i="104" s="1"/>
  <c r="R17" i="104" s="1"/>
  <c r="CF63" i="71"/>
  <c r="CF64" i="71" s="1"/>
  <c r="D64" i="71" s="1"/>
  <c r="D60" i="71"/>
  <c r="BW63" i="3"/>
  <c r="BW92" i="3"/>
  <c r="BW105" i="3"/>
  <c r="BV54" i="3"/>
  <c r="BV17" i="4"/>
  <c r="BV57" i="3"/>
  <c r="BW56" i="3"/>
  <c r="BW79" i="3"/>
  <c r="BW13" i="3"/>
  <c r="BW51" i="3"/>
  <c r="BW29" i="3"/>
  <c r="BX1" i="3"/>
  <c r="BX137" i="3" s="1"/>
  <c r="BW55" i="3"/>
  <c r="E12" i="71" l="1"/>
  <c r="AA6" i="90" s="1"/>
  <c r="Z6" i="90"/>
  <c r="BW74" i="3"/>
  <c r="BW70" i="3"/>
  <c r="BW69" i="3"/>
  <c r="BW72" i="3"/>
  <c r="BW73" i="3"/>
  <c r="BW67" i="3"/>
  <c r="BW71" i="3"/>
  <c r="BW68" i="3"/>
  <c r="BW65" i="3"/>
  <c r="BW66" i="3"/>
  <c r="BV31" i="3"/>
  <c r="BV34" i="3"/>
  <c r="BW44" i="3"/>
  <c r="BW46" i="3"/>
  <c r="BW33" i="3" s="1"/>
  <c r="BW42" i="3"/>
  <c r="BW41" i="3"/>
  <c r="BW38" i="3"/>
  <c r="BW35" i="3"/>
  <c r="BW39" i="3"/>
  <c r="BW36" i="3"/>
  <c r="BW45" i="3"/>
  <c r="BV37" i="3"/>
  <c r="BV40" i="3"/>
  <c r="BV32" i="3"/>
  <c r="BS32" i="4" s="1"/>
  <c r="BV43" i="3"/>
  <c r="BU30" i="3"/>
  <c r="BU28" i="3" s="1"/>
  <c r="BR31" i="4"/>
  <c r="BR38" i="4" s="1"/>
  <c r="D63" i="71"/>
  <c r="D11" i="71"/>
  <c r="D59" i="71"/>
  <c r="BX63" i="3"/>
  <c r="BX65" i="3" s="1"/>
  <c r="BX92" i="3"/>
  <c r="BX105" i="3"/>
  <c r="BX66" i="3"/>
  <c r="BW57" i="3"/>
  <c r="BW17" i="4"/>
  <c r="BY1" i="3"/>
  <c r="BY137" i="3" s="1"/>
  <c r="BX55" i="3"/>
  <c r="BX13" i="3"/>
  <c r="BX29" i="3"/>
  <c r="BX51" i="3"/>
  <c r="BX56" i="3"/>
  <c r="BX79" i="3"/>
  <c r="BW54" i="3"/>
  <c r="BX74" i="3" l="1"/>
  <c r="BX70" i="3"/>
  <c r="BX69" i="3"/>
  <c r="BX68" i="3"/>
  <c r="BX67" i="3"/>
  <c r="BX72" i="3"/>
  <c r="BX71" i="3"/>
  <c r="BX73" i="3"/>
  <c r="BW40" i="3"/>
  <c r="BW43" i="3"/>
  <c r="BW32" i="3"/>
  <c r="BT32" i="4" s="1"/>
  <c r="BX45" i="3"/>
  <c r="BX39" i="3"/>
  <c r="BX46" i="3"/>
  <c r="BX33" i="3" s="1"/>
  <c r="BX41" i="3"/>
  <c r="BX42" i="3"/>
  <c r="BX38" i="3"/>
  <c r="BX44" i="3"/>
  <c r="BX36" i="3"/>
  <c r="BX35" i="3"/>
  <c r="BW31" i="3"/>
  <c r="BW34" i="3"/>
  <c r="BW37" i="3"/>
  <c r="BV30" i="3"/>
  <c r="BV28" i="3" s="1"/>
  <c r="BS31" i="4"/>
  <c r="BS38" i="4" s="1"/>
  <c r="D14" i="71"/>
  <c r="D12" i="71"/>
  <c r="BY63" i="3"/>
  <c r="BY65" i="3" s="1"/>
  <c r="BY92" i="3"/>
  <c r="BY105" i="3"/>
  <c r="BX54" i="3"/>
  <c r="BX17" i="4"/>
  <c r="BX57" i="3"/>
  <c r="BY51" i="3"/>
  <c r="BY55" i="3"/>
  <c r="BY56" i="3"/>
  <c r="BY29" i="3"/>
  <c r="BY79" i="3"/>
  <c r="BZ1" i="3"/>
  <c r="BZ137" i="3" s="1"/>
  <c r="BY13" i="3"/>
  <c r="BY74" i="3" l="1"/>
  <c r="BY69" i="3"/>
  <c r="BY70" i="3"/>
  <c r="BY68" i="3"/>
  <c r="BY72" i="3"/>
  <c r="BY67" i="3"/>
  <c r="BY73" i="3"/>
  <c r="BY71" i="3"/>
  <c r="BY66" i="3"/>
  <c r="BX43" i="3"/>
  <c r="BX32" i="3"/>
  <c r="BU32" i="4" s="1"/>
  <c r="BX40" i="3"/>
  <c r="BW30" i="3"/>
  <c r="BW28" i="3" s="1"/>
  <c r="BT31" i="4"/>
  <c r="BT38" i="4" s="1"/>
  <c r="BY38" i="3"/>
  <c r="BY45" i="3"/>
  <c r="BY42" i="3"/>
  <c r="BY46" i="3"/>
  <c r="BY33" i="3" s="1"/>
  <c r="BY44" i="3"/>
  <c r="BY41" i="3"/>
  <c r="BY39" i="3"/>
  <c r="BY35" i="3"/>
  <c r="BY36" i="3"/>
  <c r="BX37" i="3"/>
  <c r="BX31" i="3"/>
  <c r="BX34" i="3"/>
  <c r="BZ63" i="3"/>
  <c r="BZ105" i="3"/>
  <c r="BZ92" i="3"/>
  <c r="BY54" i="3"/>
  <c r="BY17" i="4"/>
  <c r="BZ29" i="3"/>
  <c r="BZ51" i="3"/>
  <c r="BZ55" i="3"/>
  <c r="BZ13" i="3"/>
  <c r="BZ79" i="3"/>
  <c r="CA1" i="3"/>
  <c r="CA137" i="3" s="1"/>
  <c r="BZ56" i="3"/>
  <c r="BY57" i="3"/>
  <c r="BZ74" i="3" l="1"/>
  <c r="BZ69" i="3"/>
  <c r="BZ70" i="3"/>
  <c r="BZ67" i="3"/>
  <c r="BZ72" i="3"/>
  <c r="BZ73" i="3"/>
  <c r="BZ68" i="3"/>
  <c r="BZ71" i="3"/>
  <c r="BZ65" i="3"/>
  <c r="BZ66" i="3"/>
  <c r="BY32" i="3"/>
  <c r="BV32" i="4" s="1"/>
  <c r="BY31" i="3"/>
  <c r="BY34" i="3"/>
  <c r="BY37" i="3"/>
  <c r="BY40" i="3"/>
  <c r="BZ44" i="3"/>
  <c r="BZ39" i="3"/>
  <c r="BZ46" i="3"/>
  <c r="BZ33" i="3" s="1"/>
  <c r="BZ41" i="3"/>
  <c r="BZ42" i="3"/>
  <c r="BZ35" i="3"/>
  <c r="BZ45" i="3"/>
  <c r="BZ38" i="3"/>
  <c r="BZ36" i="3"/>
  <c r="BX30" i="3"/>
  <c r="BX28" i="3" s="1"/>
  <c r="BU31" i="4"/>
  <c r="BU38" i="4" s="1"/>
  <c r="BY43" i="3"/>
  <c r="CA63" i="3"/>
  <c r="CA92" i="3"/>
  <c r="CA105" i="3"/>
  <c r="BZ54" i="3"/>
  <c r="BZ17" i="4"/>
  <c r="CB1" i="3"/>
  <c r="CB137" i="3" s="1"/>
  <c r="CA56" i="3"/>
  <c r="CA29" i="3"/>
  <c r="CA51" i="3"/>
  <c r="CA55" i="3"/>
  <c r="CA13" i="3"/>
  <c r="CA79" i="3"/>
  <c r="BZ57" i="3"/>
  <c r="CA74" i="3" l="1"/>
  <c r="CA70" i="3"/>
  <c r="CA69" i="3"/>
  <c r="CA73" i="3"/>
  <c r="CA68" i="3"/>
  <c r="CA71" i="3"/>
  <c r="CA67" i="3"/>
  <c r="CA72" i="3"/>
  <c r="CA65" i="3"/>
  <c r="CA66" i="3"/>
  <c r="BZ37" i="3"/>
  <c r="BZ43" i="3"/>
  <c r="BZ31" i="3"/>
  <c r="BZ34" i="3"/>
  <c r="CA45" i="3"/>
  <c r="CA42" i="3"/>
  <c r="CA38" i="3"/>
  <c r="CA39" i="3"/>
  <c r="CA46" i="3"/>
  <c r="CA33" i="3" s="1"/>
  <c r="CA41" i="3"/>
  <c r="CA44" i="3"/>
  <c r="CA35" i="3"/>
  <c r="CA36" i="3"/>
  <c r="BZ40" i="3"/>
  <c r="BZ32" i="3"/>
  <c r="BW32" i="4" s="1"/>
  <c r="BY30" i="3"/>
  <c r="BY28" i="3" s="1"/>
  <c r="BV31" i="4"/>
  <c r="BV38" i="4" s="1"/>
  <c r="CB63" i="3"/>
  <c r="CB105" i="3"/>
  <c r="CB92" i="3"/>
  <c r="CA57" i="3"/>
  <c r="CA17" i="4"/>
  <c r="CA54" i="3"/>
  <c r="CC1" i="3"/>
  <c r="CC137" i="3" s="1"/>
  <c r="CB51" i="3"/>
  <c r="CB55" i="3"/>
  <c r="CB13" i="3"/>
  <c r="CB56" i="3"/>
  <c r="CB29" i="3"/>
  <c r="CB79" i="3"/>
  <c r="CB74" i="3" l="1"/>
  <c r="CB70" i="3"/>
  <c r="CB69" i="3"/>
  <c r="CB68" i="3"/>
  <c r="CB71" i="3"/>
  <c r="CB72" i="3"/>
  <c r="CB73" i="3"/>
  <c r="CB67" i="3"/>
  <c r="CB65" i="3"/>
  <c r="CB66" i="3"/>
  <c r="CA37" i="3"/>
  <c r="CA32" i="3"/>
  <c r="BX32" i="4" s="1"/>
  <c r="CA43" i="3"/>
  <c r="CA31" i="3"/>
  <c r="CA34" i="3"/>
  <c r="CA40" i="3"/>
  <c r="BZ30" i="3"/>
  <c r="BZ28" i="3" s="1"/>
  <c r="BW31" i="4"/>
  <c r="BW38" i="4" s="1"/>
  <c r="CB44" i="3"/>
  <c r="CB45" i="3"/>
  <c r="CB42" i="3"/>
  <c r="CB46" i="3"/>
  <c r="CB33" i="3" s="1"/>
  <c r="CB39" i="3"/>
  <c r="CB41" i="3"/>
  <c r="CB38" i="3"/>
  <c r="CB36" i="3"/>
  <c r="CB35" i="3"/>
  <c r="CC63" i="3"/>
  <c r="CC92" i="3"/>
  <c r="CC105" i="3"/>
  <c r="CB54" i="3"/>
  <c r="CB17" i="4"/>
  <c r="CB57" i="3"/>
  <c r="CC51" i="3"/>
  <c r="CC29" i="3"/>
  <c r="CD1" i="3"/>
  <c r="CD137" i="3" s="1"/>
  <c r="CC56" i="3"/>
  <c r="CC55" i="3"/>
  <c r="CC13" i="3"/>
  <c r="CC79" i="3"/>
  <c r="CC74" i="3" l="1"/>
  <c r="CC70" i="3"/>
  <c r="CC69" i="3"/>
  <c r="CC71" i="3"/>
  <c r="CC73" i="3"/>
  <c r="CC67" i="3"/>
  <c r="CC72" i="3"/>
  <c r="CC68" i="3"/>
  <c r="CC65" i="3"/>
  <c r="CC66" i="3"/>
  <c r="CB40" i="3"/>
  <c r="CB43" i="3"/>
  <c r="CB31" i="3"/>
  <c r="CB34" i="3"/>
  <c r="CB32" i="3"/>
  <c r="BY32" i="4" s="1"/>
  <c r="CA30" i="3"/>
  <c r="CA28" i="3" s="1"/>
  <c r="BX31" i="4"/>
  <c r="BX38" i="4" s="1"/>
  <c r="CC46" i="3"/>
  <c r="CC33" i="3" s="1"/>
  <c r="CC44" i="3"/>
  <c r="CC38" i="3"/>
  <c r="CC45" i="3"/>
  <c r="CC39" i="3"/>
  <c r="CC42" i="3"/>
  <c r="CC41" i="3"/>
  <c r="CC36" i="3"/>
  <c r="CC35" i="3"/>
  <c r="CB37" i="3"/>
  <c r="CD63" i="3"/>
  <c r="CD105" i="3"/>
  <c r="CD92" i="3"/>
  <c r="CC57" i="3"/>
  <c r="CC17" i="4"/>
  <c r="CC54" i="3"/>
  <c r="CD29" i="3"/>
  <c r="CD51" i="3"/>
  <c r="CD13" i="3"/>
  <c r="CE1" i="3"/>
  <c r="CE137" i="3" s="1"/>
  <c r="CD55" i="3"/>
  <c r="CD56" i="3"/>
  <c r="CD79" i="3"/>
  <c r="CD74" i="3" l="1"/>
  <c r="CD69" i="3"/>
  <c r="CD70" i="3"/>
  <c r="CD72" i="3"/>
  <c r="CD73" i="3"/>
  <c r="CD68" i="3"/>
  <c r="CD71" i="3"/>
  <c r="CD67" i="3"/>
  <c r="CD65" i="3"/>
  <c r="CD66" i="3"/>
  <c r="CC31" i="3"/>
  <c r="CC34" i="3"/>
  <c r="CC32" i="3"/>
  <c r="BZ32" i="4" s="1"/>
  <c r="CC43" i="3"/>
  <c r="CC37" i="3"/>
  <c r="CD45" i="3"/>
  <c r="CD44" i="3"/>
  <c r="CD39" i="3"/>
  <c r="CD38" i="3"/>
  <c r="CD41" i="3"/>
  <c r="CD42" i="3"/>
  <c r="CD46" i="3"/>
  <c r="CD33" i="3" s="1"/>
  <c r="CD35" i="3"/>
  <c r="CD36" i="3"/>
  <c r="CC40" i="3"/>
  <c r="CB30" i="3"/>
  <c r="CB28" i="3" s="1"/>
  <c r="BY31" i="4"/>
  <c r="BY38" i="4" s="1"/>
  <c r="CE63" i="3"/>
  <c r="CE105" i="3"/>
  <c r="CE92" i="3"/>
  <c r="CD54" i="3"/>
  <c r="CD17" i="4"/>
  <c r="CD57" i="3"/>
  <c r="CE29" i="3"/>
  <c r="CE55" i="3"/>
  <c r="CE79" i="3"/>
  <c r="CE13" i="3"/>
  <c r="CE51" i="3"/>
  <c r="CE56" i="3"/>
  <c r="CF1" i="3"/>
  <c r="CF137" i="3" s="1"/>
  <c r="CE74" i="3" l="1"/>
  <c r="CE70" i="3"/>
  <c r="CE69" i="3"/>
  <c r="CE68" i="3"/>
  <c r="CE71" i="3"/>
  <c r="CE73" i="3"/>
  <c r="CE72" i="3"/>
  <c r="CE67" i="3"/>
  <c r="CE65" i="3"/>
  <c r="CE66" i="3"/>
  <c r="CD37" i="3"/>
  <c r="CD43" i="3"/>
  <c r="CD40" i="3"/>
  <c r="CD32" i="3"/>
  <c r="CA32" i="4" s="1"/>
  <c r="CD31" i="3"/>
  <c r="CD34" i="3"/>
  <c r="CE44" i="3"/>
  <c r="CE46" i="3"/>
  <c r="CE33" i="3" s="1"/>
  <c r="CE39" i="3"/>
  <c r="CE45" i="3"/>
  <c r="CE41" i="3"/>
  <c r="CE42" i="3"/>
  <c r="CE38" i="3"/>
  <c r="CE36" i="3"/>
  <c r="CE35" i="3"/>
  <c r="CC30" i="3"/>
  <c r="CC28" i="3" s="1"/>
  <c r="BZ31" i="4"/>
  <c r="BZ38" i="4" s="1"/>
  <c r="CF63" i="3"/>
  <c r="CF105" i="3"/>
  <c r="CF92" i="3"/>
  <c r="CE54" i="3"/>
  <c r="CE17" i="4"/>
  <c r="CF13" i="3"/>
  <c r="CF51" i="3"/>
  <c r="CF29" i="3"/>
  <c r="CF56" i="3"/>
  <c r="CG1" i="3"/>
  <c r="CG137" i="3" s="1"/>
  <c r="CF55" i="3"/>
  <c r="CF79" i="3"/>
  <c r="CE57" i="3"/>
  <c r="CF74" i="3" l="1"/>
  <c r="CF70" i="3"/>
  <c r="CF69" i="3"/>
  <c r="CF73" i="3"/>
  <c r="CF72" i="3"/>
  <c r="CF71" i="3"/>
  <c r="CF67" i="3"/>
  <c r="CF68" i="3"/>
  <c r="CF65" i="3"/>
  <c r="CF66" i="3"/>
  <c r="CE37" i="3"/>
  <c r="CE43" i="3"/>
  <c r="CE32" i="3"/>
  <c r="CB32" i="4" s="1"/>
  <c r="CE40" i="3"/>
  <c r="CD30" i="3"/>
  <c r="CD28" i="3" s="1"/>
  <c r="CA31" i="4"/>
  <c r="CA38" i="4" s="1"/>
  <c r="CF45" i="3"/>
  <c r="CF38" i="3"/>
  <c r="CF46" i="3"/>
  <c r="CF33" i="3" s="1"/>
  <c r="CF39" i="3"/>
  <c r="CF42" i="3"/>
  <c r="CF36" i="3"/>
  <c r="CF44" i="3"/>
  <c r="CF41" i="3"/>
  <c r="CF35" i="3"/>
  <c r="CE31" i="3"/>
  <c r="CE34" i="3"/>
  <c r="CG63" i="3"/>
  <c r="CG65" i="3" s="1"/>
  <c r="CG105" i="3"/>
  <c r="CG92" i="3"/>
  <c r="CF57" i="3"/>
  <c r="CF17" i="4"/>
  <c r="CH1" i="3"/>
  <c r="CH137" i="3" s="1"/>
  <c r="CG51" i="3"/>
  <c r="CG79" i="3"/>
  <c r="CG56" i="3"/>
  <c r="CG29" i="3"/>
  <c r="CG55" i="3"/>
  <c r="CG13" i="3"/>
  <c r="CF54" i="3"/>
  <c r="CG74" i="3" l="1"/>
  <c r="CG70" i="3"/>
  <c r="CG69" i="3"/>
  <c r="CG68" i="3"/>
  <c r="CG73" i="3"/>
  <c r="CG67" i="3"/>
  <c r="CG72" i="3"/>
  <c r="CG71" i="3"/>
  <c r="CG66" i="3"/>
  <c r="CF37" i="3"/>
  <c r="CF40" i="3"/>
  <c r="CF43" i="3"/>
  <c r="CF32" i="3"/>
  <c r="CC32" i="4" s="1"/>
  <c r="CG44" i="3"/>
  <c r="CG41" i="3"/>
  <c r="CG38" i="3"/>
  <c r="CG46" i="3"/>
  <c r="CG33" i="3" s="1"/>
  <c r="CG39" i="3"/>
  <c r="CG45" i="3"/>
  <c r="CG36" i="3"/>
  <c r="CG42" i="3"/>
  <c r="CG35" i="3"/>
  <c r="CE30" i="3"/>
  <c r="CE28" i="3" s="1"/>
  <c r="CB31" i="4"/>
  <c r="CB38" i="4" s="1"/>
  <c r="CF31" i="3"/>
  <c r="CF34" i="3"/>
  <c r="CH63" i="3"/>
  <c r="CH105" i="3"/>
  <c r="CH92" i="3"/>
  <c r="CH66" i="3"/>
  <c r="CG57" i="3"/>
  <c r="CG54" i="3"/>
  <c r="CH13" i="3"/>
  <c r="CH56" i="3"/>
  <c r="CI1" i="3"/>
  <c r="CI137" i="3" s="1"/>
  <c r="CH51" i="3"/>
  <c r="CH29" i="3"/>
  <c r="CH79" i="3"/>
  <c r="CH55" i="3"/>
  <c r="CH74" i="3" l="1"/>
  <c r="CH70" i="3"/>
  <c r="CH69" i="3"/>
  <c r="CH71" i="3"/>
  <c r="CH72" i="3"/>
  <c r="CH73" i="3"/>
  <c r="CH67" i="3"/>
  <c r="CH68" i="3"/>
  <c r="CH65" i="3"/>
  <c r="CG31" i="3"/>
  <c r="CG34" i="3"/>
  <c r="CG37" i="3"/>
  <c r="CH44" i="3"/>
  <c r="CH42" i="3"/>
  <c r="CH39" i="3"/>
  <c r="CH41" i="3"/>
  <c r="CH38" i="3"/>
  <c r="CH46" i="3"/>
  <c r="CH33" i="3" s="1"/>
  <c r="CH45" i="3"/>
  <c r="CH35" i="3"/>
  <c r="CH36" i="3"/>
  <c r="CG40" i="3"/>
  <c r="CF30" i="3"/>
  <c r="CF28" i="3" s="1"/>
  <c r="CC31" i="4"/>
  <c r="CC38" i="4" s="1"/>
  <c r="CG32" i="3"/>
  <c r="CD32" i="4" s="1"/>
  <c r="CG43" i="3"/>
  <c r="CI63" i="3"/>
  <c r="CI105" i="3"/>
  <c r="CI92" i="3"/>
  <c r="CI66" i="3"/>
  <c r="CH57" i="3"/>
  <c r="CI55" i="3"/>
  <c r="CI56" i="3"/>
  <c r="CI29" i="3"/>
  <c r="CI51" i="3"/>
  <c r="CI13" i="3"/>
  <c r="CI79" i="3"/>
  <c r="CH54" i="3"/>
  <c r="CI74" i="3" l="1"/>
  <c r="CI69" i="3"/>
  <c r="CI70" i="3"/>
  <c r="CI68" i="3"/>
  <c r="CI73" i="3"/>
  <c r="CI67" i="3"/>
  <c r="CI72" i="3"/>
  <c r="CI71" i="3"/>
  <c r="CI65" i="3"/>
  <c r="CH43" i="3"/>
  <c r="CH32" i="3"/>
  <c r="CE32" i="4" s="1"/>
  <c r="CI46" i="3"/>
  <c r="CI39" i="3"/>
  <c r="G39" i="3" s="1"/>
  <c r="CI42" i="3"/>
  <c r="G42" i="3" s="1"/>
  <c r="CI44" i="3"/>
  <c r="CI41" i="3"/>
  <c r="CI35" i="3"/>
  <c r="CI38" i="3"/>
  <c r="CI45" i="3"/>
  <c r="G45" i="3" s="1"/>
  <c r="CI36" i="3"/>
  <c r="CH37" i="3"/>
  <c r="CH31" i="3"/>
  <c r="CH34" i="3"/>
  <c r="CH40" i="3"/>
  <c r="CG30" i="3"/>
  <c r="CG28" i="3" s="1"/>
  <c r="CD31" i="4"/>
  <c r="CD38" i="4" s="1"/>
  <c r="CI54" i="3"/>
  <c r="CI57" i="3"/>
  <c r="CI32" i="3" l="1"/>
  <c r="CF32" i="4" s="1"/>
  <c r="CI43" i="3"/>
  <c r="G43" i="3" s="1"/>
  <c r="G44" i="3"/>
  <c r="CI33" i="3"/>
  <c r="G33" i="3" s="1"/>
  <c r="G46" i="3"/>
  <c r="CI31" i="3"/>
  <c r="CI34" i="3"/>
  <c r="G35" i="3"/>
  <c r="CI37" i="3"/>
  <c r="G37" i="3" s="1"/>
  <c r="G38" i="3"/>
  <c r="CH30" i="3"/>
  <c r="CH28" i="3" s="1"/>
  <c r="CE31" i="4"/>
  <c r="CE38" i="4" s="1"/>
  <c r="CI40" i="3"/>
  <c r="G40" i="3" s="1"/>
  <c r="G41" i="3"/>
  <c r="I3" i="62"/>
  <c r="J3" i="62" s="1"/>
  <c r="K3" i="62" s="1"/>
  <c r="L3" i="62" s="1"/>
  <c r="M3" i="62" s="1"/>
  <c r="N3" i="62" s="1"/>
  <c r="O3" i="62" s="1"/>
  <c r="P3" i="62" s="1"/>
  <c r="Q3" i="62" s="1"/>
  <c r="R3" i="62" s="1"/>
  <c r="S3" i="62" s="1"/>
  <c r="T3" i="62" s="1"/>
  <c r="U3" i="62" s="1"/>
  <c r="V3" i="62" s="1"/>
  <c r="W3" i="62" s="1"/>
  <c r="X3" i="62" s="1"/>
  <c r="Y3" i="62" s="1"/>
  <c r="Z3" i="62" s="1"/>
  <c r="AA3" i="62" s="1"/>
  <c r="AB3" i="62" s="1"/>
  <c r="AC3" i="62" s="1"/>
  <c r="AD3" i="62" s="1"/>
  <c r="AE3" i="62" s="1"/>
  <c r="AF3" i="62" s="1"/>
  <c r="AG3" i="62" s="1"/>
  <c r="AH3" i="62" s="1"/>
  <c r="AI3" i="62" s="1"/>
  <c r="AJ3" i="62" s="1"/>
  <c r="AK3" i="62" s="1"/>
  <c r="AL3" i="62" s="1"/>
  <c r="AM3" i="62" s="1"/>
  <c r="AN3" i="62" s="1"/>
  <c r="AO3" i="62" s="1"/>
  <c r="AP3" i="62" s="1"/>
  <c r="AQ3" i="62" s="1"/>
  <c r="AR3" i="62" s="1"/>
  <c r="AS3" i="62" s="1"/>
  <c r="AT3" i="62" s="1"/>
  <c r="AU3" i="62" s="1"/>
  <c r="AV3" i="62" s="1"/>
  <c r="AW3" i="62" s="1"/>
  <c r="AX3" i="62" s="1"/>
  <c r="AY3" i="62" s="1"/>
  <c r="AZ3" i="62" s="1"/>
  <c r="BA3" i="62" s="1"/>
  <c r="BB3" i="62" s="1"/>
  <c r="BC3" i="62" s="1"/>
  <c r="BD3" i="62" s="1"/>
  <c r="BE3" i="62" s="1"/>
  <c r="BF3" i="62" s="1"/>
  <c r="BG3" i="62" s="1"/>
  <c r="BH3" i="62" s="1"/>
  <c r="BI3" i="62" s="1"/>
  <c r="BJ3" i="62" s="1"/>
  <c r="BK3" i="62" s="1"/>
  <c r="BL3" i="62" s="1"/>
  <c r="BM3" i="62" s="1"/>
  <c r="BN3" i="62" s="1"/>
  <c r="BO3" i="62" s="1"/>
  <c r="BP3" i="62" s="1"/>
  <c r="BQ3" i="62" s="1"/>
  <c r="BR3" i="62" s="1"/>
  <c r="BS3" i="62" s="1"/>
  <c r="BT3" i="62" s="1"/>
  <c r="BU3" i="62" s="1"/>
  <c r="BV3" i="62" s="1"/>
  <c r="BW3" i="62" s="1"/>
  <c r="BX3" i="62" s="1"/>
  <c r="BY3" i="62" s="1"/>
  <c r="BZ3" i="62" s="1"/>
  <c r="CA3" i="62" s="1"/>
  <c r="CB3" i="62" s="1"/>
  <c r="CC3" i="62" s="1"/>
  <c r="CD3" i="62" s="1"/>
  <c r="CE3" i="62" s="1"/>
  <c r="CF3" i="62" s="1"/>
  <c r="CG3" i="62" s="1"/>
  <c r="CH3" i="62" s="1"/>
  <c r="CI3" i="62" s="1"/>
  <c r="H1" i="62"/>
  <c r="I1" i="62"/>
  <c r="J1" i="62" s="1"/>
  <c r="E15" i="105" l="1"/>
  <c r="E3" i="105"/>
  <c r="H15" i="105"/>
  <c r="J3" i="105"/>
  <c r="L15" i="105"/>
  <c r="H3" i="105"/>
  <c r="J15" i="105"/>
  <c r="CI30" i="3"/>
  <c r="CI28" i="3" s="1"/>
  <c r="CF31" i="4"/>
  <c r="G31" i="3"/>
  <c r="J52" i="62"/>
  <c r="J94" i="62"/>
  <c r="J80" i="62"/>
  <c r="J30" i="62"/>
  <c r="J93" i="62"/>
  <c r="J13" i="62"/>
  <c r="J232" i="62"/>
  <c r="J64" i="62"/>
  <c r="J57" i="62"/>
  <c r="J56" i="62"/>
  <c r="K1" i="62"/>
  <c r="L3" i="105" s="1"/>
  <c r="I52" i="62"/>
  <c r="I93" i="62"/>
  <c r="I94" i="62"/>
  <c r="I64" i="62"/>
  <c r="I57" i="62"/>
  <c r="I232" i="62"/>
  <c r="I80" i="62"/>
  <c r="I56" i="62"/>
  <c r="I58" i="62" s="1"/>
  <c r="I13" i="62"/>
  <c r="H80" i="62"/>
  <c r="H13" i="62"/>
  <c r="H94" i="62"/>
  <c r="H30" i="62"/>
  <c r="H93" i="62"/>
  <c r="H56" i="62"/>
  <c r="H232" i="62"/>
  <c r="H64" i="62"/>
  <c r="H52" i="62"/>
  <c r="H57" i="62"/>
  <c r="I30" i="62"/>
  <c r="E17" i="63"/>
  <c r="J55" i="62" l="1"/>
  <c r="N15" i="105"/>
  <c r="K108" i="3"/>
  <c r="K107" i="3" s="1"/>
  <c r="J108" i="3"/>
  <c r="J107" i="3" s="1"/>
  <c r="I108" i="3"/>
  <c r="I107" i="3" s="1"/>
  <c r="J72" i="62"/>
  <c r="J74" i="62"/>
  <c r="J70" i="62"/>
  <c r="J66" i="62"/>
  <c r="J67" i="62"/>
  <c r="J68" i="62"/>
  <c r="J69" i="62"/>
  <c r="J71" i="62"/>
  <c r="J73" i="62"/>
  <c r="I39" i="62"/>
  <c r="I36" i="62"/>
  <c r="I37" i="62"/>
  <c r="I46" i="62"/>
  <c r="I47" i="62"/>
  <c r="I34" i="62" s="1"/>
  <c r="I43" i="62"/>
  <c r="I42" i="62"/>
  <c r="I40" i="62"/>
  <c r="I45" i="62"/>
  <c r="H46" i="62"/>
  <c r="H36" i="62"/>
  <c r="H47" i="62"/>
  <c r="H37" i="62"/>
  <c r="H42" i="62"/>
  <c r="H43" i="62"/>
  <c r="H39" i="62"/>
  <c r="H45" i="62"/>
  <c r="H40" i="62"/>
  <c r="H55" i="62"/>
  <c r="H6" i="62" s="1"/>
  <c r="H67" i="62"/>
  <c r="H72" i="62"/>
  <c r="H68" i="62"/>
  <c r="H66" i="62"/>
  <c r="H74" i="62"/>
  <c r="H70" i="62"/>
  <c r="H69" i="62"/>
  <c r="H71" i="62"/>
  <c r="H73" i="62"/>
  <c r="J42" i="62"/>
  <c r="J39" i="62"/>
  <c r="J46" i="62"/>
  <c r="J47" i="62"/>
  <c r="J34" i="62" s="1"/>
  <c r="J43" i="62"/>
  <c r="J36" i="62"/>
  <c r="J37" i="62"/>
  <c r="J45" i="62"/>
  <c r="J40" i="62"/>
  <c r="D31" i="4"/>
  <c r="CF38" i="4"/>
  <c r="K52" i="62"/>
  <c r="K80" i="62"/>
  <c r="K232" i="62"/>
  <c r="K30" i="62"/>
  <c r="K64" i="62"/>
  <c r="K94" i="62"/>
  <c r="K13" i="62"/>
  <c r="K93" i="62"/>
  <c r="K56" i="62"/>
  <c r="K57" i="62"/>
  <c r="L1" i="62"/>
  <c r="N3" i="105" s="1"/>
  <c r="J58" i="62"/>
  <c r="I55" i="62"/>
  <c r="I72" i="62" s="1"/>
  <c r="E36" i="63"/>
  <c r="F36" i="63" s="1"/>
  <c r="G36" i="63" s="1"/>
  <c r="H36" i="63" s="1"/>
  <c r="I36" i="63" s="1"/>
  <c r="J36" i="63" s="1"/>
  <c r="K36" i="63" s="1"/>
  <c r="L36" i="63" s="1"/>
  <c r="M36" i="63" s="1"/>
  <c r="N36" i="63" s="1"/>
  <c r="O36" i="63" s="1"/>
  <c r="P36" i="63" s="1"/>
  <c r="Q36" i="63" s="1"/>
  <c r="R36" i="63" s="1"/>
  <c r="S36" i="63" s="1"/>
  <c r="T36" i="63" s="1"/>
  <c r="U36" i="63" s="1"/>
  <c r="V36" i="63" s="1"/>
  <c r="W36" i="63" s="1"/>
  <c r="X36" i="63" s="1"/>
  <c r="Y36" i="63" s="1"/>
  <c r="Z36" i="63" s="1"/>
  <c r="AA36" i="63" s="1"/>
  <c r="AB36" i="63" s="1"/>
  <c r="AC36" i="63" s="1"/>
  <c r="AD36" i="63" s="1"/>
  <c r="AE36" i="63" s="1"/>
  <c r="AF36" i="63" s="1"/>
  <c r="AG36" i="63" s="1"/>
  <c r="AH36" i="63" s="1"/>
  <c r="AI36" i="63" s="1"/>
  <c r="AJ36" i="63" s="1"/>
  <c r="AK36" i="63" s="1"/>
  <c r="AL36" i="63" s="1"/>
  <c r="AM36" i="63" s="1"/>
  <c r="AN36" i="63" s="1"/>
  <c r="AO36" i="63" s="1"/>
  <c r="AP36" i="63" s="1"/>
  <c r="AQ36" i="63" s="1"/>
  <c r="AR36" i="63" s="1"/>
  <c r="AS36" i="63" s="1"/>
  <c r="AT36" i="63" s="1"/>
  <c r="AU36" i="63" s="1"/>
  <c r="AV36" i="63" s="1"/>
  <c r="AW36" i="63" s="1"/>
  <c r="AX36" i="63" s="1"/>
  <c r="AY36" i="63" s="1"/>
  <c r="AZ36" i="63" s="1"/>
  <c r="BA36" i="63" s="1"/>
  <c r="BB36" i="63" s="1"/>
  <c r="BC36" i="63" s="1"/>
  <c r="BD36" i="63" s="1"/>
  <c r="BE36" i="63" s="1"/>
  <c r="BF36" i="63" s="1"/>
  <c r="BG36" i="63" s="1"/>
  <c r="BH36" i="63" s="1"/>
  <c r="BI36" i="63" s="1"/>
  <c r="BJ36" i="63" s="1"/>
  <c r="BK36" i="63" s="1"/>
  <c r="BL36" i="63" s="1"/>
  <c r="BM36" i="63" s="1"/>
  <c r="BN36" i="63" s="1"/>
  <c r="BO36" i="63" s="1"/>
  <c r="BP36" i="63" s="1"/>
  <c r="BQ36" i="63" s="1"/>
  <c r="BR36" i="63" s="1"/>
  <c r="BS36" i="63" s="1"/>
  <c r="BT36" i="63" s="1"/>
  <c r="BU36" i="63" s="1"/>
  <c r="BV36" i="63" s="1"/>
  <c r="BW36" i="63" s="1"/>
  <c r="BX36" i="63" s="1"/>
  <c r="BY36" i="63" s="1"/>
  <c r="BZ36" i="63" s="1"/>
  <c r="CA36" i="63" s="1"/>
  <c r="CB36" i="63" s="1"/>
  <c r="CC36" i="63" s="1"/>
  <c r="CD36" i="63" s="1"/>
  <c r="CE36" i="63" s="1"/>
  <c r="CF36" i="63" s="1"/>
  <c r="E83" i="63"/>
  <c r="F83" i="63" s="1"/>
  <c r="G83" i="63" s="1"/>
  <c r="H83" i="63" s="1"/>
  <c r="I83" i="63" s="1"/>
  <c r="J83" i="63" s="1"/>
  <c r="K83" i="63" s="1"/>
  <c r="L83" i="63" s="1"/>
  <c r="M83" i="63" s="1"/>
  <c r="N83" i="63" s="1"/>
  <c r="O83" i="63" s="1"/>
  <c r="P83" i="63" s="1"/>
  <c r="Q83" i="63" s="1"/>
  <c r="R83" i="63" s="1"/>
  <c r="S83" i="63" s="1"/>
  <c r="T83" i="63" s="1"/>
  <c r="U83" i="63" s="1"/>
  <c r="V83" i="63" s="1"/>
  <c r="W83" i="63" s="1"/>
  <c r="X83" i="63" s="1"/>
  <c r="Y83" i="63" s="1"/>
  <c r="Z83" i="63" s="1"/>
  <c r="AA83" i="63" s="1"/>
  <c r="AB83" i="63" s="1"/>
  <c r="AC83" i="63" s="1"/>
  <c r="AD83" i="63" s="1"/>
  <c r="AE83" i="63" s="1"/>
  <c r="AF83" i="63" s="1"/>
  <c r="AG83" i="63" s="1"/>
  <c r="AH83" i="63" s="1"/>
  <c r="AI83" i="63" s="1"/>
  <c r="AJ83" i="63" s="1"/>
  <c r="AK83" i="63" s="1"/>
  <c r="AL83" i="63" s="1"/>
  <c r="AM83" i="63" s="1"/>
  <c r="AN83" i="63" s="1"/>
  <c r="AO83" i="63" s="1"/>
  <c r="AP83" i="63" s="1"/>
  <c r="AQ83" i="63" s="1"/>
  <c r="AR83" i="63" s="1"/>
  <c r="AS83" i="63" s="1"/>
  <c r="AT83" i="63" s="1"/>
  <c r="AU83" i="63" s="1"/>
  <c r="AV83" i="63" s="1"/>
  <c r="AW83" i="63" s="1"/>
  <c r="AX83" i="63" s="1"/>
  <c r="AY83" i="63" s="1"/>
  <c r="AZ83" i="63" s="1"/>
  <c r="BA83" i="63" s="1"/>
  <c r="BB83" i="63" s="1"/>
  <c r="BC83" i="63" s="1"/>
  <c r="BD83" i="63" s="1"/>
  <c r="BE83" i="63" s="1"/>
  <c r="BF83" i="63" s="1"/>
  <c r="BG83" i="63" s="1"/>
  <c r="BH83" i="63" s="1"/>
  <c r="BI83" i="63" s="1"/>
  <c r="BJ83" i="63" s="1"/>
  <c r="BK83" i="63" s="1"/>
  <c r="BL83" i="63" s="1"/>
  <c r="BM83" i="63" s="1"/>
  <c r="BN83" i="63" s="1"/>
  <c r="BO83" i="63" s="1"/>
  <c r="BP83" i="63" s="1"/>
  <c r="BQ83" i="63" s="1"/>
  <c r="BR83" i="63" s="1"/>
  <c r="BS83" i="63" s="1"/>
  <c r="BT83" i="63" s="1"/>
  <c r="BU83" i="63" s="1"/>
  <c r="BV83" i="63" s="1"/>
  <c r="BW83" i="63" s="1"/>
  <c r="BX83" i="63" s="1"/>
  <c r="BY83" i="63" s="1"/>
  <c r="BZ83" i="63" s="1"/>
  <c r="CA83" i="63" s="1"/>
  <c r="CB83" i="63" s="1"/>
  <c r="CC83" i="63" s="1"/>
  <c r="CD83" i="63" s="1"/>
  <c r="CE83" i="63" s="1"/>
  <c r="CF83" i="63" s="1"/>
  <c r="E30" i="63"/>
  <c r="F30" i="63" s="1"/>
  <c r="G30" i="63" s="1"/>
  <c r="H30" i="63" s="1"/>
  <c r="I30" i="63" s="1"/>
  <c r="J30" i="63" s="1"/>
  <c r="K30" i="63" s="1"/>
  <c r="L30" i="63" s="1"/>
  <c r="M30" i="63" s="1"/>
  <c r="N30" i="63" s="1"/>
  <c r="O30" i="63" s="1"/>
  <c r="P30" i="63" s="1"/>
  <c r="Q30" i="63" s="1"/>
  <c r="R30" i="63" s="1"/>
  <c r="S30" i="63" s="1"/>
  <c r="T30" i="63" s="1"/>
  <c r="U30" i="63" s="1"/>
  <c r="V30" i="63" s="1"/>
  <c r="W30" i="63" s="1"/>
  <c r="X30" i="63" s="1"/>
  <c r="Y30" i="63" s="1"/>
  <c r="Z30" i="63" s="1"/>
  <c r="AA30" i="63" s="1"/>
  <c r="AB30" i="63" s="1"/>
  <c r="AC30" i="63" s="1"/>
  <c r="AD30" i="63" s="1"/>
  <c r="AE30" i="63" s="1"/>
  <c r="AF30" i="63" s="1"/>
  <c r="AG30" i="63" s="1"/>
  <c r="AH30" i="63" s="1"/>
  <c r="AI30" i="63" s="1"/>
  <c r="AJ30" i="63" s="1"/>
  <c r="AK30" i="63" s="1"/>
  <c r="AL30" i="63" s="1"/>
  <c r="AM30" i="63" s="1"/>
  <c r="AN30" i="63" s="1"/>
  <c r="AO30" i="63" s="1"/>
  <c r="AP30" i="63" s="1"/>
  <c r="AQ30" i="63" s="1"/>
  <c r="AR30" i="63" s="1"/>
  <c r="AS30" i="63" s="1"/>
  <c r="AT30" i="63" s="1"/>
  <c r="AU30" i="63" s="1"/>
  <c r="AV30" i="63" s="1"/>
  <c r="AW30" i="63" s="1"/>
  <c r="AX30" i="63" s="1"/>
  <c r="AY30" i="63" s="1"/>
  <c r="AZ30" i="63" s="1"/>
  <c r="BA30" i="63" s="1"/>
  <c r="BB30" i="63" s="1"/>
  <c r="BC30" i="63" s="1"/>
  <c r="BD30" i="63" s="1"/>
  <c r="BE30" i="63" s="1"/>
  <c r="BF30" i="63" s="1"/>
  <c r="BG30" i="63" s="1"/>
  <c r="BH30" i="63" s="1"/>
  <c r="BI30" i="63" s="1"/>
  <c r="BJ30" i="63" s="1"/>
  <c r="BK30" i="63" s="1"/>
  <c r="BL30" i="63" s="1"/>
  <c r="BM30" i="63" s="1"/>
  <c r="BN30" i="63" s="1"/>
  <c r="BO30" i="63" s="1"/>
  <c r="BP30" i="63" s="1"/>
  <c r="BQ30" i="63" s="1"/>
  <c r="BR30" i="63" s="1"/>
  <c r="BS30" i="63" s="1"/>
  <c r="BT30" i="63" s="1"/>
  <c r="BU30" i="63" s="1"/>
  <c r="BV30" i="63" s="1"/>
  <c r="BW30" i="63" s="1"/>
  <c r="BX30" i="63" s="1"/>
  <c r="BY30" i="63" s="1"/>
  <c r="BZ30" i="63" s="1"/>
  <c r="CA30" i="63" s="1"/>
  <c r="CB30" i="63" s="1"/>
  <c r="CC30" i="63" s="1"/>
  <c r="CD30" i="63" s="1"/>
  <c r="CE30" i="63" s="1"/>
  <c r="CF30" i="63" s="1"/>
  <c r="E51" i="63"/>
  <c r="E94" i="63"/>
  <c r="F17" i="63"/>
  <c r="H58" i="62"/>
  <c r="I68" i="62" l="1"/>
  <c r="I71" i="62"/>
  <c r="I67" i="62"/>
  <c r="I70" i="62"/>
  <c r="I74" i="62"/>
  <c r="I73" i="62"/>
  <c r="I66" i="62"/>
  <c r="I69" i="62"/>
  <c r="L108" i="3"/>
  <c r="L107" i="3" s="1"/>
  <c r="J33" i="62"/>
  <c r="G32" i="63" s="1"/>
  <c r="I44" i="62"/>
  <c r="I33" i="62"/>
  <c r="F32" i="63" s="1"/>
  <c r="K55" i="62"/>
  <c r="I41" i="62"/>
  <c r="J41" i="62"/>
  <c r="H44" i="62"/>
  <c r="H32" i="62"/>
  <c r="H35" i="62"/>
  <c r="K66" i="62"/>
  <c r="K67" i="62"/>
  <c r="K68" i="62"/>
  <c r="K72" i="62"/>
  <c r="K74" i="62"/>
  <c r="K70" i="62"/>
  <c r="K69" i="62"/>
  <c r="K71" i="62"/>
  <c r="K73" i="62"/>
  <c r="J32" i="62"/>
  <c r="J35" i="62"/>
  <c r="H38" i="62"/>
  <c r="K42" i="62"/>
  <c r="K36" i="62"/>
  <c r="K47" i="62"/>
  <c r="K34" i="62" s="1"/>
  <c r="K40" i="62"/>
  <c r="K37" i="62"/>
  <c r="K45" i="62"/>
  <c r="K46" i="62"/>
  <c r="K43" i="62"/>
  <c r="K39" i="62"/>
  <c r="K58" i="62"/>
  <c r="H41" i="62"/>
  <c r="I35" i="62"/>
  <c r="I32" i="62"/>
  <c r="H33" i="62"/>
  <c r="I38" i="62"/>
  <c r="J44" i="62"/>
  <c r="J38" i="62"/>
  <c r="H34" i="62"/>
  <c r="G17" i="63"/>
  <c r="F94" i="63"/>
  <c r="L232" i="62"/>
  <c r="L13" i="62"/>
  <c r="L52" i="62"/>
  <c r="L64" i="62"/>
  <c r="L80" i="62"/>
  <c r="L93" i="62"/>
  <c r="L94" i="62"/>
  <c r="M108" i="3" s="1"/>
  <c r="L30" i="62"/>
  <c r="L57" i="62"/>
  <c r="L56" i="62"/>
  <c r="M1" i="62"/>
  <c r="F51" i="63"/>
  <c r="G51" i="63" s="1"/>
  <c r="H51" i="63" s="1"/>
  <c r="I51" i="63" s="1"/>
  <c r="J51" i="63" s="1"/>
  <c r="K51" i="63" s="1"/>
  <c r="L51" i="63" s="1"/>
  <c r="M51" i="63" s="1"/>
  <c r="N51" i="63" s="1"/>
  <c r="O51" i="63" s="1"/>
  <c r="P51" i="63" s="1"/>
  <c r="Q51" i="63" s="1"/>
  <c r="R51" i="63" s="1"/>
  <c r="S51" i="63" s="1"/>
  <c r="T51" i="63" s="1"/>
  <c r="U51" i="63" s="1"/>
  <c r="V51" i="63" s="1"/>
  <c r="W51" i="63" s="1"/>
  <c r="X51" i="63" s="1"/>
  <c r="Y51" i="63" s="1"/>
  <c r="Z51" i="63" s="1"/>
  <c r="AA51" i="63" s="1"/>
  <c r="AB51" i="63" s="1"/>
  <c r="AC51" i="63" s="1"/>
  <c r="AD51" i="63" s="1"/>
  <c r="AE51" i="63" s="1"/>
  <c r="AF51" i="63" s="1"/>
  <c r="AG51" i="63" s="1"/>
  <c r="AH51" i="63" s="1"/>
  <c r="AI51" i="63" s="1"/>
  <c r="AJ51" i="63" s="1"/>
  <c r="AK51" i="63" s="1"/>
  <c r="AL51" i="63" s="1"/>
  <c r="AM51" i="63" s="1"/>
  <c r="AN51" i="63" s="1"/>
  <c r="AO51" i="63" s="1"/>
  <c r="AP51" i="63" s="1"/>
  <c r="AQ51" i="63" s="1"/>
  <c r="AR51" i="63" s="1"/>
  <c r="AS51" i="63" s="1"/>
  <c r="AT51" i="63" s="1"/>
  <c r="AU51" i="63" s="1"/>
  <c r="AV51" i="63" s="1"/>
  <c r="AW51" i="63" s="1"/>
  <c r="AX51" i="63" s="1"/>
  <c r="AY51" i="63" s="1"/>
  <c r="AZ51" i="63" s="1"/>
  <c r="BA51" i="63" s="1"/>
  <c r="BB51" i="63" s="1"/>
  <c r="BC51" i="63" s="1"/>
  <c r="BD51" i="63" s="1"/>
  <c r="BE51" i="63" s="1"/>
  <c r="BF51" i="63" s="1"/>
  <c r="BG51" i="63" s="1"/>
  <c r="BH51" i="63" s="1"/>
  <c r="BI51" i="63" s="1"/>
  <c r="BJ51" i="63" s="1"/>
  <c r="BK51" i="63" s="1"/>
  <c r="BL51" i="63" s="1"/>
  <c r="BM51" i="63" s="1"/>
  <c r="BN51" i="63" s="1"/>
  <c r="BO51" i="63" s="1"/>
  <c r="BP51" i="63" s="1"/>
  <c r="BQ51" i="63" s="1"/>
  <c r="BR51" i="63" s="1"/>
  <c r="BS51" i="63" s="1"/>
  <c r="BT51" i="63" s="1"/>
  <c r="BU51" i="63" s="1"/>
  <c r="BV51" i="63" s="1"/>
  <c r="BW51" i="63" s="1"/>
  <c r="BX51" i="63" s="1"/>
  <c r="BY51" i="63" s="1"/>
  <c r="BZ51" i="63" s="1"/>
  <c r="CA51" i="63" s="1"/>
  <c r="CB51" i="63" s="1"/>
  <c r="CC51" i="63" s="1"/>
  <c r="CD51" i="63" s="1"/>
  <c r="CE51" i="63" s="1"/>
  <c r="CF51" i="63" s="1"/>
  <c r="L58" i="62" l="1"/>
  <c r="M107" i="3"/>
  <c r="K38" i="62"/>
  <c r="E32" i="63"/>
  <c r="K32" i="62"/>
  <c r="K35" i="62"/>
  <c r="G31" i="63"/>
  <c r="J31" i="62"/>
  <c r="J29" i="62" s="1"/>
  <c r="E31" i="63"/>
  <c r="E38" i="63" s="1"/>
  <c r="H31" i="62"/>
  <c r="F31" i="63"/>
  <c r="F38" i="63" s="1"/>
  <c r="I31" i="62"/>
  <c r="I29" i="62" s="1"/>
  <c r="K41" i="62"/>
  <c r="L43" i="62"/>
  <c r="L47" i="62"/>
  <c r="L34" i="62" s="1"/>
  <c r="L42" i="62"/>
  <c r="L39" i="62"/>
  <c r="L37" i="62"/>
  <c r="L40" i="62"/>
  <c r="L36" i="62"/>
  <c r="L45" i="62"/>
  <c r="L46" i="62"/>
  <c r="K44" i="62"/>
  <c r="K33" i="62"/>
  <c r="H32" i="63" s="1"/>
  <c r="G94" i="63"/>
  <c r="M52" i="62"/>
  <c r="M93" i="62"/>
  <c r="M232" i="62"/>
  <c r="M64" i="62"/>
  <c r="M30" i="62"/>
  <c r="M13" i="62"/>
  <c r="M80" i="62"/>
  <c r="M94" i="62"/>
  <c r="N108" i="3" s="1"/>
  <c r="M56" i="62"/>
  <c r="M57" i="62"/>
  <c r="N1" i="62"/>
  <c r="L55" i="62"/>
  <c r="L72" i="62" s="1"/>
  <c r="H17" i="63"/>
  <c r="G38" i="63" l="1"/>
  <c r="N107" i="3"/>
  <c r="M55" i="62"/>
  <c r="M45" i="62"/>
  <c r="M40" i="62"/>
  <c r="M47" i="62"/>
  <c r="M43" i="62"/>
  <c r="M37" i="62"/>
  <c r="M42" i="62"/>
  <c r="M39" i="62"/>
  <c r="M36" i="62"/>
  <c r="M46" i="62"/>
  <c r="L32" i="62"/>
  <c r="L35" i="62"/>
  <c r="H31" i="63"/>
  <c r="H38" i="63" s="1"/>
  <c r="K31" i="62"/>
  <c r="K29" i="62" s="1"/>
  <c r="L67" i="62"/>
  <c r="M68" i="62"/>
  <c r="M67" i="62"/>
  <c r="M72" i="62"/>
  <c r="M74" i="62"/>
  <c r="M66" i="62"/>
  <c r="M70" i="62"/>
  <c r="M71" i="62"/>
  <c r="M69" i="62"/>
  <c r="M73" i="62"/>
  <c r="H29" i="62"/>
  <c r="G4" i="62" s="1"/>
  <c r="H52" i="63" s="1"/>
  <c r="K233" i="62" s="1"/>
  <c r="K234" i="62" s="1"/>
  <c r="G77" i="62" a="1"/>
  <c r="G77" i="62" s="1"/>
  <c r="L73" i="62"/>
  <c r="L68" i="62"/>
  <c r="L33" i="62"/>
  <c r="I32" i="63" s="1"/>
  <c r="L69" i="62"/>
  <c r="L70" i="62"/>
  <c r="L38" i="62"/>
  <c r="L71" i="62"/>
  <c r="L66" i="62"/>
  <c r="L41" i="62"/>
  <c r="L74" i="62"/>
  <c r="L44" i="62"/>
  <c r="I17" i="63"/>
  <c r="N30" i="62"/>
  <c r="N93" i="62"/>
  <c r="N52" i="62"/>
  <c r="N80" i="62"/>
  <c r="N57" i="62"/>
  <c r="N94" i="62"/>
  <c r="N56" i="62"/>
  <c r="N64" i="62"/>
  <c r="N232" i="62"/>
  <c r="N13" i="62"/>
  <c r="O1" i="62"/>
  <c r="M58" i="62"/>
  <c r="H94" i="63"/>
  <c r="M33" i="62" l="1"/>
  <c r="J32" i="63" s="1"/>
  <c r="M38" i="62"/>
  <c r="N76" i="62"/>
  <c r="N86" i="62" s="1"/>
  <c r="N72" i="62"/>
  <c r="N68" i="62"/>
  <c r="N66" i="62"/>
  <c r="N74" i="62"/>
  <c r="N70" i="62"/>
  <c r="N67" i="62"/>
  <c r="N69" i="62"/>
  <c r="N71" i="62"/>
  <c r="N73" i="62"/>
  <c r="M44" i="62"/>
  <c r="N42" i="62"/>
  <c r="N45" i="62"/>
  <c r="N46" i="62"/>
  <c r="N37" i="62"/>
  <c r="N47" i="62"/>
  <c r="N34" i="62" s="1"/>
  <c r="N40" i="62"/>
  <c r="N39" i="62"/>
  <c r="N36" i="62"/>
  <c r="N43" i="62"/>
  <c r="M41" i="62"/>
  <c r="J76" i="62"/>
  <c r="K76" i="62"/>
  <c r="H76" i="62"/>
  <c r="I76" i="62"/>
  <c r="L76" i="62"/>
  <c r="N55" i="62"/>
  <c r="E52" i="63"/>
  <c r="H233" i="62" s="1"/>
  <c r="H234" i="62" s="1"/>
  <c r="G5" i="62"/>
  <c r="F52" i="63"/>
  <c r="I233" i="62" s="1"/>
  <c r="I234" i="62" s="1"/>
  <c r="G52" i="63"/>
  <c r="J233" i="62" s="1"/>
  <c r="J234" i="62" s="1"/>
  <c r="M76" i="62"/>
  <c r="I31" i="63"/>
  <c r="I38" i="63" s="1"/>
  <c r="L31" i="62"/>
  <c r="M34" i="62"/>
  <c r="M35" i="62"/>
  <c r="M32" i="62"/>
  <c r="O13" i="62"/>
  <c r="O52" i="62"/>
  <c r="O64" i="62"/>
  <c r="O30" i="62"/>
  <c r="O57" i="62"/>
  <c r="O56" i="62"/>
  <c r="O232" i="62"/>
  <c r="O93" i="62"/>
  <c r="O80" i="62"/>
  <c r="O94" i="62"/>
  <c r="P1" i="62"/>
  <c r="I52" i="63"/>
  <c r="L233" i="62" s="1"/>
  <c r="L234" i="62" s="1"/>
  <c r="J17" i="63"/>
  <c r="N58" i="62"/>
  <c r="I94" i="63"/>
  <c r="AB19" i="90" l="1"/>
  <c r="N85" i="62"/>
  <c r="K22" i="63" s="1"/>
  <c r="K46" i="63"/>
  <c r="N84" i="62"/>
  <c r="K21" i="63" s="1"/>
  <c r="N83" i="62"/>
  <c r="K20" i="63" s="1"/>
  <c r="N88" i="62"/>
  <c r="K25" i="63" s="1"/>
  <c r="K97" i="63"/>
  <c r="N81" i="62"/>
  <c r="K18" i="63" s="1"/>
  <c r="N82" i="62"/>
  <c r="K19" i="63" s="1"/>
  <c r="N87" i="62"/>
  <c r="K24" i="63" s="1"/>
  <c r="K33" i="63"/>
  <c r="N44" i="62"/>
  <c r="O55" i="62"/>
  <c r="N41" i="62"/>
  <c r="E33" i="63"/>
  <c r="H87" i="62"/>
  <c r="E24" i="63" s="1"/>
  <c r="H88" i="62"/>
  <c r="E25" i="63" s="1"/>
  <c r="E97" i="63"/>
  <c r="E46" i="63"/>
  <c r="H84" i="62"/>
  <c r="E21" i="63" s="1"/>
  <c r="H86" i="62"/>
  <c r="E23" i="63" s="1"/>
  <c r="H81" i="62"/>
  <c r="H82" i="62"/>
  <c r="E19" i="63" s="1"/>
  <c r="H83" i="62"/>
  <c r="E20" i="63" s="1"/>
  <c r="H85" i="62"/>
  <c r="E22" i="63" s="1"/>
  <c r="N35" i="62"/>
  <c r="N32" i="62"/>
  <c r="O39" i="62"/>
  <c r="O37" i="62"/>
  <c r="O45" i="62"/>
  <c r="O46" i="62"/>
  <c r="O47" i="62"/>
  <c r="O43" i="62"/>
  <c r="O36" i="62"/>
  <c r="O42" i="62"/>
  <c r="O40" i="62"/>
  <c r="J31" i="63"/>
  <c r="J38" i="63" s="1"/>
  <c r="M31" i="62"/>
  <c r="M29" i="62" s="1"/>
  <c r="K83" i="62"/>
  <c r="H20" i="63" s="1"/>
  <c r="K85" i="62"/>
  <c r="H22" i="63" s="1"/>
  <c r="K88" i="62"/>
  <c r="H25" i="63" s="1"/>
  <c r="H46" i="63"/>
  <c r="H97" i="63"/>
  <c r="H57" i="63" s="1"/>
  <c r="K86" i="62"/>
  <c r="H23" i="63" s="1"/>
  <c r="K81" i="62"/>
  <c r="K87" i="62"/>
  <c r="H24" i="63" s="1"/>
  <c r="H33" i="63"/>
  <c r="K82" i="62"/>
  <c r="H19" i="63" s="1"/>
  <c r="K84" i="62"/>
  <c r="H21" i="63" s="1"/>
  <c r="N38" i="62"/>
  <c r="O76" i="62"/>
  <c r="O86" i="62" s="1"/>
  <c r="L23" i="63" s="1"/>
  <c r="O66" i="62"/>
  <c r="O74" i="62"/>
  <c r="O70" i="62"/>
  <c r="O67" i="62"/>
  <c r="O69" i="62"/>
  <c r="O72" i="62"/>
  <c r="O68" i="62"/>
  <c r="O71" i="62"/>
  <c r="O73" i="62"/>
  <c r="L29" i="62"/>
  <c r="J84" i="62"/>
  <c r="G21" i="63" s="1"/>
  <c r="G33" i="63"/>
  <c r="J82" i="62"/>
  <c r="G19" i="63" s="1"/>
  <c r="J86" i="62"/>
  <c r="G23" i="63" s="1"/>
  <c r="G97" i="63"/>
  <c r="G57" i="63" s="1"/>
  <c r="G46" i="63"/>
  <c r="J83" i="62"/>
  <c r="G20" i="63" s="1"/>
  <c r="J88" i="62"/>
  <c r="G25" i="63" s="1"/>
  <c r="J81" i="62"/>
  <c r="J87" i="62"/>
  <c r="G24" i="63" s="1"/>
  <c r="J85" i="62"/>
  <c r="G22" i="63" s="1"/>
  <c r="M84" i="62"/>
  <c r="J21" i="63" s="1"/>
  <c r="J33" i="63"/>
  <c r="J46" i="63"/>
  <c r="M83" i="62"/>
  <c r="J20" i="63" s="1"/>
  <c r="M81" i="62"/>
  <c r="M86" i="62"/>
  <c r="J23" i="63" s="1"/>
  <c r="J97" i="63"/>
  <c r="M85" i="62"/>
  <c r="J22" i="63" s="1"/>
  <c r="M87" i="62"/>
  <c r="J24" i="63" s="1"/>
  <c r="M82" i="62"/>
  <c r="J19" i="63" s="1"/>
  <c r="M88" i="62"/>
  <c r="J25" i="63" s="1"/>
  <c r="I97" i="63"/>
  <c r="I57" i="63" s="1"/>
  <c r="L85" i="62"/>
  <c r="I22" i="63" s="1"/>
  <c r="I46" i="63"/>
  <c r="L84" i="62"/>
  <c r="I21" i="63" s="1"/>
  <c r="L86" i="62"/>
  <c r="I23" i="63" s="1"/>
  <c r="L88" i="62"/>
  <c r="I25" i="63" s="1"/>
  <c r="L82" i="62"/>
  <c r="I19" i="63" s="1"/>
  <c r="I33" i="63"/>
  <c r="L83" i="62"/>
  <c r="I20" i="63" s="1"/>
  <c r="L87" i="62"/>
  <c r="I24" i="63" s="1"/>
  <c r="L81" i="62"/>
  <c r="N33" i="62"/>
  <c r="F33" i="63"/>
  <c r="F46" i="63"/>
  <c r="I84" i="62"/>
  <c r="F21" i="63" s="1"/>
  <c r="I82" i="62"/>
  <c r="F19" i="63" s="1"/>
  <c r="I86" i="62"/>
  <c r="F23" i="63" s="1"/>
  <c r="I85" i="62"/>
  <c r="F22" i="63" s="1"/>
  <c r="I83" i="62"/>
  <c r="F20" i="63" s="1"/>
  <c r="I81" i="62"/>
  <c r="I87" i="62"/>
  <c r="F24" i="63" s="1"/>
  <c r="F97" i="63"/>
  <c r="F57" i="63" s="1"/>
  <c r="I88" i="62"/>
  <c r="F25" i="63" s="1"/>
  <c r="J94" i="63"/>
  <c r="P93" i="62"/>
  <c r="P30" i="62"/>
  <c r="P64" i="62"/>
  <c r="P52" i="62"/>
  <c r="P57" i="62"/>
  <c r="P232" i="62"/>
  <c r="P56" i="62"/>
  <c r="P13" i="62"/>
  <c r="P80" i="62"/>
  <c r="P94" i="62"/>
  <c r="Q1" i="62"/>
  <c r="K23" i="63"/>
  <c r="J52" i="63"/>
  <c r="M233" i="62" s="1"/>
  <c r="M234" i="62" s="1"/>
  <c r="K17" i="63"/>
  <c r="O58" i="62"/>
  <c r="J57" i="63" l="1"/>
  <c r="O85" i="62"/>
  <c r="L22" i="63" s="1"/>
  <c r="L46" i="63"/>
  <c r="K45" i="63"/>
  <c r="N89" i="62"/>
  <c r="L97" i="63"/>
  <c r="L33" i="63"/>
  <c r="O82" i="62"/>
  <c r="L19" i="63" s="1"/>
  <c r="O87" i="62"/>
  <c r="L24" i="63" s="1"/>
  <c r="O84" i="62"/>
  <c r="L21" i="63" s="1"/>
  <c r="O81" i="62"/>
  <c r="L18" i="63" s="1"/>
  <c r="O83" i="62"/>
  <c r="L20" i="63" s="1"/>
  <c r="I45" i="63"/>
  <c r="O88" i="62"/>
  <c r="L25" i="63" s="1"/>
  <c r="P58" i="62"/>
  <c r="O44" i="62"/>
  <c r="K32" i="63"/>
  <c r="J18" i="63"/>
  <c r="M89" i="62"/>
  <c r="G34" i="63"/>
  <c r="G45" i="63"/>
  <c r="H45" i="63"/>
  <c r="H34" i="63"/>
  <c r="P76" i="62"/>
  <c r="P88" i="62" s="1"/>
  <c r="P66" i="62"/>
  <c r="P67" i="62"/>
  <c r="P68" i="62"/>
  <c r="P72" i="62"/>
  <c r="P74" i="62"/>
  <c r="P70" i="62"/>
  <c r="P69" i="62"/>
  <c r="P71" i="62"/>
  <c r="P73" i="62"/>
  <c r="L89" i="62"/>
  <c r="I18" i="63"/>
  <c r="O41" i="62"/>
  <c r="O33" i="62"/>
  <c r="L32" i="63" s="1"/>
  <c r="P42" i="62"/>
  <c r="P45" i="62"/>
  <c r="P43" i="62"/>
  <c r="P39" i="62"/>
  <c r="P37" i="62"/>
  <c r="P46" i="62"/>
  <c r="P47" i="62"/>
  <c r="P34" i="62" s="1"/>
  <c r="P36" i="62"/>
  <c r="P40" i="62"/>
  <c r="F18" i="63"/>
  <c r="I89" i="62"/>
  <c r="H18" i="63"/>
  <c r="K89" i="62"/>
  <c r="O32" i="62"/>
  <c r="O35" i="62"/>
  <c r="O38" i="62"/>
  <c r="E39" i="63"/>
  <c r="E57" i="63"/>
  <c r="E58" i="63" s="1"/>
  <c r="F58" i="63" s="1"/>
  <c r="G58" i="63" s="1"/>
  <c r="H58" i="63" s="1"/>
  <c r="I58" i="63" s="1"/>
  <c r="F34" i="63"/>
  <c r="F45" i="63"/>
  <c r="J45" i="63"/>
  <c r="O34" i="62"/>
  <c r="H89" i="62"/>
  <c r="E18" i="63"/>
  <c r="I34" i="63"/>
  <c r="G18" i="63"/>
  <c r="J89" i="62"/>
  <c r="J34" i="63"/>
  <c r="K31" i="63"/>
  <c r="N31" i="62"/>
  <c r="E45" i="63"/>
  <c r="E34" i="63"/>
  <c r="K52" i="63"/>
  <c r="N233" i="62" s="1"/>
  <c r="N234" i="62" s="1"/>
  <c r="L17" i="63"/>
  <c r="K94" i="63"/>
  <c r="P55" i="62"/>
  <c r="K28" i="63" a="1"/>
  <c r="K28" i="63" s="1"/>
  <c r="K27" i="63" a="1"/>
  <c r="K27" i="63" s="1"/>
  <c r="K26" i="63"/>
  <c r="W8" i="106" s="1"/>
  <c r="Q30" i="62"/>
  <c r="Q80" i="62"/>
  <c r="Q52" i="62"/>
  <c r="Q57" i="62"/>
  <c r="Q232" i="62"/>
  <c r="Q94" i="62"/>
  <c r="Q64" i="62"/>
  <c r="Q56" i="62"/>
  <c r="Q93" i="62"/>
  <c r="Q13" i="62"/>
  <c r="R1" i="62"/>
  <c r="J58" i="63" l="1"/>
  <c r="L45" i="63"/>
  <c r="P81" i="62"/>
  <c r="M18" i="63" s="1"/>
  <c r="P83" i="62"/>
  <c r="M20" i="63" s="1"/>
  <c r="P82" i="62"/>
  <c r="M19" i="63" s="1"/>
  <c r="P85" i="62"/>
  <c r="M22" i="63" s="1"/>
  <c r="P84" i="62"/>
  <c r="M21" i="63" s="1"/>
  <c r="P86" i="62"/>
  <c r="M23" i="63" s="1"/>
  <c r="M97" i="63"/>
  <c r="M46" i="63"/>
  <c r="P87" i="62"/>
  <c r="M24" i="63" s="1"/>
  <c r="K38" i="63"/>
  <c r="O89" i="62"/>
  <c r="M33" i="63"/>
  <c r="J98" i="63"/>
  <c r="J65" i="63"/>
  <c r="H27" i="63" a="1"/>
  <c r="H27" i="63" s="1"/>
  <c r="H48" i="63" s="1"/>
  <c r="H26" i="63"/>
  <c r="H28" i="63" a="1"/>
  <c r="H28" i="63" s="1"/>
  <c r="E41" i="63"/>
  <c r="E42" i="63" s="1"/>
  <c r="F39" i="63"/>
  <c r="G39" i="63" s="1"/>
  <c r="H39" i="63" s="1"/>
  <c r="I39" i="63" s="1"/>
  <c r="J39" i="63" s="1"/>
  <c r="P33" i="62"/>
  <c r="M32" i="63" s="1"/>
  <c r="G98" i="63"/>
  <c r="G65" i="63"/>
  <c r="E65" i="63"/>
  <c r="E98" i="63"/>
  <c r="G27" i="63" a="1"/>
  <c r="G27" i="63" s="1"/>
  <c r="G26" i="63"/>
  <c r="S8" i="106" s="1"/>
  <c r="G28" i="63" a="1"/>
  <c r="G28" i="63" s="1"/>
  <c r="F26" i="63"/>
  <c r="F28" i="63" a="1"/>
  <c r="F28" i="63" s="1"/>
  <c r="F27" i="63" a="1"/>
  <c r="F27" i="63" s="1"/>
  <c r="P38" i="62"/>
  <c r="I98" i="63"/>
  <c r="I65" i="63"/>
  <c r="J26" i="63"/>
  <c r="J27" i="63" a="1"/>
  <c r="J27" i="63" s="1"/>
  <c r="J48" i="63" s="1"/>
  <c r="J28" i="63" a="1"/>
  <c r="J28" i="63" s="1"/>
  <c r="Q58" i="62"/>
  <c r="N29" i="62"/>
  <c r="E26" i="63"/>
  <c r="Q8" i="106" s="1"/>
  <c r="E27" i="63" a="1"/>
  <c r="E27" i="63" s="1"/>
  <c r="E28" i="63" a="1"/>
  <c r="E28" i="63" s="1"/>
  <c r="L31" i="63"/>
  <c r="L38" i="63" s="1"/>
  <c r="O31" i="62"/>
  <c r="O29" i="62" s="1"/>
  <c r="P32" i="62"/>
  <c r="P35" i="62"/>
  <c r="P44" i="62"/>
  <c r="I28" i="63" a="1"/>
  <c r="I28" i="63" s="1"/>
  <c r="I26" i="63"/>
  <c r="I27" i="63" a="1"/>
  <c r="I27" i="63" s="1"/>
  <c r="I48" i="63" s="1"/>
  <c r="H65" i="63"/>
  <c r="H98" i="63"/>
  <c r="Q76" i="62"/>
  <c r="Q83" i="62" s="1"/>
  <c r="N20" i="63" s="1"/>
  <c r="Q66" i="62"/>
  <c r="Q67" i="62"/>
  <c r="Q68" i="62"/>
  <c r="Q72" i="62"/>
  <c r="Q74" i="62"/>
  <c r="Q70" i="62"/>
  <c r="Q71" i="62"/>
  <c r="Q73" i="62"/>
  <c r="Q69" i="62"/>
  <c r="Q43" i="62"/>
  <c r="Q39" i="62"/>
  <c r="Q42" i="62"/>
  <c r="Q40" i="62"/>
  <c r="Q36" i="62"/>
  <c r="Q47" i="62"/>
  <c r="Q37" i="62"/>
  <c r="Q45" i="62"/>
  <c r="Q46" i="62"/>
  <c r="K57" i="63"/>
  <c r="K58" i="63" s="1"/>
  <c r="K34" i="63"/>
  <c r="F98" i="63"/>
  <c r="F65" i="63"/>
  <c r="P41" i="62"/>
  <c r="K85" i="63"/>
  <c r="R13" i="62"/>
  <c r="R93" i="62"/>
  <c r="R232" i="62"/>
  <c r="R64" i="62"/>
  <c r="R94" i="62"/>
  <c r="R30" i="62"/>
  <c r="R56" i="62"/>
  <c r="R57" i="62"/>
  <c r="R80" i="62"/>
  <c r="R52" i="62"/>
  <c r="S1" i="62"/>
  <c r="K48" i="63"/>
  <c r="Q55" i="62"/>
  <c r="L94" i="63"/>
  <c r="L52" i="63"/>
  <c r="O233" i="62" s="1"/>
  <c r="O234" i="62" s="1"/>
  <c r="M17" i="63"/>
  <c r="M25" i="63"/>
  <c r="L28" i="63" a="1"/>
  <c r="L28" i="63" s="1"/>
  <c r="L27" i="63" a="1"/>
  <c r="L27" i="63" s="1"/>
  <c r="L26" i="63"/>
  <c r="X8" i="106" s="1"/>
  <c r="J85" i="63" l="1"/>
  <c r="V8" i="106"/>
  <c r="F85" i="63"/>
  <c r="R8" i="106"/>
  <c r="H85" i="63"/>
  <c r="T8" i="106"/>
  <c r="I85" i="63"/>
  <c r="U8" i="106"/>
  <c r="R58" i="62"/>
  <c r="P89" i="62"/>
  <c r="M45" i="63"/>
  <c r="K39" i="63"/>
  <c r="L39" i="63" s="1"/>
  <c r="F41" i="63"/>
  <c r="F42" i="63" s="1"/>
  <c r="G41" i="63" s="1"/>
  <c r="G47" i="63" s="1"/>
  <c r="G49" i="63" s="1"/>
  <c r="G84" i="63" s="1"/>
  <c r="G88" i="63" s="1"/>
  <c r="N97" i="63"/>
  <c r="Q86" i="62"/>
  <c r="N23" i="63" s="1"/>
  <c r="N33" i="63"/>
  <c r="N46" i="63"/>
  <c r="Q84" i="62"/>
  <c r="N21" i="63" s="1"/>
  <c r="Q88" i="62"/>
  <c r="N25" i="63" s="1"/>
  <c r="Q85" i="62"/>
  <c r="N22" i="63" s="1"/>
  <c r="Q81" i="62"/>
  <c r="Q82" i="62"/>
  <c r="N19" i="63" s="1"/>
  <c r="Q44" i="62"/>
  <c r="Q38" i="62"/>
  <c r="Q87" i="62"/>
  <c r="N24" i="63" s="1"/>
  <c r="Q33" i="62"/>
  <c r="N32" i="63" s="1"/>
  <c r="Q41" i="62"/>
  <c r="R45" i="62"/>
  <c r="R46" i="62"/>
  <c r="R43" i="62"/>
  <c r="R42" i="62"/>
  <c r="R39" i="62"/>
  <c r="R37" i="62"/>
  <c r="R47" i="62"/>
  <c r="R34" i="62" s="1"/>
  <c r="R40" i="62"/>
  <c r="R36" i="62"/>
  <c r="L34" i="63"/>
  <c r="L57" i="63"/>
  <c r="L58" i="63" s="1"/>
  <c r="G85" i="63"/>
  <c r="R76" i="62"/>
  <c r="R85" i="62" s="1"/>
  <c r="O22" i="63" s="1"/>
  <c r="R68" i="62"/>
  <c r="R67" i="62"/>
  <c r="R72" i="62"/>
  <c r="R74" i="62"/>
  <c r="R66" i="62"/>
  <c r="R70" i="62"/>
  <c r="R71" i="62"/>
  <c r="R69" i="62"/>
  <c r="R73" i="62"/>
  <c r="Q34" i="62"/>
  <c r="E48" i="63"/>
  <c r="E47" i="63"/>
  <c r="E49" i="63" s="1"/>
  <c r="E55" i="63" s="1"/>
  <c r="E56" i="63" s="1"/>
  <c r="G48" i="63"/>
  <c r="K98" i="63"/>
  <c r="K65" i="63"/>
  <c r="Q35" i="62"/>
  <c r="Q32" i="62"/>
  <c r="M31" i="63"/>
  <c r="P31" i="62"/>
  <c r="P29" i="62" s="1"/>
  <c r="E85" i="63"/>
  <c r="E86" i="63" s="1"/>
  <c r="F48" i="63"/>
  <c r="L48" i="63"/>
  <c r="S30" i="62"/>
  <c r="S52" i="62"/>
  <c r="S94" i="62"/>
  <c r="S13" i="62"/>
  <c r="S56" i="62"/>
  <c r="S93" i="62"/>
  <c r="S80" i="62"/>
  <c r="S232" i="62"/>
  <c r="S64" i="62"/>
  <c r="S57" i="62"/>
  <c r="T1" i="62"/>
  <c r="M94" i="63"/>
  <c r="M52" i="63"/>
  <c r="N17" i="63"/>
  <c r="L85" i="63"/>
  <c r="M28" i="63" a="1"/>
  <c r="M28" i="63" s="1"/>
  <c r="M26" i="63"/>
  <c r="Y8" i="106" s="1"/>
  <c r="M27" i="63" a="1"/>
  <c r="M27" i="63" s="1"/>
  <c r="R55" i="62"/>
  <c r="F86" i="63" l="1"/>
  <c r="G86" i="63" s="1"/>
  <c r="H86" i="63" s="1"/>
  <c r="I86" i="63" s="1"/>
  <c r="J86" i="63" s="1"/>
  <c r="K86" i="63" s="1"/>
  <c r="L86" i="63" s="1"/>
  <c r="N45" i="63"/>
  <c r="S58" i="62"/>
  <c r="O46" i="63"/>
  <c r="F47" i="63"/>
  <c r="F49" i="63" s="1"/>
  <c r="F55" i="63" s="1"/>
  <c r="F56" i="63" s="1"/>
  <c r="Q89" i="62"/>
  <c r="N18" i="63"/>
  <c r="N26" i="63" s="1"/>
  <c r="Z8" i="106" s="1"/>
  <c r="R86" i="62"/>
  <c r="O23" i="63" s="1"/>
  <c r="R81" i="62"/>
  <c r="O18" i="63" s="1"/>
  <c r="R82" i="62"/>
  <c r="O19" i="63" s="1"/>
  <c r="O97" i="63"/>
  <c r="R83" i="62"/>
  <c r="O20" i="63" s="1"/>
  <c r="R87" i="62"/>
  <c r="O24" i="63" s="1"/>
  <c r="O33" i="63"/>
  <c r="R88" i="62"/>
  <c r="O25" i="63" s="1"/>
  <c r="R84" i="62"/>
  <c r="O21" i="63" s="1"/>
  <c r="R35" i="62"/>
  <c r="R32" i="62"/>
  <c r="S55" i="62"/>
  <c r="M57" i="63"/>
  <c r="M58" i="63" s="1"/>
  <c r="M34" i="63"/>
  <c r="G55" i="63"/>
  <c r="S76" i="62"/>
  <c r="P46" i="63" s="1"/>
  <c r="S68" i="62"/>
  <c r="S67" i="62"/>
  <c r="S72" i="62"/>
  <c r="S74" i="62"/>
  <c r="S66" i="62"/>
  <c r="S70" i="62"/>
  <c r="S71" i="62"/>
  <c r="S69" i="62"/>
  <c r="S73" i="62"/>
  <c r="Q31" i="62"/>
  <c r="N31" i="63"/>
  <c r="N38" i="63" s="1"/>
  <c r="G54" i="63"/>
  <c r="G60" i="63" s="1"/>
  <c r="R44" i="62"/>
  <c r="R33" i="62"/>
  <c r="O32" i="63" s="1"/>
  <c r="M38" i="63"/>
  <c r="M39" i="63" s="1"/>
  <c r="S46" i="62"/>
  <c r="S45" i="62"/>
  <c r="S40" i="62"/>
  <c r="S47" i="62"/>
  <c r="S34" i="62" s="1"/>
  <c r="S43" i="62"/>
  <c r="S37" i="62"/>
  <c r="S42" i="62"/>
  <c r="S39" i="62"/>
  <c r="S36" i="62"/>
  <c r="E84" i="63"/>
  <c r="E54" i="63"/>
  <c r="R38" i="62"/>
  <c r="G42" i="63"/>
  <c r="H41" i="63" s="1"/>
  <c r="L98" i="63"/>
  <c r="L65" i="63"/>
  <c r="R41" i="62"/>
  <c r="N52" i="63"/>
  <c r="O17" i="63"/>
  <c r="T52" i="62"/>
  <c r="T30" i="62"/>
  <c r="T13" i="62"/>
  <c r="T94" i="62"/>
  <c r="T80" i="62"/>
  <c r="T64" i="62"/>
  <c r="T232" i="62"/>
  <c r="T93" i="62"/>
  <c r="T56" i="62"/>
  <c r="T57" i="62"/>
  <c r="U1" i="62"/>
  <c r="M48" i="63"/>
  <c r="M85" i="63"/>
  <c r="N94" i="63"/>
  <c r="S87" i="62" l="1"/>
  <c r="P24" i="63" s="1"/>
  <c r="P97" i="63"/>
  <c r="N27" i="63" a="1"/>
  <c r="N27" i="63" s="1"/>
  <c r="N48" i="63" s="1"/>
  <c r="S81" i="62"/>
  <c r="P18" i="63" s="1"/>
  <c r="S88" i="62"/>
  <c r="P25" i="63" s="1"/>
  <c r="N28" i="63" a="1"/>
  <c r="N28" i="63" s="1"/>
  <c r="F84" i="63"/>
  <c r="F88" i="63" s="1"/>
  <c r="F54" i="63"/>
  <c r="F60" i="63" s="1"/>
  <c r="O45" i="63"/>
  <c r="S82" i="62"/>
  <c r="P19" i="63" s="1"/>
  <c r="S83" i="62"/>
  <c r="P20" i="63" s="1"/>
  <c r="S85" i="62"/>
  <c r="P22" i="63" s="1"/>
  <c r="S86" i="62"/>
  <c r="P23" i="63" s="1"/>
  <c r="S84" i="62"/>
  <c r="P21" i="63" s="1"/>
  <c r="G56" i="63"/>
  <c r="R89" i="62"/>
  <c r="N39" i="63"/>
  <c r="S38" i="62"/>
  <c r="S41" i="62"/>
  <c r="T55" i="62"/>
  <c r="S33" i="62"/>
  <c r="P32" i="63" s="1"/>
  <c r="T76" i="62"/>
  <c r="Q46" i="63" s="1"/>
  <c r="T72" i="62"/>
  <c r="T68" i="62"/>
  <c r="T66" i="62"/>
  <c r="T74" i="62"/>
  <c r="T70" i="62"/>
  <c r="T67" i="62"/>
  <c r="T69" i="62"/>
  <c r="T71" i="62"/>
  <c r="T73" i="62"/>
  <c r="S44" i="62"/>
  <c r="M98" i="63"/>
  <c r="M65" i="63"/>
  <c r="H42" i="63"/>
  <c r="H47" i="63"/>
  <c r="H49" i="63" s="1"/>
  <c r="H84" i="63" s="1"/>
  <c r="N34" i="63"/>
  <c r="N57" i="63"/>
  <c r="N58" i="63" s="1"/>
  <c r="E61" i="63"/>
  <c r="E60" i="63"/>
  <c r="E63" i="63" s="1"/>
  <c r="E64" i="63" s="1"/>
  <c r="Q29" i="62"/>
  <c r="T46" i="62"/>
  <c r="T43" i="62"/>
  <c r="T42" i="62"/>
  <c r="T45" i="62"/>
  <c r="T37" i="62"/>
  <c r="T47" i="62"/>
  <c r="T34" i="62" s="1"/>
  <c r="T40" i="62"/>
  <c r="T36" i="62"/>
  <c r="T39" i="62"/>
  <c r="E89" i="63"/>
  <c r="E90" i="63" s="1"/>
  <c r="E88" i="63"/>
  <c r="E91" i="63" s="1"/>
  <c r="O31" i="63"/>
  <c r="O38" i="63" s="1"/>
  <c r="R31" i="62"/>
  <c r="R29" i="62" s="1"/>
  <c r="P33" i="63"/>
  <c r="S35" i="62"/>
  <c r="S32" i="62"/>
  <c r="U64" i="62"/>
  <c r="U52" i="62"/>
  <c r="U232" i="62"/>
  <c r="U13" i="62"/>
  <c r="U94" i="62"/>
  <c r="U56" i="62"/>
  <c r="U93" i="62"/>
  <c r="U30" i="62"/>
  <c r="U80" i="62"/>
  <c r="U57" i="62"/>
  <c r="V1" i="62"/>
  <c r="T58" i="62"/>
  <c r="O28" i="63" a="1"/>
  <c r="O28" i="63" s="1"/>
  <c r="O26" i="63"/>
  <c r="AA8" i="106" s="1"/>
  <c r="I8" i="106" s="1"/>
  <c r="O27" i="63" a="1"/>
  <c r="O27" i="63" s="1"/>
  <c r="M86" i="63"/>
  <c r="O94" i="63"/>
  <c r="N85" i="63"/>
  <c r="O52" i="63"/>
  <c r="P17" i="63"/>
  <c r="O39" i="63" l="1"/>
  <c r="P45" i="63"/>
  <c r="F63" i="63"/>
  <c r="G63" i="63" s="1"/>
  <c r="G64" i="63" s="1"/>
  <c r="T86" i="62"/>
  <c r="Q23" i="63" s="1"/>
  <c r="T82" i="62"/>
  <c r="Q19" i="63" s="1"/>
  <c r="T87" i="62"/>
  <c r="Q24" i="63" s="1"/>
  <c r="T81" i="62"/>
  <c r="Q18" i="63" s="1"/>
  <c r="T85" i="62"/>
  <c r="Q22" i="63" s="1"/>
  <c r="T84" i="62"/>
  <c r="Q21" i="63" s="1"/>
  <c r="Q97" i="63"/>
  <c r="T83" i="62"/>
  <c r="Q20" i="63" s="1"/>
  <c r="H55" i="63"/>
  <c r="H56" i="63" s="1"/>
  <c r="Q33" i="63"/>
  <c r="H54" i="63"/>
  <c r="H60" i="63" s="1"/>
  <c r="S89" i="62"/>
  <c r="F89" i="63"/>
  <c r="F90" i="63" s="1"/>
  <c r="T88" i="62"/>
  <c r="Q25" i="63" s="1"/>
  <c r="T41" i="62"/>
  <c r="T38" i="62"/>
  <c r="U55" i="62"/>
  <c r="E62" i="63"/>
  <c r="F61" i="63"/>
  <c r="O34" i="63"/>
  <c r="O57" i="63"/>
  <c r="O58" i="63" s="1"/>
  <c r="T32" i="62"/>
  <c r="T35" i="62"/>
  <c r="U42" i="62"/>
  <c r="U40" i="62"/>
  <c r="U39" i="62"/>
  <c r="U37" i="62"/>
  <c r="U45" i="62"/>
  <c r="U46" i="62"/>
  <c r="U47" i="62"/>
  <c r="U34" i="62" s="1"/>
  <c r="U43" i="62"/>
  <c r="U36" i="62"/>
  <c r="S31" i="62"/>
  <c r="S29" i="62" s="1"/>
  <c r="P31" i="63"/>
  <c r="P38" i="63" s="1"/>
  <c r="N98" i="63"/>
  <c r="N65" i="63"/>
  <c r="U76" i="62"/>
  <c r="U86" i="62" s="1"/>
  <c r="R23" i="63" s="1"/>
  <c r="U66" i="62"/>
  <c r="U74" i="62"/>
  <c r="U70" i="62"/>
  <c r="U67" i="62"/>
  <c r="U69" i="62"/>
  <c r="U72" i="62"/>
  <c r="U68" i="62"/>
  <c r="U71" i="62"/>
  <c r="U73" i="62"/>
  <c r="E92" i="63"/>
  <c r="F91" i="63"/>
  <c r="T33" i="62"/>
  <c r="Q32" i="63" s="1"/>
  <c r="I41" i="63"/>
  <c r="I47" i="63" s="1"/>
  <c r="I49" i="63" s="1"/>
  <c r="T44" i="62"/>
  <c r="P94" i="63"/>
  <c r="V64" i="62"/>
  <c r="V56" i="62"/>
  <c r="V80" i="62"/>
  <c r="V93" i="62"/>
  <c r="V30" i="62"/>
  <c r="V13" i="62"/>
  <c r="V94" i="62"/>
  <c r="V52" i="62"/>
  <c r="V232" i="62"/>
  <c r="V57" i="62"/>
  <c r="W1" i="62"/>
  <c r="P52" i="63"/>
  <c r="Q17" i="63"/>
  <c r="H88" i="63"/>
  <c r="N86" i="63"/>
  <c r="D66" i="63"/>
  <c r="O48" i="63"/>
  <c r="P28" i="63" a="1"/>
  <c r="P28" i="63" s="1"/>
  <c r="P26" i="63"/>
  <c r="P27" i="63" a="1"/>
  <c r="P27" i="63" s="1"/>
  <c r="O85" i="63"/>
  <c r="U58" i="62"/>
  <c r="P39" i="63" l="1"/>
  <c r="G89" i="63"/>
  <c r="G90" i="63" s="1"/>
  <c r="Q45" i="63"/>
  <c r="F64" i="63"/>
  <c r="U84" i="62"/>
  <c r="R21" i="63" s="1"/>
  <c r="R46" i="63"/>
  <c r="U81" i="62"/>
  <c r="R18" i="63" s="1"/>
  <c r="U85" i="62"/>
  <c r="R22" i="63" s="1"/>
  <c r="R97" i="63"/>
  <c r="T89" i="62"/>
  <c r="R33" i="63"/>
  <c r="U82" i="62"/>
  <c r="R19" i="63" s="1"/>
  <c r="U88" i="62"/>
  <c r="R25" i="63" s="1"/>
  <c r="U83" i="62"/>
  <c r="R20" i="63" s="1"/>
  <c r="U87" i="62"/>
  <c r="R24" i="63" s="1"/>
  <c r="I42" i="63"/>
  <c r="J41" i="63" s="1"/>
  <c r="U33" i="62"/>
  <c r="R32" i="63" s="1"/>
  <c r="U38" i="62"/>
  <c r="F92" i="63"/>
  <c r="G91" i="63"/>
  <c r="G92" i="63" s="1"/>
  <c r="V76" i="62"/>
  <c r="S46" i="63" s="1"/>
  <c r="V66" i="62"/>
  <c r="V67" i="62"/>
  <c r="V68" i="62"/>
  <c r="V72" i="62"/>
  <c r="V74" i="62"/>
  <c r="V70" i="62"/>
  <c r="V71" i="62"/>
  <c r="V73" i="62"/>
  <c r="V69" i="62"/>
  <c r="U35" i="62"/>
  <c r="U32" i="62"/>
  <c r="O98" i="63"/>
  <c r="O65" i="63"/>
  <c r="V40" i="62"/>
  <c r="V36" i="62"/>
  <c r="V42" i="62"/>
  <c r="V37" i="62"/>
  <c r="V45" i="62"/>
  <c r="V43" i="62"/>
  <c r="V39" i="62"/>
  <c r="V46" i="62"/>
  <c r="V47" i="62"/>
  <c r="V34" i="62" s="1"/>
  <c r="U41" i="62"/>
  <c r="V55" i="62"/>
  <c r="I54" i="63"/>
  <c r="I60" i="63" s="1"/>
  <c r="I55" i="63"/>
  <c r="I56" i="63" s="1"/>
  <c r="I84" i="63"/>
  <c r="I88" i="63" s="1"/>
  <c r="G61" i="63"/>
  <c r="F62" i="63"/>
  <c r="P57" i="63"/>
  <c r="P58" i="63" s="1"/>
  <c r="P34" i="63"/>
  <c r="U44" i="62"/>
  <c r="Q31" i="63"/>
  <c r="Q38" i="63" s="1"/>
  <c r="T31" i="62"/>
  <c r="T29" i="62" s="1"/>
  <c r="P48" i="63"/>
  <c r="Q52" i="63"/>
  <c r="R17" i="63"/>
  <c r="W64" i="62"/>
  <c r="W80" i="62"/>
  <c r="W30" i="62"/>
  <c r="W13" i="62"/>
  <c r="W232" i="62"/>
  <c r="W93" i="62"/>
  <c r="W57" i="62"/>
  <c r="W52" i="62"/>
  <c r="W94" i="62"/>
  <c r="W56" i="62"/>
  <c r="X1" i="62"/>
  <c r="O86" i="63"/>
  <c r="Q94" i="63"/>
  <c r="V58" i="62"/>
  <c r="P85" i="63"/>
  <c r="Q28" i="63" a="1"/>
  <c r="Q28" i="63" s="1"/>
  <c r="Q26" i="63"/>
  <c r="Q27" i="63" a="1"/>
  <c r="Q27" i="63" s="1"/>
  <c r="H63" i="63"/>
  <c r="Q39" i="63" l="1"/>
  <c r="H89" i="63"/>
  <c r="H90" i="63" s="1"/>
  <c r="U89" i="62"/>
  <c r="V85" i="62"/>
  <c r="S22" i="63" s="1"/>
  <c r="V83" i="62"/>
  <c r="S20" i="63" s="1"/>
  <c r="H91" i="63"/>
  <c r="H92" i="63" s="1"/>
  <c r="R45" i="63"/>
  <c r="V38" i="62"/>
  <c r="V86" i="62"/>
  <c r="S23" i="63" s="1"/>
  <c r="V82" i="62"/>
  <c r="S19" i="63" s="1"/>
  <c r="S97" i="63"/>
  <c r="V87" i="62"/>
  <c r="S24" i="63" s="1"/>
  <c r="S33" i="63"/>
  <c r="V81" i="62"/>
  <c r="S18" i="63" s="1"/>
  <c r="V84" i="62"/>
  <c r="S21" i="63" s="1"/>
  <c r="V88" i="62"/>
  <c r="S25" i="63" s="1"/>
  <c r="J42" i="63"/>
  <c r="J47" i="63"/>
  <c r="J49" i="63" s="1"/>
  <c r="J84" i="63" s="1"/>
  <c r="V35" i="62"/>
  <c r="V32" i="62"/>
  <c r="W45" i="62"/>
  <c r="W46" i="62"/>
  <c r="W40" i="62"/>
  <c r="W39" i="62"/>
  <c r="W42" i="62"/>
  <c r="W36" i="62"/>
  <c r="W47" i="62"/>
  <c r="W34" i="62" s="1"/>
  <c r="W37" i="62"/>
  <c r="W43" i="62"/>
  <c r="P65" i="63"/>
  <c r="P98" i="63"/>
  <c r="W55" i="62"/>
  <c r="W76" i="62"/>
  <c r="W83" i="62" s="1"/>
  <c r="T20" i="63" s="1"/>
  <c r="W68" i="62"/>
  <c r="W72" i="62"/>
  <c r="W74" i="62"/>
  <c r="W70" i="62"/>
  <c r="W66" i="62"/>
  <c r="W67" i="62"/>
  <c r="W71" i="62"/>
  <c r="W73" i="62"/>
  <c r="W69" i="62"/>
  <c r="V44" i="62"/>
  <c r="V33" i="62"/>
  <c r="S32" i="63" s="1"/>
  <c r="R31" i="63"/>
  <c r="U31" i="62"/>
  <c r="U29" i="62" s="1"/>
  <c r="Q57" i="63"/>
  <c r="Q58" i="63" s="1"/>
  <c r="Q34" i="63"/>
  <c r="G62" i="63"/>
  <c r="H61" i="63"/>
  <c r="V41" i="62"/>
  <c r="R94" i="63"/>
  <c r="H64" i="63"/>
  <c r="I63" i="63"/>
  <c r="R52" i="63"/>
  <c r="S17" i="63"/>
  <c r="R28" i="63" a="1"/>
  <c r="R28" i="63" s="1"/>
  <c r="R26" i="63"/>
  <c r="R27" i="63" a="1"/>
  <c r="R27" i="63" s="1"/>
  <c r="X30" i="62"/>
  <c r="X80" i="62"/>
  <c r="X93" i="62"/>
  <c r="X52" i="62"/>
  <c r="X232" i="62"/>
  <c r="X64" i="62"/>
  <c r="X56" i="62"/>
  <c r="X58" i="62" s="1"/>
  <c r="X94" i="62"/>
  <c r="X57" i="62"/>
  <c r="X13" i="62"/>
  <c r="Y1" i="62"/>
  <c r="W58" i="62"/>
  <c r="Q48" i="63"/>
  <c r="Q85" i="63"/>
  <c r="P86" i="63"/>
  <c r="I89" i="63" l="1"/>
  <c r="I90" i="63" s="1"/>
  <c r="I91" i="63"/>
  <c r="I92" i="63" s="1"/>
  <c r="W38" i="62"/>
  <c r="S45" i="63"/>
  <c r="V89" i="62"/>
  <c r="J54" i="63"/>
  <c r="J60" i="63" s="1"/>
  <c r="J55" i="63"/>
  <c r="J56" i="63" s="1"/>
  <c r="W33" i="62"/>
  <c r="T32" i="63" s="1"/>
  <c r="W81" i="62"/>
  <c r="T18" i="63" s="1"/>
  <c r="W84" i="62"/>
  <c r="T21" i="63" s="1"/>
  <c r="W87" i="62"/>
  <c r="T24" i="63" s="1"/>
  <c r="T97" i="63"/>
  <c r="W86" i="62"/>
  <c r="T23" i="63" s="1"/>
  <c r="K41" i="63"/>
  <c r="K47" i="63" s="1"/>
  <c r="K49" i="63" s="1"/>
  <c r="X40" i="62"/>
  <c r="X36" i="62"/>
  <c r="X45" i="62"/>
  <c r="X46" i="62"/>
  <c r="X43" i="62"/>
  <c r="X47" i="62"/>
  <c r="X34" i="62" s="1"/>
  <c r="X39" i="62"/>
  <c r="X42" i="62"/>
  <c r="X37" i="62"/>
  <c r="R34" i="63"/>
  <c r="R57" i="63"/>
  <c r="R58" i="63" s="1"/>
  <c r="X76" i="62"/>
  <c r="X88" i="62" s="1"/>
  <c r="U25" i="63" s="1"/>
  <c r="X68" i="62"/>
  <c r="X67" i="62"/>
  <c r="X72" i="62"/>
  <c r="X74" i="62"/>
  <c r="X66" i="62"/>
  <c r="X70" i="62"/>
  <c r="X71" i="62"/>
  <c r="X69" i="62"/>
  <c r="X73" i="62"/>
  <c r="I61" i="63"/>
  <c r="I62" i="63" s="1"/>
  <c r="H62" i="63"/>
  <c r="T33" i="63"/>
  <c r="W85" i="62"/>
  <c r="T22" i="63" s="1"/>
  <c r="W44" i="62"/>
  <c r="R38" i="63"/>
  <c r="R39" i="63" s="1"/>
  <c r="W82" i="62"/>
  <c r="T19" i="63" s="1"/>
  <c r="T46" i="63"/>
  <c r="Q98" i="63"/>
  <c r="Q65" i="63"/>
  <c r="W32" i="62"/>
  <c r="W35" i="62"/>
  <c r="V31" i="62"/>
  <c r="V29" i="62" s="1"/>
  <c r="S31" i="63"/>
  <c r="S38" i="63" s="1"/>
  <c r="W88" i="62"/>
  <c r="T25" i="63" s="1"/>
  <c r="W41" i="62"/>
  <c r="Q86" i="63"/>
  <c r="I64" i="63"/>
  <c r="R48" i="63"/>
  <c r="Y94" i="62"/>
  <c r="Y80" i="62"/>
  <c r="Y64" i="62"/>
  <c r="Y30" i="62"/>
  <c r="Y57" i="62"/>
  <c r="Y232" i="62"/>
  <c r="Y52" i="62"/>
  <c r="Y13" i="62"/>
  <c r="Y93" i="62"/>
  <c r="Y56" i="62"/>
  <c r="Z1" i="62"/>
  <c r="R85" i="63"/>
  <c r="S52" i="63"/>
  <c r="T17" i="63"/>
  <c r="S94" i="63"/>
  <c r="S28" i="63" a="1"/>
  <c r="S28" i="63" s="1"/>
  <c r="S26" i="63"/>
  <c r="S27" i="63" a="1"/>
  <c r="S27" i="63" s="1"/>
  <c r="X55" i="62"/>
  <c r="J88" i="63"/>
  <c r="Y55" i="62" l="1"/>
  <c r="J89" i="63"/>
  <c r="J90" i="63" s="1"/>
  <c r="J61" i="63"/>
  <c r="J62" i="63" s="1"/>
  <c r="J91" i="63"/>
  <c r="J92" i="63" s="1"/>
  <c r="T45" i="63"/>
  <c r="X38" i="62"/>
  <c r="S39" i="63"/>
  <c r="X82" i="62"/>
  <c r="U19" i="63" s="1"/>
  <c r="X83" i="62"/>
  <c r="U20" i="63" s="1"/>
  <c r="U97" i="63"/>
  <c r="X87" i="62"/>
  <c r="U24" i="63" s="1"/>
  <c r="X81" i="62"/>
  <c r="X84" i="62"/>
  <c r="U21" i="63" s="1"/>
  <c r="X86" i="62"/>
  <c r="U23" i="63" s="1"/>
  <c r="U46" i="63"/>
  <c r="K42" i="63"/>
  <c r="L41" i="63" s="1"/>
  <c r="K84" i="63"/>
  <c r="K54" i="63"/>
  <c r="K60" i="63" s="1"/>
  <c r="K55" i="63"/>
  <c r="K56" i="63" s="1"/>
  <c r="X85" i="62"/>
  <c r="U22" i="63" s="1"/>
  <c r="W89" i="62"/>
  <c r="U33" i="63"/>
  <c r="Y76" i="62"/>
  <c r="V46" i="63" s="1"/>
  <c r="Y72" i="62"/>
  <c r="Y74" i="62"/>
  <c r="Y66" i="62"/>
  <c r="Y70" i="62"/>
  <c r="Y68" i="62"/>
  <c r="Y71" i="62"/>
  <c r="Y69" i="62"/>
  <c r="Y73" i="62"/>
  <c r="Y67" i="62"/>
  <c r="S57" i="63"/>
  <c r="S58" i="63" s="1"/>
  <c r="S34" i="63"/>
  <c r="R65" i="63"/>
  <c r="R98" i="63"/>
  <c r="T31" i="63"/>
  <c r="T38" i="63" s="1"/>
  <c r="W31" i="62"/>
  <c r="W29" i="62" s="1"/>
  <c r="X33" i="62"/>
  <c r="U32" i="63" s="1"/>
  <c r="X44" i="62"/>
  <c r="X41" i="62"/>
  <c r="X32" i="62"/>
  <c r="X35" i="62"/>
  <c r="Y36" i="62"/>
  <c r="Y46" i="62"/>
  <c r="Y45" i="62"/>
  <c r="Y40" i="62"/>
  <c r="Y47" i="62"/>
  <c r="Y34" i="62" s="1"/>
  <c r="Y43" i="62"/>
  <c r="Y37" i="62"/>
  <c r="Y42" i="62"/>
  <c r="Y39" i="62"/>
  <c r="S48" i="63"/>
  <c r="T94" i="63"/>
  <c r="S85" i="63"/>
  <c r="R86" i="63"/>
  <c r="Z80" i="62"/>
  <c r="Z52" i="62"/>
  <c r="Z232" i="62"/>
  <c r="Z94" i="62"/>
  <c r="Z57" i="62"/>
  <c r="Z93" i="62"/>
  <c r="Z64" i="62"/>
  <c r="Z13" i="62"/>
  <c r="Z30" i="62"/>
  <c r="Z56" i="62"/>
  <c r="AA1" i="62"/>
  <c r="T52" i="63"/>
  <c r="U17" i="63"/>
  <c r="Y58" i="62"/>
  <c r="J63" i="63"/>
  <c r="T28" i="63" a="1"/>
  <c r="T28" i="63" s="1"/>
  <c r="T27" i="63" a="1"/>
  <c r="T27" i="63" s="1"/>
  <c r="T26" i="63"/>
  <c r="U45" i="63" l="1"/>
  <c r="T39" i="63"/>
  <c r="Y88" i="62"/>
  <c r="V25" i="63" s="1"/>
  <c r="Y82" i="62"/>
  <c r="V19" i="63" s="1"/>
  <c r="Y87" i="62"/>
  <c r="V24" i="63" s="1"/>
  <c r="V97" i="63"/>
  <c r="Y85" i="62"/>
  <c r="V22" i="63" s="1"/>
  <c r="Y84" i="62"/>
  <c r="V21" i="63" s="1"/>
  <c r="Y81" i="62"/>
  <c r="V18" i="63" s="1"/>
  <c r="Y83" i="62"/>
  <c r="V20" i="63" s="1"/>
  <c r="X89" i="62"/>
  <c r="Y86" i="62"/>
  <c r="V23" i="63" s="1"/>
  <c r="U18" i="63"/>
  <c r="U28" i="63" s="1" a="1"/>
  <c r="U28" i="63" s="1"/>
  <c r="K61" i="63"/>
  <c r="K62" i="63" s="1"/>
  <c r="Y33" i="62"/>
  <c r="V32" i="63" s="1"/>
  <c r="V33" i="63"/>
  <c r="Y41" i="62"/>
  <c r="K88" i="63"/>
  <c r="K91" i="63" s="1"/>
  <c r="K92" i="63" s="1"/>
  <c r="K89" i="63"/>
  <c r="K90" i="63" s="1"/>
  <c r="L42" i="63"/>
  <c r="L47" i="63"/>
  <c r="L49" i="63" s="1"/>
  <c r="L54" i="63" s="1"/>
  <c r="Z76" i="62"/>
  <c r="Z82" i="62" s="1"/>
  <c r="W19" i="63" s="1"/>
  <c r="Z66" i="62"/>
  <c r="Z74" i="62"/>
  <c r="Z70" i="62"/>
  <c r="Z67" i="62"/>
  <c r="Z69" i="62"/>
  <c r="Z72" i="62"/>
  <c r="Z68" i="62"/>
  <c r="Z71" i="62"/>
  <c r="Z73" i="62"/>
  <c r="S65" i="63"/>
  <c r="S98" i="63"/>
  <c r="Y35" i="62"/>
  <c r="Y32" i="62"/>
  <c r="T34" i="63"/>
  <c r="T57" i="63"/>
  <c r="T58" i="63" s="1"/>
  <c r="Z58" i="62"/>
  <c r="U31" i="63"/>
  <c r="U38" i="63" s="1"/>
  <c r="X31" i="62"/>
  <c r="X29" i="62" s="1"/>
  <c r="Z39" i="62"/>
  <c r="Z36" i="62"/>
  <c r="Z43" i="62"/>
  <c r="Z42" i="62"/>
  <c r="Z46" i="62"/>
  <c r="Z45" i="62"/>
  <c r="Z37" i="62"/>
  <c r="Z47" i="62"/>
  <c r="Z34" i="62" s="1"/>
  <c r="Z40" i="62"/>
  <c r="Y38" i="62"/>
  <c r="Y44" i="62"/>
  <c r="S86" i="63"/>
  <c r="U94" i="63"/>
  <c r="J64" i="63"/>
  <c r="K63" i="63"/>
  <c r="T85" i="63"/>
  <c r="T48" i="63"/>
  <c r="U52" i="63"/>
  <c r="V17" i="63"/>
  <c r="AA13" i="62"/>
  <c r="AA56" i="62"/>
  <c r="AA94" i="62"/>
  <c r="AA80" i="62"/>
  <c r="AA232" i="62"/>
  <c r="AA93" i="62"/>
  <c r="AA30" i="62"/>
  <c r="AA64" i="62"/>
  <c r="AA52" i="62"/>
  <c r="AA57" i="62"/>
  <c r="AB1" i="62"/>
  <c r="Z55" i="62"/>
  <c r="U39" i="63" l="1"/>
  <c r="W97" i="63"/>
  <c r="W46" i="63"/>
  <c r="L55" i="63"/>
  <c r="L56" i="63" s="1"/>
  <c r="L84" i="63"/>
  <c r="L89" i="63" s="1"/>
  <c r="Y89" i="62"/>
  <c r="U27" i="63" a="1"/>
  <c r="U27" i="63" s="1"/>
  <c r="U48" i="63" s="1"/>
  <c r="U26" i="63"/>
  <c r="U85" i="63" s="1"/>
  <c r="V45" i="63"/>
  <c r="Z88" i="62"/>
  <c r="W25" i="63" s="1"/>
  <c r="Z84" i="62"/>
  <c r="W21" i="63" s="1"/>
  <c r="Z81" i="62"/>
  <c r="W18" i="63" s="1"/>
  <c r="Z83" i="62"/>
  <c r="W20" i="63" s="1"/>
  <c r="Z86" i="62"/>
  <c r="W23" i="63" s="1"/>
  <c r="Z85" i="62"/>
  <c r="W22" i="63" s="1"/>
  <c r="Z87" i="62"/>
  <c r="W24" i="63" s="1"/>
  <c r="Z41" i="62"/>
  <c r="Z44" i="62"/>
  <c r="M41" i="63"/>
  <c r="M47" i="63" s="1"/>
  <c r="M49" i="63" s="1"/>
  <c r="AA55" i="62"/>
  <c r="Z32" i="62"/>
  <c r="Z35" i="62"/>
  <c r="G35" i="62" s="1"/>
  <c r="G36" i="62"/>
  <c r="T65" i="63"/>
  <c r="T98" i="63"/>
  <c r="W33" i="63"/>
  <c r="W45" i="63" s="1"/>
  <c r="Z33" i="62"/>
  <c r="W32" i="63" s="1"/>
  <c r="G37" i="62"/>
  <c r="Z38" i="62"/>
  <c r="V31" i="63"/>
  <c r="V38" i="63" s="1"/>
  <c r="Y31" i="62"/>
  <c r="Y29" i="62" s="1"/>
  <c r="AA76" i="62"/>
  <c r="AA83" i="62" s="1"/>
  <c r="X20" i="63" s="1"/>
  <c r="AA67" i="62"/>
  <c r="AA69" i="62"/>
  <c r="AA72" i="62"/>
  <c r="AA68" i="62"/>
  <c r="AA66" i="62"/>
  <c r="AA74" i="62"/>
  <c r="AA70" i="62"/>
  <c r="AA71" i="62"/>
  <c r="AA73" i="62"/>
  <c r="AA42" i="62"/>
  <c r="AA40" i="62"/>
  <c r="AA39" i="62"/>
  <c r="AA45" i="62"/>
  <c r="AA46" i="62"/>
  <c r="AA47" i="62"/>
  <c r="AA34" i="62" s="1"/>
  <c r="AA43" i="62"/>
  <c r="U57" i="63"/>
  <c r="U58" i="63" s="1"/>
  <c r="U34" i="63"/>
  <c r="K64" i="63"/>
  <c r="V94" i="63"/>
  <c r="L60" i="63"/>
  <c r="L63" i="63" s="1"/>
  <c r="V52" i="63"/>
  <c r="W17" i="63"/>
  <c r="V28" i="63" a="1"/>
  <c r="V28" i="63" s="1"/>
  <c r="V27" i="63" a="1"/>
  <c r="V27" i="63" s="1"/>
  <c r="V26" i="63"/>
  <c r="AA58" i="62"/>
  <c r="AB80" i="62"/>
  <c r="AB30" i="62"/>
  <c r="AB93" i="62"/>
  <c r="AB13" i="62"/>
  <c r="AB52" i="62"/>
  <c r="AB94" i="62"/>
  <c r="AB232" i="62"/>
  <c r="AB64" i="62"/>
  <c r="AB57" i="62"/>
  <c r="AB56" i="62"/>
  <c r="AB58" i="62" s="1"/>
  <c r="AC1" i="62"/>
  <c r="L61" i="63"/>
  <c r="T86" i="63"/>
  <c r="V39" i="63" l="1"/>
  <c r="L88" i="63"/>
  <c r="L91" i="63" s="1"/>
  <c r="L92" i="63" s="1"/>
  <c r="AA82" i="62"/>
  <c r="X19" i="63" s="1"/>
  <c r="AA81" i="62"/>
  <c r="X18" i="63" s="1"/>
  <c r="AA88" i="62"/>
  <c r="X25" i="63" s="1"/>
  <c r="AA86" i="62"/>
  <c r="X23" i="63" s="1"/>
  <c r="Z89" i="62"/>
  <c r="AA87" i="62"/>
  <c r="X24" i="63" s="1"/>
  <c r="AA85" i="62"/>
  <c r="X22" i="63" s="1"/>
  <c r="AA84" i="62"/>
  <c r="X21" i="63" s="1"/>
  <c r="X46" i="63"/>
  <c r="X97" i="63"/>
  <c r="AA33" i="62"/>
  <c r="X32" i="63" s="1"/>
  <c r="M42" i="63"/>
  <c r="M55" i="63"/>
  <c r="M56" i="63" s="1"/>
  <c r="M84" i="63"/>
  <c r="M88" i="63" s="1"/>
  <c r="M54" i="63"/>
  <c r="M60" i="63" s="1"/>
  <c r="M63" i="63" s="1"/>
  <c r="AA41" i="62"/>
  <c r="V57" i="63"/>
  <c r="V58" i="63" s="1"/>
  <c r="V34" i="63"/>
  <c r="AB76" i="62"/>
  <c r="AB87" i="62" s="1"/>
  <c r="Y24" i="63" s="1"/>
  <c r="AB68" i="62"/>
  <c r="AB72" i="62"/>
  <c r="AB74" i="62"/>
  <c r="AB70" i="62"/>
  <c r="AB66" i="62"/>
  <c r="AB67" i="62"/>
  <c r="AB71" i="62"/>
  <c r="AB73" i="62"/>
  <c r="AB69" i="62"/>
  <c r="X33" i="63"/>
  <c r="AA44" i="62"/>
  <c r="W31" i="63"/>
  <c r="W38" i="63" s="1"/>
  <c r="Z31" i="62"/>
  <c r="Z29" i="62" s="1"/>
  <c r="AB46" i="62"/>
  <c r="AB47" i="62"/>
  <c r="AB34" i="62" s="1"/>
  <c r="AB45" i="62"/>
  <c r="AB40" i="62"/>
  <c r="AB42" i="62"/>
  <c r="AB43" i="62"/>
  <c r="AB39" i="62"/>
  <c r="U98" i="63"/>
  <c r="U65" i="63"/>
  <c r="AA32" i="62"/>
  <c r="AA38" i="62"/>
  <c r="L64" i="63"/>
  <c r="AC30" i="62"/>
  <c r="AC93" i="62"/>
  <c r="AC13" i="62"/>
  <c r="AC56" i="62"/>
  <c r="AC52" i="62"/>
  <c r="AC80" i="62"/>
  <c r="AC94" i="62"/>
  <c r="AC232" i="62"/>
  <c r="AC64" i="62"/>
  <c r="AC57" i="62"/>
  <c r="AC55" i="62" s="1"/>
  <c r="AD1" i="62"/>
  <c r="V85" i="63"/>
  <c r="V48" i="63"/>
  <c r="W52" i="63"/>
  <c r="X17" i="63"/>
  <c r="W94" i="63"/>
  <c r="L62" i="63"/>
  <c r="AB55" i="62"/>
  <c r="L90" i="63"/>
  <c r="U86" i="63"/>
  <c r="W28" i="63" a="1"/>
  <c r="W28" i="63" s="1"/>
  <c r="W27" i="63" a="1"/>
  <c r="W27" i="63" s="1"/>
  <c r="W26" i="63"/>
  <c r="W39" i="63" l="1"/>
  <c r="M61" i="63"/>
  <c r="M62" i="63" s="1"/>
  <c r="Y46" i="63"/>
  <c r="M91" i="63"/>
  <c r="M92" i="63" s="1"/>
  <c r="X45" i="63"/>
  <c r="M89" i="63"/>
  <c r="M90" i="63" s="1"/>
  <c r="AB81" i="62"/>
  <c r="Y18" i="63" s="1"/>
  <c r="AB88" i="62"/>
  <c r="Y25" i="63" s="1"/>
  <c r="AA89" i="62"/>
  <c r="AB83" i="62"/>
  <c r="Y20" i="63" s="1"/>
  <c r="AB85" i="62"/>
  <c r="Y22" i="63" s="1"/>
  <c r="AB86" i="62"/>
  <c r="Y23" i="63" s="1"/>
  <c r="AB84" i="62"/>
  <c r="Y21" i="63" s="1"/>
  <c r="Y97" i="63"/>
  <c r="AB82" i="62"/>
  <c r="Y19" i="63" s="1"/>
  <c r="Y33" i="63"/>
  <c r="N41" i="63"/>
  <c r="N47" i="63" s="1"/>
  <c r="N49" i="63" s="1"/>
  <c r="AB44" i="62"/>
  <c r="AC45" i="62"/>
  <c r="AC46" i="62"/>
  <c r="AC39" i="62"/>
  <c r="AC42" i="62"/>
  <c r="AC47" i="62"/>
  <c r="AC34" i="62" s="1"/>
  <c r="AC40" i="62"/>
  <c r="AC43" i="62"/>
  <c r="AB41" i="62"/>
  <c r="W57" i="63"/>
  <c r="W58" i="63" s="1"/>
  <c r="W34" i="63"/>
  <c r="X31" i="63"/>
  <c r="X38" i="63" s="1"/>
  <c r="AA31" i="62"/>
  <c r="AA29" i="62" s="1"/>
  <c r="AB33" i="62"/>
  <c r="Y32" i="63" s="1"/>
  <c r="V98" i="63"/>
  <c r="V65" i="63"/>
  <c r="AC76" i="62"/>
  <c r="AC85" i="62" s="1"/>
  <c r="Z22" i="63" s="1"/>
  <c r="AC68" i="62"/>
  <c r="AC72" i="62"/>
  <c r="AC74" i="62"/>
  <c r="AC70" i="62"/>
  <c r="AC66" i="62"/>
  <c r="AC67" i="62"/>
  <c r="AC71" i="62"/>
  <c r="AC73" i="62"/>
  <c r="AC69" i="62"/>
  <c r="AB32" i="62"/>
  <c r="AB38" i="62"/>
  <c r="V86" i="63"/>
  <c r="X28" i="63" a="1"/>
  <c r="X28" i="63" s="1"/>
  <c r="X26" i="63"/>
  <c r="X27" i="63" a="1"/>
  <c r="X27" i="63" s="1"/>
  <c r="AD52" i="62"/>
  <c r="AD64" i="62"/>
  <c r="AD30" i="62"/>
  <c r="AD93" i="62"/>
  <c r="AD13" i="62"/>
  <c r="AD80" i="62"/>
  <c r="AD94" i="62"/>
  <c r="AD232" i="62"/>
  <c r="AD56" i="62"/>
  <c r="AD57" i="62"/>
  <c r="AE1" i="62"/>
  <c r="AC58" i="62"/>
  <c r="X94" i="63"/>
  <c r="W85" i="63"/>
  <c r="X52" i="63"/>
  <c r="Y17" i="63"/>
  <c r="M64" i="63"/>
  <c r="W48" i="63"/>
  <c r="X39" i="63" l="1"/>
  <c r="Z46" i="63"/>
  <c r="AC84" i="62"/>
  <c r="Z21" i="63" s="1"/>
  <c r="Z97" i="63"/>
  <c r="AC81" i="62"/>
  <c r="Z18" i="63" s="1"/>
  <c r="AC88" i="62"/>
  <c r="Z25" i="63" s="1"/>
  <c r="Y45" i="63"/>
  <c r="AB89" i="62"/>
  <c r="AC87" i="62"/>
  <c r="Z24" i="63" s="1"/>
  <c r="Z33" i="63"/>
  <c r="AC41" i="62"/>
  <c r="AC33" i="62"/>
  <c r="Z32" i="63" s="1"/>
  <c r="N42" i="63"/>
  <c r="N55" i="63"/>
  <c r="N56" i="63" s="1"/>
  <c r="N84" i="63"/>
  <c r="N54" i="63"/>
  <c r="AC83" i="62"/>
  <c r="Z20" i="63" s="1"/>
  <c r="AD43" i="62"/>
  <c r="AD45" i="62"/>
  <c r="AD46" i="62"/>
  <c r="AD47" i="62"/>
  <c r="AD34" i="62" s="1"/>
  <c r="AD42" i="62"/>
  <c r="AD40" i="62"/>
  <c r="AD39" i="62"/>
  <c r="AD76" i="62"/>
  <c r="AA46" i="63" s="1"/>
  <c r="AD72" i="62"/>
  <c r="AD74" i="62"/>
  <c r="AD66" i="62"/>
  <c r="AD70" i="62"/>
  <c r="AD68" i="62"/>
  <c r="AD67" i="62"/>
  <c r="AD71" i="62"/>
  <c r="AD69" i="62"/>
  <c r="AD73" i="62"/>
  <c r="X57" i="63"/>
  <c r="X58" i="63" s="1"/>
  <c r="X34" i="63"/>
  <c r="AC82" i="62"/>
  <c r="Z19" i="63" s="1"/>
  <c r="W98" i="63"/>
  <c r="W65" i="63"/>
  <c r="Y31" i="63"/>
  <c r="Y38" i="63" s="1"/>
  <c r="AB31" i="62"/>
  <c r="AB29" i="62" s="1"/>
  <c r="AC38" i="62"/>
  <c r="AC32" i="62"/>
  <c r="AC86" i="62"/>
  <c r="Z23" i="63" s="1"/>
  <c r="AD55" i="62"/>
  <c r="AC44" i="62"/>
  <c r="W86" i="63"/>
  <c r="X48" i="63"/>
  <c r="AE52" i="62"/>
  <c r="AE94" i="62"/>
  <c r="AE232" i="62"/>
  <c r="AE80" i="62"/>
  <c r="AE13" i="62"/>
  <c r="AE93" i="62"/>
  <c r="AE64" i="62"/>
  <c r="AE30" i="62"/>
  <c r="AE56" i="62"/>
  <c r="AE57" i="62"/>
  <c r="AF1" i="62"/>
  <c r="X85" i="63"/>
  <c r="Y52" i="63"/>
  <c r="Z17" i="63"/>
  <c r="AD58" i="62"/>
  <c r="Y94" i="63"/>
  <c r="Y28" i="63" a="1"/>
  <c r="Y28" i="63" s="1"/>
  <c r="Y26" i="63"/>
  <c r="Y27" i="63" a="1"/>
  <c r="Y27" i="63" s="1"/>
  <c r="Y39" i="63" l="1"/>
  <c r="Z45" i="63"/>
  <c r="AD85" i="62"/>
  <c r="AA22" i="63" s="1"/>
  <c r="AD84" i="62"/>
  <c r="AA21" i="63" s="1"/>
  <c r="AD88" i="62"/>
  <c r="AA25" i="63" s="1"/>
  <c r="AD82" i="62"/>
  <c r="AA19" i="63" s="1"/>
  <c r="AD81" i="62"/>
  <c r="AA18" i="63" s="1"/>
  <c r="AD86" i="62"/>
  <c r="AA23" i="63" s="1"/>
  <c r="AA97" i="63"/>
  <c r="AD83" i="62"/>
  <c r="AA20" i="63" s="1"/>
  <c r="AD87" i="62"/>
  <c r="AA24" i="63" s="1"/>
  <c r="AD41" i="62"/>
  <c r="AA33" i="63"/>
  <c r="AD33" i="62"/>
  <c r="AA32" i="63" s="1"/>
  <c r="N60" i="63"/>
  <c r="N63" i="63" s="1"/>
  <c r="N61" i="63"/>
  <c r="N88" i="63"/>
  <c r="N91" i="63" s="1"/>
  <c r="N89" i="63"/>
  <c r="AE55" i="62"/>
  <c r="O41" i="63"/>
  <c r="O47" i="63" s="1"/>
  <c r="O49" i="63" s="1"/>
  <c r="Y34" i="63"/>
  <c r="Y57" i="63"/>
  <c r="Y58" i="63" s="1"/>
  <c r="AE46" i="62"/>
  <c r="AE45" i="62"/>
  <c r="AE40" i="62"/>
  <c r="AE47" i="62"/>
  <c r="AE34" i="62" s="1"/>
  <c r="AE43" i="62"/>
  <c r="AE42" i="62"/>
  <c r="AE39" i="62"/>
  <c r="AE76" i="62"/>
  <c r="AE86" i="62" s="1"/>
  <c r="AB23" i="63" s="1"/>
  <c r="AE72" i="62"/>
  <c r="AE74" i="62"/>
  <c r="AE66" i="62"/>
  <c r="AE70" i="62"/>
  <c r="AE68" i="62"/>
  <c r="AE67" i="62"/>
  <c r="AE69" i="62"/>
  <c r="AE73" i="62"/>
  <c r="AE71" i="62"/>
  <c r="Z31" i="63"/>
  <c r="Z38" i="63" s="1"/>
  <c r="AC31" i="62"/>
  <c r="AC29" i="62" s="1"/>
  <c r="AD44" i="62"/>
  <c r="AC89" i="62"/>
  <c r="X65" i="63"/>
  <c r="X98" i="63"/>
  <c r="AD38" i="62"/>
  <c r="AD32" i="62"/>
  <c r="X86" i="63"/>
  <c r="AF64" i="62"/>
  <c r="AF13" i="62"/>
  <c r="AF94" i="62"/>
  <c r="AF232" i="62"/>
  <c r="AF52" i="62"/>
  <c r="AF56" i="62"/>
  <c r="AF30" i="62"/>
  <c r="AF80" i="62"/>
  <c r="AF93" i="62"/>
  <c r="AF57" i="62"/>
  <c r="AG1" i="62"/>
  <c r="AE58" i="62"/>
  <c r="Y85" i="63"/>
  <c r="Z94" i="63"/>
  <c r="Y48" i="63"/>
  <c r="Z52" i="63"/>
  <c r="AA17" i="63"/>
  <c r="Z28" i="63" a="1"/>
  <c r="Z28" i="63" s="1"/>
  <c r="Z26" i="63"/>
  <c r="Z27" i="63" a="1"/>
  <c r="Z27" i="63" s="1"/>
  <c r="Z39" i="63" l="1"/>
  <c r="AA45" i="63"/>
  <c r="AD89" i="62"/>
  <c r="AE81" i="62"/>
  <c r="AB18" i="63" s="1"/>
  <c r="AE41" i="62"/>
  <c r="AE33" i="62"/>
  <c r="AB32" i="63" s="1"/>
  <c r="AE44" i="62"/>
  <c r="AE82" i="62"/>
  <c r="AB19" i="63" s="1"/>
  <c r="AE87" i="62"/>
  <c r="AB24" i="63" s="1"/>
  <c r="AE84" i="62"/>
  <c r="AB21" i="63" s="1"/>
  <c r="AB97" i="63"/>
  <c r="AE88" i="62"/>
  <c r="AB25" i="63" s="1"/>
  <c r="AB33" i="63"/>
  <c r="AB46" i="63"/>
  <c r="AE85" i="62"/>
  <c r="AB22" i="63" s="1"/>
  <c r="N90" i="63"/>
  <c r="N92" i="63"/>
  <c r="O42" i="63"/>
  <c r="N62" i="63"/>
  <c r="O55" i="63"/>
  <c r="O56" i="63" s="1"/>
  <c r="O84" i="63"/>
  <c r="O88" i="63" s="1"/>
  <c r="O91" i="63" s="1"/>
  <c r="O54" i="63"/>
  <c r="N64" i="63"/>
  <c r="AF39" i="62"/>
  <c r="AF46" i="62"/>
  <c r="AF43" i="62"/>
  <c r="AF42" i="62"/>
  <c r="AF45" i="62"/>
  <c r="AF47" i="62"/>
  <c r="AF34" i="62" s="1"/>
  <c r="AF40" i="62"/>
  <c r="AF76" i="62"/>
  <c r="AF84" i="62" s="1"/>
  <c r="AC21" i="63" s="1"/>
  <c r="AF66" i="62"/>
  <c r="AF74" i="62"/>
  <c r="AF70" i="62"/>
  <c r="AF67" i="62"/>
  <c r="AF69" i="62"/>
  <c r="AF72" i="62"/>
  <c r="AF68" i="62"/>
  <c r="AF71" i="62"/>
  <c r="AF73" i="62"/>
  <c r="AA31" i="63"/>
  <c r="AA38" i="63" s="1"/>
  <c r="AD31" i="62"/>
  <c r="AD29" i="62" s="1"/>
  <c r="AF55" i="62"/>
  <c r="AE38" i="62"/>
  <c r="AE32" i="62"/>
  <c r="Z57" i="63"/>
  <c r="Z58" i="63" s="1"/>
  <c r="Z34" i="63"/>
  <c r="AE83" i="62"/>
  <c r="AB20" i="63" s="1"/>
  <c r="Y98" i="63"/>
  <c r="Y65" i="63"/>
  <c r="Y86" i="63"/>
  <c r="AA52" i="63"/>
  <c r="AB17" i="63"/>
  <c r="AA94" i="63"/>
  <c r="Z48" i="63"/>
  <c r="AA28" i="63" a="1"/>
  <c r="AA28" i="63" s="1"/>
  <c r="AA26" i="63"/>
  <c r="AA27" i="63" a="1"/>
  <c r="AA27" i="63" s="1"/>
  <c r="AF58" i="62"/>
  <c r="Z85" i="63"/>
  <c r="AG52" i="62"/>
  <c r="AG13" i="62"/>
  <c r="AG80" i="62"/>
  <c r="AG94" i="62"/>
  <c r="AG232" i="62"/>
  <c r="AG93" i="62"/>
  <c r="AG30" i="62"/>
  <c r="AG64" i="62"/>
  <c r="AG56" i="62"/>
  <c r="AG57" i="62"/>
  <c r="AH1" i="62"/>
  <c r="AA39" i="63" l="1"/>
  <c r="AC46" i="63"/>
  <c r="AF86" i="62"/>
  <c r="AC23" i="63" s="1"/>
  <c r="AF88" i="62"/>
  <c r="AC25" i="63" s="1"/>
  <c r="AB45" i="63"/>
  <c r="AE89" i="62"/>
  <c r="AF87" i="62"/>
  <c r="AC24" i="63" s="1"/>
  <c r="AF83" i="62"/>
  <c r="AC20" i="63" s="1"/>
  <c r="AC97" i="63"/>
  <c r="AF85" i="62"/>
  <c r="AC22" i="63" s="1"/>
  <c r="AF41" i="62"/>
  <c r="AF44" i="62"/>
  <c r="AF82" i="62"/>
  <c r="AC19" i="63" s="1"/>
  <c r="AF81" i="62"/>
  <c r="AC18" i="63" s="1"/>
  <c r="O92" i="63"/>
  <c r="P41" i="63"/>
  <c r="P47" i="63" s="1"/>
  <c r="P49" i="63" s="1"/>
  <c r="O60" i="63"/>
  <c r="O63" i="63" s="1"/>
  <c r="O64" i="63" s="1"/>
  <c r="O89" i="63"/>
  <c r="O61" i="63"/>
  <c r="AG76" i="62"/>
  <c r="AD46" i="63" s="1"/>
  <c r="AG67" i="62"/>
  <c r="AG72" i="62"/>
  <c r="AG68" i="62"/>
  <c r="AG66" i="62"/>
  <c r="AG74" i="62"/>
  <c r="AG70" i="62"/>
  <c r="AG69" i="62"/>
  <c r="AG71" i="62"/>
  <c r="AG73" i="62"/>
  <c r="AB31" i="63"/>
  <c r="AB38" i="63" s="1"/>
  <c r="AE31" i="62"/>
  <c r="AE29" i="62" s="1"/>
  <c r="AG45" i="62"/>
  <c r="AG46" i="62"/>
  <c r="AG47" i="62"/>
  <c r="AG34" i="62" s="1"/>
  <c r="AG43" i="62"/>
  <c r="AG42" i="62"/>
  <c r="AG58" i="62"/>
  <c r="AC33" i="63"/>
  <c r="Z65" i="63"/>
  <c r="Z98" i="63"/>
  <c r="AA34" i="63"/>
  <c r="AA57" i="63"/>
  <c r="AA58" i="63" s="1"/>
  <c r="AF33" i="62"/>
  <c r="AC32" i="63" s="1"/>
  <c r="G40" i="62"/>
  <c r="AF38" i="62"/>
  <c r="G38" i="62" s="1"/>
  <c r="AF32" i="62"/>
  <c r="G39" i="62"/>
  <c r="AB28" i="63" a="1"/>
  <c r="AB28" i="63" s="1"/>
  <c r="AB27" i="63" a="1"/>
  <c r="AB27" i="63" s="1"/>
  <c r="AB26" i="63"/>
  <c r="AB52" i="63"/>
  <c r="AC17" i="63"/>
  <c r="AB94" i="63"/>
  <c r="AH93" i="62"/>
  <c r="AH13" i="62"/>
  <c r="AH232" i="62"/>
  <c r="AH94" i="62"/>
  <c r="AH30" i="62"/>
  <c r="AH52" i="62"/>
  <c r="AH57" i="62"/>
  <c r="AH80" i="62"/>
  <c r="AH64" i="62"/>
  <c r="AH56" i="62"/>
  <c r="AI1" i="62"/>
  <c r="AA48" i="63"/>
  <c r="AG55" i="62"/>
  <c r="AA85" i="63"/>
  <c r="Z86" i="63"/>
  <c r="AH55" i="62" l="1"/>
  <c r="AB39" i="63"/>
  <c r="AG87" i="62"/>
  <c r="AD24" i="63" s="1"/>
  <c r="AG86" i="62"/>
  <c r="AD23" i="63" s="1"/>
  <c r="AG82" i="62"/>
  <c r="AD19" i="63" s="1"/>
  <c r="AF89" i="62"/>
  <c r="AG85" i="62"/>
  <c r="AD22" i="63" s="1"/>
  <c r="AG81" i="62"/>
  <c r="AD18" i="63" s="1"/>
  <c r="AD97" i="63"/>
  <c r="AG83" i="62"/>
  <c r="AD20" i="63" s="1"/>
  <c r="AC45" i="63"/>
  <c r="AG88" i="62"/>
  <c r="AD25" i="63" s="1"/>
  <c r="AG84" i="62"/>
  <c r="AD21" i="63" s="1"/>
  <c r="P42" i="63"/>
  <c r="O62" i="63"/>
  <c r="P54" i="63"/>
  <c r="P55" i="63"/>
  <c r="P56" i="63" s="1"/>
  <c r="P84" i="63"/>
  <c r="P88" i="63" s="1"/>
  <c r="P91" i="63" s="1"/>
  <c r="P92" i="63" s="1"/>
  <c r="O90" i="63"/>
  <c r="AD33" i="63"/>
  <c r="AG33" i="62"/>
  <c r="AD32" i="63" s="1"/>
  <c r="AH46" i="62"/>
  <c r="G46" i="62" s="1"/>
  <c r="AH47" i="62"/>
  <c r="AH42" i="62"/>
  <c r="AH45" i="62"/>
  <c r="AH43" i="62"/>
  <c r="AA65" i="63"/>
  <c r="AA98" i="63"/>
  <c r="AG32" i="62"/>
  <c r="AG41" i="62"/>
  <c r="AB34" i="63"/>
  <c r="AB57" i="63"/>
  <c r="AB58" i="63" s="1"/>
  <c r="AC31" i="63"/>
  <c r="AC38" i="63" s="1"/>
  <c r="AF31" i="62"/>
  <c r="AF29" i="62" s="1"/>
  <c r="AH76" i="62"/>
  <c r="AE97" i="63" s="1"/>
  <c r="AH68" i="62"/>
  <c r="AH72" i="62"/>
  <c r="AH74" i="62"/>
  <c r="AH70" i="62"/>
  <c r="AH66" i="62"/>
  <c r="AH67" i="62"/>
  <c r="AH71" i="62"/>
  <c r="AH73" i="62"/>
  <c r="AH69" i="62"/>
  <c r="AG44" i="62"/>
  <c r="AB48" i="63"/>
  <c r="AC52" i="63"/>
  <c r="AD17" i="63"/>
  <c r="AC28" i="63" a="1"/>
  <c r="AC28" i="63" s="1"/>
  <c r="AC26" i="63"/>
  <c r="AC27" i="63" a="1"/>
  <c r="AC27" i="63" s="1"/>
  <c r="AI93" i="62"/>
  <c r="AI13" i="62"/>
  <c r="AI232" i="62"/>
  <c r="AI94" i="62"/>
  <c r="AI52" i="62"/>
  <c r="AI64" i="62"/>
  <c r="AI30" i="62"/>
  <c r="AI80" i="62"/>
  <c r="AI57" i="62"/>
  <c r="AI56" i="62"/>
  <c r="AJ1" i="62"/>
  <c r="AA86" i="63"/>
  <c r="AH58" i="62"/>
  <c r="AC94" i="63"/>
  <c r="AB85" i="63"/>
  <c r="AC39" i="63" l="1"/>
  <c r="AD45" i="63"/>
  <c r="AG89" i="62"/>
  <c r="AE33" i="63"/>
  <c r="AE45" i="63" s="1"/>
  <c r="AH85" i="62"/>
  <c r="AE22" i="63" s="1"/>
  <c r="AH88" i="62"/>
  <c r="AE25" i="63" s="1"/>
  <c r="AH81" i="62"/>
  <c r="AE18" i="63" s="1"/>
  <c r="AH84" i="62"/>
  <c r="AE21" i="63" s="1"/>
  <c r="P60" i="63"/>
  <c r="P63" i="63" s="1"/>
  <c r="P64" i="63" s="1"/>
  <c r="D13" i="63"/>
  <c r="AH82" i="62"/>
  <c r="AE19" i="63" s="1"/>
  <c r="AH33" i="62"/>
  <c r="AE32" i="63" s="1"/>
  <c r="P61" i="63"/>
  <c r="AH83" i="62"/>
  <c r="AE20" i="63" s="1"/>
  <c r="AH87" i="62"/>
  <c r="AE24" i="63" s="1"/>
  <c r="AI58" i="62"/>
  <c r="AH86" i="62"/>
  <c r="AE23" i="63" s="1"/>
  <c r="AE46" i="63"/>
  <c r="P89" i="63"/>
  <c r="Q41" i="63"/>
  <c r="Q47" i="63" s="1"/>
  <c r="Q49" i="63" s="1"/>
  <c r="AC57" i="63"/>
  <c r="AC58" i="63" s="1"/>
  <c r="AC34" i="63"/>
  <c r="AB65" i="63"/>
  <c r="AB98" i="63"/>
  <c r="AH44" i="62"/>
  <c r="G44" i="62" s="1"/>
  <c r="G45" i="62"/>
  <c r="AH41" i="62"/>
  <c r="AH32" i="62"/>
  <c r="AG31" i="62"/>
  <c r="AG29" i="62" s="1"/>
  <c r="AD31" i="63"/>
  <c r="AD38" i="63" s="1"/>
  <c r="AH34" i="62"/>
  <c r="G34" i="62" s="1"/>
  <c r="G47" i="62"/>
  <c r="AI42" i="62"/>
  <c r="AI43" i="62"/>
  <c r="AI33" i="62" s="1"/>
  <c r="AF32" i="63" s="1"/>
  <c r="AI76" i="62"/>
  <c r="AI88" i="62" s="1"/>
  <c r="AF25" i="63" s="1"/>
  <c r="AI72" i="62"/>
  <c r="AI74" i="62"/>
  <c r="AI70" i="62"/>
  <c r="AI66" i="62"/>
  <c r="AI67" i="62"/>
  <c r="AI68" i="62"/>
  <c r="AI71" i="62"/>
  <c r="AI73" i="62"/>
  <c r="AI69" i="62"/>
  <c r="AB86" i="63"/>
  <c r="AJ64" i="62"/>
  <c r="AJ13" i="62"/>
  <c r="AJ94" i="62"/>
  <c r="AJ80" i="62"/>
  <c r="AJ52" i="62"/>
  <c r="AJ30" i="62"/>
  <c r="AJ93" i="62"/>
  <c r="AJ57" i="62"/>
  <c r="AJ232" i="62"/>
  <c r="AJ56" i="62"/>
  <c r="AK1" i="62"/>
  <c r="AC85" i="63"/>
  <c r="AD94" i="63"/>
  <c r="AI55" i="62"/>
  <c r="AD52" i="63"/>
  <c r="AE17" i="63"/>
  <c r="AC48" i="63"/>
  <c r="AD28" i="63" a="1"/>
  <c r="AD28" i="63" s="1"/>
  <c r="AD27" i="63" a="1"/>
  <c r="AD27" i="63" s="1"/>
  <c r="AD26" i="63"/>
  <c r="AD39" i="63" l="1"/>
  <c r="AH89" i="62"/>
  <c r="AI87" i="62"/>
  <c r="AF24" i="63" s="1"/>
  <c r="AF97" i="63"/>
  <c r="AI83" i="62"/>
  <c r="AF20" i="63" s="1"/>
  <c r="AI86" i="62"/>
  <c r="AF23" i="63" s="1"/>
  <c r="AI81" i="62"/>
  <c r="AF18" i="63" s="1"/>
  <c r="AI84" i="62"/>
  <c r="AF21" i="63" s="1"/>
  <c r="AF33" i="63"/>
  <c r="AI82" i="62"/>
  <c r="AF19" i="63" s="1"/>
  <c r="AF46" i="63"/>
  <c r="AI85" i="62"/>
  <c r="AF22" i="63" s="1"/>
  <c r="Q42" i="63"/>
  <c r="R41" i="63" s="1"/>
  <c r="R47" i="63" s="1"/>
  <c r="R49" i="63" s="1"/>
  <c r="Q55" i="63"/>
  <c r="Q56" i="63" s="1"/>
  <c r="Q54" i="63"/>
  <c r="Q60" i="63" s="1"/>
  <c r="Q63" i="63" s="1"/>
  <c r="Q64" i="63" s="1"/>
  <c r="Q84" i="63"/>
  <c r="Q88" i="63" s="1"/>
  <c r="Q91" i="63" s="1"/>
  <c r="Q92" i="63" s="1"/>
  <c r="AJ55" i="62"/>
  <c r="P90" i="63"/>
  <c r="P62" i="63"/>
  <c r="AD57" i="63"/>
  <c r="AD58" i="63" s="1"/>
  <c r="AD34" i="63"/>
  <c r="AJ76" i="62"/>
  <c r="AJ82" i="62" s="1"/>
  <c r="AG19" i="63" s="1"/>
  <c r="AJ72" i="62"/>
  <c r="AJ74" i="62"/>
  <c r="AJ66" i="62"/>
  <c r="AJ70" i="62"/>
  <c r="AJ68" i="62"/>
  <c r="AJ67" i="62"/>
  <c r="AJ69" i="62"/>
  <c r="AJ73" i="62"/>
  <c r="AJ71" i="62"/>
  <c r="AJ43" i="62"/>
  <c r="AJ33" i="62" s="1"/>
  <c r="AG32" i="63" s="1"/>
  <c r="AJ42" i="62"/>
  <c r="AE31" i="63"/>
  <c r="AE38" i="63" s="1"/>
  <c r="AH31" i="62"/>
  <c r="AH29" i="62" s="1"/>
  <c r="AC65" i="63"/>
  <c r="AC98" i="63"/>
  <c r="AI41" i="62"/>
  <c r="AI32" i="62"/>
  <c r="AD85" i="63"/>
  <c r="AE28" i="63" a="1"/>
  <c r="AE28" i="63" s="1"/>
  <c r="AE26" i="63"/>
  <c r="AE27" i="63" a="1"/>
  <c r="AE27" i="63" s="1"/>
  <c r="AC86" i="63"/>
  <c r="AD48" i="63"/>
  <c r="AK80" i="62"/>
  <c r="AK52" i="62"/>
  <c r="AK232" i="62"/>
  <c r="AK13" i="62"/>
  <c r="AK64" i="62"/>
  <c r="AK93" i="62"/>
  <c r="AK56" i="62"/>
  <c r="AK57" i="62"/>
  <c r="AK55" i="62" s="1"/>
  <c r="AK30" i="62"/>
  <c r="AK94" i="62"/>
  <c r="AL1" i="62"/>
  <c r="AE52" i="63"/>
  <c r="AF17" i="63"/>
  <c r="AJ58" i="62"/>
  <c r="AE94" i="63"/>
  <c r="AE39" i="63" l="1"/>
  <c r="AG33" i="63"/>
  <c r="AI89" i="62"/>
  <c r="AJ83" i="62"/>
  <c r="AG20" i="63" s="1"/>
  <c r="AF45" i="63"/>
  <c r="AJ85" i="62"/>
  <c r="AG22" i="63" s="1"/>
  <c r="AJ87" i="62"/>
  <c r="AG24" i="63" s="1"/>
  <c r="AJ86" i="62"/>
  <c r="AG23" i="63" s="1"/>
  <c r="AG97" i="63"/>
  <c r="Q61" i="63"/>
  <c r="Q62" i="63" s="1"/>
  <c r="AJ84" i="62"/>
  <c r="AG21" i="63" s="1"/>
  <c r="AJ88" i="62"/>
  <c r="AG25" i="63" s="1"/>
  <c r="AG46" i="63"/>
  <c r="AJ81" i="62"/>
  <c r="AG18" i="63" s="1"/>
  <c r="Q89" i="63"/>
  <c r="R42" i="63"/>
  <c r="R55" i="63"/>
  <c r="R56" i="63" s="1"/>
  <c r="R84" i="63"/>
  <c r="R88" i="63" s="1"/>
  <c r="R91" i="63" s="1"/>
  <c r="R54" i="63"/>
  <c r="R60" i="63" s="1"/>
  <c r="R63" i="63" s="1"/>
  <c r="AK42" i="62"/>
  <c r="AK43" i="62"/>
  <c r="AK33" i="62" s="1"/>
  <c r="AH32" i="63" s="1"/>
  <c r="AE57" i="63"/>
  <c r="AE58" i="63" s="1"/>
  <c r="AE34" i="63"/>
  <c r="AK76" i="62"/>
  <c r="AK84" i="62" s="1"/>
  <c r="AH21" i="63" s="1"/>
  <c r="AK66" i="62"/>
  <c r="AK70" i="62"/>
  <c r="AK68" i="62"/>
  <c r="AK67" i="62"/>
  <c r="AK72" i="62"/>
  <c r="AK74" i="62"/>
  <c r="AK69" i="62"/>
  <c r="AK73" i="62"/>
  <c r="AK71" i="62"/>
  <c r="AF31" i="63"/>
  <c r="AF38" i="63" s="1"/>
  <c r="AI31" i="62"/>
  <c r="AI29" i="62" s="1"/>
  <c r="AJ32" i="62"/>
  <c r="AJ41" i="62"/>
  <c r="AD65" i="63"/>
  <c r="AD98" i="63"/>
  <c r="AD86" i="63"/>
  <c r="AK58" i="62"/>
  <c r="AF28" i="63" a="1"/>
  <c r="AF28" i="63" s="1"/>
  <c r="AF27" i="63" a="1"/>
  <c r="AF27" i="63" s="1"/>
  <c r="AF26" i="63"/>
  <c r="AL64" i="62"/>
  <c r="AL13" i="62"/>
  <c r="AL232" i="62"/>
  <c r="AL30" i="62"/>
  <c r="AL52" i="62"/>
  <c r="AL94" i="62"/>
  <c r="AL80" i="62"/>
  <c r="AL93" i="62"/>
  <c r="AL57" i="62"/>
  <c r="AL56" i="62"/>
  <c r="AM1" i="62"/>
  <c r="AF52" i="63"/>
  <c r="AG17" i="63"/>
  <c r="AF94" i="63"/>
  <c r="AE48" i="63"/>
  <c r="AE85" i="63"/>
  <c r="AF39" i="63" l="1"/>
  <c r="AG45" i="63"/>
  <c r="AK81" i="62"/>
  <c r="AH18" i="63" s="1"/>
  <c r="AL55" i="62"/>
  <c r="AJ89" i="62"/>
  <c r="AK88" i="62"/>
  <c r="AH25" i="63" s="1"/>
  <c r="AH33" i="63"/>
  <c r="AH97" i="63"/>
  <c r="AK86" i="62"/>
  <c r="AH23" i="63" s="1"/>
  <c r="AH46" i="63"/>
  <c r="AK83" i="62"/>
  <c r="AH20" i="63" s="1"/>
  <c r="AK87" i="62"/>
  <c r="AH24" i="63" s="1"/>
  <c r="R64" i="63"/>
  <c r="R92" i="63"/>
  <c r="R61" i="63"/>
  <c r="AK82" i="62"/>
  <c r="AH19" i="63" s="1"/>
  <c r="AK85" i="62"/>
  <c r="AH22" i="63" s="1"/>
  <c r="S41" i="63"/>
  <c r="S47" i="63" s="1"/>
  <c r="S49" i="63" s="1"/>
  <c r="Q90" i="63"/>
  <c r="R89" i="63"/>
  <c r="AG31" i="63"/>
  <c r="AG38" i="63" s="1"/>
  <c r="AJ31" i="62"/>
  <c r="AJ29" i="62" s="1"/>
  <c r="AE65" i="63"/>
  <c r="AE98" i="63"/>
  <c r="AL76" i="62"/>
  <c r="AL86" i="62" s="1"/>
  <c r="AI23" i="63" s="1"/>
  <c r="AL67" i="62"/>
  <c r="AL69" i="62"/>
  <c r="AL72" i="62"/>
  <c r="AL68" i="62"/>
  <c r="AL66" i="62"/>
  <c r="AL74" i="62"/>
  <c r="AL70" i="62"/>
  <c r="AL71" i="62"/>
  <c r="AL73" i="62"/>
  <c r="AF34" i="63"/>
  <c r="AF57" i="63"/>
  <c r="AF58" i="63" s="1"/>
  <c r="AL43" i="62"/>
  <c r="AL42" i="62"/>
  <c r="AK32" i="62"/>
  <c r="AK41" i="62"/>
  <c r="AG52" i="63"/>
  <c r="AH17" i="63"/>
  <c r="AG28" i="63" a="1"/>
  <c r="AG28" i="63" s="1"/>
  <c r="AG26" i="63"/>
  <c r="AG27" i="63" a="1"/>
  <c r="AG27" i="63" s="1"/>
  <c r="AG94" i="63"/>
  <c r="AE86" i="63"/>
  <c r="AM30" i="62"/>
  <c r="AM80" i="62"/>
  <c r="AM94" i="62"/>
  <c r="AM93" i="62"/>
  <c r="AM52" i="62"/>
  <c r="AM64" i="62"/>
  <c r="AM13" i="62"/>
  <c r="AM57" i="62"/>
  <c r="AM56" i="62"/>
  <c r="AM232" i="62"/>
  <c r="AN1" i="62"/>
  <c r="AL58" i="62"/>
  <c r="AF85" i="63"/>
  <c r="AF48" i="63"/>
  <c r="AG39" i="63" l="1"/>
  <c r="AH45" i="63"/>
  <c r="AL87" i="62"/>
  <c r="AI24" i="63" s="1"/>
  <c r="AI46" i="63"/>
  <c r="AI97" i="63"/>
  <c r="AL85" i="62"/>
  <c r="AI22" i="63" s="1"/>
  <c r="AL84" i="62"/>
  <c r="AI21" i="63" s="1"/>
  <c r="AK89" i="62"/>
  <c r="AL88" i="62"/>
  <c r="AI25" i="63" s="1"/>
  <c r="S42" i="63"/>
  <c r="T41" i="63" s="1"/>
  <c r="T47" i="63" s="1"/>
  <c r="T49" i="63" s="1"/>
  <c r="R90" i="63"/>
  <c r="R62" i="63"/>
  <c r="S55" i="63"/>
  <c r="S56" i="63" s="1"/>
  <c r="S84" i="63"/>
  <c r="S88" i="63" s="1"/>
  <c r="S91" i="63" s="1"/>
  <c r="S54" i="63"/>
  <c r="S60" i="63" s="1"/>
  <c r="S63" i="63" s="1"/>
  <c r="AM58" i="62"/>
  <c r="AL81" i="62"/>
  <c r="AL82" i="62"/>
  <c r="AI19" i="63" s="1"/>
  <c r="AI33" i="63"/>
  <c r="AL83" i="62"/>
  <c r="AI20" i="63" s="1"/>
  <c r="AL33" i="62"/>
  <c r="G43" i="62"/>
  <c r="AF98" i="63"/>
  <c r="AF65" i="63"/>
  <c r="AM76" i="62"/>
  <c r="AM85" i="62" s="1"/>
  <c r="AJ22" i="63" s="1"/>
  <c r="AM72" i="62"/>
  <c r="AM68" i="62"/>
  <c r="AM66" i="62"/>
  <c r="AM74" i="62"/>
  <c r="AM70" i="62"/>
  <c r="AM67" i="62"/>
  <c r="AM69" i="62"/>
  <c r="AM71" i="62"/>
  <c r="AM73" i="62"/>
  <c r="AH31" i="63"/>
  <c r="AH38" i="63" s="1"/>
  <c r="AK31" i="62"/>
  <c r="AK29" i="62" s="1"/>
  <c r="AL32" i="62"/>
  <c r="AL41" i="62"/>
  <c r="G41" i="62" s="1"/>
  <c r="G42" i="62"/>
  <c r="AG57" i="63"/>
  <c r="AG58" i="63" s="1"/>
  <c r="AG34" i="63"/>
  <c r="AF86" i="63"/>
  <c r="AG48" i="63"/>
  <c r="AH52" i="63"/>
  <c r="AI17" i="63"/>
  <c r="AG85" i="63"/>
  <c r="AH28" i="63" a="1"/>
  <c r="AH28" i="63" s="1"/>
  <c r="AH26" i="63"/>
  <c r="AH27" i="63" a="1"/>
  <c r="AH27" i="63" s="1"/>
  <c r="AM55" i="62"/>
  <c r="AN30" i="62"/>
  <c r="AN64" i="62"/>
  <c r="AN57" i="62"/>
  <c r="AN94" i="62"/>
  <c r="AN80" i="62"/>
  <c r="AN93" i="62"/>
  <c r="AN232" i="62"/>
  <c r="AN52" i="62"/>
  <c r="AN13" i="62"/>
  <c r="AN56" i="62"/>
  <c r="AO1" i="62"/>
  <c r="AH94" i="63"/>
  <c r="AN58" i="62" l="1"/>
  <c r="AH39" i="63"/>
  <c r="AI45" i="63"/>
  <c r="AM86" i="62"/>
  <c r="AJ23" i="63" s="1"/>
  <c r="AM82" i="62"/>
  <c r="AJ19" i="63" s="1"/>
  <c r="AJ46" i="63"/>
  <c r="AM88" i="62"/>
  <c r="AJ25" i="63" s="1"/>
  <c r="AM84" i="62"/>
  <c r="AJ21" i="63" s="1"/>
  <c r="AM81" i="62"/>
  <c r="AJ18" i="63" s="1"/>
  <c r="AJ97" i="63"/>
  <c r="AJ57" i="63" s="1"/>
  <c r="AJ33" i="63"/>
  <c r="AJ34" i="63" s="1"/>
  <c r="AM83" i="62"/>
  <c r="AJ20" i="63" s="1"/>
  <c r="AM87" i="62"/>
  <c r="AJ24" i="63" s="1"/>
  <c r="S61" i="63"/>
  <c r="S62" i="63" s="1"/>
  <c r="AL89" i="62"/>
  <c r="T42" i="63"/>
  <c r="U41" i="63" s="1"/>
  <c r="U47" i="63" s="1"/>
  <c r="U49" i="63" s="1"/>
  <c r="T84" i="63"/>
  <c r="T88" i="63" s="1"/>
  <c r="T91" i="63" s="1"/>
  <c r="T55" i="63"/>
  <c r="T56" i="63" s="1"/>
  <c r="T54" i="63"/>
  <c r="T60" i="63" s="1"/>
  <c r="T63" i="63" s="1"/>
  <c r="AI18" i="63"/>
  <c r="AI28" i="63" s="1" a="1"/>
  <c r="AI28" i="63" s="1"/>
  <c r="S64" i="63"/>
  <c r="S92" i="63"/>
  <c r="S89" i="63"/>
  <c r="AL31" i="62"/>
  <c r="AI31" i="63"/>
  <c r="G32" i="62"/>
  <c r="AN76" i="62"/>
  <c r="AK46" i="63" s="1"/>
  <c r="AN72" i="62"/>
  <c r="AN74" i="62"/>
  <c r="AN70" i="62"/>
  <c r="AN66" i="62"/>
  <c r="AN67" i="62"/>
  <c r="AN68" i="62"/>
  <c r="AN71" i="62"/>
  <c r="AN73" i="62"/>
  <c r="AN69" i="62"/>
  <c r="AG65" i="63"/>
  <c r="AG98" i="63"/>
  <c r="AH34" i="63"/>
  <c r="AH57" i="63"/>
  <c r="AH58" i="63" s="1"/>
  <c r="AI32" i="63"/>
  <c r="D32" i="63" s="1"/>
  <c r="G33" i="62"/>
  <c r="AG86" i="63"/>
  <c r="AI52" i="63"/>
  <c r="AJ17" i="63"/>
  <c r="AH48" i="63"/>
  <c r="AH85" i="63"/>
  <c r="AO94" i="62"/>
  <c r="AO80" i="62"/>
  <c r="AO232" i="62"/>
  <c r="AO64" i="62"/>
  <c r="AO56" i="62"/>
  <c r="AO58" i="62" s="1"/>
  <c r="AO30" i="62"/>
  <c r="AO93" i="62"/>
  <c r="AO13" i="62"/>
  <c r="AO52" i="62"/>
  <c r="AO57" i="62"/>
  <c r="AP1" i="62"/>
  <c r="AN55" i="62"/>
  <c r="AI94" i="63"/>
  <c r="AJ45" i="63" l="1"/>
  <c r="AI27" i="63" a="1"/>
  <c r="AI27" i="63" s="1"/>
  <c r="AI48" i="63" s="1"/>
  <c r="AM89" i="62"/>
  <c r="AI26" i="63"/>
  <c r="AI85" i="63" s="1"/>
  <c r="AN86" i="62"/>
  <c r="AK23" i="63" s="1"/>
  <c r="AN84" i="62"/>
  <c r="AK21" i="63" s="1"/>
  <c r="AI38" i="63"/>
  <c r="AI39" i="63" s="1"/>
  <c r="AN81" i="62"/>
  <c r="AK18" i="63" s="1"/>
  <c r="AK33" i="63"/>
  <c r="AK34" i="63" s="1"/>
  <c r="AN87" i="62"/>
  <c r="AK24" i="63" s="1"/>
  <c r="AK97" i="63"/>
  <c r="AK57" i="63" s="1"/>
  <c r="AN85" i="62"/>
  <c r="AK22" i="63" s="1"/>
  <c r="AN82" i="62"/>
  <c r="AK19" i="63" s="1"/>
  <c r="AN83" i="62"/>
  <c r="AK20" i="63" s="1"/>
  <c r="AN88" i="62"/>
  <c r="AK25" i="63" s="1"/>
  <c r="T64" i="63"/>
  <c r="T92" i="63"/>
  <c r="T61" i="63"/>
  <c r="U42" i="63"/>
  <c r="T89" i="63"/>
  <c r="S90" i="63"/>
  <c r="U54" i="63"/>
  <c r="U60" i="63" s="1"/>
  <c r="U63" i="63" s="1"/>
  <c r="U84" i="63"/>
  <c r="U88" i="63" s="1"/>
  <c r="U91" i="63" s="1"/>
  <c r="U55" i="63"/>
  <c r="U56" i="63" s="1"/>
  <c r="AH98" i="63"/>
  <c r="AH65" i="63"/>
  <c r="D31" i="63"/>
  <c r="AI34" i="63"/>
  <c r="AI57" i="63"/>
  <c r="AI58" i="63" s="1"/>
  <c r="AJ58" i="63" s="1"/>
  <c r="AO76" i="62"/>
  <c r="AO88" i="62" s="1"/>
  <c r="AL25" i="63" s="1"/>
  <c r="AO72" i="62"/>
  <c r="AO74" i="62"/>
  <c r="AO70" i="62"/>
  <c r="AO66" i="62"/>
  <c r="AO67" i="62"/>
  <c r="AO68" i="62"/>
  <c r="AO69" i="62"/>
  <c r="AO71" i="62"/>
  <c r="AO73" i="62"/>
  <c r="AL29" i="62"/>
  <c r="G31" i="62"/>
  <c r="AH86" i="63"/>
  <c r="AJ38" i="63"/>
  <c r="AJ52" i="63"/>
  <c r="AK17" i="63"/>
  <c r="AP232" i="62"/>
  <c r="AP13" i="62"/>
  <c r="AP64" i="62"/>
  <c r="AP52" i="62"/>
  <c r="AP56" i="62"/>
  <c r="AP80" i="62"/>
  <c r="AP57" i="62"/>
  <c r="AP93" i="62"/>
  <c r="AP30" i="62"/>
  <c r="AP94" i="62"/>
  <c r="AQ1" i="62"/>
  <c r="AJ94" i="63"/>
  <c r="AO55" i="62"/>
  <c r="AJ98" i="63"/>
  <c r="AJ65" i="63"/>
  <c r="AJ28" i="63" a="1"/>
  <c r="AJ28" i="63" s="1"/>
  <c r="AJ26" i="63"/>
  <c r="AJ27" i="63" a="1"/>
  <c r="AJ27" i="63" s="1"/>
  <c r="U64" i="63" l="1"/>
  <c r="AK58" i="63"/>
  <c r="U92" i="63"/>
  <c r="AJ39" i="63"/>
  <c r="AK45" i="63"/>
  <c r="AO83" i="62"/>
  <c r="AL20" i="63" s="1"/>
  <c r="AL46" i="63"/>
  <c r="AN89" i="62"/>
  <c r="AO81" i="62"/>
  <c r="AL18" i="63" s="1"/>
  <c r="AO86" i="62"/>
  <c r="AL23" i="63" s="1"/>
  <c r="AL97" i="63"/>
  <c r="AL57" i="63" s="1"/>
  <c r="AO85" i="62"/>
  <c r="AL22" i="63" s="1"/>
  <c r="AO84" i="62"/>
  <c r="AL21" i="63" s="1"/>
  <c r="T62" i="63"/>
  <c r="U61" i="63"/>
  <c r="AL33" i="63"/>
  <c r="AO82" i="62"/>
  <c r="AL19" i="63" s="1"/>
  <c r="T90" i="63"/>
  <c r="U89" i="63"/>
  <c r="AO87" i="62"/>
  <c r="AL24" i="63" s="1"/>
  <c r="V41" i="63"/>
  <c r="V47" i="63" s="1"/>
  <c r="V49" i="63" s="1"/>
  <c r="AI98" i="63"/>
  <c r="AI65" i="63"/>
  <c r="AP58" i="62"/>
  <c r="AP76" i="62"/>
  <c r="AP88" i="62" s="1"/>
  <c r="AM25" i="63" s="1"/>
  <c r="AP66" i="62"/>
  <c r="AP70" i="62"/>
  <c r="AP68" i="62"/>
  <c r="AP67" i="62"/>
  <c r="AP72" i="62"/>
  <c r="AP74" i="62"/>
  <c r="AP69" i="62"/>
  <c r="AP73" i="62"/>
  <c r="AP71" i="62"/>
  <c r="AJ85" i="63"/>
  <c r="AQ93" i="62"/>
  <c r="AQ64" i="62"/>
  <c r="AQ57" i="62"/>
  <c r="AQ80" i="62"/>
  <c r="AQ30" i="62"/>
  <c r="AQ13" i="62"/>
  <c r="AQ52" i="62"/>
  <c r="AQ56" i="62"/>
  <c r="AQ94" i="62"/>
  <c r="AQ232" i="62"/>
  <c r="AR1" i="62"/>
  <c r="AK28" i="63" a="1"/>
  <c r="AK28" i="63" s="1"/>
  <c r="AK26" i="63"/>
  <c r="AK27" i="63" a="1"/>
  <c r="AK27" i="63" s="1"/>
  <c r="AK94" i="63"/>
  <c r="AI86" i="63"/>
  <c r="AK65" i="63"/>
  <c r="AK98" i="63"/>
  <c r="AP55" i="62"/>
  <c r="AK38" i="63"/>
  <c r="AK52" i="63"/>
  <c r="AL17" i="63"/>
  <c r="AJ48" i="63"/>
  <c r="AL58" i="63" l="1"/>
  <c r="AK39" i="63"/>
  <c r="AQ58" i="62"/>
  <c r="AL45" i="63"/>
  <c r="AO89" i="62"/>
  <c r="AL34" i="63"/>
  <c r="AL98" i="63" s="1"/>
  <c r="AP83" i="62"/>
  <c r="AM20" i="63" s="1"/>
  <c r="AP87" i="62"/>
  <c r="AM24" i="63" s="1"/>
  <c r="AM97" i="63"/>
  <c r="AM57" i="63" s="1"/>
  <c r="AP86" i="62"/>
  <c r="AM23" i="63" s="1"/>
  <c r="AP85" i="62"/>
  <c r="AM22" i="63" s="1"/>
  <c r="AP81" i="62"/>
  <c r="AM18" i="63" s="1"/>
  <c r="AM33" i="63"/>
  <c r="AM34" i="63" s="1"/>
  <c r="AJ86" i="63"/>
  <c r="U90" i="63"/>
  <c r="AM46" i="63"/>
  <c r="V42" i="63"/>
  <c r="V54" i="63"/>
  <c r="V60" i="63" s="1"/>
  <c r="V63" i="63" s="1"/>
  <c r="V64" i="63" s="1"/>
  <c r="V55" i="63"/>
  <c r="V56" i="63" s="1"/>
  <c r="V84" i="63"/>
  <c r="V88" i="63" s="1"/>
  <c r="V91" i="63" s="1"/>
  <c r="V92" i="63" s="1"/>
  <c r="U62" i="63"/>
  <c r="AP82" i="62"/>
  <c r="AM19" i="63" s="1"/>
  <c r="AQ76" i="62"/>
  <c r="AN46" i="63" s="1"/>
  <c r="AQ66" i="62"/>
  <c r="AQ70" i="62"/>
  <c r="AQ68" i="62"/>
  <c r="AQ67" i="62"/>
  <c r="AQ72" i="62"/>
  <c r="AQ74" i="62"/>
  <c r="AQ71" i="62"/>
  <c r="AQ69" i="62"/>
  <c r="AQ73" i="62"/>
  <c r="AP84" i="62"/>
  <c r="AM21" i="63" s="1"/>
  <c r="AQ55" i="62"/>
  <c r="AL38" i="63"/>
  <c r="AL52" i="63"/>
  <c r="AM17" i="63"/>
  <c r="AK48" i="63"/>
  <c r="AK85" i="63"/>
  <c r="AR64" i="62"/>
  <c r="AR13" i="62"/>
  <c r="AR93" i="62"/>
  <c r="AR30" i="62"/>
  <c r="AR94" i="62"/>
  <c r="AR52" i="62"/>
  <c r="AR80" i="62"/>
  <c r="AR57" i="62"/>
  <c r="AR56" i="62"/>
  <c r="AR232" i="62"/>
  <c r="AS1" i="62"/>
  <c r="AL28" i="63" a="1"/>
  <c r="AL28" i="63" s="1"/>
  <c r="AL27" i="63" a="1"/>
  <c r="AL27" i="63" s="1"/>
  <c r="AL26" i="63"/>
  <c r="AL94" i="63"/>
  <c r="AM58" i="63" l="1"/>
  <c r="AL39" i="63"/>
  <c r="AL65" i="63"/>
  <c r="AM45" i="63"/>
  <c r="AK86" i="63"/>
  <c r="V89" i="63"/>
  <c r="V90" i="63" s="1"/>
  <c r="AQ81" i="62"/>
  <c r="AN18" i="63" s="1"/>
  <c r="AN97" i="63"/>
  <c r="AN57" i="63" s="1"/>
  <c r="AQ86" i="62"/>
  <c r="AN23" i="63" s="1"/>
  <c r="AP89" i="62"/>
  <c r="AQ83" i="62"/>
  <c r="AN20" i="63" s="1"/>
  <c r="AQ82" i="62"/>
  <c r="AN19" i="63" s="1"/>
  <c r="W41" i="63"/>
  <c r="W47" i="63" s="1"/>
  <c r="W49" i="63" s="1"/>
  <c r="AQ88" i="62"/>
  <c r="AN25" i="63" s="1"/>
  <c r="AQ87" i="62"/>
  <c r="AN24" i="63" s="1"/>
  <c r="V61" i="63"/>
  <c r="AQ84" i="62"/>
  <c r="AN21" i="63" s="1"/>
  <c r="AQ85" i="62"/>
  <c r="AN22" i="63" s="1"/>
  <c r="AN33" i="63"/>
  <c r="AR55" i="62"/>
  <c r="AR76" i="62"/>
  <c r="AR82" i="62" s="1"/>
  <c r="AO19" i="63" s="1"/>
  <c r="AR67" i="62"/>
  <c r="AR72" i="62"/>
  <c r="AR68" i="62"/>
  <c r="AR66" i="62"/>
  <c r="AR74" i="62"/>
  <c r="AR70" i="62"/>
  <c r="AR69" i="62"/>
  <c r="AR71" i="62"/>
  <c r="AR73" i="62"/>
  <c r="AM28" i="63" a="1"/>
  <c r="AM28" i="63" s="1"/>
  <c r="AM26" i="63"/>
  <c r="AM27" i="63" a="1"/>
  <c r="AM27" i="63" s="1"/>
  <c r="AL85" i="63"/>
  <c r="AM65" i="63"/>
  <c r="AM98" i="63"/>
  <c r="AL48" i="63"/>
  <c r="AS80" i="62"/>
  <c r="AS56" i="62"/>
  <c r="AS13" i="62"/>
  <c r="AS64" i="62"/>
  <c r="AS52" i="62"/>
  <c r="AS93" i="62"/>
  <c r="AS57" i="62"/>
  <c r="AS94" i="62"/>
  <c r="AS30" i="62"/>
  <c r="AS232" i="62"/>
  <c r="AT1" i="62"/>
  <c r="AM94" i="63"/>
  <c r="AR58" i="62"/>
  <c r="AM52" i="63"/>
  <c r="AM38" i="63"/>
  <c r="AN17" i="63"/>
  <c r="AN58" i="63" l="1"/>
  <c r="AL86" i="63"/>
  <c r="AM39" i="63"/>
  <c r="AN45" i="63"/>
  <c r="AN34" i="63"/>
  <c r="AN65" i="63" s="1"/>
  <c r="AR85" i="62"/>
  <c r="AO22" i="63" s="1"/>
  <c r="AO46" i="63"/>
  <c r="AR81" i="62"/>
  <c r="AO18" i="63" s="1"/>
  <c r="AO97" i="63"/>
  <c r="AO57" i="63" s="1"/>
  <c r="AR86" i="62"/>
  <c r="AO23" i="63" s="1"/>
  <c r="AR87" i="62"/>
  <c r="AO24" i="63" s="1"/>
  <c r="AR88" i="62"/>
  <c r="AO25" i="63" s="1"/>
  <c r="AR83" i="62"/>
  <c r="AO20" i="63" s="1"/>
  <c r="AR84" i="62"/>
  <c r="AO21" i="63" s="1"/>
  <c r="AQ89" i="62"/>
  <c r="AO33" i="63"/>
  <c r="AO34" i="63" s="1"/>
  <c r="V62" i="63"/>
  <c r="W42" i="63"/>
  <c r="W54" i="63"/>
  <c r="W60" i="63" s="1"/>
  <c r="W63" i="63" s="1"/>
  <c r="W64" i="63" s="1"/>
  <c r="W84" i="63"/>
  <c r="W55" i="63"/>
  <c r="W56" i="63" s="1"/>
  <c r="AS76" i="62"/>
  <c r="AS86" i="62" s="1"/>
  <c r="AP23" i="63" s="1"/>
  <c r="AS72" i="62"/>
  <c r="AS68" i="62"/>
  <c r="AS66" i="62"/>
  <c r="AS74" i="62"/>
  <c r="AS70" i="62"/>
  <c r="AS67" i="62"/>
  <c r="AS69" i="62"/>
  <c r="AS71" i="62"/>
  <c r="AS73" i="62"/>
  <c r="AS58" i="62"/>
  <c r="AS55" i="62"/>
  <c r="AM48" i="63"/>
  <c r="AN28" i="63" a="1"/>
  <c r="AN28" i="63" s="1"/>
  <c r="AN26" i="63"/>
  <c r="AN27" i="63" a="1"/>
  <c r="AN27" i="63" s="1"/>
  <c r="AN38" i="63"/>
  <c r="AN52" i="63"/>
  <c r="AO17" i="63"/>
  <c r="AN94" i="63"/>
  <c r="AT64" i="62"/>
  <c r="AT232" i="62"/>
  <c r="AT93" i="62"/>
  <c r="AT13" i="62"/>
  <c r="AT80" i="62"/>
  <c r="AT56" i="62"/>
  <c r="AT52" i="62"/>
  <c r="AT30" i="62"/>
  <c r="AT57" i="62"/>
  <c r="AT94" i="62"/>
  <c r="AU1" i="62"/>
  <c r="AM85" i="63"/>
  <c r="AM86" i="63" l="1"/>
  <c r="AO58" i="63"/>
  <c r="AN39" i="63"/>
  <c r="AN98" i="63"/>
  <c r="AO45" i="63"/>
  <c r="AS82" i="62"/>
  <c r="AP19" i="63" s="1"/>
  <c r="AS84" i="62"/>
  <c r="AP21" i="63" s="1"/>
  <c r="AR89" i="62"/>
  <c r="AS88" i="62"/>
  <c r="AP25" i="63" s="1"/>
  <c r="AS83" i="62"/>
  <c r="AP20" i="63" s="1"/>
  <c r="AP97" i="63"/>
  <c r="AP57" i="63" s="1"/>
  <c r="AP46" i="63"/>
  <c r="AS85" i="62"/>
  <c r="AP22" i="63" s="1"/>
  <c r="AP33" i="63"/>
  <c r="AP34" i="63" s="1"/>
  <c r="AS87" i="62"/>
  <c r="AP24" i="63" s="1"/>
  <c r="AS81" i="62"/>
  <c r="AP18" i="63" s="1"/>
  <c r="W88" i="63"/>
  <c r="W91" i="63" s="1"/>
  <c r="W92" i="63" s="1"/>
  <c r="W89" i="63"/>
  <c r="X41" i="63"/>
  <c r="X47" i="63" s="1"/>
  <c r="X49" i="63" s="1"/>
  <c r="W61" i="63"/>
  <c r="AT76" i="62"/>
  <c r="AT86" i="62" s="1"/>
  <c r="AQ23" i="63" s="1"/>
  <c r="AT72" i="62"/>
  <c r="AT74" i="62"/>
  <c r="AT70" i="62"/>
  <c r="AT66" i="62"/>
  <c r="AT67" i="62"/>
  <c r="AT68" i="62"/>
  <c r="AT69" i="62"/>
  <c r="AT71" i="62"/>
  <c r="AT73" i="62"/>
  <c r="AT55" i="62"/>
  <c r="AO38" i="63"/>
  <c r="AO52" i="63"/>
  <c r="AP17" i="63"/>
  <c r="AT58" i="62"/>
  <c r="AO94" i="63"/>
  <c r="AO98" i="63"/>
  <c r="AO65" i="63"/>
  <c r="AN48" i="63"/>
  <c r="AO28" i="63" a="1"/>
  <c r="AO28" i="63" s="1"/>
  <c r="AO26" i="63"/>
  <c r="AO27" i="63" a="1"/>
  <c r="AO27" i="63" s="1"/>
  <c r="AU80" i="62"/>
  <c r="AU30" i="62"/>
  <c r="AU56" i="62"/>
  <c r="AU13" i="62"/>
  <c r="AU52" i="62"/>
  <c r="AU94" i="62"/>
  <c r="AU93" i="62"/>
  <c r="AU232" i="62"/>
  <c r="AU64" i="62"/>
  <c r="AU57" i="62"/>
  <c r="AV1" i="62"/>
  <c r="AN85" i="63"/>
  <c r="AN86" i="63" l="1"/>
  <c r="AP58" i="63"/>
  <c r="AO39" i="63"/>
  <c r="AQ33" i="63"/>
  <c r="AQ34" i="63" s="1"/>
  <c r="AQ97" i="63"/>
  <c r="AQ57" i="63" s="1"/>
  <c r="AT83" i="62"/>
  <c r="AQ20" i="63" s="1"/>
  <c r="AT82" i="62"/>
  <c r="AQ19" i="63" s="1"/>
  <c r="AP45" i="63"/>
  <c r="AS89" i="62"/>
  <c r="AT85" i="62"/>
  <c r="AQ22" i="63" s="1"/>
  <c r="AT87" i="62"/>
  <c r="AQ24" i="63" s="1"/>
  <c r="AT84" i="62"/>
  <c r="AQ21" i="63" s="1"/>
  <c r="AT88" i="62"/>
  <c r="AQ25" i="63" s="1"/>
  <c r="AQ46" i="63"/>
  <c r="W62" i="63"/>
  <c r="X42" i="63"/>
  <c r="X55" i="63"/>
  <c r="X56" i="63" s="1"/>
  <c r="X84" i="63"/>
  <c r="X88" i="63" s="1"/>
  <c r="X91" i="63" s="1"/>
  <c r="X92" i="63" s="1"/>
  <c r="X54" i="63"/>
  <c r="X60" i="63" s="1"/>
  <c r="X63" i="63" s="1"/>
  <c r="X64" i="63" s="1"/>
  <c r="W90" i="63"/>
  <c r="AT81" i="62"/>
  <c r="AQ18" i="63" s="1"/>
  <c r="AU76" i="62"/>
  <c r="AU88" i="62" s="1"/>
  <c r="AR25" i="63" s="1"/>
  <c r="AU66" i="62"/>
  <c r="AU67" i="62"/>
  <c r="AU68" i="62"/>
  <c r="AU72" i="62"/>
  <c r="AU74" i="62"/>
  <c r="AU70" i="62"/>
  <c r="AU69" i="62"/>
  <c r="AU71" i="62"/>
  <c r="AU73" i="62"/>
  <c r="AU58" i="62"/>
  <c r="AU55" i="62"/>
  <c r="AP28" i="63" a="1"/>
  <c r="AP28" i="63" s="1"/>
  <c r="AP26" i="63"/>
  <c r="AP27" i="63" a="1"/>
  <c r="AP27" i="63" s="1"/>
  <c r="AP94" i="63"/>
  <c r="AP38" i="63"/>
  <c r="AP52" i="63"/>
  <c r="AQ17" i="63"/>
  <c r="AO48" i="63"/>
  <c r="AO85" i="63"/>
  <c r="AP65" i="63"/>
  <c r="AP98" i="63"/>
  <c r="AV80" i="62"/>
  <c r="AV13" i="62"/>
  <c r="AV30" i="62"/>
  <c r="AV232" i="62"/>
  <c r="AV94" i="62"/>
  <c r="AV64" i="62"/>
  <c r="AV93" i="62"/>
  <c r="AV57" i="62"/>
  <c r="AV56" i="62"/>
  <c r="AV52" i="62"/>
  <c r="AW1" i="62"/>
  <c r="AQ58" i="63" l="1"/>
  <c r="AP39" i="63"/>
  <c r="AQ45" i="63"/>
  <c r="AU81" i="62"/>
  <c r="AR18" i="63" s="1"/>
  <c r="AU84" i="62"/>
  <c r="AR21" i="63" s="1"/>
  <c r="AU82" i="62"/>
  <c r="AR19" i="63" s="1"/>
  <c r="AU85" i="62"/>
  <c r="AR22" i="63" s="1"/>
  <c r="AR97" i="63"/>
  <c r="AR57" i="63" s="1"/>
  <c r="AU86" i="62"/>
  <c r="AR23" i="63" s="1"/>
  <c r="AU83" i="62"/>
  <c r="AR20" i="63" s="1"/>
  <c r="AT89" i="62"/>
  <c r="AU87" i="62"/>
  <c r="AR24" i="63" s="1"/>
  <c r="AR46" i="63"/>
  <c r="Y41" i="63"/>
  <c r="Y47" i="63" s="1"/>
  <c r="Y49" i="63" s="1"/>
  <c r="AR33" i="63"/>
  <c r="AR34" i="63" s="1"/>
  <c r="X89" i="63"/>
  <c r="X61" i="63"/>
  <c r="AV76" i="62"/>
  <c r="AV87" i="62" s="1"/>
  <c r="AS24" i="63" s="1"/>
  <c r="AV66" i="62"/>
  <c r="AV70" i="62"/>
  <c r="AV68" i="62"/>
  <c r="AV67" i="62"/>
  <c r="AV72" i="62"/>
  <c r="AV74" i="62"/>
  <c r="AV71" i="62"/>
  <c r="AV69" i="62"/>
  <c r="AV73" i="62"/>
  <c r="AV58" i="62"/>
  <c r="AP85" i="63"/>
  <c r="AV55" i="62"/>
  <c r="AQ94" i="63"/>
  <c r="AW94" i="62"/>
  <c r="AW57" i="62"/>
  <c r="AW232" i="62"/>
  <c r="AW30" i="62"/>
  <c r="AW93" i="62"/>
  <c r="AW64" i="62"/>
  <c r="AW52" i="62"/>
  <c r="AW80" i="62"/>
  <c r="AW13" i="62"/>
  <c r="AW56" i="62"/>
  <c r="AX1" i="62"/>
  <c r="AQ28" i="63" a="1"/>
  <c r="AQ28" i="63" s="1"/>
  <c r="AQ26" i="63"/>
  <c r="AQ27" i="63" a="1"/>
  <c r="AQ27" i="63" s="1"/>
  <c r="AQ52" i="63"/>
  <c r="AQ38" i="63"/>
  <c r="AR17" i="63"/>
  <c r="AQ65" i="63"/>
  <c r="AQ98" i="63"/>
  <c r="AO86" i="63"/>
  <c r="AP48" i="63"/>
  <c r="AR58" i="63" l="1"/>
  <c r="AQ39" i="63"/>
  <c r="AV85" i="62"/>
  <c r="AS22" i="63" s="1"/>
  <c r="AR45" i="63"/>
  <c r="AV82" i="62"/>
  <c r="AS19" i="63" s="1"/>
  <c r="AU89" i="62"/>
  <c r="AV84" i="62"/>
  <c r="AS21" i="63" s="1"/>
  <c r="AV81" i="62"/>
  <c r="AS18" i="63" s="1"/>
  <c r="AV83" i="62"/>
  <c r="AS20" i="63" s="1"/>
  <c r="AS97" i="63"/>
  <c r="AS57" i="63" s="1"/>
  <c r="AS46" i="63"/>
  <c r="AS33" i="63"/>
  <c r="AS34" i="63" s="1"/>
  <c r="AV88" i="62"/>
  <c r="AS25" i="63" s="1"/>
  <c r="AV86" i="62"/>
  <c r="AS23" i="63" s="1"/>
  <c r="Y42" i="63"/>
  <c r="Y54" i="63"/>
  <c r="Y60" i="63" s="1"/>
  <c r="Y63" i="63" s="1"/>
  <c r="Y64" i="63" s="1"/>
  <c r="Y84" i="63"/>
  <c r="Y88" i="63" s="1"/>
  <c r="Y91" i="63" s="1"/>
  <c r="Y92" i="63" s="1"/>
  <c r="Y55" i="63"/>
  <c r="Y56" i="63" s="1"/>
  <c r="X62" i="63"/>
  <c r="X90" i="63"/>
  <c r="AW76" i="62"/>
  <c r="AT46" i="63" s="1"/>
  <c r="AW68" i="62"/>
  <c r="AW67" i="62"/>
  <c r="AW72" i="62"/>
  <c r="AW74" i="62"/>
  <c r="AW66" i="62"/>
  <c r="AW70" i="62"/>
  <c r="AW71" i="62"/>
  <c r="AW69" i="62"/>
  <c r="AW73" i="62"/>
  <c r="AW55" i="62"/>
  <c r="AP86" i="63"/>
  <c r="AR28" i="63" a="1"/>
  <c r="AR28" i="63" s="1"/>
  <c r="AR26" i="63"/>
  <c r="AR27" i="63" a="1"/>
  <c r="AR27" i="63" s="1"/>
  <c r="AQ48" i="63"/>
  <c r="AQ85" i="63"/>
  <c r="AR38" i="63"/>
  <c r="AR52" i="63"/>
  <c r="AS17" i="63"/>
  <c r="AX93" i="62"/>
  <c r="AX80" i="62"/>
  <c r="AX52" i="62"/>
  <c r="AX30" i="62"/>
  <c r="AX94" i="62"/>
  <c r="AX64" i="62"/>
  <c r="AX57" i="62"/>
  <c r="AX13" i="62"/>
  <c r="AX56" i="62"/>
  <c r="AX232" i="62"/>
  <c r="AY1" i="62"/>
  <c r="AW58" i="62"/>
  <c r="AR94" i="63"/>
  <c r="AR65" i="63"/>
  <c r="AR98" i="63"/>
  <c r="AR39" i="63" l="1"/>
  <c r="AS58" i="63"/>
  <c r="AX58" i="62"/>
  <c r="AS45" i="63"/>
  <c r="AW86" i="62"/>
  <c r="AT23" i="63" s="1"/>
  <c r="AV89" i="62"/>
  <c r="AW83" i="62"/>
  <c r="AT20" i="63" s="1"/>
  <c r="AW88" i="62"/>
  <c r="AT25" i="63" s="1"/>
  <c r="AW85" i="62"/>
  <c r="AT22" i="63" s="1"/>
  <c r="Y61" i="63"/>
  <c r="Y62" i="63" s="1"/>
  <c r="AW84" i="62"/>
  <c r="AT21" i="63" s="1"/>
  <c r="AW81" i="62"/>
  <c r="AT18" i="63" s="1"/>
  <c r="AT33" i="63"/>
  <c r="AT34" i="63" s="1"/>
  <c r="AW82" i="62"/>
  <c r="AT19" i="63" s="1"/>
  <c r="AT97" i="63"/>
  <c r="AT57" i="63" s="1"/>
  <c r="Y89" i="63"/>
  <c r="AW87" i="62"/>
  <c r="AT24" i="63" s="1"/>
  <c r="Z41" i="63"/>
  <c r="Z47" i="63" s="1"/>
  <c r="Z49" i="63" s="1"/>
  <c r="AX76" i="62"/>
  <c r="AX82" i="62" s="1"/>
  <c r="AU19" i="63" s="1"/>
  <c r="AX72" i="62"/>
  <c r="AX68" i="62"/>
  <c r="AX66" i="62"/>
  <c r="AX74" i="62"/>
  <c r="AX70" i="62"/>
  <c r="AX67" i="62"/>
  <c r="AX69" i="62"/>
  <c r="AX71" i="62"/>
  <c r="AX73" i="62"/>
  <c r="AQ86" i="63"/>
  <c r="AS98" i="63"/>
  <c r="AS65" i="63"/>
  <c r="AS28" i="63" a="1"/>
  <c r="AS28" i="63" s="1"/>
  <c r="AS26" i="63"/>
  <c r="AS27" i="63" a="1"/>
  <c r="AS27" i="63" s="1"/>
  <c r="AR48" i="63"/>
  <c r="AX55" i="62"/>
  <c r="AS38" i="63"/>
  <c r="AS52" i="63"/>
  <c r="AT17" i="63"/>
  <c r="AR85" i="63"/>
  <c r="AS94" i="63"/>
  <c r="AY80" i="62"/>
  <c r="AY93" i="62"/>
  <c r="AY94" i="62"/>
  <c r="AY52" i="62"/>
  <c r="AY13" i="62"/>
  <c r="AY64" i="62"/>
  <c r="AY56" i="62"/>
  <c r="AY30" i="62"/>
  <c r="AY232" i="62"/>
  <c r="AY57" i="62"/>
  <c r="AZ1" i="62"/>
  <c r="AS39" i="63" l="1"/>
  <c r="AT58" i="63"/>
  <c r="AT45" i="63"/>
  <c r="AX86" i="62"/>
  <c r="AU23" i="63" s="1"/>
  <c r="AX83" i="62"/>
  <c r="AU20" i="63" s="1"/>
  <c r="AU33" i="63"/>
  <c r="AU34" i="63" s="1"/>
  <c r="AX87" i="62"/>
  <c r="AU24" i="63" s="1"/>
  <c r="AU46" i="63"/>
  <c r="AU97" i="63"/>
  <c r="AU57" i="63" s="1"/>
  <c r="AX85" i="62"/>
  <c r="AU22" i="63" s="1"/>
  <c r="AX84" i="62"/>
  <c r="AU21" i="63" s="1"/>
  <c r="AX88" i="62"/>
  <c r="AU25" i="63" s="1"/>
  <c r="AX81" i="62"/>
  <c r="AU18" i="63" s="1"/>
  <c r="Z54" i="63"/>
  <c r="Z84" i="63"/>
  <c r="Z88" i="63" s="1"/>
  <c r="Z91" i="63" s="1"/>
  <c r="Z92" i="63" s="1"/>
  <c r="Z55" i="63"/>
  <c r="Z56" i="63" s="1"/>
  <c r="Y90" i="63"/>
  <c r="AW89" i="62"/>
  <c r="Z42" i="63"/>
  <c r="AY76" i="62"/>
  <c r="AY84" i="62" s="1"/>
  <c r="AV21" i="63" s="1"/>
  <c r="AY66" i="62"/>
  <c r="AY74" i="62"/>
  <c r="AY70" i="62"/>
  <c r="AY67" i="62"/>
  <c r="AY69" i="62"/>
  <c r="AY72" i="62"/>
  <c r="AY68" i="62"/>
  <c r="AY71" i="62"/>
  <c r="AY73" i="62"/>
  <c r="AY58" i="62"/>
  <c r="AS48" i="63"/>
  <c r="AT28" i="63" a="1"/>
  <c r="AT28" i="63" s="1"/>
  <c r="AT26" i="63"/>
  <c r="AT27" i="63" a="1"/>
  <c r="AT27" i="63" s="1"/>
  <c r="AT38" i="63"/>
  <c r="AT52" i="63"/>
  <c r="AU17" i="63"/>
  <c r="AS85" i="63"/>
  <c r="AZ64" i="62"/>
  <c r="AZ30" i="62"/>
  <c r="AZ13" i="62"/>
  <c r="AZ80" i="62"/>
  <c r="AZ94" i="62"/>
  <c r="AZ56" i="62"/>
  <c r="AZ93" i="62"/>
  <c r="AZ232" i="62"/>
  <c r="AZ57" i="62"/>
  <c r="AZ52" i="62"/>
  <c r="BA1" i="62"/>
  <c r="AT94" i="63"/>
  <c r="AT65" i="63"/>
  <c r="AT98" i="63"/>
  <c r="AY55" i="62"/>
  <c r="AR86" i="63"/>
  <c r="AT39" i="63" l="1"/>
  <c r="AU58" i="63"/>
  <c r="AZ55" i="62"/>
  <c r="AV46" i="63"/>
  <c r="AU45" i="63"/>
  <c r="AX89" i="62"/>
  <c r="AY81" i="62"/>
  <c r="AV18" i="63" s="1"/>
  <c r="AV33" i="63"/>
  <c r="AV34" i="63" s="1"/>
  <c r="AV97" i="63"/>
  <c r="AV57" i="63" s="1"/>
  <c r="AY86" i="62"/>
  <c r="AV23" i="63" s="1"/>
  <c r="AY88" i="62"/>
  <c r="AV25" i="63" s="1"/>
  <c r="AY85" i="62"/>
  <c r="AV22" i="63" s="1"/>
  <c r="AY82" i="62"/>
  <c r="AV19" i="63" s="1"/>
  <c r="AY87" i="62"/>
  <c r="AV24" i="63" s="1"/>
  <c r="AY83" i="62"/>
  <c r="AV20" i="63" s="1"/>
  <c r="Z89" i="63"/>
  <c r="Z90" i="63" s="1"/>
  <c r="AA41" i="63"/>
  <c r="AA47" i="63" s="1"/>
  <c r="AA49" i="63" s="1"/>
  <c r="Z60" i="63"/>
  <c r="Z63" i="63" s="1"/>
  <c r="Z64" i="63" s="1"/>
  <c r="Z61" i="63"/>
  <c r="AZ76" i="62"/>
  <c r="AZ87" i="62" s="1"/>
  <c r="AW24" i="63" s="1"/>
  <c r="AZ66" i="62"/>
  <c r="AZ67" i="62"/>
  <c r="AZ68" i="62"/>
  <c r="AZ72" i="62"/>
  <c r="AZ74" i="62"/>
  <c r="AZ70" i="62"/>
  <c r="AZ69" i="62"/>
  <c r="AZ71" i="62"/>
  <c r="AZ73" i="62"/>
  <c r="AZ58" i="62"/>
  <c r="BA13" i="62"/>
  <c r="BA52" i="62"/>
  <c r="BA80" i="62"/>
  <c r="BA232" i="62"/>
  <c r="BA56" i="62"/>
  <c r="BA64" i="62"/>
  <c r="BA93" i="62"/>
  <c r="BA30" i="62"/>
  <c r="BA94" i="62"/>
  <c r="BA57" i="62"/>
  <c r="BB1" i="62"/>
  <c r="AS86" i="63"/>
  <c r="AT48" i="63"/>
  <c r="AU94" i="63"/>
  <c r="AT85" i="63"/>
  <c r="AU98" i="63"/>
  <c r="AU65" i="63"/>
  <c r="AU52" i="63"/>
  <c r="AU38" i="63"/>
  <c r="AV17" i="63"/>
  <c r="AU28" i="63" a="1"/>
  <c r="AU28" i="63" s="1"/>
  <c r="AU26" i="63"/>
  <c r="AU27" i="63" a="1"/>
  <c r="AU27" i="63" s="1"/>
  <c r="AU39" i="63" l="1"/>
  <c r="AV58" i="63"/>
  <c r="AV45" i="63"/>
  <c r="AZ84" i="62"/>
  <c r="AW21" i="63" s="1"/>
  <c r="AZ81" i="62"/>
  <c r="AW18" i="63" s="1"/>
  <c r="AW33" i="63"/>
  <c r="AW34" i="63" s="1"/>
  <c r="AY89" i="62"/>
  <c r="AZ86" i="62"/>
  <c r="AW23" i="63" s="1"/>
  <c r="AZ82" i="62"/>
  <c r="AW19" i="63" s="1"/>
  <c r="AW46" i="63"/>
  <c r="AZ88" i="62"/>
  <c r="AW25" i="63" s="1"/>
  <c r="AW97" i="63"/>
  <c r="AW57" i="63" s="1"/>
  <c r="AZ85" i="62"/>
  <c r="AW22" i="63" s="1"/>
  <c r="AZ83" i="62"/>
  <c r="AW20" i="63" s="1"/>
  <c r="AA42" i="63"/>
  <c r="AA54" i="63"/>
  <c r="AA60" i="63" s="1"/>
  <c r="AA63" i="63" s="1"/>
  <c r="AA64" i="63" s="1"/>
  <c r="AA84" i="63"/>
  <c r="AA55" i="63"/>
  <c r="AA56" i="63" s="1"/>
  <c r="BA55" i="62"/>
  <c r="Z62" i="63"/>
  <c r="BA76" i="62"/>
  <c r="BA84" i="62" s="1"/>
  <c r="AX21" i="63" s="1"/>
  <c r="BA66" i="62"/>
  <c r="BA67" i="62"/>
  <c r="BA68" i="62"/>
  <c r="BA72" i="62"/>
  <c r="BA74" i="62"/>
  <c r="BA70" i="62"/>
  <c r="BA71" i="62"/>
  <c r="BA73" i="62"/>
  <c r="BA69" i="62"/>
  <c r="AV28" i="63" a="1"/>
  <c r="AV28" i="63" s="1"/>
  <c r="AV26" i="63"/>
  <c r="AV27" i="63" a="1"/>
  <c r="AV27" i="63" s="1"/>
  <c r="AU48" i="63"/>
  <c r="AV38" i="63"/>
  <c r="AV52" i="63"/>
  <c r="AW17" i="63"/>
  <c r="AU85" i="63"/>
  <c r="AV94" i="63"/>
  <c r="AV65" i="63"/>
  <c r="AV98" i="63"/>
  <c r="AT86" i="63"/>
  <c r="BB94" i="62"/>
  <c r="BB30" i="62"/>
  <c r="BB64" i="62"/>
  <c r="BB93" i="62"/>
  <c r="BB52" i="62"/>
  <c r="BB13" i="62"/>
  <c r="BB232" i="62"/>
  <c r="BB80" i="62"/>
  <c r="BB56" i="62"/>
  <c r="BB57" i="62"/>
  <c r="BC1" i="62"/>
  <c r="BA58" i="62"/>
  <c r="AV39" i="63" l="1"/>
  <c r="AW58" i="63"/>
  <c r="BB55" i="62"/>
  <c r="AX46" i="63"/>
  <c r="BA85" i="62"/>
  <c r="AX22" i="63" s="1"/>
  <c r="BA81" i="62"/>
  <c r="AX18" i="63" s="1"/>
  <c r="AX33" i="63"/>
  <c r="AX34" i="63" s="1"/>
  <c r="BA88" i="62"/>
  <c r="AX25" i="63" s="1"/>
  <c r="BA86" i="62"/>
  <c r="AX23" i="63" s="1"/>
  <c r="BA83" i="62"/>
  <c r="AX20" i="63" s="1"/>
  <c r="BA82" i="62"/>
  <c r="AX19" i="63" s="1"/>
  <c r="AW45" i="63"/>
  <c r="AZ89" i="62"/>
  <c r="AX97" i="63"/>
  <c r="AX57" i="63" s="1"/>
  <c r="BA87" i="62"/>
  <c r="AX24" i="63" s="1"/>
  <c r="AA88" i="63"/>
  <c r="AA91" i="63" s="1"/>
  <c r="AA92" i="63" s="1"/>
  <c r="AA89" i="63"/>
  <c r="AA61" i="63"/>
  <c r="AB41" i="63"/>
  <c r="AB47" i="63" s="1"/>
  <c r="AB49" i="63" s="1"/>
  <c r="BB76" i="62"/>
  <c r="AY46" i="63" s="1"/>
  <c r="BB68" i="62"/>
  <c r="BB67" i="62"/>
  <c r="BB72" i="62"/>
  <c r="BB74" i="62"/>
  <c r="BB66" i="62"/>
  <c r="BB70" i="62"/>
  <c r="BB71" i="62"/>
  <c r="BB69" i="62"/>
  <c r="BB73" i="62"/>
  <c r="AU86" i="63"/>
  <c r="AV48" i="63"/>
  <c r="BC93" i="62"/>
  <c r="BC56" i="62"/>
  <c r="BC94" i="62"/>
  <c r="BC52" i="62"/>
  <c r="BC64" i="62"/>
  <c r="BC232" i="62"/>
  <c r="BC30" i="62"/>
  <c r="BC57" i="62"/>
  <c r="BC55" i="62" s="1"/>
  <c r="BC13" i="62"/>
  <c r="BC80" i="62"/>
  <c r="BD1" i="62"/>
  <c r="AV85" i="63"/>
  <c r="AW28" i="63" a="1"/>
  <c r="AW28" i="63" s="1"/>
  <c r="AW26" i="63"/>
  <c r="AW27" i="63" a="1"/>
  <c r="AW27" i="63" s="1"/>
  <c r="AW98" i="63"/>
  <c r="AW65" i="63"/>
  <c r="AW38" i="63"/>
  <c r="AW52" i="63"/>
  <c r="AX17" i="63"/>
  <c r="BB58" i="62"/>
  <c r="AW94" i="63"/>
  <c r="AW39" i="63" l="1"/>
  <c r="AX58" i="63"/>
  <c r="BB82" i="62"/>
  <c r="AY19" i="63" s="1"/>
  <c r="AX45" i="63"/>
  <c r="BB83" i="62"/>
  <c r="AY20" i="63" s="1"/>
  <c r="BA89" i="62"/>
  <c r="BB81" i="62"/>
  <c r="AY18" i="63" s="1"/>
  <c r="AY33" i="63"/>
  <c r="AY34" i="63" s="1"/>
  <c r="BB87" i="62"/>
  <c r="AY24" i="63" s="1"/>
  <c r="BB84" i="62"/>
  <c r="AY21" i="63" s="1"/>
  <c r="BB85" i="62"/>
  <c r="AY22" i="63" s="1"/>
  <c r="BB86" i="62"/>
  <c r="AY23" i="63" s="1"/>
  <c r="BB88" i="62"/>
  <c r="AY25" i="63" s="1"/>
  <c r="AY97" i="63"/>
  <c r="AY57" i="63" s="1"/>
  <c r="AB42" i="63"/>
  <c r="AB84" i="63"/>
  <c r="AB88" i="63" s="1"/>
  <c r="AB91" i="63" s="1"/>
  <c r="AB92" i="63" s="1"/>
  <c r="AB54" i="63"/>
  <c r="AB60" i="63" s="1"/>
  <c r="AB63" i="63" s="1"/>
  <c r="AB64" i="63" s="1"/>
  <c r="AB55" i="63"/>
  <c r="AB56" i="63" s="1"/>
  <c r="AA62" i="63"/>
  <c r="AA90" i="63"/>
  <c r="BC76" i="62"/>
  <c r="BC88" i="62" s="1"/>
  <c r="AZ25" i="63" s="1"/>
  <c r="BC68" i="62"/>
  <c r="BC67" i="62"/>
  <c r="BC72" i="62"/>
  <c r="BC74" i="62"/>
  <c r="BC66" i="62"/>
  <c r="BC70" i="62"/>
  <c r="BC71" i="62"/>
  <c r="BC69" i="62"/>
  <c r="BC73" i="62"/>
  <c r="AV86" i="63"/>
  <c r="AW48" i="63"/>
  <c r="BD80" i="62"/>
  <c r="BD30" i="62"/>
  <c r="BD93" i="62"/>
  <c r="BD64" i="62"/>
  <c r="BD94" i="62"/>
  <c r="BD56" i="62"/>
  <c r="BD52" i="62"/>
  <c r="BD57" i="62"/>
  <c r="BD13" i="62"/>
  <c r="BD232" i="62"/>
  <c r="BE1" i="62"/>
  <c r="AX28" i="63" a="1"/>
  <c r="AX28" i="63" s="1"/>
  <c r="AX27" i="63" a="1"/>
  <c r="AX27" i="63" s="1"/>
  <c r="AX26" i="63"/>
  <c r="AX38" i="63"/>
  <c r="AX39" i="63" s="1"/>
  <c r="AX52" i="63"/>
  <c r="AY17" i="63"/>
  <c r="AW85" i="63"/>
  <c r="AX65" i="63"/>
  <c r="AX98" i="63"/>
  <c r="BC58" i="62"/>
  <c r="AX94" i="63"/>
  <c r="AY58" i="63" l="1"/>
  <c r="AY45" i="63"/>
  <c r="BB89" i="62"/>
  <c r="BC83" i="62"/>
  <c r="AZ20" i="63" s="1"/>
  <c r="BC82" i="62"/>
  <c r="AZ19" i="63" s="1"/>
  <c r="BC86" i="62"/>
  <c r="AZ23" i="63" s="1"/>
  <c r="AB89" i="63"/>
  <c r="AB90" i="63" s="1"/>
  <c r="AZ97" i="63"/>
  <c r="AZ57" i="63" s="1"/>
  <c r="BC87" i="62"/>
  <c r="AZ24" i="63" s="1"/>
  <c r="AB61" i="63"/>
  <c r="AB62" i="63" s="1"/>
  <c r="BC84" i="62"/>
  <c r="AZ21" i="63" s="1"/>
  <c r="BC81" i="62"/>
  <c r="AZ18" i="63" s="1"/>
  <c r="AZ46" i="63"/>
  <c r="AZ33" i="63"/>
  <c r="BC85" i="62"/>
  <c r="AZ22" i="63" s="1"/>
  <c r="BD58" i="62"/>
  <c r="AC41" i="63"/>
  <c r="AC47" i="63" s="1"/>
  <c r="AC49" i="63" s="1"/>
  <c r="BD76" i="62"/>
  <c r="BD83" i="62" s="1"/>
  <c r="BA20" i="63" s="1"/>
  <c r="BD72" i="62"/>
  <c r="BD68" i="62"/>
  <c r="BD66" i="62"/>
  <c r="BD74" i="62"/>
  <c r="BD70" i="62"/>
  <c r="BD67" i="62"/>
  <c r="BD69" i="62"/>
  <c r="BD71" i="62"/>
  <c r="BD73" i="62"/>
  <c r="AW86" i="63"/>
  <c r="BE93" i="62"/>
  <c r="BE52" i="62"/>
  <c r="BE13" i="62"/>
  <c r="BE94" i="62"/>
  <c r="BE80" i="62"/>
  <c r="BE57" i="62"/>
  <c r="BE232" i="62"/>
  <c r="BE30" i="62"/>
  <c r="BE64" i="62"/>
  <c r="BE56" i="62"/>
  <c r="BF1" i="62"/>
  <c r="AX48" i="63"/>
  <c r="BD55" i="62"/>
  <c r="AY65" i="63"/>
  <c r="AY98" i="63"/>
  <c r="AY94" i="63"/>
  <c r="AY28" i="63" a="1"/>
  <c r="AY28" i="63" s="1"/>
  <c r="AY27" i="63" a="1"/>
  <c r="AY27" i="63" s="1"/>
  <c r="AY26" i="63"/>
  <c r="AY38" i="63"/>
  <c r="AY39" i="63" s="1"/>
  <c r="AY52" i="63"/>
  <c r="AZ17" i="63"/>
  <c r="AX85" i="63"/>
  <c r="BE55" i="62" l="1"/>
  <c r="AZ58" i="63"/>
  <c r="AZ45" i="63"/>
  <c r="BD88" i="62"/>
  <c r="BA25" i="63" s="1"/>
  <c r="BD87" i="62"/>
  <c r="BA24" i="63" s="1"/>
  <c r="BA46" i="63"/>
  <c r="AZ34" i="63"/>
  <c r="AZ98" i="63" s="1"/>
  <c r="BA33" i="63"/>
  <c r="BC89" i="62"/>
  <c r="BD81" i="62"/>
  <c r="BA18" i="63" s="1"/>
  <c r="BD82" i="62"/>
  <c r="BA19" i="63" s="1"/>
  <c r="BD85" i="62"/>
  <c r="BA22" i="63" s="1"/>
  <c r="BD84" i="62"/>
  <c r="BA21" i="63" s="1"/>
  <c r="BD86" i="62"/>
  <c r="BA23" i="63" s="1"/>
  <c r="BA97" i="63"/>
  <c r="BA57" i="63" s="1"/>
  <c r="AC54" i="63"/>
  <c r="AC55" i="63"/>
  <c r="AC56" i="63" s="1"/>
  <c r="AC84" i="63"/>
  <c r="AC42" i="63"/>
  <c r="BE76" i="62"/>
  <c r="BE88" i="62" s="1"/>
  <c r="BB25" i="63" s="1"/>
  <c r="BE66" i="62"/>
  <c r="BE74" i="62"/>
  <c r="BE70" i="62"/>
  <c r="BE67" i="62"/>
  <c r="BE69" i="62"/>
  <c r="BE72" i="62"/>
  <c r="BE68" i="62"/>
  <c r="BE71" i="62"/>
  <c r="BE73" i="62"/>
  <c r="AX86" i="63"/>
  <c r="AZ38" i="63"/>
  <c r="AZ39" i="63" s="1"/>
  <c r="AZ52" i="63"/>
  <c r="BA17" i="63"/>
  <c r="AZ94" i="63"/>
  <c r="BF80" i="62"/>
  <c r="BF93" i="62"/>
  <c r="BF30" i="62"/>
  <c r="BF64" i="62"/>
  <c r="BF13" i="62"/>
  <c r="BF57" i="62"/>
  <c r="BF52" i="62"/>
  <c r="BF232" i="62"/>
  <c r="BF56" i="62"/>
  <c r="BF94" i="62"/>
  <c r="BG1" i="62"/>
  <c r="BE58" i="62"/>
  <c r="AY85" i="63"/>
  <c r="AY48" i="63"/>
  <c r="AZ28" i="63" a="1"/>
  <c r="AZ28" i="63" s="1"/>
  <c r="AZ26" i="63"/>
  <c r="AZ27" i="63" a="1"/>
  <c r="AZ27" i="63" s="1"/>
  <c r="BA58" i="63" l="1"/>
  <c r="AZ65" i="63"/>
  <c r="BA45" i="63"/>
  <c r="BA34" i="63"/>
  <c r="BA98" i="63" s="1"/>
  <c r="BE86" i="62"/>
  <c r="BB23" i="63" s="1"/>
  <c r="BD89" i="62"/>
  <c r="BE87" i="62"/>
  <c r="BB24" i="63" s="1"/>
  <c r="BB46" i="63"/>
  <c r="BB97" i="63"/>
  <c r="BB57" i="63" s="1"/>
  <c r="BE84" i="62"/>
  <c r="BB21" i="63" s="1"/>
  <c r="BB33" i="63"/>
  <c r="BB34" i="63" s="1"/>
  <c r="BE83" i="62"/>
  <c r="BB20" i="63" s="1"/>
  <c r="BE82" i="62"/>
  <c r="BB19" i="63" s="1"/>
  <c r="BE85" i="62"/>
  <c r="BB22" i="63" s="1"/>
  <c r="BE81" i="62"/>
  <c r="BB18" i="63" s="1"/>
  <c r="AD41" i="63"/>
  <c r="AD47" i="63" s="1"/>
  <c r="AD49" i="63" s="1"/>
  <c r="AC88" i="63"/>
  <c r="AC91" i="63" s="1"/>
  <c r="AC92" i="63" s="1"/>
  <c r="AC89" i="63"/>
  <c r="AC60" i="63"/>
  <c r="AC63" i="63" s="1"/>
  <c r="AC64" i="63" s="1"/>
  <c r="AC61" i="63"/>
  <c r="BF76" i="62"/>
  <c r="BC46" i="63" s="1"/>
  <c r="BF66" i="62"/>
  <c r="BF67" i="62"/>
  <c r="BF68" i="62"/>
  <c r="BF72" i="62"/>
  <c r="BF74" i="62"/>
  <c r="BF70" i="62"/>
  <c r="BF71" i="62"/>
  <c r="BF73" i="62"/>
  <c r="BF69" i="62"/>
  <c r="BF58" i="62"/>
  <c r="AY86" i="63"/>
  <c r="BA28" i="63" a="1"/>
  <c r="BA28" i="63" s="1"/>
  <c r="BA27" i="63" a="1"/>
  <c r="BA27" i="63" s="1"/>
  <c r="BA26" i="63"/>
  <c r="BA38" i="63"/>
  <c r="BA39" i="63" s="1"/>
  <c r="BA52" i="63"/>
  <c r="BB17" i="63"/>
  <c r="AZ48" i="63"/>
  <c r="AZ85" i="63"/>
  <c r="BF55" i="62"/>
  <c r="BA94" i="63"/>
  <c r="BG93" i="62"/>
  <c r="BG94" i="62"/>
  <c r="BG52" i="62"/>
  <c r="BG30" i="62"/>
  <c r="BG57" i="62"/>
  <c r="BG64" i="62"/>
  <c r="BG80" i="62"/>
  <c r="BG232" i="62"/>
  <c r="BG13" i="62"/>
  <c r="BG56" i="62"/>
  <c r="BH1" i="62"/>
  <c r="BB58" i="63" l="1"/>
  <c r="BA65" i="63"/>
  <c r="BB45" i="63"/>
  <c r="BE89" i="62"/>
  <c r="BF84" i="62"/>
  <c r="BC21" i="63" s="1"/>
  <c r="BF87" i="62"/>
  <c r="BC24" i="63" s="1"/>
  <c r="BF83" i="62"/>
  <c r="BC20" i="63" s="1"/>
  <c r="BF88" i="62"/>
  <c r="BC25" i="63" s="1"/>
  <c r="BF82" i="62"/>
  <c r="BC19" i="63" s="1"/>
  <c r="BF81" i="62"/>
  <c r="BC18" i="63" s="1"/>
  <c r="BC97" i="63"/>
  <c r="BC57" i="63" s="1"/>
  <c r="BC33" i="63"/>
  <c r="BC34" i="63" s="1"/>
  <c r="BF85" i="62"/>
  <c r="BC22" i="63" s="1"/>
  <c r="BF86" i="62"/>
  <c r="BC23" i="63" s="1"/>
  <c r="AC90" i="63"/>
  <c r="AD42" i="63"/>
  <c r="AC62" i="63"/>
  <c r="AD55" i="63"/>
  <c r="AD56" i="63" s="1"/>
  <c r="AD84" i="63"/>
  <c r="AD88" i="63" s="1"/>
  <c r="AD91" i="63" s="1"/>
  <c r="AD92" i="63" s="1"/>
  <c r="AD54" i="63"/>
  <c r="AD60" i="63" s="1"/>
  <c r="AD63" i="63" s="1"/>
  <c r="AD64" i="63" s="1"/>
  <c r="BG58" i="62"/>
  <c r="BG76" i="62"/>
  <c r="BG88" i="62" s="1"/>
  <c r="BD25" i="63" s="1"/>
  <c r="BG68" i="62"/>
  <c r="BG72" i="62"/>
  <c r="BG74" i="62"/>
  <c r="BG70" i="62"/>
  <c r="BG66" i="62"/>
  <c r="BG67" i="62"/>
  <c r="BG71" i="62"/>
  <c r="BG73" i="62"/>
  <c r="BG69" i="62"/>
  <c r="AZ86" i="63"/>
  <c r="BH232" i="62"/>
  <c r="BH93" i="62"/>
  <c r="BH30" i="62"/>
  <c r="BH94" i="62"/>
  <c r="BH80" i="62"/>
  <c r="BH13" i="62"/>
  <c r="BH64" i="62"/>
  <c r="BH57" i="62"/>
  <c r="BH56" i="62"/>
  <c r="BH58" i="62" s="1"/>
  <c r="BH52" i="62"/>
  <c r="BI1" i="62"/>
  <c r="BB38" i="63"/>
  <c r="BB39" i="63" s="1"/>
  <c r="BB52" i="63"/>
  <c r="BC17" i="63"/>
  <c r="BB94" i="63"/>
  <c r="BG55" i="62"/>
  <c r="BA85" i="63"/>
  <c r="BB98" i="63"/>
  <c r="BB65" i="63"/>
  <c r="BA48" i="63"/>
  <c r="BB28" i="63" a="1"/>
  <c r="BB28" i="63" s="1"/>
  <c r="BB26" i="63"/>
  <c r="BB27" i="63" a="1"/>
  <c r="BB27" i="63" s="1"/>
  <c r="BC58" i="63" l="1"/>
  <c r="BC45" i="63"/>
  <c r="BD46" i="63"/>
  <c r="BG83" i="62"/>
  <c r="BD20" i="63" s="1"/>
  <c r="BF89" i="62"/>
  <c r="AD89" i="63"/>
  <c r="AD90" i="63" s="1"/>
  <c r="BG87" i="62"/>
  <c r="BD24" i="63" s="1"/>
  <c r="AD61" i="63"/>
  <c r="AD62" i="63" s="1"/>
  <c r="BG81" i="62"/>
  <c r="BG82" i="62"/>
  <c r="BD19" i="63" s="1"/>
  <c r="BG84" i="62"/>
  <c r="BD21" i="63" s="1"/>
  <c r="BG85" i="62"/>
  <c r="BD22" i="63" s="1"/>
  <c r="BG86" i="62"/>
  <c r="BD23" i="63" s="1"/>
  <c r="AE41" i="63"/>
  <c r="AE47" i="63" s="1"/>
  <c r="AE49" i="63" s="1"/>
  <c r="BD97" i="63"/>
  <c r="BD57" i="63" s="1"/>
  <c r="BD33" i="63"/>
  <c r="BD34" i="63" s="1"/>
  <c r="BH76" i="62"/>
  <c r="BH85" i="62" s="1"/>
  <c r="BE22" i="63" s="1"/>
  <c r="BH68" i="62"/>
  <c r="BH67" i="62"/>
  <c r="BH72" i="62"/>
  <c r="BH74" i="62"/>
  <c r="BH66" i="62"/>
  <c r="BH70" i="62"/>
  <c r="BH71" i="62"/>
  <c r="BH69" i="62"/>
  <c r="BH73" i="62"/>
  <c r="BA86" i="63"/>
  <c r="BI52" i="62"/>
  <c r="BI80" i="62"/>
  <c r="BI13" i="62"/>
  <c r="BI94" i="62"/>
  <c r="BI232" i="62"/>
  <c r="BI64" i="62"/>
  <c r="BI93" i="62"/>
  <c r="BI30" i="62"/>
  <c r="BI56" i="62"/>
  <c r="BI57" i="62"/>
  <c r="BJ1" i="62"/>
  <c r="BC65" i="63"/>
  <c r="BC98" i="63"/>
  <c r="BC38" i="63"/>
  <c r="BC39" i="63" s="1"/>
  <c r="BC52" i="63"/>
  <c r="BD17" i="63"/>
  <c r="BB48" i="63"/>
  <c r="BC94" i="63"/>
  <c r="BB85" i="63"/>
  <c r="BC28" i="63" a="1"/>
  <c r="BC28" i="63" s="1"/>
  <c r="BC26" i="63"/>
  <c r="BC27" i="63" a="1"/>
  <c r="BC27" i="63" s="1"/>
  <c r="BH55" i="62"/>
  <c r="BD58" i="63" l="1"/>
  <c r="BI55" i="62"/>
  <c r="BG89" i="62"/>
  <c r="BD18" i="63"/>
  <c r="BD26" i="63" s="1"/>
  <c r="BH84" i="62"/>
  <c r="BE21" i="63" s="1"/>
  <c r="BH87" i="62"/>
  <c r="BE24" i="63" s="1"/>
  <c r="BH86" i="62"/>
  <c r="BE23" i="63" s="1"/>
  <c r="BE46" i="63"/>
  <c r="BH88" i="62"/>
  <c r="BE25" i="63" s="1"/>
  <c r="BD45" i="63"/>
  <c r="BE97" i="63"/>
  <c r="BE57" i="63" s="1"/>
  <c r="AE42" i="63"/>
  <c r="AE55" i="63"/>
  <c r="AE56" i="63" s="1"/>
  <c r="AE84" i="63"/>
  <c r="AE54" i="63"/>
  <c r="BH82" i="62"/>
  <c r="BE19" i="63" s="1"/>
  <c r="BH81" i="62"/>
  <c r="BE18" i="63" s="1"/>
  <c r="BH83" i="62"/>
  <c r="BE20" i="63" s="1"/>
  <c r="BE33" i="63"/>
  <c r="BI76" i="62"/>
  <c r="BI85" i="62" s="1"/>
  <c r="BF22" i="63" s="1"/>
  <c r="BI72" i="62"/>
  <c r="BI74" i="62"/>
  <c r="BI66" i="62"/>
  <c r="BI70" i="62"/>
  <c r="BI68" i="62"/>
  <c r="BI71" i="62"/>
  <c r="BI69" i="62"/>
  <c r="BI73" i="62"/>
  <c r="BI67" i="62"/>
  <c r="BC85" i="63"/>
  <c r="BD94" i="63"/>
  <c r="BJ64" i="62"/>
  <c r="BJ13" i="62"/>
  <c r="BJ52" i="62"/>
  <c r="BJ94" i="62"/>
  <c r="BJ80" i="62"/>
  <c r="BJ30" i="62"/>
  <c r="BJ232" i="62"/>
  <c r="BJ93" i="62"/>
  <c r="BJ56" i="62"/>
  <c r="BJ57" i="62"/>
  <c r="BK1" i="62"/>
  <c r="BC48" i="63"/>
  <c r="BD38" i="63"/>
  <c r="BD39" i="63" s="1"/>
  <c r="BD52" i="63"/>
  <c r="BE17" i="63"/>
  <c r="BI58" i="62"/>
  <c r="BD98" i="63"/>
  <c r="BD65" i="63"/>
  <c r="BB86" i="63"/>
  <c r="BE58" i="63" l="1"/>
  <c r="BD27" i="63" a="1"/>
  <c r="BD27" i="63" s="1"/>
  <c r="BD48" i="63" s="1"/>
  <c r="BD28" i="63" a="1"/>
  <c r="BD28" i="63" s="1"/>
  <c r="BE45" i="63"/>
  <c r="BH89" i="62"/>
  <c r="BI81" i="62"/>
  <c r="BF18" i="63" s="1"/>
  <c r="BI86" i="62"/>
  <c r="BF23" i="63" s="1"/>
  <c r="BE34" i="63"/>
  <c r="BE65" i="63" s="1"/>
  <c r="BI88" i="62"/>
  <c r="BF25" i="63" s="1"/>
  <c r="BF46" i="63"/>
  <c r="BF97" i="63"/>
  <c r="BF57" i="63" s="1"/>
  <c r="BF33" i="63"/>
  <c r="BF34" i="63" s="1"/>
  <c r="BI82" i="62"/>
  <c r="BF19" i="63" s="1"/>
  <c r="BI84" i="62"/>
  <c r="BF21" i="63" s="1"/>
  <c r="BI83" i="62"/>
  <c r="BF20" i="63" s="1"/>
  <c r="BI87" i="62"/>
  <c r="BF24" i="63" s="1"/>
  <c r="AE60" i="63"/>
  <c r="AE63" i="63" s="1"/>
  <c r="AE64" i="63" s="1"/>
  <c r="AE61" i="63"/>
  <c r="AE88" i="63"/>
  <c r="AE91" i="63" s="1"/>
  <c r="AE92" i="63" s="1"/>
  <c r="AE89" i="63"/>
  <c r="AF41" i="63"/>
  <c r="AF47" i="63" s="1"/>
  <c r="AF49" i="63" s="1"/>
  <c r="BJ76" i="62"/>
  <c r="BJ87" i="62" s="1"/>
  <c r="BG24" i="63" s="1"/>
  <c r="BJ66" i="62"/>
  <c r="BJ74" i="62"/>
  <c r="BJ70" i="62"/>
  <c r="BJ67" i="62"/>
  <c r="BJ69" i="62"/>
  <c r="BJ72" i="62"/>
  <c r="BJ68" i="62"/>
  <c r="BJ71" i="62"/>
  <c r="BJ73" i="62"/>
  <c r="BJ55" i="62"/>
  <c r="BC86" i="63"/>
  <c r="BE28" i="63" a="1"/>
  <c r="BE28" i="63" s="1"/>
  <c r="BE27" i="63" a="1"/>
  <c r="BE27" i="63" s="1"/>
  <c r="BE26" i="63"/>
  <c r="BK13" i="62"/>
  <c r="BK80" i="62"/>
  <c r="BK52" i="62"/>
  <c r="BK64" i="62"/>
  <c r="BK30" i="62"/>
  <c r="BK94" i="62"/>
  <c r="BK93" i="62"/>
  <c r="BK232" i="62"/>
  <c r="BK56" i="62"/>
  <c r="BK57" i="62"/>
  <c r="BL1" i="62"/>
  <c r="BE94" i="63"/>
  <c r="BD85" i="63"/>
  <c r="BJ58" i="62"/>
  <c r="BE38" i="63"/>
  <c r="BE39" i="63" s="1"/>
  <c r="BE52" i="63"/>
  <c r="BF17" i="63"/>
  <c r="BF58" i="63" l="1"/>
  <c r="BK55" i="62"/>
  <c r="BE98" i="63"/>
  <c r="BJ81" i="62"/>
  <c r="BG18" i="63" s="1"/>
  <c r="BG33" i="63"/>
  <c r="BG34" i="63" s="1"/>
  <c r="BJ83" i="62"/>
  <c r="BG20" i="63" s="1"/>
  <c r="BJ82" i="62"/>
  <c r="BG19" i="63" s="1"/>
  <c r="BF45" i="63"/>
  <c r="BI89" i="62"/>
  <c r="BJ88" i="62"/>
  <c r="BG25" i="63" s="1"/>
  <c r="BG97" i="63"/>
  <c r="BG57" i="63" s="1"/>
  <c r="BG46" i="63"/>
  <c r="BJ86" i="62"/>
  <c r="BG23" i="63" s="1"/>
  <c r="BJ84" i="62"/>
  <c r="BG21" i="63" s="1"/>
  <c r="BJ85" i="62"/>
  <c r="BG22" i="63" s="1"/>
  <c r="AF84" i="63"/>
  <c r="AF88" i="63" s="1"/>
  <c r="AF91" i="63" s="1"/>
  <c r="AF92" i="63" s="1"/>
  <c r="AF54" i="63"/>
  <c r="AF60" i="63" s="1"/>
  <c r="AF63" i="63" s="1"/>
  <c r="AF64" i="63" s="1"/>
  <c r="AF55" i="63"/>
  <c r="AF56" i="63" s="1"/>
  <c r="AE90" i="63"/>
  <c r="AE62" i="63"/>
  <c r="AF42" i="63"/>
  <c r="BK76" i="62"/>
  <c r="BH97" i="63" s="1"/>
  <c r="BH57" i="63" s="1"/>
  <c r="BK67" i="62"/>
  <c r="BK69" i="62"/>
  <c r="BK72" i="62"/>
  <c r="BK68" i="62"/>
  <c r="BK66" i="62"/>
  <c r="BK74" i="62"/>
  <c r="BK70" i="62"/>
  <c r="BK71" i="62"/>
  <c r="BK73" i="62"/>
  <c r="BD86" i="63"/>
  <c r="BE48" i="63"/>
  <c r="BF94" i="63"/>
  <c r="BE85" i="63"/>
  <c r="BL94" i="62"/>
  <c r="BL30" i="62"/>
  <c r="BL64" i="62"/>
  <c r="BL93" i="62"/>
  <c r="BL80" i="62"/>
  <c r="BL232" i="62"/>
  <c r="BL52" i="62"/>
  <c r="BL13" i="62"/>
  <c r="BL57" i="62"/>
  <c r="BL56" i="62"/>
  <c r="BM1" i="62"/>
  <c r="BF65" i="63"/>
  <c r="BF98" i="63"/>
  <c r="BF28" i="63" a="1"/>
  <c r="BF28" i="63" s="1"/>
  <c r="BF26" i="63"/>
  <c r="BF27" i="63" a="1"/>
  <c r="BF27" i="63" s="1"/>
  <c r="BF52" i="63"/>
  <c r="BF38" i="63"/>
  <c r="BF39" i="63" s="1"/>
  <c r="BG17" i="63"/>
  <c r="BK58" i="62"/>
  <c r="BG58" i="63" l="1"/>
  <c r="BH58" i="63" s="1"/>
  <c r="BG45" i="63"/>
  <c r="BK85" i="62"/>
  <c r="BH22" i="63" s="1"/>
  <c r="BH46" i="63"/>
  <c r="BK84" i="62"/>
  <c r="BH21" i="63" s="1"/>
  <c r="BK88" i="62"/>
  <c r="BH25" i="63" s="1"/>
  <c r="BH33" i="63"/>
  <c r="BH45" i="63" s="1"/>
  <c r="BK87" i="62"/>
  <c r="BH24" i="63" s="1"/>
  <c r="BK83" i="62"/>
  <c r="BH20" i="63" s="1"/>
  <c r="BJ89" i="62"/>
  <c r="BK82" i="62"/>
  <c r="BH19" i="63" s="1"/>
  <c r="AF89" i="63"/>
  <c r="AF90" i="63" s="1"/>
  <c r="BK86" i="62"/>
  <c r="BH23" i="63" s="1"/>
  <c r="BK81" i="62"/>
  <c r="BH18" i="63" s="1"/>
  <c r="AG41" i="63"/>
  <c r="AG47" i="63" s="1"/>
  <c r="AG49" i="63" s="1"/>
  <c r="BL58" i="62"/>
  <c r="AF61" i="63"/>
  <c r="BL76" i="62"/>
  <c r="BL84" i="62" s="1"/>
  <c r="BI21" i="63" s="1"/>
  <c r="BL68" i="62"/>
  <c r="BL72" i="62"/>
  <c r="BL74" i="62"/>
  <c r="BL70" i="62"/>
  <c r="BL66" i="62"/>
  <c r="BL67" i="62"/>
  <c r="BL71" i="62"/>
  <c r="BL73" i="62"/>
  <c r="BL69" i="62"/>
  <c r="BF48" i="63"/>
  <c r="BM52" i="62"/>
  <c r="BM232" i="62"/>
  <c r="BM13" i="62"/>
  <c r="BM30" i="62"/>
  <c r="BM80" i="62"/>
  <c r="BM94" i="62"/>
  <c r="BM64" i="62"/>
  <c r="BM93" i="62"/>
  <c r="BM57" i="62"/>
  <c r="BM56" i="62"/>
  <c r="BM58" i="62" s="1"/>
  <c r="BN1" i="62"/>
  <c r="BF85" i="63"/>
  <c r="BG98" i="63"/>
  <c r="BG65" i="63"/>
  <c r="BG38" i="63"/>
  <c r="BG39" i="63" s="1"/>
  <c r="BG52" i="63"/>
  <c r="BH17" i="63"/>
  <c r="BL55" i="62"/>
  <c r="BG28" i="63" a="1"/>
  <c r="BG28" i="63" s="1"/>
  <c r="BG26" i="63"/>
  <c r="BG27" i="63" a="1"/>
  <c r="BG27" i="63" s="1"/>
  <c r="BG94" i="63"/>
  <c r="BE86" i="63"/>
  <c r="BL83" i="62" l="1"/>
  <c r="BI20" i="63" s="1"/>
  <c r="BL88" i="62"/>
  <c r="BI25" i="63" s="1"/>
  <c r="BL82" i="62"/>
  <c r="BI19" i="63" s="1"/>
  <c r="BK89" i="62"/>
  <c r="BH34" i="63"/>
  <c r="BH65" i="63" s="1"/>
  <c r="BL81" i="62"/>
  <c r="BI18" i="63" s="1"/>
  <c r="BI33" i="63"/>
  <c r="BI34" i="63" s="1"/>
  <c r="BL85" i="62"/>
  <c r="BI22" i="63" s="1"/>
  <c r="BI97" i="63"/>
  <c r="BI57" i="63" s="1"/>
  <c r="BI58" i="63" s="1"/>
  <c r="BL86" i="62"/>
  <c r="BI23" i="63" s="1"/>
  <c r="BL87" i="62"/>
  <c r="BI24" i="63" s="1"/>
  <c r="BI46" i="63"/>
  <c r="AG42" i="63"/>
  <c r="AG84" i="63"/>
  <c r="AG55" i="63"/>
  <c r="AG56" i="63" s="1"/>
  <c r="AG54" i="63"/>
  <c r="AG60" i="63" s="1"/>
  <c r="AG63" i="63" s="1"/>
  <c r="AG64" i="63" s="1"/>
  <c r="AF62" i="63"/>
  <c r="BM76" i="62"/>
  <c r="BM88" i="62" s="1"/>
  <c r="BJ25" i="63" s="1"/>
  <c r="BM68" i="62"/>
  <c r="BM72" i="62"/>
  <c r="BM74" i="62"/>
  <c r="BM70" i="62"/>
  <c r="BM66" i="62"/>
  <c r="BM67" i="62"/>
  <c r="BM71" i="62"/>
  <c r="BM73" i="62"/>
  <c r="BM69" i="62"/>
  <c r="BF86" i="63"/>
  <c r="BG85" i="63"/>
  <c r="BH94" i="63"/>
  <c r="BH52" i="63"/>
  <c r="BH38" i="63"/>
  <c r="BH39" i="63" s="1"/>
  <c r="BI17" i="63"/>
  <c r="BN94" i="62"/>
  <c r="BN52" i="62"/>
  <c r="BN13" i="62"/>
  <c r="BN80" i="62"/>
  <c r="BN93" i="62"/>
  <c r="BN64" i="62"/>
  <c r="BN232" i="62"/>
  <c r="BN30" i="62"/>
  <c r="BN57" i="62"/>
  <c r="BN56" i="62"/>
  <c r="BO1" i="62"/>
  <c r="BM55" i="62"/>
  <c r="BH28" i="63" a="1"/>
  <c r="BH28" i="63" s="1"/>
  <c r="BH27" i="63" a="1"/>
  <c r="BH27" i="63" s="1"/>
  <c r="BH26" i="63"/>
  <c r="BG48" i="63"/>
  <c r="BN58" i="62" l="1"/>
  <c r="BH98" i="63"/>
  <c r="BM81" i="62"/>
  <c r="BJ18" i="63" s="1"/>
  <c r="BJ33" i="63"/>
  <c r="BJ34" i="63" s="1"/>
  <c r="BL89" i="62"/>
  <c r="BI45" i="63"/>
  <c r="AG61" i="63"/>
  <c r="AG62" i="63" s="1"/>
  <c r="BM87" i="62"/>
  <c r="BJ24" i="63" s="1"/>
  <c r="BM86" i="62"/>
  <c r="BJ23" i="63" s="1"/>
  <c r="BM82" i="62"/>
  <c r="BJ19" i="63" s="1"/>
  <c r="BM84" i="62"/>
  <c r="BJ21" i="63" s="1"/>
  <c r="BM85" i="62"/>
  <c r="BJ22" i="63" s="1"/>
  <c r="BJ97" i="63"/>
  <c r="BJ57" i="63" s="1"/>
  <c r="BJ58" i="63" s="1"/>
  <c r="BJ46" i="63"/>
  <c r="BM83" i="62"/>
  <c r="BJ20" i="63" s="1"/>
  <c r="AG88" i="63"/>
  <c r="AG91" i="63" s="1"/>
  <c r="AG92" i="63" s="1"/>
  <c r="AG89" i="63"/>
  <c r="AH41" i="63"/>
  <c r="AH47" i="63" s="1"/>
  <c r="AH49" i="63" s="1"/>
  <c r="BN76" i="62"/>
  <c r="BN82" i="62" s="1"/>
  <c r="BK19" i="63" s="1"/>
  <c r="BN72" i="62"/>
  <c r="BN74" i="62"/>
  <c r="BN66" i="62"/>
  <c r="BN70" i="62"/>
  <c r="BN68" i="62"/>
  <c r="BN71" i="62"/>
  <c r="BN69" i="62"/>
  <c r="BN73" i="62"/>
  <c r="BN67" i="62"/>
  <c r="BG86" i="63"/>
  <c r="BN55" i="62"/>
  <c r="BH85" i="63"/>
  <c r="BI28" i="63" a="1"/>
  <c r="BI28" i="63" s="1"/>
  <c r="BI27" i="63" a="1"/>
  <c r="BI27" i="63" s="1"/>
  <c r="BI26" i="63"/>
  <c r="BH48" i="63"/>
  <c r="BI98" i="63"/>
  <c r="BI65" i="63"/>
  <c r="BI52" i="63"/>
  <c r="BI38" i="63"/>
  <c r="BI39" i="63" s="1"/>
  <c r="BJ17" i="63"/>
  <c r="BO52" i="62"/>
  <c r="BO64" i="62"/>
  <c r="BO13" i="62"/>
  <c r="BO93" i="62"/>
  <c r="BO232" i="62"/>
  <c r="BO94" i="62"/>
  <c r="BO80" i="62"/>
  <c r="BO30" i="62"/>
  <c r="BO57" i="62"/>
  <c r="BO56" i="62"/>
  <c r="BO58" i="62" s="1"/>
  <c r="BP1" i="62"/>
  <c r="BI94" i="63"/>
  <c r="BM89" i="62" l="1"/>
  <c r="BJ45" i="63"/>
  <c r="BK33" i="63"/>
  <c r="BK34" i="63" s="1"/>
  <c r="BN83" i="62"/>
  <c r="BK20" i="63" s="1"/>
  <c r="BN85" i="62"/>
  <c r="BK22" i="63" s="1"/>
  <c r="BK97" i="63"/>
  <c r="BK57" i="63" s="1"/>
  <c r="BK58" i="63" s="1"/>
  <c r="BN87" i="62"/>
  <c r="BK24" i="63" s="1"/>
  <c r="BN81" i="62"/>
  <c r="BK18" i="63" s="1"/>
  <c r="BK46" i="63"/>
  <c r="BN88" i="62"/>
  <c r="BK25" i="63" s="1"/>
  <c r="BN84" i="62"/>
  <c r="BK21" i="63" s="1"/>
  <c r="BN86" i="62"/>
  <c r="BK23" i="63" s="1"/>
  <c r="AH84" i="63"/>
  <c r="AH88" i="63" s="1"/>
  <c r="AH91" i="63" s="1"/>
  <c r="AH92" i="63" s="1"/>
  <c r="AH54" i="63"/>
  <c r="AH55" i="63"/>
  <c r="AH56" i="63" s="1"/>
  <c r="AG90" i="63"/>
  <c r="AH42" i="63"/>
  <c r="BO76" i="62"/>
  <c r="BL97" i="63" s="1"/>
  <c r="BL57" i="63" s="1"/>
  <c r="BO72" i="62"/>
  <c r="BO74" i="62"/>
  <c r="BO66" i="62"/>
  <c r="BO70" i="62"/>
  <c r="BO68" i="62"/>
  <c r="BO67" i="62"/>
  <c r="BO69" i="62"/>
  <c r="BO73" i="62"/>
  <c r="BO71" i="62"/>
  <c r="BH86" i="63"/>
  <c r="BI85" i="63"/>
  <c r="BJ52" i="63"/>
  <c r="BJ38" i="63"/>
  <c r="BJ39" i="63" s="1"/>
  <c r="BK17" i="63"/>
  <c r="BI48" i="63"/>
  <c r="BJ28" i="63" a="1"/>
  <c r="BJ28" i="63" s="1"/>
  <c r="BJ26" i="63"/>
  <c r="BJ27" i="63" a="1"/>
  <c r="BJ27" i="63" s="1"/>
  <c r="BO55" i="62"/>
  <c r="BJ65" i="63"/>
  <c r="BJ98" i="63"/>
  <c r="BP52" i="62"/>
  <c r="BP30" i="62"/>
  <c r="BP232" i="62"/>
  <c r="BP13" i="62"/>
  <c r="BP80" i="62"/>
  <c r="BP94" i="62"/>
  <c r="BP93" i="62"/>
  <c r="BP56" i="62"/>
  <c r="BP64" i="62"/>
  <c r="BP57" i="62"/>
  <c r="BQ1" i="62"/>
  <c r="BJ94" i="63"/>
  <c r="BL58" i="63" l="1"/>
  <c r="BP55" i="62"/>
  <c r="BK45" i="63"/>
  <c r="BN89" i="62"/>
  <c r="BO85" i="62"/>
  <c r="BL22" i="63" s="1"/>
  <c r="BO81" i="62"/>
  <c r="BL18" i="63" s="1"/>
  <c r="BL33" i="63"/>
  <c r="BL45" i="63" s="1"/>
  <c r="BO82" i="62"/>
  <c r="BL19" i="63" s="1"/>
  <c r="BO86" i="62"/>
  <c r="BL23" i="63" s="1"/>
  <c r="BO88" i="62"/>
  <c r="BL25" i="63" s="1"/>
  <c r="AH89" i="63"/>
  <c r="AH90" i="63" s="1"/>
  <c r="BO87" i="62"/>
  <c r="BL24" i="63" s="1"/>
  <c r="BO83" i="62"/>
  <c r="BL20" i="63" s="1"/>
  <c r="BL46" i="63"/>
  <c r="BO84" i="62"/>
  <c r="BL21" i="63" s="1"/>
  <c r="AI41" i="63"/>
  <c r="AI47" i="63" s="1"/>
  <c r="AI49" i="63" s="1"/>
  <c r="AH60" i="63"/>
  <c r="AH63" i="63" s="1"/>
  <c r="AH64" i="63" s="1"/>
  <c r="AH61" i="63"/>
  <c r="BP76" i="62"/>
  <c r="BP82" i="62" s="1"/>
  <c r="BM19" i="63" s="1"/>
  <c r="BP66" i="62"/>
  <c r="BP74" i="62"/>
  <c r="BP70" i="62"/>
  <c r="BP67" i="62"/>
  <c r="BP69" i="62"/>
  <c r="BP72" i="62"/>
  <c r="BP68" i="62"/>
  <c r="BP71" i="62"/>
  <c r="BP73" i="62"/>
  <c r="BI86" i="63"/>
  <c r="BK28" i="63" a="1"/>
  <c r="BK28" i="63" s="1"/>
  <c r="BK26" i="63"/>
  <c r="BK27" i="63" a="1"/>
  <c r="BK27" i="63" s="1"/>
  <c r="BQ30" i="62"/>
  <c r="BQ52" i="62"/>
  <c r="BQ13" i="62"/>
  <c r="BQ80" i="62"/>
  <c r="BQ232" i="62"/>
  <c r="BQ64" i="62"/>
  <c r="BQ93" i="62"/>
  <c r="BQ57" i="62"/>
  <c r="BQ94" i="62"/>
  <c r="BQ56" i="62"/>
  <c r="BR1" i="62"/>
  <c r="BP58" i="62"/>
  <c r="BJ48" i="63"/>
  <c r="BK98" i="63"/>
  <c r="BK65" i="63"/>
  <c r="BK94" i="63"/>
  <c r="BJ85" i="63"/>
  <c r="BK52" i="63"/>
  <c r="BK38" i="63"/>
  <c r="BK39" i="63" s="1"/>
  <c r="BL17" i="63"/>
  <c r="BL34" i="63" l="1"/>
  <c r="BL65" i="63" s="1"/>
  <c r="BP81" i="62"/>
  <c r="BM18" i="63" s="1"/>
  <c r="BM33" i="63"/>
  <c r="BM34" i="63" s="1"/>
  <c r="BO89" i="62"/>
  <c r="BP84" i="62"/>
  <c r="BM21" i="63" s="1"/>
  <c r="BM97" i="63"/>
  <c r="BM57" i="63" s="1"/>
  <c r="BM58" i="63" s="1"/>
  <c r="BP88" i="62"/>
  <c r="BM25" i="63" s="1"/>
  <c r="BM46" i="63"/>
  <c r="BP87" i="62"/>
  <c r="BM24" i="63" s="1"/>
  <c r="BP86" i="62"/>
  <c r="BM23" i="63" s="1"/>
  <c r="BP83" i="62"/>
  <c r="BM20" i="63" s="1"/>
  <c r="BP85" i="62"/>
  <c r="BM22" i="63" s="1"/>
  <c r="AH62" i="63"/>
  <c r="AI42" i="63"/>
  <c r="AI54" i="63"/>
  <c r="AI60" i="63" s="1"/>
  <c r="AI63" i="63" s="1"/>
  <c r="AI64" i="63" s="1"/>
  <c r="AI84" i="63"/>
  <c r="AI55" i="63"/>
  <c r="AI56" i="63" s="1"/>
  <c r="BQ76" i="62"/>
  <c r="BQ84" i="62" s="1"/>
  <c r="BN21" i="63" s="1"/>
  <c r="BQ67" i="62"/>
  <c r="BQ69" i="62"/>
  <c r="BQ72" i="62"/>
  <c r="BQ68" i="62"/>
  <c r="BQ66" i="62"/>
  <c r="BQ74" i="62"/>
  <c r="BQ70" i="62"/>
  <c r="BQ71" i="62"/>
  <c r="BQ73" i="62"/>
  <c r="BQ58" i="62"/>
  <c r="BL94" i="63"/>
  <c r="BL52" i="63"/>
  <c r="BL38" i="63"/>
  <c r="BL39" i="63" s="1"/>
  <c r="BM17" i="63"/>
  <c r="BQ55" i="62"/>
  <c r="BK48" i="63"/>
  <c r="BL28" i="63" a="1"/>
  <c r="BL28" i="63" s="1"/>
  <c r="BL26" i="63"/>
  <c r="BL27" i="63" a="1"/>
  <c r="BL27" i="63" s="1"/>
  <c r="BR64" i="62"/>
  <c r="BR52" i="62"/>
  <c r="BR94" i="62"/>
  <c r="BR13" i="62"/>
  <c r="BR30" i="62"/>
  <c r="BR232" i="62"/>
  <c r="BR93" i="62"/>
  <c r="BR80" i="62"/>
  <c r="BR57" i="62"/>
  <c r="BR56" i="62"/>
  <c r="BR58" i="62" s="1"/>
  <c r="BS1" i="62"/>
  <c r="BK85" i="63"/>
  <c r="BJ86" i="63"/>
  <c r="BL98" i="63" l="1"/>
  <c r="BQ88" i="62"/>
  <c r="BN25" i="63" s="1"/>
  <c r="BN46" i="63"/>
  <c r="BM45" i="63"/>
  <c r="BQ85" i="62"/>
  <c r="BN22" i="63" s="1"/>
  <c r="BQ87" i="62"/>
  <c r="BN24" i="63" s="1"/>
  <c r="BN33" i="63"/>
  <c r="BQ86" i="62"/>
  <c r="BN23" i="63" s="1"/>
  <c r="BN97" i="63"/>
  <c r="BN57" i="63" s="1"/>
  <c r="BN58" i="63" s="1"/>
  <c r="BP89" i="62"/>
  <c r="BQ81" i="62"/>
  <c r="BN18" i="63" s="1"/>
  <c r="BQ83" i="62"/>
  <c r="BN20" i="63" s="1"/>
  <c r="BQ82" i="62"/>
  <c r="BN19" i="63" s="1"/>
  <c r="AI88" i="63"/>
  <c r="AI91" i="63" s="1"/>
  <c r="AI92" i="63" s="1"/>
  <c r="AI89" i="63"/>
  <c r="AJ41" i="63"/>
  <c r="AJ47" i="63" s="1"/>
  <c r="AJ49" i="63" s="1"/>
  <c r="AI61" i="63"/>
  <c r="BR76" i="62"/>
  <c r="BR84" i="62" s="1"/>
  <c r="BO21" i="63" s="1"/>
  <c r="BR68" i="62"/>
  <c r="BR72" i="62"/>
  <c r="BR74" i="62"/>
  <c r="BR70" i="62"/>
  <c r="BR66" i="62"/>
  <c r="BR67" i="62"/>
  <c r="BR71" i="62"/>
  <c r="BR73" i="62"/>
  <c r="BR69" i="62"/>
  <c r="BK86" i="63"/>
  <c r="BL48" i="63"/>
  <c r="BS13" i="62"/>
  <c r="BS52" i="62"/>
  <c r="BS94" i="62"/>
  <c r="BS80" i="62"/>
  <c r="BS64" i="62"/>
  <c r="BS93" i="62"/>
  <c r="BS30" i="62"/>
  <c r="BS56" i="62"/>
  <c r="BS232" i="62"/>
  <c r="BS57" i="62"/>
  <c r="BT1" i="62"/>
  <c r="BR55" i="62"/>
  <c r="BL85" i="63"/>
  <c r="BM38" i="63"/>
  <c r="BM39" i="63" s="1"/>
  <c r="BM52" i="63"/>
  <c r="BN17" i="63"/>
  <c r="BM94" i="63"/>
  <c r="BM65" i="63"/>
  <c r="BM98" i="63"/>
  <c r="BM28" i="63" a="1"/>
  <c r="BM28" i="63" s="1"/>
  <c r="BM26" i="63"/>
  <c r="BM27" i="63" a="1"/>
  <c r="BM27" i="63" s="1"/>
  <c r="BN45" i="63" l="1"/>
  <c r="BS55" i="62"/>
  <c r="BN34" i="63"/>
  <c r="BN98" i="63" s="1"/>
  <c r="BQ89" i="62"/>
  <c r="BR81" i="62"/>
  <c r="BO18" i="63" s="1"/>
  <c r="BR88" i="62"/>
  <c r="BO25" i="63" s="1"/>
  <c r="BO46" i="63"/>
  <c r="BR85" i="62"/>
  <c r="BO22" i="63" s="1"/>
  <c r="BR87" i="62"/>
  <c r="BO24" i="63" s="1"/>
  <c r="BR83" i="62"/>
  <c r="BO20" i="63" s="1"/>
  <c r="BO33" i="63"/>
  <c r="BO34" i="63" s="1"/>
  <c r="BO97" i="63"/>
  <c r="BO57" i="63" s="1"/>
  <c r="BO58" i="63" s="1"/>
  <c r="BR82" i="62"/>
  <c r="BO19" i="63" s="1"/>
  <c r="BR86" i="62"/>
  <c r="BO23" i="63" s="1"/>
  <c r="AI62" i="63"/>
  <c r="AJ42" i="63"/>
  <c r="AJ84" i="63"/>
  <c r="AJ88" i="63" s="1"/>
  <c r="AJ91" i="63" s="1"/>
  <c r="AJ55" i="63"/>
  <c r="AJ56" i="63" s="1"/>
  <c r="AJ54" i="63"/>
  <c r="AJ60" i="63" s="1"/>
  <c r="AJ63" i="63" s="1"/>
  <c r="AI90" i="63"/>
  <c r="BS76" i="62"/>
  <c r="BS86" i="62" s="1"/>
  <c r="BP23" i="63" s="1"/>
  <c r="BS72" i="62"/>
  <c r="BS74" i="62"/>
  <c r="BS70" i="62"/>
  <c r="BS66" i="62"/>
  <c r="BS67" i="62"/>
  <c r="BS68" i="62"/>
  <c r="BS71" i="62"/>
  <c r="BS73" i="62"/>
  <c r="BS69" i="62"/>
  <c r="BL86" i="63"/>
  <c r="BN38" i="63"/>
  <c r="BN39" i="63" s="1"/>
  <c r="BN52" i="63"/>
  <c r="BO17" i="63"/>
  <c r="BM85" i="63"/>
  <c r="BT80" i="62"/>
  <c r="BT13" i="62"/>
  <c r="BT232" i="62"/>
  <c r="BT93" i="62"/>
  <c r="BT52" i="62"/>
  <c r="BT64" i="62"/>
  <c r="BT94" i="62"/>
  <c r="BT30" i="62"/>
  <c r="BT56" i="62"/>
  <c r="BT57" i="62"/>
  <c r="BU1" i="62"/>
  <c r="BN28" i="63" a="1"/>
  <c r="BN28" i="63" s="1"/>
  <c r="BN26" i="63"/>
  <c r="BN27" i="63" a="1"/>
  <c r="BN27" i="63" s="1"/>
  <c r="BS58" i="62"/>
  <c r="BM48" i="63"/>
  <c r="BN94" i="63"/>
  <c r="BN65" i="63" l="1"/>
  <c r="BS87" i="62"/>
  <c r="BP24" i="63" s="1"/>
  <c r="BP46" i="63"/>
  <c r="BS88" i="62"/>
  <c r="BP25" i="63" s="1"/>
  <c r="BR89" i="62"/>
  <c r="BP97" i="63"/>
  <c r="BP57" i="63" s="1"/>
  <c r="BP58" i="63" s="1"/>
  <c r="BS81" i="62"/>
  <c r="BP18" i="63" s="1"/>
  <c r="BO45" i="63"/>
  <c r="BS85" i="62"/>
  <c r="BP22" i="63" s="1"/>
  <c r="BS82" i="62"/>
  <c r="BP19" i="63" s="1"/>
  <c r="BP33" i="63"/>
  <c r="BS83" i="62"/>
  <c r="BP20" i="63" s="1"/>
  <c r="BS84" i="62"/>
  <c r="BP21" i="63" s="1"/>
  <c r="AJ64" i="63"/>
  <c r="AJ92" i="63"/>
  <c r="AK41" i="63"/>
  <c r="AK47" i="63" s="1"/>
  <c r="AK49" i="63" s="1"/>
  <c r="BT58" i="62"/>
  <c r="AJ89" i="63"/>
  <c r="AJ61" i="63"/>
  <c r="BT76" i="62"/>
  <c r="BT87" i="62" s="1"/>
  <c r="BQ24" i="63" s="1"/>
  <c r="BT72" i="62"/>
  <c r="BT74" i="62"/>
  <c r="BT66" i="62"/>
  <c r="BT70" i="62"/>
  <c r="BT68" i="62"/>
  <c r="BT67" i="62"/>
  <c r="BT69" i="62"/>
  <c r="BT73" i="62"/>
  <c r="BT71" i="62"/>
  <c r="BM86" i="63"/>
  <c r="BN85" i="63"/>
  <c r="BO38" i="63"/>
  <c r="BO39" i="63" s="1"/>
  <c r="BO52" i="63"/>
  <c r="BP17" i="63"/>
  <c r="BO28" i="63" a="1"/>
  <c r="BO28" i="63" s="1"/>
  <c r="BO27" i="63" a="1"/>
  <c r="BO27" i="63" s="1"/>
  <c r="BO26" i="63"/>
  <c r="BO98" i="63"/>
  <c r="BO65" i="63"/>
  <c r="BU64" i="62"/>
  <c r="BU232" i="62"/>
  <c r="BU30" i="62"/>
  <c r="BU93" i="62"/>
  <c r="BU80" i="62"/>
  <c r="BU13" i="62"/>
  <c r="BU94" i="62"/>
  <c r="BU52" i="62"/>
  <c r="BU57" i="62"/>
  <c r="BU56" i="62"/>
  <c r="BV1" i="62"/>
  <c r="BN48" i="63"/>
  <c r="BO94" i="63"/>
  <c r="BT55" i="62"/>
  <c r="BQ46" i="63" l="1"/>
  <c r="BP45" i="63"/>
  <c r="BQ33" i="63"/>
  <c r="BQ34" i="63" s="1"/>
  <c r="BP34" i="63"/>
  <c r="BP65" i="63" s="1"/>
  <c r="BT84" i="62"/>
  <c r="BQ21" i="63" s="1"/>
  <c r="BT85" i="62"/>
  <c r="BQ22" i="63" s="1"/>
  <c r="BS89" i="62"/>
  <c r="BT82" i="62"/>
  <c r="BQ19" i="63" s="1"/>
  <c r="BQ97" i="63"/>
  <c r="BQ57" i="63" s="1"/>
  <c r="BQ58" i="63" s="1"/>
  <c r="BT81" i="62"/>
  <c r="BQ18" i="63" s="1"/>
  <c r="BT88" i="62"/>
  <c r="BQ25" i="63" s="1"/>
  <c r="AK55" i="63"/>
  <c r="AK56" i="63" s="1"/>
  <c r="AK54" i="63"/>
  <c r="AK60" i="63" s="1"/>
  <c r="AK63" i="63" s="1"/>
  <c r="AK84" i="63"/>
  <c r="AK88" i="63" s="1"/>
  <c r="AK91" i="63" s="1"/>
  <c r="AJ62" i="63"/>
  <c r="BT83" i="62"/>
  <c r="BQ20" i="63" s="1"/>
  <c r="BT86" i="62"/>
  <c r="BQ23" i="63" s="1"/>
  <c r="AJ90" i="63"/>
  <c r="AK42" i="63"/>
  <c r="BU76" i="62"/>
  <c r="BU85" i="62" s="1"/>
  <c r="BR22" i="63" s="1"/>
  <c r="BU66" i="62"/>
  <c r="BU70" i="62"/>
  <c r="BU68" i="62"/>
  <c r="BU67" i="62"/>
  <c r="BU72" i="62"/>
  <c r="BU74" i="62"/>
  <c r="BU69" i="62"/>
  <c r="BU73" i="62"/>
  <c r="BU71" i="62"/>
  <c r="BU55" i="62"/>
  <c r="BN86" i="63"/>
  <c r="BU58" i="62"/>
  <c r="BP38" i="63"/>
  <c r="BP39" i="63" s="1"/>
  <c r="BP52" i="63"/>
  <c r="BQ17" i="63"/>
  <c r="BO48" i="63"/>
  <c r="BP94" i="63"/>
  <c r="BO85" i="63"/>
  <c r="BP28" i="63" a="1"/>
  <c r="BP28" i="63" s="1"/>
  <c r="BP26" i="63"/>
  <c r="BP27" i="63" a="1"/>
  <c r="BP27" i="63" s="1"/>
  <c r="BV64" i="62"/>
  <c r="BV80" i="62"/>
  <c r="BV232" i="62"/>
  <c r="BV94" i="62"/>
  <c r="BV93" i="62"/>
  <c r="BV13" i="62"/>
  <c r="BV30" i="62"/>
  <c r="BV57" i="62"/>
  <c r="BV52" i="62"/>
  <c r="BV56" i="62"/>
  <c r="BW1" i="62"/>
  <c r="BQ45" i="63" l="1"/>
  <c r="BP98" i="63"/>
  <c r="BU82" i="62"/>
  <c r="BR19" i="63" s="1"/>
  <c r="BR33" i="63"/>
  <c r="BR34" i="63" s="1"/>
  <c r="BU83" i="62"/>
  <c r="BR20" i="63" s="1"/>
  <c r="BR97" i="63"/>
  <c r="BR57" i="63" s="1"/>
  <c r="BR58" i="63" s="1"/>
  <c r="BR46" i="63"/>
  <c r="BU81" i="62"/>
  <c r="BR18" i="63" s="1"/>
  <c r="BT89" i="62"/>
  <c r="BU87" i="62"/>
  <c r="BR24" i="63" s="1"/>
  <c r="AK89" i="63"/>
  <c r="AK90" i="63" s="1"/>
  <c r="AK61" i="63"/>
  <c r="AK62" i="63" s="1"/>
  <c r="BU88" i="62"/>
  <c r="BR25" i="63" s="1"/>
  <c r="BU86" i="62"/>
  <c r="BR23" i="63" s="1"/>
  <c r="AL41" i="63"/>
  <c r="AL47" i="63" s="1"/>
  <c r="AL49" i="63" s="1"/>
  <c r="AK92" i="63"/>
  <c r="AK64" i="63"/>
  <c r="BU84" i="62"/>
  <c r="BR21" i="63" s="1"/>
  <c r="BV76" i="62"/>
  <c r="BS97" i="63" s="1"/>
  <c r="BS57" i="63" s="1"/>
  <c r="BV67" i="62"/>
  <c r="BV69" i="62"/>
  <c r="BV72" i="62"/>
  <c r="BV68" i="62"/>
  <c r="BV66" i="62"/>
  <c r="BV74" i="62"/>
  <c r="BV70" i="62"/>
  <c r="BV71" i="62"/>
  <c r="BV73" i="62"/>
  <c r="BV58" i="62"/>
  <c r="BO86" i="63"/>
  <c r="BW232" i="62"/>
  <c r="BW30" i="62"/>
  <c r="BW94" i="62"/>
  <c r="BW13" i="62"/>
  <c r="BW52" i="62"/>
  <c r="BW93" i="62"/>
  <c r="BW80" i="62"/>
  <c r="BW64" i="62"/>
  <c r="BW56" i="62"/>
  <c r="BW57" i="62"/>
  <c r="BX1" i="62"/>
  <c r="BQ52" i="63"/>
  <c r="BQ38" i="63"/>
  <c r="BQ39" i="63" s="1"/>
  <c r="BR17" i="63"/>
  <c r="BP48" i="63"/>
  <c r="BP85" i="63"/>
  <c r="BQ94" i="63"/>
  <c r="BV55" i="62"/>
  <c r="BQ98" i="63"/>
  <c r="BQ65" i="63"/>
  <c r="BQ28" i="63" a="1"/>
  <c r="BQ28" i="63" s="1"/>
  <c r="BQ26" i="63"/>
  <c r="BQ27" i="63" a="1"/>
  <c r="BQ27" i="63" s="1"/>
  <c r="BW58" i="62" l="1"/>
  <c r="BR45" i="63"/>
  <c r="BS58" i="63"/>
  <c r="BV82" i="62"/>
  <c r="BS19" i="63" s="1"/>
  <c r="BS46" i="63"/>
  <c r="BV84" i="62"/>
  <c r="BS21" i="63" s="1"/>
  <c r="BV88" i="62"/>
  <c r="BS25" i="63" s="1"/>
  <c r="BV81" i="62"/>
  <c r="BS18" i="63" s="1"/>
  <c r="BV85" i="62"/>
  <c r="BS22" i="63" s="1"/>
  <c r="BS33" i="63"/>
  <c r="BS45" i="63" s="1"/>
  <c r="BV87" i="62"/>
  <c r="BS24" i="63" s="1"/>
  <c r="BV86" i="62"/>
  <c r="BS23" i="63" s="1"/>
  <c r="BU89" i="62"/>
  <c r="BV83" i="62"/>
  <c r="BS20" i="63" s="1"/>
  <c r="AL42" i="63"/>
  <c r="AL55" i="63"/>
  <c r="AL56" i="63" s="1"/>
  <c r="AL84" i="63"/>
  <c r="AL54" i="63"/>
  <c r="BW55" i="62"/>
  <c r="BW76" i="62"/>
  <c r="BW87" i="62" s="1"/>
  <c r="BT24" i="63" s="1"/>
  <c r="BW72" i="62"/>
  <c r="BW68" i="62"/>
  <c r="BW66" i="62"/>
  <c r="BW74" i="62"/>
  <c r="BW70" i="62"/>
  <c r="BW67" i="62"/>
  <c r="BW69" i="62"/>
  <c r="BW71" i="62"/>
  <c r="BW73" i="62"/>
  <c r="BP86" i="63"/>
  <c r="BQ48" i="63"/>
  <c r="BQ85" i="63"/>
  <c r="BR98" i="63"/>
  <c r="BR65" i="63"/>
  <c r="BR94" i="63"/>
  <c r="BR38" i="63"/>
  <c r="BR39" i="63" s="1"/>
  <c r="BS17" i="63"/>
  <c r="BR52" i="63"/>
  <c r="BR28" i="63" a="1"/>
  <c r="BR28" i="63" s="1"/>
  <c r="BR26" i="63"/>
  <c r="BR27" i="63" a="1"/>
  <c r="BR27" i="63" s="1"/>
  <c r="BX30" i="62"/>
  <c r="BX232" i="62"/>
  <c r="BX52" i="62"/>
  <c r="BX80" i="62"/>
  <c r="BX94" i="62"/>
  <c r="BX93" i="62"/>
  <c r="BX57" i="62"/>
  <c r="BX55" i="62" s="1"/>
  <c r="BX13" i="62"/>
  <c r="BX56" i="62"/>
  <c r="BX64" i="62"/>
  <c r="BY1" i="62"/>
  <c r="BS34" i="63" l="1"/>
  <c r="BS98" i="63" s="1"/>
  <c r="BW83" i="62"/>
  <c r="BT20" i="63" s="1"/>
  <c r="BT46" i="63"/>
  <c r="BV89" i="62"/>
  <c r="BT33" i="63"/>
  <c r="BT34" i="63" s="1"/>
  <c r="BT97" i="63"/>
  <c r="BT57" i="63" s="1"/>
  <c r="BT58" i="63" s="1"/>
  <c r="BW85" i="62"/>
  <c r="BT22" i="63" s="1"/>
  <c r="BW88" i="62"/>
  <c r="BT25" i="63" s="1"/>
  <c r="AL60" i="63"/>
  <c r="AL63" i="63" s="1"/>
  <c r="AL64" i="63" s="1"/>
  <c r="AL61" i="63"/>
  <c r="BW81" i="62"/>
  <c r="BT18" i="63" s="1"/>
  <c r="BW82" i="62"/>
  <c r="BT19" i="63" s="1"/>
  <c r="AL88" i="63"/>
  <c r="AL91" i="63" s="1"/>
  <c r="AL92" i="63" s="1"/>
  <c r="AL89" i="63"/>
  <c r="BW84" i="62"/>
  <c r="BT21" i="63" s="1"/>
  <c r="BW86" i="62"/>
  <c r="BT23" i="63" s="1"/>
  <c r="AM41" i="63"/>
  <c r="AM47" i="63" s="1"/>
  <c r="AM49" i="63" s="1"/>
  <c r="BX76" i="62"/>
  <c r="BX84" i="62" s="1"/>
  <c r="BU21" i="63" s="1"/>
  <c r="BX72" i="62"/>
  <c r="BX74" i="62"/>
  <c r="BX70" i="62"/>
  <c r="BX66" i="62"/>
  <c r="BX67" i="62"/>
  <c r="BX68" i="62"/>
  <c r="BX71" i="62"/>
  <c r="BX73" i="62"/>
  <c r="BX69" i="62"/>
  <c r="BQ86" i="63"/>
  <c r="BS28" i="63" a="1"/>
  <c r="BS28" i="63" s="1"/>
  <c r="BS27" i="63" a="1"/>
  <c r="BS27" i="63" s="1"/>
  <c r="BS26" i="63"/>
  <c r="BY52" i="62"/>
  <c r="BY93" i="62"/>
  <c r="BY64" i="62"/>
  <c r="BY80" i="62"/>
  <c r="BY30" i="62"/>
  <c r="BY232" i="62"/>
  <c r="BY57" i="62"/>
  <c r="BY94" i="62"/>
  <c r="BY56" i="62"/>
  <c r="BY13" i="62"/>
  <c r="BZ1" i="62"/>
  <c r="BS94" i="63"/>
  <c r="BX58" i="62"/>
  <c r="BR48" i="63"/>
  <c r="BR85" i="63"/>
  <c r="BS38" i="63"/>
  <c r="BS39" i="63" s="1"/>
  <c r="BS52" i="63"/>
  <c r="BT17" i="63"/>
  <c r="BS65" i="63" l="1"/>
  <c r="BX87" i="62"/>
  <c r="BU24" i="63" s="1"/>
  <c r="BT45" i="63"/>
  <c r="BX86" i="62"/>
  <c r="BU23" i="63" s="1"/>
  <c r="BX82" i="62"/>
  <c r="BU19" i="63" s="1"/>
  <c r="BW89" i="62"/>
  <c r="BX81" i="62"/>
  <c r="BU18" i="63" s="1"/>
  <c r="BU33" i="63"/>
  <c r="BU34" i="63" s="1"/>
  <c r="BU46" i="63"/>
  <c r="BX85" i="62"/>
  <c r="BU22" i="63" s="1"/>
  <c r="BU97" i="63"/>
  <c r="BU57" i="63" s="1"/>
  <c r="BU58" i="63" s="1"/>
  <c r="BX88" i="62"/>
  <c r="BU25" i="63" s="1"/>
  <c r="AL90" i="63"/>
  <c r="AM42" i="63"/>
  <c r="AM55" i="63"/>
  <c r="AM56" i="63" s="1"/>
  <c r="AM54" i="63"/>
  <c r="AM60" i="63" s="1"/>
  <c r="AM63" i="63" s="1"/>
  <c r="AM64" i="63" s="1"/>
  <c r="AM84" i="63"/>
  <c r="AM88" i="63" s="1"/>
  <c r="AM91" i="63" s="1"/>
  <c r="AM92" i="63" s="1"/>
  <c r="BY58" i="62"/>
  <c r="AL62" i="63"/>
  <c r="BX83" i="62"/>
  <c r="BU20" i="63" s="1"/>
  <c r="BY76" i="62"/>
  <c r="BV97" i="63" s="1"/>
  <c r="BV57" i="63" s="1"/>
  <c r="BY72" i="62"/>
  <c r="BY74" i="62"/>
  <c r="BY70" i="62"/>
  <c r="BY66" i="62"/>
  <c r="BY67" i="62"/>
  <c r="BY68" i="62"/>
  <c r="BY69" i="62"/>
  <c r="BY71" i="62"/>
  <c r="BY73" i="62"/>
  <c r="BR86" i="63"/>
  <c r="BT65" i="63"/>
  <c r="BT98" i="63"/>
  <c r="BS48" i="63"/>
  <c r="BT28" i="63" a="1"/>
  <c r="BT28" i="63" s="1"/>
  <c r="BT26" i="63"/>
  <c r="BT27" i="63" a="1"/>
  <c r="BT27" i="63" s="1"/>
  <c r="BZ93" i="62"/>
  <c r="BZ52" i="62"/>
  <c r="BZ13" i="62"/>
  <c r="BZ64" i="62"/>
  <c r="BZ94" i="62"/>
  <c r="BZ232" i="62"/>
  <c r="BZ30" i="62"/>
  <c r="BZ56" i="62"/>
  <c r="BZ80" i="62"/>
  <c r="BZ57" i="62"/>
  <c r="BZ55" i="62" s="1"/>
  <c r="CA1" i="62"/>
  <c r="BS85" i="63"/>
  <c r="BT94" i="63"/>
  <c r="BT38" i="63"/>
  <c r="BT39" i="63" s="1"/>
  <c r="BT52" i="63"/>
  <c r="BU17" i="63"/>
  <c r="BY55" i="62"/>
  <c r="BV33" i="63" l="1"/>
  <c r="BV45" i="63" s="1"/>
  <c r="BY86" i="62"/>
  <c r="BV23" i="63" s="1"/>
  <c r="BY88" i="62"/>
  <c r="BV25" i="63" s="1"/>
  <c r="BY83" i="62"/>
  <c r="BV20" i="63" s="1"/>
  <c r="BY85" i="62"/>
  <c r="BV22" i="63" s="1"/>
  <c r="BU45" i="63"/>
  <c r="BY84" i="62"/>
  <c r="BV21" i="63" s="1"/>
  <c r="BY81" i="62"/>
  <c r="BV18" i="63" s="1"/>
  <c r="BY87" i="62"/>
  <c r="BV24" i="63" s="1"/>
  <c r="BY82" i="62"/>
  <c r="BV19" i="63" s="1"/>
  <c r="BV46" i="63"/>
  <c r="BV58" i="63"/>
  <c r="BX89" i="62"/>
  <c r="AM61" i="63"/>
  <c r="AN41" i="63"/>
  <c r="AN47" i="63" s="1"/>
  <c r="AN49" i="63" s="1"/>
  <c r="AM89" i="63"/>
  <c r="BZ76" i="62"/>
  <c r="BZ85" i="62" s="1"/>
  <c r="BW22" i="63" s="1"/>
  <c r="BZ66" i="62"/>
  <c r="BZ70" i="62"/>
  <c r="BZ68" i="62"/>
  <c r="BZ67" i="62"/>
  <c r="BZ72" i="62"/>
  <c r="BZ74" i="62"/>
  <c r="BZ69" i="62"/>
  <c r="BZ73" i="62"/>
  <c r="BZ71" i="62"/>
  <c r="BT48" i="63"/>
  <c r="BU28" i="63" a="1"/>
  <c r="BU28" i="63" s="1"/>
  <c r="BU26" i="63"/>
  <c r="BU27" i="63" a="1"/>
  <c r="BU27" i="63" s="1"/>
  <c r="BU38" i="63"/>
  <c r="BU39" i="63" s="1"/>
  <c r="BU52" i="63"/>
  <c r="BV17" i="63"/>
  <c r="CA94" i="62"/>
  <c r="CA93" i="62"/>
  <c r="CA64" i="62"/>
  <c r="CA232" i="62"/>
  <c r="CA80" i="62"/>
  <c r="CA13" i="62"/>
  <c r="CA56" i="62"/>
  <c r="CA57" i="62"/>
  <c r="CA52" i="62"/>
  <c r="CA30" i="62"/>
  <c r="CB1" i="62"/>
  <c r="BT85" i="63"/>
  <c r="BS86" i="63"/>
  <c r="BU94" i="63"/>
  <c r="BU65" i="63"/>
  <c r="BU98" i="63"/>
  <c r="BZ58" i="62"/>
  <c r="BV34" i="63" l="1"/>
  <c r="BV65" i="63" s="1"/>
  <c r="BY89" i="62"/>
  <c r="BZ82" i="62"/>
  <c r="BW19" i="63" s="1"/>
  <c r="BW33" i="63"/>
  <c r="BW34" i="63" s="1"/>
  <c r="BZ83" i="62"/>
  <c r="BW20" i="63" s="1"/>
  <c r="BW97" i="63"/>
  <c r="BW57" i="63" s="1"/>
  <c r="BW58" i="63" s="1"/>
  <c r="BZ81" i="62"/>
  <c r="BW18" i="63" s="1"/>
  <c r="BZ88" i="62"/>
  <c r="BW25" i="63" s="1"/>
  <c r="BZ87" i="62"/>
  <c r="BW24" i="63" s="1"/>
  <c r="BZ86" i="62"/>
  <c r="BW23" i="63" s="1"/>
  <c r="BZ84" i="62"/>
  <c r="BW21" i="63" s="1"/>
  <c r="BW46" i="63"/>
  <c r="AM90" i="63"/>
  <c r="CA55" i="62"/>
  <c r="AN42" i="63"/>
  <c r="AN55" i="63"/>
  <c r="AN56" i="63" s="1"/>
  <c r="AN84" i="63"/>
  <c r="AN88" i="63" s="1"/>
  <c r="AN91" i="63" s="1"/>
  <c r="AN54" i="63"/>
  <c r="AN60" i="63" s="1"/>
  <c r="AN63" i="63" s="1"/>
  <c r="AN64" i="63" s="1"/>
  <c r="AM62" i="63"/>
  <c r="CA76" i="62"/>
  <c r="CA84" i="62" s="1"/>
  <c r="BX21" i="63" s="1"/>
  <c r="CA66" i="62"/>
  <c r="CA70" i="62"/>
  <c r="CA68" i="62"/>
  <c r="CA67" i="62"/>
  <c r="CA72" i="62"/>
  <c r="CA74" i="62"/>
  <c r="CA71" i="62"/>
  <c r="CA69" i="62"/>
  <c r="CA73" i="62"/>
  <c r="CA58" i="62"/>
  <c r="BU48" i="63"/>
  <c r="BV94" i="63"/>
  <c r="BV28" i="63" a="1"/>
  <c r="BV28" i="63" s="1"/>
  <c r="BV27" i="63" a="1"/>
  <c r="BV27" i="63" s="1"/>
  <c r="BV26" i="63"/>
  <c r="BT86" i="63"/>
  <c r="CB30" i="62"/>
  <c r="CB64" i="62"/>
  <c r="CB57" i="62"/>
  <c r="CB232" i="62"/>
  <c r="CB93" i="62"/>
  <c r="CB80" i="62"/>
  <c r="CB13" i="62"/>
  <c r="CB94" i="62"/>
  <c r="CB52" i="62"/>
  <c r="CB56" i="62"/>
  <c r="CB58" i="62" s="1"/>
  <c r="CC1" i="62"/>
  <c r="BU85" i="63"/>
  <c r="BV52" i="63"/>
  <c r="BV38" i="63"/>
  <c r="BV39" i="63" s="1"/>
  <c r="BW17" i="63"/>
  <c r="BV98" i="63" l="1"/>
  <c r="BW45" i="63"/>
  <c r="BX33" i="63"/>
  <c r="BX34" i="63" s="1"/>
  <c r="BX97" i="63"/>
  <c r="BX57" i="63" s="1"/>
  <c r="BX58" i="63" s="1"/>
  <c r="CA88" i="62"/>
  <c r="BX25" i="63" s="1"/>
  <c r="BZ89" i="62"/>
  <c r="CA86" i="62"/>
  <c r="BX23" i="63" s="1"/>
  <c r="CA83" i="62"/>
  <c r="BX20" i="63" s="1"/>
  <c r="AN61" i="63"/>
  <c r="AN62" i="63" s="1"/>
  <c r="CA85" i="62"/>
  <c r="BX22" i="63" s="1"/>
  <c r="BX46" i="63"/>
  <c r="CA87" i="62"/>
  <c r="BX24" i="63" s="1"/>
  <c r="AN92" i="63"/>
  <c r="AO41" i="63"/>
  <c r="AO47" i="63" s="1"/>
  <c r="AO49" i="63" s="1"/>
  <c r="CA82" i="62"/>
  <c r="BX19" i="63" s="1"/>
  <c r="AN89" i="63"/>
  <c r="CA81" i="62"/>
  <c r="BX18" i="63" s="1"/>
  <c r="CB76" i="62"/>
  <c r="CB85" i="62" s="1"/>
  <c r="BY22" i="63" s="1"/>
  <c r="CB67" i="62"/>
  <c r="CB72" i="62"/>
  <c r="CB68" i="62"/>
  <c r="CB66" i="62"/>
  <c r="CB74" i="62"/>
  <c r="CB70" i="62"/>
  <c r="CB71" i="62"/>
  <c r="CB73" i="62"/>
  <c r="CB69" i="62"/>
  <c r="BW28" i="63" a="1"/>
  <c r="BW28" i="63" s="1"/>
  <c r="BW26" i="63"/>
  <c r="BW27" i="63" a="1"/>
  <c r="BW27" i="63" s="1"/>
  <c r="BW65" i="63"/>
  <c r="BW98" i="63"/>
  <c r="BW38" i="63"/>
  <c r="BW39" i="63" s="1"/>
  <c r="BW52" i="63"/>
  <c r="BX17" i="63"/>
  <c r="BU86" i="63"/>
  <c r="CC64" i="62"/>
  <c r="CC30" i="62"/>
  <c r="CC56" i="62"/>
  <c r="CC93" i="62"/>
  <c r="CC57" i="62"/>
  <c r="CC52" i="62"/>
  <c r="CC13" i="62"/>
  <c r="CC94" i="62"/>
  <c r="CC80" i="62"/>
  <c r="CC232" i="62"/>
  <c r="CD1" i="62"/>
  <c r="BV85" i="63"/>
  <c r="BV48" i="63"/>
  <c r="CB55" i="62"/>
  <c r="BW94" i="63"/>
  <c r="BX45" i="63" l="1"/>
  <c r="CA89" i="62"/>
  <c r="CB86" i="62"/>
  <c r="BY23" i="63" s="1"/>
  <c r="BY46" i="63"/>
  <c r="CB88" i="62"/>
  <c r="BY25" i="63" s="1"/>
  <c r="CB82" i="62"/>
  <c r="BY19" i="63" s="1"/>
  <c r="BY33" i="63"/>
  <c r="BY97" i="63"/>
  <c r="BY57" i="63" s="1"/>
  <c r="BY58" i="63" s="1"/>
  <c r="AO42" i="63"/>
  <c r="AO54" i="63"/>
  <c r="AO84" i="63"/>
  <c r="AO88" i="63" s="1"/>
  <c r="AO91" i="63" s="1"/>
  <c r="AO55" i="63"/>
  <c r="AO56" i="63" s="1"/>
  <c r="CB83" i="62"/>
  <c r="BY20" i="63" s="1"/>
  <c r="CB87" i="62"/>
  <c r="BY24" i="63" s="1"/>
  <c r="AN90" i="63"/>
  <c r="CB84" i="62"/>
  <c r="BY21" i="63" s="1"/>
  <c r="CB81" i="62"/>
  <c r="CC58" i="62"/>
  <c r="CC76" i="62"/>
  <c r="CC82" i="62" s="1"/>
  <c r="BZ19" i="63" s="1"/>
  <c r="CC72" i="62"/>
  <c r="CC68" i="62"/>
  <c r="CC66" i="62"/>
  <c r="CC74" i="62"/>
  <c r="CC70" i="62"/>
  <c r="CC67" i="62"/>
  <c r="CC69" i="62"/>
  <c r="CC71" i="62"/>
  <c r="CC73" i="62"/>
  <c r="BW48" i="63"/>
  <c r="BW85" i="63"/>
  <c r="BX98" i="63"/>
  <c r="BX65" i="63"/>
  <c r="BX94" i="63"/>
  <c r="BX28" i="63" a="1"/>
  <c r="BX28" i="63" s="1"/>
  <c r="BX26" i="63"/>
  <c r="BX27" i="63" a="1"/>
  <c r="BX27" i="63" s="1"/>
  <c r="BX38" i="63"/>
  <c r="BX39" i="63" s="1"/>
  <c r="BX52" i="63"/>
  <c r="BY17" i="63"/>
  <c r="CD93" i="62"/>
  <c r="CD80" i="62"/>
  <c r="CD30" i="62"/>
  <c r="CD94" i="62"/>
  <c r="CD232" i="62"/>
  <c r="CD56" i="62"/>
  <c r="CD64" i="62"/>
  <c r="CD57" i="62"/>
  <c r="CD52" i="62"/>
  <c r="CD13" i="62"/>
  <c r="CE1" i="62"/>
  <c r="CC55" i="62"/>
  <c r="BV86" i="63"/>
  <c r="BY45" i="63" l="1"/>
  <c r="BY34" i="63"/>
  <c r="BY65" i="63" s="1"/>
  <c r="BW86" i="63"/>
  <c r="CC86" i="62"/>
  <c r="BZ23" i="63" s="1"/>
  <c r="CC83" i="62"/>
  <c r="BZ20" i="63" s="1"/>
  <c r="BZ33" i="63"/>
  <c r="BZ34" i="63" s="1"/>
  <c r="CB89" i="62"/>
  <c r="CC81" i="62"/>
  <c r="BZ18" i="63" s="1"/>
  <c r="BY18" i="63"/>
  <c r="BY28" i="63" s="1" a="1"/>
  <c r="BY28" i="63" s="1"/>
  <c r="CC85" i="62"/>
  <c r="BZ22" i="63" s="1"/>
  <c r="CC84" i="62"/>
  <c r="BZ21" i="63" s="1"/>
  <c r="CC88" i="62"/>
  <c r="BZ25" i="63" s="1"/>
  <c r="AO92" i="63"/>
  <c r="CC87" i="62"/>
  <c r="BZ24" i="63" s="1"/>
  <c r="BZ46" i="63"/>
  <c r="AO60" i="63"/>
  <c r="AO63" i="63" s="1"/>
  <c r="AO64" i="63" s="1"/>
  <c r="AO61" i="63"/>
  <c r="BZ97" i="63"/>
  <c r="BZ57" i="63" s="1"/>
  <c r="BZ58" i="63" s="1"/>
  <c r="AO89" i="63"/>
  <c r="AP41" i="63"/>
  <c r="AP47" i="63" s="1"/>
  <c r="AP49" i="63" s="1"/>
  <c r="CD55" i="62"/>
  <c r="CD76" i="62"/>
  <c r="CD82" i="62" s="1"/>
  <c r="CA19" i="63" s="1"/>
  <c r="CD72" i="62"/>
  <c r="CD74" i="62"/>
  <c r="CD70" i="62"/>
  <c r="CD66" i="62"/>
  <c r="CD67" i="62"/>
  <c r="CD68" i="62"/>
  <c r="CD69" i="62"/>
  <c r="CD71" i="62"/>
  <c r="CD73" i="62"/>
  <c r="BX85" i="63"/>
  <c r="BY94" i="63"/>
  <c r="BY52" i="63"/>
  <c r="BY38" i="63"/>
  <c r="BY39" i="63" s="1"/>
  <c r="BZ17" i="63"/>
  <c r="CE94" i="62"/>
  <c r="CE52" i="62"/>
  <c r="CE232" i="62"/>
  <c r="CE13" i="62"/>
  <c r="CE80" i="62"/>
  <c r="CE93" i="62"/>
  <c r="CE30" i="62"/>
  <c r="CE64" i="62"/>
  <c r="CE57" i="62"/>
  <c r="CE56" i="62"/>
  <c r="CF1" i="62"/>
  <c r="CD58" i="62"/>
  <c r="BX48" i="63"/>
  <c r="CE58" i="62" l="1"/>
  <c r="BY98" i="63"/>
  <c r="BY27" i="63" a="1"/>
  <c r="BY27" i="63" s="1"/>
  <c r="BY48" i="63" s="1"/>
  <c r="CD86" i="62"/>
  <c r="CA23" i="63" s="1"/>
  <c r="BY26" i="63"/>
  <c r="BY85" i="63" s="1"/>
  <c r="BX86" i="63"/>
  <c r="CA33" i="63"/>
  <c r="CD84" i="62"/>
  <c r="CA21" i="63" s="1"/>
  <c r="CA46" i="63"/>
  <c r="CD87" i="62"/>
  <c r="CA24" i="63" s="1"/>
  <c r="CA97" i="63"/>
  <c r="CA57" i="63" s="1"/>
  <c r="CA58" i="63" s="1"/>
  <c r="CD85" i="62"/>
  <c r="CA22" i="63" s="1"/>
  <c r="CD83" i="62"/>
  <c r="CA20" i="63" s="1"/>
  <c r="CC89" i="62"/>
  <c r="BZ45" i="63"/>
  <c r="CD81" i="62"/>
  <c r="CA18" i="63" s="1"/>
  <c r="CD88" i="62"/>
  <c r="CA25" i="63" s="1"/>
  <c r="AP42" i="63"/>
  <c r="AP84" i="63"/>
  <c r="AP88" i="63" s="1"/>
  <c r="AP91" i="63" s="1"/>
  <c r="AP92" i="63" s="1"/>
  <c r="AP55" i="63"/>
  <c r="AP56" i="63" s="1"/>
  <c r="AP54" i="63"/>
  <c r="AP60" i="63" s="1"/>
  <c r="AP63" i="63" s="1"/>
  <c r="AP64" i="63" s="1"/>
  <c r="AO90" i="63"/>
  <c r="AO62" i="63"/>
  <c r="CE76" i="62"/>
  <c r="CE88" i="62" s="1"/>
  <c r="CB25" i="63" s="1"/>
  <c r="CE66" i="62"/>
  <c r="CE67" i="62"/>
  <c r="CE68" i="62"/>
  <c r="CE72" i="62"/>
  <c r="CE74" i="62"/>
  <c r="CE70" i="62"/>
  <c r="CE69" i="62"/>
  <c r="CE71" i="62"/>
  <c r="CE73" i="62"/>
  <c r="BZ52" i="63"/>
  <c r="BZ38" i="63"/>
  <c r="BZ39" i="63" s="1"/>
  <c r="CA17" i="63"/>
  <c r="BZ28" i="63" a="1"/>
  <c r="BZ28" i="63" s="1"/>
  <c r="BZ26" i="63"/>
  <c r="BZ27" i="63" a="1"/>
  <c r="BZ27" i="63" s="1"/>
  <c r="CF56" i="62"/>
  <c r="CF13" i="62"/>
  <c r="CF232" i="62"/>
  <c r="CF80" i="62"/>
  <c r="CF57" i="62"/>
  <c r="CF93" i="62"/>
  <c r="CF94" i="62"/>
  <c r="CF30" i="62"/>
  <c r="CF64" i="62"/>
  <c r="CF52" i="62"/>
  <c r="CG1" i="62"/>
  <c r="BZ98" i="63"/>
  <c r="BZ65" i="63"/>
  <c r="CE55" i="62"/>
  <c r="BZ94" i="63"/>
  <c r="BY86" i="63" l="1"/>
  <c r="CA45" i="63"/>
  <c r="CA34" i="63"/>
  <c r="CA98" i="63" s="1"/>
  <c r="CD89" i="62"/>
  <c r="CE82" i="62"/>
  <c r="CB19" i="63" s="1"/>
  <c r="CE86" i="62"/>
  <c r="CB23" i="63" s="1"/>
  <c r="CB46" i="63"/>
  <c r="AP89" i="63"/>
  <c r="AP90" i="63" s="1"/>
  <c r="CB33" i="63"/>
  <c r="CE84" i="62"/>
  <c r="CB21" i="63" s="1"/>
  <c r="CE87" i="62"/>
  <c r="CB24" i="63" s="1"/>
  <c r="CE81" i="62"/>
  <c r="CB18" i="63" s="1"/>
  <c r="CE83" i="62"/>
  <c r="CB20" i="63" s="1"/>
  <c r="CE85" i="62"/>
  <c r="CB22" i="63" s="1"/>
  <c r="CB97" i="63"/>
  <c r="CB57" i="63" s="1"/>
  <c r="CB58" i="63" s="1"/>
  <c r="AP61" i="63"/>
  <c r="AQ41" i="63"/>
  <c r="AQ47" i="63" s="1"/>
  <c r="AQ49" i="63" s="1"/>
  <c r="CF76" i="62"/>
  <c r="CF86" i="62" s="1"/>
  <c r="CC23" i="63" s="1"/>
  <c r="CF66" i="62"/>
  <c r="CF70" i="62"/>
  <c r="CF68" i="62"/>
  <c r="CF67" i="62"/>
  <c r="CF72" i="62"/>
  <c r="CF74" i="62"/>
  <c r="CF71" i="62"/>
  <c r="CF69" i="62"/>
  <c r="CF73" i="62"/>
  <c r="CF58" i="62"/>
  <c r="CA52" i="63"/>
  <c r="CA38" i="63"/>
  <c r="CA39" i="63" s="1"/>
  <c r="CB17" i="63"/>
  <c r="CA94" i="63"/>
  <c r="CF55" i="62"/>
  <c r="BZ48" i="63"/>
  <c r="CA28" i="63" a="1"/>
  <c r="CA28" i="63" s="1"/>
  <c r="CA27" i="63" a="1"/>
  <c r="CA27" i="63" s="1"/>
  <c r="CA26" i="63"/>
  <c r="BZ85" i="63"/>
  <c r="CG30" i="62"/>
  <c r="CG94" i="62"/>
  <c r="CG56" i="62"/>
  <c r="CG52" i="62"/>
  <c r="CG93" i="62"/>
  <c r="CG57" i="62"/>
  <c r="CG13" i="62"/>
  <c r="CG64" i="62"/>
  <c r="CG80" i="62"/>
  <c r="CG232" i="62"/>
  <c r="CH1" i="62"/>
  <c r="BZ86" i="63" l="1"/>
  <c r="CA65" i="63"/>
  <c r="CC33" i="63"/>
  <c r="CC34" i="63" s="1"/>
  <c r="CE89" i="62"/>
  <c r="CB45" i="63"/>
  <c r="CB34" i="63"/>
  <c r="CB65" i="63" s="1"/>
  <c r="CF84" i="62"/>
  <c r="CC21" i="63" s="1"/>
  <c r="CC97" i="63"/>
  <c r="CC57" i="63" s="1"/>
  <c r="CC58" i="63" s="1"/>
  <c r="CF83" i="62"/>
  <c r="CC20" i="63" s="1"/>
  <c r="CF88" i="62"/>
  <c r="CC25" i="63" s="1"/>
  <c r="CF81" i="62"/>
  <c r="CC18" i="63" s="1"/>
  <c r="CC46" i="63"/>
  <c r="AQ42" i="63"/>
  <c r="AQ54" i="63"/>
  <c r="AQ60" i="63" s="1"/>
  <c r="AQ63" i="63" s="1"/>
  <c r="AQ64" i="63" s="1"/>
  <c r="AQ55" i="63"/>
  <c r="AQ56" i="63" s="1"/>
  <c r="AQ84" i="63"/>
  <c r="AP62" i="63"/>
  <c r="CF85" i="62"/>
  <c r="CC22" i="63" s="1"/>
  <c r="CF82" i="62"/>
  <c r="CC19" i="63" s="1"/>
  <c r="CF87" i="62"/>
  <c r="CC24" i="63" s="1"/>
  <c r="CG76" i="62"/>
  <c r="CG88" i="62" s="1"/>
  <c r="CD25" i="63" s="1"/>
  <c r="CG68" i="62"/>
  <c r="CG67" i="62"/>
  <c r="CG72" i="62"/>
  <c r="CG74" i="62"/>
  <c r="CG66" i="62"/>
  <c r="CG70" i="62"/>
  <c r="CG71" i="62"/>
  <c r="CG69" i="62"/>
  <c r="CG73" i="62"/>
  <c r="CG55" i="62"/>
  <c r="CB94" i="63"/>
  <c r="CG58" i="62"/>
  <c r="CA85" i="63"/>
  <c r="CA48" i="63"/>
  <c r="CH30" i="62"/>
  <c r="CH52" i="62"/>
  <c r="CH56" i="62"/>
  <c r="CH94" i="62"/>
  <c r="CH232" i="62"/>
  <c r="CH80" i="62"/>
  <c r="CH64" i="62"/>
  <c r="CH13" i="62"/>
  <c r="CH93" i="62"/>
  <c r="CH57" i="62"/>
  <c r="CI1" i="62"/>
  <c r="CB28" i="63" a="1"/>
  <c r="CB28" i="63" s="1"/>
  <c r="CB26" i="63"/>
  <c r="CB27" i="63" a="1"/>
  <c r="CB27" i="63" s="1"/>
  <c r="CB38" i="63"/>
  <c r="CB39" i="63" s="1"/>
  <c r="CC17" i="63"/>
  <c r="CB52" i="63"/>
  <c r="CH55" i="62" l="1"/>
  <c r="CC45" i="63"/>
  <c r="CB98" i="63"/>
  <c r="CF89" i="62"/>
  <c r="CG86" i="62"/>
  <c r="CD23" i="63" s="1"/>
  <c r="CG81" i="62"/>
  <c r="CD18" i="63" s="1"/>
  <c r="CG85" i="62"/>
  <c r="CD22" i="63" s="1"/>
  <c r="CG82" i="62"/>
  <c r="CD19" i="63" s="1"/>
  <c r="CG84" i="62"/>
  <c r="CD21" i="63" s="1"/>
  <c r="CD33" i="63"/>
  <c r="CD34" i="63" s="1"/>
  <c r="CD46" i="63"/>
  <c r="CG87" i="62"/>
  <c r="CD24" i="63" s="1"/>
  <c r="CG83" i="62"/>
  <c r="CD20" i="63" s="1"/>
  <c r="CD97" i="63"/>
  <c r="CD57" i="63" s="1"/>
  <c r="CD58" i="63" s="1"/>
  <c r="AQ61" i="63"/>
  <c r="AQ62" i="63" s="1"/>
  <c r="AQ88" i="63"/>
  <c r="AQ91" i="63" s="1"/>
  <c r="AQ92" i="63" s="1"/>
  <c r="AQ89" i="63"/>
  <c r="AR41" i="63"/>
  <c r="AR47" i="63" s="1"/>
  <c r="AR49" i="63" s="1"/>
  <c r="CH76" i="62"/>
  <c r="CH85" i="62" s="1"/>
  <c r="CE22" i="63" s="1"/>
  <c r="CH72" i="62"/>
  <c r="CH68" i="62"/>
  <c r="CH66" i="62"/>
  <c r="CH74" i="62"/>
  <c r="CH70" i="62"/>
  <c r="CH67" i="62"/>
  <c r="CH71" i="62"/>
  <c r="CH73" i="62"/>
  <c r="CH69" i="62"/>
  <c r="CH58" i="62"/>
  <c r="CC94" i="63"/>
  <c r="CC52" i="63"/>
  <c r="CC38" i="63"/>
  <c r="CC39" i="63" s="1"/>
  <c r="CD17" i="63"/>
  <c r="CA86" i="63"/>
  <c r="CC65" i="63"/>
  <c r="CC98" i="63"/>
  <c r="CC28" i="63" a="1"/>
  <c r="CC28" i="63" s="1"/>
  <c r="CC26" i="63"/>
  <c r="CC27" i="63" a="1"/>
  <c r="CC27" i="63" s="1"/>
  <c r="CB48" i="63"/>
  <c r="CB85" i="63"/>
  <c r="CI232" i="62"/>
  <c r="CI13" i="62"/>
  <c r="CI93" i="62"/>
  <c r="CI52" i="62"/>
  <c r="CI94" i="62"/>
  <c r="CI64" i="62"/>
  <c r="CI30" i="62"/>
  <c r="CI56" i="62"/>
  <c r="CI80" i="62"/>
  <c r="CI57" i="62"/>
  <c r="R108" i="3" l="1"/>
  <c r="R107" i="3" s="1"/>
  <c r="O108" i="3"/>
  <c r="O107" i="3" s="1"/>
  <c r="H108" i="3"/>
  <c r="H107" i="3" s="1"/>
  <c r="Q108" i="3"/>
  <c r="Q107" i="3" s="1"/>
  <c r="P108" i="3"/>
  <c r="P107" i="3" s="1"/>
  <c r="CH83" i="62"/>
  <c r="CE20" i="63" s="1"/>
  <c r="CE46" i="63"/>
  <c r="CH87" i="62"/>
  <c r="CE24" i="63" s="1"/>
  <c r="CH84" i="62"/>
  <c r="CE21" i="63" s="1"/>
  <c r="CD45" i="63"/>
  <c r="CG89" i="62"/>
  <c r="CH81" i="62"/>
  <c r="CE18" i="63" s="1"/>
  <c r="CH86" i="62"/>
  <c r="CE23" i="63" s="1"/>
  <c r="CH82" i="62"/>
  <c r="CE19" i="63" s="1"/>
  <c r="CE33" i="63"/>
  <c r="CE97" i="63"/>
  <c r="CE57" i="63" s="1"/>
  <c r="CE58" i="63" s="1"/>
  <c r="CH88" i="62"/>
  <c r="CE25" i="63" s="1"/>
  <c r="AR54" i="63"/>
  <c r="AR84" i="63"/>
  <c r="AR88" i="63" s="1"/>
  <c r="AR91" i="63" s="1"/>
  <c r="AR92" i="63" s="1"/>
  <c r="AR55" i="63"/>
  <c r="AR56" i="63" s="1"/>
  <c r="AQ90" i="63"/>
  <c r="AR42" i="63"/>
  <c r="CI76" i="62"/>
  <c r="CF46" i="63" s="1"/>
  <c r="CI66" i="62"/>
  <c r="CI74" i="62"/>
  <c r="CI70" i="62"/>
  <c r="CI67" i="62"/>
  <c r="CI69" i="62"/>
  <c r="CI72" i="62"/>
  <c r="CI68" i="62"/>
  <c r="CI71" i="62"/>
  <c r="CI73" i="62"/>
  <c r="CI55" i="62"/>
  <c r="CB86" i="63"/>
  <c r="CD94" i="63"/>
  <c r="CE17" i="63"/>
  <c r="CD38" i="63"/>
  <c r="CD39" i="63" s="1"/>
  <c r="CD52" i="63"/>
  <c r="CI58" i="62"/>
  <c r="CC48" i="63"/>
  <c r="CD65" i="63"/>
  <c r="CD98" i="63"/>
  <c r="CD28" i="63" a="1"/>
  <c r="CD28" i="63" s="1"/>
  <c r="CD27" i="63" a="1"/>
  <c r="CD27" i="63" s="1"/>
  <c r="CD26" i="63"/>
  <c r="CC85" i="63"/>
  <c r="G107" i="3" l="1"/>
  <c r="D46" i="63"/>
  <c r="CF97" i="63"/>
  <c r="CF57" i="63" s="1"/>
  <c r="D57" i="63" s="1"/>
  <c r="D58" i="63" s="1"/>
  <c r="CH89" i="62"/>
  <c r="CE45" i="63"/>
  <c r="CE34" i="63"/>
  <c r="CE65" i="63" s="1"/>
  <c r="CI85" i="62"/>
  <c r="G85" i="62" s="1"/>
  <c r="CI88" i="62"/>
  <c r="G88" i="62" s="1"/>
  <c r="CI82" i="62"/>
  <c r="CF19" i="63" s="1"/>
  <c r="D19" i="63" s="1"/>
  <c r="CI87" i="62"/>
  <c r="CF24" i="63" s="1"/>
  <c r="D24" i="63" s="1"/>
  <c r="CI81" i="62"/>
  <c r="G81" i="62" s="1"/>
  <c r="CI84" i="62"/>
  <c r="CF21" i="63" s="1"/>
  <c r="D21" i="63" s="1"/>
  <c r="CI86" i="62"/>
  <c r="CF23" i="63" s="1"/>
  <c r="D23" i="63" s="1"/>
  <c r="CI83" i="62"/>
  <c r="G83" i="62" s="1"/>
  <c r="AR89" i="63"/>
  <c r="AR90" i="63" s="1"/>
  <c r="CF33" i="63"/>
  <c r="D33" i="63" s="1"/>
  <c r="D34" i="63" s="1"/>
  <c r="AS41" i="63"/>
  <c r="AS47" i="63" s="1"/>
  <c r="AS49" i="63" s="1"/>
  <c r="AR60" i="63"/>
  <c r="AR63" i="63" s="1"/>
  <c r="AR64" i="63" s="1"/>
  <c r="AR61" i="63"/>
  <c r="CE94" i="63"/>
  <c r="CE28" i="63" a="1"/>
  <c r="CE28" i="63" s="1"/>
  <c r="CE27" i="63" a="1"/>
  <c r="CE27" i="63" s="1"/>
  <c r="CE26" i="63"/>
  <c r="CD85" i="63"/>
  <c r="CF17" i="63"/>
  <c r="CE38" i="63"/>
  <c r="CE39" i="63" s="1"/>
  <c r="CE52" i="63"/>
  <c r="CD48" i="63"/>
  <c r="CC86" i="63"/>
  <c r="CE98" i="63" l="1"/>
  <c r="CF58" i="63"/>
  <c r="G84" i="62"/>
  <c r="CF22" i="63"/>
  <c r="D22" i="63" s="1"/>
  <c r="G87" i="62"/>
  <c r="CF45" i="63"/>
  <c r="D45" i="63" s="1"/>
  <c r="CF20" i="63"/>
  <c r="D20" i="63" s="1"/>
  <c r="CF25" i="63"/>
  <c r="D25" i="63" s="1"/>
  <c r="G82" i="62"/>
  <c r="G86" i="62"/>
  <c r="CF18" i="63"/>
  <c r="CI89" i="62"/>
  <c r="G89" i="62" s="1"/>
  <c r="CF34" i="63"/>
  <c r="CF98" i="63" s="1"/>
  <c r="AS42" i="63"/>
  <c r="AR62" i="63"/>
  <c r="AS55" i="63"/>
  <c r="AS56" i="63" s="1"/>
  <c r="AS54" i="63"/>
  <c r="AS60" i="63" s="1"/>
  <c r="AS63" i="63" s="1"/>
  <c r="AS64" i="63" s="1"/>
  <c r="AS84" i="63"/>
  <c r="CD86" i="63"/>
  <c r="CE85" i="63"/>
  <c r="CE48" i="63"/>
  <c r="CF52" i="63"/>
  <c r="CF38" i="63"/>
  <c r="D38" i="63" s="1"/>
  <c r="D39" i="63" s="1"/>
  <c r="CF94" i="63"/>
  <c r="CF28" i="63" l="1" a="1"/>
  <c r="CF28" i="63" s="1"/>
  <c r="D28" i="63" s="1"/>
  <c r="CF26" i="63"/>
  <c r="CF85" i="63" s="1"/>
  <c r="CF27" i="63" a="1"/>
  <c r="CF27" i="63" s="1"/>
  <c r="CF48" i="63" s="1"/>
  <c r="D48" i="63" s="1"/>
  <c r="D18" i="63"/>
  <c r="D26" i="63" s="1"/>
  <c r="CF65" i="63"/>
  <c r="D65" i="63" s="1"/>
  <c r="AS88" i="63"/>
  <c r="AS91" i="63" s="1"/>
  <c r="AS92" i="63" s="1"/>
  <c r="AS89" i="63"/>
  <c r="AS61" i="63"/>
  <c r="AT41" i="63"/>
  <c r="AT47" i="63" s="1"/>
  <c r="AT49" i="63" s="1"/>
  <c r="CE86" i="63"/>
  <c r="CF39" i="63"/>
  <c r="D27" i="63" l="1"/>
  <c r="AT42" i="63"/>
  <c r="AT54" i="63"/>
  <c r="AT60" i="63" s="1"/>
  <c r="AT63" i="63" s="1"/>
  <c r="AT64" i="63" s="1"/>
  <c r="AT84" i="63"/>
  <c r="AT88" i="63" s="1"/>
  <c r="AT91" i="63" s="1"/>
  <c r="AT92" i="63" s="1"/>
  <c r="AT55" i="63"/>
  <c r="AT56" i="63" s="1"/>
  <c r="AS62" i="63"/>
  <c r="AS90" i="63"/>
  <c r="D85" i="63"/>
  <c r="D86" i="63" s="1"/>
  <c r="CF86" i="63"/>
  <c r="C100" i="63" s="1"/>
  <c r="AT61" i="63" l="1"/>
  <c r="AT62" i="63" s="1"/>
  <c r="AT89" i="63"/>
  <c r="AT90" i="63" s="1"/>
  <c r="AU41" i="63"/>
  <c r="AU47" i="63" s="1"/>
  <c r="AU49" i="63" s="1"/>
  <c r="E99" i="63"/>
  <c r="E87" i="63" s="1"/>
  <c r="F99" i="63"/>
  <c r="F87" i="63" s="1"/>
  <c r="G99" i="63"/>
  <c r="G87" i="63" s="1"/>
  <c r="H99" i="63"/>
  <c r="H87" i="63" s="1"/>
  <c r="I99" i="63"/>
  <c r="I87" i="63" s="1"/>
  <c r="J99" i="63"/>
  <c r="J87" i="63" s="1"/>
  <c r="K99" i="63"/>
  <c r="K87" i="63" s="1"/>
  <c r="L99" i="63"/>
  <c r="L87" i="63" s="1"/>
  <c r="M99" i="63"/>
  <c r="M87" i="63" s="1"/>
  <c r="N99" i="63"/>
  <c r="N87" i="63" s="1"/>
  <c r="O99" i="63"/>
  <c r="O87" i="63" s="1"/>
  <c r="P99" i="63"/>
  <c r="P87" i="63" s="1"/>
  <c r="Q99" i="63"/>
  <c r="Q87" i="63" s="1"/>
  <c r="R99" i="63"/>
  <c r="R87" i="63" s="1"/>
  <c r="S99" i="63"/>
  <c r="S87" i="63" s="1"/>
  <c r="T99" i="63"/>
  <c r="T87" i="63" s="1"/>
  <c r="U99" i="63"/>
  <c r="U87" i="63" s="1"/>
  <c r="V99" i="63"/>
  <c r="V87" i="63" s="1"/>
  <c r="W99" i="63"/>
  <c r="W87" i="63" s="1"/>
  <c r="X99" i="63"/>
  <c r="X87" i="63" s="1"/>
  <c r="Y99" i="63"/>
  <c r="Y87" i="63" s="1"/>
  <c r="Z99" i="63"/>
  <c r="Z87" i="63" s="1"/>
  <c r="AA99" i="63"/>
  <c r="AA87" i="63" s="1"/>
  <c r="AB99" i="63"/>
  <c r="AB87" i="63" s="1"/>
  <c r="AC99" i="63"/>
  <c r="AC87" i="63" s="1"/>
  <c r="AD99" i="63"/>
  <c r="AD87" i="63" s="1"/>
  <c r="AE99" i="63"/>
  <c r="AE87" i="63" s="1"/>
  <c r="AF99" i="63"/>
  <c r="AF87" i="63" s="1"/>
  <c r="AG99" i="63"/>
  <c r="AG87" i="63" s="1"/>
  <c r="AH99" i="63"/>
  <c r="AH87" i="63" s="1"/>
  <c r="AI99" i="63"/>
  <c r="AI87" i="63" s="1"/>
  <c r="AJ99" i="63"/>
  <c r="AJ87" i="63" s="1"/>
  <c r="AK99" i="63"/>
  <c r="AK87" i="63" s="1"/>
  <c r="AL99" i="63"/>
  <c r="AL87" i="63" s="1"/>
  <c r="AM99" i="63"/>
  <c r="AM87" i="63" s="1"/>
  <c r="AN99" i="63"/>
  <c r="AN87" i="63" s="1"/>
  <c r="AO99" i="63"/>
  <c r="AO87" i="63" s="1"/>
  <c r="AP99" i="63"/>
  <c r="AP87" i="63" s="1"/>
  <c r="AQ99" i="63"/>
  <c r="AQ87" i="63" s="1"/>
  <c r="AR99" i="63"/>
  <c r="AR87" i="63" s="1"/>
  <c r="AS99" i="63"/>
  <c r="AS87" i="63" s="1"/>
  <c r="AT99" i="63"/>
  <c r="AT87" i="63" s="1"/>
  <c r="AU99" i="63"/>
  <c r="AU87" i="63" s="1"/>
  <c r="AV99" i="63"/>
  <c r="AV87" i="63" s="1"/>
  <c r="AW99" i="63"/>
  <c r="AW87" i="63" s="1"/>
  <c r="AX99" i="63"/>
  <c r="AX87" i="63" s="1"/>
  <c r="AY99" i="63"/>
  <c r="AY87" i="63" s="1"/>
  <c r="AZ99" i="63"/>
  <c r="AZ87" i="63" s="1"/>
  <c r="BA99" i="63"/>
  <c r="BA87" i="63" s="1"/>
  <c r="BB99" i="63"/>
  <c r="BB87" i="63" s="1"/>
  <c r="BC99" i="63"/>
  <c r="BC87" i="63" s="1"/>
  <c r="BD99" i="63"/>
  <c r="BD87" i="63" s="1"/>
  <c r="BE99" i="63"/>
  <c r="BE87" i="63" s="1"/>
  <c r="BF99" i="63"/>
  <c r="BF87" i="63" s="1"/>
  <c r="BG99" i="63"/>
  <c r="BG87" i="63" s="1"/>
  <c r="BH99" i="63"/>
  <c r="BH87" i="63" s="1"/>
  <c r="BI99" i="63"/>
  <c r="BI87" i="63" s="1"/>
  <c r="BJ99" i="63"/>
  <c r="BJ87" i="63" s="1"/>
  <c r="BK99" i="63"/>
  <c r="BK87" i="63" s="1"/>
  <c r="BL99" i="63"/>
  <c r="BL87" i="63" s="1"/>
  <c r="BM99" i="63"/>
  <c r="BM87" i="63" s="1"/>
  <c r="BN99" i="63"/>
  <c r="BN87" i="63" s="1"/>
  <c r="BO99" i="63"/>
  <c r="BO87" i="63" s="1"/>
  <c r="BP99" i="63"/>
  <c r="BP87" i="63" s="1"/>
  <c r="BQ99" i="63"/>
  <c r="BQ87" i="63" s="1"/>
  <c r="BR99" i="63"/>
  <c r="BR87" i="63" s="1"/>
  <c r="BS99" i="63"/>
  <c r="BS87" i="63" s="1"/>
  <c r="BT99" i="63"/>
  <c r="BT87" i="63" s="1"/>
  <c r="BU99" i="63"/>
  <c r="BU87" i="63" s="1"/>
  <c r="BV99" i="63"/>
  <c r="BV87" i="63" s="1"/>
  <c r="BW99" i="63"/>
  <c r="BW87" i="63" s="1"/>
  <c r="BX99" i="63"/>
  <c r="BX87" i="63" s="1"/>
  <c r="BY99" i="63"/>
  <c r="BY87" i="63" s="1"/>
  <c r="BZ99" i="63"/>
  <c r="BZ87" i="63" s="1"/>
  <c r="CA99" i="63"/>
  <c r="CA87" i="63" s="1"/>
  <c r="CB99" i="63"/>
  <c r="CB87" i="63" s="1"/>
  <c r="CC99" i="63"/>
  <c r="CC87" i="63" s="1"/>
  <c r="CD99" i="63"/>
  <c r="CD87" i="63" s="1"/>
  <c r="CE99" i="63"/>
  <c r="CE87" i="63" s="1"/>
  <c r="CF99" i="63"/>
  <c r="CF87" i="63" s="1"/>
  <c r="AU84" i="63" l="1"/>
  <c r="AU54" i="63"/>
  <c r="AU55" i="63"/>
  <c r="AU56" i="63" s="1"/>
  <c r="AU42" i="63"/>
  <c r="D87" i="63"/>
  <c r="AB3" i="90" s="1"/>
  <c r="AV41" i="63" l="1"/>
  <c r="AV47" i="63" s="1"/>
  <c r="AV49" i="63" s="1"/>
  <c r="AU60" i="63"/>
  <c r="AU63" i="63" s="1"/>
  <c r="AU64" i="63" s="1"/>
  <c r="AU61" i="63"/>
  <c r="AU88" i="63"/>
  <c r="AU91" i="63" s="1"/>
  <c r="AU92" i="63" s="1"/>
  <c r="AU89" i="63"/>
  <c r="AU90" i="63" l="1"/>
  <c r="AU62" i="63"/>
  <c r="AV42" i="63"/>
  <c r="AV84" i="63"/>
  <c r="AV88" i="63" s="1"/>
  <c r="AV91" i="63" s="1"/>
  <c r="AV92" i="63" s="1"/>
  <c r="AV54" i="63"/>
  <c r="AV60" i="63" s="1"/>
  <c r="AV63" i="63" s="1"/>
  <c r="AV64" i="63" s="1"/>
  <c r="AV55" i="63"/>
  <c r="AV56" i="63" s="1"/>
  <c r="AV61" i="63" l="1"/>
  <c r="AV62" i="63" s="1"/>
  <c r="AV89" i="63"/>
  <c r="AW41" i="63"/>
  <c r="AW47" i="63" s="1"/>
  <c r="AW49" i="63" s="1"/>
  <c r="AW84" i="63" l="1"/>
  <c r="AW88" i="63" s="1"/>
  <c r="AW91" i="63" s="1"/>
  <c r="AW92" i="63" s="1"/>
  <c r="AW55" i="63"/>
  <c r="AW56" i="63" s="1"/>
  <c r="AW54" i="63"/>
  <c r="AW42" i="63"/>
  <c r="AV90" i="63"/>
  <c r="AW89" i="63" l="1"/>
  <c r="AW90" i="63" s="1"/>
  <c r="AX41" i="63"/>
  <c r="AX47" i="63" s="1"/>
  <c r="AX49" i="63" s="1"/>
  <c r="AW60" i="63"/>
  <c r="AW63" i="63" s="1"/>
  <c r="AW64" i="63" s="1"/>
  <c r="AW61" i="63"/>
  <c r="AX42" i="63" l="1"/>
  <c r="AX55" i="63"/>
  <c r="AX56" i="63" s="1"/>
  <c r="AX84" i="63"/>
  <c r="AX54" i="63"/>
  <c r="AX60" i="63" s="1"/>
  <c r="AX63" i="63" s="1"/>
  <c r="AX64" i="63" s="1"/>
  <c r="AW62" i="63"/>
  <c r="AX61" i="63" l="1"/>
  <c r="AX62" i="63" s="1"/>
  <c r="AX88" i="63"/>
  <c r="AX91" i="63" s="1"/>
  <c r="AX92" i="63" s="1"/>
  <c r="AX89" i="63"/>
  <c r="AY41" i="63"/>
  <c r="AY47" i="63" s="1"/>
  <c r="AY49" i="63" s="1"/>
  <c r="AY42" i="63" l="1"/>
  <c r="AY84" i="63"/>
  <c r="AY88" i="63" s="1"/>
  <c r="AY91" i="63" s="1"/>
  <c r="AY54" i="63"/>
  <c r="AY55" i="63"/>
  <c r="AY56" i="63" s="1"/>
  <c r="AX90" i="63"/>
  <c r="AY89" i="63" l="1"/>
  <c r="AY90" i="63" s="1"/>
  <c r="AY60" i="63"/>
  <c r="AY63" i="63" s="1"/>
  <c r="AY64" i="63" s="1"/>
  <c r="AY61" i="63"/>
  <c r="AY92" i="63"/>
  <c r="AZ41" i="63"/>
  <c r="AZ47" i="63" s="1"/>
  <c r="AZ49" i="63" s="1"/>
  <c r="AZ55" i="63" l="1"/>
  <c r="AZ56" i="63" s="1"/>
  <c r="AZ54" i="63"/>
  <c r="AZ60" i="63" s="1"/>
  <c r="AZ63" i="63" s="1"/>
  <c r="AZ64" i="63" s="1"/>
  <c r="AZ84" i="63"/>
  <c r="AY62" i="63"/>
  <c r="AZ42" i="63"/>
  <c r="AZ61" i="63" l="1"/>
  <c r="AZ62" i="63" s="1"/>
  <c r="BA41" i="63"/>
  <c r="BA47" i="63" s="1"/>
  <c r="BA49" i="63" s="1"/>
  <c r="AZ88" i="63"/>
  <c r="AZ91" i="63" s="1"/>
  <c r="AZ89" i="63"/>
  <c r="AZ90" i="63" l="1"/>
  <c r="AZ92" i="63"/>
  <c r="BA42" i="63"/>
  <c r="BA84" i="63"/>
  <c r="BA88" i="63" s="1"/>
  <c r="BA91" i="63" s="1"/>
  <c r="BA54" i="63"/>
  <c r="BA55" i="63"/>
  <c r="BA56" i="63" s="1"/>
  <c r="BA92" i="63" l="1"/>
  <c r="BB41" i="63"/>
  <c r="BB47" i="63" s="1"/>
  <c r="BB49" i="63" s="1"/>
  <c r="BA89" i="63"/>
  <c r="BA60" i="63"/>
  <c r="BA63" i="63" s="1"/>
  <c r="BA64" i="63" s="1"/>
  <c r="BA61" i="63"/>
  <c r="BA62" i="63" l="1"/>
  <c r="BA90" i="63"/>
  <c r="BB42" i="63"/>
  <c r="BB54" i="63"/>
  <c r="BB60" i="63" s="1"/>
  <c r="BB63" i="63" s="1"/>
  <c r="BB64" i="63" s="1"/>
  <c r="BB84" i="63"/>
  <c r="BB88" i="63" s="1"/>
  <c r="BB91" i="63" s="1"/>
  <c r="BB92" i="63" s="1"/>
  <c r="BB55" i="63"/>
  <c r="BB56" i="63" s="1"/>
  <c r="BB89" i="63" l="1"/>
  <c r="BB90" i="63" s="1"/>
  <c r="BC41" i="63"/>
  <c r="BC47" i="63" s="1"/>
  <c r="BC49" i="63" s="1"/>
  <c r="BB61" i="63"/>
  <c r="BB62" i="63" l="1"/>
  <c r="BC42" i="63"/>
  <c r="BC84" i="63"/>
  <c r="BC54" i="63"/>
  <c r="BC60" i="63" s="1"/>
  <c r="BC63" i="63" s="1"/>
  <c r="BC64" i="63" s="1"/>
  <c r="BC55" i="63"/>
  <c r="BC56" i="63" s="1"/>
  <c r="BC88" i="63" l="1"/>
  <c r="BC91" i="63" s="1"/>
  <c r="BC92" i="63" s="1"/>
  <c r="BC89" i="63"/>
  <c r="BC61" i="63"/>
  <c r="BD41" i="63"/>
  <c r="BD47" i="63" s="1"/>
  <c r="BD49" i="63" s="1"/>
  <c r="BD42" i="63" l="1"/>
  <c r="BC90" i="63"/>
  <c r="BD54" i="63"/>
  <c r="BD60" i="63" s="1"/>
  <c r="BD63" i="63" s="1"/>
  <c r="BD64" i="63" s="1"/>
  <c r="BD55" i="63"/>
  <c r="BD56" i="63" s="1"/>
  <c r="BD84" i="63"/>
  <c r="BD88" i="63" s="1"/>
  <c r="BD91" i="63" s="1"/>
  <c r="BD92" i="63" s="1"/>
  <c r="BC62" i="63"/>
  <c r="BD89" i="63" l="1"/>
  <c r="BD61" i="63"/>
  <c r="BE41" i="63"/>
  <c r="BE47" i="63" s="1"/>
  <c r="BE49" i="63" s="1"/>
  <c r="BE84" i="63" l="1"/>
  <c r="BE88" i="63" s="1"/>
  <c r="BE91" i="63" s="1"/>
  <c r="BE92" i="63" s="1"/>
  <c r="BE55" i="63"/>
  <c r="BE56" i="63" s="1"/>
  <c r="BE54" i="63"/>
  <c r="BE60" i="63" s="1"/>
  <c r="BE63" i="63" s="1"/>
  <c r="BE64" i="63" s="1"/>
  <c r="BE42" i="63"/>
  <c r="BD62" i="63"/>
  <c r="BD90" i="63"/>
  <c r="BE89" i="63" l="1"/>
  <c r="BE90" i="63" s="1"/>
  <c r="BE61" i="63"/>
  <c r="BE62" i="63" s="1"/>
  <c r="BF41" i="63"/>
  <c r="BF47" i="63" s="1"/>
  <c r="BF49" i="63" s="1"/>
  <c r="BF54" i="63" l="1"/>
  <c r="BF55" i="63"/>
  <c r="BF56" i="63" s="1"/>
  <c r="BF84" i="63"/>
  <c r="BF42" i="63"/>
  <c r="BG41" i="63" l="1"/>
  <c r="BG47" i="63" s="1"/>
  <c r="BG49" i="63" s="1"/>
  <c r="BF88" i="63"/>
  <c r="BF91" i="63" s="1"/>
  <c r="BF92" i="63" s="1"/>
  <c r="BF89" i="63"/>
  <c r="BF60" i="63"/>
  <c r="BF63" i="63" s="1"/>
  <c r="BF64" i="63" s="1"/>
  <c r="BF61" i="63"/>
  <c r="BF90" i="63" l="1"/>
  <c r="BG54" i="63"/>
  <c r="BG60" i="63" s="1"/>
  <c r="BG63" i="63" s="1"/>
  <c r="BG64" i="63" s="1"/>
  <c r="BG55" i="63"/>
  <c r="BG56" i="63" s="1"/>
  <c r="BG84" i="63"/>
  <c r="BG88" i="63" s="1"/>
  <c r="BG91" i="63" s="1"/>
  <c r="BG92" i="63" s="1"/>
  <c r="BG42" i="63"/>
  <c r="BF62" i="63"/>
  <c r="BG89" i="63" l="1"/>
  <c r="BH41" i="63"/>
  <c r="BH47" i="63" s="1"/>
  <c r="BH49" i="63" s="1"/>
  <c r="BG61" i="63"/>
  <c r="BH42" i="63" l="1"/>
  <c r="BG62" i="63"/>
  <c r="BH84" i="63"/>
  <c r="BH88" i="63" s="1"/>
  <c r="BH91" i="63" s="1"/>
  <c r="BH92" i="63" s="1"/>
  <c r="BH54" i="63"/>
  <c r="BH60" i="63" s="1"/>
  <c r="BH63" i="63" s="1"/>
  <c r="BH64" i="63" s="1"/>
  <c r="BH55" i="63"/>
  <c r="BH56" i="63" s="1"/>
  <c r="BG90" i="63"/>
  <c r="BH61" i="63" l="1"/>
  <c r="BH89" i="63"/>
  <c r="BI41" i="63"/>
  <c r="BI47" i="63" s="1"/>
  <c r="BI49" i="63" s="1"/>
  <c r="BI42" i="63" l="1"/>
  <c r="BI84" i="63"/>
  <c r="BI88" i="63" s="1"/>
  <c r="BI91" i="63" s="1"/>
  <c r="BI92" i="63" s="1"/>
  <c r="BI54" i="63"/>
  <c r="BI60" i="63" s="1"/>
  <c r="BI63" i="63" s="1"/>
  <c r="BI64" i="63" s="1"/>
  <c r="BI55" i="63"/>
  <c r="BI56" i="63" s="1"/>
  <c r="BH90" i="63"/>
  <c r="BH62" i="63"/>
  <c r="BI89" i="63" l="1"/>
  <c r="BI90" i="63" s="1"/>
  <c r="BI61" i="63"/>
  <c r="BJ41" i="63"/>
  <c r="BJ47" i="63" s="1"/>
  <c r="BJ49" i="63" s="1"/>
  <c r="BJ54" i="63" l="1"/>
  <c r="BJ60" i="63" s="1"/>
  <c r="BJ63" i="63" s="1"/>
  <c r="BJ64" i="63" s="1"/>
  <c r="BJ84" i="63"/>
  <c r="BJ55" i="63"/>
  <c r="BJ56" i="63" s="1"/>
  <c r="BI62" i="63"/>
  <c r="BJ42" i="63"/>
  <c r="BJ61" i="63" l="1"/>
  <c r="BJ62" i="63" s="1"/>
  <c r="BJ88" i="63"/>
  <c r="BJ91" i="63" s="1"/>
  <c r="BJ92" i="63" s="1"/>
  <c r="BJ89" i="63"/>
  <c r="BK41" i="63"/>
  <c r="BK47" i="63" s="1"/>
  <c r="BK49" i="63" s="1"/>
  <c r="BK42" i="63" l="1"/>
  <c r="BJ90" i="63"/>
  <c r="BK84" i="63"/>
  <c r="BK88" i="63" s="1"/>
  <c r="BK91" i="63" s="1"/>
  <c r="BK92" i="63" s="1"/>
  <c r="BK54" i="63"/>
  <c r="BK55" i="63"/>
  <c r="BK56" i="63" s="1"/>
  <c r="BK60" i="63" l="1"/>
  <c r="BK63" i="63" s="1"/>
  <c r="BK64" i="63" s="1"/>
  <c r="BK61" i="63"/>
  <c r="BK89" i="63"/>
  <c r="BL41" i="63"/>
  <c r="BL47" i="63" s="1"/>
  <c r="BL49" i="63" s="1"/>
  <c r="BL84" i="63" l="1"/>
  <c r="BL88" i="63" s="1"/>
  <c r="BL91" i="63" s="1"/>
  <c r="BL92" i="63" s="1"/>
  <c r="BL55" i="63"/>
  <c r="BL56" i="63" s="1"/>
  <c r="BL54" i="63"/>
  <c r="BL60" i="63" s="1"/>
  <c r="BL63" i="63" s="1"/>
  <c r="BL64" i="63" s="1"/>
  <c r="BL42" i="63"/>
  <c r="BK90" i="63"/>
  <c r="BK62" i="63"/>
  <c r="BL89" i="63" l="1"/>
  <c r="BL90" i="63" s="1"/>
  <c r="BM41" i="63"/>
  <c r="BM47" i="63" s="1"/>
  <c r="BM49" i="63" s="1"/>
  <c r="BL61" i="63"/>
  <c r="BL62" i="63" l="1"/>
  <c r="BM42" i="63"/>
  <c r="BM54" i="63"/>
  <c r="BM60" i="63" s="1"/>
  <c r="BM63" i="63" s="1"/>
  <c r="BM64" i="63" s="1"/>
  <c r="BM84" i="63"/>
  <c r="BM55" i="63"/>
  <c r="BM56" i="63" s="1"/>
  <c r="BM88" i="63" l="1"/>
  <c r="BM91" i="63" s="1"/>
  <c r="BM92" i="63" s="1"/>
  <c r="BM89" i="63"/>
  <c r="BM61" i="63"/>
  <c r="BN41" i="63"/>
  <c r="BN47" i="63" s="1"/>
  <c r="BN49" i="63" s="1"/>
  <c r="BN42" i="63" l="1"/>
  <c r="BN84" i="63"/>
  <c r="BN88" i="63" s="1"/>
  <c r="BN91" i="63" s="1"/>
  <c r="BN92" i="63" s="1"/>
  <c r="BN54" i="63"/>
  <c r="BN60" i="63" s="1"/>
  <c r="BN63" i="63" s="1"/>
  <c r="BN64" i="63" s="1"/>
  <c r="BN55" i="63"/>
  <c r="BN56" i="63" s="1"/>
  <c r="BM90" i="63"/>
  <c r="BM62" i="63"/>
  <c r="BN89" i="63" l="1"/>
  <c r="BN90" i="63" s="1"/>
  <c r="BN61" i="63"/>
  <c r="BO41" i="63"/>
  <c r="BO47" i="63" s="1"/>
  <c r="BO49" i="63" s="1"/>
  <c r="BO42" i="63" l="1"/>
  <c r="BO54" i="63"/>
  <c r="BO60" i="63" s="1"/>
  <c r="BO63" i="63" s="1"/>
  <c r="BO64" i="63" s="1"/>
  <c r="BO84" i="63"/>
  <c r="BO55" i="63"/>
  <c r="BO56" i="63" s="1"/>
  <c r="BN62" i="63"/>
  <c r="BO61" i="63" l="1"/>
  <c r="BO62" i="63" s="1"/>
  <c r="BO88" i="63"/>
  <c r="BO91" i="63" s="1"/>
  <c r="BO92" i="63" s="1"/>
  <c r="BO89" i="63"/>
  <c r="BP41" i="63"/>
  <c r="BP47" i="63" s="1"/>
  <c r="BP49" i="63" s="1"/>
  <c r="BP42" i="63" l="1"/>
  <c r="BO90" i="63"/>
  <c r="BP55" i="63"/>
  <c r="BP56" i="63" s="1"/>
  <c r="BP84" i="63"/>
  <c r="BP88" i="63" s="1"/>
  <c r="BP91" i="63" s="1"/>
  <c r="BP92" i="63" s="1"/>
  <c r="BP54" i="63"/>
  <c r="BP60" i="63" l="1"/>
  <c r="BP63" i="63" s="1"/>
  <c r="BP64" i="63" s="1"/>
  <c r="BP61" i="63"/>
  <c r="BP89" i="63"/>
  <c r="BQ41" i="63"/>
  <c r="BQ47" i="63" s="1"/>
  <c r="BQ49" i="63" s="1"/>
  <c r="BQ42" i="63" l="1"/>
  <c r="BP62" i="63"/>
  <c r="BQ84" i="63"/>
  <c r="BQ88" i="63" s="1"/>
  <c r="BQ91" i="63" s="1"/>
  <c r="BQ92" i="63" s="1"/>
  <c r="BQ54" i="63"/>
  <c r="BQ60" i="63" s="1"/>
  <c r="BQ63" i="63" s="1"/>
  <c r="BQ64" i="63" s="1"/>
  <c r="BQ55" i="63"/>
  <c r="BQ56" i="63" s="1"/>
  <c r="BP90" i="63"/>
  <c r="BQ61" i="63" l="1"/>
  <c r="BQ89" i="63"/>
  <c r="BR41" i="63"/>
  <c r="BR47" i="63" s="1"/>
  <c r="BR49" i="63" s="1"/>
  <c r="BR42" i="63" l="1"/>
  <c r="BR84" i="63"/>
  <c r="BR88" i="63" s="1"/>
  <c r="BR91" i="63" s="1"/>
  <c r="BR92" i="63" s="1"/>
  <c r="BR54" i="63"/>
  <c r="BR60" i="63" s="1"/>
  <c r="BR63" i="63" s="1"/>
  <c r="BR64" i="63" s="1"/>
  <c r="BR55" i="63"/>
  <c r="BR56" i="63" s="1"/>
  <c r="BQ62" i="63"/>
  <c r="BQ90" i="63"/>
  <c r="BR61" i="63" l="1"/>
  <c r="BR62" i="63" s="1"/>
  <c r="BR89" i="63"/>
  <c r="BS41" i="63"/>
  <c r="BS47" i="63" s="1"/>
  <c r="BS49" i="63" s="1"/>
  <c r="BS55" i="63" l="1"/>
  <c r="BS56" i="63" s="1"/>
  <c r="BS84" i="63"/>
  <c r="BS88" i="63" s="1"/>
  <c r="BS91" i="63" s="1"/>
  <c r="BS92" i="63" s="1"/>
  <c r="BS54" i="63"/>
  <c r="BR90" i="63"/>
  <c r="BS42" i="63"/>
  <c r="BS89" i="63" l="1"/>
  <c r="BS90" i="63" s="1"/>
  <c r="BT41" i="63"/>
  <c r="BT47" i="63" s="1"/>
  <c r="BT49" i="63" s="1"/>
  <c r="BS60" i="63"/>
  <c r="BS63" i="63" s="1"/>
  <c r="BS64" i="63" s="1"/>
  <c r="BS61" i="63"/>
  <c r="BS62" i="63" l="1"/>
  <c r="BT42" i="63"/>
  <c r="BT54" i="63"/>
  <c r="BT60" i="63" s="1"/>
  <c r="BT63" i="63" s="1"/>
  <c r="BT64" i="63" s="1"/>
  <c r="BT84" i="63"/>
  <c r="BT55" i="63"/>
  <c r="BT56" i="63" s="1"/>
  <c r="BT88" i="63" l="1"/>
  <c r="BT91" i="63" s="1"/>
  <c r="BT92" i="63" s="1"/>
  <c r="BT89" i="63"/>
  <c r="BU41" i="63"/>
  <c r="BU47" i="63" s="1"/>
  <c r="BU49" i="63" s="1"/>
  <c r="BT61" i="63"/>
  <c r="BT62" i="63" l="1"/>
  <c r="BU42" i="63"/>
  <c r="BT90" i="63"/>
  <c r="BU54" i="63"/>
  <c r="BU60" i="63" s="1"/>
  <c r="BU63" i="63" s="1"/>
  <c r="BU64" i="63" s="1"/>
  <c r="BU55" i="63"/>
  <c r="BU56" i="63" s="1"/>
  <c r="BU84" i="63"/>
  <c r="BU88" i="63" s="1"/>
  <c r="BU91" i="63" s="1"/>
  <c r="BU92" i="63" s="1"/>
  <c r="BU89" i="63" l="1"/>
  <c r="BU90" i="63" s="1"/>
  <c r="BV41" i="63"/>
  <c r="BV47" i="63" s="1"/>
  <c r="BV49" i="63" s="1"/>
  <c r="BU61" i="63"/>
  <c r="BU62" i="63" l="1"/>
  <c r="BV55" i="63"/>
  <c r="BV56" i="63" s="1"/>
  <c r="BV54" i="63"/>
  <c r="BV60" i="63" s="1"/>
  <c r="BV63" i="63" s="1"/>
  <c r="BV64" i="63" s="1"/>
  <c r="BV84" i="63"/>
  <c r="BV42" i="63"/>
  <c r="BV88" i="63" l="1"/>
  <c r="BV91" i="63" s="1"/>
  <c r="BV92" i="63" s="1"/>
  <c r="BV89" i="63"/>
  <c r="BW41" i="63"/>
  <c r="BW47" i="63" s="1"/>
  <c r="BW49" i="63" s="1"/>
  <c r="BV61" i="63"/>
  <c r="BW42" i="63" l="1"/>
  <c r="BV62" i="63"/>
  <c r="BV90" i="63"/>
  <c r="BW54" i="63"/>
  <c r="BW60" i="63" s="1"/>
  <c r="BW63" i="63" s="1"/>
  <c r="BW64" i="63" s="1"/>
  <c r="BW84" i="63"/>
  <c r="BW88" i="63" s="1"/>
  <c r="BW91" i="63" s="1"/>
  <c r="BW92" i="63" s="1"/>
  <c r="BW55" i="63"/>
  <c r="BW56" i="63" s="1"/>
  <c r="BW89" i="63" l="1"/>
  <c r="BW90" i="63" s="1"/>
  <c r="BW61" i="63"/>
  <c r="BX41" i="63"/>
  <c r="BX47" i="63" s="1"/>
  <c r="BX49" i="63" s="1"/>
  <c r="BX42" i="63" l="1"/>
  <c r="BX54" i="63"/>
  <c r="BX60" i="63" s="1"/>
  <c r="BX63" i="63" s="1"/>
  <c r="BX64" i="63" s="1"/>
  <c r="BX55" i="63"/>
  <c r="BX56" i="63" s="1"/>
  <c r="BX84" i="63"/>
  <c r="BW62" i="63"/>
  <c r="BX61" i="63" l="1"/>
  <c r="BX62" i="63" s="1"/>
  <c r="BX88" i="63"/>
  <c r="BX91" i="63" s="1"/>
  <c r="BX92" i="63" s="1"/>
  <c r="BX89" i="63"/>
  <c r="BY41" i="63"/>
  <c r="BY47" i="63" s="1"/>
  <c r="BY49" i="63" s="1"/>
  <c r="BY55" i="63" l="1"/>
  <c r="BY56" i="63" s="1"/>
  <c r="BY54" i="63"/>
  <c r="BY84" i="63"/>
  <c r="BY88" i="63" s="1"/>
  <c r="BY91" i="63" s="1"/>
  <c r="BY92" i="63" s="1"/>
  <c r="BY42" i="63"/>
  <c r="BX90" i="63"/>
  <c r="BY60" i="63" l="1"/>
  <c r="BY63" i="63" s="1"/>
  <c r="BY64" i="63" s="1"/>
  <c r="BY61" i="63"/>
  <c r="BZ41" i="63"/>
  <c r="BY89" i="63"/>
  <c r="BZ47" i="63" l="1"/>
  <c r="BY90" i="63"/>
  <c r="BZ42" i="63"/>
  <c r="BY62" i="63"/>
  <c r="CA41" i="63" l="1"/>
  <c r="CA42" i="63" s="1"/>
  <c r="BZ49" i="63"/>
  <c r="CB41" i="63" l="1"/>
  <c r="CB47" i="63" s="1"/>
  <c r="CB49" i="63" s="1"/>
  <c r="BZ54" i="63"/>
  <c r="BZ84" i="63"/>
  <c r="BZ55" i="63"/>
  <c r="CA47" i="63"/>
  <c r="CA49" i="63" l="1"/>
  <c r="BZ88" i="63"/>
  <c r="BZ89" i="63"/>
  <c r="BZ60" i="63"/>
  <c r="BZ61" i="63"/>
  <c r="BZ56" i="63"/>
  <c r="CB42" i="63"/>
  <c r="CB84" i="63"/>
  <c r="CB88" i="63" s="1"/>
  <c r="CB54" i="63"/>
  <c r="CB60" i="63" s="1"/>
  <c r="CB55" i="63"/>
  <c r="CC41" i="63" l="1"/>
  <c r="CC42" i="63" s="1"/>
  <c r="BZ91" i="63"/>
  <c r="BZ92" i="63" s="1"/>
  <c r="BZ62" i="63"/>
  <c r="BZ90" i="63"/>
  <c r="BZ63" i="63"/>
  <c r="BZ64" i="63" s="1"/>
  <c r="CA84" i="63"/>
  <c r="CA89" i="63" s="1"/>
  <c r="CA54" i="63"/>
  <c r="CA55" i="63"/>
  <c r="CD41" i="63" l="1"/>
  <c r="CD47" i="63" s="1"/>
  <c r="CD49" i="63" s="1"/>
  <c r="CA90" i="63"/>
  <c r="CB89" i="63"/>
  <c r="CA60" i="63"/>
  <c r="CA56" i="63"/>
  <c r="CB56" i="63" s="1"/>
  <c r="CA88" i="63"/>
  <c r="CA61" i="63"/>
  <c r="CC47" i="63"/>
  <c r="E47" i="65"/>
  <c r="E39" i="65"/>
  <c r="CB90" i="63" l="1"/>
  <c r="CC49" i="63"/>
  <c r="CA62" i="63"/>
  <c r="CB61" i="63"/>
  <c r="CA91" i="63"/>
  <c r="CA63" i="63"/>
  <c r="CD42" i="63"/>
  <c r="CD54" i="63"/>
  <c r="CD60" i="63" s="1"/>
  <c r="CD55" i="63"/>
  <c r="CD84" i="63"/>
  <c r="CD88" i="63" s="1"/>
  <c r="E7" i="65"/>
  <c r="E5" i="65"/>
  <c r="G36" i="3"/>
  <c r="H34" i="3"/>
  <c r="G34" i="3" s="1"/>
  <c r="H32" i="3"/>
  <c r="G32" i="3" s="1"/>
  <c r="CB62" i="63" l="1"/>
  <c r="CC55" i="63"/>
  <c r="CC54" i="63"/>
  <c r="CC61" i="63" s="1"/>
  <c r="CC84" i="63"/>
  <c r="CE41" i="63"/>
  <c r="CE42" i="63" s="1"/>
  <c r="CA64" i="63"/>
  <c r="CB63" i="63"/>
  <c r="CA92" i="63"/>
  <c r="CB91" i="63"/>
  <c r="E32" i="4"/>
  <c r="H30" i="3"/>
  <c r="H38" i="4" l="1"/>
  <c r="E38" i="4"/>
  <c r="CB64" i="63"/>
  <c r="CF41" i="63"/>
  <c r="CF47" i="63" s="1"/>
  <c r="CF49" i="63" s="1"/>
  <c r="CC62" i="63"/>
  <c r="CD61" i="63"/>
  <c r="CC88" i="63"/>
  <c r="CC89" i="63"/>
  <c r="CC56" i="63"/>
  <c r="CD56" i="63" s="1"/>
  <c r="CB92" i="63"/>
  <c r="CC60" i="63"/>
  <c r="CE47" i="63"/>
  <c r="D32" i="4"/>
  <c r="G38" i="4"/>
  <c r="G30" i="3"/>
  <c r="H28" i="3"/>
  <c r="G4" i="3" s="1"/>
  <c r="G76" i="3" s="1" a="1"/>
  <c r="G76" i="3" s="1"/>
  <c r="S75" i="3" s="1"/>
  <c r="D38" i="4" l="1"/>
  <c r="D39" i="4" s="1"/>
  <c r="D41" i="63"/>
  <c r="D42" i="63" s="1"/>
  <c r="CC91" i="63"/>
  <c r="CD62" i="63"/>
  <c r="CC63" i="63"/>
  <c r="CE49" i="63"/>
  <c r="D47" i="63"/>
  <c r="CC90" i="63"/>
  <c r="CD89" i="63"/>
  <c r="CF42" i="63"/>
  <c r="CF55" i="63"/>
  <c r="CF84" i="63"/>
  <c r="CF88" i="63" s="1"/>
  <c r="CF54" i="63"/>
  <c r="CF60" i="63" s="1"/>
  <c r="AM75" i="3"/>
  <c r="AM82" i="3" s="1"/>
  <c r="AJ20" i="4" s="1"/>
  <c r="AX75" i="3"/>
  <c r="AU97" i="4" s="1"/>
  <c r="AU57" i="4" s="1"/>
  <c r="AV75" i="3"/>
  <c r="AS97" i="4" s="1"/>
  <c r="AS57" i="4" s="1"/>
  <c r="BH75" i="3"/>
  <c r="BE33" i="4" s="1"/>
  <c r="H75" i="3"/>
  <c r="H86" i="3" s="1"/>
  <c r="O75" i="3"/>
  <c r="O87" i="3" s="1"/>
  <c r="L25" i="4" s="1"/>
  <c r="BY75" i="3"/>
  <c r="BY87" i="3" s="1"/>
  <c r="BV25" i="4" s="1"/>
  <c r="BW75" i="3"/>
  <c r="BT46" i="4" s="1"/>
  <c r="T75" i="3"/>
  <c r="T87" i="3" s="1"/>
  <c r="Q25" i="4" s="1"/>
  <c r="W75" i="3"/>
  <c r="T33" i="4" s="1"/>
  <c r="J75" i="3"/>
  <c r="J84" i="3" s="1"/>
  <c r="G22" i="4" s="1"/>
  <c r="AI75" i="3"/>
  <c r="AF46" i="4" s="1"/>
  <c r="AB75" i="3"/>
  <c r="Y46" i="4" s="1"/>
  <c r="AK75" i="3"/>
  <c r="AK82" i="3" s="1"/>
  <c r="AH20" i="4" s="1"/>
  <c r="BL75" i="3"/>
  <c r="BI46" i="4" s="1"/>
  <c r="AS75" i="3"/>
  <c r="AS86" i="3" s="1"/>
  <c r="AP24" i="4" s="1"/>
  <c r="AZ75" i="3"/>
  <c r="AZ87" i="3" s="1"/>
  <c r="AW25" i="4" s="1"/>
  <c r="AW75" i="3"/>
  <c r="AT46" i="4" s="1"/>
  <c r="BX75" i="3"/>
  <c r="BX85" i="3" s="1"/>
  <c r="BU23" i="4" s="1"/>
  <c r="AF75" i="3"/>
  <c r="AF87" i="3" s="1"/>
  <c r="AC25" i="4" s="1"/>
  <c r="CF75" i="3"/>
  <c r="CF83" i="3" s="1"/>
  <c r="CC21" i="4" s="1"/>
  <c r="BZ75" i="3"/>
  <c r="BZ86" i="3" s="1"/>
  <c r="BW24" i="4" s="1"/>
  <c r="AY75" i="3"/>
  <c r="AY85" i="3" s="1"/>
  <c r="AV23" i="4" s="1"/>
  <c r="Q75" i="3"/>
  <c r="Q85" i="3" s="1"/>
  <c r="N23" i="4" s="1"/>
  <c r="CG75" i="3"/>
  <c r="CD97" i="4" s="1"/>
  <c r="CD57" i="4" s="1"/>
  <c r="BS75" i="3"/>
  <c r="BS81" i="3" s="1"/>
  <c r="BP19" i="4" s="1"/>
  <c r="I75" i="3"/>
  <c r="F46" i="4" s="1"/>
  <c r="BG75" i="3"/>
  <c r="BG81" i="3" s="1"/>
  <c r="BD19" i="4" s="1"/>
  <c r="X75" i="3"/>
  <c r="X82" i="3" s="1"/>
  <c r="U20" i="4" s="1"/>
  <c r="AA75" i="3"/>
  <c r="AA85" i="3" s="1"/>
  <c r="X23" i="4" s="1"/>
  <c r="AP75" i="3"/>
  <c r="AP81" i="3" s="1"/>
  <c r="AM19" i="4" s="1"/>
  <c r="AC75" i="3"/>
  <c r="AC86" i="3" s="1"/>
  <c r="Z24" i="4" s="1"/>
  <c r="BA75" i="3"/>
  <c r="AX97" i="4" s="1"/>
  <c r="AX57" i="4" s="1"/>
  <c r="BQ75" i="3"/>
  <c r="BN46" i="4" s="1"/>
  <c r="CD75" i="3"/>
  <c r="CD83" i="3" s="1"/>
  <c r="CA21" i="4" s="1"/>
  <c r="CB75" i="3"/>
  <c r="BY97" i="4" s="1"/>
  <c r="BY57" i="4" s="1"/>
  <c r="BO75" i="3"/>
  <c r="BO83" i="3" s="1"/>
  <c r="BL21" i="4" s="1"/>
  <c r="BU75" i="3"/>
  <c r="BR46" i="4" s="1"/>
  <c r="BJ75" i="3"/>
  <c r="BJ83" i="3" s="1"/>
  <c r="BG21" i="4" s="1"/>
  <c r="BD75" i="3"/>
  <c r="BD87" i="3" s="1"/>
  <c r="BA25" i="4" s="1"/>
  <c r="N75" i="3"/>
  <c r="K46" i="4" s="1"/>
  <c r="BI75" i="3"/>
  <c r="BI86" i="3" s="1"/>
  <c r="BF24" i="4" s="1"/>
  <c r="CE75" i="3"/>
  <c r="CE86" i="3" s="1"/>
  <c r="CB24" i="4" s="1"/>
  <c r="AR75" i="3"/>
  <c r="AO46" i="4" s="1"/>
  <c r="BF75" i="3"/>
  <c r="BF87" i="3" s="1"/>
  <c r="BC25" i="4" s="1"/>
  <c r="AQ75" i="3"/>
  <c r="AN97" i="4" s="1"/>
  <c r="AN57" i="4" s="1"/>
  <c r="Z75" i="3"/>
  <c r="W46" i="4" s="1"/>
  <c r="BE75" i="3"/>
  <c r="BE86" i="3" s="1"/>
  <c r="BB24" i="4" s="1"/>
  <c r="BC75" i="3"/>
  <c r="BC81" i="3" s="1"/>
  <c r="AZ19" i="4" s="1"/>
  <c r="AU75" i="3"/>
  <c r="AR97" i="4" s="1"/>
  <c r="AR57" i="4" s="1"/>
  <c r="CC75" i="3"/>
  <c r="CC83" i="3" s="1"/>
  <c r="BZ21" i="4" s="1"/>
  <c r="R75" i="3"/>
  <c r="O97" i="4" s="1"/>
  <c r="O57" i="4" s="1"/>
  <c r="M75" i="3"/>
  <c r="M81" i="3" s="1"/>
  <c r="J19" i="4" s="1"/>
  <c r="BV75" i="3"/>
  <c r="BS46" i="4" s="1"/>
  <c r="BK75" i="3"/>
  <c r="BK84" i="3" s="1"/>
  <c r="BH22" i="4" s="1"/>
  <c r="AH75" i="3"/>
  <c r="AH82" i="3" s="1"/>
  <c r="AE20" i="4" s="1"/>
  <c r="CI75" i="3"/>
  <c r="CF33" i="4" s="1"/>
  <c r="BT75" i="3"/>
  <c r="BQ97" i="4" s="1"/>
  <c r="BQ57" i="4" s="1"/>
  <c r="P75" i="3"/>
  <c r="P83" i="3" s="1"/>
  <c r="M21" i="4" s="1"/>
  <c r="AN75" i="3"/>
  <c r="AN86" i="3" s="1"/>
  <c r="AK24" i="4" s="1"/>
  <c r="BM75" i="3"/>
  <c r="BJ46" i="4" s="1"/>
  <c r="AD75" i="3"/>
  <c r="AA33" i="4" s="1"/>
  <c r="AG75" i="3"/>
  <c r="AG81" i="3" s="1"/>
  <c r="AD19" i="4" s="1"/>
  <c r="AO75" i="3"/>
  <c r="AO83" i="3" s="1"/>
  <c r="AL21" i="4" s="1"/>
  <c r="BN75" i="3"/>
  <c r="BK33" i="4" s="1"/>
  <c r="BR75" i="3"/>
  <c r="BO97" i="4" s="1"/>
  <c r="BO57" i="4" s="1"/>
  <c r="CH75" i="3"/>
  <c r="CH84" i="3" s="1"/>
  <c r="CE22" i="4" s="1"/>
  <c r="AE75" i="3"/>
  <c r="AB33" i="4" s="1"/>
  <c r="AT75" i="3"/>
  <c r="AQ33" i="4" s="1"/>
  <c r="AL75" i="3"/>
  <c r="AL82" i="3" s="1"/>
  <c r="AI20" i="4" s="1"/>
  <c r="BB75" i="3"/>
  <c r="BB81" i="3" s="1"/>
  <c r="AY19" i="4" s="1"/>
  <c r="V75" i="3"/>
  <c r="V83" i="3" s="1"/>
  <c r="S21" i="4" s="1"/>
  <c r="U75" i="3"/>
  <c r="U86" i="3" s="1"/>
  <c r="R24" i="4" s="1"/>
  <c r="K75" i="3"/>
  <c r="H46" i="4" s="1"/>
  <c r="BP75" i="3"/>
  <c r="BM33" i="4" s="1"/>
  <c r="CA75" i="3"/>
  <c r="CA81" i="3" s="1"/>
  <c r="BX19" i="4" s="1"/>
  <c r="AJ75" i="3"/>
  <c r="AG46" i="4" s="1"/>
  <c r="L75" i="3"/>
  <c r="L87" i="3" s="1"/>
  <c r="I25" i="4" s="1"/>
  <c r="Y75" i="3"/>
  <c r="Y83" i="3" s="1"/>
  <c r="V21" i="4" s="1"/>
  <c r="AB52" i="4"/>
  <c r="K52" i="4"/>
  <c r="BY52" i="4"/>
  <c r="BS52" i="4"/>
  <c r="BB52" i="4"/>
  <c r="BO52" i="4"/>
  <c r="P52" i="4"/>
  <c r="M52" i="4"/>
  <c r="CA52" i="4"/>
  <c r="G52" i="4"/>
  <c r="W52" i="4"/>
  <c r="V52" i="4"/>
  <c r="Z52" i="4"/>
  <c r="CC52" i="4"/>
  <c r="AM52" i="4"/>
  <c r="AL52" i="4"/>
  <c r="BU52" i="4"/>
  <c r="AE52" i="4"/>
  <c r="AV52" i="4"/>
  <c r="N52" i="4"/>
  <c r="BQ52" i="4"/>
  <c r="BE52" i="4"/>
  <c r="H52" i="4"/>
  <c r="AD52" i="4"/>
  <c r="BW52" i="4"/>
  <c r="AC52" i="4"/>
  <c r="G5" i="3"/>
  <c r="CE52" i="4"/>
  <c r="BN52" i="4"/>
  <c r="BR52" i="4"/>
  <c r="AR52" i="4"/>
  <c r="BX52" i="4"/>
  <c r="BF52" i="4"/>
  <c r="BA52" i="4"/>
  <c r="AY52" i="4"/>
  <c r="AU52" i="4"/>
  <c r="BP52" i="4"/>
  <c r="BZ52" i="4"/>
  <c r="BK52" i="4"/>
  <c r="BV52" i="4"/>
  <c r="AW52" i="4"/>
  <c r="BG52" i="4"/>
  <c r="Y52" i="4"/>
  <c r="BM52" i="4"/>
  <c r="BJ52" i="4"/>
  <c r="L52" i="4"/>
  <c r="CD52" i="4"/>
  <c r="AA52" i="4"/>
  <c r="O52" i="4"/>
  <c r="BI52" i="4"/>
  <c r="AS52" i="4"/>
  <c r="AJ52" i="4"/>
  <c r="BC52" i="4"/>
  <c r="AQ52" i="4"/>
  <c r="AO52" i="4"/>
  <c r="AT52" i="4"/>
  <c r="AK52" i="4"/>
  <c r="R52" i="4"/>
  <c r="AN52" i="4"/>
  <c r="AP52" i="4"/>
  <c r="T52" i="4"/>
  <c r="BT52" i="4"/>
  <c r="S52" i="4"/>
  <c r="AZ52" i="4"/>
  <c r="AG52" i="4"/>
  <c r="AX52" i="4"/>
  <c r="AH52" i="4"/>
  <c r="BH52" i="4"/>
  <c r="AI52" i="4"/>
  <c r="J52" i="4"/>
  <c r="BL52" i="4"/>
  <c r="E52" i="4"/>
  <c r="F52" i="4"/>
  <c r="AF52" i="4"/>
  <c r="Q52" i="4"/>
  <c r="U52" i="4"/>
  <c r="CB52" i="4"/>
  <c r="I52" i="4"/>
  <c r="BD52" i="4"/>
  <c r="CF52" i="4"/>
  <c r="X52" i="4"/>
  <c r="S87" i="3"/>
  <c r="P25" i="4" s="1"/>
  <c r="S81" i="3"/>
  <c r="P19" i="4" s="1"/>
  <c r="P97" i="4"/>
  <c r="P57" i="4" s="1"/>
  <c r="P46" i="4"/>
  <c r="S82" i="3"/>
  <c r="P20" i="4" s="1"/>
  <c r="S83" i="3"/>
  <c r="P21" i="4" s="1"/>
  <c r="P33" i="4"/>
  <c r="S85" i="3"/>
  <c r="P23" i="4" s="1"/>
  <c r="S84" i="3"/>
  <c r="P22" i="4" s="1"/>
  <c r="S86" i="3"/>
  <c r="P24" i="4" s="1"/>
  <c r="S80" i="3"/>
  <c r="CC64" i="63" l="1"/>
  <c r="CD63" i="63"/>
  <c r="CD90" i="63"/>
  <c r="CE55" i="63"/>
  <c r="CE54" i="63"/>
  <c r="CE84" i="63"/>
  <c r="CE89" i="63" s="1"/>
  <c r="D49" i="63"/>
  <c r="CC92" i="63"/>
  <c r="CD91" i="63"/>
  <c r="BO82" i="3"/>
  <c r="BL20" i="4" s="1"/>
  <c r="BU97" i="4"/>
  <c r="BU57" i="4" s="1"/>
  <c r="BC86" i="3"/>
  <c r="AZ24" i="4" s="1"/>
  <c r="AP84" i="3"/>
  <c r="AM22" i="4" s="1"/>
  <c r="CE80" i="3"/>
  <c r="CB18" i="4" s="1"/>
  <c r="CE85" i="3"/>
  <c r="CB23" i="4" s="1"/>
  <c r="BX82" i="3"/>
  <c r="BU20" i="4" s="1"/>
  <c r="BO81" i="3"/>
  <c r="BL19" i="4" s="1"/>
  <c r="BC80" i="3"/>
  <c r="AZ18" i="4" s="1"/>
  <c r="AZ33" i="4"/>
  <c r="AZ34" i="4" s="1"/>
  <c r="CE81" i="3"/>
  <c r="CB19" i="4" s="1"/>
  <c r="CB33" i="4"/>
  <c r="CB34" i="4" s="1"/>
  <c r="BO85" i="3"/>
  <c r="BL23" i="4" s="1"/>
  <c r="BO84" i="3"/>
  <c r="BL22" i="4" s="1"/>
  <c r="BX87" i="3"/>
  <c r="BU25" i="4" s="1"/>
  <c r="BU33" i="4"/>
  <c r="BY84" i="3"/>
  <c r="BV22" i="4" s="1"/>
  <c r="BC83" i="3"/>
  <c r="AZ21" i="4" s="1"/>
  <c r="BC84" i="3"/>
  <c r="AZ22" i="4" s="1"/>
  <c r="CE87" i="3"/>
  <c r="CB25" i="4" s="1"/>
  <c r="CB97" i="4"/>
  <c r="CB57" i="4" s="1"/>
  <c r="BL33" i="4"/>
  <c r="BL46" i="4"/>
  <c r="BX83" i="3"/>
  <c r="BU21" i="4" s="1"/>
  <c r="BX86" i="3"/>
  <c r="BU24" i="4" s="1"/>
  <c r="BV33" i="4"/>
  <c r="BV34" i="4" s="1"/>
  <c r="BC82" i="3"/>
  <c r="AZ20" i="4" s="1"/>
  <c r="BC87" i="3"/>
  <c r="AZ25" i="4" s="1"/>
  <c r="CE83" i="3"/>
  <c r="CB21" i="4" s="1"/>
  <c r="CE82" i="3"/>
  <c r="CB20" i="4" s="1"/>
  <c r="BO86" i="3"/>
  <c r="BL24" i="4" s="1"/>
  <c r="BO87" i="3"/>
  <c r="BL25" i="4" s="1"/>
  <c r="BX84" i="3"/>
  <c r="BU22" i="4" s="1"/>
  <c r="AP80" i="3"/>
  <c r="AM18" i="4" s="1"/>
  <c r="BY81" i="3"/>
  <c r="BV19" i="4" s="1"/>
  <c r="BC85" i="3"/>
  <c r="AZ23" i="4" s="1"/>
  <c r="AZ46" i="4"/>
  <c r="CE84" i="3"/>
  <c r="CB22" i="4" s="1"/>
  <c r="CB46" i="4"/>
  <c r="BL97" i="4"/>
  <c r="BL57" i="4" s="1"/>
  <c r="BX80" i="3"/>
  <c r="BU18" i="4" s="1"/>
  <c r="BU46" i="4"/>
  <c r="AP86" i="3"/>
  <c r="AM24" i="4" s="1"/>
  <c r="AZ97" i="4"/>
  <c r="AZ57" i="4" s="1"/>
  <c r="BO80" i="3"/>
  <c r="BL18" i="4" s="1"/>
  <c r="BX81" i="3"/>
  <c r="BU19" i="4" s="1"/>
  <c r="AP87" i="3"/>
  <c r="AM25" i="4" s="1"/>
  <c r="BL80" i="3"/>
  <c r="BI18" i="4" s="1"/>
  <c r="T86" i="3"/>
  <c r="Q24" i="4" s="1"/>
  <c r="BL82" i="3"/>
  <c r="BI20" i="4" s="1"/>
  <c r="Q97" i="4"/>
  <c r="Q57" i="4" s="1"/>
  <c r="BI97" i="4"/>
  <c r="BI57" i="4" s="1"/>
  <c r="AK85" i="3"/>
  <c r="AH23" i="4" s="1"/>
  <c r="AU46" i="4"/>
  <c r="AD86" i="3"/>
  <c r="AA24" i="4" s="1"/>
  <c r="AE82" i="3"/>
  <c r="AB20" i="4" s="1"/>
  <c r="AR84" i="3"/>
  <c r="AO22" i="4" s="1"/>
  <c r="BU84" i="3"/>
  <c r="BR22" i="4" s="1"/>
  <c r="AC46" i="4"/>
  <c r="AC85" i="3"/>
  <c r="Z23" i="4" s="1"/>
  <c r="BT97" i="4"/>
  <c r="BT57" i="4" s="1"/>
  <c r="T81" i="3"/>
  <c r="Q19" i="4" s="1"/>
  <c r="BL85" i="3"/>
  <c r="BI23" i="4" s="1"/>
  <c r="AV87" i="3"/>
  <c r="AS25" i="4" s="1"/>
  <c r="AS33" i="4"/>
  <c r="AS45" i="4" s="1"/>
  <c r="AV85" i="3"/>
  <c r="AS23" i="4" s="1"/>
  <c r="T80" i="3"/>
  <c r="BL86" i="3"/>
  <c r="BI24" i="4" s="1"/>
  <c r="AV81" i="3"/>
  <c r="AS19" i="4" s="1"/>
  <c r="T84" i="3"/>
  <c r="Q22" i="4" s="1"/>
  <c r="BI33" i="4"/>
  <c r="AS46" i="4"/>
  <c r="AF80" i="3"/>
  <c r="AC18" i="4" s="1"/>
  <c r="AK80" i="3"/>
  <c r="AH18" i="4" s="1"/>
  <c r="AR46" i="4"/>
  <c r="K80" i="3"/>
  <c r="H18" i="4" s="1"/>
  <c r="G6" i="90" s="1"/>
  <c r="Z97" i="4"/>
  <c r="Z57" i="4" s="1"/>
  <c r="BW86" i="3"/>
  <c r="BT24" i="4" s="1"/>
  <c r="BS87" i="3"/>
  <c r="BP25" i="4" s="1"/>
  <c r="AR83" i="3"/>
  <c r="AO21" i="4" s="1"/>
  <c r="BP33" i="4"/>
  <c r="BP34" i="4" s="1"/>
  <c r="AX85" i="3"/>
  <c r="AU23" i="4" s="1"/>
  <c r="BU83" i="3"/>
  <c r="BR21" i="4" s="1"/>
  <c r="AH87" i="3"/>
  <c r="AE25" i="4" s="1"/>
  <c r="AR33" i="4"/>
  <c r="AR45" i="4" s="1"/>
  <c r="T82" i="3"/>
  <c r="Q20" i="4" s="1"/>
  <c r="T85" i="3"/>
  <c r="Q23" i="4" s="1"/>
  <c r="BL81" i="3"/>
  <c r="BI19" i="4" s="1"/>
  <c r="AV86" i="3"/>
  <c r="AS24" i="4" s="1"/>
  <c r="AV84" i="3"/>
  <c r="AS22" i="4" s="1"/>
  <c r="BG97" i="4"/>
  <c r="BG57" i="4" s="1"/>
  <c r="Q33" i="4"/>
  <c r="Q34" i="4" s="1"/>
  <c r="Q46" i="4"/>
  <c r="BL87" i="3"/>
  <c r="BI25" i="4" s="1"/>
  <c r="BL83" i="3"/>
  <c r="BI21" i="4" s="1"/>
  <c r="AV80" i="3"/>
  <c r="AS18" i="4" s="1"/>
  <c r="AV82" i="3"/>
  <c r="AS20" i="4" s="1"/>
  <c r="T83" i="3"/>
  <c r="Q21" i="4" s="1"/>
  <c r="BL84" i="3"/>
  <c r="BI22" i="4" s="1"/>
  <c r="AV83" i="3"/>
  <c r="AS21" i="4" s="1"/>
  <c r="AD83" i="3"/>
  <c r="AA21" i="4" s="1"/>
  <c r="K87" i="3"/>
  <c r="H25" i="4" s="1"/>
  <c r="AO97" i="4"/>
  <c r="AO57" i="4" s="1"/>
  <c r="AR87" i="3"/>
  <c r="AO25" i="4" s="1"/>
  <c r="BU86" i="3"/>
  <c r="BR24" i="4" s="1"/>
  <c r="AE97" i="4"/>
  <c r="AE57" i="4" s="1"/>
  <c r="AE33" i="4"/>
  <c r="AE34" i="4" s="1"/>
  <c r="AF83" i="3"/>
  <c r="AC21" i="4" s="1"/>
  <c r="AF86" i="3"/>
  <c r="AC24" i="4" s="1"/>
  <c r="Z33" i="4"/>
  <c r="Z34" i="4" s="1"/>
  <c r="Z46" i="4"/>
  <c r="AE83" i="3"/>
  <c r="AB21" i="4" s="1"/>
  <c r="AB97" i="4"/>
  <c r="AB57" i="4" s="1"/>
  <c r="BW83" i="3"/>
  <c r="BT21" i="4" s="1"/>
  <c r="BT33" i="4"/>
  <c r="BT34" i="4" s="1"/>
  <c r="AK81" i="3"/>
  <c r="AH19" i="4" s="1"/>
  <c r="AH46" i="4"/>
  <c r="BS85" i="3"/>
  <c r="BP23" i="4" s="1"/>
  <c r="BS83" i="3"/>
  <c r="BP21" i="4" s="1"/>
  <c r="AX87" i="3"/>
  <c r="AU25" i="4" s="1"/>
  <c r="AU80" i="3"/>
  <c r="AR18" i="4" s="1"/>
  <c r="AU87" i="3"/>
  <c r="AR25" i="4" s="1"/>
  <c r="H97" i="4"/>
  <c r="H57" i="4" s="1"/>
  <c r="K84" i="3"/>
  <c r="H22" i="4" s="1"/>
  <c r="AD82" i="3"/>
  <c r="AA20" i="4" s="1"/>
  <c r="AA46" i="4"/>
  <c r="AO33" i="4"/>
  <c r="BU80" i="3"/>
  <c r="BR18" i="4" s="1"/>
  <c r="BU87" i="3"/>
  <c r="BR25" i="4" s="1"/>
  <c r="AH81" i="3"/>
  <c r="AE19" i="4" s="1"/>
  <c r="AE46" i="4"/>
  <c r="AC97" i="4"/>
  <c r="AC57" i="4" s="1"/>
  <c r="AF81" i="3"/>
  <c r="AC19" i="4" s="1"/>
  <c r="AC81" i="3"/>
  <c r="Z19" i="4" s="1"/>
  <c r="AE86" i="3"/>
  <c r="AB24" i="4" s="1"/>
  <c r="AE84" i="3"/>
  <c r="AB22" i="4" s="1"/>
  <c r="BW82" i="3"/>
  <c r="BT20" i="4" s="1"/>
  <c r="BW84" i="3"/>
  <c r="BT22" i="4" s="1"/>
  <c r="AK83" i="3"/>
  <c r="AH21" i="4" s="1"/>
  <c r="AH97" i="4"/>
  <c r="AH57" i="4" s="1"/>
  <c r="BS82" i="3"/>
  <c r="BP20" i="4" s="1"/>
  <c r="BP46" i="4"/>
  <c r="AX80" i="3"/>
  <c r="AU18" i="4" s="1"/>
  <c r="AX81" i="3"/>
  <c r="AU19" i="4" s="1"/>
  <c r="AU86" i="3"/>
  <c r="AR24" i="4" s="1"/>
  <c r="AU81" i="3"/>
  <c r="AR19" i="4" s="1"/>
  <c r="K86" i="3"/>
  <c r="H24" i="4" s="1"/>
  <c r="K85" i="3"/>
  <c r="H23" i="4" s="1"/>
  <c r="AA97" i="4"/>
  <c r="AA57" i="4" s="1"/>
  <c r="AD84" i="3"/>
  <c r="AA22" i="4" s="1"/>
  <c r="AR80" i="3"/>
  <c r="AO18" i="4" s="1"/>
  <c r="AR86" i="3"/>
  <c r="AO24" i="4" s="1"/>
  <c r="BU85" i="3"/>
  <c r="BR23" i="4" s="1"/>
  <c r="BR97" i="4"/>
  <c r="BR57" i="4" s="1"/>
  <c r="AH84" i="3"/>
  <c r="AE22" i="4" s="1"/>
  <c r="AH85" i="3"/>
  <c r="AE23" i="4" s="1"/>
  <c r="AF82" i="3"/>
  <c r="AC20" i="4" s="1"/>
  <c r="AF85" i="3"/>
  <c r="AC23" i="4" s="1"/>
  <c r="AC80" i="3"/>
  <c r="Z18" i="4" s="1"/>
  <c r="AC87" i="3"/>
  <c r="Z25" i="4" s="1"/>
  <c r="AE87" i="3"/>
  <c r="AB25" i="4" s="1"/>
  <c r="AE85" i="3"/>
  <c r="AB23" i="4" s="1"/>
  <c r="BW85" i="3"/>
  <c r="BT23" i="4" s="1"/>
  <c r="AK86" i="3"/>
  <c r="AH24" i="4" s="1"/>
  <c r="AK84" i="3"/>
  <c r="AH22" i="4" s="1"/>
  <c r="BS84" i="3"/>
  <c r="BP22" i="4" s="1"/>
  <c r="AX82" i="3"/>
  <c r="AU20" i="4" s="1"/>
  <c r="AU33" i="4"/>
  <c r="AU34" i="4" s="1"/>
  <c r="AU82" i="3"/>
  <c r="AR20" i="4" s="1"/>
  <c r="AU85" i="3"/>
  <c r="AR23" i="4" s="1"/>
  <c r="H33" i="4"/>
  <c r="K81" i="3"/>
  <c r="H19" i="4" s="1"/>
  <c r="AD81" i="3"/>
  <c r="AA19" i="4" s="1"/>
  <c r="AR85" i="3"/>
  <c r="AO23" i="4" s="1"/>
  <c r="AR81" i="3"/>
  <c r="AO19" i="4" s="1"/>
  <c r="BR33" i="4"/>
  <c r="BR34" i="4" s="1"/>
  <c r="BU82" i="3"/>
  <c r="BR20" i="4" s="1"/>
  <c r="AH86" i="3"/>
  <c r="AE24" i="4" s="1"/>
  <c r="AH83" i="3"/>
  <c r="AE21" i="4" s="1"/>
  <c r="AC33" i="4"/>
  <c r="AC34" i="4" s="1"/>
  <c r="AC84" i="3"/>
  <c r="Z22" i="4" s="1"/>
  <c r="AC82" i="3"/>
  <c r="Z20" i="4" s="1"/>
  <c r="AE81" i="3"/>
  <c r="AB19" i="4" s="1"/>
  <c r="AB46" i="4"/>
  <c r="BW80" i="3"/>
  <c r="BT18" i="4" s="1"/>
  <c r="BW81" i="3"/>
  <c r="BT19" i="4" s="1"/>
  <c r="AK87" i="3"/>
  <c r="AH25" i="4" s="1"/>
  <c r="BS80" i="3"/>
  <c r="BP18" i="4" s="1"/>
  <c r="BS86" i="3"/>
  <c r="BP24" i="4" s="1"/>
  <c r="AX86" i="3"/>
  <c r="AU24" i="4" s="1"/>
  <c r="AX84" i="3"/>
  <c r="AU22" i="4" s="1"/>
  <c r="AU83" i="3"/>
  <c r="AR21" i="4" s="1"/>
  <c r="AU84" i="3"/>
  <c r="AR22" i="4" s="1"/>
  <c r="K82" i="3"/>
  <c r="H20" i="4" s="1"/>
  <c r="AD80" i="3"/>
  <c r="AA18" i="4" s="1"/>
  <c r="AD87" i="3"/>
  <c r="AA25" i="4" s="1"/>
  <c r="AR82" i="3"/>
  <c r="AO20" i="4" s="1"/>
  <c r="BU81" i="3"/>
  <c r="BR19" i="4" s="1"/>
  <c r="AH80" i="3"/>
  <c r="AE18" i="4" s="1"/>
  <c r="AF84" i="3"/>
  <c r="AC22" i="4" s="1"/>
  <c r="AC83" i="3"/>
  <c r="Z21" i="4" s="1"/>
  <c r="AE80" i="3"/>
  <c r="AB18" i="4" s="1"/>
  <c r="BW87" i="3"/>
  <c r="BT25" i="4" s="1"/>
  <c r="AH33" i="4"/>
  <c r="AH34" i="4" s="1"/>
  <c r="BP97" i="4"/>
  <c r="BP57" i="4" s="1"/>
  <c r="AX83" i="3"/>
  <c r="AU21" i="4" s="1"/>
  <c r="K83" i="3"/>
  <c r="H21" i="4" s="1"/>
  <c r="AD85" i="3"/>
  <c r="AA23" i="4" s="1"/>
  <c r="BH82" i="3"/>
  <c r="BE20" i="4" s="1"/>
  <c r="BE97" i="4"/>
  <c r="BE57" i="4" s="1"/>
  <c r="BK85" i="3"/>
  <c r="BH23" i="4" s="1"/>
  <c r="AP85" i="3"/>
  <c r="AM23" i="4" s="1"/>
  <c r="AP82" i="3"/>
  <c r="AM20" i="4" s="1"/>
  <c r="BY80" i="3"/>
  <c r="BV18" i="4" s="1"/>
  <c r="BY82" i="3"/>
  <c r="BV20" i="4" s="1"/>
  <c r="BH46" i="4"/>
  <c r="CG82" i="3"/>
  <c r="CD20" i="4" s="1"/>
  <c r="AM80" i="3"/>
  <c r="AJ18" i="4" s="1"/>
  <c r="U87" i="3"/>
  <c r="R25" i="4" s="1"/>
  <c r="AP83" i="3"/>
  <c r="AM21" i="4" s="1"/>
  <c r="AM46" i="4"/>
  <c r="BY85" i="3"/>
  <c r="BV23" i="4" s="1"/>
  <c r="BV46" i="4"/>
  <c r="AB83" i="3"/>
  <c r="Y21" i="4" s="1"/>
  <c r="CD33" i="4"/>
  <c r="CD45" i="4" s="1"/>
  <c r="AJ97" i="4"/>
  <c r="AJ57" i="4" s="1"/>
  <c r="CE46" i="4"/>
  <c r="AM33" i="4"/>
  <c r="AM97" i="4"/>
  <c r="AM57" i="4" s="1"/>
  <c r="BY83" i="3"/>
  <c r="BV21" i="4" s="1"/>
  <c r="BY86" i="3"/>
  <c r="BV24" i="4" s="1"/>
  <c r="BV97" i="4"/>
  <c r="BV57" i="4" s="1"/>
  <c r="I81" i="3"/>
  <c r="F19" i="4" s="1"/>
  <c r="BF85" i="3"/>
  <c r="BC23" i="4" s="1"/>
  <c r="BA86" i="3"/>
  <c r="AX24" i="4" s="1"/>
  <c r="CI82" i="3"/>
  <c r="CF20" i="4" s="1"/>
  <c r="I80" i="3"/>
  <c r="F18" i="4" s="1"/>
  <c r="E6" i="90" s="1"/>
  <c r="AQ97" i="4"/>
  <c r="AQ57" i="4" s="1"/>
  <c r="CC86" i="3"/>
  <c r="BZ24" i="4" s="1"/>
  <c r="BM46" i="4"/>
  <c r="BF83" i="3"/>
  <c r="BC21" i="4" s="1"/>
  <c r="BJ86" i="3"/>
  <c r="BG24" i="4" s="1"/>
  <c r="AX33" i="4"/>
  <c r="AX45" i="4" s="1"/>
  <c r="CF46" i="4"/>
  <c r="F97" i="4"/>
  <c r="F57" i="4" s="1"/>
  <c r="AT83" i="3"/>
  <c r="AQ21" i="4" s="1"/>
  <c r="BF84" i="3"/>
  <c r="BC22" i="4" s="1"/>
  <c r="BJ82" i="3"/>
  <c r="BG20" i="4" s="1"/>
  <c r="BA82" i="3"/>
  <c r="AX20" i="4" s="1"/>
  <c r="CI85" i="3"/>
  <c r="CF23" i="4" s="1"/>
  <c r="I85" i="3"/>
  <c r="F23" i="4" s="1"/>
  <c r="AG83" i="3"/>
  <c r="AD21" i="4" s="1"/>
  <c r="AT85" i="3"/>
  <c r="AQ23" i="4" s="1"/>
  <c r="BF80" i="3"/>
  <c r="BC18" i="4" s="1"/>
  <c r="CI81" i="3"/>
  <c r="CF19" i="4" s="1"/>
  <c r="AT82" i="3"/>
  <c r="AQ20" i="4" s="1"/>
  <c r="BZ33" i="4"/>
  <c r="BZ34" i="4" s="1"/>
  <c r="AL81" i="3"/>
  <c r="AI19" i="4" s="1"/>
  <c r="BX46" i="4"/>
  <c r="BP80" i="3"/>
  <c r="BM18" i="4" s="1"/>
  <c r="CF87" i="3"/>
  <c r="CC25" i="4" s="1"/>
  <c r="BC46" i="4"/>
  <c r="BF82" i="3"/>
  <c r="BC20" i="4" s="1"/>
  <c r="BJ84" i="3"/>
  <c r="BG22" i="4" s="1"/>
  <c r="BG46" i="4"/>
  <c r="CF80" i="3"/>
  <c r="CC18" i="4" s="1"/>
  <c r="CC97" i="4"/>
  <c r="CC57" i="4" s="1"/>
  <c r="BA87" i="3"/>
  <c r="AX25" i="4" s="1"/>
  <c r="BA81" i="3"/>
  <c r="AX19" i="4" s="1"/>
  <c r="CI86" i="3"/>
  <c r="CF24" i="4" s="1"/>
  <c r="CI84" i="3"/>
  <c r="CF22" i="4" s="1"/>
  <c r="I86" i="3"/>
  <c r="F24" i="4" s="1"/>
  <c r="AT80" i="3"/>
  <c r="AQ18" i="4" s="1"/>
  <c r="AT84" i="3"/>
  <c r="AQ22" i="4" s="1"/>
  <c r="CC84" i="3"/>
  <c r="BZ22" i="4" s="1"/>
  <c r="BP85" i="3"/>
  <c r="BM23" i="4" s="1"/>
  <c r="AG85" i="3"/>
  <c r="AD23" i="4" s="1"/>
  <c r="CF86" i="3"/>
  <c r="CC24" i="4" s="1"/>
  <c r="BC33" i="4"/>
  <c r="BC34" i="4" s="1"/>
  <c r="BF81" i="3"/>
  <c r="BC19" i="4" s="1"/>
  <c r="BJ87" i="3"/>
  <c r="BG25" i="4" s="1"/>
  <c r="BJ85" i="3"/>
  <c r="BG23" i="4" s="1"/>
  <c r="CF81" i="3"/>
  <c r="CC19" i="4" s="1"/>
  <c r="CF82" i="3"/>
  <c r="CC20" i="4" s="1"/>
  <c r="BA84" i="3"/>
  <c r="AX22" i="4" s="1"/>
  <c r="AX46" i="4"/>
  <c r="CI83" i="3"/>
  <c r="CF21" i="4" s="1"/>
  <c r="CI87" i="3"/>
  <c r="CF25" i="4" s="1"/>
  <c r="I87" i="3"/>
  <c r="F25" i="4" s="1"/>
  <c r="I82" i="3"/>
  <c r="F20" i="4" s="1"/>
  <c r="AT81" i="3"/>
  <c r="AQ19" i="4" s="1"/>
  <c r="AQ46" i="4"/>
  <c r="CC80" i="3"/>
  <c r="BZ18" i="4" s="1"/>
  <c r="BZ46" i="4"/>
  <c r="AD46" i="4"/>
  <c r="CF85" i="3"/>
  <c r="CC23" i="4" s="1"/>
  <c r="CF84" i="3"/>
  <c r="CC22" i="4" s="1"/>
  <c r="CF97" i="4"/>
  <c r="CF57" i="4" s="1"/>
  <c r="I83" i="3"/>
  <c r="F21" i="4" s="1"/>
  <c r="F33" i="4"/>
  <c r="AT87" i="3"/>
  <c r="AQ25" i="4" s="1"/>
  <c r="AT86" i="3"/>
  <c r="AQ24" i="4" s="1"/>
  <c r="CC81" i="3"/>
  <c r="BZ19" i="4" s="1"/>
  <c r="BP86" i="3"/>
  <c r="BM24" i="4" s="1"/>
  <c r="AG82" i="3"/>
  <c r="AD20" i="4" s="1"/>
  <c r="BC97" i="4"/>
  <c r="BC57" i="4" s="1"/>
  <c r="BJ80" i="3"/>
  <c r="BG18" i="4" s="1"/>
  <c r="BG33" i="4"/>
  <c r="BG34" i="4" s="1"/>
  <c r="CC46" i="4"/>
  <c r="CC33" i="4"/>
  <c r="BA80" i="3"/>
  <c r="AX18" i="4" s="1"/>
  <c r="BA83" i="3"/>
  <c r="AX21" i="4" s="1"/>
  <c r="BF86" i="3"/>
  <c r="BC24" i="4" s="1"/>
  <c r="BJ81" i="3"/>
  <c r="BG19" i="4" s="1"/>
  <c r="BA85" i="3"/>
  <c r="AX23" i="4" s="1"/>
  <c r="CI80" i="3"/>
  <c r="CF18" i="4" s="1"/>
  <c r="I84" i="3"/>
  <c r="F22" i="4" s="1"/>
  <c r="CC87" i="3"/>
  <c r="BZ25" i="4" s="1"/>
  <c r="BP82" i="3"/>
  <c r="BM20" i="4" s="1"/>
  <c r="AG86" i="3"/>
  <c r="AD24" i="4" s="1"/>
  <c r="CA83" i="3"/>
  <c r="BX21" i="4" s="1"/>
  <c r="BP84" i="3"/>
  <c r="BM22" i="4" s="1"/>
  <c r="BP87" i="3"/>
  <c r="BM25" i="4" s="1"/>
  <c r="AD97" i="4"/>
  <c r="AD57" i="4" s="1"/>
  <c r="AG84" i="3"/>
  <c r="AD22" i="4" s="1"/>
  <c r="BN97" i="4"/>
  <c r="BN57" i="4" s="1"/>
  <c r="BZ97" i="4"/>
  <c r="BZ57" i="4" s="1"/>
  <c r="CC85" i="3"/>
  <c r="BZ23" i="4" s="1"/>
  <c r="BP81" i="3"/>
  <c r="BM19" i="4" s="1"/>
  <c r="BP83" i="3"/>
  <c r="BM21" i="4" s="1"/>
  <c r="AG80" i="3"/>
  <c r="AD18" i="4" s="1"/>
  <c r="AD33" i="4"/>
  <c r="AQ80" i="3"/>
  <c r="AN18" i="4" s="1"/>
  <c r="BZ84" i="3"/>
  <c r="BW22" i="4" s="1"/>
  <c r="CC82" i="3"/>
  <c r="BZ20" i="4" s="1"/>
  <c r="BM97" i="4"/>
  <c r="BM57" i="4" s="1"/>
  <c r="AG87" i="3"/>
  <c r="AD25" i="4" s="1"/>
  <c r="BD85" i="3"/>
  <c r="BA23" i="4" s="1"/>
  <c r="W87" i="3"/>
  <c r="T25" i="4" s="1"/>
  <c r="BZ85" i="3"/>
  <c r="BW23" i="4" s="1"/>
  <c r="BN33" i="4"/>
  <c r="BN34" i="4" s="1"/>
  <c r="BG83" i="3"/>
  <c r="BD21" i="4" s="1"/>
  <c r="AQ87" i="3"/>
  <c r="AN25" i="4" s="1"/>
  <c r="BD80" i="3"/>
  <c r="BA18" i="4" s="1"/>
  <c r="AQ82" i="3"/>
  <c r="AN20" i="4" s="1"/>
  <c r="BD83" i="3"/>
  <c r="BA21" i="4" s="1"/>
  <c r="W80" i="3"/>
  <c r="T18" i="4" s="1"/>
  <c r="S6" i="90" s="1"/>
  <c r="AS82" i="3"/>
  <c r="AP20" i="4" s="1"/>
  <c r="AQ81" i="3"/>
  <c r="AN19" i="4" s="1"/>
  <c r="BA33" i="4"/>
  <c r="BA34" i="4" s="1"/>
  <c r="W86" i="3"/>
  <c r="T24" i="4" s="1"/>
  <c r="AP46" i="4"/>
  <c r="CE97" i="4"/>
  <c r="CE57" i="4" s="1"/>
  <c r="BM81" i="3"/>
  <c r="BJ19" i="4" s="1"/>
  <c r="Y87" i="3"/>
  <c r="V25" i="4" s="1"/>
  <c r="Y85" i="3"/>
  <c r="V23" i="4" s="1"/>
  <c r="BT86" i="3"/>
  <c r="BQ24" i="4" s="1"/>
  <c r="R97" i="4"/>
  <c r="R57" i="4" s="1"/>
  <c r="AL80" i="3"/>
  <c r="AI18" i="4" s="1"/>
  <c r="BH97" i="4"/>
  <c r="BH57" i="4" s="1"/>
  <c r="AB80" i="3"/>
  <c r="Y18" i="4" s="1"/>
  <c r="AB84" i="3"/>
  <c r="Y22" i="4" s="1"/>
  <c r="CG86" i="3"/>
  <c r="CD24" i="4" s="1"/>
  <c r="CG84" i="3"/>
  <c r="CD22" i="4" s="1"/>
  <c r="AM81" i="3"/>
  <c r="AJ19" i="4" s="1"/>
  <c r="AM85" i="3"/>
  <c r="AJ23" i="4" s="1"/>
  <c r="V97" i="4"/>
  <c r="V57" i="4" s="1"/>
  <c r="Y82" i="3"/>
  <c r="V20" i="4" s="1"/>
  <c r="U83" i="3"/>
  <c r="R21" i="4" s="1"/>
  <c r="R46" i="4"/>
  <c r="CE33" i="4"/>
  <c r="CE34" i="4" s="1"/>
  <c r="CH83" i="3"/>
  <c r="CE21" i="4" s="1"/>
  <c r="BM80" i="3"/>
  <c r="BJ18" i="4" s="1"/>
  <c r="BJ33" i="4"/>
  <c r="BJ34" i="4" s="1"/>
  <c r="BK80" i="3"/>
  <c r="BH18" i="4" s="1"/>
  <c r="BK81" i="3"/>
  <c r="BH19" i="4" s="1"/>
  <c r="AB81" i="3"/>
  <c r="Y19" i="4" s="1"/>
  <c r="AB87" i="3"/>
  <c r="Y25" i="4" s="1"/>
  <c r="CD46" i="4"/>
  <c r="CG81" i="3"/>
  <c r="CD19" i="4" s="1"/>
  <c r="AM86" i="3"/>
  <c r="AJ24" i="4" s="1"/>
  <c r="AJ33" i="4"/>
  <c r="AJ34" i="4" s="1"/>
  <c r="Y84" i="3"/>
  <c r="V22" i="4" s="1"/>
  <c r="V46" i="4"/>
  <c r="R33" i="4"/>
  <c r="CH82" i="3"/>
  <c r="CE20" i="4" s="1"/>
  <c r="CH85" i="3"/>
  <c r="CE23" i="4" s="1"/>
  <c r="BM85" i="3"/>
  <c r="BJ23" i="4" s="1"/>
  <c r="BK83" i="3"/>
  <c r="BH21" i="4" s="1"/>
  <c r="BK82" i="3"/>
  <c r="BH20" i="4" s="1"/>
  <c r="Y97" i="4"/>
  <c r="Y57" i="4" s="1"/>
  <c r="AB86" i="3"/>
  <c r="Y24" i="4" s="1"/>
  <c r="CG87" i="3"/>
  <c r="CD25" i="4" s="1"/>
  <c r="AM83" i="3"/>
  <c r="AJ21" i="4" s="1"/>
  <c r="AJ46" i="4"/>
  <c r="Y81" i="3"/>
  <c r="V19" i="4" s="1"/>
  <c r="U80" i="3"/>
  <c r="R18" i="4" s="1"/>
  <c r="Q6" i="90" s="1"/>
  <c r="U84" i="3"/>
  <c r="R22" i="4" s="1"/>
  <c r="CH81" i="3"/>
  <c r="CE19" i="4" s="1"/>
  <c r="BM87" i="3"/>
  <c r="BJ25" i="4" s="1"/>
  <c r="BK86" i="3"/>
  <c r="BH24" i="4" s="1"/>
  <c r="BK87" i="3"/>
  <c r="BH25" i="4" s="1"/>
  <c r="Y33" i="4"/>
  <c r="AB85" i="3"/>
  <c r="Y23" i="4" s="1"/>
  <c r="CG80" i="3"/>
  <c r="CD18" i="4" s="1"/>
  <c r="CG85" i="3"/>
  <c r="CD23" i="4" s="1"/>
  <c r="AM87" i="3"/>
  <c r="AJ25" i="4" s="1"/>
  <c r="AM84" i="3"/>
  <c r="AJ22" i="4" s="1"/>
  <c r="Y80" i="3"/>
  <c r="V18" i="4" s="1"/>
  <c r="U6" i="90" s="1"/>
  <c r="V33" i="4"/>
  <c r="V34" i="4" s="1"/>
  <c r="U85" i="3"/>
  <c r="R23" i="4" s="1"/>
  <c r="U81" i="3"/>
  <c r="R19" i="4" s="1"/>
  <c r="CH80" i="3"/>
  <c r="CE18" i="4" s="1"/>
  <c r="CH86" i="3"/>
  <c r="CE24" i="4" s="1"/>
  <c r="BM82" i="3"/>
  <c r="BJ20" i="4" s="1"/>
  <c r="BH33" i="4"/>
  <c r="BH34" i="4" s="1"/>
  <c r="AB82" i="3"/>
  <c r="Y20" i="4" s="1"/>
  <c r="CG83" i="3"/>
  <c r="CD21" i="4" s="1"/>
  <c r="Y86" i="3"/>
  <c r="V24" i="4" s="1"/>
  <c r="U82" i="3"/>
  <c r="R20" i="4" s="1"/>
  <c r="CH87" i="3"/>
  <c r="CE25" i="4" s="1"/>
  <c r="BM83" i="3"/>
  <c r="BJ21" i="4" s="1"/>
  <c r="O46" i="4"/>
  <c r="CA80" i="3"/>
  <c r="BX18" i="4" s="1"/>
  <c r="AO81" i="3"/>
  <c r="AL19" i="4" s="1"/>
  <c r="BT82" i="3"/>
  <c r="BQ20" i="4" s="1"/>
  <c r="X81" i="3"/>
  <c r="U19" i="4" s="1"/>
  <c r="BD97" i="4"/>
  <c r="BD57" i="4" s="1"/>
  <c r="BH84" i="3"/>
  <c r="BE22" i="4" s="1"/>
  <c r="CA87" i="3"/>
  <c r="BX25" i="4" s="1"/>
  <c r="AL84" i="3"/>
  <c r="AI22" i="4" s="1"/>
  <c r="BW33" i="4"/>
  <c r="BW34" i="4" s="1"/>
  <c r="BQ80" i="3"/>
  <c r="BN18" i="4" s="1"/>
  <c r="AS83" i="3"/>
  <c r="AP21" i="4" s="1"/>
  <c r="BG84" i="3"/>
  <c r="BD22" i="4" s="1"/>
  <c r="BH86" i="3"/>
  <c r="BE24" i="4" s="1"/>
  <c r="R80" i="3"/>
  <c r="O18" i="4" s="1"/>
  <c r="N6" i="90" s="1"/>
  <c r="AL87" i="3"/>
  <c r="AI25" i="4" s="1"/>
  <c r="AO84" i="3"/>
  <c r="AL22" i="4" s="1"/>
  <c r="BZ81" i="3"/>
  <c r="BW19" i="4" s="1"/>
  <c r="BQ86" i="3"/>
  <c r="BN24" i="4" s="1"/>
  <c r="AS87" i="3"/>
  <c r="AP25" i="4" s="1"/>
  <c r="BD33" i="4"/>
  <c r="BD34" i="4" s="1"/>
  <c r="R81" i="3"/>
  <c r="O19" i="4" s="1"/>
  <c r="AO86" i="3"/>
  <c r="AL24" i="4" s="1"/>
  <c r="K33" i="4"/>
  <c r="X83" i="3"/>
  <c r="U21" i="4" s="1"/>
  <c r="AJ87" i="3"/>
  <c r="AG25" i="4" s="1"/>
  <c r="BN87" i="3"/>
  <c r="BK25" i="4" s="1"/>
  <c r="CD84" i="3"/>
  <c r="CA22" i="4" s="1"/>
  <c r="H87" i="3"/>
  <c r="E25" i="4" s="1"/>
  <c r="BK46" i="4"/>
  <c r="Z87" i="3"/>
  <c r="W25" i="4" s="1"/>
  <c r="AY81" i="3"/>
  <c r="AV19" i="4" s="1"/>
  <c r="CD87" i="3"/>
  <c r="CA25" i="4" s="1"/>
  <c r="AZ80" i="3"/>
  <c r="AW18" i="4" s="1"/>
  <c r="M83" i="3"/>
  <c r="J21" i="4" s="1"/>
  <c r="J82" i="3"/>
  <c r="G20" i="4" s="1"/>
  <c r="BB83" i="3"/>
  <c r="AY21" i="4" s="1"/>
  <c r="AY83" i="3"/>
  <c r="AV21" i="4" s="1"/>
  <c r="AZ85" i="3"/>
  <c r="AW23" i="4" s="1"/>
  <c r="J97" i="4"/>
  <c r="J57" i="4" s="1"/>
  <c r="G97" i="4"/>
  <c r="G57" i="4" s="1"/>
  <c r="BE83" i="3"/>
  <c r="BB21" i="4" s="1"/>
  <c r="AI86" i="3"/>
  <c r="AF24" i="4" s="1"/>
  <c r="Q81" i="3"/>
  <c r="N19" i="4" s="1"/>
  <c r="BE82" i="3"/>
  <c r="BB20" i="4" s="1"/>
  <c r="AW83" i="3"/>
  <c r="AT21" i="4" s="1"/>
  <c r="O84" i="3"/>
  <c r="L22" i="4" s="1"/>
  <c r="BV81" i="3"/>
  <c r="BS19" i="4" s="1"/>
  <c r="N33" i="4"/>
  <c r="N34" i="4" s="1"/>
  <c r="CB80" i="3"/>
  <c r="AT97" i="4"/>
  <c r="AT57" i="4" s="1"/>
  <c r="O85" i="3"/>
  <c r="L23" i="4" s="1"/>
  <c r="BV82" i="3"/>
  <c r="BS20" i="4" s="1"/>
  <c r="V80" i="3"/>
  <c r="S18" i="4" s="1"/>
  <c r="R6" i="90" s="1"/>
  <c r="BR86" i="3"/>
  <c r="BO24" i="4" s="1"/>
  <c r="CB86" i="3"/>
  <c r="BY24" i="4" s="1"/>
  <c r="S97" i="4"/>
  <c r="S57" i="4" s="1"/>
  <c r="BR84" i="3"/>
  <c r="BO22" i="4" s="1"/>
  <c r="BJ97" i="4"/>
  <c r="BJ57" i="4" s="1"/>
  <c r="BM86" i="3"/>
  <c r="BJ24" i="4" s="1"/>
  <c r="BI82" i="3"/>
  <c r="BF20" i="4" s="1"/>
  <c r="X33" i="4"/>
  <c r="L86" i="3"/>
  <c r="I24" i="4" s="1"/>
  <c r="BM84" i="3"/>
  <c r="BJ22" i="4" s="1"/>
  <c r="BI81" i="3"/>
  <c r="BF19" i="4" s="1"/>
  <c r="AA82" i="3"/>
  <c r="X20" i="4" s="1"/>
  <c r="AI80" i="3"/>
  <c r="L83" i="3"/>
  <c r="I21" i="4" s="1"/>
  <c r="AN83" i="3"/>
  <c r="AK21" i="4" s="1"/>
  <c r="AK97" i="4"/>
  <c r="AK57" i="4" s="1"/>
  <c r="BI87" i="3"/>
  <c r="BF25" i="4" s="1"/>
  <c r="BF97" i="4"/>
  <c r="BF57" i="4" s="1"/>
  <c r="CB85" i="3"/>
  <c r="BY23" i="4" s="1"/>
  <c r="BY46" i="4"/>
  <c r="AW86" i="3"/>
  <c r="AT24" i="4" s="1"/>
  <c r="AA84" i="3"/>
  <c r="X22" i="4" s="1"/>
  <c r="O81" i="3"/>
  <c r="L19" i="4" s="1"/>
  <c r="BV84" i="3"/>
  <c r="BS22" i="4" s="1"/>
  <c r="BS33" i="4"/>
  <c r="AI82" i="3"/>
  <c r="AF20" i="4" s="1"/>
  <c r="AI84" i="3"/>
  <c r="AF22" i="4" s="1"/>
  <c r="Q83" i="3"/>
  <c r="N21" i="4" s="1"/>
  <c r="N46" i="4"/>
  <c r="I97" i="4"/>
  <c r="I57" i="4" s="1"/>
  <c r="L85" i="3"/>
  <c r="I23" i="4" s="1"/>
  <c r="V84" i="3"/>
  <c r="S22" i="4" s="1"/>
  <c r="V85" i="3"/>
  <c r="S23" i="4" s="1"/>
  <c r="BO33" i="4"/>
  <c r="BO45" i="4" s="1"/>
  <c r="BO46" i="4"/>
  <c r="AN84" i="3"/>
  <c r="AK22" i="4" s="1"/>
  <c r="AK46" i="4"/>
  <c r="BB33" i="4"/>
  <c r="BB34" i="4" s="1"/>
  <c r="BB46" i="4"/>
  <c r="BI83" i="3"/>
  <c r="BF21" i="4" s="1"/>
  <c r="BF46" i="4"/>
  <c r="CB82" i="3"/>
  <c r="BY20" i="4" s="1"/>
  <c r="CB87" i="3"/>
  <c r="BY25" i="4" s="1"/>
  <c r="AW80" i="3"/>
  <c r="AT18" i="4" s="1"/>
  <c r="AW84" i="3"/>
  <c r="AT22" i="4" s="1"/>
  <c r="AA80" i="3"/>
  <c r="X18" i="4" s="1"/>
  <c r="X46" i="4"/>
  <c r="O80" i="3"/>
  <c r="L18" i="4" s="1"/>
  <c r="K6" i="90" s="1"/>
  <c r="O82" i="3"/>
  <c r="L20" i="4" s="1"/>
  <c r="BS97" i="4"/>
  <c r="BS57" i="4" s="1"/>
  <c r="BV86" i="3"/>
  <c r="BS24" i="4" s="1"/>
  <c r="AI81" i="3"/>
  <c r="AF19" i="4" s="1"/>
  <c r="AI85" i="3"/>
  <c r="AF23" i="4" s="1"/>
  <c r="Q87" i="3"/>
  <c r="N25" i="4" s="1"/>
  <c r="Q86" i="3"/>
  <c r="N24" i="4" s="1"/>
  <c r="I33" i="4"/>
  <c r="L82" i="3"/>
  <c r="I20" i="4" s="1"/>
  <c r="V81" i="3"/>
  <c r="S19" i="4" s="1"/>
  <c r="S46" i="4"/>
  <c r="BR87" i="3"/>
  <c r="BO25" i="4" s="1"/>
  <c r="AK33" i="4"/>
  <c r="AK34" i="4" s="1"/>
  <c r="AN87" i="3"/>
  <c r="AK25" i="4" s="1"/>
  <c r="BE87" i="3"/>
  <c r="BB25" i="4" s="1"/>
  <c r="BB97" i="4"/>
  <c r="BB57" i="4" s="1"/>
  <c r="BE84" i="3"/>
  <c r="BB22" i="4" s="1"/>
  <c r="BI85" i="3"/>
  <c r="BF23" i="4" s="1"/>
  <c r="BF33" i="4"/>
  <c r="CB83" i="3"/>
  <c r="BY21" i="4" s="1"/>
  <c r="CB81" i="3"/>
  <c r="BY19" i="4" s="1"/>
  <c r="AW82" i="3"/>
  <c r="AT20" i="4" s="1"/>
  <c r="AW81" i="3"/>
  <c r="AT19" i="4" s="1"/>
  <c r="AA86" i="3"/>
  <c r="X24" i="4" s="1"/>
  <c r="AA81" i="3"/>
  <c r="X19" i="4" s="1"/>
  <c r="L46" i="4"/>
  <c r="L97" i="4"/>
  <c r="L57" i="4" s="1"/>
  <c r="BV87" i="3"/>
  <c r="BS25" i="4" s="1"/>
  <c r="BV83" i="3"/>
  <c r="BS21" i="4" s="1"/>
  <c r="AI87" i="3"/>
  <c r="AF25" i="4" s="1"/>
  <c r="AF33" i="4"/>
  <c r="AF34" i="4" s="1"/>
  <c r="Q84" i="3"/>
  <c r="N22" i="4" s="1"/>
  <c r="L84" i="3"/>
  <c r="I22" i="4" s="1"/>
  <c r="L81" i="3"/>
  <c r="I19" i="4" s="1"/>
  <c r="S33" i="4"/>
  <c r="V82" i="3"/>
  <c r="S20" i="4" s="1"/>
  <c r="BR80" i="3"/>
  <c r="BO18" i="4" s="1"/>
  <c r="BR81" i="3"/>
  <c r="BO19" i="4" s="1"/>
  <c r="AN85" i="3"/>
  <c r="AK23" i="4" s="1"/>
  <c r="P87" i="3"/>
  <c r="M25" i="4" s="1"/>
  <c r="BE80" i="3"/>
  <c r="BE85" i="3"/>
  <c r="BB23" i="4" s="1"/>
  <c r="BI84" i="3"/>
  <c r="BF22" i="4" s="1"/>
  <c r="BY33" i="4"/>
  <c r="BY34" i="4" s="1"/>
  <c r="CB84" i="3"/>
  <c r="BY22" i="4" s="1"/>
  <c r="AT33" i="4"/>
  <c r="AW85" i="3"/>
  <c r="AT23" i="4" s="1"/>
  <c r="X97" i="4"/>
  <c r="X57" i="4" s="1"/>
  <c r="AA83" i="3"/>
  <c r="X21" i="4" s="1"/>
  <c r="O83" i="3"/>
  <c r="L21" i="4" s="1"/>
  <c r="O86" i="3"/>
  <c r="L24" i="4" s="1"/>
  <c r="BV85" i="3"/>
  <c r="BS23" i="4" s="1"/>
  <c r="AI83" i="3"/>
  <c r="AF21" i="4" s="1"/>
  <c r="AF97" i="4"/>
  <c r="AF57" i="4" s="1"/>
  <c r="Q80" i="3"/>
  <c r="N97" i="4"/>
  <c r="N57" i="4" s="1"/>
  <c r="I46" i="4"/>
  <c r="V87" i="3"/>
  <c r="S25" i="4" s="1"/>
  <c r="V86" i="3"/>
  <c r="S24" i="4" s="1"/>
  <c r="BR85" i="3"/>
  <c r="BO23" i="4" s="1"/>
  <c r="BR83" i="3"/>
  <c r="BO21" i="4" s="1"/>
  <c r="AN80" i="3"/>
  <c r="AK18" i="4" s="1"/>
  <c r="AN81" i="3"/>
  <c r="AK19" i="4" s="1"/>
  <c r="P82" i="3"/>
  <c r="M20" i="4" s="1"/>
  <c r="BE81" i="3"/>
  <c r="BB19" i="4" s="1"/>
  <c r="BI80" i="3"/>
  <c r="BF18" i="4" s="1"/>
  <c r="AW87" i="3"/>
  <c r="AT25" i="4" s="1"/>
  <c r="AA87" i="3"/>
  <c r="X25" i="4" s="1"/>
  <c r="L33" i="4"/>
  <c r="BV80" i="3"/>
  <c r="BS18" i="4" s="1"/>
  <c r="Q82" i="3"/>
  <c r="N20" i="4" s="1"/>
  <c r="L80" i="3"/>
  <c r="I18" i="4" s="1"/>
  <c r="H6" i="90" s="1"/>
  <c r="BR82" i="3"/>
  <c r="BO20" i="4" s="1"/>
  <c r="AN82" i="3"/>
  <c r="AK20" i="4" s="1"/>
  <c r="BT84" i="3"/>
  <c r="BQ22" i="4" s="1"/>
  <c r="N81" i="3"/>
  <c r="K19" i="4" s="1"/>
  <c r="CA46" i="4"/>
  <c r="H80" i="3"/>
  <c r="E18" i="4" s="1"/>
  <c r="D6" i="90" s="1"/>
  <c r="J86" i="3"/>
  <c r="G24" i="4" s="1"/>
  <c r="AY33" i="4"/>
  <c r="BN81" i="3"/>
  <c r="BK19" i="4" s="1"/>
  <c r="P86" i="3"/>
  <c r="M24" i="4" s="1"/>
  <c r="W33" i="4"/>
  <c r="W34" i="4" s="1"/>
  <c r="Z84" i="3"/>
  <c r="W22" i="4" s="1"/>
  <c r="AQ84" i="3"/>
  <c r="AN22" i="4" s="1"/>
  <c r="N82" i="3"/>
  <c r="K20" i="4" s="1"/>
  <c r="N86" i="3"/>
  <c r="K24" i="4" s="1"/>
  <c r="BD81" i="3"/>
  <c r="BA19" i="4" s="1"/>
  <c r="W84" i="3"/>
  <c r="T22" i="4" s="1"/>
  <c r="T46" i="4"/>
  <c r="AY80" i="3"/>
  <c r="AV18" i="4" s="1"/>
  <c r="AV46" i="4"/>
  <c r="BZ83" i="3"/>
  <c r="BW21" i="4" s="1"/>
  <c r="BW97" i="4"/>
  <c r="BW57" i="4" s="1"/>
  <c r="CA97" i="4"/>
  <c r="CA57" i="4" s="1"/>
  <c r="CD86" i="3"/>
  <c r="CA24" i="4" s="1"/>
  <c r="BQ84" i="3"/>
  <c r="BN22" i="4" s="1"/>
  <c r="AW33" i="4"/>
  <c r="AW34" i="4" s="1"/>
  <c r="AS84" i="3"/>
  <c r="AP22" i="4" s="1"/>
  <c r="AP33" i="4"/>
  <c r="J33" i="4"/>
  <c r="J34" i="4" s="1"/>
  <c r="M84" i="3"/>
  <c r="J22" i="4" s="1"/>
  <c r="U97" i="4"/>
  <c r="U57" i="4" s="1"/>
  <c r="U33" i="4"/>
  <c r="H83" i="3"/>
  <c r="E21" i="4" s="1"/>
  <c r="H84" i="3"/>
  <c r="E22" i="4" s="1"/>
  <c r="BG80" i="3"/>
  <c r="BD18" i="4" s="1"/>
  <c r="BG87" i="3"/>
  <c r="BD25" i="4" s="1"/>
  <c r="BH87" i="3"/>
  <c r="BE25" i="4" s="1"/>
  <c r="BH85" i="3"/>
  <c r="BE23" i="4" s="1"/>
  <c r="R87" i="3"/>
  <c r="O25" i="4" s="1"/>
  <c r="R82" i="3"/>
  <c r="O20" i="4" s="1"/>
  <c r="J83" i="3"/>
  <c r="G21" i="4" s="1"/>
  <c r="J85" i="3"/>
  <c r="G23" i="4" s="1"/>
  <c r="AG97" i="4"/>
  <c r="AG57" i="4" s="1"/>
  <c r="AG33" i="4"/>
  <c r="AG34" i="4" s="1"/>
  <c r="BX33" i="4"/>
  <c r="BB85" i="3"/>
  <c r="AY23" i="4" s="1"/>
  <c r="AY46" i="4"/>
  <c r="AL83" i="3"/>
  <c r="AI21" i="4" s="1"/>
  <c r="BN82" i="3"/>
  <c r="BK20" i="4" s="1"/>
  <c r="BN85" i="3"/>
  <c r="BK23" i="4" s="1"/>
  <c r="AL97" i="4"/>
  <c r="AL57" i="4" s="1"/>
  <c r="AL46" i="4"/>
  <c r="P85" i="3"/>
  <c r="M23" i="4" s="1"/>
  <c r="M46" i="4"/>
  <c r="BT87" i="3"/>
  <c r="BQ25" i="4" s="1"/>
  <c r="BQ46" i="4"/>
  <c r="Z80" i="3"/>
  <c r="W18" i="4" s="1"/>
  <c r="AZ81" i="3"/>
  <c r="AW19" i="4" s="1"/>
  <c r="H82" i="3"/>
  <c r="E20" i="4" s="1"/>
  <c r="AJ80" i="3"/>
  <c r="Z83" i="3"/>
  <c r="W21" i="4" s="1"/>
  <c r="W97" i="4"/>
  <c r="W57" i="4" s="1"/>
  <c r="AN33" i="4"/>
  <c r="AN34" i="4" s="1"/>
  <c r="AN46" i="4"/>
  <c r="N84" i="3"/>
  <c r="K22" i="4" s="1"/>
  <c r="K97" i="4"/>
  <c r="K57" i="4" s="1"/>
  <c r="BD82" i="3"/>
  <c r="BA20" i="4" s="1"/>
  <c r="BD84" i="3"/>
  <c r="BA22" i="4" s="1"/>
  <c r="W85" i="3"/>
  <c r="T23" i="4" s="1"/>
  <c r="W83" i="3"/>
  <c r="T21" i="4" s="1"/>
  <c r="AV97" i="4"/>
  <c r="AV57" i="4" s="1"/>
  <c r="AY87" i="3"/>
  <c r="AV25" i="4" s="1"/>
  <c r="BW46" i="4"/>
  <c r="BZ87" i="3"/>
  <c r="BW25" i="4" s="1"/>
  <c r="CD80" i="3"/>
  <c r="CA18" i="4" s="1"/>
  <c r="CA33" i="4"/>
  <c r="BQ82" i="3"/>
  <c r="BN20" i="4" s="1"/>
  <c r="BQ81" i="3"/>
  <c r="BN19" i="4" s="1"/>
  <c r="AW97" i="4"/>
  <c r="AW57" i="4" s="1"/>
  <c r="AW46" i="4"/>
  <c r="AS85" i="3"/>
  <c r="AP23" i="4" s="1"/>
  <c r="AP97" i="4"/>
  <c r="AP57" i="4" s="1"/>
  <c r="M82" i="3"/>
  <c r="J20" i="4" s="1"/>
  <c r="X80" i="3"/>
  <c r="U18" i="4" s="1"/>
  <c r="T6" i="90" s="1"/>
  <c r="U46" i="4"/>
  <c r="E97" i="4"/>
  <c r="E39" i="4" s="1"/>
  <c r="H85" i="3"/>
  <c r="E23" i="4" s="1"/>
  <c r="BG86" i="3"/>
  <c r="BD24" i="4" s="1"/>
  <c r="BG85" i="3"/>
  <c r="BD23" i="4" s="1"/>
  <c r="BH81" i="3"/>
  <c r="BE19" i="4" s="1"/>
  <c r="BE46" i="4"/>
  <c r="R86" i="3"/>
  <c r="O24" i="4" s="1"/>
  <c r="R83" i="3"/>
  <c r="O21" i="4" s="1"/>
  <c r="J80" i="3"/>
  <c r="G18" i="4" s="1"/>
  <c r="F6" i="90" s="1"/>
  <c r="G33" i="4"/>
  <c r="AJ86" i="3"/>
  <c r="AG24" i="4" s="1"/>
  <c r="AJ85" i="3"/>
  <c r="AG23" i="4" s="1"/>
  <c r="CA84" i="3"/>
  <c r="BX22" i="4" s="1"/>
  <c r="CA85" i="3"/>
  <c r="BX23" i="4" s="1"/>
  <c r="BB82" i="3"/>
  <c r="AY20" i="4" s="1"/>
  <c r="BB86" i="3"/>
  <c r="AY24" i="4" s="1"/>
  <c r="AL85" i="3"/>
  <c r="AI23" i="4" s="1"/>
  <c r="AL86" i="3"/>
  <c r="AI24" i="4" s="1"/>
  <c r="BN83" i="3"/>
  <c r="BK21" i="4" s="1"/>
  <c r="AO80" i="3"/>
  <c r="AL18" i="4" s="1"/>
  <c r="AO82" i="3"/>
  <c r="AL20" i="4" s="1"/>
  <c r="M97" i="4"/>
  <c r="M57" i="4" s="1"/>
  <c r="BT80" i="3"/>
  <c r="BQ18" i="4" s="1"/>
  <c r="BT83" i="3"/>
  <c r="BQ21" i="4" s="1"/>
  <c r="N80" i="3"/>
  <c r="K18" i="4" s="1"/>
  <c r="J6" i="90" s="1"/>
  <c r="AY84" i="3"/>
  <c r="AV22" i="4" s="1"/>
  <c r="AZ84" i="3"/>
  <c r="AW22" i="4" s="1"/>
  <c r="M85" i="3"/>
  <c r="J23" i="4" s="1"/>
  <c r="X85" i="3"/>
  <c r="U23" i="4" s="1"/>
  <c r="AJ82" i="3"/>
  <c r="AG20" i="4" s="1"/>
  <c r="M33" i="4"/>
  <c r="M34" i="4" s="1"/>
  <c r="Z82" i="3"/>
  <c r="W20" i="4" s="1"/>
  <c r="Z81" i="3"/>
  <c r="W19" i="4" s="1"/>
  <c r="AQ85" i="3"/>
  <c r="AN23" i="4" s="1"/>
  <c r="AQ83" i="3"/>
  <c r="AN21" i="4" s="1"/>
  <c r="N85" i="3"/>
  <c r="K23" i="4" s="1"/>
  <c r="N83" i="3"/>
  <c r="K21" i="4" s="1"/>
  <c r="BD86" i="3"/>
  <c r="BA24" i="4" s="1"/>
  <c r="BA46" i="4"/>
  <c r="T97" i="4"/>
  <c r="T57" i="4" s="1"/>
  <c r="W81" i="3"/>
  <c r="T19" i="4" s="1"/>
  <c r="AY86" i="3"/>
  <c r="AV24" i="4" s="1"/>
  <c r="AV33" i="4"/>
  <c r="BZ82" i="3"/>
  <c r="BW20" i="4" s="1"/>
  <c r="CD82" i="3"/>
  <c r="CA20" i="4" s="1"/>
  <c r="CD85" i="3"/>
  <c r="CA23" i="4" s="1"/>
  <c r="BQ87" i="3"/>
  <c r="BN25" i="4" s="1"/>
  <c r="BQ83" i="3"/>
  <c r="BN21" i="4" s="1"/>
  <c r="AZ86" i="3"/>
  <c r="AW24" i="4" s="1"/>
  <c r="AZ83" i="3"/>
  <c r="AW21" i="4" s="1"/>
  <c r="AS81" i="3"/>
  <c r="AP19" i="4" s="1"/>
  <c r="M80" i="3"/>
  <c r="J18" i="4" s="1"/>
  <c r="I6" i="90" s="1"/>
  <c r="M87" i="3"/>
  <c r="J25" i="4" s="1"/>
  <c r="X84" i="3"/>
  <c r="U22" i="4" s="1"/>
  <c r="X87" i="3"/>
  <c r="U25" i="4" s="1"/>
  <c r="E46" i="4"/>
  <c r="E33" i="4"/>
  <c r="E34" i="4" s="1"/>
  <c r="BG82" i="3"/>
  <c r="BD20" i="4" s="1"/>
  <c r="BD46" i="4"/>
  <c r="BH83" i="3"/>
  <c r="BE21" i="4" s="1"/>
  <c r="R84" i="3"/>
  <c r="O22" i="4" s="1"/>
  <c r="R85" i="3"/>
  <c r="O23" i="4" s="1"/>
  <c r="J87" i="3"/>
  <c r="G25" i="4" s="1"/>
  <c r="G46" i="4"/>
  <c r="AJ83" i="3"/>
  <c r="AG21" i="4" s="1"/>
  <c r="AJ84" i="3"/>
  <c r="AG22" i="4" s="1"/>
  <c r="CA82" i="3"/>
  <c r="BX20" i="4" s="1"/>
  <c r="BX97" i="4"/>
  <c r="BX57" i="4" s="1"/>
  <c r="BB87" i="3"/>
  <c r="AY25" i="4" s="1"/>
  <c r="BB84" i="3"/>
  <c r="AY22" i="4" s="1"/>
  <c r="AI97" i="4"/>
  <c r="AI57" i="4" s="1"/>
  <c r="AI46" i="4"/>
  <c r="BN80" i="3"/>
  <c r="BN84" i="3"/>
  <c r="BK22" i="4" s="1"/>
  <c r="AO85" i="3"/>
  <c r="AL23" i="4" s="1"/>
  <c r="AL33" i="4"/>
  <c r="P80" i="3"/>
  <c r="P81" i="3"/>
  <c r="M19" i="4" s="1"/>
  <c r="BT85" i="3"/>
  <c r="BQ23" i="4" s="1"/>
  <c r="BQ33" i="4"/>
  <c r="BQ34" i="4" s="1"/>
  <c r="Z86" i="3"/>
  <c r="W24" i="4" s="1"/>
  <c r="AY82" i="3"/>
  <c r="AV20" i="4" s="1"/>
  <c r="J46" i="4"/>
  <c r="BB80" i="3"/>
  <c r="AY18" i="4" s="1"/>
  <c r="BK97" i="4"/>
  <c r="BK57" i="4" s="1"/>
  <c r="Z85" i="3"/>
  <c r="W23" i="4" s="1"/>
  <c r="AQ86" i="3"/>
  <c r="AN24" i="4" s="1"/>
  <c r="N87" i="3"/>
  <c r="K25" i="4" s="1"/>
  <c r="BA97" i="4"/>
  <c r="BA57" i="4" s="1"/>
  <c r="W82" i="3"/>
  <c r="T20" i="4" s="1"/>
  <c r="BZ80" i="3"/>
  <c r="BW18" i="4" s="1"/>
  <c r="CD81" i="3"/>
  <c r="CA19" i="4" s="1"/>
  <c r="BQ85" i="3"/>
  <c r="BN23" i="4" s="1"/>
  <c r="AZ82" i="3"/>
  <c r="AW20" i="4" s="1"/>
  <c r="AS80" i="3"/>
  <c r="AP18" i="4" s="1"/>
  <c r="M86" i="3"/>
  <c r="J24" i="4" s="1"/>
  <c r="X86" i="3"/>
  <c r="U24" i="4" s="1"/>
  <c r="H81" i="3"/>
  <c r="E19" i="4" s="1"/>
  <c r="BH80" i="3"/>
  <c r="BE18" i="4" s="1"/>
  <c r="O33" i="4"/>
  <c r="O45" i="4" s="1"/>
  <c r="J81" i="3"/>
  <c r="G19" i="4" s="1"/>
  <c r="AJ81" i="3"/>
  <c r="AG19" i="4" s="1"/>
  <c r="CA86" i="3"/>
  <c r="BX24" i="4" s="1"/>
  <c r="AY97" i="4"/>
  <c r="AY57" i="4" s="1"/>
  <c r="AI33" i="4"/>
  <c r="AI34" i="4" s="1"/>
  <c r="BN86" i="3"/>
  <c r="BK24" i="4" s="1"/>
  <c r="AO87" i="3"/>
  <c r="AL25" i="4" s="1"/>
  <c r="P84" i="3"/>
  <c r="M22" i="4" s="1"/>
  <c r="BT81" i="3"/>
  <c r="BQ19" i="4" s="1"/>
  <c r="CF34" i="4"/>
  <c r="BM34" i="4"/>
  <c r="AB34" i="4"/>
  <c r="P45" i="4"/>
  <c r="P34" i="4"/>
  <c r="AA34" i="4"/>
  <c r="T34" i="4"/>
  <c r="E24" i="4"/>
  <c r="BE34" i="4"/>
  <c r="S88" i="3"/>
  <c r="P18" i="4"/>
  <c r="O6" i="90" s="1"/>
  <c r="BK34" i="4"/>
  <c r="AQ34" i="4"/>
  <c r="G45" i="4" l="1"/>
  <c r="H45" i="4"/>
  <c r="CD64" i="63"/>
  <c r="CD92" i="63"/>
  <c r="CE60" i="63"/>
  <c r="D54" i="63"/>
  <c r="D61" i="63" s="1"/>
  <c r="CE61" i="63"/>
  <c r="D55" i="63"/>
  <c r="D56" i="63" s="1"/>
  <c r="CE56" i="63"/>
  <c r="CF56" i="63" s="1"/>
  <c r="C96" i="63" s="1"/>
  <c r="CE90" i="63"/>
  <c r="CF89" i="63"/>
  <c r="CE88" i="63"/>
  <c r="D84" i="63"/>
  <c r="D89" i="63" s="1"/>
  <c r="E13" i="63"/>
  <c r="BU45" i="4"/>
  <c r="BL45" i="4"/>
  <c r="BU34" i="4"/>
  <c r="BU65" i="4" s="1"/>
  <c r="BL34" i="4"/>
  <c r="BL65" i="4" s="1"/>
  <c r="CB45" i="4"/>
  <c r="CE88" i="3"/>
  <c r="AZ45" i="4"/>
  <c r="BC88" i="3"/>
  <c r="BO88" i="3"/>
  <c r="BX88" i="3"/>
  <c r="L45" i="4"/>
  <c r="Q45" i="4"/>
  <c r="BI45" i="4"/>
  <c r="AS34" i="4"/>
  <c r="AS98" i="4" s="1"/>
  <c r="BI34" i="4"/>
  <c r="BI98" i="4" s="1"/>
  <c r="H34" i="4"/>
  <c r="H98" i="4" s="1"/>
  <c r="AR34" i="4"/>
  <c r="AR65" i="4" s="1"/>
  <c r="T88" i="3"/>
  <c r="BT45" i="4"/>
  <c r="Q18" i="4"/>
  <c r="P6" i="90" s="1"/>
  <c r="Z45" i="4"/>
  <c r="BL88" i="3"/>
  <c r="Y45" i="4"/>
  <c r="AO45" i="4"/>
  <c r="AV88" i="3"/>
  <c r="AO34" i="4"/>
  <c r="AO65" i="4" s="1"/>
  <c r="BP45" i="4"/>
  <c r="BG45" i="4"/>
  <c r="AK88" i="3"/>
  <c r="AH45" i="4"/>
  <c r="AC45" i="4"/>
  <c r="AU88" i="3"/>
  <c r="K88" i="3"/>
  <c r="AC88" i="3"/>
  <c r="AE45" i="4"/>
  <c r="AA45" i="4"/>
  <c r="AB45" i="4"/>
  <c r="BS88" i="3"/>
  <c r="BR45" i="4"/>
  <c r="BU88" i="3"/>
  <c r="BE45" i="4"/>
  <c r="AH88" i="3"/>
  <c r="AU45" i="4"/>
  <c r="AE88" i="3"/>
  <c r="AD88" i="3"/>
  <c r="AF88" i="3"/>
  <c r="BW88" i="3"/>
  <c r="AX88" i="3"/>
  <c r="AR88" i="3"/>
  <c r="CD34" i="4"/>
  <c r="CD65" i="4" s="1"/>
  <c r="BV45" i="4"/>
  <c r="AP88" i="3"/>
  <c r="AM45" i="4"/>
  <c r="AM34" i="4"/>
  <c r="AM65" i="4" s="1"/>
  <c r="BY88" i="3"/>
  <c r="CC45" i="4"/>
  <c r="AX34" i="4"/>
  <c r="AX98" i="4" s="1"/>
  <c r="AQ45" i="4"/>
  <c r="F45" i="4"/>
  <c r="CC34" i="4"/>
  <c r="CC65" i="4" s="1"/>
  <c r="CF45" i="4"/>
  <c r="BM45" i="4"/>
  <c r="F34" i="4"/>
  <c r="F65" i="4" s="1"/>
  <c r="E5" i="90" s="1"/>
  <c r="BC45" i="4"/>
  <c r="BJ88" i="3"/>
  <c r="CF88" i="3"/>
  <c r="CC88" i="3"/>
  <c r="I88" i="3"/>
  <c r="BA88" i="3"/>
  <c r="BF88" i="3"/>
  <c r="CI88" i="3"/>
  <c r="AT88" i="3"/>
  <c r="AG88" i="3"/>
  <c r="AD45" i="4"/>
  <c r="BP88" i="3"/>
  <c r="AD34" i="4"/>
  <c r="AD65" i="4" s="1"/>
  <c r="BZ45" i="4"/>
  <c r="BN45" i="4"/>
  <c r="AJ45" i="4"/>
  <c r="R45" i="4"/>
  <c r="BH45" i="4"/>
  <c r="Y34" i="4"/>
  <c r="Y65" i="4" s="1"/>
  <c r="V45" i="4"/>
  <c r="R34" i="4"/>
  <c r="R65" i="4" s="1"/>
  <c r="Q5" i="90" s="1"/>
  <c r="CG88" i="3"/>
  <c r="AB88" i="3"/>
  <c r="BY45" i="4"/>
  <c r="U88" i="3"/>
  <c r="CH88" i="3"/>
  <c r="L34" i="4"/>
  <c r="L98" i="4" s="1"/>
  <c r="AG45" i="4"/>
  <c r="CE45" i="4"/>
  <c r="Y88" i="3"/>
  <c r="AM88" i="3"/>
  <c r="BK88" i="3"/>
  <c r="BQ45" i="4"/>
  <c r="AL45" i="4"/>
  <c r="AT45" i="4"/>
  <c r="S45" i="4"/>
  <c r="K45" i="4"/>
  <c r="BA45" i="4"/>
  <c r="AL88" i="3"/>
  <c r="BD45" i="4"/>
  <c r="K34" i="4"/>
  <c r="K65" i="4" s="1"/>
  <c r="J5" i="90" s="1"/>
  <c r="AN88" i="3"/>
  <c r="BE88" i="3"/>
  <c r="T45" i="4"/>
  <c r="CA45" i="4"/>
  <c r="S34" i="4"/>
  <c r="S65" i="4" s="1"/>
  <c r="R5" i="90" s="1"/>
  <c r="BB18" i="4"/>
  <c r="BB26" i="4" s="1"/>
  <c r="I45" i="4"/>
  <c r="BJ45" i="4"/>
  <c r="BF45" i="4"/>
  <c r="AP45" i="4"/>
  <c r="AP34" i="4"/>
  <c r="AP98" i="4" s="1"/>
  <c r="AS88" i="3"/>
  <c r="AT34" i="4"/>
  <c r="AT98" i="4" s="1"/>
  <c r="BV88" i="3"/>
  <c r="BX45" i="4"/>
  <c r="AV45" i="4"/>
  <c r="AO88" i="3"/>
  <c r="AL34" i="4"/>
  <c r="AL98" i="4" s="1"/>
  <c r="BO34" i="4"/>
  <c r="BO65" i="4" s="1"/>
  <c r="BX34" i="4"/>
  <c r="BX98" i="4" s="1"/>
  <c r="J45" i="4"/>
  <c r="O34" i="4"/>
  <c r="O65" i="4" s="1"/>
  <c r="N5" i="90" s="1"/>
  <c r="AK45" i="4"/>
  <c r="G34" i="4"/>
  <c r="G98" i="4" s="1"/>
  <c r="AN45" i="4"/>
  <c r="V88" i="3"/>
  <c r="BM88" i="3"/>
  <c r="BW45" i="4"/>
  <c r="AI45" i="4"/>
  <c r="X45" i="4"/>
  <c r="CB88" i="3"/>
  <c r="E45" i="4"/>
  <c r="CA34" i="4"/>
  <c r="CA98" i="4" s="1"/>
  <c r="Q88" i="3"/>
  <c r="BR88" i="3"/>
  <c r="BS45" i="4"/>
  <c r="AI88" i="3"/>
  <c r="I34" i="4"/>
  <c r="I98" i="4" s="1"/>
  <c r="BB45" i="4"/>
  <c r="X34" i="4"/>
  <c r="X98" i="4" s="1"/>
  <c r="G84" i="3"/>
  <c r="CD88" i="3"/>
  <c r="BY18" i="4"/>
  <c r="BY28" i="4" s="1" a="1"/>
  <c r="BY28" i="4" s="1"/>
  <c r="N45" i="4"/>
  <c r="H88" i="3"/>
  <c r="U45" i="4"/>
  <c r="AQ88" i="3"/>
  <c r="BS34" i="4"/>
  <c r="BS98" i="4" s="1"/>
  <c r="D24" i="4"/>
  <c r="O88" i="3"/>
  <c r="AW88" i="3"/>
  <c r="BQ88" i="3"/>
  <c r="BF34" i="4"/>
  <c r="BF98" i="4" s="1"/>
  <c r="AA88" i="3"/>
  <c r="AF45" i="4"/>
  <c r="BI88" i="3"/>
  <c r="N18" i="4"/>
  <c r="M6" i="90" s="1"/>
  <c r="AF18" i="4"/>
  <c r="AF26" i="4" s="1"/>
  <c r="BB88" i="3"/>
  <c r="L88" i="3"/>
  <c r="J88" i="3"/>
  <c r="BN88" i="3"/>
  <c r="BT88" i="3"/>
  <c r="AY45" i="4"/>
  <c r="D46" i="4"/>
  <c r="AY88" i="3"/>
  <c r="P88" i="3"/>
  <c r="AJ88" i="3"/>
  <c r="X88" i="3"/>
  <c r="G87" i="3"/>
  <c r="AW45" i="4"/>
  <c r="G83" i="3"/>
  <c r="BZ88" i="3"/>
  <c r="D22" i="4"/>
  <c r="G86" i="3"/>
  <c r="N88" i="3"/>
  <c r="D19" i="4"/>
  <c r="D23" i="4"/>
  <c r="G80" i="3"/>
  <c r="CA88" i="3"/>
  <c r="AZ88" i="3"/>
  <c r="G81" i="3"/>
  <c r="G85" i="3"/>
  <c r="Z88" i="3"/>
  <c r="R88" i="3"/>
  <c r="U34" i="4"/>
  <c r="U65" i="4" s="1"/>
  <c r="T5" i="90" s="1"/>
  <c r="W45" i="4"/>
  <c r="M18" i="4"/>
  <c r="L6" i="90" s="1"/>
  <c r="BK18" i="4"/>
  <c r="BK28" i="4" s="1" a="1"/>
  <c r="BK28" i="4" s="1"/>
  <c r="AV34" i="4"/>
  <c r="AV65" i="4" s="1"/>
  <c r="E57" i="4"/>
  <c r="D57" i="4" s="1"/>
  <c r="D58" i="4" s="1"/>
  <c r="M45" i="4"/>
  <c r="AY34" i="4"/>
  <c r="AY98" i="4" s="1"/>
  <c r="AG18" i="4"/>
  <c r="AG27" i="4" s="1" a="1"/>
  <c r="AG27" i="4" s="1"/>
  <c r="D20" i="4"/>
  <c r="W88" i="3"/>
  <c r="D21" i="4"/>
  <c r="D33" i="4"/>
  <c r="D34" i="4" s="1"/>
  <c r="D25" i="4"/>
  <c r="BK45" i="4"/>
  <c r="M88" i="3"/>
  <c r="BD88" i="3"/>
  <c r="BG88" i="3"/>
  <c r="BH88" i="3"/>
  <c r="G82" i="3"/>
  <c r="BJ65" i="4"/>
  <c r="BJ98" i="4"/>
  <c r="BV65" i="4"/>
  <c r="BV98" i="4"/>
  <c r="CF28" i="4" a="1"/>
  <c r="CF28" i="4" s="1"/>
  <c r="CF27" i="4" a="1"/>
  <c r="CF27" i="4" s="1"/>
  <c r="CF26" i="4"/>
  <c r="AE65" i="4"/>
  <c r="AE98" i="4"/>
  <c r="AW28" i="4" a="1"/>
  <c r="AW28" i="4" s="1"/>
  <c r="AW26" i="4"/>
  <c r="AW27" i="4" a="1"/>
  <c r="AW27" i="4" s="1"/>
  <c r="BA65" i="4"/>
  <c r="BA98" i="4"/>
  <c r="BM28" i="4" a="1"/>
  <c r="BM28" i="4" s="1"/>
  <c r="BM27" i="4" a="1"/>
  <c r="BM27" i="4" s="1"/>
  <c r="BM26" i="4"/>
  <c r="AV28" i="4" a="1"/>
  <c r="AV28" i="4" s="1"/>
  <c r="AV26" i="4"/>
  <c r="AV27" i="4" a="1"/>
  <c r="AV27" i="4" s="1"/>
  <c r="BC28" i="4" a="1"/>
  <c r="BC28" i="4" s="1"/>
  <c r="BC27" i="4" a="1"/>
  <c r="BC27" i="4" s="1"/>
  <c r="BC26" i="4"/>
  <c r="BK65" i="4"/>
  <c r="BK98" i="4"/>
  <c r="H28" i="4" a="1"/>
  <c r="H28" i="4" s="1"/>
  <c r="H26" i="4"/>
  <c r="H27" i="4" a="1"/>
  <c r="H27" i="4" s="1"/>
  <c r="BE98" i="4"/>
  <c r="BE65" i="4"/>
  <c r="BW28" i="4" a="1"/>
  <c r="BW28" i="4" s="1"/>
  <c r="BW26" i="4"/>
  <c r="BW27" i="4" a="1"/>
  <c r="BW27" i="4" s="1"/>
  <c r="CB98" i="4"/>
  <c r="CB65" i="4"/>
  <c r="BQ98" i="4"/>
  <c r="BQ65" i="4"/>
  <c r="AU28" i="4" a="1"/>
  <c r="AU28" i="4" s="1"/>
  <c r="AU27" i="4" a="1"/>
  <c r="AU27" i="4" s="1"/>
  <c r="AU26" i="4"/>
  <c r="AH65" i="4"/>
  <c r="AH98" i="4"/>
  <c r="J28" i="4" a="1"/>
  <c r="J28" i="4" s="1"/>
  <c r="J27" i="4" a="1"/>
  <c r="J27" i="4" s="1"/>
  <c r="J26" i="4"/>
  <c r="CC28" i="4" a="1"/>
  <c r="CC28" i="4" s="1"/>
  <c r="CC26" i="4"/>
  <c r="CC27" i="4" a="1"/>
  <c r="CC27" i="4" s="1"/>
  <c r="CB28" i="4" a="1"/>
  <c r="CB28" i="4" s="1"/>
  <c r="CB27" i="4" a="1"/>
  <c r="CB27" i="4" s="1"/>
  <c r="CB26" i="4"/>
  <c r="AK65" i="4"/>
  <c r="AK98" i="4"/>
  <c r="P65" i="4"/>
  <c r="O5" i="90" s="1"/>
  <c r="P98" i="4"/>
  <c r="AS28" i="4" a="1"/>
  <c r="AS28" i="4" s="1"/>
  <c r="AS26" i="4"/>
  <c r="AS27" i="4" a="1"/>
  <c r="AS27" i="4" s="1"/>
  <c r="BT65" i="4"/>
  <c r="BT98" i="4"/>
  <c r="AT28" i="4" a="1"/>
  <c r="AT28" i="4" s="1"/>
  <c r="AT26" i="4"/>
  <c r="AT27" i="4" a="1"/>
  <c r="AT27" i="4" s="1"/>
  <c r="W28" i="4" a="1"/>
  <c r="W28" i="4" s="1"/>
  <c r="W27" i="4" a="1"/>
  <c r="W27" i="4" s="1"/>
  <c r="W26" i="4"/>
  <c r="AD28" i="4" a="1"/>
  <c r="AD28" i="4" s="1"/>
  <c r="AD27" i="4" a="1"/>
  <c r="AD27" i="4" s="1"/>
  <c r="AD26" i="4"/>
  <c r="BM98" i="4"/>
  <c r="BM65" i="4"/>
  <c r="O28" i="4" a="1"/>
  <c r="O28" i="4" s="1"/>
  <c r="O26" i="4"/>
  <c r="O27" i="4" a="1"/>
  <c r="O27" i="4" s="1"/>
  <c r="AQ28" i="4" a="1"/>
  <c r="AQ28" i="4" s="1"/>
  <c r="AQ26" i="4"/>
  <c r="AQ27" i="4" a="1"/>
  <c r="AQ27" i="4" s="1"/>
  <c r="BY98" i="4"/>
  <c r="BY65" i="4"/>
  <c r="BB65" i="4"/>
  <c r="BB98" i="4"/>
  <c r="J98" i="4"/>
  <c r="J65" i="4"/>
  <c r="I5" i="90" s="1"/>
  <c r="AU98" i="4"/>
  <c r="AU65" i="4"/>
  <c r="BP98" i="4"/>
  <c r="BP65" i="4"/>
  <c r="V98" i="4"/>
  <c r="V65" i="4"/>
  <c r="U5" i="90" s="1"/>
  <c r="AM28" i="4" a="1"/>
  <c r="AM28" i="4" s="1"/>
  <c r="AM27" i="4" a="1"/>
  <c r="AM27" i="4" s="1"/>
  <c r="AM26" i="4"/>
  <c r="AC28" i="4" a="1"/>
  <c r="AC28" i="4" s="1"/>
  <c r="AC27" i="4" a="1"/>
  <c r="AC27" i="4" s="1"/>
  <c r="AC26" i="4"/>
  <c r="T28" i="4" a="1"/>
  <c r="T28" i="4" s="1"/>
  <c r="T26" i="4"/>
  <c r="T27" i="4" a="1"/>
  <c r="T27" i="4" s="1"/>
  <c r="BJ28" i="4" a="1"/>
  <c r="BJ28" i="4" s="1"/>
  <c r="BJ27" i="4" a="1"/>
  <c r="BJ27" i="4" s="1"/>
  <c r="BJ26" i="4"/>
  <c r="AW98" i="4"/>
  <c r="AW65" i="4"/>
  <c r="AA28" i="4" a="1"/>
  <c r="AA28" i="4" s="1"/>
  <c r="AA27" i="4" a="1"/>
  <c r="AA27" i="4" s="1"/>
  <c r="AA26" i="4"/>
  <c r="AR28" i="4" a="1"/>
  <c r="AR28" i="4" s="1"/>
  <c r="AR26" i="4"/>
  <c r="AR27" i="4" a="1"/>
  <c r="AR27" i="4" s="1"/>
  <c r="BN65" i="4"/>
  <c r="BN98" i="4"/>
  <c r="BA28" i="4" a="1"/>
  <c r="BA28" i="4" s="1"/>
  <c r="BA27" i="4" a="1"/>
  <c r="BA27" i="4" s="1"/>
  <c r="BA26" i="4"/>
  <c r="BC65" i="4"/>
  <c r="BC98" i="4"/>
  <c r="AZ28" i="4" a="1"/>
  <c r="AZ28" i="4" s="1"/>
  <c r="AZ26" i="4"/>
  <c r="AZ27" i="4" a="1"/>
  <c r="AZ27" i="4" s="1"/>
  <c r="CE28" i="4" a="1"/>
  <c r="CE28" i="4" s="1"/>
  <c r="CE26" i="4"/>
  <c r="CE27" i="4" a="1"/>
  <c r="CE27" i="4" s="1"/>
  <c r="AJ28" i="4" a="1"/>
  <c r="AJ28" i="4" s="1"/>
  <c r="AJ26" i="4"/>
  <c r="AJ27" i="4" a="1"/>
  <c r="AJ27" i="4" s="1"/>
  <c r="BH28" i="4" a="1"/>
  <c r="BH28" i="4" s="1"/>
  <c r="BH27" i="4" a="1"/>
  <c r="BH27" i="4" s="1"/>
  <c r="BH26" i="4"/>
  <c r="BD28" i="4" a="1"/>
  <c r="BD28" i="4" s="1"/>
  <c r="BD27" i="4" a="1"/>
  <c r="BD27" i="4" s="1"/>
  <c r="BD26" i="4"/>
  <c r="BO28" i="4" a="1"/>
  <c r="BO28" i="4" s="1"/>
  <c r="BO26" i="4"/>
  <c r="BO27" i="4" a="1"/>
  <c r="BO27" i="4" s="1"/>
  <c r="P28" i="4" a="1"/>
  <c r="P28" i="4" s="1"/>
  <c r="P27" i="4" a="1"/>
  <c r="P27" i="4" s="1"/>
  <c r="P26" i="4"/>
  <c r="BZ28" i="4" a="1"/>
  <c r="BZ28" i="4" s="1"/>
  <c r="BZ27" i="4" a="1"/>
  <c r="BZ27" i="4" s="1"/>
  <c r="BZ26" i="4"/>
  <c r="Y28" i="4" a="1"/>
  <c r="Y28" i="4" s="1"/>
  <c r="Y26" i="4"/>
  <c r="Y27" i="4" a="1"/>
  <c r="Y27" i="4" s="1"/>
  <c r="BE28" i="4" a="1"/>
  <c r="BE28" i="4" s="1"/>
  <c r="BE26" i="4"/>
  <c r="BE27" i="4" a="1"/>
  <c r="BE27" i="4" s="1"/>
  <c r="BV28" i="4" a="1"/>
  <c r="BV28" i="4" s="1"/>
  <c r="BV26" i="4"/>
  <c r="BV27" i="4" a="1"/>
  <c r="BV27" i="4" s="1"/>
  <c r="BU28" i="4" a="1"/>
  <c r="BU28" i="4" s="1"/>
  <c r="BU27" i="4" a="1"/>
  <c r="BU27" i="4" s="1"/>
  <c r="BU26" i="4"/>
  <c r="AO28" i="4" a="1"/>
  <c r="AO28" i="4" s="1"/>
  <c r="AO27" i="4" a="1"/>
  <c r="AO27" i="4" s="1"/>
  <c r="AO26" i="4"/>
  <c r="V28" i="4" a="1"/>
  <c r="V28" i="4" s="1"/>
  <c r="V27" i="4" a="1"/>
  <c r="V27" i="4" s="1"/>
  <c r="V26" i="4"/>
  <c r="BS28" i="4" a="1"/>
  <c r="BS28" i="4" s="1"/>
  <c r="BS26" i="4"/>
  <c r="BS27" i="4" a="1"/>
  <c r="BS27" i="4" s="1"/>
  <c r="L28" i="4" a="1"/>
  <c r="L28" i="4" s="1"/>
  <c r="L26" i="4"/>
  <c r="L27" i="4" a="1"/>
  <c r="L27" i="4" s="1"/>
  <c r="BH65" i="4"/>
  <c r="BH98" i="4"/>
  <c r="AB65" i="4"/>
  <c r="AB98" i="4"/>
  <c r="BF28" i="4" a="1"/>
  <c r="BF28" i="4" s="1"/>
  <c r="BF27" i="4" a="1"/>
  <c r="BF27" i="4" s="1"/>
  <c r="BF26" i="4"/>
  <c r="BZ65" i="4"/>
  <c r="BZ98" i="4"/>
  <c r="Q65" i="4"/>
  <c r="P5" i="90" s="1"/>
  <c r="Q98" i="4"/>
  <c r="AC65" i="4"/>
  <c r="AC98" i="4"/>
  <c r="BD98" i="4"/>
  <c r="BD65" i="4"/>
  <c r="BW65" i="4"/>
  <c r="BW98" i="4"/>
  <c r="BG65" i="4"/>
  <c r="BG98" i="4"/>
  <c r="W65" i="4"/>
  <c r="W98" i="4"/>
  <c r="T65" i="4"/>
  <c r="S5" i="90" s="1"/>
  <c r="T98" i="4"/>
  <c r="AF98" i="4"/>
  <c r="AF65" i="4"/>
  <c r="AA98" i="4"/>
  <c r="AA65" i="4"/>
  <c r="CE65" i="4"/>
  <c r="CE98" i="4"/>
  <c r="F39" i="4"/>
  <c r="G39" i="4" s="1"/>
  <c r="H39" i="4" s="1"/>
  <c r="I39" i="4" s="1"/>
  <c r="J39" i="4" s="1"/>
  <c r="K39" i="4" s="1"/>
  <c r="L39" i="4" s="1"/>
  <c r="M39" i="4" s="1"/>
  <c r="N39" i="4" s="1"/>
  <c r="O39" i="4" s="1"/>
  <c r="P39" i="4" s="1"/>
  <c r="Q39" i="4" s="1"/>
  <c r="R39" i="4" s="1"/>
  <c r="S39" i="4" s="1"/>
  <c r="T39" i="4" s="1"/>
  <c r="U39" i="4" s="1"/>
  <c r="V39" i="4" s="1"/>
  <c r="W39" i="4" s="1"/>
  <c r="X39" i="4" s="1"/>
  <c r="Y39" i="4" s="1"/>
  <c r="Z39" i="4" s="1"/>
  <c r="AA39" i="4" s="1"/>
  <c r="AB39" i="4" s="1"/>
  <c r="AC39" i="4" s="1"/>
  <c r="AD39" i="4" s="1"/>
  <c r="AE39" i="4" s="1"/>
  <c r="AF39" i="4" s="1"/>
  <c r="AG39" i="4" s="1"/>
  <c r="AH39" i="4" s="1"/>
  <c r="AI39" i="4" s="1"/>
  <c r="AJ39" i="4" s="1"/>
  <c r="AK39" i="4" s="1"/>
  <c r="AL39" i="4" s="1"/>
  <c r="AM39" i="4" s="1"/>
  <c r="AN39" i="4" s="1"/>
  <c r="AO39" i="4" s="1"/>
  <c r="AP39" i="4" s="1"/>
  <c r="AQ39" i="4" s="1"/>
  <c r="AR39" i="4" s="1"/>
  <c r="AS39" i="4" s="1"/>
  <c r="AT39" i="4" s="1"/>
  <c r="AU39" i="4" s="1"/>
  <c r="AV39" i="4" s="1"/>
  <c r="AW39" i="4" s="1"/>
  <c r="AX39" i="4" s="1"/>
  <c r="AY39" i="4" s="1"/>
  <c r="AZ39" i="4" s="1"/>
  <c r="BA39" i="4" s="1"/>
  <c r="BB39" i="4" s="1"/>
  <c r="BC39" i="4" s="1"/>
  <c r="BD39" i="4" s="1"/>
  <c r="BE39" i="4" s="1"/>
  <c r="BF39" i="4" s="1"/>
  <c r="BG39" i="4" s="1"/>
  <c r="BH39" i="4" s="1"/>
  <c r="BI39" i="4" s="1"/>
  <c r="BJ39" i="4" s="1"/>
  <c r="BK39" i="4" s="1"/>
  <c r="BL39" i="4" s="1"/>
  <c r="BM39" i="4" s="1"/>
  <c r="BN39" i="4" s="1"/>
  <c r="BO39" i="4" s="1"/>
  <c r="BP39" i="4" s="1"/>
  <c r="BQ39" i="4" s="1"/>
  <c r="BR39" i="4" s="1"/>
  <c r="BS39" i="4" s="1"/>
  <c r="BT39" i="4" s="1"/>
  <c r="BU39" i="4" s="1"/>
  <c r="BV39" i="4" s="1"/>
  <c r="BW39" i="4" s="1"/>
  <c r="BX39" i="4" s="1"/>
  <c r="BY39" i="4" s="1"/>
  <c r="BZ39" i="4" s="1"/>
  <c r="CA39" i="4" s="1"/>
  <c r="CB39" i="4" s="1"/>
  <c r="CC39" i="4" s="1"/>
  <c r="CD39" i="4" s="1"/>
  <c r="CE39" i="4" s="1"/>
  <c r="CF39" i="4" s="1"/>
  <c r="E41" i="4"/>
  <c r="M65" i="4"/>
  <c r="L5" i="90" s="1"/>
  <c r="M98" i="4"/>
  <c r="CF98" i="4"/>
  <c r="CF65" i="4"/>
  <c r="Z65" i="4"/>
  <c r="Z98" i="4"/>
  <c r="K28" i="4" a="1"/>
  <c r="K28" i="4" s="1"/>
  <c r="K26" i="4"/>
  <c r="K27" i="4" a="1"/>
  <c r="K27" i="4" s="1"/>
  <c r="BX28" i="4" a="1"/>
  <c r="BX28" i="4" s="1"/>
  <c r="BX26" i="4"/>
  <c r="BX27" i="4" a="1"/>
  <c r="BX27" i="4" s="1"/>
  <c r="AI28" i="4" a="1"/>
  <c r="AI28" i="4" s="1"/>
  <c r="AI27" i="4" a="1"/>
  <c r="AI27" i="4" s="1"/>
  <c r="AI26" i="4"/>
  <c r="BI28" i="4" a="1"/>
  <c r="BI28" i="4" s="1"/>
  <c r="BI27" i="4" a="1"/>
  <c r="BI27" i="4" s="1"/>
  <c r="BI26" i="4"/>
  <c r="BN28" i="4" a="1"/>
  <c r="BN28" i="4" s="1"/>
  <c r="BN27" i="4" a="1"/>
  <c r="BN27" i="4" s="1"/>
  <c r="BN26" i="4"/>
  <c r="AE28" i="4" a="1"/>
  <c r="AE28" i="4" s="1"/>
  <c r="AE27" i="4" a="1"/>
  <c r="AE27" i="4" s="1"/>
  <c r="AE26" i="4"/>
  <c r="BR65" i="4"/>
  <c r="BR98" i="4"/>
  <c r="AN28" i="4" a="1"/>
  <c r="AN28" i="4" s="1"/>
  <c r="AN26" i="4"/>
  <c r="AN27" i="4" a="1"/>
  <c r="AN27" i="4" s="1"/>
  <c r="AG65" i="4"/>
  <c r="AG98" i="4"/>
  <c r="CD28" i="4" a="1"/>
  <c r="CD28" i="4" s="1"/>
  <c r="CD26" i="4"/>
  <c r="CD27" i="4" a="1"/>
  <c r="CD27" i="4" s="1"/>
  <c r="AQ98" i="4"/>
  <c r="AQ65" i="4"/>
  <c r="BT28" i="4" a="1"/>
  <c r="BT28" i="4" s="1"/>
  <c r="BT27" i="4" a="1"/>
  <c r="BT27" i="4" s="1"/>
  <c r="BT26" i="4"/>
  <c r="X28" i="4" a="1"/>
  <c r="X28" i="4" s="1"/>
  <c r="X27" i="4" a="1"/>
  <c r="X27" i="4" s="1"/>
  <c r="X26" i="4"/>
  <c r="AX28" i="4" a="1"/>
  <c r="AX28" i="4" s="1"/>
  <c r="AX27" i="4" a="1"/>
  <c r="AX27" i="4" s="1"/>
  <c r="AX26" i="4"/>
  <c r="BG28" i="4" a="1"/>
  <c r="BG28" i="4" s="1"/>
  <c r="BG27" i="4" a="1"/>
  <c r="BG27" i="4" s="1"/>
  <c r="BG26" i="4"/>
  <c r="AK28" i="4" a="1"/>
  <c r="AK28" i="4" s="1"/>
  <c r="AK26" i="4"/>
  <c r="AK27" i="4" a="1"/>
  <c r="AK27" i="4" s="1"/>
  <c r="AI65" i="4"/>
  <c r="AI98" i="4"/>
  <c r="AP28" i="4" a="1"/>
  <c r="AP28" i="4" s="1"/>
  <c r="AP27" i="4" a="1"/>
  <c r="AP27" i="4" s="1"/>
  <c r="AP26" i="4"/>
  <c r="BR28" i="4" a="1"/>
  <c r="BR28" i="4" s="1"/>
  <c r="BR27" i="4" a="1"/>
  <c r="BR27" i="4" s="1"/>
  <c r="BR26" i="4"/>
  <c r="AZ65" i="4"/>
  <c r="AZ98" i="4"/>
  <c r="R28" i="4" a="1"/>
  <c r="R28" i="4" s="1"/>
  <c r="R27" i="4" a="1"/>
  <c r="R27" i="4" s="1"/>
  <c r="R26" i="4"/>
  <c r="N65" i="4"/>
  <c r="M5" i="90" s="1"/>
  <c r="N98" i="4"/>
  <c r="BP28" i="4" a="1"/>
  <c r="BP28" i="4" s="1"/>
  <c r="BP27" i="4" a="1"/>
  <c r="BP27" i="4" s="1"/>
  <c r="BP26" i="4"/>
  <c r="E98" i="4"/>
  <c r="E65" i="4"/>
  <c r="D5" i="90" s="1"/>
  <c r="Z28" i="4" a="1"/>
  <c r="Z28" i="4" s="1"/>
  <c r="Z27" i="4" a="1"/>
  <c r="Z27" i="4" s="1"/>
  <c r="Z26" i="4"/>
  <c r="BL28" i="4" a="1"/>
  <c r="BL28" i="4" s="1"/>
  <c r="BL26" i="4"/>
  <c r="BL27" i="4" a="1"/>
  <c r="BL27" i="4" s="1"/>
  <c r="BQ28" i="4" a="1"/>
  <c r="BQ28" i="4" s="1"/>
  <c r="BQ27" i="4" a="1"/>
  <c r="BQ27" i="4" s="1"/>
  <c r="BQ26" i="4"/>
  <c r="AL28" i="4" a="1"/>
  <c r="AL28" i="4" s="1"/>
  <c r="AL27" i="4" a="1"/>
  <c r="AL27" i="4" s="1"/>
  <c r="AL26" i="4"/>
  <c r="S28" i="4" a="1"/>
  <c r="S28" i="4" s="1"/>
  <c r="S27" i="4" a="1"/>
  <c r="S27" i="4" s="1"/>
  <c r="S26" i="4"/>
  <c r="I28" i="4" a="1"/>
  <c r="I28" i="4" s="1"/>
  <c r="I26" i="4"/>
  <c r="I27" i="4" a="1"/>
  <c r="I27" i="4" s="1"/>
  <c r="G28" i="4" a="1"/>
  <c r="G28" i="4" s="1"/>
  <c r="G26" i="4"/>
  <c r="G27" i="4" a="1"/>
  <c r="G27" i="4" s="1"/>
  <c r="AH28" i="4" a="1"/>
  <c r="AH28" i="4" s="1"/>
  <c r="AH26" i="4"/>
  <c r="AH27" i="4" a="1"/>
  <c r="AH27" i="4" s="1"/>
  <c r="U28" i="4" a="1"/>
  <c r="U28" i="4" s="1"/>
  <c r="U27" i="4" a="1"/>
  <c r="U27" i="4" s="1"/>
  <c r="U26" i="4"/>
  <c r="AB28" i="4" a="1"/>
  <c r="AB28" i="4" s="1"/>
  <c r="AB27" i="4" a="1"/>
  <c r="AB27" i="4" s="1"/>
  <c r="AB26" i="4"/>
  <c r="CA28" i="4" a="1"/>
  <c r="CA28" i="4" s="1"/>
  <c r="CA26" i="4"/>
  <c r="CA27" i="4" a="1"/>
  <c r="CA27" i="4" s="1"/>
  <c r="AN98" i="4"/>
  <c r="AN65" i="4"/>
  <c r="AY28" i="4" a="1"/>
  <c r="AY28" i="4" s="1"/>
  <c r="AY27" i="4" a="1"/>
  <c r="AY27" i="4" s="1"/>
  <c r="AY26" i="4"/>
  <c r="AJ98" i="4"/>
  <c r="AJ65" i="4"/>
  <c r="F28" i="4" a="1"/>
  <c r="F28" i="4" s="1"/>
  <c r="F26" i="4"/>
  <c r="F27" i="4" a="1"/>
  <c r="F27" i="4" s="1"/>
  <c r="E28" i="4" a="1"/>
  <c r="E28" i="4" s="1"/>
  <c r="E27" i="4" a="1"/>
  <c r="E27" i="4" s="1"/>
  <c r="E26" i="4"/>
  <c r="J2" i="105" l="1"/>
  <c r="N2" i="105"/>
  <c r="L2" i="105"/>
  <c r="H2" i="105"/>
  <c r="N28" i="4" a="1"/>
  <c r="N28" i="4" s="1"/>
  <c r="Q28" i="4" a="1"/>
  <c r="Q28" i="4" s="1"/>
  <c r="M26" i="4"/>
  <c r="M85" i="4" s="1"/>
  <c r="BU98" i="4"/>
  <c r="E95" i="63"/>
  <c r="E59" i="63" s="1"/>
  <c r="K95" i="63"/>
  <c r="K59" i="63" s="1"/>
  <c r="Q95" i="63"/>
  <c r="Q59" i="63" s="1"/>
  <c r="W95" i="63"/>
  <c r="W59" i="63" s="1"/>
  <c r="AC95" i="63"/>
  <c r="AC59" i="63" s="1"/>
  <c r="AI95" i="63"/>
  <c r="AI59" i="63" s="1"/>
  <c r="AO95" i="63"/>
  <c r="AO59" i="63" s="1"/>
  <c r="AU95" i="63"/>
  <c r="AU59" i="63" s="1"/>
  <c r="BA95" i="63"/>
  <c r="BA59" i="63" s="1"/>
  <c r="BG95" i="63"/>
  <c r="BG59" i="63" s="1"/>
  <c r="BM95" i="63"/>
  <c r="BM59" i="63" s="1"/>
  <c r="BS95" i="63"/>
  <c r="BS59" i="63" s="1"/>
  <c r="BY95" i="63"/>
  <c r="BY59" i="63" s="1"/>
  <c r="CE95" i="63"/>
  <c r="CE59" i="63" s="1"/>
  <c r="BI95" i="63"/>
  <c r="BI59" i="63" s="1"/>
  <c r="BU95" i="63"/>
  <c r="BU59" i="63" s="1"/>
  <c r="AA95" i="63"/>
  <c r="AA59" i="63" s="1"/>
  <c r="BE95" i="63"/>
  <c r="BE59" i="63" s="1"/>
  <c r="BW95" i="63"/>
  <c r="BW59" i="63" s="1"/>
  <c r="BR95" i="63"/>
  <c r="BR59" i="63" s="1"/>
  <c r="F95" i="63"/>
  <c r="F59" i="63" s="1"/>
  <c r="L95" i="63"/>
  <c r="L59" i="63" s="1"/>
  <c r="R95" i="63"/>
  <c r="R59" i="63" s="1"/>
  <c r="X95" i="63"/>
  <c r="X59" i="63" s="1"/>
  <c r="AD95" i="63"/>
  <c r="AD59" i="63" s="1"/>
  <c r="AJ95" i="63"/>
  <c r="AJ59" i="63" s="1"/>
  <c r="AP95" i="63"/>
  <c r="AP59" i="63" s="1"/>
  <c r="AV95" i="63"/>
  <c r="AV59" i="63" s="1"/>
  <c r="BB95" i="63"/>
  <c r="BB59" i="63" s="1"/>
  <c r="BH95" i="63"/>
  <c r="BH59" i="63" s="1"/>
  <c r="BN95" i="63"/>
  <c r="BN59" i="63" s="1"/>
  <c r="BT95" i="63"/>
  <c r="BT59" i="63" s="1"/>
  <c r="BZ95" i="63"/>
  <c r="BZ59" i="63" s="1"/>
  <c r="CF95" i="63"/>
  <c r="CF59" i="63" s="1"/>
  <c r="G95" i="63"/>
  <c r="G59" i="63" s="1"/>
  <c r="M95" i="63"/>
  <c r="M59" i="63" s="1"/>
  <c r="S95" i="63"/>
  <c r="S59" i="63" s="1"/>
  <c r="Y95" i="63"/>
  <c r="Y59" i="63" s="1"/>
  <c r="AE95" i="63"/>
  <c r="AE59" i="63" s="1"/>
  <c r="AK95" i="63"/>
  <c r="AK59" i="63" s="1"/>
  <c r="AQ95" i="63"/>
  <c r="AQ59" i="63" s="1"/>
  <c r="AW95" i="63"/>
  <c r="AW59" i="63" s="1"/>
  <c r="BC95" i="63"/>
  <c r="BC59" i="63" s="1"/>
  <c r="BO95" i="63"/>
  <c r="BO59" i="63" s="1"/>
  <c r="CA95" i="63"/>
  <c r="CA59" i="63" s="1"/>
  <c r="N95" i="63"/>
  <c r="N59" i="63" s="1"/>
  <c r="AF95" i="63"/>
  <c r="AF59" i="63" s="1"/>
  <c r="AR95" i="63"/>
  <c r="AR59" i="63" s="1"/>
  <c r="BD95" i="63"/>
  <c r="BD59" i="63" s="1"/>
  <c r="BJ95" i="63"/>
  <c r="BJ59" i="63" s="1"/>
  <c r="CB95" i="63"/>
  <c r="CB59" i="63" s="1"/>
  <c r="O95" i="63"/>
  <c r="O59" i="63" s="1"/>
  <c r="AS95" i="63"/>
  <c r="AS59" i="63" s="1"/>
  <c r="BK95" i="63"/>
  <c r="BK59" i="63" s="1"/>
  <c r="BF95" i="63"/>
  <c r="BF59" i="63" s="1"/>
  <c r="BP95" i="63"/>
  <c r="BP59" i="63" s="1"/>
  <c r="AM95" i="63"/>
  <c r="AM59" i="63" s="1"/>
  <c r="CC95" i="63"/>
  <c r="CC59" i="63" s="1"/>
  <c r="BX95" i="63"/>
  <c r="BX59" i="63" s="1"/>
  <c r="H95" i="63"/>
  <c r="H59" i="63" s="1"/>
  <c r="T95" i="63"/>
  <c r="T59" i="63" s="1"/>
  <c r="Z95" i="63"/>
  <c r="Z59" i="63" s="1"/>
  <c r="AL95" i="63"/>
  <c r="AL59" i="63" s="1"/>
  <c r="AX95" i="63"/>
  <c r="AX59" i="63" s="1"/>
  <c r="BV95" i="63"/>
  <c r="BV59" i="63" s="1"/>
  <c r="U95" i="63"/>
  <c r="U59" i="63" s="1"/>
  <c r="AY95" i="63"/>
  <c r="AY59" i="63" s="1"/>
  <c r="BQ95" i="63"/>
  <c r="BQ59" i="63" s="1"/>
  <c r="BL95" i="63"/>
  <c r="BL59" i="63" s="1"/>
  <c r="I95" i="63"/>
  <c r="I59" i="63" s="1"/>
  <c r="AG95" i="63"/>
  <c r="AG59" i="63" s="1"/>
  <c r="J95" i="63"/>
  <c r="J59" i="63" s="1"/>
  <c r="P95" i="63"/>
  <c r="P59" i="63" s="1"/>
  <c r="V95" i="63"/>
  <c r="V59" i="63" s="1"/>
  <c r="AB95" i="63"/>
  <c r="AB59" i="63" s="1"/>
  <c r="AH95" i="63"/>
  <c r="AH59" i="63" s="1"/>
  <c r="AN95" i="63"/>
  <c r="AN59" i="63" s="1"/>
  <c r="AT95" i="63"/>
  <c r="AT59" i="63" s="1"/>
  <c r="AZ95" i="63"/>
  <c r="AZ59" i="63" s="1"/>
  <c r="CD95" i="63"/>
  <c r="CD59" i="63" s="1"/>
  <c r="CE62" i="63"/>
  <c r="CF61" i="63"/>
  <c r="CE91" i="63"/>
  <c r="D88" i="63"/>
  <c r="D91" i="63" s="1"/>
  <c r="E11" i="63" s="1"/>
  <c r="R4" i="104" s="1"/>
  <c r="R15" i="104" s="1"/>
  <c r="CF90" i="63"/>
  <c r="D90" i="63" s="1"/>
  <c r="CE63" i="63"/>
  <c r="D60" i="63"/>
  <c r="BL98" i="4"/>
  <c r="BI65" i="4"/>
  <c r="AS65" i="4"/>
  <c r="H65" i="4"/>
  <c r="G5" i="90" s="1"/>
  <c r="AR98" i="4"/>
  <c r="Q27" i="4" a="1"/>
  <c r="Q27" i="4" s="1"/>
  <c r="Q26" i="4"/>
  <c r="Q85" i="4" s="1"/>
  <c r="AO98" i="4"/>
  <c r="CD98" i="4"/>
  <c r="AX65" i="4"/>
  <c r="AM98" i="4"/>
  <c r="CC98" i="4"/>
  <c r="F98" i="4"/>
  <c r="AD98" i="4"/>
  <c r="Y98" i="4"/>
  <c r="AF28" i="4" a="1"/>
  <c r="AF28" i="4" s="1"/>
  <c r="R98" i="4"/>
  <c r="AF27" i="4" a="1"/>
  <c r="AF27" i="4" s="1"/>
  <c r="AF48" i="4" s="1"/>
  <c r="AG28" i="4" a="1"/>
  <c r="AG28" i="4" s="1"/>
  <c r="L65" i="4"/>
  <c r="K5" i="90" s="1"/>
  <c r="O98" i="4"/>
  <c r="X65" i="4"/>
  <c r="M28" i="4" a="1"/>
  <c r="M28" i="4" s="1"/>
  <c r="AG26" i="4"/>
  <c r="AG85" i="4" s="1"/>
  <c r="S98" i="4"/>
  <c r="BK27" i="4" a="1"/>
  <c r="BK27" i="4" s="1"/>
  <c r="BK48" i="4" s="1"/>
  <c r="AP65" i="4"/>
  <c r="BF65" i="4"/>
  <c r="BK26" i="4"/>
  <c r="BK85" i="4" s="1"/>
  <c r="BY26" i="4"/>
  <c r="BY85" i="4" s="1"/>
  <c r="AT65" i="4"/>
  <c r="K98" i="4"/>
  <c r="BB27" i="4" a="1"/>
  <c r="BB27" i="4" s="1"/>
  <c r="BB48" i="4" s="1"/>
  <c r="BB28" i="4" a="1"/>
  <c r="BB28" i="4" s="1"/>
  <c r="AV98" i="4"/>
  <c r="G65" i="4"/>
  <c r="F5" i="90" s="1"/>
  <c r="BS65" i="4"/>
  <c r="M27" i="4" a="1"/>
  <c r="M27" i="4" s="1"/>
  <c r="AL65" i="4"/>
  <c r="E58" i="4"/>
  <c r="F58" i="4" s="1"/>
  <c r="G58" i="4" s="1"/>
  <c r="H58" i="4" s="1"/>
  <c r="I58" i="4" s="1"/>
  <c r="J58" i="4" s="1"/>
  <c r="K58" i="4" s="1"/>
  <c r="L58" i="4" s="1"/>
  <c r="M58" i="4" s="1"/>
  <c r="N58" i="4" s="1"/>
  <c r="O58" i="4" s="1"/>
  <c r="P58" i="4" s="1"/>
  <c r="Q58" i="4" s="1"/>
  <c r="R58" i="4" s="1"/>
  <c r="S58" i="4" s="1"/>
  <c r="T58" i="4" s="1"/>
  <c r="U58" i="4" s="1"/>
  <c r="V58" i="4" s="1"/>
  <c r="W58" i="4" s="1"/>
  <c r="X58" i="4" s="1"/>
  <c r="Y58" i="4" s="1"/>
  <c r="Z58" i="4" s="1"/>
  <c r="AA58" i="4" s="1"/>
  <c r="AB58" i="4" s="1"/>
  <c r="AC58" i="4" s="1"/>
  <c r="AD58" i="4" s="1"/>
  <c r="AE58" i="4" s="1"/>
  <c r="AF58" i="4" s="1"/>
  <c r="AG58" i="4" s="1"/>
  <c r="AH58" i="4" s="1"/>
  <c r="AI58" i="4" s="1"/>
  <c r="AJ58" i="4" s="1"/>
  <c r="AK58" i="4" s="1"/>
  <c r="AL58" i="4" s="1"/>
  <c r="AM58" i="4" s="1"/>
  <c r="AN58" i="4" s="1"/>
  <c r="AO58" i="4" s="1"/>
  <c r="AP58" i="4" s="1"/>
  <c r="AQ58" i="4" s="1"/>
  <c r="AR58" i="4" s="1"/>
  <c r="AS58" i="4" s="1"/>
  <c r="AT58" i="4" s="1"/>
  <c r="AU58" i="4" s="1"/>
  <c r="AV58" i="4" s="1"/>
  <c r="AW58" i="4" s="1"/>
  <c r="AX58" i="4" s="1"/>
  <c r="AY58" i="4" s="1"/>
  <c r="AZ58" i="4" s="1"/>
  <c r="BA58" i="4" s="1"/>
  <c r="BB58" i="4" s="1"/>
  <c r="BC58" i="4" s="1"/>
  <c r="BD58" i="4" s="1"/>
  <c r="BE58" i="4" s="1"/>
  <c r="BF58" i="4" s="1"/>
  <c r="BG58" i="4" s="1"/>
  <c r="BH58" i="4" s="1"/>
  <c r="BI58" i="4" s="1"/>
  <c r="BJ58" i="4" s="1"/>
  <c r="BK58" i="4" s="1"/>
  <c r="BL58" i="4" s="1"/>
  <c r="BM58" i="4" s="1"/>
  <c r="BN58" i="4" s="1"/>
  <c r="BO58" i="4" s="1"/>
  <c r="BP58" i="4" s="1"/>
  <c r="BQ58" i="4" s="1"/>
  <c r="BR58" i="4" s="1"/>
  <c r="BS58" i="4" s="1"/>
  <c r="BT58" i="4" s="1"/>
  <c r="BU58" i="4" s="1"/>
  <c r="BV58" i="4" s="1"/>
  <c r="BW58" i="4" s="1"/>
  <c r="BX58" i="4" s="1"/>
  <c r="BY58" i="4" s="1"/>
  <c r="BZ58" i="4" s="1"/>
  <c r="CA58" i="4" s="1"/>
  <c r="CB58" i="4" s="1"/>
  <c r="CC58" i="4" s="1"/>
  <c r="CD58" i="4" s="1"/>
  <c r="CE58" i="4" s="1"/>
  <c r="CF58" i="4" s="1"/>
  <c r="BY27" i="4" a="1"/>
  <c r="BY27" i="4" s="1"/>
  <c r="BO98" i="4"/>
  <c r="I65" i="4"/>
  <c r="H5" i="90" s="1"/>
  <c r="BX65" i="4"/>
  <c r="CA65" i="4"/>
  <c r="AY65" i="4"/>
  <c r="D18" i="4"/>
  <c r="D26" i="4" s="1"/>
  <c r="N27" i="4" a="1"/>
  <c r="N27" i="4" s="1"/>
  <c r="N26" i="4"/>
  <c r="N85" i="4" s="1"/>
  <c r="G88" i="3"/>
  <c r="D45" i="4"/>
  <c r="U98" i="4"/>
  <c r="BP85" i="4"/>
  <c r="R48" i="4"/>
  <c r="BN48" i="4"/>
  <c r="BI48" i="4"/>
  <c r="AI48" i="4"/>
  <c r="K85" i="4"/>
  <c r="BS85" i="4"/>
  <c r="AO48" i="4"/>
  <c r="BV85" i="4"/>
  <c r="Y85" i="4"/>
  <c r="P48" i="4"/>
  <c r="BD48" i="4"/>
  <c r="AJ85" i="4"/>
  <c r="BA85" i="4"/>
  <c r="AA85" i="4"/>
  <c r="BJ48" i="4"/>
  <c r="AC48" i="4"/>
  <c r="AS48" i="4"/>
  <c r="CB48" i="4"/>
  <c r="J48" i="4"/>
  <c r="AW48" i="4"/>
  <c r="CF48" i="4"/>
  <c r="CA48" i="4"/>
  <c r="U85" i="4"/>
  <c r="G48" i="4"/>
  <c r="S85" i="4"/>
  <c r="BQ85" i="4"/>
  <c r="Z85" i="4"/>
  <c r="BP48" i="4"/>
  <c r="AP85" i="4"/>
  <c r="BG85" i="4"/>
  <c r="X85" i="4"/>
  <c r="AN48" i="4"/>
  <c r="BF85" i="4"/>
  <c r="AZ48" i="4"/>
  <c r="BA48" i="4"/>
  <c r="AA48" i="4"/>
  <c r="AQ48" i="4"/>
  <c r="W85" i="4"/>
  <c r="AT48" i="4"/>
  <c r="AS85" i="4"/>
  <c r="BW48" i="4"/>
  <c r="BC85" i="4"/>
  <c r="BM85" i="4"/>
  <c r="AW85" i="4"/>
  <c r="E85" i="4"/>
  <c r="G85" i="4"/>
  <c r="AP48" i="4"/>
  <c r="BG48" i="4"/>
  <c r="X48" i="4"/>
  <c r="AN85" i="4"/>
  <c r="AE85" i="4"/>
  <c r="AF85" i="4"/>
  <c r="BX48" i="4"/>
  <c r="AG48" i="4"/>
  <c r="BF48" i="4"/>
  <c r="L48" i="4"/>
  <c r="V85" i="4"/>
  <c r="BU85" i="4"/>
  <c r="BE48" i="4"/>
  <c r="BZ85" i="4"/>
  <c r="BO48" i="4"/>
  <c r="BH85" i="4"/>
  <c r="AZ85" i="4"/>
  <c r="T48" i="4"/>
  <c r="AM85" i="4"/>
  <c r="AQ85" i="4"/>
  <c r="O48" i="4"/>
  <c r="W48" i="4"/>
  <c r="AT85" i="4"/>
  <c r="CC48" i="4"/>
  <c r="BW85" i="4"/>
  <c r="H48" i="4"/>
  <c r="BC48" i="4"/>
  <c r="BM48" i="4"/>
  <c r="AY85" i="4"/>
  <c r="AY48" i="4"/>
  <c r="S48" i="4"/>
  <c r="CD48" i="4"/>
  <c r="AE48" i="4"/>
  <c r="BX85" i="4"/>
  <c r="L85" i="4"/>
  <c r="V48" i="4"/>
  <c r="BU48" i="4"/>
  <c r="BE85" i="4"/>
  <c r="BZ48" i="4"/>
  <c r="BO85" i="4"/>
  <c r="BH48" i="4"/>
  <c r="AR48" i="4"/>
  <c r="T85" i="4"/>
  <c r="AM48" i="4"/>
  <c r="O85" i="4"/>
  <c r="CC85" i="4"/>
  <c r="H85" i="4"/>
  <c r="E48" i="4"/>
  <c r="E47" i="4"/>
  <c r="CA85" i="4"/>
  <c r="BQ48" i="4"/>
  <c r="AB85" i="4"/>
  <c r="I48" i="4"/>
  <c r="AL85" i="4"/>
  <c r="BL48" i="4"/>
  <c r="BR85" i="4"/>
  <c r="AK48" i="4"/>
  <c r="AX85" i="4"/>
  <c r="BT85" i="4"/>
  <c r="CD85" i="4"/>
  <c r="E42" i="4"/>
  <c r="CE48" i="4"/>
  <c r="AR85" i="4"/>
  <c r="AD85" i="4"/>
  <c r="AU85" i="4"/>
  <c r="AV48" i="4"/>
  <c r="F85" i="4"/>
  <c r="U48" i="4"/>
  <c r="Z48" i="4"/>
  <c r="AH48" i="4"/>
  <c r="F48" i="4"/>
  <c r="AB48" i="4"/>
  <c r="AH85" i="4"/>
  <c r="I85" i="4"/>
  <c r="AL48" i="4"/>
  <c r="BL85" i="4"/>
  <c r="R85" i="4"/>
  <c r="BR48" i="4"/>
  <c r="AK85" i="4"/>
  <c r="AX48" i="4"/>
  <c r="BT48" i="4"/>
  <c r="BB85" i="4"/>
  <c r="BN85" i="4"/>
  <c r="BI85" i="4"/>
  <c r="AI85" i="4"/>
  <c r="K48" i="4"/>
  <c r="BS48" i="4"/>
  <c r="AO85" i="4"/>
  <c r="BV48" i="4"/>
  <c r="Y48" i="4"/>
  <c r="P85" i="4"/>
  <c r="BD85" i="4"/>
  <c r="AJ48" i="4"/>
  <c r="CE85" i="4"/>
  <c r="BJ85" i="4"/>
  <c r="AC85" i="4"/>
  <c r="AD48" i="4"/>
  <c r="CB85" i="4"/>
  <c r="J85" i="4"/>
  <c r="AU48" i="4"/>
  <c r="AV85" i="4"/>
  <c r="CF85" i="4"/>
  <c r="E12" i="63" l="1"/>
  <c r="AA3" i="90" s="1"/>
  <c r="Z3" i="90"/>
  <c r="CF62" i="63"/>
  <c r="D62" i="63" s="1"/>
  <c r="CE92" i="63"/>
  <c r="CF91" i="63"/>
  <c r="D63" i="63"/>
  <c r="D11" i="63"/>
  <c r="CE64" i="63"/>
  <c r="CF63" i="63"/>
  <c r="D59" i="63"/>
  <c r="M48" i="4"/>
  <c r="N48" i="4"/>
  <c r="Q48" i="4"/>
  <c r="C5" i="90"/>
  <c r="D28" i="4"/>
  <c r="D27" i="4"/>
  <c r="BY48" i="4"/>
  <c r="D65" i="4"/>
  <c r="F41" i="4"/>
  <c r="D85" i="4"/>
  <c r="D86" i="4" s="1"/>
  <c r="E86" i="4"/>
  <c r="E49" i="4"/>
  <c r="CF92" i="63" l="1"/>
  <c r="D92" i="63" s="1"/>
  <c r="E14" i="63" s="1"/>
  <c r="CF64" i="63"/>
  <c r="D64" i="63" s="1"/>
  <c r="D12" i="63"/>
  <c r="D14" i="63"/>
  <c r="D48" i="4"/>
  <c r="C6" i="90"/>
  <c r="F47" i="4"/>
  <c r="F86" i="4"/>
  <c r="G86" i="4" s="1"/>
  <c r="H86" i="4" s="1"/>
  <c r="I86" i="4" s="1"/>
  <c r="J86" i="4" s="1"/>
  <c r="K86" i="4" s="1"/>
  <c r="L86" i="4" s="1"/>
  <c r="M86" i="4" s="1"/>
  <c r="N86" i="4" s="1"/>
  <c r="O86" i="4" s="1"/>
  <c r="P86" i="4" s="1"/>
  <c r="Q86" i="4" s="1"/>
  <c r="R86" i="4" s="1"/>
  <c r="S86" i="4" s="1"/>
  <c r="T86" i="4" s="1"/>
  <c r="U86" i="4" s="1"/>
  <c r="V86" i="4" s="1"/>
  <c r="W86" i="4" s="1"/>
  <c r="X86" i="4" s="1"/>
  <c r="Y86" i="4" s="1"/>
  <c r="Z86" i="4" s="1"/>
  <c r="AA86" i="4" s="1"/>
  <c r="AB86" i="4" s="1"/>
  <c r="AC86" i="4" s="1"/>
  <c r="AD86" i="4" s="1"/>
  <c r="AE86" i="4" s="1"/>
  <c r="AF86" i="4" s="1"/>
  <c r="AG86" i="4" s="1"/>
  <c r="AH86" i="4" s="1"/>
  <c r="AI86" i="4" s="1"/>
  <c r="AJ86" i="4" s="1"/>
  <c r="AK86" i="4" s="1"/>
  <c r="AL86" i="4" s="1"/>
  <c r="AM86" i="4" s="1"/>
  <c r="AN86" i="4" s="1"/>
  <c r="AO86" i="4" s="1"/>
  <c r="AP86" i="4" s="1"/>
  <c r="AQ86" i="4" s="1"/>
  <c r="AR86" i="4" s="1"/>
  <c r="AS86" i="4" s="1"/>
  <c r="AT86" i="4" s="1"/>
  <c r="AU86" i="4" s="1"/>
  <c r="AV86" i="4" s="1"/>
  <c r="AW86" i="4" s="1"/>
  <c r="AX86" i="4" s="1"/>
  <c r="AY86" i="4" s="1"/>
  <c r="AZ86" i="4" s="1"/>
  <c r="BA86" i="4" s="1"/>
  <c r="BB86" i="4" s="1"/>
  <c r="BC86" i="4" s="1"/>
  <c r="BD86" i="4" s="1"/>
  <c r="BE86" i="4" s="1"/>
  <c r="BF86" i="4" s="1"/>
  <c r="BG86" i="4" s="1"/>
  <c r="BH86" i="4" s="1"/>
  <c r="BI86" i="4" s="1"/>
  <c r="BJ86" i="4" s="1"/>
  <c r="BK86" i="4" s="1"/>
  <c r="BL86" i="4" s="1"/>
  <c r="BM86" i="4" s="1"/>
  <c r="BN86" i="4" s="1"/>
  <c r="BO86" i="4" s="1"/>
  <c r="BP86" i="4" s="1"/>
  <c r="BQ86" i="4" s="1"/>
  <c r="BR86" i="4" s="1"/>
  <c r="BS86" i="4" s="1"/>
  <c r="BT86" i="4" s="1"/>
  <c r="BU86" i="4" s="1"/>
  <c r="BV86" i="4" s="1"/>
  <c r="BW86" i="4" s="1"/>
  <c r="BX86" i="4" s="1"/>
  <c r="BY86" i="4" s="1"/>
  <c r="BZ86" i="4" s="1"/>
  <c r="CA86" i="4" s="1"/>
  <c r="CB86" i="4" s="1"/>
  <c r="CC86" i="4" s="1"/>
  <c r="CD86" i="4" s="1"/>
  <c r="CE86" i="4" s="1"/>
  <c r="CF86" i="4" s="1"/>
  <c r="E54" i="4"/>
  <c r="E55" i="4"/>
  <c r="E84" i="4"/>
  <c r="D2" i="90" s="1"/>
  <c r="F42" i="4"/>
  <c r="G41" i="4" l="1"/>
  <c r="G42" i="4" s="1"/>
  <c r="E61" i="4"/>
  <c r="E60" i="4"/>
  <c r="C100" i="4"/>
  <c r="E89" i="4"/>
  <c r="E88" i="4"/>
  <c r="D3" i="90" s="1"/>
  <c r="E56" i="4"/>
  <c r="F49" i="4"/>
  <c r="H41" i="4" l="1"/>
  <c r="H47" i="4" s="1"/>
  <c r="H49" i="4" s="1"/>
  <c r="E62" i="4"/>
  <c r="E90" i="4"/>
  <c r="E91" i="4"/>
  <c r="D7" i="90" s="1"/>
  <c r="AS99" i="4"/>
  <c r="AS87" i="4" s="1"/>
  <c r="Z99" i="4"/>
  <c r="Z87" i="4" s="1"/>
  <c r="K99" i="4"/>
  <c r="K87" i="4" s="1"/>
  <c r="J4" i="90" s="1"/>
  <c r="BV99" i="4"/>
  <c r="BV87" i="4" s="1"/>
  <c r="CF99" i="4"/>
  <c r="CF87" i="4" s="1"/>
  <c r="BN99" i="4"/>
  <c r="BN87" i="4" s="1"/>
  <c r="AI99" i="4"/>
  <c r="AI87" i="4" s="1"/>
  <c r="BD99" i="4"/>
  <c r="BD87" i="4" s="1"/>
  <c r="U99" i="4"/>
  <c r="U87" i="4" s="1"/>
  <c r="T4" i="90" s="1"/>
  <c r="CE99" i="4"/>
  <c r="CE87" i="4" s="1"/>
  <c r="AO99" i="4"/>
  <c r="AO87" i="4" s="1"/>
  <c r="L99" i="4"/>
  <c r="L87" i="4" s="1"/>
  <c r="K4" i="90" s="1"/>
  <c r="BZ99" i="4"/>
  <c r="BZ87" i="4" s="1"/>
  <c r="T99" i="4"/>
  <c r="T87" i="4" s="1"/>
  <c r="S4" i="90" s="1"/>
  <c r="BG99" i="4"/>
  <c r="BG87" i="4" s="1"/>
  <c r="V99" i="4"/>
  <c r="V87" i="4" s="1"/>
  <c r="U4" i="90" s="1"/>
  <c r="I99" i="4"/>
  <c r="I87" i="4" s="1"/>
  <c r="H4" i="90" s="1"/>
  <c r="AX99" i="4"/>
  <c r="AX87" i="4" s="1"/>
  <c r="BR99" i="4"/>
  <c r="BR87" i="4" s="1"/>
  <c r="AC99" i="4"/>
  <c r="AC87" i="4" s="1"/>
  <c r="BB99" i="4"/>
  <c r="BB87" i="4" s="1"/>
  <c r="AV99" i="4"/>
  <c r="AV87" i="4" s="1"/>
  <c r="BH99" i="4"/>
  <c r="BH87" i="4" s="1"/>
  <c r="AM99" i="4"/>
  <c r="AM87" i="4" s="1"/>
  <c r="BF99" i="4"/>
  <c r="BF87" i="4" s="1"/>
  <c r="G99" i="4"/>
  <c r="G87" i="4" s="1"/>
  <c r="F4" i="90" s="1"/>
  <c r="BW99" i="4"/>
  <c r="BW87" i="4" s="1"/>
  <c r="BC99" i="4"/>
  <c r="BC87" i="4" s="1"/>
  <c r="AN99" i="4"/>
  <c r="AN87" i="4" s="1"/>
  <c r="BQ99" i="4"/>
  <c r="BQ87" i="4" s="1"/>
  <c r="AP99" i="4"/>
  <c r="AP87" i="4" s="1"/>
  <c r="BJ99" i="4"/>
  <c r="BJ87" i="4" s="1"/>
  <c r="BY99" i="4"/>
  <c r="BY87" i="4" s="1"/>
  <c r="AQ99" i="4"/>
  <c r="AQ87" i="4" s="1"/>
  <c r="AU99" i="4"/>
  <c r="AU87" i="4" s="1"/>
  <c r="F99" i="4"/>
  <c r="F87" i="4" s="1"/>
  <c r="E4" i="90" s="1"/>
  <c r="X99" i="4"/>
  <c r="X87" i="4" s="1"/>
  <c r="CB99" i="4"/>
  <c r="CB87" i="4" s="1"/>
  <c r="R99" i="4"/>
  <c r="R87" i="4" s="1"/>
  <c r="Q4" i="90" s="1"/>
  <c r="BM99" i="4"/>
  <c r="BM87" i="4" s="1"/>
  <c r="CA99" i="4"/>
  <c r="CA87" i="4" s="1"/>
  <c r="CC99" i="4"/>
  <c r="CC87" i="4" s="1"/>
  <c r="AG99" i="4"/>
  <c r="AG87" i="4" s="1"/>
  <c r="BA99" i="4"/>
  <c r="BA87" i="4" s="1"/>
  <c r="H99" i="4"/>
  <c r="H87" i="4" s="1"/>
  <c r="G4" i="90" s="1"/>
  <c r="CD99" i="4"/>
  <c r="CD87" i="4" s="1"/>
  <c r="J99" i="4"/>
  <c r="J87" i="4" s="1"/>
  <c r="I4" i="90" s="1"/>
  <c r="AJ99" i="4"/>
  <c r="AJ87" i="4" s="1"/>
  <c r="M99" i="4"/>
  <c r="M87" i="4" s="1"/>
  <c r="L4" i="90" s="1"/>
  <c r="AF99" i="4"/>
  <c r="AF87" i="4" s="1"/>
  <c r="AB99" i="4"/>
  <c r="AB87" i="4" s="1"/>
  <c r="AZ99" i="4"/>
  <c r="AZ87" i="4" s="1"/>
  <c r="AD99" i="4"/>
  <c r="AD87" i="4" s="1"/>
  <c r="BO99" i="4"/>
  <c r="BO87" i="4" s="1"/>
  <c r="Y99" i="4"/>
  <c r="Y87" i="4" s="1"/>
  <c r="S99" i="4"/>
  <c r="S87" i="4" s="1"/>
  <c r="R4" i="90" s="1"/>
  <c r="AL99" i="4"/>
  <c r="AL87" i="4" s="1"/>
  <c r="N99" i="4"/>
  <c r="N87" i="4" s="1"/>
  <c r="M4" i="90" s="1"/>
  <c r="BX99" i="4"/>
  <c r="BX87" i="4" s="1"/>
  <c r="O99" i="4"/>
  <c r="O87" i="4" s="1"/>
  <c r="N4" i="90" s="1"/>
  <c r="W99" i="4"/>
  <c r="W87" i="4" s="1"/>
  <c r="BU99" i="4"/>
  <c r="BU87" i="4" s="1"/>
  <c r="AK99" i="4"/>
  <c r="AK87" i="4" s="1"/>
  <c r="AY99" i="4"/>
  <c r="AY87" i="4" s="1"/>
  <c r="BK99" i="4"/>
  <c r="BK87" i="4" s="1"/>
  <c r="BE99" i="4"/>
  <c r="BE87" i="4" s="1"/>
  <c r="BI99" i="4"/>
  <c r="BI87" i="4" s="1"/>
  <c r="AR99" i="4"/>
  <c r="AR87" i="4" s="1"/>
  <c r="BT99" i="4"/>
  <c r="BT87" i="4" s="1"/>
  <c r="AT99" i="4"/>
  <c r="AT87" i="4" s="1"/>
  <c r="AE99" i="4"/>
  <c r="AE87" i="4" s="1"/>
  <c r="BP99" i="4"/>
  <c r="BP87" i="4" s="1"/>
  <c r="P99" i="4"/>
  <c r="P87" i="4" s="1"/>
  <c r="O4" i="90" s="1"/>
  <c r="E99" i="4"/>
  <c r="E87" i="4" s="1"/>
  <c r="D4" i="90" s="1"/>
  <c r="BS99" i="4"/>
  <c r="BS87" i="4" s="1"/>
  <c r="AH99" i="4"/>
  <c r="AH87" i="4" s="1"/>
  <c r="AA99" i="4"/>
  <c r="AA87" i="4" s="1"/>
  <c r="Q99" i="4"/>
  <c r="Q87" i="4" s="1"/>
  <c r="P4" i="90" s="1"/>
  <c r="BL99" i="4"/>
  <c r="BL87" i="4" s="1"/>
  <c r="AW99" i="4"/>
  <c r="AW87" i="4" s="1"/>
  <c r="F54" i="4"/>
  <c r="F55" i="4"/>
  <c r="F56" i="4" s="1"/>
  <c r="F84" i="4"/>
  <c r="E2" i="90" s="1"/>
  <c r="E63" i="4"/>
  <c r="G47" i="4"/>
  <c r="F89" i="4" l="1"/>
  <c r="F90" i="4" s="1"/>
  <c r="D87" i="4"/>
  <c r="AB7" i="90" s="1"/>
  <c r="F60" i="4"/>
  <c r="G49" i="4"/>
  <c r="E64" i="4"/>
  <c r="F61" i="4"/>
  <c r="D13" i="90"/>
  <c r="F88" i="4"/>
  <c r="E3" i="90" s="1"/>
  <c r="E92" i="4"/>
  <c r="H42" i="4"/>
  <c r="H54" i="4"/>
  <c r="H84" i="4"/>
  <c r="G2" i="90" s="1"/>
  <c r="H55" i="4"/>
  <c r="F91" i="4" l="1"/>
  <c r="E7" i="90" s="1"/>
  <c r="H88" i="4"/>
  <c r="G3" i="90" s="1"/>
  <c r="F62" i="4"/>
  <c r="H60" i="4"/>
  <c r="G55" i="4"/>
  <c r="G84" i="4"/>
  <c r="F2" i="90" s="1"/>
  <c r="G54" i="4"/>
  <c r="F63" i="4"/>
  <c r="I41" i="4"/>
  <c r="I42" i="4" s="1"/>
  <c r="F92" i="4" l="1"/>
  <c r="J41" i="4"/>
  <c r="J47" i="4" s="1"/>
  <c r="J49" i="4" s="1"/>
  <c r="G60" i="4"/>
  <c r="G63" i="4" s="1"/>
  <c r="G88" i="4"/>
  <c r="F3" i="90" s="1"/>
  <c r="G89" i="4"/>
  <c r="E13" i="90"/>
  <c r="G61" i="4"/>
  <c r="G56" i="4"/>
  <c r="I47" i="4"/>
  <c r="F64" i="4"/>
  <c r="G64" i="4" l="1"/>
  <c r="H63" i="4"/>
  <c r="G62" i="4"/>
  <c r="H61" i="4"/>
  <c r="H56" i="4"/>
  <c r="G90" i="4"/>
  <c r="H89" i="4"/>
  <c r="I49" i="4"/>
  <c r="J42" i="4"/>
  <c r="G91" i="4"/>
  <c r="F7" i="90" s="1"/>
  <c r="J55" i="4"/>
  <c r="J84" i="4"/>
  <c r="I2" i="90" s="1"/>
  <c r="J54" i="4"/>
  <c r="J88" i="4" l="1"/>
  <c r="I3" i="90" s="1"/>
  <c r="G13" i="90"/>
  <c r="F13" i="90"/>
  <c r="H90" i="4"/>
  <c r="H62" i="4"/>
  <c r="J60" i="4"/>
  <c r="H64" i="4"/>
  <c r="G92" i="4"/>
  <c r="H91" i="4"/>
  <c r="G7" i="90" s="1"/>
  <c r="K41" i="4"/>
  <c r="I54" i="4"/>
  <c r="I55" i="4"/>
  <c r="I84" i="4"/>
  <c r="H2" i="90" s="1"/>
  <c r="I56" i="4" l="1"/>
  <c r="D66" i="4"/>
  <c r="H92" i="4"/>
  <c r="J56" i="4"/>
  <c r="I88" i="4"/>
  <c r="H3" i="90" s="1"/>
  <c r="I60" i="4"/>
  <c r="I61" i="4"/>
  <c r="K47" i="4"/>
  <c r="K42" i="4"/>
  <c r="I89" i="4"/>
  <c r="I91" i="4" l="1"/>
  <c r="H7" i="90" s="1"/>
  <c r="I62" i="4"/>
  <c r="J61" i="4"/>
  <c r="I90" i="4"/>
  <c r="J89" i="4"/>
  <c r="K49" i="4"/>
  <c r="I63" i="4"/>
  <c r="L41" i="4"/>
  <c r="L47" i="4" s="1"/>
  <c r="L49" i="4" s="1"/>
  <c r="I92" i="4" l="1"/>
  <c r="J91" i="4"/>
  <c r="I7" i="90" s="1"/>
  <c r="H13" i="90"/>
  <c r="I13" i="90"/>
  <c r="J90" i="4"/>
  <c r="L42" i="4"/>
  <c r="I64" i="4"/>
  <c r="J63" i="4"/>
  <c r="K84" i="4"/>
  <c r="J2" i="90" s="1"/>
  <c r="K54" i="4"/>
  <c r="K55" i="4"/>
  <c r="J62" i="4"/>
  <c r="L84" i="4"/>
  <c r="K2" i="90" s="1"/>
  <c r="L54" i="4"/>
  <c r="L55" i="4"/>
  <c r="J92" i="4" l="1"/>
  <c r="L88" i="4"/>
  <c r="K3" i="90" s="1"/>
  <c r="K89" i="4"/>
  <c r="K90" i="4" s="1"/>
  <c r="K60" i="4"/>
  <c r="J64" i="4"/>
  <c r="K56" i="4"/>
  <c r="K88" i="4"/>
  <c r="J3" i="90" s="1"/>
  <c r="K61" i="4"/>
  <c r="L60" i="4"/>
  <c r="M41" i="4"/>
  <c r="M47" i="4" s="1"/>
  <c r="M49" i="4" s="1"/>
  <c r="L89" i="4" l="1"/>
  <c r="L90" i="4" s="1"/>
  <c r="K91" i="4"/>
  <c r="J7" i="90" s="1"/>
  <c r="L56" i="4"/>
  <c r="K62" i="4"/>
  <c r="L61" i="4"/>
  <c r="C22" i="90"/>
  <c r="M84" i="4"/>
  <c r="L2" i="90" s="1"/>
  <c r="M54" i="4"/>
  <c r="M55" i="4"/>
  <c r="K63" i="4"/>
  <c r="M42" i="4"/>
  <c r="L91" i="4" l="1"/>
  <c r="K7" i="90" s="1"/>
  <c r="K92" i="4"/>
  <c r="M88" i="4"/>
  <c r="L3" i="90" s="1"/>
  <c r="M89" i="4"/>
  <c r="M90" i="4" s="1"/>
  <c r="N41" i="4"/>
  <c r="N47" i="4" s="1"/>
  <c r="N49" i="4" s="1"/>
  <c r="L62" i="4"/>
  <c r="M61" i="4"/>
  <c r="J13" i="90"/>
  <c r="K13" i="90"/>
  <c r="M60" i="4"/>
  <c r="K64" i="4"/>
  <c r="L63" i="4"/>
  <c r="M56" i="4"/>
  <c r="L92" i="4" l="1"/>
  <c r="L13" i="90"/>
  <c r="M91" i="4"/>
  <c r="L7" i="90" s="1"/>
  <c r="M62" i="4"/>
  <c r="L64" i="4"/>
  <c r="M63" i="4"/>
  <c r="N42" i="4"/>
  <c r="N84" i="4"/>
  <c r="M2" i="90" s="1"/>
  <c r="N55" i="4"/>
  <c r="N56" i="4" s="1"/>
  <c r="N54" i="4"/>
  <c r="N61" i="4" s="1"/>
  <c r="M92" i="4" l="1"/>
  <c r="M64" i="4"/>
  <c r="N62" i="4"/>
  <c r="N88" i="4"/>
  <c r="M3" i="90" s="1"/>
  <c r="N89" i="4"/>
  <c r="O41" i="4"/>
  <c r="O47" i="4" s="1"/>
  <c r="O49" i="4" s="1"/>
  <c r="N60" i="4"/>
  <c r="N91" i="4" l="1"/>
  <c r="M7" i="90" s="1"/>
  <c r="M13" i="90"/>
  <c r="N90" i="4"/>
  <c r="O42" i="4"/>
  <c r="O55" i="4"/>
  <c r="O54" i="4"/>
  <c r="O84" i="4"/>
  <c r="N2" i="90" s="1"/>
  <c r="N63" i="4"/>
  <c r="N92" i="4" l="1"/>
  <c r="O88" i="4"/>
  <c r="N3" i="90" s="1"/>
  <c r="N64" i="4"/>
  <c r="P41" i="4"/>
  <c r="P47" i="4" s="1"/>
  <c r="P49" i="4" s="1"/>
  <c r="O89" i="4"/>
  <c r="O60" i="4"/>
  <c r="O61" i="4"/>
  <c r="O56" i="4"/>
  <c r="O91" i="4" l="1"/>
  <c r="N7" i="90" s="1"/>
  <c r="N13" i="90"/>
  <c r="O90" i="4"/>
  <c r="O62" i="4"/>
  <c r="P42" i="4"/>
  <c r="O63" i="4"/>
  <c r="P84" i="4"/>
  <c r="O2" i="90" s="1"/>
  <c r="P54" i="4"/>
  <c r="P61" i="4" s="1"/>
  <c r="P55" i="4"/>
  <c r="O92" i="4" l="1"/>
  <c r="P88" i="4"/>
  <c r="O3" i="90" s="1"/>
  <c r="P62" i="4"/>
  <c r="Q41" i="4"/>
  <c r="Q47" i="4" s="1"/>
  <c r="Q49" i="4" s="1"/>
  <c r="P60" i="4"/>
  <c r="D13" i="4"/>
  <c r="O64" i="4"/>
  <c r="P89" i="4"/>
  <c r="P56" i="4"/>
  <c r="P91" i="4" l="1"/>
  <c r="O7" i="90" s="1"/>
  <c r="O13" i="90"/>
  <c r="Q54" i="4"/>
  <c r="Q55" i="4"/>
  <c r="Q84" i="4"/>
  <c r="P2" i="90" s="1"/>
  <c r="Q42" i="4"/>
  <c r="P63" i="4"/>
  <c r="P90" i="4"/>
  <c r="P92" i="4" l="1"/>
  <c r="Q88" i="4"/>
  <c r="P3" i="90" s="1"/>
  <c r="Q89" i="4"/>
  <c r="Q90" i="4" s="1"/>
  <c r="R41" i="4"/>
  <c r="R47" i="4" s="1"/>
  <c r="R49" i="4" s="1"/>
  <c r="P64" i="4"/>
  <c r="Q56" i="4"/>
  <c r="Q60" i="4"/>
  <c r="Q61" i="4"/>
  <c r="Q91" i="4" l="1"/>
  <c r="P7" i="90" s="1"/>
  <c r="P13" i="90"/>
  <c r="Q63" i="4"/>
  <c r="Q62" i="4"/>
  <c r="R42" i="4"/>
  <c r="R84" i="4"/>
  <c r="Q2" i="90" s="1"/>
  <c r="R54" i="4"/>
  <c r="R61" i="4" s="1"/>
  <c r="R55" i="4"/>
  <c r="R56" i="4" s="1"/>
  <c r="Q92" i="4" l="1"/>
  <c r="Q64" i="4"/>
  <c r="R62" i="4"/>
  <c r="R88" i="4"/>
  <c r="Q3" i="90" s="1"/>
  <c r="R89" i="4"/>
  <c r="R60" i="4"/>
  <c r="S41" i="4"/>
  <c r="S47" i="4" s="1"/>
  <c r="S49" i="4" s="1"/>
  <c r="R91" i="4" l="1"/>
  <c r="Q7" i="90" s="1"/>
  <c r="Q13" i="90"/>
  <c r="S84" i="4"/>
  <c r="R2" i="90" s="1"/>
  <c r="S54" i="4"/>
  <c r="S55" i="4"/>
  <c r="R63" i="4"/>
  <c r="R90" i="4"/>
  <c r="S42" i="4"/>
  <c r="R92" i="4" l="1"/>
  <c r="S88" i="4"/>
  <c r="R3" i="90" s="1"/>
  <c r="S89" i="4"/>
  <c r="S90" i="4" s="1"/>
  <c r="R64" i="4"/>
  <c r="S60" i="4"/>
  <c r="S61" i="4"/>
  <c r="S56" i="4"/>
  <c r="T41" i="4"/>
  <c r="T47" i="4" s="1"/>
  <c r="T49" i="4" s="1"/>
  <c r="S91" i="4" l="1"/>
  <c r="R7" i="90" s="1"/>
  <c r="R13" i="90"/>
  <c r="T42" i="4"/>
  <c r="T54" i="4"/>
  <c r="T55" i="4"/>
  <c r="T56" i="4" s="1"/>
  <c r="T84" i="4"/>
  <c r="S2" i="90" s="1"/>
  <c r="S62" i="4"/>
  <c r="S63" i="4"/>
  <c r="S92" i="4" l="1"/>
  <c r="S64" i="4"/>
  <c r="T88" i="4"/>
  <c r="S3" i="90" s="1"/>
  <c r="T89" i="4"/>
  <c r="T60" i="4"/>
  <c r="T61" i="4"/>
  <c r="U41" i="4"/>
  <c r="U47" i="4" s="1"/>
  <c r="U49" i="4" s="1"/>
  <c r="T91" i="4" l="1"/>
  <c r="S7" i="90" s="1"/>
  <c r="S13" i="90"/>
  <c r="T63" i="4"/>
  <c r="U54" i="4"/>
  <c r="U61" i="4" s="1"/>
  <c r="U84" i="4"/>
  <c r="T2" i="90" s="1"/>
  <c r="U55" i="4"/>
  <c r="U42" i="4"/>
  <c r="T90" i="4"/>
  <c r="T62" i="4"/>
  <c r="T92" i="4" l="1"/>
  <c r="U88" i="4"/>
  <c r="T3" i="90" s="1"/>
  <c r="T64" i="4"/>
  <c r="V41" i="4"/>
  <c r="V47" i="4" s="1"/>
  <c r="V49" i="4" s="1"/>
  <c r="U62" i="4"/>
  <c r="U56" i="4"/>
  <c r="U89" i="4"/>
  <c r="U60" i="4"/>
  <c r="U91" i="4" l="1"/>
  <c r="T7" i="90" s="1"/>
  <c r="T13" i="90"/>
  <c r="V42" i="4"/>
  <c r="W41" i="4" s="1"/>
  <c r="W47" i="4" s="1"/>
  <c r="W49" i="4" s="1"/>
  <c r="U63" i="4"/>
  <c r="U90" i="4"/>
  <c r="V54" i="4"/>
  <c r="V84" i="4"/>
  <c r="U2" i="90" s="1"/>
  <c r="V55" i="4"/>
  <c r="V56" i="4" s="1"/>
  <c r="U92" i="4" l="1"/>
  <c r="V88" i="4"/>
  <c r="U3" i="90" s="1"/>
  <c r="C2" i="90"/>
  <c r="W54" i="4"/>
  <c r="W60" i="4" s="1"/>
  <c r="W84" i="4"/>
  <c r="W88" i="4" s="1"/>
  <c r="W55" i="4"/>
  <c r="V89" i="4"/>
  <c r="V60" i="4"/>
  <c r="V61" i="4"/>
  <c r="U64" i="4"/>
  <c r="W42" i="4"/>
  <c r="V91" i="4" l="1"/>
  <c r="C3" i="90"/>
  <c r="C13" i="90" s="1"/>
  <c r="V62" i="4"/>
  <c r="W61" i="4"/>
  <c r="X41" i="4"/>
  <c r="X47" i="4" s="1"/>
  <c r="X49" i="4" s="1"/>
  <c r="V90" i="4"/>
  <c r="W89" i="4"/>
  <c r="V63" i="4"/>
  <c r="W56" i="4"/>
  <c r="U7" i="90" l="1"/>
  <c r="C7" i="90" s="1"/>
  <c r="V92" i="4"/>
  <c r="U13" i="90"/>
  <c r="W91" i="4"/>
  <c r="W90" i="4"/>
  <c r="X42" i="4"/>
  <c r="W62" i="4"/>
  <c r="X55" i="4"/>
  <c r="X56" i="4" s="1"/>
  <c r="X84" i="4"/>
  <c r="X88" i="4" s="1"/>
  <c r="X54" i="4"/>
  <c r="X60" i="4" s="1"/>
  <c r="V64" i="4"/>
  <c r="W63" i="4"/>
  <c r="W92" i="4" l="1"/>
  <c r="X91" i="4"/>
  <c r="X61" i="4"/>
  <c r="X62" i="4" s="1"/>
  <c r="X89" i="4"/>
  <c r="X90" i="4" s="1"/>
  <c r="W64" i="4"/>
  <c r="X63" i="4"/>
  <c r="Y41" i="4"/>
  <c r="Y47" i="4" s="1"/>
  <c r="Y49" i="4" s="1"/>
  <c r="X92" i="4" l="1"/>
  <c r="Y42" i="4"/>
  <c r="X64" i="4"/>
  <c r="Y84" i="4"/>
  <c r="Y55" i="4"/>
  <c r="Y54" i="4"/>
  <c r="Y56" i="4" l="1"/>
  <c r="Y60" i="4"/>
  <c r="Y63" i="4" s="1"/>
  <c r="Y61" i="4"/>
  <c r="Y88" i="4"/>
  <c r="Y91" i="4" s="1"/>
  <c r="Y89" i="4"/>
  <c r="Z41" i="4"/>
  <c r="Z47" i="4" s="1"/>
  <c r="Z49" i="4" s="1"/>
  <c r="Y64" i="4" l="1"/>
  <c r="Y90" i="4"/>
  <c r="Y92" i="4"/>
  <c r="Y62" i="4"/>
  <c r="Z42" i="4"/>
  <c r="Z55" i="4"/>
  <c r="Z84" i="4"/>
  <c r="Z88" i="4" s="1"/>
  <c r="Z91" i="4" s="1"/>
  <c r="Z54" i="4"/>
  <c r="Z60" i="4" s="1"/>
  <c r="Z63" i="4" s="1"/>
  <c r="Z61" i="4" l="1"/>
  <c r="Z62" i="4" s="1"/>
  <c r="Z92" i="4"/>
  <c r="Z56" i="4"/>
  <c r="Z64" i="4"/>
  <c r="Z89" i="4"/>
  <c r="AA41" i="4"/>
  <c r="AA47" i="4" s="1"/>
  <c r="AA49" i="4" s="1"/>
  <c r="AA42" i="4" l="1"/>
  <c r="AA84" i="4"/>
  <c r="AA88" i="4" s="1"/>
  <c r="AA91" i="4" s="1"/>
  <c r="AA54" i="4"/>
  <c r="AA55" i="4"/>
  <c r="Z90" i="4"/>
  <c r="AA60" i="4" l="1"/>
  <c r="AA63" i="4" s="1"/>
  <c r="AA61" i="4"/>
  <c r="AA92" i="4"/>
  <c r="AA56" i="4"/>
  <c r="AA89" i="4"/>
  <c r="AB41" i="4"/>
  <c r="AB47" i="4" s="1"/>
  <c r="AB49" i="4" s="1"/>
  <c r="AB55" i="4" l="1"/>
  <c r="AB56" i="4" s="1"/>
  <c r="AB54" i="4"/>
  <c r="AB60" i="4" s="1"/>
  <c r="AB63" i="4" s="1"/>
  <c r="AB84" i="4"/>
  <c r="AB88" i="4" s="1"/>
  <c r="AB91" i="4" s="1"/>
  <c r="AB42" i="4"/>
  <c r="AA62" i="4"/>
  <c r="AA64" i="4"/>
  <c r="AA90" i="4"/>
  <c r="AB89" i="4" l="1"/>
  <c r="AB90" i="4" s="1"/>
  <c r="AB92" i="4"/>
  <c r="AC41" i="4"/>
  <c r="AC47" i="4" s="1"/>
  <c r="AC49" i="4" s="1"/>
  <c r="AB64" i="4"/>
  <c r="AB61" i="4"/>
  <c r="AC42" i="4" l="1"/>
  <c r="AC84" i="4"/>
  <c r="AC54" i="4"/>
  <c r="AC60" i="4" s="1"/>
  <c r="AC63" i="4" s="1"/>
  <c r="AC55" i="4"/>
  <c r="AB62" i="4"/>
  <c r="AC61" i="4" l="1"/>
  <c r="AC62" i="4" s="1"/>
  <c r="AC56" i="4"/>
  <c r="AC88" i="4"/>
  <c r="AC91" i="4" s="1"/>
  <c r="AC89" i="4"/>
  <c r="AC64" i="4"/>
  <c r="AD41" i="4"/>
  <c r="AD47" i="4" s="1"/>
  <c r="AD49" i="4" s="1"/>
  <c r="AC92" i="4" l="1"/>
  <c r="AD42" i="4"/>
  <c r="AD55" i="4"/>
  <c r="AD54" i="4"/>
  <c r="AD84" i="4"/>
  <c r="AD88" i="4" s="1"/>
  <c r="AD91" i="4" s="1"/>
  <c r="AC90" i="4"/>
  <c r="AD92" i="4" l="1"/>
  <c r="AD60" i="4"/>
  <c r="AD63" i="4" s="1"/>
  <c r="AD61" i="4"/>
  <c r="AD89" i="4"/>
  <c r="AE41" i="4"/>
  <c r="AE47" i="4" s="1"/>
  <c r="AE49" i="4" s="1"/>
  <c r="AD56" i="4"/>
  <c r="AE42" i="4" l="1"/>
  <c r="AE55" i="4"/>
  <c r="AE56" i="4" s="1"/>
  <c r="AE84" i="4"/>
  <c r="AE88" i="4" s="1"/>
  <c r="AE91" i="4" s="1"/>
  <c r="AE54" i="4"/>
  <c r="AE60" i="4" s="1"/>
  <c r="AE63" i="4" s="1"/>
  <c r="AD90" i="4"/>
  <c r="AD62" i="4"/>
  <c r="AD64" i="4"/>
  <c r="AE89" i="4" l="1"/>
  <c r="AE90" i="4" s="1"/>
  <c r="AF41" i="4"/>
  <c r="AF47" i="4" s="1"/>
  <c r="AF49" i="4" s="1"/>
  <c r="AE64" i="4"/>
  <c r="AE92" i="4"/>
  <c r="AE61" i="4"/>
  <c r="AF55" i="4" l="1"/>
  <c r="AF54" i="4"/>
  <c r="AF60" i="4" s="1"/>
  <c r="AF63" i="4" s="1"/>
  <c r="AF84" i="4"/>
  <c r="AF42" i="4"/>
  <c r="AE62" i="4"/>
  <c r="AF61" i="4" l="1"/>
  <c r="AF62" i="4" s="1"/>
  <c r="AG41" i="4"/>
  <c r="AG47" i="4" s="1"/>
  <c r="AG49" i="4" s="1"/>
  <c r="AF64" i="4"/>
  <c r="AF88" i="4"/>
  <c r="AF91" i="4" s="1"/>
  <c r="AF89" i="4"/>
  <c r="AF56" i="4"/>
  <c r="AF92" i="4" l="1"/>
  <c r="AF90" i="4"/>
  <c r="AG42" i="4"/>
  <c r="AG55" i="4"/>
  <c r="AG56" i="4" s="1"/>
  <c r="AG84" i="4"/>
  <c r="AG88" i="4" s="1"/>
  <c r="AG91" i="4" s="1"/>
  <c r="AG54" i="4"/>
  <c r="AG89" i="4" l="1"/>
  <c r="AG90" i="4" s="1"/>
  <c r="AG92" i="4"/>
  <c r="AH41" i="4"/>
  <c r="AH47" i="4" s="1"/>
  <c r="AH49" i="4" s="1"/>
  <c r="AG60" i="4"/>
  <c r="AG63" i="4" s="1"/>
  <c r="AG61" i="4"/>
  <c r="AH84" i="4" l="1"/>
  <c r="AH54" i="4"/>
  <c r="AH60" i="4" s="1"/>
  <c r="AH63" i="4" s="1"/>
  <c r="AH55" i="4"/>
  <c r="AH42" i="4"/>
  <c r="AG62" i="4"/>
  <c r="AG64" i="4"/>
  <c r="AH61" i="4" l="1"/>
  <c r="AH62" i="4" s="1"/>
  <c r="AH64" i="4"/>
  <c r="AI41" i="4"/>
  <c r="AI47" i="4" s="1"/>
  <c r="AI49" i="4" s="1"/>
  <c r="AH56" i="4"/>
  <c r="AH88" i="4"/>
  <c r="AH91" i="4" s="1"/>
  <c r="AH89" i="4"/>
  <c r="AH90" i="4" l="1"/>
  <c r="AI84" i="4"/>
  <c r="AI88" i="4" s="1"/>
  <c r="AI91" i="4" s="1"/>
  <c r="AI54" i="4"/>
  <c r="AI55" i="4"/>
  <c r="AH92" i="4"/>
  <c r="AI42" i="4"/>
  <c r="AI92" i="4" l="1"/>
  <c r="AI60" i="4"/>
  <c r="AI63" i="4" s="1"/>
  <c r="AI61" i="4"/>
  <c r="AJ41" i="4"/>
  <c r="AJ47" i="4" s="1"/>
  <c r="AJ49" i="4" s="1"/>
  <c r="AI56" i="4"/>
  <c r="AI89" i="4"/>
  <c r="AI62" i="4" l="1"/>
  <c r="AJ55" i="4"/>
  <c r="AJ54" i="4"/>
  <c r="AJ60" i="4" s="1"/>
  <c r="AJ63" i="4" s="1"/>
  <c r="AJ84" i="4"/>
  <c r="AJ88" i="4" s="1"/>
  <c r="AJ91" i="4" s="1"/>
  <c r="AI64" i="4"/>
  <c r="AI90" i="4"/>
  <c r="AJ42" i="4"/>
  <c r="AJ64" i="4" l="1"/>
  <c r="AK41" i="4"/>
  <c r="AK47" i="4" s="1"/>
  <c r="AK49" i="4" s="1"/>
  <c r="AJ92" i="4"/>
  <c r="AJ89" i="4"/>
  <c r="AJ56" i="4"/>
  <c r="AJ61" i="4"/>
  <c r="AJ62" i="4" l="1"/>
  <c r="AK42" i="4"/>
  <c r="AK54" i="4"/>
  <c r="AK60" i="4" s="1"/>
  <c r="AK63" i="4" s="1"/>
  <c r="AK55" i="4"/>
  <c r="AK84" i="4"/>
  <c r="AK88" i="4" s="1"/>
  <c r="AK91" i="4" s="1"/>
  <c r="AJ90" i="4"/>
  <c r="AK89" i="4" l="1"/>
  <c r="AK90" i="4" s="1"/>
  <c r="AK56" i="4"/>
  <c r="AK61" i="4"/>
  <c r="AK64" i="4"/>
  <c r="AL41" i="4"/>
  <c r="AL47" i="4" s="1"/>
  <c r="AL49" i="4" s="1"/>
  <c r="AK92" i="4"/>
  <c r="AL42" i="4" l="1"/>
  <c r="AK62" i="4"/>
  <c r="AL55" i="4"/>
  <c r="AL84" i="4"/>
  <c r="AL54" i="4"/>
  <c r="AL60" i="4" s="1"/>
  <c r="AL63" i="4" s="1"/>
  <c r="AL61" i="4" l="1"/>
  <c r="AL62" i="4" s="1"/>
  <c r="AL88" i="4"/>
  <c r="AL91" i="4" s="1"/>
  <c r="AL89" i="4"/>
  <c r="AL56" i="4"/>
  <c r="AL64" i="4"/>
  <c r="AM41" i="4"/>
  <c r="AM47" i="4" s="1"/>
  <c r="AM49" i="4" s="1"/>
  <c r="AM42" i="4" l="1"/>
  <c r="AM84" i="4"/>
  <c r="AM88" i="4" s="1"/>
  <c r="AM91" i="4" s="1"/>
  <c r="AM54" i="4"/>
  <c r="AM55" i="4"/>
  <c r="AM56" i="4" s="1"/>
  <c r="AL90" i="4"/>
  <c r="AL92" i="4"/>
  <c r="AM92" i="4" l="1"/>
  <c r="AM60" i="4"/>
  <c r="AM63" i="4" s="1"/>
  <c r="AM61" i="4"/>
  <c r="AM89" i="4"/>
  <c r="AN41" i="4"/>
  <c r="AN47" i="4" s="1"/>
  <c r="AN49" i="4" s="1"/>
  <c r="AM64" i="4" l="1"/>
  <c r="AM62" i="4"/>
  <c r="AN42" i="4"/>
  <c r="AN54" i="4"/>
  <c r="AN60" i="4" s="1"/>
  <c r="AN63" i="4" s="1"/>
  <c r="AN84" i="4"/>
  <c r="AN88" i="4" s="1"/>
  <c r="AN91" i="4" s="1"/>
  <c r="AN55" i="4"/>
  <c r="AM90" i="4"/>
  <c r="AN89" i="4" l="1"/>
  <c r="AN90" i="4" s="1"/>
  <c r="AN64" i="4"/>
  <c r="AO41" i="4"/>
  <c r="AO47" i="4" s="1"/>
  <c r="AO49" i="4" s="1"/>
  <c r="AN61" i="4"/>
  <c r="AN56" i="4"/>
  <c r="AN92" i="4"/>
  <c r="AO42" i="4" l="1"/>
  <c r="AO54" i="4"/>
  <c r="AO60" i="4" s="1"/>
  <c r="AO63" i="4" s="1"/>
  <c r="AO55" i="4"/>
  <c r="AO84" i="4"/>
  <c r="AN62" i="4"/>
  <c r="AO56" i="4" l="1"/>
  <c r="AO88" i="4"/>
  <c r="AO91" i="4" s="1"/>
  <c r="AO89" i="4"/>
  <c r="AO64" i="4"/>
  <c r="AO61" i="4"/>
  <c r="AP41" i="4"/>
  <c r="AP47" i="4" s="1"/>
  <c r="AP49" i="4" s="1"/>
  <c r="AP84" i="4" l="1"/>
  <c r="AP88" i="4" s="1"/>
  <c r="AP91" i="4" s="1"/>
  <c r="AP54" i="4"/>
  <c r="AP60" i="4" s="1"/>
  <c r="AP63" i="4" s="1"/>
  <c r="AP55" i="4"/>
  <c r="AP56" i="4" s="1"/>
  <c r="AO90" i="4"/>
  <c r="AP42" i="4"/>
  <c r="AO92" i="4"/>
  <c r="AO62" i="4"/>
  <c r="AP61" i="4" l="1"/>
  <c r="AP62" i="4" s="1"/>
  <c r="AP89" i="4"/>
  <c r="AP90" i="4" s="1"/>
  <c r="AQ41" i="4"/>
  <c r="AQ47" i="4" s="1"/>
  <c r="AQ49" i="4" s="1"/>
  <c r="AP64" i="4"/>
  <c r="AP92" i="4"/>
  <c r="AQ42" i="4" l="1"/>
  <c r="AQ54" i="4"/>
  <c r="AQ84" i="4"/>
  <c r="AQ55" i="4"/>
  <c r="AQ56" i="4" l="1"/>
  <c r="AQ88" i="4"/>
  <c r="AQ91" i="4" s="1"/>
  <c r="AQ89" i="4"/>
  <c r="AQ60" i="4"/>
  <c r="AQ63" i="4" s="1"/>
  <c r="AQ61" i="4"/>
  <c r="AR41" i="4"/>
  <c r="AR47" i="4" s="1"/>
  <c r="AR49" i="4" s="1"/>
  <c r="AQ62" i="4" l="1"/>
  <c r="AQ64" i="4"/>
  <c r="AQ90" i="4"/>
  <c r="AQ92" i="4"/>
  <c r="AR42" i="4"/>
  <c r="AR54" i="4"/>
  <c r="AR60" i="4" s="1"/>
  <c r="AR63" i="4" s="1"/>
  <c r="AR55" i="4"/>
  <c r="AR84" i="4"/>
  <c r="AR88" i="4" s="1"/>
  <c r="AR91" i="4" s="1"/>
  <c r="AR89" i="4" l="1"/>
  <c r="AR90" i="4" s="1"/>
  <c r="AR64" i="4"/>
  <c r="AR56" i="4"/>
  <c r="AS41" i="4"/>
  <c r="AS47" i="4" s="1"/>
  <c r="AS49" i="4" s="1"/>
  <c r="AR92" i="4"/>
  <c r="AR61" i="4"/>
  <c r="AR62" i="4" l="1"/>
  <c r="AS42" i="4"/>
  <c r="AS54" i="4"/>
  <c r="AS60" i="4" s="1"/>
  <c r="AS63" i="4" s="1"/>
  <c r="AS84" i="4"/>
  <c r="AS55" i="4"/>
  <c r="AS88" i="4" l="1"/>
  <c r="AS91" i="4" s="1"/>
  <c r="AS89" i="4"/>
  <c r="AS64" i="4"/>
  <c r="AT41" i="4"/>
  <c r="AT47" i="4" s="1"/>
  <c r="AT49" i="4" s="1"/>
  <c r="AS61" i="4"/>
  <c r="AS56" i="4"/>
  <c r="AT54" i="4" l="1"/>
  <c r="AT60" i="4" s="1"/>
  <c r="AT63" i="4" s="1"/>
  <c r="AT84" i="4"/>
  <c r="AT88" i="4" s="1"/>
  <c r="AT91" i="4" s="1"/>
  <c r="AT55" i="4"/>
  <c r="AT56" i="4" s="1"/>
  <c r="AT42" i="4"/>
  <c r="AS90" i="4"/>
  <c r="AS62" i="4"/>
  <c r="AS92" i="4"/>
  <c r="AT89" i="4" l="1"/>
  <c r="AT90" i="4" s="1"/>
  <c r="AT64" i="4"/>
  <c r="AU41" i="4"/>
  <c r="AU47" i="4" s="1"/>
  <c r="AU49" i="4" s="1"/>
  <c r="AT61" i="4"/>
  <c r="AT92" i="4"/>
  <c r="AU55" i="4" l="1"/>
  <c r="AU54" i="4"/>
  <c r="AU60" i="4" s="1"/>
  <c r="AU63" i="4" s="1"/>
  <c r="AU84" i="4"/>
  <c r="AT62" i="4"/>
  <c r="AU42" i="4"/>
  <c r="AU61" i="4" l="1"/>
  <c r="AU62" i="4" s="1"/>
  <c r="AU64" i="4"/>
  <c r="AV41" i="4"/>
  <c r="AV47" i="4" s="1"/>
  <c r="AV49" i="4" s="1"/>
  <c r="AU88" i="4"/>
  <c r="AU91" i="4" s="1"/>
  <c r="AU89" i="4"/>
  <c r="AU56" i="4"/>
  <c r="AV42" i="4" l="1"/>
  <c r="AW41" i="4" s="1"/>
  <c r="AW47" i="4" s="1"/>
  <c r="AW49" i="4" s="1"/>
  <c r="AV54" i="4"/>
  <c r="AV55" i="4"/>
  <c r="AV84" i="4"/>
  <c r="AV88" i="4" s="1"/>
  <c r="AV91" i="4" s="1"/>
  <c r="AU90" i="4"/>
  <c r="AU92" i="4"/>
  <c r="AV92" i="4" l="1"/>
  <c r="AW54" i="4"/>
  <c r="AW60" i="4" s="1"/>
  <c r="AW84" i="4"/>
  <c r="AW88" i="4" s="1"/>
  <c r="AW91" i="4" s="1"/>
  <c r="AW55" i="4"/>
  <c r="AV60" i="4"/>
  <c r="AV63" i="4" s="1"/>
  <c r="AV61" i="4"/>
  <c r="AW42" i="4"/>
  <c r="AV89" i="4"/>
  <c r="AV56" i="4"/>
  <c r="AW56" i="4" l="1"/>
  <c r="AW92" i="4"/>
  <c r="AV62" i="4"/>
  <c r="AW61" i="4"/>
  <c r="AV90" i="4"/>
  <c r="AW89" i="4"/>
  <c r="AX41" i="4"/>
  <c r="AX47" i="4" s="1"/>
  <c r="AX49" i="4" s="1"/>
  <c r="AW63" i="4"/>
  <c r="AV64" i="4"/>
  <c r="AW62" i="4" l="1"/>
  <c r="AW64" i="4"/>
  <c r="AX42" i="4"/>
  <c r="AW90" i="4"/>
  <c r="AX84" i="4"/>
  <c r="AX88" i="4" s="1"/>
  <c r="AX91" i="4" s="1"/>
  <c r="AX54" i="4"/>
  <c r="AX60" i="4" s="1"/>
  <c r="AX63" i="4" s="1"/>
  <c r="AX55" i="4"/>
  <c r="AX89" i="4" l="1"/>
  <c r="AX90" i="4" s="1"/>
  <c r="AY41" i="4"/>
  <c r="AY47" i="4" s="1"/>
  <c r="AY49" i="4" s="1"/>
  <c r="AX92" i="4"/>
  <c r="AX56" i="4"/>
  <c r="AX64" i="4"/>
  <c r="AX61" i="4"/>
  <c r="AX62" i="4" l="1"/>
  <c r="AY42" i="4"/>
  <c r="AY55" i="4"/>
  <c r="AY84" i="4"/>
  <c r="AY54" i="4"/>
  <c r="AY60" i="4" s="1"/>
  <c r="AY63" i="4" s="1"/>
  <c r="AY64" i="4" l="1"/>
  <c r="AY88" i="4"/>
  <c r="AY91" i="4" s="1"/>
  <c r="AY89" i="4"/>
  <c r="AY61" i="4"/>
  <c r="AZ41" i="4"/>
  <c r="AZ47" i="4" s="1"/>
  <c r="AZ49" i="4" s="1"/>
  <c r="AY56" i="4"/>
  <c r="AY62" i="4" l="1"/>
  <c r="AY90" i="4"/>
  <c r="AY92" i="4"/>
  <c r="AZ42" i="4"/>
  <c r="AZ54" i="4"/>
  <c r="AZ60" i="4" s="1"/>
  <c r="AZ63" i="4" s="1"/>
  <c r="AZ84" i="4"/>
  <c r="AZ88" i="4" s="1"/>
  <c r="AZ91" i="4" s="1"/>
  <c r="AZ55" i="4"/>
  <c r="AZ92" i="4" l="1"/>
  <c r="BA41" i="4"/>
  <c r="BA47" i="4" s="1"/>
  <c r="BA49" i="4" s="1"/>
  <c r="AZ89" i="4"/>
  <c r="AZ64" i="4"/>
  <c r="AZ61" i="4"/>
  <c r="AZ56" i="4"/>
  <c r="BA42" i="4" l="1"/>
  <c r="AZ90" i="4"/>
  <c r="AZ62" i="4"/>
  <c r="BA84" i="4"/>
  <c r="BA88" i="4" s="1"/>
  <c r="BA91" i="4" s="1"/>
  <c r="BA55" i="4"/>
  <c r="BA56" i="4" s="1"/>
  <c r="BA54" i="4"/>
  <c r="BA60" i="4" s="1"/>
  <c r="BA63" i="4" s="1"/>
  <c r="BA89" i="4" l="1"/>
  <c r="BA90" i="4" s="1"/>
  <c r="BA61" i="4"/>
  <c r="BA62" i="4" s="1"/>
  <c r="BA64" i="4"/>
  <c r="BA92" i="4"/>
  <c r="BB41" i="4"/>
  <c r="BB47" i="4" s="1"/>
  <c r="BB49" i="4" s="1"/>
  <c r="BB42" i="4" l="1"/>
  <c r="BB54" i="4"/>
  <c r="BB84" i="4"/>
  <c r="BB55" i="4"/>
  <c r="BB56" i="4" l="1"/>
  <c r="BB88" i="4"/>
  <c r="BB91" i="4" s="1"/>
  <c r="BB89" i="4"/>
  <c r="BB60" i="4"/>
  <c r="BB63" i="4" s="1"/>
  <c r="BB61" i="4"/>
  <c r="BC41" i="4"/>
  <c r="BC47" i="4" s="1"/>
  <c r="BC49" i="4" s="1"/>
  <c r="BB90" i="4" l="1"/>
  <c r="BB62" i="4"/>
  <c r="BB64" i="4"/>
  <c r="BB92" i="4"/>
  <c r="BC42" i="4"/>
  <c r="BC54" i="4"/>
  <c r="BC60" i="4" s="1"/>
  <c r="BC63" i="4" s="1"/>
  <c r="BC55" i="4"/>
  <c r="BC84" i="4"/>
  <c r="BC88" i="4" s="1"/>
  <c r="BC91" i="4" s="1"/>
  <c r="BC89" i="4" l="1"/>
  <c r="BC90" i="4" s="1"/>
  <c r="BC92" i="4"/>
  <c r="BC64" i="4"/>
  <c r="BC56" i="4"/>
  <c r="BC61" i="4"/>
  <c r="BD41" i="4"/>
  <c r="BD47" i="4" s="1"/>
  <c r="BD49" i="4" s="1"/>
  <c r="BD42" i="4" l="1"/>
  <c r="BE41" i="4" s="1"/>
  <c r="BE47" i="4" s="1"/>
  <c r="BE49" i="4" s="1"/>
  <c r="BD54" i="4"/>
  <c r="BD60" i="4" s="1"/>
  <c r="BD63" i="4" s="1"/>
  <c r="BD55" i="4"/>
  <c r="BD84" i="4"/>
  <c r="BC62" i="4"/>
  <c r="BD61" i="4" l="1"/>
  <c r="BD62" i="4" s="1"/>
  <c r="BD88" i="4"/>
  <c r="BD91" i="4" s="1"/>
  <c r="BD89" i="4"/>
  <c r="BD64" i="4"/>
  <c r="BD56" i="4"/>
  <c r="BE42" i="4"/>
  <c r="BE54" i="4"/>
  <c r="BE60" i="4" s="1"/>
  <c r="BE63" i="4" s="1"/>
  <c r="BE84" i="4"/>
  <c r="BE88" i="4" s="1"/>
  <c r="BE55" i="4"/>
  <c r="BE64" i="4" l="1"/>
  <c r="BD90" i="4"/>
  <c r="BE89" i="4"/>
  <c r="BE61" i="4"/>
  <c r="BD92" i="4"/>
  <c r="BE91" i="4"/>
  <c r="BF41" i="4"/>
  <c r="BF47" i="4" s="1"/>
  <c r="BF49" i="4" s="1"/>
  <c r="BE56" i="4"/>
  <c r="BE90" i="4" l="1"/>
  <c r="BE62" i="4"/>
  <c r="BF42" i="4"/>
  <c r="BE92" i="4"/>
  <c r="BF54" i="4"/>
  <c r="BF60" i="4" s="1"/>
  <c r="BF63" i="4" s="1"/>
  <c r="BF84" i="4"/>
  <c r="BF88" i="4" s="1"/>
  <c r="BF91" i="4" s="1"/>
  <c r="BF55" i="4"/>
  <c r="BF56" i="4" s="1"/>
  <c r="BF92" i="4" l="1"/>
  <c r="BG41" i="4"/>
  <c r="BG47" i="4" s="1"/>
  <c r="BG49" i="4" s="1"/>
  <c r="BF61" i="4"/>
  <c r="BF89" i="4"/>
  <c r="BF64" i="4"/>
  <c r="BF62" i="4" l="1"/>
  <c r="BG42" i="4"/>
  <c r="BG54" i="4"/>
  <c r="BG60" i="4" s="1"/>
  <c r="BG63" i="4" s="1"/>
  <c r="BG55" i="4"/>
  <c r="BG84" i="4"/>
  <c r="BG88" i="4" s="1"/>
  <c r="BG91" i="4" s="1"/>
  <c r="BF90" i="4"/>
  <c r="BG92" i="4" l="1"/>
  <c r="BG56" i="4"/>
  <c r="BG61" i="4"/>
  <c r="BG64" i="4"/>
  <c r="BH41" i="4"/>
  <c r="BH47" i="4" s="1"/>
  <c r="BH49" i="4" s="1"/>
  <c r="BG89" i="4"/>
  <c r="BG90" i="4" l="1"/>
  <c r="BG62" i="4"/>
  <c r="BH42" i="4"/>
  <c r="BH54" i="4"/>
  <c r="BH60" i="4" s="1"/>
  <c r="BH63" i="4" s="1"/>
  <c r="BH55" i="4"/>
  <c r="BH56" i="4" s="1"/>
  <c r="BH84" i="4"/>
  <c r="BH88" i="4" s="1"/>
  <c r="BH91" i="4" s="1"/>
  <c r="BH61" i="4" l="1"/>
  <c r="BH62" i="4" s="1"/>
  <c r="BI41" i="4"/>
  <c r="BI47" i="4" s="1"/>
  <c r="BI49" i="4" s="1"/>
  <c r="BH92" i="4"/>
  <c r="BH89" i="4"/>
  <c r="BH64" i="4"/>
  <c r="BH90" i="4" l="1"/>
  <c r="BI42" i="4"/>
  <c r="BI55" i="4"/>
  <c r="BI84" i="4"/>
  <c r="BI88" i="4" s="1"/>
  <c r="BI91" i="4" s="1"/>
  <c r="BI54" i="4"/>
  <c r="BI56" i="4" l="1"/>
  <c r="BI60" i="4"/>
  <c r="BI63" i="4" s="1"/>
  <c r="BI61" i="4"/>
  <c r="BI92" i="4"/>
  <c r="BJ41" i="4"/>
  <c r="BJ47" i="4" s="1"/>
  <c r="BJ49" i="4" s="1"/>
  <c r="BI89" i="4"/>
  <c r="BI64" i="4" l="1"/>
  <c r="BI62" i="4"/>
  <c r="BI90" i="4"/>
  <c r="BJ42" i="4"/>
  <c r="BJ55" i="4"/>
  <c r="BJ84" i="4"/>
  <c r="BJ88" i="4" s="1"/>
  <c r="BJ91" i="4" s="1"/>
  <c r="BJ54" i="4"/>
  <c r="BJ60" i="4" s="1"/>
  <c r="BJ63" i="4" s="1"/>
  <c r="BJ64" i="4" l="1"/>
  <c r="BJ89" i="4"/>
  <c r="BJ92" i="4"/>
  <c r="BJ61" i="4"/>
  <c r="BJ56" i="4"/>
  <c r="BK41" i="4"/>
  <c r="BK47" i="4" s="1"/>
  <c r="BK49" i="4" s="1"/>
  <c r="BJ62" i="4" l="1"/>
  <c r="BK42" i="4"/>
  <c r="BK54" i="4"/>
  <c r="BK60" i="4" s="1"/>
  <c r="BK63" i="4" s="1"/>
  <c r="BK55" i="4"/>
  <c r="BK84" i="4"/>
  <c r="BK88" i="4" s="1"/>
  <c r="BK91" i="4" s="1"/>
  <c r="BJ90" i="4"/>
  <c r="BK89" i="4" l="1"/>
  <c r="BK90" i="4" s="1"/>
  <c r="BK64" i="4"/>
  <c r="BK56" i="4"/>
  <c r="BL41" i="4"/>
  <c r="BL47" i="4" s="1"/>
  <c r="BL49" i="4" s="1"/>
  <c r="BK61" i="4"/>
  <c r="BK92" i="4"/>
  <c r="BK62" i="4" l="1"/>
  <c r="BL42" i="4"/>
  <c r="BL54" i="4"/>
  <c r="BL60" i="4" s="1"/>
  <c r="BL63" i="4" s="1"/>
  <c r="BL55" i="4"/>
  <c r="BL84" i="4"/>
  <c r="BL61" i="4" l="1"/>
  <c r="BL64" i="4"/>
  <c r="BM41" i="4"/>
  <c r="BM47" i="4" s="1"/>
  <c r="BM49" i="4" s="1"/>
  <c r="BL56" i="4"/>
  <c r="BL88" i="4"/>
  <c r="BL91" i="4" s="1"/>
  <c r="BL89" i="4"/>
  <c r="BM42" i="4" l="1"/>
  <c r="BM84" i="4"/>
  <c r="BM88" i="4" s="1"/>
  <c r="BM91" i="4" s="1"/>
  <c r="BM55" i="4"/>
  <c r="BM56" i="4" s="1"/>
  <c r="BM54" i="4"/>
  <c r="BM60" i="4" s="1"/>
  <c r="BM63" i="4" s="1"/>
  <c r="BL62" i="4"/>
  <c r="BL90" i="4"/>
  <c r="BL92" i="4"/>
  <c r="BM61" i="4" l="1"/>
  <c r="BM62" i="4" s="1"/>
  <c r="BM92" i="4"/>
  <c r="BM64" i="4"/>
  <c r="BM89" i="4"/>
  <c r="BN41" i="4"/>
  <c r="BN47" i="4" s="1"/>
  <c r="BN49" i="4" s="1"/>
  <c r="BN54" i="4" l="1"/>
  <c r="BN55" i="4"/>
  <c r="BN84" i="4"/>
  <c r="BN88" i="4" s="1"/>
  <c r="BN91" i="4" s="1"/>
  <c r="BN42" i="4"/>
  <c r="BM90" i="4"/>
  <c r="BN89" i="4" l="1"/>
  <c r="BN90" i="4" s="1"/>
  <c r="BO41" i="4"/>
  <c r="BO47" i="4" s="1"/>
  <c r="BO49" i="4" s="1"/>
  <c r="BN56" i="4"/>
  <c r="BN92" i="4"/>
  <c r="BN60" i="4"/>
  <c r="BN63" i="4" s="1"/>
  <c r="BN61" i="4"/>
  <c r="BO42" i="4" l="1"/>
  <c r="BN62" i="4"/>
  <c r="BN64" i="4"/>
  <c r="BO54" i="4"/>
  <c r="BO60" i="4" s="1"/>
  <c r="BO63" i="4" s="1"/>
  <c r="BO84" i="4"/>
  <c r="BO55" i="4"/>
  <c r="BO61" i="4" l="1"/>
  <c r="BO62" i="4" s="1"/>
  <c r="BO64" i="4"/>
  <c r="BP41" i="4"/>
  <c r="BP47" i="4" s="1"/>
  <c r="BP49" i="4" s="1"/>
  <c r="BO88" i="4"/>
  <c r="BO91" i="4" s="1"/>
  <c r="BO89" i="4"/>
  <c r="BO56" i="4"/>
  <c r="BP42" i="4" l="1"/>
  <c r="BO90" i="4"/>
  <c r="BP84" i="4"/>
  <c r="BP88" i="4" s="1"/>
  <c r="BP91" i="4" s="1"/>
  <c r="BP54" i="4"/>
  <c r="BP55" i="4"/>
  <c r="BP56" i="4" s="1"/>
  <c r="BO92" i="4"/>
  <c r="BP92" i="4" l="1"/>
  <c r="BP60" i="4"/>
  <c r="BP63" i="4" s="1"/>
  <c r="BP61" i="4"/>
  <c r="BP89" i="4"/>
  <c r="BQ41" i="4"/>
  <c r="BQ47" i="4" s="1"/>
  <c r="BQ49" i="4" s="1"/>
  <c r="BQ55" i="4" l="1"/>
  <c r="BQ84" i="4"/>
  <c r="BQ88" i="4" s="1"/>
  <c r="BQ91" i="4" s="1"/>
  <c r="BQ54" i="4"/>
  <c r="BQ60" i="4" s="1"/>
  <c r="BQ63" i="4" s="1"/>
  <c r="BP90" i="4"/>
  <c r="BP62" i="4"/>
  <c r="BP64" i="4"/>
  <c r="BQ42" i="4"/>
  <c r="BQ89" i="4" l="1"/>
  <c r="BQ90" i="4" s="1"/>
  <c r="BQ64" i="4"/>
  <c r="BR41" i="4"/>
  <c r="BR47" i="4" s="1"/>
  <c r="BR49" i="4" s="1"/>
  <c r="BQ92" i="4"/>
  <c r="BQ61" i="4"/>
  <c r="BQ56" i="4"/>
  <c r="BR54" i="4" l="1"/>
  <c r="BR60" i="4" s="1"/>
  <c r="BR63" i="4" s="1"/>
  <c r="BR55" i="4"/>
  <c r="BR84" i="4"/>
  <c r="BR42" i="4"/>
  <c r="BQ62" i="4"/>
  <c r="BR61" i="4" l="1"/>
  <c r="BR62" i="4" s="1"/>
  <c r="BS41" i="4"/>
  <c r="BS47" i="4" s="1"/>
  <c r="BS49" i="4" s="1"/>
  <c r="BR56" i="4"/>
  <c r="BR88" i="4"/>
  <c r="BR91" i="4" s="1"/>
  <c r="BR89" i="4"/>
  <c r="BR64" i="4"/>
  <c r="BS55" i="4" l="1"/>
  <c r="BS56" i="4" s="1"/>
  <c r="BS54" i="4"/>
  <c r="BS84" i="4"/>
  <c r="BS88" i="4" s="1"/>
  <c r="BS91" i="4" s="1"/>
  <c r="BR90" i="4"/>
  <c r="BR92" i="4"/>
  <c r="BS42" i="4"/>
  <c r="BS89" i="4" l="1"/>
  <c r="BS90" i="4" s="1"/>
  <c r="BT41" i="4"/>
  <c r="BT47" i="4" s="1"/>
  <c r="BT49" i="4" s="1"/>
  <c r="BS60" i="4"/>
  <c r="BS63" i="4" s="1"/>
  <c r="BS61" i="4"/>
  <c r="BS92" i="4"/>
  <c r="BS64" i="4" l="1"/>
  <c r="BT84" i="4"/>
  <c r="BT55" i="4"/>
  <c r="BT54" i="4"/>
  <c r="BT60" i="4" s="1"/>
  <c r="BT63" i="4" s="1"/>
  <c r="BT42" i="4"/>
  <c r="BS62" i="4"/>
  <c r="BT64" i="4" l="1"/>
  <c r="BU41" i="4"/>
  <c r="BU47" i="4" s="1"/>
  <c r="BU49" i="4" s="1"/>
  <c r="BT56" i="4"/>
  <c r="BT61" i="4"/>
  <c r="BT88" i="4"/>
  <c r="BT91" i="4" s="1"/>
  <c r="BT89" i="4"/>
  <c r="BT90" i="4" l="1"/>
  <c r="BU42" i="4"/>
  <c r="BT92" i="4"/>
  <c r="BU54" i="4"/>
  <c r="BU60" i="4" s="1"/>
  <c r="BU63" i="4" s="1"/>
  <c r="BU84" i="4"/>
  <c r="BU88" i="4" s="1"/>
  <c r="BU91" i="4" s="1"/>
  <c r="BU55" i="4"/>
  <c r="BU56" i="4" s="1"/>
  <c r="BT62" i="4"/>
  <c r="BU61" i="4" l="1"/>
  <c r="BU62" i="4" s="1"/>
  <c r="BV41" i="4"/>
  <c r="BV47" i="4" s="1"/>
  <c r="BV49" i="4" s="1"/>
  <c r="BU89" i="4"/>
  <c r="BU92" i="4"/>
  <c r="BU64" i="4"/>
  <c r="BU90" i="4" l="1"/>
  <c r="BV42" i="4"/>
  <c r="BV54" i="4"/>
  <c r="BV55" i="4"/>
  <c r="BV84" i="4"/>
  <c r="BV88" i="4" s="1"/>
  <c r="BV91" i="4" s="1"/>
  <c r="BV92" i="4" l="1"/>
  <c r="BW41" i="4"/>
  <c r="BW47" i="4" s="1"/>
  <c r="BW49" i="4" s="1"/>
  <c r="BV56" i="4"/>
  <c r="BV60" i="4"/>
  <c r="BV63" i="4" s="1"/>
  <c r="BV61" i="4"/>
  <c r="BV89" i="4"/>
  <c r="BW42" i="4" l="1"/>
  <c r="BV90" i="4"/>
  <c r="BW54" i="4"/>
  <c r="BW60" i="4" s="1"/>
  <c r="BW63" i="4" s="1"/>
  <c r="BW84" i="4"/>
  <c r="BW88" i="4" s="1"/>
  <c r="BW91" i="4" s="1"/>
  <c r="BW55" i="4"/>
  <c r="BV62" i="4"/>
  <c r="BV64" i="4"/>
  <c r="BW64" i="4" l="1"/>
  <c r="BW92" i="4"/>
  <c r="BW61" i="4"/>
  <c r="BX41" i="4"/>
  <c r="BX47" i="4" s="1"/>
  <c r="BX49" i="4" s="1"/>
  <c r="BW89" i="4"/>
  <c r="BW56" i="4"/>
  <c r="BX54" i="4" l="1"/>
  <c r="BX60" i="4" s="1"/>
  <c r="BX63" i="4" s="1"/>
  <c r="BX84" i="4"/>
  <c r="BX88" i="4" s="1"/>
  <c r="BX91" i="4" s="1"/>
  <c r="BX55" i="4"/>
  <c r="BW90" i="4"/>
  <c r="BW62" i="4"/>
  <c r="BX42" i="4"/>
  <c r="BX89" i="4" l="1"/>
  <c r="BX90" i="4" s="1"/>
  <c r="BX56" i="4"/>
  <c r="BY41" i="4"/>
  <c r="BY47" i="4" s="1"/>
  <c r="BY49" i="4" s="1"/>
  <c r="BX61" i="4"/>
  <c r="BX92" i="4"/>
  <c r="BX64" i="4"/>
  <c r="BY42" i="4" l="1"/>
  <c r="BY54" i="4"/>
  <c r="BY60" i="4" s="1"/>
  <c r="BY63" i="4" s="1"/>
  <c r="BY84" i="4"/>
  <c r="BY55" i="4"/>
  <c r="BY56" i="4" s="1"/>
  <c r="BX62" i="4"/>
  <c r="BY64" i="4" l="1"/>
  <c r="BY88" i="4"/>
  <c r="BY91" i="4" s="1"/>
  <c r="BY89" i="4"/>
  <c r="BY61" i="4"/>
  <c r="BZ41" i="4"/>
  <c r="BZ47" i="4" s="1"/>
  <c r="BZ49" i="4" s="1"/>
  <c r="BZ54" i="4" l="1"/>
  <c r="BZ60" i="4" s="1"/>
  <c r="BZ63" i="4" s="1"/>
  <c r="BZ84" i="4"/>
  <c r="BZ88" i="4" s="1"/>
  <c r="BZ91" i="4" s="1"/>
  <c r="BZ55" i="4"/>
  <c r="BY90" i="4"/>
  <c r="BY92" i="4"/>
  <c r="BZ42" i="4"/>
  <c r="BY62" i="4"/>
  <c r="BZ89" i="4" l="1"/>
  <c r="BZ90" i="4" s="1"/>
  <c r="BZ61" i="4"/>
  <c r="BZ62" i="4" s="1"/>
  <c r="BZ92" i="4"/>
  <c r="BZ56" i="4"/>
  <c r="CA41" i="4"/>
  <c r="CA47" i="4" s="1"/>
  <c r="CA49" i="4" s="1"/>
  <c r="BZ64" i="4"/>
  <c r="CA42" i="4" l="1"/>
  <c r="CA55" i="4"/>
  <c r="CA56" i="4" s="1"/>
  <c r="CA84" i="4"/>
  <c r="CA54" i="4"/>
  <c r="CA88" i="4" l="1"/>
  <c r="CA91" i="4" s="1"/>
  <c r="CA89" i="4"/>
  <c r="CA60" i="4"/>
  <c r="CA63" i="4" s="1"/>
  <c r="CA61" i="4"/>
  <c r="CB41" i="4"/>
  <c r="CB47" i="4" s="1"/>
  <c r="CB49" i="4" s="1"/>
  <c r="CA62" i="4" l="1"/>
  <c r="CA64" i="4"/>
  <c r="CA90" i="4"/>
  <c r="CB42" i="4"/>
  <c r="CA92" i="4"/>
  <c r="CB84" i="4"/>
  <c r="CB88" i="4" s="1"/>
  <c r="CB91" i="4" s="1"/>
  <c r="CB54" i="4"/>
  <c r="CB60" i="4" s="1"/>
  <c r="CB63" i="4" s="1"/>
  <c r="CB55" i="4"/>
  <c r="CB92" i="4" l="1"/>
  <c r="CB64" i="4"/>
  <c r="CB56" i="4"/>
  <c r="CB89" i="4"/>
  <c r="CB61" i="4"/>
  <c r="CC41" i="4"/>
  <c r="CC47" i="4" s="1"/>
  <c r="CC49" i="4" s="1"/>
  <c r="CC42" i="4" l="1"/>
  <c r="CB62" i="4"/>
  <c r="CC84" i="4"/>
  <c r="CC88" i="4" s="1"/>
  <c r="CC91" i="4" s="1"/>
  <c r="CC54" i="4"/>
  <c r="CC60" i="4" s="1"/>
  <c r="CC63" i="4" s="1"/>
  <c r="CC55" i="4"/>
  <c r="CB90" i="4"/>
  <c r="CC92" i="4" l="1"/>
  <c r="CC64" i="4"/>
  <c r="CC89" i="4"/>
  <c r="CD41" i="4"/>
  <c r="CD47" i="4" s="1"/>
  <c r="CD49" i="4" s="1"/>
  <c r="CC61" i="4"/>
  <c r="CC56" i="4"/>
  <c r="CD54" i="4" l="1"/>
  <c r="CD60" i="4" s="1"/>
  <c r="CD63" i="4" s="1"/>
  <c r="CD55" i="4"/>
  <c r="CD84" i="4"/>
  <c r="CD88" i="4" s="1"/>
  <c r="CD91" i="4" s="1"/>
  <c r="CC90" i="4"/>
  <c r="CC62" i="4"/>
  <c r="CD42" i="4"/>
  <c r="CD61" i="4" l="1"/>
  <c r="CD62" i="4" s="1"/>
  <c r="CD89" i="4"/>
  <c r="CD90" i="4" s="1"/>
  <c r="CE41" i="4"/>
  <c r="CE47" i="4" s="1"/>
  <c r="CE49" i="4" s="1"/>
  <c r="CD92" i="4"/>
  <c r="CD56" i="4"/>
  <c r="CD64" i="4"/>
  <c r="CE42" i="4" l="1"/>
  <c r="CE55" i="4"/>
  <c r="CE56" i="4" s="1"/>
  <c r="CE54" i="4"/>
  <c r="CE84" i="4"/>
  <c r="CE60" i="4" l="1"/>
  <c r="CE63" i="4" s="1"/>
  <c r="CE61" i="4"/>
  <c r="CE88" i="4"/>
  <c r="CE91" i="4" s="1"/>
  <c r="CE89" i="4"/>
  <c r="CF41" i="4"/>
  <c r="CF47" i="4" l="1"/>
  <c r="D41" i="4"/>
  <c r="D42" i="4" s="1"/>
  <c r="CE90" i="4"/>
  <c r="CE92" i="4"/>
  <c r="CE62" i="4"/>
  <c r="CE64" i="4"/>
  <c r="CF42" i="4"/>
  <c r="CF49" i="4" l="1"/>
  <c r="D47" i="4"/>
  <c r="CF54" i="4" l="1"/>
  <c r="CF55" i="4"/>
  <c r="CF84" i="4"/>
  <c r="D49" i="4"/>
  <c r="CF88" i="4" l="1"/>
  <c r="D84" i="4"/>
  <c r="D89" i="4" s="1"/>
  <c r="E13" i="4"/>
  <c r="CF89" i="4"/>
  <c r="CF90" i="4" s="1"/>
  <c r="D90" i="4" s="1"/>
  <c r="D55" i="4"/>
  <c r="D56" i="4" s="1"/>
  <c r="CF56" i="4"/>
  <c r="C96" i="4" s="1"/>
  <c r="CF60" i="4"/>
  <c r="D54" i="4"/>
  <c r="D61" i="4" s="1"/>
  <c r="CF61" i="4"/>
  <c r="CF62" i="4" s="1"/>
  <c r="D62" i="4" s="1"/>
  <c r="D60" i="4" l="1"/>
  <c r="CF63" i="4"/>
  <c r="CF64" i="4" s="1"/>
  <c r="D64" i="4" s="1"/>
  <c r="Q95" i="4"/>
  <c r="Q59" i="4" s="1"/>
  <c r="BT95" i="4"/>
  <c r="BT59" i="4" s="1"/>
  <c r="BB95" i="4"/>
  <c r="BB59" i="4" s="1"/>
  <c r="BJ95" i="4"/>
  <c r="BJ59" i="4" s="1"/>
  <c r="CD95" i="4"/>
  <c r="CD59" i="4" s="1"/>
  <c r="AV95" i="4"/>
  <c r="AV59" i="4" s="1"/>
  <c r="BN95" i="4"/>
  <c r="BN59" i="4" s="1"/>
  <c r="CF95" i="4"/>
  <c r="CF59" i="4" s="1"/>
  <c r="BY95" i="4"/>
  <c r="BY59" i="4" s="1"/>
  <c r="AT95" i="4"/>
  <c r="AT59" i="4" s="1"/>
  <c r="P95" i="4"/>
  <c r="P59" i="4" s="1"/>
  <c r="T95" i="4"/>
  <c r="T59" i="4" s="1"/>
  <c r="AE95" i="4"/>
  <c r="AE59" i="4" s="1"/>
  <c r="BU95" i="4"/>
  <c r="BU59" i="4" s="1"/>
  <c r="CA95" i="4"/>
  <c r="CA59" i="4" s="1"/>
  <c r="BR95" i="4"/>
  <c r="BR59" i="4" s="1"/>
  <c r="W95" i="4"/>
  <c r="W59" i="4" s="1"/>
  <c r="BO95" i="4"/>
  <c r="BO59" i="4" s="1"/>
  <c r="BM95" i="4"/>
  <c r="BM59" i="4" s="1"/>
  <c r="BI95" i="4"/>
  <c r="BI59" i="4" s="1"/>
  <c r="X95" i="4"/>
  <c r="X59" i="4" s="1"/>
  <c r="BH95" i="4"/>
  <c r="BH59" i="4" s="1"/>
  <c r="CB95" i="4"/>
  <c r="CB59" i="4" s="1"/>
  <c r="R95" i="4"/>
  <c r="R59" i="4" s="1"/>
  <c r="AW95" i="4"/>
  <c r="AW59" i="4" s="1"/>
  <c r="BX95" i="4"/>
  <c r="BX59" i="4" s="1"/>
  <c r="AO95" i="4"/>
  <c r="AO59" i="4" s="1"/>
  <c r="AX95" i="4"/>
  <c r="AX59" i="4" s="1"/>
  <c r="E95" i="4"/>
  <c r="E59" i="4" s="1"/>
  <c r="L95" i="4"/>
  <c r="L59" i="4" s="1"/>
  <c r="AM95" i="4"/>
  <c r="AM59" i="4" s="1"/>
  <c r="AD95" i="4"/>
  <c r="AD59" i="4" s="1"/>
  <c r="G95" i="4"/>
  <c r="G59" i="4" s="1"/>
  <c r="V95" i="4"/>
  <c r="V59" i="4" s="1"/>
  <c r="BW95" i="4"/>
  <c r="BW59" i="4" s="1"/>
  <c r="BV95" i="4"/>
  <c r="BV59" i="4" s="1"/>
  <c r="BP95" i="4"/>
  <c r="BP59" i="4" s="1"/>
  <c r="AB95" i="4"/>
  <c r="AB59" i="4" s="1"/>
  <c r="AH95" i="4"/>
  <c r="AH59" i="4" s="1"/>
  <c r="AR95" i="4"/>
  <c r="AR59" i="4" s="1"/>
  <c r="O95" i="4"/>
  <c r="O59" i="4" s="1"/>
  <c r="AL95" i="4"/>
  <c r="AL59" i="4" s="1"/>
  <c r="BS95" i="4"/>
  <c r="BS59" i="4" s="1"/>
  <c r="AK95" i="4"/>
  <c r="AK59" i="4" s="1"/>
  <c r="AF95" i="4"/>
  <c r="AF59" i="4" s="1"/>
  <c r="AI95" i="4"/>
  <c r="AI59" i="4" s="1"/>
  <c r="M95" i="4"/>
  <c r="M59" i="4" s="1"/>
  <c r="BZ95" i="4"/>
  <c r="BZ59" i="4" s="1"/>
  <c r="S95" i="4"/>
  <c r="S59" i="4" s="1"/>
  <c r="BC95" i="4"/>
  <c r="BC59" i="4" s="1"/>
  <c r="BE95" i="4"/>
  <c r="BE59" i="4" s="1"/>
  <c r="CE95" i="4"/>
  <c r="CE59" i="4" s="1"/>
  <c r="Z95" i="4"/>
  <c r="Z59" i="4" s="1"/>
  <c r="AG95" i="4"/>
  <c r="AG59" i="4" s="1"/>
  <c r="AS95" i="4"/>
  <c r="AS59" i="4" s="1"/>
  <c r="BQ95" i="4"/>
  <c r="BQ59" i="4" s="1"/>
  <c r="H95" i="4"/>
  <c r="H59" i="4" s="1"/>
  <c r="BD95" i="4"/>
  <c r="BD59" i="4" s="1"/>
  <c r="BF95" i="4"/>
  <c r="BF59" i="4" s="1"/>
  <c r="BK95" i="4"/>
  <c r="BK59" i="4" s="1"/>
  <c r="F95" i="4"/>
  <c r="F59" i="4" s="1"/>
  <c r="AJ95" i="4"/>
  <c r="AJ59" i="4" s="1"/>
  <c r="AN95" i="4"/>
  <c r="AN59" i="4" s="1"/>
  <c r="BA95" i="4"/>
  <c r="BA59" i="4" s="1"/>
  <c r="AC95" i="4"/>
  <c r="AC59" i="4" s="1"/>
  <c r="BG95" i="4"/>
  <c r="BG59" i="4" s="1"/>
  <c r="I95" i="4"/>
  <c r="I59" i="4" s="1"/>
  <c r="J95" i="4"/>
  <c r="J59" i="4" s="1"/>
  <c r="CC95" i="4"/>
  <c r="CC59" i="4" s="1"/>
  <c r="AY95" i="4"/>
  <c r="AY59" i="4" s="1"/>
  <c r="U95" i="4"/>
  <c r="U59" i="4" s="1"/>
  <c r="Y95" i="4"/>
  <c r="Y59" i="4" s="1"/>
  <c r="AA95" i="4"/>
  <c r="AA59" i="4" s="1"/>
  <c r="AU95" i="4"/>
  <c r="AU59" i="4" s="1"/>
  <c r="AP95" i="4"/>
  <c r="AP59" i="4" s="1"/>
  <c r="AZ95" i="4"/>
  <c r="AZ59" i="4" s="1"/>
  <c r="N95" i="4"/>
  <c r="N59" i="4" s="1"/>
  <c r="K95" i="4"/>
  <c r="K59" i="4" s="1"/>
  <c r="BL95" i="4"/>
  <c r="BL59" i="4" s="1"/>
  <c r="AQ95" i="4"/>
  <c r="AQ59" i="4" s="1"/>
  <c r="D88" i="4"/>
  <c r="D91" i="4" s="1"/>
  <c r="E11" i="4" s="1"/>
  <c r="R9" i="104" s="1"/>
  <c r="R20" i="104" s="1"/>
  <c r="CF91" i="4"/>
  <c r="CF92" i="4" s="1"/>
  <c r="D92" i="4" s="1"/>
  <c r="E14" i="4" s="1"/>
  <c r="C21" i="90" s="1"/>
  <c r="E12" i="4" l="1"/>
  <c r="AA7" i="90" s="1"/>
  <c r="Z7" i="90"/>
  <c r="D59" i="4"/>
  <c r="C4" i="90"/>
  <c r="D63" i="4"/>
  <c r="D11" i="4"/>
  <c r="D12" i="4" l="1"/>
  <c r="D14" i="4"/>
  <c r="C20" i="90"/>
  <c r="D12" i="90"/>
  <c r="D10" i="90" s="1"/>
  <c r="E12" i="90"/>
  <c r="E10" i="90" s="1"/>
  <c r="F12" i="90"/>
  <c r="F10" i="90" s="1"/>
  <c r="G12" i="90"/>
  <c r="G10" i="90" s="1"/>
  <c r="H12" i="90"/>
  <c r="H10" i="90" s="1"/>
  <c r="I12" i="90"/>
  <c r="I10" i="90" s="1"/>
  <c r="L12" i="90"/>
  <c r="L10" i="90" s="1"/>
  <c r="K12" i="90"/>
  <c r="K10" i="90" s="1"/>
  <c r="J12" i="90"/>
  <c r="J10" i="90" s="1"/>
  <c r="M12" i="90"/>
  <c r="M10" i="90" s="1"/>
  <c r="N12" i="90"/>
  <c r="N10" i="90" s="1"/>
  <c r="O12" i="90"/>
  <c r="O10" i="90" s="1"/>
  <c r="P12" i="90"/>
  <c r="P10" i="90" s="1"/>
  <c r="Q12" i="90"/>
  <c r="Q10" i="90" s="1"/>
  <c r="R12" i="90"/>
  <c r="R10" i="90" s="1"/>
  <c r="S12" i="90"/>
  <c r="S10" i="90" s="1"/>
  <c r="T12" i="90"/>
  <c r="T10" i="90" s="1"/>
  <c r="U12" i="90"/>
  <c r="U10" i="90" s="1"/>
  <c r="C19" i="90" l="1"/>
  <c r="C18" i="90" s="1"/>
  <c r="C17" i="90"/>
  <c r="J153" i="62"/>
  <c r="K153" i="62"/>
  <c r="L153" i="62"/>
  <c r="N153" i="62"/>
  <c r="O153" i="62"/>
  <c r="P153" i="62"/>
  <c r="M153" i="62"/>
  <c r="G111" i="86"/>
  <c r="H79" i="86" l="1"/>
  <c r="H87" i="86" l="1"/>
  <c r="G87" i="86" s="1"/>
  <c r="G79" i="86"/>
  <c r="E18" i="87"/>
  <c r="E28" i="87" l="1" a="1"/>
  <c r="E28" i="87" s="1"/>
  <c r="D28" i="87" s="1"/>
  <c r="D18" i="87"/>
  <c r="D26" i="87" s="1"/>
  <c r="E26" i="87"/>
  <c r="Q9" i="106" s="1"/>
  <c r="I9" i="106" s="1"/>
  <c r="E27" i="87" a="1"/>
  <c r="E27" i="87" s="1"/>
  <c r="E85" i="87" l="1"/>
  <c r="E47" i="87"/>
  <c r="D27" i="87"/>
  <c r="E48" i="87"/>
  <c r="D48" i="87" s="1"/>
  <c r="D47" i="87" l="1"/>
  <c r="E49" i="87"/>
  <c r="D85" i="87"/>
  <c r="D86" i="87" s="1"/>
  <c r="E86" i="87"/>
  <c r="F86" i="87" l="1"/>
  <c r="G86" i="87" s="1"/>
  <c r="H86" i="87" s="1"/>
  <c r="I86" i="87" s="1"/>
  <c r="J86" i="87" s="1"/>
  <c r="K86" i="87" s="1"/>
  <c r="L86" i="87" s="1"/>
  <c r="M86" i="87" s="1"/>
  <c r="N86" i="87" s="1"/>
  <c r="O86" i="87" s="1"/>
  <c r="P86" i="87" s="1"/>
  <c r="Q86" i="87" s="1"/>
  <c r="R86" i="87" s="1"/>
  <c r="S86" i="87" s="1"/>
  <c r="T86" i="87" s="1"/>
  <c r="U86" i="87" s="1"/>
  <c r="V86" i="87" s="1"/>
  <c r="W86" i="87" s="1"/>
  <c r="X86" i="87" s="1"/>
  <c r="Y86" i="87" s="1"/>
  <c r="Z86" i="87" s="1"/>
  <c r="AA86" i="87" s="1"/>
  <c r="AB86" i="87" s="1"/>
  <c r="AC86" i="87" s="1"/>
  <c r="AD86" i="87" s="1"/>
  <c r="AE86" i="87" s="1"/>
  <c r="AF86" i="87" s="1"/>
  <c r="AG86" i="87" s="1"/>
  <c r="AH86" i="87" s="1"/>
  <c r="AI86" i="87" s="1"/>
  <c r="AJ86" i="87" s="1"/>
  <c r="AK86" i="87" s="1"/>
  <c r="AL86" i="87" s="1"/>
  <c r="AM86" i="87" s="1"/>
  <c r="AN86" i="87" s="1"/>
  <c r="AO86" i="87" s="1"/>
  <c r="AP86" i="87" s="1"/>
  <c r="AQ86" i="87" s="1"/>
  <c r="AR86" i="87" s="1"/>
  <c r="AS86" i="87" s="1"/>
  <c r="AT86" i="87" s="1"/>
  <c r="AU86" i="87" s="1"/>
  <c r="AV86" i="87" s="1"/>
  <c r="AW86" i="87" s="1"/>
  <c r="AX86" i="87" s="1"/>
  <c r="AY86" i="87" s="1"/>
  <c r="AZ86" i="87" s="1"/>
  <c r="BA86" i="87" s="1"/>
  <c r="BB86" i="87" s="1"/>
  <c r="BC86" i="87" s="1"/>
  <c r="BD86" i="87" s="1"/>
  <c r="BE86" i="87" s="1"/>
  <c r="BF86" i="87" s="1"/>
  <c r="BG86" i="87" s="1"/>
  <c r="BH86" i="87" s="1"/>
  <c r="BI86" i="87" s="1"/>
  <c r="BJ86" i="87" s="1"/>
  <c r="BK86" i="87" s="1"/>
  <c r="BL86" i="87" s="1"/>
  <c r="BM86" i="87" s="1"/>
  <c r="BN86" i="87" s="1"/>
  <c r="BO86" i="87" s="1"/>
  <c r="BP86" i="87" s="1"/>
  <c r="BQ86" i="87" s="1"/>
  <c r="BR86" i="87" s="1"/>
  <c r="BS86" i="87" s="1"/>
  <c r="BT86" i="87" s="1"/>
  <c r="BU86" i="87" s="1"/>
  <c r="BV86" i="87" s="1"/>
  <c r="BW86" i="87" s="1"/>
  <c r="BX86" i="87" s="1"/>
  <c r="BY86" i="87" s="1"/>
  <c r="BZ86" i="87" s="1"/>
  <c r="CA86" i="87" s="1"/>
  <c r="CB86" i="87" s="1"/>
  <c r="CC86" i="87" s="1"/>
  <c r="CD86" i="87" s="1"/>
  <c r="CE86" i="87" s="1"/>
  <c r="CF86" i="87" s="1"/>
  <c r="D49" i="87"/>
  <c r="E55" i="87"/>
  <c r="D66" i="87" s="1"/>
  <c r="E84" i="87"/>
  <c r="E54" i="87"/>
  <c r="D55" i="87" l="1"/>
  <c r="D56" i="87" s="1"/>
  <c r="E56" i="87"/>
  <c r="D54" i="87"/>
  <c r="D61" i="87" s="1"/>
  <c r="D13" i="87"/>
  <c r="E61" i="87"/>
  <c r="E60" i="87"/>
  <c r="E13" i="87"/>
  <c r="D84" i="87"/>
  <c r="D89" i="87" s="1"/>
  <c r="E89" i="87"/>
  <c r="E88" i="87"/>
  <c r="C100" i="87"/>
  <c r="BZ99" i="87" l="1"/>
  <c r="BZ87" i="87" s="1"/>
  <c r="BX99" i="87"/>
  <c r="BX87" i="87" s="1"/>
  <c r="AZ99" i="87"/>
  <c r="AZ87" i="87" s="1"/>
  <c r="BK99" i="87"/>
  <c r="BK87" i="87" s="1"/>
  <c r="BJ99" i="87"/>
  <c r="BJ87" i="87" s="1"/>
  <c r="AF99" i="87"/>
  <c r="AF87" i="87" s="1"/>
  <c r="BE99" i="87"/>
  <c r="BE87" i="87" s="1"/>
  <c r="AX99" i="87"/>
  <c r="AX87" i="87" s="1"/>
  <c r="E99" i="87"/>
  <c r="E87" i="87" s="1"/>
  <c r="AV99" i="87"/>
  <c r="AV87" i="87" s="1"/>
  <c r="Y99" i="87"/>
  <c r="Y87" i="87" s="1"/>
  <c r="P99" i="87"/>
  <c r="P87" i="87" s="1"/>
  <c r="U99" i="87"/>
  <c r="U87" i="87" s="1"/>
  <c r="F99" i="87"/>
  <c r="F87" i="87" s="1"/>
  <c r="O99" i="87"/>
  <c r="O87" i="87" s="1"/>
  <c r="BL99" i="87"/>
  <c r="BL87" i="87" s="1"/>
  <c r="BY99" i="87"/>
  <c r="BY87" i="87" s="1"/>
  <c r="CB99" i="87"/>
  <c r="CB87" i="87" s="1"/>
  <c r="BC99" i="87"/>
  <c r="BC87" i="87" s="1"/>
  <c r="BW99" i="87"/>
  <c r="BW87" i="87" s="1"/>
  <c r="BH99" i="87"/>
  <c r="BH87" i="87" s="1"/>
  <c r="CE99" i="87"/>
  <c r="CE87" i="87" s="1"/>
  <c r="L99" i="87"/>
  <c r="L87" i="87" s="1"/>
  <c r="AK99" i="87"/>
  <c r="AK87" i="87" s="1"/>
  <c r="AL99" i="87"/>
  <c r="AL87" i="87" s="1"/>
  <c r="BR99" i="87"/>
  <c r="BR87" i="87" s="1"/>
  <c r="S99" i="87"/>
  <c r="S87" i="87" s="1"/>
  <c r="I99" i="87"/>
  <c r="I87" i="87" s="1"/>
  <c r="BO99" i="87"/>
  <c r="BO87" i="87" s="1"/>
  <c r="BS99" i="87"/>
  <c r="BS87" i="87" s="1"/>
  <c r="AO99" i="87"/>
  <c r="AO87" i="87" s="1"/>
  <c r="AP99" i="87"/>
  <c r="AP87" i="87" s="1"/>
  <c r="BB99" i="87"/>
  <c r="BB87" i="87" s="1"/>
  <c r="BD99" i="87"/>
  <c r="BD87" i="87" s="1"/>
  <c r="BT99" i="87"/>
  <c r="BT87" i="87" s="1"/>
  <c r="BG99" i="87"/>
  <c r="BG87" i="87" s="1"/>
  <c r="T99" i="87"/>
  <c r="T87" i="87" s="1"/>
  <c r="CC99" i="87"/>
  <c r="CC87" i="87" s="1"/>
  <c r="Z99" i="87"/>
  <c r="Z87" i="87" s="1"/>
  <c r="AY99" i="87"/>
  <c r="AY87" i="87" s="1"/>
  <c r="BF99" i="87"/>
  <c r="BF87" i="87" s="1"/>
  <c r="BA99" i="87"/>
  <c r="BA87" i="87" s="1"/>
  <c r="BN99" i="87"/>
  <c r="BN87" i="87" s="1"/>
  <c r="AJ99" i="87"/>
  <c r="AJ87" i="87" s="1"/>
  <c r="R99" i="87"/>
  <c r="R87" i="87" s="1"/>
  <c r="AM99" i="87"/>
  <c r="AM87" i="87" s="1"/>
  <c r="BV99" i="87"/>
  <c r="BV87" i="87" s="1"/>
  <c r="BI99" i="87"/>
  <c r="BI87" i="87" s="1"/>
  <c r="W99" i="87"/>
  <c r="W87" i="87" s="1"/>
  <c r="V99" i="87"/>
  <c r="V87" i="87" s="1"/>
  <c r="Q99" i="87"/>
  <c r="Q87" i="87" s="1"/>
  <c r="AH99" i="87"/>
  <c r="AH87" i="87" s="1"/>
  <c r="BM99" i="87"/>
  <c r="BM87" i="87" s="1"/>
  <c r="AN99" i="87"/>
  <c r="AN87" i="87" s="1"/>
  <c r="AT99" i="87"/>
  <c r="AT87" i="87" s="1"/>
  <c r="BU99" i="87"/>
  <c r="BU87" i="87" s="1"/>
  <c r="BQ99" i="87"/>
  <c r="BQ87" i="87" s="1"/>
  <c r="CA99" i="87"/>
  <c r="CA87" i="87" s="1"/>
  <c r="AC99" i="87"/>
  <c r="AC87" i="87" s="1"/>
  <c r="AB99" i="87"/>
  <c r="AB87" i="87" s="1"/>
  <c r="G99" i="87"/>
  <c r="G87" i="87" s="1"/>
  <c r="AW99" i="87"/>
  <c r="AW87" i="87" s="1"/>
  <c r="AE99" i="87"/>
  <c r="AE87" i="87" s="1"/>
  <c r="AD99" i="87"/>
  <c r="AD87" i="87" s="1"/>
  <c r="AR99" i="87"/>
  <c r="AR87" i="87" s="1"/>
  <c r="H99" i="87"/>
  <c r="H87" i="87" s="1"/>
  <c r="M99" i="87"/>
  <c r="M87" i="87" s="1"/>
  <c r="X99" i="87"/>
  <c r="X87" i="87" s="1"/>
  <c r="AG99" i="87"/>
  <c r="AG87" i="87" s="1"/>
  <c r="BP99" i="87"/>
  <c r="BP87" i="87" s="1"/>
  <c r="AS99" i="87"/>
  <c r="AS87" i="87" s="1"/>
  <c r="K99" i="87"/>
  <c r="K87" i="87" s="1"/>
  <c r="CD99" i="87"/>
  <c r="CD87" i="87" s="1"/>
  <c r="AQ99" i="87"/>
  <c r="AQ87" i="87" s="1"/>
  <c r="N99" i="87"/>
  <c r="N87" i="87" s="1"/>
  <c r="AI99" i="87"/>
  <c r="AI87" i="87" s="1"/>
  <c r="CF99" i="87"/>
  <c r="CF87" i="87" s="1"/>
  <c r="J99" i="87"/>
  <c r="J87" i="87" s="1"/>
  <c r="AU99" i="87"/>
  <c r="AU87" i="87" s="1"/>
  <c r="AA99" i="87"/>
  <c r="AA87" i="87" s="1"/>
  <c r="E90" i="87"/>
  <c r="F89" i="87"/>
  <c r="F61" i="87"/>
  <c r="E62" i="87"/>
  <c r="D88" i="87"/>
  <c r="D91" i="87" s="1"/>
  <c r="E11" i="87" s="1"/>
  <c r="E91" i="87"/>
  <c r="F56" i="87"/>
  <c r="G56" i="87" s="1"/>
  <c r="H56" i="87" s="1"/>
  <c r="I56" i="87" s="1"/>
  <c r="J56" i="87" s="1"/>
  <c r="K56" i="87" s="1"/>
  <c r="L56" i="87" s="1"/>
  <c r="M56" i="87" s="1"/>
  <c r="N56" i="87" s="1"/>
  <c r="O56" i="87" s="1"/>
  <c r="P56" i="87" s="1"/>
  <c r="Q56" i="87" s="1"/>
  <c r="R56" i="87" s="1"/>
  <c r="S56" i="87" s="1"/>
  <c r="T56" i="87" s="1"/>
  <c r="U56" i="87" s="1"/>
  <c r="V56" i="87" s="1"/>
  <c r="W56" i="87" s="1"/>
  <c r="X56" i="87" s="1"/>
  <c r="Y56" i="87" s="1"/>
  <c r="Z56" i="87" s="1"/>
  <c r="AA56" i="87" s="1"/>
  <c r="AB56" i="87" s="1"/>
  <c r="AC56" i="87" s="1"/>
  <c r="AD56" i="87" s="1"/>
  <c r="AE56" i="87" s="1"/>
  <c r="AF56" i="87" s="1"/>
  <c r="AG56" i="87" s="1"/>
  <c r="AH56" i="87" s="1"/>
  <c r="AI56" i="87" s="1"/>
  <c r="AJ56" i="87" s="1"/>
  <c r="AK56" i="87" s="1"/>
  <c r="AL56" i="87" s="1"/>
  <c r="AM56" i="87" s="1"/>
  <c r="AN56" i="87" s="1"/>
  <c r="AO56" i="87" s="1"/>
  <c r="AP56" i="87" s="1"/>
  <c r="AQ56" i="87" s="1"/>
  <c r="AR56" i="87" s="1"/>
  <c r="AS56" i="87" s="1"/>
  <c r="AT56" i="87" s="1"/>
  <c r="AU56" i="87" s="1"/>
  <c r="AV56" i="87" s="1"/>
  <c r="AW56" i="87" s="1"/>
  <c r="AX56" i="87" s="1"/>
  <c r="AY56" i="87" s="1"/>
  <c r="AZ56" i="87" s="1"/>
  <c r="BA56" i="87" s="1"/>
  <c r="BB56" i="87" s="1"/>
  <c r="BC56" i="87" s="1"/>
  <c r="BD56" i="87" s="1"/>
  <c r="BE56" i="87" s="1"/>
  <c r="BF56" i="87" s="1"/>
  <c r="BG56" i="87" s="1"/>
  <c r="BH56" i="87" s="1"/>
  <c r="BI56" i="87" s="1"/>
  <c r="BJ56" i="87" s="1"/>
  <c r="BK56" i="87" s="1"/>
  <c r="BL56" i="87" s="1"/>
  <c r="BM56" i="87" s="1"/>
  <c r="BN56" i="87" s="1"/>
  <c r="BO56" i="87" s="1"/>
  <c r="BP56" i="87" s="1"/>
  <c r="BQ56" i="87" s="1"/>
  <c r="BR56" i="87" s="1"/>
  <c r="BS56" i="87" s="1"/>
  <c r="BT56" i="87" s="1"/>
  <c r="BU56" i="87" s="1"/>
  <c r="BV56" i="87" s="1"/>
  <c r="BW56" i="87" s="1"/>
  <c r="BX56" i="87" s="1"/>
  <c r="BY56" i="87" s="1"/>
  <c r="BZ56" i="87" s="1"/>
  <c r="CA56" i="87" s="1"/>
  <c r="CB56" i="87" s="1"/>
  <c r="CC56" i="87" s="1"/>
  <c r="CD56" i="87" s="1"/>
  <c r="CE56" i="87" s="1"/>
  <c r="CF56" i="87" s="1"/>
  <c r="D60" i="87"/>
  <c r="E63" i="87"/>
  <c r="Z4" i="90" l="1"/>
  <c r="R5" i="104"/>
  <c r="R16" i="104" s="1"/>
  <c r="D63" i="87"/>
  <c r="D11" i="87"/>
  <c r="F62" i="87"/>
  <c r="G61" i="87"/>
  <c r="F90" i="87"/>
  <c r="G89" i="87"/>
  <c r="D87" i="87"/>
  <c r="E64" i="87"/>
  <c r="F63" i="87"/>
  <c r="F91" i="87"/>
  <c r="E92" i="87"/>
  <c r="C96" i="87"/>
  <c r="E12" i="87" l="1"/>
  <c r="AA4" i="90" s="1"/>
  <c r="AB4" i="90"/>
  <c r="G62" i="87"/>
  <c r="H61" i="87"/>
  <c r="F92" i="87"/>
  <c r="G91" i="87"/>
  <c r="F64" i="87"/>
  <c r="G63" i="87"/>
  <c r="D14" i="87"/>
  <c r="BX95" i="87"/>
  <c r="BX59" i="87" s="1"/>
  <c r="BV95" i="87"/>
  <c r="BV59" i="87" s="1"/>
  <c r="AJ95" i="87"/>
  <c r="AJ59" i="87" s="1"/>
  <c r="AS95" i="87"/>
  <c r="AS59" i="87" s="1"/>
  <c r="AK95" i="87"/>
  <c r="AK59" i="87" s="1"/>
  <c r="N95" i="87"/>
  <c r="N59" i="87" s="1"/>
  <c r="AO95" i="87"/>
  <c r="AO59" i="87" s="1"/>
  <c r="AP95" i="87"/>
  <c r="AP59" i="87" s="1"/>
  <c r="BE95" i="87"/>
  <c r="BE59" i="87" s="1"/>
  <c r="BL95" i="87"/>
  <c r="BL59" i="87" s="1"/>
  <c r="BH95" i="87"/>
  <c r="BH59" i="87" s="1"/>
  <c r="BQ95" i="87"/>
  <c r="BQ59" i="87" s="1"/>
  <c r="U95" i="87"/>
  <c r="U59" i="87" s="1"/>
  <c r="M95" i="87"/>
  <c r="M59" i="87" s="1"/>
  <c r="E95" i="87"/>
  <c r="E59" i="87" s="1"/>
  <c r="F95" i="87"/>
  <c r="F59" i="87" s="1"/>
  <c r="BB95" i="87"/>
  <c r="BB59" i="87" s="1"/>
  <c r="BJ95" i="87"/>
  <c r="BJ59" i="87" s="1"/>
  <c r="CC95" i="87"/>
  <c r="CC59" i="87" s="1"/>
  <c r="AG95" i="87"/>
  <c r="AG59" i="87" s="1"/>
  <c r="BT95" i="87"/>
  <c r="BT59" i="87" s="1"/>
  <c r="BK95" i="87"/>
  <c r="BK59" i="87" s="1"/>
  <c r="S95" i="87"/>
  <c r="S59" i="87" s="1"/>
  <c r="AI95" i="87"/>
  <c r="AI59" i="87" s="1"/>
  <c r="CB95" i="87"/>
  <c r="CB59" i="87" s="1"/>
  <c r="AD95" i="87"/>
  <c r="AD59" i="87" s="1"/>
  <c r="V95" i="87"/>
  <c r="V59" i="87" s="1"/>
  <c r="H95" i="87"/>
  <c r="H59" i="87" s="1"/>
  <c r="BS95" i="87"/>
  <c r="BS59" i="87" s="1"/>
  <c r="W95" i="87"/>
  <c r="W59" i="87" s="1"/>
  <c r="BD95" i="87"/>
  <c r="BD59" i="87" s="1"/>
  <c r="AB95" i="87"/>
  <c r="AB59" i="87" s="1"/>
  <c r="BF95" i="87"/>
  <c r="BF59" i="87" s="1"/>
  <c r="AR95" i="87"/>
  <c r="AR59" i="87" s="1"/>
  <c r="T95" i="87"/>
  <c r="T59" i="87" s="1"/>
  <c r="AA95" i="87"/>
  <c r="AA59" i="87" s="1"/>
  <c r="CE95" i="87"/>
  <c r="CE59" i="87" s="1"/>
  <c r="BP95" i="87"/>
  <c r="BP59" i="87" s="1"/>
  <c r="CD95" i="87"/>
  <c r="CD59" i="87" s="1"/>
  <c r="AH95" i="87"/>
  <c r="AH59" i="87" s="1"/>
  <c r="BO95" i="87"/>
  <c r="BO59" i="87" s="1"/>
  <c r="AM95" i="87"/>
  <c r="AM59" i="87" s="1"/>
  <c r="G95" i="87"/>
  <c r="G59" i="87" s="1"/>
  <c r="CF95" i="87"/>
  <c r="CF59" i="87" s="1"/>
  <c r="BR95" i="87"/>
  <c r="BR59" i="87" s="1"/>
  <c r="BI95" i="87"/>
  <c r="BI59" i="87" s="1"/>
  <c r="AU95" i="87"/>
  <c r="AU59" i="87" s="1"/>
  <c r="AN95" i="87"/>
  <c r="AN59" i="87" s="1"/>
  <c r="BW95" i="87"/>
  <c r="BW59" i="87" s="1"/>
  <c r="BG95" i="87"/>
  <c r="BG59" i="87" s="1"/>
  <c r="BM95" i="87"/>
  <c r="BM59" i="87" s="1"/>
  <c r="I95" i="87"/>
  <c r="I59" i="87" s="1"/>
  <c r="J95" i="87"/>
  <c r="J59" i="87" s="1"/>
  <c r="CA95" i="87"/>
  <c r="CA59" i="87" s="1"/>
  <c r="BU95" i="87"/>
  <c r="BU59" i="87" s="1"/>
  <c r="BA95" i="87"/>
  <c r="BA59" i="87" s="1"/>
  <c r="K95" i="87"/>
  <c r="K59" i="87" s="1"/>
  <c r="AE95" i="87"/>
  <c r="AE59" i="87" s="1"/>
  <c r="AC95" i="87"/>
  <c r="AC59" i="87" s="1"/>
  <c r="R95" i="87"/>
  <c r="R59" i="87" s="1"/>
  <c r="BY95" i="87"/>
  <c r="BY59" i="87" s="1"/>
  <c r="P95" i="87"/>
  <c r="P59" i="87" s="1"/>
  <c r="AT95" i="87"/>
  <c r="AT59" i="87" s="1"/>
  <c r="AF95" i="87"/>
  <c r="AF59" i="87" s="1"/>
  <c r="L95" i="87"/>
  <c r="L59" i="87" s="1"/>
  <c r="AZ95" i="87"/>
  <c r="AZ59" i="87" s="1"/>
  <c r="AW95" i="87"/>
  <c r="AW59" i="87" s="1"/>
  <c r="AX95" i="87"/>
  <c r="AX59" i="87" s="1"/>
  <c r="BC95" i="87"/>
  <c r="BC59" i="87" s="1"/>
  <c r="AV95" i="87"/>
  <c r="AV59" i="87" s="1"/>
  <c r="BN95" i="87"/>
  <c r="BN59" i="87" s="1"/>
  <c r="AL95" i="87"/>
  <c r="AL59" i="87" s="1"/>
  <c r="O95" i="87"/>
  <c r="O59" i="87" s="1"/>
  <c r="AQ95" i="87"/>
  <c r="AQ59" i="87" s="1"/>
  <c r="AY95" i="87"/>
  <c r="AY59" i="87" s="1"/>
  <c r="X95" i="87"/>
  <c r="X59" i="87" s="1"/>
  <c r="Y95" i="87"/>
  <c r="Y59" i="87" s="1"/>
  <c r="BZ95" i="87"/>
  <c r="BZ59" i="87" s="1"/>
  <c r="Q95" i="87"/>
  <c r="Q59" i="87" s="1"/>
  <c r="Z95" i="87"/>
  <c r="Z59" i="87" s="1"/>
  <c r="G90" i="87"/>
  <c r="H89" i="87"/>
  <c r="G92" i="87" l="1"/>
  <c r="H91" i="87"/>
  <c r="H62" i="87"/>
  <c r="I61" i="87"/>
  <c r="D59" i="87"/>
  <c r="H90" i="87"/>
  <c r="I89" i="87"/>
  <c r="H63" i="87"/>
  <c r="G64" i="87"/>
  <c r="I62" i="87" l="1"/>
  <c r="J61" i="87"/>
  <c r="H92" i="87"/>
  <c r="I91" i="87"/>
  <c r="I90" i="87"/>
  <c r="J89" i="87"/>
  <c r="H64" i="87"/>
  <c r="I63" i="87"/>
  <c r="D12" i="87"/>
  <c r="I64" i="87" l="1"/>
  <c r="J63" i="87"/>
  <c r="J90" i="87"/>
  <c r="K89" i="87"/>
  <c r="J62" i="87"/>
  <c r="K61" i="87"/>
  <c r="I92" i="87"/>
  <c r="J91" i="87"/>
  <c r="K90" i="87" l="1"/>
  <c r="L89" i="87"/>
  <c r="J92" i="87"/>
  <c r="K91" i="87"/>
  <c r="J64" i="87"/>
  <c r="K63" i="87"/>
  <c r="K62" i="87"/>
  <c r="L61" i="87"/>
  <c r="K92" i="87" l="1"/>
  <c r="L91" i="87"/>
  <c r="L62" i="87"/>
  <c r="M61" i="87"/>
  <c r="K64" i="87"/>
  <c r="L63" i="87"/>
  <c r="L90" i="87"/>
  <c r="M89" i="87"/>
  <c r="L64" i="87" l="1"/>
  <c r="M63" i="87"/>
  <c r="M90" i="87"/>
  <c r="N89" i="87"/>
  <c r="M62" i="87"/>
  <c r="N61" i="87"/>
  <c r="L92" i="87"/>
  <c r="M91" i="87"/>
  <c r="N62" i="87" l="1"/>
  <c r="O61" i="87"/>
  <c r="M92" i="87"/>
  <c r="N91" i="87"/>
  <c r="N90" i="87"/>
  <c r="O89" i="87"/>
  <c r="M64" i="87"/>
  <c r="N63" i="87"/>
  <c r="N92" i="87" l="1"/>
  <c r="O91" i="87"/>
  <c r="O62" i="87"/>
  <c r="P61" i="87"/>
  <c r="O90" i="87"/>
  <c r="P89" i="87"/>
  <c r="N64" i="87"/>
  <c r="O63" i="87"/>
  <c r="P90" i="87" l="1"/>
  <c r="Q89" i="87"/>
  <c r="P62" i="87"/>
  <c r="Q61" i="87"/>
  <c r="O92" i="87"/>
  <c r="P91" i="87"/>
  <c r="O64" i="87"/>
  <c r="P63" i="87"/>
  <c r="P64" i="87" l="1"/>
  <c r="Q63" i="87"/>
  <c r="P92" i="87"/>
  <c r="Q91" i="87"/>
  <c r="Q62" i="87"/>
  <c r="R61" i="87"/>
  <c r="Q90" i="87"/>
  <c r="R89" i="87"/>
  <c r="R62" i="87" l="1"/>
  <c r="S61" i="87"/>
  <c r="S89" i="87"/>
  <c r="R90" i="87"/>
  <c r="Q92" i="87"/>
  <c r="R91" i="87"/>
  <c r="Q64" i="87"/>
  <c r="R63" i="87"/>
  <c r="R92" i="87" l="1"/>
  <c r="S91" i="87"/>
  <c r="R64" i="87"/>
  <c r="S63" i="87"/>
  <c r="S90" i="87"/>
  <c r="T89" i="87"/>
  <c r="S62" i="87"/>
  <c r="T61" i="87"/>
  <c r="T62" i="87" l="1"/>
  <c r="U61" i="87"/>
  <c r="T90" i="87"/>
  <c r="U89" i="87"/>
  <c r="S64" i="87"/>
  <c r="T63" i="87"/>
  <c r="S92" i="87"/>
  <c r="T91" i="87"/>
  <c r="T92" i="87" l="1"/>
  <c r="U91" i="87"/>
  <c r="T64" i="87"/>
  <c r="U63" i="87"/>
  <c r="U90" i="87"/>
  <c r="V89" i="87"/>
  <c r="U62" i="87"/>
  <c r="V61" i="87"/>
  <c r="V90" i="87" l="1"/>
  <c r="W89" i="87"/>
  <c r="V62" i="87"/>
  <c r="W61" i="87"/>
  <c r="U64" i="87"/>
  <c r="V63" i="87"/>
  <c r="U92" i="87"/>
  <c r="V91" i="87"/>
  <c r="W62" i="87" l="1"/>
  <c r="X61" i="87"/>
  <c r="V64" i="87"/>
  <c r="W63" i="87"/>
  <c r="V92" i="87"/>
  <c r="W91" i="87"/>
  <c r="W90" i="87"/>
  <c r="X89" i="87"/>
  <c r="X90" i="87" l="1"/>
  <c r="Y89" i="87"/>
  <c r="W92" i="87"/>
  <c r="X91" i="87"/>
  <c r="W64" i="87"/>
  <c r="X63" i="87"/>
  <c r="X62" i="87"/>
  <c r="Y61" i="87"/>
  <c r="Y63" i="87" l="1"/>
  <c r="X64" i="87"/>
  <c r="Y62" i="87"/>
  <c r="Z61" i="87"/>
  <c r="X92" i="87"/>
  <c r="Y91" i="87"/>
  <c r="Y90" i="87"/>
  <c r="Z89" i="87"/>
  <c r="Y92" i="87" l="1"/>
  <c r="Z91" i="87"/>
  <c r="Z90" i="87"/>
  <c r="AA89" i="87"/>
  <c r="Z62" i="87"/>
  <c r="AA61" i="87"/>
  <c r="Y64" i="87"/>
  <c r="Z63" i="87"/>
  <c r="Z64" i="87" l="1"/>
  <c r="AA63" i="87"/>
  <c r="AA62" i="87"/>
  <c r="AB61" i="87"/>
  <c r="AA90" i="87"/>
  <c r="AB89" i="87"/>
  <c r="Z92" i="87"/>
  <c r="AA91" i="87"/>
  <c r="AA92" i="87" l="1"/>
  <c r="AB91" i="87"/>
  <c r="AB90" i="87"/>
  <c r="AC89" i="87"/>
  <c r="AC61" i="87"/>
  <c r="AB62" i="87"/>
  <c r="AA64" i="87"/>
  <c r="AB63" i="87"/>
  <c r="AB64" i="87" l="1"/>
  <c r="AC63" i="87"/>
  <c r="AC62" i="87"/>
  <c r="AD61" i="87"/>
  <c r="AC90" i="87"/>
  <c r="AD89" i="87"/>
  <c r="AB92" i="87"/>
  <c r="AC91" i="87"/>
  <c r="AC92" i="87" l="1"/>
  <c r="AD91" i="87"/>
  <c r="AD90" i="87"/>
  <c r="AE89" i="87"/>
  <c r="AD62" i="87"/>
  <c r="AE61" i="87"/>
  <c r="AC64" i="87"/>
  <c r="AD63" i="87"/>
  <c r="AE63" i="87" l="1"/>
  <c r="AD64" i="87"/>
  <c r="AE62" i="87"/>
  <c r="AF61" i="87"/>
  <c r="AE90" i="87"/>
  <c r="AF89" i="87"/>
  <c r="AD92" i="87"/>
  <c r="AE91" i="87"/>
  <c r="AF90" i="87" l="1"/>
  <c r="AG89" i="87"/>
  <c r="AF62" i="87"/>
  <c r="AG61" i="87"/>
  <c r="AE92" i="87"/>
  <c r="AF91" i="87"/>
  <c r="AE64" i="87"/>
  <c r="AF63" i="87"/>
  <c r="AF64" i="87" l="1"/>
  <c r="AG63" i="87"/>
  <c r="AF92" i="87"/>
  <c r="AG91" i="87"/>
  <c r="AG62" i="87"/>
  <c r="AH61" i="87"/>
  <c r="AG90" i="87"/>
  <c r="AH89" i="87"/>
  <c r="AH62" i="87" l="1"/>
  <c r="AI61" i="87"/>
  <c r="AH90" i="87"/>
  <c r="AI89" i="87"/>
  <c r="AG92" i="87"/>
  <c r="AH91" i="87"/>
  <c r="AG64" i="87"/>
  <c r="AH63" i="87"/>
  <c r="AH64" i="87" l="1"/>
  <c r="AI63" i="87"/>
  <c r="AH92" i="87"/>
  <c r="AI91" i="87"/>
  <c r="AI90" i="87"/>
  <c r="AJ89" i="87"/>
  <c r="AI62" i="87"/>
  <c r="AJ61" i="87"/>
  <c r="AJ62" i="87" l="1"/>
  <c r="AK61" i="87"/>
  <c r="AJ90" i="87"/>
  <c r="AK89" i="87"/>
  <c r="AI92" i="87"/>
  <c r="AJ91" i="87"/>
  <c r="AI64" i="87"/>
  <c r="AJ63" i="87"/>
  <c r="AJ92" i="87" l="1"/>
  <c r="AK91" i="87"/>
  <c r="AK90" i="87"/>
  <c r="AL89" i="87"/>
  <c r="AJ64" i="87"/>
  <c r="AK63" i="87"/>
  <c r="AK62" i="87"/>
  <c r="AL61" i="87"/>
  <c r="AL90" i="87" l="1"/>
  <c r="AM89" i="87"/>
  <c r="AK64" i="87"/>
  <c r="AL63" i="87"/>
  <c r="AL62" i="87"/>
  <c r="AM61" i="87"/>
  <c r="AK92" i="87"/>
  <c r="AL91" i="87"/>
  <c r="AM62" i="87" l="1"/>
  <c r="AN61" i="87"/>
  <c r="AL92" i="87"/>
  <c r="AM91" i="87"/>
  <c r="AL64" i="87"/>
  <c r="AM63" i="87"/>
  <c r="AM90" i="87"/>
  <c r="AN89" i="87"/>
  <c r="AN90" i="87" l="1"/>
  <c r="AO89" i="87"/>
  <c r="AM64" i="87"/>
  <c r="AN63" i="87"/>
  <c r="AM92" i="87"/>
  <c r="AN91" i="87"/>
  <c r="AN62" i="87"/>
  <c r="AO61" i="87"/>
  <c r="AO62" i="87" l="1"/>
  <c r="AP61" i="87"/>
  <c r="AN92" i="87"/>
  <c r="AO91" i="87"/>
  <c r="AO63" i="87"/>
  <c r="AN64" i="87"/>
  <c r="AO90" i="87"/>
  <c r="AP89" i="87"/>
  <c r="AP90" i="87" l="1"/>
  <c r="AQ89" i="87"/>
  <c r="AO64" i="87"/>
  <c r="AP63" i="87"/>
  <c r="AO92" i="87"/>
  <c r="AP91" i="87"/>
  <c r="AP62" i="87"/>
  <c r="AQ61" i="87"/>
  <c r="AP64" i="87" l="1"/>
  <c r="AQ63" i="87"/>
  <c r="AP92" i="87"/>
  <c r="AQ91" i="87"/>
  <c r="AQ62" i="87"/>
  <c r="AR61" i="87"/>
  <c r="AQ90" i="87"/>
  <c r="AR89" i="87"/>
  <c r="AR62" i="87" l="1"/>
  <c r="AS61" i="87"/>
  <c r="AR90" i="87"/>
  <c r="AS89" i="87"/>
  <c r="AQ92" i="87"/>
  <c r="AR91" i="87"/>
  <c r="AQ64" i="87"/>
  <c r="AR63" i="87"/>
  <c r="AR64" i="87" l="1"/>
  <c r="AS63" i="87"/>
  <c r="AR92" i="87"/>
  <c r="AS91" i="87"/>
  <c r="AS90" i="87"/>
  <c r="AT89" i="87"/>
  <c r="AS62" i="87"/>
  <c r="AT61" i="87"/>
  <c r="AT90" i="87" l="1"/>
  <c r="AU89" i="87"/>
  <c r="AT62" i="87"/>
  <c r="AU61" i="87"/>
  <c r="AS92" i="87"/>
  <c r="AT91" i="87"/>
  <c r="AS64" i="87"/>
  <c r="AT63" i="87"/>
  <c r="AT92" i="87" l="1"/>
  <c r="AU91" i="87"/>
  <c r="AT64" i="87"/>
  <c r="AU63" i="87"/>
  <c r="AU62" i="87"/>
  <c r="AV61" i="87"/>
  <c r="AU90" i="87"/>
  <c r="AV89" i="87"/>
  <c r="AV62" i="87" l="1"/>
  <c r="AW61" i="87"/>
  <c r="AV90" i="87"/>
  <c r="AW89" i="87"/>
  <c r="AU64" i="87"/>
  <c r="AV63" i="87"/>
  <c r="AU92" i="87"/>
  <c r="AV91" i="87"/>
  <c r="AV92" i="87" l="1"/>
  <c r="AW91" i="87"/>
  <c r="AV64" i="87"/>
  <c r="AW63" i="87"/>
  <c r="AW90" i="87"/>
  <c r="AX89" i="87"/>
  <c r="AW62" i="87"/>
  <c r="AX61" i="87"/>
  <c r="AX62" i="87" l="1"/>
  <c r="AY61" i="87"/>
  <c r="AX90" i="87"/>
  <c r="AY89" i="87"/>
  <c r="AX63" i="87"/>
  <c r="AW64" i="87"/>
  <c r="AW92" i="87"/>
  <c r="AX91" i="87"/>
  <c r="AX92" i="87" l="1"/>
  <c r="AY91" i="87"/>
  <c r="AX64" i="87"/>
  <c r="AY63" i="87"/>
  <c r="AY90" i="87"/>
  <c r="AZ89" i="87"/>
  <c r="AY62" i="87"/>
  <c r="AZ61" i="87"/>
  <c r="AZ90" i="87" l="1"/>
  <c r="BA89" i="87"/>
  <c r="AZ62" i="87"/>
  <c r="BA61" i="87"/>
  <c r="AY64" i="87"/>
  <c r="AZ63" i="87"/>
  <c r="AY92" i="87"/>
  <c r="AZ91" i="87"/>
  <c r="AZ64" i="87" l="1"/>
  <c r="BA63" i="87"/>
  <c r="AZ92" i="87"/>
  <c r="BA91" i="87"/>
  <c r="BA62" i="87"/>
  <c r="BB61" i="87"/>
  <c r="BA90" i="87"/>
  <c r="BB89" i="87"/>
  <c r="BC89" i="87" l="1"/>
  <c r="BB90" i="87"/>
  <c r="BB62" i="87"/>
  <c r="BC61" i="87"/>
  <c r="BA92" i="87"/>
  <c r="BB91" i="87"/>
  <c r="BA64" i="87"/>
  <c r="BB63" i="87"/>
  <c r="BB92" i="87" l="1"/>
  <c r="BC91" i="87"/>
  <c r="BC63" i="87"/>
  <c r="BB64" i="87"/>
  <c r="BC62" i="87"/>
  <c r="BD61" i="87"/>
  <c r="BC90" i="87"/>
  <c r="BD89" i="87"/>
  <c r="BD62" i="87" l="1"/>
  <c r="BE61" i="87"/>
  <c r="BD90" i="87"/>
  <c r="BE89" i="87"/>
  <c r="BC64" i="87"/>
  <c r="BD63" i="87"/>
  <c r="BC92" i="87"/>
  <c r="BD91" i="87"/>
  <c r="BE63" i="87" l="1"/>
  <c r="BD64" i="87"/>
  <c r="BD92" i="87"/>
  <c r="BE91" i="87"/>
  <c r="BE90" i="87"/>
  <c r="BF89" i="87"/>
  <c r="BE62" i="87"/>
  <c r="BF61" i="87"/>
  <c r="BF90" i="87" l="1"/>
  <c r="BG89" i="87"/>
  <c r="BF62" i="87"/>
  <c r="BG61" i="87"/>
  <c r="BE92" i="87"/>
  <c r="BF91" i="87"/>
  <c r="BE64" i="87"/>
  <c r="BF63" i="87"/>
  <c r="BF92" i="87" l="1"/>
  <c r="BG91" i="87"/>
  <c r="BF64" i="87"/>
  <c r="BG63" i="87"/>
  <c r="BG62" i="87"/>
  <c r="BH61" i="87"/>
  <c r="BG90" i="87"/>
  <c r="BH89" i="87"/>
  <c r="BH62" i="87" l="1"/>
  <c r="BI61" i="87"/>
  <c r="BH90" i="87"/>
  <c r="BI89" i="87"/>
  <c r="BG64" i="87"/>
  <c r="BH63" i="87"/>
  <c r="BG92" i="87"/>
  <c r="BH91" i="87"/>
  <c r="BH64" i="87" l="1"/>
  <c r="BI63" i="87"/>
  <c r="BH92" i="87"/>
  <c r="BI91" i="87"/>
  <c r="BI90" i="87"/>
  <c r="BJ89" i="87"/>
  <c r="BI62" i="87"/>
  <c r="BJ61" i="87"/>
  <c r="BJ62" i="87" l="1"/>
  <c r="BK61" i="87"/>
  <c r="BJ90" i="87"/>
  <c r="BK89" i="87"/>
  <c r="BI92" i="87"/>
  <c r="BJ91" i="87"/>
  <c r="BI64" i="87"/>
  <c r="BJ63" i="87"/>
  <c r="BJ92" i="87" l="1"/>
  <c r="BK91" i="87"/>
  <c r="BJ64" i="87"/>
  <c r="BK63" i="87"/>
  <c r="BK90" i="87"/>
  <c r="BL89" i="87"/>
  <c r="BK62" i="87"/>
  <c r="BL61" i="87"/>
  <c r="BL90" i="87" l="1"/>
  <c r="BM89" i="87"/>
  <c r="BL62" i="87"/>
  <c r="BM61" i="87"/>
  <c r="BK64" i="87"/>
  <c r="BL63" i="87"/>
  <c r="BK92" i="87"/>
  <c r="BL91" i="87"/>
  <c r="BL92" i="87" l="1"/>
  <c r="BM91" i="87"/>
  <c r="BL64" i="87"/>
  <c r="BM63" i="87"/>
  <c r="BM62" i="87"/>
  <c r="BN61" i="87"/>
  <c r="BM90" i="87"/>
  <c r="BN89" i="87"/>
  <c r="BM64" i="87" l="1"/>
  <c r="BN63" i="87"/>
  <c r="BN62" i="87"/>
  <c r="BO61" i="87"/>
  <c r="BN90" i="87"/>
  <c r="BO89" i="87"/>
  <c r="BM92" i="87"/>
  <c r="BN91" i="87"/>
  <c r="BN92" i="87" l="1"/>
  <c r="BO91" i="87"/>
  <c r="BO90" i="87"/>
  <c r="BP89" i="87"/>
  <c r="BO62" i="87"/>
  <c r="BP61" i="87"/>
  <c r="BN64" i="87"/>
  <c r="BO63" i="87"/>
  <c r="BO64" i="87" l="1"/>
  <c r="BP63" i="87"/>
  <c r="BP62" i="87"/>
  <c r="BQ61" i="87"/>
  <c r="BQ89" i="87"/>
  <c r="BP90" i="87"/>
  <c r="BO92" i="87"/>
  <c r="BP91" i="87"/>
  <c r="BP92" i="87" l="1"/>
  <c r="BQ91" i="87"/>
  <c r="BQ90" i="87"/>
  <c r="BR89" i="87"/>
  <c r="BQ62" i="87"/>
  <c r="BR61" i="87"/>
  <c r="BQ63" i="87"/>
  <c r="BP64" i="87"/>
  <c r="BR62" i="87" l="1"/>
  <c r="BS61" i="87"/>
  <c r="BQ92" i="87"/>
  <c r="BR91" i="87"/>
  <c r="BR90" i="87"/>
  <c r="BS89" i="87"/>
  <c r="BQ64" i="87"/>
  <c r="BR63" i="87"/>
  <c r="BT89" i="87" l="1"/>
  <c r="BS90" i="87"/>
  <c r="BR64" i="87"/>
  <c r="BS63" i="87"/>
  <c r="BR92" i="87"/>
  <c r="BS91" i="87"/>
  <c r="BS62" i="87"/>
  <c r="BT61" i="87"/>
  <c r="BT62" i="87" l="1"/>
  <c r="BU61" i="87"/>
  <c r="BS92" i="87"/>
  <c r="BT91" i="87"/>
  <c r="BS64" i="87"/>
  <c r="BT63" i="87"/>
  <c r="BU89" i="87"/>
  <c r="BT90" i="87"/>
  <c r="BT64" i="87" l="1"/>
  <c r="BU63" i="87"/>
  <c r="BT92" i="87"/>
  <c r="BU91" i="87"/>
  <c r="BV61" i="87"/>
  <c r="BU62" i="87"/>
  <c r="BU90" i="87"/>
  <c r="BV89" i="87"/>
  <c r="BU64" i="87" l="1"/>
  <c r="BV63" i="87"/>
  <c r="BV62" i="87"/>
  <c r="BW61" i="87"/>
  <c r="BU92" i="87"/>
  <c r="BV91" i="87"/>
  <c r="BV90" i="87"/>
  <c r="BW89" i="87"/>
  <c r="BW90" i="87" l="1"/>
  <c r="BX89" i="87"/>
  <c r="BV92" i="87"/>
  <c r="BW91" i="87"/>
  <c r="BW62" i="87"/>
  <c r="BX61" i="87"/>
  <c r="BV64" i="87"/>
  <c r="BW63" i="87"/>
  <c r="BX62" i="87" l="1"/>
  <c r="BY61" i="87"/>
  <c r="BW64" i="87"/>
  <c r="BX63" i="87"/>
  <c r="BW92" i="87"/>
  <c r="BX91" i="87"/>
  <c r="BX90" i="87"/>
  <c r="BY89" i="87"/>
  <c r="BY90" i="87" l="1"/>
  <c r="BZ89" i="87"/>
  <c r="BX92" i="87"/>
  <c r="BY91" i="87"/>
  <c r="BX64" i="87"/>
  <c r="BY63" i="87"/>
  <c r="BY62" i="87"/>
  <c r="BZ61" i="87"/>
  <c r="BZ62" i="87" l="1"/>
  <c r="CA61" i="87"/>
  <c r="BY64" i="87"/>
  <c r="BZ63" i="87"/>
  <c r="BY92" i="87"/>
  <c r="BZ91" i="87"/>
  <c r="BZ90" i="87"/>
  <c r="CA89" i="87"/>
  <c r="CA90" i="87" l="1"/>
  <c r="CB89" i="87"/>
  <c r="BZ92" i="87"/>
  <c r="CA91" i="87"/>
  <c r="BZ64" i="87"/>
  <c r="CA63" i="87"/>
  <c r="CA62" i="87"/>
  <c r="CB61" i="87"/>
  <c r="CC61" i="87" l="1"/>
  <c r="CB62" i="87"/>
  <c r="CB63" i="87"/>
  <c r="CA64" i="87"/>
  <c r="CA92" i="87"/>
  <c r="CB91" i="87"/>
  <c r="CB90" i="87"/>
  <c r="CC89" i="87"/>
  <c r="CD89" i="87" l="1"/>
  <c r="CC90" i="87"/>
  <c r="CB92" i="87"/>
  <c r="CC91" i="87"/>
  <c r="CB64" i="87"/>
  <c r="CC63" i="87"/>
  <c r="CC62" i="87"/>
  <c r="CD61" i="87"/>
  <c r="CC92" i="87" l="1"/>
  <c r="CD91" i="87"/>
  <c r="CC64" i="87"/>
  <c r="CD63" i="87"/>
  <c r="CD62" i="87"/>
  <c r="CE61" i="87"/>
  <c r="CE89" i="87"/>
  <c r="CD90" i="87"/>
  <c r="CF61" i="87" l="1"/>
  <c r="CE62" i="87"/>
  <c r="CD64" i="87"/>
  <c r="CE63" i="87"/>
  <c r="CE91" i="87"/>
  <c r="CD92" i="87"/>
  <c r="CE90" i="87"/>
  <c r="CF89" i="87"/>
  <c r="CF90" i="87" l="1"/>
  <c r="D90" i="87" s="1"/>
  <c r="CE92" i="87"/>
  <c r="CF91" i="87"/>
  <c r="CE64" i="87"/>
  <c r="CF63" i="87"/>
  <c r="CF62" i="87"/>
  <c r="D62" i="87" s="1"/>
  <c r="CF92" i="87" l="1"/>
  <c r="D92" i="87" s="1"/>
  <c r="E14" i="87" s="1"/>
  <c r="CF64" i="87"/>
  <c r="D64" i="87" s="1"/>
</calcChain>
</file>

<file path=xl/comments1.xml><?xml version="1.0" encoding="utf-8"?>
<comments xmlns="http://schemas.openxmlformats.org/spreadsheetml/2006/main">
  <authors>
    <author>Гринькевич Станислав Иванович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Не надо так:
</t>
        </r>
        <r>
          <rPr>
            <sz val="9"/>
            <color indexed="81"/>
            <rFont val="Tahoma"/>
            <family val="2"/>
            <charset val="204"/>
          </rPr>
          <t>=СУММ(J17:J24)/8
=H125+H130+5000</t>
        </r>
      </text>
    </comment>
  </commentList>
</comments>
</file>

<file path=xl/comments2.xml><?xml version="1.0" encoding="utf-8"?>
<comments xmlns="http://schemas.openxmlformats.org/spreadsheetml/2006/main">
  <authors>
    <author>Гринькевич Станислав Иванович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Не надо так:
</t>
        </r>
        <r>
          <rPr>
            <sz val="9"/>
            <color indexed="81"/>
            <rFont val="Tahoma"/>
            <family val="2"/>
            <charset val="204"/>
          </rPr>
          <t>=СУММ(J17:J24)/8
=H125+H130+5000</t>
        </r>
      </text>
    </comment>
  </commentList>
</comments>
</file>

<file path=xl/comments3.xml><?xml version="1.0" encoding="utf-8"?>
<comments xmlns="http://schemas.openxmlformats.org/spreadsheetml/2006/main">
  <authors>
    <author>Гринькевич Станислав Иванович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Не надо так:
</t>
        </r>
        <r>
          <rPr>
            <sz val="9"/>
            <color indexed="81"/>
            <rFont val="Tahoma"/>
            <family val="2"/>
            <charset val="204"/>
          </rPr>
          <t>=СУММ(J17:J24)/8
=H125+H130+5000</t>
        </r>
      </text>
    </comment>
  </commentList>
</comments>
</file>

<file path=xl/comments4.xml><?xml version="1.0" encoding="utf-8"?>
<comments xmlns="http://schemas.openxmlformats.org/spreadsheetml/2006/main">
  <authors>
    <author>Гринькевич Станислав Иванович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Не надо так:
</t>
        </r>
        <r>
          <rPr>
            <sz val="9"/>
            <color indexed="81"/>
            <rFont val="Tahoma"/>
            <family val="2"/>
            <charset val="204"/>
          </rPr>
          <t>=СУММ(J17:J24)/8
=H125+H130+5000</t>
        </r>
      </text>
    </comment>
  </commentList>
</comments>
</file>

<file path=xl/comments5.xml><?xml version="1.0" encoding="utf-8"?>
<comments xmlns="http://schemas.openxmlformats.org/spreadsheetml/2006/main">
  <authors>
    <author>Гринькевич Станислав Иванович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Не надо так:
</t>
        </r>
        <r>
          <rPr>
            <sz val="9"/>
            <color indexed="81"/>
            <rFont val="Tahoma"/>
            <family val="2"/>
            <charset val="204"/>
          </rPr>
          <t>=СУММ(J17:J24)/8
=H125+H130+5000</t>
        </r>
      </text>
    </comment>
  </commentList>
</comments>
</file>

<file path=xl/sharedStrings.xml><?xml version="1.0" encoding="utf-8"?>
<sst xmlns="http://schemas.openxmlformats.org/spreadsheetml/2006/main" count="4984" uniqueCount="1339">
  <si>
    <t>№</t>
  </si>
  <si>
    <t>Наименование</t>
  </si>
  <si>
    <t>Комментарий</t>
  </si>
  <si>
    <t>ед.изм</t>
  </si>
  <si>
    <t>Всего</t>
  </si>
  <si>
    <t>тыс.руб</t>
  </si>
  <si>
    <t>PVI</t>
  </si>
  <si>
    <t>Коэффициент дисконтирования</t>
  </si>
  <si>
    <t>-</t>
  </si>
  <si>
    <t>DPP</t>
  </si>
  <si>
    <t>лет</t>
  </si>
  <si>
    <t>%</t>
  </si>
  <si>
    <t>мес</t>
  </si>
  <si>
    <t>тыс.руб.</t>
  </si>
  <si>
    <t>Наименование проекта</t>
  </si>
  <si>
    <t>Номер проекта</t>
  </si>
  <si>
    <t>Входит в состав программы</t>
  </si>
  <si>
    <t>Дорожная карта проекта</t>
  </si>
  <si>
    <t>Тип проекта</t>
  </si>
  <si>
    <t>Расходы по проекту</t>
  </si>
  <si>
    <t>дней</t>
  </si>
  <si>
    <t>Общие вводные</t>
  </si>
  <si>
    <t>Месяцев в году</t>
  </si>
  <si>
    <t>Ставка дисконтирования</t>
  </si>
  <si>
    <t>Эффекты</t>
  </si>
  <si>
    <t>Капитальные затраты (CAPEX):</t>
  </si>
  <si>
    <t>Операционные затраты (OPEX):</t>
  </si>
  <si>
    <t>OCF</t>
  </si>
  <si>
    <t>AOCF</t>
  </si>
  <si>
    <t>DCF</t>
  </si>
  <si>
    <t>Накопленный CF</t>
  </si>
  <si>
    <t>Эффекты проекта</t>
  </si>
  <si>
    <t>Ед изм</t>
  </si>
  <si>
    <t>Расходы</t>
  </si>
  <si>
    <t>Аналитик проекта</t>
  </si>
  <si>
    <t>Дней в году</t>
  </si>
  <si>
    <t>начало</t>
  </si>
  <si>
    <t>конец</t>
  </si>
  <si>
    <t>Рабочих часов в году</t>
  </si>
  <si>
    <t>CAPEX</t>
  </si>
  <si>
    <t>OPEX</t>
  </si>
  <si>
    <t>ЕОЛ проекта</t>
  </si>
  <si>
    <t>Завершение этапа Оценка</t>
  </si>
  <si>
    <t>Завершение этапа Выбор</t>
  </si>
  <si>
    <t>Перевод в ПЭ</t>
  </si>
  <si>
    <t>1</t>
  </si>
  <si>
    <t>2</t>
  </si>
  <si>
    <t>2.1</t>
  </si>
  <si>
    <t>Источник информации</t>
  </si>
  <si>
    <t>Год старта проекта</t>
  </si>
  <si>
    <t xml:space="preserve">Организационный объем проекта и график внедрения </t>
  </si>
  <si>
    <t>Завершение этапа Определение</t>
  </si>
  <si>
    <t>1.1</t>
  </si>
  <si>
    <t>1.2</t>
  </si>
  <si>
    <t>1.3</t>
  </si>
  <si>
    <t>1.4</t>
  </si>
  <si>
    <t>1.5</t>
  </si>
  <si>
    <t>1.6</t>
  </si>
  <si>
    <t>3</t>
  </si>
  <si>
    <t>4</t>
  </si>
  <si>
    <t>5</t>
  </si>
  <si>
    <t>2.2</t>
  </si>
  <si>
    <t>6.1</t>
  </si>
  <si>
    <t>6.2</t>
  </si>
  <si>
    <t>6.3</t>
  </si>
  <si>
    <t>6.6</t>
  </si>
  <si>
    <t>PI</t>
  </si>
  <si>
    <t>Амортизация</t>
  </si>
  <si>
    <t>Налог на прибыль</t>
  </si>
  <si>
    <t>Срок амортизации</t>
  </si>
  <si>
    <t>Ввод новых ОФ</t>
  </si>
  <si>
    <t>Балансовая стоимость ОФ</t>
  </si>
  <si>
    <t>Накопленный износ</t>
  </si>
  <si>
    <r>
      <t>Opex (</t>
    </r>
    <r>
      <rPr>
        <b/>
        <sz val="10"/>
        <rFont val="Arial"/>
        <family val="2"/>
        <charset val="204"/>
      </rPr>
      <t>не</t>
    </r>
    <r>
      <rPr>
        <sz val="10"/>
        <rFont val="Arial"/>
        <family val="2"/>
        <charset val="204"/>
      </rPr>
      <t xml:space="preserve"> капитализируемый)</t>
    </r>
  </si>
  <si>
    <t>EBIT</t>
  </si>
  <si>
    <t>ННП (Ставка ННП - 20%)</t>
  </si>
  <si>
    <t>Завершение этапа Разработка и Внедрение</t>
  </si>
  <si>
    <t>Операционные затраты (OPEX):капитализируемые</t>
  </si>
  <si>
    <t>Ставка ННП</t>
  </si>
  <si>
    <t>ХХХХХХХХХХХ</t>
  </si>
  <si>
    <t>[НАИМЕНОВАНИЕ ПРОГРАММЫ]</t>
  </si>
  <si>
    <t>[ФИО], [ДОЛЖНОСТЬ]</t>
  </si>
  <si>
    <t>[ФИО]</t>
  </si>
  <si>
    <t>[НАИМЕНОВАНИЕ ДО 1]</t>
  </si>
  <si>
    <t>[НАИМЕНОВАНИЕ ДО 2]</t>
  </si>
  <si>
    <t>расходы на сервис</t>
  </si>
  <si>
    <t>в т.ч. Оценка</t>
  </si>
  <si>
    <t>в т.ч. Выбор</t>
  </si>
  <si>
    <t>в т.ч. Определение</t>
  </si>
  <si>
    <t xml:space="preserve">CAPEX </t>
  </si>
  <si>
    <t xml:space="preserve">OPEX, в т.ч. : </t>
  </si>
  <si>
    <t>в т.ч. Реализация</t>
  </si>
  <si>
    <t>тех строка - горизонт оценки</t>
  </si>
  <si>
    <t>для графика - затраты</t>
  </si>
  <si>
    <t>Определение горизонта оценки</t>
  </si>
  <si>
    <t>Автоматическое</t>
  </si>
  <si>
    <t>Изменение денежного потока от увеличения добычи</t>
  </si>
  <si>
    <t>6.7</t>
  </si>
  <si>
    <t>6.8</t>
  </si>
  <si>
    <t>Горизонт оценки эффективности (при ручной оценке горизонта)</t>
  </si>
  <si>
    <t>5.1</t>
  </si>
  <si>
    <t>5.2</t>
  </si>
  <si>
    <t xml:space="preserve">Сокращение расходов на оплату труда </t>
  </si>
  <si>
    <t>Сокращение расходов по отдельным статьям</t>
  </si>
  <si>
    <t>Ранняя добыча / ранняя нефть</t>
  </si>
  <si>
    <t>Повышение доходов от оказания услуг либо продажи продукции (за исключением нефти, газа и нефтепродуктов)</t>
  </si>
  <si>
    <t>Митигация рисков</t>
  </si>
  <si>
    <t>Расчет эффекта</t>
  </si>
  <si>
    <t>Исходные данные для расчета эффекта</t>
  </si>
  <si>
    <t xml:space="preserve">Дата </t>
  </si>
  <si>
    <t>ФИО</t>
  </si>
  <si>
    <t>Замечания</t>
  </si>
  <si>
    <t>Статус</t>
  </si>
  <si>
    <t>Должность</t>
  </si>
  <si>
    <t>1.7</t>
  </si>
  <si>
    <t xml:space="preserve">Дата начала амортизации </t>
  </si>
  <si>
    <t>Тип эффекта (прямой/косвенный)</t>
  </si>
  <si>
    <t>Налоги</t>
  </si>
  <si>
    <t>Потоки</t>
  </si>
  <si>
    <t>4.1</t>
  </si>
  <si>
    <t>4.2</t>
  </si>
  <si>
    <t>4.3</t>
  </si>
  <si>
    <t>4.4</t>
  </si>
  <si>
    <t>4.5</t>
  </si>
  <si>
    <t>4.6</t>
  </si>
  <si>
    <t>4.7</t>
  </si>
  <si>
    <t>4.8</t>
  </si>
  <si>
    <t>3.1</t>
  </si>
  <si>
    <t>3.2</t>
  </si>
  <si>
    <t>3.3</t>
  </si>
  <si>
    <t>3.4</t>
  </si>
  <si>
    <t>3.5</t>
  </si>
  <si>
    <t>Статус согласования</t>
  </si>
  <si>
    <t>Дата</t>
  </si>
  <si>
    <t>Реестр замечаний</t>
  </si>
  <si>
    <t>Информация о проекте</t>
  </si>
  <si>
    <t>ГПН</t>
  </si>
  <si>
    <t>ДО</t>
  </si>
  <si>
    <t>Системный блок (не изменять)</t>
  </si>
  <si>
    <t>Согласовано</t>
  </si>
  <si>
    <t>Не согласовано</t>
  </si>
  <si>
    <t>На рассмотрении</t>
  </si>
  <si>
    <t>Экономический эффект</t>
  </si>
  <si>
    <t>Факторы влияния</t>
  </si>
  <si>
    <t>дол.ед.</t>
  </si>
  <si>
    <t>Эффект</t>
  </si>
  <si>
    <t>Дисконтированная окупаемость</t>
  </si>
  <si>
    <t>Накопленный DCF</t>
  </si>
  <si>
    <t>Простая окупаемость</t>
  </si>
  <si>
    <t>Cash flow</t>
  </si>
  <si>
    <t>6</t>
  </si>
  <si>
    <t>6.4</t>
  </si>
  <si>
    <t>6.5</t>
  </si>
  <si>
    <t>Прочее</t>
  </si>
  <si>
    <t>Использование решения/горизонт оценки</t>
  </si>
  <si>
    <t>Горизонт оценки</t>
  </si>
  <si>
    <t>Использование системы</t>
  </si>
  <si>
    <t>5.1.1</t>
  </si>
  <si>
    <t>5.1.2</t>
  </si>
  <si>
    <t>5.1.3</t>
  </si>
  <si>
    <t>5.1.4</t>
  </si>
  <si>
    <t>5.1.5</t>
  </si>
  <si>
    <t>первый год инвестиций</t>
  </si>
  <si>
    <t>год перевода решения в промышленною эксплуатацию</t>
  </si>
  <si>
    <t>5.2.1</t>
  </si>
  <si>
    <t>5.2.2</t>
  </si>
  <si>
    <t>Ед.изм.</t>
  </si>
  <si>
    <t>Сумма эффектов, расчитанных от FCF</t>
  </si>
  <si>
    <t>Прямые эффекты от FCF (для корректировки EBIT)</t>
  </si>
  <si>
    <r>
      <t xml:space="preserve">Используется для корректировки расчета ННП. Заполняется ссылками на строки с </t>
    </r>
    <r>
      <rPr>
        <b/>
        <i/>
        <sz val="11"/>
        <color theme="1"/>
        <rFont val="Arial"/>
        <family val="2"/>
        <charset val="204"/>
      </rPr>
      <t>прямыми</t>
    </r>
    <r>
      <rPr>
        <i/>
        <sz val="11"/>
        <color theme="1"/>
        <rFont val="Arial"/>
        <family val="2"/>
        <charset val="204"/>
      </rPr>
      <t xml:space="preserve"> эффектами, расчитанными от FCF</t>
    </r>
  </si>
  <si>
    <t>Значение
(по прямым + косвенным)</t>
  </si>
  <si>
    <t>Справочно оценка со всеми эффектами</t>
  </si>
  <si>
    <t>Технические строки</t>
  </si>
  <si>
    <t>тех строка - учет OCF в PVI (для прямых эффектов)</t>
  </si>
  <si>
    <t>тех строка - поиск года минимального OCF  (для прямых эффектов)</t>
  </si>
  <si>
    <t>тех строка - учет OCF в PVI (для прямых+косв. эффектов)</t>
  </si>
  <si>
    <t>тех строка - поиск года минимального OCF  (для прямых+косв. эффектов)</t>
  </si>
  <si>
    <t>Всего, в т.ч.</t>
  </si>
  <si>
    <t xml:space="preserve">прямые </t>
  </si>
  <si>
    <t>косвенные</t>
  </si>
  <si>
    <t>NPV</t>
  </si>
  <si>
    <t>+</t>
  </si>
  <si>
    <t>обязательная строка:</t>
  </si>
  <si>
    <t>LR</t>
  </si>
  <si>
    <t>ИД</t>
  </si>
  <si>
    <t>Оценка экономической эффективности</t>
  </si>
  <si>
    <t>в рамках программы</t>
  </si>
  <si>
    <t>Значение
(по прямым эффектам)</t>
  </si>
  <si>
    <t>Завершение этапа Прототипирование</t>
  </si>
  <si>
    <t>Завершение этапа Создание MVP</t>
  </si>
  <si>
    <t>Завершение этапа Доработка и внедрение MVP</t>
  </si>
  <si>
    <t>Завершение этапа Развитие и тиражирование</t>
  </si>
  <si>
    <t>Завершение этапа Разработка и внедрение</t>
  </si>
  <si>
    <t>Завершение</t>
  </si>
  <si>
    <t>Для ЦТ проектов</t>
  </si>
  <si>
    <t>Для ИТ проектов</t>
  </si>
  <si>
    <t>в т.ч. на этап Прототипирование</t>
  </si>
  <si>
    <t>в т.ч. на этап Оценка</t>
  </si>
  <si>
    <t>в т.ч. на этап Создание MVP</t>
  </si>
  <si>
    <t>в т.ч. на этап Выбор</t>
  </si>
  <si>
    <t>в т.ч. на этап Доработка и внедрение MVP</t>
  </si>
  <si>
    <t>в т.ч. на этап Определение</t>
  </si>
  <si>
    <t>в т.ч. на этап Развитие и тиражирование</t>
  </si>
  <si>
    <t>в т.ч. на этап Разработка и внедрение</t>
  </si>
  <si>
    <t>5.1.6</t>
  </si>
  <si>
    <t>5.1.7</t>
  </si>
  <si>
    <t>5.1.8</t>
  </si>
  <si>
    <t>5.1.9</t>
  </si>
  <si>
    <t>Согл</t>
  </si>
  <si>
    <t>РП</t>
  </si>
  <si>
    <t>ДКПЭ</t>
  </si>
  <si>
    <t>Технический блок</t>
  </si>
  <si>
    <t>Изменение денежного потока от увеличения добычи/реализации УВ</t>
  </si>
  <si>
    <t>Итого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</si>
  <si>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</si>
  <si>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</si>
  <si>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</si>
  <si>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</si>
  <si>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</si>
  <si>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</si>
  <si>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</si>
  <si>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</si>
  <si>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</si>
  <si>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</si>
  <si>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</si>
  <si>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</si>
  <si>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всего, в т.ч.</t>
  </si>
  <si>
    <t>3.2.1.</t>
  </si>
  <si>
    <t>3.2.1.1</t>
  </si>
  <si>
    <t>3.2.1.2</t>
  </si>
  <si>
    <t>3.2.1.3</t>
  </si>
  <si>
    <t>3.2.1.4</t>
  </si>
  <si>
    <t>3.2.1.5</t>
  </si>
  <si>
    <t>3.2.1.6</t>
  </si>
  <si>
    <t>3.3.1.</t>
  </si>
  <si>
    <t>3.3.2.</t>
  </si>
  <si>
    <t>3.4.1.</t>
  </si>
  <si>
    <t>3.4.2.</t>
  </si>
  <si>
    <t>3.5.1.</t>
  </si>
  <si>
    <t>3.5.2.</t>
  </si>
  <si>
    <t>3.3.1.1</t>
  </si>
  <si>
    <t>3.3.1.2</t>
  </si>
  <si>
    <t>3.3.1.3</t>
  </si>
  <si>
    <t>3.3.1.4</t>
  </si>
  <si>
    <t>3.3.1.5</t>
  </si>
  <si>
    <t>3.3.1.6</t>
  </si>
  <si>
    <t>3.3.2.1</t>
  </si>
  <si>
    <t>3.3.2.2</t>
  </si>
  <si>
    <t>3.3.2.3</t>
  </si>
  <si>
    <t>3.3.2.4</t>
  </si>
  <si>
    <t>3.3.2.5</t>
  </si>
  <si>
    <t>3.3.2.6</t>
  </si>
  <si>
    <t>3.4.1.1</t>
  </si>
  <si>
    <t>3.4.1.2</t>
  </si>
  <si>
    <t>3.4.1.3</t>
  </si>
  <si>
    <t>3.4.1.4</t>
  </si>
  <si>
    <t>3.4.1.5</t>
  </si>
  <si>
    <t>3.4.1.6</t>
  </si>
  <si>
    <t>3.4.2.1</t>
  </si>
  <si>
    <t>3.4.2.2</t>
  </si>
  <si>
    <t>3.4.2.3</t>
  </si>
  <si>
    <t>3.4.2.4</t>
  </si>
  <si>
    <t>3.4.2.5</t>
  </si>
  <si>
    <t>3.4.2.6</t>
  </si>
  <si>
    <t>3.5.1.1</t>
  </si>
  <si>
    <t>3.5.1.2</t>
  </si>
  <si>
    <t>3.5.1.3</t>
  </si>
  <si>
    <t>3.5.1.4</t>
  </si>
  <si>
    <t>3.5.1.5</t>
  </si>
  <si>
    <t>3.5.1.6</t>
  </si>
  <si>
    <t>3.5.2.1</t>
  </si>
  <si>
    <t>3.5.2.2</t>
  </si>
  <si>
    <t>3.5.2.3</t>
  </si>
  <si>
    <t>3.5.2.4</t>
  </si>
  <si>
    <t>3.5.2.5</t>
  </si>
  <si>
    <t>3.5.2.6</t>
  </si>
  <si>
    <t>3.5.3.</t>
  </si>
  <si>
    <t>3.5.3.1</t>
  </si>
  <si>
    <t>3.5.3.2</t>
  </si>
  <si>
    <t>3.5.3.3</t>
  </si>
  <si>
    <t>3.5.3.4</t>
  </si>
  <si>
    <t>3.5.3.5</t>
  </si>
  <si>
    <t>3.5.3.6</t>
  </si>
  <si>
    <t>Курсы основных валют, руб.</t>
  </si>
  <si>
    <t>Курс доллара реальный, руб./$</t>
  </si>
  <si>
    <t>Курс евро реальный, руб./€</t>
  </si>
  <si>
    <t xml:space="preserve">Цена на нефть, $/барр. - РЕАЛЬНЫЕ ЦЕНЫ </t>
  </si>
  <si>
    <t xml:space="preserve">Цена на нефть Brent в реальном выражении, $/барр. </t>
  </si>
  <si>
    <t xml:space="preserve">Цена на нефть Urals, среднее значение MED и NWE Rotterdam, в реальном выражении, $/барр. </t>
  </si>
  <si>
    <t>Скидка на Urals средняя MED и NWE</t>
  </si>
  <si>
    <t>Marlim</t>
  </si>
  <si>
    <t>Цена нефти для Gazpromneft Badra</t>
  </si>
  <si>
    <t>Цена на природный газ и СПГ, $/млн БТЕ</t>
  </si>
  <si>
    <t>Природный газ Henry HUB</t>
  </si>
  <si>
    <t>СПГ Япония</t>
  </si>
  <si>
    <t>Природный газ TTF</t>
  </si>
  <si>
    <t>Природный газ NBP</t>
  </si>
  <si>
    <t>LPG (ANSI P/B 50/50)</t>
  </si>
  <si>
    <t>Premium gasoline 10 ppm (FOB NWE Barges) (8,33 барр./т)</t>
  </si>
  <si>
    <t>EUROBOB (FOB NWE Barges) (8,41 барр./тонна)</t>
  </si>
  <si>
    <t>Gasoline 91R cif NWE (Argus)/Eurobob</t>
  </si>
  <si>
    <t>Naphtha (FOB NWE Barges) (8,9 барр./т)</t>
  </si>
  <si>
    <t>Jet (FOB NWE cargoes) (7,89 барр./т)</t>
  </si>
  <si>
    <t>Gasoil 0,1% (FOB NWE cargoes) (7,45 барр./т)</t>
  </si>
  <si>
    <t>Diesel 10 ppm (FOB NWE cargoes) (7,45 барр./т)</t>
  </si>
  <si>
    <t xml:space="preserve">Diesel French 10ppm cif NWE (Argus)/ULSD 10 PPM cargoes CIF NWE </t>
  </si>
  <si>
    <t>Fuel oil 1% (FOB NWE cargoes)  (6,35 барр./т)</t>
  </si>
  <si>
    <t>Fuel oil 3,5% (FOB NWE cargoes) (6,35 барр./т)</t>
  </si>
  <si>
    <t>VGO 0.5-0.6% (FOB NWE cargoes)</t>
  </si>
  <si>
    <t>VGO 2% max (FOB NWE cargoes)</t>
  </si>
  <si>
    <t>СПБТ DAF BREST</t>
  </si>
  <si>
    <t>MTBE FOB Rdam</t>
  </si>
  <si>
    <t>Benzene FOB NWE Contract</t>
  </si>
  <si>
    <t>Toluene FOB RDAM</t>
  </si>
  <si>
    <t>Propylene C grade CIF NWE</t>
  </si>
  <si>
    <t>Propylene P grade CIF NWE</t>
  </si>
  <si>
    <t xml:space="preserve">Orthoxylene FOB Rotterdam </t>
  </si>
  <si>
    <t xml:space="preserve">Paraxylene FOB ARA </t>
  </si>
  <si>
    <t>LPG</t>
  </si>
  <si>
    <t>Premium gasoline 10 ppm (FOB MED) (8,33 барр./т)</t>
  </si>
  <si>
    <t>Naphta (FOB MED(Italy)) (8,9 барр./т)</t>
  </si>
  <si>
    <t>Jet (FOB MED (Italy))  (7,89 барр./т)</t>
  </si>
  <si>
    <t>Gasoil 0,1% (FOB MED (Italy)) (7,45 барр./т)</t>
  </si>
  <si>
    <t>Diesel 10ppm UL SD (FOB MED) (7,45 барр./т)</t>
  </si>
  <si>
    <t>Fuel oil 1% (FOB MED (Italy)) (6,35 барр./т)</t>
  </si>
  <si>
    <t>Fuel oil 3,5% (6,35 барр./т)</t>
  </si>
  <si>
    <t>HSFO 380 CST (FOB SIG)</t>
  </si>
  <si>
    <t>Gasoil 0.05% sulfur (FOB SIG)</t>
  </si>
  <si>
    <t>Крэк Спреды ГПН (для расчета цен на нефтепродукты FOB NWE)</t>
  </si>
  <si>
    <t xml:space="preserve">СПБТ DAF BREST </t>
  </si>
  <si>
    <t>Крэк Спреды ГПН (для расчета цен на нефтепродукты FOB MED)</t>
  </si>
  <si>
    <t>Premium gasoline 10 ppm (FOB MED) (8,49 барр./т)</t>
  </si>
  <si>
    <t>Naphta (FOB MED(Italy)) (8,91 барр./т)</t>
  </si>
  <si>
    <t>Jet (FOB MED (Italy))  (7,84 барр./т)</t>
  </si>
  <si>
    <t>Gasoil 0,1% (FOB MED (Italy)) (7,46 барр./т)</t>
  </si>
  <si>
    <t>10ppm UL SD (FOB MED) (7,46 барр./т)</t>
  </si>
  <si>
    <t>Fuel oil 1% (FOB MED (Italy)) (6,8 барр./т)</t>
  </si>
  <si>
    <t>Fuel oil 3,5% (6,45 барр./т)</t>
  </si>
  <si>
    <t>Крэк Спреды ГПН для расчета цен Singapore</t>
  </si>
  <si>
    <t>Нетбэки для месторождений ГПН</t>
  </si>
  <si>
    <t>Нетбэк УУН Холмогоры с поставкой в Новороссийск (для ННГ, Хантоса, Востока, СП Томскнефть ВНК, Славнефть-Мегионнефтегаз и СПД ), руб./т</t>
  </si>
  <si>
    <t>Дополнительная ценность малосернистого ресурса ННГ для оценки инвестиционных проектов, руб./т</t>
  </si>
  <si>
    <t>Нетбэк УУН Холмогоры-Новороссийск для МАЛОСЕРНИСТОГО РЕСУРСА ННГ (для оценки эффективности инвестиционных проектов БРД), руб./т</t>
  </si>
  <si>
    <t>Нетбэк (справочный) ВСТО при 100% поставках через Козьмино без учета льготной экспортной пошлины, руб./т</t>
  </si>
  <si>
    <t>Нетбэк Чонских месторождений без учета льготной эксп. пошлины, руб./т</t>
  </si>
  <si>
    <t>Нетбэк для нефти Чаяндинского месторождения без учета льготной экспортной пошлины, руб./т</t>
  </si>
  <si>
    <t xml:space="preserve">Нетбэк ВСТО для Куюмбинского месторождения без учета льготной экспортной пошлины, руб./т </t>
  </si>
  <si>
    <t>Нетбэк для нефти ООО "Газпромнефть-Оренбург" на УПНГ-II (ВУ ОНГКМ) и ЗУ ОНГКМ, руб./т</t>
  </si>
  <si>
    <t>Нетбэк Царичанского и Балейкинского м/р на УУН ЦНТ, руб./т</t>
  </si>
  <si>
    <t>Нетбэк Капитоновского м/р на Платовке, руб./т</t>
  </si>
  <si>
    <t>Нетбэк  Мессояхских месторождений (с учетом льготной экспортной пошлины), руб./т</t>
  </si>
  <si>
    <t>Нетбэк  Мессояхских месторождений (без учета льготной экспортной пошлины), руб./т</t>
  </si>
  <si>
    <t>Нетбэк Приразломного месторождения (с учетом льготной экспортной пошлины), руб./т</t>
  </si>
  <si>
    <t>Нетбэк Приразломного месторождения (без учета льготной экспортной пошлины), руб./т</t>
  </si>
  <si>
    <t>Нетбэк Долгинского месторождения без учета льготной пошлины, руб./т</t>
  </si>
  <si>
    <t>Нетбэк на НПС 1,2,3 Заполярье-Пурпе для поставок ЛЕГКОЙ МАЛОСЕРНИСТОЙ НЕФТИ по трубе, руб./т</t>
  </si>
  <si>
    <t>Нетбэк на НПС 1,2,3 Заполярье-Пурпе для поставок ТЯЖЕЛОЙ МАЛОСЕРНИСТОЙ НЕФТИ по трубе (в т.ч. покур Тазовского, кроме Мессояхи) руб./т</t>
  </si>
  <si>
    <t>Нетбэк на ЦПС-1 "Альтернативной схемы" для Песцового+Ен-Яхинского и Северо-Самбургского м/р (для анализа чувствительности), руб./т</t>
  </si>
  <si>
    <t>Нетбэк Курдистана, руб./т</t>
  </si>
  <si>
    <t>Цена нефти для Бадры, $/барр.</t>
  </si>
  <si>
    <t>Нетбэк нефти для проекта Толедо на ПСП Шаим без учета льготной экспортной пошлины, руб./т</t>
  </si>
  <si>
    <t>Нетбэк нефти для расчета проекта "Бажен" со сдачей на НПС Демьянское без учета льготной экспортной пошлины, руб./т</t>
  </si>
  <si>
    <t>Нетбэк нефти для расчета проекта "Бажен" со сдачей на НПС Красноленинское без учета льготной экспортной пошлины, руб./т</t>
  </si>
  <si>
    <t>Нетбэк Сахалин-А (Нетбэк Аяшского м/р в точке перевалки с платформы на борт судна), руб./т</t>
  </si>
  <si>
    <t>Нетбэк Сахалин-Б (Нетбэк м/р "Тритон" в точке перевалки с платформы на борт судна), руб./т</t>
  </si>
  <si>
    <t>Нетбэк Арктикгаза, руб./т</t>
  </si>
  <si>
    <t>СГК</t>
  </si>
  <si>
    <t>СУГ</t>
  </si>
  <si>
    <t>ДЭК</t>
  </si>
  <si>
    <t>Нетбэк Нортгаза, руб./т</t>
  </si>
  <si>
    <t>Цена нефти для ОНПЗ, руб./т</t>
  </si>
  <si>
    <t>Цена нефти для МНПЗ, руб./т</t>
  </si>
  <si>
    <t>Цена нефти для ЯНОС, руб./т</t>
  </si>
  <si>
    <t>Цена стабильного газового конденсата для ОНПЗ, руб./т</t>
  </si>
  <si>
    <t>Цены нефтепродуктов крупным оптом с завода (без акцизов и НДС), руб./т</t>
  </si>
  <si>
    <t>Московский НПЗ</t>
  </si>
  <si>
    <t>АИ-98</t>
  </si>
  <si>
    <t>АИ-95</t>
  </si>
  <si>
    <t>АИ-92</t>
  </si>
  <si>
    <t>Нафта (экспорт)</t>
  </si>
  <si>
    <t>ДТЛ</t>
  </si>
  <si>
    <t>ДТЗ тип II</t>
  </si>
  <si>
    <t>Керосин</t>
  </si>
  <si>
    <t>Мазут</t>
  </si>
  <si>
    <t>Омский НПЗ</t>
  </si>
  <si>
    <t>ДТЛ-55</t>
  </si>
  <si>
    <t>ДТЗ</t>
  </si>
  <si>
    <t>Керосин (ТС-1)</t>
  </si>
  <si>
    <t>Ярославский НПЗ</t>
  </si>
  <si>
    <t>Экспортная альтернатива (справочно), руб./т</t>
  </si>
  <si>
    <t>Природный газ</t>
  </si>
  <si>
    <t>Регулируемые цены на природный газ в регионах РФ, руб./1000 мЗ</t>
  </si>
  <si>
    <t>Томск</t>
  </si>
  <si>
    <t>Кемерово</t>
  </si>
  <si>
    <t>Омск</t>
  </si>
  <si>
    <t>ЯНАО</t>
  </si>
  <si>
    <t xml:space="preserve">ХМАО </t>
  </si>
  <si>
    <t>Нижний Новгород</t>
  </si>
  <si>
    <t>Оренбург</t>
  </si>
  <si>
    <t>Самара</t>
  </si>
  <si>
    <t>Москва</t>
  </si>
  <si>
    <t>Ярославль</t>
  </si>
  <si>
    <t>Природный, сухой отбензиненный и попутный нефтяной газ, руб./1000 мЗ</t>
  </si>
  <si>
    <t>цена ПНГ для ГПН-Оренбург (ВУ ОНГКМ) (договор КЦ-ГПНО)</t>
  </si>
  <si>
    <t>цена ПНГ для ГПН-Оренбург (ВУ ОНГКМ)</t>
  </si>
  <si>
    <t>цена СОГ для ГПН-Оренбург (Капитоновское м/р)</t>
  </si>
  <si>
    <t>цена ПНГ для ГПН-Восток (для 87 ЛУ)</t>
  </si>
  <si>
    <t>цена ПНГ для ГПН-Восток (для Крапивинского м/р)</t>
  </si>
  <si>
    <t>цена СОГ для ГПН-Восток (для УАГМ и 105)</t>
  </si>
  <si>
    <t>цена СПБТ для ГПН-Восток (для УАГМ и 105)</t>
  </si>
  <si>
    <t>цена СГК для ГПН-Восток (для УАГМ и 105)</t>
  </si>
  <si>
    <t>цена ПНГ для ГПН-Восток на объем превышения (для ПНГ УАГМ и 105)</t>
  </si>
  <si>
    <t>ценность ПНГ для ГПН-Восток (УАГМ+105ЛБ)</t>
  </si>
  <si>
    <t>цена ПНГ для Славнефть (Мегионнефтегаз)</t>
  </si>
  <si>
    <t>цена ПНГ для Славнефть (Нижневартовск)</t>
  </si>
  <si>
    <t>цена ПНГ для Томскнефть ВНК,</t>
  </si>
  <si>
    <t>цена СОГ для Томскнефть ВНК (реализация в пользу ГПН)</t>
  </si>
  <si>
    <t>цена ПНГ для ННГ/ФМН (на Сибур: Холмогорская КС)</t>
  </si>
  <si>
    <t>цена ПНГ для ННГ/ФМН (на Сибур: ВГПЗ - основной объем, до 1400 млн.м3)</t>
  </si>
  <si>
    <t>цена ПНГ для ННГ/ФМН (на Сибур: ВГПЗ - доп. объем, сверх 1400 млн.м3)</t>
  </si>
  <si>
    <t>цена ПНГ для ННГ/ФМН (на Сибур: Вынгаяхинская КС после запуска ЕП КС, до 750 млн.м3)</t>
  </si>
  <si>
    <t>цена ПНГ для ГПН-Хантос (ЮП ГПЗ: реализация на Сибур на входе ГПЗ)</t>
  </si>
  <si>
    <t>цена ШФЛУ для ГПН-Хантос (ЮП ГПЗ: реализация на Сибур), руб./тн</t>
  </si>
  <si>
    <t xml:space="preserve">цена ШФЛУ для ГПН-Хантос с учетом скидки за аренду (ЮП ГПЗ: реализация на Сибур), руб./тн </t>
  </si>
  <si>
    <t>цена СОГ для ГПН-Хантос  (ЮП ГПЗ: приобретение у Сибур)</t>
  </si>
  <si>
    <t>цена СОГ для ГПН-Хантос  (ЮП ГПЗ: приобретение у Сибур с учетом скидки за г/п)</t>
  </si>
  <si>
    <t>тр. цена СОГ для ГПН-Хантос (ЮП ГПЗ: реализация ГПН-Хантос в пользу ГПН)</t>
  </si>
  <si>
    <t>цена ПНГ Хантос (Ореховское, Южное м/р)</t>
  </si>
  <si>
    <t>цена СОГ/ПГ, Новопортовское месторождение порт (поставка с 2021 г.)</t>
  </si>
  <si>
    <t>цена СОГ для Мессояха</t>
  </si>
  <si>
    <t>тр. цена ПГ Новогоднее м/р</t>
  </si>
  <si>
    <t>тр. цена ПГ Вынгапуровское м/р</t>
  </si>
  <si>
    <t>тр. цена ПГ Муравленковское м/р</t>
  </si>
  <si>
    <t>тр. цена ПГ ЕП КС (ННГ+МН)</t>
  </si>
  <si>
    <t>цена ПГ для Арктикгаз</t>
  </si>
  <si>
    <t>цена ПГ для Нортгаз</t>
  </si>
  <si>
    <t xml:space="preserve">цена ПГ Тазовское м/р </t>
  </si>
  <si>
    <t>цена ПГ для Северо-Самбургского м/р</t>
  </si>
  <si>
    <t>Налог на прибыль, %</t>
  </si>
  <si>
    <t>Налог на имущество, %</t>
  </si>
  <si>
    <t>Налог на добавленную стоимость, %</t>
  </si>
  <si>
    <t>Таможенные пошлины на экспорт товаров</t>
  </si>
  <si>
    <t>Ккорр для расчета экспортной пошлины</t>
  </si>
  <si>
    <t>Коэффициенты для расчета экспортных пошлин (справочно)</t>
  </si>
  <si>
    <t>Коэфф. в пошлине на нефть</t>
  </si>
  <si>
    <t>Коэфф. в формуле расчета пошлины на бензины</t>
  </si>
  <si>
    <t>Коэфф. в формуле расчета пошлины на дизельное топливо</t>
  </si>
  <si>
    <t>Коэфф. в формуле расчета пошлины на светлые НП</t>
  </si>
  <si>
    <t>Коэфф. в формуле расчета пошлины на темные НП</t>
  </si>
  <si>
    <t>Коэфф. в формуле расчета пошлины на масла 1-3 групп</t>
  </si>
  <si>
    <t>Коэфф. в формуле расчета пошлины на нафту (прямогонный бензин)</t>
  </si>
  <si>
    <t>Коэфф. в формуле расчета пошлины на битумы</t>
  </si>
  <si>
    <t>Коэфф. в формуле расчета пошлины на кокс</t>
  </si>
  <si>
    <t>Экспортные пошлины на нефть и нефтепродукты</t>
  </si>
  <si>
    <t xml:space="preserve">Эксп. пошлина на нефть, $/т </t>
  </si>
  <si>
    <t>Эксп. пошлина на нефть шельфовых проектов Печорского моря (Приразломное, Долгинское), $/т</t>
  </si>
  <si>
    <t>Льготная таможенная пошлина на нефть для I-II группы НДД (при Кг &lt; 1 до истечения 8 лет с начала промышленной добычи), $/т</t>
  </si>
  <si>
    <t>Таможенная пошлина на нефть для III-IV группы НДД, $/т</t>
  </si>
  <si>
    <t>Эксп. пошлина на бензины, $/т</t>
  </si>
  <si>
    <t>Эксп. пошлина на дизельное топливо, $/т</t>
  </si>
  <si>
    <t>Эксп. пошлина на светлые нефтепродукты, $/т</t>
  </si>
  <si>
    <t>Эксп. пошлина на темные нефтепродукты, $/т</t>
  </si>
  <si>
    <t>Эксп. пошлина на масла, $/т</t>
  </si>
  <si>
    <t>Эксп. пошлина на нафту, $/т</t>
  </si>
  <si>
    <t>Эксп. пошлина на кокс, $/т</t>
  </si>
  <si>
    <t>Эксп. пошлина на СУГ, $/т</t>
  </si>
  <si>
    <t>Налог на добычу полезных ископаемых (НДПИ)</t>
  </si>
  <si>
    <t xml:space="preserve">Ккорр для расчета НДПИ </t>
  </si>
  <si>
    <t>Коэффициент Кман для расчета НДПИ и акциза</t>
  </si>
  <si>
    <t>Кк (НДПИ - корректировка по закону), руб./т</t>
  </si>
  <si>
    <t>КАБДТ с учетом НБУГ для расчета НДПИ на нефть, руб/т</t>
  </si>
  <si>
    <t>НДПИ на нефть , руб./т</t>
  </si>
  <si>
    <t>Ставка НДПИ для новых морских проектов (Приразломное до 31.01.2023 включительно), руб./т</t>
  </si>
  <si>
    <t>Ставка НДПИ для Приразломного с 01.02.2023, руб./т</t>
  </si>
  <si>
    <t>Ставка НДПИ для НММ четвертой категории сложности, руб./т</t>
  </si>
  <si>
    <t>Ставка НДПИ на нефть для Баженовских, Доманиковых, Абалакских, Хадумских свит, руб./т</t>
  </si>
  <si>
    <t>НДПИ на газ при добыче газа без газового конденсата, руб/тыс.м3 (общая базовая ставка до учета понижающего коэффициента Кс) для ДО с Кгпн &lt; 0,35, руб./1000 м3</t>
  </si>
  <si>
    <t>НДПИ на газ при добыче газа без газового конденсата, руб/тыс.м3 (общая базовая ставка до учета понижающего коэффициента Кс) для ДО с Кгпн &gt; 0,35, руб./1000 м3</t>
  </si>
  <si>
    <t>НДПИ на газ при добыче газа и газового конденсата, руб/т (общая базовая ставка, до учета понижающего коэффициента Кс) СеверЭнергия, руб./1000 м3</t>
  </si>
  <si>
    <t>НДПИ на газовый конденсат при добыче газа и газового конденсата, руб/тыс.м3 (общая базовая ставка, до учета понижающего коэффициента Кс) СеверЭнергия, руб./т</t>
  </si>
  <si>
    <t>НДПИ на газ при добыче газа и газового конденсата, руб/т (общая базовая ставка, до учета понижающего коэффициента Кс) Нортгаз, руб./1000 м3</t>
  </si>
  <si>
    <t>НДПИ на газовый конденсат при добыче газа и газового конденсата, руб/тыс.м3 (общая базовая ставка, до учета понижающего коэффициента Кс) Нортгаз, руб./т</t>
  </si>
  <si>
    <t>Ставка вычета по НДПИ при направлении газового конденсата на переработку с получением ШФЛУ (в руб./т ШФЛУ)</t>
  </si>
  <si>
    <t>Цена природного газа (Цг), для ДО ГПН с Кгпн &lt; 0,35 Цг= Цв</t>
  </si>
  <si>
    <t>Цена природного газа (Цг), для ДО ГПН с Кгпн &gt; 0,35 Цг= Цв х Ов + Цэ х (1-Ов)</t>
  </si>
  <si>
    <t>Кгп для ДО с ГПН с Кгпн &lt; 0,35</t>
  </si>
  <si>
    <t>Кгп для ДО с ГПН с Кгпн &gt; 0,35</t>
  </si>
  <si>
    <t xml:space="preserve">Еут = (0,2051 х Кгп х Цг) / 35  для ДО ГПН с Кгпн &lt; 0,35 </t>
  </si>
  <si>
    <t>Цена газового конденсата (Цк) : Цк = (Ц х 8 - Пн) х Р</t>
  </si>
  <si>
    <t>Акцизы (реальные значения), руб./т</t>
  </si>
  <si>
    <t>Автомобильный бензин</t>
  </si>
  <si>
    <t>не соответствующий классу 5</t>
  </si>
  <si>
    <t xml:space="preserve">класса 5 </t>
  </si>
  <si>
    <t xml:space="preserve">Прямогонный бензин </t>
  </si>
  <si>
    <t xml:space="preserve">Дизельное топливо </t>
  </si>
  <si>
    <t>Моторные масла</t>
  </si>
  <si>
    <t>Бензол, параксилол, ортоксилол</t>
  </si>
  <si>
    <t>Коэффициенты вычета</t>
  </si>
  <si>
    <t>Коэф.вычета по прямогонному бензину</t>
  </si>
  <si>
    <t>Коэф.вычета по бензолу, параксилолу, ортоксилолу</t>
  </si>
  <si>
    <t>Коэф.вычета по керосину</t>
  </si>
  <si>
    <t xml:space="preserve">Коэф. вычета по средним дистиллятам </t>
  </si>
  <si>
    <t>Коэффициент для расчета показателя Вф, Вб, Вш</t>
  </si>
  <si>
    <t>Параметры для расчета субсидий  по нефтяному сырью и демпфирующего отрицательного акциза в реальном выражении</t>
  </si>
  <si>
    <t>Акциз на нефтяное сырье (до учета Спю и Крег)</t>
  </si>
  <si>
    <t>Крег в отношении производственных мощностей, расположенных в Омской области</t>
  </si>
  <si>
    <t>Крег в отношении производственных мощностей, расположенных в Москве, Московской области, Ярославле</t>
  </si>
  <si>
    <t>Коэффициент Ккомп для расчета Кдемп для АБ</t>
  </si>
  <si>
    <t>Коэффициент Ккомп для расчета Кдемп для ДТ</t>
  </si>
  <si>
    <t>Субсидия на АБ (демпфер с учетом компенсационной надбавки, без учета Ддв_аб)</t>
  </si>
  <si>
    <t>Субсидия на ДТ (демпфер с учетом компенсационной надбавки, без учета Ддв_дт)</t>
  </si>
  <si>
    <t>Ддв_аб - Дальневосточная надбавка в Кдемп и Нбуг в части АБ</t>
  </si>
  <si>
    <t>Ддв_дт - Дальневосточная надбавка в К демп и Нбуг в части ДТ</t>
  </si>
  <si>
    <t xml:space="preserve">Инфляция базовая РФ (ИПЦ) </t>
  </si>
  <si>
    <t>Рост тарифов АК Транснефть</t>
  </si>
  <si>
    <t>Рост тарифов АК Транснефть для ВСТО</t>
  </si>
  <si>
    <t>Рост тарифов АК Транснефтепродукт</t>
  </si>
  <si>
    <t>Рост тарифов ж/д транспорта в РФ</t>
  </si>
  <si>
    <t>Рост тарифов ж/д транспорта на экспорт</t>
  </si>
  <si>
    <t>Среднегодовой рост цен на газ (кроме населения) с 01.07.2020 г.</t>
  </si>
  <si>
    <t>Рост тарифов на электроэнергию (кроме населения)</t>
  </si>
  <si>
    <t>Рост тарифов на покупную электроэнергию для предприятий БРД</t>
  </si>
  <si>
    <t>Рост тарифов на электроэнергию и тепло для НПЗ ГПН</t>
  </si>
  <si>
    <t>Электрическая энергия Омск</t>
  </si>
  <si>
    <t>Электрическая энергия Москва</t>
  </si>
  <si>
    <t>Электрическая энергия Ярославль</t>
  </si>
  <si>
    <t>Тепловая энергия Омск</t>
  </si>
  <si>
    <t>Тепловая энергия Москва</t>
  </si>
  <si>
    <t>Тепловая энергия Ярославль</t>
  </si>
  <si>
    <t>Справочно: предельные индексы инфляции для перевода реальных цен в номинальные для контрактования и определения ЛВО</t>
  </si>
  <si>
    <t xml:space="preserve">Инфляция МТР, % </t>
  </si>
  <si>
    <t xml:space="preserve">Инфляция капитального строительства, % </t>
  </si>
  <si>
    <t>Инфляция услуг нефтесервисов, %</t>
  </si>
  <si>
    <t>Индекс инфляции для МТР</t>
  </si>
  <si>
    <t>Индекс инфляции для капитального строительства</t>
  </si>
  <si>
    <t>Индекс инфляции услуг нефтесервисов, от года к году</t>
  </si>
  <si>
    <t>Ставка дисконтирования по Группе ГПН реальная</t>
  </si>
  <si>
    <t>Ставка дисконтирования для оценки экономической эффективности закупки</t>
  </si>
  <si>
    <t>(равно ставке дисконтирования в условиях дефицита ДС)</t>
  </si>
  <si>
    <t>СПРАВОЧНЫЕ ПОКАЗАТЕЛИ</t>
  </si>
  <si>
    <t xml:space="preserve">Номинальные значения инфляции - НЕ ДЛЯ УЧЕТА В РАСЧЕТАХ </t>
  </si>
  <si>
    <t>Инфляция базовая РФ (ИПЦ) (номинальная)</t>
  </si>
  <si>
    <t>Среднегодовой рост цен на газ (кроме населения)</t>
  </si>
  <si>
    <t>Коэффициент перевода тонн в баррели</t>
  </si>
  <si>
    <t>Brent</t>
  </si>
  <si>
    <t>Новороссийск Urals</t>
  </si>
  <si>
    <t>Козьмино ESPO</t>
  </si>
  <si>
    <t>Новый Порт</t>
  </si>
  <si>
    <t>Приразломное</t>
  </si>
  <si>
    <t>Долгинское</t>
  </si>
  <si>
    <t>Царичанское, для расчета экспортных поставок</t>
  </si>
  <si>
    <t>Курдистан</t>
  </si>
  <si>
    <t>Бадра</t>
  </si>
  <si>
    <t>Сахалин-А</t>
  </si>
  <si>
    <t>Сахалин-Б</t>
  </si>
  <si>
    <t>Для расчета экспортной пошлины</t>
  </si>
  <si>
    <t>Прочие показатели</t>
  </si>
  <si>
    <t>Потребительская инфляция в ЕС</t>
  </si>
  <si>
    <t>Потребительская инфляция в США</t>
  </si>
  <si>
    <t>Ставка ЕЦБ</t>
  </si>
  <si>
    <t>Ставка ФРС</t>
  </si>
  <si>
    <t>Ставка EURIBOR 1m</t>
  </si>
  <si>
    <t>Ставка EURIBOR 3m</t>
  </si>
  <si>
    <t>Ставка EURIBOR 6m</t>
  </si>
  <si>
    <t>Ставка EURIBOR 12m</t>
  </si>
  <si>
    <t>Ставка EUR LIBOR 12m</t>
  </si>
  <si>
    <t>Ставка USD LIBOR 1m</t>
  </si>
  <si>
    <t>Ставка USD LIBOR 3m</t>
  </si>
  <si>
    <t>Ставка USD LIBOR 6m</t>
  </si>
  <si>
    <t>Ставка USD LIBOR 12m</t>
  </si>
  <si>
    <t>Курсы дополнительных валют (реальные), денежных единиц соотв. страны за 1 евро</t>
  </si>
  <si>
    <t>Сербский динар, ден.единиц за 1 евро</t>
  </si>
  <si>
    <t>Румынский лей, ден.единиц за 1 евро</t>
  </si>
  <si>
    <t>Боснийская марка, ден.единиц за 1 евро</t>
  </si>
  <si>
    <t>Болгарский лев, ден.единиц за 1 евро</t>
  </si>
  <si>
    <t>Курсы дополнительных валют (реальные), денежных единиц соотв. страны за 1 доллар США</t>
  </si>
  <si>
    <t>Британский фунт, долларов США за 1 фунт</t>
  </si>
  <si>
    <t>Норвежская крона, долларов США за 1 крону</t>
  </si>
  <si>
    <t>Курсы дополнительных валют (реальные), денежных единиц соотв. страны за 1 рубль РФ</t>
  </si>
  <si>
    <t>Белорусский рубль, ден.единиц за 1 рубль РФ</t>
  </si>
  <si>
    <t>Казахский тенге, ден.единиц за 1 рубль РФ</t>
  </si>
  <si>
    <t>Киргизский сом, ден.единиц за 1 рубль РФ</t>
  </si>
  <si>
    <t>Таджикский сомони, ден.единиц за 1 рубль РФ</t>
  </si>
  <si>
    <t>Румынский лей, ден.единиц за 1 рубль РФ</t>
  </si>
  <si>
    <t>Сербский динар, ден.единиц за 1 рубль РФ</t>
  </si>
  <si>
    <t>Боснийская марка, ден.единиц за 1 рубль РФ</t>
  </si>
  <si>
    <t>Болгарский лев, ден.единиц за 1 рубль РФ</t>
  </si>
  <si>
    <t>Курсы дополнительных валют (реальные), рублей РФ за 1 денежную единицу соотв. страны</t>
  </si>
  <si>
    <t>Британский фунт, рублей за 1 фунт</t>
  </si>
  <si>
    <t>Норвежская крона, рублей за 1 крону</t>
  </si>
  <si>
    <t>Налогообложение при НДД</t>
  </si>
  <si>
    <t>Ставка налога на дополнительный доход, %</t>
  </si>
  <si>
    <t>Ограничение вычитаемых затрат при расчете налогооблагаемой базы НДД, руб./т</t>
  </si>
  <si>
    <t>Ставка для переноса невозмещаемых затрат для участков I группы НДД</t>
  </si>
  <si>
    <t>Ставка для переноса невозмещаемых затрат для участков II-IV группы НДД</t>
  </si>
  <si>
    <t>НДПИ на нефть при НДД</t>
  </si>
  <si>
    <t>НДПИ на нефть для участков I-II группы НДД (при Кг=0,4), руб./т</t>
  </si>
  <si>
    <t>НДПИ на нефть для участков I-II группы НДД (при Кг=0,6), руб./т</t>
  </si>
  <si>
    <t>НДПИ на нефть для участков I-II группы НДД (при Кг=0,8) руб./т</t>
  </si>
  <si>
    <t>НДПИ на нефть для участков IV группы НДД (при Кг=0,5), руб./т</t>
  </si>
  <si>
    <t>НДПИ на нефть для участков IV группы НДД (при Кг=0,75), руб./т</t>
  </si>
  <si>
    <t>НДПИ для участков I-IV группы НДД (при Кг=1), руб./т</t>
  </si>
  <si>
    <t>Цена ПНГ и ПГ для НДД, руб./1000 мЗ</t>
  </si>
  <si>
    <t>НДД цена ПНГ С-Самбург</t>
  </si>
  <si>
    <t>НДД цена ПГ Тазовский</t>
  </si>
  <si>
    <t>НДД цена ПНГ Тазовский</t>
  </si>
  <si>
    <t>НДД цена ПНГ Чонский</t>
  </si>
  <si>
    <t>НДД цена ПГ и ПНГ Мессояха</t>
  </si>
  <si>
    <t>НДД цена ПНГ Зап-Юбилейный</t>
  </si>
  <si>
    <t>НДД цена ПГ Новый Порт</t>
  </si>
  <si>
    <t>НДД цена ПНГ Новый Порт</t>
  </si>
  <si>
    <t>НДД цена ПНГ Куюмба</t>
  </si>
  <si>
    <t>НДД цена ПНГ Вынгаяхинское ЛУ</t>
  </si>
  <si>
    <t>НДД цена ПНГ В-Вынгаяхиское ЛУ</t>
  </si>
  <si>
    <t>НДД цена ПНГ Крайний</t>
  </si>
  <si>
    <t>НДД цена ПНГ Новогодний</t>
  </si>
  <si>
    <t>НДД цена ПНГ Романовский</t>
  </si>
  <si>
    <t>НДД цена ПГ ГПН-ННГ</t>
  </si>
  <si>
    <t>НДД цена ПНГ Западно-Зимний</t>
  </si>
  <si>
    <t>Транспортные расходы для НДД</t>
  </si>
  <si>
    <t>Транспортные расходы для лицензионных участков III-IV группы НДД: поставка УУН Холмогоры - FOB Новороссийск, руб./т</t>
  </si>
  <si>
    <t>Транспортные расходы для проектов со сдачей на НПС Демьянское НДД, руб./т</t>
  </si>
  <si>
    <t>Транспортные расходы для проектов со сдачей на ЦПС-1 "Альтернативной схемы" НДД, руб./т</t>
  </si>
  <si>
    <t>Транспортные расходы для нефти Чонских месторождений НДД, руб./т</t>
  </si>
  <si>
    <t>Транспортные расходы для нефти Куюмбинского месторождения НДД, руб./т</t>
  </si>
  <si>
    <t>Транспортные расходы для нефти Мессояхских месторождений, а также для НПС 1,2,3 Заполярье-Пурпе, НДД, руб./т</t>
  </si>
  <si>
    <t>Транспортные расходы для нефти Новопортовского месторождения НДД (ПМР мыс Каменный), руб./т</t>
  </si>
  <si>
    <t>Транспортные расходы для нефти Новопортовского месторождения НДД (б/у фрахта м. Каменный - Мурманск и стоимости услуг Атомфлота), руб./т</t>
  </si>
  <si>
    <t>Транспортные расходы для нефти Капитоновского м/р на Платовке, руб./т</t>
  </si>
  <si>
    <t>Транспортные расходы для нефти Царичанского м/р на УУН ЦНТ, руб./т</t>
  </si>
  <si>
    <t>Исходные данные для расчета эффектов</t>
  </si>
  <si>
    <t>Расчет эффектов</t>
  </si>
  <si>
    <t>6.А</t>
  </si>
  <si>
    <t>6.Б</t>
  </si>
  <si>
    <t>Чек-лист ОЭМ</t>
  </si>
  <si>
    <t>Наименование проверки</t>
  </si>
  <si>
    <t>Комментарий по отклонениям</t>
  </si>
  <si>
    <t>Качество реализации модели</t>
  </si>
  <si>
    <t>В этой модели отсутствуют ссылки на внешние файлы</t>
  </si>
  <si>
    <t xml:space="preserve">Везде где необходимо проставлены единицы измерения </t>
  </si>
  <si>
    <t>Формулы расчета эффектов в ячейках одной строки неизменны</t>
  </si>
  <si>
    <t>Соблюдение основных положений методики</t>
  </si>
  <si>
    <t>Для всех исходных данных указаны источники информации</t>
  </si>
  <si>
    <t>Для каждого КПЭ 2, 3, 4 уровня рассчитаны 3 ряда значений - "as is", "to be", и инкрементальный эффект</t>
  </si>
  <si>
    <t>Для каждого КПЭ 3, 4 уровня значения - "as is", "to be", и инкрементальный эффект рассчитаны по каждому ДО</t>
  </si>
  <si>
    <t>Единицы измерения для КПЭ 2 уровня - тыс.руб.</t>
  </si>
  <si>
    <t>Единицы измерения для КПЭ 4 и 3 уровня - натуральные значения (тонны, м3, кВтч…) либо %, доли. КПЭ 4 и 3 уровня не измеряются деньгами (тыс.руб)</t>
  </si>
  <si>
    <t>Есть однозначное понимание как Владелец продукта будет подтверждать фактическое достижение заявленных КПЭ</t>
  </si>
  <si>
    <t>Прямые экономические эффекты согласованы с ДО</t>
  </si>
  <si>
    <t>Тип эффекта</t>
  </si>
  <si>
    <t>Метод расчета</t>
  </si>
  <si>
    <t>Начало дисконтирования</t>
  </si>
  <si>
    <t>1.8</t>
  </si>
  <si>
    <t>Название ДО в Общей ОЭМ</t>
  </si>
  <si>
    <t>Полное название ДО</t>
  </si>
  <si>
    <t>КЦ</t>
  </si>
  <si>
    <t>ПАО "Газпром нефть"</t>
  </si>
  <si>
    <t>Все ДО</t>
  </si>
  <si>
    <t>Восток</t>
  </si>
  <si>
    <t>"Газпромнефть-Восток"</t>
  </si>
  <si>
    <t>ННГ</t>
  </si>
  <si>
    <t>Ноябрьскнефтегаз</t>
  </si>
  <si>
    <t>Мессояха</t>
  </si>
  <si>
    <t>"Мессояханефтегаз"</t>
  </si>
  <si>
    <t>Хантос</t>
  </si>
  <si>
    <t>"Газпромнефть-Хантос"</t>
  </si>
  <si>
    <t>Ямал</t>
  </si>
  <si>
    <t>"Газпромнефть-Ямал"</t>
  </si>
  <si>
    <t>Мегион</t>
  </si>
  <si>
    <t>НТЦ</t>
  </si>
  <si>
    <t>"Газпромнефть НТЦ"</t>
  </si>
  <si>
    <t>"Газпромнефть-Оренбург"</t>
  </si>
  <si>
    <t>Заполярье</t>
  </si>
  <si>
    <t>"Газпромнефть-Заполярье"</t>
  </si>
  <si>
    <t>Шельф</t>
  </si>
  <si>
    <t>"Газпром нефть шельф"</t>
  </si>
  <si>
    <t>ГПН Р</t>
  </si>
  <si>
    <t>"Газпромнефть-Развитие"</t>
  </si>
  <si>
    <t>Меретояха</t>
  </si>
  <si>
    <t>НЭН</t>
  </si>
  <si>
    <t>Ноябрьскэнергонефть</t>
  </si>
  <si>
    <t>Гео</t>
  </si>
  <si>
    <t>"Газпромнефть-ГЕО"</t>
  </si>
  <si>
    <t>Арктикгаз</t>
  </si>
  <si>
    <t>Снабжение</t>
  </si>
  <si>
    <t>"Газпромнефть-Снабжение"</t>
  </si>
  <si>
    <t>Бажен</t>
  </si>
  <si>
    <t>ЮП ГПЗ</t>
  </si>
  <si>
    <t>Южно-Приобский ГПЗ</t>
  </si>
  <si>
    <t>2.3</t>
  </si>
  <si>
    <t>2.4</t>
  </si>
  <si>
    <t>2.5</t>
  </si>
  <si>
    <t>2.6</t>
  </si>
  <si>
    <t>2.7</t>
  </si>
  <si>
    <t>2.8</t>
  </si>
  <si>
    <t>2.9</t>
  </si>
  <si>
    <t>2.10</t>
  </si>
  <si>
    <t>5.1.10</t>
  </si>
  <si>
    <t>СЕРВИС</t>
  </si>
  <si>
    <t>3.6</t>
  </si>
  <si>
    <t>ВСЕГО</t>
  </si>
  <si>
    <t>7</t>
  </si>
  <si>
    <t>Продуктовые метрики</t>
  </si>
  <si>
    <t>Ссылка на ячейку</t>
  </si>
  <si>
    <t>Департамент/ДО, подразделение</t>
  </si>
  <si>
    <t>ИНСТРУКЦИЯ
по работе
с автоматизированным форматом ОЭМ</t>
  </si>
  <si>
    <t>I</t>
  </si>
  <si>
    <t>Общая информация</t>
  </si>
  <si>
    <t>II</t>
  </si>
  <si>
    <t>Условные обозначения и цветовая схема формата</t>
  </si>
  <si>
    <t>Листы в шаблоне разделены по цветам:</t>
  </si>
  <si>
    <t>Инструкция по работе с АОЭМ</t>
  </si>
  <si>
    <t>Данным цветом рекомендуется помечать уже заполненные шаблоны информацией по проекту</t>
  </si>
  <si>
    <t>1.</t>
  </si>
  <si>
    <t>2.</t>
  </si>
  <si>
    <t>Внутри шаблонов ячейки также разделены по цветам:</t>
  </si>
  <si>
    <t xml:space="preserve">Ячейки, в которые необходимо заносить прямые ссылки на какие-либо показатели </t>
  </si>
  <si>
    <r>
      <t xml:space="preserve">Ячейки с формулами. Редактирование </t>
    </r>
    <r>
      <rPr>
        <b/>
        <i/>
        <sz val="11"/>
        <color rgb="FFC00000"/>
        <rFont val="Calibri"/>
        <family val="2"/>
        <charset val="204"/>
        <scheme val="minor"/>
      </rPr>
      <t>недоступно</t>
    </r>
  </si>
  <si>
    <t>3.</t>
  </si>
  <si>
    <t>Сокращения, используемые в АОЭМ</t>
  </si>
  <si>
    <t>Sys</t>
  </si>
  <si>
    <t>Наименование системного листа</t>
  </si>
  <si>
    <t>Лист с исходными данными и расчетами эффектов</t>
  </si>
  <si>
    <t>Лист с Резюме проекта</t>
  </si>
  <si>
    <t>Лист с деревом КПЭ</t>
  </si>
  <si>
    <t>III</t>
  </si>
  <si>
    <t>Инструкция</t>
  </si>
  <si>
    <t>Подготовка</t>
  </si>
  <si>
    <t>Заполнения листа "Согласование"</t>
  </si>
  <si>
    <t>Заполнения листа "ИД"</t>
  </si>
  <si>
    <t>Работа с листом "РП"</t>
  </si>
  <si>
    <t>Подготовка дерева КПЭ</t>
  </si>
  <si>
    <t>Заполнение бюджета по проекту</t>
  </si>
  <si>
    <t>Перед началом работы с автоматизированным шаблоном ОЭМ убедитесь, что у вас на компьютере включены макросы.</t>
  </si>
  <si>
    <t>Технические листы, в данном блоке находится системный лист с перечнем ДО, а также можно помещать листы с общей вводной информацией для оценки проектов/программы/продукта, например, макропараметры.</t>
  </si>
  <si>
    <t xml:space="preserve">Скопируйте листы-шаблоны ("Согласование", "ИД", "РП", "ДКПЭ", "Бюджет"). </t>
  </si>
  <si>
    <t>Перенесите скопированные листы в раздел проектов (между листами "Проекты&gt;&gt;" и "&lt;&lt;Проекты").</t>
  </si>
  <si>
    <r>
      <t>Переименуйте скопированные листы, добавив к названию каждого краткое наименование проекта через нижнее подчеркивание (</t>
    </r>
    <r>
      <rPr>
        <i/>
        <sz val="11"/>
        <color theme="1"/>
        <rFont val="Calibri"/>
        <family val="2"/>
        <charset val="204"/>
        <scheme val="minor"/>
      </rPr>
      <t>например, "Согласование_ЦМРГ", "ИД_ЦМРГ", "РП_ЦМРГ", "ДКПЭ_ЦМРГ", "Бюджет_ЦМРГ"</t>
    </r>
    <r>
      <rPr>
        <sz val="11"/>
        <color theme="1"/>
        <rFont val="Calibri"/>
        <family val="2"/>
        <charset val="204"/>
        <scheme val="minor"/>
      </rPr>
      <t>).</t>
    </r>
  </si>
  <si>
    <t>Заполните информацию о проекте в верхнем левом блоке (белые яячейки).</t>
  </si>
  <si>
    <t>Тип проекта необходимо выбрать из выпадающего списка.</t>
  </si>
  <si>
    <t>Чек-лист заполняется после получения итоговой оценки проекта.</t>
  </si>
  <si>
    <t>3.1.</t>
  </si>
  <si>
    <t>3.2.</t>
  </si>
  <si>
    <t>3.3.</t>
  </si>
  <si>
    <t>3.4.</t>
  </si>
  <si>
    <t>3.5.</t>
  </si>
  <si>
    <t>3.6.</t>
  </si>
  <si>
    <t>3.7.</t>
  </si>
  <si>
    <t>3.8.</t>
  </si>
  <si>
    <t>В ячейку G4 вносится год начала проекта</t>
  </si>
  <si>
    <t>В ячейку G5 вносится год начала дисконтирования</t>
  </si>
  <si>
    <t>В ячейку G6 вносится дата начала амортизации (дата постановки системы на баланс). Если дата постановки на баланс точно не известна, то указывается дата завершения проекта.</t>
  </si>
  <si>
    <t>В строках 7-11 в соответствующем году столбце указываем даты завершения соответствующих этапов.</t>
  </si>
  <si>
    <t>В блоке 2 "Организационный объем проекта и график внедрения" в столбце С необходимо из выпадающего списка выбрать ДО, на которых планируется внедрение системы. После чего в столбце с соответствующим годом указать дату тиража.</t>
  </si>
  <si>
    <r>
      <t xml:space="preserve">Ячейки, </t>
    </r>
    <r>
      <rPr>
        <b/>
        <i/>
        <sz val="11"/>
        <color rgb="FF00B050"/>
        <rFont val="Calibri"/>
        <family val="2"/>
        <charset val="204"/>
        <scheme val="minor"/>
      </rPr>
      <t>доступные</t>
    </r>
    <r>
      <rPr>
        <i/>
        <sz val="11"/>
        <color theme="1"/>
        <rFont val="Calibri"/>
        <family val="2"/>
        <charset val="204"/>
        <scheme val="minor"/>
      </rPr>
      <t xml:space="preserve"> для редактирования. Вносить информацию не обязательно. Ячейки могут быть пустыми.</t>
    </r>
  </si>
  <si>
    <t>Блок 4 "Общие вводные". Служит для внесения общих данных для расчетов, таких как срок амортизации, ставка дисконтирования и т.д.</t>
  </si>
  <si>
    <t>3.9.</t>
  </si>
  <si>
    <t>Также в 4 блоке есть параметр "Определение горизонта оценки".  Из выпадающего списка необходимо выбрать способ определения горизонта оценки экономической эффективности проекта:
Автоматический - расчет горизонта в соответствии с методикой
Ручной - позволяет пользователю самому определить горизонт оценки, для чего в ячейку G54 заносится значение на сколько лет выполнять расчет.</t>
  </si>
  <si>
    <t>3.10.</t>
  </si>
  <si>
    <t>Блок 5 "Использование решения/горизонт оценки" является вспомогательным. В данном блоке расчитывается доля работы системы по ДО в зависимости от даты внедрения. Также в этом блоке выстраивается горизонт оценки (в каждом году на который делается расчет автоматически ставится 1, за горизонтом оценки - 0).</t>
  </si>
  <si>
    <t>3.11.</t>
  </si>
  <si>
    <t>Блок 6 "Эффекты проекта" служит для консолидации всех эффектов. В данном блоке есть "синяя" строка, в которую необходимо прямыми ссылками собрать эффекты, расчитанные через FCF.</t>
  </si>
  <si>
    <t>3.12.</t>
  </si>
  <si>
    <t>Блок 6А "Исходные данные для расчета эффектов" полностью разблокированный блок для работы аналитика. Служит для отражения общей информации для расчета эффектов по проекту, например, стоимость FTE, цена нефти по ДО и т.п. В данном блоке можно добавлять и удалять строки.</t>
  </si>
  <si>
    <t>3.13.</t>
  </si>
  <si>
    <t>3.14.</t>
  </si>
  <si>
    <t xml:space="preserve">3.15. </t>
  </si>
  <si>
    <t>Формируем логику расчта эффектов</t>
  </si>
  <si>
    <t>3.16.</t>
  </si>
  <si>
    <t>"Синие" строки в начале категории того или иного эффекта прямой ссылкой "завязываем" на строку с полученным результатом вычислений 2 уровня эффекта. Если в рамках одной категории у вас 2 и более эффектов 2 уровня, то в "синюю" строку необходимо заносить сумму этих эффектов.</t>
  </si>
  <si>
    <t>3.17.</t>
  </si>
  <si>
    <t>Блок 7 "Продуктовые метрики" служит для отражения продуктовых метрик. Блок разблокирован полностью для возможности работы аналитика.</t>
  </si>
  <si>
    <t>Лист "РП" является полностью заблокированным. На этом листе нет ячеек с возможностью редактирования. Следует проверить корректность формирования шапки листа и построения графика (доступен для корректировки)</t>
  </si>
  <si>
    <t>Лист не регламентирован. Является рекомендуемым, но не обязательным к заполнению.</t>
  </si>
  <si>
    <t>Прикрепленный формат дерева КПЭ является рекомендуемым, но не ограничивает аналитика в его модификации.</t>
  </si>
  <si>
    <t>2.1.</t>
  </si>
  <si>
    <t>2.2.</t>
  </si>
  <si>
    <t>2.3.</t>
  </si>
  <si>
    <t>1.1.</t>
  </si>
  <si>
    <t>1.2.</t>
  </si>
  <si>
    <t>1.3.</t>
  </si>
  <si>
    <t>[НАЗВАНИЕ ИС]</t>
  </si>
  <si>
    <t>В ячейку H3 необходимо указать первый год расчетов (он будет обновлен на всех листах).</t>
  </si>
  <si>
    <r>
      <t xml:space="preserve">Ячейка, в которую необходимо </t>
    </r>
    <r>
      <rPr>
        <b/>
        <i/>
        <sz val="11"/>
        <color rgb="FF00B050"/>
        <rFont val="Calibri"/>
        <family val="2"/>
        <charset val="204"/>
        <scheme val="minor"/>
      </rPr>
      <t>обязательно</t>
    </r>
    <r>
      <rPr>
        <b/>
        <i/>
        <sz val="11"/>
        <color rgb="FFC00000"/>
        <rFont val="Calibri"/>
        <family val="2"/>
        <charset val="204"/>
        <scheme val="minor"/>
      </rPr>
      <t xml:space="preserve"> </t>
    </r>
    <r>
      <rPr>
        <i/>
        <sz val="11"/>
        <color theme="1"/>
        <rFont val="Calibri"/>
        <family val="2"/>
        <charset val="204"/>
        <scheme val="minor"/>
      </rPr>
      <t>внести данные. Данные ячейки не могут быть пустыми</t>
    </r>
  </si>
  <si>
    <t>ИТ</t>
  </si>
  <si>
    <t>3.7</t>
  </si>
  <si>
    <t>ЗАТРАТЫ ДО</t>
  </si>
  <si>
    <t>В случае необходимости добавления нового ДО/объекта тиража - добавлять строки выше ЖЕЛТОЙ</t>
  </si>
  <si>
    <t>6.9</t>
  </si>
  <si>
    <t>Сокращение CAPEX</t>
  </si>
  <si>
    <t>Сокращение OPEX</t>
  </si>
  <si>
    <t>MIRR</t>
  </si>
  <si>
    <t>В блоке 3 "Расходы по проекту" в белых ячейках заполняются затраты по проектам в разбивке на этапы. При наличии финансирования по проекту за счет ДО заполнять необзодимо п.3.7 "ЗАТРАТЫ ДО"</t>
  </si>
  <si>
    <r>
      <t xml:space="preserve">В нужную категорию эффекта вставьте пустые строки (сколько необходимо для формирования расчетов).
</t>
    </r>
    <r>
      <rPr>
        <sz val="11"/>
        <color rgb="FFFF0000"/>
        <rFont val="Calibri"/>
        <family val="2"/>
        <charset val="204"/>
        <scheme val="minor"/>
      </rPr>
      <t xml:space="preserve">Обращаем внимание, что для вставки строк, выделять необходимо строку под </t>
    </r>
    <r>
      <rPr>
        <b/>
        <sz val="11"/>
        <color rgb="FFFF0000"/>
        <rFont val="Calibri"/>
        <family val="2"/>
        <charset val="204"/>
        <scheme val="minor"/>
      </rPr>
      <t>"белой"</t>
    </r>
    <r>
      <rPr>
        <sz val="11"/>
        <color rgb="FFFF0000"/>
        <rFont val="Calibri"/>
        <family val="2"/>
        <charset val="204"/>
        <scheme val="minor"/>
      </rPr>
      <t xml:space="preserve"> строчкой, чтобы к новой строке не применился формат строки с формулами.</t>
    </r>
  </si>
  <si>
    <r>
      <t xml:space="preserve">Шаблон предназначен для проведения оценки экономической эффективности </t>
    </r>
    <r>
      <rPr>
        <b/>
        <sz val="11"/>
        <color theme="1"/>
        <rFont val="Calibri"/>
        <family val="2"/>
        <charset val="204"/>
        <scheme val="minor"/>
      </rPr>
      <t>ИТ/Орг./Тех</t>
    </r>
    <r>
      <rPr>
        <sz val="11"/>
        <color theme="1"/>
        <rFont val="Calibri"/>
        <family val="2"/>
        <charset val="204"/>
        <scheme val="minor"/>
      </rPr>
      <t xml:space="preserve">. проектов.
Формат является частично защищенным от изменений и не предполагает изменение логики экономических расчетов сторонними пользователями. В случае нарушения целостности шаблона это будет выявлено на этапе проверки в автоматическом режиме и ОЭМ проекта/программы/продукта </t>
    </r>
    <r>
      <rPr>
        <sz val="11"/>
        <color rgb="FFC00000"/>
        <rFont val="Calibri"/>
        <family val="2"/>
        <charset val="204"/>
        <scheme val="minor"/>
      </rPr>
      <t xml:space="preserve">не будет принята на экспертизу.
</t>
    </r>
    <r>
      <rPr>
        <sz val="11"/>
        <rFont val="Calibri"/>
        <family val="2"/>
        <charset val="204"/>
        <scheme val="minor"/>
      </rPr>
      <t>В случае выявления ошибок/неточностей в работе формата, необходимо связаться с разработчиком и сообщить о выявленных проблемах.
Обновление формата будет реализовано автоматически через макрос, что позволит исключить повторный перенос данных из старой модели в обновленную.
При необходимости объединить ячейки, воспользуйтесь комбинацией клавиш Ctrl+O</t>
    </r>
  </si>
  <si>
    <t>6.10</t>
  </si>
  <si>
    <t>Влияние сокращения CAPEX на амортизацию</t>
  </si>
  <si>
    <t>6.2.1</t>
  </si>
  <si>
    <t>Влияние на амортизацию</t>
  </si>
  <si>
    <t>EBITDA</t>
  </si>
  <si>
    <t>ТСО</t>
  </si>
  <si>
    <t>ICF</t>
  </si>
  <si>
    <t>AICF</t>
  </si>
  <si>
    <t>НЕТ</t>
  </si>
  <si>
    <t xml:space="preserve">Нигде в этой модели нет чисел, добавленных непосредственно в строку формул (hard-coded).  Все используемые в расчетах исходные данные (включая банальные 24 часа в сутках и т.п.) введены в отдельные ячейки, а формулы ссылаются на эти ячейки. </t>
  </si>
  <si>
    <t>Ячейки с формулами и ячейки с исходными данными визуально различимы (выделены разными цветами в соответствии с инструкцией)</t>
  </si>
  <si>
    <t>Для эффектов 2 уровня проверена корректность прямой/косвенный</t>
  </si>
  <si>
    <r>
      <t xml:space="preserve">Блок 6Б "Расчет эффектов" состоит из 7 разделов по типам эффектов. В первую очередь необходимо определить какие эффекты будут в текущем проекте. Заполнять нужно только те разделы, в рамках которых ожидаются эффекты. Может быть ситуация, когда есть 2 и более эффекта в одной категории, либо по несколько эффектов в разных категориях. Все эти ситуации можно реализовать в текущем формате ОЭМ.
По каждой категории ожидаемых эффектов необходимо обязательно выбрать из выпадающего списка Метод расчета (столбец D) и Тип эффекта (столбец E).
При наличии в проекте эффекта от сокращения CAPEX необходимо в </t>
    </r>
    <r>
      <rPr>
        <b/>
        <sz val="11"/>
        <color rgb="FF00B050"/>
        <rFont val="Calibri"/>
        <family val="2"/>
        <charset val="204"/>
        <scheme val="minor"/>
      </rPr>
      <t>обязательном</t>
    </r>
    <r>
      <rPr>
        <sz val="11"/>
        <color theme="1"/>
        <rFont val="Calibri"/>
        <family val="2"/>
        <charset val="204"/>
        <scheme val="minor"/>
      </rPr>
      <t xml:space="preserve"> порядке заполнить п.6.2.1 "Влияние на амортизацию" с учетом разделения годового эффекта на период полезного использования того оборудования, по которому достигается эффект.</t>
    </r>
  </si>
  <si>
    <t>(OCF+эфф.CAPEX)/ICF</t>
  </si>
  <si>
    <r>
      <t xml:space="preserve">Шаблоны для ИТ/Орг./Тех. проектов. Каждый проект должен содержать </t>
    </r>
    <r>
      <rPr>
        <b/>
        <i/>
        <sz val="11"/>
        <color rgb="FF00B050"/>
        <rFont val="Calibri"/>
        <family val="2"/>
        <charset val="204"/>
        <scheme val="minor"/>
      </rPr>
      <t>ВСЕ</t>
    </r>
    <r>
      <rPr>
        <i/>
        <sz val="11"/>
        <color theme="1"/>
        <rFont val="Calibri"/>
        <family val="2"/>
        <charset val="204"/>
        <scheme val="minor"/>
      </rPr>
      <t xml:space="preserve"> данные листы</t>
    </r>
  </si>
  <si>
    <t>Назад к оглавлению</t>
  </si>
  <si>
    <t>В РЕАЛЬНЫХ ЦЕНАХ 2022 ГОДА</t>
  </si>
  <si>
    <t>v21.7Б</t>
  </si>
  <si>
    <t>Котировки на нефтепродукты FOB NWE, $/т</t>
  </si>
  <si>
    <t>Marine Gasoil 0.1% S (Rotterdam)</t>
  </si>
  <si>
    <t>Marine Fuel 0.5% S (fob Rotterdam barges)</t>
  </si>
  <si>
    <t>Butane CIF ARA</t>
  </si>
  <si>
    <t>Propane CIF ARA</t>
  </si>
  <si>
    <t>LPG Black Sea</t>
  </si>
  <si>
    <t>Котировки на нефтепродукты FOB MED, $/т</t>
  </si>
  <si>
    <t>Котировки на нефтепродукты, Азия, $/т</t>
  </si>
  <si>
    <t>Marine Fuel 0.5% S (fob Singapure)</t>
  </si>
  <si>
    <t>Котировки на дополнительные нефтехимические продукты</t>
  </si>
  <si>
    <t>Methanol FOB Rotterdam</t>
  </si>
  <si>
    <t>Methanol CFR China</t>
  </si>
  <si>
    <t xml:space="preserve">PP Raffia FD NWE spot </t>
  </si>
  <si>
    <t>PP Raffia CFR China</t>
  </si>
  <si>
    <t xml:space="preserve">HDPE FD NWE spot </t>
  </si>
  <si>
    <t>HDPE CFR China</t>
  </si>
  <si>
    <t>Naphtha CFR Japan</t>
  </si>
  <si>
    <t xml:space="preserve">Butane FOB Algeria CP (Sonatrach) </t>
  </si>
  <si>
    <t xml:space="preserve">Propane FOB Algeria CP (Sonatrach) </t>
  </si>
  <si>
    <t xml:space="preserve">Butane CIF Japan   </t>
  </si>
  <si>
    <t>Propane CIF Japan</t>
  </si>
  <si>
    <t>Крэк Спреды ГПН для расчета цен на нефтехимические продукты</t>
  </si>
  <si>
    <t>Нетбэк для нефти Новопортовского НГКМ (ПМР мыс Каменный) с льготной пошлиной (руб./т) - СМЕШАННЫЙ ВЫВОЗ</t>
  </si>
  <si>
    <t>Нетбэк для нефти Новопортовского НГКМ б/у льготной пошлины (руб./т) - СМЕШАННЫЙ ВЫВОЗ</t>
  </si>
  <si>
    <t>Нетбэк для нефти Новопортовского НГКМ б/у фрахта м. Каменный - Мурманск и стоимости услуг Атомфлота (руб./т)  - СМЕШАННЫЙ ВЫВОЗ</t>
  </si>
  <si>
    <t>Нетбэк для нефти Новопортовского НГКМ б/у льготной пошлины и б/у фрахта м. Каменный - Мурманск и стоимости услуг Атомфлота (руб./т) - СМЕШАННЫЙ ВЫВОЗ</t>
  </si>
  <si>
    <t>Нетбэк для нефти Новопортовского НГКМ б/у льготной пошлины (руб./т) - РАЗДЕЛЬНЫЙ ВЫВОЗ</t>
  </si>
  <si>
    <t>Нетбэк для КГС Новопортовского НГКМ б/у льготной пошлины (руб./т) - РАЗДЕЛЬНЫЙ ВЫВОЗ</t>
  </si>
  <si>
    <t>цена ПНГ для Томскнефть ВНК (новый, для поставки на Сибур)</t>
  </si>
  <si>
    <t>Эксп. пошлина для ЛУ в режиме НДД (при Кг &lt; 1), $/тн</t>
  </si>
  <si>
    <t>Эксп. пошлина на этан, бутан, изобутан, $/т</t>
  </si>
  <si>
    <t>НБУГ для расчета НДПИ на нефть (включая Кк2021), руб/т</t>
  </si>
  <si>
    <t>Кк2021 для расчета Нбуг, руб/т</t>
  </si>
  <si>
    <t>Льготный НДПИ на нефть (для новых месторождений, где применяется коэффициент Ккан (за иск-м перешедших на НДД), руб./т</t>
  </si>
  <si>
    <t xml:space="preserve">Средние дистилляты </t>
  </si>
  <si>
    <t>Налоговые вычеты по акцизам</t>
  </si>
  <si>
    <t>Вычет по акцизу на прямогонный бензин</t>
  </si>
  <si>
    <t>Вычет по акцизу на бензол, параксилол, ортоксилол</t>
  </si>
  <si>
    <t>Вычет по акцизу на керосин до Вавиа</t>
  </si>
  <si>
    <t>Вычет по акцизу на средние дистилляты</t>
  </si>
  <si>
    <t>Кинв (до учета Спю и Дфин) в Москве, Московской области, Ярославле</t>
  </si>
  <si>
    <t>Кинв (до учета Спю и Дфин) в Омской области</t>
  </si>
  <si>
    <t>Вычет по акцизу на нефтяное сырье (до учета Спю, Крег, Кдемп)</t>
  </si>
  <si>
    <t>Реальная инфляция - для учета в расчетах, в 2021 базовом году показана номинальная инфляция, с 2022 г. - реальная</t>
  </si>
  <si>
    <t>Ставка для переноса невозмещаемых затрат для участков V группы НДД</t>
  </si>
  <si>
    <t>НДПИ на нефть для участков V группы НДД (при Кг=0), руб./т</t>
  </si>
  <si>
    <t>НДПИ на нефть для участков V группы НДД (при Кг=0,2), руб./т</t>
  </si>
  <si>
    <t>НДПИ на нефть для участков V группы НДД (при Кг=0,4), руб./т</t>
  </si>
  <si>
    <t>НДПИ на нефть для участков V группы НДД (при Кг=0,6), руб./т</t>
  </si>
  <si>
    <t>НДПИ на нефть для участков V группы НДД (при Кг=0,8) руб./т</t>
  </si>
  <si>
    <t>НДПИ для участков V группы НДД (при Кг=1), руб./т</t>
  </si>
  <si>
    <t>НДПИ для Нового порта (при Кг=1,95) - справочно, руб./т</t>
  </si>
  <si>
    <t>НДД цена на ПНГ для ГПН-Восток (Восточно-Мыгинское, Западно-Лугинецкое, Нижнелугинецкое, Шингинское)</t>
  </si>
  <si>
    <t>НДД цена на ПНГ для ГПН-Восток (Кулгинское, Смоляное, Тунжинское, Южно-Табаганское, Солоновское, Урманское)</t>
  </si>
  <si>
    <t>НДД цена на ПНГ для ГПН-Восток (Крапивинское)</t>
  </si>
  <si>
    <t>НДД цена ПНГ для ГПН-ННГ (Пограничное, Холмогорское, Сугмутское, Суторминское, Средне-Итурское,  Восточно-Пякутинское, Отдельное)</t>
  </si>
  <si>
    <t>НДД цена ПГ для ГПН-ННГ (Вынгапуровское)</t>
  </si>
  <si>
    <t>НДД цена ПНГ для ГПН-ННГ (Вынгапуровское)</t>
  </si>
  <si>
    <t>НДД цена ПНГ для ГПН-Оренбург (Капитоновское)</t>
  </si>
  <si>
    <t>НДД цена ПНГ для ГПН-Оренбург (Ягодный ЛУ)</t>
  </si>
  <si>
    <t>НДД цена на ПНГ для ГПН-Хантос (Зимнее,  Южно-Киняминское)</t>
  </si>
  <si>
    <t>НДД цена на ПНГ для ГПН-Хантос (Приобское)</t>
  </si>
  <si>
    <t>НДД цена на СОГ для ГПН-Хантос (Приобское)</t>
  </si>
  <si>
    <t>НДД цена на ПНГ для ГПН-Хантос (Ореховское)</t>
  </si>
  <si>
    <t>НДД цена ПНГ для Томскнефть ВНК (Западно-Катыльгинский, Катыльгинский,Крапивинский ТОМ,Олений,Советский ТОМ,Стрежевское,Нижневартовский)</t>
  </si>
  <si>
    <t>НДД цена на СОГ для Томскнефть ВНК (Западно-Катыльгинский, Катыльгинский,Крапивинский ТОМ,Олений,Советский ТОМ,Стрежевское,Нижневартовский)</t>
  </si>
  <si>
    <t>Транспортные расходы для нефти Новопортовского месторождения НДД (ПМР мыс Каменный) - РАЗДЕЛЬНЫЙ ВЫВОЗ, руб./т</t>
  </si>
  <si>
    <t>Транспортные расходы для КГС Новопортовского месторождения НДД (ПМР мыс Каменный) - РАЗДЕЛЬНЫЙ ВЫВОЗ, руб./т</t>
  </si>
  <si>
    <t>Данные для расчета  UTC (транспорт + премия/дисконт за качество нефти относительно Urals), $/т</t>
  </si>
  <si>
    <t>Нетбэк УУН Холмогоры с поставкой в Новороссийск (для ННГ, Хантоса, Востока, СП Томскнефть ВНК, Славнефть-Мегионнефтегаз и СПД )</t>
  </si>
  <si>
    <t>Нетбэк УУН Xолмогоры - с поставкой в Приморск (справочный)</t>
  </si>
  <si>
    <t>Нетбэк УУН Xолмогоры - с поставкой в Приморск без учета комиссии трейдинга, руб./т</t>
  </si>
  <si>
    <t>Нетбэк (справочный) ВСТО при 100% поставках через Козьмино</t>
  </si>
  <si>
    <t>Нетбэк  Чонских месторождений</t>
  </si>
  <si>
    <t>Нетбэк для нефти Чаяндинского месторождения</t>
  </si>
  <si>
    <t>Нетбэк ВСТО для Куюмбинского месторождения</t>
  </si>
  <si>
    <t>Нетбэк для нефти ООО "Газпромнефть-Оренбург" на УПНГ-II (ВУ ОНГКМ) и ЗУ ОНГКМ</t>
  </si>
  <si>
    <t>Нетбэк Царичанского и Балейкинского м/р на УУН ЦНТ</t>
  </si>
  <si>
    <t>Нетбэк Капитоновского м/р на Платовке</t>
  </si>
  <si>
    <t>Нетбэк  Мессояхских месторождений</t>
  </si>
  <si>
    <t>Нетбэк для нефти Новопортовского НГКМ (ПМР мыс Каменный)</t>
  </si>
  <si>
    <t>Нетбэк для нефти Новопортовского НГКМ б/у льготной пошлины (руб./т)</t>
  </si>
  <si>
    <t>Нетбэк для нефти Новопортовского НГКМ б/у фрахта м. Каменный - Мурманск и стоимости услуг Атомфлота (руб./т)</t>
  </si>
  <si>
    <t>Нетбэк для нефти Новопортовского НГКМ б/у льготной пошлины и б/у фрахта м. Каменный - Мурманск и стоимости услуг Атомфлота (руб./т)</t>
  </si>
  <si>
    <t>Нетбэк для нефти Новопортовского НГКМ (ПМР мыс Каменный) - РАЗДЕЛЬНЫЙ ВЫВОЗ</t>
  </si>
  <si>
    <t>Нетбэк для КГС Новопортовского НГКМ (ПМР мыс Каменный) - РАЗДЕЛЬНЫЙ ВЫВОЗ</t>
  </si>
  <si>
    <t>Нетбэк Приразломного месторождения</t>
  </si>
  <si>
    <t xml:space="preserve">Нетбэк Долгинского месторождения </t>
  </si>
  <si>
    <t>Нетбэк на НПС 1,2,3 Заполярье-Пурпе для поставок ЛЕГКОЙ МАЛОСЕРНИСТОЙ НЕФТИ по трубе (оторочки Заполярного, Яро-Яхинское, Тазовское Ачим, Ямбургское, СГК Уренгойской группы, иные Ачимовские залежи)</t>
  </si>
  <si>
    <t xml:space="preserve">Нетбэк на НПС 1,2,3 Заполярье-Пурпе для поставок ТЯЖЕЛОЙ МАЛОСЕРНИСТОЙ НЕФТИ по трубе (в т.ч. покур Тазовского, кроме Мессояхи) </t>
  </si>
  <si>
    <t>Нетбэк на ЦПС-1 "Альтернативной схемы" для Песцового+Ен-Яхинского и Северо-Самбургского м/р (для анализа чувствительности)</t>
  </si>
  <si>
    <t>Нетбэк Курдистана</t>
  </si>
  <si>
    <t>Цена нефти для Бадры</t>
  </si>
  <si>
    <t>Нетбэк нефти для проекта Толедо на ПСП Шаим</t>
  </si>
  <si>
    <t>Нетбэк нефти для расчета проекта "Бажен" со сдачей на НПС Демьянское</t>
  </si>
  <si>
    <t>Нетбэк нефти для расчета проекта "Бажен" со сдачей на НПС Красноленинское</t>
  </si>
  <si>
    <t>Нетбэк Сахалин-А (Нетбэк Аяшского м/р в точке перевалки с платформы на борт судна)</t>
  </si>
  <si>
    <t>Нетбэк Сахалин-Б (Нетбэк м/р "Тритон" в точке перевалки с платформы на борт судна)</t>
  </si>
  <si>
    <r>
      <t>CO</t>
    </r>
    <r>
      <rPr>
        <b/>
        <sz val="8"/>
        <rFont val="Calibri"/>
        <family val="2"/>
        <charset val="204"/>
      </rPr>
      <t>2</t>
    </r>
  </si>
  <si>
    <r>
      <t>Стоимость тонны CO</t>
    </r>
    <r>
      <rPr>
        <sz val="8"/>
        <rFont val="Arial Cyr"/>
        <charset val="204"/>
      </rPr>
      <t>2</t>
    </r>
    <r>
      <rPr>
        <sz val="11"/>
        <color theme="1"/>
        <rFont val="Calibri"/>
        <family val="2"/>
        <charset val="204"/>
        <scheme val="minor"/>
      </rPr>
      <t xml:space="preserve"> (для расчета эффективности инвестиционных проектов), $/т</t>
    </r>
  </si>
  <si>
    <t>3.1.21.08.12</t>
  </si>
  <si>
    <t>Консалтинг внешний, CAPEX</t>
  </si>
  <si>
    <t>Консалтинг внешний, OPEX</t>
  </si>
  <si>
    <t>ДЕРЕВО КПЭ ПРОГРАММЫ</t>
  </si>
  <si>
    <t>Проекты</t>
  </si>
  <si>
    <t>Уровень 4</t>
  </si>
  <si>
    <t>Тип влияния на денежный поток</t>
  </si>
  <si>
    <t>Формула</t>
  </si>
  <si>
    <t>Тип показателя</t>
  </si>
  <si>
    <t>Уровень 3 - физические параметры</t>
  </si>
  <si>
    <t>Уровень 2 - операционные параметры</t>
  </si>
  <si>
    <t>Уровень 2 - экономический эффект</t>
  </si>
  <si>
    <t>Итого:</t>
  </si>
  <si>
    <t>Цели процесса</t>
  </si>
  <si>
    <t>Оптимизация затрат</t>
  </si>
  <si>
    <t>прямой</t>
  </si>
  <si>
    <t>AS IS</t>
  </si>
  <si>
    <t>TO BE</t>
  </si>
  <si>
    <t>ИТОГО ЭФФЕКТ</t>
  </si>
  <si>
    <t>увеличение дохода</t>
  </si>
  <si>
    <t>оптимизация затрат</t>
  </si>
  <si>
    <t>снижение риска</t>
  </si>
  <si>
    <t>ИТОГО ЭФФЕКТ:</t>
  </si>
  <si>
    <t>Примечание:</t>
  </si>
  <si>
    <r>
      <rPr>
        <b/>
        <sz val="11"/>
        <color rgb="FFFF0000"/>
        <rFont val="Calibri"/>
        <family val="2"/>
        <charset val="204"/>
        <scheme val="minor"/>
      </rPr>
      <t xml:space="preserve">1. </t>
    </r>
    <r>
      <rPr>
        <sz val="11"/>
        <color rgb="FFFF0000"/>
        <rFont val="Calibri"/>
        <family val="2"/>
        <charset val="204"/>
        <scheme val="minor"/>
      </rPr>
      <t>При заполнении таблицы "Дерево КПЭ" требуется на доплнительных вкладках/листах настоящей книги привести исходные данные, на основании которых указываются значения на 3-м и 2-м уровнях дерева.</t>
    </r>
  </si>
  <si>
    <t>По возможности, приводимые значения на дереве КПЭ требуется указывать в виде ссылок на исходные данные.</t>
  </si>
  <si>
    <t xml:space="preserve">В случае использования экспертных оценок, будьте консервативны в своих определениях! Обратитесь к представителям Бизнеса для получения точных данных.       </t>
  </si>
  <si>
    <r>
      <rPr>
        <b/>
        <sz val="11"/>
        <color rgb="FFFF0000"/>
        <rFont val="Calibri"/>
        <family val="2"/>
        <charset val="204"/>
        <scheme val="minor"/>
      </rPr>
      <t>2.</t>
    </r>
    <r>
      <rPr>
        <sz val="11"/>
        <color rgb="FFFF0000"/>
        <rFont val="Calibri"/>
        <family val="2"/>
        <charset val="204"/>
        <scheme val="minor"/>
      </rPr>
      <t xml:space="preserve"> Период получения эффекта равен периоду полезного использования результатов проекта или периоду расчета показателей экономической эффективности</t>
    </r>
  </si>
  <si>
    <t>Справочно</t>
  </si>
  <si>
    <t>8.1</t>
  </si>
  <si>
    <t>8.2</t>
  </si>
  <si>
    <t>Расчет по всем ДО оргобъема</t>
  </si>
  <si>
    <t>УРОВЕНЬ 4. ФАКТОРЫ ВЛИЯНИЯ</t>
  </si>
  <si>
    <t>УРОВЕНЬ 3. ФИЗИЧЕСКИЕ ПАРАМЕТРЫ</t>
  </si>
  <si>
    <t>УРОВЕНЬ 2. ОПЕРАЦИОННЫЕ КПЭ</t>
  </si>
  <si>
    <t>УРОВЕНЬ 1. ИНВЕСТИЦИОННЫЕ КПЭ</t>
  </si>
  <si>
    <t>Расчет суммы дисконтированного эффекта</t>
  </si>
  <si>
    <t>Текущие</t>
  </si>
  <si>
    <t xml:space="preserve">Целевой объем </t>
  </si>
  <si>
    <t>Целевые</t>
  </si>
  <si>
    <t>Сумма</t>
  </si>
  <si>
    <t>Общий эффект, тыс.руб./год</t>
  </si>
  <si>
    <t>Стоимость 1 часа, тыс. руб.</t>
  </si>
  <si>
    <t>Трудозатраты на обмен производсвенной информацией, час.</t>
  </si>
  <si>
    <t>Трудозатраты на обмен производсвенной информацией, тыс. руб.</t>
  </si>
  <si>
    <t>Сокращение затрат на обмен производсвенной информацией, тыс. руб.</t>
  </si>
  <si>
    <t>1 год</t>
  </si>
  <si>
    <t>2 год</t>
  </si>
  <si>
    <t>ПКО</t>
  </si>
  <si>
    <t>Трудозатраты на сбор и согласование оценочных листов, час.</t>
  </si>
  <si>
    <t>Трудозатраты на сбор и согласование оценочных листов, тыс. руб.</t>
  </si>
  <si>
    <t>Сокращение затрат на сбор и согласование оценочных листов, тыс. руб.</t>
  </si>
  <si>
    <t>Трудозатраты на заполнение оценочных листов, час.</t>
  </si>
  <si>
    <t>Трудозатраты на заполнение оценочных листов, тыс. руб.</t>
  </si>
  <si>
    <t>Сокращение затрат на заполнение оценочных листов, тыс. руб.</t>
  </si>
  <si>
    <t>Общее время на сбор внешних данных по рейтингованию подрядных организаций, час в год</t>
  </si>
  <si>
    <t>Вероятностный</t>
  </si>
  <si>
    <t>ПРОЕКТ</t>
  </si>
  <si>
    <t>Показатель</t>
  </si>
  <si>
    <t>Ед.измерения</t>
  </si>
  <si>
    <t>Комментарии к значению</t>
  </si>
  <si>
    <t>ИТОГО</t>
  </si>
  <si>
    <t>УДЕЛЬНИК</t>
  </si>
  <si>
    <t>б/н «Развитие Личного кабинета контрагента»</t>
  </si>
  <si>
    <t>млн. руб.</t>
  </si>
  <si>
    <t>Дисконтированный поток</t>
  </si>
  <si>
    <t>Для показателя</t>
  </si>
  <si>
    <t>шт.</t>
  </si>
  <si>
    <t>млн руб.</t>
  </si>
  <si>
    <t>было</t>
  </si>
  <si>
    <t>стало</t>
  </si>
  <si>
    <t>шт/год</t>
  </si>
  <si>
    <t>чел/час</t>
  </si>
  <si>
    <t>Средняя стоимость ресурса</t>
  </si>
  <si>
    <t>млн.руб. чел/час</t>
  </si>
  <si>
    <t>А1.2</t>
  </si>
  <si>
    <t>Сокращение затрат за счет обмена производсвенной информацией в Личном кабинете</t>
  </si>
  <si>
    <t xml:space="preserve"> - Все расчеты приведены в отношении централизованных процедур выбора подрядчика / поставщика производственных работ / услуг Перечня 1, закупаемых для Блока разведки и добычи. Данный объем выбран в качестве пилотного для тестирования многократного использования оценок . Остальные услуги / МТО не участвуют в расчете до момента определения организационной готовности перехода к предложенной схеме
 - Получение эффекта планируется начиная с 2023 года после ввода системы в ОПЭ, данные по 2022 году взяты в составе 50% от годовых, т.к. перевод в ОПЭ планируется не ранее 3 квартала
 - Количество заявок и контрагентов приведено на основании статистик процедур выбора за последние 3 года</t>
  </si>
  <si>
    <t>шт. / год</t>
  </si>
  <si>
    <t xml:space="preserve"> - в качестве пилотного объема взято 100 договоров, что составляет порядка 10% от контрактов ДО БРД по Перечню 1 (централизованная закупка)</t>
  </si>
  <si>
    <t xml:space="preserve"> Затраты на обмен производственной информацией с контагентами</t>
  </si>
  <si>
    <t>в качестве документации производсвенного назначения выступа.т: отчеты о ходе выполнения работ на объекте, статусы поставок МТР и оборудования на объект, получение предписаний в области ПБ и пр.</t>
  </si>
  <si>
    <t>ВАЖНО: расчет учитывает именно передачу информации с использованием ЛК (с созданием единой экосистемы взаимодействия с подрядными организациями). Подготовка самой документации выполняется в рамках производственных систем и ее автоматизация не учитывается в расчете</t>
  </si>
  <si>
    <t>Трудозатраты на подготовку и передачу документации производственного характера</t>
  </si>
  <si>
    <t>чел/час/1 документ</t>
  </si>
  <si>
    <t>Загрузка документации, сформированной в производственных системах выполняется в автоматизированном режиме, оценка трудозатрат указана из расчета, что часть данных потребует загрузки "по обращению" или обработки инфо в ЛК</t>
  </si>
  <si>
    <t>Количество документов производсвенного характера в системе</t>
  </si>
  <si>
    <t>б/н «Развитие Оценки эффективности деятельности контрагентов» и ПКО</t>
  </si>
  <si>
    <t xml:space="preserve"> 2.1</t>
  </si>
  <si>
    <t>Сокращение затрат на проведение оценки деятельности подрядчиков, тыс. руб./год</t>
  </si>
  <si>
    <t xml:space="preserve"> 2.1.1</t>
  </si>
  <si>
    <t>Сокращение затрат за счет автоматизации сбора и согласования оценочных листов</t>
  </si>
  <si>
    <t>Среднее кол-во оценочных листов</t>
  </si>
  <si>
    <t xml:space="preserve">1. Для каждого договора периметра рассмотрения оценка формируется 1 раз в месяц. Кол-во оценочных листов в год = кол-во договоров * 12
</t>
  </si>
  <si>
    <t>Затраты на проверку и согласование оценочного листа</t>
  </si>
  <si>
    <t>П1 НСУ</t>
  </si>
  <si>
    <t>П2 НСУ</t>
  </si>
  <si>
    <t>проверка</t>
  </si>
  <si>
    <t>Среднее время на проверку и согласование оценочного листа (до внедрения системы)</t>
  </si>
  <si>
    <t>Трудозатраты на проверку и согласование оценочного листа, час/год</t>
  </si>
  <si>
    <t>Среднее время на проверку и согласование оценочного листа (после внедрения системы)</t>
  </si>
  <si>
    <t>млн руб. чел/час</t>
  </si>
  <si>
    <t>1. Расчет выполнен исходя из средней з/пл сотрудника ДО 120 тыс.руб. в месяц с учетом премий</t>
  </si>
  <si>
    <t xml:space="preserve"> 2.1.2</t>
  </si>
  <si>
    <t>Сокращение затрат за счет автоматизации заполнения оценочных листов (интеграция с производственными системами)</t>
  </si>
  <si>
    <t>тыс. руб.</t>
  </si>
  <si>
    <t>Среднее кол-во показателей для автоматизиованного заполнения</t>
  </si>
  <si>
    <t>1. Для каждого договора периметра рассмотрения оценка формируется 1 раз в месяц. Кол-во оценочных листов в год = кол-во договоров * 12
2. Договоры КС П1 включаются в расчет с начала 2021 года
3. Договоры НСУ П1 включаются в расчет с середины 2022 года</t>
  </si>
  <si>
    <t>Затраты на заполнение оценочных листов</t>
  </si>
  <si>
    <t>Трудозатраты на заполнение и верификацию данных ОЭДК</t>
  </si>
  <si>
    <t>чел/час/1 критерий</t>
  </si>
  <si>
    <t>Среднее время на проверку данных в оценочном листе и сверки с источниками (первичные документы) (до внедрения системы)</t>
  </si>
  <si>
    <t>Среднее кол-во критериев для автоматического заполнения в оценочном листе</t>
  </si>
  <si>
    <t>Среднее время на проверку данных в оценочном листе и сверки с источниками (первичные документы) (после внедрения системы)</t>
  </si>
  <si>
    <t>тыс.руб. чел/час</t>
  </si>
  <si>
    <t xml:space="preserve">U200004862 «UBERизация закупок»
</t>
  </si>
  <si>
    <t xml:space="preserve"> 1.1</t>
  </si>
  <si>
    <t>Сокращение операционных (процессных) затрат на подготовку и согласование наряд-заказа</t>
  </si>
  <si>
    <t>Среднее количество долгосрочных договоров,  включаемых в периметр уберизации закупок, в том числе</t>
  </si>
  <si>
    <t>1. В качестве пилотного объема рассматриваются следующие категории производственных работ / услуг периметра внедрения БРД (11 ДО):
 - бурение и ЗБС
 - ТКРС, ГРП, ГНКТ
 - капитальное строительство
2. Количество долгосрочных договоров (срок действия более 1,5 лет) сохранено на уровне 2019 года (по рассматриваемым категориям более 80% потребности включено в долгосрочные договоры)</t>
  </si>
  <si>
    <t>Среднее количество плановых наряд-заказов к долгосрочным договорам</t>
  </si>
  <si>
    <t>шт./год</t>
  </si>
  <si>
    <t>1.В параметрах 2019 года без учета роста количества наряд-заказов за счет перехода к схеме корпоративного договора</t>
  </si>
  <si>
    <t xml:space="preserve"> Затраты на подготовку и согласование наряд-заказов</t>
  </si>
  <si>
    <t>Среднее время (трудозатраты) на подготовку и согласование  наряд-заказа  (до внедрения системы)</t>
  </si>
  <si>
    <t>1. Нормативный срок на размещение наряд-заказа составляет 10 р.д., в расчете учтена поправка на фактические сроки размещения наряд-заказа с учетом  периода выбора среди держателей рамочных договоров,  подготовки пакета документов и согласование ДС с необходимыми инстанциями
2. Средняя загрузка специалистов учитывает вовлечение всех участников процесса, включая согласующих</t>
  </si>
  <si>
    <t>Трудозатраты на размещение наряд-заказа</t>
  </si>
  <si>
    <t>Среднее время на подготовку и согласование  наряд-заказа  (после внедрения системы)</t>
  </si>
  <si>
    <t>1. Срок размещения с учетом решения Уберизации составляет в прогнозе 7 рабочих дней (с учетом времени на отклики)</t>
  </si>
  <si>
    <t>Среднее кол-во наряд-заказов в системе</t>
  </si>
  <si>
    <t xml:space="preserve"> 1.2</t>
  </si>
  <si>
    <t>Сокращение операционных (процессных) затрат на проведение дополнительных процедур выбора</t>
  </si>
  <si>
    <t>Среднее количество краткосрочных договоров,  включаемых в периметр уберизации закупок, в том числе</t>
  </si>
  <si>
    <t>Среднее время (трудозатраты) на подготовку и проведение процедуры выбора  (до внедрения системы)</t>
  </si>
  <si>
    <t>1. Нормативный срок на проведение открытой двухэтапной процедуры составляет 79 р.д., согласование пакета исходных документов - 13 р.д., среднее время на подготовку пакета исходных документов - 15 р.д., среднее время на подписание договора - 20 р.д.
2. Средняя загрузка специалистов учитывает вовлечение всех участников процесса, включая согласующих</t>
  </si>
  <si>
    <t xml:space="preserve"> Затраты на подготовку и проведение доп.закупочных процедур</t>
  </si>
  <si>
    <t>Трудозатраты на проведение процедуры</t>
  </si>
  <si>
    <t>Среднее кол-во замещаемых процедур в системе</t>
  </si>
  <si>
    <t>1. Сокращение операционных (процессных) затрат на подготовку и согласование наряд-заказа</t>
  </si>
  <si>
    <t>Среднее количество долгосрочных договоров,  включаемых в периметр уберизации закупок, шт.</t>
  </si>
  <si>
    <t>Среднее время (трудозатраты) на подготовку и согласование  наряд-заказа, час/год</t>
  </si>
  <si>
    <t>Среднее время (трудозатраты) на подготовку и согласование  наряд-заказа, тыс.руб./год</t>
  </si>
  <si>
    <t>Среднее количество плановых наряд-заказов к долгосрочным договорам, шт./год</t>
  </si>
  <si>
    <t>Среднее время на подготовку и согласование  наряд-заказа  (до внедрения системы), чел/час</t>
  </si>
  <si>
    <t>Средняя стоимость ресурса, млн.руб</t>
  </si>
  <si>
    <t>3 год</t>
  </si>
  <si>
    <t>4 год</t>
  </si>
  <si>
    <t>2. Сокращение операционных (процессных) затрат на проведение дополнительных процедур выбора</t>
  </si>
  <si>
    <t>Среднее количество краткосрочных договоров,  включаемых в периметр уберизации закупок, в том числе, шт</t>
  </si>
  <si>
    <t>Трудозатраты на проведение дополнительных процедур выбора, час/год</t>
  </si>
  <si>
    <t>Трудозатраты на проведение дополнительных процедур выбора, тыс.руб./год</t>
  </si>
  <si>
    <t>Среднее время (трудозатраты) на подготовку и проведение процедуры выбора, чел/час</t>
  </si>
  <si>
    <t>Средняя стоимость ресурса, млн руб.</t>
  </si>
  <si>
    <t>Ставка FTE</t>
  </si>
  <si>
    <t>Кол-во часов в году, ср</t>
  </si>
  <si>
    <t>Лицензии (право использования), CAPEX</t>
  </si>
  <si>
    <t>Консалтинг (Управление проектами), CAPEX</t>
  </si>
  <si>
    <t>Консалтинг (Бизнес анализ), CAPEX</t>
  </si>
  <si>
    <t>Консалтинг (Расходы на ИБ), CAPEX</t>
  </si>
  <si>
    <t>Консалтинг (Архитектура), CAPEX</t>
  </si>
  <si>
    <t>Консалтинг внутренний (Управление проектами), OPEX</t>
  </si>
  <si>
    <t>Консалтинг внутренний (Расходы на ИБ), OPEX</t>
  </si>
  <si>
    <t>Консалтинг внутренний (Бизнес-анализ), OPEX</t>
  </si>
  <si>
    <t>Консалтинг внутренний (Архитектура), OPEX</t>
  </si>
  <si>
    <t>Затраты на аренду оборудования IaaS, OPEX</t>
  </si>
  <si>
    <t>PI/J</t>
  </si>
  <si>
    <t>Total</t>
  </si>
  <si>
    <t xml:space="preserve"> - </t>
  </si>
  <si>
    <t>Req lvl PI</t>
  </si>
  <si>
    <t>index</t>
  </si>
  <si>
    <t>#year</t>
  </si>
  <si>
    <t>YearReqPI</t>
  </si>
  <si>
    <t>Всего долгострочных договоров</t>
  </si>
  <si>
    <t>Всего краткосрочных договоров</t>
  </si>
  <si>
    <t>Управление взаимоотношениями с поставщиками и подрядчиками</t>
  </si>
  <si>
    <t>Управление взаимоотншениями с поставщиками и подрдчиками</t>
  </si>
  <si>
    <t>Усачева Е.К.</t>
  </si>
  <si>
    <t>Бушной Ф.Г.</t>
  </si>
  <si>
    <t>2.11</t>
  </si>
  <si>
    <t>2.12</t>
  </si>
  <si>
    <t>2.13</t>
  </si>
  <si>
    <t>2.14</t>
  </si>
  <si>
    <t>2.15</t>
  </si>
  <si>
    <t>ГПН-С - нет в списке</t>
  </si>
  <si>
    <t>Дата окончания ОПЭ по ЛК 2</t>
  </si>
  <si>
    <t>Начало года</t>
  </si>
  <si>
    <t>Конец года</t>
  </si>
  <si>
    <t>Коэффициент даты</t>
  </si>
  <si>
    <t>Проект*</t>
  </si>
  <si>
    <t>Косвенный эффект</t>
  </si>
  <si>
    <t>EMV</t>
  </si>
  <si>
    <t>J</t>
  </si>
  <si>
    <t>EPVI</t>
  </si>
  <si>
    <t>U200001737 «Развитие Системы рейтингования»</t>
  </si>
  <si>
    <t>Программа:</t>
  </si>
  <si>
    <t>Развитие платформы Уберизации закупок</t>
  </si>
  <si>
    <t>«Развитие Личного кабинета контрагента»</t>
  </si>
  <si>
    <t>«Развитие Оценки эффективности деятельности контрагентов и ПКО»</t>
  </si>
  <si>
    <t>ДРАЙВЕРЫ ЭКОНОМИЧЕСКОГО ЭФФЕКТА И ФАКТОРЫ ВЛИЯНИЯ</t>
  </si>
  <si>
    <t>КПЭ: Текущий уровень</t>
  </si>
  <si>
    <t xml:space="preserve">КПЭ: Целевой уровень </t>
  </si>
  <si>
    <t>∑ дисконт. Эффект, тыс. руб.</t>
  </si>
  <si>
    <t>Срок мониторинга</t>
  </si>
  <si>
    <t>TCO</t>
  </si>
  <si>
    <t>к</t>
  </si>
  <si>
    <t>с</t>
  </si>
  <si>
    <t>м</t>
  </si>
  <si>
    <t>Кол-во услуг П1</t>
  </si>
  <si>
    <t>Кол-во услуг П2</t>
  </si>
  <si>
    <t>Кол-во договоров П1</t>
  </si>
  <si>
    <t>Кол-во договоров П2</t>
  </si>
  <si>
    <t>Среднее кол-во ОЛ в год П1</t>
  </si>
  <si>
    <t>Среднее кол-во ОЛ в год П2</t>
  </si>
  <si>
    <t>У2</t>
  </si>
  <si>
    <t>Уровень КПЭ 2</t>
  </si>
  <si>
    <t>У3</t>
  </si>
  <si>
    <t>Сокращение затрат на обмен производсвенной информацией, час.</t>
  </si>
  <si>
    <t>Уровень КПЭ 3</t>
  </si>
  <si>
    <t>Общий профиль</t>
  </si>
  <si>
    <t>Кол-во услуг ОП</t>
  </si>
  <si>
    <t>Кол-во договоров ОП</t>
  </si>
  <si>
    <t>Среднее кол-во ОЛ в год ОП</t>
  </si>
  <si>
    <t>Кол-во услуг П1, в т.ч. По системам:</t>
  </si>
  <si>
    <t>1с:ПБ</t>
  </si>
  <si>
    <t>Эра-ремонты</t>
  </si>
  <si>
    <t>СМБ</t>
  </si>
  <si>
    <t>Цифр двойник процесса проведения сейсморазведочных работ</t>
  </si>
  <si>
    <t>Среднее кол-во показателей, в тч по системам</t>
  </si>
  <si>
    <t>Итого показателей в ОЛ, в тч по системам:</t>
  </si>
  <si>
    <t>Доля показателей для авт заполнения, в тч. По системам</t>
  </si>
  <si>
    <t>У4</t>
  </si>
  <si>
    <t>Сокращение трудозатрат на заполнение оценочных листов, час.</t>
  </si>
  <si>
    <t>Сокращение трудозатрат на сбор и согласование оценочных листов, час.</t>
  </si>
  <si>
    <t>Косвенный</t>
  </si>
  <si>
    <t>Ручное</t>
  </si>
  <si>
    <t>Сокращение трудозатрат на проведение дополнительных процедур выбора, час/год</t>
  </si>
  <si>
    <t>Скоращение трудозатрат на подготовку и согласование  наряд-заказа, час/год</t>
  </si>
  <si>
    <t>Среднее количество долгосрочных договоров, шт.</t>
  </si>
  <si>
    <t>Среднее время на подготовку и согласование  наряд-заказа  (после внедрения системы), чел/час</t>
  </si>
  <si>
    <t>Среднее количество краткосрочных договоров, шт</t>
  </si>
  <si>
    <t>Среднее количество краткосрочных договоров,  включаемых в периметр уберизации закупок, шт</t>
  </si>
  <si>
    <t>Среднее время (трудозатраты) на подготовку и проведение процедуры выбора после внедрения системы, чел/час</t>
  </si>
  <si>
    <t>Средняя стоимость ресурса, тыс.руб</t>
  </si>
  <si>
    <t>Дисконтирование</t>
  </si>
  <si>
    <t>Дисконт эффект1</t>
  </si>
  <si>
    <t>Дисконтированный эффект</t>
  </si>
  <si>
    <t>Дисконт эффект2</t>
  </si>
  <si>
    <t>Среднее время (трудозатраты) на подготовку и передачу документации с использованием ЛК (чел / час)</t>
  </si>
  <si>
    <t>Среднее время (трудозатраты) на подготовку и передачу документации "в бумаге" (посредством почты или других каналов связи) (чел / час)</t>
  </si>
  <si>
    <t>около 2-3 документов по 1 договору в день</t>
  </si>
  <si>
    <t>Количество договоров для обмена производственными данными (шт. / год)</t>
  </si>
  <si>
    <t>Среднее количество документов производственного характера, включаемых в ЛК (шт / договор / год)
*документ, сообщение, производсьвенные данные и иная единица обмена данными с подрядной организацией</t>
  </si>
  <si>
    <t>FTE</t>
  </si>
  <si>
    <t>Ставка</t>
  </si>
  <si>
    <t xml:space="preserve">Сумма, год </t>
  </si>
  <si>
    <t>Владелец программы</t>
  </si>
  <si>
    <t>ИТ ВР/ Менеждер по внедрению продуктового подхода</t>
  </si>
  <si>
    <t>Бизнес аналитик</t>
  </si>
  <si>
    <t>Бизнес архитектор</t>
  </si>
  <si>
    <t>ИТ-архитектор программы</t>
  </si>
  <si>
    <t>Руководитель офиса программы</t>
  </si>
  <si>
    <t>Администратор программы</t>
  </si>
  <si>
    <t>Роль</t>
  </si>
  <si>
    <t>ИТОГО, стоимость команды Программы (тыс. руб. / год)</t>
  </si>
  <si>
    <t>Руководитель программы</t>
  </si>
  <si>
    <t>Дата партнер</t>
  </si>
  <si>
    <r>
      <t>«</t>
    </r>
    <r>
      <rPr>
        <b/>
        <sz val="9"/>
        <color rgb="FF305496"/>
        <rFont val="Arial Narrow"/>
        <family val="2"/>
        <charset val="204"/>
      </rPr>
      <t>Личный кабинет подрядчика 2.0»</t>
    </r>
  </si>
  <si>
    <t>«Развитие платформы Уберизации закупок»</t>
  </si>
  <si>
    <t>«Развитие Системы рейтингования»</t>
  </si>
  <si>
    <t>Управление Программой</t>
  </si>
  <si>
    <t>Код проекта</t>
  </si>
  <si>
    <t>б/н</t>
  </si>
  <si>
    <t>U200001737</t>
  </si>
  <si>
    <t>Тип</t>
  </si>
  <si>
    <t>BI</t>
  </si>
  <si>
    <t>2023-2025</t>
  </si>
  <si>
    <t>Источник</t>
  </si>
  <si>
    <t>Эффект*,</t>
  </si>
  <si>
    <t xml:space="preserve"> NPV, млн руб</t>
  </si>
  <si>
    <t>Этап</t>
  </si>
  <si>
    <t>ЕОЛ</t>
  </si>
  <si>
    <t>идея</t>
  </si>
  <si>
    <t>Сергеев С.Ю.</t>
  </si>
  <si>
    <t>выбор</t>
  </si>
  <si>
    <t>СИП УИТАТ БРД</t>
  </si>
  <si>
    <t>Сумма сервиса</t>
  </si>
  <si>
    <t>Итого с сервисом</t>
  </si>
  <si>
    <t>в тыс.руб</t>
  </si>
  <si>
    <t>в млн.руб</t>
  </si>
  <si>
    <t>Проект</t>
  </si>
  <si>
    <t xml:space="preserve"> Текущий этап</t>
  </si>
  <si>
    <t>Тип затрат</t>
  </si>
  <si>
    <t>2022  О-В</t>
  </si>
  <si>
    <t>2022 РиВ</t>
  </si>
  <si>
    <t>2022 ИТОГО</t>
  </si>
  <si>
    <t>сервис</t>
  </si>
  <si>
    <t>Календарное время выполнения ТКРС</t>
  </si>
  <si>
    <t>Эшелон контрагентов 1, суток</t>
  </si>
  <si>
    <t>Производительное время выполнения ТКРС</t>
  </si>
  <si>
    <t>Эшелон контрагентов 2, суток</t>
  </si>
  <si>
    <t>Колиество ТКРС</t>
  </si>
  <si>
    <t>Потери</t>
  </si>
  <si>
    <t>Эшелон контрагентов 1, шт</t>
  </si>
  <si>
    <t>Эшелон контрагентов 2, шт</t>
  </si>
  <si>
    <t>Эшелон контрагентов 3, суток</t>
  </si>
  <si>
    <t>Эшелон контрагентов 2, тыс.руб.</t>
  </si>
  <si>
    <t>Эшелон контрагентов 1, тыс.руб.</t>
  </si>
  <si>
    <t>Эшелон контрагентов 3, тыс.руб.</t>
  </si>
  <si>
    <t>Эшелон контрагентов 3, шт</t>
  </si>
  <si>
    <t xml:space="preserve">Консалтинг (Управление проектами)
</t>
  </si>
  <si>
    <t>Консалтинг (Сервис)</t>
  </si>
  <si>
    <t>Консалтинг (Архитекторы)</t>
  </si>
  <si>
    <t>Консалтинг (Бизнес-анализ внутренний)</t>
  </si>
  <si>
    <t>Консалтинг (Расходы на ИБ)</t>
  </si>
  <si>
    <t>Консалтинг</t>
  </si>
  <si>
    <t>3.5.1.7</t>
  </si>
  <si>
    <t>Лицензии</t>
  </si>
  <si>
    <t>УРОВЕНЬ КПЭ</t>
  </si>
  <si>
    <t>КПЭ</t>
  </si>
  <si>
    <r>
      <t xml:space="preserve"> </t>
    </r>
    <r>
      <rPr>
        <b/>
        <sz val="7"/>
        <color rgb="FFFFFFFF"/>
        <rFont val="GPN_DIN Condensed Bold"/>
      </rPr>
      <t>ЕД. ИЗМЕРЕНИЯ</t>
    </r>
  </si>
  <si>
    <t>Суммарный экономический эффект</t>
  </si>
  <si>
    <t>Эконом. эффект от программы</t>
  </si>
  <si>
    <t>тыс.р. \ год</t>
  </si>
  <si>
    <t>ххх</t>
  </si>
  <si>
    <t>xxx</t>
  </si>
  <si>
    <t>тыс. руб</t>
  </si>
  <si>
    <t>тыс. час.</t>
  </si>
  <si>
    <t>Утвержденный план</t>
  </si>
  <si>
    <t>Факт</t>
  </si>
  <si>
    <t>Актуализированный план  сценариев «критичный + база»</t>
  </si>
  <si>
    <t>Актуализированный план сценария «развитие»</t>
  </si>
  <si>
    <t>Физические параметры (3 уровень)</t>
  </si>
  <si>
    <t>Операционные КПЭ (2 уровень)</t>
  </si>
  <si>
    <t>ЛК</t>
  </si>
  <si>
    <t>СРПО</t>
  </si>
  <si>
    <t>ОЭДК</t>
  </si>
  <si>
    <t>Убер</t>
  </si>
  <si>
    <t>Скоращение трудозатрат на подготовку и согласование  наряд-заказа, тыс.руб./год</t>
  </si>
  <si>
    <t>Скоращение трудозатрат на проведение дополнительных процедур выбора, тыс.руб./год</t>
  </si>
  <si>
    <t>час.</t>
  </si>
  <si>
    <t>сут</t>
  </si>
  <si>
    <t>ООО "Газпромнефть-Пальян"</t>
  </si>
  <si>
    <t>ТРИЭ</t>
  </si>
  <si>
    <t>Трудноизмеримый эффект</t>
  </si>
  <si>
    <t> </t>
  </si>
  <si>
    <t xml:space="preserve">Ед. изм. </t>
  </si>
  <si>
    <t>Подтип CF (выбрать из списка)</t>
  </si>
  <si>
    <t>Тип CF (выбрать из списка)</t>
  </si>
  <si>
    <t>Название проекта (ИСУП)</t>
  </si>
  <si>
    <t>Код проекта (ИСУП)</t>
  </si>
  <si>
    <t>Программа (ИСУП)</t>
  </si>
  <si>
    <t>Необходимо скопировать (переместить) листы "Основной лист" и "Справочники" в сводную ФЭМ</t>
  </si>
  <si>
    <t>выбрать из выпад. списка</t>
  </si>
  <si>
    <t>Выпадающий список в "Подтип_CF" зависит от выпадающего списка в "Тип_CF"</t>
  </si>
  <si>
    <t>Внимание</t>
  </si>
  <si>
    <t>ООО Славнефть-Красноярскнефтегаз</t>
  </si>
  <si>
    <t>Gazprom Neft Middle East B.V. (Куюмба)</t>
  </si>
  <si>
    <t>Салым Петролиум Девелопмент</t>
  </si>
  <si>
    <t>ООО Южно-Приобский ГПЗ</t>
  </si>
  <si>
    <t>ООО Газпромнефть-Восток</t>
  </si>
  <si>
    <t>ООО "ЭПУ-Сервис"</t>
  </si>
  <si>
    <t>ООО "Энергонефть Томск"</t>
  </si>
  <si>
    <t>ООО "ЦПБ-С"</t>
  </si>
  <si>
    <t>ООО "Томскнефть-Сервис"</t>
  </si>
  <si>
    <t>ООО "Стрежевской нефтеперерабатывающий завод"</t>
  </si>
  <si>
    <t>ООО "Салымский-2"</t>
  </si>
  <si>
    <t>ООО "Аутсорсинг"</t>
  </si>
  <si>
    <t>ООО  "Крон"</t>
  </si>
  <si>
    <t>ОАО Славнефть-Мегионнефтегаз, ОАО Славнефть-Мегионнефтегазгеология, ООО Славнефть-Нижневартовск, ОАО Соболь, ЗАО Обьнефтегеология, ОАО Обьн</t>
  </si>
  <si>
    <t>ОАО Арктикгаз</t>
  </si>
  <si>
    <t>НИС А.Д.</t>
  </si>
  <si>
    <t>ЗАО Нортгаз</t>
  </si>
  <si>
    <t>ЗАО «Томск-Петролеум унд газ»</t>
  </si>
  <si>
    <t>ЗАО "Васюган"</t>
  </si>
  <si>
    <t>АО Мессояханефтегаз</t>
  </si>
  <si>
    <t>АО "Томскнефть" ВНК</t>
  </si>
  <si>
    <t>ООО ГПН-Технологические партнерства</t>
  </si>
  <si>
    <t>ООО Газпромнефть-НТЦ</t>
  </si>
  <si>
    <t>ООО "Савицкий"</t>
  </si>
  <si>
    <t>ООО "Журавлевское"</t>
  </si>
  <si>
    <t>ООО "Газпромнефть-Салым"</t>
  </si>
  <si>
    <t>Морнефтегазпроект</t>
  </si>
  <si>
    <t>ООО Ноябрьскнефтегазавтоматика</t>
  </si>
  <si>
    <t>ООО Национальный нефтяной консорциум</t>
  </si>
  <si>
    <t>ООО Меретояханефтегаз</t>
  </si>
  <si>
    <t>ООО Газпромнефть-Ярсале</t>
  </si>
  <si>
    <t>ООО Газпромнефть-Ямал</t>
  </si>
  <si>
    <t>ООО Газпромнефть-Развитие</t>
  </si>
  <si>
    <t>ООО Газпромнефть Заполярье</t>
  </si>
  <si>
    <t>ПАО Газпром нефть</t>
  </si>
  <si>
    <t>Открытое акционерное общество Южуралнефтегаз (ОАО ЮУНГ)</t>
  </si>
  <si>
    <t>ООО Ноябрьскэнергонефть</t>
  </si>
  <si>
    <t>ООО ГазпромнефтьШельф</t>
  </si>
  <si>
    <t>ООО Газпромнефть-Оренбург</t>
  </si>
  <si>
    <t>ООО Газпромнефть-Ноябрьскнефтегазгеофизика</t>
  </si>
  <si>
    <t>ООО Газпромнефть-Нефтесервис</t>
  </si>
  <si>
    <t>ОАО Газпромнефть-Ноябрьскнефтегаз</t>
  </si>
  <si>
    <t>Gazprom Neft Badra B.V.</t>
  </si>
  <si>
    <t>ООО Энерком</t>
  </si>
  <si>
    <t>ООО Карабашские-6</t>
  </si>
  <si>
    <t>ООО ГПН-ГЕО</t>
  </si>
  <si>
    <t>ООО Газпромнефть-Хантос</t>
  </si>
  <si>
    <t>ООО Газпромнефть-Сахалин</t>
  </si>
  <si>
    <t>ООО Газпромнефть-Аэро Брянск</t>
  </si>
  <si>
    <t>Налог</t>
  </si>
  <si>
    <t>Затраты</t>
  </si>
  <si>
    <t>ООО Газпромнефть-Ангара</t>
  </si>
  <si>
    <t>АО Евротэк-Югра</t>
  </si>
  <si>
    <t>Трудозатраты</t>
  </si>
  <si>
    <t>Дополнительный доход</t>
  </si>
  <si>
    <t>Прямой эффект</t>
  </si>
  <si>
    <t>ДО/СП</t>
  </si>
  <si>
    <t>Типы трудноизмеримых эффектов</t>
  </si>
  <si>
    <t>Типы косвенных эффектов</t>
  </si>
  <si>
    <t>Типы прямых эффектов</t>
  </si>
  <si>
    <t>Технический столб</t>
  </si>
  <si>
    <t>Типы денежных потоков</t>
  </si>
  <si>
    <t>УПРАВЛЕНИЕ ВЗАИМООТНОШЕНИЯМИ  С ПОДРЯДЧИКАМИ БРД</t>
  </si>
  <si>
    <t>Уберизация закупок БРД</t>
  </si>
  <si>
    <t>Личный кабинет подрядчика 2.0</t>
  </si>
  <si>
    <t>N/A</t>
  </si>
  <si>
    <t>КПЭ утвержденные</t>
  </si>
  <si>
    <t>Было утверждено</t>
  </si>
  <si>
    <t>Актуальная оценка</t>
  </si>
  <si>
    <t>2026*</t>
  </si>
  <si>
    <t>2028**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</si>
</sst>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43" formatCode="_-* #,##0.00_-;\-* #,##0.00_-;_-* &quot;-&quot;??_-;_-@_-"/>
    <numFmt numFmtId="164" formatCode="_-* #,##0.00&quot;р.&quot;_-;\-* #,##0.00&quot;р.&quot;_-;_-* &quot;-&quot;??&quot;р.&quot;_-;_-@_-"/>
    <numFmt numFmtId="165" formatCode="_-* #,##0.000&quot;р.&quot;_-;\-* #,##0.000&quot;р.&quot;_-;_-* &quot;-&quot;???&quot;р.&quot;_-;_-@_-"/>
    <numFmt numFmtId="166" formatCode="_-* #,##0.00_р_._-;\-* #,##0.00_р_._-;_-* &quot;-&quot;??_р_._-;_-@_-"/>
    <numFmt numFmtId="167" formatCode="0.0%"/>
    <numFmt numFmtId="168" formatCode="_-* #,##0.0_-;\-* #,##0.0_-;_-* &quot;-&quot;??_-;_-@_-"/>
    <numFmt numFmtId="169" formatCode="_-* #,##0_-;\-* #,##0_-;_-* &quot;-&quot;??_-;_-@_-"/>
    <numFmt numFmtId="170" formatCode="#,##0.0"/>
    <numFmt numFmtId="171" formatCode="#,##0_ ;[Red]\-#,##0\ "/>
    <numFmt numFmtId="172" formatCode="#,##0_);[Red]\(#,##0\);&quot;-&quot;_);@"/>
    <numFmt numFmtId="173" formatCode="#,##0.00_);[Red]\(#,##0.00\);&quot;-&quot;_);@"/>
    <numFmt numFmtId="174" formatCode="#,##0.0_ ;[Red]\-#,##0.0\ "/>
    <numFmt numFmtId="175" formatCode="#,##0.00_ ;[Red]\-#,##0.00\ "/>
    <numFmt numFmtId="176" formatCode="#,##0.0000_ ;[Red]\-#,##0.0000\ "/>
    <numFmt numFmtId="177" formatCode="0.000"/>
    <numFmt numFmtId="178" formatCode="0.0"/>
    <numFmt numFmtId="179" formatCode="_-* #,##0_р_._-;\-* #,##0_р_._-;_-* &quot;-&quot;??_р_._-;_-@_-"/>
    <numFmt numFmtId="180" formatCode="#,##0.000_ ;[Red]\-#,##0.000\ "/>
    <numFmt numFmtId="181" formatCode="_-* #,##0.0000_р_._-;\-* #,##0.0000_р_._-;_-* &quot;-&quot;??_р_._-;_-@_-"/>
    <numFmt numFmtId="182" formatCode="_-* #,##0.00\ _₽_-;\-* #,##0.00\ _₽_-;_-* &quot;-&quot;??\ _₽_-;_-@_-"/>
    <numFmt numFmtId="183" formatCode="_-* #,##0.0000\ _₽_-;\-* #,##0.0000\ _₽_-;_-* &quot;-&quot;??\ _₽_-;_-@_-"/>
    <numFmt numFmtId="184" formatCode="_-* #,##0.00000\ _₽_-;\-* #,##0.00000\ _₽_-;_-* &quot;-&quot;?????\ _₽_-;_-@_-"/>
    <numFmt numFmtId="185" formatCode="0.0000"/>
    <numFmt numFmtId="186" formatCode="0.00000"/>
  </numFmts>
  <fonts count="11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b/>
      <sz val="10"/>
      <color rgb="FFFFFF00"/>
      <name val="Arial"/>
      <family val="2"/>
      <charset val="204"/>
    </font>
    <font>
      <sz val="11"/>
      <color theme="1"/>
      <name val="Arial"/>
      <family val="2"/>
      <charset val="204"/>
    </font>
    <font>
      <b/>
      <sz val="10"/>
      <color theme="0"/>
      <name val="Arial"/>
      <family val="2"/>
      <charset val="204"/>
    </font>
    <font>
      <i/>
      <sz val="1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b/>
      <sz val="10"/>
      <name val="Arial"/>
      <family val="2"/>
      <charset val="204"/>
    </font>
    <font>
      <sz val="11"/>
      <color indexed="8"/>
      <name val="Calibri"/>
      <family val="2"/>
      <scheme val="minor"/>
    </font>
    <font>
      <sz val="10"/>
      <color theme="0"/>
      <name val="Arial Narrow"/>
      <family val="2"/>
      <charset val="204"/>
    </font>
    <font>
      <sz val="10"/>
      <name val="Arial"/>
      <family val="2"/>
      <charset val="204"/>
    </font>
    <font>
      <b/>
      <sz val="11"/>
      <name val="Arial"/>
      <family val="2"/>
      <charset val="204"/>
    </font>
    <font>
      <i/>
      <sz val="10"/>
      <name val="Arial"/>
      <family val="2"/>
      <charset val="204"/>
    </font>
    <font>
      <b/>
      <sz val="11"/>
      <color theme="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sz val="9"/>
      <color theme="0" tint="-0.34998626667073579"/>
      <name val="Arial"/>
      <family val="2"/>
      <charset val="204"/>
    </font>
    <font>
      <sz val="9"/>
      <name val="Arial"/>
      <family val="2"/>
      <charset val="204"/>
    </font>
    <font>
      <i/>
      <sz val="11"/>
      <color theme="1"/>
      <name val="Arial"/>
      <family val="2"/>
      <charset val="204"/>
    </font>
    <font>
      <b/>
      <sz val="12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i/>
      <sz val="10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i/>
      <sz val="10"/>
      <name val="Arial"/>
      <family val="2"/>
      <charset val="204"/>
    </font>
    <font>
      <b/>
      <i/>
      <sz val="11"/>
      <color theme="1"/>
      <name val="Arial"/>
      <family val="2"/>
      <charset val="204"/>
    </font>
    <font>
      <b/>
      <sz val="11"/>
      <color theme="0"/>
      <name val="Arial"/>
      <family val="2"/>
      <charset val="204"/>
    </font>
    <font>
      <b/>
      <sz val="10"/>
      <color theme="1"/>
      <name val="Arial"/>
      <family val="2"/>
      <charset val="204"/>
    </font>
    <font>
      <b/>
      <i/>
      <sz val="10"/>
      <color theme="1"/>
      <name val="Arial"/>
      <family val="2"/>
      <charset val="204"/>
    </font>
    <font>
      <i/>
      <sz val="8"/>
      <color theme="0" tint="-0.499984740745262"/>
      <name val="Arial"/>
      <family val="2"/>
      <charset val="204"/>
    </font>
    <font>
      <i/>
      <sz val="8"/>
      <color theme="0" tint="-0.249977111117893"/>
      <name val="Arial"/>
      <family val="2"/>
      <charset val="204"/>
    </font>
    <font>
      <sz val="11"/>
      <color theme="0"/>
      <name val="Arial"/>
      <family val="2"/>
      <charset val="204"/>
    </font>
    <font>
      <b/>
      <sz val="9"/>
      <color theme="0"/>
      <name val="Arial"/>
      <family val="2"/>
      <charset val="204"/>
    </font>
    <font>
      <sz val="14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sz val="5"/>
      <color theme="0" tint="-0.34998626667073579"/>
      <name val="Calibri"/>
      <family val="2"/>
      <charset val="204"/>
      <scheme val="minor"/>
    </font>
    <font>
      <sz val="5"/>
      <color theme="0" tint="-0.14999847407452621"/>
      <name val="Calibri"/>
      <family val="2"/>
      <charset val="204"/>
      <scheme val="minor"/>
    </font>
    <font>
      <i/>
      <sz val="5"/>
      <color theme="0" tint="-0.499984740745262"/>
      <name val="Arial"/>
      <family val="2"/>
      <charset val="204"/>
    </font>
    <font>
      <u/>
      <sz val="10"/>
      <color theme="10"/>
      <name val="Arial Cyr"/>
      <charset val="204"/>
    </font>
    <font>
      <sz val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C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sz val="11"/>
      <color rgb="FFC00000"/>
      <name val="Calibri"/>
      <family val="2"/>
      <charset val="204"/>
      <scheme val="minor"/>
    </font>
    <font>
      <b/>
      <i/>
      <sz val="11"/>
      <color rgb="FF00B05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0"/>
      <color theme="0"/>
      <name val="Arial Narrow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00B050"/>
      <name val="Calibri"/>
      <family val="2"/>
      <charset val="204"/>
      <scheme val="minor"/>
    </font>
    <font>
      <i/>
      <sz val="10"/>
      <color theme="1"/>
      <name val="Arial"/>
      <family val="2"/>
      <charset val="204"/>
    </font>
    <font>
      <sz val="10"/>
      <color rgb="FFFF0000"/>
      <name val="Calibri"/>
      <family val="2"/>
      <charset val="204"/>
      <scheme val="minor"/>
    </font>
    <font>
      <b/>
      <sz val="8"/>
      <name val="Calibri"/>
      <family val="2"/>
      <charset val="204"/>
    </font>
    <font>
      <sz val="8"/>
      <name val="Arial Cyr"/>
      <charset val="204"/>
    </font>
    <font>
      <b/>
      <sz val="16"/>
      <color theme="1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1"/>
      <color indexed="9"/>
      <name val="Arial"/>
      <family val="2"/>
      <charset val="204"/>
    </font>
    <font>
      <sz val="11"/>
      <color rgb="FF9C65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004077"/>
      <name val="Arial"/>
      <family val="2"/>
      <charset val="204"/>
    </font>
    <font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3"/>
      <name val="Calibri"/>
      <family val="2"/>
      <charset val="204"/>
      <scheme val="minor"/>
    </font>
    <font>
      <sz val="10"/>
      <name val="Calibri"/>
      <family val="2"/>
      <scheme val="minor"/>
    </font>
    <font>
      <sz val="10"/>
      <color rgb="FF00B05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.5"/>
      <color rgb="FFFFFFFF"/>
      <name val="Arial Narrow"/>
      <family val="2"/>
      <charset val="204"/>
    </font>
    <font>
      <sz val="10.5"/>
      <color rgb="FF000000"/>
      <name val="Arial Narrow"/>
      <family val="2"/>
      <charset val="204"/>
    </font>
    <font>
      <b/>
      <sz val="10.5"/>
      <color rgb="FF000000"/>
      <name val="Arial Narrow"/>
      <family val="2"/>
      <charset val="204"/>
    </font>
    <font>
      <b/>
      <sz val="10"/>
      <color rgb="FFFFFFFF"/>
      <name val="Arial Narrow"/>
      <family val="2"/>
      <charset val="204"/>
    </font>
    <font>
      <b/>
      <sz val="10"/>
      <color rgb="FF000000"/>
      <name val="Arial Narrow"/>
      <family val="2"/>
      <charset val="204"/>
    </font>
    <font>
      <b/>
      <i/>
      <sz val="10"/>
      <color theme="1"/>
      <name val="Calibri"/>
      <family val="2"/>
      <charset val="204"/>
      <scheme val="minor"/>
    </font>
    <font>
      <sz val="12"/>
      <color rgb="FF000000"/>
      <name val="Arial Narrow"/>
      <family val="2"/>
      <charset val="204"/>
    </font>
    <font>
      <b/>
      <sz val="12"/>
      <color rgb="FF000000"/>
      <name val="Arial Narrow"/>
      <family val="2"/>
      <charset val="204"/>
    </font>
    <font>
      <b/>
      <sz val="12"/>
      <color rgb="FFFFFFFF"/>
      <name val="Arial Narrow"/>
      <family val="2"/>
      <charset val="204"/>
    </font>
    <font>
      <b/>
      <sz val="11"/>
      <color rgb="FFFFFFFF"/>
      <name val="Arial Narrow"/>
      <family val="2"/>
      <charset val="204"/>
    </font>
    <font>
      <sz val="10"/>
      <color rgb="FFFF0000"/>
      <name val="Calibri"/>
      <family val="2"/>
      <scheme val="minor"/>
    </font>
    <font>
      <sz val="10"/>
      <color theme="0"/>
      <name val="Arial"/>
      <family val="2"/>
      <charset val="204"/>
    </font>
    <font>
      <sz val="18"/>
      <name val="Arial"/>
      <family val="2"/>
      <charset val="204"/>
    </font>
    <font>
      <b/>
      <sz val="9"/>
      <color rgb="FF004077"/>
      <name val="Arial Narrow"/>
      <family val="2"/>
      <charset val="204"/>
    </font>
    <font>
      <b/>
      <sz val="9"/>
      <color rgb="FF305496"/>
      <name val="Arial Narrow"/>
      <family val="2"/>
      <charset val="204"/>
    </font>
    <font>
      <sz val="9"/>
      <color rgb="FF000000"/>
      <name val="Arial Narrow"/>
      <family val="2"/>
      <charset val="204"/>
    </font>
    <font>
      <sz val="10"/>
      <color rgb="FF000000"/>
      <name val="Arial Narrow"/>
      <family val="2"/>
      <charset val="204"/>
    </font>
    <font>
      <b/>
      <sz val="9"/>
      <color rgb="FF000000"/>
      <name val="Arial Narrow"/>
      <family val="2"/>
      <charset val="204"/>
    </font>
    <font>
      <sz val="10"/>
      <color rgb="FFFF0000"/>
      <name val="Arial"/>
      <family val="2"/>
      <charset val="204"/>
    </font>
    <font>
      <sz val="9"/>
      <color rgb="FF000000"/>
      <name val="Arial"/>
      <family val="2"/>
      <charset val="204"/>
    </font>
    <font>
      <sz val="18"/>
      <name val="Arial"/>
    </font>
    <font>
      <b/>
      <sz val="7"/>
      <color rgb="FFFFFFFF"/>
      <name val="GPN_DIN Condensed Bold"/>
    </font>
    <font>
      <sz val="7"/>
      <color rgb="FFFFFFFF"/>
      <name val="GPN_DIN Condensed"/>
    </font>
    <font>
      <sz val="7"/>
      <color rgb="FF545353"/>
      <name val="GPN_DIN Condensed"/>
    </font>
    <font>
      <sz val="7"/>
      <color rgb="FF000000"/>
      <name val="GPN_DIN Condensed"/>
    </font>
    <font>
      <sz val="7"/>
      <color rgb="FF000000"/>
      <name val="GPN_DIN Condensed"/>
      <family val="2"/>
      <charset val="204"/>
    </font>
    <font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9"/>
      <color rgb="FFFFFFFF"/>
      <name val="GPN_DIN Condensed"/>
    </font>
    <font>
      <sz val="9"/>
      <color rgb="FF545353"/>
      <name val="GPN_DIN Condensed"/>
    </font>
  </fonts>
  <fills count="5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B7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EB9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BA"/>
        <bgColor indexed="64"/>
      </patternFill>
    </fill>
    <fill>
      <patternFill patternType="solid">
        <fgColor rgb="FF2FB4E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4077"/>
        <bgColor indexed="64"/>
      </patternFill>
    </fill>
    <fill>
      <patternFill patternType="solid">
        <fgColor rgb="FFAEBD1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7A600"/>
        <bgColor indexed="64"/>
      </patternFill>
    </fill>
    <fill>
      <patternFill patternType="solid">
        <fgColor rgb="FF004596"/>
        <bgColor indexed="64"/>
      </patternFill>
    </fill>
  </fills>
  <borders count="1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14993743705557422"/>
      </right>
      <top style="thin">
        <color theme="0"/>
      </top>
      <bottom/>
      <diagonal/>
    </border>
    <border>
      <left style="thin">
        <color theme="0"/>
      </left>
      <right style="thin">
        <color theme="0" tint="-0.14993743705557422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theme="0" tint="-0.14996795556505021"/>
      </right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theme="0"/>
      </right>
      <top style="thin">
        <color theme="0"/>
      </top>
      <bottom style="dotted">
        <color theme="0" tint="-0.34998626667073579"/>
      </bottom>
      <diagonal/>
    </border>
    <border>
      <left style="thin">
        <color theme="0"/>
      </left>
      <right/>
      <top style="thin">
        <color theme="0"/>
      </top>
      <bottom style="dotted">
        <color theme="0" tint="-0.34998626667073579"/>
      </bottom>
      <diagonal/>
    </border>
    <border>
      <left style="dotted">
        <color theme="0" tint="-0.34998626667073579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/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/>
      <diagonal/>
    </border>
    <border>
      <left/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medium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medium">
        <color theme="0" tint="-0.499984740745262"/>
      </right>
      <top/>
      <bottom style="thin">
        <color indexed="64"/>
      </bottom>
      <diagonal/>
    </border>
    <border>
      <left style="medium">
        <color theme="0" tint="-0.499984740745262"/>
      </left>
      <right/>
      <top style="thin">
        <color theme="1" tint="0.499984740745262"/>
      </top>
      <bottom style="thin">
        <color theme="0" tint="-0.499984740745262"/>
      </bottom>
      <diagonal/>
    </border>
    <border>
      <left/>
      <right/>
      <top style="thin">
        <color theme="1" tint="0.499984740745262"/>
      </top>
      <bottom style="thin">
        <color theme="0" tint="-0.499984740745262"/>
      </bottom>
      <diagonal/>
    </border>
    <border>
      <left style="medium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/>
      <diagonal/>
    </border>
    <border>
      <left/>
      <right style="medium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theme="0" tint="-0.499984740745262"/>
      </right>
      <top style="thin">
        <color indexed="64"/>
      </top>
      <bottom/>
      <diagonal/>
    </border>
    <border>
      <left style="medium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1" tint="0.499984740745262"/>
      </left>
      <right/>
      <top style="thin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medium">
        <color theme="0" tint="-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0" tint="-0.499984740745262"/>
      </right>
      <top style="thin">
        <color theme="1" tint="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1" tint="0.499984740745262"/>
      </left>
      <right style="medium">
        <color theme="1" tint="0.499984740745262"/>
      </right>
      <top/>
      <bottom style="thin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 tint="-0.499984740745262"/>
      </right>
      <top/>
      <bottom style="thin">
        <color theme="1" tint="0.499984740745262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0" tint="-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0" tint="-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0" tint="-0.499984740745262"/>
      </left>
      <right style="thin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0" tint="-0.499984740745262"/>
      </right>
      <top style="thin">
        <color theme="1" tint="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thin">
        <color theme="1" tint="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0" tint="-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theme="0" tint="-0.499984740745262"/>
      </left>
      <right/>
      <top style="thin">
        <color theme="1" tint="0.499984740745262"/>
      </top>
      <bottom/>
      <diagonal/>
    </border>
    <border>
      <left style="medium">
        <color theme="0" tint="-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theme="0" tint="-0.499984740745262"/>
      </right>
      <top/>
      <bottom/>
      <diagonal/>
    </border>
    <border>
      <left/>
      <right style="thin">
        <color theme="0" tint="-0.499984740745262"/>
      </right>
      <top style="thin">
        <color theme="1" tint="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1" tint="0.499984740745262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medium">
        <color theme="0" tint="-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0" tint="-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6D6D6D"/>
      </right>
      <top/>
      <bottom style="medium">
        <color rgb="FFD9D9D9"/>
      </bottom>
      <diagonal/>
    </border>
    <border>
      <left/>
      <right style="medium">
        <color rgb="FF6D6D6D"/>
      </right>
      <top/>
      <bottom/>
      <diagonal/>
    </border>
    <border>
      <left style="medium">
        <color rgb="FF6D6D6D"/>
      </left>
      <right/>
      <top/>
      <bottom style="medium">
        <color rgb="FFD9D9D9"/>
      </bottom>
      <diagonal/>
    </border>
    <border>
      <left/>
      <right/>
      <top/>
      <bottom style="medium">
        <color rgb="FFD9D9D9"/>
      </bottom>
      <diagonal/>
    </border>
    <border>
      <left style="medium">
        <color rgb="FF6D6D6D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/>
      <right style="medium">
        <color rgb="FF6D6D6D"/>
      </right>
      <top style="medium">
        <color rgb="FFD9D9D9"/>
      </top>
      <bottom style="medium">
        <color rgb="FFD9D9D9"/>
      </bottom>
      <diagonal/>
    </border>
    <border>
      <left/>
      <right style="medium">
        <color rgb="FF6D6D6D"/>
      </right>
      <top style="medium">
        <color rgb="FF6D6D6D"/>
      </top>
      <bottom/>
      <diagonal/>
    </border>
    <border>
      <left style="medium">
        <color rgb="FF6D6D6D"/>
      </left>
      <right style="medium">
        <color rgb="FFD9D9D9"/>
      </right>
      <top style="medium">
        <color rgb="FF6D6D6D"/>
      </top>
      <bottom/>
      <diagonal/>
    </border>
    <border>
      <left style="medium">
        <color rgb="FFD9D9D9"/>
      </left>
      <right style="medium">
        <color rgb="FFD9D9D9"/>
      </right>
      <top style="medium">
        <color rgb="FF6D6D6D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/>
      <diagonal/>
    </border>
    <border>
      <left/>
      <right style="medium">
        <color rgb="FF6D6D6D"/>
      </right>
      <top style="medium">
        <color rgb="FFD9D9D9"/>
      </top>
      <bottom style="medium">
        <color rgb="FF6D6D6D"/>
      </bottom>
      <diagonal/>
    </border>
    <border>
      <left style="medium">
        <color rgb="FF6D6D6D"/>
      </left>
      <right style="medium">
        <color rgb="FFD9D9D9"/>
      </right>
      <top style="medium">
        <color rgb="FFD9D9D9"/>
      </top>
      <bottom style="medium">
        <color rgb="FF6D6D6D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6D6D6D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 style="dotted">
        <color theme="0" tint="-0.499984740745262"/>
      </right>
      <top/>
      <bottom style="dotted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thin">
        <color rgb="FFBFBFBF"/>
      </bottom>
      <diagonal/>
    </border>
    <border>
      <left/>
      <right/>
      <top style="medium">
        <color rgb="FFFFFFFF"/>
      </top>
      <bottom style="thin">
        <color rgb="FFFFFFF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/>
      <top/>
      <bottom style="thin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</borders>
  <cellStyleXfs count="31">
    <xf numFmtId="0" fontId="0" fillId="0" borderId="0"/>
    <xf numFmtId="9" fontId="1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5" fillId="0" borderId="0"/>
    <xf numFmtId="0" fontId="5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5" fillId="5" borderId="0">
      <alignment horizontal="right"/>
    </xf>
    <xf numFmtId="0" fontId="11" fillId="0" borderId="0">
      <alignment vertical="center"/>
    </xf>
    <xf numFmtId="43" fontId="1" fillId="0" borderId="0" applyFont="0" applyFill="0" applyBorder="0" applyAlignment="0" applyProtection="0"/>
    <xf numFmtId="10" fontId="23" fillId="7" borderId="0"/>
    <xf numFmtId="0" fontId="44" fillId="0" borderId="0" applyNumberFormat="0" applyFill="0" applyBorder="0" applyAlignment="0" applyProtection="0"/>
    <xf numFmtId="10" fontId="22" fillId="7" borderId="0" applyFont="0" applyAlignment="0">
      <alignment horizontal="right" vertical="center"/>
    </xf>
    <xf numFmtId="164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7" fillId="25" borderId="0" applyNumberFormat="0" applyBorder="0" applyAlignment="0" applyProtection="0"/>
    <xf numFmtId="0" fontId="6" fillId="0" borderId="0"/>
    <xf numFmtId="0" fontId="26" fillId="0" borderId="0"/>
  </cellStyleXfs>
  <cellXfs count="1019">
    <xf numFmtId="0" fontId="0" fillId="0" borderId="0" xfId="0"/>
    <xf numFmtId="0" fontId="0" fillId="0" borderId="0" xfId="0"/>
    <xf numFmtId="0" fontId="8" fillId="7" borderId="0" xfId="2" applyFont="1" applyFill="1"/>
    <xf numFmtId="0" fontId="8" fillId="7" borderId="0" xfId="2" applyFont="1" applyFill="1" applyBorder="1"/>
    <xf numFmtId="0" fontId="21" fillId="7" borderId="0" xfId="2" applyFont="1" applyFill="1"/>
    <xf numFmtId="0" fontId="19" fillId="7" borderId="0" xfId="2" applyFont="1" applyFill="1"/>
    <xf numFmtId="0" fontId="24" fillId="7" borderId="0" xfId="2" applyFont="1" applyFill="1"/>
    <xf numFmtId="0" fontId="16" fillId="15" borderId="17" xfId="0" applyFont="1" applyFill="1" applyBorder="1" applyAlignment="1" applyProtection="1">
      <alignment horizontal="left" vertical="center" indent="1"/>
    </xf>
    <xf numFmtId="171" fontId="13" fillId="3" borderId="17" xfId="0" applyNumberFormat="1" applyFont="1" applyFill="1" applyBorder="1" applyAlignment="1" applyProtection="1">
      <alignment horizontal="right" vertical="center" indent="1"/>
    </xf>
    <xf numFmtId="172" fontId="16" fillId="15" borderId="18" xfId="0" applyNumberFormat="1" applyFont="1" applyFill="1" applyBorder="1" applyAlignment="1" applyProtection="1">
      <alignment horizontal="right" vertical="center" indent="1"/>
    </xf>
    <xf numFmtId="0" fontId="13" fillId="15" borderId="17" xfId="0" applyFont="1" applyFill="1" applyBorder="1" applyAlignment="1" applyProtection="1">
      <alignment horizontal="left" vertical="center" indent="1"/>
    </xf>
    <xf numFmtId="172" fontId="13" fillId="15" borderId="18" xfId="0" applyNumberFormat="1" applyFont="1" applyFill="1" applyBorder="1" applyAlignment="1" applyProtection="1">
      <alignment horizontal="right" vertical="center" indent="1"/>
    </xf>
    <xf numFmtId="0" fontId="16" fillId="15" borderId="19" xfId="0" applyFont="1" applyFill="1" applyBorder="1" applyAlignment="1" applyProtection="1">
      <alignment horizontal="left" vertical="center" indent="1"/>
    </xf>
    <xf numFmtId="171" fontId="13" fillId="3" borderId="19" xfId="0" applyNumberFormat="1" applyFont="1" applyFill="1" applyBorder="1" applyAlignment="1" applyProtection="1">
      <alignment horizontal="right" vertical="center" indent="1"/>
    </xf>
    <xf numFmtId="172" fontId="16" fillId="15" borderId="20" xfId="0" applyNumberFormat="1" applyFont="1" applyFill="1" applyBorder="1" applyAlignment="1" applyProtection="1">
      <alignment horizontal="right" vertical="center" indent="1"/>
    </xf>
    <xf numFmtId="0" fontId="16" fillId="15" borderId="19" xfId="0" applyFont="1" applyFill="1" applyBorder="1" applyAlignment="1" applyProtection="1">
      <alignment horizontal="left" vertical="center" indent="1"/>
      <protection locked="0"/>
    </xf>
    <xf numFmtId="0" fontId="13" fillId="15" borderId="19" xfId="0" applyFont="1" applyFill="1" applyBorder="1" applyAlignment="1" applyProtection="1">
      <alignment horizontal="left" vertical="center" indent="1"/>
    </xf>
    <xf numFmtId="0" fontId="13" fillId="15" borderId="19" xfId="0" applyFont="1" applyFill="1" applyBorder="1" applyAlignment="1" applyProtection="1">
      <alignment horizontal="left" vertical="center" indent="1"/>
      <protection locked="0"/>
    </xf>
    <xf numFmtId="172" fontId="13" fillId="15" borderId="20" xfId="0" applyNumberFormat="1" applyFont="1" applyFill="1" applyBorder="1" applyAlignment="1" applyProtection="1">
      <alignment horizontal="right" vertical="center" indent="1"/>
    </xf>
    <xf numFmtId="1" fontId="16" fillId="15" borderId="20" xfId="1" applyNumberFormat="1" applyFont="1" applyFill="1" applyBorder="1" applyAlignment="1" applyProtection="1">
      <alignment horizontal="right" vertical="center" indent="1"/>
    </xf>
    <xf numFmtId="171" fontId="16" fillId="3" borderId="19" xfId="0" applyNumberFormat="1" applyFont="1" applyFill="1" applyBorder="1" applyAlignment="1" applyProtection="1">
      <alignment horizontal="right" vertical="center" indent="1"/>
    </xf>
    <xf numFmtId="0" fontId="16" fillId="15" borderId="19" xfId="0" applyFont="1" applyFill="1" applyBorder="1" applyAlignment="1" applyProtection="1">
      <alignment horizontal="right" vertical="center" indent="1"/>
    </xf>
    <xf numFmtId="14" fontId="16" fillId="15" borderId="20" xfId="0" applyNumberFormat="1" applyFont="1" applyFill="1" applyBorder="1" applyAlignment="1" applyProtection="1">
      <alignment horizontal="right" vertical="center" indent="1"/>
    </xf>
    <xf numFmtId="0" fontId="30" fillId="15" borderId="17" xfId="0" applyFont="1" applyFill="1" applyBorder="1" applyAlignment="1" applyProtection="1">
      <alignment horizontal="left" vertical="center" indent="1"/>
    </xf>
    <xf numFmtId="171" fontId="30" fillId="3" borderId="17" xfId="0" applyNumberFormat="1" applyFont="1" applyFill="1" applyBorder="1" applyAlignment="1" applyProtection="1">
      <alignment horizontal="right" vertical="center" indent="1"/>
    </xf>
    <xf numFmtId="172" fontId="30" fillId="15" borderId="18" xfId="0" applyNumberFormat="1" applyFont="1" applyFill="1" applyBorder="1" applyAlignment="1" applyProtection="1">
      <alignment horizontal="right" vertical="center" indent="1"/>
    </xf>
    <xf numFmtId="0" fontId="18" fillId="15" borderId="17" xfId="0" applyFont="1" applyFill="1" applyBorder="1" applyAlignment="1" applyProtection="1">
      <alignment horizontal="left" vertical="center" indent="1"/>
    </xf>
    <xf numFmtId="171" fontId="13" fillId="3" borderId="21" xfId="0" applyNumberFormat="1" applyFont="1" applyFill="1" applyBorder="1" applyAlignment="1" applyProtection="1">
      <alignment horizontal="right" vertical="center" indent="1"/>
    </xf>
    <xf numFmtId="172" fontId="13" fillId="15" borderId="22" xfId="0" applyNumberFormat="1" applyFont="1" applyFill="1" applyBorder="1" applyAlignment="1" applyProtection="1">
      <alignment horizontal="right" vertical="center" indent="1"/>
    </xf>
    <xf numFmtId="171" fontId="30" fillId="3" borderId="21" xfId="0" applyNumberFormat="1" applyFont="1" applyFill="1" applyBorder="1" applyAlignment="1" applyProtection="1">
      <alignment horizontal="right" vertical="center" indent="1"/>
    </xf>
    <xf numFmtId="0" fontId="16" fillId="0" borderId="7" xfId="0" applyFont="1" applyFill="1" applyBorder="1" applyAlignment="1" applyProtection="1">
      <alignment horizontal="left" vertical="center" indent="1"/>
    </xf>
    <xf numFmtId="0" fontId="16" fillId="0" borderId="29" xfId="0" applyFont="1" applyFill="1" applyBorder="1" applyAlignment="1" applyProtection="1">
      <alignment horizontal="left" vertical="center" indent="1"/>
    </xf>
    <xf numFmtId="14" fontId="13" fillId="3" borderId="30" xfId="0" applyNumberFormat="1" applyFont="1" applyFill="1" applyBorder="1" applyAlignment="1" applyProtection="1">
      <alignment horizontal="right" vertical="center" indent="1"/>
    </xf>
    <xf numFmtId="0" fontId="8" fillId="7" borderId="0" xfId="0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49" fontId="8" fillId="0" borderId="0" xfId="0" applyNumberFormat="1" applyFont="1" applyAlignment="1">
      <alignment horizontal="right" vertical="center"/>
    </xf>
    <xf numFmtId="0" fontId="8" fillId="0" borderId="0" xfId="0" applyFont="1" applyAlignment="1">
      <alignment vertical="center" wrapText="1"/>
    </xf>
    <xf numFmtId="49" fontId="8" fillId="7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vertical="center"/>
    </xf>
    <xf numFmtId="0" fontId="8" fillId="7" borderId="0" xfId="0" applyFont="1" applyFill="1"/>
    <xf numFmtId="0" fontId="8" fillId="0" borderId="0" xfId="0" applyFont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8" fillId="0" borderId="0" xfId="0" applyFont="1"/>
    <xf numFmtId="0" fontId="29" fillId="7" borderId="0" xfId="0" applyFont="1" applyFill="1" applyAlignment="1">
      <alignment vertical="center"/>
    </xf>
    <xf numFmtId="0" fontId="29" fillId="7" borderId="0" xfId="0" applyFont="1" applyFill="1" applyAlignment="1">
      <alignment horizontal="center" vertical="center"/>
    </xf>
    <xf numFmtId="0" fontId="29" fillId="0" borderId="0" xfId="0" applyFont="1" applyAlignment="1">
      <alignment vertical="center"/>
    </xf>
    <xf numFmtId="49" fontId="34" fillId="10" borderId="1" xfId="0" applyNumberFormat="1" applyFont="1" applyFill="1" applyBorder="1" applyAlignment="1">
      <alignment horizontal="right" vertical="center"/>
    </xf>
    <xf numFmtId="0" fontId="34" fillId="10" borderId="1" xfId="0" applyFont="1" applyFill="1" applyBorder="1" applyAlignment="1">
      <alignment vertical="center" wrapText="1"/>
    </xf>
    <xf numFmtId="0" fontId="29" fillId="9" borderId="12" xfId="0" applyFont="1" applyFill="1" applyBorder="1" applyAlignment="1" applyProtection="1">
      <alignment horizontal="center" vertical="center" wrapText="1"/>
      <protection locked="0"/>
    </xf>
    <xf numFmtId="0" fontId="29" fillId="0" borderId="1" xfId="0" applyFont="1" applyBorder="1" applyAlignment="1">
      <alignment horizontal="center" vertical="center"/>
    </xf>
    <xf numFmtId="169" fontId="33" fillId="2" borderId="6" xfId="20" applyNumberFormat="1" applyFont="1" applyFill="1" applyBorder="1" applyAlignment="1">
      <alignment vertical="center"/>
    </xf>
    <xf numFmtId="169" fontId="33" fillId="11" borderId="1" xfId="20" applyNumberFormat="1" applyFont="1" applyFill="1" applyBorder="1" applyAlignment="1" applyProtection="1">
      <alignment vertical="center"/>
      <protection locked="0"/>
    </xf>
    <xf numFmtId="0" fontId="29" fillId="9" borderId="1" xfId="0" applyFont="1" applyFill="1" applyBorder="1" applyAlignment="1" applyProtection="1">
      <alignment horizontal="center" vertical="center" wrapText="1"/>
      <protection locked="0"/>
    </xf>
    <xf numFmtId="173" fontId="16" fillId="15" borderId="20" xfId="0" applyNumberFormat="1" applyFont="1" applyFill="1" applyBorder="1" applyAlignment="1" applyProtection="1">
      <alignment horizontal="right" vertical="center" indent="1"/>
    </xf>
    <xf numFmtId="0" fontId="16" fillId="15" borderId="17" xfId="0" applyFont="1" applyFill="1" applyBorder="1" applyAlignment="1" applyProtection="1">
      <alignment horizontal="left" vertical="center" wrapText="1" indent="1"/>
    </xf>
    <xf numFmtId="43" fontId="18" fillId="15" borderId="18" xfId="20" applyFont="1" applyFill="1" applyBorder="1" applyAlignment="1" applyProtection="1">
      <alignment horizontal="right" vertical="center" indent="1"/>
    </xf>
    <xf numFmtId="0" fontId="16" fillId="15" borderId="17" xfId="0" applyFont="1" applyFill="1" applyBorder="1" applyAlignment="1" applyProtection="1">
      <alignment horizontal="center" vertical="center"/>
    </xf>
    <xf numFmtId="0" fontId="13" fillId="15" borderId="17" xfId="0" applyFont="1" applyFill="1" applyBorder="1" applyAlignment="1" applyProtection="1">
      <alignment horizontal="center" vertical="center"/>
    </xf>
    <xf numFmtId="0" fontId="18" fillId="15" borderId="17" xfId="0" applyFont="1" applyFill="1" applyBorder="1" applyAlignment="1" applyProtection="1">
      <alignment horizontal="center" vertical="center"/>
    </xf>
    <xf numFmtId="0" fontId="8" fillId="7" borderId="0" xfId="2" applyFont="1" applyFill="1" applyAlignment="1">
      <alignment horizontal="center" vertical="center"/>
    </xf>
    <xf numFmtId="43" fontId="13" fillId="3" borderId="17" xfId="20" applyFont="1" applyFill="1" applyBorder="1" applyAlignment="1" applyProtection="1">
      <alignment horizontal="right" vertical="center" indent="1"/>
    </xf>
    <xf numFmtId="9" fontId="13" fillId="3" borderId="17" xfId="1" applyFont="1" applyFill="1" applyBorder="1" applyAlignment="1" applyProtection="1">
      <alignment horizontal="right" vertical="center" indent="1"/>
    </xf>
    <xf numFmtId="174" fontId="13" fillId="3" borderId="17" xfId="0" applyNumberFormat="1" applyFont="1" applyFill="1" applyBorder="1" applyAlignment="1" applyProtection="1">
      <alignment horizontal="right" vertical="center" indent="1"/>
    </xf>
    <xf numFmtId="0" fontId="16" fillId="15" borderId="19" xfId="0" applyFont="1" applyFill="1" applyBorder="1" applyAlignment="1" applyProtection="1">
      <alignment horizontal="center" vertical="center"/>
    </xf>
    <xf numFmtId="0" fontId="35" fillId="2" borderId="0" xfId="0" applyFont="1" applyFill="1" applyAlignment="1">
      <alignment horizontal="center" vertical="center"/>
    </xf>
    <xf numFmtId="49" fontId="19" fillId="2" borderId="0" xfId="0" applyNumberFormat="1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1" fontId="19" fillId="2" borderId="0" xfId="0" applyNumberFormat="1" applyFont="1" applyFill="1" applyAlignment="1">
      <alignment horizontal="center" vertical="center"/>
    </xf>
    <xf numFmtId="0" fontId="36" fillId="7" borderId="0" xfId="0" applyFont="1" applyFill="1" applyAlignment="1">
      <alignment vertical="center" wrapText="1"/>
    </xf>
    <xf numFmtId="0" fontId="8" fillId="7" borderId="0" xfId="0" applyFont="1" applyFill="1" applyAlignment="1">
      <alignment vertical="center" wrapText="1"/>
    </xf>
    <xf numFmtId="0" fontId="37" fillId="7" borderId="0" xfId="0" applyFont="1" applyFill="1" applyAlignment="1">
      <alignment horizontal="center" vertical="center" wrapText="1"/>
    </xf>
    <xf numFmtId="49" fontId="32" fillId="6" borderId="5" xfId="0" applyNumberFormat="1" applyFont="1" applyFill="1" applyBorder="1" applyAlignment="1">
      <alignment horizontal="center" vertical="center"/>
    </xf>
    <xf numFmtId="0" fontId="32" fillId="6" borderId="5" xfId="0" applyFont="1" applyFill="1" applyBorder="1" applyAlignment="1">
      <alignment horizontal="left" vertical="center"/>
    </xf>
    <xf numFmtId="0" fontId="32" fillId="6" borderId="5" xfId="0" applyFont="1" applyFill="1" applyBorder="1" applyAlignment="1">
      <alignment horizontal="center" vertical="center" wrapText="1"/>
    </xf>
    <xf numFmtId="0" fontId="24" fillId="6" borderId="5" xfId="0" applyFont="1" applyFill="1" applyBorder="1" applyAlignment="1">
      <alignment horizontal="center" vertical="center"/>
    </xf>
    <xf numFmtId="9" fontId="19" fillId="6" borderId="5" xfId="1" applyFont="1" applyFill="1" applyBorder="1" applyAlignment="1">
      <alignment horizontal="right" vertical="center"/>
    </xf>
    <xf numFmtId="0" fontId="37" fillId="6" borderId="5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left" vertical="center" indent="1"/>
    </xf>
    <xf numFmtId="49" fontId="32" fillId="6" borderId="15" xfId="0" applyNumberFormat="1" applyFont="1" applyFill="1" applyBorder="1" applyAlignment="1">
      <alignment horizontal="center" vertical="center"/>
    </xf>
    <xf numFmtId="0" fontId="32" fillId="6" borderId="15" xfId="0" applyFont="1" applyFill="1" applyBorder="1" applyAlignment="1">
      <alignment horizontal="left" vertical="center"/>
    </xf>
    <xf numFmtId="0" fontId="32" fillId="6" borderId="15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vertical="center"/>
    </xf>
    <xf numFmtId="0" fontId="19" fillId="0" borderId="0" xfId="0" applyFont="1" applyAlignment="1" applyProtection="1">
      <alignment vertical="center"/>
    </xf>
    <xf numFmtId="0" fontId="31" fillId="0" borderId="0" xfId="0" applyFont="1" applyAlignment="1" applyProtection="1">
      <alignment vertical="center"/>
    </xf>
    <xf numFmtId="0" fontId="24" fillId="0" borderId="0" xfId="0" applyFont="1" applyAlignment="1">
      <alignment vertical="center"/>
    </xf>
    <xf numFmtId="0" fontId="10" fillId="0" borderId="0" xfId="0" applyFont="1" applyFill="1" applyAlignment="1">
      <alignment vertical="center"/>
    </xf>
    <xf numFmtId="0" fontId="37" fillId="7" borderId="0" xfId="0" applyFont="1" applyFill="1"/>
    <xf numFmtId="0" fontId="8" fillId="0" borderId="0" xfId="0" applyFont="1" applyAlignment="1" applyProtection="1">
      <alignment vertical="center"/>
    </xf>
    <xf numFmtId="175" fontId="16" fillId="15" borderId="18" xfId="0" applyNumberFormat="1" applyFont="1" applyFill="1" applyBorder="1" applyAlignment="1" applyProtection="1">
      <alignment horizontal="right" vertical="center" indent="1"/>
    </xf>
    <xf numFmtId="172" fontId="18" fillId="15" borderId="18" xfId="0" applyNumberFormat="1" applyFont="1" applyFill="1" applyBorder="1" applyAlignment="1" applyProtection="1">
      <alignment horizontal="right" vertical="center" indent="1"/>
    </xf>
    <xf numFmtId="0" fontId="18" fillId="15" borderId="17" xfId="0" applyFont="1" applyFill="1" applyBorder="1" applyAlignment="1" applyProtection="1">
      <alignment horizontal="right" vertical="center" indent="1"/>
    </xf>
    <xf numFmtId="0" fontId="8" fillId="7" borderId="0" xfId="2" applyFont="1" applyFill="1" applyProtection="1"/>
    <xf numFmtId="0" fontId="8" fillId="7" borderId="0" xfId="2" applyFont="1" applyFill="1" applyAlignment="1" applyProtection="1">
      <alignment horizontal="center" vertical="center"/>
    </xf>
    <xf numFmtId="0" fontId="9" fillId="6" borderId="5" xfId="0" applyFont="1" applyFill="1" applyBorder="1" applyAlignment="1" applyProtection="1">
      <alignment horizontal="center" vertical="center"/>
    </xf>
    <xf numFmtId="0" fontId="38" fillId="6" borderId="5" xfId="0" applyFont="1" applyFill="1" applyBorder="1" applyAlignment="1" applyProtection="1">
      <alignment horizontal="center" vertical="center" wrapText="1"/>
    </xf>
    <xf numFmtId="0" fontId="24" fillId="7" borderId="0" xfId="2" applyFont="1" applyFill="1" applyProtection="1"/>
    <xf numFmtId="0" fontId="19" fillId="7" borderId="0" xfId="2" applyFont="1" applyFill="1" applyProtection="1"/>
    <xf numFmtId="0" fontId="8" fillId="7" borderId="0" xfId="2" applyFont="1" applyFill="1" applyBorder="1" applyProtection="1"/>
    <xf numFmtId="164" fontId="7" fillId="7" borderId="0" xfId="5" applyNumberFormat="1" applyFont="1" applyFill="1" applyBorder="1" applyAlignment="1" applyProtection="1">
      <alignment horizontal="left" vertical="center" wrapText="1"/>
    </xf>
    <xf numFmtId="164" fontId="8" fillId="7" borderId="0" xfId="2" applyNumberFormat="1" applyFont="1" applyFill="1" applyBorder="1" applyAlignment="1" applyProtection="1">
      <alignment horizontal="center" vertical="center"/>
    </xf>
    <xf numFmtId="164" fontId="8" fillId="7" borderId="0" xfId="2" applyNumberFormat="1" applyFont="1" applyFill="1" applyBorder="1" applyProtection="1"/>
    <xf numFmtId="0" fontId="31" fillId="7" borderId="0" xfId="2" applyFont="1" applyFill="1" applyProtection="1"/>
    <xf numFmtId="164" fontId="8" fillId="7" borderId="0" xfId="2" applyNumberFormat="1" applyFont="1" applyFill="1" applyProtection="1"/>
    <xf numFmtId="164" fontId="8" fillId="7" borderId="0" xfId="2" applyNumberFormat="1" applyFont="1" applyFill="1" applyAlignment="1" applyProtection="1">
      <alignment horizontal="center" vertical="center"/>
    </xf>
    <xf numFmtId="165" fontId="8" fillId="7" borderId="0" xfId="2" applyNumberFormat="1" applyFont="1" applyFill="1" applyProtection="1"/>
    <xf numFmtId="164" fontId="7" fillId="7" borderId="0" xfId="5" applyNumberFormat="1" applyFont="1" applyFill="1" applyAlignment="1" applyProtection="1">
      <alignment horizontal="left" vertical="center" wrapText="1"/>
    </xf>
    <xf numFmtId="168" fontId="19" fillId="7" borderId="0" xfId="20" applyNumberFormat="1" applyFont="1" applyFill="1" applyProtection="1"/>
    <xf numFmtId="168" fontId="8" fillId="7" borderId="0" xfId="20" applyNumberFormat="1" applyFont="1" applyFill="1" applyProtection="1"/>
    <xf numFmtId="0" fontId="8" fillId="7" borderId="0" xfId="2" applyFont="1" applyFill="1" applyAlignment="1" applyProtection="1">
      <alignment horizontal="left" vertical="center" wrapText="1" indent="1"/>
    </xf>
    <xf numFmtId="176" fontId="8" fillId="7" borderId="0" xfId="2" applyNumberFormat="1" applyFont="1" applyFill="1" applyProtection="1"/>
    <xf numFmtId="0" fontId="13" fillId="0" borderId="0" xfId="5" applyFont="1" applyFill="1" applyBorder="1" applyAlignment="1" applyProtection="1">
      <alignment horizontal="left" vertical="center" wrapText="1"/>
    </xf>
    <xf numFmtId="0" fontId="21" fillId="7" borderId="0" xfId="2" applyFont="1" applyFill="1" applyProtection="1"/>
    <xf numFmtId="0" fontId="22" fillId="7" borderId="0" xfId="2" applyFont="1" applyFill="1" applyProtection="1"/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3" fillId="9" borderId="28" xfId="0" applyNumberFormat="1" applyFont="1" applyFill="1" applyBorder="1" applyAlignment="1" applyProtection="1">
      <alignment horizontal="right" vertical="center" indent="1"/>
      <protection locked="0"/>
    </xf>
    <xf numFmtId="14" fontId="13" fillId="9" borderId="28" xfId="0" applyNumberFormat="1" applyFont="1" applyFill="1" applyBorder="1" applyAlignment="1" applyProtection="1">
      <alignment horizontal="right" vertical="center" indent="1"/>
      <protection locked="0"/>
    </xf>
    <xf numFmtId="14" fontId="16" fillId="0" borderId="28" xfId="0" applyNumberFormat="1" applyFont="1" applyFill="1" applyBorder="1" applyAlignment="1" applyProtection="1">
      <alignment horizontal="right" vertical="center" indent="1"/>
      <protection locked="0"/>
    </xf>
    <xf numFmtId="0" fontId="8" fillId="0" borderId="0" xfId="0" applyFont="1" applyAlignment="1" applyProtection="1">
      <alignment vertical="center"/>
      <protection locked="0"/>
    </xf>
    <xf numFmtId="0" fontId="16" fillId="0" borderId="7" xfId="0" applyFont="1" applyFill="1" applyBorder="1" applyAlignment="1" applyProtection="1">
      <alignment horizontal="left" vertical="center" indent="1"/>
      <protection locked="0"/>
    </xf>
    <xf numFmtId="14" fontId="13" fillId="3" borderId="21" xfId="0" applyNumberFormat="1" applyFont="1" applyFill="1" applyBorder="1" applyAlignment="1" applyProtection="1">
      <alignment horizontal="right" vertical="center" indent="1"/>
      <protection locked="0"/>
    </xf>
    <xf numFmtId="0" fontId="12" fillId="0" borderId="0" xfId="0" applyFont="1" applyFill="1" applyAlignment="1" applyProtection="1">
      <alignment vertical="center"/>
      <protection locked="0"/>
    </xf>
    <xf numFmtId="172" fontId="16" fillId="0" borderId="23" xfId="0" applyNumberFormat="1" applyFont="1" applyFill="1" applyBorder="1" applyAlignment="1" applyProtection="1">
      <alignment horizontal="right" vertical="center" indent="1"/>
      <protection locked="0"/>
    </xf>
    <xf numFmtId="172" fontId="16" fillId="0" borderId="11" xfId="0" applyNumberFormat="1" applyFont="1" applyFill="1" applyBorder="1" applyAlignment="1" applyProtection="1">
      <alignment horizontal="right" vertical="center" indent="1"/>
      <protection locked="0"/>
    </xf>
    <xf numFmtId="172" fontId="16" fillId="0" borderId="24" xfId="0" applyNumberFormat="1" applyFont="1" applyFill="1" applyBorder="1" applyAlignment="1" applyProtection="1">
      <alignment horizontal="right" vertical="center" indent="1"/>
      <protection locked="0"/>
    </xf>
    <xf numFmtId="172" fontId="16" fillId="0" borderId="25" xfId="0" applyNumberFormat="1" applyFont="1" applyFill="1" applyBorder="1" applyAlignment="1" applyProtection="1">
      <alignment horizontal="right" vertical="center" indent="1"/>
      <protection locked="0"/>
    </xf>
    <xf numFmtId="172" fontId="16" fillId="0" borderId="26" xfId="0" applyNumberFormat="1" applyFont="1" applyFill="1" applyBorder="1" applyAlignment="1" applyProtection="1">
      <alignment horizontal="right" vertical="center" indent="1"/>
      <protection locked="0"/>
    </xf>
    <xf numFmtId="172" fontId="16" fillId="0" borderId="27" xfId="0" applyNumberFormat="1" applyFont="1" applyFill="1" applyBorder="1" applyAlignment="1" applyProtection="1">
      <alignment horizontal="right" vertical="center" indent="1"/>
      <protection locked="0"/>
    </xf>
    <xf numFmtId="172" fontId="18" fillId="0" borderId="23" xfId="0" applyNumberFormat="1" applyFont="1" applyFill="1" applyBorder="1" applyAlignment="1" applyProtection="1">
      <alignment horizontal="right" vertical="center" indent="1"/>
      <protection locked="0"/>
    </xf>
    <xf numFmtId="172" fontId="18" fillId="0" borderId="11" xfId="0" applyNumberFormat="1" applyFont="1" applyFill="1" applyBorder="1" applyAlignment="1" applyProtection="1">
      <alignment horizontal="right" vertical="center" indent="1"/>
      <protection locked="0"/>
    </xf>
    <xf numFmtId="172" fontId="18" fillId="0" borderId="24" xfId="0" applyNumberFormat="1" applyFont="1" applyFill="1" applyBorder="1" applyAlignment="1" applyProtection="1">
      <alignment horizontal="right" vertical="center" indent="1"/>
      <protection locked="0"/>
    </xf>
    <xf numFmtId="9" fontId="16" fillId="9" borderId="19" xfId="1" applyFont="1" applyFill="1" applyBorder="1" applyAlignment="1" applyProtection="1">
      <alignment horizontal="right" vertical="center" indent="1"/>
      <protection locked="0"/>
    </xf>
    <xf numFmtId="171" fontId="16" fillId="9" borderId="19" xfId="0" applyNumberFormat="1" applyFont="1" applyFill="1" applyBorder="1" applyAlignment="1" applyProtection="1">
      <alignment horizontal="right" vertical="center" indent="1"/>
      <protection locked="0"/>
    </xf>
    <xf numFmtId="0" fontId="29" fillId="0" borderId="0" xfId="0" applyFont="1" applyAlignment="1" applyProtection="1">
      <alignment vertical="center"/>
      <protection locked="0"/>
    </xf>
    <xf numFmtId="49" fontId="29" fillId="0" borderId="0" xfId="0" applyNumberFormat="1" applyFont="1" applyAlignment="1" applyProtection="1">
      <alignment horizontal="right" vertical="center"/>
      <protection locked="0"/>
    </xf>
    <xf numFmtId="0" fontId="29" fillId="0" borderId="0" xfId="0" applyFont="1" applyAlignment="1" applyProtection="1">
      <alignment vertical="center" wrapText="1"/>
      <protection locked="0"/>
    </xf>
    <xf numFmtId="0" fontId="29" fillId="7" borderId="0" xfId="0" applyFont="1" applyFill="1" applyAlignment="1" applyProtection="1">
      <alignment vertical="center"/>
      <protection locked="0"/>
    </xf>
    <xf numFmtId="0" fontId="29" fillId="7" borderId="0" xfId="0" applyFont="1" applyFill="1" applyAlignment="1" applyProtection="1">
      <alignment horizontal="center" vertical="center"/>
      <protection locked="0"/>
    </xf>
    <xf numFmtId="169" fontId="29" fillId="7" borderId="0" xfId="20" applyNumberFormat="1" applyFont="1" applyFill="1" applyAlignment="1" applyProtection="1">
      <alignment vertical="center"/>
      <protection locked="0"/>
    </xf>
    <xf numFmtId="49" fontId="29" fillId="6" borderId="13" xfId="0" applyNumberFormat="1" applyFont="1" applyFill="1" applyBorder="1" applyAlignment="1" applyProtection="1">
      <alignment horizontal="right" vertical="center"/>
      <protection locked="0"/>
    </xf>
    <xf numFmtId="0" fontId="9" fillId="6" borderId="6" xfId="0" applyFont="1" applyFill="1" applyBorder="1" applyAlignment="1" applyProtection="1">
      <alignment horizontal="left" vertical="center"/>
      <protection locked="0"/>
    </xf>
    <xf numFmtId="0" fontId="29" fillId="6" borderId="0" xfId="0" applyFont="1" applyFill="1" applyAlignment="1" applyProtection="1">
      <alignment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29" fillId="6" borderId="12" xfId="0" applyFont="1" applyFill="1" applyBorder="1" applyAlignment="1" applyProtection="1">
      <alignment vertical="center"/>
      <protection locked="0"/>
    </xf>
    <xf numFmtId="0" fontId="9" fillId="6" borderId="4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Alignment="1" applyProtection="1">
      <alignment vertical="center" wrapText="1"/>
      <protection locked="0"/>
    </xf>
    <xf numFmtId="0" fontId="29" fillId="0" borderId="3" xfId="0" applyFont="1" applyBorder="1" applyAlignment="1" applyProtection="1">
      <alignment horizontal="center" vertical="center"/>
      <protection locked="0"/>
    </xf>
    <xf numFmtId="169" fontId="29" fillId="0" borderId="0" xfId="20" applyNumberFormat="1" applyFont="1" applyAlignment="1" applyProtection="1">
      <alignment vertical="center"/>
      <protection locked="0"/>
    </xf>
    <xf numFmtId="0" fontId="9" fillId="6" borderId="0" xfId="0" applyFont="1" applyFill="1" applyBorder="1" applyAlignment="1" applyProtection="1">
      <alignment horizontal="left" vertical="center"/>
      <protection locked="0"/>
    </xf>
    <xf numFmtId="0" fontId="29" fillId="0" borderId="2" xfId="0" applyFont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49" fontId="29" fillId="6" borderId="0" xfId="0" applyNumberFormat="1" applyFont="1" applyFill="1" applyAlignment="1" applyProtection="1">
      <alignment horizontal="right" vertical="center"/>
      <protection locked="0"/>
    </xf>
    <xf numFmtId="0" fontId="29" fillId="6" borderId="0" xfId="0" applyFont="1" applyFill="1" applyAlignment="1" applyProtection="1">
      <alignment vertical="center" wrapText="1"/>
      <protection locked="0"/>
    </xf>
    <xf numFmtId="49" fontId="8" fillId="0" borderId="0" xfId="0" applyNumberFormat="1" applyFont="1" applyAlignment="1" applyProtection="1">
      <alignment horizontal="right" vertical="center"/>
      <protection locked="0"/>
    </xf>
    <xf numFmtId="0" fontId="8" fillId="0" borderId="0" xfId="0" applyFont="1" applyAlignment="1" applyProtection="1">
      <alignment vertical="center"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>
      <alignment horizontal="right" vertical="center"/>
    </xf>
    <xf numFmtId="0" fontId="8" fillId="0" borderId="0" xfId="0" applyFont="1" applyAlignment="1" applyProtection="1">
      <alignment horizontal="center" vertical="center"/>
    </xf>
    <xf numFmtId="171" fontId="13" fillId="3" borderId="19" xfId="0" applyNumberFormat="1" applyFont="1" applyFill="1" applyBorder="1" applyAlignment="1" applyProtection="1">
      <alignment horizontal="right" vertical="center" indent="1"/>
      <protection locked="0"/>
    </xf>
    <xf numFmtId="9" fontId="16" fillId="15" borderId="20" xfId="1" applyFont="1" applyFill="1" applyBorder="1" applyAlignment="1" applyProtection="1">
      <alignment horizontal="right" vertical="center" indent="1"/>
      <protection locked="0"/>
    </xf>
    <xf numFmtId="0" fontId="8" fillId="0" borderId="0" xfId="0" applyFont="1" applyAlignment="1" applyProtection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Fill="1" applyAlignment="1" applyProtection="1">
      <alignment horizontal="center" vertical="center"/>
      <protection locked="0"/>
    </xf>
    <xf numFmtId="0" fontId="8" fillId="16" borderId="0" xfId="0" applyFont="1" applyFill="1" applyAlignment="1" applyProtection="1">
      <alignment horizontal="center" vertical="center"/>
    </xf>
    <xf numFmtId="0" fontId="0" fillId="16" borderId="0" xfId="0" applyFill="1" applyAlignment="1">
      <alignment horizontal="center" vertical="center"/>
    </xf>
    <xf numFmtId="0" fontId="8" fillId="16" borderId="0" xfId="0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right" vertical="center"/>
    </xf>
    <xf numFmtId="0" fontId="8" fillId="17" borderId="0" xfId="0" applyFont="1" applyFill="1" applyAlignment="1">
      <alignment vertical="center" wrapText="1"/>
    </xf>
    <xf numFmtId="0" fontId="8" fillId="17" borderId="0" xfId="0" applyFont="1" applyFill="1" applyAlignment="1">
      <alignment horizontal="center" vertical="center"/>
    </xf>
    <xf numFmtId="0" fontId="8" fillId="17" borderId="0" xfId="0" applyFont="1" applyFill="1" applyAlignment="1">
      <alignment vertical="center"/>
    </xf>
    <xf numFmtId="0" fontId="29" fillId="0" borderId="0" xfId="0" applyFont="1" applyFill="1" applyAlignment="1" applyProtection="1">
      <alignment horizontal="center" vertical="center"/>
      <protection locked="0"/>
    </xf>
    <xf numFmtId="0" fontId="8" fillId="0" borderId="0" xfId="0" applyFont="1" applyFill="1" applyAlignment="1" applyProtection="1">
      <alignment horizontal="center" vertical="center"/>
    </xf>
    <xf numFmtId="0" fontId="13" fillId="15" borderId="17" xfId="0" applyFont="1" applyFill="1" applyBorder="1" applyAlignment="1" applyProtection="1">
      <alignment horizontal="left" vertical="center" indent="1"/>
      <protection locked="0"/>
    </xf>
    <xf numFmtId="0" fontId="30" fillId="15" borderId="17" xfId="0" applyFont="1" applyFill="1" applyBorder="1" applyAlignment="1" applyProtection="1">
      <alignment horizontal="left" vertical="center" indent="1"/>
      <protection locked="0"/>
    </xf>
    <xf numFmtId="0" fontId="16" fillId="15" borderId="17" xfId="0" applyFont="1" applyFill="1" applyBorder="1" applyAlignment="1" applyProtection="1">
      <alignment horizontal="left" vertical="center" indent="1"/>
      <protection locked="0"/>
    </xf>
    <xf numFmtId="0" fontId="18" fillId="15" borderId="17" xfId="0" applyFont="1" applyFill="1" applyBorder="1" applyAlignment="1" applyProtection="1">
      <alignment horizontal="left" vertical="center" indent="1"/>
      <protection locked="0"/>
    </xf>
    <xf numFmtId="0" fontId="8" fillId="7" borderId="0" xfId="0" applyFont="1" applyFill="1" applyAlignment="1" applyProtection="1">
      <alignment vertical="center"/>
      <protection locked="0"/>
    </xf>
    <xf numFmtId="14" fontId="13" fillId="3" borderId="30" xfId="0" applyNumberFormat="1" applyFont="1" applyFill="1" applyBorder="1" applyAlignment="1" applyProtection="1">
      <alignment horizontal="right" vertical="center" indent="1"/>
      <protection locked="0"/>
    </xf>
    <xf numFmtId="14" fontId="13" fillId="3" borderId="21" xfId="0" applyNumberFormat="1" applyFont="1" applyFill="1" applyBorder="1" applyAlignment="1" applyProtection="1">
      <alignment horizontal="right" vertical="center" indent="1"/>
    </xf>
    <xf numFmtId="0" fontId="0" fillId="0" borderId="0" xfId="0" applyFill="1" applyBorder="1"/>
    <xf numFmtId="0" fontId="20" fillId="0" borderId="0" xfId="0" applyFont="1"/>
    <xf numFmtId="0" fontId="0" fillId="13" borderId="0" xfId="0" applyFill="1" applyProtection="1">
      <protection locked="0"/>
    </xf>
    <xf numFmtId="0" fontId="0" fillId="7" borderId="0" xfId="0" applyFill="1" applyProtection="1">
      <protection locked="0"/>
    </xf>
    <xf numFmtId="0" fontId="26" fillId="13" borderId="0" xfId="0" applyFont="1" applyFill="1" applyProtection="1">
      <protection locked="0"/>
    </xf>
    <xf numFmtId="0" fontId="26" fillId="7" borderId="0" xfId="0" applyFont="1" applyFill="1" applyProtection="1">
      <protection locked="0"/>
    </xf>
    <xf numFmtId="0" fontId="2" fillId="4" borderId="5" xfId="0" applyFont="1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14" fontId="0" fillId="0" borderId="14" xfId="0" applyNumberFormat="1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26" fillId="0" borderId="0" xfId="0" applyFont="1" applyProtection="1">
      <protection locked="0"/>
    </xf>
    <xf numFmtId="0" fontId="0" fillId="0" borderId="0" xfId="0" applyProtection="1">
      <protection locked="0"/>
    </xf>
    <xf numFmtId="14" fontId="0" fillId="7" borderId="14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14" fontId="0" fillId="13" borderId="0" xfId="0" applyNumberFormat="1" applyFill="1" applyProtection="1">
      <protection locked="0"/>
    </xf>
    <xf numFmtId="0" fontId="41" fillId="13" borderId="0" xfId="0" applyFont="1" applyFill="1" applyAlignment="1" applyProtection="1">
      <alignment horizontal="center" vertical="center"/>
    </xf>
    <xf numFmtId="0" fontId="42" fillId="13" borderId="0" xfId="0" applyFont="1" applyFill="1" applyAlignment="1" applyProtection="1">
      <alignment horizontal="center" vertical="center"/>
    </xf>
    <xf numFmtId="0" fontId="43" fillId="2" borderId="0" xfId="0" applyFont="1" applyFill="1" applyAlignment="1">
      <alignment horizontal="center" vertical="center"/>
    </xf>
    <xf numFmtId="9" fontId="8" fillId="7" borderId="0" xfId="2" applyNumberFormat="1" applyFont="1" applyFill="1" applyProtection="1"/>
    <xf numFmtId="0" fontId="43" fillId="0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9" fontId="8" fillId="7" borderId="0" xfId="0" applyNumberFormat="1" applyFont="1" applyFill="1" applyAlignment="1" applyProtection="1">
      <alignment horizontal="right" vertical="center"/>
      <protection locked="0"/>
    </xf>
    <xf numFmtId="0" fontId="8" fillId="7" borderId="0" xfId="0" applyFont="1" applyFill="1" applyAlignment="1" applyProtection="1">
      <alignment vertical="center" wrapText="1"/>
      <protection locked="0"/>
    </xf>
    <xf numFmtId="0" fontId="8" fillId="7" borderId="0" xfId="0" applyFont="1" applyFill="1" applyAlignment="1" applyProtection="1">
      <alignment horizontal="center" vertical="center"/>
      <protection locked="0"/>
    </xf>
    <xf numFmtId="0" fontId="8" fillId="7" borderId="0" xfId="0" applyFont="1" applyFill="1" applyAlignment="1" applyProtection="1">
      <alignment horizontal="left" vertical="center" indent="1"/>
      <protection locked="0"/>
    </xf>
    <xf numFmtId="0" fontId="29" fillId="0" borderId="0" xfId="0" applyFont="1" applyAlignment="1" applyProtection="1">
      <alignment vertical="center"/>
    </xf>
    <xf numFmtId="49" fontId="29" fillId="0" borderId="0" xfId="0" applyNumberFormat="1" applyFont="1" applyAlignment="1" applyProtection="1">
      <alignment horizontal="right" vertical="center"/>
    </xf>
    <xf numFmtId="0" fontId="29" fillId="0" borderId="0" xfId="0" applyFont="1" applyAlignment="1" applyProtection="1">
      <alignment vertical="center" wrapText="1"/>
    </xf>
    <xf numFmtId="0" fontId="29" fillId="0" borderId="0" xfId="0" applyFont="1" applyAlignment="1" applyProtection="1">
      <alignment horizontal="center" vertical="center"/>
    </xf>
    <xf numFmtId="169" fontId="29" fillId="0" borderId="0" xfId="20" applyNumberFormat="1" applyFont="1" applyAlignment="1" applyProtection="1">
      <alignment vertical="center"/>
    </xf>
    <xf numFmtId="49" fontId="8" fillId="17" borderId="0" xfId="0" applyNumberFormat="1" applyFont="1" applyFill="1" applyAlignment="1" applyProtection="1">
      <alignment horizontal="right" vertical="center"/>
    </xf>
    <xf numFmtId="0" fontId="8" fillId="17" borderId="0" xfId="0" applyFont="1" applyFill="1" applyAlignment="1" applyProtection="1">
      <alignment vertical="center" wrapText="1"/>
    </xf>
    <xf numFmtId="0" fontId="8" fillId="17" borderId="0" xfId="0" applyFont="1" applyFill="1" applyAlignment="1" applyProtection="1">
      <alignment horizontal="center" vertical="center"/>
    </xf>
    <xf numFmtId="0" fontId="8" fillId="17" borderId="0" xfId="0" applyFont="1" applyFill="1" applyAlignment="1" applyProtection="1">
      <alignment vertical="center"/>
    </xf>
    <xf numFmtId="0" fontId="16" fillId="15" borderId="19" xfId="0" applyFont="1" applyFill="1" applyBorder="1" applyAlignment="1" applyProtection="1">
      <alignment horizontal="left" vertical="center" wrapText="1" indent="1"/>
    </xf>
    <xf numFmtId="0" fontId="13" fillId="15" borderId="17" xfId="0" applyFont="1" applyFill="1" applyBorder="1" applyAlignment="1" applyProtection="1">
      <alignment horizontal="left" vertical="center" wrapText="1" indent="1"/>
    </xf>
    <xf numFmtId="172" fontId="16" fillId="0" borderId="0" xfId="0" applyNumberFormat="1" applyFont="1" applyFill="1" applyBorder="1" applyAlignment="1" applyProtection="1">
      <alignment horizontal="right" vertical="center" indent="1"/>
      <protection locked="0"/>
    </xf>
    <xf numFmtId="172" fontId="18" fillId="0" borderId="0" xfId="0" applyNumberFormat="1" applyFont="1" applyFill="1" applyBorder="1" applyAlignment="1" applyProtection="1">
      <alignment horizontal="right" vertical="center" indent="1"/>
      <protection locked="0"/>
    </xf>
    <xf numFmtId="172" fontId="16" fillId="0" borderId="38" xfId="0" applyNumberFormat="1" applyFont="1" applyFill="1" applyBorder="1" applyAlignment="1" applyProtection="1">
      <alignment horizontal="right" vertical="center" indent="1"/>
      <protection locked="0"/>
    </xf>
    <xf numFmtId="172" fontId="18" fillId="0" borderId="38" xfId="0" applyNumberFormat="1" applyFont="1" applyFill="1" applyBorder="1" applyAlignment="1" applyProtection="1">
      <alignment horizontal="right" vertical="center" indent="1"/>
      <protection locked="0"/>
    </xf>
    <xf numFmtId="10" fontId="23" fillId="7" borderId="0" xfId="21" applyFill="1"/>
    <xf numFmtId="2" fontId="23" fillId="7" borderId="0" xfId="21" applyNumberFormat="1" applyFill="1"/>
    <xf numFmtId="177" fontId="23" fillId="7" borderId="0" xfId="21" applyNumberFormat="1" applyFill="1"/>
    <xf numFmtId="9" fontId="45" fillId="7" borderId="0" xfId="23" applyNumberFormat="1" applyFont="1" applyFill="1" applyAlignment="1">
      <alignment horizontal="right"/>
    </xf>
    <xf numFmtId="10" fontId="45" fillId="7" borderId="0" xfId="23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7" fillId="6" borderId="5" xfId="0" applyFont="1" applyFill="1" applyBorder="1" applyAlignment="1">
      <alignment horizontal="center" vertical="center"/>
    </xf>
    <xf numFmtId="171" fontId="16" fillId="15" borderId="18" xfId="0" applyNumberFormat="1" applyFont="1" applyFill="1" applyBorder="1" applyAlignment="1" applyProtection="1">
      <alignment horizontal="right" vertical="center" indent="1"/>
    </xf>
    <xf numFmtId="0" fontId="0" fillId="7" borderId="0" xfId="0" applyFill="1" applyProtection="1"/>
    <xf numFmtId="0" fontId="2" fillId="19" borderId="15" xfId="0" applyFont="1" applyFill="1" applyBorder="1" applyAlignment="1" applyProtection="1">
      <alignment horizontal="center" vertical="center"/>
    </xf>
    <xf numFmtId="0" fontId="0" fillId="13" borderId="0" xfId="0" applyFill="1" applyProtection="1"/>
    <xf numFmtId="0" fontId="2" fillId="4" borderId="15" xfId="0" applyFont="1" applyFill="1" applyBorder="1" applyAlignment="1" applyProtection="1">
      <alignment horizontal="center" vertical="center"/>
    </xf>
    <xf numFmtId="0" fontId="11" fillId="7" borderId="39" xfId="0" applyFont="1" applyFill="1" applyBorder="1" applyAlignment="1" applyProtection="1">
      <alignment horizontal="center" vertical="center"/>
      <protection locked="0"/>
    </xf>
    <xf numFmtId="0" fontId="37" fillId="6" borderId="5" xfId="0" applyFont="1" applyFill="1" applyBorder="1" applyAlignment="1" applyProtection="1">
      <alignment horizontal="center" vertical="center"/>
      <protection locked="0"/>
    </xf>
    <xf numFmtId="0" fontId="13" fillId="15" borderId="19" xfId="0" applyFont="1" applyFill="1" applyBorder="1" applyAlignment="1" applyProtection="1">
      <alignment horizontal="center" vertical="center"/>
      <protection locked="0"/>
    </xf>
    <xf numFmtId="172" fontId="13" fillId="15" borderId="20" xfId="0" applyNumberFormat="1" applyFont="1" applyFill="1" applyBorder="1" applyAlignment="1" applyProtection="1">
      <alignment horizontal="right" vertical="center" indent="1"/>
      <protection locked="0"/>
    </xf>
    <xf numFmtId="0" fontId="13" fillId="15" borderId="17" xfId="0" applyFont="1" applyFill="1" applyBorder="1" applyAlignment="1" applyProtection="1">
      <alignment horizontal="center" vertical="center"/>
      <protection locked="0"/>
    </xf>
    <xf numFmtId="171" fontId="13" fillId="3" borderId="17" xfId="0" applyNumberFormat="1" applyFont="1" applyFill="1" applyBorder="1" applyAlignment="1" applyProtection="1">
      <alignment horizontal="right" vertical="center" indent="1"/>
      <protection locked="0"/>
    </xf>
    <xf numFmtId="172" fontId="13" fillId="15" borderId="18" xfId="0" applyNumberFormat="1" applyFont="1" applyFill="1" applyBorder="1" applyAlignment="1" applyProtection="1">
      <alignment horizontal="right" vertical="center" indent="1"/>
      <protection locked="0"/>
    </xf>
    <xf numFmtId="0" fontId="30" fillId="15" borderId="17" xfId="0" applyFont="1" applyFill="1" applyBorder="1" applyAlignment="1" applyProtection="1">
      <alignment horizontal="center" vertical="center"/>
      <protection locked="0"/>
    </xf>
    <xf numFmtId="171" fontId="30" fillId="3" borderId="17" xfId="0" applyNumberFormat="1" applyFont="1" applyFill="1" applyBorder="1" applyAlignment="1" applyProtection="1">
      <alignment horizontal="right" vertical="center" indent="1"/>
      <protection locked="0"/>
    </xf>
    <xf numFmtId="172" fontId="30" fillId="15" borderId="18" xfId="0" applyNumberFormat="1" applyFont="1" applyFill="1" applyBorder="1" applyAlignment="1" applyProtection="1">
      <alignment horizontal="right" vertical="center" indent="1"/>
      <protection locked="0"/>
    </xf>
    <xf numFmtId="172" fontId="13" fillId="15" borderId="22" xfId="0" applyNumberFormat="1" applyFont="1" applyFill="1" applyBorder="1" applyAlignment="1" applyProtection="1">
      <alignment horizontal="right" vertical="center" indent="1"/>
      <protection locked="0"/>
    </xf>
    <xf numFmtId="0" fontId="16" fillId="15" borderId="17" xfId="0" applyFont="1" applyFill="1" applyBorder="1" applyAlignment="1" applyProtection="1">
      <alignment horizontal="center" vertical="center"/>
      <protection locked="0"/>
    </xf>
    <xf numFmtId="171" fontId="13" fillId="3" borderId="21" xfId="0" applyNumberFormat="1" applyFont="1" applyFill="1" applyBorder="1" applyAlignment="1" applyProtection="1">
      <alignment horizontal="right" vertical="center" indent="1"/>
      <protection locked="0"/>
    </xf>
    <xf numFmtId="0" fontId="18" fillId="15" borderId="17" xfId="0" applyFont="1" applyFill="1" applyBorder="1" applyAlignment="1" applyProtection="1">
      <alignment horizontal="center" vertical="center"/>
      <protection locked="0"/>
    </xf>
    <xf numFmtId="171" fontId="30" fillId="3" borderId="21" xfId="0" applyNumberFormat="1" applyFont="1" applyFill="1" applyBorder="1" applyAlignment="1" applyProtection="1">
      <alignment horizontal="right" vertical="center" indent="1"/>
      <protection locked="0"/>
    </xf>
    <xf numFmtId="0" fontId="4" fillId="0" borderId="0" xfId="0" applyFont="1" applyProtection="1">
      <protection locked="0"/>
    </xf>
    <xf numFmtId="0" fontId="18" fillId="15" borderId="19" xfId="0" applyFont="1" applyFill="1" applyBorder="1" applyAlignment="1" applyProtection="1">
      <alignment horizontal="center" vertical="center"/>
      <protection locked="0"/>
    </xf>
    <xf numFmtId="171" fontId="30" fillId="3" borderId="30" xfId="0" applyNumberFormat="1" applyFont="1" applyFill="1" applyBorder="1" applyAlignment="1" applyProtection="1">
      <alignment horizontal="right" vertical="center" indent="1"/>
      <protection locked="0"/>
    </xf>
    <xf numFmtId="14" fontId="16" fillId="15" borderId="17" xfId="0" applyNumberFormat="1" applyFont="1" applyFill="1" applyBorder="1" applyAlignment="1" applyProtection="1">
      <alignment horizontal="left" vertical="center" indent="1"/>
      <protection locked="0"/>
    </xf>
    <xf numFmtId="0" fontId="16" fillId="15" borderId="19" xfId="0" applyFont="1" applyFill="1" applyBorder="1" applyAlignment="1" applyProtection="1">
      <alignment horizontal="center" vertical="center"/>
      <protection locked="0"/>
    </xf>
    <xf numFmtId="171" fontId="13" fillId="3" borderId="30" xfId="0" applyNumberFormat="1" applyFont="1" applyFill="1" applyBorder="1" applyAlignment="1" applyProtection="1">
      <alignment horizontal="right" vertical="center" indent="1"/>
      <protection locked="0"/>
    </xf>
    <xf numFmtId="0" fontId="32" fillId="6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 applyProtection="1">
      <alignment horizontal="center" vertical="center"/>
    </xf>
    <xf numFmtId="0" fontId="0" fillId="0" borderId="0" xfId="0" applyAlignment="1">
      <alignment vertical="center"/>
    </xf>
    <xf numFmtId="49" fontId="13" fillId="15" borderId="19" xfId="0" applyNumberFormat="1" applyFont="1" applyFill="1" applyBorder="1" applyAlignment="1" applyProtection="1">
      <alignment horizontal="left" vertical="center" indent="1"/>
    </xf>
    <xf numFmtId="0" fontId="8" fillId="7" borderId="0" xfId="0" applyFont="1" applyFill="1" applyAlignment="1" applyProtection="1">
      <alignment vertical="center"/>
    </xf>
    <xf numFmtId="49" fontId="32" fillId="6" borderId="5" xfId="0" applyNumberFormat="1" applyFont="1" applyFill="1" applyBorder="1" applyAlignment="1" applyProtection="1">
      <alignment horizontal="center" vertical="center"/>
    </xf>
    <xf numFmtId="0" fontId="32" fillId="6" borderId="5" xfId="0" applyFont="1" applyFill="1" applyBorder="1" applyAlignment="1" applyProtection="1">
      <alignment horizontal="left" vertical="center"/>
    </xf>
    <xf numFmtId="0" fontId="32" fillId="6" borderId="5" xfId="0" applyFont="1" applyFill="1" applyBorder="1" applyAlignment="1" applyProtection="1">
      <alignment horizontal="center" vertical="center" wrapText="1"/>
    </xf>
    <xf numFmtId="0" fontId="24" fillId="6" borderId="5" xfId="0" applyFont="1" applyFill="1" applyBorder="1" applyAlignment="1" applyProtection="1">
      <alignment horizontal="center" vertical="center"/>
    </xf>
    <xf numFmtId="9" fontId="19" fillId="6" borderId="5" xfId="1" applyFont="1" applyFill="1" applyBorder="1" applyAlignment="1" applyProtection="1">
      <alignment horizontal="right" vertical="center"/>
    </xf>
    <xf numFmtId="0" fontId="37" fillId="6" borderId="5" xfId="0" applyFont="1" applyFill="1" applyBorder="1" applyAlignment="1" applyProtection="1">
      <alignment horizontal="center" vertical="center"/>
    </xf>
    <xf numFmtId="0" fontId="8" fillId="0" borderId="0" xfId="0" applyFont="1" applyProtection="1"/>
    <xf numFmtId="0" fontId="0" fillId="0" borderId="0" xfId="0" applyAlignment="1" applyProtection="1">
      <alignment horizontal="center" vertical="center"/>
    </xf>
    <xf numFmtId="0" fontId="8" fillId="7" borderId="0" xfId="0" applyFont="1" applyFill="1" applyProtection="1"/>
    <xf numFmtId="0" fontId="8" fillId="0" borderId="0" xfId="0" applyFont="1" applyFill="1" applyAlignment="1" applyProtection="1">
      <alignment horizontal="center" vertical="center"/>
      <protection locked="0"/>
    </xf>
    <xf numFmtId="0" fontId="0" fillId="7" borderId="14" xfId="0" applyFill="1" applyBorder="1" applyAlignment="1" applyProtection="1">
      <protection locked="0"/>
    </xf>
    <xf numFmtId="0" fontId="2" fillId="4" borderId="8" xfId="0" applyFont="1" applyFill="1" applyBorder="1" applyAlignment="1" applyProtection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/>
    <xf numFmtId="0" fontId="2" fillId="10" borderId="0" xfId="0" applyFont="1" applyFill="1" applyAlignment="1">
      <alignment vertical="center"/>
    </xf>
    <xf numFmtId="0" fontId="0" fillId="17" borderId="0" xfId="0" applyFill="1"/>
    <xf numFmtId="0" fontId="0" fillId="17" borderId="0" xfId="0" applyFill="1" applyAlignment="1">
      <alignment horizontal="center" vertical="center"/>
    </xf>
    <xf numFmtId="0" fontId="0" fillId="17" borderId="47" xfId="0" applyFill="1" applyBorder="1"/>
    <xf numFmtId="0" fontId="0" fillId="20" borderId="47" xfId="0" applyFill="1" applyBorder="1"/>
    <xf numFmtId="0" fontId="0" fillId="11" borderId="47" xfId="0" applyFill="1" applyBorder="1"/>
    <xf numFmtId="0" fontId="20" fillId="23" borderId="0" xfId="0" applyFont="1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3" borderId="0" xfId="0" applyFill="1"/>
    <xf numFmtId="169" fontId="33" fillId="11" borderId="47" xfId="20" applyNumberFormat="1" applyFont="1" applyFill="1" applyBorder="1" applyAlignment="1" applyProtection="1">
      <alignment vertical="center"/>
      <protection locked="0"/>
    </xf>
    <xf numFmtId="0" fontId="0" fillId="7" borderId="47" xfId="0" applyFill="1" applyBorder="1" applyAlignment="1">
      <alignment vertical="center"/>
    </xf>
    <xf numFmtId="172" fontId="13" fillId="15" borderId="47" xfId="0" applyNumberFormat="1" applyFont="1" applyFill="1" applyBorder="1" applyAlignment="1" applyProtection="1">
      <alignment horizontal="right" vertical="center"/>
    </xf>
    <xf numFmtId="0" fontId="13" fillId="9" borderId="47" xfId="0" applyNumberFormat="1" applyFont="1" applyFill="1" applyBorder="1" applyAlignment="1" applyProtection="1">
      <alignment horizontal="right" vertical="center"/>
      <protection locked="0"/>
    </xf>
    <xf numFmtId="0" fontId="0" fillId="23" borderId="0" xfId="0" applyFill="1" applyAlignment="1">
      <alignment horizontal="center" vertical="top"/>
    </xf>
    <xf numFmtId="169" fontId="33" fillId="2" borderId="6" xfId="20" applyNumberFormat="1" applyFont="1" applyFill="1" applyBorder="1" applyAlignment="1">
      <alignment horizontal="center" vertical="center"/>
    </xf>
    <xf numFmtId="0" fontId="29" fillId="0" borderId="0" xfId="0" applyFont="1" applyFill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 wrapText="1"/>
      <protection locked="0"/>
    </xf>
    <xf numFmtId="172" fontId="13" fillId="0" borderId="26" xfId="0" applyNumberFormat="1" applyFont="1" applyFill="1" applyBorder="1" applyAlignment="1" applyProtection="1">
      <alignment horizontal="right" vertical="center" indent="1"/>
      <protection locked="0"/>
    </xf>
    <xf numFmtId="172" fontId="13" fillId="0" borderId="27" xfId="0" applyNumberFormat="1" applyFont="1" applyFill="1" applyBorder="1" applyAlignment="1" applyProtection="1">
      <alignment horizontal="right" vertical="center" indent="1"/>
      <protection locked="0"/>
    </xf>
    <xf numFmtId="0" fontId="17" fillId="0" borderId="0" xfId="0" applyFont="1" applyFill="1" applyAlignment="1">
      <alignment vertical="center"/>
    </xf>
    <xf numFmtId="0" fontId="19" fillId="0" borderId="0" xfId="0" applyFont="1" applyAlignment="1">
      <alignment horizontal="center" vertical="center"/>
    </xf>
    <xf numFmtId="0" fontId="57" fillId="5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0" fillId="16" borderId="0" xfId="0" applyFill="1"/>
    <xf numFmtId="49" fontId="16" fillId="15" borderId="17" xfId="0" applyNumberFormat="1" applyFont="1" applyFill="1" applyBorder="1" applyAlignment="1" applyProtection="1">
      <alignment horizontal="left" vertical="center" indent="1"/>
    </xf>
    <xf numFmtId="0" fontId="34" fillId="10" borderId="1" xfId="0" applyNumberFormat="1" applyFont="1" applyFill="1" applyBorder="1" applyAlignment="1">
      <alignment horizontal="right" vertical="center"/>
    </xf>
    <xf numFmtId="0" fontId="34" fillId="10" borderId="1" xfId="0" applyNumberFormat="1" applyFont="1" applyFill="1" applyBorder="1" applyAlignment="1">
      <alignment horizontal="left" vertical="center"/>
    </xf>
    <xf numFmtId="0" fontId="16" fillId="15" borderId="18" xfId="0" applyNumberFormat="1" applyFont="1" applyFill="1" applyBorder="1" applyAlignment="1" applyProtection="1">
      <alignment horizontal="right" vertical="center" indent="1"/>
    </xf>
    <xf numFmtId="0" fontId="16" fillId="15" borderId="0" xfId="0" applyFont="1" applyFill="1" applyBorder="1" applyAlignment="1" applyProtection="1">
      <alignment horizontal="left" vertical="center" indent="1"/>
    </xf>
    <xf numFmtId="49" fontId="13" fillId="15" borderId="17" xfId="0" applyNumberFormat="1" applyFont="1" applyFill="1" applyBorder="1" applyAlignment="1" applyProtection="1">
      <alignment horizontal="left" vertical="center" indent="1"/>
    </xf>
    <xf numFmtId="0" fontId="16" fillId="15" borderId="0" xfId="0" applyFont="1" applyFill="1" applyBorder="1" applyAlignment="1" applyProtection="1">
      <alignment horizontal="center" vertical="center" wrapText="1"/>
    </xf>
    <xf numFmtId="0" fontId="19" fillId="0" borderId="0" xfId="0" applyFont="1" applyAlignment="1" applyProtection="1">
      <alignment horizontal="center" vertical="center"/>
    </xf>
    <xf numFmtId="49" fontId="34" fillId="14" borderId="1" xfId="0" applyNumberFormat="1" applyFont="1" applyFill="1" applyBorder="1" applyAlignment="1" applyProtection="1">
      <alignment horizontal="right" vertical="center"/>
    </xf>
    <xf numFmtId="0" fontId="34" fillId="14" borderId="1" xfId="0" applyFont="1" applyFill="1" applyBorder="1" applyAlignment="1" applyProtection="1">
      <alignment vertical="center" wrapText="1"/>
    </xf>
    <xf numFmtId="0" fontId="29" fillId="0" borderId="0" xfId="0" applyFont="1" applyFill="1" applyAlignment="1" applyProtection="1">
      <alignment vertical="center" wrapText="1"/>
    </xf>
    <xf numFmtId="169" fontId="33" fillId="2" borderId="6" xfId="20" applyNumberFormat="1" applyFont="1" applyFill="1" applyBorder="1" applyAlignment="1" applyProtection="1">
      <alignment vertical="center"/>
    </xf>
    <xf numFmtId="169" fontId="29" fillId="9" borderId="1" xfId="20" applyNumberFormat="1" applyFont="1" applyFill="1" applyBorder="1" applyAlignment="1" applyProtection="1">
      <alignment vertical="center"/>
      <protection locked="0"/>
    </xf>
    <xf numFmtId="0" fontId="16" fillId="15" borderId="0" xfId="0" applyFont="1" applyFill="1" applyBorder="1" applyAlignment="1" applyProtection="1">
      <alignment horizontal="center" vertical="center"/>
    </xf>
    <xf numFmtId="174" fontId="13" fillId="3" borderId="0" xfId="0" applyNumberFormat="1" applyFont="1" applyFill="1" applyBorder="1" applyAlignment="1" applyProtection="1">
      <alignment horizontal="right" vertical="center" indent="1"/>
    </xf>
    <xf numFmtId="171" fontId="16" fillId="9" borderId="28" xfId="0" applyNumberFormat="1" applyFont="1" applyFill="1" applyBorder="1" applyAlignment="1" applyProtection="1">
      <alignment horizontal="right" vertical="center" indent="1"/>
      <protection locked="0"/>
    </xf>
    <xf numFmtId="0" fontId="0" fillId="5" borderId="47" xfId="0" applyFill="1" applyBorder="1"/>
    <xf numFmtId="0" fontId="44" fillId="7" borderId="0" xfId="22" applyFill="1" applyAlignment="1">
      <alignment wrapText="1"/>
    </xf>
    <xf numFmtId="0" fontId="45" fillId="7" borderId="0" xfId="0" applyFont="1" applyFill="1" applyAlignment="1">
      <alignment horizontal="right" vertical="center" wrapText="1"/>
    </xf>
    <xf numFmtId="0" fontId="45" fillId="7" borderId="0" xfId="0" applyFont="1" applyFill="1" applyAlignment="1">
      <alignment horizontal="right"/>
    </xf>
    <xf numFmtId="0" fontId="0" fillId="7" borderId="0" xfId="0" applyFill="1"/>
    <xf numFmtId="0" fontId="46" fillId="7" borderId="0" xfId="0" applyFont="1" applyFill="1" applyAlignment="1">
      <alignment horizontal="left" wrapText="1"/>
    </xf>
    <xf numFmtId="0" fontId="47" fillId="7" borderId="0" xfId="0" applyFont="1" applyFill="1" applyAlignment="1">
      <alignment horizontal="center" vertical="center"/>
    </xf>
    <xf numFmtId="0" fontId="47" fillId="7" borderId="0" xfId="0" applyFont="1" applyFill="1" applyAlignment="1">
      <alignment horizontal="right" vertical="center"/>
    </xf>
    <xf numFmtId="0" fontId="48" fillId="7" borderId="0" xfId="0" applyFont="1" applyFill="1" applyBorder="1" applyAlignment="1">
      <alignment wrapText="1"/>
    </xf>
    <xf numFmtId="0" fontId="48" fillId="7" borderId="0" xfId="0" applyFont="1" applyFill="1" applyBorder="1" applyAlignment="1">
      <alignment horizontal="right" wrapText="1"/>
    </xf>
    <xf numFmtId="0" fontId="45" fillId="7" borderId="0" xfId="0" applyFont="1" applyFill="1" applyBorder="1" applyAlignment="1">
      <alignment horizontal="left" wrapText="1" indent="1"/>
    </xf>
    <xf numFmtId="174" fontId="45" fillId="7" borderId="0" xfId="0" applyNumberFormat="1" applyFont="1" applyFill="1" applyBorder="1" applyAlignment="1">
      <alignment horizontal="right"/>
    </xf>
    <xf numFmtId="0" fontId="48" fillId="18" borderId="0" xfId="0" applyFont="1" applyFill="1" applyBorder="1" applyAlignment="1">
      <alignment wrapText="1"/>
    </xf>
    <xf numFmtId="167" fontId="48" fillId="18" borderId="0" xfId="0" applyNumberFormat="1" applyFont="1" applyFill="1" applyBorder="1" applyAlignment="1">
      <alignment horizontal="right" wrapText="1"/>
    </xf>
    <xf numFmtId="0" fontId="48" fillId="7" borderId="0" xfId="0" applyFont="1" applyFill="1" applyBorder="1" applyAlignment="1">
      <alignment horizontal="right" vertical="center" wrapText="1"/>
    </xf>
    <xf numFmtId="0" fontId="45" fillId="7" borderId="0" xfId="0" applyFont="1" applyFill="1" applyAlignment="1">
      <alignment horizontal="left" wrapText="1" indent="1"/>
    </xf>
    <xf numFmtId="171" fontId="45" fillId="7" borderId="0" xfId="0" applyNumberFormat="1" applyFont="1" applyFill="1" applyBorder="1" applyAlignment="1">
      <alignment horizontal="right" vertical="center" wrapText="1"/>
    </xf>
    <xf numFmtId="171" fontId="45" fillId="7" borderId="0" xfId="0" applyNumberFormat="1" applyFont="1" applyFill="1" applyBorder="1" applyAlignment="1">
      <alignment horizontal="right"/>
    </xf>
    <xf numFmtId="0" fontId="27" fillId="7" borderId="0" xfId="0" applyFont="1" applyFill="1" applyAlignment="1">
      <alignment horizontal="left" wrapText="1"/>
    </xf>
    <xf numFmtId="171" fontId="45" fillId="7" borderId="0" xfId="0" applyNumberFormat="1" applyFont="1" applyFill="1" applyAlignment="1">
      <alignment horizontal="right"/>
    </xf>
    <xf numFmtId="171" fontId="45" fillId="7" borderId="0" xfId="0" applyNumberFormat="1" applyFont="1" applyFill="1" applyAlignment="1">
      <alignment horizontal="right" vertical="center" wrapText="1"/>
    </xf>
    <xf numFmtId="0" fontId="48" fillId="7" borderId="0" xfId="0" applyFont="1" applyFill="1" applyAlignment="1">
      <alignment horizontal="left" wrapText="1"/>
    </xf>
    <xf numFmtId="177" fontId="45" fillId="7" borderId="0" xfId="0" applyNumberFormat="1" applyFont="1" applyFill="1" applyBorder="1" applyAlignment="1">
      <alignment horizontal="right" wrapText="1"/>
    </xf>
    <xf numFmtId="49" fontId="45" fillId="7" borderId="0" xfId="0" applyNumberFormat="1" applyFont="1" applyFill="1" applyAlignment="1">
      <alignment wrapText="1"/>
    </xf>
    <xf numFmtId="1" fontId="45" fillId="7" borderId="0" xfId="0" applyNumberFormat="1" applyFont="1" applyFill="1" applyAlignment="1">
      <alignment wrapText="1"/>
    </xf>
    <xf numFmtId="0" fontId="45" fillId="7" borderId="0" xfId="0" applyNumberFormat="1" applyFont="1" applyFill="1" applyAlignment="1">
      <alignment wrapText="1"/>
    </xf>
    <xf numFmtId="2" fontId="45" fillId="7" borderId="0" xfId="0" applyNumberFormat="1" applyFont="1" applyFill="1" applyAlignment="1">
      <alignment wrapText="1"/>
    </xf>
    <xf numFmtId="49" fontId="45" fillId="7" borderId="0" xfId="0" applyNumberFormat="1" applyFont="1" applyFill="1" applyAlignment="1">
      <alignment vertical="center" wrapText="1"/>
    </xf>
    <xf numFmtId="49" fontId="45" fillId="7" borderId="0" xfId="0" applyNumberFormat="1" applyFont="1" applyFill="1" applyAlignment="1">
      <alignment horizontal="left" wrapText="1" indent="1"/>
    </xf>
    <xf numFmtId="0" fontId="48" fillId="7" borderId="4" xfId="0" applyFont="1" applyFill="1" applyBorder="1" applyAlignment="1"/>
    <xf numFmtId="167" fontId="48" fillId="7" borderId="4" xfId="0" applyNumberFormat="1" applyFont="1" applyFill="1" applyBorder="1" applyAlignment="1">
      <alignment horizontal="right" wrapText="1"/>
    </xf>
    <xf numFmtId="0" fontId="45" fillId="7" borderId="0" xfId="0" applyFont="1" applyFill="1" applyAlignment="1">
      <alignment horizontal="left" indent="1"/>
    </xf>
    <xf numFmtId="171" fontId="45" fillId="7" borderId="4" xfId="0" applyNumberFormat="1" applyFont="1" applyFill="1" applyBorder="1" applyAlignment="1">
      <alignment horizontal="right"/>
    </xf>
    <xf numFmtId="0" fontId="45" fillId="7" borderId="0" xfId="0" applyFont="1" applyFill="1" applyBorder="1" applyAlignment="1">
      <alignment horizontal="right" vertical="center" wrapText="1"/>
    </xf>
    <xf numFmtId="179" fontId="45" fillId="7" borderId="0" xfId="0" applyNumberFormat="1" applyFont="1" applyFill="1" applyBorder="1" applyAlignment="1"/>
    <xf numFmtId="0" fontId="48" fillId="7" borderId="0" xfId="0" applyFont="1" applyFill="1" applyBorder="1" applyAlignment="1">
      <alignment horizontal="left" wrapText="1"/>
    </xf>
    <xf numFmtId="10" fontId="45" fillId="7" borderId="0" xfId="0" applyNumberFormat="1" applyFont="1" applyFill="1" applyBorder="1" applyAlignment="1">
      <alignment horizontal="right" vertical="center" wrapText="1"/>
    </xf>
    <xf numFmtId="0" fontId="48" fillId="7" borderId="0" xfId="0" applyFont="1" applyFill="1" applyAlignment="1"/>
    <xf numFmtId="0" fontId="49" fillId="7" borderId="0" xfId="0" applyFont="1" applyFill="1" applyBorder="1" applyAlignment="1">
      <alignment horizontal="left" indent="1"/>
    </xf>
    <xf numFmtId="9" fontId="45" fillId="7" borderId="0" xfId="0" applyNumberFormat="1" applyFont="1" applyFill="1" applyBorder="1" applyAlignment="1">
      <alignment horizontal="right"/>
    </xf>
    <xf numFmtId="167" fontId="45" fillId="7" borderId="0" xfId="0" applyNumberFormat="1" applyFont="1" applyFill="1" applyBorder="1" applyAlignment="1">
      <alignment horizontal="right"/>
    </xf>
    <xf numFmtId="177" fontId="45" fillId="7" borderId="0" xfId="0" applyNumberFormat="1" applyFont="1" applyFill="1" applyBorder="1" applyAlignment="1">
      <alignment horizontal="right"/>
    </xf>
    <xf numFmtId="0" fontId="28" fillId="7" borderId="0" xfId="0" applyFont="1" applyFill="1" applyAlignment="1">
      <alignment horizontal="left" wrapText="1" indent="1"/>
    </xf>
    <xf numFmtId="0" fontId="45" fillId="7" borderId="0" xfId="0" applyFont="1" applyFill="1" applyAlignment="1">
      <alignment horizontal="left" wrapText="1" indent="2"/>
    </xf>
    <xf numFmtId="0" fontId="48" fillId="7" borderId="0" xfId="0" applyFont="1" applyFill="1" applyAlignment="1">
      <alignment horizontal="left" wrapText="1" indent="1"/>
    </xf>
    <xf numFmtId="180" fontId="45" fillId="7" borderId="0" xfId="0" applyNumberFormat="1" applyFont="1" applyFill="1" applyBorder="1" applyAlignment="1">
      <alignment horizontal="right"/>
    </xf>
    <xf numFmtId="171" fontId="61" fillId="7" borderId="0" xfId="0" applyNumberFormat="1" applyFont="1" applyFill="1" applyBorder="1" applyAlignment="1">
      <alignment horizontal="right"/>
    </xf>
    <xf numFmtId="1" fontId="0" fillId="7" borderId="0" xfId="0" applyNumberFormat="1" applyFill="1"/>
    <xf numFmtId="2" fontId="0" fillId="7" borderId="0" xfId="0" applyNumberFormat="1" applyFill="1"/>
    <xf numFmtId="3" fontId="0" fillId="7" borderId="0" xfId="0" applyNumberFormat="1" applyFont="1" applyFill="1"/>
    <xf numFmtId="2" fontId="45" fillId="7" borderId="0" xfId="0" applyNumberFormat="1" applyFont="1" applyFill="1" applyAlignment="1">
      <alignment horizontal="right" vertical="center" wrapText="1"/>
    </xf>
    <xf numFmtId="0" fontId="48" fillId="7" borderId="0" xfId="0" applyFont="1" applyFill="1"/>
    <xf numFmtId="171" fontId="0" fillId="0" borderId="0" xfId="0" applyNumberFormat="1"/>
    <xf numFmtId="0" fontId="48" fillId="7" borderId="0" xfId="0" applyFont="1" applyFill="1" applyAlignment="1">
      <alignment horizontal="left"/>
    </xf>
    <xf numFmtId="175" fontId="45" fillId="7" borderId="0" xfId="0" applyNumberFormat="1" applyFont="1" applyFill="1" applyBorder="1" applyAlignment="1">
      <alignment horizontal="right"/>
    </xf>
    <xf numFmtId="0" fontId="27" fillId="7" borderId="0" xfId="0" applyFont="1" applyFill="1" applyAlignment="1">
      <alignment horizontal="left"/>
    </xf>
    <xf numFmtId="0" fontId="45" fillId="7" borderId="0" xfId="0" applyFont="1" applyFill="1" applyAlignment="1">
      <alignment horizontal="left"/>
    </xf>
    <xf numFmtId="3" fontId="45" fillId="7" borderId="0" xfId="0" applyNumberFormat="1" applyFont="1" applyFill="1" applyBorder="1" applyAlignment="1">
      <alignment horizontal="right"/>
    </xf>
    <xf numFmtId="178" fontId="45" fillId="7" borderId="0" xfId="0" applyNumberFormat="1" applyFont="1" applyFill="1" applyAlignment="1">
      <alignment horizontal="right" vertical="center" wrapText="1"/>
    </xf>
    <xf numFmtId="0" fontId="45" fillId="7" borderId="0" xfId="0" applyFont="1" applyFill="1" applyBorder="1" applyAlignment="1">
      <alignment horizontal="left" wrapText="1"/>
    </xf>
    <xf numFmtId="0" fontId="45" fillId="7" borderId="0" xfId="0" applyFont="1" applyFill="1" applyBorder="1" applyAlignment="1">
      <alignment wrapText="1"/>
    </xf>
    <xf numFmtId="0" fontId="23" fillId="7" borderId="0" xfId="0" applyFont="1" applyFill="1" applyBorder="1" applyAlignment="1">
      <alignment wrapText="1"/>
    </xf>
    <xf numFmtId="0" fontId="23" fillId="7" borderId="0" xfId="0" applyFont="1" applyFill="1" applyBorder="1" applyAlignment="1">
      <alignment horizontal="left" wrapText="1" indent="1"/>
    </xf>
    <xf numFmtId="167" fontId="45" fillId="7" borderId="0" xfId="0" applyNumberFormat="1" applyFont="1" applyFill="1" applyBorder="1" applyAlignment="1">
      <alignment horizontal="right" vertical="center" wrapText="1"/>
    </xf>
    <xf numFmtId="167" fontId="45" fillId="7" borderId="0" xfId="0" applyNumberFormat="1" applyFont="1" applyFill="1" applyAlignment="1">
      <alignment horizontal="right"/>
    </xf>
    <xf numFmtId="167" fontId="45" fillId="7" borderId="0" xfId="0" applyNumberFormat="1" applyFont="1" applyFill="1" applyBorder="1" applyAlignment="1">
      <alignment horizontal="left" vertical="center"/>
    </xf>
    <xf numFmtId="0" fontId="28" fillId="7" borderId="0" xfId="0" applyFont="1" applyFill="1" applyBorder="1" applyAlignment="1">
      <alignment horizontal="left" wrapText="1"/>
    </xf>
    <xf numFmtId="167" fontId="0" fillId="7" borderId="0" xfId="0" applyNumberFormat="1" applyFill="1"/>
    <xf numFmtId="2" fontId="45" fillId="7" borderId="0" xfId="0" applyNumberFormat="1" applyFont="1" applyFill="1" applyBorder="1" applyAlignment="1">
      <alignment horizontal="right"/>
    </xf>
    <xf numFmtId="2" fontId="45" fillId="7" borderId="0" xfId="0" applyNumberFormat="1" applyFont="1" applyFill="1" applyAlignment="1">
      <alignment horizontal="right"/>
    </xf>
    <xf numFmtId="0" fontId="45" fillId="7" borderId="0" xfId="0" applyFont="1" applyFill="1" applyBorder="1" applyAlignment="1">
      <alignment horizontal="right"/>
    </xf>
    <xf numFmtId="0" fontId="45" fillId="7" borderId="0" xfId="0" applyFont="1" applyFill="1" applyAlignment="1">
      <alignment horizontal="left" indent="2"/>
    </xf>
    <xf numFmtId="0" fontId="45" fillId="7" borderId="0" xfId="0" applyFont="1" applyFill="1"/>
    <xf numFmtId="0" fontId="0" fillId="7" borderId="0" xfId="0" applyFill="1" applyAlignment="1">
      <alignment horizontal="left" indent="1"/>
    </xf>
    <xf numFmtId="167" fontId="48" fillId="7" borderId="0" xfId="0" applyNumberFormat="1" applyFont="1" applyFill="1" applyBorder="1" applyAlignment="1">
      <alignment horizontal="right" wrapText="1"/>
    </xf>
    <xf numFmtId="0" fontId="0" fillId="7" borderId="0" xfId="0" applyFill="1" applyAlignment="1">
      <alignment horizontal="left" wrapText="1" indent="1"/>
    </xf>
    <xf numFmtId="3" fontId="0" fillId="7" borderId="0" xfId="0" applyNumberFormat="1" applyFill="1"/>
    <xf numFmtId="49" fontId="0" fillId="7" borderId="0" xfId="0" applyNumberFormat="1" applyFill="1" applyAlignment="1">
      <alignment wrapText="1"/>
    </xf>
    <xf numFmtId="174" fontId="0" fillId="7" borderId="0" xfId="0" applyNumberFormat="1" applyFill="1"/>
    <xf numFmtId="0" fontId="0" fillId="2" borderId="0" xfId="0" applyFill="1"/>
    <xf numFmtId="0" fontId="0" fillId="7" borderId="0" xfId="0" applyFill="1" applyAlignment="1">
      <alignment wrapText="1"/>
    </xf>
    <xf numFmtId="181" fontId="0" fillId="7" borderId="0" xfId="20" applyNumberFormat="1" applyFont="1" applyFill="1"/>
    <xf numFmtId="0" fontId="37" fillId="6" borderId="5" xfId="0" applyFont="1" applyFill="1" applyBorder="1" applyAlignment="1" applyProtection="1">
      <alignment horizontal="center" vertical="center"/>
      <protection locked="0"/>
    </xf>
    <xf numFmtId="0" fontId="37" fillId="6" borderId="5" xfId="0" applyFont="1" applyFill="1" applyBorder="1" applyAlignment="1" applyProtection="1">
      <alignment horizontal="center" vertical="center"/>
      <protection locked="0"/>
    </xf>
    <xf numFmtId="0" fontId="64" fillId="7" borderId="0" xfId="2" applyFont="1" applyFill="1" applyAlignment="1">
      <alignment horizontal="left" vertical="center"/>
    </xf>
    <xf numFmtId="0" fontId="3" fillId="7" borderId="0" xfId="2" applyFont="1" applyFill="1" applyAlignment="1">
      <alignment horizontal="left" vertical="center"/>
    </xf>
    <xf numFmtId="0" fontId="6" fillId="7" borderId="0" xfId="2" applyFill="1"/>
    <xf numFmtId="0" fontId="6" fillId="7" borderId="0" xfId="2" applyFill="1" applyAlignment="1">
      <alignment vertical="center" wrapText="1"/>
    </xf>
    <xf numFmtId="0" fontId="6" fillId="7" borderId="48" xfId="2" applyFill="1" applyBorder="1"/>
    <xf numFmtId="14" fontId="6" fillId="7" borderId="0" xfId="2" applyNumberFormat="1" applyFill="1"/>
    <xf numFmtId="0" fontId="6" fillId="3" borderId="51" xfId="2" applyFill="1" applyBorder="1" applyAlignment="1">
      <alignment horizontal="center" vertical="center" wrapText="1"/>
    </xf>
    <xf numFmtId="0" fontId="6" fillId="7" borderId="61" xfId="2" applyFill="1" applyBorder="1"/>
    <xf numFmtId="0" fontId="3" fillId="3" borderId="50" xfId="2" applyFont="1" applyFill="1" applyBorder="1" applyAlignment="1">
      <alignment horizontal="center" vertical="center" wrapText="1"/>
    </xf>
    <xf numFmtId="0" fontId="3" fillId="3" borderId="66" xfId="2" applyFont="1" applyFill="1" applyBorder="1" applyAlignment="1">
      <alignment horizontal="center" vertical="center"/>
    </xf>
    <xf numFmtId="0" fontId="3" fillId="3" borderId="0" xfId="2" applyFont="1" applyFill="1" applyBorder="1" applyAlignment="1">
      <alignment horizontal="center" vertical="center"/>
    </xf>
    <xf numFmtId="0" fontId="13" fillId="24" borderId="56" xfId="5" applyFont="1" applyFill="1" applyBorder="1" applyAlignment="1">
      <alignment horizontal="center" vertical="center" wrapText="1"/>
    </xf>
    <xf numFmtId="0" fontId="13" fillId="24" borderId="0" xfId="5" applyFont="1" applyFill="1" applyBorder="1" applyAlignment="1">
      <alignment horizontal="center" vertical="center" wrapText="1"/>
    </xf>
    <xf numFmtId="0" fontId="13" fillId="24" borderId="67" xfId="5" applyFont="1" applyFill="1" applyBorder="1" applyAlignment="1">
      <alignment horizontal="center" vertical="center" wrapText="1"/>
    </xf>
    <xf numFmtId="14" fontId="6" fillId="7" borderId="61" xfId="2" applyNumberFormat="1" applyFill="1" applyBorder="1"/>
    <xf numFmtId="2" fontId="6" fillId="7" borderId="61" xfId="2" applyNumberFormat="1" applyFill="1" applyBorder="1"/>
    <xf numFmtId="0" fontId="6" fillId="23" borderId="69" xfId="2" applyFill="1" applyBorder="1" applyAlignment="1">
      <alignment vertical="center"/>
    </xf>
    <xf numFmtId="0" fontId="1" fillId="23" borderId="0" xfId="2" applyFont="1" applyFill="1" applyBorder="1" applyAlignment="1">
      <alignment horizontal="center" vertical="center" wrapText="1"/>
    </xf>
    <xf numFmtId="43" fontId="6" fillId="23" borderId="61" xfId="2" applyNumberFormat="1" applyFill="1" applyBorder="1" applyAlignment="1">
      <alignment horizontal="center" vertical="center" wrapText="1"/>
    </xf>
    <xf numFmtId="4" fontId="6" fillId="23" borderId="50" xfId="2" applyNumberFormat="1" applyFill="1" applyBorder="1" applyAlignment="1"/>
    <xf numFmtId="0" fontId="1" fillId="23" borderId="77" xfId="2" applyFont="1" applyFill="1" applyBorder="1" applyAlignment="1">
      <alignment horizontal="center" vertical="center" wrapText="1"/>
    </xf>
    <xf numFmtId="0" fontId="6" fillId="3" borderId="49" xfId="2" applyFill="1" applyBorder="1" applyAlignment="1">
      <alignment vertical="center" wrapText="1"/>
    </xf>
    <xf numFmtId="0" fontId="6" fillId="3" borderId="1" xfId="2" applyFill="1" applyBorder="1" applyAlignment="1">
      <alignment vertical="center" wrapText="1"/>
    </xf>
    <xf numFmtId="0" fontId="4" fillId="3" borderId="1" xfId="2" applyFont="1" applyFill="1" applyBorder="1" applyAlignment="1">
      <alignment horizontal="left" vertical="center" wrapText="1"/>
    </xf>
    <xf numFmtId="0" fontId="6" fillId="3" borderId="52" xfId="2" applyFill="1" applyBorder="1"/>
    <xf numFmtId="0" fontId="1" fillId="3" borderId="64" xfId="2" applyFont="1" applyFill="1" applyBorder="1"/>
    <xf numFmtId="0" fontId="1" fillId="3" borderId="80" xfId="2" applyFont="1" applyFill="1" applyBorder="1"/>
    <xf numFmtId="0" fontId="1" fillId="3" borderId="59" xfId="2" applyFont="1" applyFill="1" applyBorder="1"/>
    <xf numFmtId="0" fontId="6" fillId="3" borderId="81" xfId="2" applyFill="1" applyBorder="1"/>
    <xf numFmtId="0" fontId="6" fillId="3" borderId="61" xfId="2" applyFill="1" applyBorder="1"/>
    <xf numFmtId="0" fontId="6" fillId="3" borderId="82" xfId="2" applyFill="1" applyBorder="1"/>
    <xf numFmtId="0" fontId="6" fillId="3" borderId="59" xfId="2" applyFill="1" applyBorder="1"/>
    <xf numFmtId="4" fontId="6" fillId="3" borderId="64" xfId="2" applyNumberFormat="1" applyFill="1" applyBorder="1"/>
    <xf numFmtId="4" fontId="6" fillId="3" borderId="83" xfId="2" applyNumberFormat="1" applyFill="1" applyBorder="1"/>
    <xf numFmtId="4" fontId="6" fillId="3" borderId="84" xfId="2" applyNumberFormat="1" applyFill="1" applyBorder="1"/>
    <xf numFmtId="4" fontId="1" fillId="3" borderId="85" xfId="2" applyNumberFormat="1" applyFont="1" applyFill="1" applyBorder="1"/>
    <xf numFmtId="0" fontId="1" fillId="3" borderId="86" xfId="2" applyFont="1" applyFill="1" applyBorder="1"/>
    <xf numFmtId="0" fontId="1" fillId="3" borderId="87" xfId="2" applyFont="1" applyFill="1" applyBorder="1"/>
    <xf numFmtId="0" fontId="1" fillId="3" borderId="88" xfId="2" applyFont="1" applyFill="1" applyBorder="1"/>
    <xf numFmtId="0" fontId="1" fillId="7" borderId="0" xfId="2" applyFont="1" applyFill="1"/>
    <xf numFmtId="0" fontId="6" fillId="3" borderId="89" xfId="2" applyFill="1" applyBorder="1" applyAlignment="1">
      <alignment vertical="center" wrapText="1"/>
    </xf>
    <xf numFmtId="0" fontId="6" fillId="3" borderId="90" xfId="2" applyFill="1" applyBorder="1" applyAlignment="1">
      <alignment vertical="center" wrapText="1"/>
    </xf>
    <xf numFmtId="0" fontId="3" fillId="3" borderId="90" xfId="2" applyFont="1" applyFill="1" applyBorder="1" applyAlignment="1">
      <alignment horizontal="left" vertical="center" wrapText="1"/>
    </xf>
    <xf numFmtId="0" fontId="6" fillId="3" borderId="90" xfId="2" applyFill="1" applyBorder="1"/>
    <xf numFmtId="0" fontId="6" fillId="3" borderId="91" xfId="2" applyFill="1" applyBorder="1"/>
    <xf numFmtId="0" fontId="6" fillId="3" borderId="83" xfId="2" applyFill="1" applyBorder="1"/>
    <xf numFmtId="0" fontId="6" fillId="3" borderId="89" xfId="2" applyFill="1" applyBorder="1"/>
    <xf numFmtId="0" fontId="6" fillId="3" borderId="64" xfId="2" applyFill="1" applyBorder="1"/>
    <xf numFmtId="0" fontId="6" fillId="3" borderId="84" xfId="2" applyFill="1" applyBorder="1"/>
    <xf numFmtId="4" fontId="3" fillId="3" borderId="64" xfId="2" applyNumberFormat="1" applyFont="1" applyFill="1" applyBorder="1"/>
    <xf numFmtId="4" fontId="3" fillId="3" borderId="83" xfId="2" applyNumberFormat="1" applyFont="1" applyFill="1" applyBorder="1"/>
    <xf numFmtId="4" fontId="3" fillId="3" borderId="84" xfId="2" applyNumberFormat="1" applyFont="1" applyFill="1" applyBorder="1"/>
    <xf numFmtId="4" fontId="3" fillId="3" borderId="92" xfId="2" applyNumberFormat="1" applyFont="1" applyFill="1" applyBorder="1"/>
    <xf numFmtId="4" fontId="3" fillId="3" borderId="85" xfId="2" applyNumberFormat="1" applyFont="1" applyFill="1" applyBorder="1"/>
    <xf numFmtId="0" fontId="6" fillId="7" borderId="93" xfId="2" applyFill="1" applyBorder="1"/>
    <xf numFmtId="0" fontId="6" fillId="7" borderId="0" xfId="2" applyFill="1" applyBorder="1"/>
    <xf numFmtId="0" fontId="65" fillId="7" borderId="0" xfId="2" applyFont="1" applyFill="1"/>
    <xf numFmtId="0" fontId="58" fillId="7" borderId="0" xfId="2" applyFont="1" applyFill="1"/>
    <xf numFmtId="4" fontId="6" fillId="7" borderId="0" xfId="2" applyNumberFormat="1" applyFill="1"/>
    <xf numFmtId="4" fontId="6" fillId="23" borderId="72" xfId="2" applyNumberFormat="1" applyFill="1" applyBorder="1" applyAlignment="1">
      <alignment vertical="center" wrapText="1"/>
    </xf>
    <xf numFmtId="0" fontId="4" fillId="0" borderId="51" xfId="2" applyFont="1" applyBorder="1" applyAlignment="1">
      <alignment horizontal="right" vertical="center"/>
    </xf>
    <xf numFmtId="0" fontId="4" fillId="0" borderId="51" xfId="2" applyFont="1" applyBorder="1" applyAlignment="1">
      <alignment horizontal="right" vertical="center" wrapText="1"/>
    </xf>
    <xf numFmtId="0" fontId="1" fillId="0" borderId="64" xfId="2" applyFont="1" applyBorder="1"/>
    <xf numFmtId="0" fontId="1" fillId="0" borderId="82" xfId="2" applyFont="1" applyBorder="1"/>
    <xf numFmtId="0" fontId="6" fillId="0" borderId="81" xfId="2" applyBorder="1"/>
    <xf numFmtId="1" fontId="6" fillId="0" borderId="61" xfId="2" applyNumberFormat="1" applyBorder="1"/>
    <xf numFmtId="2" fontId="1" fillId="0" borderId="61" xfId="2" applyNumberFormat="1" applyFont="1" applyBorder="1" applyAlignment="1">
      <alignment vertical="center"/>
    </xf>
    <xf numFmtId="9" fontId="6" fillId="0" borderId="61" xfId="2" applyNumberFormat="1" applyBorder="1" applyAlignment="1">
      <alignment horizontal="center" vertical="center"/>
    </xf>
    <xf numFmtId="0" fontId="6" fillId="0" borderId="61" xfId="2" applyBorder="1"/>
    <xf numFmtId="0" fontId="6" fillId="0" borderId="54" xfId="2" applyBorder="1"/>
    <xf numFmtId="0" fontId="6" fillId="0" borderId="97" xfId="2" applyBorder="1"/>
    <xf numFmtId="0" fontId="6" fillId="0" borderId="98" xfId="2" applyBorder="1"/>
    <xf numFmtId="49" fontId="4" fillId="0" borderId="62" xfId="2" applyNumberFormat="1" applyFont="1" applyBorder="1" applyAlignment="1">
      <alignment horizontal="right"/>
    </xf>
    <xf numFmtId="0" fontId="4" fillId="0" borderId="50" xfId="2" applyFont="1" applyBorder="1" applyAlignment="1">
      <alignment horizontal="right" vertical="center" wrapText="1"/>
    </xf>
    <xf numFmtId="0" fontId="6" fillId="0" borderId="69" xfId="2" applyBorder="1"/>
    <xf numFmtId="0" fontId="1" fillId="0" borderId="70" xfId="2" applyFont="1" applyBorder="1"/>
    <xf numFmtId="0" fontId="1" fillId="0" borderId="99" xfId="2" applyFont="1" applyBorder="1"/>
    <xf numFmtId="0" fontId="1" fillId="0" borderId="0" xfId="2" applyFont="1" applyBorder="1"/>
    <xf numFmtId="0" fontId="6" fillId="0" borderId="94" xfId="2" applyBorder="1"/>
    <xf numFmtId="9" fontId="6" fillId="0" borderId="93" xfId="2" applyNumberFormat="1" applyBorder="1" applyAlignment="1">
      <alignment horizontal="center" vertical="center"/>
    </xf>
    <xf numFmtId="0" fontId="6" fillId="0" borderId="0" xfId="2" applyBorder="1"/>
    <xf numFmtId="166" fontId="0" fillId="23" borderId="61" xfId="9" applyFont="1" applyFill="1" applyBorder="1" applyAlignment="1">
      <alignment horizontal="center" vertical="center" wrapText="1"/>
    </xf>
    <xf numFmtId="43" fontId="0" fillId="23" borderId="61" xfId="26" applyFont="1" applyFill="1" applyBorder="1" applyAlignment="1">
      <alignment horizontal="center" vertical="center" wrapText="1"/>
    </xf>
    <xf numFmtId="4" fontId="6" fillId="23" borderId="100" xfId="2" applyNumberFormat="1" applyFill="1" applyBorder="1" applyAlignment="1">
      <alignment wrapText="1"/>
    </xf>
    <xf numFmtId="49" fontId="4" fillId="0" borderId="49" xfId="2" applyNumberFormat="1" applyFont="1" applyBorder="1" applyAlignment="1">
      <alignment horizontal="right" vertical="center" wrapText="1"/>
    </xf>
    <xf numFmtId="0" fontId="6" fillId="16" borderId="52" xfId="2" applyFill="1" applyBorder="1"/>
    <xf numFmtId="9" fontId="6" fillId="0" borderId="59" xfId="2" applyNumberFormat="1" applyFill="1" applyBorder="1" applyAlignment="1">
      <alignment horizontal="center" vertical="center"/>
    </xf>
    <xf numFmtId="9" fontId="6" fillId="0" borderId="61" xfId="2" applyNumberFormat="1" applyFill="1" applyBorder="1" applyAlignment="1">
      <alignment horizontal="center" vertical="center"/>
    </xf>
    <xf numFmtId="3" fontId="6" fillId="0" borderId="61" xfId="2" applyNumberFormat="1" applyBorder="1"/>
    <xf numFmtId="4" fontId="6" fillId="23" borderId="72" xfId="2" applyNumberFormat="1" applyFill="1" applyBorder="1" applyAlignment="1">
      <alignment wrapText="1"/>
    </xf>
    <xf numFmtId="4" fontId="6" fillId="23" borderId="101" xfId="2" applyNumberFormat="1" applyFill="1" applyBorder="1" applyAlignment="1">
      <alignment vertical="center" wrapText="1"/>
    </xf>
    <xf numFmtId="0" fontId="1" fillId="0" borderId="80" xfId="2" applyFont="1" applyBorder="1"/>
    <xf numFmtId="0" fontId="1" fillId="0" borderId="102" xfId="2" applyFont="1" applyBorder="1"/>
    <xf numFmtId="9" fontId="6" fillId="0" borderId="96" xfId="2" applyNumberFormat="1" applyFill="1" applyBorder="1" applyAlignment="1">
      <alignment horizontal="center" vertical="center"/>
    </xf>
    <xf numFmtId="0" fontId="6" fillId="0" borderId="103" xfId="2" applyBorder="1"/>
    <xf numFmtId="0" fontId="6" fillId="0" borderId="104" xfId="2" applyBorder="1"/>
    <xf numFmtId="0" fontId="6" fillId="0" borderId="105" xfId="2" applyBorder="1"/>
    <xf numFmtId="0" fontId="6" fillId="0" borderId="78" xfId="2" applyBorder="1"/>
    <xf numFmtId="0" fontId="6" fillId="0" borderId="79" xfId="2" applyBorder="1"/>
    <xf numFmtId="0" fontId="6" fillId="0" borderId="106" xfId="2" applyBorder="1"/>
    <xf numFmtId="0" fontId="6" fillId="0" borderId="51" xfId="2" applyBorder="1"/>
    <xf numFmtId="0" fontId="6" fillId="0" borderId="0" xfId="2"/>
    <xf numFmtId="0" fontId="8" fillId="7" borderId="0" xfId="2" applyFont="1" applyFill="1" applyBorder="1" applyAlignment="1">
      <alignment wrapText="1"/>
    </xf>
    <xf numFmtId="0" fontId="6" fillId="7" borderId="0" xfId="2" applyFont="1" applyFill="1" applyAlignment="1">
      <alignment wrapText="1"/>
    </xf>
    <xf numFmtId="0" fontId="19" fillId="7" borderId="0" xfId="2" applyFont="1" applyFill="1" applyBorder="1" applyAlignment="1">
      <alignment horizontal="left" vertical="center" wrapText="1"/>
    </xf>
    <xf numFmtId="0" fontId="32" fillId="21" borderId="73" xfId="2" applyFont="1" applyFill="1" applyBorder="1" applyAlignment="1">
      <alignment horizontal="center" vertical="center" wrapText="1"/>
    </xf>
    <xf numFmtId="0" fontId="32" fillId="21" borderId="108" xfId="2" applyFont="1" applyFill="1" applyBorder="1" applyAlignment="1">
      <alignment horizontal="center" vertical="center" wrapText="1"/>
    </xf>
    <xf numFmtId="0" fontId="32" fillId="21" borderId="109" xfId="2" applyFont="1" applyFill="1" applyBorder="1" applyAlignment="1">
      <alignment horizontal="center" vertical="center" wrapText="1"/>
    </xf>
    <xf numFmtId="0" fontId="6" fillId="7" borderId="0" xfId="2" applyFont="1" applyFill="1" applyAlignment="1">
      <alignment horizontal="right" vertical="center" wrapText="1"/>
    </xf>
    <xf numFmtId="0" fontId="6" fillId="0" borderId="0" xfId="2" applyAlignment="1">
      <alignment horizontal="center"/>
    </xf>
    <xf numFmtId="177" fontId="6" fillId="0" borderId="0" xfId="2" applyNumberFormat="1"/>
    <xf numFmtId="0" fontId="6" fillId="0" borderId="1" xfId="2" applyBorder="1" applyAlignment="1">
      <alignment vertical="center" wrapText="1"/>
    </xf>
    <xf numFmtId="0" fontId="6" fillId="0" borderId="0" xfId="2" applyAlignment="1">
      <alignment vertical="center"/>
    </xf>
    <xf numFmtId="166" fontId="6" fillId="0" borderId="1" xfId="9" applyFont="1" applyBorder="1" applyAlignment="1">
      <alignment vertical="center"/>
    </xf>
    <xf numFmtId="166" fontId="6" fillId="0" borderId="1" xfId="9" applyFont="1" applyBorder="1" applyAlignment="1">
      <alignment vertical="center" wrapText="1"/>
    </xf>
    <xf numFmtId="182" fontId="6" fillId="0" borderId="1" xfId="2" applyNumberFormat="1" applyBorder="1" applyAlignment="1">
      <alignment vertical="center" wrapText="1"/>
    </xf>
    <xf numFmtId="166" fontId="6" fillId="0" borderId="0" xfId="9" applyFont="1"/>
    <xf numFmtId="166" fontId="6" fillId="0" borderId="0" xfId="2" applyNumberFormat="1"/>
    <xf numFmtId="0" fontId="6" fillId="0" borderId="0" xfId="2" applyBorder="1" applyAlignment="1">
      <alignment vertical="center" wrapText="1"/>
    </xf>
    <xf numFmtId="166" fontId="6" fillId="0" borderId="0" xfId="9" applyFont="1" applyBorder="1" applyAlignment="1">
      <alignment vertical="center"/>
    </xf>
    <xf numFmtId="0" fontId="6" fillId="0" borderId="0" xfId="2" applyBorder="1" applyAlignment="1">
      <alignment vertical="center"/>
    </xf>
    <xf numFmtId="182" fontId="6" fillId="0" borderId="0" xfId="2" applyNumberFormat="1" applyBorder="1" applyAlignment="1">
      <alignment vertical="center"/>
    </xf>
    <xf numFmtId="3" fontId="6" fillId="0" borderId="0" xfId="2" applyNumberFormat="1" applyBorder="1" applyAlignment="1">
      <alignment vertical="center"/>
    </xf>
    <xf numFmtId="179" fontId="6" fillId="0" borderId="0" xfId="9" applyNumberFormat="1" applyFont="1" applyBorder="1" applyAlignment="1">
      <alignment vertical="center"/>
    </xf>
    <xf numFmtId="183" fontId="6" fillId="0" borderId="0" xfId="2" applyNumberFormat="1" applyBorder="1" applyAlignment="1">
      <alignment vertical="center"/>
    </xf>
    <xf numFmtId="170" fontId="6" fillId="0" borderId="1" xfId="2" applyNumberFormat="1" applyBorder="1" applyAlignment="1">
      <alignment vertical="center"/>
    </xf>
    <xf numFmtId="182" fontId="6" fillId="0" borderId="1" xfId="2" applyNumberFormat="1" applyFill="1" applyBorder="1" applyAlignment="1">
      <alignment vertical="center"/>
    </xf>
    <xf numFmtId="3" fontId="6" fillId="0" borderId="1" xfId="2" applyNumberFormat="1" applyBorder="1" applyAlignment="1">
      <alignment vertical="center"/>
    </xf>
    <xf numFmtId="166" fontId="6" fillId="0" borderId="0" xfId="9" applyFont="1" applyAlignment="1">
      <alignment vertical="center"/>
    </xf>
    <xf numFmtId="166" fontId="0" fillId="0" borderId="0" xfId="9" applyFont="1" applyAlignment="1">
      <alignment vertical="center"/>
    </xf>
    <xf numFmtId="182" fontId="6" fillId="0" borderId="0" xfId="2" applyNumberFormat="1" applyAlignment="1">
      <alignment vertical="center"/>
    </xf>
    <xf numFmtId="184" fontId="6" fillId="0" borderId="0" xfId="2" applyNumberFormat="1" applyBorder="1" applyAlignment="1">
      <alignment vertical="center"/>
    </xf>
    <xf numFmtId="182" fontId="6" fillId="0" borderId="1" xfId="2" applyNumberFormat="1" applyBorder="1" applyAlignment="1">
      <alignment vertical="center"/>
    </xf>
    <xf numFmtId="1" fontId="6" fillId="0" borderId="1" xfId="2" applyNumberFormat="1" applyBorder="1" applyAlignment="1">
      <alignment vertical="center"/>
    </xf>
    <xf numFmtId="0" fontId="6" fillId="0" borderId="1" xfId="2" applyBorder="1" applyAlignment="1">
      <alignment vertical="center"/>
    </xf>
    <xf numFmtId="185" fontId="6" fillId="0" borderId="1" xfId="2" applyNumberFormat="1" applyBorder="1" applyAlignment="1">
      <alignment vertical="center"/>
    </xf>
    <xf numFmtId="0" fontId="6" fillId="0" borderId="0" xfId="2" applyBorder="1" applyAlignment="1">
      <alignment wrapText="1"/>
    </xf>
    <xf numFmtId="1" fontId="6" fillId="0" borderId="1" xfId="2" applyNumberFormat="1" applyBorder="1" applyAlignment="1">
      <alignment vertical="center" wrapText="1"/>
    </xf>
    <xf numFmtId="182" fontId="6" fillId="0" borderId="0" xfId="2" applyNumberFormat="1"/>
    <xf numFmtId="43" fontId="29" fillId="0" borderId="0" xfId="0" applyNumberFormat="1" applyFont="1" applyAlignment="1" applyProtection="1">
      <alignment vertical="center" wrapText="1"/>
      <protection locked="0"/>
    </xf>
    <xf numFmtId="4" fontId="29" fillId="0" borderId="0" xfId="0" applyNumberFormat="1" applyFont="1" applyAlignment="1" applyProtection="1">
      <alignment vertical="center" wrapText="1"/>
      <protection locked="0"/>
    </xf>
    <xf numFmtId="0" fontId="69" fillId="0" borderId="0" xfId="2" applyFont="1" applyAlignment="1">
      <alignment wrapText="1"/>
    </xf>
    <xf numFmtId="0" fontId="27" fillId="0" borderId="0" xfId="2" applyFont="1" applyAlignment="1">
      <alignment vertical="center" wrapText="1"/>
    </xf>
    <xf numFmtId="2" fontId="69" fillId="0" borderId="0" xfId="2" applyNumberFormat="1" applyFont="1" applyAlignment="1">
      <alignment wrapText="1"/>
    </xf>
    <xf numFmtId="0" fontId="70" fillId="0" borderId="113" xfId="2" applyFont="1" applyBorder="1" applyAlignment="1">
      <alignment horizontal="center" wrapText="1"/>
    </xf>
    <xf numFmtId="0" fontId="69" fillId="0" borderId="113" xfId="2" applyFont="1" applyBorder="1" applyAlignment="1">
      <alignment wrapText="1"/>
    </xf>
    <xf numFmtId="0" fontId="69" fillId="26" borderId="113" xfId="2" applyFont="1" applyFill="1" applyBorder="1" applyAlignment="1">
      <alignment wrapText="1"/>
    </xf>
    <xf numFmtId="0" fontId="68" fillId="6" borderId="113" xfId="28" applyFont="1" applyFill="1" applyBorder="1" applyAlignment="1">
      <alignment horizontal="center" vertical="center" wrapText="1"/>
    </xf>
    <xf numFmtId="0" fontId="6" fillId="27" borderId="0" xfId="2" applyFill="1"/>
    <xf numFmtId="0" fontId="69" fillId="0" borderId="0" xfId="2" applyFont="1" applyFill="1" applyAlignment="1">
      <alignment wrapText="1"/>
    </xf>
    <xf numFmtId="0" fontId="27" fillId="0" borderId="0" xfId="2" applyFont="1" applyAlignment="1">
      <alignment horizontal="center" wrapText="1"/>
    </xf>
    <xf numFmtId="0" fontId="71" fillId="0" borderId="0" xfId="2" applyFont="1" applyAlignment="1">
      <alignment vertical="center" wrapText="1" readingOrder="1"/>
    </xf>
    <xf numFmtId="0" fontId="72" fillId="28" borderId="113" xfId="2" applyFont="1" applyFill="1" applyBorder="1" applyAlignment="1">
      <alignment vertical="center" wrapText="1"/>
    </xf>
    <xf numFmtId="182" fontId="72" fillId="28" borderId="113" xfId="2" applyNumberFormat="1" applyFont="1" applyFill="1" applyBorder="1" applyAlignment="1">
      <alignment vertical="center" wrapText="1"/>
    </xf>
    <xf numFmtId="0" fontId="74" fillId="29" borderId="113" xfId="28" applyFont="1" applyFill="1" applyBorder="1" applyAlignment="1">
      <alignment horizontal="center" vertical="center" wrapText="1"/>
    </xf>
    <xf numFmtId="182" fontId="74" fillId="29" borderId="113" xfId="28" applyNumberFormat="1" applyFont="1" applyFill="1" applyBorder="1" applyAlignment="1">
      <alignment horizontal="center" vertical="center" wrapText="1"/>
    </xf>
    <xf numFmtId="0" fontId="69" fillId="0" borderId="0" xfId="2" applyFont="1" applyFill="1" applyAlignment="1">
      <alignment vertical="center" wrapText="1"/>
    </xf>
    <xf numFmtId="0" fontId="75" fillId="31" borderId="113" xfId="2" applyFont="1" applyFill="1" applyBorder="1" applyAlignment="1">
      <alignment vertical="center" wrapText="1"/>
    </xf>
    <xf numFmtId="182" fontId="75" fillId="31" borderId="113" xfId="2" applyNumberFormat="1" applyFont="1" applyFill="1" applyBorder="1" applyAlignment="1">
      <alignment vertical="center" wrapText="1"/>
    </xf>
    <xf numFmtId="166" fontId="75" fillId="31" borderId="113" xfId="9" applyFont="1" applyFill="1" applyBorder="1" applyAlignment="1">
      <alignment vertical="center" wrapText="1"/>
    </xf>
    <xf numFmtId="0" fontId="3" fillId="0" borderId="0" xfId="2" applyFont="1" applyAlignment="1">
      <alignment vertical="center"/>
    </xf>
    <xf numFmtId="178" fontId="6" fillId="0" borderId="0" xfId="2" applyNumberFormat="1" applyAlignment="1">
      <alignment vertical="center"/>
    </xf>
    <xf numFmtId="0" fontId="6" fillId="27" borderId="0" xfId="2" applyFill="1" applyAlignment="1">
      <alignment horizontal="center" vertical="center"/>
    </xf>
    <xf numFmtId="0" fontId="69" fillId="32" borderId="113" xfId="2" applyFont="1" applyFill="1" applyBorder="1" applyAlignment="1">
      <alignment vertical="center" wrapText="1"/>
    </xf>
    <xf numFmtId="3" fontId="69" fillId="32" borderId="113" xfId="2" applyNumberFormat="1" applyFont="1" applyFill="1" applyBorder="1" applyAlignment="1">
      <alignment vertical="center" wrapText="1"/>
    </xf>
    <xf numFmtId="0" fontId="75" fillId="31" borderId="114" xfId="2" applyFont="1" applyFill="1" applyBorder="1" applyAlignment="1">
      <alignment vertical="center" wrapText="1"/>
    </xf>
    <xf numFmtId="0" fontId="6" fillId="0" borderId="114" xfId="2" applyBorder="1"/>
    <xf numFmtId="178" fontId="6" fillId="0" borderId="114" xfId="2" applyNumberFormat="1" applyBorder="1" applyAlignment="1">
      <alignment vertical="center"/>
    </xf>
    <xf numFmtId="178" fontId="6" fillId="27" borderId="114" xfId="2" applyNumberFormat="1" applyFill="1" applyBorder="1" applyAlignment="1">
      <alignment horizontal="center" vertical="center"/>
    </xf>
    <xf numFmtId="182" fontId="4" fillId="0" borderId="0" xfId="2" applyNumberFormat="1" applyFont="1"/>
    <xf numFmtId="0" fontId="6" fillId="27" borderId="114" xfId="2" applyFill="1" applyBorder="1" applyAlignment="1">
      <alignment horizontal="center" vertical="center"/>
    </xf>
    <xf numFmtId="3" fontId="6" fillId="0" borderId="114" xfId="2" applyNumberFormat="1" applyBorder="1"/>
    <xf numFmtId="170" fontId="6" fillId="27" borderId="114" xfId="2" applyNumberFormat="1" applyFill="1" applyBorder="1" applyAlignment="1">
      <alignment horizontal="center" vertical="center"/>
    </xf>
    <xf numFmtId="3" fontId="6" fillId="27" borderId="114" xfId="2" applyNumberFormat="1" applyFill="1" applyBorder="1" applyAlignment="1">
      <alignment horizontal="center" vertical="center"/>
    </xf>
    <xf numFmtId="0" fontId="6" fillId="0" borderId="114" xfId="2" applyBorder="1" applyAlignment="1">
      <alignment vertical="center"/>
    </xf>
    <xf numFmtId="0" fontId="69" fillId="23" borderId="113" xfId="2" applyFont="1" applyFill="1" applyBorder="1" applyAlignment="1">
      <alignment vertical="center" wrapText="1"/>
    </xf>
    <xf numFmtId="0" fontId="77" fillId="23" borderId="113" xfId="29" applyFont="1" applyFill="1" applyBorder="1" applyAlignment="1">
      <alignment vertical="center"/>
    </xf>
    <xf numFmtId="185" fontId="76" fillId="32" borderId="113" xfId="2" applyNumberFormat="1" applyFont="1" applyFill="1" applyBorder="1" applyAlignment="1">
      <alignment vertical="center" wrapText="1"/>
    </xf>
    <xf numFmtId="0" fontId="75" fillId="27" borderId="113" xfId="2" applyFont="1" applyFill="1" applyBorder="1" applyAlignment="1">
      <alignment vertical="center" wrapText="1"/>
    </xf>
    <xf numFmtId="1" fontId="76" fillId="23" borderId="113" xfId="2" applyNumberFormat="1" applyFont="1" applyFill="1" applyBorder="1" applyAlignment="1">
      <alignment vertical="center" wrapText="1"/>
    </xf>
    <xf numFmtId="170" fontId="6" fillId="0" borderId="114" xfId="2" applyNumberFormat="1" applyBorder="1"/>
    <xf numFmtId="2" fontId="76" fillId="23" borderId="113" xfId="2" applyNumberFormat="1" applyFont="1" applyFill="1" applyBorder="1" applyAlignment="1">
      <alignment vertical="center" wrapText="1"/>
    </xf>
    <xf numFmtId="0" fontId="75" fillId="32" borderId="113" xfId="2" applyFont="1" applyFill="1" applyBorder="1" applyAlignment="1">
      <alignment vertical="center" wrapText="1"/>
    </xf>
    <xf numFmtId="0" fontId="73" fillId="0" borderId="113" xfId="2" applyFont="1" applyFill="1" applyBorder="1" applyAlignment="1">
      <alignment vertical="center" wrapText="1"/>
    </xf>
    <xf numFmtId="1" fontId="69" fillId="32" borderId="113" xfId="2" applyNumberFormat="1" applyFont="1" applyFill="1" applyBorder="1" applyAlignment="1">
      <alignment vertical="center" wrapText="1"/>
    </xf>
    <xf numFmtId="0" fontId="75" fillId="31" borderId="0" xfId="2" applyFont="1" applyFill="1" applyBorder="1" applyAlignment="1">
      <alignment vertical="center" wrapText="1"/>
    </xf>
    <xf numFmtId="1" fontId="69" fillId="0" borderId="0" xfId="2" applyNumberFormat="1" applyFont="1" applyAlignment="1">
      <alignment wrapText="1"/>
    </xf>
    <xf numFmtId="166" fontId="75" fillId="31" borderId="113" xfId="9" applyNumberFormat="1" applyFont="1" applyFill="1" applyBorder="1" applyAlignment="1">
      <alignment vertical="center" wrapText="1"/>
    </xf>
    <xf numFmtId="0" fontId="3" fillId="0" borderId="0" xfId="2" applyFont="1"/>
    <xf numFmtId="178" fontId="3" fillId="0" borderId="0" xfId="2" applyNumberFormat="1" applyFont="1"/>
    <xf numFmtId="178" fontId="6" fillId="0" borderId="0" xfId="2" applyNumberFormat="1"/>
    <xf numFmtId="178" fontId="6" fillId="27" borderId="0" xfId="2" applyNumberFormat="1" applyFill="1" applyAlignment="1">
      <alignment horizontal="center" vertical="center"/>
    </xf>
    <xf numFmtId="1" fontId="75" fillId="23" borderId="113" xfId="2" applyNumberFormat="1" applyFont="1" applyFill="1" applyBorder="1" applyAlignment="1">
      <alignment vertical="center" wrapText="1"/>
    </xf>
    <xf numFmtId="0" fontId="4" fillId="0" borderId="0" xfId="2" applyFont="1" applyAlignment="1">
      <alignment vertical="center"/>
    </xf>
    <xf numFmtId="0" fontId="6" fillId="27" borderId="0" xfId="2" applyFill="1" applyAlignment="1">
      <alignment horizontal="center"/>
    </xf>
    <xf numFmtId="1" fontId="6" fillId="0" borderId="0" xfId="2" applyNumberFormat="1"/>
    <xf numFmtId="1" fontId="6" fillId="27" borderId="0" xfId="2" applyNumberFormat="1" applyFill="1" applyAlignment="1">
      <alignment horizontal="center"/>
    </xf>
    <xf numFmtId="178" fontId="69" fillId="0" borderId="0" xfId="2" applyNumberFormat="1" applyFont="1" applyAlignment="1">
      <alignment wrapText="1"/>
    </xf>
    <xf numFmtId="1" fontId="75" fillId="32" borderId="113" xfId="2" applyNumberFormat="1" applyFont="1" applyFill="1" applyBorder="1" applyAlignment="1">
      <alignment vertical="center" wrapText="1"/>
    </xf>
    <xf numFmtId="178" fontId="75" fillId="23" borderId="113" xfId="2" applyNumberFormat="1" applyFont="1" applyFill="1" applyBorder="1" applyAlignment="1">
      <alignment vertical="center" wrapText="1"/>
    </xf>
    <xf numFmtId="1" fontId="69" fillId="0" borderId="0" xfId="2" applyNumberFormat="1" applyFont="1" applyAlignment="1">
      <alignment vertical="center" wrapText="1"/>
    </xf>
    <xf numFmtId="0" fontId="76" fillId="32" borderId="113" xfId="2" applyFont="1" applyFill="1" applyBorder="1" applyAlignment="1">
      <alignment vertical="center" wrapText="1"/>
    </xf>
    <xf numFmtId="182" fontId="70" fillId="0" borderId="113" xfId="2" applyNumberFormat="1" applyFont="1" applyBorder="1" applyAlignment="1">
      <alignment horizontal="center" wrapText="1"/>
    </xf>
    <xf numFmtId="0" fontId="6" fillId="0" borderId="0" xfId="2" applyAlignment="1">
      <alignment wrapText="1"/>
    </xf>
    <xf numFmtId="186" fontId="76" fillId="32" borderId="113" xfId="2" applyNumberFormat="1" applyFont="1" applyFill="1" applyBorder="1" applyAlignment="1">
      <alignment vertical="center" wrapText="1"/>
    </xf>
    <xf numFmtId="1" fontId="6" fillId="0" borderId="114" xfId="2" applyNumberFormat="1" applyBorder="1" applyAlignment="1">
      <alignment vertical="center"/>
    </xf>
    <xf numFmtId="178" fontId="6" fillId="0" borderId="1" xfId="9" applyNumberFormat="1" applyFont="1" applyBorder="1" applyAlignment="1">
      <alignment vertical="center"/>
    </xf>
    <xf numFmtId="1" fontId="6" fillId="0" borderId="0" xfId="2" applyNumberFormat="1" applyAlignment="1">
      <alignment vertical="center"/>
    </xf>
    <xf numFmtId="166" fontId="0" fillId="0" borderId="0" xfId="9" applyFont="1" applyBorder="1" applyAlignment="1">
      <alignment vertical="center" wrapText="1"/>
    </xf>
    <xf numFmtId="186" fontId="6" fillId="0" borderId="1" xfId="9" applyNumberFormat="1" applyFont="1" applyBorder="1" applyAlignment="1">
      <alignment vertical="center"/>
    </xf>
    <xf numFmtId="1" fontId="6" fillId="0" borderId="0" xfId="2" applyNumberFormat="1" applyBorder="1" applyAlignment="1">
      <alignment vertical="center"/>
    </xf>
    <xf numFmtId="166" fontId="6" fillId="0" borderId="116" xfId="2" applyNumberFormat="1" applyBorder="1"/>
    <xf numFmtId="166" fontId="6" fillId="0" borderId="117" xfId="2" applyNumberFormat="1" applyBorder="1"/>
    <xf numFmtId="4" fontId="6" fillId="0" borderId="0" xfId="2" applyNumberFormat="1"/>
    <xf numFmtId="4" fontId="6" fillId="0" borderId="116" xfId="2" applyNumberFormat="1" applyBorder="1"/>
    <xf numFmtId="166" fontId="6" fillId="0" borderId="118" xfId="2" applyNumberFormat="1" applyBorder="1"/>
    <xf numFmtId="4" fontId="6" fillId="0" borderId="117" xfId="2" applyNumberFormat="1" applyBorder="1"/>
    <xf numFmtId="4" fontId="6" fillId="0" borderId="118" xfId="2" applyNumberFormat="1" applyBorder="1"/>
    <xf numFmtId="0" fontId="3" fillId="33" borderId="1" xfId="0" applyFont="1" applyFill="1" applyBorder="1"/>
    <xf numFmtId="43" fontId="3" fillId="33" borderId="1" xfId="20" applyFont="1" applyFill="1" applyBorder="1"/>
    <xf numFmtId="9" fontId="3" fillId="33" borderId="1" xfId="0" applyNumberFormat="1" applyFont="1" applyFill="1" applyBorder="1"/>
    <xf numFmtId="0" fontId="0" fillId="0" borderId="1" xfId="0" applyBorder="1"/>
    <xf numFmtId="43" fontId="0" fillId="0" borderId="1" xfId="20" applyFont="1" applyBorder="1"/>
    <xf numFmtId="0" fontId="0" fillId="0" borderId="1" xfId="0" applyBorder="1" applyAlignment="1">
      <alignment horizontal="center"/>
    </xf>
    <xf numFmtId="0" fontId="37" fillId="6" borderId="5" xfId="0" applyFont="1" applyFill="1" applyBorder="1" applyAlignment="1" applyProtection="1">
      <alignment horizontal="center" vertical="center"/>
      <protection locked="0"/>
    </xf>
    <xf numFmtId="9" fontId="6" fillId="0" borderId="0" xfId="2" applyNumberFormat="1"/>
    <xf numFmtId="172" fontId="16" fillId="16" borderId="23" xfId="0" applyNumberFormat="1" applyFont="1" applyFill="1" applyBorder="1" applyAlignment="1" applyProtection="1">
      <alignment horizontal="right" vertical="center" indent="1"/>
      <protection locked="0"/>
    </xf>
    <xf numFmtId="0" fontId="16" fillId="0" borderId="0" xfId="0" applyFont="1" applyFill="1" applyBorder="1" applyAlignment="1" applyProtection="1">
      <alignment horizontal="left" vertical="center" indent="1"/>
      <protection locked="0"/>
    </xf>
    <xf numFmtId="14" fontId="16" fillId="0" borderId="0" xfId="0" applyNumberFormat="1" applyFont="1" applyFill="1" applyBorder="1" applyAlignment="1" applyProtection="1">
      <alignment horizontal="right" vertical="center" indent="1"/>
      <protection locked="0"/>
    </xf>
    <xf numFmtId="14" fontId="6" fillId="0" borderId="1" xfId="2" applyNumberFormat="1" applyBorder="1" applyAlignment="1">
      <alignment vertical="center"/>
    </xf>
    <xf numFmtId="43" fontId="6" fillId="0" borderId="1" xfId="20" applyFont="1" applyBorder="1" applyAlignment="1">
      <alignment vertical="center"/>
    </xf>
    <xf numFmtId="0" fontId="6" fillId="0" borderId="73" xfId="2" applyBorder="1" applyAlignment="1">
      <alignment vertical="center" wrapText="1"/>
    </xf>
    <xf numFmtId="3" fontId="6" fillId="0" borderId="2" xfId="2" applyNumberFormat="1" applyBorder="1" applyAlignment="1">
      <alignment vertical="center"/>
    </xf>
    <xf numFmtId="0" fontId="6" fillId="0" borderId="1" xfId="2" applyBorder="1"/>
    <xf numFmtId="178" fontId="0" fillId="0" borderId="0" xfId="0" applyNumberFormat="1"/>
    <xf numFmtId="43" fontId="0" fillId="0" borderId="1" xfId="20" applyNumberFormat="1" applyFont="1" applyBorder="1"/>
    <xf numFmtId="43" fontId="3" fillId="33" borderId="1" xfId="20" applyNumberFormat="1" applyFont="1" applyFill="1" applyBorder="1"/>
    <xf numFmtId="0" fontId="78" fillId="34" borderId="123" xfId="0" applyFont="1" applyFill="1" applyBorder="1" applyAlignment="1">
      <alignment horizontal="center" vertical="center" wrapText="1" readingOrder="1"/>
    </xf>
    <xf numFmtId="0" fontId="78" fillId="34" borderId="124" xfId="0" applyFont="1" applyFill="1" applyBorder="1" applyAlignment="1">
      <alignment horizontal="center" vertical="center" wrapText="1" readingOrder="1"/>
    </xf>
    <xf numFmtId="0" fontId="79" fillId="0" borderId="125" xfId="0" applyFont="1" applyBorder="1" applyAlignment="1">
      <alignment horizontal="left" vertical="top" wrapText="1" readingOrder="1"/>
    </xf>
    <xf numFmtId="0" fontId="80" fillId="0" borderId="126" xfId="0" applyFont="1" applyBorder="1" applyAlignment="1">
      <alignment horizontal="left" vertical="center" wrapText="1" readingOrder="1"/>
    </xf>
    <xf numFmtId="0" fontId="81" fillId="34" borderId="0" xfId="0" applyFont="1" applyFill="1" applyAlignment="1">
      <alignment horizontal="left" vertical="center" wrapText="1" indent="2" readingOrder="1"/>
    </xf>
    <xf numFmtId="0" fontId="81" fillId="34" borderId="0" xfId="0" applyFont="1" applyFill="1" applyAlignment="1">
      <alignment horizontal="center" vertical="center" wrapText="1" readingOrder="1"/>
    </xf>
    <xf numFmtId="0" fontId="81" fillId="34" borderId="0" xfId="0" applyFont="1" applyFill="1" applyAlignment="1">
      <alignment horizontal="left" vertical="center" wrapText="1" readingOrder="1"/>
    </xf>
    <xf numFmtId="0" fontId="82" fillId="0" borderId="129" xfId="0" applyFont="1" applyBorder="1" applyAlignment="1">
      <alignment horizontal="left" vertical="center" wrapText="1" indent="2" readingOrder="1"/>
    </xf>
    <xf numFmtId="4" fontId="82" fillId="0" borderId="129" xfId="0" applyNumberFormat="1" applyFont="1" applyBorder="1" applyAlignment="1">
      <alignment horizontal="left" vertical="center" wrapText="1" indent="2" readingOrder="1"/>
    </xf>
    <xf numFmtId="0" fontId="82" fillId="0" borderId="130" xfId="0" applyFont="1" applyBorder="1" applyAlignment="1">
      <alignment horizontal="left" vertical="center" wrapText="1" indent="2" readingOrder="1"/>
    </xf>
    <xf numFmtId="4" fontId="82" fillId="0" borderId="130" xfId="0" applyNumberFormat="1" applyFont="1" applyBorder="1" applyAlignment="1">
      <alignment horizontal="left" vertical="center" wrapText="1" indent="2" readingOrder="1"/>
    </xf>
    <xf numFmtId="0" fontId="19" fillId="7" borderId="0" xfId="2" applyFont="1" applyFill="1" applyBorder="1" applyAlignment="1">
      <alignment horizontal="left" vertical="center" wrapText="1"/>
    </xf>
    <xf numFmtId="0" fontId="6" fillId="0" borderId="0" xfId="2" applyAlignment="1">
      <alignment horizontal="center"/>
    </xf>
    <xf numFmtId="43" fontId="0" fillId="0" borderId="0" xfId="20" applyFont="1"/>
    <xf numFmtId="43" fontId="69" fillId="0" borderId="0" xfId="20" applyFont="1" applyAlignment="1">
      <alignment wrapText="1"/>
    </xf>
    <xf numFmtId="43" fontId="29" fillId="0" borderId="0" xfId="20" applyFont="1" applyAlignment="1" applyProtection="1">
      <alignment vertical="center"/>
      <protection locked="0"/>
    </xf>
    <xf numFmtId="49" fontId="33" fillId="26" borderId="0" xfId="0" applyNumberFormat="1" applyFont="1" applyFill="1" applyAlignment="1" applyProtection="1">
      <alignment horizontal="right" vertical="center"/>
      <protection locked="0"/>
    </xf>
    <xf numFmtId="4" fontId="33" fillId="26" borderId="0" xfId="0" applyNumberFormat="1" applyFont="1" applyFill="1" applyAlignment="1" applyProtection="1">
      <alignment vertical="center" wrapText="1"/>
      <protection locked="0"/>
    </xf>
    <xf numFmtId="0" fontId="33" fillId="26" borderId="0" xfId="0" applyFont="1" applyFill="1" applyAlignment="1" applyProtection="1">
      <alignment vertical="center" wrapText="1"/>
      <protection locked="0"/>
    </xf>
    <xf numFmtId="0" fontId="33" fillId="26" borderId="0" xfId="0" applyFont="1" applyFill="1" applyAlignment="1" applyProtection="1">
      <alignment horizontal="center" vertical="center" wrapText="1"/>
      <protection locked="0"/>
    </xf>
    <xf numFmtId="169" fontId="33" fillId="26" borderId="0" xfId="20" applyNumberFormat="1" applyFont="1" applyFill="1" applyAlignment="1" applyProtection="1">
      <alignment vertical="center"/>
      <protection locked="0"/>
    </xf>
    <xf numFmtId="0" fontId="33" fillId="26" borderId="0" xfId="0" applyFont="1" applyFill="1" applyAlignment="1" applyProtection="1">
      <alignment vertical="center"/>
      <protection locked="0"/>
    </xf>
    <xf numFmtId="0" fontId="33" fillId="26" borderId="0" xfId="0" applyFont="1" applyFill="1" applyAlignment="1" applyProtection="1">
      <alignment horizontal="center" vertical="center"/>
      <protection locked="0"/>
    </xf>
    <xf numFmtId="0" fontId="19" fillId="26" borderId="0" xfId="0" applyFont="1" applyFill="1" applyAlignment="1" applyProtection="1">
      <alignment horizontal="center" vertical="center"/>
      <protection locked="0"/>
    </xf>
    <xf numFmtId="0" fontId="19" fillId="26" borderId="0" xfId="0" applyFont="1" applyFill="1" applyAlignment="1" applyProtection="1">
      <alignment horizontal="left" vertical="center"/>
      <protection locked="0"/>
    </xf>
    <xf numFmtId="49" fontId="33" fillId="30" borderId="0" xfId="0" applyNumberFormat="1" applyFont="1" applyFill="1" applyAlignment="1" applyProtection="1">
      <alignment horizontal="right" vertical="center"/>
      <protection locked="0"/>
    </xf>
    <xf numFmtId="4" fontId="33" fillId="30" borderId="0" xfId="0" applyNumberFormat="1" applyFont="1" applyFill="1" applyAlignment="1" applyProtection="1">
      <alignment vertical="center" wrapText="1"/>
      <protection locked="0"/>
    </xf>
    <xf numFmtId="0" fontId="33" fillId="30" borderId="0" xfId="0" applyFont="1" applyFill="1" applyAlignment="1" applyProtection="1">
      <alignment vertical="center" wrapText="1"/>
      <protection locked="0"/>
    </xf>
    <xf numFmtId="0" fontId="33" fillId="30" borderId="0" xfId="0" applyFont="1" applyFill="1" applyAlignment="1" applyProtection="1">
      <alignment horizontal="center" vertical="center" wrapText="1"/>
      <protection locked="0"/>
    </xf>
    <xf numFmtId="169" fontId="33" fillId="30" borderId="0" xfId="20" applyNumberFormat="1" applyFont="1" applyFill="1" applyAlignment="1" applyProtection="1">
      <alignment vertical="center"/>
      <protection locked="0"/>
    </xf>
    <xf numFmtId="0" fontId="33" fillId="30" borderId="0" xfId="0" applyFont="1" applyFill="1" applyAlignment="1" applyProtection="1">
      <alignment vertical="center"/>
      <protection locked="0"/>
    </xf>
    <xf numFmtId="0" fontId="33" fillId="30" borderId="0" xfId="0" applyFont="1" applyFill="1" applyAlignment="1" applyProtection="1">
      <alignment horizontal="center" vertical="center"/>
      <protection locked="0"/>
    </xf>
    <xf numFmtId="0" fontId="19" fillId="30" borderId="0" xfId="0" applyFont="1" applyFill="1" applyAlignment="1" applyProtection="1">
      <alignment horizontal="center" vertical="center"/>
      <protection locked="0"/>
    </xf>
    <xf numFmtId="0" fontId="19" fillId="30" borderId="0" xfId="0" applyFont="1" applyFill="1" applyAlignment="1" applyProtection="1">
      <alignment horizontal="left" vertical="center"/>
      <protection locked="0"/>
    </xf>
    <xf numFmtId="49" fontId="33" fillId="37" borderId="0" xfId="0" applyNumberFormat="1" applyFont="1" applyFill="1" applyAlignment="1" applyProtection="1">
      <alignment horizontal="right" vertical="center"/>
      <protection locked="0"/>
    </xf>
    <xf numFmtId="4" fontId="33" fillId="37" borderId="0" xfId="0" applyNumberFormat="1" applyFont="1" applyFill="1" applyAlignment="1" applyProtection="1">
      <alignment vertical="center" wrapText="1"/>
      <protection locked="0"/>
    </xf>
    <xf numFmtId="0" fontId="33" fillId="37" borderId="0" xfId="0" applyFont="1" applyFill="1" applyAlignment="1" applyProtection="1">
      <alignment vertical="center" wrapText="1"/>
      <protection locked="0"/>
    </xf>
    <xf numFmtId="0" fontId="33" fillId="37" borderId="0" xfId="0" applyFont="1" applyFill="1" applyAlignment="1" applyProtection="1">
      <alignment horizontal="center" vertical="center" wrapText="1"/>
      <protection locked="0"/>
    </xf>
    <xf numFmtId="169" fontId="33" fillId="37" borderId="0" xfId="20" applyNumberFormat="1" applyFont="1" applyFill="1" applyAlignment="1" applyProtection="1">
      <alignment vertical="center"/>
      <protection locked="0"/>
    </xf>
    <xf numFmtId="0" fontId="33" fillId="37" borderId="0" xfId="0" applyFont="1" applyFill="1" applyAlignment="1" applyProtection="1">
      <alignment vertical="center"/>
      <protection locked="0"/>
    </xf>
    <xf numFmtId="0" fontId="33" fillId="37" borderId="0" xfId="0" applyFont="1" applyFill="1" applyAlignment="1" applyProtection="1">
      <alignment horizontal="center" vertical="center"/>
      <protection locked="0"/>
    </xf>
    <xf numFmtId="0" fontId="19" fillId="37" borderId="0" xfId="0" applyFont="1" applyFill="1" applyAlignment="1" applyProtection="1">
      <alignment horizontal="center" vertical="center"/>
      <protection locked="0"/>
    </xf>
    <xf numFmtId="0" fontId="19" fillId="37" borderId="0" xfId="0" applyFont="1" applyFill="1" applyAlignment="1" applyProtection="1">
      <alignment horizontal="left" vertical="center"/>
      <protection locked="0"/>
    </xf>
    <xf numFmtId="49" fontId="33" fillId="27" borderId="0" xfId="0" applyNumberFormat="1" applyFont="1" applyFill="1" applyAlignment="1" applyProtection="1">
      <alignment horizontal="right" vertical="center"/>
      <protection locked="0"/>
    </xf>
    <xf numFmtId="4" fontId="33" fillId="27" borderId="0" xfId="0" applyNumberFormat="1" applyFont="1" applyFill="1" applyAlignment="1" applyProtection="1">
      <alignment vertical="center" wrapText="1"/>
      <protection locked="0"/>
    </xf>
    <xf numFmtId="0" fontId="33" fillId="27" borderId="0" xfId="0" applyFont="1" applyFill="1" applyAlignment="1" applyProtection="1">
      <alignment vertical="center" wrapText="1"/>
      <protection locked="0"/>
    </xf>
    <xf numFmtId="0" fontId="33" fillId="27" borderId="0" xfId="0" applyFont="1" applyFill="1" applyAlignment="1" applyProtection="1">
      <alignment horizontal="center" vertical="center" wrapText="1"/>
      <protection locked="0"/>
    </xf>
    <xf numFmtId="169" fontId="33" fillId="27" borderId="0" xfId="20" applyNumberFormat="1" applyFont="1" applyFill="1" applyAlignment="1" applyProtection="1">
      <alignment vertical="center"/>
      <protection locked="0"/>
    </xf>
    <xf numFmtId="0" fontId="33" fillId="27" borderId="0" xfId="0" applyFont="1" applyFill="1" applyAlignment="1" applyProtection="1">
      <alignment vertical="center"/>
      <protection locked="0"/>
    </xf>
    <xf numFmtId="0" fontId="33" fillId="27" borderId="0" xfId="0" applyFont="1" applyFill="1" applyAlignment="1" applyProtection="1">
      <alignment horizontal="center" vertical="center"/>
      <protection locked="0"/>
    </xf>
    <xf numFmtId="0" fontId="19" fillId="27" borderId="0" xfId="0" applyFont="1" applyFill="1" applyAlignment="1" applyProtection="1">
      <alignment horizontal="center" vertical="center"/>
      <protection locked="0"/>
    </xf>
    <xf numFmtId="0" fontId="19" fillId="27" borderId="0" xfId="0" applyFont="1" applyFill="1" applyAlignment="1" applyProtection="1">
      <alignment horizontal="left" vertical="center"/>
      <protection locked="0"/>
    </xf>
    <xf numFmtId="43" fontId="29" fillId="7" borderId="0" xfId="20" applyFont="1" applyFill="1" applyAlignment="1" applyProtection="1">
      <alignment vertical="center"/>
      <protection locked="0"/>
    </xf>
    <xf numFmtId="0" fontId="75" fillId="31" borderId="115" xfId="2" applyFont="1" applyFill="1" applyBorder="1" applyAlignment="1">
      <alignment vertical="center" wrapText="1"/>
    </xf>
    <xf numFmtId="0" fontId="6" fillId="0" borderId="0" xfId="2" applyFill="1"/>
    <xf numFmtId="0" fontId="6" fillId="0" borderId="1" xfId="2" applyFill="1" applyBorder="1"/>
    <xf numFmtId="0" fontId="83" fillId="23" borderId="113" xfId="29" applyFont="1" applyFill="1" applyBorder="1" applyAlignment="1">
      <alignment vertical="center"/>
    </xf>
    <xf numFmtId="0" fontId="27" fillId="23" borderId="113" xfId="2" applyFont="1" applyFill="1" applyBorder="1" applyAlignment="1">
      <alignment vertical="center" wrapText="1"/>
    </xf>
    <xf numFmtId="1" fontId="48" fillId="23" borderId="113" xfId="2" applyNumberFormat="1" applyFont="1" applyFill="1" applyBorder="1" applyAlignment="1">
      <alignment vertical="center" wrapText="1"/>
    </xf>
    <xf numFmtId="178" fontId="48" fillId="23" borderId="113" xfId="2" applyNumberFormat="1" applyFont="1" applyFill="1" applyBorder="1" applyAlignment="1">
      <alignment vertical="center" wrapText="1"/>
    </xf>
    <xf numFmtId="182" fontId="29" fillId="0" borderId="0" xfId="0" applyNumberFormat="1" applyFont="1" applyFill="1" applyAlignment="1" applyProtection="1">
      <alignment vertical="center" wrapText="1"/>
      <protection locked="0"/>
    </xf>
    <xf numFmtId="0" fontId="29" fillId="36" borderId="0" xfId="0" applyFont="1" applyFill="1" applyAlignment="1" applyProtection="1">
      <alignment vertical="center"/>
      <protection locked="0"/>
    </xf>
    <xf numFmtId="49" fontId="29" fillId="36" borderId="0" xfId="0" applyNumberFormat="1" applyFont="1" applyFill="1" applyAlignment="1" applyProtection="1">
      <alignment horizontal="right" vertical="center"/>
      <protection locked="0"/>
    </xf>
    <xf numFmtId="4" fontId="29" fillId="36" borderId="0" xfId="0" applyNumberFormat="1" applyFont="1" applyFill="1" applyAlignment="1" applyProtection="1">
      <alignment vertical="center" wrapText="1"/>
      <protection locked="0"/>
    </xf>
    <xf numFmtId="0" fontId="29" fillId="36" borderId="0" xfId="0" applyFont="1" applyFill="1" applyAlignment="1" applyProtection="1">
      <alignment vertical="center" wrapText="1"/>
      <protection locked="0"/>
    </xf>
    <xf numFmtId="0" fontId="29" fillId="36" borderId="0" xfId="0" applyFont="1" applyFill="1" applyAlignment="1" applyProtection="1">
      <alignment horizontal="center" vertical="center" wrapText="1"/>
      <protection locked="0"/>
    </xf>
    <xf numFmtId="169" fontId="29" fillId="36" borderId="0" xfId="20" applyNumberFormat="1" applyFont="1" applyFill="1" applyAlignment="1" applyProtection="1">
      <alignment vertical="center"/>
      <protection locked="0"/>
    </xf>
    <xf numFmtId="0" fontId="29" fillId="36" borderId="0" xfId="0" applyFont="1" applyFill="1" applyAlignment="1" applyProtection="1">
      <alignment horizontal="center" vertical="center"/>
      <protection locked="0"/>
    </xf>
    <xf numFmtId="0" fontId="8" fillId="36" borderId="0" xfId="0" applyFont="1" applyFill="1" applyAlignment="1" applyProtection="1">
      <alignment horizontal="center" vertical="center"/>
      <protection locked="0"/>
    </xf>
    <xf numFmtId="0" fontId="8" fillId="36" borderId="0" xfId="0" applyFont="1" applyFill="1" applyAlignment="1" applyProtection="1">
      <alignment horizontal="left" vertical="center"/>
      <protection locked="0"/>
    </xf>
    <xf numFmtId="0" fontId="33" fillId="38" borderId="0" xfId="0" applyFont="1" applyFill="1" applyAlignment="1" applyProtection="1">
      <alignment vertical="center"/>
      <protection locked="0"/>
    </xf>
    <xf numFmtId="49" fontId="33" fillId="38" borderId="0" xfId="0" applyNumberFormat="1" applyFont="1" applyFill="1" applyAlignment="1" applyProtection="1">
      <alignment horizontal="right" vertical="center"/>
      <protection locked="0"/>
    </xf>
    <xf numFmtId="4" fontId="33" fillId="38" borderId="0" xfId="0" applyNumberFormat="1" applyFont="1" applyFill="1" applyAlignment="1" applyProtection="1">
      <alignment vertical="center" wrapText="1"/>
      <protection locked="0"/>
    </xf>
    <xf numFmtId="0" fontId="33" fillId="38" borderId="0" xfId="0" applyFont="1" applyFill="1" applyAlignment="1" applyProtection="1">
      <alignment vertical="center" wrapText="1"/>
      <protection locked="0"/>
    </xf>
    <xf numFmtId="0" fontId="33" fillId="38" borderId="0" xfId="0" applyFont="1" applyFill="1" applyAlignment="1" applyProtection="1">
      <alignment horizontal="center" vertical="center" wrapText="1"/>
      <protection locked="0"/>
    </xf>
    <xf numFmtId="169" fontId="33" fillId="38" borderId="0" xfId="20" applyNumberFormat="1" applyFont="1" applyFill="1" applyAlignment="1" applyProtection="1">
      <alignment vertical="center"/>
      <protection locked="0"/>
    </xf>
    <xf numFmtId="0" fontId="33" fillId="38" borderId="0" xfId="0" applyFont="1" applyFill="1" applyAlignment="1" applyProtection="1">
      <alignment horizontal="center" vertical="center"/>
      <protection locked="0"/>
    </xf>
    <xf numFmtId="0" fontId="19" fillId="38" borderId="0" xfId="0" applyFont="1" applyFill="1" applyAlignment="1" applyProtection="1">
      <alignment horizontal="center" vertical="center"/>
      <protection locked="0"/>
    </xf>
    <xf numFmtId="0" fontId="19" fillId="38" borderId="0" xfId="0" applyFont="1" applyFill="1" applyAlignment="1" applyProtection="1">
      <alignment horizontal="left" vertical="center"/>
      <protection locked="0"/>
    </xf>
    <xf numFmtId="4" fontId="29" fillId="0" borderId="0" xfId="0" applyNumberFormat="1" applyFont="1" applyAlignment="1" applyProtection="1">
      <alignment vertical="center"/>
      <protection locked="0"/>
    </xf>
    <xf numFmtId="4" fontId="29" fillId="0" borderId="0" xfId="0" applyNumberFormat="1" applyFont="1" applyFill="1" applyAlignment="1" applyProtection="1">
      <alignment vertical="center" wrapText="1"/>
      <protection locked="0"/>
    </xf>
    <xf numFmtId="169" fontId="29" fillId="0" borderId="0" xfId="20" applyNumberFormat="1" applyFont="1" applyFill="1" applyAlignment="1" applyProtection="1">
      <alignment vertical="center"/>
      <protection locked="0"/>
    </xf>
    <xf numFmtId="43" fontId="33" fillId="37" borderId="0" xfId="0" applyNumberFormat="1" applyFont="1" applyFill="1" applyAlignment="1" applyProtection="1">
      <alignment vertical="center" wrapText="1"/>
      <protection locked="0"/>
    </xf>
    <xf numFmtId="1" fontId="29" fillId="7" borderId="0" xfId="0" applyNumberFormat="1" applyFont="1" applyFill="1" applyAlignment="1" applyProtection="1">
      <alignment vertical="center"/>
      <protection locked="0"/>
    </xf>
    <xf numFmtId="169" fontId="29" fillId="0" borderId="0" xfId="0" applyNumberFormat="1" applyFont="1" applyFill="1" applyAlignment="1" applyProtection="1">
      <alignment vertical="center" wrapText="1"/>
      <protection locked="0"/>
    </xf>
    <xf numFmtId="0" fontId="84" fillId="0" borderId="125" xfId="0" applyFont="1" applyBorder="1" applyAlignment="1">
      <alignment horizontal="left" vertical="top" wrapText="1" readingOrder="1"/>
    </xf>
    <xf numFmtId="0" fontId="84" fillId="0" borderId="123" xfId="0" applyFont="1" applyBorder="1" applyAlignment="1">
      <alignment horizontal="center" vertical="top" wrapText="1" readingOrder="1"/>
    </xf>
    <xf numFmtId="0" fontId="84" fillId="0" borderId="124" xfId="0" applyFont="1" applyBorder="1" applyAlignment="1">
      <alignment horizontal="center" vertical="top" wrapText="1" readingOrder="1"/>
    </xf>
    <xf numFmtId="0" fontId="84" fillId="0" borderId="132" xfId="0" applyFont="1" applyBorder="1" applyAlignment="1">
      <alignment horizontal="left" vertical="top" wrapText="1" readingOrder="1"/>
    </xf>
    <xf numFmtId="0" fontId="84" fillId="0" borderId="133" xfId="0" applyFont="1" applyBorder="1" applyAlignment="1">
      <alignment horizontal="center" vertical="top" wrapText="1" readingOrder="1"/>
    </xf>
    <xf numFmtId="0" fontId="84" fillId="0" borderId="134" xfId="0" applyFont="1" applyBorder="1" applyAlignment="1">
      <alignment horizontal="center" vertical="top" wrapText="1" readingOrder="1"/>
    </xf>
    <xf numFmtId="0" fontId="85" fillId="0" borderId="126" xfId="0" applyFont="1" applyBorder="1" applyAlignment="1">
      <alignment horizontal="left" vertical="center" wrapText="1" readingOrder="1"/>
    </xf>
    <xf numFmtId="0" fontId="86" fillId="35" borderId="127" xfId="0" applyFont="1" applyFill="1" applyBorder="1" applyAlignment="1">
      <alignment horizontal="center" vertical="center" wrapText="1" readingOrder="1"/>
    </xf>
    <xf numFmtId="0" fontId="86" fillId="35" borderId="128" xfId="0" applyFont="1" applyFill="1" applyBorder="1" applyAlignment="1">
      <alignment horizontal="center" vertical="center" wrapText="1" readingOrder="1"/>
    </xf>
    <xf numFmtId="0" fontId="87" fillId="34" borderId="0" xfId="0" applyFont="1" applyFill="1" applyAlignment="1">
      <alignment horizontal="left" vertical="center" wrapText="1" indent="2" readingOrder="1"/>
    </xf>
    <xf numFmtId="0" fontId="87" fillId="34" borderId="0" xfId="0" applyFont="1" applyFill="1" applyAlignment="1">
      <alignment horizontal="center" vertical="center" wrapText="1" readingOrder="1"/>
    </xf>
    <xf numFmtId="0" fontId="85" fillId="0" borderId="129" xfId="0" applyFont="1" applyBorder="1" applyAlignment="1">
      <alignment horizontal="left" vertical="center" wrapText="1" indent="2" readingOrder="1"/>
    </xf>
    <xf numFmtId="4" fontId="85" fillId="0" borderId="129" xfId="0" applyNumberFormat="1" applyFont="1" applyBorder="1" applyAlignment="1">
      <alignment horizontal="left" vertical="center" wrapText="1" indent="2" readingOrder="1"/>
    </xf>
    <xf numFmtId="0" fontId="85" fillId="0" borderId="130" xfId="0" applyFont="1" applyBorder="1" applyAlignment="1">
      <alignment horizontal="left" vertical="center" wrapText="1" indent="2" readingOrder="1"/>
    </xf>
    <xf numFmtId="4" fontId="85" fillId="0" borderId="130" xfId="0" applyNumberFormat="1" applyFont="1" applyBorder="1" applyAlignment="1">
      <alignment horizontal="left" vertical="center" wrapText="1" indent="2" readingOrder="1"/>
    </xf>
    <xf numFmtId="14" fontId="85" fillId="0" borderId="130" xfId="0" applyNumberFormat="1" applyFont="1" applyBorder="1" applyAlignment="1">
      <alignment horizontal="center" vertical="center" wrapText="1" readingOrder="1"/>
    </xf>
    <xf numFmtId="43" fontId="29" fillId="7" borderId="0" xfId="0" applyNumberFormat="1" applyFont="1" applyFill="1" applyAlignment="1" applyProtection="1">
      <alignment vertical="center"/>
      <protection locked="0"/>
    </xf>
    <xf numFmtId="43" fontId="29" fillId="0" borderId="0" xfId="0" applyNumberFormat="1" applyFont="1" applyAlignment="1" applyProtection="1">
      <alignment vertical="center"/>
      <protection locked="0"/>
    </xf>
    <xf numFmtId="2" fontId="79" fillId="0" borderId="123" xfId="20" applyNumberFormat="1" applyFont="1" applyBorder="1" applyAlignment="1">
      <alignment horizontal="center" vertical="top" wrapText="1" readingOrder="1"/>
    </xf>
    <xf numFmtId="2" fontId="79" fillId="0" borderId="124" xfId="20" applyNumberFormat="1" applyFont="1" applyBorder="1" applyAlignment="1">
      <alignment horizontal="center" vertical="top" wrapText="1" readingOrder="1"/>
    </xf>
    <xf numFmtId="2" fontId="78" fillId="35" borderId="127" xfId="20" applyNumberFormat="1" applyFont="1" applyFill="1" applyBorder="1" applyAlignment="1">
      <alignment horizontal="center" vertical="center" wrapText="1" readingOrder="1"/>
    </xf>
    <xf numFmtId="2" fontId="78" fillId="35" borderId="128" xfId="20" applyNumberFormat="1" applyFont="1" applyFill="1" applyBorder="1" applyAlignment="1">
      <alignment horizontal="center" vertical="center" wrapText="1" readingOrder="1"/>
    </xf>
    <xf numFmtId="0" fontId="6" fillId="0" borderId="1" xfId="2" applyFill="1" applyBorder="1" applyAlignment="1">
      <alignment vertical="center"/>
    </xf>
    <xf numFmtId="1" fontId="6" fillId="0" borderId="1" xfId="2" applyNumberFormat="1" applyFill="1" applyBorder="1" applyAlignment="1">
      <alignment vertical="center"/>
    </xf>
    <xf numFmtId="3" fontId="88" fillId="32" borderId="113" xfId="2" applyNumberFormat="1" applyFont="1" applyFill="1" applyBorder="1" applyAlignment="1">
      <alignment vertical="center" wrapText="1"/>
    </xf>
    <xf numFmtId="4" fontId="0" fillId="0" borderId="0" xfId="0" applyNumberFormat="1"/>
    <xf numFmtId="0" fontId="0" fillId="39" borderId="61" xfId="0" applyFill="1" applyBorder="1"/>
    <xf numFmtId="0" fontId="0" fillId="0" borderId="61" xfId="0" applyBorder="1"/>
    <xf numFmtId="4" fontId="0" fillId="0" borderId="61" xfId="0" applyNumberFormat="1" applyBorder="1"/>
    <xf numFmtId="0" fontId="0" fillId="40" borderId="61" xfId="0" applyFill="1" applyBorder="1"/>
    <xf numFmtId="4" fontId="0" fillId="40" borderId="61" xfId="0" applyNumberFormat="1" applyFill="1" applyBorder="1"/>
    <xf numFmtId="0" fontId="58" fillId="0" borderId="61" xfId="0" applyFont="1" applyBorder="1"/>
    <xf numFmtId="0" fontId="11" fillId="0" borderId="0" xfId="0" applyFont="1"/>
    <xf numFmtId="0" fontId="11" fillId="0" borderId="135" xfId="0" applyFont="1" applyBorder="1"/>
    <xf numFmtId="0" fontId="89" fillId="6" borderId="135" xfId="0" applyFont="1" applyFill="1" applyBorder="1" applyAlignment="1" applyProtection="1">
      <alignment horizontal="center" vertical="center"/>
      <protection locked="0"/>
    </xf>
    <xf numFmtId="49" fontId="9" fillId="6" borderId="135" xfId="0" applyNumberFormat="1" applyFont="1" applyFill="1" applyBorder="1" applyAlignment="1" applyProtection="1">
      <alignment horizontal="center" vertical="center"/>
      <protection locked="0"/>
    </xf>
    <xf numFmtId="0" fontId="9" fillId="6" borderId="135" xfId="0" applyFont="1" applyFill="1" applyBorder="1" applyAlignment="1" applyProtection="1">
      <alignment horizontal="center" vertical="center"/>
      <protection locked="0"/>
    </xf>
    <xf numFmtId="0" fontId="89" fillId="6" borderId="135" xfId="0" applyFont="1" applyFill="1" applyBorder="1" applyAlignment="1" applyProtection="1">
      <alignment horizontal="center" vertical="center" wrapText="1"/>
      <protection locked="0"/>
    </xf>
    <xf numFmtId="0" fontId="11" fillId="0" borderId="135" xfId="0" applyFont="1" applyBorder="1" applyAlignment="1">
      <alignment horizontal="center" vertical="center"/>
    </xf>
    <xf numFmtId="0" fontId="91" fillId="0" borderId="135" xfId="0" applyFont="1" applyBorder="1" applyAlignment="1">
      <alignment horizontal="left" vertical="center" wrapText="1" readingOrder="1"/>
    </xf>
    <xf numFmtId="0" fontId="91" fillId="0" borderId="135" xfId="0" applyFont="1" applyBorder="1" applyAlignment="1">
      <alignment horizontal="center" vertical="center" wrapText="1" readingOrder="1"/>
    </xf>
    <xf numFmtId="0" fontId="93" fillId="0" borderId="135" xfId="0" applyFont="1" applyBorder="1" applyAlignment="1">
      <alignment horizontal="center" vertical="center" wrapText="1" readingOrder="1"/>
    </xf>
    <xf numFmtId="3" fontId="11" fillId="42" borderId="135" xfId="0" applyNumberFormat="1" applyFont="1" applyFill="1" applyBorder="1" applyAlignment="1">
      <alignment vertical="center"/>
    </xf>
    <xf numFmtId="3" fontId="11" fillId="32" borderId="135" xfId="0" applyNumberFormat="1" applyFont="1" applyFill="1" applyBorder="1" applyAlignment="1">
      <alignment vertical="center"/>
    </xf>
    <xf numFmtId="3" fontId="11" fillId="0" borderId="135" xfId="0" applyNumberFormat="1" applyFont="1" applyFill="1" applyBorder="1" applyAlignment="1">
      <alignment vertical="center"/>
    </xf>
    <xf numFmtId="3" fontId="11" fillId="23" borderId="135" xfId="0" applyNumberFormat="1" applyFont="1" applyFill="1" applyBorder="1" applyAlignment="1">
      <alignment vertical="center"/>
    </xf>
    <xf numFmtId="3" fontId="11" fillId="19" borderId="135" xfId="0" applyNumberFormat="1" applyFont="1" applyFill="1" applyBorder="1" applyAlignment="1">
      <alignment vertical="center"/>
    </xf>
    <xf numFmtId="3" fontId="11" fillId="0" borderId="135" xfId="0" applyNumberFormat="1" applyFont="1" applyBorder="1" applyAlignment="1">
      <alignment vertical="center"/>
    </xf>
    <xf numFmtId="3" fontId="11" fillId="41" borderId="135" xfId="0" applyNumberFormat="1" applyFont="1" applyFill="1" applyBorder="1" applyAlignment="1">
      <alignment vertical="center"/>
    </xf>
    <xf numFmtId="0" fontId="94" fillId="0" borderId="135" xfId="0" applyFont="1" applyBorder="1" applyAlignment="1">
      <alignment horizontal="center" vertical="center" wrapText="1" readingOrder="1"/>
    </xf>
    <xf numFmtId="0" fontId="90" fillId="0" borderId="135" xfId="0" applyFont="1" applyBorder="1" applyAlignment="1">
      <alignment horizontal="center" vertical="center" wrapText="1"/>
    </xf>
    <xf numFmtId="3" fontId="11" fillId="42" borderId="135" xfId="0" applyNumberFormat="1" applyFont="1" applyFill="1" applyBorder="1"/>
    <xf numFmtId="3" fontId="11" fillId="0" borderId="135" xfId="0" applyNumberFormat="1" applyFont="1" applyBorder="1"/>
    <xf numFmtId="0" fontId="11" fillId="41" borderId="135" xfId="0" applyFont="1" applyFill="1" applyBorder="1"/>
    <xf numFmtId="3" fontId="27" fillId="42" borderId="135" xfId="0" applyNumberFormat="1" applyFont="1" applyFill="1" applyBorder="1" applyAlignment="1">
      <alignment vertical="center"/>
    </xf>
    <xf numFmtId="3" fontId="27" fillId="32" borderId="135" xfId="0" applyNumberFormat="1" applyFont="1" applyFill="1" applyBorder="1" applyAlignment="1">
      <alignment vertical="center"/>
    </xf>
    <xf numFmtId="3" fontId="27" fillId="0" borderId="135" xfId="0" applyNumberFormat="1" applyFont="1" applyFill="1" applyBorder="1" applyAlignment="1">
      <alignment vertical="center"/>
    </xf>
    <xf numFmtId="3" fontId="27" fillId="23" borderId="135" xfId="0" applyNumberFormat="1" applyFont="1" applyFill="1" applyBorder="1" applyAlignment="1">
      <alignment vertical="center"/>
    </xf>
    <xf numFmtId="3" fontId="27" fillId="19" borderId="135" xfId="0" applyNumberFormat="1" applyFont="1" applyFill="1" applyBorder="1" applyAlignment="1">
      <alignment vertical="center"/>
    </xf>
    <xf numFmtId="0" fontId="95" fillId="0" borderId="135" xfId="0" applyFont="1" applyBorder="1" applyAlignment="1">
      <alignment horizontal="center" vertical="center" wrapText="1" readingOrder="1"/>
    </xf>
    <xf numFmtId="0" fontId="82" fillId="0" borderId="135" xfId="0" applyFont="1" applyBorder="1" applyAlignment="1">
      <alignment horizontal="center" vertical="center" wrapText="1" readingOrder="1"/>
    </xf>
    <xf numFmtId="170" fontId="11" fillId="42" borderId="135" xfId="0" applyNumberFormat="1" applyFont="1" applyFill="1" applyBorder="1" applyAlignment="1">
      <alignment horizontal="center" vertical="center"/>
    </xf>
    <xf numFmtId="170" fontId="11" fillId="32" borderId="135" xfId="0" applyNumberFormat="1" applyFont="1" applyFill="1" applyBorder="1" applyAlignment="1">
      <alignment horizontal="center" vertical="center"/>
    </xf>
    <xf numFmtId="170" fontId="11" fillId="0" borderId="135" xfId="0" applyNumberFormat="1" applyFont="1" applyFill="1" applyBorder="1" applyAlignment="1">
      <alignment horizontal="center" vertical="center"/>
    </xf>
    <xf numFmtId="170" fontId="11" fillId="23" borderId="135" xfId="0" applyNumberFormat="1" applyFont="1" applyFill="1" applyBorder="1" applyAlignment="1">
      <alignment horizontal="center" vertical="center"/>
    </xf>
    <xf numFmtId="170" fontId="11" fillId="19" borderId="135" xfId="0" applyNumberFormat="1" applyFont="1" applyFill="1" applyBorder="1" applyAlignment="1">
      <alignment horizontal="center" vertical="center"/>
    </xf>
    <xf numFmtId="170" fontId="11" fillId="0" borderId="135" xfId="0" applyNumberFormat="1" applyFont="1" applyBorder="1" applyAlignment="1">
      <alignment horizontal="center" vertical="center"/>
    </xf>
    <xf numFmtId="3" fontId="11" fillId="41" borderId="135" xfId="0" applyNumberFormat="1" applyFont="1" applyFill="1" applyBorder="1" applyAlignment="1">
      <alignment horizontal="center" vertical="center"/>
    </xf>
    <xf numFmtId="14" fontId="82" fillId="0" borderId="129" xfId="0" applyNumberFormat="1" applyFont="1" applyBorder="1" applyAlignment="1">
      <alignment horizontal="center" vertical="center" wrapText="1" readingOrder="1"/>
    </xf>
    <xf numFmtId="14" fontId="82" fillId="0" borderId="131" xfId="0" applyNumberFormat="1" applyFont="1" applyBorder="1" applyAlignment="1">
      <alignment horizontal="center" vertical="center" wrapText="1" readingOrder="1"/>
    </xf>
    <xf numFmtId="172" fontId="96" fillId="43" borderId="38" xfId="0" applyNumberFormat="1" applyFont="1" applyFill="1" applyBorder="1" applyAlignment="1" applyProtection="1">
      <alignment horizontal="right" vertical="center" indent="1"/>
      <protection locked="0"/>
    </xf>
    <xf numFmtId="9" fontId="6" fillId="0" borderId="0" xfId="2" applyNumberFormat="1" applyAlignment="1">
      <alignment vertical="center"/>
    </xf>
    <xf numFmtId="9" fontId="6" fillId="43" borderId="0" xfId="2" applyNumberFormat="1" applyFill="1" applyAlignment="1">
      <alignment vertical="center"/>
    </xf>
    <xf numFmtId="0" fontId="97" fillId="0" borderId="136" xfId="0" applyFont="1" applyBorder="1" applyAlignment="1">
      <alignment horizontal="left" vertical="center" wrapText="1" readingOrder="1"/>
    </xf>
    <xf numFmtId="49" fontId="33" fillId="0" borderId="0" xfId="0" applyNumberFormat="1" applyFont="1" applyAlignment="1" applyProtection="1">
      <alignment horizontal="right" vertical="center"/>
      <protection locked="0"/>
    </xf>
    <xf numFmtId="0" fontId="33" fillId="0" borderId="0" xfId="0" applyFont="1" applyAlignment="1" applyProtection="1">
      <alignment vertical="center" wrapText="1"/>
      <protection locked="0"/>
    </xf>
    <xf numFmtId="4" fontId="29" fillId="7" borderId="0" xfId="0" applyNumberFormat="1" applyFont="1" applyFill="1" applyAlignment="1" applyProtection="1">
      <alignment vertical="center"/>
      <protection locked="0"/>
    </xf>
    <xf numFmtId="0" fontId="29" fillId="44" borderId="0" xfId="0" applyFont="1" applyFill="1" applyAlignment="1" applyProtection="1">
      <alignment vertical="center"/>
      <protection locked="0"/>
    </xf>
    <xf numFmtId="0" fontId="33" fillId="44" borderId="0" xfId="0" applyFont="1" applyFill="1" applyAlignment="1" applyProtection="1">
      <alignment vertical="center"/>
      <protection locked="0"/>
    </xf>
    <xf numFmtId="0" fontId="29" fillId="44" borderId="0" xfId="0" applyFont="1" applyFill="1" applyAlignment="1" applyProtection="1">
      <alignment horizontal="center" vertical="center"/>
      <protection locked="0"/>
    </xf>
    <xf numFmtId="0" fontId="8" fillId="44" borderId="0" xfId="0" applyFont="1" applyFill="1" applyAlignment="1" applyProtection="1">
      <alignment horizontal="center" vertical="center"/>
      <protection locked="0"/>
    </xf>
    <xf numFmtId="0" fontId="8" fillId="44" borderId="0" xfId="0" applyFont="1" applyFill="1" applyAlignment="1" applyProtection="1">
      <alignment horizontal="left" vertical="center"/>
      <protection locked="0"/>
    </xf>
    <xf numFmtId="4" fontId="29" fillId="44" borderId="0" xfId="0" applyNumberFormat="1" applyFont="1" applyFill="1" applyAlignment="1" applyProtection="1">
      <alignment vertic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33" fillId="0" borderId="0" xfId="0" applyFont="1" applyFill="1" applyAlignment="1" applyProtection="1">
      <alignment vertical="center" wrapText="1"/>
      <protection locked="0"/>
    </xf>
    <xf numFmtId="0" fontId="33" fillId="0" borderId="0" xfId="0" applyFont="1" applyFill="1" applyAlignment="1" applyProtection="1">
      <alignment horizontal="center" vertical="center" wrapText="1"/>
      <protection locked="0"/>
    </xf>
    <xf numFmtId="169" fontId="33" fillId="0" borderId="0" xfId="20" applyNumberFormat="1" applyFont="1" applyAlignment="1" applyProtection="1">
      <alignment vertic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60" fillId="16" borderId="0" xfId="0" applyFont="1" applyFill="1" applyAlignment="1" applyProtection="1">
      <alignment vertical="center"/>
      <protection locked="0"/>
    </xf>
    <xf numFmtId="49" fontId="34" fillId="16" borderId="0" xfId="0" applyNumberFormat="1" applyFont="1" applyFill="1" applyAlignment="1" applyProtection="1">
      <alignment horizontal="right" vertical="center"/>
      <protection locked="0"/>
    </xf>
    <xf numFmtId="0" fontId="60" fillId="16" borderId="0" xfId="0" applyFont="1" applyFill="1" applyAlignment="1" applyProtection="1">
      <alignment vertical="center" wrapText="1"/>
      <protection locked="0"/>
    </xf>
    <xf numFmtId="0" fontId="60" fillId="16" borderId="0" xfId="0" applyFont="1" applyFill="1" applyAlignment="1" applyProtection="1">
      <alignment horizontal="center" vertical="center" wrapText="1"/>
      <protection locked="0"/>
    </xf>
    <xf numFmtId="43" fontId="60" fillId="16" borderId="0" xfId="20" applyFont="1" applyFill="1" applyAlignment="1" applyProtection="1">
      <alignment vertical="center"/>
      <protection locked="0"/>
    </xf>
    <xf numFmtId="169" fontId="60" fillId="16" borderId="0" xfId="20" applyNumberFormat="1" applyFont="1" applyFill="1" applyAlignment="1" applyProtection="1">
      <alignment vertical="center"/>
      <protection locked="0"/>
    </xf>
    <xf numFmtId="0" fontId="60" fillId="16" borderId="0" xfId="0" applyFont="1" applyFill="1" applyAlignment="1" applyProtection="1">
      <alignment horizontal="center" vertical="center"/>
      <protection locked="0"/>
    </xf>
    <xf numFmtId="0" fontId="24" fillId="16" borderId="0" xfId="0" applyFont="1" applyFill="1" applyAlignment="1" applyProtection="1">
      <alignment horizontal="center" vertical="center"/>
      <protection locked="0"/>
    </xf>
    <xf numFmtId="0" fontId="24" fillId="16" borderId="0" xfId="0" applyFont="1" applyFill="1" applyAlignment="1" applyProtection="1">
      <alignment horizontal="left" vertical="center"/>
      <protection locked="0"/>
    </xf>
    <xf numFmtId="0" fontId="60" fillId="0" borderId="0" xfId="0" applyFont="1" applyAlignment="1" applyProtection="1">
      <alignment vertical="center"/>
      <protection locked="0"/>
    </xf>
    <xf numFmtId="49" fontId="34" fillId="0" borderId="0" xfId="0" applyNumberFormat="1" applyFont="1" applyAlignment="1" applyProtection="1">
      <alignment horizontal="right" vertical="center"/>
      <protection locked="0"/>
    </xf>
    <xf numFmtId="0" fontId="60" fillId="0" borderId="0" xfId="0" applyFont="1" applyAlignment="1" applyProtection="1">
      <alignment vertical="center" wrapText="1"/>
      <protection locked="0"/>
    </xf>
    <xf numFmtId="0" fontId="60" fillId="0" borderId="0" xfId="0" applyFont="1" applyFill="1" applyAlignment="1" applyProtection="1">
      <alignment vertical="center" wrapText="1"/>
      <protection locked="0"/>
    </xf>
    <xf numFmtId="0" fontId="60" fillId="0" borderId="0" xfId="0" applyFont="1" applyFill="1" applyAlignment="1" applyProtection="1">
      <alignment horizontal="center" vertical="center" wrapText="1"/>
      <protection locked="0"/>
    </xf>
    <xf numFmtId="169" fontId="60" fillId="0" borderId="0" xfId="20" applyNumberFormat="1" applyFont="1" applyAlignment="1" applyProtection="1">
      <alignment vertical="center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left" vertical="center"/>
      <protection locked="0"/>
    </xf>
    <xf numFmtId="49" fontId="60" fillId="0" borderId="0" xfId="0" applyNumberFormat="1" applyFont="1" applyAlignment="1" applyProtection="1">
      <alignment horizontal="right" vertical="center"/>
      <protection locked="0"/>
    </xf>
    <xf numFmtId="43" fontId="60" fillId="0" borderId="0" xfId="20" applyFont="1" applyAlignment="1" applyProtection="1">
      <alignment vertical="center"/>
      <protection locked="0"/>
    </xf>
    <xf numFmtId="43" fontId="8" fillId="0" borderId="0" xfId="0" applyNumberFormat="1" applyFont="1" applyAlignment="1" applyProtection="1">
      <alignment vertical="center"/>
      <protection locked="0"/>
    </xf>
    <xf numFmtId="172" fontId="0" fillId="0" borderId="0" xfId="0" applyNumberFormat="1" applyProtection="1">
      <protection locked="0"/>
    </xf>
    <xf numFmtId="0" fontId="99" fillId="45" borderId="140" xfId="0" applyFont="1" applyFill="1" applyBorder="1" applyAlignment="1">
      <alignment horizontal="left" wrapText="1" readingOrder="1"/>
    </xf>
    <xf numFmtId="0" fontId="100" fillId="45" borderId="140" xfId="0" applyFont="1" applyFill="1" applyBorder="1" applyAlignment="1">
      <alignment horizontal="left" wrapText="1" readingOrder="1"/>
    </xf>
    <xf numFmtId="0" fontId="101" fillId="0" borderId="144" xfId="0" applyFont="1" applyBorder="1" applyAlignment="1">
      <alignment horizontal="left" wrapText="1" readingOrder="1"/>
    </xf>
    <xf numFmtId="0" fontId="102" fillId="0" borderId="144" xfId="0" applyFont="1" applyBorder="1" applyAlignment="1">
      <alignment horizontal="left" wrapText="1" readingOrder="1"/>
    </xf>
    <xf numFmtId="4" fontId="102" fillId="35" borderId="145" xfId="0" applyNumberFormat="1" applyFont="1" applyFill="1" applyBorder="1" applyAlignment="1">
      <alignment horizontal="right" vertical="center" wrapText="1" readingOrder="1"/>
    </xf>
    <xf numFmtId="4" fontId="102" fillId="46" borderId="145" xfId="0" applyNumberFormat="1" applyFont="1" applyFill="1" applyBorder="1" applyAlignment="1">
      <alignment horizontal="right" vertical="center" wrapText="1" readingOrder="1"/>
    </xf>
    <xf numFmtId="0" fontId="101" fillId="0" borderId="0" xfId="0" applyFont="1" applyAlignment="1">
      <alignment horizontal="left" vertical="center" wrapText="1" readingOrder="1"/>
    </xf>
    <xf numFmtId="0" fontId="0" fillId="0" borderId="0" xfId="0" applyAlignment="1">
      <alignment vertical="center" wrapText="1"/>
    </xf>
    <xf numFmtId="0" fontId="101" fillId="0" borderId="147" xfId="0" applyFont="1" applyBorder="1" applyAlignment="1">
      <alignment horizontal="left" vertical="center" wrapText="1" readingOrder="1"/>
    </xf>
    <xf numFmtId="0" fontId="0" fillId="0" borderId="148" xfId="0" applyBorder="1" applyAlignment="1">
      <alignment vertical="center" wrapText="1"/>
    </xf>
    <xf numFmtId="0" fontId="102" fillId="46" borderId="149" xfId="0" applyFont="1" applyFill="1" applyBorder="1" applyAlignment="1">
      <alignment horizontal="right" vertical="center" wrapText="1" readingOrder="1"/>
    </xf>
    <xf numFmtId="0" fontId="102" fillId="47" borderId="149" xfId="0" applyFont="1" applyFill="1" applyBorder="1" applyAlignment="1">
      <alignment horizontal="right" vertical="center" wrapText="1" readingOrder="1"/>
    </xf>
    <xf numFmtId="0" fontId="102" fillId="48" borderId="149" xfId="0" applyFont="1" applyFill="1" applyBorder="1" applyAlignment="1">
      <alignment horizontal="right" vertical="center" wrapText="1" readingOrder="1"/>
    </xf>
    <xf numFmtId="0" fontId="98" fillId="0" borderId="0" xfId="0" applyFont="1" applyAlignment="1">
      <alignment vertical="center" wrapText="1"/>
    </xf>
    <xf numFmtId="0" fontId="102" fillId="0" borderId="0" xfId="0" applyFont="1" applyAlignment="1">
      <alignment horizontal="left" vertical="center" wrapText="1" readingOrder="1"/>
    </xf>
    <xf numFmtId="0" fontId="102" fillId="0" borderId="147" xfId="0" applyFont="1" applyBorder="1" applyAlignment="1">
      <alignment horizontal="left" vertical="center" wrapText="1" readingOrder="1"/>
    </xf>
    <xf numFmtId="0" fontId="102" fillId="0" borderId="148" xfId="0" applyFont="1" applyBorder="1" applyAlignment="1">
      <alignment horizontal="left" vertical="center" wrapText="1" readingOrder="1"/>
    </xf>
    <xf numFmtId="0" fontId="102" fillId="0" borderId="146" xfId="0" applyFont="1" applyBorder="1" applyAlignment="1">
      <alignment horizontal="left" vertical="center" wrapText="1" readingOrder="1"/>
    </xf>
    <xf numFmtId="0" fontId="102" fillId="46" borderId="152" xfId="0" applyFont="1" applyFill="1" applyBorder="1" applyAlignment="1">
      <alignment horizontal="center" wrapText="1" readingOrder="1"/>
    </xf>
    <xf numFmtId="0" fontId="102" fillId="35" borderId="152" xfId="0" applyFont="1" applyFill="1" applyBorder="1" applyAlignment="1">
      <alignment horizontal="center" wrapText="1" readingOrder="1"/>
    </xf>
    <xf numFmtId="0" fontId="102" fillId="47" borderId="152" xfId="0" applyFont="1" applyFill="1" applyBorder="1" applyAlignment="1">
      <alignment horizontal="center" wrapText="1" readingOrder="1"/>
    </xf>
    <xf numFmtId="0" fontId="102" fillId="48" borderId="152" xfId="0" applyFont="1" applyFill="1" applyBorder="1" applyAlignment="1">
      <alignment horizontal="center" wrapText="1" readingOrder="1"/>
    </xf>
    <xf numFmtId="4" fontId="102" fillId="0" borderId="147" xfId="0" applyNumberFormat="1" applyFont="1" applyBorder="1" applyAlignment="1">
      <alignment horizontal="left" wrapText="1" readingOrder="1"/>
    </xf>
    <xf numFmtId="0" fontId="102" fillId="0" borderId="148" xfId="0" applyFont="1" applyBorder="1" applyAlignment="1">
      <alignment vertical="center" wrapText="1" readingOrder="1"/>
    </xf>
    <xf numFmtId="0" fontId="102" fillId="0" borderId="147" xfId="0" applyFont="1" applyBorder="1" applyAlignment="1">
      <alignment wrapText="1" readingOrder="1"/>
    </xf>
    <xf numFmtId="0" fontId="102" fillId="35" borderId="0" xfId="0" applyFont="1" applyFill="1" applyBorder="1" applyAlignment="1">
      <alignment vertical="center" wrapText="1" readingOrder="1"/>
    </xf>
    <xf numFmtId="4" fontId="102" fillId="47" borderId="145" xfId="0" applyNumberFormat="1" applyFont="1" applyFill="1" applyBorder="1" applyAlignment="1">
      <alignment horizontal="right" vertical="center" wrapText="1" readingOrder="1"/>
    </xf>
    <xf numFmtId="4" fontId="102" fillId="48" borderId="145" xfId="0" applyNumberFormat="1" applyFont="1" applyFill="1" applyBorder="1" applyAlignment="1">
      <alignment horizontal="right" vertical="center" wrapText="1" readingOrder="1"/>
    </xf>
    <xf numFmtId="4" fontId="102" fillId="46" borderId="150" xfId="0" applyNumberFormat="1" applyFont="1" applyFill="1" applyBorder="1" applyAlignment="1">
      <alignment vertical="center" wrapText="1" readingOrder="1"/>
    </xf>
    <xf numFmtId="0" fontId="102" fillId="47" borderId="150" xfId="0" applyFont="1" applyFill="1" applyBorder="1" applyAlignment="1">
      <alignment vertical="center" wrapText="1" readingOrder="1"/>
    </xf>
    <xf numFmtId="0" fontId="102" fillId="48" borderId="150" xfId="0" applyFont="1" applyFill="1" applyBorder="1" applyAlignment="1">
      <alignment vertical="center" wrapText="1" readingOrder="1"/>
    </xf>
    <xf numFmtId="0" fontId="102" fillId="47" borderId="151" xfId="0" applyFont="1" applyFill="1" applyBorder="1" applyAlignment="1">
      <alignment vertical="center" wrapText="1" readingOrder="1"/>
    </xf>
    <xf numFmtId="0" fontId="102" fillId="48" borderId="151" xfId="0" applyFont="1" applyFill="1" applyBorder="1" applyAlignment="1">
      <alignment vertical="center" wrapText="1" readingOrder="1"/>
    </xf>
    <xf numFmtId="0" fontId="102" fillId="46" borderId="150" xfId="0" applyFont="1" applyFill="1" applyBorder="1" applyAlignment="1">
      <alignment vertical="center" wrapText="1" readingOrder="1"/>
    </xf>
    <xf numFmtId="0" fontId="102" fillId="46" borderId="151" xfId="0" applyFont="1" applyFill="1" applyBorder="1" applyAlignment="1">
      <alignment vertical="center" wrapText="1" readingOrder="1"/>
    </xf>
    <xf numFmtId="0" fontId="102" fillId="46" borderId="0" xfId="0" applyFont="1" applyFill="1" applyBorder="1" applyAlignment="1">
      <alignment vertical="center" wrapText="1" readingOrder="1"/>
    </xf>
    <xf numFmtId="0" fontId="102" fillId="47" borderId="0" xfId="0" applyFont="1" applyFill="1" applyBorder="1" applyAlignment="1">
      <alignment vertical="center" wrapText="1" readingOrder="1"/>
    </xf>
    <xf numFmtId="0" fontId="102" fillId="48" borderId="0" xfId="0" applyFont="1" applyFill="1" applyBorder="1" applyAlignment="1">
      <alignment vertical="center" wrapText="1" readingOrder="1"/>
    </xf>
    <xf numFmtId="0" fontId="103" fillId="0" borderId="147" xfId="0" applyFont="1" applyBorder="1" applyAlignment="1">
      <alignment wrapText="1" readingOrder="1"/>
    </xf>
    <xf numFmtId="0" fontId="26" fillId="0" borderId="0" xfId="30"/>
    <xf numFmtId="0" fontId="26" fillId="0" borderId="0" xfId="30" applyProtection="1">
      <protection locked="0"/>
    </xf>
    <xf numFmtId="0" fontId="26" fillId="23" borderId="0" xfId="30" applyFont="1" applyFill="1" applyAlignment="1" applyProtection="1">
      <alignment horizontal="center"/>
      <protection locked="0"/>
    </xf>
    <xf numFmtId="0" fontId="104" fillId="23" borderId="0" xfId="30" applyFont="1" applyFill="1" applyProtection="1">
      <protection locked="0"/>
    </xf>
    <xf numFmtId="0" fontId="26" fillId="23" borderId="0" xfId="30" applyFont="1" applyFill="1" applyProtection="1">
      <protection locked="0"/>
    </xf>
    <xf numFmtId="0" fontId="26" fillId="0" borderId="0" xfId="30" applyAlignment="1" applyProtection="1">
      <alignment horizontal="center" vertical="center"/>
      <protection locked="0"/>
    </xf>
    <xf numFmtId="0" fontId="26" fillId="0" borderId="0" xfId="30" applyAlignment="1" applyProtection="1">
      <alignment horizontal="center" vertical="center" wrapText="1"/>
      <protection locked="0"/>
    </xf>
    <xf numFmtId="0" fontId="105" fillId="44" borderId="0" xfId="30" applyFont="1" applyFill="1" applyAlignment="1">
      <alignment horizontal="center" vertical="center"/>
    </xf>
    <xf numFmtId="0" fontId="105" fillId="44" borderId="0" xfId="30" applyFont="1" applyFill="1" applyAlignment="1">
      <alignment horizontal="center" vertical="center" wrapText="1"/>
    </xf>
    <xf numFmtId="0" fontId="105" fillId="44" borderId="0" xfId="30" applyFont="1" applyFill="1" applyAlignment="1">
      <alignment vertical="center" wrapText="1"/>
    </xf>
    <xf numFmtId="0" fontId="106" fillId="0" borderId="0" xfId="30" applyFont="1"/>
    <xf numFmtId="0" fontId="26" fillId="0" borderId="0" xfId="30" applyAlignment="1">
      <alignment horizontal="center"/>
    </xf>
    <xf numFmtId="0" fontId="26" fillId="16" borderId="0" xfId="30" applyFill="1"/>
    <xf numFmtId="0" fontId="26" fillId="0" borderId="0" xfId="30" applyAlignment="1">
      <alignment wrapText="1"/>
    </xf>
    <xf numFmtId="0" fontId="106" fillId="0" borderId="0" xfId="30" applyFont="1" applyAlignment="1">
      <alignment horizontal="left" vertical="center" wrapText="1"/>
    </xf>
    <xf numFmtId="0" fontId="106" fillId="16" borderId="0" xfId="30" applyFont="1" applyFill="1" applyAlignment="1">
      <alignment horizontal="left" vertical="center" wrapText="1"/>
    </xf>
    <xf numFmtId="0" fontId="26" fillId="0" borderId="0" xfId="30" applyAlignment="1">
      <alignment horizontal="left" vertical="center" wrapText="1"/>
    </xf>
    <xf numFmtId="0" fontId="26" fillId="0" borderId="0" xfId="30" applyAlignment="1" applyProtection="1">
      <alignment wrapText="1"/>
      <protection locked="0"/>
    </xf>
    <xf numFmtId="0" fontId="107" fillId="0" borderId="0" xfId="30" applyFont="1" applyAlignment="1" applyProtection="1">
      <alignment vertical="center" wrapText="1"/>
      <protection locked="0"/>
    </xf>
    <xf numFmtId="0" fontId="26" fillId="0" borderId="0" xfId="30" applyAlignment="1" applyProtection="1">
      <alignment vertical="center" wrapText="1"/>
      <protection locked="0"/>
    </xf>
    <xf numFmtId="172" fontId="16" fillId="16" borderId="38" xfId="0" applyNumberFormat="1" applyFont="1" applyFill="1" applyBorder="1" applyAlignment="1" applyProtection="1">
      <alignment horizontal="right" vertical="center" indent="1"/>
      <protection locked="0"/>
    </xf>
    <xf numFmtId="172" fontId="16" fillId="16" borderId="0" xfId="0" applyNumberFormat="1" applyFont="1" applyFill="1" applyBorder="1" applyAlignment="1" applyProtection="1">
      <alignment horizontal="right" vertical="center" indent="1"/>
      <protection locked="0"/>
    </xf>
    <xf numFmtId="0" fontId="108" fillId="49" borderId="147" xfId="0" applyFont="1" applyFill="1" applyBorder="1" applyAlignment="1">
      <alignment horizontal="center" vertical="center" wrapText="1" readingOrder="1"/>
    </xf>
    <xf numFmtId="0" fontId="109" fillId="0" borderId="0" xfId="0" applyFont="1" applyAlignment="1">
      <alignment horizontal="left" wrapText="1" readingOrder="1"/>
    </xf>
    <xf numFmtId="0" fontId="109" fillId="0" borderId="0" xfId="0" applyFont="1" applyAlignment="1">
      <alignment horizontal="center" vertical="center" wrapText="1" readingOrder="1"/>
    </xf>
    <xf numFmtId="4" fontId="109" fillId="0" borderId="0" xfId="0" applyNumberFormat="1" applyFont="1" applyAlignment="1">
      <alignment horizontal="center" vertical="center" wrapText="1" readingOrder="1"/>
    </xf>
    <xf numFmtId="4" fontId="109" fillId="0" borderId="0" xfId="0" applyNumberFormat="1" applyFont="1" applyAlignment="1">
      <alignment horizontal="left" wrapText="1" readingOrder="1"/>
    </xf>
    <xf numFmtId="0" fontId="25" fillId="21" borderId="0" xfId="0" applyFont="1" applyFill="1" applyAlignment="1">
      <alignment horizontal="center" vertical="center" wrapText="1"/>
    </xf>
    <xf numFmtId="0" fontId="4" fillId="23" borderId="0" xfId="0" applyFont="1" applyFill="1" applyAlignment="1">
      <alignment horizontal="left" vertical="top" wrapText="1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top" wrapText="1"/>
    </xf>
    <xf numFmtId="0" fontId="0" fillId="23" borderId="0" xfId="0" applyFill="1" applyAlignment="1">
      <alignment horizontal="left" vertical="top" wrapText="1"/>
    </xf>
    <xf numFmtId="0" fontId="20" fillId="23" borderId="0" xfId="0" applyFont="1" applyFill="1" applyAlignment="1">
      <alignment horizontal="left"/>
    </xf>
    <xf numFmtId="0" fontId="4" fillId="23" borderId="0" xfId="0" applyFont="1" applyFill="1" applyAlignment="1">
      <alignment horizontal="left"/>
    </xf>
    <xf numFmtId="0" fontId="4" fillId="23" borderId="0" xfId="0" applyFont="1" applyFill="1" applyAlignment="1">
      <alignment horizontal="left" vertical="center"/>
    </xf>
    <xf numFmtId="0" fontId="0" fillId="23" borderId="0" xfId="0" applyFill="1" applyAlignment="1">
      <alignment horizontal="left"/>
    </xf>
    <xf numFmtId="0" fontId="56" fillId="23" borderId="0" xfId="0" applyFont="1" applyFill="1" applyAlignment="1">
      <alignment horizontal="left"/>
    </xf>
    <xf numFmtId="0" fontId="0" fillId="23" borderId="0" xfId="0" applyFill="1" applyAlignment="1">
      <alignment horizontal="left" vertical="center" wrapText="1"/>
    </xf>
    <xf numFmtId="0" fontId="0" fillId="23" borderId="0" xfId="0" applyFill="1" applyAlignment="1">
      <alignment horizontal="left" wrapText="1"/>
    </xf>
    <xf numFmtId="0" fontId="0" fillId="12" borderId="0" xfId="0" applyFill="1" applyAlignment="1">
      <alignment horizontal="left" vertical="center" wrapText="1"/>
    </xf>
    <xf numFmtId="0" fontId="3" fillId="7" borderId="0" xfId="0" applyFont="1" applyFill="1" applyBorder="1" applyAlignment="1" applyProtection="1">
      <alignment horizontal="center" vertical="center" wrapText="1"/>
      <protection locked="0"/>
    </xf>
    <xf numFmtId="14" fontId="20" fillId="8" borderId="8" xfId="0" applyNumberFormat="1" applyFont="1" applyFill="1" applyBorder="1" applyAlignment="1" applyProtection="1">
      <alignment horizontal="center"/>
      <protection locked="0"/>
    </xf>
    <xf numFmtId="14" fontId="20" fillId="8" borderId="9" xfId="0" applyNumberFormat="1" applyFont="1" applyFill="1" applyBorder="1" applyAlignment="1" applyProtection="1">
      <alignment horizontal="center"/>
      <protection locked="0"/>
    </xf>
    <xf numFmtId="14" fontId="20" fillId="8" borderId="10" xfId="0" applyNumberFormat="1" applyFont="1" applyFill="1" applyBorder="1" applyAlignment="1" applyProtection="1">
      <alignment horizontal="center"/>
      <protection locked="0"/>
    </xf>
    <xf numFmtId="0" fontId="25" fillId="6" borderId="0" xfId="0" applyFont="1" applyFill="1" applyBorder="1" applyAlignment="1" applyProtection="1">
      <alignment horizontal="center" vertical="center"/>
    </xf>
    <xf numFmtId="0" fontId="25" fillId="12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 wrapText="1"/>
    </xf>
    <xf numFmtId="14" fontId="20" fillId="8" borderId="16" xfId="0" applyNumberFormat="1" applyFont="1" applyFill="1" applyBorder="1" applyAlignment="1" applyProtection="1">
      <alignment horizontal="center"/>
      <protection locked="0"/>
    </xf>
    <xf numFmtId="0" fontId="11" fillId="7" borderId="39" xfId="0" applyFont="1" applyFill="1" applyBorder="1" applyAlignment="1" applyProtection="1">
      <alignment horizontal="left" vertical="center" wrapText="1"/>
    </xf>
    <xf numFmtId="0" fontId="0" fillId="7" borderId="39" xfId="0" applyFill="1" applyBorder="1" applyAlignment="1" applyProtection="1">
      <alignment horizontal="center" vertical="center" wrapText="1"/>
      <protection locked="0"/>
    </xf>
    <xf numFmtId="14" fontId="11" fillId="7" borderId="39" xfId="0" applyNumberFormat="1" applyFont="1" applyFill="1" applyBorder="1" applyAlignment="1" applyProtection="1">
      <alignment horizontal="center" vertical="center" wrapText="1"/>
    </xf>
    <xf numFmtId="0" fontId="2" fillId="19" borderId="8" xfId="0" applyFont="1" applyFill="1" applyBorder="1" applyAlignment="1" applyProtection="1">
      <alignment horizontal="center" vertical="center"/>
    </xf>
    <xf numFmtId="0" fontId="2" fillId="19" borderId="9" xfId="0" applyFont="1" applyFill="1" applyBorder="1" applyAlignment="1" applyProtection="1">
      <alignment horizontal="center" vertical="center"/>
    </xf>
    <xf numFmtId="0" fontId="2" fillId="19" borderId="10" xfId="0" applyFont="1" applyFill="1" applyBorder="1" applyAlignment="1" applyProtection="1">
      <alignment horizontal="center" vertical="center"/>
    </xf>
    <xf numFmtId="0" fontId="11" fillId="7" borderId="39" xfId="0" applyFont="1" applyFill="1" applyBorder="1" applyAlignment="1" applyProtection="1">
      <alignment horizontal="center" vertical="center" wrapText="1"/>
      <protection locked="0"/>
    </xf>
    <xf numFmtId="0" fontId="0" fillId="7" borderId="45" xfId="0" applyFill="1" applyBorder="1" applyAlignment="1" applyProtection="1">
      <alignment horizontal="center"/>
      <protection locked="0"/>
    </xf>
    <xf numFmtId="0" fontId="0" fillId="7" borderId="46" xfId="0" applyFill="1" applyBorder="1" applyAlignment="1" applyProtection="1">
      <alignment horizontal="center"/>
      <protection locked="0"/>
    </xf>
    <xf numFmtId="0" fontId="0" fillId="7" borderId="14" xfId="0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 vertical="center"/>
    </xf>
    <xf numFmtId="0" fontId="2" fillId="4" borderId="9" xfId="0" applyFont="1" applyFill="1" applyBorder="1" applyAlignment="1" applyProtection="1">
      <alignment horizontal="center" vertical="center"/>
    </xf>
    <xf numFmtId="0" fontId="2" fillId="4" borderId="10" xfId="0" applyFont="1" applyFill="1" applyBorder="1" applyAlignment="1" applyProtection="1">
      <alignment horizontal="center" vertical="center"/>
    </xf>
    <xf numFmtId="0" fontId="11" fillId="7" borderId="40" xfId="0" applyFont="1" applyFill="1" applyBorder="1" applyAlignment="1" applyProtection="1">
      <alignment horizontal="left" vertical="center" wrapText="1"/>
    </xf>
    <xf numFmtId="0" fontId="11" fillId="7" borderId="41" xfId="0" applyFont="1" applyFill="1" applyBorder="1" applyAlignment="1" applyProtection="1">
      <alignment horizontal="left" vertical="center" wrapText="1"/>
    </xf>
    <xf numFmtId="0" fontId="11" fillId="7" borderId="42" xfId="0" applyFont="1" applyFill="1" applyBorder="1" applyAlignment="1" applyProtection="1">
      <alignment horizontal="left" vertical="center" wrapText="1"/>
    </xf>
    <xf numFmtId="0" fontId="11" fillId="7" borderId="40" xfId="0" applyFont="1" applyFill="1" applyBorder="1" applyAlignment="1" applyProtection="1">
      <alignment horizontal="center" vertical="center" wrapText="1"/>
      <protection locked="0"/>
    </xf>
    <xf numFmtId="0" fontId="11" fillId="7" borderId="41" xfId="0" applyFont="1" applyFill="1" applyBorder="1" applyAlignment="1" applyProtection="1">
      <alignment horizontal="center" vertical="center" wrapText="1"/>
      <protection locked="0"/>
    </xf>
    <xf numFmtId="0" fontId="11" fillId="7" borderId="42" xfId="0" applyFont="1" applyFill="1" applyBorder="1" applyAlignment="1" applyProtection="1">
      <alignment horizontal="center" vertical="center" wrapText="1"/>
      <protection locked="0"/>
    </xf>
    <xf numFmtId="0" fontId="2" fillId="4" borderId="44" xfId="0" applyFont="1" applyFill="1" applyBorder="1" applyAlignment="1" applyProtection="1">
      <alignment horizontal="center" vertical="center"/>
    </xf>
    <xf numFmtId="0" fontId="2" fillId="4" borderId="43" xfId="0" applyFont="1" applyFill="1" applyBorder="1" applyAlignment="1" applyProtection="1">
      <alignment horizontal="center" vertical="center"/>
    </xf>
    <xf numFmtId="0" fontId="60" fillId="7" borderId="0" xfId="2" applyFont="1" applyFill="1" applyAlignment="1" applyProtection="1">
      <alignment horizontal="center" vertical="center"/>
    </xf>
    <xf numFmtId="0" fontId="39" fillId="7" borderId="0" xfId="2" applyFont="1" applyFill="1" applyAlignment="1" applyProtection="1">
      <alignment horizontal="center" vertical="center"/>
    </xf>
    <xf numFmtId="0" fontId="40" fillId="7" borderId="0" xfId="2" applyFont="1" applyFill="1" applyAlignment="1" applyProtection="1">
      <alignment horizontal="center" vertical="center"/>
    </xf>
    <xf numFmtId="0" fontId="9" fillId="6" borderId="15" xfId="0" applyFont="1" applyFill="1" applyBorder="1" applyAlignment="1" applyProtection="1">
      <alignment horizontal="center" vertical="center"/>
    </xf>
    <xf numFmtId="0" fontId="9" fillId="6" borderId="31" xfId="0" applyFont="1" applyFill="1" applyBorder="1" applyAlignment="1" applyProtection="1">
      <alignment horizontal="center" vertical="center"/>
    </xf>
    <xf numFmtId="0" fontId="9" fillId="6" borderId="32" xfId="0" applyFont="1" applyFill="1" applyBorder="1" applyAlignment="1" applyProtection="1">
      <alignment horizontal="center" vertical="center"/>
    </xf>
    <xf numFmtId="0" fontId="9" fillId="6" borderId="33" xfId="0" applyFont="1" applyFill="1" applyBorder="1" applyAlignment="1" applyProtection="1">
      <alignment horizontal="center" vertical="center"/>
    </xf>
    <xf numFmtId="14" fontId="82" fillId="0" borderId="0" xfId="0" applyNumberFormat="1" applyFont="1" applyBorder="1" applyAlignment="1">
      <alignment horizontal="center" vertical="center" wrapText="1" readingOrder="1"/>
    </xf>
    <xf numFmtId="14" fontId="82" fillId="0" borderId="129" xfId="0" applyNumberFormat="1" applyFont="1" applyBorder="1" applyAlignment="1">
      <alignment horizontal="center" vertical="center" wrapText="1" readingOrder="1"/>
    </xf>
    <xf numFmtId="0" fontId="78" fillId="34" borderId="120" xfId="0" applyFont="1" applyFill="1" applyBorder="1" applyAlignment="1">
      <alignment horizontal="center" vertical="center" wrapText="1" readingOrder="1"/>
    </xf>
    <xf numFmtId="0" fontId="78" fillId="34" borderId="119" xfId="0" applyFont="1" applyFill="1" applyBorder="1" applyAlignment="1">
      <alignment horizontal="center" vertical="center" wrapText="1" readingOrder="1"/>
    </xf>
    <xf numFmtId="0" fontId="78" fillId="34" borderId="121" xfId="0" applyFont="1" applyFill="1" applyBorder="1" applyAlignment="1">
      <alignment horizontal="center" vertical="center" wrapText="1" readingOrder="1"/>
    </xf>
    <xf numFmtId="0" fontId="78" fillId="34" borderId="122" xfId="0" applyFont="1" applyFill="1" applyBorder="1" applyAlignment="1">
      <alignment horizontal="center" vertical="center" wrapText="1" readingOrder="1"/>
    </xf>
    <xf numFmtId="0" fontId="3" fillId="3" borderId="50" xfId="2" applyFont="1" applyFill="1" applyBorder="1" applyAlignment="1">
      <alignment horizontal="center" vertical="center"/>
    </xf>
    <xf numFmtId="0" fontId="3" fillId="3" borderId="63" xfId="2" applyFont="1" applyFill="1" applyBorder="1" applyAlignment="1">
      <alignment horizontal="center" vertical="center"/>
    </xf>
    <xf numFmtId="0" fontId="3" fillId="3" borderId="49" xfId="2" applyFont="1" applyFill="1" applyBorder="1" applyAlignment="1">
      <alignment horizontal="center" vertical="center"/>
    </xf>
    <xf numFmtId="0" fontId="3" fillId="3" borderId="62" xfId="2" applyFont="1" applyFill="1" applyBorder="1" applyAlignment="1">
      <alignment horizontal="center" vertical="center"/>
    </xf>
    <xf numFmtId="0" fontId="3" fillId="3" borderId="52" xfId="2" applyFont="1" applyFill="1" applyBorder="1" applyAlignment="1">
      <alignment horizontal="center" vertical="center"/>
    </xf>
    <xf numFmtId="0" fontId="1" fillId="3" borderId="53" xfId="2" applyFont="1" applyFill="1" applyBorder="1" applyAlignment="1">
      <alignment horizontal="center" vertical="center" wrapText="1"/>
    </xf>
    <xf numFmtId="0" fontId="1" fillId="3" borderId="64" xfId="2" applyFont="1" applyFill="1" applyBorder="1" applyAlignment="1">
      <alignment horizontal="center" vertical="center" wrapText="1"/>
    </xf>
    <xf numFmtId="0" fontId="1" fillId="3" borderId="54" xfId="2" applyFont="1" applyFill="1" applyBorder="1" applyAlignment="1">
      <alignment horizontal="center" vertical="center"/>
    </xf>
    <xf numFmtId="0" fontId="1" fillId="3" borderId="55" xfId="2" applyFont="1" applyFill="1" applyBorder="1" applyAlignment="1">
      <alignment horizontal="center" vertical="center"/>
    </xf>
    <xf numFmtId="0" fontId="1" fillId="3" borderId="65" xfId="2" applyFont="1" applyFill="1" applyBorder="1" applyAlignment="1">
      <alignment horizontal="center" vertical="center"/>
    </xf>
    <xf numFmtId="0" fontId="6" fillId="23" borderId="94" xfId="2" applyFill="1" applyBorder="1" applyAlignment="1">
      <alignment horizontal="center" vertical="center" wrapText="1"/>
    </xf>
    <xf numFmtId="0" fontId="6" fillId="23" borderId="95" xfId="2" applyFill="1" applyBorder="1" applyAlignment="1">
      <alignment horizontal="center" vertical="center" wrapText="1"/>
    </xf>
    <xf numFmtId="0" fontId="6" fillId="23" borderId="93" xfId="2" applyFill="1" applyBorder="1" applyAlignment="1">
      <alignment horizontal="center" vertical="center" wrapText="1"/>
    </xf>
    <xf numFmtId="0" fontId="6" fillId="23" borderId="96" xfId="2" applyFill="1" applyBorder="1" applyAlignment="1">
      <alignment horizontal="center" vertical="center" wrapText="1"/>
    </xf>
    <xf numFmtId="0" fontId="6" fillId="3" borderId="56" xfId="2" applyFill="1" applyBorder="1" applyAlignment="1">
      <alignment horizontal="center"/>
    </xf>
    <xf numFmtId="0" fontId="6" fillId="3" borderId="57" xfId="2" applyFill="1" applyBorder="1" applyAlignment="1">
      <alignment horizontal="center"/>
    </xf>
    <xf numFmtId="0" fontId="6" fillId="3" borderId="58" xfId="2" applyFill="1" applyBorder="1" applyAlignment="1">
      <alignment horizontal="center"/>
    </xf>
    <xf numFmtId="0" fontId="6" fillId="3" borderId="59" xfId="2" applyFill="1" applyBorder="1" applyAlignment="1">
      <alignment horizontal="center"/>
    </xf>
    <xf numFmtId="0" fontId="6" fillId="3" borderId="60" xfId="2" applyFill="1" applyBorder="1" applyAlignment="1">
      <alignment horizontal="center"/>
    </xf>
    <xf numFmtId="0" fontId="6" fillId="23" borderId="62" xfId="2" applyFill="1" applyBorder="1" applyAlignment="1">
      <alignment horizontal="center" vertical="center"/>
    </xf>
    <xf numFmtId="0" fontId="6" fillId="23" borderId="74" xfId="2" applyFill="1" applyBorder="1" applyAlignment="1">
      <alignment horizontal="center" vertical="center"/>
    </xf>
    <xf numFmtId="0" fontId="6" fillId="23" borderId="68" xfId="2" applyFill="1" applyBorder="1" applyAlignment="1">
      <alignment horizontal="center" vertical="center" wrapText="1"/>
    </xf>
    <xf numFmtId="0" fontId="6" fillId="23" borderId="75" xfId="2" applyFill="1" applyBorder="1" applyAlignment="1">
      <alignment horizontal="center" vertical="center" wrapText="1"/>
    </xf>
    <xf numFmtId="0" fontId="1" fillId="23" borderId="111" xfId="2" applyFont="1" applyFill="1" applyBorder="1" applyAlignment="1">
      <alignment horizontal="center" vertical="center"/>
    </xf>
    <xf numFmtId="0" fontId="1" fillId="23" borderId="112" xfId="2" applyFont="1" applyFill="1" applyBorder="1" applyAlignment="1">
      <alignment horizontal="center" vertical="center"/>
    </xf>
    <xf numFmtId="0" fontId="1" fillId="23" borderId="71" xfId="2" applyFont="1" applyFill="1" applyBorder="1" applyAlignment="1">
      <alignment horizontal="center" vertical="center" wrapText="1"/>
    </xf>
    <xf numFmtId="0" fontId="1" fillId="23" borderId="76" xfId="2" applyFont="1" applyFill="1" applyBorder="1" applyAlignment="1">
      <alignment horizontal="center" vertical="center" wrapText="1"/>
    </xf>
    <xf numFmtId="0" fontId="1" fillId="23" borderId="70" xfId="2" applyFont="1" applyFill="1" applyBorder="1" applyAlignment="1">
      <alignment horizontal="center" vertical="center"/>
    </xf>
    <xf numFmtId="0" fontId="1" fillId="23" borderId="53" xfId="2" applyFont="1" applyFill="1" applyBorder="1" applyAlignment="1">
      <alignment horizontal="center" vertical="center"/>
    </xf>
    <xf numFmtId="49" fontId="32" fillId="6" borderId="0" xfId="0" applyNumberFormat="1" applyFont="1" applyFill="1" applyBorder="1" applyAlignment="1" applyProtection="1">
      <alignment horizontal="center" vertical="center"/>
      <protection locked="0"/>
    </xf>
    <xf numFmtId="49" fontId="32" fillId="6" borderId="36" xfId="0" applyNumberFormat="1" applyFont="1" applyFill="1" applyBorder="1" applyAlignment="1" applyProtection="1">
      <alignment horizontal="center" vertical="center"/>
      <protection locked="0"/>
    </xf>
    <xf numFmtId="0" fontId="37" fillId="6" borderId="15" xfId="0" applyFont="1" applyFill="1" applyBorder="1" applyAlignment="1" applyProtection="1">
      <alignment horizontal="center" vertical="center"/>
      <protection locked="0"/>
    </xf>
    <xf numFmtId="0" fontId="37" fillId="6" borderId="31" xfId="0" applyFont="1" applyFill="1" applyBorder="1" applyAlignment="1" applyProtection="1">
      <alignment horizontal="center" vertical="center"/>
      <protection locked="0"/>
    </xf>
    <xf numFmtId="0" fontId="32" fillId="6" borderId="34" xfId="0" applyFont="1" applyFill="1" applyBorder="1" applyAlignment="1" applyProtection="1">
      <alignment horizontal="center" vertical="center"/>
      <protection locked="0"/>
    </xf>
    <xf numFmtId="0" fontId="32" fillId="6" borderId="35" xfId="0" applyFont="1" applyFill="1" applyBorder="1" applyAlignment="1" applyProtection="1">
      <alignment horizontal="center" vertical="center"/>
      <protection locked="0"/>
    </xf>
    <xf numFmtId="0" fontId="32" fillId="6" borderId="0" xfId="0" applyFont="1" applyFill="1" applyBorder="1" applyAlignment="1" applyProtection="1">
      <alignment horizontal="center" vertical="center"/>
      <protection locked="0"/>
    </xf>
    <xf numFmtId="0" fontId="32" fillId="6" borderId="36" xfId="0" applyFont="1" applyFill="1" applyBorder="1" applyAlignment="1" applyProtection="1">
      <alignment horizontal="center" vertical="center"/>
      <protection locked="0"/>
    </xf>
    <xf numFmtId="0" fontId="32" fillId="6" borderId="37" xfId="0" applyFont="1" applyFill="1" applyBorder="1" applyAlignment="1" applyProtection="1">
      <alignment horizontal="center" vertical="center"/>
      <protection locked="0"/>
    </xf>
    <xf numFmtId="0" fontId="37" fillId="6" borderId="5" xfId="0" applyFont="1" applyFill="1" applyBorder="1" applyAlignment="1" applyProtection="1">
      <alignment horizontal="center" vertical="center"/>
      <protection locked="0"/>
    </xf>
    <xf numFmtId="0" fontId="91" fillId="0" borderId="137" xfId="0" applyFont="1" applyBorder="1" applyAlignment="1">
      <alignment horizontal="center" vertical="center" wrapText="1" readingOrder="1"/>
    </xf>
    <xf numFmtId="0" fontId="91" fillId="0" borderId="139" xfId="0" applyFont="1" applyBorder="1" applyAlignment="1">
      <alignment horizontal="center" vertical="center" wrapText="1" readingOrder="1"/>
    </xf>
    <xf numFmtId="0" fontId="91" fillId="0" borderId="138" xfId="0" applyFont="1" applyBorder="1" applyAlignment="1">
      <alignment horizontal="center" vertical="center" wrapText="1" readingOrder="1"/>
    </xf>
    <xf numFmtId="0" fontId="6" fillId="0" borderId="0" xfId="2" applyBorder="1" applyAlignment="1">
      <alignment horizontal="left" vertical="center" wrapText="1"/>
    </xf>
    <xf numFmtId="0" fontId="66" fillId="21" borderId="0" xfId="4" applyFont="1" applyFill="1" applyBorder="1" applyAlignment="1">
      <alignment horizontal="center" vertical="center" wrapText="1"/>
    </xf>
    <xf numFmtId="0" fontId="19" fillId="7" borderId="107" xfId="2" applyFont="1" applyFill="1" applyBorder="1" applyAlignment="1">
      <alignment horizontal="left" vertical="center" wrapText="1"/>
    </xf>
    <xf numFmtId="0" fontId="19" fillId="7" borderId="0" xfId="2" applyFont="1" applyFill="1" applyBorder="1" applyAlignment="1">
      <alignment horizontal="left" vertical="center" wrapText="1"/>
    </xf>
    <xf numFmtId="0" fontId="6" fillId="0" borderId="0" xfId="2" applyAlignment="1">
      <alignment horizontal="center"/>
    </xf>
    <xf numFmtId="0" fontId="6" fillId="0" borderId="1" xfId="2" applyBorder="1" applyAlignment="1">
      <alignment horizontal="center" vertical="center" wrapText="1"/>
    </xf>
    <xf numFmtId="182" fontId="6" fillId="0" borderId="1" xfId="2" applyNumberFormat="1" applyBorder="1" applyAlignment="1">
      <alignment horizontal="center" vertical="center"/>
    </xf>
    <xf numFmtId="0" fontId="6" fillId="0" borderId="0" xfId="2" applyBorder="1" applyAlignment="1">
      <alignment horizontal="left" vertical="center"/>
    </xf>
    <xf numFmtId="0" fontId="32" fillId="21" borderId="110" xfId="2" applyFont="1" applyFill="1" applyBorder="1" applyAlignment="1">
      <alignment horizontal="center" vertical="center" wrapText="1"/>
    </xf>
    <xf numFmtId="0" fontId="32" fillId="21" borderId="72" xfId="2" applyFont="1" applyFill="1" applyBorder="1" applyAlignment="1">
      <alignment horizontal="center" vertical="center" wrapText="1"/>
    </xf>
    <xf numFmtId="14" fontId="85" fillId="0" borderId="0" xfId="0" applyNumberFormat="1" applyFont="1" applyAlignment="1">
      <alignment horizontal="center" vertical="center" wrapText="1" readingOrder="1"/>
    </xf>
    <xf numFmtId="14" fontId="85" fillId="0" borderId="129" xfId="0" applyNumberFormat="1" applyFont="1" applyBorder="1" applyAlignment="1">
      <alignment horizontal="center" vertical="center" wrapText="1" readingOrder="1"/>
    </xf>
    <xf numFmtId="14" fontId="85" fillId="0" borderId="131" xfId="0" applyNumberFormat="1" applyFont="1" applyBorder="1" applyAlignment="1">
      <alignment horizontal="center" vertical="center" wrapText="1" readingOrder="1"/>
    </xf>
    <xf numFmtId="0" fontId="99" fillId="45" borderId="141" xfId="0" applyFont="1" applyFill="1" applyBorder="1" applyAlignment="1">
      <alignment horizontal="center" wrapText="1" readingOrder="1"/>
    </xf>
    <xf numFmtId="0" fontId="99" fillId="45" borderId="142" xfId="0" applyFont="1" applyFill="1" applyBorder="1" applyAlignment="1">
      <alignment horizontal="center" wrapText="1" readingOrder="1"/>
    </xf>
    <xf numFmtId="0" fontId="102" fillId="0" borderId="147" xfId="0" applyFont="1" applyBorder="1" applyAlignment="1">
      <alignment horizontal="left" vertical="center" wrapText="1" readingOrder="1"/>
    </xf>
    <xf numFmtId="0" fontId="102" fillId="0" borderId="0" xfId="0" applyFont="1" applyBorder="1" applyAlignment="1">
      <alignment horizontal="left" vertical="center" wrapText="1" readingOrder="1"/>
    </xf>
    <xf numFmtId="0" fontId="99" fillId="45" borderId="143" xfId="0" applyFont="1" applyFill="1" applyBorder="1" applyAlignment="1">
      <alignment horizontal="center" wrapText="1" readingOrder="1"/>
    </xf>
    <xf numFmtId="0" fontId="108" fillId="49" borderId="147" xfId="0" applyFont="1" applyFill="1" applyBorder="1" applyAlignment="1">
      <alignment horizontal="left" vertical="center" wrapText="1" readingOrder="1"/>
    </xf>
    <xf numFmtId="0" fontId="108" fillId="49" borderId="0" xfId="0" applyFont="1" applyFill="1" applyBorder="1" applyAlignment="1">
      <alignment horizontal="left" vertical="center" wrapText="1" readingOrder="1"/>
    </xf>
    <xf numFmtId="0" fontId="108" fillId="49" borderId="146" xfId="0" applyFont="1" applyFill="1" applyBorder="1" applyAlignment="1">
      <alignment horizontal="left" vertical="center" wrapText="1" readingOrder="1"/>
    </xf>
    <xf numFmtId="0" fontId="108" fillId="49" borderId="146" xfId="0" applyFont="1" applyFill="1" applyBorder="1" applyAlignment="1">
      <alignment horizontal="right" vertical="center" wrapText="1" readingOrder="1"/>
    </xf>
  </cellXfs>
  <cellStyles count="31">
    <cellStyle name="Heading 1 v.2 - numbers" xfId="18"/>
    <cellStyle name="Гиперссылка" xfId="22" builtinId="8"/>
    <cellStyle name="Данные %" xfId="21"/>
    <cellStyle name="Денежный 2" xfId="3"/>
    <cellStyle name="Денежный 2 3" xfId="24"/>
    <cellStyle name="Нейтральный" xfId="28" builtinId="28"/>
    <cellStyle name="Обычный" xfId="0" builtinId="0"/>
    <cellStyle name="Обычный 2" xfId="2"/>
    <cellStyle name="Обычный 2 2" xfId="4"/>
    <cellStyle name="Обычный 2 3" xfId="11"/>
    <cellStyle name="Обычный 2 4" xfId="17"/>
    <cellStyle name="Обычный 3" xfId="8"/>
    <cellStyle name="Обычный 3 2 3" xfId="29"/>
    <cellStyle name="Обычный 3 4" xfId="14"/>
    <cellStyle name="Обычный 4" xfId="7"/>
    <cellStyle name="Обычный 4 5" xfId="13"/>
    <cellStyle name="Обычный 5" xfId="15"/>
    <cellStyle name="Обычный 6" xfId="19"/>
    <cellStyle name="Обычный 6 2" xfId="27"/>
    <cellStyle name="Обычный 7" xfId="30"/>
    <cellStyle name="Обычный_Шаблон паспорта проекта_1" xfId="5"/>
    <cellStyle name="Процентный" xfId="1" builtinId="5"/>
    <cellStyle name="Процентный 2" xfId="16"/>
    <cellStyle name="Процентный 4" xfId="23"/>
    <cellStyle name="Процентный 5" xfId="10"/>
    <cellStyle name="Процентный 7" xfId="6"/>
    <cellStyle name="Процентный 8" xfId="25"/>
    <cellStyle name="Процентный 9" xfId="12"/>
    <cellStyle name="Финансовый" xfId="20" builtinId="3"/>
    <cellStyle name="Финансовый 2" xfId="9"/>
    <cellStyle name="Финансовый 2 2" xfId="26"/>
  </cellStyles>
  <dxfs count="978"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  <bgColor theme="2"/>
        </patternFill>
      </fill>
    </dxf>
    <dxf>
      <font>
        <color indexed="55"/>
      </font>
    </dxf>
    <dxf>
      <fill>
        <patternFill patternType="lightUp">
          <fgColor theme="0" tint="-0.499984740745262"/>
          <bgColor theme="2"/>
        </patternFill>
      </fill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65050"/>
        </patternFill>
      </fill>
    </dxf>
    <dxf>
      <fill>
        <patternFill>
          <bgColor theme="9" tint="0.39994506668294322"/>
        </patternFill>
      </fill>
    </dxf>
    <dxf>
      <fill>
        <patternFill>
          <bgColor rgb="FFF65050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  <bgColor theme="2"/>
        </patternFill>
      </fill>
    </dxf>
    <dxf>
      <font>
        <color indexed="55"/>
      </font>
    </dxf>
    <dxf>
      <fill>
        <patternFill patternType="lightUp">
          <fgColor theme="0" tint="-0.499984740745262"/>
          <bgColor theme="2"/>
        </patternFill>
      </fill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65050"/>
        </patternFill>
      </fill>
    </dxf>
    <dxf>
      <fill>
        <patternFill>
          <bgColor theme="9" tint="0.39994506668294322"/>
        </patternFill>
      </fill>
    </dxf>
    <dxf>
      <fill>
        <patternFill>
          <bgColor rgb="FFF65050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  <bgColor theme="2"/>
        </patternFill>
      </fill>
    </dxf>
    <dxf>
      <font>
        <color indexed="55"/>
      </font>
    </dxf>
    <dxf>
      <fill>
        <patternFill patternType="lightUp">
          <fgColor theme="0" tint="-0.499984740745262"/>
          <bgColor theme="2"/>
        </patternFill>
      </fill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65050"/>
        </patternFill>
      </fill>
    </dxf>
    <dxf>
      <fill>
        <patternFill>
          <bgColor theme="9" tint="0.39994506668294322"/>
        </patternFill>
      </fill>
    </dxf>
    <dxf>
      <fill>
        <patternFill>
          <bgColor rgb="FFF65050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rgb="FFFF0000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  <bgColor theme="2"/>
        </patternFill>
      </fill>
    </dxf>
    <dxf>
      <font>
        <color indexed="55"/>
      </font>
    </dxf>
    <dxf>
      <fill>
        <patternFill patternType="lightUp">
          <fgColor theme="0" tint="-0.499984740745262"/>
          <bgColor theme="2"/>
        </patternFill>
      </fill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65050"/>
        </patternFill>
      </fill>
    </dxf>
    <dxf>
      <fill>
        <patternFill>
          <bgColor theme="9" tint="0.39994506668294322"/>
        </patternFill>
      </fill>
    </dxf>
    <dxf>
      <fill>
        <patternFill>
          <bgColor rgb="FFF65050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9C0006"/>
      </font>
      <fill>
        <patternFill>
          <bgColor rgb="FFFFC7CE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  <bgColor theme="2"/>
        </patternFill>
      </fill>
    </dxf>
    <dxf>
      <font>
        <color indexed="55"/>
      </font>
    </dxf>
    <dxf>
      <fill>
        <patternFill patternType="lightUp">
          <fgColor theme="0" tint="-0.499984740745262"/>
          <bgColor theme="2"/>
        </patternFill>
      </fill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rgb="FFFF0000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ill>
        <patternFill patternType="lightUp">
          <fgColor theme="0" tint="-0.499984740745262"/>
        </patternFill>
      </fill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indexed="55"/>
      </font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rgb="FFF65050"/>
        </patternFill>
      </fill>
    </dxf>
    <dxf>
      <fill>
        <patternFill>
          <bgColor theme="9" tint="0.39994506668294322"/>
        </patternFill>
      </fill>
    </dxf>
    <dxf>
      <fill>
        <patternFill>
          <bgColor rgb="FFF65050"/>
        </patternFill>
      </fill>
    </dxf>
    <dxf>
      <font>
        <color indexed="55"/>
      </font>
    </dxf>
    <dxf>
      <font>
        <color indexed="55"/>
      </font>
    </dxf>
  </dxfs>
  <tableStyles count="0" defaultTableStyle="TableStyleMedium2" defaultPivotStyle="PivotStyleLight16"/>
  <colors>
    <mruColors>
      <color rgb="FFB7FFFF"/>
      <color rgb="FF66FFFF"/>
      <color rgb="FFFFABAB"/>
      <color rgb="FFF65050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6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66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2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РП!$B$30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РП!$E$98:$P$98</c:f>
              <c:numCache>
                <c:formatCode>#\ ##0_);[Red]\(#\ ##0\);"-"_);@</c:formatCode>
                <c:ptCount val="12"/>
                <c:pt idx="0">
                  <c:v>-2099.9987299999998</c:v>
                </c:pt>
                <c:pt idx="1">
                  <c:v>-921.87789999999995</c:v>
                </c:pt>
                <c:pt idx="2">
                  <c:v>-62200</c:v>
                </c:pt>
                <c:pt idx="3">
                  <c:v>-323230.09957199998</c:v>
                </c:pt>
                <c:pt idx="4">
                  <c:v>-117829.87979178023</c:v>
                </c:pt>
                <c:pt idx="5">
                  <c:v>-78529.934736835174</c:v>
                </c:pt>
                <c:pt idx="6">
                  <c:v>-18575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B-41D7-A634-34B4194C9323}"/>
            </c:ext>
          </c:extLst>
        </c:ser>
        <c:ser>
          <c:idx val="3"/>
          <c:order val="2"/>
          <c:tx>
            <c:strRef>
              <c:f>РП!$B$16:$B$17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РП!$E$26:$P$26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58804.868474620271</c:v>
                </c:pt>
                <c:pt idx="5">
                  <c:v>143220.79074887352</c:v>
                </c:pt>
                <c:pt idx="6">
                  <c:v>172838.54928069704</c:v>
                </c:pt>
                <c:pt idx="7">
                  <c:v>198453.75420065018</c:v>
                </c:pt>
                <c:pt idx="8">
                  <c:v>311250.1694290766</c:v>
                </c:pt>
                <c:pt idx="9">
                  <c:v>311250.1694290766</c:v>
                </c:pt>
                <c:pt idx="10">
                  <c:v>311250.1694290766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РП!$B$63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</c:numCache>
            </c:numRef>
          </c:cat>
          <c:val>
            <c:numRef>
              <c:f>РП!$E$91:$P$91</c:f>
              <c:numCache>
                <c:formatCode>#\ ##0_);[Red]\(#\ ##0\);"-"_);@</c:formatCode>
                <c:ptCount val="12"/>
                <c:pt idx="0">
                  <c:v>-1966.8290148575763</c:v>
                </c:pt>
                <c:pt idx="1">
                  <c:v>-2724.2130158669866</c:v>
                </c:pt>
                <c:pt idx="2">
                  <c:v>-47550.034407357714</c:v>
                </c:pt>
                <c:pt idx="3">
                  <c:v>-251886.00089588133</c:v>
                </c:pt>
                <c:pt idx="4">
                  <c:v>-284617.37576034287</c:v>
                </c:pt>
                <c:pt idx="5">
                  <c:v>-253149.58776611945</c:v>
                </c:pt>
                <c:pt idx="6">
                  <c:v>-187325.96430722985</c:v>
                </c:pt>
                <c:pt idx="7">
                  <c:v>-113045.78661942507</c:v>
                </c:pt>
                <c:pt idx="8">
                  <c:v>-10853.442757528464</c:v>
                </c:pt>
                <c:pt idx="9">
                  <c:v>78788.964138872048</c:v>
                </c:pt>
                <c:pt idx="10">
                  <c:v>157422.65439887249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ru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ru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ru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ru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 sz="1200" b="0" i="0" baseline="0">
                <a:effectLst/>
              </a:rPr>
              <a:t>ТСО, Экономический эффект, Накопленный DCF, млн руб.</a:t>
            </a:r>
            <a:endParaRPr lang="ru-RU" sz="1200">
              <a:effectLst/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PI_J!$B$5</c:f>
              <c:strCache>
                <c:ptCount val="1"/>
                <c:pt idx="0">
                  <c:v>TCO</c:v>
                </c:pt>
              </c:strCache>
            </c:strRef>
          </c:tx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PI_J!$D$5:$N$5</c:f>
              <c:numCache>
                <c:formatCode>_(* #,##0.00_);_(* \(#,##0.00\);_(* "-"??_);_(@_)</c:formatCode>
                <c:ptCount val="11"/>
                <c:pt idx="0">
                  <c:v>2.0999987299999998</c:v>
                </c:pt>
                <c:pt idx="1">
                  <c:v>0.92187789999999992</c:v>
                </c:pt>
                <c:pt idx="2">
                  <c:v>62.2</c:v>
                </c:pt>
                <c:pt idx="3">
                  <c:v>323.23009957199997</c:v>
                </c:pt>
                <c:pt idx="4">
                  <c:v>117.82987979178023</c:v>
                </c:pt>
                <c:pt idx="5">
                  <c:v>78.529934736835173</c:v>
                </c:pt>
                <c:pt idx="6">
                  <c:v>18.574999999999999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CA-43BA-A343-BB9F89023FB8}"/>
            </c:ext>
          </c:extLst>
        </c:ser>
        <c:ser>
          <c:idx val="3"/>
          <c:order val="2"/>
          <c:tx>
            <c:strRef>
              <c:f>PI_J!$B$6</c:f>
              <c:strCache>
                <c:ptCount val="1"/>
                <c:pt idx="0">
                  <c:v>Экономический эффект</c:v>
                </c:pt>
              </c:strCache>
            </c:strRef>
          </c:tx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PI_J!$D$6:$N$6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58.804868474620271</c:v>
                </c:pt>
                <c:pt idx="5">
                  <c:v>143.22079074887353</c:v>
                </c:pt>
                <c:pt idx="6">
                  <c:v>172.83854928069704</c:v>
                </c:pt>
                <c:pt idx="7">
                  <c:v>198.45375420065017</c:v>
                </c:pt>
                <c:pt idx="8">
                  <c:v>311.25016942907661</c:v>
                </c:pt>
                <c:pt idx="9">
                  <c:v>311.25016942907661</c:v>
                </c:pt>
                <c:pt idx="10">
                  <c:v>311.25016942907661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CA-43BA-A343-BB9F89023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PI_J!$B$7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</c:numCache>
            </c:numRef>
          </c:cat>
          <c:val>
            <c:numRef>
              <c:f>PI_J!$D$7:$N$7</c:f>
              <c:numCache>
                <c:formatCode>_(* #,##0.00_);_(* \(#,##0.00\);_(* "-"??_);_(@_)</c:formatCode>
                <c:ptCount val="11"/>
                <c:pt idx="0">
                  <c:v>-1.9668290148575764</c:v>
                </c:pt>
                <c:pt idx="1">
                  <c:v>-2.7242130158669866</c:v>
                </c:pt>
                <c:pt idx="2">
                  <c:v>-47.550034407357714</c:v>
                </c:pt>
                <c:pt idx="3">
                  <c:v>-251.88600089588132</c:v>
                </c:pt>
                <c:pt idx="4">
                  <c:v>-284.6173757603429</c:v>
                </c:pt>
                <c:pt idx="5">
                  <c:v>-253.14958776611945</c:v>
                </c:pt>
                <c:pt idx="6">
                  <c:v>-187.32596430722984</c:v>
                </c:pt>
                <c:pt idx="7">
                  <c:v>-113.04578661942507</c:v>
                </c:pt>
                <c:pt idx="8">
                  <c:v>-10.853442757528464</c:v>
                </c:pt>
                <c:pt idx="9">
                  <c:v>78.788964138872046</c:v>
                </c:pt>
                <c:pt idx="10">
                  <c:v>157.42265439887248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CA-43BA-A343-BB9F89023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ru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ru-RU"/>
          </a:p>
        </c:txPr>
        <c:crossAx val="82373632"/>
        <c:crosses val="autoZero"/>
        <c:crossBetween val="between"/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ru-RU"/>
          </a:p>
        </c:txPr>
      </c:legendEntry>
      <c:layout>
        <c:manualLayout>
          <c:xMode val="edge"/>
          <c:yMode val="edge"/>
          <c:x val="0"/>
          <c:y val="0.84188612285000153"/>
          <c:w val="0.78967578801537297"/>
          <c:h val="9.4682238355349987E-2"/>
        </c:manualLayout>
      </c:layout>
      <c:overlay val="0"/>
      <c:txPr>
        <a:bodyPr/>
        <a:lstStyle/>
        <a:p>
          <a:pPr>
            <a:defRPr sz="1000"/>
          </a:pPr>
          <a:endParaRPr lang="ru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(ЛК 2.0)'!$B$30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(ЛК 2.0)'!$E$17:$P$17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</c:numCache>
            </c:numRef>
          </c:cat>
          <c:val>
            <c:numRef>
              <c:f>'РП (ЛК 2.0)'!$E$98:$P$98</c:f>
              <c:numCache>
                <c:formatCode>#\ ##0_);[Red]\(#\ ##0\);"-"_);@</c:formatCode>
                <c:ptCount val="12"/>
                <c:pt idx="0">
                  <c:v>-9400</c:v>
                </c:pt>
                <c:pt idx="1">
                  <c:v>-82000</c:v>
                </c:pt>
                <c:pt idx="2">
                  <c:v>-35000</c:v>
                </c:pt>
                <c:pt idx="3">
                  <c:v>-14999.835164835165</c:v>
                </c:pt>
                <c:pt idx="4">
                  <c:v>-4275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23-46DE-942F-B2752E502252}"/>
            </c:ext>
          </c:extLst>
        </c:ser>
        <c:ser>
          <c:idx val="3"/>
          <c:order val="2"/>
          <c:tx>
            <c:strRef>
              <c:f>'РП (ЛК 2.0)'!$B$16:$B$17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(ЛК 2.0)'!$E$17:$P$17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</c:numCache>
            </c:numRef>
          </c:cat>
          <c:val>
            <c:numRef>
              <c:f>'РП (ЛК 2.0)'!$E$26:$P$26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5587.6610698945806</c:v>
                </c:pt>
                <c:pt idx="5">
                  <c:v>19187.817258883249</c:v>
                </c:pt>
                <c:pt idx="6">
                  <c:v>95939.086294416251</c:v>
                </c:pt>
                <c:pt idx="7">
                  <c:v>95939.086294416251</c:v>
                </c:pt>
                <c:pt idx="8">
                  <c:v>95939.086294416251</c:v>
                </c:pt>
                <c:pt idx="9">
                  <c:v>95939.086294416251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23-46DE-942F-B2752E502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(ЛК 2.0)'!$B$63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(ЛК 2.0)'!$J$17:$P$17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</c:numCache>
            </c:numRef>
          </c:cat>
          <c:val>
            <c:numRef>
              <c:f>'РП (ЛК 2.0)'!$E$91:$P$91</c:f>
              <c:numCache>
                <c:formatCode>#\ ##0_);[Red]\(#\ ##0\);"-"_);@</c:formatCode>
                <c:ptCount val="12"/>
                <c:pt idx="0">
                  <c:v>-8803.9066288679223</c:v>
                </c:pt>
                <c:pt idx="1">
                  <c:v>-76172.359742638873</c:v>
                </c:pt>
                <c:pt idx="2">
                  <c:v>-101395.89267997288</c:v>
                </c:pt>
                <c:pt idx="3">
                  <c:v>-110878.31965578243</c:v>
                </c:pt>
                <c:pt idx="4">
                  <c:v>-110150.40447897985</c:v>
                </c:pt>
                <c:pt idx="5">
                  <c:v>-100816.81078743744</c:v>
                </c:pt>
                <c:pt idx="6">
                  <c:v>-59879.996350847956</c:v>
                </c:pt>
                <c:pt idx="7">
                  <c:v>-23970.510002962437</c:v>
                </c:pt>
                <c:pt idx="8">
                  <c:v>7529.0394250073077</c:v>
                </c:pt>
                <c:pt idx="9">
                  <c:v>35160.223133752697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23-46DE-942F-B2752E502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ru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ru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ru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ru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(Рейтингование)'!$B$30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(Рейтингование)'!$E$17:$P$17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'РП (Рейтингование)'!$E$98:$P$98</c:f>
              <c:numCache>
                <c:formatCode>#\ ##0_);[Red]\(#\ ##0\);"-"_);@</c:formatCode>
                <c:ptCount val="12"/>
                <c:pt idx="0">
                  <c:v>-2099.9987299999998</c:v>
                </c:pt>
                <c:pt idx="1">
                  <c:v>-921.87789999999995</c:v>
                </c:pt>
                <c:pt idx="2">
                  <c:v>-27300</c:v>
                </c:pt>
                <c:pt idx="3">
                  <c:v>-22400</c:v>
                </c:pt>
                <c:pt idx="4">
                  <c:v>-10999.780219780219</c:v>
                </c:pt>
                <c:pt idx="5">
                  <c:v>-5700</c:v>
                </c:pt>
                <c:pt idx="6">
                  <c:v>-5700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91-4396-89C2-B63DA2066CF4}"/>
            </c:ext>
          </c:extLst>
        </c:ser>
        <c:ser>
          <c:idx val="3"/>
          <c:order val="2"/>
          <c:tx>
            <c:strRef>
              <c:f>'РП (Рейтингование)'!$B$16:$B$17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(Рейтингование)'!$E$17:$P$17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'РП (Рейтингование)'!$E$26:$P$26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91-4396-89C2-B63DA2066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(Рейтингование)'!$B$63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(Рейтингование)'!$J$17:$P$17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</c:numCache>
            </c:numRef>
          </c:cat>
          <c:val>
            <c:numRef>
              <c:f>'РП (Рейтингование)'!$E$91:$P$91</c:f>
              <c:numCache>
                <c:formatCode>#\ ##0_);[Red]\(#\ ##0\);"-"_);@</c:formatCode>
                <c:ptCount val="12"/>
                <c:pt idx="0">
                  <c:v>-1966.8290148575763</c:v>
                </c:pt>
                <c:pt idx="1">
                  <c:v>-2724.2130158669866</c:v>
                </c:pt>
                <c:pt idx="2">
                  <c:v>-22398.568706987513</c:v>
                </c:pt>
                <c:pt idx="3">
                  <c:v>-36559.148601631168</c:v>
                </c:pt>
                <c:pt idx="4">
                  <c:v>-42658.900584154617</c:v>
                </c:pt>
                <c:pt idx="5">
                  <c:v>-45431.570519665984</c:v>
                </c:pt>
                <c:pt idx="6">
                  <c:v>-47863.737129763671</c:v>
                </c:pt>
                <c:pt idx="7">
                  <c:v>-47863.737129763671</c:v>
                </c:pt>
                <c:pt idx="8">
                  <c:v>-47863.737129763671</c:v>
                </c:pt>
                <c:pt idx="9">
                  <c:v>-47863.737129763671</c:v>
                </c:pt>
                <c:pt idx="10">
                  <c:v>-47863.737129763671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91-4396-89C2-B63DA2066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ru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ru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ru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ru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(Развитие ОЭДК)'!$B$30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(Развитие ОЭДК)'!$E$17:$P$17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</c:numCache>
            </c:numRef>
          </c:cat>
          <c:val>
            <c:numRef>
              <c:f>'РП (Развитие ОЭДК)'!$E$98:$P$98</c:f>
              <c:numCache>
                <c:formatCode>#\ ##0_);[Red]\(#\ ##0\);"-"_);@</c:formatCode>
                <c:ptCount val="12"/>
                <c:pt idx="0">
                  <c:v>-7500</c:v>
                </c:pt>
                <c:pt idx="1">
                  <c:v>-144300</c:v>
                </c:pt>
                <c:pt idx="2">
                  <c:v>-47000</c:v>
                </c:pt>
                <c:pt idx="3">
                  <c:v>-33000</c:v>
                </c:pt>
                <c:pt idx="4">
                  <c:v>-4300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A9-499E-BF8D-B3C337330280}"/>
            </c:ext>
          </c:extLst>
        </c:ser>
        <c:ser>
          <c:idx val="3"/>
          <c:order val="2"/>
          <c:tx>
            <c:strRef>
              <c:f>'РП (Развитие ОЭДК)'!$B$16:$B$17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(Развитие ОЭДК)'!$E$17:$P$17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</c:numCache>
            </c:numRef>
          </c:cat>
          <c:val>
            <c:numRef>
              <c:f>'РП (Развитие ОЭДК)'!$E$26:$P$26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33898.477157360408</c:v>
                </c:pt>
                <c:pt idx="3">
                  <c:v>60372.548223350255</c:v>
                </c:pt>
                <c:pt idx="4">
                  <c:v>60372.548223350255</c:v>
                </c:pt>
                <c:pt idx="5">
                  <c:v>60372.548223350255</c:v>
                </c:pt>
                <c:pt idx="6">
                  <c:v>60372.548223350255</c:v>
                </c:pt>
                <c:pt idx="7">
                  <c:v>60372.548223350255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A9-499E-BF8D-B3C337330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(Развитие ОЭДК)'!$B$63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(Развитие ОЭДК)'!$J$17:$P$17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</c:numCache>
            </c:numRef>
          </c:cat>
          <c:val>
            <c:numRef>
              <c:f>'РП (Развитие ОЭДК)'!$E$91:$P$91</c:f>
              <c:numCache>
                <c:formatCode>#\ ##0_);[Red]\(#\ ##0\);"-"_);@</c:formatCode>
                <c:ptCount val="12"/>
                <c:pt idx="0">
                  <c:v>-7024.393586862705</c:v>
                </c:pt>
                <c:pt idx="1">
                  <c:v>-125576.43973707184</c:v>
                </c:pt>
                <c:pt idx="2">
                  <c:v>-135018.3452499448</c:v>
                </c:pt>
                <c:pt idx="3">
                  <c:v>-117714.27578401903</c:v>
                </c:pt>
                <c:pt idx="4">
                  <c:v>-86620.14205074012</c:v>
                </c:pt>
                <c:pt idx="5">
                  <c:v>-57252.922859671096</c:v>
                </c:pt>
                <c:pt idx="6">
                  <c:v>-31492.204271014067</c:v>
                </c:pt>
                <c:pt idx="7">
                  <c:v>-8895.0827020166689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9-499E-BF8D-B3C337330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ru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ru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ru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ru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(Уберизация зак)'!$B$30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(Уберизация зак)'!$E$17:$P$17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</c:numCache>
            </c:numRef>
          </c:cat>
          <c:val>
            <c:numRef>
              <c:f>'РП (Уберизация зак)'!$E$98:$P$98</c:f>
              <c:numCache>
                <c:formatCode>#\ ##0_);[Red]\(#\ ##0\);"-"_);@</c:formatCode>
                <c:ptCount val="12"/>
                <c:pt idx="0">
                  <c:v>-3800</c:v>
                </c:pt>
                <c:pt idx="1">
                  <c:v>-54000</c:v>
                </c:pt>
                <c:pt idx="2">
                  <c:v>-4300</c:v>
                </c:pt>
                <c:pt idx="3">
                  <c:v>-4300</c:v>
                </c:pt>
                <c:pt idx="4">
                  <c:v>-4300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E-4DF7-8EF9-433297693971}"/>
            </c:ext>
          </c:extLst>
        </c:ser>
        <c:ser>
          <c:idx val="3"/>
          <c:order val="2"/>
          <c:tx>
            <c:strRef>
              <c:f>'РП (Уберизация зак)'!$B$16:$B$17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(Уберизация зак)'!$E$17:$P$17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</c:numCache>
            </c:numRef>
          </c:cat>
          <c:val>
            <c:numRef>
              <c:f>'РП (Уберизация зак)'!$E$26:$P$26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24906.391317259866</c:v>
                </c:pt>
                <c:pt idx="3">
                  <c:v>82848.242525523267</c:v>
                </c:pt>
                <c:pt idx="4">
                  <c:v>106878.33998745221</c:v>
                </c:pt>
                <c:pt idx="5">
                  <c:v>118893.38871841668</c:v>
                </c:pt>
                <c:pt idx="6">
                  <c:v>154938.53491131007</c:v>
                </c:pt>
                <c:pt idx="7">
                  <c:v>154938.53491131007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8E-4DF7-8EF9-433297693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(Уберизация зак)'!$B$63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(Уберизация зак)'!$J$17:$P$17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</c:numCache>
            </c:numRef>
          </c:cat>
          <c:val>
            <c:numRef>
              <c:f>'РП (Уберизация зак)'!$E$91:$P$91</c:f>
              <c:numCache>
                <c:formatCode>#\ ##0_);[Red]\(#\ ##0\);"-"_);@</c:formatCode>
                <c:ptCount val="12"/>
                <c:pt idx="0">
                  <c:v>-3559.026084010437</c:v>
                </c:pt>
                <c:pt idx="1">
                  <c:v>-47923.617158932779</c:v>
                </c:pt>
                <c:pt idx="2">
                  <c:v>-33073.160298632843</c:v>
                </c:pt>
                <c:pt idx="3">
                  <c:v>16582.583623979583</c:v>
                </c:pt>
                <c:pt idx="4">
                  <c:v>73465.759487554024</c:v>
                </c:pt>
                <c:pt idx="5">
                  <c:v>131299.46552801371</c:v>
                </c:pt>
                <c:pt idx="6">
                  <c:v>197411.102585688</c:v>
                </c:pt>
                <c:pt idx="7">
                  <c:v>255403.76667136722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8E-4DF7-8EF9-433297693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ru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ru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ru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ru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ru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67235</xdr:rowOff>
    </xdr:from>
    <xdr:to>
      <xdr:col>2</xdr:col>
      <xdr:colOff>818028</xdr:colOff>
      <xdr:row>79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276225</xdr:colOff>
      <xdr:row>0</xdr:row>
      <xdr:rowOff>0</xdr:rowOff>
    </xdr:from>
    <xdr:to>
      <xdr:col>14</xdr:col>
      <xdr:colOff>959655</xdr:colOff>
      <xdr:row>4</xdr:row>
      <xdr:rowOff>39699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87650" y="0"/>
          <a:ext cx="1654980" cy="8935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14042</xdr:colOff>
      <xdr:row>36</xdr:row>
      <xdr:rowOff>139513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67235</xdr:rowOff>
    </xdr:from>
    <xdr:to>
      <xdr:col>2</xdr:col>
      <xdr:colOff>818028</xdr:colOff>
      <xdr:row>79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276225</xdr:colOff>
      <xdr:row>0</xdr:row>
      <xdr:rowOff>0</xdr:rowOff>
    </xdr:from>
    <xdr:to>
      <xdr:col>14</xdr:col>
      <xdr:colOff>959655</xdr:colOff>
      <xdr:row>4</xdr:row>
      <xdr:rowOff>39699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87650" y="0"/>
          <a:ext cx="1654980" cy="9064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67235</xdr:rowOff>
    </xdr:from>
    <xdr:to>
      <xdr:col>2</xdr:col>
      <xdr:colOff>818028</xdr:colOff>
      <xdr:row>79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276225</xdr:colOff>
      <xdr:row>0</xdr:row>
      <xdr:rowOff>0</xdr:rowOff>
    </xdr:from>
    <xdr:to>
      <xdr:col>14</xdr:col>
      <xdr:colOff>959655</xdr:colOff>
      <xdr:row>4</xdr:row>
      <xdr:rowOff>39699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87650" y="0"/>
          <a:ext cx="1654980" cy="9064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67235</xdr:rowOff>
    </xdr:from>
    <xdr:to>
      <xdr:col>2</xdr:col>
      <xdr:colOff>818028</xdr:colOff>
      <xdr:row>79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276225</xdr:colOff>
      <xdr:row>0</xdr:row>
      <xdr:rowOff>0</xdr:rowOff>
    </xdr:from>
    <xdr:to>
      <xdr:col>14</xdr:col>
      <xdr:colOff>959655</xdr:colOff>
      <xdr:row>4</xdr:row>
      <xdr:rowOff>39699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87650" y="0"/>
          <a:ext cx="1654980" cy="9064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67235</xdr:rowOff>
    </xdr:from>
    <xdr:to>
      <xdr:col>2</xdr:col>
      <xdr:colOff>818028</xdr:colOff>
      <xdr:row>79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276225</xdr:colOff>
      <xdr:row>0</xdr:row>
      <xdr:rowOff>0</xdr:rowOff>
    </xdr:from>
    <xdr:to>
      <xdr:col>14</xdr:col>
      <xdr:colOff>959655</xdr:colOff>
      <xdr:row>4</xdr:row>
      <xdr:rowOff>39699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87650" y="0"/>
          <a:ext cx="1654980" cy="906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qcl\bp2003\&#1052;&#1086;&#1080;%20&#1076;&#1086;&#1082;&#1091;&#1084;&#1077;&#1085;&#1090;&#1099;\BP2003%201812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43;&#1072;&#1079;&#1087;&#1088;&#1086;&#1084;%20&#1085;&#1077;&#1092;&#1090;&#1100;\&#1055;&#1072;&#1087;&#1082;&#1080;%20&#1087;&#1086;&#1083;&#1100;&#1079;&#1086;&#1074;&#1072;&#1090;&#1077;&#1083;&#1077;&#1081;\&#1051;&#1080;&#1095;&#1085;&#1099;&#1077;%20&#1087;&#1072;&#1087;&#1082;&#1080;\pakhomov.ag\Documents\&#1056;&#1072;&#1073;&#1086;&#1090;&#1072;\&#1042;&#1088;&#1077;&#1084;&#1077;&#1085;&#1085;&#1099;&#1081;%20&#1089;&#1090;&#1072;&#1085;&#1076;&#1072;&#1088;&#1090;%20&#1054;&#1048;&#1055;%20&#1041;&#1080;&#1083;&#1077;&#1074;\&#1064;&#1072;&#1073;&#1083;&#1086;&#1085;&#1099;%20&#1055;&#1086;&#1083;&#1080;&#1085;&#1072;\&#1055;&#1072;&#1089;&#1087;&#1086;&#1088;&#1090;%20-%20&#1052;&#1054;&#1044;&#1045;&#1056;&#1053;&#1048;&#1047;&#1040;&#1062;&#1048;&#1071;%20&#1048;&#1053;&#1060;&#1056;&#1040;&#1057;&#1058;&#1056;&#1059;&#1050;&#1058;&#1059;&#1056;&#1067;%20CITRIX-VD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.goropeka\AppData\Local\Microsoft\Windows\Temporary%20Internet%20Files\Content.Outlook\2ALWABNU\&#1064;-08.20.02.02-04%20&#1069;&#1082;&#1086;&#1085;&#1086;&#1084;&#1080;&#1095;&#1077;&#1089;&#1082;&#1072;&#1103;%20&#1101;&#1092;&#1092;&#1077;&#1082;&#1090;&#1080;&#1074;&#1085;&#1086;&#1089;&#1090;&#1100;%20&#1087;&#1088;&#1086;&#1077;&#1082;&#1090;&#1072;_2608201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ditat.gazprom-neft.local/Users/yasyrev.ea/AppData/Local/Microsoft/Windows/Temporary%20Internet%20Files/Content.Outlook/ZM0JYM21/&#1064;-08.20.02.02-04%20&#1069;&#1082;&#1086;&#1085;&#1086;&#1084;&#1080;&#1095;&#1077;&#1089;&#1082;&#1072;&#1103;%20&#1101;&#1092;&#1092;&#1077;&#1082;&#1090;&#1080;&#1074;&#1085;&#1086;&#1089;&#1090;&#1100;%20&#1087;&#1088;&#1086;&#1077;&#1082;&#1090;&#1072;_2608201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osenkova.na\AppData\Local\Microsoft\Windows\INetCache\Content.Outlook\S8A0B14G\1732_&#1088;&#1072;&#1089;&#1095;&#1077;&#1090;%20&#1101;&#1082;&#1086;&#1085;&#1086;&#1084;&#1080;&#1095;&#1077;&#1089;&#1082;&#1086;&#1081;%20&#1101;&#1092;&#1092;&#1077;&#1082;&#1090;&#1080;&#1074;&#1085;&#1086;&#1089;&#1090;&#1080;%20&#1048;&#1058;-&#1087;&#1088;&#1086;&#1077;&#1082;&#1090;&#1072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ushnoy.FG\AppData\Local\Microsoft\Windows\INetCache\Content.Outlook\WZJ0VCQ1\&#1052;&#1086;&#1076;&#1077;&#1083;&#1100;%20&#1076;&#1083;&#1103;%20&#1088;&#1072;&#1089;&#1095;&#1077;&#1090;&#1072;%20&#1055;&#1088;&#1086;&#1075;&#1088;&#1072;&#1084;&#1084;&#1099;_&#1082;%20&#1074;&#1077;&#1088;&#1089;&#1080;&#1080;_2.0_master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k-fs-01\PlanUPstream\&#1054;&#1087;&#1090;&#1080;&#1084;&#1080;&#1079;&#1072;&#1094;&#1080;&#1103;\&#1041;&#1072;&#1079;&#1072;%20&#1086;&#1082;&#1090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1040;&#1088;&#1093;&#1080;&#1074;_051111\&#1040;&#1088;&#1093;&#1080;&#1074;_I_061111\2010_g\&#1040;&#1085;&#1072;&#1083;&#1080;&#1079;_2010\&#1052;&#1072;&#1090;&#1077;&#1088;&#1080;&#1072;&#1083;&#1099;%20&#1082;%20&#1082;&#1086;&#1084;&#1080;&#1090;&#1077;&#1090;&#1091;%20&#1087;&#1086;%20&#1072;&#1091;&#1076;&#1080;&#1090;&#1091;\2010\2009_&#1054;&#1054;&#1054;\&#1043;&#1060;&#1054;\&#1043;&#1060;&#1054;-2_01_&#1072;&#1087;&#1088;&#1077;&#1083;&#1103;\&#1052;&#1059;&#1041;&#1056;_%20&#1043;&#1060;&#1054;_2009_2_&#1091;&#1090;&#1086;&#1095;&#1085;&#1077;&#1085;_13_14_2009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ZPROM-NEFT.LOCAL\dfs\&#1043;&#1072;&#1079;&#1087;&#1088;&#1086;&#1084;%20&#1085;&#1077;&#1092;&#1090;&#1100;\&#1055;&#1088;&#1086;&#1077;&#1082;&#1090;&#1099;\PlanBudgDep\BUDGET\Budget_2020\&#1052;&#1072;&#1082;&#1088;&#1086;&#1087;&#1072;&#1088;&#1072;&#1084;&#1077;&#1090;&#1088;&#1099;\&#1048;&#1085;&#1074;&#1077;&#1089;&#1090;&#1080;&#1094;&#1080;&#1086;&#1085;&#1085;&#1099;&#1077;%20&#1084;&#1072;&#1082;&#1088;&#1086;&#1087;&#1072;&#1088;&#1072;&#1084;&#1077;&#1090;&#1088;&#1099;_&#1089;&#1077;&#1085;&#1090;&#1103;&#1073;&#1088;&#1100;%202020_&#1082;&#1086;&#1088;&#1088;%20&#1053;&#1044;&#1044;\20200326%20&#1052;&#1072;&#1082;&#1088;&#1086;&#1087;&#1072;&#1088;&#1072;&#1084;&#1077;&#1090;&#1088;&#1099;_v.20.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&#1054;&#1058;&#1063;&#1045;&#1058;&#1067;\&#1054;&#1090;&#1095;&#1077;&#1090;%20&#1074;%20&#1059;&#1047;&#1050;&#1057;%20&#1041;&#1056;&#1044;%202018\&#1060;&#1052;&#1053;-2018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4;&#1073;&#1097;&#1080;&#1077;%20&#1087;&#1072;&#1087;&#1082;&#1080;\32%20&#1050;&#1056;&#1057;\&#1047;&#1072;&#1082;&#1091;&#1087;&#1082;&#1080;\10402%20&#1085;&#1072;%20&#1052;&#1071;&#1052;%202019%20&#1075;&#1086;&#1076;\&#1044;&#1083;&#1103;%20&#1054;&#1088;&#1075;&#1072;&#1085;&#1080;&#1079;&#1072;&#1090;&#1086;&#1088;&#1072;\&#1086;&#1090;%2014.09.2018\01.%20&#1055;&#1055;&#1042;%2010402%202018-2019%20&#1052;&#1071;&#1052;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zprom-neft.local\dfs\&#1043;&#1072;&#1079;&#1087;&#1088;&#1086;&#1084;%20&#1085;&#1077;&#1092;&#1090;&#1100;\&#1044;&#1077;&#1087;&#1072;&#1088;&#1090;&#1072;&#1084;&#1077;&#1085;&#1090;&#1099;\&#1044;&#1077;&#1087;&#1072;&#1088;&#1090;&#1072;&#1084;&#1077;&#1085;&#1090;%20&#1089;&#1090;&#1088;&#1072;&#1090;&#1077;&#1075;&#1080;&#1095;&#1077;&#1089;&#1082;&#1086;&#1075;&#1086;%20&#1087;&#1083;&#1072;&#1085;&#1080;&#1088;&#1086;&#1074;&#1072;&#1085;&#1080;&#1103;\_&#1059;&#1057;&#1040;\2.&#1056;&#1072;&#1073;&#1086;&#1095;&#1072;&#1103;%20&#1087;&#1072;&#1087;&#1082;&#1072;\2.%20&#1052;&#1072;&#1082;&#1088;&#1086;&#1087;&#1072;&#1088;&#1072;&#1084;&#1077;&#1090;&#1088;&#1099;\_&#1056;&#1072;&#1073;&#1086;&#1095;&#1080;&#1077;%20&#1074;&#1077;&#1088;&#1089;&#1080;&#1080;\v20_2\05%20&#1053;&#1077;&#1090;&#1073;&#1101;&#1082;&#1080;\20200120%20&#1052;&#1055;_v.20.2_NB_&#1054;&#1058;&#1042;&#1045;&#1058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n-main\&#1044;&#1086;&#1089;&#1100;&#1077;%20&#1076;&#1086;&#1075;&#1086;&#1074;&#1086;&#1088;&#1086;&#1074;\01_&#1050;&#1072;&#1084;&#1087;&#1072;&#1085;&#1080;&#1103;%20&#1082;&#1086;&#1085;&#1090;&#1088;&#1072;&#1082;&#1090;&#1086;&#1074;&#1072;&#1085;&#1080;&#1103;\2018\07_&#1054;&#1090;&#1095;&#1077;&#1090;&#1099;\02_&#1054;&#1090;&#1095;&#1077;&#1090;%20&#1087;&#1086;%20&#1053;&#1057;&#1059;_&#1076;&#1083;&#1103;%20&#1050;&#1086;&#1078;&#1077;&#1074;&#1080;&#1085;&#1086;&#1081;\&#1060;&#1052;&#1053;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&#1041;&#1080;&#1079;&#1085;&#1077;&#1089;-&#1087;&#1083;&#1072;&#1085;\&#1044;&#1086;&#1075;&#1086;&#1074;&#1086;&#1088;&#1099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WORK\&#1055;&#1088;&#1086;&#1075;&#1088;&#1072;&#1084;&#1084;&#1072;\&#1074;&#1088;&#1077;&#1084;&#1077;&#1085;&#1085;&#1072;&#1103;\09.04%20-%202019%20-%20&#1041;&#1070;&#1044;&#1046;&#1045;&#1058;%20&#1044;&#1047;%20&#1041;&#1056;&#1044;%20&#1085;&#1072;%20&#1086;&#1089;&#1085;&#1086;&#1074;&#1077;%20&#1087;&#1088;&#1086;&#1075;&#1085;&#1086;&#1079;&#1072;%206+6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WORK\&#1055;&#1088;&#1086;&#1075;&#1088;&#1072;&#1084;&#1084;&#1072;\&#1074;&#1088;&#1077;&#1084;&#1077;&#1085;&#1085;&#1072;&#1103;\20180214%20&#1052;&#1072;&#1082;&#1088;&#1086;&#1087;&#1072;&#1088;&#1072;&#1084;&#1077;&#1090;&#1088;&#1099;%20v51.7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ushnoy.FG\AppData\Local\Microsoft\Windows\INetCache\Content.Outlook\WZJ0VCQ1\&#1052;&#1086;&#1076;&#1077;&#1083;&#1100;%20&#1076;&#1083;&#1103;%20&#1088;&#1072;&#1089;&#1095;&#1077;&#1090;&#1072;%20&#1055;&#1088;&#1086;&#1075;&#1088;&#1072;&#1084;&#1084;&#1099;_&#1082;%20&#1074;&#1077;&#1088;&#1089;&#1080;&#1080;_2.0_master%20(002)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ushnoy.FG\AppData\Local\Microsoft\Windows\INetCache\Content.Outlook\WZJ0VCQ1\&#1050;&#1086;&#1087;&#1080;&#1103;%20&#1054;&#1069;&#1052;_&#1048;&#1058;_&#1059;&#1042;&#1055;&#1055;_1.5%20&#1086;&#1090;%2030.09.21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edotov.mm\Desktop\&#1048;&#1050;_&#1096;&#1072;&#1073;&#1083;&#1086;&#1085;&#1099;_17.08\1017_&#1060;&#1069;&#1052;_1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P2003 181210"/>
      <sheetName val="#ССЫЛКА"/>
      <sheetName val="Курс $"/>
      <sheetName val="Параметры_i"/>
      <sheetName val="_ССЫЛКА"/>
      <sheetName val="analysis"/>
      <sheetName val="КПП"/>
      <sheetName val="Баланс нпр"/>
      <sheetName val="Деб и запасы"/>
      <sheetName val="Финплан"/>
      <sheetName val="BP2003_181210"/>
      <sheetName val="Курс_$"/>
      <sheetName val="Баланс_нпр"/>
      <sheetName val="Деб_и_запасы"/>
      <sheetName val="3_Sum_База"/>
      <sheetName val="lang"/>
      <sheetName val="Contracts"/>
      <sheetName val="EKDEB90"/>
      <sheetName val="Исходные"/>
      <sheetName val="Баланс нефти"/>
      <sheetName val="Отчет по прибыли"/>
      <sheetName val="Доход УУН"/>
      <sheetName val="Экспорт нефти+таможня"/>
      <sheetName val="Экспорт нпр+таможня"/>
      <sheetName val="Транспорт нефти "/>
      <sheetName val="Опт нпр "/>
      <sheetName val="Трансп нпр+нефть жд"/>
      <sheetName val="Сб цены объемы"/>
      <sheetName val="Сб выручка"/>
      <sheetName val="Сб затраты"/>
      <sheetName val="Сб движ нпр"/>
      <sheetName val="Сб ддс"/>
      <sheetName val="Cб оборот"/>
      <sheetName val="нпз ддс"/>
      <sheetName val="нпз оборот"/>
      <sheetName val="нпз затраты"/>
      <sheetName val="нпз пдр"/>
      <sheetName val="нпз движение"/>
      <sheetName val="Катализаторы"/>
      <sheetName val="Реализация+покупка нефти"/>
      <sheetName val="Капвложения"/>
      <sheetName val="Цены"/>
      <sheetName val="исх"/>
      <sheetName val="Корректировка"/>
      <sheetName val="БП"/>
      <sheetName val="Май до 25"/>
      <sheetName val="Финплан в формате ПБД"/>
      <sheetName val="КВ (фин)"/>
      <sheetName val="Страница ввода"/>
      <sheetName val="Результат Диллера"/>
      <sheetName val="GRAPHS"/>
      <sheetName val="приобретение нпр"/>
      <sheetName val="93"/>
      <sheetName val="исходные данные"/>
      <sheetName val="Линейная чувствительность"/>
      <sheetName val="RSOILBAL"/>
      <sheetName val="История"/>
      <sheetName val="Input"/>
      <sheetName val="Calculation"/>
      <sheetName val="Затраты"/>
      <sheetName val="руб 2007 план"/>
      <sheetName val="НЕДЕЛИ"/>
      <sheetName val="ст ГТМ"/>
      <sheetName val="Neste Oy"/>
      <sheetName val="П"/>
      <sheetName val="Resources"/>
      <sheetName val="Sheet3"/>
      <sheetName val="Summary"/>
      <sheetName val="Main"/>
      <sheetName val="Cons_Journals"/>
      <sheetName val="Control"/>
      <sheetName val="БЕ БИ"/>
      <sheetName val="Alliance"/>
      <sheetName val="Sever"/>
      <sheetName val="GFS"/>
      <sheetName val="Integra KRS"/>
      <sheetName val="NNGF"/>
      <sheetName val="PGF"/>
      <sheetName val="SNGF"/>
      <sheetName val="TNGF"/>
      <sheetName val="УР БО"/>
      <sheetName val="Энергия_GJ"/>
      <sheetName val="по всем МВЗ(вал)"/>
      <sheetName val="УП _2004"/>
      <sheetName val="sapactivexlhiddensheet"/>
      <sheetName val="Справочник"/>
      <sheetName val="Dir"/>
      <sheetName val="Присадки и компоненты"/>
      <sheetName val="BP2003_1812101"/>
      <sheetName val="Курс_$1"/>
      <sheetName val="Баланс_нпр1"/>
      <sheetName val="Деб_и_запасы1"/>
      <sheetName val="Баланс_нефти"/>
      <sheetName val="Отчет_по_прибыли"/>
      <sheetName val="Доход_УУН"/>
      <sheetName val="Экспорт_нефти+таможня"/>
      <sheetName val="Экспорт_нпр+таможня"/>
      <sheetName val="Транспорт_нефти_"/>
      <sheetName val="Опт_нпр_"/>
      <sheetName val="Трансп_нпр+нефть_жд"/>
      <sheetName val="Сб_цены_объемы"/>
      <sheetName val="Сб_выручка"/>
      <sheetName val="Сб_затраты"/>
      <sheetName val="Сб_движ_нпр"/>
      <sheetName val="Сб_ддс"/>
      <sheetName val="Cб_оборот"/>
      <sheetName val="нпз_ддс"/>
      <sheetName val="нпз_оборот"/>
      <sheetName val="нпз_затраты"/>
      <sheetName val="нпз_пдр"/>
      <sheetName val="нпз_движение"/>
      <sheetName val="Реализация+покупка_нефти"/>
      <sheetName val="Май_до_25"/>
      <sheetName val="Финплан_в_формате_ПБД"/>
      <sheetName val="КВ_(фин)"/>
      <sheetName val="Страница_ввода"/>
      <sheetName val="Результат_Диллера"/>
      <sheetName val="приобретение_нпр"/>
      <sheetName val="исходные_данные"/>
      <sheetName val="Линейная_чувствительность"/>
      <sheetName val="руб_2007_план"/>
      <sheetName val="ст_ГТМ"/>
      <sheetName val="Neste_Oy"/>
      <sheetName val="БЕ_БИ"/>
      <sheetName val="Integra_KRS"/>
      <sheetName val="УР_БО"/>
      <sheetName val="по_всем_МВЗ(вал)"/>
      <sheetName val="УП__2004"/>
      <sheetName val="Списки"/>
      <sheetName val="Справочная информация"/>
      <sheetName val="классификатор"/>
      <sheetName val="1-корр. 2010  НГД"/>
      <sheetName val="Лист1"/>
      <sheetName val="2016_тр"/>
      <sheetName val="Параметры"/>
      <sheetName val="Факт Dink-Inv 2004"/>
      <sheetName val="Вводные"/>
      <sheetName val="пятилетка"/>
      <sheetName val="мониторинг"/>
      <sheetName val="ПЛАСТ НП"/>
      <sheetName val="БЕ"/>
      <sheetName val="Статьи"/>
      <sheetName val="справочник "/>
      <sheetName val="СНГДУ-1"/>
      <sheetName val="Актив"/>
      <sheetName val="Присадки_и_компоненты"/>
      <sheetName val="BP2003_1812102"/>
      <sheetName val="Курс_$2"/>
      <sheetName val="Баланс_нпр2"/>
      <sheetName val="Деб_и_запасы2"/>
      <sheetName val="по_всем_МВЗ(вал)1"/>
      <sheetName val="Отчет_по_прибыли1"/>
      <sheetName val="Баланс_нефти1"/>
      <sheetName val="Доход_УУН1"/>
      <sheetName val="Экспорт_нефти+таможня1"/>
      <sheetName val="Экспорт_нпр+таможня1"/>
      <sheetName val="Транспорт_нефти_1"/>
      <sheetName val="Опт_нпр_1"/>
      <sheetName val="Трансп_нпр+нефть_жд1"/>
      <sheetName val="Сб_цены_объемы1"/>
      <sheetName val="Сб_выручка1"/>
      <sheetName val="Сб_затраты1"/>
      <sheetName val="Сб_движ_нпр1"/>
      <sheetName val="Сб_ддс1"/>
      <sheetName val="Cб_оборот1"/>
      <sheetName val="нпз_ддс1"/>
      <sheetName val="нпз_оборот1"/>
      <sheetName val="нпз_затраты1"/>
      <sheetName val="нпз_пдр1"/>
      <sheetName val="нпз_движение1"/>
      <sheetName val="Реализация+покупка_нефти1"/>
      <sheetName val="Май_до_251"/>
      <sheetName val="Финплан_в_формате_ПБД1"/>
      <sheetName val="КВ_(фин)1"/>
      <sheetName val="Страница_ввода1"/>
      <sheetName val="Результат_Диллера1"/>
      <sheetName val="приобретение_нпр1"/>
      <sheetName val="исходные_данные1"/>
      <sheetName val="Линейная_чувствительность1"/>
      <sheetName val="руб_2007_план1"/>
      <sheetName val="ст_ГТМ1"/>
      <sheetName val="Neste_Oy1"/>
      <sheetName val="БЕ_БИ1"/>
      <sheetName val="Integra_KRS1"/>
      <sheetName val="УР_БО1"/>
      <sheetName val="УП__20041"/>
      <sheetName val="Справочник Данные ДО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аспорт_Ш-08.20.02-01"/>
      <sheetName val="Бюджет_Ш-08.20.02-06"/>
      <sheetName val="Обоснование_Ш-08.20.02-02"/>
      <sheetName val="ОценкаЭкЭфф_Ш-08.20.02-16"/>
      <sheetName val="Орг.стр._Ш-08.20.02-05"/>
      <sheetName val="ПланВУ_Ш-08.20.02-05"/>
      <sheetName val="Перечень док.реал_Ш-08.20.02-18"/>
      <sheetName val="Справочник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Инвестиционный</v>
          </cell>
          <cell r="B2" t="str">
            <v>Не используется конфиденциальная информация</v>
          </cell>
          <cell r="D2" t="str">
            <v>A</v>
          </cell>
          <cell r="E2" t="str">
            <v>Незначительные риски / низкобюджетный</v>
          </cell>
          <cell r="F2" t="str">
            <v>Структурное подразделение или ДЗО</v>
          </cell>
          <cell r="G2" t="str">
            <v>Немедленный эффект / 
0&lt;NPV≤50млн.руб. / 
низкий J-коэффициент</v>
          </cell>
        </row>
        <row r="3">
          <cell r="A3" t="str">
            <v>Инвестиционный / крупный</v>
          </cell>
          <cell r="B3" t="str">
            <v>Используется конфиденциальная информация</v>
          </cell>
          <cell r="D3" t="str">
            <v>B</v>
          </cell>
          <cell r="E3" t="str">
            <v>Средние риски / среднебюджетный</v>
          </cell>
          <cell r="F3" t="str">
            <v>Между Блоками или Блок + ДЗО</v>
          </cell>
          <cell r="G3" t="str">
            <v>Организационные преобразования в рамках Компании / 
NPV &gt; 50 млн. руб. /
средний J-коэффициент</v>
          </cell>
        </row>
        <row r="4">
          <cell r="A4" t="str">
            <v>Инвестиционный / специальный</v>
          </cell>
          <cell r="B4" t="str">
            <v>&lt;Выбирается из списка&gt;</v>
          </cell>
          <cell r="D4" t="str">
            <v>C</v>
          </cell>
          <cell r="E4" t="str">
            <v>Высокие риски / высокобюджетный</v>
          </cell>
          <cell r="F4" t="str">
            <v>В рамках всей Компании</v>
          </cell>
          <cell r="G4" t="str">
            <v>Организационные преобразования в рамках Компании с немедленным эффектом / 
NPV &gt; 500 млн. руб. / 
высокий J-коэффициент</v>
          </cell>
        </row>
        <row r="5">
          <cell r="A5" t="str">
            <v>Организационно-информационный</v>
          </cell>
          <cell r="D5" t="str">
            <v>M</v>
          </cell>
          <cell r="E5" t="str">
            <v>&lt;Выбирается из списка&gt;</v>
          </cell>
          <cell r="F5" t="str">
            <v>&lt;Выбирается из списка&gt;</v>
          </cell>
          <cell r="G5" t="str">
            <v>&lt;Выбирается из списка&gt;</v>
          </cell>
        </row>
        <row r="6">
          <cell r="A6" t="str">
            <v>Организационно-информационный / Специальный</v>
          </cell>
          <cell r="D6" t="str">
            <v>&lt;Присваивает Отв.за проектную орг.-инф. Деятельность согласно "Ранжирование проектов" M-08.20.02-07&gt;</v>
          </cell>
        </row>
        <row r="7">
          <cell r="A7" t="str">
            <v>&lt;Выбирается из списка (см.лист Справочники)&gt;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юджет"/>
      <sheetName val="Расчет преимуществ "/>
      <sheetName val="Бизнес-кейс"/>
      <sheetName val="ОценкаЭкЭфф"/>
      <sheetName val="Резюме"/>
      <sheetName val="План-факт"/>
      <sheetName val="Словарь"/>
    </sheetNames>
    <sheetDataSet>
      <sheetData sheetId="0"/>
      <sheetData sheetId="1"/>
      <sheetData sheetId="2"/>
      <sheetData sheetId="3">
        <row r="6">
          <cell r="C6">
            <v>0.12</v>
          </cell>
        </row>
        <row r="7">
          <cell r="C7">
            <v>680</v>
          </cell>
        </row>
        <row r="42">
          <cell r="E42">
            <v>-59065.022950316867</v>
          </cell>
        </row>
        <row r="43">
          <cell r="E43">
            <v>0</v>
          </cell>
        </row>
        <row r="45">
          <cell r="E45">
            <v>-1</v>
          </cell>
        </row>
        <row r="54">
          <cell r="E54">
            <v>0.2</v>
          </cell>
        </row>
        <row r="59">
          <cell r="E59">
            <v>-70878.027540380237</v>
          </cell>
        </row>
        <row r="60">
          <cell r="E60">
            <v>0</v>
          </cell>
        </row>
        <row r="66">
          <cell r="E66">
            <v>-0.2</v>
          </cell>
        </row>
        <row r="71">
          <cell r="E71">
            <v>-59065.022950316867</v>
          </cell>
        </row>
        <row r="72">
          <cell r="E72">
            <v>0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юджет"/>
      <sheetName val="Расчет преимуществ "/>
      <sheetName val="Бизнес-кейс"/>
      <sheetName val="ОценкаЭкЭфф"/>
      <sheetName val="Резюме"/>
      <sheetName val="План-факт"/>
      <sheetName val="Словарь"/>
    </sheetNames>
    <sheetDataSet>
      <sheetData sheetId="0"/>
      <sheetData sheetId="1"/>
      <sheetData sheetId="2"/>
      <sheetData sheetId="3">
        <row r="6">
          <cell r="C6">
            <v>0.12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писание"/>
      <sheetName val="TCO проекта"/>
      <sheetName val="Экономический эффект"/>
      <sheetName val="Бизнес-кейс"/>
      <sheetName val="Резюме проекта"/>
      <sheetName val="Показатели"/>
      <sheetName val="Расчет стоимости УЗ"/>
      <sheetName val="Затраты"/>
    </sheetNames>
    <sheetDataSet>
      <sheetData sheetId="0"/>
      <sheetData sheetId="1"/>
      <sheetData sheetId="2"/>
      <sheetData sheetId="3"/>
      <sheetData sheetId="4">
        <row r="8">
          <cell r="B8">
            <v>3.2673658961599021</v>
          </cell>
        </row>
      </sheetData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CO (Развитие СУ)"/>
      <sheetName val="TCO (Развитие ОЭДК)"/>
      <sheetName val="TCO (Развитие ЛК)"/>
      <sheetName val="TCO (Аналит система)"/>
      <sheetName val="TCO (1017)"/>
      <sheetName val="Дерево КПЭ (1017)"/>
      <sheetName val="Резюме (1017)"/>
      <sheetName val="TCO (4862)"/>
      <sheetName val="Дерево КПЭ (4862)"/>
      <sheetName val="Резюме (4862)"/>
      <sheetName val="TCO (1737)"/>
      <sheetName val="Дерево КПЭ (1737)"/>
      <sheetName val="Резюме (1737)"/>
      <sheetName val="TCO (Программа)"/>
      <sheetName val="Дерево КПЭ (Программа)"/>
      <sheetName val="Динамика КПЭ (Программа)"/>
      <sheetName val="Резюме (Программа)"/>
      <sheetName val="Дисконт эффект"/>
      <sheetName val="Метрики"/>
      <sheetName val="Отчетность_Дерево КПЭ"/>
      <sheetName val="Отчетность_расчет эффекта"/>
      <sheetName val="1017(разв)_Дерево КПЭ"/>
      <sheetName val="1017_Расчет эффекта_развитие"/>
      <sheetName val="Рейтинг_расчет эффекта"/>
      <sheetName val="Рейтинг_Дерево КПЭ"/>
      <sheetName val="1017_Расчет эффекта"/>
      <sheetName val="1017_Дерево КПЭ"/>
      <sheetName val="Убер_Расчет эффекта"/>
      <sheetName val="Убер_Дерево КПЭ"/>
      <sheetName val="Свод проектов"/>
      <sheetName val="Свод затрат"/>
      <sheetName val="0.Текущий 1017"/>
      <sheetName val="2.0_Типовые затраты на ЛК"/>
      <sheetName val="2.1. Развитие ЛК_АСУЗ_услуги"/>
      <sheetName val="2.2. Развитие ЛК_АСУЗ_МТР"/>
      <sheetName val="2.3. Развитие ЛК_счета-фактур"/>
      <sheetName val="3. Доработки ЕСУ"/>
      <sheetName val="4. Уберизация_типовые затраты"/>
      <sheetName val="Экономика"/>
      <sheetName val="График"/>
      <sheetName val="TCO"/>
      <sheetName val="Эффект"/>
      <sheetName val="КПЭ"/>
      <sheetName val="1017_Резюме"/>
      <sheetName val="1017_TCO"/>
      <sheetName val="1017_Эффект"/>
      <sheetName val="1017_Резюме_всего"/>
      <sheetName val="1017_TCO_всего"/>
      <sheetName val="1017_Эффект_всего"/>
      <sheetName val="Резюме"/>
      <sheetName val="1017_Резюме_развитие"/>
      <sheetName val="1017_TCO_развитие"/>
      <sheetName val="1017_Эффект_развитие"/>
      <sheetName val="Текст_Резюме"/>
      <sheetName val="Текст_TCO"/>
      <sheetName val="Текст_Эффект"/>
      <sheetName val="Текст_Расчет эффекта"/>
      <sheetName val="O2P_Резюме"/>
      <sheetName val="O2P_TCO"/>
      <sheetName val="O2P_Эффект"/>
      <sheetName val="O2P_Расчет эффекта"/>
      <sheetName val="O2P_затраты"/>
      <sheetName val="Убер_TCO"/>
      <sheetName val="Убер_Эффект"/>
      <sheetName val="Убер_Резюме"/>
      <sheetName val="Убер_Расчет стоимости УЗ"/>
      <sheetName val="Убер_Затраты"/>
      <sheetName val="Рейтинг_TCO"/>
      <sheetName val="Рейтинг_эффект"/>
      <sheetName val="Рейтинг_Резюме"/>
      <sheetName val="Рейтинг_Расчет стоимости УЗ"/>
      <sheetName val="Рейтинг_Расчет дат"/>
      <sheetName val="Справочник_Резюме"/>
      <sheetName val="Справочник_TCO"/>
      <sheetName val="Справочник_Эффект"/>
      <sheetName val="1017_Дерево КПЭ_развитие"/>
      <sheetName val="1017_развитие_затраты_ЛК"/>
      <sheetName val="1017_развитие_затраты_ПКО"/>
      <sheetName val="1017_развитие_затраты_ОЭДК"/>
      <sheetName val="Расчет дат"/>
      <sheetName val="График реализации"/>
      <sheetName val="Отчетность_Резюме"/>
      <sheetName val="Отчетность_TCO"/>
      <sheetName val="Отчетность_Эффект"/>
      <sheetName val="Отчетность_затраты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9">
          <cell r="C9">
            <v>6.9678822930743927</v>
          </cell>
        </row>
      </sheetData>
      <sheetData sheetId="17" refreshError="1"/>
      <sheetData sheetId="18" refreshError="1"/>
      <sheetData sheetId="19"/>
      <sheetData sheetId="20"/>
      <sheetData sheetId="21" refreshError="1"/>
      <sheetData sheetId="22">
        <row r="6">
          <cell r="C6" t="str">
            <v>б/н «Развитие Личного кабинета контрагента»</v>
          </cell>
        </row>
      </sheetData>
      <sheetData sheetId="23">
        <row r="5">
          <cell r="C5" t="str">
            <v xml:space="preserve">U200001737 «Развитие Системы рейтингования»
</v>
          </cell>
        </row>
      </sheetData>
      <sheetData sheetId="24" refreshError="1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6">
          <cell r="E6">
            <v>2020</v>
          </cell>
        </row>
      </sheetData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A5" t="str">
            <v>EMV (тыс. руб.)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>
        <row r="8">
          <cell r="C8">
            <v>0</v>
          </cell>
        </row>
      </sheetData>
      <sheetData sheetId="69">
        <row r="5">
          <cell r="A5" t="str">
            <v>EMV (тыс. руб.)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щая база"/>
      <sheetName val="База инвест (окт)"/>
      <sheetName val="Факт Dink-Inv 2004"/>
      <sheetName val="Расчет темпов падения"/>
      <sheetName val="Neste Oy"/>
      <sheetName val="общая_база"/>
      <sheetName val="База_инвест_(окт)"/>
      <sheetName val="Факт_Dink-Inv_2004"/>
      <sheetName val="Расчет_темпов_падения"/>
      <sheetName val="Бобровка"/>
      <sheetName val="Title"/>
      <sheetName val="база общ"/>
      <sheetName val="#ССЫЛКА"/>
      <sheetName val="Input Assumptions"/>
      <sheetName val="Carry out projects"/>
      <sheetName val="Context_LTP"/>
      <sheetName val="Лист1"/>
      <sheetName val="9 мес на 12 т"/>
      <sheetName val="A"/>
      <sheetName val="Setting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ПЭ_USD"/>
      <sheetName val="Вн_об_USD"/>
      <sheetName val="ОК_USD"/>
      <sheetName val="КПЭ_руб"/>
      <sheetName val="Вн_об_руб"/>
      <sheetName val="ОК_руб"/>
      <sheetName val="Производство нат.ед."/>
      <sheetName val="ТЭП"/>
      <sheetName val="Производство денеж"/>
      <sheetName val="АнализФС"/>
      <sheetName val="Бюджет"/>
      <sheetName val="АУР (ГФО-2)"/>
      <sheetName val="Кап.ремонт"/>
      <sheetName val="Аренда"/>
      <sheetName val="ГСМ"/>
      <sheetName val=" Э-энергия"/>
      <sheetName val="ФЗП"/>
      <sheetName val="Расшифровки"/>
      <sheetName val="Услуги связи"/>
      <sheetName val="Прочие услуги сторонних организ"/>
      <sheetName val=" расх на охр труда "/>
      <sheetName val="прочий транспорт"/>
      <sheetName val="Авиа "/>
      <sheetName val="Соцвыплаты"/>
      <sheetName val="Прочие доходы_расходы"/>
      <sheetName val="Посналогразн"/>
      <sheetName val="Инвестиции"/>
      <sheetName val="Подг кадров"/>
      <sheetName val="Факт Dink-Inv 2004"/>
      <sheetName val="Производство_нат_ед_"/>
      <sheetName val="Производство_денеж"/>
      <sheetName val="АУР_(ГФО-2)"/>
      <sheetName val="Кап_ремонт"/>
      <sheetName val="_Э-энергия"/>
      <sheetName val="Услуги_связи"/>
      <sheetName val="Прочие_услуги_сторонних_организ"/>
      <sheetName val="_расх_на_охр_труда_"/>
      <sheetName val="прочий_транспорт"/>
      <sheetName val="Авиа_"/>
      <sheetName val="Прочие_доходы_расходы"/>
      <sheetName val="Подг_кадров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11">
          <cell r="C11" t="str">
            <v>2009 год</v>
          </cell>
          <cell r="G11" t="str">
            <v>в том числе по месяцам</v>
          </cell>
          <cell r="K11" t="str">
            <v>в том числе по месяцам</v>
          </cell>
          <cell r="P11" t="str">
            <v xml:space="preserve"> в том числе по месяцам</v>
          </cell>
          <cell r="U11" t="str">
            <v xml:space="preserve"> в том числе по месяцам</v>
          </cell>
        </row>
        <row r="12">
          <cell r="C12" t="str">
            <v>план</v>
          </cell>
          <cell r="E12" t="str">
            <v>Отклон. к  плану 2009 г., (%)</v>
          </cell>
          <cell r="G12" t="str">
            <v>январь факт</v>
          </cell>
          <cell r="H12" t="str">
            <v>февраль  факт</v>
          </cell>
          <cell r="K12" t="str">
            <v>апрель, прогноз</v>
          </cell>
          <cell r="L12" t="str">
            <v>май , прогноз</v>
          </cell>
          <cell r="M12" t="str">
            <v>июнь, прогноз</v>
          </cell>
          <cell r="P12" t="str">
            <v>июль, прогноз</v>
          </cell>
          <cell r="Q12" t="str">
            <v>август, прогноз</v>
          </cell>
          <cell r="U12" t="str">
            <v>октябрь, прогноз</v>
          </cell>
          <cell r="V12" t="str">
            <v>ноябрь, прогноз</v>
          </cell>
        </row>
        <row r="13">
          <cell r="C13">
            <v>22016</v>
          </cell>
          <cell r="E13">
            <v>90.1</v>
          </cell>
          <cell r="G13">
            <v>38</v>
          </cell>
          <cell r="H13">
            <v>1627</v>
          </cell>
          <cell r="K13">
            <v>1818</v>
          </cell>
          <cell r="L13">
            <v>1818</v>
          </cell>
          <cell r="M13">
            <v>1818</v>
          </cell>
          <cell r="P13">
            <v>1818</v>
          </cell>
          <cell r="Q13">
            <v>1818</v>
          </cell>
          <cell r="U13">
            <v>1818</v>
          </cell>
          <cell r="V13">
            <v>1818</v>
          </cell>
        </row>
        <row r="14">
          <cell r="C14">
            <v>36</v>
          </cell>
          <cell r="E14">
            <v>125</v>
          </cell>
          <cell r="G14">
            <v>9</v>
          </cell>
          <cell r="H14">
            <v>6</v>
          </cell>
          <cell r="K14">
            <v>3</v>
          </cell>
          <cell r="L14">
            <v>3</v>
          </cell>
          <cell r="M14">
            <v>3</v>
          </cell>
          <cell r="P14">
            <v>3</v>
          </cell>
          <cell r="Q14">
            <v>3</v>
          </cell>
          <cell r="U14">
            <v>3</v>
          </cell>
          <cell r="V14">
            <v>3</v>
          </cell>
        </row>
        <row r="15">
          <cell r="C15">
            <v>21980</v>
          </cell>
          <cell r="E15">
            <v>90.1</v>
          </cell>
          <cell r="G15">
            <v>29</v>
          </cell>
          <cell r="H15">
            <v>1621</v>
          </cell>
          <cell r="K15">
            <v>1815</v>
          </cell>
          <cell r="L15">
            <v>1815</v>
          </cell>
          <cell r="M15">
            <v>1815</v>
          </cell>
          <cell r="P15">
            <v>1815</v>
          </cell>
          <cell r="Q15">
            <v>1815</v>
          </cell>
          <cell r="U15">
            <v>1815</v>
          </cell>
          <cell r="V15">
            <v>1815</v>
          </cell>
        </row>
        <row r="16">
          <cell r="K16">
            <v>460</v>
          </cell>
        </row>
        <row r="17">
          <cell r="C17">
            <v>21800</v>
          </cell>
          <cell r="E17">
            <v>89.9</v>
          </cell>
          <cell r="G17">
            <v>0</v>
          </cell>
          <cell r="H17">
            <v>1603</v>
          </cell>
          <cell r="K17">
            <v>1800</v>
          </cell>
          <cell r="L17">
            <v>1800</v>
          </cell>
          <cell r="M17">
            <v>1800</v>
          </cell>
          <cell r="P17">
            <v>1800</v>
          </cell>
          <cell r="Q17">
            <v>1800</v>
          </cell>
          <cell r="U17">
            <v>1800</v>
          </cell>
          <cell r="V17">
            <v>1800</v>
          </cell>
        </row>
        <row r="19">
          <cell r="C19">
            <v>24</v>
          </cell>
          <cell r="E19">
            <v>83.3</v>
          </cell>
          <cell r="H19">
            <v>0</v>
          </cell>
          <cell r="K19">
            <v>2</v>
          </cell>
          <cell r="L19">
            <v>2</v>
          </cell>
          <cell r="M19">
            <v>2</v>
          </cell>
          <cell r="P19">
            <v>2</v>
          </cell>
          <cell r="Q19">
            <v>2</v>
          </cell>
          <cell r="U19">
            <v>2</v>
          </cell>
          <cell r="V19">
            <v>2</v>
          </cell>
        </row>
        <row r="20">
          <cell r="C20">
            <v>900</v>
          </cell>
          <cell r="E20">
            <v>108.9</v>
          </cell>
          <cell r="H20">
            <v>0</v>
          </cell>
          <cell r="K20">
            <v>900</v>
          </cell>
          <cell r="L20">
            <v>900</v>
          </cell>
          <cell r="M20">
            <v>900</v>
          </cell>
          <cell r="P20">
            <v>900</v>
          </cell>
          <cell r="Q20">
            <v>900</v>
          </cell>
          <cell r="U20">
            <v>900</v>
          </cell>
          <cell r="V20">
            <v>900</v>
          </cell>
        </row>
        <row r="21">
          <cell r="C21">
            <v>21600</v>
          </cell>
          <cell r="E21">
            <v>90.8</v>
          </cell>
          <cell r="G21">
            <v>0</v>
          </cell>
          <cell r="H21">
            <v>1603</v>
          </cell>
          <cell r="K21">
            <v>1800</v>
          </cell>
          <cell r="L21">
            <v>1800</v>
          </cell>
          <cell r="M21">
            <v>1800</v>
          </cell>
          <cell r="P21">
            <v>1800</v>
          </cell>
          <cell r="Q21">
            <v>1800</v>
          </cell>
          <cell r="U21">
            <v>1800</v>
          </cell>
          <cell r="V21">
            <v>1800</v>
          </cell>
        </row>
        <row r="23">
          <cell r="E23" t="str">
            <v>-</v>
          </cell>
          <cell r="H23">
            <v>0</v>
          </cell>
          <cell r="K23">
            <v>0</v>
          </cell>
          <cell r="L23">
            <v>0</v>
          </cell>
          <cell r="M23">
            <v>0</v>
          </cell>
          <cell r="P23">
            <v>0</v>
          </cell>
          <cell r="Q23">
            <v>0</v>
          </cell>
          <cell r="U23">
            <v>0</v>
          </cell>
          <cell r="V23">
            <v>0</v>
          </cell>
        </row>
        <row r="24">
          <cell r="E24" t="str">
            <v>-</v>
          </cell>
          <cell r="H24">
            <v>0</v>
          </cell>
          <cell r="K24">
            <v>80</v>
          </cell>
          <cell r="L24">
            <v>80</v>
          </cell>
          <cell r="M24">
            <v>80</v>
          </cell>
          <cell r="P24">
            <v>80</v>
          </cell>
          <cell r="Q24">
            <v>80</v>
          </cell>
          <cell r="U24">
            <v>80</v>
          </cell>
          <cell r="V24">
            <v>80</v>
          </cell>
        </row>
        <row r="25">
          <cell r="E25" t="str">
            <v>-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M25">
            <v>0</v>
          </cell>
          <cell r="P25">
            <v>0</v>
          </cell>
          <cell r="Q25">
            <v>0</v>
          </cell>
          <cell r="U25">
            <v>0</v>
          </cell>
          <cell r="V25">
            <v>0</v>
          </cell>
        </row>
        <row r="27">
          <cell r="C27">
            <v>2</v>
          </cell>
          <cell r="E27">
            <v>100</v>
          </cell>
          <cell r="H27">
            <v>0</v>
          </cell>
          <cell r="K27">
            <v>1</v>
          </cell>
          <cell r="L27">
            <v>1</v>
          </cell>
          <cell r="M27">
            <v>1</v>
          </cell>
          <cell r="P27">
            <v>1</v>
          </cell>
          <cell r="Q27">
            <v>1</v>
          </cell>
          <cell r="U27">
            <v>1</v>
          </cell>
          <cell r="V27">
            <v>1</v>
          </cell>
        </row>
        <row r="28">
          <cell r="C28">
            <v>100</v>
          </cell>
          <cell r="E28">
            <v>0</v>
          </cell>
          <cell r="H28">
            <v>0</v>
          </cell>
          <cell r="K28">
            <v>0</v>
          </cell>
          <cell r="L28">
            <v>0</v>
          </cell>
          <cell r="M28">
            <v>0</v>
          </cell>
          <cell r="P28">
            <v>0</v>
          </cell>
          <cell r="Q28">
            <v>0</v>
          </cell>
          <cell r="U28">
            <v>0</v>
          </cell>
          <cell r="V28">
            <v>0</v>
          </cell>
        </row>
        <row r="29">
          <cell r="C29">
            <v>200</v>
          </cell>
          <cell r="E29">
            <v>0</v>
          </cell>
          <cell r="G29">
            <v>0</v>
          </cell>
          <cell r="H29">
            <v>0</v>
          </cell>
          <cell r="K29">
            <v>0</v>
          </cell>
          <cell r="L29">
            <v>0</v>
          </cell>
          <cell r="M29">
            <v>0</v>
          </cell>
          <cell r="P29">
            <v>0</v>
          </cell>
          <cell r="Q29">
            <v>0</v>
          </cell>
          <cell r="U29">
            <v>0</v>
          </cell>
          <cell r="V29">
            <v>0</v>
          </cell>
        </row>
        <row r="33">
          <cell r="C33">
            <v>180</v>
          </cell>
          <cell r="E33">
            <v>109.4</v>
          </cell>
          <cell r="G33">
            <v>29</v>
          </cell>
          <cell r="H33">
            <v>18</v>
          </cell>
          <cell r="K33">
            <v>15</v>
          </cell>
          <cell r="L33">
            <v>15</v>
          </cell>
          <cell r="M33">
            <v>15</v>
          </cell>
          <cell r="P33">
            <v>15</v>
          </cell>
          <cell r="Q33">
            <v>15</v>
          </cell>
          <cell r="U33">
            <v>15</v>
          </cell>
          <cell r="V33">
            <v>15</v>
          </cell>
        </row>
        <row r="34">
          <cell r="E34" t="str">
            <v>-</v>
          </cell>
        </row>
        <row r="35">
          <cell r="C35">
            <v>5</v>
          </cell>
          <cell r="E35">
            <v>108</v>
          </cell>
          <cell r="U35">
            <v>1.8</v>
          </cell>
          <cell r="V35">
            <v>1.8</v>
          </cell>
        </row>
        <row r="37">
          <cell r="M37" t="str">
            <v xml:space="preserve"> </v>
          </cell>
        </row>
        <row r="39">
          <cell r="E39" t="str">
            <v>-</v>
          </cell>
        </row>
        <row r="40">
          <cell r="E40" t="str">
            <v>-</v>
          </cell>
        </row>
        <row r="41">
          <cell r="E41" t="str">
            <v>-</v>
          </cell>
        </row>
        <row r="42">
          <cell r="E42" t="str">
            <v>-</v>
          </cell>
        </row>
        <row r="43">
          <cell r="E43" t="str">
            <v>-</v>
          </cell>
        </row>
        <row r="44">
          <cell r="E44" t="str">
            <v>-</v>
          </cell>
        </row>
        <row r="45">
          <cell r="E45" t="str">
            <v>-</v>
          </cell>
        </row>
        <row r="46">
          <cell r="E46" t="str">
            <v>-</v>
          </cell>
        </row>
        <row r="47">
          <cell r="E47" t="str">
            <v>-</v>
          </cell>
        </row>
        <row r="48">
          <cell r="E48" t="str">
            <v>-</v>
          </cell>
        </row>
        <row r="49">
          <cell r="E49" t="str">
            <v>-</v>
          </cell>
        </row>
        <row r="50">
          <cell r="E50" t="str">
            <v>-</v>
          </cell>
        </row>
        <row r="51">
          <cell r="E51" t="str">
            <v>-</v>
          </cell>
        </row>
        <row r="52">
          <cell r="E52" t="str">
            <v>-</v>
          </cell>
        </row>
        <row r="53">
          <cell r="E53" t="str">
            <v>-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11">
          <cell r="C11" t="str">
            <v>2009 год</v>
          </cell>
        </row>
      </sheetData>
      <sheetData sheetId="39"/>
      <sheetData sheetId="4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Result REAL"/>
      <sheetName val="NetBack REAL"/>
      <sheetName val="Список показателей"/>
      <sheetName val="Выбор сценария"/>
      <sheetName val="Сценарии ГПН"/>
      <sheetName val="Чувствительность"/>
      <sheetName val="Цена на нефть, USD"/>
      <sheetName val="Инфляция"/>
      <sheetName val="Фин ставки"/>
      <sheetName val="Налоги"/>
      <sheetName val="НДПИ газ"/>
      <sheetName val="Акцизы"/>
      <sheetName val="Коэфф.барр."/>
      <sheetName val="Транспорт"/>
      <sheetName val="Премии ВР"/>
      <sheetName val="Газ"/>
      <sheetName val="Прогноз цен"/>
      <sheetName val="Крупноопт.цены"/>
      <sheetName val="Эксп.альт."/>
      <sheetName val="Цена АЗС"/>
      <sheetName val="NetBack NOM"/>
      <sheetName val="Новый порт REAL"/>
      <sheetName val="Новый порт NOM"/>
      <sheetName val="Приразломное REAL"/>
      <sheetName val="Приразломное NOM"/>
      <sheetName val="Арктикгаз REAL"/>
      <sheetName val="Арктикгаз NOM"/>
      <sheetName val="Нортгаз REAL"/>
      <sheetName val="Нортгаз NOM"/>
      <sheetName val="Комм."/>
      <sheetName val="Нефтегазовые доходы"/>
      <sheetName val="Бюджет РФ"/>
      <sheetName val="Бюджет РФ-из закона"/>
      <sheetName val="Бюджет2017"/>
      <sheetName val="ставки фрахта"/>
    </sheetNames>
    <sheetDataSet>
      <sheetData sheetId="0"/>
      <sheetData sheetId="1"/>
      <sheetData sheetId="2">
        <row r="7">
          <cell r="B7" t="e">
            <v>#REF!</v>
          </cell>
          <cell r="C7" t="e">
            <v>#REF!</v>
          </cell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I7">
            <v>-3615.1074494999989</v>
          </cell>
          <cell r="J7">
            <v>10446.785860000004</v>
          </cell>
          <cell r="K7">
            <v>13035.885539999999</v>
          </cell>
          <cell r="L7">
            <v>13576.669539999999</v>
          </cell>
          <cell r="M7">
            <v>14323.138339999998</v>
          </cell>
          <cell r="N7">
            <v>14914.438339999997</v>
          </cell>
          <cell r="O7">
            <v>14914.438339999997</v>
          </cell>
          <cell r="P7">
            <v>14914.438339999997</v>
          </cell>
          <cell r="Q7">
            <v>14914.438339999997</v>
          </cell>
          <cell r="R7">
            <v>14914.438339999997</v>
          </cell>
          <cell r="S7">
            <v>14914.438339999997</v>
          </cell>
          <cell r="T7">
            <v>14914.438339999997</v>
          </cell>
          <cell r="U7">
            <v>14914.438339999997</v>
          </cell>
          <cell r="V7">
            <v>14914.438339999997</v>
          </cell>
          <cell r="W7">
            <v>14914.438339999997</v>
          </cell>
          <cell r="X7">
            <v>14914.438339999997</v>
          </cell>
          <cell r="Y7">
            <v>14914.438339999997</v>
          </cell>
        </row>
        <row r="8">
          <cell r="B8" t="e">
            <v>#REF!</v>
          </cell>
          <cell r="C8" t="e">
            <v>#REF!</v>
          </cell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I8">
            <v>-2456.3374494999989</v>
          </cell>
          <cell r="J8">
            <v>11648.675860000005</v>
          </cell>
          <cell r="K8">
            <v>14237.775539999999</v>
          </cell>
          <cell r="L8">
            <v>14778.55954</v>
          </cell>
          <cell r="M8">
            <v>15525.028339999999</v>
          </cell>
          <cell r="N8">
            <v>16116.328339999998</v>
          </cell>
          <cell r="O8">
            <v>16116.328339999998</v>
          </cell>
          <cell r="P8">
            <v>16116.328339999998</v>
          </cell>
          <cell r="Q8">
            <v>16116.328339999998</v>
          </cell>
          <cell r="R8">
            <v>16116.328339999998</v>
          </cell>
          <cell r="S8">
            <v>16116.328339999998</v>
          </cell>
          <cell r="T8">
            <v>16116.328339999998</v>
          </cell>
          <cell r="U8">
            <v>16116.328339999998</v>
          </cell>
          <cell r="V8">
            <v>16116.328339999998</v>
          </cell>
          <cell r="W8">
            <v>16116.328339999998</v>
          </cell>
          <cell r="X8">
            <v>16116.328339999998</v>
          </cell>
          <cell r="Y8">
            <v>16116.328339999998</v>
          </cell>
        </row>
        <row r="9">
          <cell r="B9" t="e">
            <v>#REF!</v>
          </cell>
          <cell r="C9" t="e">
            <v>#REF!</v>
          </cell>
          <cell r="D9" t="e">
            <v>#REF!</v>
          </cell>
          <cell r="E9" t="e">
            <v>#REF!</v>
          </cell>
          <cell r="F9" t="e">
            <v>#REF!</v>
          </cell>
          <cell r="G9" t="e">
            <v>#REF!</v>
          </cell>
          <cell r="H9" t="e">
            <v>#REF!</v>
          </cell>
          <cell r="I9">
            <v>-2649.027449499999</v>
          </cell>
          <cell r="J9">
            <v>11449.105860000005</v>
          </cell>
          <cell r="K9">
            <v>14038.205539999999</v>
          </cell>
          <cell r="L9">
            <v>14578.98954</v>
          </cell>
          <cell r="M9">
            <v>15325.458339999999</v>
          </cell>
          <cell r="N9">
            <v>15916.758339999998</v>
          </cell>
          <cell r="O9">
            <v>15916.758339999998</v>
          </cell>
          <cell r="P9">
            <v>15916.758339999998</v>
          </cell>
          <cell r="Q9">
            <v>15916.758339999998</v>
          </cell>
          <cell r="R9">
            <v>15916.758339999998</v>
          </cell>
          <cell r="S9">
            <v>15916.758339999998</v>
          </cell>
          <cell r="T9">
            <v>15916.758339999998</v>
          </cell>
          <cell r="U9">
            <v>15916.758339999998</v>
          </cell>
          <cell r="V9">
            <v>15916.758339999998</v>
          </cell>
          <cell r="W9">
            <v>15916.758339999998</v>
          </cell>
          <cell r="X9">
            <v>15916.758339999998</v>
          </cell>
          <cell r="Y9">
            <v>15916.758339999998</v>
          </cell>
        </row>
        <row r="11">
          <cell r="G11" t="e">
            <v>#REF!</v>
          </cell>
          <cell r="H11" t="e">
            <v>#REF!</v>
          </cell>
          <cell r="I11">
            <v>14524.352225799996</v>
          </cell>
          <cell r="J11">
            <v>14078.764847999999</v>
          </cell>
          <cell r="K11">
            <v>15746.939516999995</v>
          </cell>
          <cell r="L11">
            <v>16252.627160999997</v>
          </cell>
          <cell r="M11">
            <v>16913.130941999993</v>
          </cell>
          <cell r="N11">
            <v>17460.733871999997</v>
          </cell>
          <cell r="O11">
            <v>17460.733871999997</v>
          </cell>
          <cell r="P11">
            <v>17460.733871999997</v>
          </cell>
          <cell r="Q11">
            <v>17460.733871999997</v>
          </cell>
          <cell r="R11">
            <v>17460.733871999997</v>
          </cell>
          <cell r="S11">
            <v>17460.733871999997</v>
          </cell>
          <cell r="T11">
            <v>17460.733871999997</v>
          </cell>
          <cell r="U11">
            <v>17460.733871999997</v>
          </cell>
          <cell r="V11">
            <v>17460.733871999997</v>
          </cell>
          <cell r="W11">
            <v>17460.733871999997</v>
          </cell>
          <cell r="X11">
            <v>17460.733871999997</v>
          </cell>
          <cell r="Y11">
            <v>17460.733871999997</v>
          </cell>
        </row>
        <row r="13">
          <cell r="B13" t="e">
            <v>#REF!</v>
          </cell>
          <cell r="C13" t="e">
            <v>#REF!</v>
          </cell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I13">
            <v>-4243.1774494999991</v>
          </cell>
          <cell r="J13">
            <v>9797.3258600000045</v>
          </cell>
          <cell r="K13">
            <v>12386.425539999998</v>
          </cell>
          <cell r="L13">
            <v>12927.20954</v>
          </cell>
          <cell r="M13">
            <v>13673.678339999999</v>
          </cell>
          <cell r="N13">
            <v>14264.978339999998</v>
          </cell>
          <cell r="O13">
            <v>14264.978339999998</v>
          </cell>
          <cell r="P13">
            <v>14264.978339999998</v>
          </cell>
          <cell r="Q13">
            <v>14264.978339999998</v>
          </cell>
          <cell r="R13">
            <v>14264.978339999998</v>
          </cell>
          <cell r="S13">
            <v>14264.978339999998</v>
          </cell>
          <cell r="T13">
            <v>14264.978339999998</v>
          </cell>
          <cell r="U13">
            <v>14264.978339999998</v>
          </cell>
          <cell r="V13">
            <v>14264.978339999998</v>
          </cell>
          <cell r="W13">
            <v>14264.978339999998</v>
          </cell>
          <cell r="X13">
            <v>14264.978339999998</v>
          </cell>
          <cell r="Y13">
            <v>14264.978339999998</v>
          </cell>
        </row>
        <row r="20">
          <cell r="B20">
            <v>8.6940484408395524E-2</v>
          </cell>
          <cell r="C20">
            <v>1.4999999999999999E-2</v>
          </cell>
          <cell r="D20">
            <v>1.4999999999999999E-2</v>
          </cell>
          <cell r="E20">
            <v>1.4999999999999999E-2</v>
          </cell>
          <cell r="F20">
            <v>3.9217380614179455E-3</v>
          </cell>
          <cell r="G20">
            <v>4.5020051436183844E-3</v>
          </cell>
          <cell r="H20">
            <v>4.1801693778091122E-3</v>
          </cell>
          <cell r="I20">
            <v>3.5958904109589041E-3</v>
          </cell>
          <cell r="J20">
            <v>3.4090909090909094E-3</v>
          </cell>
          <cell r="K20">
            <v>3.5958904109589041E-3</v>
          </cell>
          <cell r="L20">
            <v>3.5958904109589041E-3</v>
          </cell>
          <cell r="M20">
            <v>3.5958904109589041E-3</v>
          </cell>
          <cell r="N20">
            <v>3.5958904109589041E-3</v>
          </cell>
          <cell r="O20">
            <v>3.5958904109589041E-3</v>
          </cell>
          <cell r="P20">
            <v>3.5958904109589041E-3</v>
          </cell>
          <cell r="Q20">
            <v>3.5958904109589041E-3</v>
          </cell>
          <cell r="R20">
            <v>3.5958904109589041E-3</v>
          </cell>
          <cell r="S20">
            <v>3.5958904109589041E-3</v>
          </cell>
          <cell r="T20">
            <v>3.5958904109589041E-3</v>
          </cell>
          <cell r="U20">
            <v>3.5958904109589041E-3</v>
          </cell>
          <cell r="V20">
            <v>3.5958904109589041E-3</v>
          </cell>
          <cell r="W20">
            <v>3.5958904109589041E-3</v>
          </cell>
          <cell r="X20">
            <v>3.5958904109589041E-3</v>
          </cell>
          <cell r="Y20">
            <v>3.5958904109589041E-3</v>
          </cell>
        </row>
        <row r="26">
          <cell r="B26">
            <v>491.85</v>
          </cell>
          <cell r="C26">
            <v>485.76</v>
          </cell>
          <cell r="D26">
            <v>485.76271186440687</v>
          </cell>
          <cell r="E26">
            <v>518.5516949152543</v>
          </cell>
          <cell r="F26">
            <v>550.04999999999995</v>
          </cell>
          <cell r="G26">
            <v>581.09289999999999</v>
          </cell>
          <cell r="H26">
            <v>604.27</v>
          </cell>
          <cell r="I26">
            <v>628.07000000000005</v>
          </cell>
          <cell r="J26">
            <v>649.46</v>
          </cell>
          <cell r="K26">
            <v>649.46</v>
          </cell>
          <cell r="L26">
            <v>649.46</v>
          </cell>
          <cell r="M26">
            <v>649.46</v>
          </cell>
          <cell r="N26">
            <v>649.46</v>
          </cell>
          <cell r="O26">
            <v>649.46</v>
          </cell>
          <cell r="P26">
            <v>649.46</v>
          </cell>
          <cell r="Q26">
            <v>649.46</v>
          </cell>
          <cell r="R26">
            <v>649.46</v>
          </cell>
          <cell r="S26">
            <v>649.46</v>
          </cell>
          <cell r="T26">
            <v>649.46</v>
          </cell>
          <cell r="U26">
            <v>649.46</v>
          </cell>
          <cell r="V26">
            <v>649.46</v>
          </cell>
          <cell r="W26">
            <v>649.46</v>
          </cell>
          <cell r="X26">
            <v>649.46</v>
          </cell>
          <cell r="Y26">
            <v>649.46</v>
          </cell>
        </row>
        <row r="27">
          <cell r="B27">
            <v>1398.39</v>
          </cell>
          <cell r="C27">
            <v>1379.76</v>
          </cell>
          <cell r="D27">
            <v>1379.7627118644068</v>
          </cell>
          <cell r="E27">
            <v>1472.8966949152541</v>
          </cell>
          <cell r="F27">
            <v>1559.13</v>
          </cell>
          <cell r="G27">
            <v>1650.2460000000001</v>
          </cell>
          <cell r="H27">
            <v>1717.38</v>
          </cell>
          <cell r="I27">
            <v>1786.84</v>
          </cell>
          <cell r="J27">
            <v>1851.35</v>
          </cell>
          <cell r="K27">
            <v>1851.35</v>
          </cell>
          <cell r="L27">
            <v>1851.35</v>
          </cell>
          <cell r="M27">
            <v>1851.35</v>
          </cell>
          <cell r="N27">
            <v>1851.35</v>
          </cell>
          <cell r="O27">
            <v>1851.35</v>
          </cell>
          <cell r="P27">
            <v>1851.35</v>
          </cell>
          <cell r="Q27">
            <v>1851.35</v>
          </cell>
          <cell r="R27">
            <v>1851.35</v>
          </cell>
          <cell r="S27">
            <v>1851.35</v>
          </cell>
          <cell r="T27">
            <v>1851.35</v>
          </cell>
          <cell r="U27">
            <v>1851.35</v>
          </cell>
          <cell r="V27">
            <v>1851.35</v>
          </cell>
          <cell r="W27">
            <v>1851.35</v>
          </cell>
          <cell r="X27">
            <v>1851.35</v>
          </cell>
          <cell r="Y27">
            <v>1851.35</v>
          </cell>
        </row>
        <row r="28">
          <cell r="B28">
            <v>1281.5899999999999</v>
          </cell>
          <cell r="C28">
            <v>1257.98</v>
          </cell>
          <cell r="D28">
            <v>1257.9830508474577</v>
          </cell>
          <cell r="E28">
            <v>1342.8969067796609</v>
          </cell>
          <cell r="F28">
            <v>1422</v>
          </cell>
          <cell r="G28">
            <v>1471.61</v>
          </cell>
          <cell r="H28">
            <v>1532.02</v>
          </cell>
          <cell r="I28">
            <v>1594.15</v>
          </cell>
          <cell r="J28">
            <v>1651.78</v>
          </cell>
          <cell r="K28">
            <v>1651.78</v>
          </cell>
          <cell r="L28">
            <v>1651.78</v>
          </cell>
          <cell r="M28">
            <v>1651.78</v>
          </cell>
          <cell r="N28">
            <v>1651.78</v>
          </cell>
          <cell r="O28">
            <v>1651.78</v>
          </cell>
          <cell r="P28">
            <v>1651.78</v>
          </cell>
          <cell r="Q28">
            <v>1651.78</v>
          </cell>
          <cell r="R28">
            <v>1651.78</v>
          </cell>
          <cell r="S28">
            <v>1651.78</v>
          </cell>
          <cell r="T28">
            <v>1651.78</v>
          </cell>
          <cell r="U28">
            <v>1651.78</v>
          </cell>
          <cell r="V28">
            <v>1651.78</v>
          </cell>
          <cell r="W28">
            <v>1651.78</v>
          </cell>
          <cell r="X28">
            <v>1651.78</v>
          </cell>
          <cell r="Y28">
            <v>1651.78</v>
          </cell>
        </row>
        <row r="54">
          <cell r="B54" t="e">
            <v>#REF!</v>
          </cell>
          <cell r="C54" t="e">
            <v>#REF!</v>
          </cell>
          <cell r="D54" t="e">
            <v>#REF!</v>
          </cell>
          <cell r="E54" t="e">
            <v>#REF!</v>
          </cell>
          <cell r="F54" t="e">
            <v>#REF!</v>
          </cell>
          <cell r="G54" t="e">
            <v>#REF!</v>
          </cell>
          <cell r="H54" t="e">
            <v>#REF!</v>
          </cell>
          <cell r="I54">
            <v>13916.801362000002</v>
          </cell>
          <cell r="J54">
            <v>13160.531228000002</v>
          </cell>
          <cell r="K54">
            <v>14909.017872</v>
          </cell>
          <cell r="L54">
            <v>15485.717872000001</v>
          </cell>
          <cell r="M54">
            <v>16077.017871999999</v>
          </cell>
          <cell r="N54">
            <v>16668.317872</v>
          </cell>
          <cell r="O54">
            <v>16668.317872</v>
          </cell>
          <cell r="P54">
            <v>16668.317872</v>
          </cell>
          <cell r="Q54">
            <v>16668.317872</v>
          </cell>
          <cell r="R54">
            <v>16668.317872</v>
          </cell>
          <cell r="S54">
            <v>16668.317872</v>
          </cell>
          <cell r="T54">
            <v>16668.317872</v>
          </cell>
          <cell r="U54">
            <v>16668.317872</v>
          </cell>
          <cell r="V54">
            <v>16668.317872</v>
          </cell>
          <cell r="W54">
            <v>16668.317872</v>
          </cell>
          <cell r="X54">
            <v>16668.317872</v>
          </cell>
          <cell r="Y54">
            <v>16668.317872</v>
          </cell>
        </row>
        <row r="65">
          <cell r="G65" t="e">
            <v>#REF!</v>
          </cell>
          <cell r="H65" t="e">
            <v>#REF!</v>
          </cell>
          <cell r="I65">
            <v>4081.404075100002</v>
          </cell>
          <cell r="J65">
            <v>12226.112007200003</v>
          </cell>
          <cell r="K65">
            <v>14478.966472799999</v>
          </cell>
          <cell r="L65">
            <v>15034.116872800001</v>
          </cell>
          <cell r="M65">
            <v>15718.518152799999</v>
          </cell>
          <cell r="N65">
            <v>16309.818152799999</v>
          </cell>
          <cell r="O65">
            <v>16309.818152799999</v>
          </cell>
          <cell r="P65">
            <v>16309.818152799999</v>
          </cell>
          <cell r="Q65">
            <v>16309.818152799999</v>
          </cell>
          <cell r="R65">
            <v>16309.818152799999</v>
          </cell>
          <cell r="S65">
            <v>16309.818152799999</v>
          </cell>
          <cell r="T65">
            <v>16309.818152799999</v>
          </cell>
          <cell r="U65">
            <v>16309.818152799999</v>
          </cell>
          <cell r="V65">
            <v>16309.818152799999</v>
          </cell>
          <cell r="W65">
            <v>16309.818152799999</v>
          </cell>
          <cell r="X65">
            <v>16309.818152799999</v>
          </cell>
          <cell r="Y65">
            <v>16309.818152799999</v>
          </cell>
        </row>
        <row r="68">
          <cell r="H68" t="e">
            <v>#REF!</v>
          </cell>
          <cell r="I68">
            <v>4123.7880751000021</v>
          </cell>
          <cell r="J68">
            <v>12269.942007200003</v>
          </cell>
          <cell r="K68">
            <v>14522.796472800001</v>
          </cell>
          <cell r="L68">
            <v>15077.946872799999</v>
          </cell>
          <cell r="M68">
            <v>15762.348152799997</v>
          </cell>
          <cell r="N68">
            <v>16353.648152799997</v>
          </cell>
          <cell r="O68">
            <v>16353.648152799997</v>
          </cell>
          <cell r="P68">
            <v>16353.648152799997</v>
          </cell>
          <cell r="Q68">
            <v>16353.648152799997</v>
          </cell>
          <cell r="R68">
            <v>16353.648152799997</v>
          </cell>
          <cell r="S68">
            <v>16353.648152799997</v>
          </cell>
          <cell r="T68">
            <v>16353.648152799997</v>
          </cell>
          <cell r="U68">
            <v>16353.648152799997</v>
          </cell>
          <cell r="V68">
            <v>16353.648152799997</v>
          </cell>
          <cell r="W68">
            <v>16353.648152799997</v>
          </cell>
          <cell r="X68">
            <v>16353.648152799997</v>
          </cell>
          <cell r="Y68">
            <v>16353.648152799997</v>
          </cell>
        </row>
        <row r="71">
          <cell r="H71" t="e">
            <v>#REF!</v>
          </cell>
          <cell r="I71">
            <v>3041.8780751000018</v>
          </cell>
          <cell r="J71">
            <v>11151.030007200003</v>
          </cell>
          <cell r="K71">
            <v>13403.8844728</v>
          </cell>
          <cell r="L71">
            <v>13959.034872800001</v>
          </cell>
          <cell r="M71">
            <v>14643.436152799999</v>
          </cell>
          <cell r="N71">
            <v>15234.736152799998</v>
          </cell>
          <cell r="O71">
            <v>15234.736152799998</v>
          </cell>
          <cell r="P71">
            <v>15234.736152799998</v>
          </cell>
          <cell r="Q71">
            <v>15234.736152799998</v>
          </cell>
          <cell r="R71">
            <v>15234.736152799998</v>
          </cell>
          <cell r="S71">
            <v>15234.736152799998</v>
          </cell>
          <cell r="T71">
            <v>15234.736152799998</v>
          </cell>
          <cell r="U71">
            <v>15234.736152799998</v>
          </cell>
          <cell r="V71">
            <v>15234.736152799998</v>
          </cell>
          <cell r="W71">
            <v>15234.736152799998</v>
          </cell>
          <cell r="X71">
            <v>15234.736152799998</v>
          </cell>
          <cell r="Y71">
            <v>15234.736152799998</v>
          </cell>
        </row>
        <row r="75">
          <cell r="B75" t="e">
            <v>#REF!</v>
          </cell>
          <cell r="C75" t="e">
            <v>#REF!</v>
          </cell>
          <cell r="D75" t="e">
            <v>#REF!</v>
          </cell>
          <cell r="E75" t="e">
            <v>#REF!</v>
          </cell>
          <cell r="F75" t="e">
            <v>#REF!</v>
          </cell>
          <cell r="G75" t="e">
            <v>#REF!</v>
          </cell>
          <cell r="H75" t="e">
            <v>#REF!</v>
          </cell>
          <cell r="I75">
            <v>183.82978381666737</v>
          </cell>
          <cell r="J75">
            <v>9095.6048053933355</v>
          </cell>
          <cell r="K75">
            <v>11579.416686993334</v>
          </cell>
          <cell r="L75">
            <v>12100.364075793335</v>
          </cell>
          <cell r="M75">
            <v>12780.202680593336</v>
          </cell>
          <cell r="N75">
            <v>13344.066360593335</v>
          </cell>
          <cell r="O75">
            <v>13344.066360593335</v>
          </cell>
          <cell r="P75">
            <v>13344.066360593335</v>
          </cell>
          <cell r="Q75">
            <v>13344.066360593335</v>
          </cell>
          <cell r="R75">
            <v>13344.066360593335</v>
          </cell>
          <cell r="S75">
            <v>13344.066360593335</v>
          </cell>
          <cell r="T75">
            <v>13344.066360593335</v>
          </cell>
          <cell r="U75">
            <v>13344.066360593335</v>
          </cell>
          <cell r="V75">
            <v>13344.066360593335</v>
          </cell>
          <cell r="W75">
            <v>13344.066360593335</v>
          </cell>
          <cell r="X75">
            <v>13344.066360593335</v>
          </cell>
          <cell r="Y75">
            <v>13344.066360593335</v>
          </cell>
        </row>
        <row r="87">
          <cell r="E87" t="e">
            <v>#REF!</v>
          </cell>
          <cell r="F87" t="e">
            <v>#REF!</v>
          </cell>
          <cell r="G87" t="e">
            <v>#REF!</v>
          </cell>
          <cell r="H87" t="e">
            <v>#REF!</v>
          </cell>
          <cell r="I87">
            <v>12499.954539999997</v>
          </cell>
          <cell r="J87">
            <v>11012.731180187999</v>
          </cell>
          <cell r="K87">
            <v>13673.579830187999</v>
          </cell>
          <cell r="L87">
            <v>14218.944580187999</v>
          </cell>
          <cell r="M87">
            <v>14935.585580188002</v>
          </cell>
          <cell r="N87">
            <v>15526.885580188002</v>
          </cell>
          <cell r="O87">
            <v>15526.885580188002</v>
          </cell>
          <cell r="P87">
            <v>15526.885580188002</v>
          </cell>
          <cell r="Q87">
            <v>15526.885580188002</v>
          </cell>
          <cell r="R87">
            <v>15526.885580188002</v>
          </cell>
          <cell r="S87">
            <v>15526.885580188002</v>
          </cell>
          <cell r="T87">
            <v>15526.885580188002</v>
          </cell>
          <cell r="U87">
            <v>15526.885580188002</v>
          </cell>
          <cell r="V87">
            <v>15526.885580188002</v>
          </cell>
          <cell r="W87">
            <v>15526.885580188002</v>
          </cell>
          <cell r="X87">
            <v>15526.885580188002</v>
          </cell>
          <cell r="Y87">
            <v>15526.885580188002</v>
          </cell>
        </row>
        <row r="100">
          <cell r="G100" t="e">
            <v>#REF!</v>
          </cell>
          <cell r="H100" t="e">
            <v>#REF!</v>
          </cell>
          <cell r="I100">
            <v>-2205.1929874999987</v>
          </cell>
          <cell r="J100">
            <v>11829.630900000004</v>
          </cell>
          <cell r="K100">
            <v>14415.288499999999</v>
          </cell>
          <cell r="L100">
            <v>14956.0725</v>
          </cell>
          <cell r="M100">
            <v>15702.541299999999</v>
          </cell>
          <cell r="N100">
            <v>16293.841299999998</v>
          </cell>
          <cell r="O100">
            <v>16293.841299999998</v>
          </cell>
          <cell r="P100">
            <v>16293.841299999998</v>
          </cell>
          <cell r="Q100">
            <v>16293.841299999998</v>
          </cell>
          <cell r="R100">
            <v>16293.841299999998</v>
          </cell>
          <cell r="S100">
            <v>16293.841299999998</v>
          </cell>
          <cell r="T100">
            <v>16293.841299999998</v>
          </cell>
          <cell r="U100">
            <v>16293.841299999998</v>
          </cell>
          <cell r="V100">
            <v>16293.841299999998</v>
          </cell>
          <cell r="W100">
            <v>16293.841299999998</v>
          </cell>
          <cell r="X100">
            <v>16293.841299999998</v>
          </cell>
          <cell r="Y100">
            <v>16293.841299999998</v>
          </cell>
        </row>
        <row r="104">
          <cell r="D104" t="e">
            <v>#REF!</v>
          </cell>
          <cell r="E104" t="e">
            <v>#REF!</v>
          </cell>
          <cell r="F104" t="e">
            <v>#REF!</v>
          </cell>
          <cell r="G104" t="e">
            <v>#REF!</v>
          </cell>
          <cell r="H104" t="e">
            <v>#REF!</v>
          </cell>
          <cell r="I104">
            <v>-1939.2674494999992</v>
          </cell>
          <cell r="J104">
            <v>10960.315860000004</v>
          </cell>
          <cell r="K104">
            <v>13591.615539999999</v>
          </cell>
          <cell r="L104">
            <v>13555.69954</v>
          </cell>
          <cell r="M104">
            <v>13710.868339999997</v>
          </cell>
          <cell r="N104">
            <v>13710.868339999997</v>
          </cell>
          <cell r="O104">
            <v>13710.868339999997</v>
          </cell>
          <cell r="P104">
            <v>13710.868339999997</v>
          </cell>
          <cell r="Q104">
            <v>13710.868339999997</v>
          </cell>
          <cell r="R104">
            <v>13710.868339999997</v>
          </cell>
          <cell r="S104">
            <v>13710.868339999997</v>
          </cell>
          <cell r="T104">
            <v>13710.868339999997</v>
          </cell>
          <cell r="U104">
            <v>13710.868339999997</v>
          </cell>
          <cell r="V104">
            <v>13710.868339999997</v>
          </cell>
          <cell r="W104">
            <v>13710.868339999997</v>
          </cell>
          <cell r="X104">
            <v>13710.868339999997</v>
          </cell>
          <cell r="Y104">
            <v>13710.868339999997</v>
          </cell>
        </row>
        <row r="105">
          <cell r="D105" t="e">
            <v>#REF!</v>
          </cell>
          <cell r="E105" t="e">
            <v>#REF!</v>
          </cell>
          <cell r="F105" t="e">
            <v>#REF!</v>
          </cell>
          <cell r="G105" t="e">
            <v>#REF!</v>
          </cell>
          <cell r="H105" t="e">
            <v>#REF!</v>
          </cell>
          <cell r="I105">
            <v>-4778.967449499999</v>
          </cell>
          <cell r="J105">
            <v>9243.2158600000039</v>
          </cell>
          <cell r="K105">
            <v>11832.315539999998</v>
          </cell>
          <cell r="L105">
            <v>12373.099539999999</v>
          </cell>
          <cell r="M105">
            <v>13119.568339999998</v>
          </cell>
          <cell r="N105">
            <v>13710.868339999997</v>
          </cell>
          <cell r="O105">
            <v>13710.868339999997</v>
          </cell>
          <cell r="P105">
            <v>13710.868339999997</v>
          </cell>
          <cell r="Q105">
            <v>13710.868339999997</v>
          </cell>
          <cell r="R105">
            <v>13710.868339999997</v>
          </cell>
          <cell r="S105">
            <v>13710.868339999997</v>
          </cell>
          <cell r="T105">
            <v>13710.868339999997</v>
          </cell>
          <cell r="U105">
            <v>13710.868339999997</v>
          </cell>
          <cell r="V105">
            <v>13710.868339999997</v>
          </cell>
          <cell r="W105">
            <v>13710.868339999997</v>
          </cell>
          <cell r="X105">
            <v>13710.868339999997</v>
          </cell>
          <cell r="Y105">
            <v>13710.868339999997</v>
          </cell>
        </row>
        <row r="106">
          <cell r="C106">
            <v>83</v>
          </cell>
          <cell r="D106">
            <v>83</v>
          </cell>
          <cell r="E106">
            <v>88.602499999999992</v>
          </cell>
          <cell r="F106">
            <v>93.43</v>
          </cell>
          <cell r="G106">
            <v>2257.1799999999998</v>
          </cell>
          <cell r="H106">
            <v>100.96084400000007</v>
          </cell>
          <cell r="I106">
            <v>104.87</v>
          </cell>
          <cell r="J106">
            <v>108.45</v>
          </cell>
          <cell r="K106">
            <v>108.45</v>
          </cell>
          <cell r="L106">
            <v>108.45</v>
          </cell>
          <cell r="M106">
            <v>108.45</v>
          </cell>
          <cell r="N106">
            <v>108.45</v>
          </cell>
          <cell r="O106">
            <v>108.45</v>
          </cell>
          <cell r="P106">
            <v>108.45</v>
          </cell>
          <cell r="Q106">
            <v>108.45</v>
          </cell>
          <cell r="R106">
            <v>108.45</v>
          </cell>
          <cell r="S106">
            <v>108.45</v>
          </cell>
          <cell r="T106">
            <v>108.45</v>
          </cell>
          <cell r="U106">
            <v>108.45</v>
          </cell>
          <cell r="V106">
            <v>108.45</v>
          </cell>
          <cell r="W106">
            <v>108.45</v>
          </cell>
          <cell r="X106">
            <v>108.45</v>
          </cell>
          <cell r="Y106">
            <v>108.45</v>
          </cell>
        </row>
        <row r="107">
          <cell r="C107">
            <v>222</v>
          </cell>
          <cell r="D107">
            <v>222</v>
          </cell>
          <cell r="E107">
            <v>226.58</v>
          </cell>
          <cell r="F107">
            <v>237.31</v>
          </cell>
          <cell r="G107">
            <v>2482.0219999999999</v>
          </cell>
          <cell r="H107">
            <v>414.86</v>
          </cell>
          <cell r="I107">
            <v>430.92</v>
          </cell>
          <cell r="J107">
            <v>445.66</v>
          </cell>
          <cell r="K107">
            <v>445.66</v>
          </cell>
          <cell r="L107">
            <v>445.66</v>
          </cell>
          <cell r="M107">
            <v>445.66</v>
          </cell>
          <cell r="N107">
            <v>445.66</v>
          </cell>
          <cell r="O107">
            <v>445.66</v>
          </cell>
          <cell r="P107">
            <v>445.66</v>
          </cell>
          <cell r="Q107">
            <v>445.66</v>
          </cell>
          <cell r="R107">
            <v>445.66</v>
          </cell>
          <cell r="S107">
            <v>445.66</v>
          </cell>
          <cell r="T107">
            <v>445.66</v>
          </cell>
          <cell r="U107">
            <v>445.66</v>
          </cell>
          <cell r="V107">
            <v>445.66</v>
          </cell>
          <cell r="W107">
            <v>445.66</v>
          </cell>
          <cell r="X107">
            <v>445.66</v>
          </cell>
          <cell r="Y107">
            <v>445.66</v>
          </cell>
        </row>
        <row r="109">
          <cell r="G109" t="e">
            <v>#REF!</v>
          </cell>
          <cell r="H109" t="e">
            <v>#N/A</v>
          </cell>
          <cell r="I109">
            <v>16882.016856800001</v>
          </cell>
          <cell r="J109">
            <v>14266.792152288499</v>
          </cell>
          <cell r="K109">
            <v>16332.888996294507</v>
          </cell>
          <cell r="L109">
            <v>16503.265807521737</v>
          </cell>
          <cell r="M109">
            <v>16725.777353636018</v>
          </cell>
          <cell r="N109">
            <v>16406.461625710839</v>
          </cell>
          <cell r="O109">
            <v>15988.768507788142</v>
          </cell>
          <cell r="P109">
            <v>15617.670735055219</v>
          </cell>
          <cell r="Q109">
            <v>15225.057199719478</v>
          </cell>
          <cell r="R109">
            <v>14796.255246849878</v>
          </cell>
          <cell r="S109">
            <v>16508.962619462633</v>
          </cell>
          <cell r="T109">
            <v>18534.134858963767</v>
          </cell>
          <cell r="U109">
            <v>18485.700393783067</v>
          </cell>
          <cell r="V109">
            <v>18418.404494050872</v>
          </cell>
          <cell r="W109">
            <v>18337.267605094814</v>
          </cell>
          <cell r="X109">
            <v>18249.394034146175</v>
          </cell>
          <cell r="Y109">
            <v>18192.732702650872</v>
          </cell>
        </row>
        <row r="110">
          <cell r="G110" t="e">
            <v>#REF!</v>
          </cell>
          <cell r="H110" t="e">
            <v>#N/A</v>
          </cell>
          <cell r="I110">
            <v>14042.3168568</v>
          </cell>
          <cell r="J110">
            <v>12549.692152288499</v>
          </cell>
          <cell r="K110">
            <v>14573.588996294508</v>
          </cell>
          <cell r="L110">
            <v>15320.665807521736</v>
          </cell>
          <cell r="M110">
            <v>16134.477353636019</v>
          </cell>
          <cell r="N110">
            <v>16406.461625710839</v>
          </cell>
          <cell r="O110">
            <v>15988.768507788142</v>
          </cell>
          <cell r="P110">
            <v>15617.670735055219</v>
          </cell>
          <cell r="Q110">
            <v>15225.057199719478</v>
          </cell>
          <cell r="R110">
            <v>14796.255246849878</v>
          </cell>
          <cell r="S110">
            <v>16508.962619462633</v>
          </cell>
          <cell r="T110">
            <v>18534.134858963767</v>
          </cell>
          <cell r="U110">
            <v>18485.700393783067</v>
          </cell>
          <cell r="V110">
            <v>18418.404494050872</v>
          </cell>
          <cell r="W110">
            <v>18337.267605094814</v>
          </cell>
          <cell r="X110">
            <v>18249.394034146175</v>
          </cell>
          <cell r="Y110">
            <v>18192.732702650872</v>
          </cell>
        </row>
        <row r="111">
          <cell r="G111" t="e">
            <v>#REF!</v>
          </cell>
          <cell r="H111" t="e">
            <v>#N/A</v>
          </cell>
          <cell r="I111">
            <v>19009.25748</v>
          </cell>
          <cell r="J111">
            <v>17036.731681920428</v>
          </cell>
          <cell r="K111">
            <v>18846.481801783717</v>
          </cell>
          <cell r="L111">
            <v>19069.804343354968</v>
          </cell>
          <cell r="M111">
            <v>19230.05000843394</v>
          </cell>
          <cell r="N111">
            <v>19257.717008697186</v>
          </cell>
          <cell r="O111">
            <v>19278.767495499298</v>
          </cell>
          <cell r="P111">
            <v>19285.053535333718</v>
          </cell>
          <cell r="Q111">
            <v>19299.096356323713</v>
          </cell>
          <cell r="R111">
            <v>19320.778836337584</v>
          </cell>
          <cell r="S111">
            <v>19334.863139297307</v>
          </cell>
          <cell r="T111">
            <v>19346.886555656136</v>
          </cell>
          <cell r="U111">
            <v>19361.674186111108</v>
          </cell>
          <cell r="V111">
            <v>19365.098364117035</v>
          </cell>
          <cell r="W111">
            <v>19356.594330559659</v>
          </cell>
          <cell r="X111">
            <v>19343.492942089604</v>
          </cell>
          <cell r="Y111">
            <v>19336.287248265649</v>
          </cell>
        </row>
        <row r="112">
          <cell r="G112" t="e">
            <v>#REF!</v>
          </cell>
          <cell r="H112" t="e">
            <v>#N/A</v>
          </cell>
          <cell r="I112">
            <v>16169.557479999999</v>
          </cell>
          <cell r="J112">
            <v>15319.631681920429</v>
          </cell>
          <cell r="K112">
            <v>17087.181801783718</v>
          </cell>
          <cell r="L112">
            <v>17887.204343354966</v>
          </cell>
          <cell r="M112">
            <v>18638.750008433941</v>
          </cell>
          <cell r="N112">
            <v>19257.717008697186</v>
          </cell>
          <cell r="O112">
            <v>19278.767495499298</v>
          </cell>
          <cell r="P112">
            <v>19285.053535333718</v>
          </cell>
          <cell r="Q112">
            <v>19299.096356323713</v>
          </cell>
          <cell r="R112">
            <v>19320.778836337584</v>
          </cell>
          <cell r="S112">
            <v>19334.863139297307</v>
          </cell>
          <cell r="T112">
            <v>19346.886555656136</v>
          </cell>
          <cell r="U112">
            <v>19361.674186111108</v>
          </cell>
          <cell r="V112">
            <v>19365.098364117035</v>
          </cell>
          <cell r="W112">
            <v>19356.594330559659</v>
          </cell>
          <cell r="X112">
            <v>19343.492942089604</v>
          </cell>
          <cell r="Y112">
            <v>19336.287248265649</v>
          </cell>
        </row>
        <row r="114">
          <cell r="F114" t="e">
            <v>#REF!</v>
          </cell>
          <cell r="G114" t="e">
            <v>#REF!</v>
          </cell>
          <cell r="H114" t="e">
            <v>#REF!</v>
          </cell>
          <cell r="I114" t="e">
            <v>#REF!</v>
          </cell>
          <cell r="J114">
            <v>11440.164240198787</v>
          </cell>
          <cell r="K114">
            <v>14167.717570254596</v>
          </cell>
          <cell r="L114">
            <v>14126.241150062453</v>
          </cell>
          <cell r="M114">
            <v>14383.095572400392</v>
          </cell>
          <cell r="N114">
            <v>14396.185248887714</v>
          </cell>
          <cell r="O114">
            <v>14340.818105746626</v>
          </cell>
          <cell r="P114">
            <v>14228.634523203678</v>
          </cell>
          <cell r="Q114">
            <v>14058.621128294393</v>
          </cell>
          <cell r="R114">
            <v>14039.23436391014</v>
          </cell>
          <cell r="S114">
            <v>13923.147646621584</v>
          </cell>
          <cell r="T114">
            <v>13822.019147516949</v>
          </cell>
          <cell r="U114">
            <v>13704.744115039253</v>
          </cell>
          <cell r="V114">
            <v>13544.500744813511</v>
          </cell>
          <cell r="W114">
            <v>13557.370519303608</v>
          </cell>
          <cell r="X114">
            <v>13454.449280133638</v>
          </cell>
          <cell r="Y114">
            <v>13348.496856290096</v>
          </cell>
        </row>
        <row r="115">
          <cell r="F115" t="e">
            <v>#REF!</v>
          </cell>
          <cell r="G115" t="e">
            <v>#REF!</v>
          </cell>
          <cell r="H115" t="e">
            <v>#REF!</v>
          </cell>
          <cell r="I115" t="e">
            <v>#REF!</v>
          </cell>
          <cell r="J115">
            <v>9723.064240198788</v>
          </cell>
          <cell r="K115">
            <v>12408.417570254596</v>
          </cell>
          <cell r="L115">
            <v>12943.641150062454</v>
          </cell>
          <cell r="M115">
            <v>13791.795572400393</v>
          </cell>
          <cell r="N115">
            <v>14396.185248887714</v>
          </cell>
          <cell r="O115">
            <v>14340.818105746626</v>
          </cell>
          <cell r="P115">
            <v>14228.634523203678</v>
          </cell>
          <cell r="Q115">
            <v>14058.621128294393</v>
          </cell>
          <cell r="R115">
            <v>14039.23436391014</v>
          </cell>
          <cell r="S115">
            <v>13923.147646621584</v>
          </cell>
          <cell r="T115">
            <v>13822.019147516949</v>
          </cell>
          <cell r="U115">
            <v>13704.744115039253</v>
          </cell>
          <cell r="V115">
            <v>13544.500744813511</v>
          </cell>
          <cell r="W115">
            <v>13557.370519303608</v>
          </cell>
          <cell r="X115">
            <v>13454.449280133638</v>
          </cell>
          <cell r="Y115">
            <v>13348.496856290096</v>
          </cell>
        </row>
        <row r="117">
          <cell r="Q117">
            <v>16359.007401697067</v>
          </cell>
          <cell r="R117">
            <v>16339.620637312813</v>
          </cell>
          <cell r="S117">
            <v>16223.533920024258</v>
          </cell>
          <cell r="T117">
            <v>16122.405420919622</v>
          </cell>
          <cell r="U117">
            <v>16005.130388441927</v>
          </cell>
          <cell r="V117">
            <v>15844.887018216185</v>
          </cell>
          <cell r="W117">
            <v>15857.756792706279</v>
          </cell>
          <cell r="X117">
            <v>15754.835553536312</v>
          </cell>
          <cell r="Y117">
            <v>15648.883129692769</v>
          </cell>
        </row>
        <row r="139">
          <cell r="F139" t="e">
            <v>#REF!</v>
          </cell>
          <cell r="G139" t="e">
            <v>#REF!</v>
          </cell>
          <cell r="H139">
            <v>28830.148906743729</v>
          </cell>
          <cell r="I139">
            <v>12393.472800000001</v>
          </cell>
          <cell r="J139">
            <v>10138.867200000001</v>
          </cell>
          <cell r="K139">
            <v>12393.472800000001</v>
          </cell>
          <cell r="L139">
            <v>12393.472800000001</v>
          </cell>
          <cell r="M139">
            <v>12393.472800000001</v>
          </cell>
          <cell r="N139">
            <v>12393.472800000001</v>
          </cell>
          <cell r="O139">
            <v>12393.472800000001</v>
          </cell>
          <cell r="P139">
            <v>12393.472800000001</v>
          </cell>
          <cell r="Q139">
            <v>12393.472800000001</v>
          </cell>
          <cell r="R139">
            <v>12393.472800000001</v>
          </cell>
          <cell r="S139">
            <v>12393.472800000001</v>
          </cell>
          <cell r="T139">
            <v>12393.472800000001</v>
          </cell>
          <cell r="U139">
            <v>12393.472800000001</v>
          </cell>
          <cell r="V139">
            <v>12393.472800000001</v>
          </cell>
          <cell r="W139">
            <v>12393.472800000001</v>
          </cell>
          <cell r="X139">
            <v>12393.472800000001</v>
          </cell>
          <cell r="Y139">
            <v>12393.472800000001</v>
          </cell>
        </row>
        <row r="148">
          <cell r="F148">
            <v>41.206157587548653</v>
          </cell>
          <cell r="G148">
            <v>47.181167315175081</v>
          </cell>
          <cell r="H148">
            <v>64.249921568627414</v>
          </cell>
          <cell r="I148">
            <v>28</v>
          </cell>
          <cell r="J148">
            <v>23</v>
          </cell>
          <cell r="K148">
            <v>28</v>
          </cell>
          <cell r="L148">
            <v>28</v>
          </cell>
          <cell r="M148">
            <v>28</v>
          </cell>
          <cell r="N148">
            <v>28</v>
          </cell>
          <cell r="O148">
            <v>28</v>
          </cell>
          <cell r="P148">
            <v>28</v>
          </cell>
          <cell r="Q148">
            <v>28</v>
          </cell>
          <cell r="R148">
            <v>28</v>
          </cell>
          <cell r="S148">
            <v>28</v>
          </cell>
          <cell r="T148">
            <v>28</v>
          </cell>
          <cell r="U148">
            <v>28</v>
          </cell>
          <cell r="V148">
            <v>28</v>
          </cell>
          <cell r="W148">
            <v>28</v>
          </cell>
          <cell r="X148">
            <v>28</v>
          </cell>
          <cell r="Y148">
            <v>28</v>
          </cell>
        </row>
        <row r="153">
          <cell r="H153" t="e">
            <v>#REF!</v>
          </cell>
          <cell r="I153">
            <v>-3422.2974494999989</v>
          </cell>
          <cell r="J153">
            <v>10629.705860000004</v>
          </cell>
          <cell r="K153">
            <v>13218.805539999998</v>
          </cell>
          <cell r="L153">
            <v>13759.589539999999</v>
          </cell>
          <cell r="M153">
            <v>14506.05834</v>
          </cell>
          <cell r="N153">
            <v>15097.358339999995</v>
          </cell>
          <cell r="O153">
            <v>15097.358339999995</v>
          </cell>
          <cell r="P153">
            <v>15097.358339999995</v>
          </cell>
          <cell r="Q153">
            <v>15097.358339999995</v>
          </cell>
          <cell r="R153">
            <v>15097.358339999995</v>
          </cell>
          <cell r="S153">
            <v>15097.358339999995</v>
          </cell>
          <cell r="T153">
            <v>15097.358339999995</v>
          </cell>
          <cell r="U153">
            <v>15097.358339999995</v>
          </cell>
          <cell r="V153">
            <v>15097.358339999995</v>
          </cell>
          <cell r="W153">
            <v>15097.358339999995</v>
          </cell>
          <cell r="X153">
            <v>15097.358339999995</v>
          </cell>
          <cell r="Y153">
            <v>15097.358339999995</v>
          </cell>
        </row>
      </sheetData>
      <sheetData sheetId="3"/>
      <sheetData sheetId="4"/>
      <sheetData sheetId="5"/>
      <sheetData sheetId="6"/>
      <sheetData sheetId="7">
        <row r="2">
          <cell r="A2" t="str">
            <v>Сценарий v20.9Н</v>
          </cell>
          <cell r="B2">
            <v>2012</v>
          </cell>
          <cell r="C2">
            <v>2013</v>
          </cell>
          <cell r="D2">
            <v>2014</v>
          </cell>
          <cell r="E2">
            <v>2015</v>
          </cell>
          <cell r="F2">
            <v>2016</v>
          </cell>
          <cell r="G2">
            <v>2017</v>
          </cell>
          <cell r="H2">
            <v>2018</v>
          </cell>
          <cell r="I2">
            <v>2019</v>
          </cell>
          <cell r="J2">
            <v>2020</v>
          </cell>
          <cell r="K2">
            <v>2021</v>
          </cell>
          <cell r="L2">
            <v>2022</v>
          </cell>
          <cell r="M2">
            <v>2023</v>
          </cell>
          <cell r="N2">
            <v>2024</v>
          </cell>
          <cell r="O2">
            <v>2025</v>
          </cell>
          <cell r="P2">
            <v>2026</v>
          </cell>
          <cell r="Q2">
            <v>2027</v>
          </cell>
          <cell r="R2">
            <v>2028</v>
          </cell>
          <cell r="S2">
            <v>2029</v>
          </cell>
          <cell r="T2">
            <v>2030</v>
          </cell>
          <cell r="U2">
            <v>2031</v>
          </cell>
          <cell r="V2">
            <v>2032</v>
          </cell>
          <cell r="W2">
            <v>2033</v>
          </cell>
          <cell r="X2">
            <v>2034</v>
          </cell>
          <cell r="Y2">
            <v>2035</v>
          </cell>
        </row>
        <row r="6">
          <cell r="B6">
            <v>31.055727586206903</v>
          </cell>
          <cell r="C6">
            <v>31.861012260536423</v>
          </cell>
          <cell r="D6">
            <v>38.619487739463594</v>
          </cell>
          <cell r="E6">
            <v>61.188586206896531</v>
          </cell>
          <cell r="F6">
            <v>66.934608045977043</v>
          </cell>
          <cell r="G6">
            <v>58.307352307692305</v>
          </cell>
          <cell r="H6">
            <v>62.796498484848499</v>
          </cell>
          <cell r="I6">
            <v>73</v>
          </cell>
          <cell r="J6">
            <v>77</v>
          </cell>
          <cell r="K6">
            <v>73</v>
          </cell>
          <cell r="L6">
            <v>73</v>
          </cell>
          <cell r="M6">
            <v>73</v>
          </cell>
          <cell r="N6">
            <v>73</v>
          </cell>
          <cell r="O6">
            <v>73</v>
          </cell>
          <cell r="P6">
            <v>73</v>
          </cell>
          <cell r="Q6">
            <v>73</v>
          </cell>
          <cell r="R6">
            <v>73</v>
          </cell>
          <cell r="S6">
            <v>73</v>
          </cell>
          <cell r="T6">
            <v>73</v>
          </cell>
          <cell r="U6">
            <v>73</v>
          </cell>
          <cell r="V6">
            <v>73</v>
          </cell>
          <cell r="W6">
            <v>73</v>
          </cell>
          <cell r="X6">
            <v>73</v>
          </cell>
          <cell r="Y6">
            <v>73</v>
          </cell>
        </row>
        <row r="8">
          <cell r="B8">
            <v>39.901626053639816</v>
          </cell>
          <cell r="C8">
            <v>42.318888505747132</v>
          </cell>
          <cell r="D8">
            <v>50.999996168582335</v>
          </cell>
          <cell r="E8">
            <v>67.929785440613031</v>
          </cell>
          <cell r="F8">
            <v>74.1022283524904</v>
          </cell>
          <cell r="G8">
            <v>65.890485769230722</v>
          </cell>
          <cell r="H8">
            <v>74.013657954545437</v>
          </cell>
          <cell r="I8">
            <v>83.949999999999989</v>
          </cell>
          <cell r="J8">
            <v>84.7</v>
          </cell>
          <cell r="K8">
            <v>80.300000000000011</v>
          </cell>
          <cell r="L8">
            <v>80.300000000000011</v>
          </cell>
          <cell r="M8">
            <v>80.300000000000011</v>
          </cell>
          <cell r="N8">
            <v>80.300000000000011</v>
          </cell>
          <cell r="O8">
            <v>80.300000000000011</v>
          </cell>
          <cell r="P8">
            <v>80.300000000000011</v>
          </cell>
          <cell r="Q8">
            <v>80.300000000000011</v>
          </cell>
          <cell r="R8">
            <v>80.300000000000011</v>
          </cell>
          <cell r="S8">
            <v>80.300000000000011</v>
          </cell>
          <cell r="T8">
            <v>80.300000000000011</v>
          </cell>
          <cell r="U8">
            <v>80.300000000000011</v>
          </cell>
          <cell r="V8">
            <v>80.300000000000011</v>
          </cell>
          <cell r="W8">
            <v>80.300000000000011</v>
          </cell>
          <cell r="X8">
            <v>80.300000000000011</v>
          </cell>
          <cell r="Y8">
            <v>80.300000000000011</v>
          </cell>
        </row>
        <row r="11">
          <cell r="B11">
            <v>112.44310077519381</v>
          </cell>
          <cell r="C11">
            <v>109.57501945525301</v>
          </cell>
          <cell r="D11">
            <v>99.292178988326881</v>
          </cell>
          <cell r="E11">
            <v>52.066459143968864</v>
          </cell>
          <cell r="F11">
            <v>43.374902723735424</v>
          </cell>
          <cell r="G11">
            <v>54.181167315175081</v>
          </cell>
          <cell r="H11">
            <v>71.249921568627414</v>
          </cell>
          <cell r="I11">
            <v>35</v>
          </cell>
          <cell r="J11">
            <v>30</v>
          </cell>
          <cell r="K11">
            <v>35</v>
          </cell>
          <cell r="L11">
            <v>35</v>
          </cell>
          <cell r="M11">
            <v>35</v>
          </cell>
          <cell r="N11">
            <v>35</v>
          </cell>
          <cell r="O11">
            <v>35</v>
          </cell>
          <cell r="P11">
            <v>35</v>
          </cell>
          <cell r="Q11">
            <v>35</v>
          </cell>
          <cell r="R11">
            <v>35</v>
          </cell>
          <cell r="S11">
            <v>35</v>
          </cell>
          <cell r="T11">
            <v>35</v>
          </cell>
          <cell r="U11">
            <v>35</v>
          </cell>
          <cell r="V11">
            <v>35</v>
          </cell>
          <cell r="W11">
            <v>35</v>
          </cell>
          <cell r="X11">
            <v>35</v>
          </cell>
          <cell r="Y11">
            <v>35</v>
          </cell>
        </row>
        <row r="12">
          <cell r="B12">
            <v>110.79174418604659</v>
          </cell>
          <cell r="C12">
            <v>108.29715953307399</v>
          </cell>
          <cell r="D12">
            <v>97.900739299610905</v>
          </cell>
          <cell r="E12">
            <v>51.393852140077833</v>
          </cell>
          <cell r="F12">
            <v>42.058287937743202</v>
          </cell>
          <cell r="G12">
            <v>53.287782101167259</v>
          </cell>
          <cell r="H12">
            <v>70.100901960784313</v>
          </cell>
          <cell r="I12">
            <v>33</v>
          </cell>
          <cell r="J12">
            <v>27</v>
          </cell>
          <cell r="K12">
            <v>33.5</v>
          </cell>
          <cell r="L12">
            <v>33.5</v>
          </cell>
          <cell r="M12">
            <v>33.5</v>
          </cell>
          <cell r="N12">
            <v>33.5</v>
          </cell>
          <cell r="O12">
            <v>33.5</v>
          </cell>
          <cell r="P12">
            <v>33.5</v>
          </cell>
          <cell r="Q12">
            <v>33.5</v>
          </cell>
          <cell r="R12">
            <v>33.5</v>
          </cell>
          <cell r="S12">
            <v>33.5</v>
          </cell>
          <cell r="T12">
            <v>33.5</v>
          </cell>
          <cell r="U12">
            <v>33.5</v>
          </cell>
          <cell r="V12">
            <v>33.5</v>
          </cell>
          <cell r="W12">
            <v>33.5</v>
          </cell>
          <cell r="X12">
            <v>33.5</v>
          </cell>
          <cell r="Y12">
            <v>33.5</v>
          </cell>
        </row>
        <row r="13">
          <cell r="B13">
            <v>1.6513565891472268</v>
          </cell>
          <cell r="C13">
            <v>1.2778599221790188</v>
          </cell>
          <cell r="D13">
            <v>1.3914396887159768</v>
          </cell>
          <cell r="E13">
            <v>0.67260700389103079</v>
          </cell>
          <cell r="F13">
            <v>1.3166147859922219</v>
          </cell>
          <cell r="G13">
            <v>0.89338521400782156</v>
          </cell>
          <cell r="H13">
            <v>1.1490196078431012</v>
          </cell>
          <cell r="I13">
            <v>2</v>
          </cell>
          <cell r="J13">
            <v>3</v>
          </cell>
          <cell r="K13">
            <v>1.5</v>
          </cell>
          <cell r="L13">
            <v>1.5</v>
          </cell>
          <cell r="M13">
            <v>1.5</v>
          </cell>
          <cell r="N13">
            <v>1.5</v>
          </cell>
          <cell r="O13">
            <v>1.5</v>
          </cell>
          <cell r="P13">
            <v>1.5</v>
          </cell>
          <cell r="Q13">
            <v>1.5</v>
          </cell>
          <cell r="R13">
            <v>1.5</v>
          </cell>
          <cell r="S13">
            <v>1.5</v>
          </cell>
          <cell r="T13">
            <v>1.5</v>
          </cell>
          <cell r="U13">
            <v>1.5</v>
          </cell>
          <cell r="V13">
            <v>1.5</v>
          </cell>
          <cell r="W13">
            <v>1.5</v>
          </cell>
          <cell r="X13">
            <v>1.5</v>
          </cell>
          <cell r="Y13">
            <v>1.5</v>
          </cell>
        </row>
        <row r="23">
          <cell r="C23">
            <v>790.6</v>
          </cell>
          <cell r="D23">
            <v>714.7</v>
          </cell>
          <cell r="E23">
            <v>375.2</v>
          </cell>
          <cell r="F23">
            <v>307</v>
          </cell>
          <cell r="G23">
            <v>389</v>
          </cell>
          <cell r="H23">
            <v>511.7</v>
          </cell>
          <cell r="I23">
            <v>240.9</v>
          </cell>
          <cell r="J23">
            <v>197.1</v>
          </cell>
          <cell r="K23">
            <v>244.6</v>
          </cell>
          <cell r="L23">
            <v>244.6</v>
          </cell>
          <cell r="M23">
            <v>244.6</v>
          </cell>
          <cell r="N23">
            <v>244.6</v>
          </cell>
          <cell r="O23">
            <v>244.6</v>
          </cell>
          <cell r="P23">
            <v>244.6</v>
          </cell>
          <cell r="Q23">
            <v>244.6</v>
          </cell>
          <cell r="R23">
            <v>244.6</v>
          </cell>
          <cell r="S23">
            <v>244.6</v>
          </cell>
          <cell r="T23">
            <v>244.6</v>
          </cell>
          <cell r="U23">
            <v>244.6</v>
          </cell>
          <cell r="V23">
            <v>244.6</v>
          </cell>
          <cell r="W23">
            <v>244.6</v>
          </cell>
          <cell r="X23">
            <v>244.6</v>
          </cell>
          <cell r="Y23">
            <v>244.6</v>
          </cell>
        </row>
        <row r="71">
          <cell r="J71">
            <v>77</v>
          </cell>
          <cell r="K71">
            <v>74.430000000000007</v>
          </cell>
          <cell r="L71">
            <v>75.89</v>
          </cell>
          <cell r="M71">
            <v>77.38</v>
          </cell>
          <cell r="N71">
            <v>78.900000000000006</v>
          </cell>
          <cell r="O71">
            <v>80.44</v>
          </cell>
          <cell r="P71">
            <v>82.02</v>
          </cell>
          <cell r="Q71">
            <v>83.63</v>
          </cell>
          <cell r="R71">
            <v>85.27</v>
          </cell>
          <cell r="S71">
            <v>86.94</v>
          </cell>
          <cell r="T71">
            <v>88.65</v>
          </cell>
          <cell r="U71">
            <v>90.38</v>
          </cell>
          <cell r="V71">
            <v>92.16</v>
          </cell>
          <cell r="W71">
            <v>93.96</v>
          </cell>
          <cell r="X71">
            <v>95.8</v>
          </cell>
          <cell r="Y71">
            <v>97.68</v>
          </cell>
        </row>
        <row r="76">
          <cell r="J76">
            <v>30</v>
          </cell>
          <cell r="K76">
            <v>35.700000000000003</v>
          </cell>
          <cell r="L76">
            <v>36.409999999999997</v>
          </cell>
          <cell r="M76">
            <v>37.14</v>
          </cell>
          <cell r="N76">
            <v>37.89</v>
          </cell>
          <cell r="O76">
            <v>38.64</v>
          </cell>
          <cell r="P76">
            <v>39.42</v>
          </cell>
          <cell r="Q76">
            <v>40.200000000000003</v>
          </cell>
          <cell r="R76">
            <v>41.01</v>
          </cell>
          <cell r="S76">
            <v>41.83</v>
          </cell>
          <cell r="T76">
            <v>42.66</v>
          </cell>
          <cell r="U76">
            <v>43.52</v>
          </cell>
          <cell r="V76">
            <v>44.39</v>
          </cell>
          <cell r="W76">
            <v>45.28</v>
          </cell>
          <cell r="X76">
            <v>46.18</v>
          </cell>
          <cell r="Y76">
            <v>47.11</v>
          </cell>
        </row>
        <row r="77">
          <cell r="J77">
            <v>27</v>
          </cell>
          <cell r="K77">
            <v>34.17</v>
          </cell>
          <cell r="L77">
            <v>34.85</v>
          </cell>
          <cell r="M77">
            <v>35.549999999999997</v>
          </cell>
          <cell r="N77">
            <v>36.270000000000003</v>
          </cell>
          <cell r="O77">
            <v>36.979999999999997</v>
          </cell>
          <cell r="P77">
            <v>37.729999999999997</v>
          </cell>
          <cell r="Q77">
            <v>38.479999999999997</v>
          </cell>
          <cell r="R77">
            <v>39.25</v>
          </cell>
          <cell r="S77">
            <v>40.04</v>
          </cell>
          <cell r="T77">
            <v>40.83</v>
          </cell>
          <cell r="U77">
            <v>41.65</v>
          </cell>
          <cell r="V77">
            <v>42.49</v>
          </cell>
          <cell r="W77">
            <v>43.34</v>
          </cell>
          <cell r="X77">
            <v>44.2</v>
          </cell>
          <cell r="Y77">
            <v>45.09</v>
          </cell>
        </row>
        <row r="88">
          <cell r="J88">
            <v>197.1</v>
          </cell>
          <cell r="K88">
            <v>249.4</v>
          </cell>
          <cell r="L88">
            <v>254.4</v>
          </cell>
          <cell r="M88">
            <v>259.5</v>
          </cell>
          <cell r="N88">
            <v>264.8</v>
          </cell>
          <cell r="O88">
            <v>270</v>
          </cell>
          <cell r="P88">
            <v>275.39999999999998</v>
          </cell>
          <cell r="Q88">
            <v>280.89999999999998</v>
          </cell>
          <cell r="R88">
            <v>286.5</v>
          </cell>
          <cell r="S88">
            <v>292.3</v>
          </cell>
          <cell r="T88">
            <v>298.10000000000002</v>
          </cell>
          <cell r="U88">
            <v>304</v>
          </cell>
          <cell r="V88">
            <v>310.2</v>
          </cell>
          <cell r="W88">
            <v>316.39999999999998</v>
          </cell>
          <cell r="X88">
            <v>322.7</v>
          </cell>
          <cell r="Y88">
            <v>329.2</v>
          </cell>
        </row>
      </sheetData>
      <sheetData sheetId="8">
        <row r="4">
          <cell r="B4">
            <v>0.03</v>
          </cell>
          <cell r="C4">
            <v>1.4999999999999999E-2</v>
          </cell>
          <cell r="D4">
            <v>0.02</v>
          </cell>
          <cell r="E4">
            <v>0.02</v>
          </cell>
          <cell r="F4" t="e">
            <v>#N/A</v>
          </cell>
          <cell r="G4" t="e">
            <v>#N/A</v>
          </cell>
          <cell r="H4">
            <v>2.1999999999999999E-2</v>
          </cell>
          <cell r="I4">
            <v>2.3E-2</v>
          </cell>
          <cell r="J4">
            <v>0.02</v>
          </cell>
          <cell r="K4">
            <v>0.02</v>
          </cell>
          <cell r="L4">
            <v>0.02</v>
          </cell>
          <cell r="M4">
            <v>0.02</v>
          </cell>
          <cell r="N4">
            <v>0.02</v>
          </cell>
          <cell r="O4">
            <v>0.02</v>
          </cell>
          <cell r="P4">
            <v>0.02</v>
          </cell>
          <cell r="Q4">
            <v>0.02</v>
          </cell>
          <cell r="R4">
            <v>0.02</v>
          </cell>
          <cell r="S4">
            <v>0.02</v>
          </cell>
          <cell r="T4">
            <v>0.02</v>
          </cell>
          <cell r="U4">
            <v>0.02</v>
          </cell>
          <cell r="V4">
            <v>0.02</v>
          </cell>
          <cell r="W4">
            <v>0.02</v>
          </cell>
          <cell r="X4">
            <v>0.02</v>
          </cell>
          <cell r="Y4">
            <v>0.02</v>
          </cell>
        </row>
        <row r="6">
          <cell r="B6">
            <v>6.5699999999999995E-2</v>
          </cell>
          <cell r="C6">
            <v>6.4699999999999994E-2</v>
          </cell>
          <cell r="D6">
            <v>0.11357477211135758</v>
          </cell>
          <cell r="E6">
            <v>0.12909999999999999</v>
          </cell>
          <cell r="F6">
            <v>5.3900000000000003E-2</v>
          </cell>
          <cell r="G6">
            <v>2.5100000000000001E-2</v>
          </cell>
          <cell r="H6">
            <v>3.7999999999999999E-2</v>
          </cell>
          <cell r="I6">
            <v>0.06</v>
          </cell>
          <cell r="J6">
            <v>0.05</v>
          </cell>
          <cell r="K6">
            <v>0.04</v>
          </cell>
          <cell r="L6">
            <v>0.04</v>
          </cell>
          <cell r="M6">
            <v>0.04</v>
          </cell>
          <cell r="N6">
            <v>0.04</v>
          </cell>
          <cell r="O6">
            <v>0.04</v>
          </cell>
          <cell r="P6">
            <v>0.04</v>
          </cell>
          <cell r="Q6">
            <v>0.04</v>
          </cell>
          <cell r="R6">
            <v>0.04</v>
          </cell>
          <cell r="S6">
            <v>0.04</v>
          </cell>
          <cell r="T6">
            <v>0.04</v>
          </cell>
          <cell r="U6">
            <v>0.04</v>
          </cell>
          <cell r="V6">
            <v>0.04</v>
          </cell>
          <cell r="W6">
            <v>0.04</v>
          </cell>
          <cell r="X6">
            <v>0.04</v>
          </cell>
          <cell r="Y6">
            <v>0.04</v>
          </cell>
        </row>
        <row r="9"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0.04</v>
          </cell>
          <cell r="L9">
            <v>0.04</v>
          </cell>
          <cell r="M9">
            <v>0.04</v>
          </cell>
          <cell r="N9">
            <v>0.04</v>
          </cell>
          <cell r="O9">
            <v>0.04</v>
          </cell>
          <cell r="P9">
            <v>0.04</v>
          </cell>
          <cell r="Q9">
            <v>0.04</v>
          </cell>
          <cell r="R9">
            <v>0.04</v>
          </cell>
          <cell r="S9">
            <v>0.04</v>
          </cell>
          <cell r="T9">
            <v>0.04</v>
          </cell>
          <cell r="U9">
            <v>0.04</v>
          </cell>
          <cell r="V9">
            <v>0.04</v>
          </cell>
          <cell r="W9">
            <v>0.04</v>
          </cell>
          <cell r="X9">
            <v>0.04</v>
          </cell>
          <cell r="Y9">
            <v>0.04</v>
          </cell>
        </row>
        <row r="10">
          <cell r="B10">
            <v>0.08</v>
          </cell>
          <cell r="C10">
            <v>6.5000000000000002E-2</v>
          </cell>
          <cell r="D10">
            <v>0</v>
          </cell>
          <cell r="E10">
            <v>6.7500000000000004E-2</v>
          </cell>
          <cell r="F10">
            <v>5.7599999999999998E-2</v>
          </cell>
          <cell r="G10" t="e">
            <v>#N/A</v>
          </cell>
          <cell r="H10">
            <v>3.95E-2</v>
          </cell>
          <cell r="I10">
            <v>3.8699999999999998E-2</v>
          </cell>
          <cell r="J10">
            <v>3.4200000000000001E-2</v>
          </cell>
          <cell r="K10">
            <v>0.04</v>
          </cell>
          <cell r="L10">
            <v>0.04</v>
          </cell>
          <cell r="M10">
            <v>0.04</v>
          </cell>
          <cell r="N10">
            <v>0.04</v>
          </cell>
          <cell r="O10">
            <v>0.04</v>
          </cell>
          <cell r="P10">
            <v>0.04</v>
          </cell>
          <cell r="Q10">
            <v>0.04</v>
          </cell>
          <cell r="R10">
            <v>0.04</v>
          </cell>
          <cell r="S10">
            <v>0.04</v>
          </cell>
          <cell r="T10">
            <v>0.04</v>
          </cell>
          <cell r="U10">
            <v>0.04</v>
          </cell>
          <cell r="V10">
            <v>0.04</v>
          </cell>
          <cell r="W10">
            <v>0.04</v>
          </cell>
          <cell r="X10">
            <v>0.04</v>
          </cell>
          <cell r="Y10">
            <v>0.04</v>
          </cell>
          <cell r="AA10" t="str">
            <v>СЦЕНАРИЙ</v>
          </cell>
          <cell r="AC10" t="str">
            <v>Подтверждение от Дубинец Людмилы (24.12.2019) по тел.</v>
          </cell>
        </row>
        <row r="11">
          <cell r="E11">
            <v>7.4999999999999997E-2</v>
          </cell>
          <cell r="F11">
            <v>5.7599999999999998E-2</v>
          </cell>
          <cell r="G11" t="e">
            <v>#N/A</v>
          </cell>
          <cell r="H11" t="e">
            <v>#N/A</v>
          </cell>
          <cell r="I11">
            <v>3.8699999999999998E-2</v>
          </cell>
          <cell r="J11">
            <v>3.4200000000000001E-2</v>
          </cell>
          <cell r="K11">
            <v>0.04</v>
          </cell>
          <cell r="L11">
            <v>0.04</v>
          </cell>
          <cell r="M11">
            <v>0.04</v>
          </cell>
          <cell r="N11">
            <v>0.04</v>
          </cell>
          <cell r="O11">
            <v>0.04</v>
          </cell>
          <cell r="P11">
            <v>0.04</v>
          </cell>
          <cell r="Q11">
            <v>0.04</v>
          </cell>
          <cell r="R11">
            <v>0.04</v>
          </cell>
          <cell r="S11">
            <v>0.04</v>
          </cell>
          <cell r="T11">
            <v>0.04</v>
          </cell>
          <cell r="U11">
            <v>0.04</v>
          </cell>
          <cell r="V11">
            <v>0.04</v>
          </cell>
          <cell r="W11">
            <v>0.04</v>
          </cell>
          <cell r="X11">
            <v>0.04</v>
          </cell>
          <cell r="Y11">
            <v>0.04</v>
          </cell>
          <cell r="AA11" t="str">
            <v>СЦЕНАРИЙ</v>
          </cell>
          <cell r="AC11" t="str">
            <v>Подтверждение от Дубинец Людмилы (24.12.2019) по тел.</v>
          </cell>
        </row>
        <row r="12">
          <cell r="B12">
            <v>0.06</v>
          </cell>
          <cell r="C12">
            <v>5.8999999999999997E-2</v>
          </cell>
          <cell r="D12">
            <v>0</v>
          </cell>
          <cell r="E12">
            <v>0.1</v>
          </cell>
          <cell r="F12" t="e">
            <v>#N/A</v>
          </cell>
          <cell r="G12" t="e">
            <v>#N/A</v>
          </cell>
          <cell r="H12" t="e">
            <v>#N/A</v>
          </cell>
          <cell r="I12">
            <v>3.8899999999999997E-2</v>
          </cell>
          <cell r="J12">
            <v>3.5000000000000003E-2</v>
          </cell>
          <cell r="K12">
            <v>0.04</v>
          </cell>
          <cell r="L12">
            <v>0.04</v>
          </cell>
          <cell r="M12">
            <v>0.04</v>
          </cell>
          <cell r="N12">
            <v>0.04</v>
          </cell>
          <cell r="O12">
            <v>0.04</v>
          </cell>
          <cell r="P12">
            <v>0.04</v>
          </cell>
          <cell r="Q12">
            <v>0.04</v>
          </cell>
          <cell r="R12">
            <v>0.04</v>
          </cell>
          <cell r="S12">
            <v>0.04</v>
          </cell>
          <cell r="T12">
            <v>0.04</v>
          </cell>
          <cell r="U12">
            <v>0.04</v>
          </cell>
          <cell r="V12">
            <v>0.04</v>
          </cell>
          <cell r="W12">
            <v>0.04</v>
          </cell>
          <cell r="X12">
            <v>0.04</v>
          </cell>
          <cell r="Y12">
            <v>0.04</v>
          </cell>
          <cell r="AA12" t="str">
            <v>СЦЕНАРИЙ</v>
          </cell>
          <cell r="AC12" t="str">
            <v>ТНП конкурирует с РЖД, поэтому рост считается равным</v>
          </cell>
        </row>
        <row r="13">
          <cell r="B13">
            <v>0.06</v>
          </cell>
          <cell r="C13">
            <v>5.8999999999999997E-2</v>
          </cell>
          <cell r="D13">
            <v>0</v>
          </cell>
          <cell r="E13">
            <v>0.1</v>
          </cell>
          <cell r="F13" t="e">
            <v>#N/A</v>
          </cell>
          <cell r="G13" t="e">
            <v>#N/A</v>
          </cell>
          <cell r="H13" t="e">
            <v>#N/A</v>
          </cell>
          <cell r="I13">
            <v>3.56E-2</v>
          </cell>
          <cell r="J13">
            <v>3.5000000000000003E-2</v>
          </cell>
          <cell r="K13">
            <v>0.04</v>
          </cell>
          <cell r="L13">
            <v>0.04</v>
          </cell>
          <cell r="M13">
            <v>0.04</v>
          </cell>
          <cell r="N13">
            <v>0.04</v>
          </cell>
          <cell r="O13">
            <v>0.04</v>
          </cell>
          <cell r="P13">
            <v>0.04</v>
          </cell>
          <cell r="Q13">
            <v>0.04</v>
          </cell>
          <cell r="R13">
            <v>0.04</v>
          </cell>
          <cell r="S13">
            <v>0.04</v>
          </cell>
          <cell r="T13">
            <v>0.04</v>
          </cell>
          <cell r="U13">
            <v>0.04</v>
          </cell>
          <cell r="V13">
            <v>0.04</v>
          </cell>
          <cell r="W13">
            <v>0.04</v>
          </cell>
          <cell r="X13">
            <v>0.04</v>
          </cell>
          <cell r="Y13">
            <v>0.04</v>
          </cell>
          <cell r="AA13" t="str">
            <v>СЦЕНАРИЙ</v>
          </cell>
          <cell r="AC13" t="str">
            <v>13.01.2020 - ДЛиТ, Стафеева Ольга (по телефону)</v>
          </cell>
        </row>
        <row r="14">
          <cell r="F14" t="e">
            <v>#N/A</v>
          </cell>
          <cell r="G14" t="e">
            <v>#N/A</v>
          </cell>
          <cell r="H14" t="e">
            <v>#N/A</v>
          </cell>
          <cell r="I14">
            <v>3.56E-2</v>
          </cell>
          <cell r="J14">
            <v>3.5000000000000003E-2</v>
          </cell>
          <cell r="K14">
            <v>0.04</v>
          </cell>
          <cell r="L14">
            <v>0.04</v>
          </cell>
          <cell r="M14">
            <v>0.04</v>
          </cell>
          <cell r="N14">
            <v>0.04</v>
          </cell>
          <cell r="O14">
            <v>0.04</v>
          </cell>
          <cell r="P14">
            <v>0.04</v>
          </cell>
          <cell r="Q14">
            <v>0.04</v>
          </cell>
          <cell r="R14">
            <v>0.04</v>
          </cell>
          <cell r="S14">
            <v>0.04</v>
          </cell>
          <cell r="T14">
            <v>0.04</v>
          </cell>
          <cell r="U14">
            <v>0.04</v>
          </cell>
          <cell r="V14">
            <v>0.04</v>
          </cell>
          <cell r="W14">
            <v>0.04</v>
          </cell>
          <cell r="X14">
            <v>0.04</v>
          </cell>
          <cell r="Y14">
            <v>0.04</v>
          </cell>
          <cell r="AA14" t="str">
            <v>СЦЕНАРИЙ</v>
          </cell>
          <cell r="AC14" t="str">
            <v>13.01.2020 - ДЛиТ, Стафеева Ольга (по телефону)</v>
          </cell>
        </row>
        <row r="15">
          <cell r="B15">
            <v>7.0999999999999994E-2</v>
          </cell>
          <cell r="C15">
            <v>0.15</v>
          </cell>
          <cell r="D15">
            <v>5.2999999999999999E-2</v>
          </cell>
          <cell r="E15">
            <v>7.4999999999999997E-2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2.86E-2</v>
          </cell>
          <cell r="J15">
            <v>2.1999999999999999E-2</v>
          </cell>
          <cell r="K15">
            <v>0.04</v>
          </cell>
          <cell r="L15">
            <v>0.04</v>
          </cell>
          <cell r="M15">
            <v>0.04</v>
          </cell>
          <cell r="N15">
            <v>0.04</v>
          </cell>
          <cell r="O15">
            <v>0.04</v>
          </cell>
          <cell r="P15">
            <v>0.04</v>
          </cell>
          <cell r="Q15">
            <v>0.04</v>
          </cell>
          <cell r="R15">
            <v>0.04</v>
          </cell>
          <cell r="S15">
            <v>0.04</v>
          </cell>
          <cell r="T15">
            <v>0.04</v>
          </cell>
          <cell r="U15">
            <v>0.04</v>
          </cell>
          <cell r="V15">
            <v>0.04</v>
          </cell>
          <cell r="W15">
            <v>0.04</v>
          </cell>
          <cell r="X15">
            <v>0.04</v>
          </cell>
          <cell r="Y15">
            <v>0.04</v>
          </cell>
          <cell r="AA15" t="str">
            <v>СЦЕНАРИЙ</v>
          </cell>
          <cell r="AB15" t="str">
            <v>среднегодовой</v>
          </cell>
          <cell r="AC15" t="str">
            <v>Дирекция по газу и энергетике БРД (Сергей Картошкин)</v>
          </cell>
        </row>
        <row r="16">
          <cell r="B16">
            <v>0.12</v>
          </cell>
          <cell r="C16">
            <v>0.11</v>
          </cell>
          <cell r="D16">
            <v>0.11357477211135758</v>
          </cell>
          <cell r="E16">
            <v>9.6000000000000002E-2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0.06</v>
          </cell>
          <cell r="J16">
            <v>0.03</v>
          </cell>
          <cell r="K16">
            <v>0.04</v>
          </cell>
          <cell r="L16">
            <v>0.04</v>
          </cell>
          <cell r="M16">
            <v>0.04</v>
          </cell>
          <cell r="N16">
            <v>0.04</v>
          </cell>
          <cell r="O16">
            <v>0.04</v>
          </cell>
          <cell r="P16">
            <v>0.04</v>
          </cell>
          <cell r="Q16">
            <v>0.04</v>
          </cell>
          <cell r="R16">
            <v>0.04</v>
          </cell>
          <cell r="S16">
            <v>0.04</v>
          </cell>
          <cell r="T16">
            <v>0.04</v>
          </cell>
          <cell r="U16">
            <v>0.04</v>
          </cell>
          <cell r="V16">
            <v>0.04</v>
          </cell>
          <cell r="W16">
            <v>0.04</v>
          </cell>
          <cell r="X16">
            <v>0.04</v>
          </cell>
          <cell r="Y16">
            <v>0.04</v>
          </cell>
          <cell r="AA16" t="str">
            <v>СЦЕНАРИЙ</v>
          </cell>
          <cell r="AB16" t="str">
            <v>среднегодовой</v>
          </cell>
          <cell r="AC16" t="str">
            <v>энергетики БРД</v>
          </cell>
        </row>
        <row r="19">
          <cell r="E19">
            <v>0.15295872398866051</v>
          </cell>
          <cell r="F19" t="e">
            <v>#N/A</v>
          </cell>
          <cell r="G19" t="e">
            <v>#N/A</v>
          </cell>
          <cell r="H19" t="e">
            <v>#N/A</v>
          </cell>
          <cell r="I19">
            <v>2.9951777898696408E-2</v>
          </cell>
          <cell r="J19">
            <v>9.8259372447833629E-2</v>
          </cell>
          <cell r="K19">
            <v>5.5E-2</v>
          </cell>
          <cell r="L19">
            <v>0.04</v>
          </cell>
          <cell r="M19">
            <v>0.04</v>
          </cell>
          <cell r="N19">
            <v>0.04</v>
          </cell>
          <cell r="O19">
            <v>0.04</v>
          </cell>
          <cell r="P19">
            <v>0.04</v>
          </cell>
          <cell r="Q19">
            <v>0.04</v>
          </cell>
          <cell r="R19">
            <v>0.04</v>
          </cell>
          <cell r="S19">
            <v>0.04</v>
          </cell>
          <cell r="T19">
            <v>0.04</v>
          </cell>
          <cell r="U19">
            <v>0.04</v>
          </cell>
          <cell r="V19">
            <v>0.04</v>
          </cell>
          <cell r="W19">
            <v>0.04</v>
          </cell>
          <cell r="X19">
            <v>0.04</v>
          </cell>
          <cell r="Y19">
            <v>0.04</v>
          </cell>
        </row>
        <row r="20">
          <cell r="E20">
            <v>4.2653676250161254E-2</v>
          </cell>
          <cell r="F20" t="e">
            <v>#N/A</v>
          </cell>
          <cell r="G20" t="e">
            <v>#N/A</v>
          </cell>
          <cell r="H20" t="e">
            <v>#N/A</v>
          </cell>
          <cell r="I20">
            <v>0.11834248888973664</v>
          </cell>
          <cell r="J20">
            <v>9.7722980148879604E-2</v>
          </cell>
          <cell r="K20">
            <v>8.0399999999999999E-2</v>
          </cell>
          <cell r="L20">
            <v>0.04</v>
          </cell>
          <cell r="M20">
            <v>0.04</v>
          </cell>
          <cell r="N20">
            <v>0.04</v>
          </cell>
          <cell r="O20">
            <v>0.04</v>
          </cell>
          <cell r="P20">
            <v>0.04</v>
          </cell>
          <cell r="Q20">
            <v>0.04</v>
          </cell>
          <cell r="R20">
            <v>0.04</v>
          </cell>
          <cell r="S20">
            <v>0.04</v>
          </cell>
          <cell r="T20">
            <v>0.04</v>
          </cell>
          <cell r="U20">
            <v>0.04</v>
          </cell>
          <cell r="V20">
            <v>0.04</v>
          </cell>
          <cell r="W20">
            <v>0.04</v>
          </cell>
          <cell r="X20">
            <v>0.04</v>
          </cell>
          <cell r="Y20">
            <v>0.04</v>
          </cell>
        </row>
        <row r="21">
          <cell r="E21">
            <v>7.8587732316329317E-2</v>
          </cell>
          <cell r="F21" t="e">
            <v>#N/A</v>
          </cell>
          <cell r="G21" t="e">
            <v>#N/A</v>
          </cell>
          <cell r="H21" t="e">
            <v>#N/A</v>
          </cell>
          <cell r="I21">
            <v>0.11165376294505136</v>
          </cell>
          <cell r="J21">
            <v>8.4669176395326951E-2</v>
          </cell>
          <cell r="K21">
            <v>4.4999999999999998E-2</v>
          </cell>
          <cell r="L21">
            <v>0.04</v>
          </cell>
          <cell r="M21">
            <v>0.04</v>
          </cell>
          <cell r="N21">
            <v>0.04</v>
          </cell>
          <cell r="O21">
            <v>0.04</v>
          </cell>
          <cell r="P21">
            <v>0.04</v>
          </cell>
          <cell r="Q21">
            <v>0.04</v>
          </cell>
          <cell r="R21">
            <v>0.04</v>
          </cell>
          <cell r="S21">
            <v>0.04</v>
          </cell>
          <cell r="T21">
            <v>0.04</v>
          </cell>
          <cell r="U21">
            <v>0.04</v>
          </cell>
          <cell r="V21">
            <v>0.04</v>
          </cell>
          <cell r="W21">
            <v>0.04</v>
          </cell>
          <cell r="X21">
            <v>0.04</v>
          </cell>
          <cell r="Y21">
            <v>0.04</v>
          </cell>
        </row>
        <row r="22">
          <cell r="D22">
            <v>6.6199999999999815E-2</v>
          </cell>
          <cell r="E22">
            <v>0.08</v>
          </cell>
          <cell r="F22" t="e">
            <v>#N/A</v>
          </cell>
          <cell r="G22" t="e">
            <v>#N/A</v>
          </cell>
          <cell r="H22" t="e">
            <v>#N/A</v>
          </cell>
          <cell r="I22">
            <v>4.8500000000000001E-2</v>
          </cell>
          <cell r="J22">
            <v>0</v>
          </cell>
          <cell r="K22">
            <v>0</v>
          </cell>
          <cell r="L22">
            <v>0.04</v>
          </cell>
          <cell r="M22">
            <v>0.04</v>
          </cell>
          <cell r="N22">
            <v>0.04</v>
          </cell>
          <cell r="O22">
            <v>0.04</v>
          </cell>
          <cell r="P22">
            <v>0.04</v>
          </cell>
          <cell r="Q22">
            <v>0.04</v>
          </cell>
          <cell r="R22">
            <v>0.04</v>
          </cell>
          <cell r="S22">
            <v>0.04</v>
          </cell>
          <cell r="T22">
            <v>0.04</v>
          </cell>
          <cell r="U22">
            <v>0.04</v>
          </cell>
          <cell r="V22">
            <v>0.04</v>
          </cell>
          <cell r="W22">
            <v>0.04</v>
          </cell>
          <cell r="X22">
            <v>0.04</v>
          </cell>
          <cell r="Y22">
            <v>0.04</v>
          </cell>
        </row>
        <row r="23">
          <cell r="D23">
            <v>6.6199999999999815E-2</v>
          </cell>
          <cell r="E23">
            <v>8.4000000000000005E-2</v>
          </cell>
          <cell r="F23" t="e">
            <v>#N/A</v>
          </cell>
          <cell r="G23" t="e">
            <v>#N/A</v>
          </cell>
          <cell r="H23" t="e">
            <v>#N/A</v>
          </cell>
          <cell r="I23">
            <v>0</v>
          </cell>
          <cell r="J23">
            <v>3.1E-2</v>
          </cell>
          <cell r="K23">
            <v>3.5999999999999997E-2</v>
          </cell>
          <cell r="L23">
            <v>0.04</v>
          </cell>
          <cell r="M23">
            <v>0.04</v>
          </cell>
          <cell r="N23">
            <v>0.04</v>
          </cell>
          <cell r="O23">
            <v>0.04</v>
          </cell>
          <cell r="P23">
            <v>0.04</v>
          </cell>
          <cell r="Q23">
            <v>0.04</v>
          </cell>
          <cell r="R23">
            <v>0.04</v>
          </cell>
          <cell r="S23">
            <v>0.04</v>
          </cell>
          <cell r="T23">
            <v>0.04</v>
          </cell>
          <cell r="U23">
            <v>0.04</v>
          </cell>
          <cell r="V23">
            <v>0.04</v>
          </cell>
          <cell r="W23">
            <v>0.04</v>
          </cell>
          <cell r="X23">
            <v>0.04</v>
          </cell>
          <cell r="Y23">
            <v>0.04</v>
          </cell>
        </row>
        <row r="24">
          <cell r="D24">
            <v>6.6199999999999815E-2</v>
          </cell>
          <cell r="E24">
            <v>9.1999999999999998E-2</v>
          </cell>
          <cell r="F24" t="e">
            <v>#N/A</v>
          </cell>
          <cell r="G24" t="e">
            <v>#N/A</v>
          </cell>
          <cell r="H24" t="e">
            <v>#N/A</v>
          </cell>
          <cell r="I24">
            <v>2.7099999999999999E-2</v>
          </cell>
          <cell r="J24">
            <v>1.2999999999999999E-2</v>
          </cell>
          <cell r="K24">
            <v>3.6999999999999998E-2</v>
          </cell>
          <cell r="L24">
            <v>0.04</v>
          </cell>
          <cell r="M24">
            <v>0.04</v>
          </cell>
          <cell r="N24">
            <v>0.04</v>
          </cell>
          <cell r="O24">
            <v>0.04</v>
          </cell>
          <cell r="P24">
            <v>0.04</v>
          </cell>
          <cell r="Q24">
            <v>0.04</v>
          </cell>
          <cell r="R24">
            <v>0.04</v>
          </cell>
          <cell r="S24">
            <v>0.04</v>
          </cell>
          <cell r="T24">
            <v>0.04</v>
          </cell>
          <cell r="U24">
            <v>0.04</v>
          </cell>
          <cell r="V24">
            <v>0.04</v>
          </cell>
          <cell r="W24">
            <v>0.04</v>
          </cell>
          <cell r="X24">
            <v>0.04</v>
          </cell>
          <cell r="Y24">
            <v>0.04</v>
          </cell>
        </row>
        <row r="47">
          <cell r="B47" t="str">
            <v>Электрическая энергия Омск</v>
          </cell>
          <cell r="H47" t="e">
            <v>#N/A</v>
          </cell>
          <cell r="I47">
            <v>2.9951777898696408E-2</v>
          </cell>
          <cell r="J47">
            <v>9.8259372447833629E-2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</row>
        <row r="48">
          <cell r="B48" t="str">
            <v>Электрическая энергия Москва</v>
          </cell>
          <cell r="H48" t="e">
            <v>#N/A</v>
          </cell>
          <cell r="I48">
            <v>0.11834248888973664</v>
          </cell>
          <cell r="J48">
            <v>9.7722980148879604E-2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</row>
        <row r="49">
          <cell r="B49" t="str">
            <v>Электрическая энергия Ярославль</v>
          </cell>
          <cell r="H49" t="e">
            <v>#N/A</v>
          </cell>
          <cell r="I49">
            <v>0.11165376294505136</v>
          </cell>
          <cell r="J49">
            <v>8.4669176395326951E-2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</row>
        <row r="50">
          <cell r="B50" t="str">
            <v>Тепловая энергия Омск</v>
          </cell>
          <cell r="H50" t="e">
            <v>#N/A</v>
          </cell>
          <cell r="I50">
            <v>4.8499999999999988E-2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</row>
        <row r="51">
          <cell r="B51" t="str">
            <v>Тепловая энергия Москва</v>
          </cell>
          <cell r="H51" t="e">
            <v>#N/A</v>
          </cell>
          <cell r="I51">
            <v>0</v>
          </cell>
          <cell r="J51">
            <v>3.1E-2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</row>
        <row r="52">
          <cell r="B52" t="str">
            <v>Тепловая энергия Ярославль</v>
          </cell>
          <cell r="H52" t="e">
            <v>#N/A</v>
          </cell>
          <cell r="I52">
            <v>2.7099999999999902E-2</v>
          </cell>
          <cell r="J52">
            <v>1.2999999999999999E-2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</row>
        <row r="60">
          <cell r="I60">
            <v>0.98</v>
          </cell>
          <cell r="J60">
            <v>1</v>
          </cell>
          <cell r="K60">
            <v>1.02</v>
          </cell>
          <cell r="L60">
            <v>1.0404</v>
          </cell>
          <cell r="M60">
            <v>1.0612079999999999</v>
          </cell>
          <cell r="N60">
            <v>1.08243216</v>
          </cell>
          <cell r="O60">
            <v>1.1040808032</v>
          </cell>
          <cell r="P60">
            <v>1.1261624192640001</v>
          </cell>
          <cell r="Q60">
            <v>1.14868566764928</v>
          </cell>
          <cell r="R60">
            <v>1.1716593810022657</v>
          </cell>
          <cell r="S60">
            <v>1.1950925686223111</v>
          </cell>
          <cell r="T60">
            <v>1.2189944199947573</v>
          </cell>
          <cell r="U60">
            <v>1.2433743083946525</v>
          </cell>
          <cell r="V60">
            <v>1.2682417945625455</v>
          </cell>
          <cell r="W60">
            <v>1.2936066304537963</v>
          </cell>
          <cell r="X60">
            <v>1.3194787630628724</v>
          </cell>
          <cell r="Y60">
            <v>1.3458683383241299</v>
          </cell>
        </row>
        <row r="61">
          <cell r="I61">
            <v>0.98499999999999999</v>
          </cell>
          <cell r="J61">
            <v>1</v>
          </cell>
          <cell r="K61">
            <v>1.02</v>
          </cell>
          <cell r="L61">
            <v>1.0404</v>
          </cell>
          <cell r="M61">
            <v>1.0612079999999999</v>
          </cell>
          <cell r="N61">
            <v>1.08243216</v>
          </cell>
          <cell r="O61">
            <v>1.1040808032</v>
          </cell>
          <cell r="P61">
            <v>1.1261624192640001</v>
          </cell>
          <cell r="Q61">
            <v>1.14868566764928</v>
          </cell>
          <cell r="R61">
            <v>1.1716593810022657</v>
          </cell>
          <cell r="S61">
            <v>1.1950925686223111</v>
          </cell>
          <cell r="T61">
            <v>1.2189944199947573</v>
          </cell>
          <cell r="U61">
            <v>1.2433743083946525</v>
          </cell>
          <cell r="V61">
            <v>1.2682417945625455</v>
          </cell>
          <cell r="W61">
            <v>1.2936066304537963</v>
          </cell>
          <cell r="X61">
            <v>1.3194787630628724</v>
          </cell>
          <cell r="Y61">
            <v>1.3458683383241299</v>
          </cell>
        </row>
        <row r="62">
          <cell r="J62">
            <v>1</v>
          </cell>
          <cell r="K62">
            <v>1.04</v>
          </cell>
          <cell r="L62">
            <v>1.0816000000000001</v>
          </cell>
          <cell r="M62">
            <v>1.1248640000000001</v>
          </cell>
          <cell r="N62">
            <v>1.1698585600000002</v>
          </cell>
          <cell r="O62">
            <v>1.2166529024000003</v>
          </cell>
          <cell r="P62">
            <v>1.2653190184960004</v>
          </cell>
          <cell r="Q62">
            <v>1.3159317792358405</v>
          </cell>
          <cell r="R62">
            <v>1.3685690504052741</v>
          </cell>
          <cell r="S62">
            <v>1.4233118124214852</v>
          </cell>
          <cell r="T62">
            <v>1.4802442849183446</v>
          </cell>
          <cell r="U62">
            <v>1.5394540563150785</v>
          </cell>
          <cell r="V62">
            <v>1.6010322185676817</v>
          </cell>
          <cell r="W62">
            <v>1.6650735073103891</v>
          </cell>
          <cell r="X62">
            <v>1.7316764476028046</v>
          </cell>
          <cell r="Y62">
            <v>1.8009435055069167</v>
          </cell>
        </row>
        <row r="63">
          <cell r="I63">
            <v>0.96579999999999999</v>
          </cell>
          <cell r="J63">
            <v>1</v>
          </cell>
          <cell r="K63">
            <v>1.04</v>
          </cell>
          <cell r="L63">
            <v>1.0816000000000001</v>
          </cell>
          <cell r="M63">
            <v>1.1248640000000001</v>
          </cell>
          <cell r="N63">
            <v>1.1698585600000002</v>
          </cell>
          <cell r="O63">
            <v>1.2166529024000003</v>
          </cell>
          <cell r="P63">
            <v>1.2653190184960004</v>
          </cell>
          <cell r="Q63">
            <v>1.3159317792358405</v>
          </cell>
          <cell r="R63">
            <v>1.3685690504052741</v>
          </cell>
          <cell r="S63">
            <v>1.4233118124214852</v>
          </cell>
          <cell r="T63">
            <v>1.4802442849183446</v>
          </cell>
          <cell r="U63">
            <v>1.5394540563150785</v>
          </cell>
          <cell r="V63">
            <v>1.6010322185676817</v>
          </cell>
          <cell r="W63">
            <v>1.6650735073103891</v>
          </cell>
          <cell r="X63">
            <v>1.7316764476028046</v>
          </cell>
          <cell r="Y63">
            <v>1.8009435055069167</v>
          </cell>
        </row>
        <row r="68">
          <cell r="J68">
            <v>1</v>
          </cell>
          <cell r="K68">
            <v>1.04</v>
          </cell>
          <cell r="L68">
            <v>1.0816000000000001</v>
          </cell>
          <cell r="M68">
            <v>1.1248640000000001</v>
          </cell>
          <cell r="N68">
            <v>1.1698585600000002</v>
          </cell>
          <cell r="O68">
            <v>1.2166529024000003</v>
          </cell>
          <cell r="P68">
            <v>1.2653190184960004</v>
          </cell>
          <cell r="Q68">
            <v>1.3159317792358405</v>
          </cell>
          <cell r="R68">
            <v>1.3685690504052741</v>
          </cell>
          <cell r="S68">
            <v>1.4233118124214852</v>
          </cell>
          <cell r="T68">
            <v>1.4802442849183446</v>
          </cell>
          <cell r="U68">
            <v>1.5394540563150785</v>
          </cell>
          <cell r="V68">
            <v>1.6010322185676817</v>
          </cell>
          <cell r="W68">
            <v>1.6650735073103891</v>
          </cell>
          <cell r="X68">
            <v>1.7316764476028046</v>
          </cell>
          <cell r="Y68">
            <v>1.8009435055069167</v>
          </cell>
        </row>
        <row r="82">
          <cell r="J82">
            <v>1</v>
          </cell>
          <cell r="K82">
            <v>1.0196078431372548</v>
          </cell>
          <cell r="L82">
            <v>1.0396001537870052</v>
          </cell>
          <cell r="M82">
            <v>1.0599844705279269</v>
          </cell>
          <cell r="N82">
            <v>1.0807684797539647</v>
          </cell>
          <cell r="O82">
            <v>1.1019600185726699</v>
          </cell>
          <cell r="P82">
            <v>1.1235670777603692</v>
          </cell>
          <cell r="Q82">
            <v>1.1455978047752786</v>
          </cell>
          <cell r="R82">
            <v>1.1680605068296956</v>
          </cell>
          <cell r="S82">
            <v>1.1909636540224349</v>
          </cell>
          <cell r="T82">
            <v>1.2143158825326787</v>
          </cell>
          <cell r="U82">
            <v>1.2381259978764569</v>
          </cell>
          <cell r="V82">
            <v>1.2624029782269757</v>
          </cell>
          <cell r="W82">
            <v>1.2871559778000539</v>
          </cell>
          <cell r="X82">
            <v>1.3123943303059371</v>
          </cell>
          <cell r="Y82">
            <v>1.3381275524687986</v>
          </cell>
        </row>
      </sheetData>
      <sheetData sheetId="9"/>
      <sheetData sheetId="10">
        <row r="4">
          <cell r="B4">
            <v>0.2</v>
          </cell>
          <cell r="C4">
            <v>0.2</v>
          </cell>
          <cell r="D4">
            <v>0.2</v>
          </cell>
          <cell r="E4">
            <v>0.2</v>
          </cell>
          <cell r="F4">
            <v>0.2</v>
          </cell>
          <cell r="G4">
            <v>0.2</v>
          </cell>
          <cell r="H4">
            <v>0.2</v>
          </cell>
          <cell r="I4">
            <v>0.2</v>
          </cell>
          <cell r="J4">
            <v>0.2</v>
          </cell>
          <cell r="K4">
            <v>0.2</v>
          </cell>
          <cell r="L4">
            <v>0.2</v>
          </cell>
          <cell r="M4">
            <v>0.2</v>
          </cell>
          <cell r="N4">
            <v>0.2</v>
          </cell>
          <cell r="O4">
            <v>0.2</v>
          </cell>
          <cell r="P4">
            <v>0.2</v>
          </cell>
          <cell r="Q4">
            <v>0.2</v>
          </cell>
          <cell r="R4">
            <v>0.2</v>
          </cell>
          <cell r="S4">
            <v>0.2</v>
          </cell>
          <cell r="T4">
            <v>0.2</v>
          </cell>
          <cell r="U4">
            <v>0.2</v>
          </cell>
          <cell r="V4">
            <v>0.2</v>
          </cell>
          <cell r="W4">
            <v>0.2</v>
          </cell>
          <cell r="X4">
            <v>0.2</v>
          </cell>
          <cell r="Y4">
            <v>0.2</v>
          </cell>
        </row>
        <row r="5">
          <cell r="B5">
            <v>2.1999999999999999E-2</v>
          </cell>
          <cell r="C5">
            <v>2.1999999999999999E-2</v>
          </cell>
          <cell r="D5">
            <v>2.1999999999999999E-2</v>
          </cell>
          <cell r="E5">
            <v>2.1999999999999999E-2</v>
          </cell>
          <cell r="F5">
            <v>2.1999999999999999E-2</v>
          </cell>
          <cell r="G5">
            <v>2.1999999999999999E-2</v>
          </cell>
          <cell r="H5">
            <v>2.1999999999999999E-2</v>
          </cell>
          <cell r="I5">
            <v>2.1999999999999999E-2</v>
          </cell>
          <cell r="J5">
            <v>2.1999999999999999E-2</v>
          </cell>
          <cell r="K5">
            <v>2.1999999999999999E-2</v>
          </cell>
          <cell r="L5">
            <v>2.1999999999999999E-2</v>
          </cell>
          <cell r="M5">
            <v>2.1999999999999999E-2</v>
          </cell>
          <cell r="N5">
            <v>2.1999999999999999E-2</v>
          </cell>
          <cell r="O5">
            <v>2.1999999999999999E-2</v>
          </cell>
          <cell r="P5">
            <v>2.1999999999999999E-2</v>
          </cell>
          <cell r="Q5">
            <v>2.1999999999999999E-2</v>
          </cell>
          <cell r="R5">
            <v>2.1999999999999999E-2</v>
          </cell>
          <cell r="S5">
            <v>2.1999999999999999E-2</v>
          </cell>
          <cell r="T5">
            <v>2.1999999999999999E-2</v>
          </cell>
          <cell r="U5">
            <v>2.1999999999999999E-2</v>
          </cell>
          <cell r="V5">
            <v>2.1999999999999999E-2</v>
          </cell>
          <cell r="W5">
            <v>2.1999999999999999E-2</v>
          </cell>
          <cell r="X5">
            <v>2.1999999999999999E-2</v>
          </cell>
          <cell r="Y5">
            <v>2.1999999999999999E-2</v>
          </cell>
        </row>
        <row r="6">
          <cell r="B6">
            <v>0.18</v>
          </cell>
          <cell r="C6">
            <v>0.18</v>
          </cell>
          <cell r="D6">
            <v>0.18</v>
          </cell>
          <cell r="E6">
            <v>0.18</v>
          </cell>
          <cell r="F6">
            <v>0.18</v>
          </cell>
          <cell r="G6">
            <v>0.18</v>
          </cell>
          <cell r="H6">
            <v>0.18</v>
          </cell>
          <cell r="I6">
            <v>0.2</v>
          </cell>
          <cell r="J6">
            <v>0.2</v>
          </cell>
          <cell r="K6">
            <v>0.2</v>
          </cell>
          <cell r="L6">
            <v>0.2</v>
          </cell>
          <cell r="M6">
            <v>0.2</v>
          </cell>
          <cell r="N6">
            <v>0.2</v>
          </cell>
          <cell r="O6">
            <v>0.2</v>
          </cell>
          <cell r="P6">
            <v>0.2</v>
          </cell>
          <cell r="Q6">
            <v>0.2</v>
          </cell>
          <cell r="R6">
            <v>0.2</v>
          </cell>
          <cell r="S6">
            <v>0.2</v>
          </cell>
          <cell r="T6">
            <v>0.2</v>
          </cell>
          <cell r="U6">
            <v>0.2</v>
          </cell>
          <cell r="V6">
            <v>0.2</v>
          </cell>
          <cell r="W6">
            <v>0.2</v>
          </cell>
          <cell r="X6">
            <v>0.2</v>
          </cell>
          <cell r="Y6">
            <v>0.2</v>
          </cell>
        </row>
        <row r="10">
          <cell r="B10">
            <v>0.6</v>
          </cell>
          <cell r="C10">
            <v>0.6</v>
          </cell>
          <cell r="D10">
            <v>0.59</v>
          </cell>
          <cell r="E10" t="e">
            <v>#N/A</v>
          </cell>
          <cell r="F10" t="e">
            <v>#N/A</v>
          </cell>
          <cell r="G10">
            <v>0.3</v>
          </cell>
          <cell r="H10" t="e">
            <v>#N/A</v>
          </cell>
          <cell r="I10">
            <v>0.3</v>
          </cell>
          <cell r="J10">
            <v>0.3</v>
          </cell>
          <cell r="K10">
            <v>0.3</v>
          </cell>
          <cell r="L10">
            <v>0.3</v>
          </cell>
          <cell r="M10">
            <v>0.3</v>
          </cell>
          <cell r="N10">
            <v>0.3</v>
          </cell>
          <cell r="O10">
            <v>0.3</v>
          </cell>
          <cell r="P10">
            <v>0.3</v>
          </cell>
          <cell r="Q10">
            <v>0.3</v>
          </cell>
          <cell r="R10">
            <v>0.3</v>
          </cell>
          <cell r="S10">
            <v>0.3</v>
          </cell>
          <cell r="T10">
            <v>0.3</v>
          </cell>
          <cell r="U10">
            <v>0.3</v>
          </cell>
          <cell r="V10">
            <v>0.3</v>
          </cell>
          <cell r="W10">
            <v>0.3</v>
          </cell>
          <cell r="X10">
            <v>0.3</v>
          </cell>
          <cell r="Y10">
            <v>0.3</v>
          </cell>
        </row>
        <row r="11">
          <cell r="B11">
            <v>0.9</v>
          </cell>
          <cell r="C11">
            <v>0.9</v>
          </cell>
          <cell r="D11">
            <v>0.9</v>
          </cell>
          <cell r="E11" t="e">
            <v>#N/A</v>
          </cell>
          <cell r="F11" t="e">
            <v>#N/A</v>
          </cell>
          <cell r="G11" t="e">
            <v>#N/A</v>
          </cell>
          <cell r="H11" t="e">
            <v>#N/A</v>
          </cell>
          <cell r="I11">
            <v>0.3</v>
          </cell>
          <cell r="J11">
            <v>0.3</v>
          </cell>
          <cell r="K11">
            <v>0.3</v>
          </cell>
          <cell r="L11">
            <v>0.3</v>
          </cell>
          <cell r="M11">
            <v>0.3</v>
          </cell>
          <cell r="N11">
            <v>0.3</v>
          </cell>
          <cell r="O11">
            <v>0.3</v>
          </cell>
          <cell r="P11">
            <v>0.3</v>
          </cell>
          <cell r="Q11">
            <v>0.3</v>
          </cell>
          <cell r="R11">
            <v>0.3</v>
          </cell>
          <cell r="S11">
            <v>0.3</v>
          </cell>
          <cell r="T11">
            <v>0.3</v>
          </cell>
          <cell r="U11">
            <v>0.3</v>
          </cell>
          <cell r="V11">
            <v>0.3</v>
          </cell>
          <cell r="W11">
            <v>0.3</v>
          </cell>
          <cell r="X11">
            <v>0.3</v>
          </cell>
          <cell r="Y11">
            <v>0.3</v>
          </cell>
        </row>
        <row r="12">
          <cell r="C12">
            <v>0.66</v>
          </cell>
          <cell r="D12">
            <v>0.65</v>
          </cell>
          <cell r="E12" t="e">
            <v>#N/A</v>
          </cell>
          <cell r="F12" t="e">
            <v>#N/A</v>
          </cell>
          <cell r="G12" t="e">
            <v>#N/A</v>
          </cell>
          <cell r="H12" t="e">
            <v>#N/A</v>
          </cell>
          <cell r="I12">
            <v>0.3</v>
          </cell>
          <cell r="J12">
            <v>0.3</v>
          </cell>
          <cell r="K12">
            <v>0.3</v>
          </cell>
          <cell r="L12">
            <v>0.3</v>
          </cell>
          <cell r="M12">
            <v>0.3</v>
          </cell>
          <cell r="N12">
            <v>0.3</v>
          </cell>
          <cell r="O12">
            <v>0.3</v>
          </cell>
          <cell r="P12">
            <v>0.3</v>
          </cell>
          <cell r="Q12">
            <v>0.3</v>
          </cell>
          <cell r="R12">
            <v>0.3</v>
          </cell>
          <cell r="S12">
            <v>0.3</v>
          </cell>
          <cell r="T12">
            <v>0.3</v>
          </cell>
          <cell r="U12">
            <v>0.3</v>
          </cell>
          <cell r="V12">
            <v>0.3</v>
          </cell>
          <cell r="W12">
            <v>0.3</v>
          </cell>
          <cell r="X12">
            <v>0.3</v>
          </cell>
          <cell r="Y12">
            <v>0.3</v>
          </cell>
        </row>
        <row r="13">
          <cell r="B13">
            <v>0.66</v>
          </cell>
          <cell r="C13">
            <v>0.66</v>
          </cell>
          <cell r="D13">
            <v>0.66</v>
          </cell>
          <cell r="E13" t="e">
            <v>#N/A</v>
          </cell>
          <cell r="F13" t="e">
            <v>#N/A</v>
          </cell>
          <cell r="G13" t="e">
            <v>#N/A</v>
          </cell>
          <cell r="H13" t="e">
            <v>#N/A</v>
          </cell>
          <cell r="I13">
            <v>0.3</v>
          </cell>
          <cell r="J13">
            <v>0.3</v>
          </cell>
          <cell r="K13">
            <v>0.3</v>
          </cell>
          <cell r="L13">
            <v>0.3</v>
          </cell>
          <cell r="M13">
            <v>0.3</v>
          </cell>
          <cell r="N13">
            <v>0.3</v>
          </cell>
          <cell r="O13">
            <v>0.3</v>
          </cell>
          <cell r="P13">
            <v>0.3</v>
          </cell>
          <cell r="Q13">
            <v>0.3</v>
          </cell>
          <cell r="R13">
            <v>0.3</v>
          </cell>
          <cell r="S13">
            <v>0.3</v>
          </cell>
          <cell r="T13">
            <v>0.3</v>
          </cell>
          <cell r="U13">
            <v>0.3</v>
          </cell>
          <cell r="V13">
            <v>0.3</v>
          </cell>
          <cell r="W13">
            <v>0.3</v>
          </cell>
          <cell r="X13">
            <v>0.3</v>
          </cell>
          <cell r="Y13">
            <v>0.3</v>
          </cell>
        </row>
        <row r="14">
          <cell r="C14">
            <v>0.66</v>
          </cell>
          <cell r="D14">
            <v>0.66</v>
          </cell>
          <cell r="E14" t="e">
            <v>#N/A</v>
          </cell>
          <cell r="F14" t="e">
            <v>#N/A</v>
          </cell>
          <cell r="G14" t="e">
            <v>#N/A</v>
          </cell>
          <cell r="H14" t="e">
            <v>#N/A</v>
          </cell>
          <cell r="I14">
            <v>0.3</v>
          </cell>
          <cell r="J14">
            <v>0.3</v>
          </cell>
          <cell r="K14">
            <v>0.3</v>
          </cell>
          <cell r="L14">
            <v>0.3</v>
          </cell>
          <cell r="M14">
            <v>0.3</v>
          </cell>
          <cell r="N14">
            <v>0.3</v>
          </cell>
          <cell r="O14">
            <v>0.3</v>
          </cell>
          <cell r="P14">
            <v>0.3</v>
          </cell>
          <cell r="Q14">
            <v>0.3</v>
          </cell>
          <cell r="R14">
            <v>0.3</v>
          </cell>
          <cell r="S14">
            <v>0.3</v>
          </cell>
          <cell r="T14">
            <v>0.3</v>
          </cell>
          <cell r="U14">
            <v>0.3</v>
          </cell>
          <cell r="V14">
            <v>0.3</v>
          </cell>
          <cell r="W14">
            <v>0.3</v>
          </cell>
          <cell r="X14">
            <v>0.3</v>
          </cell>
          <cell r="Y14">
            <v>0.3</v>
          </cell>
        </row>
        <row r="15">
          <cell r="C15">
            <v>0.9</v>
          </cell>
          <cell r="D15">
            <v>0.9</v>
          </cell>
          <cell r="E15" t="e">
            <v>#N/A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0.55000000000000004</v>
          </cell>
          <cell r="J15">
            <v>0.55000000000000004</v>
          </cell>
          <cell r="K15">
            <v>0.55000000000000004</v>
          </cell>
          <cell r="L15">
            <v>0.55000000000000004</v>
          </cell>
          <cell r="M15">
            <v>0.55000000000000004</v>
          </cell>
          <cell r="N15">
            <v>0.55000000000000004</v>
          </cell>
          <cell r="O15">
            <v>0.55000000000000004</v>
          </cell>
          <cell r="P15">
            <v>0.55000000000000004</v>
          </cell>
          <cell r="Q15">
            <v>0.55000000000000004</v>
          </cell>
          <cell r="R15">
            <v>0.55000000000000004</v>
          </cell>
          <cell r="S15">
            <v>0.55000000000000004</v>
          </cell>
          <cell r="T15">
            <v>0.55000000000000004</v>
          </cell>
          <cell r="U15">
            <v>0.55000000000000004</v>
          </cell>
          <cell r="V15">
            <v>0.55000000000000004</v>
          </cell>
          <cell r="W15">
            <v>0.55000000000000004</v>
          </cell>
          <cell r="X15">
            <v>0.55000000000000004</v>
          </cell>
          <cell r="Y15">
            <v>0.55000000000000004</v>
          </cell>
        </row>
        <row r="16">
          <cell r="B16">
            <v>0.66</v>
          </cell>
          <cell r="C16">
            <v>0.66</v>
          </cell>
          <cell r="D16">
            <v>0.66</v>
          </cell>
          <cell r="E16" t="e">
            <v>#N/A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  <cell r="S16">
            <v>1</v>
          </cell>
          <cell r="T16">
            <v>1</v>
          </cell>
          <cell r="U16">
            <v>1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</row>
        <row r="17">
          <cell r="E17" t="e">
            <v>#N/A</v>
          </cell>
          <cell r="F17" t="e">
            <v>#N/A</v>
          </cell>
          <cell r="G17" t="e">
            <v>#N/A</v>
          </cell>
          <cell r="H17" t="e">
            <v>#N/A</v>
          </cell>
          <cell r="I17">
            <v>1</v>
          </cell>
          <cell r="J17">
            <v>1</v>
          </cell>
          <cell r="K17">
            <v>1</v>
          </cell>
          <cell r="L17">
            <v>1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1</v>
          </cell>
          <cell r="S17">
            <v>1</v>
          </cell>
          <cell r="T17">
            <v>1</v>
          </cell>
          <cell r="U17">
            <v>1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</row>
        <row r="18">
          <cell r="E18" t="e">
            <v>#N/A</v>
          </cell>
          <cell r="F18" t="e">
            <v>#N/A</v>
          </cell>
          <cell r="G18" t="e">
            <v>#N/A</v>
          </cell>
          <cell r="H18" t="e">
            <v>#N/A</v>
          </cell>
          <cell r="I18">
            <v>6.5000000000000002E-2</v>
          </cell>
          <cell r="J18">
            <v>6.5000000000000002E-2</v>
          </cell>
          <cell r="K18">
            <v>6.5000000000000002E-2</v>
          </cell>
          <cell r="L18">
            <v>6.5000000000000002E-2</v>
          </cell>
          <cell r="M18">
            <v>6.5000000000000002E-2</v>
          </cell>
          <cell r="N18">
            <v>6.5000000000000002E-2</v>
          </cell>
          <cell r="O18">
            <v>6.5000000000000002E-2</v>
          </cell>
          <cell r="P18">
            <v>6.5000000000000002E-2</v>
          </cell>
          <cell r="Q18">
            <v>6.5000000000000002E-2</v>
          </cell>
          <cell r="R18">
            <v>6.5000000000000002E-2</v>
          </cell>
          <cell r="S18">
            <v>6.5000000000000002E-2</v>
          </cell>
          <cell r="T18">
            <v>6.5000000000000002E-2</v>
          </cell>
          <cell r="U18">
            <v>6.5000000000000002E-2</v>
          </cell>
          <cell r="V18">
            <v>6.5000000000000002E-2</v>
          </cell>
          <cell r="W18">
            <v>6.5000000000000002E-2</v>
          </cell>
          <cell r="X18">
            <v>6.5000000000000002E-2</v>
          </cell>
          <cell r="Y18">
            <v>6.5000000000000002E-2</v>
          </cell>
        </row>
        <row r="27">
          <cell r="B27" t="e">
            <v>#REF!</v>
          </cell>
          <cell r="C27" t="e">
            <v>#REF!</v>
          </cell>
          <cell r="D27" t="e">
            <v>#REF!</v>
          </cell>
          <cell r="E27" t="e">
            <v>#REF!</v>
          </cell>
          <cell r="F27" t="e">
            <v>#REF!</v>
          </cell>
          <cell r="G27" t="e">
            <v>#REF!</v>
          </cell>
          <cell r="H27" t="e">
            <v>#REF!</v>
          </cell>
          <cell r="I27">
            <v>38.9</v>
          </cell>
          <cell r="J27">
            <v>22.3</v>
          </cell>
          <cell r="K27">
            <v>24.1</v>
          </cell>
          <cell r="L27">
            <v>16.2</v>
          </cell>
          <cell r="M27">
            <v>8.1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</row>
        <row r="28">
          <cell r="B28">
            <v>171.80549999999999</v>
          </cell>
          <cell r="C28">
            <v>191.5</v>
          </cell>
          <cell r="D28" t="e">
            <v>#REF!</v>
          </cell>
          <cell r="E28" t="e">
            <v>#REF!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</row>
        <row r="29"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</row>
        <row r="30">
          <cell r="B30">
            <v>336.6</v>
          </cell>
          <cell r="C30" t="e">
            <v>#REF!</v>
          </cell>
          <cell r="D30" t="e">
            <v>#REF!</v>
          </cell>
          <cell r="E30" t="e">
            <v>#REF!</v>
          </cell>
          <cell r="F30" t="e">
            <v>#REF!</v>
          </cell>
          <cell r="G30" t="e">
            <v>#REF!</v>
          </cell>
          <cell r="H30" t="e">
            <v>#REF!</v>
          </cell>
          <cell r="I30">
            <v>11.6</v>
          </cell>
          <cell r="J30">
            <v>6.6</v>
          </cell>
          <cell r="K30">
            <v>7.1</v>
          </cell>
          <cell r="L30">
            <v>4.8</v>
          </cell>
          <cell r="M30">
            <v>2.4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</row>
        <row r="31">
          <cell r="C31" t="e">
            <v>#REF!</v>
          </cell>
          <cell r="D31" t="e">
            <v>#REF!</v>
          </cell>
          <cell r="E31" t="e">
            <v>#REF!</v>
          </cell>
          <cell r="F31" t="e">
            <v>#REF!</v>
          </cell>
          <cell r="G31" t="e">
            <v>#REF!</v>
          </cell>
          <cell r="H31" t="e">
            <v>#REF!</v>
          </cell>
          <cell r="I31">
            <v>11.6</v>
          </cell>
          <cell r="J31">
            <v>6.6</v>
          </cell>
          <cell r="K31">
            <v>7.1</v>
          </cell>
          <cell r="L31">
            <v>4.8</v>
          </cell>
          <cell r="M31">
            <v>2.4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</row>
        <row r="32">
          <cell r="B32" t="e">
            <v>#REF!</v>
          </cell>
          <cell r="C32" t="e">
            <v>#REF!</v>
          </cell>
          <cell r="D32" t="e">
            <v>#REF!</v>
          </cell>
          <cell r="E32" t="e">
            <v>#REF!</v>
          </cell>
          <cell r="F32" t="e">
            <v>#REF!</v>
          </cell>
          <cell r="G32" t="e">
            <v>#REF!</v>
          </cell>
          <cell r="H32" t="e">
            <v>#REF!</v>
          </cell>
          <cell r="I32">
            <v>11.6</v>
          </cell>
          <cell r="J32">
            <v>6.6</v>
          </cell>
          <cell r="K32">
            <v>7.1</v>
          </cell>
          <cell r="L32">
            <v>4.8</v>
          </cell>
          <cell r="M32">
            <v>2.4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</row>
        <row r="33">
          <cell r="B33">
            <v>246.84</v>
          </cell>
          <cell r="C33" t="e">
            <v>#REF!</v>
          </cell>
          <cell r="D33" t="e">
            <v>#REF!</v>
          </cell>
          <cell r="E33" t="e">
            <v>#REF!</v>
          </cell>
          <cell r="F33" t="e">
            <v>#REF!</v>
          </cell>
          <cell r="G33" t="e">
            <v>#REF!</v>
          </cell>
          <cell r="H33" t="e">
            <v>#REF!</v>
          </cell>
          <cell r="I33">
            <v>38.9</v>
          </cell>
          <cell r="J33">
            <v>22.3</v>
          </cell>
          <cell r="K33">
            <v>24.1</v>
          </cell>
          <cell r="L33">
            <v>16.2</v>
          </cell>
          <cell r="M33">
            <v>8.1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</row>
        <row r="34">
          <cell r="C34" t="e">
            <v>#REF!</v>
          </cell>
          <cell r="D34" t="e">
            <v>#REF!</v>
          </cell>
          <cell r="E34" t="e">
            <v>#REF!</v>
          </cell>
          <cell r="F34" t="e">
            <v>#REF!</v>
          </cell>
          <cell r="G34" t="e">
            <v>#REF!</v>
          </cell>
          <cell r="H34" t="e">
            <v>#REF!</v>
          </cell>
          <cell r="I34">
            <v>11.6</v>
          </cell>
          <cell r="J34">
            <v>6.6</v>
          </cell>
          <cell r="K34">
            <v>7.1</v>
          </cell>
          <cell r="L34">
            <v>4.8</v>
          </cell>
          <cell r="M34">
            <v>2.4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</row>
        <row r="35">
          <cell r="C35" t="e">
            <v>#REF!</v>
          </cell>
          <cell r="D35" t="e">
            <v>#REF!</v>
          </cell>
          <cell r="E35" t="e">
            <v>#REF!</v>
          </cell>
          <cell r="F35" t="e">
            <v>#REF!</v>
          </cell>
          <cell r="G35" t="e">
            <v>#REF!</v>
          </cell>
          <cell r="H35" t="e">
            <v>#REF!</v>
          </cell>
          <cell r="I35">
            <v>21.3</v>
          </cell>
          <cell r="J35">
            <v>12.2</v>
          </cell>
          <cell r="K35">
            <v>13.2</v>
          </cell>
          <cell r="L35">
            <v>8.8000000000000007</v>
          </cell>
          <cell r="M35">
            <v>4.4000000000000004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</row>
        <row r="36">
          <cell r="D36" t="e">
            <v>#REF!</v>
          </cell>
          <cell r="E36" t="e">
            <v>#REF!</v>
          </cell>
          <cell r="F36" t="e">
            <v>#REF!</v>
          </cell>
          <cell r="G36" t="e">
            <v>#REF!</v>
          </cell>
          <cell r="H36" t="e">
            <v>#REF!</v>
          </cell>
          <cell r="I36">
            <v>2.5</v>
          </cell>
          <cell r="J36">
            <v>1.4</v>
          </cell>
          <cell r="K36">
            <v>1.4</v>
          </cell>
          <cell r="L36">
            <v>0.9</v>
          </cell>
          <cell r="M36">
            <v>0.4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</row>
        <row r="37">
          <cell r="D37">
            <v>47.4</v>
          </cell>
          <cell r="E37" t="e">
            <v>#N/A</v>
          </cell>
          <cell r="F37" t="e">
            <v>#N/A</v>
          </cell>
          <cell r="G37" t="e">
            <v>#N/A</v>
          </cell>
          <cell r="H37" t="e">
            <v>#N/A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</row>
        <row r="38">
          <cell r="E38" t="e">
            <v>#N/A</v>
          </cell>
          <cell r="F38" t="e">
            <v>#N/A</v>
          </cell>
          <cell r="G38" t="e">
            <v>#N/A</v>
          </cell>
          <cell r="H38" t="e">
            <v>#N/A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</row>
        <row r="65">
          <cell r="F65">
            <v>15</v>
          </cell>
          <cell r="G65">
            <v>15</v>
          </cell>
          <cell r="H65">
            <v>15</v>
          </cell>
          <cell r="I65">
            <v>15</v>
          </cell>
          <cell r="J65">
            <v>15</v>
          </cell>
          <cell r="K65">
            <v>15</v>
          </cell>
          <cell r="L65">
            <v>15</v>
          </cell>
          <cell r="M65">
            <v>15</v>
          </cell>
          <cell r="N65">
            <v>15</v>
          </cell>
          <cell r="O65">
            <v>15</v>
          </cell>
          <cell r="P65">
            <v>15</v>
          </cell>
          <cell r="Q65">
            <v>15</v>
          </cell>
          <cell r="R65">
            <v>15</v>
          </cell>
          <cell r="S65">
            <v>15</v>
          </cell>
          <cell r="T65">
            <v>15</v>
          </cell>
          <cell r="U65">
            <v>15</v>
          </cell>
          <cell r="V65">
            <v>15</v>
          </cell>
          <cell r="W65">
            <v>15</v>
          </cell>
          <cell r="X65">
            <v>15</v>
          </cell>
          <cell r="Y65">
            <v>15</v>
          </cell>
        </row>
        <row r="74">
          <cell r="B74">
            <v>4672.7</v>
          </cell>
          <cell r="C74">
            <v>5352.8532999999998</v>
          </cell>
          <cell r="D74">
            <v>6047.4366</v>
          </cell>
          <cell r="E74">
            <v>6535.5886</v>
          </cell>
          <cell r="F74">
            <v>0</v>
          </cell>
          <cell r="G74" t="e">
            <v>#N/A</v>
          </cell>
          <cell r="H74" t="e">
            <v>#N/A</v>
          </cell>
          <cell r="I74">
            <v>997.31970000000001</v>
          </cell>
          <cell r="J74">
            <v>4540.4173000000001</v>
          </cell>
          <cell r="K74">
            <v>6942.3899000000001</v>
          </cell>
          <cell r="L74">
            <v>7531.3203999999996</v>
          </cell>
          <cell r="M74">
            <v>8089.8518999999997</v>
          </cell>
          <cell r="N74">
            <v>8672.5817000000006</v>
          </cell>
          <cell r="O74">
            <v>8672.5817000000006</v>
          </cell>
          <cell r="P74">
            <v>8672.5817000000006</v>
          </cell>
          <cell r="Q74">
            <v>8672.5817000000006</v>
          </cell>
          <cell r="R74">
            <v>8672.5817000000006</v>
          </cell>
          <cell r="S74">
            <v>8672.5817000000006</v>
          </cell>
          <cell r="T74">
            <v>8672.5817000000006</v>
          </cell>
          <cell r="U74">
            <v>8672.5817000000006</v>
          </cell>
          <cell r="V74">
            <v>8672.5817000000006</v>
          </cell>
          <cell r="W74">
            <v>8672.5817000000006</v>
          </cell>
          <cell r="X74">
            <v>8672.5817000000006</v>
          </cell>
          <cell r="Y74">
            <v>8672.5817000000006</v>
          </cell>
        </row>
        <row r="200">
          <cell r="J200">
            <v>22.3</v>
          </cell>
          <cell r="K200">
            <v>24.6</v>
          </cell>
          <cell r="L200">
            <v>16.899999999999999</v>
          </cell>
          <cell r="M200">
            <v>8.6999999999999993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</row>
        <row r="201"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</row>
        <row r="203">
          <cell r="J203">
            <v>6.6</v>
          </cell>
          <cell r="K203">
            <v>7.3</v>
          </cell>
          <cell r="L203">
            <v>5</v>
          </cell>
          <cell r="M203">
            <v>2.6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</row>
        <row r="204">
          <cell r="J204">
            <v>6.6</v>
          </cell>
          <cell r="K204">
            <v>7.3</v>
          </cell>
          <cell r="L204">
            <v>5</v>
          </cell>
          <cell r="M204">
            <v>2.6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</row>
        <row r="205">
          <cell r="J205">
            <v>6.6</v>
          </cell>
          <cell r="K205">
            <v>7.3</v>
          </cell>
          <cell r="L205">
            <v>5</v>
          </cell>
          <cell r="M205">
            <v>2.6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</row>
        <row r="210"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</row>
        <row r="229">
          <cell r="J229">
            <v>919</v>
          </cell>
          <cell r="K229">
            <v>919</v>
          </cell>
          <cell r="L229">
            <v>919</v>
          </cell>
          <cell r="M229">
            <v>919</v>
          </cell>
          <cell r="N229">
            <v>919</v>
          </cell>
          <cell r="O229">
            <v>919</v>
          </cell>
          <cell r="P229">
            <v>919</v>
          </cell>
          <cell r="Q229">
            <v>919</v>
          </cell>
          <cell r="R229">
            <v>919</v>
          </cell>
          <cell r="S229">
            <v>919</v>
          </cell>
          <cell r="T229">
            <v>919</v>
          </cell>
          <cell r="U229">
            <v>919</v>
          </cell>
          <cell r="V229">
            <v>919</v>
          </cell>
          <cell r="W229">
            <v>919</v>
          </cell>
          <cell r="X229">
            <v>919</v>
          </cell>
          <cell r="Y229">
            <v>919</v>
          </cell>
        </row>
      </sheetData>
      <sheetData sheetId="11">
        <row r="31">
          <cell r="D31">
            <v>566</v>
          </cell>
          <cell r="E31">
            <v>631</v>
          </cell>
          <cell r="F31" t="e">
            <v>#REF!</v>
          </cell>
          <cell r="G31" t="e">
            <v>#N/A</v>
          </cell>
          <cell r="H31" t="e">
            <v>#N/A</v>
          </cell>
          <cell r="I31">
            <v>653</v>
          </cell>
          <cell r="J31">
            <v>662</v>
          </cell>
          <cell r="K31">
            <v>662</v>
          </cell>
          <cell r="L31">
            <v>662</v>
          </cell>
          <cell r="M31">
            <v>662</v>
          </cell>
          <cell r="N31">
            <v>662</v>
          </cell>
          <cell r="O31">
            <v>662</v>
          </cell>
          <cell r="P31">
            <v>662</v>
          </cell>
          <cell r="Q31">
            <v>662</v>
          </cell>
          <cell r="R31">
            <v>662</v>
          </cell>
          <cell r="S31">
            <v>662</v>
          </cell>
          <cell r="T31">
            <v>662</v>
          </cell>
          <cell r="U31">
            <v>662</v>
          </cell>
          <cell r="V31">
            <v>662</v>
          </cell>
          <cell r="W31">
            <v>662</v>
          </cell>
          <cell r="X31">
            <v>662</v>
          </cell>
          <cell r="Y31">
            <v>662</v>
          </cell>
          <cell r="AA31" t="str">
            <v>номинальное значение / индекс инфляции РФ (RUB)</v>
          </cell>
          <cell r="AD31" t="str">
            <v>НДПИ на газ при добыче газа без газового конденсата, руб/тыс.м3 (общая базовая ставка до учета понижающего коэффициента Кс) для ДО с Кгпн &lt; 0,35, руб./1000 м3</v>
          </cell>
        </row>
        <row r="52">
          <cell r="E52">
            <v>1067</v>
          </cell>
          <cell r="F52" t="e">
            <v>#REF!</v>
          </cell>
          <cell r="G52" t="e">
            <v>#N/A</v>
          </cell>
          <cell r="H52" t="e">
            <v>#N/A</v>
          </cell>
          <cell r="I52">
            <v>1012</v>
          </cell>
          <cell r="J52">
            <v>977</v>
          </cell>
          <cell r="K52">
            <v>1032</v>
          </cell>
          <cell r="L52">
            <v>1026</v>
          </cell>
          <cell r="M52">
            <v>1017</v>
          </cell>
          <cell r="N52">
            <v>1007</v>
          </cell>
          <cell r="O52">
            <v>989</v>
          </cell>
          <cell r="P52">
            <v>963</v>
          </cell>
          <cell r="Q52">
            <v>947</v>
          </cell>
          <cell r="R52">
            <v>932</v>
          </cell>
          <cell r="S52">
            <v>917</v>
          </cell>
          <cell r="T52">
            <v>904</v>
          </cell>
          <cell r="U52">
            <v>897</v>
          </cell>
          <cell r="V52">
            <v>892</v>
          </cell>
          <cell r="W52">
            <v>887</v>
          </cell>
          <cell r="X52">
            <v>883</v>
          </cell>
          <cell r="Y52">
            <v>879</v>
          </cell>
          <cell r="AA52" t="str">
            <v>номинальное значение / индекс инфляции РФ (RUB)</v>
          </cell>
        </row>
        <row r="53">
          <cell r="E53">
            <v>5635</v>
          </cell>
          <cell r="F53" t="e">
            <v>#REF!</v>
          </cell>
          <cell r="G53" t="e">
            <v>#N/A</v>
          </cell>
          <cell r="H53" t="e">
            <v>#N/A</v>
          </cell>
          <cell r="I53">
            <v>8324</v>
          </cell>
          <cell r="J53">
            <v>8268</v>
          </cell>
          <cell r="K53">
            <v>9359</v>
          </cell>
          <cell r="L53">
            <v>9752</v>
          </cell>
          <cell r="M53">
            <v>10116</v>
          </cell>
          <cell r="N53">
            <v>10473</v>
          </cell>
          <cell r="O53">
            <v>10330</v>
          </cell>
          <cell r="P53">
            <v>10128</v>
          </cell>
          <cell r="Q53">
            <v>10006</v>
          </cell>
          <cell r="R53">
            <v>9887</v>
          </cell>
          <cell r="S53">
            <v>9772</v>
          </cell>
          <cell r="T53">
            <v>9670</v>
          </cell>
          <cell r="U53">
            <v>9616</v>
          </cell>
          <cell r="V53">
            <v>9571</v>
          </cell>
          <cell r="W53">
            <v>9533</v>
          </cell>
          <cell r="X53">
            <v>9503</v>
          </cell>
          <cell r="Y53">
            <v>9476</v>
          </cell>
          <cell r="AA53" t="str">
            <v>номинальное значение / индекс инфляции РФ (RUB)</v>
          </cell>
        </row>
        <row r="73">
          <cell r="E73">
            <v>832</v>
          </cell>
          <cell r="F73" t="e">
            <v>#REF!</v>
          </cell>
          <cell r="G73" t="e">
            <v>#N/A</v>
          </cell>
          <cell r="H73" t="e">
            <v>#N/A</v>
          </cell>
          <cell r="I73">
            <v>773</v>
          </cell>
          <cell r="J73">
            <v>766</v>
          </cell>
          <cell r="K73">
            <v>778</v>
          </cell>
          <cell r="L73">
            <v>778</v>
          </cell>
          <cell r="M73">
            <v>776</v>
          </cell>
          <cell r="N73">
            <v>774</v>
          </cell>
          <cell r="O73">
            <v>772</v>
          </cell>
          <cell r="P73">
            <v>771</v>
          </cell>
          <cell r="Q73">
            <v>770</v>
          </cell>
          <cell r="R73">
            <v>768</v>
          </cell>
          <cell r="S73">
            <v>768</v>
          </cell>
          <cell r="T73">
            <v>767</v>
          </cell>
          <cell r="U73">
            <v>766</v>
          </cell>
          <cell r="V73">
            <v>765</v>
          </cell>
          <cell r="W73">
            <v>764</v>
          </cell>
          <cell r="X73">
            <v>764</v>
          </cell>
          <cell r="Y73">
            <v>764</v>
          </cell>
          <cell r="AA73" t="str">
            <v>номинальное значение / индекс инфляции РФ (RUB)</v>
          </cell>
        </row>
        <row r="74">
          <cell r="E74">
            <v>4393</v>
          </cell>
          <cell r="F74" t="e">
            <v>#REF!</v>
          </cell>
          <cell r="G74" t="e">
            <v>#N/A</v>
          </cell>
          <cell r="H74" t="e">
            <v>#N/A</v>
          </cell>
          <cell r="I74">
            <v>6453</v>
          </cell>
          <cell r="J74">
            <v>6621</v>
          </cell>
          <cell r="K74">
            <v>7378</v>
          </cell>
          <cell r="L74">
            <v>7812</v>
          </cell>
          <cell r="M74">
            <v>8231</v>
          </cell>
          <cell r="N74">
            <v>8653</v>
          </cell>
          <cell r="O74">
            <v>8641</v>
          </cell>
          <cell r="P74">
            <v>8627</v>
          </cell>
          <cell r="Q74">
            <v>8620</v>
          </cell>
          <cell r="R74">
            <v>8611</v>
          </cell>
          <cell r="S74">
            <v>8604</v>
          </cell>
          <cell r="T74">
            <v>8597</v>
          </cell>
          <cell r="U74">
            <v>8591</v>
          </cell>
          <cell r="V74">
            <v>8582</v>
          </cell>
          <cell r="W74">
            <v>8574</v>
          </cell>
          <cell r="X74">
            <v>8574</v>
          </cell>
          <cell r="Y74">
            <v>8574</v>
          </cell>
          <cell r="AA74" t="str">
            <v>номинальное значение / индекс инфляции РФ (RUB)</v>
          </cell>
        </row>
      </sheetData>
      <sheetData sheetId="12">
        <row r="10">
          <cell r="I10">
            <v>13100</v>
          </cell>
          <cell r="J10">
            <v>13100</v>
          </cell>
          <cell r="K10">
            <v>13100</v>
          </cell>
          <cell r="L10">
            <v>13100.036982248519</v>
          </cell>
          <cell r="M10">
            <v>13100.036982248519</v>
          </cell>
          <cell r="N10">
            <v>13100.036982248519</v>
          </cell>
          <cell r="O10">
            <v>13100.036982248519</v>
          </cell>
          <cell r="P10">
            <v>13100.036982248519</v>
          </cell>
          <cell r="Q10">
            <v>13100.036982248517</v>
          </cell>
          <cell r="R10">
            <v>13100.036982248519</v>
          </cell>
          <cell r="S10">
            <v>13100.036982248517</v>
          </cell>
          <cell r="T10">
            <v>13100.036982248519</v>
          </cell>
          <cell r="U10">
            <v>13100.036982248517</v>
          </cell>
          <cell r="V10">
            <v>13100.036982248517</v>
          </cell>
          <cell r="W10">
            <v>13100.036982248517</v>
          </cell>
          <cell r="X10">
            <v>13100.036982248517</v>
          </cell>
          <cell r="Y10">
            <v>13100.036982248517</v>
          </cell>
        </row>
        <row r="11">
          <cell r="I11">
            <v>12314</v>
          </cell>
          <cell r="J11">
            <v>12752</v>
          </cell>
          <cell r="K11">
            <v>12751.923076923076</v>
          </cell>
          <cell r="L11">
            <v>12752.403846153844</v>
          </cell>
          <cell r="M11">
            <v>12752.403846153846</v>
          </cell>
          <cell r="N11">
            <v>12752.403846153846</v>
          </cell>
          <cell r="O11">
            <v>12752.403846153844</v>
          </cell>
          <cell r="P11">
            <v>12752.403846153846</v>
          </cell>
          <cell r="Q11">
            <v>12752.403846153846</v>
          </cell>
          <cell r="R11">
            <v>12752.403846153844</v>
          </cell>
          <cell r="S11">
            <v>12752.403846153844</v>
          </cell>
          <cell r="T11">
            <v>12752.403846153844</v>
          </cell>
          <cell r="U11">
            <v>12752.403846153844</v>
          </cell>
          <cell r="V11">
            <v>12752.403846153844</v>
          </cell>
          <cell r="W11">
            <v>12752.403846153844</v>
          </cell>
          <cell r="X11">
            <v>12752.403846153844</v>
          </cell>
          <cell r="Y11">
            <v>12752.403846153844</v>
          </cell>
        </row>
        <row r="13">
          <cell r="I13">
            <v>13912</v>
          </cell>
          <cell r="J13">
            <v>14720</v>
          </cell>
          <cell r="K13">
            <v>14936</v>
          </cell>
          <cell r="L13">
            <v>15112</v>
          </cell>
          <cell r="M13">
            <v>15249</v>
          </cell>
          <cell r="N13">
            <v>15357</v>
          </cell>
          <cell r="O13">
            <v>15357</v>
          </cell>
          <cell r="P13">
            <v>15357</v>
          </cell>
          <cell r="Q13">
            <v>15357</v>
          </cell>
          <cell r="R13">
            <v>15356.916038526693</v>
          </cell>
          <cell r="S13">
            <v>15357</v>
          </cell>
          <cell r="T13">
            <v>15357</v>
          </cell>
          <cell r="U13">
            <v>15356.742803087214</v>
          </cell>
          <cell r="V13">
            <v>15357</v>
          </cell>
          <cell r="W13">
            <v>15356.679382463717</v>
          </cell>
          <cell r="X13">
            <v>15356.794877480281</v>
          </cell>
          <cell r="Y13">
            <v>15357</v>
          </cell>
        </row>
        <row r="17">
          <cell r="I17">
            <v>8541</v>
          </cell>
          <cell r="J17">
            <v>8835</v>
          </cell>
          <cell r="K17">
            <v>8834.6153846153848</v>
          </cell>
          <cell r="L17">
            <v>8835.0591715976316</v>
          </cell>
          <cell r="M17">
            <v>8835.0591715976316</v>
          </cell>
          <cell r="N17">
            <v>8835.0591715976316</v>
          </cell>
          <cell r="O17">
            <v>8835.0591715976298</v>
          </cell>
          <cell r="P17">
            <v>8835.0591715976298</v>
          </cell>
          <cell r="Q17">
            <v>8835.0591715976298</v>
          </cell>
          <cell r="R17">
            <v>8835.0591715976316</v>
          </cell>
          <cell r="S17">
            <v>8835.0591715976298</v>
          </cell>
          <cell r="T17">
            <v>8835.0591715976298</v>
          </cell>
          <cell r="U17">
            <v>8835.0591715976298</v>
          </cell>
          <cell r="V17">
            <v>8835.0591715976279</v>
          </cell>
          <cell r="W17">
            <v>8835.0591715976279</v>
          </cell>
          <cell r="X17">
            <v>8835.0591715976298</v>
          </cell>
          <cell r="Y17">
            <v>8835.0591715976298</v>
          </cell>
        </row>
        <row r="20">
          <cell r="I20">
            <v>9241</v>
          </cell>
          <cell r="J20">
            <v>16497.126</v>
          </cell>
          <cell r="K20">
            <v>14504.332692307691</v>
          </cell>
          <cell r="L20">
            <v>14186.858144629034</v>
          </cell>
          <cell r="M20">
            <v>14684.224316695305</v>
          </cell>
          <cell r="N20">
            <v>9476.1623148699255</v>
          </cell>
          <cell r="O20">
            <v>9451.5045016671447</v>
          </cell>
          <cell r="P20">
            <v>9427.7950658952395</v>
          </cell>
          <cell r="Q20">
            <v>9404.9975314991771</v>
          </cell>
          <cell r="R20">
            <v>9383.0768253491187</v>
          </cell>
          <cell r="S20">
            <v>9361.9992232817531</v>
          </cell>
          <cell r="T20">
            <v>9341.732298216979</v>
          </cell>
          <cell r="U20">
            <v>9322.2448702700804</v>
          </cell>
          <cell r="V20">
            <v>9303.5069587826783</v>
          </cell>
          <cell r="W20">
            <v>9285.4897361986368</v>
          </cell>
          <cell r="X20">
            <v>9268.1654837139831</v>
          </cell>
          <cell r="Y20">
            <v>9251.5075486325859</v>
          </cell>
        </row>
        <row r="21">
          <cell r="I21">
            <v>5400</v>
          </cell>
          <cell r="J21">
            <v>5616</v>
          </cell>
          <cell r="K21">
            <v>5616.3461538461534</v>
          </cell>
          <cell r="L21">
            <v>5616</v>
          </cell>
          <cell r="M21">
            <v>5616</v>
          </cell>
          <cell r="N21">
            <v>5616</v>
          </cell>
          <cell r="O21">
            <v>5616</v>
          </cell>
          <cell r="P21">
            <v>5616</v>
          </cell>
          <cell r="Q21">
            <v>5616</v>
          </cell>
          <cell r="R21">
            <v>5616</v>
          </cell>
          <cell r="S21">
            <v>5616</v>
          </cell>
          <cell r="T21">
            <v>5616</v>
          </cell>
          <cell r="U21">
            <v>5616</v>
          </cell>
          <cell r="V21">
            <v>5616</v>
          </cell>
          <cell r="W21">
            <v>5616</v>
          </cell>
          <cell r="X21">
            <v>5616</v>
          </cell>
          <cell r="Y21">
            <v>5616</v>
          </cell>
        </row>
        <row r="24">
          <cell r="J24">
            <v>3058</v>
          </cell>
          <cell r="K24">
            <v>3064.4230769230767</v>
          </cell>
          <cell r="L24">
            <v>3065.8284023668634</v>
          </cell>
          <cell r="M24">
            <v>3062.5924556213017</v>
          </cell>
          <cell r="N24">
            <v>3055.0701787402395</v>
          </cell>
          <cell r="O24">
            <v>3055.1030558245097</v>
          </cell>
          <cell r="P24">
            <v>3055.3559564727434</v>
          </cell>
          <cell r="Q24">
            <v>3054.8696090722938</v>
          </cell>
          <cell r="R24">
            <v>3055.0157471132943</v>
          </cell>
          <cell r="S24">
            <v>3054.8471262967551</v>
          </cell>
          <cell r="T24">
            <v>3054.901171430261</v>
          </cell>
          <cell r="U24">
            <v>3054.9791211420484</v>
          </cell>
          <cell r="V24">
            <v>3054.9041694960988</v>
          </cell>
          <cell r="W24">
            <v>3055.1203761671072</v>
          </cell>
          <cell r="X24">
            <v>3054.8431881273527</v>
          </cell>
          <cell r="Y24">
            <v>3055.0652939284378</v>
          </cell>
        </row>
        <row r="25">
          <cell r="I25">
            <v>2800</v>
          </cell>
          <cell r="J25">
            <v>2800</v>
          </cell>
          <cell r="K25">
            <v>2692.3076923076924</v>
          </cell>
          <cell r="L25">
            <v>2588.7573964497037</v>
          </cell>
          <cell r="M25">
            <v>2588.7573964497037</v>
          </cell>
          <cell r="N25">
            <v>2588.7573964497037</v>
          </cell>
          <cell r="O25">
            <v>2588.7573964497033</v>
          </cell>
          <cell r="P25">
            <v>2588.7573964497037</v>
          </cell>
          <cell r="Q25">
            <v>2588.7573964497037</v>
          </cell>
          <cell r="R25">
            <v>2588.7573964497037</v>
          </cell>
          <cell r="S25">
            <v>2588.7573964497033</v>
          </cell>
          <cell r="T25">
            <v>2588.7573964497037</v>
          </cell>
          <cell r="U25">
            <v>2588.7573964497037</v>
          </cell>
          <cell r="V25">
            <v>2588.7573964497033</v>
          </cell>
          <cell r="W25">
            <v>2588.7573964497033</v>
          </cell>
          <cell r="X25">
            <v>2588.7573964497033</v>
          </cell>
          <cell r="Y25">
            <v>2588.7573964497033</v>
          </cell>
        </row>
        <row r="41">
          <cell r="E41">
            <v>1.37</v>
          </cell>
          <cell r="F41">
            <v>1.6</v>
          </cell>
          <cell r="G41">
            <v>1.7</v>
          </cell>
          <cell r="H41">
            <v>1.7</v>
          </cell>
          <cell r="I41">
            <v>1.7</v>
          </cell>
          <cell r="J41">
            <v>1.7</v>
          </cell>
          <cell r="K41">
            <v>1.7</v>
          </cell>
          <cell r="L41">
            <v>1.7</v>
          </cell>
          <cell r="M41">
            <v>1.7</v>
          </cell>
          <cell r="N41">
            <v>1.7</v>
          </cell>
          <cell r="O41">
            <v>1.7</v>
          </cell>
          <cell r="P41">
            <v>1.7</v>
          </cell>
          <cell r="Q41">
            <v>1.7</v>
          </cell>
          <cell r="R41">
            <v>1.7</v>
          </cell>
          <cell r="S41">
            <v>1.7</v>
          </cell>
          <cell r="T41">
            <v>1.7</v>
          </cell>
          <cell r="U41">
            <v>1.7</v>
          </cell>
          <cell r="V41">
            <v>1.7</v>
          </cell>
          <cell r="W41">
            <v>1.7</v>
          </cell>
          <cell r="X41">
            <v>1.7</v>
          </cell>
          <cell r="Y41">
            <v>1.7</v>
          </cell>
        </row>
        <row r="42">
          <cell r="E42">
            <v>2.88</v>
          </cell>
          <cell r="F42">
            <v>2.84</v>
          </cell>
          <cell r="G42">
            <v>3.4</v>
          </cell>
          <cell r="H42">
            <v>3.4</v>
          </cell>
          <cell r="I42">
            <v>3.4</v>
          </cell>
          <cell r="J42">
            <v>3.4</v>
          </cell>
          <cell r="K42">
            <v>3.4</v>
          </cell>
          <cell r="L42">
            <v>3.4</v>
          </cell>
          <cell r="M42">
            <v>3.4</v>
          </cell>
          <cell r="N42">
            <v>3.4</v>
          </cell>
          <cell r="O42">
            <v>3.4</v>
          </cell>
          <cell r="P42">
            <v>3.4</v>
          </cell>
          <cell r="Q42">
            <v>3.4</v>
          </cell>
          <cell r="R42">
            <v>3.4</v>
          </cell>
          <cell r="S42">
            <v>3.4</v>
          </cell>
          <cell r="T42">
            <v>3.4</v>
          </cell>
          <cell r="U42">
            <v>3.4</v>
          </cell>
          <cell r="V42">
            <v>3.4</v>
          </cell>
          <cell r="W42">
            <v>3.4</v>
          </cell>
          <cell r="X42">
            <v>3.4</v>
          </cell>
          <cell r="Y42">
            <v>3.4</v>
          </cell>
        </row>
        <row r="43">
          <cell r="E43">
            <v>2</v>
          </cell>
          <cell r="F43">
            <v>1.84</v>
          </cell>
          <cell r="G43">
            <v>2.08</v>
          </cell>
          <cell r="H43">
            <v>2.08</v>
          </cell>
          <cell r="I43">
            <v>2.08</v>
          </cell>
          <cell r="J43">
            <v>2.08</v>
          </cell>
          <cell r="K43">
            <v>2.08</v>
          </cell>
          <cell r="L43">
            <v>2.08</v>
          </cell>
          <cell r="M43">
            <v>2.08</v>
          </cell>
          <cell r="N43">
            <v>2.08</v>
          </cell>
          <cell r="O43">
            <v>2.08</v>
          </cell>
          <cell r="P43">
            <v>2.08</v>
          </cell>
          <cell r="Q43">
            <v>2.08</v>
          </cell>
          <cell r="R43">
            <v>2.08</v>
          </cell>
          <cell r="S43">
            <v>2.08</v>
          </cell>
          <cell r="T43">
            <v>2.08</v>
          </cell>
          <cell r="U43">
            <v>2.08</v>
          </cell>
          <cell r="V43">
            <v>2.08</v>
          </cell>
          <cell r="W43">
            <v>2.08</v>
          </cell>
          <cell r="X43">
            <v>2.08</v>
          </cell>
          <cell r="Y43">
            <v>2.08</v>
          </cell>
        </row>
        <row r="46">
          <cell r="J46">
            <v>25024</v>
          </cell>
          <cell r="K46">
            <v>25390.480769230766</v>
          </cell>
          <cell r="L46">
            <v>25690.18121301775</v>
          </cell>
          <cell r="M46">
            <v>25923.222718479741</v>
          </cell>
          <cell r="N46">
            <v>26106.147396143337</v>
          </cell>
          <cell r="O46">
            <v>26106.706306575932</v>
          </cell>
          <cell r="P46">
            <v>26106.222634086182</v>
          </cell>
          <cell r="Q46">
            <v>26105.912587618393</v>
          </cell>
          <cell r="R46">
            <v>26106.75726549538</v>
          </cell>
          <cell r="S46">
            <v>26105.945075229047</v>
          </cell>
          <cell r="T46">
            <v>26105.623506684682</v>
          </cell>
          <cell r="U46">
            <v>26106.462765248263</v>
          </cell>
          <cell r="V46">
            <v>26105.783203658317</v>
          </cell>
          <cell r="W46">
            <v>26106.354950188317</v>
          </cell>
          <cell r="X46">
            <v>26106.551291716478</v>
          </cell>
          <cell r="Y46">
            <v>26105.871647965156</v>
          </cell>
        </row>
        <row r="47">
          <cell r="J47">
            <v>10397.199999999999</v>
          </cell>
          <cell r="K47">
            <v>10419.038461538461</v>
          </cell>
          <cell r="L47">
            <v>10423.816568047336</v>
          </cell>
          <cell r="M47">
            <v>10412.814349112425</v>
          </cell>
          <cell r="N47">
            <v>10387.238607716816</v>
          </cell>
          <cell r="O47">
            <v>10387.350389803332</v>
          </cell>
          <cell r="P47">
            <v>10388.210252007328</v>
          </cell>
          <cell r="Q47">
            <v>10386.556670845799</v>
          </cell>
          <cell r="R47">
            <v>10387.053540185199</v>
          </cell>
          <cell r="S47">
            <v>10386.480229408966</v>
          </cell>
          <cell r="T47">
            <v>10386.663982862887</v>
          </cell>
          <cell r="U47">
            <v>10386.929011882963</v>
          </cell>
          <cell r="V47">
            <v>10386.674176286733</v>
          </cell>
          <cell r="W47">
            <v>10387.409278968164</v>
          </cell>
          <cell r="X47">
            <v>10386.466839632998</v>
          </cell>
          <cell r="Y47">
            <v>10387.221999356689</v>
          </cell>
        </row>
        <row r="48">
          <cell r="J48">
            <v>5824</v>
          </cell>
          <cell r="K48">
            <v>5600</v>
          </cell>
          <cell r="L48">
            <v>5384.6153846153838</v>
          </cell>
          <cell r="M48">
            <v>5177.5147928994074</v>
          </cell>
          <cell r="N48">
            <v>4978.3796085571221</v>
          </cell>
          <cell r="O48">
            <v>4978.3796085571221</v>
          </cell>
          <cell r="P48">
            <v>4978.3796085571221</v>
          </cell>
          <cell r="Q48">
            <v>4978.3796085571221</v>
          </cell>
          <cell r="R48">
            <v>4978.3796085571221</v>
          </cell>
          <cell r="S48">
            <v>4978.3796085571221</v>
          </cell>
          <cell r="T48">
            <v>4978.3796085571221</v>
          </cell>
          <cell r="U48">
            <v>4978.3796085571221</v>
          </cell>
          <cell r="V48">
            <v>4978.3796085571221</v>
          </cell>
          <cell r="W48">
            <v>4978.3796085571221</v>
          </cell>
          <cell r="X48">
            <v>4978.3796085571221</v>
          </cell>
          <cell r="Y48">
            <v>4978.3796085571221</v>
          </cell>
        </row>
        <row r="161">
          <cell r="Z161" t="str">
            <v>Удалить, не нужно</v>
          </cell>
        </row>
        <row r="238"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 t="e">
            <v>#DIV/0!</v>
          </cell>
          <cell r="I238">
            <v>0</v>
          </cell>
          <cell r="J238">
            <v>23526.192000000003</v>
          </cell>
          <cell r="K238">
            <v>20203.835564159999</v>
          </cell>
          <cell r="L238">
            <v>21165.087663513601</v>
          </cell>
          <cell r="M238">
            <v>22958.538353921031</v>
          </cell>
          <cell r="N238">
            <v>14918.508800000001</v>
          </cell>
          <cell r="O238">
            <v>15515.249152000002</v>
          </cell>
          <cell r="P238">
            <v>16135.859118080003</v>
          </cell>
          <cell r="Q238">
            <v>16781.293482803205</v>
          </cell>
          <cell r="R238">
            <v>17452.545222115332</v>
          </cell>
          <cell r="S238">
            <v>18150.647030999946</v>
          </cell>
          <cell r="T238">
            <v>18876.672912239945</v>
          </cell>
          <cell r="U238">
            <v>19631.739828729544</v>
          </cell>
          <cell r="V238">
            <v>20417.009421878727</v>
          </cell>
          <cell r="W238">
            <v>21233.689798753876</v>
          </cell>
          <cell r="X238">
            <v>22083.03739070403</v>
          </cell>
          <cell r="Y238">
            <v>22966.358886332193</v>
          </cell>
        </row>
        <row r="239"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 t="e">
            <v>#DIV/0!</v>
          </cell>
          <cell r="I239">
            <v>0</v>
          </cell>
          <cell r="J239">
            <v>23526.192000000003</v>
          </cell>
          <cell r="K239">
            <v>20203.835564159999</v>
          </cell>
          <cell r="L239">
            <v>21165.087663513601</v>
          </cell>
          <cell r="M239">
            <v>22958.538353921031</v>
          </cell>
          <cell r="N239">
            <v>14918.508800000001</v>
          </cell>
          <cell r="O239">
            <v>15515.249152000002</v>
          </cell>
          <cell r="P239">
            <v>16135.859118080003</v>
          </cell>
          <cell r="Q239">
            <v>16781.293482803205</v>
          </cell>
          <cell r="R239">
            <v>17452.545222115332</v>
          </cell>
          <cell r="S239">
            <v>18150.647030999946</v>
          </cell>
          <cell r="T239">
            <v>18876.672912239945</v>
          </cell>
          <cell r="U239">
            <v>19631.739828729544</v>
          </cell>
          <cell r="V239">
            <v>20417.009421878727</v>
          </cell>
          <cell r="W239">
            <v>21233.689798753876</v>
          </cell>
          <cell r="X239">
            <v>22083.03739070403</v>
          </cell>
          <cell r="Y239">
            <v>22966.358886332193</v>
          </cell>
        </row>
        <row r="240"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 t="e">
            <v>#DIV/0!</v>
          </cell>
          <cell r="I240">
            <v>0</v>
          </cell>
          <cell r="J240">
            <v>23526.192000000003</v>
          </cell>
          <cell r="K240">
            <v>20203.835564159999</v>
          </cell>
          <cell r="L240">
            <v>21165.087663513601</v>
          </cell>
          <cell r="M240">
            <v>22958.538353921031</v>
          </cell>
          <cell r="N240">
            <v>14918.508800000001</v>
          </cell>
          <cell r="O240">
            <v>15515.249152000002</v>
          </cell>
          <cell r="P240">
            <v>16135.859118080003</v>
          </cell>
          <cell r="Q240">
            <v>16781.293482803205</v>
          </cell>
          <cell r="R240">
            <v>17452.545222115332</v>
          </cell>
          <cell r="S240">
            <v>18150.647030999946</v>
          </cell>
          <cell r="T240">
            <v>18876.672912239945</v>
          </cell>
          <cell r="U240">
            <v>19631.739828729544</v>
          </cell>
          <cell r="V240">
            <v>20417.009421878727</v>
          </cell>
          <cell r="W240">
            <v>21233.689798753876</v>
          </cell>
          <cell r="X240">
            <v>22083.03739070403</v>
          </cell>
          <cell r="Y240">
            <v>22966.358886332193</v>
          </cell>
        </row>
        <row r="242"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 t="e">
            <v>#DIV/0!</v>
          </cell>
          <cell r="I242">
            <v>0</v>
          </cell>
          <cell r="J242">
            <v>15747.126</v>
          </cell>
          <cell r="K242">
            <v>14538.188651600005</v>
          </cell>
          <cell r="L242">
            <v>15006.239798536004</v>
          </cell>
          <cell r="M242">
            <v>16498.533229314246</v>
          </cell>
          <cell r="N242">
            <v>10335.7696</v>
          </cell>
          <cell r="O242">
            <v>10749.200384</v>
          </cell>
          <cell r="P242">
            <v>11179.16839936</v>
          </cell>
          <cell r="Q242">
            <v>11626.335135334401</v>
          </cell>
          <cell r="R242">
            <v>12091.388540747777</v>
          </cell>
          <cell r="S242">
            <v>12575.044082377688</v>
          </cell>
          <cell r="T242">
            <v>13078.045845672796</v>
          </cell>
          <cell r="U242">
            <v>13601.167679499707</v>
          </cell>
          <cell r="V242">
            <v>14145.214386679696</v>
          </cell>
          <cell r="W242">
            <v>14711.022962146884</v>
          </cell>
          <cell r="X242">
            <v>15299.46388063276</v>
          </cell>
          <cell r="Y242">
            <v>15911.442435858071</v>
          </cell>
        </row>
        <row r="243"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 t="e">
            <v>#DIV/0!</v>
          </cell>
          <cell r="I243">
            <v>0</v>
          </cell>
          <cell r="J243">
            <v>15747.126</v>
          </cell>
          <cell r="K243">
            <v>14538.188651600005</v>
          </cell>
          <cell r="L243">
            <v>15006.239798536004</v>
          </cell>
          <cell r="M243">
            <v>16498.533229314246</v>
          </cell>
          <cell r="N243">
            <v>10335.7696</v>
          </cell>
          <cell r="O243">
            <v>10749.200384</v>
          </cell>
          <cell r="P243">
            <v>11179.16839936</v>
          </cell>
          <cell r="Q243">
            <v>11626.335135334401</v>
          </cell>
          <cell r="R243">
            <v>12091.388540747777</v>
          </cell>
          <cell r="S243">
            <v>12575.044082377688</v>
          </cell>
          <cell r="T243">
            <v>13078.045845672796</v>
          </cell>
          <cell r="U243">
            <v>13601.167679499707</v>
          </cell>
          <cell r="V243">
            <v>14145.214386679696</v>
          </cell>
          <cell r="W243">
            <v>14711.022962146884</v>
          </cell>
          <cell r="X243">
            <v>15299.46388063276</v>
          </cell>
          <cell r="Y243">
            <v>15911.442435858071</v>
          </cell>
        </row>
        <row r="248"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 t="e">
            <v>#DIV/0!</v>
          </cell>
          <cell r="I248">
            <v>0</v>
          </cell>
          <cell r="J248">
            <v>23526.192000000003</v>
          </cell>
          <cell r="K248">
            <v>20203.835564159999</v>
          </cell>
          <cell r="L248">
            <v>21165.087663513601</v>
          </cell>
          <cell r="M248">
            <v>22958.538353921031</v>
          </cell>
          <cell r="N248">
            <v>14918.508800000001</v>
          </cell>
          <cell r="O248">
            <v>15515.249152000002</v>
          </cell>
          <cell r="P248">
            <v>16135.859118080003</v>
          </cell>
          <cell r="Q248">
            <v>16781.293482803205</v>
          </cell>
          <cell r="R248">
            <v>17452.545222115332</v>
          </cell>
          <cell r="S248">
            <v>18150.647030999946</v>
          </cell>
          <cell r="T248">
            <v>18876.672912239945</v>
          </cell>
          <cell r="U248">
            <v>19631.739828729544</v>
          </cell>
          <cell r="V248">
            <v>20417.009421878727</v>
          </cell>
          <cell r="W248">
            <v>21233.689798753876</v>
          </cell>
          <cell r="X248">
            <v>22083.03739070403</v>
          </cell>
          <cell r="Y248">
            <v>22966.358886332193</v>
          </cell>
        </row>
        <row r="249"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 t="e">
            <v>#DIV/0!</v>
          </cell>
          <cell r="I249">
            <v>0</v>
          </cell>
          <cell r="J249">
            <v>23526.192000000003</v>
          </cell>
          <cell r="K249">
            <v>20203.835564159999</v>
          </cell>
          <cell r="L249">
            <v>21165.087663513601</v>
          </cell>
          <cell r="M249">
            <v>22958.538353921031</v>
          </cell>
          <cell r="N249">
            <v>14918.508800000001</v>
          </cell>
          <cell r="O249">
            <v>15515.249152000002</v>
          </cell>
          <cell r="P249">
            <v>16135.859118080003</v>
          </cell>
          <cell r="Q249">
            <v>16781.293482803205</v>
          </cell>
          <cell r="R249">
            <v>17452.545222115332</v>
          </cell>
          <cell r="S249">
            <v>18150.647030999946</v>
          </cell>
          <cell r="T249">
            <v>18876.672912239945</v>
          </cell>
          <cell r="U249">
            <v>19631.739828729544</v>
          </cell>
          <cell r="V249">
            <v>20417.009421878727</v>
          </cell>
          <cell r="W249">
            <v>21233.689798753876</v>
          </cell>
          <cell r="X249">
            <v>22083.03739070403</v>
          </cell>
          <cell r="Y249">
            <v>22966.358886332193</v>
          </cell>
        </row>
        <row r="250"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 t="e">
            <v>#DIV/0!</v>
          </cell>
          <cell r="I250">
            <v>0</v>
          </cell>
          <cell r="J250">
            <v>23526.192000000003</v>
          </cell>
          <cell r="K250">
            <v>20203.835564159999</v>
          </cell>
          <cell r="L250">
            <v>21165.087663513601</v>
          </cell>
          <cell r="M250">
            <v>22958.538353921031</v>
          </cell>
          <cell r="N250">
            <v>14918.508800000001</v>
          </cell>
          <cell r="O250">
            <v>15515.249152000002</v>
          </cell>
          <cell r="P250">
            <v>16135.859118080003</v>
          </cell>
          <cell r="Q250">
            <v>16781.293482803205</v>
          </cell>
          <cell r="R250">
            <v>17452.545222115332</v>
          </cell>
          <cell r="S250">
            <v>18150.647030999946</v>
          </cell>
          <cell r="T250">
            <v>18876.672912239945</v>
          </cell>
          <cell r="U250">
            <v>19631.739828729544</v>
          </cell>
          <cell r="V250">
            <v>20417.009421878727</v>
          </cell>
          <cell r="W250">
            <v>21233.689798753876</v>
          </cell>
          <cell r="X250">
            <v>22083.03739070403</v>
          </cell>
          <cell r="Y250">
            <v>22966.358886332193</v>
          </cell>
        </row>
        <row r="252"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 t="e">
            <v>#DIV/0!</v>
          </cell>
          <cell r="I252">
            <v>0</v>
          </cell>
          <cell r="J252">
            <v>15747.126</v>
          </cell>
          <cell r="K252">
            <v>14538.188651600005</v>
          </cell>
          <cell r="L252">
            <v>15006.239798536004</v>
          </cell>
          <cell r="M252">
            <v>16498.533229314246</v>
          </cell>
          <cell r="N252">
            <v>10335.7696</v>
          </cell>
          <cell r="O252">
            <v>10749.200384</v>
          </cell>
          <cell r="P252">
            <v>11179.16839936</v>
          </cell>
          <cell r="Q252">
            <v>11626.335135334401</v>
          </cell>
          <cell r="R252">
            <v>12091.388540747777</v>
          </cell>
          <cell r="S252">
            <v>12575.044082377688</v>
          </cell>
          <cell r="T252">
            <v>13078.045845672796</v>
          </cell>
          <cell r="U252">
            <v>13601.167679499707</v>
          </cell>
          <cell r="V252">
            <v>14145.214386679696</v>
          </cell>
          <cell r="W252">
            <v>14711.022962146884</v>
          </cell>
          <cell r="X252">
            <v>15299.46388063276</v>
          </cell>
          <cell r="Y252">
            <v>15911.442435858071</v>
          </cell>
        </row>
        <row r="253"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 t="e">
            <v>#DIV/0!</v>
          </cell>
          <cell r="I253">
            <v>0</v>
          </cell>
          <cell r="J253">
            <v>15747.126</v>
          </cell>
          <cell r="K253">
            <v>14538.188651600005</v>
          </cell>
          <cell r="L253">
            <v>15006.239798536004</v>
          </cell>
          <cell r="M253">
            <v>16498.533229314246</v>
          </cell>
          <cell r="N253">
            <v>10335.7696</v>
          </cell>
          <cell r="O253">
            <v>10749.200384</v>
          </cell>
          <cell r="P253">
            <v>11179.16839936</v>
          </cell>
          <cell r="Q253">
            <v>11626.335135334401</v>
          </cell>
          <cell r="R253">
            <v>12091.388540747777</v>
          </cell>
          <cell r="S253">
            <v>12575.044082377688</v>
          </cell>
          <cell r="T253">
            <v>13078.045845672796</v>
          </cell>
          <cell r="U253">
            <v>13601.167679499707</v>
          </cell>
          <cell r="V253">
            <v>14145.214386679696</v>
          </cell>
          <cell r="W253">
            <v>14711.022962146884</v>
          </cell>
          <cell r="X253">
            <v>15299.46388063276</v>
          </cell>
          <cell r="Y253">
            <v>15911.442435858071</v>
          </cell>
        </row>
        <row r="258"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 t="e">
            <v>#DIV/0!</v>
          </cell>
          <cell r="I258">
            <v>0</v>
          </cell>
          <cell r="J258">
            <v>23526.192000000003</v>
          </cell>
          <cell r="K258">
            <v>20203.835564159999</v>
          </cell>
          <cell r="L258">
            <v>21165.087663513601</v>
          </cell>
          <cell r="M258">
            <v>22958.538353921031</v>
          </cell>
          <cell r="N258">
            <v>14918.508800000001</v>
          </cell>
          <cell r="O258">
            <v>15515.249152000002</v>
          </cell>
          <cell r="P258">
            <v>16135.859118080003</v>
          </cell>
          <cell r="Q258">
            <v>16781.293482803205</v>
          </cell>
          <cell r="R258">
            <v>17452.545222115332</v>
          </cell>
          <cell r="S258">
            <v>18150.647030999946</v>
          </cell>
          <cell r="T258">
            <v>18876.672912239945</v>
          </cell>
          <cell r="U258">
            <v>19631.739828729544</v>
          </cell>
          <cell r="V258">
            <v>20417.009421878727</v>
          </cell>
          <cell r="W258">
            <v>21233.689798753876</v>
          </cell>
          <cell r="X258">
            <v>22083.03739070403</v>
          </cell>
          <cell r="Y258">
            <v>22966.358886332193</v>
          </cell>
        </row>
        <row r="259"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 t="e">
            <v>#DIV/0!</v>
          </cell>
          <cell r="I259">
            <v>0</v>
          </cell>
          <cell r="J259">
            <v>23526.192000000003</v>
          </cell>
          <cell r="K259">
            <v>20203.835564159999</v>
          </cell>
          <cell r="L259">
            <v>21165.087663513601</v>
          </cell>
          <cell r="M259">
            <v>22958.538353921031</v>
          </cell>
          <cell r="N259">
            <v>14918.508800000001</v>
          </cell>
          <cell r="O259">
            <v>15515.249152000002</v>
          </cell>
          <cell r="P259">
            <v>16135.859118080003</v>
          </cell>
          <cell r="Q259">
            <v>16781.293482803205</v>
          </cell>
          <cell r="R259">
            <v>17452.545222115332</v>
          </cell>
          <cell r="S259">
            <v>18150.647030999946</v>
          </cell>
          <cell r="T259">
            <v>18876.672912239945</v>
          </cell>
          <cell r="U259">
            <v>19631.739828729544</v>
          </cell>
          <cell r="V259">
            <v>20417.009421878727</v>
          </cell>
          <cell r="W259">
            <v>21233.689798753876</v>
          </cell>
          <cell r="X259">
            <v>22083.03739070403</v>
          </cell>
          <cell r="Y259">
            <v>22966.358886332193</v>
          </cell>
        </row>
        <row r="260"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 t="e">
            <v>#DIV/0!</v>
          </cell>
          <cell r="I260">
            <v>0</v>
          </cell>
          <cell r="J260">
            <v>23526.192000000003</v>
          </cell>
          <cell r="K260">
            <v>20203.835564159999</v>
          </cell>
          <cell r="L260">
            <v>21165.087663513601</v>
          </cell>
          <cell r="M260">
            <v>22958.538353921031</v>
          </cell>
          <cell r="N260">
            <v>14918.508800000001</v>
          </cell>
          <cell r="O260">
            <v>15515.249152000002</v>
          </cell>
          <cell r="P260">
            <v>16135.859118080003</v>
          </cell>
          <cell r="Q260">
            <v>16781.293482803205</v>
          </cell>
          <cell r="R260">
            <v>17452.545222115332</v>
          </cell>
          <cell r="S260">
            <v>18150.647030999946</v>
          </cell>
          <cell r="T260">
            <v>18876.672912239945</v>
          </cell>
          <cell r="U260">
            <v>19631.739828729544</v>
          </cell>
          <cell r="V260">
            <v>20417.009421878727</v>
          </cell>
          <cell r="W260">
            <v>21233.689798753876</v>
          </cell>
          <cell r="X260">
            <v>22083.03739070403</v>
          </cell>
          <cell r="Y260">
            <v>22966.358886332193</v>
          </cell>
        </row>
        <row r="262"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 t="e">
            <v>#DIV/0!</v>
          </cell>
          <cell r="I262">
            <v>0</v>
          </cell>
          <cell r="J262">
            <v>15747.126</v>
          </cell>
          <cell r="K262">
            <v>14538.188651600005</v>
          </cell>
          <cell r="L262">
            <v>15006.239798536004</v>
          </cell>
          <cell r="M262">
            <v>16498.533229314246</v>
          </cell>
          <cell r="N262">
            <v>10335.7696</v>
          </cell>
          <cell r="O262">
            <v>10749.200384</v>
          </cell>
          <cell r="P262">
            <v>11179.16839936</v>
          </cell>
          <cell r="Q262">
            <v>11626.335135334401</v>
          </cell>
          <cell r="R262">
            <v>12091.388540747777</v>
          </cell>
          <cell r="S262">
            <v>12575.044082377688</v>
          </cell>
          <cell r="T262">
            <v>13078.045845672796</v>
          </cell>
          <cell r="U262">
            <v>13601.167679499707</v>
          </cell>
          <cell r="V262">
            <v>14145.214386679696</v>
          </cell>
          <cell r="W262">
            <v>14711.022962146884</v>
          </cell>
          <cell r="X262">
            <v>15299.46388063276</v>
          </cell>
          <cell r="Y262">
            <v>15911.442435858071</v>
          </cell>
        </row>
        <row r="263"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 t="e">
            <v>#DIV/0!</v>
          </cell>
          <cell r="I263">
            <v>0</v>
          </cell>
          <cell r="J263">
            <v>15747.126</v>
          </cell>
          <cell r="K263">
            <v>14538.188651600005</v>
          </cell>
          <cell r="L263">
            <v>15006.239798536004</v>
          </cell>
          <cell r="M263">
            <v>16498.533229314246</v>
          </cell>
          <cell r="N263">
            <v>10335.7696</v>
          </cell>
          <cell r="O263">
            <v>10749.200384</v>
          </cell>
          <cell r="P263">
            <v>11179.16839936</v>
          </cell>
          <cell r="Q263">
            <v>11626.335135334401</v>
          </cell>
          <cell r="R263">
            <v>12091.388540747777</v>
          </cell>
          <cell r="S263">
            <v>12575.044082377688</v>
          </cell>
          <cell r="T263">
            <v>13078.045845672796</v>
          </cell>
          <cell r="U263">
            <v>13601.167679499707</v>
          </cell>
          <cell r="V263">
            <v>14145.214386679696</v>
          </cell>
          <cell r="W263">
            <v>14711.022962146884</v>
          </cell>
          <cell r="X263">
            <v>15299.46388063276</v>
          </cell>
          <cell r="Y263">
            <v>15911.442435858071</v>
          </cell>
        </row>
        <row r="264"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 t="e">
            <v>#DIV/0!</v>
          </cell>
          <cell r="I264">
            <v>0</v>
          </cell>
          <cell r="J264">
            <v>15747.126</v>
          </cell>
          <cell r="K264">
            <v>14538.188651600005</v>
          </cell>
          <cell r="L264">
            <v>15006.239798536004</v>
          </cell>
          <cell r="M264">
            <v>16498.533229314246</v>
          </cell>
          <cell r="N264">
            <v>10335.7696</v>
          </cell>
          <cell r="O264">
            <v>10749.200384</v>
          </cell>
          <cell r="P264">
            <v>11179.16839936</v>
          </cell>
          <cell r="Q264">
            <v>11626.335135334401</v>
          </cell>
          <cell r="R264">
            <v>12091.388540747777</v>
          </cell>
          <cell r="S264">
            <v>12575.044082377688</v>
          </cell>
          <cell r="T264">
            <v>13078.045845672796</v>
          </cell>
          <cell r="U264">
            <v>13601.167679499707</v>
          </cell>
          <cell r="V264">
            <v>14145.214386679696</v>
          </cell>
          <cell r="W264">
            <v>14711.022962146884</v>
          </cell>
          <cell r="X264">
            <v>15299.46388063276</v>
          </cell>
          <cell r="Y264">
            <v>15911.442435858071</v>
          </cell>
        </row>
      </sheetData>
      <sheetData sheetId="13">
        <row r="4">
          <cell r="B4">
            <v>7.56</v>
          </cell>
          <cell r="C4">
            <v>7.56</v>
          </cell>
          <cell r="D4">
            <v>7.56</v>
          </cell>
          <cell r="E4">
            <v>7.56</v>
          </cell>
          <cell r="F4">
            <v>7.56</v>
          </cell>
          <cell r="G4">
            <v>7.56</v>
          </cell>
          <cell r="H4">
            <v>7.56</v>
          </cell>
          <cell r="I4">
            <v>7.56</v>
          </cell>
          <cell r="J4">
            <v>7.56</v>
          </cell>
          <cell r="K4">
            <v>7.56</v>
          </cell>
          <cell r="L4">
            <v>7.56</v>
          </cell>
          <cell r="M4">
            <v>7.56</v>
          </cell>
          <cell r="N4">
            <v>7.56</v>
          </cell>
          <cell r="O4">
            <v>7.56</v>
          </cell>
          <cell r="P4">
            <v>7.56</v>
          </cell>
          <cell r="Q4">
            <v>7.56</v>
          </cell>
          <cell r="R4">
            <v>7.56</v>
          </cell>
          <cell r="S4">
            <v>7.56</v>
          </cell>
          <cell r="T4">
            <v>7.56</v>
          </cell>
          <cell r="U4">
            <v>7.56</v>
          </cell>
          <cell r="V4">
            <v>7.56</v>
          </cell>
          <cell r="W4">
            <v>7.56</v>
          </cell>
          <cell r="X4">
            <v>7.56</v>
          </cell>
          <cell r="Y4">
            <v>7.56</v>
          </cell>
          <cell r="AA4" t="str">
            <v>Оставляем 7,56. В методолгии Platts есть баррелизация отдельныхх сортов нефтей: Brent 7,52. Но Brent Dated = BFOET. Поэтому берем баррелизацию 7,56. Ее подтверждает Wood Mackenzie и Thomson Reuters. Позже можно считать отдельно по объемам каждого сорта.</v>
          </cell>
        </row>
        <row r="5">
          <cell r="B5">
            <v>7.22</v>
          </cell>
          <cell r="C5">
            <v>7.22</v>
          </cell>
          <cell r="D5">
            <v>7.22</v>
          </cell>
          <cell r="E5">
            <v>7.24</v>
          </cell>
          <cell r="F5">
            <v>7.2</v>
          </cell>
          <cell r="G5">
            <v>7.1765999999999996</v>
          </cell>
          <cell r="H5">
            <v>7.18</v>
          </cell>
          <cell r="I5">
            <v>7.1638000000000002</v>
          </cell>
          <cell r="J5">
            <v>7.1710000000000003</v>
          </cell>
          <cell r="K5">
            <v>7.1710000000000003</v>
          </cell>
          <cell r="L5">
            <v>7.1710000000000003</v>
          </cell>
          <cell r="M5">
            <v>7.1710000000000003</v>
          </cell>
          <cell r="N5">
            <v>7.1710000000000003</v>
          </cell>
          <cell r="O5">
            <v>7.1710000000000003</v>
          </cell>
          <cell r="P5">
            <v>7.1710000000000003</v>
          </cell>
          <cell r="Q5">
            <v>7.1710000000000003</v>
          </cell>
          <cell r="R5">
            <v>7.1710000000000003</v>
          </cell>
          <cell r="S5">
            <v>7.1710000000000003</v>
          </cell>
          <cell r="T5">
            <v>7.1710000000000003</v>
          </cell>
          <cell r="U5">
            <v>7.1710000000000003</v>
          </cell>
          <cell r="V5">
            <v>7.1710000000000003</v>
          </cell>
          <cell r="W5">
            <v>7.1710000000000003</v>
          </cell>
          <cell r="X5">
            <v>7.1710000000000003</v>
          </cell>
          <cell r="Y5">
            <v>7.1710000000000003</v>
          </cell>
          <cell r="AA5" t="str">
            <v>ТН прогноз 2020</v>
          </cell>
        </row>
        <row r="6">
          <cell r="B6">
            <v>7.24</v>
          </cell>
          <cell r="C6">
            <v>7.24</v>
          </cell>
          <cell r="D6">
            <v>7.2249999999999996</v>
          </cell>
          <cell r="E6">
            <v>7.22</v>
          </cell>
          <cell r="F6">
            <v>7.22</v>
          </cell>
          <cell r="G6">
            <v>7.2080000000000002</v>
          </cell>
          <cell r="H6">
            <v>7.2</v>
          </cell>
          <cell r="I6">
            <v>7.1878000000000002</v>
          </cell>
          <cell r="J6">
            <v>7.1791999999999998</v>
          </cell>
          <cell r="K6">
            <v>7.1791999999999998</v>
          </cell>
          <cell r="L6">
            <v>7.1791999999999998</v>
          </cell>
          <cell r="M6">
            <v>7.1791999999999998</v>
          </cell>
          <cell r="N6">
            <v>7.1791999999999998</v>
          </cell>
          <cell r="O6">
            <v>7.1791999999999998</v>
          </cell>
          <cell r="P6">
            <v>7.1791999999999998</v>
          </cell>
          <cell r="Q6">
            <v>7.1791999999999998</v>
          </cell>
          <cell r="R6">
            <v>7.1791999999999998</v>
          </cell>
          <cell r="S6">
            <v>7.1791999999999998</v>
          </cell>
          <cell r="T6">
            <v>7.1791999999999998</v>
          </cell>
          <cell r="U6">
            <v>7.1791999999999998</v>
          </cell>
          <cell r="V6">
            <v>7.1791999999999998</v>
          </cell>
          <cell r="W6">
            <v>7.1791999999999998</v>
          </cell>
          <cell r="X6">
            <v>7.1791999999999998</v>
          </cell>
          <cell r="Y6">
            <v>7.1791999999999998</v>
          </cell>
          <cell r="AA6" t="str">
            <v>ТН прогноз 2020</v>
          </cell>
        </row>
        <row r="7">
          <cell r="B7">
            <v>7.45</v>
          </cell>
          <cell r="C7">
            <v>7.37</v>
          </cell>
          <cell r="D7">
            <v>7.37</v>
          </cell>
          <cell r="E7">
            <v>7.43</v>
          </cell>
          <cell r="F7">
            <v>7.43</v>
          </cell>
          <cell r="G7">
            <v>7.4459</v>
          </cell>
          <cell r="H7">
            <v>7.43</v>
          </cell>
          <cell r="I7">
            <v>7.4161999999999999</v>
          </cell>
          <cell r="J7">
            <v>7.4153000000000002</v>
          </cell>
          <cell r="K7">
            <v>7.4153000000000002</v>
          </cell>
          <cell r="L7">
            <v>7.4153000000000002</v>
          </cell>
          <cell r="M7">
            <v>7.4153000000000002</v>
          </cell>
          <cell r="N7">
            <v>7.4153000000000002</v>
          </cell>
          <cell r="O7">
            <v>7.4153000000000002</v>
          </cell>
          <cell r="P7">
            <v>7.4153000000000002</v>
          </cell>
          <cell r="Q7">
            <v>7.4153000000000002</v>
          </cell>
          <cell r="R7">
            <v>7.4153000000000002</v>
          </cell>
          <cell r="S7">
            <v>7.4153000000000002</v>
          </cell>
          <cell r="T7">
            <v>7.4153000000000002</v>
          </cell>
          <cell r="U7">
            <v>7.4153000000000002</v>
          </cell>
          <cell r="V7">
            <v>7.4153000000000002</v>
          </cell>
          <cell r="W7">
            <v>7.4153000000000002</v>
          </cell>
          <cell r="X7">
            <v>7.4153000000000002</v>
          </cell>
          <cell r="Y7">
            <v>7.4153000000000002</v>
          </cell>
          <cell r="AA7" t="str">
            <v>ТН прогноз 2020</v>
          </cell>
        </row>
        <row r="8">
          <cell r="B8">
            <v>7.26</v>
          </cell>
          <cell r="C8">
            <v>7.26</v>
          </cell>
          <cell r="D8">
            <v>7.26</v>
          </cell>
          <cell r="E8">
            <v>7.26</v>
          </cell>
          <cell r="F8">
            <v>7.26</v>
          </cell>
          <cell r="G8">
            <v>7.26</v>
          </cell>
          <cell r="H8">
            <v>7.26</v>
          </cell>
          <cell r="I8">
            <v>7.26</v>
          </cell>
          <cell r="J8">
            <v>7.26</v>
          </cell>
          <cell r="K8">
            <v>7.26</v>
          </cell>
          <cell r="L8">
            <v>7.26</v>
          </cell>
          <cell r="M8">
            <v>7.26</v>
          </cell>
          <cell r="N8">
            <v>7.26</v>
          </cell>
          <cell r="O8">
            <v>7.26</v>
          </cell>
          <cell r="P8">
            <v>7.26</v>
          </cell>
          <cell r="Q8">
            <v>7.26</v>
          </cell>
          <cell r="R8">
            <v>7.26</v>
          </cell>
          <cell r="S8">
            <v>7.26</v>
          </cell>
          <cell r="T8">
            <v>7.26</v>
          </cell>
          <cell r="U8">
            <v>7.26</v>
          </cell>
          <cell r="V8">
            <v>7.26</v>
          </cell>
          <cell r="W8">
            <v>7.26</v>
          </cell>
          <cell r="X8">
            <v>7.26</v>
          </cell>
          <cell r="Y8">
            <v>7.26</v>
          </cell>
        </row>
        <row r="9">
          <cell r="C9">
            <v>7.38</v>
          </cell>
          <cell r="D9">
            <v>7.38</v>
          </cell>
          <cell r="E9">
            <v>7.35</v>
          </cell>
          <cell r="F9">
            <v>7.35</v>
          </cell>
          <cell r="G9">
            <v>7.35</v>
          </cell>
          <cell r="H9">
            <v>7.4161999999999999</v>
          </cell>
          <cell r="I9">
            <v>7.42</v>
          </cell>
          <cell r="J9">
            <v>7.42</v>
          </cell>
          <cell r="K9">
            <v>7.4241797611565064</v>
          </cell>
          <cell r="L9">
            <v>7.5197286295793759</v>
          </cell>
          <cell r="M9">
            <v>7.5281920530858235</v>
          </cell>
          <cell r="N9">
            <v>7.5408893861955733</v>
          </cell>
          <cell r="O9">
            <v>7.5513621018415371</v>
          </cell>
          <cell r="P9">
            <v>7.5539801841672976</v>
          </cell>
          <cell r="Q9">
            <v>7.5591620928592791</v>
          </cell>
          <cell r="R9">
            <v>7.567197133049099</v>
          </cell>
          <cell r="S9">
            <v>7.5723945337301934</v>
          </cell>
          <cell r="T9">
            <v>7.5766995864478206</v>
          </cell>
          <cell r="U9">
            <v>7.5822222222222226</v>
          </cell>
          <cell r="V9">
            <v>7.5835010266940444</v>
          </cell>
          <cell r="W9">
            <v>7.5803250831178426</v>
          </cell>
          <cell r="X9">
            <v>7.5754321966693094</v>
          </cell>
          <cell r="Y9">
            <v>7.5724957698815567</v>
          </cell>
          <cell r="AA9" t="str">
            <v>Подтягиваются из НБ Новый Порт. Изменяются в зависимости от соотношения нефти и БГС</v>
          </cell>
        </row>
        <row r="10">
          <cell r="B10">
            <v>6.9</v>
          </cell>
          <cell r="C10">
            <v>6.9</v>
          </cell>
          <cell r="D10">
            <v>6.9</v>
          </cell>
          <cell r="E10">
            <v>6.9</v>
          </cell>
          <cell r="F10">
            <v>6.9</v>
          </cell>
          <cell r="G10">
            <v>6.9</v>
          </cell>
          <cell r="H10">
            <v>6.9</v>
          </cell>
          <cell r="I10">
            <v>6.9</v>
          </cell>
          <cell r="J10">
            <v>6.9</v>
          </cell>
          <cell r="K10">
            <v>6.9</v>
          </cell>
          <cell r="L10">
            <v>6.9</v>
          </cell>
          <cell r="M10">
            <v>6.9</v>
          </cell>
          <cell r="N10">
            <v>6.9</v>
          </cell>
          <cell r="O10">
            <v>6.9</v>
          </cell>
          <cell r="P10">
            <v>6.9</v>
          </cell>
          <cell r="Q10">
            <v>6.9</v>
          </cell>
          <cell r="R10">
            <v>6.9</v>
          </cell>
          <cell r="S10">
            <v>6.9</v>
          </cell>
          <cell r="T10">
            <v>6.9</v>
          </cell>
          <cell r="U10">
            <v>6.9</v>
          </cell>
          <cell r="V10">
            <v>6.9</v>
          </cell>
          <cell r="W10">
            <v>6.9</v>
          </cell>
          <cell r="X10">
            <v>6.9</v>
          </cell>
          <cell r="Y10">
            <v>6.9</v>
          </cell>
          <cell r="AA10" t="str">
            <v>Сохраняем / Сычев</v>
          </cell>
        </row>
        <row r="11">
          <cell r="C11">
            <v>7.5</v>
          </cell>
          <cell r="D11">
            <v>7.5</v>
          </cell>
          <cell r="E11">
            <v>7.5</v>
          </cell>
          <cell r="F11">
            <v>7.5</v>
          </cell>
          <cell r="G11">
            <v>7.5</v>
          </cell>
          <cell r="H11">
            <v>7.5</v>
          </cell>
          <cell r="I11">
            <v>7.5</v>
          </cell>
          <cell r="J11">
            <v>7.5</v>
          </cell>
          <cell r="K11">
            <v>7.5</v>
          </cell>
          <cell r="L11">
            <v>7.5</v>
          </cell>
          <cell r="M11">
            <v>7.5</v>
          </cell>
          <cell r="N11">
            <v>7.5</v>
          </cell>
          <cell r="O11">
            <v>7.5</v>
          </cell>
          <cell r="P11">
            <v>7.5</v>
          </cell>
          <cell r="Q11">
            <v>7.5</v>
          </cell>
          <cell r="R11">
            <v>7.5</v>
          </cell>
          <cell r="S11">
            <v>7.5</v>
          </cell>
          <cell r="T11">
            <v>7.5</v>
          </cell>
          <cell r="U11">
            <v>7.5</v>
          </cell>
          <cell r="V11">
            <v>7.5</v>
          </cell>
          <cell r="W11">
            <v>7.5</v>
          </cell>
          <cell r="X11">
            <v>7.5</v>
          </cell>
          <cell r="Y11">
            <v>7.5</v>
          </cell>
        </row>
        <row r="12">
          <cell r="E12">
            <v>7.43</v>
          </cell>
          <cell r="F12">
            <v>7.43</v>
          </cell>
          <cell r="G12">
            <v>7.32</v>
          </cell>
          <cell r="H12">
            <v>7.33</v>
          </cell>
          <cell r="I12">
            <v>7.38</v>
          </cell>
          <cell r="J12">
            <v>7.38</v>
          </cell>
          <cell r="K12">
            <v>7.38</v>
          </cell>
          <cell r="L12">
            <v>7.38</v>
          </cell>
          <cell r="M12">
            <v>7.38</v>
          </cell>
          <cell r="N12">
            <v>7.38</v>
          </cell>
          <cell r="O12">
            <v>7.38</v>
          </cell>
          <cell r="P12">
            <v>7.38</v>
          </cell>
          <cell r="Q12">
            <v>7.38</v>
          </cell>
          <cell r="R12">
            <v>7.38</v>
          </cell>
          <cell r="S12">
            <v>7.38</v>
          </cell>
          <cell r="T12">
            <v>7.38</v>
          </cell>
          <cell r="U12">
            <v>7.38</v>
          </cell>
          <cell r="V12">
            <v>7.38</v>
          </cell>
          <cell r="W12">
            <v>7.38</v>
          </cell>
          <cell r="X12">
            <v>7.38</v>
          </cell>
          <cell r="Y12">
            <v>7.38</v>
          </cell>
        </row>
        <row r="13">
          <cell r="B13">
            <v>7.3</v>
          </cell>
          <cell r="C13">
            <v>7.3</v>
          </cell>
          <cell r="D13">
            <v>7.3</v>
          </cell>
          <cell r="E13">
            <v>7.3</v>
          </cell>
          <cell r="F13">
            <v>7.3</v>
          </cell>
          <cell r="G13">
            <v>7.3</v>
          </cell>
          <cell r="H13">
            <v>7.3</v>
          </cell>
          <cell r="I13">
            <v>7.3</v>
          </cell>
          <cell r="J13">
            <v>7.3</v>
          </cell>
          <cell r="K13">
            <v>7.3</v>
          </cell>
          <cell r="L13">
            <v>7.3</v>
          </cell>
          <cell r="M13">
            <v>7.3</v>
          </cell>
          <cell r="N13">
            <v>7.3</v>
          </cell>
          <cell r="O13">
            <v>7.3</v>
          </cell>
          <cell r="P13">
            <v>7.3</v>
          </cell>
          <cell r="Q13">
            <v>7.3</v>
          </cell>
          <cell r="R13">
            <v>7.3</v>
          </cell>
          <cell r="S13">
            <v>7.3</v>
          </cell>
          <cell r="T13">
            <v>7.3</v>
          </cell>
          <cell r="U13">
            <v>7.3</v>
          </cell>
          <cell r="V13">
            <v>7.3</v>
          </cell>
          <cell r="W13">
            <v>7.3</v>
          </cell>
          <cell r="X13">
            <v>7.3</v>
          </cell>
          <cell r="Y13">
            <v>7.3</v>
          </cell>
          <cell r="AA13" t="str">
            <v>В соответствии с постановлением Правительства о порядке мониторинга цен на нефть</v>
          </cell>
        </row>
        <row r="14">
          <cell r="F14">
            <v>7.6</v>
          </cell>
          <cell r="G14">
            <v>7.6</v>
          </cell>
          <cell r="H14">
            <v>7.62</v>
          </cell>
          <cell r="I14">
            <v>7.62</v>
          </cell>
          <cell r="J14">
            <v>7.62</v>
          </cell>
          <cell r="K14">
            <v>7.62</v>
          </cell>
          <cell r="L14">
            <v>7.62</v>
          </cell>
          <cell r="M14">
            <v>7.62</v>
          </cell>
          <cell r="N14">
            <v>7.62</v>
          </cell>
          <cell r="O14">
            <v>7.62</v>
          </cell>
          <cell r="P14">
            <v>7.62</v>
          </cell>
          <cell r="Q14">
            <v>7.62</v>
          </cell>
          <cell r="R14">
            <v>7.62</v>
          </cell>
          <cell r="S14">
            <v>7.62</v>
          </cell>
          <cell r="T14">
            <v>7.62</v>
          </cell>
          <cell r="U14">
            <v>7.62</v>
          </cell>
          <cell r="V14">
            <v>7.62</v>
          </cell>
          <cell r="W14">
            <v>7.62</v>
          </cell>
          <cell r="X14">
            <v>7.62</v>
          </cell>
          <cell r="Y14">
            <v>7.62</v>
          </cell>
          <cell r="AA14" t="str">
            <v>Данные от Татьяны Муравенко</v>
          </cell>
        </row>
        <row r="15">
          <cell r="F15">
            <v>7.6</v>
          </cell>
          <cell r="G15">
            <v>7.6</v>
          </cell>
          <cell r="H15">
            <v>7.6</v>
          </cell>
          <cell r="I15">
            <v>7.4</v>
          </cell>
          <cell r="J15">
            <v>7.4</v>
          </cell>
          <cell r="K15">
            <v>7.4</v>
          </cell>
          <cell r="L15">
            <v>7.4</v>
          </cell>
          <cell r="M15">
            <v>7.4</v>
          </cell>
          <cell r="N15">
            <v>7.4</v>
          </cell>
          <cell r="O15">
            <v>7.4</v>
          </cell>
          <cell r="P15">
            <v>7.4</v>
          </cell>
          <cell r="Q15">
            <v>7.4</v>
          </cell>
          <cell r="R15">
            <v>7.4</v>
          </cell>
          <cell r="S15">
            <v>7.4</v>
          </cell>
          <cell r="T15">
            <v>7.4</v>
          </cell>
          <cell r="U15">
            <v>7.4</v>
          </cell>
          <cell r="V15">
            <v>7.4</v>
          </cell>
          <cell r="W15">
            <v>7.4</v>
          </cell>
          <cell r="X15">
            <v>7.4</v>
          </cell>
          <cell r="Y15">
            <v>7.4</v>
          </cell>
          <cell r="AA15" t="str">
            <v>Волкова Ольга Егоровна &lt;VOLKOVA.OE@gazprom-neft.ru&gt;  - ДЭИ БРД</v>
          </cell>
        </row>
        <row r="16">
          <cell r="S16">
            <v>7.0861000000000001</v>
          </cell>
          <cell r="T16">
            <v>7.0861000000000001</v>
          </cell>
          <cell r="U16">
            <v>7.0861000000000001</v>
          </cell>
          <cell r="V16">
            <v>7.0861000000000001</v>
          </cell>
          <cell r="W16">
            <v>7.0861000000000001</v>
          </cell>
          <cell r="X16">
            <v>7.0861000000000001</v>
          </cell>
          <cell r="Y16">
            <v>7.0861000000000001</v>
          </cell>
        </row>
        <row r="17">
          <cell r="T17">
            <v>7.5277000000000003</v>
          </cell>
          <cell r="U17">
            <v>7.5277000000000003</v>
          </cell>
          <cell r="V17">
            <v>7.5277000000000003</v>
          </cell>
          <cell r="W17">
            <v>7.5277000000000003</v>
          </cell>
          <cell r="X17">
            <v>7.5277000000000003</v>
          </cell>
          <cell r="Y17">
            <v>7.5277000000000003</v>
          </cell>
        </row>
        <row r="19">
          <cell r="B19">
            <v>0.73</v>
          </cell>
          <cell r="C19">
            <v>0.73</v>
          </cell>
          <cell r="D19">
            <v>0.73</v>
          </cell>
          <cell r="E19">
            <v>0.73</v>
          </cell>
          <cell r="F19">
            <v>0.73</v>
          </cell>
          <cell r="G19">
            <v>0.73</v>
          </cell>
          <cell r="H19">
            <v>0.73</v>
          </cell>
          <cell r="I19">
            <v>0.73</v>
          </cell>
          <cell r="J19">
            <v>0.73</v>
          </cell>
          <cell r="K19">
            <v>0.73</v>
          </cell>
          <cell r="L19">
            <v>0.73</v>
          </cell>
          <cell r="M19">
            <v>0.73</v>
          </cell>
          <cell r="N19">
            <v>0.73</v>
          </cell>
          <cell r="O19">
            <v>0.73</v>
          </cell>
          <cell r="P19">
            <v>0.73</v>
          </cell>
          <cell r="Q19">
            <v>0.73</v>
          </cell>
          <cell r="R19">
            <v>0.73</v>
          </cell>
          <cell r="S19">
            <v>0.73</v>
          </cell>
          <cell r="T19">
            <v>0.73</v>
          </cell>
          <cell r="U19">
            <v>0.73</v>
          </cell>
          <cell r="V19">
            <v>0.73</v>
          </cell>
          <cell r="W19">
            <v>0.73</v>
          </cell>
          <cell r="X19">
            <v>0.73</v>
          </cell>
          <cell r="Y19">
            <v>0.73</v>
          </cell>
        </row>
        <row r="20">
          <cell r="B20">
            <v>0.83</v>
          </cell>
          <cell r="C20">
            <v>0.83</v>
          </cell>
          <cell r="D20">
            <v>0.83</v>
          </cell>
          <cell r="E20">
            <v>0.83</v>
          </cell>
          <cell r="F20">
            <v>0.83</v>
          </cell>
          <cell r="G20">
            <v>0.83</v>
          </cell>
          <cell r="H20">
            <v>0.83</v>
          </cell>
          <cell r="I20">
            <v>0.83</v>
          </cell>
          <cell r="J20">
            <v>0.83</v>
          </cell>
          <cell r="K20">
            <v>0.83</v>
          </cell>
          <cell r="L20">
            <v>0.83</v>
          </cell>
          <cell r="M20">
            <v>0.83</v>
          </cell>
          <cell r="N20">
            <v>0.83</v>
          </cell>
          <cell r="O20">
            <v>0.83</v>
          </cell>
          <cell r="P20">
            <v>0.83</v>
          </cell>
          <cell r="Q20">
            <v>0.83</v>
          </cell>
          <cell r="R20">
            <v>0.83</v>
          </cell>
          <cell r="S20">
            <v>0.83</v>
          </cell>
          <cell r="T20">
            <v>0.83</v>
          </cell>
          <cell r="U20">
            <v>0.83</v>
          </cell>
          <cell r="V20">
            <v>0.83</v>
          </cell>
          <cell r="W20">
            <v>0.83</v>
          </cell>
          <cell r="X20">
            <v>0.83</v>
          </cell>
          <cell r="Y20">
            <v>0.83</v>
          </cell>
        </row>
      </sheetData>
      <sheetData sheetId="14">
        <row r="8">
          <cell r="B8">
            <v>1592.89</v>
          </cell>
          <cell r="C8">
            <v>1671</v>
          </cell>
          <cell r="D8">
            <v>1596.1413908087593</v>
          </cell>
          <cell r="E8">
            <v>1969.73</v>
          </cell>
          <cell r="F8">
            <v>2028.3500000000001</v>
          </cell>
          <cell r="G8">
            <v>1848.45</v>
          </cell>
          <cell r="H8">
            <v>1940.0203200000001</v>
          </cell>
          <cell r="I8">
            <v>1834.6272000000001</v>
          </cell>
          <cell r="J8">
            <v>1898.839152</v>
          </cell>
          <cell r="K8">
            <v>1898.839152</v>
          </cell>
          <cell r="L8">
            <v>1898.839152</v>
          </cell>
          <cell r="M8">
            <v>1898.839152</v>
          </cell>
          <cell r="N8">
            <v>1898.839152</v>
          </cell>
          <cell r="O8">
            <v>1898.839152</v>
          </cell>
          <cell r="P8">
            <v>1898.839152</v>
          </cell>
          <cell r="Q8">
            <v>1898.839152</v>
          </cell>
          <cell r="R8">
            <v>1898.839152</v>
          </cell>
          <cell r="S8">
            <v>1898.839152</v>
          </cell>
          <cell r="T8">
            <v>1898.839152</v>
          </cell>
          <cell r="U8">
            <v>1898.839152</v>
          </cell>
          <cell r="V8">
            <v>1898.839152</v>
          </cell>
          <cell r="W8">
            <v>1898.839152</v>
          </cell>
          <cell r="X8">
            <v>1898.839152</v>
          </cell>
          <cell r="Y8">
            <v>1898.839152</v>
          </cell>
        </row>
        <row r="9">
          <cell r="B9">
            <v>1592.89</v>
          </cell>
          <cell r="C9">
            <v>1741.4</v>
          </cell>
          <cell r="D9">
            <v>1624.2725256110346</v>
          </cell>
          <cell r="E9">
            <v>1927.9099999999999</v>
          </cell>
          <cell r="F9">
            <v>2145.48</v>
          </cell>
          <cell r="G9">
            <v>2013.65</v>
          </cell>
          <cell r="H9">
            <v>1977.6933315706401</v>
          </cell>
          <cell r="I9">
            <v>1988.4880000000001</v>
          </cell>
          <cell r="J9">
            <v>2058.0850799999998</v>
          </cell>
          <cell r="K9">
            <v>2058.0850799999998</v>
          </cell>
          <cell r="L9">
            <v>2058.0850799999998</v>
          </cell>
          <cell r="M9">
            <v>2058.0850799999998</v>
          </cell>
          <cell r="N9">
            <v>2058.0850799999998</v>
          </cell>
          <cell r="O9">
            <v>2058.0850799999998</v>
          </cell>
          <cell r="P9">
            <v>2058.0850799999998</v>
          </cell>
          <cell r="Q9">
            <v>2058.0850799999998</v>
          </cell>
          <cell r="R9">
            <v>2058.0850799999998</v>
          </cell>
          <cell r="S9">
            <v>2058.0850799999998</v>
          </cell>
          <cell r="T9">
            <v>2058.0850799999998</v>
          </cell>
          <cell r="U9">
            <v>2058.0850799999998</v>
          </cell>
          <cell r="V9">
            <v>2058.0850799999998</v>
          </cell>
          <cell r="W9">
            <v>2058.0850799999998</v>
          </cell>
          <cell r="X9">
            <v>2058.0850799999998</v>
          </cell>
          <cell r="Y9">
            <v>2058.0850799999998</v>
          </cell>
        </row>
        <row r="10">
          <cell r="B10">
            <v>1689.2</v>
          </cell>
          <cell r="C10">
            <v>1823.4</v>
          </cell>
          <cell r="D10">
            <v>1935.47</v>
          </cell>
          <cell r="E10">
            <v>2231.7600000000002</v>
          </cell>
          <cell r="F10">
            <v>2508.96</v>
          </cell>
          <cell r="G10">
            <v>2354.2400000000002</v>
          </cell>
          <cell r="H10" t="e">
            <v>#N/A</v>
          </cell>
          <cell r="I10">
            <v>2472.5147999999995</v>
          </cell>
          <cell r="J10">
            <v>2559.0528179999992</v>
          </cell>
          <cell r="K10">
            <v>2559.0528179999992</v>
          </cell>
          <cell r="L10">
            <v>2559.0528179999992</v>
          </cell>
          <cell r="M10">
            <v>2559.0528179999992</v>
          </cell>
          <cell r="N10">
            <v>2559.0528179999992</v>
          </cell>
          <cell r="O10">
            <v>2559.0528179999992</v>
          </cell>
          <cell r="P10">
            <v>2559.0528179999992</v>
          </cell>
          <cell r="Q10">
            <v>2559.0528179999992</v>
          </cell>
          <cell r="R10">
            <v>2559.0528179999992</v>
          </cell>
          <cell r="S10">
            <v>2559.0528179999992</v>
          </cell>
          <cell r="T10">
            <v>2559.0528179999992</v>
          </cell>
          <cell r="U10">
            <v>2559.0528179999992</v>
          </cell>
          <cell r="V10">
            <v>2559.0528179999992</v>
          </cell>
          <cell r="W10">
            <v>2559.0528179999992</v>
          </cell>
          <cell r="X10">
            <v>2559.0528179999992</v>
          </cell>
          <cell r="Y10">
            <v>2559.0528179999992</v>
          </cell>
        </row>
        <row r="12">
          <cell r="F12">
            <v>1939.5300000000002</v>
          </cell>
          <cell r="G12">
            <v>1740.1100000000001</v>
          </cell>
          <cell r="H12">
            <v>1825.8949640000001</v>
          </cell>
          <cell r="I12">
            <v>1884.5280000000002</v>
          </cell>
          <cell r="J12">
            <v>1950.48648</v>
          </cell>
          <cell r="K12">
            <v>1950.48648</v>
          </cell>
          <cell r="L12">
            <v>1950.48648</v>
          </cell>
          <cell r="M12">
            <v>1950.48648</v>
          </cell>
          <cell r="N12">
            <v>1950.48648</v>
          </cell>
          <cell r="O12">
            <v>1950.48648</v>
          </cell>
          <cell r="P12">
            <v>1950.48648</v>
          </cell>
          <cell r="Q12">
            <v>1950.48648</v>
          </cell>
          <cell r="R12">
            <v>1950.48648</v>
          </cell>
          <cell r="S12">
            <v>1950.48648</v>
          </cell>
          <cell r="T12">
            <v>1950.48648</v>
          </cell>
          <cell r="U12">
            <v>1950.48648</v>
          </cell>
          <cell r="V12">
            <v>1950.48648</v>
          </cell>
          <cell r="W12">
            <v>1950.48648</v>
          </cell>
          <cell r="X12">
            <v>1950.48648</v>
          </cell>
          <cell r="Y12">
            <v>1950.48648</v>
          </cell>
        </row>
        <row r="14">
          <cell r="B14">
            <v>1476.53</v>
          </cell>
          <cell r="C14">
            <v>1554</v>
          </cell>
          <cell r="D14">
            <v>1377.2190884165134</v>
          </cell>
          <cell r="E14">
            <v>1683.91</v>
          </cell>
          <cell r="F14">
            <v>1955.25</v>
          </cell>
          <cell r="G14">
            <v>1752.8354000000002</v>
          </cell>
          <cell r="H14">
            <v>1847.2663866145301</v>
          </cell>
          <cell r="I14">
            <v>1842.9440000000002</v>
          </cell>
          <cell r="J14">
            <v>1907.44704</v>
          </cell>
          <cell r="K14">
            <v>1907.44704</v>
          </cell>
          <cell r="L14">
            <v>1907.44704</v>
          </cell>
          <cell r="M14">
            <v>1907.44704</v>
          </cell>
          <cell r="N14">
            <v>1907.44704</v>
          </cell>
          <cell r="O14">
            <v>1907.44704</v>
          </cell>
          <cell r="P14">
            <v>1907.44704</v>
          </cell>
          <cell r="Q14">
            <v>1907.44704</v>
          </cell>
          <cell r="R14">
            <v>1907.44704</v>
          </cell>
          <cell r="S14">
            <v>1907.44704</v>
          </cell>
          <cell r="T14">
            <v>1907.44704</v>
          </cell>
          <cell r="U14">
            <v>1907.44704</v>
          </cell>
          <cell r="V14">
            <v>1907.44704</v>
          </cell>
          <cell r="W14">
            <v>1907.44704</v>
          </cell>
          <cell r="X14">
            <v>1907.44704</v>
          </cell>
          <cell r="Y14">
            <v>1907.44704</v>
          </cell>
        </row>
        <row r="20">
          <cell r="B20">
            <v>3528.07</v>
          </cell>
          <cell r="C20">
            <v>5040</v>
          </cell>
          <cell r="D20">
            <v>5218.4363636363632</v>
          </cell>
          <cell r="E20">
            <v>5579.18</v>
          </cell>
          <cell r="F20">
            <v>5726.09</v>
          </cell>
          <cell r="G20">
            <v>6190.5</v>
          </cell>
          <cell r="H20">
            <v>6518.6963999999998</v>
          </cell>
          <cell r="I20">
            <v>6563.8316000000004</v>
          </cell>
          <cell r="J20">
            <v>6793.5657060000003</v>
          </cell>
          <cell r="K20">
            <v>6793.5657060000003</v>
          </cell>
          <cell r="L20">
            <v>6793.5657060000003</v>
          </cell>
          <cell r="M20">
            <v>6793.5657060000003</v>
          </cell>
          <cell r="N20">
            <v>6793.5657060000003</v>
          </cell>
          <cell r="O20">
            <v>6793.5657060000003</v>
          </cell>
          <cell r="P20">
            <v>6793.5657060000003</v>
          </cell>
          <cell r="Q20">
            <v>6793.5657060000003</v>
          </cell>
          <cell r="R20">
            <v>6793.5657060000003</v>
          </cell>
          <cell r="S20">
            <v>6793.5657060000003</v>
          </cell>
          <cell r="T20">
            <v>6793.5657060000003</v>
          </cell>
          <cell r="U20">
            <v>6793.5657060000003</v>
          </cell>
          <cell r="V20">
            <v>6793.5657060000003</v>
          </cell>
          <cell r="W20">
            <v>6793.5657060000003</v>
          </cell>
          <cell r="X20">
            <v>6793.5657060000003</v>
          </cell>
          <cell r="Y20">
            <v>6793.5657060000003</v>
          </cell>
        </row>
        <row r="21">
          <cell r="B21">
            <v>2027.35</v>
          </cell>
          <cell r="C21">
            <v>2224.9</v>
          </cell>
          <cell r="D21">
            <v>2335.6399085317094</v>
          </cell>
          <cell r="E21">
            <v>2664.85</v>
          </cell>
          <cell r="F21">
            <v>2887.7</v>
          </cell>
          <cell r="G21">
            <v>3876.8683999999998</v>
          </cell>
          <cell r="H21">
            <v>4065.131657204</v>
          </cell>
          <cell r="I21">
            <v>4514.7800000000007</v>
          </cell>
          <cell r="J21">
            <v>4672.7973000000002</v>
          </cell>
          <cell r="K21">
            <v>4672.7973000000002</v>
          </cell>
          <cell r="L21">
            <v>4672.7973000000002</v>
          </cell>
          <cell r="M21">
            <v>4672.7973000000002</v>
          </cell>
          <cell r="N21">
            <v>4672.7973000000002</v>
          </cell>
          <cell r="O21">
            <v>4672.7973000000002</v>
          </cell>
          <cell r="P21">
            <v>4672.7973000000002</v>
          </cell>
          <cell r="Q21">
            <v>4672.7973000000002</v>
          </cell>
          <cell r="R21">
            <v>4672.7973000000002</v>
          </cell>
          <cell r="S21">
            <v>4672.7973000000002</v>
          </cell>
          <cell r="T21">
            <v>4672.7973000000002</v>
          </cell>
          <cell r="U21">
            <v>4672.7973000000002</v>
          </cell>
          <cell r="V21">
            <v>4672.7973000000002</v>
          </cell>
          <cell r="W21">
            <v>4672.7973000000002</v>
          </cell>
          <cell r="X21">
            <v>4672.7973000000002</v>
          </cell>
          <cell r="Y21">
            <v>4672.7973000000002</v>
          </cell>
        </row>
        <row r="22">
          <cell r="B22">
            <v>3262.4</v>
          </cell>
          <cell r="C22">
            <v>3200</v>
          </cell>
          <cell r="D22">
            <v>3741.02</v>
          </cell>
          <cell r="E22">
            <v>4239.3152</v>
          </cell>
          <cell r="F22">
            <v>4033.77</v>
          </cell>
          <cell r="G22">
            <v>3879.05</v>
          </cell>
          <cell r="H22" t="e">
            <v>#N/A</v>
          </cell>
          <cell r="I22">
            <v>4263.6600000000008</v>
          </cell>
          <cell r="J22">
            <v>4412.8881000000001</v>
          </cell>
          <cell r="K22">
            <v>4412.8881000000001</v>
          </cell>
          <cell r="L22">
            <v>4412.8881000000001</v>
          </cell>
          <cell r="M22">
            <v>4412.8881000000001</v>
          </cell>
          <cell r="N22">
            <v>4412.8881000000001</v>
          </cell>
          <cell r="O22">
            <v>4412.8881000000001</v>
          </cell>
          <cell r="P22">
            <v>4412.8881000000001</v>
          </cell>
          <cell r="Q22">
            <v>4412.8881000000001</v>
          </cell>
          <cell r="R22">
            <v>4412.8881000000001</v>
          </cell>
          <cell r="S22">
            <v>4412.8881000000001</v>
          </cell>
          <cell r="T22">
            <v>4412.8881000000001</v>
          </cell>
          <cell r="U22">
            <v>4412.8881000000001</v>
          </cell>
          <cell r="V22">
            <v>4412.8881000000001</v>
          </cell>
          <cell r="W22">
            <v>4412.8881000000001</v>
          </cell>
          <cell r="X22">
            <v>4412.8881000000001</v>
          </cell>
          <cell r="Y22">
            <v>4412.8881000000001</v>
          </cell>
        </row>
        <row r="24">
          <cell r="B24">
            <v>4575.22</v>
          </cell>
          <cell r="C24">
            <v>5262.6468050000003</v>
          </cell>
          <cell r="D24">
            <v>5238.58</v>
          </cell>
          <cell r="E24">
            <v>5532.71</v>
          </cell>
          <cell r="F24">
            <v>5584</v>
          </cell>
          <cell r="G24">
            <v>5639.5</v>
          </cell>
          <cell r="H24">
            <v>5938.2730000000001</v>
          </cell>
          <cell r="I24">
            <v>6165.6648000000005</v>
          </cell>
          <cell r="J24">
            <v>6381.463068</v>
          </cell>
          <cell r="K24">
            <v>6381.463068</v>
          </cell>
          <cell r="L24">
            <v>6381.463068</v>
          </cell>
          <cell r="M24">
            <v>6381.463068</v>
          </cell>
          <cell r="N24">
            <v>6381.463068</v>
          </cell>
          <cell r="O24">
            <v>6381.463068</v>
          </cell>
          <cell r="P24">
            <v>6381.463068</v>
          </cell>
          <cell r="Q24">
            <v>6381.463068</v>
          </cell>
          <cell r="R24">
            <v>6381.463068</v>
          </cell>
          <cell r="S24">
            <v>6381.463068</v>
          </cell>
          <cell r="T24">
            <v>6381.463068</v>
          </cell>
          <cell r="U24">
            <v>6381.463068</v>
          </cell>
          <cell r="V24">
            <v>6381.463068</v>
          </cell>
          <cell r="W24">
            <v>6381.463068</v>
          </cell>
          <cell r="X24">
            <v>6381.463068</v>
          </cell>
          <cell r="Y24">
            <v>6381.463068</v>
          </cell>
        </row>
        <row r="26">
          <cell r="B26">
            <v>3745.23</v>
          </cell>
          <cell r="C26">
            <v>3944.8</v>
          </cell>
          <cell r="D26">
            <v>3949.5056788978491</v>
          </cell>
          <cell r="E26">
            <v>4487.1499999999996</v>
          </cell>
          <cell r="F26">
            <v>4150.5</v>
          </cell>
          <cell r="G26">
            <v>3852.5</v>
          </cell>
          <cell r="H26">
            <v>3964.3632267912099</v>
          </cell>
          <cell r="I26">
            <v>4553.2452000000003</v>
          </cell>
          <cell r="J26">
            <v>4712.6087820000002</v>
          </cell>
          <cell r="K26">
            <v>4712.6087820000002</v>
          </cell>
          <cell r="L26">
            <v>4712.6087820000002</v>
          </cell>
          <cell r="M26">
            <v>4712.6087820000002</v>
          </cell>
          <cell r="N26">
            <v>4712.6087820000002</v>
          </cell>
          <cell r="O26">
            <v>4712.6087820000002</v>
          </cell>
          <cell r="P26">
            <v>4712.6087820000002</v>
          </cell>
          <cell r="Q26">
            <v>4712.6087820000002</v>
          </cell>
          <cell r="R26">
            <v>4712.6087820000002</v>
          </cell>
          <cell r="S26">
            <v>4712.6087820000002</v>
          </cell>
          <cell r="T26">
            <v>4712.6087820000002</v>
          </cell>
          <cell r="U26">
            <v>4712.6087820000002</v>
          </cell>
          <cell r="V26">
            <v>4712.6087820000002</v>
          </cell>
          <cell r="W26">
            <v>4712.6087820000002</v>
          </cell>
          <cell r="X26">
            <v>4712.6087820000002</v>
          </cell>
          <cell r="Y26">
            <v>4712.6087820000002</v>
          </cell>
        </row>
        <row r="32">
          <cell r="B32">
            <v>1873.65</v>
          </cell>
          <cell r="C32">
            <v>1918</v>
          </cell>
          <cell r="D32">
            <v>1935.1827272727301</v>
          </cell>
          <cell r="E32">
            <v>2118.52</v>
          </cell>
          <cell r="F32">
            <v>2207.9899999999998</v>
          </cell>
          <cell r="G32">
            <v>2067.2600000000002</v>
          </cell>
          <cell r="H32">
            <v>2175.061784</v>
          </cell>
          <cell r="I32">
            <v>2215.0264000000002</v>
          </cell>
          <cell r="J32">
            <v>2292.5523240000002</v>
          </cell>
          <cell r="K32">
            <v>2292.5523240000002</v>
          </cell>
          <cell r="L32">
            <v>2292.5523240000002</v>
          </cell>
          <cell r="M32">
            <v>2292.5523240000002</v>
          </cell>
          <cell r="N32">
            <v>2292.5523240000002</v>
          </cell>
          <cell r="O32">
            <v>2292.5523240000002</v>
          </cell>
          <cell r="P32">
            <v>2292.5523240000002</v>
          </cell>
          <cell r="Q32">
            <v>2292.5523240000002</v>
          </cell>
          <cell r="R32">
            <v>2292.5523240000002</v>
          </cell>
          <cell r="S32">
            <v>2292.5523240000002</v>
          </cell>
          <cell r="T32">
            <v>2292.5523240000002</v>
          </cell>
          <cell r="U32">
            <v>2292.5523240000002</v>
          </cell>
          <cell r="V32">
            <v>2292.5523240000002</v>
          </cell>
          <cell r="W32">
            <v>2292.5523240000002</v>
          </cell>
          <cell r="X32">
            <v>2292.5523240000002</v>
          </cell>
          <cell r="Y32">
            <v>2292.5523240000002</v>
          </cell>
        </row>
        <row r="33">
          <cell r="B33">
            <v>962.07</v>
          </cell>
          <cell r="C33">
            <v>1492.56</v>
          </cell>
          <cell r="D33">
            <v>1143</v>
          </cell>
          <cell r="E33">
            <v>1290.5</v>
          </cell>
          <cell r="F33">
            <v>1400.64</v>
          </cell>
          <cell r="G33">
            <v>1762.5</v>
          </cell>
          <cell r="H33">
            <v>1750.868138</v>
          </cell>
          <cell r="I33">
            <v>1943.6908000000001</v>
          </cell>
          <cell r="J33">
            <v>2011.7199779999999</v>
          </cell>
          <cell r="K33">
            <v>2011.7199779999999</v>
          </cell>
          <cell r="L33">
            <v>2011.7199779999999</v>
          </cell>
          <cell r="M33">
            <v>2011.7199779999999</v>
          </cell>
          <cell r="N33">
            <v>2011.7199779999999</v>
          </cell>
          <cell r="O33">
            <v>2011.7199779999999</v>
          </cell>
          <cell r="P33">
            <v>2011.7199779999999</v>
          </cell>
          <cell r="Q33">
            <v>2011.7199779999999</v>
          </cell>
          <cell r="R33">
            <v>2011.7199779999999</v>
          </cell>
          <cell r="S33">
            <v>2011.7199779999999</v>
          </cell>
          <cell r="T33">
            <v>2011.7199779999999</v>
          </cell>
          <cell r="U33">
            <v>2011.7199779999999</v>
          </cell>
          <cell r="V33">
            <v>2011.7199779999999</v>
          </cell>
          <cell r="W33">
            <v>2011.7199779999999</v>
          </cell>
          <cell r="X33">
            <v>2011.7199779999999</v>
          </cell>
          <cell r="Y33">
            <v>2011.7199779999999</v>
          </cell>
        </row>
        <row r="34">
          <cell r="D34">
            <v>1571.07</v>
          </cell>
          <cell r="E34">
            <v>1653.52</v>
          </cell>
          <cell r="F34">
            <v>1982.26</v>
          </cell>
          <cell r="G34">
            <v>1827.5400000000002</v>
          </cell>
          <cell r="H34" t="e">
            <v>#N/A</v>
          </cell>
          <cell r="I34">
            <v>1876.6868000000002</v>
          </cell>
          <cell r="J34">
            <v>1942.370838</v>
          </cell>
          <cell r="K34">
            <v>1942.370838</v>
          </cell>
          <cell r="L34">
            <v>1942.370838</v>
          </cell>
          <cell r="M34">
            <v>1942.370838</v>
          </cell>
          <cell r="N34">
            <v>1942.370838</v>
          </cell>
          <cell r="O34">
            <v>1942.370838</v>
          </cell>
          <cell r="P34">
            <v>1942.370838</v>
          </cell>
          <cell r="Q34">
            <v>1942.370838</v>
          </cell>
          <cell r="R34">
            <v>1942.370838</v>
          </cell>
          <cell r="S34">
            <v>1942.370838</v>
          </cell>
          <cell r="T34">
            <v>1942.370838</v>
          </cell>
          <cell r="U34">
            <v>1942.370838</v>
          </cell>
          <cell r="V34">
            <v>1942.370838</v>
          </cell>
          <cell r="W34">
            <v>1942.370838</v>
          </cell>
          <cell r="X34">
            <v>1942.370838</v>
          </cell>
          <cell r="Y34">
            <v>1942.370838</v>
          </cell>
        </row>
        <row r="36">
          <cell r="B36">
            <v>1430</v>
          </cell>
          <cell r="C36">
            <v>1458.8</v>
          </cell>
          <cell r="D36">
            <v>1571.07</v>
          </cell>
          <cell r="E36">
            <v>1653.52</v>
          </cell>
          <cell r="F36">
            <v>1982.26</v>
          </cell>
          <cell r="G36">
            <v>1827.5400000000002</v>
          </cell>
          <cell r="H36" t="e">
            <v>#N/A</v>
          </cell>
          <cell r="I36" t="e">
            <v>#N/A</v>
          </cell>
          <cell r="J36" t="e">
            <v>#N/A</v>
          </cell>
          <cell r="K36" t="e">
            <v>#N/A</v>
          </cell>
          <cell r="L36" t="e">
            <v>#N/A</v>
          </cell>
          <cell r="M36" t="e">
            <v>#N/A</v>
          </cell>
          <cell r="N36" t="e">
            <v>#N/A</v>
          </cell>
          <cell r="O36" t="e">
            <v>#N/A</v>
          </cell>
          <cell r="P36" t="e">
            <v>#N/A</v>
          </cell>
          <cell r="Q36" t="e">
            <v>#N/A</v>
          </cell>
          <cell r="R36" t="e">
            <v>#N/A</v>
          </cell>
          <cell r="S36" t="e">
            <v>#N/A</v>
          </cell>
          <cell r="T36" t="e">
            <v>#N/A</v>
          </cell>
          <cell r="U36" t="e">
            <v>#N/A</v>
          </cell>
          <cell r="V36" t="e">
            <v>#N/A</v>
          </cell>
          <cell r="W36" t="e">
            <v>#N/A</v>
          </cell>
          <cell r="X36" t="e">
            <v>#N/A</v>
          </cell>
          <cell r="Y36" t="e">
            <v>#N/A</v>
          </cell>
        </row>
        <row r="37">
          <cell r="B37">
            <v>1734.25</v>
          </cell>
          <cell r="C37">
            <v>1918</v>
          </cell>
          <cell r="D37">
            <v>2014.71</v>
          </cell>
          <cell r="E37">
            <v>2009.41</v>
          </cell>
          <cell r="F37">
            <v>2107.5</v>
          </cell>
          <cell r="G37">
            <v>1920.73</v>
          </cell>
          <cell r="H37">
            <v>2020.7070819999999</v>
          </cell>
          <cell r="I37">
            <v>2085.0763999999999</v>
          </cell>
          <cell r="J37">
            <v>2158.0540739999997</v>
          </cell>
          <cell r="K37">
            <v>2158.0540739999997</v>
          </cell>
          <cell r="L37">
            <v>2158.0540739999997</v>
          </cell>
          <cell r="M37">
            <v>2158.0540739999997</v>
          </cell>
          <cell r="N37">
            <v>2158.0540739999997</v>
          </cell>
          <cell r="O37">
            <v>2158.0540739999997</v>
          </cell>
          <cell r="P37">
            <v>2158.0540739999997</v>
          </cell>
          <cell r="Q37">
            <v>2158.0540739999997</v>
          </cell>
          <cell r="R37">
            <v>2158.0540739999997</v>
          </cell>
          <cell r="S37">
            <v>2158.0540739999997</v>
          </cell>
          <cell r="T37">
            <v>2158.0540739999997</v>
          </cell>
          <cell r="U37">
            <v>2158.0540739999997</v>
          </cell>
          <cell r="V37">
            <v>2158.0540739999997</v>
          </cell>
          <cell r="W37">
            <v>2158.0540739999997</v>
          </cell>
          <cell r="X37">
            <v>2158.0540739999997</v>
          </cell>
          <cell r="Y37">
            <v>2158.0540739999997</v>
          </cell>
        </row>
        <row r="39">
          <cell r="B39">
            <v>1606.8</v>
          </cell>
          <cell r="C39">
            <v>1643</v>
          </cell>
          <cell r="D39">
            <v>1379.5444521686654</v>
          </cell>
          <cell r="E39">
            <v>1485.5</v>
          </cell>
          <cell r="F39">
            <v>1716.5</v>
          </cell>
          <cell r="G39">
            <v>1714.5</v>
          </cell>
          <cell r="H39">
            <v>1652.4173740000001</v>
          </cell>
          <cell r="I39">
            <v>1811.6616000000001</v>
          </cell>
          <cell r="J39">
            <v>1875.0697560000001</v>
          </cell>
          <cell r="K39">
            <v>1875.0697560000001</v>
          </cell>
          <cell r="L39">
            <v>1875.0697560000001</v>
          </cell>
          <cell r="M39">
            <v>1875.0697560000001</v>
          </cell>
          <cell r="N39">
            <v>1875.0697560000001</v>
          </cell>
          <cell r="O39">
            <v>1875.0697560000001</v>
          </cell>
          <cell r="P39">
            <v>1875.0697560000001</v>
          </cell>
          <cell r="Q39">
            <v>1875.0697560000001</v>
          </cell>
          <cell r="R39">
            <v>1875.0697560000001</v>
          </cell>
          <cell r="S39">
            <v>1875.0697560000001</v>
          </cell>
          <cell r="T39">
            <v>1875.0697560000001</v>
          </cell>
          <cell r="U39">
            <v>1875.0697560000001</v>
          </cell>
          <cell r="V39">
            <v>1875.0697560000001</v>
          </cell>
          <cell r="W39">
            <v>1875.0697560000001</v>
          </cell>
          <cell r="X39">
            <v>1875.0697560000001</v>
          </cell>
          <cell r="Y39">
            <v>1875.0697560000001</v>
          </cell>
        </row>
        <row r="47">
          <cell r="B47">
            <v>45</v>
          </cell>
          <cell r="C47">
            <v>30</v>
          </cell>
          <cell r="D47">
            <v>30</v>
          </cell>
          <cell r="E47">
            <v>59</v>
          </cell>
          <cell r="F47">
            <v>50</v>
          </cell>
          <cell r="G47">
            <v>60</v>
          </cell>
          <cell r="H47">
            <v>50</v>
          </cell>
          <cell r="I47">
            <v>75</v>
          </cell>
          <cell r="J47">
            <v>75</v>
          </cell>
          <cell r="K47">
            <v>75</v>
          </cell>
          <cell r="L47">
            <v>75</v>
          </cell>
          <cell r="M47">
            <v>65</v>
          </cell>
          <cell r="N47">
            <v>50</v>
          </cell>
          <cell r="O47">
            <v>50</v>
          </cell>
          <cell r="P47">
            <v>50</v>
          </cell>
          <cell r="Q47">
            <v>50</v>
          </cell>
          <cell r="R47">
            <v>50</v>
          </cell>
          <cell r="S47">
            <v>50</v>
          </cell>
          <cell r="T47">
            <v>50</v>
          </cell>
          <cell r="U47">
            <v>50</v>
          </cell>
          <cell r="V47">
            <v>50</v>
          </cell>
          <cell r="W47">
            <v>50</v>
          </cell>
          <cell r="X47">
            <v>50</v>
          </cell>
          <cell r="Y47">
            <v>50</v>
          </cell>
        </row>
        <row r="48">
          <cell r="B48">
            <v>37</v>
          </cell>
          <cell r="C48">
            <v>42</v>
          </cell>
          <cell r="D48">
            <v>29</v>
          </cell>
          <cell r="E48">
            <v>26</v>
          </cell>
          <cell r="F48">
            <v>26</v>
          </cell>
          <cell r="G48">
            <v>6</v>
          </cell>
          <cell r="H48">
            <v>8</v>
          </cell>
          <cell r="I48">
            <v>11.5</v>
          </cell>
          <cell r="J48">
            <v>10.5</v>
          </cell>
          <cell r="K48">
            <v>10.5</v>
          </cell>
          <cell r="L48">
            <v>10.5</v>
          </cell>
          <cell r="M48">
            <v>10.5</v>
          </cell>
          <cell r="N48">
            <v>10.5</v>
          </cell>
          <cell r="O48">
            <v>10.5</v>
          </cell>
          <cell r="P48">
            <v>10.5</v>
          </cell>
          <cell r="Q48">
            <v>10.5</v>
          </cell>
          <cell r="R48">
            <v>10.5</v>
          </cell>
          <cell r="S48">
            <v>10.5</v>
          </cell>
          <cell r="T48">
            <v>10.5</v>
          </cell>
          <cell r="U48">
            <v>10.5</v>
          </cell>
          <cell r="V48">
            <v>10.5</v>
          </cell>
          <cell r="W48">
            <v>10.5</v>
          </cell>
          <cell r="X48">
            <v>10.5</v>
          </cell>
          <cell r="Y48">
            <v>10.5</v>
          </cell>
        </row>
        <row r="49">
          <cell r="B49">
            <v>22</v>
          </cell>
          <cell r="C49">
            <v>23</v>
          </cell>
          <cell r="D49">
            <v>23</v>
          </cell>
          <cell r="E49">
            <v>15</v>
          </cell>
          <cell r="F49">
            <v>15</v>
          </cell>
          <cell r="G49">
            <v>15</v>
          </cell>
          <cell r="H49">
            <v>7</v>
          </cell>
          <cell r="I49">
            <v>4.6100000000000012</v>
          </cell>
          <cell r="J49">
            <v>4.9600000000000009</v>
          </cell>
          <cell r="K49">
            <v>4.9600000000000009</v>
          </cell>
          <cell r="L49">
            <v>6</v>
          </cell>
          <cell r="M49">
            <v>8</v>
          </cell>
          <cell r="N49">
            <v>8</v>
          </cell>
          <cell r="O49">
            <v>8</v>
          </cell>
          <cell r="P49">
            <v>8</v>
          </cell>
          <cell r="Q49">
            <v>8</v>
          </cell>
          <cell r="R49">
            <v>8</v>
          </cell>
          <cell r="S49">
            <v>8</v>
          </cell>
          <cell r="T49">
            <v>8</v>
          </cell>
          <cell r="U49">
            <v>8</v>
          </cell>
          <cell r="V49">
            <v>8</v>
          </cell>
          <cell r="W49">
            <v>8</v>
          </cell>
          <cell r="X49">
            <v>8</v>
          </cell>
          <cell r="Y49">
            <v>8</v>
          </cell>
        </row>
        <row r="53">
          <cell r="B53">
            <v>36</v>
          </cell>
          <cell r="C53">
            <v>29</v>
          </cell>
          <cell r="D53">
            <v>29</v>
          </cell>
          <cell r="E53">
            <v>27</v>
          </cell>
          <cell r="F53">
            <v>21.85</v>
          </cell>
          <cell r="G53">
            <v>5.38</v>
          </cell>
          <cell r="H53">
            <v>8.9</v>
          </cell>
          <cell r="I53">
            <v>20.079999999999998</v>
          </cell>
          <cell r="J53">
            <v>25.08</v>
          </cell>
          <cell r="K53">
            <v>25.08</v>
          </cell>
          <cell r="L53">
            <v>25.08</v>
          </cell>
          <cell r="M53">
            <v>25.08</v>
          </cell>
          <cell r="N53">
            <v>25.08</v>
          </cell>
          <cell r="O53">
            <v>25.08</v>
          </cell>
          <cell r="P53">
            <v>25.08</v>
          </cell>
          <cell r="Q53">
            <v>25.08</v>
          </cell>
          <cell r="R53">
            <v>25.08</v>
          </cell>
          <cell r="S53">
            <v>25.08</v>
          </cell>
          <cell r="T53">
            <v>25.08</v>
          </cell>
          <cell r="U53">
            <v>25.08</v>
          </cell>
          <cell r="V53">
            <v>25.08</v>
          </cell>
          <cell r="W53">
            <v>25.08</v>
          </cell>
          <cell r="X53">
            <v>25.08</v>
          </cell>
          <cell r="Y53">
            <v>25.08</v>
          </cell>
        </row>
        <row r="54">
          <cell r="G54">
            <v>20</v>
          </cell>
          <cell r="H54">
            <v>20</v>
          </cell>
          <cell r="I54">
            <v>20</v>
          </cell>
          <cell r="J54">
            <v>60</v>
          </cell>
          <cell r="K54">
            <v>60</v>
          </cell>
          <cell r="L54">
            <v>60</v>
          </cell>
          <cell r="M54">
            <v>60</v>
          </cell>
          <cell r="N54">
            <v>60</v>
          </cell>
          <cell r="O54">
            <v>60</v>
          </cell>
          <cell r="P54">
            <v>60</v>
          </cell>
          <cell r="Q54">
            <v>60</v>
          </cell>
          <cell r="R54">
            <v>60</v>
          </cell>
          <cell r="S54">
            <v>60</v>
          </cell>
          <cell r="T54">
            <v>60</v>
          </cell>
          <cell r="U54">
            <v>60</v>
          </cell>
          <cell r="V54">
            <v>60</v>
          </cell>
          <cell r="W54">
            <v>60</v>
          </cell>
          <cell r="X54">
            <v>60</v>
          </cell>
          <cell r="Y54">
            <v>60</v>
          </cell>
        </row>
        <row r="55">
          <cell r="G55">
            <v>20</v>
          </cell>
          <cell r="H55">
            <v>20</v>
          </cell>
          <cell r="I55">
            <v>20</v>
          </cell>
          <cell r="J55">
            <v>60</v>
          </cell>
          <cell r="K55">
            <v>60</v>
          </cell>
          <cell r="L55">
            <v>60</v>
          </cell>
          <cell r="M55">
            <v>60</v>
          </cell>
          <cell r="N55">
            <v>60</v>
          </cell>
          <cell r="O55">
            <v>60</v>
          </cell>
          <cell r="P55">
            <v>60</v>
          </cell>
          <cell r="Q55">
            <v>60</v>
          </cell>
          <cell r="R55">
            <v>60</v>
          </cell>
          <cell r="S55">
            <v>60</v>
          </cell>
          <cell r="T55">
            <v>60</v>
          </cell>
          <cell r="U55">
            <v>60</v>
          </cell>
          <cell r="V55">
            <v>60</v>
          </cell>
          <cell r="W55">
            <v>60</v>
          </cell>
          <cell r="X55">
            <v>60</v>
          </cell>
          <cell r="Y55">
            <v>60</v>
          </cell>
        </row>
        <row r="59">
          <cell r="B59">
            <v>40</v>
          </cell>
          <cell r="C59">
            <v>30</v>
          </cell>
          <cell r="D59">
            <v>30</v>
          </cell>
          <cell r="E59">
            <v>34</v>
          </cell>
          <cell r="F59">
            <v>40</v>
          </cell>
          <cell r="G59">
            <v>50</v>
          </cell>
          <cell r="H59">
            <v>40</v>
          </cell>
          <cell r="I59">
            <v>75</v>
          </cell>
          <cell r="J59">
            <v>70</v>
          </cell>
          <cell r="K59">
            <v>60</v>
          </cell>
          <cell r="L59">
            <v>50</v>
          </cell>
          <cell r="M59">
            <v>50</v>
          </cell>
          <cell r="N59">
            <v>50</v>
          </cell>
          <cell r="O59">
            <v>50</v>
          </cell>
          <cell r="P59">
            <v>50</v>
          </cell>
          <cell r="Q59">
            <v>50</v>
          </cell>
          <cell r="R59">
            <v>50</v>
          </cell>
          <cell r="S59">
            <v>50</v>
          </cell>
          <cell r="T59">
            <v>50</v>
          </cell>
          <cell r="U59">
            <v>50</v>
          </cell>
          <cell r="V59">
            <v>50</v>
          </cell>
          <cell r="W59">
            <v>50</v>
          </cell>
          <cell r="X59">
            <v>50</v>
          </cell>
          <cell r="Y59">
            <v>50</v>
          </cell>
        </row>
        <row r="60">
          <cell r="B60">
            <v>32</v>
          </cell>
          <cell r="C60">
            <v>42</v>
          </cell>
          <cell r="D60">
            <v>29</v>
          </cell>
          <cell r="E60">
            <v>26</v>
          </cell>
          <cell r="F60">
            <v>26</v>
          </cell>
          <cell r="G60">
            <v>6</v>
          </cell>
          <cell r="H60">
            <v>8</v>
          </cell>
          <cell r="I60">
            <v>11.5</v>
          </cell>
          <cell r="J60">
            <v>10.5</v>
          </cell>
          <cell r="K60">
            <v>10.5</v>
          </cell>
          <cell r="L60">
            <v>10.5</v>
          </cell>
          <cell r="M60">
            <v>10.5</v>
          </cell>
          <cell r="N60">
            <v>10.5</v>
          </cell>
          <cell r="O60">
            <v>10.5</v>
          </cell>
          <cell r="P60">
            <v>10.5</v>
          </cell>
          <cell r="Q60">
            <v>10.5</v>
          </cell>
          <cell r="R60">
            <v>10.5</v>
          </cell>
          <cell r="S60">
            <v>10.5</v>
          </cell>
          <cell r="T60">
            <v>10.5</v>
          </cell>
          <cell r="U60">
            <v>10.5</v>
          </cell>
          <cell r="V60">
            <v>10.5</v>
          </cell>
          <cell r="W60">
            <v>10.5</v>
          </cell>
          <cell r="X60">
            <v>10.5</v>
          </cell>
          <cell r="Y60">
            <v>10.5</v>
          </cell>
        </row>
        <row r="61">
          <cell r="B61">
            <v>13</v>
          </cell>
          <cell r="C61">
            <v>9</v>
          </cell>
          <cell r="D61">
            <v>24</v>
          </cell>
          <cell r="E61">
            <v>15</v>
          </cell>
          <cell r="F61">
            <v>15</v>
          </cell>
          <cell r="G61">
            <v>15</v>
          </cell>
          <cell r="H61">
            <v>7</v>
          </cell>
          <cell r="I61">
            <v>4.6100000000000012</v>
          </cell>
          <cell r="J61">
            <v>4.9600000000000009</v>
          </cell>
          <cell r="K61">
            <v>4.9600000000000009</v>
          </cell>
          <cell r="L61">
            <v>6</v>
          </cell>
          <cell r="M61">
            <v>8</v>
          </cell>
          <cell r="N61">
            <v>8</v>
          </cell>
          <cell r="O61">
            <v>8</v>
          </cell>
          <cell r="P61">
            <v>8</v>
          </cell>
          <cell r="Q61">
            <v>8</v>
          </cell>
          <cell r="R61">
            <v>8</v>
          </cell>
          <cell r="S61">
            <v>8</v>
          </cell>
          <cell r="T61">
            <v>8</v>
          </cell>
          <cell r="U61">
            <v>8</v>
          </cell>
          <cell r="V61">
            <v>8</v>
          </cell>
          <cell r="W61">
            <v>8</v>
          </cell>
          <cell r="X61">
            <v>8</v>
          </cell>
          <cell r="Y61">
            <v>8</v>
          </cell>
        </row>
        <row r="63">
          <cell r="B63">
            <v>30</v>
          </cell>
          <cell r="C63">
            <v>30</v>
          </cell>
          <cell r="D63">
            <v>30</v>
          </cell>
          <cell r="E63">
            <v>30</v>
          </cell>
          <cell r="F63">
            <v>30</v>
          </cell>
          <cell r="G63">
            <v>30</v>
          </cell>
          <cell r="H63">
            <v>30</v>
          </cell>
          <cell r="I63">
            <v>30</v>
          </cell>
          <cell r="J63">
            <v>35</v>
          </cell>
          <cell r="K63">
            <v>40</v>
          </cell>
          <cell r="L63">
            <v>40</v>
          </cell>
          <cell r="M63">
            <v>40</v>
          </cell>
          <cell r="N63">
            <v>40</v>
          </cell>
          <cell r="O63">
            <v>40</v>
          </cell>
          <cell r="P63">
            <v>40</v>
          </cell>
          <cell r="Q63">
            <v>40</v>
          </cell>
          <cell r="R63">
            <v>40</v>
          </cell>
          <cell r="S63">
            <v>40</v>
          </cell>
          <cell r="T63">
            <v>40</v>
          </cell>
          <cell r="U63">
            <v>40</v>
          </cell>
          <cell r="V63">
            <v>40</v>
          </cell>
          <cell r="W63">
            <v>40</v>
          </cell>
          <cell r="X63">
            <v>40</v>
          </cell>
          <cell r="Y63">
            <v>40</v>
          </cell>
        </row>
        <row r="65">
          <cell r="B65">
            <v>2</v>
          </cell>
          <cell r="C65">
            <v>1</v>
          </cell>
          <cell r="D65">
            <v>10</v>
          </cell>
          <cell r="E65">
            <v>24</v>
          </cell>
          <cell r="F65">
            <v>37.900000000000006</v>
          </cell>
          <cell r="G65">
            <v>12</v>
          </cell>
          <cell r="H65">
            <v>12.4</v>
          </cell>
          <cell r="I65">
            <v>16.149999999999999</v>
          </cell>
          <cell r="J65">
            <v>21.15</v>
          </cell>
          <cell r="K65">
            <v>21.15</v>
          </cell>
          <cell r="L65">
            <v>21.15</v>
          </cell>
          <cell r="M65">
            <v>21.15</v>
          </cell>
          <cell r="N65">
            <v>21.15</v>
          </cell>
          <cell r="O65">
            <v>21.15</v>
          </cell>
          <cell r="P65">
            <v>21.15</v>
          </cell>
          <cell r="Q65">
            <v>21.15</v>
          </cell>
          <cell r="R65">
            <v>21.15</v>
          </cell>
          <cell r="S65">
            <v>21.15</v>
          </cell>
          <cell r="T65">
            <v>21.15</v>
          </cell>
          <cell r="U65">
            <v>21.15</v>
          </cell>
          <cell r="V65">
            <v>21.15</v>
          </cell>
          <cell r="W65">
            <v>21.15</v>
          </cell>
          <cell r="X65">
            <v>21.15</v>
          </cell>
          <cell r="Y65">
            <v>21.15</v>
          </cell>
        </row>
        <row r="66">
          <cell r="G66">
            <v>20</v>
          </cell>
          <cell r="H66">
            <v>20</v>
          </cell>
          <cell r="I66">
            <v>20</v>
          </cell>
          <cell r="J66">
            <v>60</v>
          </cell>
          <cell r="K66">
            <v>60</v>
          </cell>
          <cell r="L66">
            <v>60</v>
          </cell>
          <cell r="M66">
            <v>60</v>
          </cell>
          <cell r="N66">
            <v>60</v>
          </cell>
          <cell r="O66">
            <v>60</v>
          </cell>
          <cell r="P66">
            <v>60</v>
          </cell>
          <cell r="Q66">
            <v>60</v>
          </cell>
          <cell r="R66">
            <v>60</v>
          </cell>
          <cell r="S66">
            <v>60</v>
          </cell>
          <cell r="T66">
            <v>60</v>
          </cell>
          <cell r="U66">
            <v>60</v>
          </cell>
          <cell r="V66">
            <v>60</v>
          </cell>
          <cell r="W66">
            <v>60</v>
          </cell>
          <cell r="X66">
            <v>60</v>
          </cell>
          <cell r="Y66">
            <v>60</v>
          </cell>
        </row>
        <row r="67">
          <cell r="G67">
            <v>20</v>
          </cell>
          <cell r="H67">
            <v>20</v>
          </cell>
          <cell r="I67">
            <v>20</v>
          </cell>
          <cell r="J67">
            <v>60</v>
          </cell>
          <cell r="K67">
            <v>60</v>
          </cell>
          <cell r="L67">
            <v>60</v>
          </cell>
          <cell r="M67">
            <v>60</v>
          </cell>
          <cell r="N67">
            <v>60</v>
          </cell>
          <cell r="O67">
            <v>60</v>
          </cell>
          <cell r="P67">
            <v>60</v>
          </cell>
          <cell r="Q67">
            <v>60</v>
          </cell>
          <cell r="R67">
            <v>60</v>
          </cell>
          <cell r="S67">
            <v>60</v>
          </cell>
          <cell r="T67">
            <v>60</v>
          </cell>
          <cell r="U67">
            <v>60</v>
          </cell>
          <cell r="V67">
            <v>60</v>
          </cell>
          <cell r="W67">
            <v>60</v>
          </cell>
          <cell r="X67">
            <v>60</v>
          </cell>
          <cell r="Y67">
            <v>60</v>
          </cell>
        </row>
        <row r="71">
          <cell r="B71">
            <v>30</v>
          </cell>
          <cell r="C71">
            <v>30</v>
          </cell>
          <cell r="D71">
            <v>30</v>
          </cell>
          <cell r="E71">
            <v>59</v>
          </cell>
          <cell r="F71">
            <v>50</v>
          </cell>
          <cell r="G71">
            <v>60</v>
          </cell>
          <cell r="H71">
            <v>50</v>
          </cell>
          <cell r="I71">
            <v>75</v>
          </cell>
          <cell r="J71">
            <v>70</v>
          </cell>
          <cell r="K71">
            <v>60</v>
          </cell>
          <cell r="L71">
            <v>50</v>
          </cell>
          <cell r="M71">
            <v>50</v>
          </cell>
          <cell r="N71">
            <v>50</v>
          </cell>
          <cell r="O71">
            <v>50</v>
          </cell>
          <cell r="P71">
            <v>50</v>
          </cell>
          <cell r="Q71">
            <v>50</v>
          </cell>
          <cell r="R71">
            <v>50</v>
          </cell>
          <cell r="S71">
            <v>50</v>
          </cell>
          <cell r="T71">
            <v>50</v>
          </cell>
          <cell r="U71">
            <v>50</v>
          </cell>
          <cell r="V71">
            <v>50</v>
          </cell>
          <cell r="W71">
            <v>50</v>
          </cell>
          <cell r="X71">
            <v>50</v>
          </cell>
          <cell r="Y71">
            <v>50</v>
          </cell>
        </row>
        <row r="72">
          <cell r="B72">
            <v>32</v>
          </cell>
          <cell r="C72">
            <v>27</v>
          </cell>
          <cell r="D72">
            <v>27</v>
          </cell>
          <cell r="E72">
            <v>26</v>
          </cell>
          <cell r="F72">
            <v>26</v>
          </cell>
          <cell r="G72">
            <v>6</v>
          </cell>
          <cell r="H72">
            <v>8</v>
          </cell>
          <cell r="I72">
            <v>11.5</v>
          </cell>
          <cell r="J72">
            <v>10.5</v>
          </cell>
          <cell r="K72">
            <v>10.5</v>
          </cell>
          <cell r="L72">
            <v>10.5</v>
          </cell>
          <cell r="M72">
            <v>10.5</v>
          </cell>
          <cell r="N72">
            <v>10.5</v>
          </cell>
          <cell r="O72">
            <v>10.5</v>
          </cell>
          <cell r="P72">
            <v>10.5</v>
          </cell>
          <cell r="Q72">
            <v>10.5</v>
          </cell>
          <cell r="R72">
            <v>10.5</v>
          </cell>
          <cell r="S72">
            <v>10.5</v>
          </cell>
          <cell r="T72">
            <v>10.5</v>
          </cell>
          <cell r="U72">
            <v>10.5</v>
          </cell>
          <cell r="V72">
            <v>10.5</v>
          </cell>
          <cell r="W72">
            <v>10.5</v>
          </cell>
          <cell r="X72">
            <v>10.5</v>
          </cell>
          <cell r="Y72">
            <v>10.5</v>
          </cell>
        </row>
        <row r="73">
          <cell r="E73">
            <v>15</v>
          </cell>
          <cell r="F73">
            <v>15</v>
          </cell>
          <cell r="G73">
            <v>15</v>
          </cell>
          <cell r="H73">
            <v>7</v>
          </cell>
          <cell r="I73">
            <v>4.6100000000000012</v>
          </cell>
          <cell r="J73">
            <v>4.9600000000000009</v>
          </cell>
          <cell r="K73">
            <v>4.9600000000000009</v>
          </cell>
          <cell r="L73">
            <v>6</v>
          </cell>
          <cell r="M73">
            <v>8</v>
          </cell>
          <cell r="N73">
            <v>8</v>
          </cell>
          <cell r="O73">
            <v>8</v>
          </cell>
          <cell r="P73">
            <v>8</v>
          </cell>
          <cell r="Q73">
            <v>8</v>
          </cell>
          <cell r="R73">
            <v>8</v>
          </cell>
          <cell r="S73">
            <v>8</v>
          </cell>
          <cell r="T73">
            <v>8</v>
          </cell>
          <cell r="U73">
            <v>8</v>
          </cell>
          <cell r="V73">
            <v>8</v>
          </cell>
          <cell r="W73">
            <v>8</v>
          </cell>
          <cell r="X73">
            <v>8</v>
          </cell>
          <cell r="Y73">
            <v>8</v>
          </cell>
        </row>
        <row r="75">
          <cell r="B75">
            <v>10</v>
          </cell>
          <cell r="C75">
            <v>9</v>
          </cell>
          <cell r="D75">
            <v>9</v>
          </cell>
          <cell r="E75">
            <v>15</v>
          </cell>
          <cell r="F75">
            <v>15</v>
          </cell>
          <cell r="G75">
            <v>15</v>
          </cell>
          <cell r="H75">
            <v>7</v>
          </cell>
          <cell r="I75">
            <v>4.6100000000000012</v>
          </cell>
          <cell r="J75">
            <v>4.9600000000000009</v>
          </cell>
          <cell r="K75">
            <v>4.9600000000000009</v>
          </cell>
          <cell r="L75">
            <v>6</v>
          </cell>
          <cell r="M75">
            <v>8</v>
          </cell>
          <cell r="N75">
            <v>8</v>
          </cell>
          <cell r="O75">
            <v>8</v>
          </cell>
          <cell r="P75">
            <v>8</v>
          </cell>
          <cell r="Q75">
            <v>8</v>
          </cell>
          <cell r="R75">
            <v>8</v>
          </cell>
          <cell r="S75">
            <v>8</v>
          </cell>
          <cell r="T75">
            <v>8</v>
          </cell>
          <cell r="U75">
            <v>8</v>
          </cell>
          <cell r="V75">
            <v>8</v>
          </cell>
          <cell r="W75">
            <v>8</v>
          </cell>
          <cell r="X75">
            <v>8</v>
          </cell>
          <cell r="Y75">
            <v>8</v>
          </cell>
        </row>
        <row r="76">
          <cell r="B76">
            <v>30</v>
          </cell>
          <cell r="C76">
            <v>30</v>
          </cell>
          <cell r="D76">
            <v>30</v>
          </cell>
          <cell r="E76">
            <v>30</v>
          </cell>
          <cell r="F76">
            <v>30</v>
          </cell>
          <cell r="G76">
            <v>30</v>
          </cell>
          <cell r="H76">
            <v>30</v>
          </cell>
          <cell r="I76">
            <v>30</v>
          </cell>
          <cell r="J76">
            <v>35</v>
          </cell>
          <cell r="K76">
            <v>40</v>
          </cell>
          <cell r="L76">
            <v>40</v>
          </cell>
          <cell r="M76">
            <v>40</v>
          </cell>
          <cell r="N76">
            <v>40</v>
          </cell>
          <cell r="O76">
            <v>40</v>
          </cell>
          <cell r="P76">
            <v>40</v>
          </cell>
          <cell r="Q76">
            <v>40</v>
          </cell>
          <cell r="R76">
            <v>40</v>
          </cell>
          <cell r="S76">
            <v>40</v>
          </cell>
          <cell r="T76">
            <v>40</v>
          </cell>
          <cell r="U76">
            <v>40</v>
          </cell>
          <cell r="V76">
            <v>40</v>
          </cell>
          <cell r="W76">
            <v>40</v>
          </cell>
          <cell r="X76">
            <v>40</v>
          </cell>
          <cell r="Y76">
            <v>40</v>
          </cell>
        </row>
        <row r="78">
          <cell r="B78">
            <v>27</v>
          </cell>
          <cell r="C78">
            <v>26</v>
          </cell>
          <cell r="D78">
            <v>26</v>
          </cell>
          <cell r="E78">
            <v>24</v>
          </cell>
          <cell r="F78">
            <v>21.85</v>
          </cell>
          <cell r="G78">
            <v>4.25</v>
          </cell>
          <cell r="H78">
            <v>6.2</v>
          </cell>
          <cell r="I78">
            <v>17.68</v>
          </cell>
          <cell r="J78">
            <v>22.68</v>
          </cell>
          <cell r="K78">
            <v>22.68</v>
          </cell>
          <cell r="L78">
            <v>22.68</v>
          </cell>
          <cell r="M78">
            <v>22.68</v>
          </cell>
          <cell r="N78">
            <v>22.68</v>
          </cell>
          <cell r="O78">
            <v>22.68</v>
          </cell>
          <cell r="P78">
            <v>22.68</v>
          </cell>
          <cell r="Q78">
            <v>22.68</v>
          </cell>
          <cell r="R78">
            <v>22.68</v>
          </cell>
          <cell r="S78">
            <v>22.68</v>
          </cell>
          <cell r="T78">
            <v>22.68</v>
          </cell>
          <cell r="U78">
            <v>22.68</v>
          </cell>
          <cell r="V78">
            <v>22.68</v>
          </cell>
          <cell r="W78">
            <v>22.68</v>
          </cell>
          <cell r="X78">
            <v>22.68</v>
          </cell>
          <cell r="Y78">
            <v>22.68</v>
          </cell>
        </row>
        <row r="79">
          <cell r="G79">
            <v>20</v>
          </cell>
          <cell r="H79">
            <v>20</v>
          </cell>
          <cell r="I79">
            <v>20</v>
          </cell>
          <cell r="J79">
            <v>60</v>
          </cell>
          <cell r="K79">
            <v>60</v>
          </cell>
          <cell r="L79">
            <v>60</v>
          </cell>
          <cell r="M79">
            <v>60</v>
          </cell>
          <cell r="N79">
            <v>60</v>
          </cell>
          <cell r="O79">
            <v>60</v>
          </cell>
          <cell r="P79">
            <v>60</v>
          </cell>
          <cell r="Q79">
            <v>60</v>
          </cell>
          <cell r="R79">
            <v>60</v>
          </cell>
          <cell r="S79">
            <v>60</v>
          </cell>
          <cell r="T79">
            <v>60</v>
          </cell>
          <cell r="U79">
            <v>60</v>
          </cell>
          <cell r="V79">
            <v>60</v>
          </cell>
          <cell r="W79">
            <v>60</v>
          </cell>
          <cell r="X79">
            <v>60</v>
          </cell>
          <cell r="Y79">
            <v>60</v>
          </cell>
        </row>
        <row r="80">
          <cell r="G80">
            <v>20</v>
          </cell>
          <cell r="H80">
            <v>20</v>
          </cell>
          <cell r="I80">
            <v>20</v>
          </cell>
          <cell r="J80">
            <v>20</v>
          </cell>
          <cell r="K80">
            <v>20</v>
          </cell>
          <cell r="L80">
            <v>20</v>
          </cell>
          <cell r="M80">
            <v>20</v>
          </cell>
          <cell r="N80">
            <v>20</v>
          </cell>
          <cell r="O80">
            <v>20</v>
          </cell>
          <cell r="P80">
            <v>20</v>
          </cell>
          <cell r="Q80">
            <v>20</v>
          </cell>
          <cell r="R80">
            <v>20</v>
          </cell>
          <cell r="S80">
            <v>20</v>
          </cell>
          <cell r="T80">
            <v>20</v>
          </cell>
          <cell r="U80">
            <v>20</v>
          </cell>
          <cell r="V80">
            <v>20</v>
          </cell>
          <cell r="W80">
            <v>20</v>
          </cell>
          <cell r="X80">
            <v>20</v>
          </cell>
          <cell r="Y80">
            <v>20</v>
          </cell>
        </row>
        <row r="85">
          <cell r="G85" t="e">
            <v>#N/A</v>
          </cell>
          <cell r="H85" t="e">
            <v>#N/A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</row>
        <row r="86">
          <cell r="G86" t="e">
            <v>#N/A</v>
          </cell>
          <cell r="H86" t="e">
            <v>#N/A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</row>
        <row r="87">
          <cell r="G87" t="e">
            <v>#N/A</v>
          </cell>
          <cell r="H87" t="e">
            <v>#N/A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</row>
        <row r="88">
          <cell r="G88" t="e">
            <v>#N/A</v>
          </cell>
          <cell r="H88" t="e">
            <v>#N/A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</row>
        <row r="90">
          <cell r="G90" t="e">
            <v>#N/A</v>
          </cell>
          <cell r="H90" t="e">
            <v>#N/A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</row>
        <row r="91">
          <cell r="G91" t="e">
            <v>#N/A</v>
          </cell>
          <cell r="H91" t="e">
            <v>#N/A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</row>
        <row r="92">
          <cell r="G92" t="e">
            <v>#N/A</v>
          </cell>
          <cell r="H92" t="e">
            <v>#N/A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</row>
        <row r="93">
          <cell r="G93" t="e">
            <v>#N/A</v>
          </cell>
          <cell r="H93" t="e">
            <v>#N/A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</row>
        <row r="95">
          <cell r="G95" t="e">
            <v>#N/A</v>
          </cell>
          <cell r="H95" t="e">
            <v>#N/A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</row>
        <row r="96">
          <cell r="G96" t="e">
            <v>#N/A</v>
          </cell>
          <cell r="H96" t="e">
            <v>#N/A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</row>
        <row r="97">
          <cell r="G97" t="e">
            <v>#N/A</v>
          </cell>
          <cell r="H97" t="e">
            <v>#N/A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</row>
        <row r="98">
          <cell r="G98" t="e">
            <v>#N/A</v>
          </cell>
          <cell r="H98" t="e">
            <v>#N/A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</row>
        <row r="105">
          <cell r="B105">
            <v>1.1021000000000001</v>
          </cell>
          <cell r="C105">
            <v>1.35</v>
          </cell>
          <cell r="D105">
            <v>1.35</v>
          </cell>
          <cell r="E105">
            <v>1.35</v>
          </cell>
          <cell r="F105" t="e">
            <v>#N/A</v>
          </cell>
          <cell r="G105">
            <v>0</v>
          </cell>
          <cell r="H105">
            <v>0</v>
          </cell>
          <cell r="I105">
            <v>0.08</v>
          </cell>
          <cell r="J105">
            <v>0.08</v>
          </cell>
          <cell r="K105">
            <v>0.08</v>
          </cell>
          <cell r="L105">
            <v>0.08</v>
          </cell>
          <cell r="M105">
            <v>0.08</v>
          </cell>
          <cell r="N105">
            <v>0.08</v>
          </cell>
          <cell r="O105">
            <v>0.08</v>
          </cell>
          <cell r="P105">
            <v>0.08</v>
          </cell>
          <cell r="Q105">
            <v>0.08</v>
          </cell>
          <cell r="R105">
            <v>0.08</v>
          </cell>
          <cell r="S105">
            <v>0.08</v>
          </cell>
          <cell r="T105">
            <v>0.08</v>
          </cell>
          <cell r="U105">
            <v>0.08</v>
          </cell>
          <cell r="V105">
            <v>0.08</v>
          </cell>
          <cell r="W105">
            <v>0.08</v>
          </cell>
          <cell r="X105">
            <v>0.08</v>
          </cell>
          <cell r="Y105">
            <v>0.08</v>
          </cell>
        </row>
        <row r="106">
          <cell r="B106">
            <v>1.1330000000000002</v>
          </cell>
          <cell r="C106">
            <v>1.21</v>
          </cell>
          <cell r="D106">
            <v>1.21</v>
          </cell>
          <cell r="E106">
            <v>1.21</v>
          </cell>
          <cell r="F106" t="e">
            <v>#N/A</v>
          </cell>
          <cell r="G106">
            <v>15.049736437777117</v>
          </cell>
          <cell r="H106">
            <v>15.046180918840557</v>
          </cell>
          <cell r="I106">
            <v>14.72</v>
          </cell>
          <cell r="J106">
            <v>14.72</v>
          </cell>
          <cell r="K106">
            <v>14.72</v>
          </cell>
          <cell r="L106">
            <v>14.72</v>
          </cell>
          <cell r="M106">
            <v>14.72</v>
          </cell>
          <cell r="N106">
            <v>14.72</v>
          </cell>
          <cell r="O106">
            <v>14.72</v>
          </cell>
          <cell r="P106">
            <v>14.72</v>
          </cell>
          <cell r="Q106">
            <v>14.72</v>
          </cell>
          <cell r="R106">
            <v>14.72</v>
          </cell>
          <cell r="S106">
            <v>14.72</v>
          </cell>
          <cell r="T106">
            <v>14.72</v>
          </cell>
          <cell r="U106">
            <v>14.72</v>
          </cell>
          <cell r="V106">
            <v>14.72</v>
          </cell>
          <cell r="W106">
            <v>14.72</v>
          </cell>
          <cell r="X106">
            <v>14.72</v>
          </cell>
          <cell r="Y106">
            <v>14.72</v>
          </cell>
        </row>
        <row r="107">
          <cell r="B107">
            <v>0.99909999999999999</v>
          </cell>
          <cell r="C107">
            <v>1.35</v>
          </cell>
          <cell r="D107">
            <v>1.35</v>
          </cell>
          <cell r="E107">
            <v>1.35</v>
          </cell>
          <cell r="F107" t="e">
            <v>#N/A</v>
          </cell>
          <cell r="G107" t="e">
            <v>#N/A</v>
          </cell>
          <cell r="H107" t="e">
            <v>#N/A</v>
          </cell>
          <cell r="I107">
            <v>4.7582364823880594</v>
          </cell>
          <cell r="J107">
            <v>4.8608382823880598</v>
          </cell>
          <cell r="K107">
            <v>4.8206022823880597</v>
          </cell>
          <cell r="L107">
            <v>4.8206022823880597</v>
          </cell>
          <cell r="M107">
            <v>4.8206022823880597</v>
          </cell>
          <cell r="N107">
            <v>4.8206022823880597</v>
          </cell>
          <cell r="O107">
            <v>4.8206022823880597</v>
          </cell>
          <cell r="P107">
            <v>4.8206022823880597</v>
          </cell>
          <cell r="Q107">
            <v>4.8206022823880597</v>
          </cell>
          <cell r="R107">
            <v>4.8206022823880597</v>
          </cell>
          <cell r="S107">
            <v>4.8206022823880597</v>
          </cell>
          <cell r="T107">
            <v>4.8206022823880597</v>
          </cell>
          <cell r="U107">
            <v>4.8206022823880597</v>
          </cell>
          <cell r="V107">
            <v>4.8206022823880597</v>
          </cell>
          <cell r="W107">
            <v>4.8206022823880597</v>
          </cell>
          <cell r="X107">
            <v>4.8206022823880597</v>
          </cell>
          <cell r="Y107">
            <v>4.8206022823880597</v>
          </cell>
        </row>
        <row r="111">
          <cell r="B111">
            <v>0.69010000000000005</v>
          </cell>
          <cell r="C111">
            <v>0.93</v>
          </cell>
          <cell r="D111">
            <v>0.93</v>
          </cell>
          <cell r="E111">
            <v>0.93</v>
          </cell>
          <cell r="F111" t="e">
            <v>#N/A</v>
          </cell>
          <cell r="G111">
            <v>18.048021388198595</v>
          </cell>
          <cell r="H111">
            <v>18.044588473363298</v>
          </cell>
          <cell r="I111">
            <v>18.04</v>
          </cell>
          <cell r="J111">
            <v>18.04</v>
          </cell>
          <cell r="K111">
            <v>18.04</v>
          </cell>
          <cell r="L111">
            <v>18.038356164383561</v>
          </cell>
          <cell r="M111">
            <v>18.038356164383561</v>
          </cell>
          <cell r="N111">
            <v>18.038356164383561</v>
          </cell>
          <cell r="O111">
            <v>18.038356164383561</v>
          </cell>
          <cell r="P111">
            <v>18.038356164383561</v>
          </cell>
          <cell r="Q111">
            <v>18.038356164383561</v>
          </cell>
          <cell r="R111">
            <v>18.038356164383561</v>
          </cell>
          <cell r="S111">
            <v>18.038356164383561</v>
          </cell>
          <cell r="T111">
            <v>18.038356164383561</v>
          </cell>
          <cell r="U111">
            <v>18.038356164383561</v>
          </cell>
          <cell r="V111">
            <v>18.038356164383561</v>
          </cell>
          <cell r="W111">
            <v>18.038356164383561</v>
          </cell>
          <cell r="X111">
            <v>18.038356164383561</v>
          </cell>
          <cell r="Y111">
            <v>18.038356164383561</v>
          </cell>
        </row>
        <row r="112">
          <cell r="G112">
            <v>18</v>
          </cell>
          <cell r="H112">
            <v>18</v>
          </cell>
          <cell r="I112">
            <v>18.048822307144622</v>
          </cell>
          <cell r="J112">
            <v>4.8822307144621553E-2</v>
          </cell>
          <cell r="K112">
            <v>4.8822307144621553E-2</v>
          </cell>
          <cell r="L112">
            <v>4.8822307144621553E-2</v>
          </cell>
          <cell r="M112">
            <v>4.8822307144621553E-2</v>
          </cell>
          <cell r="N112">
            <v>4.8822307144621553E-2</v>
          </cell>
          <cell r="O112">
            <v>4.8822307144621553E-2</v>
          </cell>
          <cell r="P112">
            <v>4.8822307144621553E-2</v>
          </cell>
          <cell r="Q112">
            <v>4.8822307144621553E-2</v>
          </cell>
          <cell r="R112">
            <v>4.8822307144621553E-2</v>
          </cell>
          <cell r="S112">
            <v>4.8822307144621553E-2</v>
          </cell>
          <cell r="T112">
            <v>4.8822307144621553E-2</v>
          </cell>
          <cell r="U112">
            <v>4.8822307144621553E-2</v>
          </cell>
          <cell r="V112">
            <v>4.8822307144621553E-2</v>
          </cell>
          <cell r="W112">
            <v>4.8822307144621553E-2</v>
          </cell>
          <cell r="X112">
            <v>4.8822307144621553E-2</v>
          </cell>
          <cell r="Y112">
            <v>4.8822307144621553E-2</v>
          </cell>
        </row>
        <row r="113">
          <cell r="G113">
            <v>18</v>
          </cell>
          <cell r="H113">
            <v>18</v>
          </cell>
          <cell r="I113">
            <v>18.048822307144622</v>
          </cell>
          <cell r="J113">
            <v>4.8822307144621553E-2</v>
          </cell>
          <cell r="K113">
            <v>4.8822307144621553E-2</v>
          </cell>
          <cell r="L113">
            <v>4.8822307144621553E-2</v>
          </cell>
          <cell r="M113">
            <v>4.8822307144621553E-2</v>
          </cell>
          <cell r="N113">
            <v>4.8822307144621553E-2</v>
          </cell>
          <cell r="O113">
            <v>4.8822307144621553E-2</v>
          </cell>
          <cell r="P113">
            <v>4.8822307144621553E-2</v>
          </cell>
          <cell r="Q113">
            <v>4.8822307144621553E-2</v>
          </cell>
          <cell r="R113">
            <v>4.8822307144621553E-2</v>
          </cell>
          <cell r="S113">
            <v>4.8822307144621553E-2</v>
          </cell>
          <cell r="T113">
            <v>4.8822307144621553E-2</v>
          </cell>
          <cell r="U113">
            <v>4.8822307144621553E-2</v>
          </cell>
          <cell r="V113">
            <v>4.8822307144621553E-2</v>
          </cell>
          <cell r="W113">
            <v>4.8822307144621553E-2</v>
          </cell>
          <cell r="X113">
            <v>4.8822307144621553E-2</v>
          </cell>
          <cell r="Y113">
            <v>4.8822307144621553E-2</v>
          </cell>
        </row>
        <row r="117">
          <cell r="B117">
            <v>0.99909999999999999</v>
          </cell>
          <cell r="C117">
            <v>1.45</v>
          </cell>
          <cell r="D117">
            <v>1.45</v>
          </cell>
          <cell r="E117">
            <v>1.45</v>
          </cell>
          <cell r="F117" t="e">
            <v>#N/A</v>
          </cell>
          <cell r="G117">
            <v>0</v>
          </cell>
          <cell r="H117">
            <v>0</v>
          </cell>
          <cell r="I117">
            <v>0.08</v>
          </cell>
          <cell r="J117">
            <v>0.08</v>
          </cell>
          <cell r="K117">
            <v>0.08</v>
          </cell>
          <cell r="L117">
            <v>0.08</v>
          </cell>
          <cell r="M117">
            <v>0.08</v>
          </cell>
          <cell r="N117">
            <v>0.08</v>
          </cell>
          <cell r="O117">
            <v>0.08</v>
          </cell>
          <cell r="P117">
            <v>0.08</v>
          </cell>
          <cell r="Q117">
            <v>0.08</v>
          </cell>
          <cell r="R117">
            <v>0.08</v>
          </cell>
          <cell r="S117">
            <v>0.08</v>
          </cell>
          <cell r="T117">
            <v>0.08</v>
          </cell>
          <cell r="U117">
            <v>0.08</v>
          </cell>
          <cell r="V117">
            <v>0.08</v>
          </cell>
          <cell r="W117">
            <v>0.08</v>
          </cell>
          <cell r="X117">
            <v>0.08</v>
          </cell>
          <cell r="Y117">
            <v>0.08</v>
          </cell>
        </row>
        <row r="118">
          <cell r="B118">
            <v>1.6480000000000001</v>
          </cell>
          <cell r="C118">
            <v>1.31</v>
          </cell>
          <cell r="D118">
            <v>1.31</v>
          </cell>
          <cell r="E118">
            <v>1.31</v>
          </cell>
          <cell r="F118" t="e">
            <v>#N/A</v>
          </cell>
          <cell r="G118">
            <v>15.049736437777117</v>
          </cell>
          <cell r="H118">
            <v>15.046180918840557</v>
          </cell>
          <cell r="I118">
            <v>14.72</v>
          </cell>
          <cell r="J118">
            <v>14.72</v>
          </cell>
          <cell r="K118">
            <v>14.72</v>
          </cell>
          <cell r="L118">
            <v>14.72</v>
          </cell>
          <cell r="M118">
            <v>14.72</v>
          </cell>
          <cell r="N118">
            <v>14.72</v>
          </cell>
          <cell r="O118">
            <v>14.72</v>
          </cell>
          <cell r="P118">
            <v>14.72</v>
          </cell>
          <cell r="Q118">
            <v>14.72</v>
          </cell>
          <cell r="R118">
            <v>14.72</v>
          </cell>
          <cell r="S118">
            <v>14.72</v>
          </cell>
          <cell r="T118">
            <v>14.72</v>
          </cell>
          <cell r="U118">
            <v>14.72</v>
          </cell>
          <cell r="V118">
            <v>14.72</v>
          </cell>
          <cell r="W118">
            <v>14.72</v>
          </cell>
          <cell r="X118">
            <v>14.72</v>
          </cell>
          <cell r="Y118">
            <v>14.72</v>
          </cell>
        </row>
        <row r="119">
          <cell r="B119">
            <v>0.99909999999999999</v>
          </cell>
          <cell r="C119">
            <v>1.42</v>
          </cell>
          <cell r="D119">
            <v>1.42</v>
          </cell>
          <cell r="E119">
            <v>1.42</v>
          </cell>
          <cell r="F119" t="e">
            <v>#N/A</v>
          </cell>
          <cell r="G119" t="e">
            <v>#N/A</v>
          </cell>
          <cell r="H119" t="e">
            <v>#N/A</v>
          </cell>
          <cell r="I119">
            <v>5.8654197623880604</v>
          </cell>
          <cell r="J119">
            <v>6.0932214623880601</v>
          </cell>
          <cell r="K119">
            <v>6.00388746238806</v>
          </cell>
          <cell r="L119">
            <v>6.00388746238806</v>
          </cell>
          <cell r="M119">
            <v>6.00388746238806</v>
          </cell>
          <cell r="N119">
            <v>6.00388746238806</v>
          </cell>
          <cell r="O119">
            <v>6.00388746238806</v>
          </cell>
          <cell r="P119">
            <v>6.00388746238806</v>
          </cell>
          <cell r="Q119">
            <v>6.00388746238806</v>
          </cell>
          <cell r="R119">
            <v>6.00388746238806</v>
          </cell>
          <cell r="S119">
            <v>6.00388746238806</v>
          </cell>
          <cell r="T119">
            <v>6.00388746238806</v>
          </cell>
          <cell r="U119">
            <v>6.00388746238806</v>
          </cell>
          <cell r="V119">
            <v>6.00388746238806</v>
          </cell>
          <cell r="W119">
            <v>6.00388746238806</v>
          </cell>
          <cell r="X119">
            <v>6.00388746238806</v>
          </cell>
          <cell r="Y119">
            <v>6.00388746238806</v>
          </cell>
        </row>
        <row r="121">
          <cell r="B121">
            <v>1.2051000000000001</v>
          </cell>
          <cell r="C121">
            <v>1.35</v>
          </cell>
          <cell r="D121">
            <v>1.45</v>
          </cell>
          <cell r="E121">
            <v>1.45</v>
          </cell>
          <cell r="F121" t="e">
            <v>#N/A</v>
          </cell>
          <cell r="G121">
            <v>0</v>
          </cell>
          <cell r="H121">
            <v>0</v>
          </cell>
          <cell r="I121">
            <v>0.08</v>
          </cell>
          <cell r="J121">
            <v>0.08</v>
          </cell>
          <cell r="K121">
            <v>0.08</v>
          </cell>
          <cell r="L121">
            <v>0.08</v>
          </cell>
          <cell r="M121">
            <v>0.08</v>
          </cell>
          <cell r="N121">
            <v>0.08</v>
          </cell>
          <cell r="O121">
            <v>0.08</v>
          </cell>
          <cell r="P121">
            <v>0.08</v>
          </cell>
          <cell r="Q121">
            <v>0.08</v>
          </cell>
          <cell r="R121">
            <v>0.08</v>
          </cell>
          <cell r="S121">
            <v>0.08</v>
          </cell>
          <cell r="T121">
            <v>0.08</v>
          </cell>
          <cell r="U121">
            <v>0.08</v>
          </cell>
          <cell r="V121">
            <v>0.08</v>
          </cell>
          <cell r="W121">
            <v>0.08</v>
          </cell>
          <cell r="X121">
            <v>0.08</v>
          </cell>
          <cell r="Y121">
            <v>0.08</v>
          </cell>
        </row>
        <row r="123">
          <cell r="B123">
            <v>0.69010000000000005</v>
          </cell>
          <cell r="C123">
            <v>0.96</v>
          </cell>
          <cell r="D123">
            <v>0.96</v>
          </cell>
          <cell r="E123">
            <v>0.96</v>
          </cell>
          <cell r="F123" t="e">
            <v>#N/A</v>
          </cell>
          <cell r="G123">
            <v>18.048021388198595</v>
          </cell>
          <cell r="H123">
            <v>18.044588473363298</v>
          </cell>
          <cell r="I123">
            <v>18.04</v>
          </cell>
          <cell r="J123">
            <v>18.04</v>
          </cell>
          <cell r="K123">
            <v>18.04</v>
          </cell>
          <cell r="L123">
            <v>18.04</v>
          </cell>
          <cell r="M123">
            <v>18.04</v>
          </cell>
          <cell r="N123">
            <v>18.04</v>
          </cell>
          <cell r="O123">
            <v>18.04</v>
          </cell>
          <cell r="P123">
            <v>18.04</v>
          </cell>
          <cell r="Q123">
            <v>18.04</v>
          </cell>
          <cell r="R123">
            <v>18.04</v>
          </cell>
          <cell r="S123">
            <v>18.04</v>
          </cell>
          <cell r="T123">
            <v>18.04</v>
          </cell>
          <cell r="U123">
            <v>18.04</v>
          </cell>
          <cell r="V123">
            <v>18.04</v>
          </cell>
          <cell r="W123">
            <v>18.04</v>
          </cell>
          <cell r="X123">
            <v>18.04</v>
          </cell>
          <cell r="Y123">
            <v>18.04</v>
          </cell>
        </row>
        <row r="124">
          <cell r="G124">
            <v>18</v>
          </cell>
          <cell r="H124">
            <v>18</v>
          </cell>
          <cell r="I124">
            <v>18.048822307144622</v>
          </cell>
          <cell r="J124">
            <v>4.8822307144621553E-2</v>
          </cell>
          <cell r="K124">
            <v>4.8822307144621553E-2</v>
          </cell>
          <cell r="L124">
            <v>4.8822307144621553E-2</v>
          </cell>
          <cell r="M124">
            <v>4.8822307144621553E-2</v>
          </cell>
          <cell r="N124">
            <v>4.8822307144621553E-2</v>
          </cell>
          <cell r="O124">
            <v>4.8822307144621553E-2</v>
          </cell>
          <cell r="P124">
            <v>4.8822307144621553E-2</v>
          </cell>
          <cell r="Q124">
            <v>4.8822307144621553E-2</v>
          </cell>
          <cell r="R124">
            <v>4.8822307144621553E-2</v>
          </cell>
          <cell r="S124">
            <v>4.8822307144621553E-2</v>
          </cell>
          <cell r="T124">
            <v>4.8822307144621553E-2</v>
          </cell>
          <cell r="U124">
            <v>4.8822307144621553E-2</v>
          </cell>
          <cell r="V124">
            <v>4.8822307144621553E-2</v>
          </cell>
          <cell r="W124">
            <v>4.8822307144621553E-2</v>
          </cell>
          <cell r="X124">
            <v>4.8822307144621553E-2</v>
          </cell>
          <cell r="Y124">
            <v>4.8822307144621553E-2</v>
          </cell>
        </row>
        <row r="125">
          <cell r="G125">
            <v>18</v>
          </cell>
          <cell r="H125">
            <v>18</v>
          </cell>
          <cell r="I125">
            <v>18.048822307144622</v>
          </cell>
          <cell r="J125">
            <v>4.8822307144621553E-2</v>
          </cell>
          <cell r="K125">
            <v>4.8822307144621553E-2</v>
          </cell>
          <cell r="L125">
            <v>4.8822307144621553E-2</v>
          </cell>
          <cell r="M125">
            <v>4.8822307144621553E-2</v>
          </cell>
          <cell r="N125">
            <v>4.8822307144621553E-2</v>
          </cell>
          <cell r="O125">
            <v>4.8822307144621553E-2</v>
          </cell>
          <cell r="P125">
            <v>4.8822307144621553E-2</v>
          </cell>
          <cell r="Q125">
            <v>4.8822307144621553E-2</v>
          </cell>
          <cell r="R125">
            <v>4.8822307144621553E-2</v>
          </cell>
          <cell r="S125">
            <v>4.8822307144621553E-2</v>
          </cell>
          <cell r="T125">
            <v>4.8822307144621553E-2</v>
          </cell>
          <cell r="U125">
            <v>4.8822307144621553E-2</v>
          </cell>
          <cell r="V125">
            <v>4.8822307144621553E-2</v>
          </cell>
          <cell r="W125">
            <v>4.8822307144621553E-2</v>
          </cell>
          <cell r="X125">
            <v>4.8822307144621553E-2</v>
          </cell>
          <cell r="Y125">
            <v>4.8822307144621553E-2</v>
          </cell>
        </row>
        <row r="129">
          <cell r="B129">
            <v>1.1021000000000001</v>
          </cell>
          <cell r="C129">
            <v>1.5</v>
          </cell>
          <cell r="D129">
            <v>1.5</v>
          </cell>
          <cell r="E129">
            <v>1.5</v>
          </cell>
          <cell r="F129" t="e">
            <v>#N/A</v>
          </cell>
          <cell r="G129">
            <v>5.8688996576998505E-2</v>
          </cell>
          <cell r="H129">
            <v>4.6180918840557805E-2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</row>
        <row r="130">
          <cell r="B130">
            <v>1.6480000000000001</v>
          </cell>
          <cell r="C130">
            <v>1.33</v>
          </cell>
          <cell r="D130">
            <v>1.33</v>
          </cell>
          <cell r="E130">
            <v>1.33</v>
          </cell>
          <cell r="F130" t="e">
            <v>#N/A</v>
          </cell>
          <cell r="G130">
            <v>15.049736437777117</v>
          </cell>
          <cell r="H130">
            <v>15.046180918840557</v>
          </cell>
          <cell r="I130">
            <v>14.72</v>
          </cell>
          <cell r="J130">
            <v>14.72</v>
          </cell>
          <cell r="K130">
            <v>14.72</v>
          </cell>
          <cell r="L130">
            <v>14.72</v>
          </cell>
          <cell r="M130">
            <v>14.72</v>
          </cell>
          <cell r="N130">
            <v>14.72</v>
          </cell>
          <cell r="O130">
            <v>14.72</v>
          </cell>
          <cell r="P130">
            <v>14.72</v>
          </cell>
          <cell r="Q130">
            <v>14.72</v>
          </cell>
          <cell r="R130">
            <v>14.72</v>
          </cell>
          <cell r="S130">
            <v>14.72</v>
          </cell>
          <cell r="T130">
            <v>14.72</v>
          </cell>
          <cell r="U130">
            <v>14.72</v>
          </cell>
          <cell r="V130">
            <v>14.72</v>
          </cell>
          <cell r="W130">
            <v>14.72</v>
          </cell>
          <cell r="X130">
            <v>14.72</v>
          </cell>
          <cell r="Y130">
            <v>14.72</v>
          </cell>
        </row>
        <row r="131">
          <cell r="B131">
            <v>0.99909999999999999</v>
          </cell>
          <cell r="C131">
            <v>1.42</v>
          </cell>
          <cell r="D131">
            <v>1.42</v>
          </cell>
          <cell r="E131">
            <v>1.42</v>
          </cell>
          <cell r="F131" t="e">
            <v>#N/A</v>
          </cell>
          <cell r="G131" t="e">
            <v>#N/A</v>
          </cell>
          <cell r="H131" t="e">
            <v>#N/A</v>
          </cell>
          <cell r="I131">
            <v>4.3467128423880599</v>
          </cell>
          <cell r="J131">
            <v>4.4027796923880596</v>
          </cell>
          <cell r="K131">
            <v>4.3807926923880602</v>
          </cell>
          <cell r="L131">
            <v>4.3807926923880602</v>
          </cell>
          <cell r="M131">
            <v>4.3807926923880602</v>
          </cell>
          <cell r="N131">
            <v>4.3807926923880602</v>
          </cell>
          <cell r="O131">
            <v>4.3807926923880602</v>
          </cell>
          <cell r="P131">
            <v>4.3807926923880602</v>
          </cell>
          <cell r="Q131">
            <v>4.3807926923880602</v>
          </cell>
          <cell r="R131">
            <v>4.3807926923880602</v>
          </cell>
          <cell r="S131">
            <v>4.3807926923880602</v>
          </cell>
          <cell r="T131">
            <v>4.3807926923880602</v>
          </cell>
          <cell r="U131">
            <v>4.3807926923880602</v>
          </cell>
          <cell r="V131">
            <v>4.3807926923880602</v>
          </cell>
          <cell r="W131">
            <v>4.3807926923880602</v>
          </cell>
          <cell r="X131">
            <v>4.3807926923880602</v>
          </cell>
          <cell r="Y131">
            <v>4.3807926923880602</v>
          </cell>
        </row>
        <row r="134">
          <cell r="B134">
            <v>1.2051000000000001</v>
          </cell>
          <cell r="C134">
            <v>1.45</v>
          </cell>
          <cell r="D134">
            <v>1.45</v>
          </cell>
          <cell r="E134">
            <v>1.45</v>
          </cell>
          <cell r="F134" t="e">
            <v>#N/A</v>
          </cell>
          <cell r="G134">
            <v>5.8688996576998505E-2</v>
          </cell>
          <cell r="H134">
            <v>4.6180918840557805E-2</v>
          </cell>
          <cell r="I134">
            <v>5.9667833946033907E-2</v>
          </cell>
          <cell r="J134">
            <v>5.9667833946033907E-2</v>
          </cell>
          <cell r="K134">
            <v>5.9667833946033907E-2</v>
          </cell>
          <cell r="L134">
            <v>5.9667833946033907E-2</v>
          </cell>
          <cell r="M134">
            <v>5.9667833946033907E-2</v>
          </cell>
          <cell r="N134">
            <v>5.9667833946033907E-2</v>
          </cell>
          <cell r="O134">
            <v>5.9667833946033907E-2</v>
          </cell>
          <cell r="P134">
            <v>5.9667833946033907E-2</v>
          </cell>
          <cell r="Q134">
            <v>5.9667833946033907E-2</v>
          </cell>
          <cell r="R134">
            <v>5.9667833946033907E-2</v>
          </cell>
          <cell r="S134">
            <v>5.9667833946033907E-2</v>
          </cell>
          <cell r="T134">
            <v>5.9667833946033907E-2</v>
          </cell>
          <cell r="U134">
            <v>5.9667833946033907E-2</v>
          </cell>
          <cell r="V134">
            <v>5.9667833946033907E-2</v>
          </cell>
          <cell r="W134">
            <v>5.9667833946033907E-2</v>
          </cell>
          <cell r="X134">
            <v>5.9667833946033907E-2</v>
          </cell>
          <cell r="Y134">
            <v>5.9667833946033907E-2</v>
          </cell>
        </row>
        <row r="136">
          <cell r="B136">
            <v>0.69010000000000005</v>
          </cell>
          <cell r="C136">
            <v>0.92</v>
          </cell>
          <cell r="D136">
            <v>0.92</v>
          </cell>
          <cell r="E136">
            <v>0.92</v>
          </cell>
          <cell r="F136" t="e">
            <v>#N/A</v>
          </cell>
          <cell r="G136">
            <v>18.648021388198597</v>
          </cell>
          <cell r="H136">
            <v>18.644588473363299</v>
          </cell>
          <cell r="I136">
            <v>18.048320704515874</v>
          </cell>
          <cell r="J136">
            <v>18.648320704515875</v>
          </cell>
          <cell r="K136">
            <v>18.648320704515875</v>
          </cell>
          <cell r="L136">
            <v>18.638356164383563</v>
          </cell>
          <cell r="M136">
            <v>18.638356164383563</v>
          </cell>
          <cell r="N136">
            <v>18.638356164383563</v>
          </cell>
          <cell r="O136">
            <v>18.638356164383563</v>
          </cell>
          <cell r="P136">
            <v>18.638356164383563</v>
          </cell>
          <cell r="Q136">
            <v>18.638356164383563</v>
          </cell>
          <cell r="R136">
            <v>18.638356164383563</v>
          </cell>
          <cell r="S136">
            <v>18.638356164383563</v>
          </cell>
          <cell r="T136">
            <v>18.638356164383563</v>
          </cell>
          <cell r="U136">
            <v>18.638356164383563</v>
          </cell>
          <cell r="V136">
            <v>18.638356164383563</v>
          </cell>
          <cell r="W136">
            <v>18.638356164383563</v>
          </cell>
          <cell r="X136">
            <v>18.638356164383563</v>
          </cell>
          <cell r="Y136">
            <v>18.638356164383563</v>
          </cell>
        </row>
        <row r="137">
          <cell r="G137">
            <v>18</v>
          </cell>
          <cell r="H137">
            <v>18</v>
          </cell>
          <cell r="I137">
            <v>18.048822307144622</v>
          </cell>
          <cell r="J137">
            <v>4.8822307144621553E-2</v>
          </cell>
          <cell r="K137">
            <v>4.8822307144621553E-2</v>
          </cell>
          <cell r="L137">
            <v>4.8822307144621553E-2</v>
          </cell>
          <cell r="M137">
            <v>4.8822307144621553E-2</v>
          </cell>
          <cell r="N137">
            <v>4.8822307144621553E-2</v>
          </cell>
          <cell r="O137">
            <v>4.8822307144621553E-2</v>
          </cell>
          <cell r="P137">
            <v>4.8822307144621553E-2</v>
          </cell>
          <cell r="Q137">
            <v>4.8822307144621553E-2</v>
          </cell>
          <cell r="R137">
            <v>4.8822307144621553E-2</v>
          </cell>
          <cell r="S137">
            <v>4.8822307144621553E-2</v>
          </cell>
          <cell r="T137">
            <v>4.8822307144621553E-2</v>
          </cell>
          <cell r="U137">
            <v>4.8822307144621553E-2</v>
          </cell>
          <cell r="V137">
            <v>4.8822307144621553E-2</v>
          </cell>
          <cell r="W137">
            <v>4.8822307144621553E-2</v>
          </cell>
          <cell r="X137">
            <v>4.8822307144621553E-2</v>
          </cell>
          <cell r="Y137">
            <v>4.8822307144621553E-2</v>
          </cell>
        </row>
        <row r="138">
          <cell r="G138">
            <v>18</v>
          </cell>
          <cell r="H138">
            <v>18</v>
          </cell>
          <cell r="I138">
            <v>18.048822307144622</v>
          </cell>
          <cell r="J138">
            <v>18.648822307144624</v>
          </cell>
          <cell r="K138">
            <v>18.648822307144624</v>
          </cell>
          <cell r="L138">
            <v>18.648822307144624</v>
          </cell>
          <cell r="M138">
            <v>18.648822307144624</v>
          </cell>
          <cell r="N138">
            <v>18.648822307144624</v>
          </cell>
          <cell r="O138">
            <v>18.648822307144624</v>
          </cell>
          <cell r="P138">
            <v>18.648822307144624</v>
          </cell>
          <cell r="Q138">
            <v>18.648822307144624</v>
          </cell>
          <cell r="R138">
            <v>18.648822307144624</v>
          </cell>
          <cell r="S138">
            <v>18.648822307144624</v>
          </cell>
          <cell r="T138">
            <v>18.648822307144624</v>
          </cell>
          <cell r="U138">
            <v>18.648822307144624</v>
          </cell>
          <cell r="V138">
            <v>18.648822307144624</v>
          </cell>
          <cell r="W138">
            <v>18.648822307144624</v>
          </cell>
          <cell r="X138">
            <v>18.648822307144624</v>
          </cell>
          <cell r="Y138">
            <v>18.648822307144624</v>
          </cell>
        </row>
        <row r="141">
          <cell r="B141">
            <v>9.57</v>
          </cell>
          <cell r="C141">
            <v>10.130000000000001</v>
          </cell>
          <cell r="D141">
            <v>9.83</v>
          </cell>
          <cell r="E141">
            <v>9.76</v>
          </cell>
          <cell r="F141">
            <v>7.62</v>
          </cell>
          <cell r="G141">
            <v>8.0400000000000009</v>
          </cell>
          <cell r="H141">
            <v>8.6544000000000008</v>
          </cell>
          <cell r="I141">
            <v>9.8143750000000001</v>
          </cell>
          <cell r="J141">
            <v>11.8178</v>
          </cell>
          <cell r="K141">
            <v>12.157999999999999</v>
          </cell>
          <cell r="L141">
            <v>12.65</v>
          </cell>
          <cell r="M141">
            <v>10.3918</v>
          </cell>
          <cell r="N141">
            <v>10.3918</v>
          </cell>
          <cell r="O141">
            <v>10.3918</v>
          </cell>
          <cell r="P141">
            <v>10.3918</v>
          </cell>
          <cell r="Q141">
            <v>10.3918</v>
          </cell>
          <cell r="R141">
            <v>10.3918</v>
          </cell>
          <cell r="S141">
            <v>10.3918</v>
          </cell>
          <cell r="T141">
            <v>10.3918</v>
          </cell>
          <cell r="U141">
            <v>10.3918</v>
          </cell>
          <cell r="V141">
            <v>10.3918</v>
          </cell>
          <cell r="W141">
            <v>10.3918</v>
          </cell>
          <cell r="X141">
            <v>10.3918</v>
          </cell>
          <cell r="Y141">
            <v>10.3918</v>
          </cell>
        </row>
        <row r="142">
          <cell r="B142">
            <v>9.01</v>
          </cell>
          <cell r="C142">
            <v>9.64</v>
          </cell>
          <cell r="D142">
            <v>9.23</v>
          </cell>
          <cell r="E142">
            <v>9.2100000000000009</v>
          </cell>
          <cell r="F142">
            <v>8.06</v>
          </cell>
          <cell r="G142">
            <v>6.72</v>
          </cell>
          <cell r="H142">
            <v>6.3179999999999996</v>
          </cell>
          <cell r="I142">
            <v>5.8424000000000005</v>
          </cell>
          <cell r="J142">
            <v>7.6635999999999997</v>
          </cell>
          <cell r="K142">
            <v>7.9135</v>
          </cell>
          <cell r="L142">
            <v>8.33</v>
          </cell>
          <cell r="M142">
            <v>6.6639999999999997</v>
          </cell>
          <cell r="N142">
            <v>6.6639999999999997</v>
          </cell>
          <cell r="O142">
            <v>6.6639999999999997</v>
          </cell>
          <cell r="P142">
            <v>6.6639999999999997</v>
          </cell>
          <cell r="Q142">
            <v>6.6639999999999997</v>
          </cell>
          <cell r="R142">
            <v>6.6639999999999997</v>
          </cell>
          <cell r="S142">
            <v>6.6639999999999997</v>
          </cell>
          <cell r="T142">
            <v>6.6639999999999997</v>
          </cell>
          <cell r="U142">
            <v>6.6639999999999997</v>
          </cell>
          <cell r="V142">
            <v>6.6639999999999997</v>
          </cell>
          <cell r="W142">
            <v>6.6639999999999997</v>
          </cell>
          <cell r="X142">
            <v>6.6639999999999997</v>
          </cell>
          <cell r="Y142">
            <v>6.6639999999999997</v>
          </cell>
        </row>
        <row r="143">
          <cell r="H143">
            <v>6.2749279999999992</v>
          </cell>
          <cell r="I143">
            <v>5.7619999999999996</v>
          </cell>
          <cell r="J143">
            <v>8.0127000000000006</v>
          </cell>
          <cell r="K143">
            <v>8.2890000000000015</v>
          </cell>
          <cell r="L143">
            <v>8.7495000000000012</v>
          </cell>
          <cell r="M143">
            <v>6.9075000000000015</v>
          </cell>
          <cell r="N143">
            <v>6.9075000000000015</v>
          </cell>
          <cell r="O143">
            <v>6.9075000000000015</v>
          </cell>
          <cell r="P143">
            <v>6.9075000000000015</v>
          </cell>
          <cell r="Q143">
            <v>6.9075000000000015</v>
          </cell>
          <cell r="R143">
            <v>6.9075000000000015</v>
          </cell>
          <cell r="S143">
            <v>6.9075000000000015</v>
          </cell>
          <cell r="T143">
            <v>6.9075000000000015</v>
          </cell>
          <cell r="U143">
            <v>6.9075000000000015</v>
          </cell>
          <cell r="V143">
            <v>6.9075000000000015</v>
          </cell>
          <cell r="W143">
            <v>6.9075000000000015</v>
          </cell>
          <cell r="X143">
            <v>6.9075000000000015</v>
          </cell>
          <cell r="Y143">
            <v>6.9075000000000015</v>
          </cell>
        </row>
        <row r="144">
          <cell r="H144">
            <v>6.0585257142857145</v>
          </cell>
          <cell r="I144">
            <v>7.76</v>
          </cell>
          <cell r="J144">
            <v>9.8577999999999992</v>
          </cell>
          <cell r="K144">
            <v>10.715</v>
          </cell>
          <cell r="L144">
            <v>11.207000000000001</v>
          </cell>
          <cell r="M144">
            <v>9.2139999999999986</v>
          </cell>
          <cell r="N144">
            <v>9.2139999999999986</v>
          </cell>
          <cell r="O144">
            <v>9.2139999999999986</v>
          </cell>
          <cell r="P144">
            <v>9.2139999999999986</v>
          </cell>
          <cell r="Q144">
            <v>9.2139999999999986</v>
          </cell>
          <cell r="R144">
            <v>9.2139999999999986</v>
          </cell>
          <cell r="S144">
            <v>9.2139999999999986</v>
          </cell>
          <cell r="T144">
            <v>9.2139999999999986</v>
          </cell>
          <cell r="U144">
            <v>9.2139999999999986</v>
          </cell>
          <cell r="V144">
            <v>9.2139999999999986</v>
          </cell>
          <cell r="W144">
            <v>9.2139999999999986</v>
          </cell>
          <cell r="X144">
            <v>9.2139999999999986</v>
          </cell>
          <cell r="Y144">
            <v>9.2139999999999986</v>
          </cell>
        </row>
        <row r="145">
          <cell r="H145">
            <v>7.3564628571428576</v>
          </cell>
          <cell r="I145">
            <v>8.7871874999999999</v>
          </cell>
          <cell r="J145">
            <v>10.8378</v>
          </cell>
          <cell r="K145">
            <v>11.436499999999999</v>
          </cell>
          <cell r="L145">
            <v>11.9285</v>
          </cell>
          <cell r="M145">
            <v>9.8028999999999993</v>
          </cell>
          <cell r="N145">
            <v>9.8028999999999993</v>
          </cell>
          <cell r="O145">
            <v>9.8028999999999993</v>
          </cell>
          <cell r="P145">
            <v>9.8028999999999993</v>
          </cell>
          <cell r="Q145">
            <v>9.8028999999999993</v>
          </cell>
          <cell r="R145">
            <v>9.8028999999999993</v>
          </cell>
          <cell r="S145">
            <v>9.8028999999999993</v>
          </cell>
          <cell r="T145">
            <v>9.8028999999999993</v>
          </cell>
          <cell r="U145">
            <v>9.8028999999999993</v>
          </cell>
          <cell r="V145">
            <v>9.8028999999999993</v>
          </cell>
          <cell r="W145">
            <v>9.8028999999999993</v>
          </cell>
          <cell r="X145">
            <v>9.8028999999999993</v>
          </cell>
          <cell r="Y145">
            <v>9.8028999999999993</v>
          </cell>
        </row>
        <row r="146">
          <cell r="J146">
            <v>8.1327999999999996</v>
          </cell>
          <cell r="K146">
            <v>8.84</v>
          </cell>
          <cell r="L146">
            <v>9.282</v>
          </cell>
          <cell r="M146">
            <v>7.5139999999999993</v>
          </cell>
          <cell r="N146">
            <v>7.5139999999999993</v>
          </cell>
          <cell r="O146">
            <v>7.5139999999999993</v>
          </cell>
          <cell r="P146">
            <v>7.5139999999999993</v>
          </cell>
          <cell r="Q146">
            <v>7.5139999999999993</v>
          </cell>
          <cell r="R146">
            <v>7.5139999999999993</v>
          </cell>
          <cell r="S146">
            <v>7.5139999999999993</v>
          </cell>
          <cell r="T146">
            <v>7.5139999999999993</v>
          </cell>
          <cell r="U146">
            <v>7.5139999999999993</v>
          </cell>
          <cell r="V146">
            <v>7.5139999999999993</v>
          </cell>
          <cell r="W146">
            <v>7.5139999999999993</v>
          </cell>
          <cell r="X146">
            <v>7.5139999999999993</v>
          </cell>
          <cell r="Y146">
            <v>7.5139999999999993</v>
          </cell>
        </row>
        <row r="148">
          <cell r="F148">
            <v>0.14000000000000001</v>
          </cell>
          <cell r="G148">
            <v>0.14000000000000001</v>
          </cell>
          <cell r="H148">
            <v>0.113</v>
          </cell>
          <cell r="I148">
            <v>0.13</v>
          </cell>
          <cell r="J148">
            <v>0.12</v>
          </cell>
          <cell r="K148">
            <v>0.12</v>
          </cell>
          <cell r="L148">
            <v>0.12</v>
          </cell>
          <cell r="M148">
            <v>0.12</v>
          </cell>
          <cell r="N148">
            <v>0.12</v>
          </cell>
          <cell r="O148">
            <v>0.12</v>
          </cell>
          <cell r="P148">
            <v>0.12</v>
          </cell>
          <cell r="Q148">
            <v>0.12</v>
          </cell>
          <cell r="R148">
            <v>0.12</v>
          </cell>
          <cell r="S148">
            <v>0.12</v>
          </cell>
          <cell r="T148">
            <v>0.12</v>
          </cell>
          <cell r="U148">
            <v>0.12</v>
          </cell>
          <cell r="V148">
            <v>0.12</v>
          </cell>
          <cell r="W148">
            <v>0.12</v>
          </cell>
          <cell r="X148">
            <v>0.12</v>
          </cell>
          <cell r="Y148">
            <v>0.12</v>
          </cell>
        </row>
        <row r="155">
          <cell r="J155">
            <v>7.6635999999999997</v>
          </cell>
          <cell r="K155">
            <v>8.0717700000000008</v>
          </cell>
          <cell r="L155">
            <v>8.6665320000000001</v>
          </cell>
          <cell r="M155">
            <v>7.0718901119999993</v>
          </cell>
          <cell r="N155">
            <v>7.2133279142399997</v>
          </cell>
          <cell r="O155">
            <v>7.3575944725247995</v>
          </cell>
          <cell r="P155">
            <v>7.5047463619752959</v>
          </cell>
          <cell r="Q155">
            <v>7.6548412892148017</v>
          </cell>
          <cell r="R155">
            <v>7.8079381149990983</v>
          </cell>
          <cell r="S155">
            <v>7.9640968772990801</v>
          </cell>
          <cell r="T155">
            <v>8.1233788148450632</v>
          </cell>
          <cell r="U155">
            <v>8.2858463911419644</v>
          </cell>
          <cell r="V155">
            <v>8.4515633189648032</v>
          </cell>
          <cell r="W155">
            <v>8.6205945853440991</v>
          </cell>
          <cell r="X155">
            <v>8.7930064770509819</v>
          </cell>
          <cell r="Y155">
            <v>8.9688666065920017</v>
          </cell>
        </row>
        <row r="156">
          <cell r="J156">
            <v>8.0127000000000006</v>
          </cell>
          <cell r="K156">
            <v>8.4547800000000013</v>
          </cell>
          <cell r="L156">
            <v>9.1029798000000017</v>
          </cell>
          <cell r="M156">
            <v>7.3302942600000014</v>
          </cell>
          <cell r="N156">
            <v>7.4769001452000019</v>
          </cell>
          <cell r="O156">
            <v>7.6264381481040022</v>
          </cell>
          <cell r="P156">
            <v>7.7789669110660826</v>
          </cell>
          <cell r="Q156">
            <v>7.9345462492874033</v>
          </cell>
          <cell r="R156">
            <v>8.0932371742731526</v>
          </cell>
          <cell r="S156">
            <v>8.2551019177586156</v>
          </cell>
          <cell r="T156">
            <v>8.420203956113788</v>
          </cell>
          <cell r="U156">
            <v>8.5886080352360636</v>
          </cell>
          <cell r="V156">
            <v>8.760380195940785</v>
          </cell>
          <cell r="W156">
            <v>8.9355877998596007</v>
          </cell>
          <cell r="X156">
            <v>9.1142995558567925</v>
          </cell>
          <cell r="Y156">
            <v>9.2965855469739296</v>
          </cell>
        </row>
        <row r="158">
          <cell r="J158">
            <v>10.8378</v>
          </cell>
          <cell r="K158">
            <v>11.665229999999999</v>
          </cell>
          <cell r="L158">
            <v>12.410411399999999</v>
          </cell>
          <cell r="M158">
            <v>10.402915903199998</v>
          </cell>
          <cell r="N158">
            <v>10.610974221264</v>
          </cell>
          <cell r="O158">
            <v>10.823193705689279</v>
          </cell>
          <cell r="P158">
            <v>11.039657579803066</v>
          </cell>
          <cell r="Q158">
            <v>11.260450731399127</v>
          </cell>
          <cell r="R158">
            <v>11.48565974602711</v>
          </cell>
          <cell r="S158">
            <v>11.715372940947653</v>
          </cell>
          <cell r="T158">
            <v>11.949680399766606</v>
          </cell>
          <cell r="U158">
            <v>12.188674007761938</v>
          </cell>
          <cell r="V158">
            <v>12.432447487917177</v>
          </cell>
          <cell r="W158">
            <v>12.681096437675519</v>
          </cell>
          <cell r="X158">
            <v>12.934718366429031</v>
          </cell>
          <cell r="Y158">
            <v>13.193412733757611</v>
          </cell>
        </row>
        <row r="159">
          <cell r="J159">
            <v>8.1327999999999996</v>
          </cell>
          <cell r="K159">
            <v>9.0167999999999999</v>
          </cell>
          <cell r="L159">
            <v>9.6569927999999994</v>
          </cell>
          <cell r="M159">
            <v>7.9739169119999991</v>
          </cell>
          <cell r="N159">
            <v>8.1333952502399995</v>
          </cell>
          <cell r="O159">
            <v>8.2960631552447985</v>
          </cell>
          <cell r="P159">
            <v>8.4619844183496955</v>
          </cell>
          <cell r="Q159">
            <v>8.6312241067166902</v>
          </cell>
          <cell r="R159">
            <v>8.8038485888510234</v>
          </cell>
          <cell r="S159">
            <v>8.979925560628045</v>
          </cell>
          <cell r="T159">
            <v>9.1595240718406057</v>
          </cell>
          <cell r="U159">
            <v>9.3427145532774176</v>
          </cell>
          <cell r="V159">
            <v>9.5295688443429665</v>
          </cell>
          <cell r="W159">
            <v>9.7201602212298255</v>
          </cell>
          <cell r="X159">
            <v>9.9145634256544213</v>
          </cell>
          <cell r="Y159">
            <v>10.112854694167511</v>
          </cell>
        </row>
        <row r="161">
          <cell r="J161">
            <v>0.12</v>
          </cell>
          <cell r="K161">
            <v>0.12239999999999999</v>
          </cell>
          <cell r="L161">
            <v>0.124848</v>
          </cell>
          <cell r="M161">
            <v>0.12734495999999998</v>
          </cell>
          <cell r="N161">
            <v>0.12989185919999999</v>
          </cell>
          <cell r="O161">
            <v>0.13248969638399999</v>
          </cell>
          <cell r="P161">
            <v>0.13513949031168002</v>
          </cell>
          <cell r="Q161">
            <v>0.13784228011791361</v>
          </cell>
          <cell r="R161">
            <v>0.14059912572027189</v>
          </cell>
          <cell r="S161">
            <v>0.14341110823467731</v>
          </cell>
          <cell r="T161">
            <v>0.14627933039937088</v>
          </cell>
          <cell r="U161">
            <v>0.1492049170073583</v>
          </cell>
          <cell r="V161">
            <v>0.15218901534750545</v>
          </cell>
          <cell r="W161">
            <v>0.15523279565445555</v>
          </cell>
          <cell r="X161">
            <v>0.15833745156754467</v>
          </cell>
          <cell r="Y161">
            <v>0.16150420059889559</v>
          </cell>
        </row>
      </sheetData>
      <sheetData sheetId="15">
        <row r="6">
          <cell r="B6">
            <v>1500</v>
          </cell>
          <cell r="C6">
            <v>1500</v>
          </cell>
          <cell r="D6">
            <v>1500</v>
          </cell>
          <cell r="E6">
            <v>2000</v>
          </cell>
          <cell r="F6" t="e">
            <v>#N/A</v>
          </cell>
          <cell r="G6" t="e">
            <v>#N/A</v>
          </cell>
          <cell r="H6" t="e">
            <v>#N/A</v>
          </cell>
          <cell r="I6">
            <v>4000</v>
          </cell>
          <cell r="J6">
            <v>4000</v>
          </cell>
          <cell r="K6">
            <v>4000</v>
          </cell>
          <cell r="L6">
            <v>4000</v>
          </cell>
          <cell r="M6">
            <v>4000</v>
          </cell>
          <cell r="N6">
            <v>4000</v>
          </cell>
          <cell r="O6">
            <v>4000</v>
          </cell>
          <cell r="P6">
            <v>4000</v>
          </cell>
          <cell r="Q6">
            <v>4000</v>
          </cell>
          <cell r="R6">
            <v>4000</v>
          </cell>
          <cell r="S6">
            <v>4000</v>
          </cell>
          <cell r="T6">
            <v>4000</v>
          </cell>
          <cell r="U6">
            <v>4000</v>
          </cell>
          <cell r="V6">
            <v>4000</v>
          </cell>
          <cell r="W6">
            <v>4000</v>
          </cell>
          <cell r="X6">
            <v>4000</v>
          </cell>
          <cell r="Y6">
            <v>4000</v>
          </cell>
          <cell r="AA6" t="str">
            <v>СЦЕНАРИЙ</v>
          </cell>
        </row>
        <row r="7">
          <cell r="B7">
            <v>2000</v>
          </cell>
          <cell r="C7">
            <v>1750</v>
          </cell>
          <cell r="D7">
            <v>1500</v>
          </cell>
          <cell r="E7">
            <v>1500</v>
          </cell>
          <cell r="F7" t="e">
            <v>#N/A</v>
          </cell>
          <cell r="G7" t="e">
            <v>#N/A</v>
          </cell>
          <cell r="H7" t="e">
            <v>#N/A</v>
          </cell>
          <cell r="I7">
            <v>1000</v>
          </cell>
          <cell r="J7">
            <v>1000</v>
          </cell>
          <cell r="K7">
            <v>1000</v>
          </cell>
          <cell r="L7">
            <v>1000</v>
          </cell>
          <cell r="M7">
            <v>1000</v>
          </cell>
          <cell r="N7">
            <v>1000</v>
          </cell>
          <cell r="O7">
            <v>1000</v>
          </cell>
          <cell r="P7">
            <v>1000</v>
          </cell>
          <cell r="Q7">
            <v>1000</v>
          </cell>
          <cell r="R7">
            <v>1000</v>
          </cell>
          <cell r="S7">
            <v>1000</v>
          </cell>
          <cell r="T7">
            <v>1000</v>
          </cell>
          <cell r="U7">
            <v>1000</v>
          </cell>
          <cell r="V7">
            <v>1000</v>
          </cell>
          <cell r="W7">
            <v>1000</v>
          </cell>
          <cell r="X7">
            <v>1000</v>
          </cell>
          <cell r="Y7">
            <v>1000</v>
          </cell>
          <cell r="AA7" t="str">
            <v>СЦЕНАРИЙ</v>
          </cell>
        </row>
        <row r="8">
          <cell r="B8">
            <v>1500</v>
          </cell>
          <cell r="C8">
            <v>3000</v>
          </cell>
          <cell r="D8">
            <v>1600</v>
          </cell>
          <cell r="E8">
            <v>2100</v>
          </cell>
          <cell r="F8" t="e">
            <v>#N/A</v>
          </cell>
          <cell r="G8" t="e">
            <v>#N/A</v>
          </cell>
          <cell r="H8" t="e">
            <v>#N/A</v>
          </cell>
          <cell r="I8">
            <v>100</v>
          </cell>
          <cell r="J8">
            <v>200</v>
          </cell>
          <cell r="K8">
            <v>200</v>
          </cell>
          <cell r="L8">
            <v>200</v>
          </cell>
          <cell r="M8">
            <v>200</v>
          </cell>
          <cell r="N8">
            <v>1500</v>
          </cell>
          <cell r="O8">
            <v>1500</v>
          </cell>
          <cell r="P8">
            <v>1500</v>
          </cell>
          <cell r="Q8">
            <v>3000</v>
          </cell>
          <cell r="R8">
            <v>3000</v>
          </cell>
          <cell r="S8">
            <v>3000</v>
          </cell>
          <cell r="T8">
            <v>3000</v>
          </cell>
          <cell r="U8">
            <v>3000</v>
          </cell>
          <cell r="V8">
            <v>3000</v>
          </cell>
          <cell r="W8">
            <v>3000</v>
          </cell>
          <cell r="X8">
            <v>3000</v>
          </cell>
          <cell r="Y8">
            <v>3000</v>
          </cell>
          <cell r="AA8" t="str">
            <v>СЦЕНАРИЙ</v>
          </cell>
        </row>
        <row r="9">
          <cell r="B9">
            <v>0</v>
          </cell>
          <cell r="C9">
            <v>0</v>
          </cell>
          <cell r="D9">
            <v>0</v>
          </cell>
          <cell r="E9">
            <v>0</v>
          </cell>
          <cell r="F9" t="e">
            <v>#N/A</v>
          </cell>
          <cell r="G9" t="e">
            <v>#N/A</v>
          </cell>
          <cell r="H9" t="e">
            <v>#N/A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AA9" t="str">
            <v>СЦЕНАРИЙ</v>
          </cell>
        </row>
        <row r="10">
          <cell r="I10">
            <v>200</v>
          </cell>
          <cell r="J10">
            <v>200</v>
          </cell>
          <cell r="K10">
            <v>200</v>
          </cell>
          <cell r="L10">
            <v>200</v>
          </cell>
          <cell r="M10">
            <v>200</v>
          </cell>
          <cell r="N10">
            <v>200</v>
          </cell>
          <cell r="O10">
            <v>200</v>
          </cell>
          <cell r="P10">
            <v>200</v>
          </cell>
          <cell r="Q10">
            <v>200</v>
          </cell>
          <cell r="R10">
            <v>200</v>
          </cell>
          <cell r="S10">
            <v>200</v>
          </cell>
          <cell r="T10">
            <v>200</v>
          </cell>
          <cell r="U10">
            <v>200</v>
          </cell>
          <cell r="V10">
            <v>200</v>
          </cell>
          <cell r="W10">
            <v>200</v>
          </cell>
          <cell r="X10">
            <v>200</v>
          </cell>
          <cell r="Y10">
            <v>200</v>
          </cell>
          <cell r="AA10" t="str">
            <v>СЦЕНАРИЙ</v>
          </cell>
        </row>
        <row r="11">
          <cell r="B11">
            <v>750</v>
          </cell>
          <cell r="C11">
            <v>2000</v>
          </cell>
          <cell r="D11">
            <v>1600</v>
          </cell>
          <cell r="E11">
            <v>600</v>
          </cell>
          <cell r="F11" t="e">
            <v>#N/A</v>
          </cell>
          <cell r="G11" t="e">
            <v>#N/A</v>
          </cell>
          <cell r="H11" t="e">
            <v>#N/A</v>
          </cell>
          <cell r="I11">
            <v>600</v>
          </cell>
          <cell r="J11">
            <v>600</v>
          </cell>
          <cell r="K11">
            <v>600</v>
          </cell>
          <cell r="L11">
            <v>600</v>
          </cell>
          <cell r="M11">
            <v>600</v>
          </cell>
          <cell r="N11">
            <v>600</v>
          </cell>
          <cell r="O11">
            <v>600</v>
          </cell>
          <cell r="P11">
            <v>600</v>
          </cell>
          <cell r="Q11">
            <v>600</v>
          </cell>
          <cell r="R11">
            <v>600</v>
          </cell>
          <cell r="S11">
            <v>600</v>
          </cell>
          <cell r="T11">
            <v>600</v>
          </cell>
          <cell r="U11">
            <v>600</v>
          </cell>
          <cell r="V11">
            <v>600</v>
          </cell>
          <cell r="W11">
            <v>600</v>
          </cell>
          <cell r="X11">
            <v>600</v>
          </cell>
          <cell r="Y11">
            <v>600</v>
          </cell>
          <cell r="AA11" t="str">
            <v>СЦЕНАРИЙ</v>
          </cell>
        </row>
        <row r="12">
          <cell r="B12">
            <v>2000</v>
          </cell>
          <cell r="C12">
            <v>3000</v>
          </cell>
          <cell r="D12">
            <v>3000</v>
          </cell>
          <cell r="E12">
            <v>1800</v>
          </cell>
          <cell r="F12" t="e">
            <v>#N/A</v>
          </cell>
          <cell r="G12" t="e">
            <v>#N/A</v>
          </cell>
          <cell r="H12" t="e">
            <v>#N/A</v>
          </cell>
          <cell r="I12">
            <v>2000</v>
          </cell>
          <cell r="J12">
            <v>1500</v>
          </cell>
          <cell r="K12">
            <v>1500</v>
          </cell>
          <cell r="L12">
            <v>1500</v>
          </cell>
          <cell r="M12">
            <v>1000</v>
          </cell>
          <cell r="N12">
            <v>1000</v>
          </cell>
          <cell r="O12">
            <v>1000</v>
          </cell>
          <cell r="P12">
            <v>1000</v>
          </cell>
          <cell r="Q12">
            <v>1500</v>
          </cell>
          <cell r="R12">
            <v>1500</v>
          </cell>
          <cell r="S12">
            <v>1500</v>
          </cell>
          <cell r="T12">
            <v>1500</v>
          </cell>
          <cell r="U12">
            <v>1500</v>
          </cell>
          <cell r="V12">
            <v>1500</v>
          </cell>
          <cell r="W12">
            <v>1500</v>
          </cell>
          <cell r="X12">
            <v>1500</v>
          </cell>
          <cell r="Y12">
            <v>1500</v>
          </cell>
          <cell r="AA12" t="str">
            <v>СЦЕНАРИЙ</v>
          </cell>
        </row>
        <row r="13">
          <cell r="B13">
            <v>500</v>
          </cell>
          <cell r="C13">
            <v>900</v>
          </cell>
          <cell r="D13">
            <v>900</v>
          </cell>
          <cell r="E13">
            <v>1100</v>
          </cell>
          <cell r="F13" t="e">
            <v>#N/A</v>
          </cell>
          <cell r="G13" t="e">
            <v>#N/A</v>
          </cell>
          <cell r="H13" t="e">
            <v>#N/A</v>
          </cell>
          <cell r="I13">
            <v>1400</v>
          </cell>
          <cell r="J13">
            <v>1400</v>
          </cell>
          <cell r="K13">
            <v>1400</v>
          </cell>
          <cell r="L13">
            <v>1400</v>
          </cell>
          <cell r="M13">
            <v>1400</v>
          </cell>
          <cell r="N13">
            <v>1400</v>
          </cell>
          <cell r="O13">
            <v>1400</v>
          </cell>
          <cell r="P13">
            <v>1400</v>
          </cell>
          <cell r="Q13">
            <v>1400</v>
          </cell>
          <cell r="R13">
            <v>1400</v>
          </cell>
          <cell r="S13">
            <v>1400</v>
          </cell>
          <cell r="T13">
            <v>1400</v>
          </cell>
          <cell r="U13">
            <v>1400</v>
          </cell>
          <cell r="V13">
            <v>1400</v>
          </cell>
          <cell r="W13">
            <v>1400</v>
          </cell>
          <cell r="X13">
            <v>1400</v>
          </cell>
          <cell r="Y13">
            <v>1400</v>
          </cell>
          <cell r="AA13" t="str">
            <v>СЦЕНАРИЙ</v>
          </cell>
        </row>
        <row r="14">
          <cell r="B14">
            <v>700</v>
          </cell>
          <cell r="C14">
            <v>700</v>
          </cell>
          <cell r="D14">
            <v>700</v>
          </cell>
          <cell r="E14">
            <v>700</v>
          </cell>
          <cell r="F14" t="e">
            <v>#N/A</v>
          </cell>
        </row>
        <row r="15">
          <cell r="B15">
            <v>0</v>
          </cell>
          <cell r="C15">
            <v>500</v>
          </cell>
          <cell r="D15">
            <v>0</v>
          </cell>
          <cell r="E15">
            <v>100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100</v>
          </cell>
          <cell r="J15">
            <v>100</v>
          </cell>
          <cell r="K15">
            <v>100</v>
          </cell>
          <cell r="L15">
            <v>100</v>
          </cell>
          <cell r="M15">
            <v>100</v>
          </cell>
          <cell r="N15">
            <v>100</v>
          </cell>
          <cell r="O15">
            <v>100</v>
          </cell>
          <cell r="P15">
            <v>100</v>
          </cell>
          <cell r="Q15">
            <v>100</v>
          </cell>
          <cell r="R15">
            <v>100</v>
          </cell>
          <cell r="S15">
            <v>100</v>
          </cell>
          <cell r="T15">
            <v>100</v>
          </cell>
          <cell r="U15">
            <v>100</v>
          </cell>
          <cell r="V15">
            <v>100</v>
          </cell>
          <cell r="W15">
            <v>100</v>
          </cell>
          <cell r="X15">
            <v>100</v>
          </cell>
          <cell r="Y15">
            <v>100</v>
          </cell>
          <cell r="AA15" t="str">
            <v>СЦЕНАРИЙ</v>
          </cell>
        </row>
        <row r="17">
          <cell r="B17">
            <v>1500</v>
          </cell>
          <cell r="C17">
            <v>1500</v>
          </cell>
          <cell r="D17">
            <v>1500</v>
          </cell>
          <cell r="E17">
            <v>2000</v>
          </cell>
          <cell r="F17" t="e">
            <v>#N/A</v>
          </cell>
          <cell r="G17" t="e">
            <v>#N/A</v>
          </cell>
          <cell r="H17" t="e">
            <v>#N/A</v>
          </cell>
          <cell r="I17">
            <v>4500</v>
          </cell>
          <cell r="J17">
            <v>4500</v>
          </cell>
          <cell r="K17">
            <v>4500</v>
          </cell>
          <cell r="L17">
            <v>4500</v>
          </cell>
          <cell r="M17">
            <v>4500</v>
          </cell>
          <cell r="N17">
            <v>4500</v>
          </cell>
          <cell r="O17">
            <v>4500</v>
          </cell>
          <cell r="P17">
            <v>4500</v>
          </cell>
          <cell r="Q17">
            <v>4500</v>
          </cell>
          <cell r="R17">
            <v>4500</v>
          </cell>
          <cell r="S17">
            <v>4500</v>
          </cell>
          <cell r="T17">
            <v>4500</v>
          </cell>
          <cell r="U17">
            <v>4500</v>
          </cell>
          <cell r="V17">
            <v>4500</v>
          </cell>
          <cell r="W17">
            <v>4500</v>
          </cell>
          <cell r="X17">
            <v>4500</v>
          </cell>
          <cell r="Y17">
            <v>4500</v>
          </cell>
          <cell r="AA17" t="str">
            <v>СЦЕНАРИЙ</v>
          </cell>
        </row>
        <row r="18">
          <cell r="B18">
            <v>2000</v>
          </cell>
          <cell r="C18">
            <v>2000</v>
          </cell>
          <cell r="D18">
            <v>1500</v>
          </cell>
          <cell r="E18">
            <v>1500</v>
          </cell>
          <cell r="F18" t="e">
            <v>#N/A</v>
          </cell>
          <cell r="G18" t="e">
            <v>#N/A</v>
          </cell>
          <cell r="H18" t="e">
            <v>#N/A</v>
          </cell>
          <cell r="I18">
            <v>700</v>
          </cell>
          <cell r="J18">
            <v>700</v>
          </cell>
          <cell r="K18">
            <v>700</v>
          </cell>
          <cell r="L18">
            <v>1000</v>
          </cell>
          <cell r="M18">
            <v>1000</v>
          </cell>
          <cell r="N18">
            <v>1000</v>
          </cell>
          <cell r="O18">
            <v>1000</v>
          </cell>
          <cell r="P18">
            <v>1000</v>
          </cell>
          <cell r="Q18">
            <v>1000</v>
          </cell>
          <cell r="R18">
            <v>1000</v>
          </cell>
          <cell r="S18">
            <v>1000</v>
          </cell>
          <cell r="T18">
            <v>1000</v>
          </cell>
          <cell r="U18">
            <v>1000</v>
          </cell>
          <cell r="V18">
            <v>1000</v>
          </cell>
          <cell r="W18">
            <v>1000</v>
          </cell>
          <cell r="X18">
            <v>1000</v>
          </cell>
          <cell r="Y18">
            <v>1000</v>
          </cell>
          <cell r="AA18" t="str">
            <v>СЦЕНАРИЙ</v>
          </cell>
        </row>
        <row r="19">
          <cell r="B19">
            <v>2250</v>
          </cell>
          <cell r="C19">
            <v>4200</v>
          </cell>
          <cell r="D19">
            <v>4300</v>
          </cell>
          <cell r="E19">
            <v>3500</v>
          </cell>
          <cell r="F19" t="e">
            <v>#N/A</v>
          </cell>
          <cell r="G19" t="e">
            <v>#N/A</v>
          </cell>
          <cell r="H19" t="e">
            <v>#N/A</v>
          </cell>
          <cell r="I19">
            <v>2000</v>
          </cell>
          <cell r="J19">
            <v>2200</v>
          </cell>
          <cell r="K19">
            <v>2200</v>
          </cell>
          <cell r="L19">
            <v>2200</v>
          </cell>
          <cell r="M19">
            <v>2200</v>
          </cell>
          <cell r="N19">
            <v>3500</v>
          </cell>
          <cell r="O19">
            <v>3500</v>
          </cell>
          <cell r="P19">
            <v>3500</v>
          </cell>
          <cell r="Q19">
            <v>5000</v>
          </cell>
          <cell r="R19">
            <v>5000</v>
          </cell>
          <cell r="S19">
            <v>5000</v>
          </cell>
          <cell r="T19">
            <v>5000</v>
          </cell>
          <cell r="U19">
            <v>5000</v>
          </cell>
          <cell r="V19">
            <v>5000</v>
          </cell>
          <cell r="W19">
            <v>5000</v>
          </cell>
          <cell r="X19">
            <v>5000</v>
          </cell>
          <cell r="Y19">
            <v>5000</v>
          </cell>
          <cell r="AA19" t="str">
            <v>СЦЕНАРИЙ</v>
          </cell>
        </row>
        <row r="20"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 t="e">
            <v>#N/A</v>
          </cell>
          <cell r="G20" t="e">
            <v>#N/A</v>
          </cell>
          <cell r="H20" t="e">
            <v>#N/A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 t="str">
            <v>СЦЕНАРИЙ</v>
          </cell>
        </row>
        <row r="21">
          <cell r="B21">
            <v>750</v>
          </cell>
          <cell r="C21">
            <v>2300</v>
          </cell>
          <cell r="D21">
            <v>2000</v>
          </cell>
          <cell r="E21">
            <v>0</v>
          </cell>
          <cell r="F21" t="e">
            <v>#N/A</v>
          </cell>
          <cell r="G21" t="e">
            <v>#N/A</v>
          </cell>
          <cell r="H21" t="e">
            <v>#N/A</v>
          </cell>
          <cell r="I21">
            <v>0</v>
          </cell>
          <cell r="J21">
            <v>0</v>
          </cell>
          <cell r="K21">
            <v>500</v>
          </cell>
          <cell r="L21">
            <v>500</v>
          </cell>
          <cell r="M21">
            <v>500</v>
          </cell>
          <cell r="N21">
            <v>500</v>
          </cell>
          <cell r="O21">
            <v>500</v>
          </cell>
          <cell r="P21">
            <v>500</v>
          </cell>
          <cell r="Q21">
            <v>500</v>
          </cell>
          <cell r="R21">
            <v>500</v>
          </cell>
          <cell r="S21">
            <v>500</v>
          </cell>
          <cell r="T21">
            <v>500</v>
          </cell>
          <cell r="U21">
            <v>500</v>
          </cell>
          <cell r="V21">
            <v>500</v>
          </cell>
          <cell r="W21">
            <v>500</v>
          </cell>
          <cell r="X21">
            <v>500</v>
          </cell>
          <cell r="Y21">
            <v>500</v>
          </cell>
          <cell r="AA21" t="str">
            <v>СЦЕНАРИЙ</v>
          </cell>
        </row>
        <row r="22">
          <cell r="B22">
            <v>2000</v>
          </cell>
          <cell r="C22">
            <v>3000</v>
          </cell>
          <cell r="D22">
            <v>3000</v>
          </cell>
          <cell r="E22">
            <v>3000</v>
          </cell>
          <cell r="F22" t="e">
            <v>#N/A</v>
          </cell>
          <cell r="G22" t="e">
            <v>#N/A</v>
          </cell>
          <cell r="H22" t="e">
            <v>#N/A</v>
          </cell>
          <cell r="I22">
            <v>5000</v>
          </cell>
          <cell r="J22">
            <v>4000</v>
          </cell>
          <cell r="K22">
            <v>4000</v>
          </cell>
          <cell r="L22">
            <v>4000</v>
          </cell>
          <cell r="M22">
            <v>3500</v>
          </cell>
          <cell r="N22">
            <v>3500</v>
          </cell>
          <cell r="O22">
            <v>3500</v>
          </cell>
          <cell r="P22">
            <v>3500</v>
          </cell>
          <cell r="Q22">
            <v>4000</v>
          </cell>
          <cell r="R22">
            <v>4000</v>
          </cell>
          <cell r="S22">
            <v>4000</v>
          </cell>
          <cell r="T22">
            <v>4000</v>
          </cell>
          <cell r="U22">
            <v>4000</v>
          </cell>
          <cell r="V22">
            <v>4000</v>
          </cell>
          <cell r="W22">
            <v>4000</v>
          </cell>
          <cell r="X22">
            <v>4000</v>
          </cell>
          <cell r="Y22">
            <v>4000</v>
          </cell>
          <cell r="AA22" t="str">
            <v>СЦЕНАРИЙ</v>
          </cell>
        </row>
        <row r="23">
          <cell r="C23">
            <v>4800</v>
          </cell>
          <cell r="D23">
            <v>3500</v>
          </cell>
          <cell r="E23">
            <v>2000</v>
          </cell>
          <cell r="F23" t="e">
            <v>#N/A</v>
          </cell>
          <cell r="G23" t="e">
            <v>#N/A</v>
          </cell>
          <cell r="H23" t="e">
            <v>#N/A</v>
          </cell>
          <cell r="I23">
            <v>4000</v>
          </cell>
          <cell r="J23">
            <v>2100</v>
          </cell>
          <cell r="K23">
            <v>2100</v>
          </cell>
          <cell r="L23">
            <v>2100</v>
          </cell>
          <cell r="M23">
            <v>2100</v>
          </cell>
          <cell r="N23">
            <v>2100</v>
          </cell>
          <cell r="O23">
            <v>2100</v>
          </cell>
          <cell r="P23">
            <v>2100</v>
          </cell>
          <cell r="Q23">
            <v>2100</v>
          </cell>
          <cell r="R23">
            <v>2100</v>
          </cell>
          <cell r="S23">
            <v>2100</v>
          </cell>
          <cell r="T23">
            <v>2100</v>
          </cell>
          <cell r="U23">
            <v>2100</v>
          </cell>
          <cell r="V23">
            <v>2100</v>
          </cell>
          <cell r="W23">
            <v>2100</v>
          </cell>
          <cell r="X23">
            <v>2100</v>
          </cell>
          <cell r="Y23">
            <v>2100</v>
          </cell>
          <cell r="AA23" t="str">
            <v>СЦЕНАРИЙ</v>
          </cell>
        </row>
        <row r="25">
          <cell r="B25">
            <v>500</v>
          </cell>
          <cell r="C25">
            <v>1700</v>
          </cell>
          <cell r="D25">
            <v>500</v>
          </cell>
          <cell r="E25">
            <v>500</v>
          </cell>
          <cell r="F25" t="e">
            <v>#N/A</v>
          </cell>
          <cell r="G25" t="e">
            <v>#N/A</v>
          </cell>
          <cell r="H25" t="e">
            <v>#N/A</v>
          </cell>
          <cell r="I25">
            <v>900</v>
          </cell>
          <cell r="J25">
            <v>900</v>
          </cell>
          <cell r="K25">
            <v>900</v>
          </cell>
          <cell r="L25">
            <v>900</v>
          </cell>
          <cell r="M25">
            <v>900</v>
          </cell>
          <cell r="N25">
            <v>900</v>
          </cell>
          <cell r="O25">
            <v>900</v>
          </cell>
          <cell r="P25">
            <v>900</v>
          </cell>
          <cell r="Q25">
            <v>900</v>
          </cell>
          <cell r="R25">
            <v>900</v>
          </cell>
          <cell r="S25">
            <v>900</v>
          </cell>
          <cell r="T25">
            <v>900</v>
          </cell>
          <cell r="U25">
            <v>900</v>
          </cell>
          <cell r="V25">
            <v>900</v>
          </cell>
          <cell r="W25">
            <v>900</v>
          </cell>
          <cell r="X25">
            <v>900</v>
          </cell>
          <cell r="Y25">
            <v>900</v>
          </cell>
          <cell r="AA25" t="str">
            <v>СЦЕНАРИЙ</v>
          </cell>
        </row>
        <row r="27">
          <cell r="B27">
            <v>1500</v>
          </cell>
          <cell r="C27">
            <v>1500</v>
          </cell>
          <cell r="D27">
            <v>1500</v>
          </cell>
          <cell r="E27">
            <v>2000</v>
          </cell>
          <cell r="F27" t="e">
            <v>#N/A</v>
          </cell>
          <cell r="G27" t="e">
            <v>#N/A</v>
          </cell>
          <cell r="H27" t="e">
            <v>#N/A</v>
          </cell>
          <cell r="I27">
            <v>4000</v>
          </cell>
          <cell r="J27">
            <v>4000</v>
          </cell>
          <cell r="K27">
            <v>3500</v>
          </cell>
          <cell r="L27">
            <v>2500</v>
          </cell>
          <cell r="M27">
            <v>2500</v>
          </cell>
          <cell r="N27">
            <v>2500</v>
          </cell>
          <cell r="O27">
            <v>2500</v>
          </cell>
          <cell r="P27">
            <v>2500</v>
          </cell>
          <cell r="Q27">
            <v>2500</v>
          </cell>
          <cell r="R27">
            <v>2500</v>
          </cell>
          <cell r="S27">
            <v>2500</v>
          </cell>
          <cell r="T27">
            <v>2500</v>
          </cell>
          <cell r="U27">
            <v>2500</v>
          </cell>
          <cell r="V27">
            <v>2500</v>
          </cell>
          <cell r="W27">
            <v>2500</v>
          </cell>
          <cell r="X27">
            <v>2500</v>
          </cell>
          <cell r="Y27">
            <v>2500</v>
          </cell>
          <cell r="AA27" t="str">
            <v>СЦЕНАРИЙ</v>
          </cell>
        </row>
        <row r="28">
          <cell r="B28">
            <v>2000</v>
          </cell>
          <cell r="C28">
            <v>1750</v>
          </cell>
          <cell r="D28">
            <v>1500</v>
          </cell>
          <cell r="E28">
            <v>1500</v>
          </cell>
          <cell r="F28" t="e">
            <v>#N/A</v>
          </cell>
          <cell r="G28" t="e">
            <v>#N/A</v>
          </cell>
          <cell r="H28" t="e">
            <v>#N/A</v>
          </cell>
          <cell r="I28">
            <v>700</v>
          </cell>
          <cell r="J28">
            <v>700</v>
          </cell>
          <cell r="K28">
            <v>700</v>
          </cell>
          <cell r="L28">
            <v>1000</v>
          </cell>
          <cell r="M28">
            <v>1000</v>
          </cell>
          <cell r="N28">
            <v>1000</v>
          </cell>
          <cell r="O28">
            <v>1000</v>
          </cell>
          <cell r="P28">
            <v>1000</v>
          </cell>
          <cell r="Q28">
            <v>1000</v>
          </cell>
          <cell r="R28">
            <v>1000</v>
          </cell>
          <cell r="S28">
            <v>1000</v>
          </cell>
          <cell r="T28">
            <v>1000</v>
          </cell>
          <cell r="U28">
            <v>1000</v>
          </cell>
          <cell r="V28">
            <v>1000</v>
          </cell>
          <cell r="W28">
            <v>1000</v>
          </cell>
          <cell r="X28">
            <v>1000</v>
          </cell>
          <cell r="Y28">
            <v>1000</v>
          </cell>
          <cell r="AA28" t="str">
            <v>СЦЕНАРИЙ</v>
          </cell>
        </row>
        <row r="29">
          <cell r="B29">
            <v>1500</v>
          </cell>
          <cell r="C29">
            <v>2700</v>
          </cell>
          <cell r="D29">
            <v>1600</v>
          </cell>
          <cell r="E29">
            <v>1900</v>
          </cell>
          <cell r="F29" t="e">
            <v>#N/A</v>
          </cell>
          <cell r="G29" t="e">
            <v>#N/A</v>
          </cell>
          <cell r="H29" t="e">
            <v>#N/A</v>
          </cell>
          <cell r="I29">
            <v>-200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1300</v>
          </cell>
          <cell r="O29">
            <v>1300</v>
          </cell>
          <cell r="P29">
            <v>1300</v>
          </cell>
          <cell r="Q29">
            <v>2800</v>
          </cell>
          <cell r="R29">
            <v>2800</v>
          </cell>
          <cell r="S29">
            <v>2800</v>
          </cell>
          <cell r="T29">
            <v>2800</v>
          </cell>
          <cell r="U29">
            <v>2800</v>
          </cell>
          <cell r="V29">
            <v>2800</v>
          </cell>
          <cell r="W29">
            <v>2800</v>
          </cell>
          <cell r="X29">
            <v>2800</v>
          </cell>
          <cell r="Y29">
            <v>2800</v>
          </cell>
          <cell r="AA29" t="str">
            <v>СЦЕНАРИЙ</v>
          </cell>
        </row>
        <row r="30">
          <cell r="I30">
            <v>-200</v>
          </cell>
          <cell r="J30">
            <v>-200</v>
          </cell>
          <cell r="K30">
            <v>-200</v>
          </cell>
          <cell r="L30">
            <v>-200</v>
          </cell>
          <cell r="M30">
            <v>-200</v>
          </cell>
          <cell r="N30">
            <v>-200</v>
          </cell>
          <cell r="O30">
            <v>-200</v>
          </cell>
          <cell r="P30">
            <v>-200</v>
          </cell>
          <cell r="Q30">
            <v>-200</v>
          </cell>
          <cell r="R30">
            <v>-200</v>
          </cell>
          <cell r="S30">
            <v>-200</v>
          </cell>
          <cell r="T30">
            <v>-200</v>
          </cell>
          <cell r="U30">
            <v>-200</v>
          </cell>
          <cell r="V30">
            <v>-200</v>
          </cell>
          <cell r="W30">
            <v>-200</v>
          </cell>
          <cell r="X30">
            <v>-200</v>
          </cell>
          <cell r="Y30">
            <v>-200</v>
          </cell>
          <cell r="AA30" t="str">
            <v>расчет А.Васильева</v>
          </cell>
        </row>
        <row r="31"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 t="e">
            <v>#N/A</v>
          </cell>
          <cell r="G31" t="e">
            <v>#N/A</v>
          </cell>
          <cell r="H31" t="e">
            <v>#N/A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 t="str">
            <v>СЦЕНАРИЙ</v>
          </cell>
        </row>
        <row r="32">
          <cell r="E32">
            <v>100</v>
          </cell>
          <cell r="F32" t="e">
            <v>#N/A</v>
          </cell>
          <cell r="G32" t="e">
            <v>#N/A</v>
          </cell>
          <cell r="H32" t="e">
            <v>#N/A</v>
          </cell>
          <cell r="I32">
            <v>0</v>
          </cell>
          <cell r="J32">
            <v>0</v>
          </cell>
          <cell r="K32">
            <v>100</v>
          </cell>
          <cell r="L32">
            <v>100</v>
          </cell>
          <cell r="M32">
            <v>100</v>
          </cell>
          <cell r="N32">
            <v>100</v>
          </cell>
          <cell r="O32">
            <v>100</v>
          </cell>
          <cell r="P32">
            <v>100</v>
          </cell>
          <cell r="Q32">
            <v>100</v>
          </cell>
          <cell r="R32">
            <v>100</v>
          </cell>
          <cell r="S32">
            <v>100</v>
          </cell>
          <cell r="T32">
            <v>100</v>
          </cell>
          <cell r="U32">
            <v>100</v>
          </cell>
          <cell r="V32">
            <v>100</v>
          </cell>
          <cell r="W32">
            <v>100</v>
          </cell>
          <cell r="X32">
            <v>100</v>
          </cell>
          <cell r="Y32">
            <v>100</v>
          </cell>
          <cell r="AA32" t="str">
            <v>СЦЕНАРИЙ</v>
          </cell>
        </row>
        <row r="33">
          <cell r="B33">
            <v>2000</v>
          </cell>
          <cell r="C33">
            <v>3000</v>
          </cell>
          <cell r="D33">
            <v>3000</v>
          </cell>
          <cell r="E33">
            <v>2400</v>
          </cell>
          <cell r="F33" t="e">
            <v>#N/A</v>
          </cell>
          <cell r="G33" t="e">
            <v>#N/A</v>
          </cell>
          <cell r="H33" t="e">
            <v>#N/A</v>
          </cell>
          <cell r="I33">
            <v>4000</v>
          </cell>
          <cell r="J33">
            <v>2500</v>
          </cell>
          <cell r="K33">
            <v>2500</v>
          </cell>
          <cell r="L33">
            <v>2500</v>
          </cell>
          <cell r="M33">
            <v>2000</v>
          </cell>
          <cell r="N33">
            <v>2000</v>
          </cell>
          <cell r="O33">
            <v>2000</v>
          </cell>
          <cell r="P33">
            <v>2000</v>
          </cell>
          <cell r="Q33">
            <v>2500</v>
          </cell>
          <cell r="R33">
            <v>2500</v>
          </cell>
          <cell r="S33">
            <v>2500</v>
          </cell>
          <cell r="T33">
            <v>2500</v>
          </cell>
          <cell r="U33">
            <v>2500</v>
          </cell>
          <cell r="V33">
            <v>2500</v>
          </cell>
          <cell r="W33">
            <v>2500</v>
          </cell>
          <cell r="X33">
            <v>2500</v>
          </cell>
          <cell r="Y33">
            <v>2500</v>
          </cell>
          <cell r="AA33" t="str">
            <v>СЦЕНАРИЙ</v>
          </cell>
        </row>
        <row r="35">
          <cell r="B35">
            <v>1000</v>
          </cell>
          <cell r="C35">
            <v>2500</v>
          </cell>
          <cell r="D35">
            <v>1500</v>
          </cell>
          <cell r="E35">
            <v>500</v>
          </cell>
          <cell r="F35" t="e">
            <v>#N/A</v>
          </cell>
          <cell r="G35" t="e">
            <v>#N/A</v>
          </cell>
          <cell r="H35" t="e">
            <v>#N/A</v>
          </cell>
          <cell r="I35">
            <v>1000</v>
          </cell>
          <cell r="J35">
            <v>100</v>
          </cell>
          <cell r="K35">
            <v>100</v>
          </cell>
          <cell r="L35">
            <v>100</v>
          </cell>
          <cell r="M35">
            <v>100</v>
          </cell>
          <cell r="N35">
            <v>100</v>
          </cell>
          <cell r="O35">
            <v>100</v>
          </cell>
          <cell r="P35">
            <v>100</v>
          </cell>
          <cell r="Q35">
            <v>100</v>
          </cell>
          <cell r="R35">
            <v>100</v>
          </cell>
          <cell r="S35">
            <v>100</v>
          </cell>
          <cell r="T35">
            <v>100</v>
          </cell>
          <cell r="U35">
            <v>100</v>
          </cell>
          <cell r="V35">
            <v>100</v>
          </cell>
          <cell r="W35">
            <v>100</v>
          </cell>
          <cell r="X35">
            <v>100</v>
          </cell>
          <cell r="Y35">
            <v>100</v>
          </cell>
          <cell r="AA35" t="str">
            <v>СЦЕНАРИЙ</v>
          </cell>
        </row>
        <row r="37">
          <cell r="B37">
            <v>0</v>
          </cell>
          <cell r="C37">
            <v>600</v>
          </cell>
          <cell r="D37">
            <v>0</v>
          </cell>
          <cell r="E37">
            <v>100</v>
          </cell>
          <cell r="F37" t="e">
            <v>#N/A</v>
          </cell>
          <cell r="G37" t="e">
            <v>#N/A</v>
          </cell>
          <cell r="H37" t="e">
            <v>#N/A</v>
          </cell>
          <cell r="I37">
            <v>100</v>
          </cell>
          <cell r="J37">
            <v>100</v>
          </cell>
          <cell r="K37">
            <v>100</v>
          </cell>
          <cell r="L37">
            <v>100</v>
          </cell>
          <cell r="M37">
            <v>100</v>
          </cell>
          <cell r="N37">
            <v>100</v>
          </cell>
          <cell r="O37">
            <v>100</v>
          </cell>
          <cell r="P37">
            <v>100</v>
          </cell>
          <cell r="Q37">
            <v>100</v>
          </cell>
          <cell r="R37">
            <v>100</v>
          </cell>
          <cell r="S37">
            <v>100</v>
          </cell>
          <cell r="T37">
            <v>100</v>
          </cell>
          <cell r="U37">
            <v>100</v>
          </cell>
          <cell r="V37">
            <v>100</v>
          </cell>
          <cell r="W37">
            <v>100</v>
          </cell>
          <cell r="X37">
            <v>100</v>
          </cell>
          <cell r="Y37">
            <v>100</v>
          </cell>
          <cell r="AA37" t="str">
            <v>СЦЕНАРИЙ</v>
          </cell>
        </row>
        <row r="43">
          <cell r="B43">
            <v>0</v>
          </cell>
          <cell r="C43">
            <v>15</v>
          </cell>
          <cell r="D43">
            <v>15</v>
          </cell>
          <cell r="E43">
            <v>15</v>
          </cell>
          <cell r="F43">
            <v>15</v>
          </cell>
          <cell r="G43">
            <v>15</v>
          </cell>
          <cell r="H43">
            <v>15</v>
          </cell>
          <cell r="I43">
            <v>15</v>
          </cell>
          <cell r="J43">
            <v>15</v>
          </cell>
          <cell r="K43">
            <v>15</v>
          </cell>
          <cell r="L43">
            <v>15</v>
          </cell>
          <cell r="M43">
            <v>15</v>
          </cell>
          <cell r="N43">
            <v>15</v>
          </cell>
          <cell r="O43">
            <v>15</v>
          </cell>
          <cell r="P43">
            <v>15</v>
          </cell>
          <cell r="Q43">
            <v>15</v>
          </cell>
          <cell r="R43">
            <v>15</v>
          </cell>
          <cell r="S43">
            <v>15</v>
          </cell>
          <cell r="T43">
            <v>15</v>
          </cell>
          <cell r="U43">
            <v>15</v>
          </cell>
          <cell r="V43">
            <v>15</v>
          </cell>
          <cell r="W43">
            <v>15</v>
          </cell>
          <cell r="X43">
            <v>15</v>
          </cell>
          <cell r="Y43">
            <v>15</v>
          </cell>
          <cell r="AA43" t="str">
            <v>не используется</v>
          </cell>
        </row>
        <row r="49">
          <cell r="D49">
            <v>19</v>
          </cell>
          <cell r="E49">
            <v>19</v>
          </cell>
          <cell r="F49">
            <v>19</v>
          </cell>
          <cell r="G49">
            <v>19</v>
          </cell>
          <cell r="H49">
            <v>19</v>
          </cell>
          <cell r="I49">
            <v>19</v>
          </cell>
          <cell r="J49">
            <v>19</v>
          </cell>
          <cell r="K49">
            <v>19</v>
          </cell>
          <cell r="L49">
            <v>19</v>
          </cell>
          <cell r="M49">
            <v>19</v>
          </cell>
          <cell r="N49">
            <v>19</v>
          </cell>
          <cell r="O49">
            <v>19</v>
          </cell>
          <cell r="P49">
            <v>19</v>
          </cell>
          <cell r="Q49">
            <v>19</v>
          </cell>
          <cell r="R49">
            <v>19</v>
          </cell>
          <cell r="S49">
            <v>19</v>
          </cell>
          <cell r="T49">
            <v>19</v>
          </cell>
          <cell r="U49">
            <v>19</v>
          </cell>
          <cell r="V49">
            <v>19</v>
          </cell>
          <cell r="W49">
            <v>19</v>
          </cell>
          <cell r="X49">
            <v>19</v>
          </cell>
          <cell r="Y49">
            <v>19</v>
          </cell>
          <cell r="AA49" t="str">
            <v>не используется</v>
          </cell>
        </row>
        <row r="64">
          <cell r="D64">
            <v>22</v>
          </cell>
          <cell r="E64">
            <v>22</v>
          </cell>
          <cell r="F64">
            <v>22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</row>
        <row r="65">
          <cell r="D65">
            <v>4</v>
          </cell>
          <cell r="E65">
            <v>4</v>
          </cell>
          <cell r="F65">
            <v>4</v>
          </cell>
          <cell r="G65">
            <v>4</v>
          </cell>
          <cell r="H65">
            <v>4</v>
          </cell>
          <cell r="I65">
            <v>4</v>
          </cell>
          <cell r="J65">
            <v>4</v>
          </cell>
          <cell r="K65">
            <v>4</v>
          </cell>
          <cell r="L65">
            <v>4</v>
          </cell>
          <cell r="M65">
            <v>4</v>
          </cell>
          <cell r="N65">
            <v>4</v>
          </cell>
          <cell r="O65">
            <v>4</v>
          </cell>
          <cell r="P65">
            <v>4</v>
          </cell>
          <cell r="Q65">
            <v>4</v>
          </cell>
          <cell r="R65">
            <v>4</v>
          </cell>
          <cell r="S65">
            <v>4</v>
          </cell>
          <cell r="T65">
            <v>4</v>
          </cell>
          <cell r="U65">
            <v>4</v>
          </cell>
          <cell r="V65">
            <v>4</v>
          </cell>
          <cell r="W65">
            <v>4</v>
          </cell>
          <cell r="X65">
            <v>4</v>
          </cell>
          <cell r="Y65">
            <v>4</v>
          </cell>
        </row>
        <row r="66">
          <cell r="D66">
            <v>14</v>
          </cell>
          <cell r="E66">
            <v>14</v>
          </cell>
          <cell r="F66">
            <v>14</v>
          </cell>
          <cell r="G66">
            <v>9.6999999999999993</v>
          </cell>
          <cell r="H66">
            <v>9.6999999999999993</v>
          </cell>
          <cell r="I66">
            <v>10</v>
          </cell>
          <cell r="J66">
            <v>10</v>
          </cell>
          <cell r="K66">
            <v>10</v>
          </cell>
          <cell r="L66">
            <v>10</v>
          </cell>
          <cell r="M66">
            <v>10</v>
          </cell>
          <cell r="N66">
            <v>10</v>
          </cell>
          <cell r="O66">
            <v>10</v>
          </cell>
          <cell r="P66">
            <v>10</v>
          </cell>
          <cell r="Q66">
            <v>10</v>
          </cell>
          <cell r="R66">
            <v>10</v>
          </cell>
          <cell r="S66">
            <v>10</v>
          </cell>
          <cell r="T66">
            <v>10</v>
          </cell>
          <cell r="U66">
            <v>10</v>
          </cell>
          <cell r="V66">
            <v>10</v>
          </cell>
          <cell r="W66">
            <v>10</v>
          </cell>
          <cell r="X66">
            <v>10</v>
          </cell>
          <cell r="Y66">
            <v>10</v>
          </cell>
          <cell r="AA66" t="str">
            <v>09.03.2017 - изменение премий от А. Васильева</v>
          </cell>
        </row>
        <row r="68">
          <cell r="D68">
            <v>20</v>
          </cell>
          <cell r="E68">
            <v>20</v>
          </cell>
          <cell r="F68">
            <v>19</v>
          </cell>
          <cell r="G68" t="e">
            <v>#N/A</v>
          </cell>
          <cell r="H68" t="e">
            <v>#N/A</v>
          </cell>
          <cell r="I68">
            <v>12</v>
          </cell>
          <cell r="J68">
            <v>12</v>
          </cell>
          <cell r="K68">
            <v>12</v>
          </cell>
          <cell r="L68">
            <v>12</v>
          </cell>
          <cell r="M68">
            <v>12</v>
          </cell>
          <cell r="N68">
            <v>12</v>
          </cell>
          <cell r="O68">
            <v>12</v>
          </cell>
          <cell r="P68">
            <v>12</v>
          </cell>
          <cell r="Q68">
            <v>12</v>
          </cell>
          <cell r="R68">
            <v>12</v>
          </cell>
          <cell r="S68">
            <v>12</v>
          </cell>
          <cell r="T68">
            <v>12</v>
          </cell>
          <cell r="U68">
            <v>12</v>
          </cell>
          <cell r="V68">
            <v>12</v>
          </cell>
          <cell r="W68">
            <v>12</v>
          </cell>
          <cell r="X68">
            <v>12</v>
          </cell>
          <cell r="Y68">
            <v>12</v>
          </cell>
          <cell r="AA68" t="str">
            <v>09.03.2017 - изменение премий от А. Васильева</v>
          </cell>
        </row>
        <row r="69"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AA69" t="str">
            <v>09.03.2017 - изменение премий от А. Васильева</v>
          </cell>
        </row>
        <row r="70"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AA70" t="str">
            <v>09.03.2017 - изменение премий от А. Васильева</v>
          </cell>
        </row>
        <row r="73">
          <cell r="D73">
            <v>22</v>
          </cell>
          <cell r="E73">
            <v>22</v>
          </cell>
          <cell r="F73">
            <v>22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</row>
        <row r="74">
          <cell r="D74">
            <v>4</v>
          </cell>
          <cell r="E74">
            <v>4</v>
          </cell>
          <cell r="F74">
            <v>4</v>
          </cell>
          <cell r="G74">
            <v>4</v>
          </cell>
          <cell r="H74">
            <v>4</v>
          </cell>
          <cell r="I74">
            <v>4</v>
          </cell>
          <cell r="J74">
            <v>4</v>
          </cell>
          <cell r="K74">
            <v>4</v>
          </cell>
          <cell r="L74">
            <v>4</v>
          </cell>
          <cell r="M74">
            <v>4</v>
          </cell>
          <cell r="N74">
            <v>4</v>
          </cell>
          <cell r="O74">
            <v>4</v>
          </cell>
          <cell r="P74">
            <v>4</v>
          </cell>
          <cell r="Q74">
            <v>4</v>
          </cell>
          <cell r="R74">
            <v>4</v>
          </cell>
          <cell r="S74">
            <v>4</v>
          </cell>
          <cell r="T74">
            <v>4</v>
          </cell>
          <cell r="U74">
            <v>4</v>
          </cell>
          <cell r="V74">
            <v>4</v>
          </cell>
          <cell r="W74">
            <v>4</v>
          </cell>
          <cell r="X74">
            <v>4</v>
          </cell>
          <cell r="Y74">
            <v>4</v>
          </cell>
        </row>
        <row r="75">
          <cell r="D75">
            <v>14</v>
          </cell>
          <cell r="E75">
            <v>14</v>
          </cell>
          <cell r="F75">
            <v>14</v>
          </cell>
          <cell r="G75">
            <v>9.6999999999999993</v>
          </cell>
          <cell r="H75">
            <v>9.6999999999999993</v>
          </cell>
          <cell r="I75">
            <v>10</v>
          </cell>
          <cell r="J75">
            <v>10</v>
          </cell>
          <cell r="K75">
            <v>10</v>
          </cell>
          <cell r="L75">
            <v>10</v>
          </cell>
          <cell r="M75">
            <v>10</v>
          </cell>
          <cell r="N75">
            <v>10</v>
          </cell>
          <cell r="O75">
            <v>10</v>
          </cell>
          <cell r="P75">
            <v>10</v>
          </cell>
          <cell r="Q75">
            <v>10</v>
          </cell>
          <cell r="R75">
            <v>10</v>
          </cell>
          <cell r="S75">
            <v>10</v>
          </cell>
          <cell r="T75">
            <v>10</v>
          </cell>
          <cell r="U75">
            <v>10</v>
          </cell>
          <cell r="V75">
            <v>10</v>
          </cell>
          <cell r="W75">
            <v>10</v>
          </cell>
          <cell r="X75">
            <v>10</v>
          </cell>
          <cell r="Y75">
            <v>10</v>
          </cell>
          <cell r="AA75" t="str">
            <v>09.03.2017 - изменение премий от А. Васильева</v>
          </cell>
        </row>
        <row r="76">
          <cell r="D76">
            <v>12</v>
          </cell>
          <cell r="E76">
            <v>12</v>
          </cell>
          <cell r="F76">
            <v>12</v>
          </cell>
          <cell r="G76">
            <v>12</v>
          </cell>
          <cell r="H76">
            <v>12</v>
          </cell>
          <cell r="I76">
            <v>10</v>
          </cell>
          <cell r="J76">
            <v>10</v>
          </cell>
          <cell r="K76">
            <v>10</v>
          </cell>
          <cell r="L76">
            <v>10</v>
          </cell>
          <cell r="M76">
            <v>10</v>
          </cell>
          <cell r="N76">
            <v>10</v>
          </cell>
          <cell r="O76">
            <v>10</v>
          </cell>
          <cell r="P76">
            <v>10</v>
          </cell>
          <cell r="Q76">
            <v>10</v>
          </cell>
          <cell r="R76">
            <v>10</v>
          </cell>
          <cell r="S76">
            <v>10</v>
          </cell>
          <cell r="T76">
            <v>10</v>
          </cell>
          <cell r="U76">
            <v>10</v>
          </cell>
          <cell r="V76">
            <v>10</v>
          </cell>
          <cell r="W76">
            <v>10</v>
          </cell>
          <cell r="X76">
            <v>10</v>
          </cell>
          <cell r="Y76">
            <v>10</v>
          </cell>
          <cell r="AA76" t="str">
            <v>09.03.2017 - изменение премий от А. Васильева</v>
          </cell>
        </row>
        <row r="77">
          <cell r="D77">
            <v>19</v>
          </cell>
          <cell r="E77">
            <v>19</v>
          </cell>
          <cell r="F77">
            <v>20</v>
          </cell>
          <cell r="G77" t="e">
            <v>#N/A</v>
          </cell>
          <cell r="H77" t="e">
            <v>#N/A</v>
          </cell>
          <cell r="I77">
            <v>18</v>
          </cell>
          <cell r="J77">
            <v>18</v>
          </cell>
          <cell r="K77">
            <v>18</v>
          </cell>
          <cell r="L77">
            <v>18</v>
          </cell>
          <cell r="M77">
            <v>18</v>
          </cell>
          <cell r="N77">
            <v>18</v>
          </cell>
          <cell r="O77">
            <v>18</v>
          </cell>
          <cell r="P77">
            <v>18</v>
          </cell>
          <cell r="Q77">
            <v>18</v>
          </cell>
          <cell r="R77">
            <v>18</v>
          </cell>
          <cell r="S77">
            <v>18</v>
          </cell>
          <cell r="T77">
            <v>18</v>
          </cell>
          <cell r="U77">
            <v>18</v>
          </cell>
          <cell r="V77">
            <v>18</v>
          </cell>
          <cell r="W77">
            <v>18</v>
          </cell>
          <cell r="X77">
            <v>18</v>
          </cell>
          <cell r="Y77">
            <v>18</v>
          </cell>
          <cell r="AA77" t="str">
            <v>09.03.2017 - изменение премий от А. Васильева</v>
          </cell>
        </row>
        <row r="78"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AA78" t="str">
            <v>09.03.2017 - изменение премий от А. Васильева</v>
          </cell>
        </row>
        <row r="79"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AA79" t="str">
            <v>09.03.2017 - изменение премий от А. Васильева</v>
          </cell>
        </row>
        <row r="82">
          <cell r="D82">
            <v>22</v>
          </cell>
          <cell r="E82">
            <v>22</v>
          </cell>
          <cell r="F82">
            <v>22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AA82" t="str">
            <v>09.03.2017 - изменение премий от А. Васильева</v>
          </cell>
        </row>
        <row r="83">
          <cell r="D83">
            <v>4</v>
          </cell>
          <cell r="E83">
            <v>4</v>
          </cell>
          <cell r="F83">
            <v>4</v>
          </cell>
          <cell r="G83">
            <v>4</v>
          </cell>
          <cell r="H83">
            <v>4</v>
          </cell>
          <cell r="I83">
            <v>4</v>
          </cell>
          <cell r="J83">
            <v>4</v>
          </cell>
          <cell r="K83">
            <v>4</v>
          </cell>
          <cell r="L83">
            <v>4</v>
          </cell>
          <cell r="M83">
            <v>4</v>
          </cell>
          <cell r="N83">
            <v>4</v>
          </cell>
          <cell r="O83">
            <v>4</v>
          </cell>
          <cell r="P83">
            <v>4</v>
          </cell>
          <cell r="Q83">
            <v>4</v>
          </cell>
          <cell r="R83">
            <v>4</v>
          </cell>
          <cell r="S83">
            <v>4</v>
          </cell>
          <cell r="T83">
            <v>4</v>
          </cell>
          <cell r="U83">
            <v>4</v>
          </cell>
          <cell r="V83">
            <v>4</v>
          </cell>
          <cell r="W83">
            <v>4</v>
          </cell>
          <cell r="X83">
            <v>4</v>
          </cell>
          <cell r="Y83">
            <v>4</v>
          </cell>
          <cell r="AA83" t="str">
            <v>09.03.2017 - изменение премий от А. Васильева</v>
          </cell>
        </row>
        <row r="84">
          <cell r="D84">
            <v>14</v>
          </cell>
          <cell r="E84">
            <v>14</v>
          </cell>
          <cell r="F84">
            <v>14</v>
          </cell>
          <cell r="G84">
            <v>9.6999999999999993</v>
          </cell>
          <cell r="H84">
            <v>9.6999999999999993</v>
          </cell>
          <cell r="I84">
            <v>10</v>
          </cell>
          <cell r="J84">
            <v>10</v>
          </cell>
          <cell r="K84">
            <v>10</v>
          </cell>
          <cell r="L84">
            <v>10</v>
          </cell>
          <cell r="M84">
            <v>10</v>
          </cell>
          <cell r="N84">
            <v>10</v>
          </cell>
          <cell r="O84">
            <v>10</v>
          </cell>
          <cell r="P84">
            <v>10</v>
          </cell>
          <cell r="Q84">
            <v>10</v>
          </cell>
          <cell r="R84">
            <v>10</v>
          </cell>
          <cell r="S84">
            <v>10</v>
          </cell>
          <cell r="T84">
            <v>10</v>
          </cell>
          <cell r="U84">
            <v>10</v>
          </cell>
          <cell r="V84">
            <v>10</v>
          </cell>
          <cell r="W84">
            <v>10</v>
          </cell>
          <cell r="X84">
            <v>10</v>
          </cell>
          <cell r="Y84">
            <v>10</v>
          </cell>
          <cell r="AA84" t="str">
            <v>09.03.2017 - изменение премий от А. Васильева</v>
          </cell>
        </row>
        <row r="85">
          <cell r="D85">
            <v>12</v>
          </cell>
          <cell r="E85">
            <v>12</v>
          </cell>
          <cell r="F85">
            <v>12</v>
          </cell>
          <cell r="G85">
            <v>12</v>
          </cell>
          <cell r="H85">
            <v>12</v>
          </cell>
          <cell r="I85">
            <v>10</v>
          </cell>
          <cell r="J85">
            <v>10</v>
          </cell>
          <cell r="K85">
            <v>10</v>
          </cell>
          <cell r="L85">
            <v>10</v>
          </cell>
          <cell r="M85">
            <v>10</v>
          </cell>
          <cell r="N85">
            <v>10</v>
          </cell>
          <cell r="O85">
            <v>10</v>
          </cell>
          <cell r="P85">
            <v>10</v>
          </cell>
          <cell r="Q85">
            <v>10</v>
          </cell>
          <cell r="R85">
            <v>10</v>
          </cell>
          <cell r="S85">
            <v>10</v>
          </cell>
          <cell r="T85">
            <v>10</v>
          </cell>
          <cell r="U85">
            <v>10</v>
          </cell>
          <cell r="V85">
            <v>10</v>
          </cell>
          <cell r="W85">
            <v>10</v>
          </cell>
          <cell r="X85">
            <v>10</v>
          </cell>
          <cell r="Y85">
            <v>10</v>
          </cell>
          <cell r="AA85" t="str">
            <v>09.03.2017 - изменение премий от А. Васильева</v>
          </cell>
        </row>
        <row r="86">
          <cell r="D86">
            <v>19</v>
          </cell>
          <cell r="E86">
            <v>19</v>
          </cell>
          <cell r="F86">
            <v>19</v>
          </cell>
          <cell r="G86" t="e">
            <v>#N/A</v>
          </cell>
          <cell r="H86" t="e">
            <v>#N/A</v>
          </cell>
          <cell r="I86">
            <v>12</v>
          </cell>
          <cell r="J86">
            <v>12</v>
          </cell>
          <cell r="K86">
            <v>12</v>
          </cell>
          <cell r="L86">
            <v>12</v>
          </cell>
          <cell r="M86">
            <v>12</v>
          </cell>
          <cell r="N86">
            <v>12</v>
          </cell>
          <cell r="O86">
            <v>12</v>
          </cell>
          <cell r="P86">
            <v>12</v>
          </cell>
          <cell r="Q86">
            <v>12</v>
          </cell>
          <cell r="R86">
            <v>12</v>
          </cell>
          <cell r="S86">
            <v>12</v>
          </cell>
          <cell r="T86">
            <v>12</v>
          </cell>
          <cell r="U86">
            <v>12</v>
          </cell>
          <cell r="V86">
            <v>12</v>
          </cell>
          <cell r="W86">
            <v>12</v>
          </cell>
          <cell r="X86">
            <v>12</v>
          </cell>
          <cell r="Y86">
            <v>12</v>
          </cell>
          <cell r="AA86" t="str">
            <v>09.03.2017 - изменение премий от А. Васильева</v>
          </cell>
        </row>
        <row r="95">
          <cell r="N95">
            <v>-2000</v>
          </cell>
          <cell r="O95">
            <v>-1000</v>
          </cell>
          <cell r="AA95" t="str">
            <v>09.02.2018 - ДМ (А.Васильев)</v>
          </cell>
        </row>
        <row r="99">
          <cell r="N99">
            <v>-3000</v>
          </cell>
          <cell r="O99">
            <v>-1500</v>
          </cell>
        </row>
        <row r="104">
          <cell r="N104">
            <v>-2000</v>
          </cell>
          <cell r="O104">
            <v>-1000</v>
          </cell>
        </row>
        <row r="105">
          <cell r="N105">
            <v>-2000</v>
          </cell>
          <cell r="O105">
            <v>-1000</v>
          </cell>
        </row>
        <row r="109">
          <cell r="N109">
            <v>-3000</v>
          </cell>
          <cell r="O109">
            <v>-1000</v>
          </cell>
        </row>
      </sheetData>
      <sheetData sheetId="16"/>
      <sheetData sheetId="17">
        <row r="6">
          <cell r="B6">
            <v>1.053872652663334</v>
          </cell>
          <cell r="C6">
            <v>0.96986432380726495</v>
          </cell>
          <cell r="D6">
            <v>0.91682932944361695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>
            <v>1.1380952380952383</v>
          </cell>
          <cell r="J6">
            <v>0.88747795414462072</v>
          </cell>
          <cell r="K6">
            <v>0.91424792139077848</v>
          </cell>
          <cell r="L6">
            <v>0.88212396069538923</v>
          </cell>
          <cell r="M6">
            <v>0.88212396069538923</v>
          </cell>
          <cell r="N6">
            <v>0.88212396069538923</v>
          </cell>
          <cell r="O6">
            <v>0.89818594104308391</v>
          </cell>
          <cell r="P6">
            <v>0.90461073318216167</v>
          </cell>
          <cell r="Q6">
            <v>0.91103552532123966</v>
          </cell>
          <cell r="R6">
            <v>0.91746031746031742</v>
          </cell>
          <cell r="S6">
            <v>0.92388510959939529</v>
          </cell>
          <cell r="T6">
            <v>0.93030990173847317</v>
          </cell>
          <cell r="U6">
            <v>0.93030990173847317</v>
          </cell>
          <cell r="V6">
            <v>0.93030990173847317</v>
          </cell>
          <cell r="W6">
            <v>0.93030990173847317</v>
          </cell>
          <cell r="X6">
            <v>0.93030990173847317</v>
          </cell>
          <cell r="Y6">
            <v>0.93030990173847317</v>
          </cell>
        </row>
        <row r="7">
          <cell r="B7">
            <v>1.1773733541473184</v>
          </cell>
          <cell r="C7">
            <v>1.1616291740772697</v>
          </cell>
          <cell r="D7">
            <v>1.2103099425132522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>
            <v>1.5479969765684052</v>
          </cell>
          <cell r="J7">
            <v>1.2645502645502644</v>
          </cell>
          <cell r="K7">
            <v>1.396825396825397</v>
          </cell>
          <cell r="L7">
            <v>1.396825396825397</v>
          </cell>
          <cell r="M7">
            <v>1.3590325018896448</v>
          </cell>
          <cell r="N7">
            <v>1.3590325018896448</v>
          </cell>
          <cell r="O7">
            <v>1.3590325018896448</v>
          </cell>
          <cell r="P7">
            <v>1.3590325018896448</v>
          </cell>
          <cell r="Q7">
            <v>1.3590325018896448</v>
          </cell>
          <cell r="R7">
            <v>1.3590325018896448</v>
          </cell>
          <cell r="S7">
            <v>1.3590325018896448</v>
          </cell>
          <cell r="T7">
            <v>1.3590325018896448</v>
          </cell>
          <cell r="U7">
            <v>1.3590325018896448</v>
          </cell>
          <cell r="V7">
            <v>1.3590325018896448</v>
          </cell>
          <cell r="W7">
            <v>1.3590325018896448</v>
          </cell>
          <cell r="X7">
            <v>1.3590325018896448</v>
          </cell>
          <cell r="Y7">
            <v>1.3590325018896448</v>
          </cell>
        </row>
        <row r="8">
          <cell r="B8">
            <v>1.165599620605845</v>
          </cell>
          <cell r="C8">
            <v>1.1500128823364972</v>
          </cell>
          <cell r="D8">
            <v>1.1982068430881196</v>
          </cell>
          <cell r="E8" t="e">
            <v>#N/A</v>
          </cell>
          <cell r="F8" t="e">
            <v>#N/A</v>
          </cell>
          <cell r="G8" t="e">
            <v>#N/A</v>
          </cell>
          <cell r="H8" t="e">
            <v>#N/A</v>
          </cell>
          <cell r="I8">
            <v>1.5026455026455028</v>
          </cell>
          <cell r="J8">
            <v>1.1851851851851851</v>
          </cell>
          <cell r="K8">
            <v>1.3514739229024944</v>
          </cell>
          <cell r="L8">
            <v>1.3514739229024944</v>
          </cell>
          <cell r="M8">
            <v>1.3136810279667424</v>
          </cell>
          <cell r="N8">
            <v>1.3136810279667424</v>
          </cell>
          <cell r="O8">
            <v>1.3136810279667424</v>
          </cell>
          <cell r="P8">
            <v>1.3136810279667424</v>
          </cell>
          <cell r="Q8">
            <v>1.3136810279667424</v>
          </cell>
          <cell r="R8">
            <v>1.3136810279667424</v>
          </cell>
          <cell r="S8">
            <v>1.3136810279667424</v>
          </cell>
          <cell r="T8">
            <v>1.3136810279667424</v>
          </cell>
          <cell r="U8">
            <v>1.3136810279667424</v>
          </cell>
          <cell r="V8">
            <v>1.3136810279667424</v>
          </cell>
          <cell r="W8">
            <v>1.3136810279667424</v>
          </cell>
          <cell r="X8">
            <v>1.3136810279667424</v>
          </cell>
          <cell r="Y8">
            <v>1.3136810279667424</v>
          </cell>
        </row>
        <row r="9">
          <cell r="B9">
            <v>1.1115063133558598</v>
          </cell>
          <cell r="C9">
            <v>1.0557019234519338</v>
          </cell>
          <cell r="D9">
            <v>1.1045986592874866</v>
          </cell>
          <cell r="E9" t="e">
            <v>#N/A</v>
          </cell>
          <cell r="F9" t="e">
            <v>#N/A</v>
          </cell>
          <cell r="G9" t="e">
            <v>#N/A</v>
          </cell>
          <cell r="H9" t="e">
            <v>#N/A</v>
          </cell>
          <cell r="I9">
            <v>1.2645502645502646</v>
          </cell>
          <cell r="J9">
            <v>1.0440917107583774</v>
          </cell>
          <cell r="K9">
            <v>1.0755857898715042</v>
          </cell>
          <cell r="L9">
            <v>1.037792894935752</v>
          </cell>
          <cell r="M9">
            <v>1.037792894935752</v>
          </cell>
          <cell r="N9">
            <v>1.037792894935752</v>
          </cell>
          <cell r="O9">
            <v>1.0566893424036281</v>
          </cell>
          <cell r="P9">
            <v>1.0642479213907785</v>
          </cell>
          <cell r="Q9">
            <v>1.0718065003779289</v>
          </cell>
          <cell r="R9">
            <v>1.0793650793650793</v>
          </cell>
          <cell r="S9">
            <v>1.0869236583522297</v>
          </cell>
          <cell r="T9">
            <v>1.0944822373393801</v>
          </cell>
          <cell r="U9">
            <v>1.0944822373393801</v>
          </cell>
          <cell r="V9">
            <v>1.0944822373393801</v>
          </cell>
          <cell r="W9">
            <v>1.0944822373393801</v>
          </cell>
          <cell r="X9">
            <v>1.0944822373393801</v>
          </cell>
          <cell r="Y9">
            <v>1.0944822373393801</v>
          </cell>
        </row>
        <row r="10">
          <cell r="B10">
            <v>1.1832543399322699</v>
          </cell>
          <cell r="C10">
            <v>1.1670905202647586</v>
          </cell>
          <cell r="D10">
            <v>1.1045986592874866</v>
          </cell>
          <cell r="E10" t="e">
            <v>#N/A</v>
          </cell>
          <cell r="F10" t="e">
            <v>#N/A</v>
          </cell>
          <cell r="G10" t="e">
            <v>#N/A</v>
          </cell>
          <cell r="H10" t="e">
            <v>#N/A</v>
          </cell>
          <cell r="I10">
            <v>1.510204081632653</v>
          </cell>
          <cell r="J10">
            <v>1.3747795414462081</v>
          </cell>
          <cell r="K10">
            <v>1.4535147392290251</v>
          </cell>
          <cell r="L10">
            <v>1.5102040816326532</v>
          </cell>
          <cell r="M10">
            <v>1.4913076341647771</v>
          </cell>
          <cell r="N10">
            <v>1.4913076341647771</v>
          </cell>
          <cell r="O10">
            <v>1.4913076341647771</v>
          </cell>
          <cell r="P10">
            <v>1.4837490551776267</v>
          </cell>
          <cell r="Q10">
            <v>1.4761904761904763</v>
          </cell>
          <cell r="R10">
            <v>1.4686318972033259</v>
          </cell>
          <cell r="S10">
            <v>1.4610733182161755</v>
          </cell>
          <cell r="T10">
            <v>1.4535147392290251</v>
          </cell>
          <cell r="U10">
            <v>1.4535147392290251</v>
          </cell>
          <cell r="V10">
            <v>1.4535147392290251</v>
          </cell>
          <cell r="W10">
            <v>1.4535147392290251</v>
          </cell>
          <cell r="X10">
            <v>1.4535147392290251</v>
          </cell>
          <cell r="Y10">
            <v>1.4535147392290251</v>
          </cell>
        </row>
        <row r="11">
          <cell r="B11">
            <v>1.1044491304139181</v>
          </cell>
          <cell r="C11">
            <v>1.0902628246962676</v>
          </cell>
          <cell r="D11">
            <v>1.1144866633792616</v>
          </cell>
          <cell r="E11" t="e">
            <v>#N/A</v>
          </cell>
          <cell r="F11" t="e">
            <v>#N/A</v>
          </cell>
          <cell r="G11" t="e">
            <v>#N/A</v>
          </cell>
          <cell r="H11" t="e">
            <v>#N/A</v>
          </cell>
          <cell r="I11">
            <v>1.3212396069538928</v>
          </cell>
          <cell r="J11">
            <v>1.3086419753086418</v>
          </cell>
          <cell r="K11">
            <v>1.3212396069538928</v>
          </cell>
          <cell r="L11">
            <v>1.3363567649281936</v>
          </cell>
          <cell r="M11">
            <v>1.2985638699924416</v>
          </cell>
          <cell r="N11">
            <v>1.2985638699924416</v>
          </cell>
          <cell r="O11">
            <v>1.2985638699924416</v>
          </cell>
          <cell r="P11">
            <v>1.2872260015117158</v>
          </cell>
          <cell r="Q11">
            <v>1.2758881330309901</v>
          </cell>
          <cell r="R11">
            <v>1.2645502645502646</v>
          </cell>
          <cell r="S11">
            <v>1.2532123960695389</v>
          </cell>
          <cell r="T11">
            <v>1.2418745275888132</v>
          </cell>
          <cell r="U11">
            <v>1.2418745275888132</v>
          </cell>
          <cell r="V11">
            <v>1.2418745275888132</v>
          </cell>
          <cell r="W11">
            <v>1.2418745275888132</v>
          </cell>
          <cell r="X11">
            <v>1.2418745275888132</v>
          </cell>
          <cell r="Y11">
            <v>1.2418745275888132</v>
          </cell>
        </row>
        <row r="12">
          <cell r="B12">
            <v>1.1267968763967344</v>
          </cell>
          <cell r="C12">
            <v>1.1147356722545347</v>
          </cell>
          <cell r="D12">
            <v>1.1352294185925778</v>
          </cell>
          <cell r="E12" t="e">
            <v>#N/A</v>
          </cell>
          <cell r="F12" t="e">
            <v>#N/A</v>
          </cell>
          <cell r="G12" t="e">
            <v>#N/A</v>
          </cell>
          <cell r="H12" t="e">
            <v>#N/A</v>
          </cell>
          <cell r="I12">
            <v>1.3590325018896448</v>
          </cell>
          <cell r="J12">
            <v>1.3527336860670194</v>
          </cell>
          <cell r="K12">
            <v>1.3590325018896448</v>
          </cell>
          <cell r="L12">
            <v>1.3779289493575209</v>
          </cell>
          <cell r="M12">
            <v>1.3401360544217686</v>
          </cell>
          <cell r="N12">
            <v>1.3401360544217686</v>
          </cell>
          <cell r="O12">
            <v>1.3401360544217686</v>
          </cell>
          <cell r="P12">
            <v>1.3287981859410432</v>
          </cell>
          <cell r="Q12">
            <v>1.3174603174603174</v>
          </cell>
          <cell r="R12">
            <v>1.306122448979592</v>
          </cell>
          <cell r="S12">
            <v>1.2947845804988662</v>
          </cell>
          <cell r="T12">
            <v>1.2834467120181405</v>
          </cell>
          <cell r="U12">
            <v>1.2834467120181405</v>
          </cell>
          <cell r="V12">
            <v>1.2834467120181405</v>
          </cell>
          <cell r="W12">
            <v>1.2834467120181405</v>
          </cell>
          <cell r="X12">
            <v>1.2834467120181405</v>
          </cell>
          <cell r="Y12">
            <v>1.2834467120181405</v>
          </cell>
        </row>
        <row r="13">
          <cell r="B13">
            <v>0.7833473065555584</v>
          </cell>
          <cell r="C13">
            <v>0.75448251442177827</v>
          </cell>
          <cell r="D13">
            <v>0.73740060220170534</v>
          </cell>
          <cell r="E13" t="e">
            <v>#N/A</v>
          </cell>
          <cell r="F13" t="e">
            <v>#N/A</v>
          </cell>
          <cell r="G13" t="e">
            <v>#N/A</v>
          </cell>
          <cell r="H13" t="e">
            <v>#N/A</v>
          </cell>
          <cell r="I13">
            <v>0.64096749811035525</v>
          </cell>
          <cell r="J13">
            <v>0.74426807760141089</v>
          </cell>
          <cell r="K13">
            <v>0.88662131519274379</v>
          </cell>
          <cell r="L13">
            <v>0.71655328798185935</v>
          </cell>
          <cell r="M13">
            <v>0.65986394557823125</v>
          </cell>
          <cell r="N13">
            <v>0.62207105064247914</v>
          </cell>
          <cell r="O13">
            <v>0.64096749811035525</v>
          </cell>
          <cell r="P13">
            <v>0.63718820861678005</v>
          </cell>
          <cell r="Q13">
            <v>0.63340891912320474</v>
          </cell>
          <cell r="R13">
            <v>0.62962962962962954</v>
          </cell>
          <cell r="S13">
            <v>0.62585034013605434</v>
          </cell>
          <cell r="T13">
            <v>0.62207105064247914</v>
          </cell>
          <cell r="U13">
            <v>0.62207105064247914</v>
          </cell>
          <cell r="V13">
            <v>0.62207105064247914</v>
          </cell>
          <cell r="W13">
            <v>0.62207105064247914</v>
          </cell>
          <cell r="X13">
            <v>0.62207105064247914</v>
          </cell>
          <cell r="Y13">
            <v>0.62207105064247914</v>
          </cell>
        </row>
        <row r="14">
          <cell r="B14">
            <v>0.72453744870604198</v>
          </cell>
          <cell r="C14">
            <v>0.69964651463911109</v>
          </cell>
          <cell r="D14">
            <v>0.67733684105976155</v>
          </cell>
          <cell r="E14" t="e">
            <v>#N/A</v>
          </cell>
          <cell r="F14" t="e">
            <v>#N/A</v>
          </cell>
          <cell r="G14" t="e">
            <v>#N/A</v>
          </cell>
          <cell r="H14" t="e">
            <v>#N/A</v>
          </cell>
          <cell r="I14">
            <v>0.47089947089947082</v>
          </cell>
          <cell r="J14">
            <v>0.47089947089947087</v>
          </cell>
          <cell r="K14">
            <v>0.50869236583522293</v>
          </cell>
          <cell r="L14">
            <v>0.45200302343159476</v>
          </cell>
          <cell r="M14">
            <v>0.41421012849584271</v>
          </cell>
          <cell r="N14">
            <v>0.43310657596371877</v>
          </cell>
          <cell r="O14">
            <v>0.45200302343159476</v>
          </cell>
          <cell r="P14">
            <v>0.45200302343159476</v>
          </cell>
          <cell r="Q14">
            <v>0.45200302343159476</v>
          </cell>
          <cell r="R14">
            <v>0.45200302343159476</v>
          </cell>
          <cell r="S14">
            <v>0.45200302343159476</v>
          </cell>
          <cell r="T14">
            <v>0.45200302343159476</v>
          </cell>
          <cell r="U14">
            <v>0.45200302343159476</v>
          </cell>
          <cell r="V14">
            <v>0.45200302343159476</v>
          </cell>
          <cell r="W14">
            <v>0.45200302343159476</v>
          </cell>
          <cell r="X14">
            <v>0.45200302343159476</v>
          </cell>
          <cell r="Y14">
            <v>0.45200302343159476</v>
          </cell>
        </row>
        <row r="15">
          <cell r="C15">
            <v>1.0298728793542302</v>
          </cell>
          <cell r="D15">
            <v>0.99395862607422181</v>
          </cell>
          <cell r="E15" t="e">
            <v>#N/A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1</v>
          </cell>
          <cell r="J15">
            <v>1.0778234978755812</v>
          </cell>
          <cell r="K15">
            <v>1.0018896447467875</v>
          </cell>
          <cell r="L15">
            <v>0.97656840513983356</v>
          </cell>
          <cell r="M15">
            <v>0.91987906273620546</v>
          </cell>
          <cell r="N15">
            <v>0.9255479969765682</v>
          </cell>
          <cell r="O15">
            <v>0.93121693121693105</v>
          </cell>
          <cell r="P15">
            <v>0.92328042328042326</v>
          </cell>
          <cell r="Q15">
            <v>0.91534391534391524</v>
          </cell>
          <cell r="R15">
            <v>0.90740740740740744</v>
          </cell>
          <cell r="S15">
            <v>0.89947089947089942</v>
          </cell>
          <cell r="T15">
            <v>0.8915343915343914</v>
          </cell>
          <cell r="U15">
            <v>0.8915343915343914</v>
          </cell>
          <cell r="V15">
            <v>0.8915343915343914</v>
          </cell>
          <cell r="W15">
            <v>0.8915343915343914</v>
          </cell>
          <cell r="X15">
            <v>0.8915343915343914</v>
          </cell>
          <cell r="Y15">
            <v>0.8915343915343914</v>
          </cell>
        </row>
        <row r="16">
          <cell r="C16">
            <v>1.0163828912449526</v>
          </cell>
          <cell r="D16">
            <v>0.98093906772323125</v>
          </cell>
          <cell r="E16" t="e">
            <v>#N/A</v>
          </cell>
          <cell r="F16" t="e">
            <v>#N/A</v>
          </cell>
          <cell r="G16" t="e">
            <v>#N/A</v>
          </cell>
          <cell r="H16" t="e">
            <v>#N/A</v>
          </cell>
          <cell r="I16">
            <v>0.90551776266061978</v>
          </cell>
          <cell r="J16">
            <v>1.03485662678371</v>
          </cell>
          <cell r="K16">
            <v>0.94331065759637189</v>
          </cell>
          <cell r="L16">
            <v>0.86772486772486768</v>
          </cell>
          <cell r="M16">
            <v>0.82993197278911568</v>
          </cell>
          <cell r="N16">
            <v>0.81103552532123957</v>
          </cell>
          <cell r="O16">
            <v>0.82993197278911568</v>
          </cell>
          <cell r="P16">
            <v>0.82993197278911568</v>
          </cell>
          <cell r="Q16">
            <v>0.82993197278911568</v>
          </cell>
          <cell r="R16">
            <v>0.82993197278911568</v>
          </cell>
          <cell r="S16">
            <v>0.82993197278911568</v>
          </cell>
          <cell r="T16">
            <v>0.82993197278911568</v>
          </cell>
          <cell r="U16">
            <v>0.82993197278911568</v>
          </cell>
          <cell r="V16">
            <v>0.82993197278911568</v>
          </cell>
          <cell r="W16">
            <v>0.82993197278911568</v>
          </cell>
          <cell r="X16">
            <v>0.82993197278911568</v>
          </cell>
          <cell r="Y16">
            <v>0.82993197278911568</v>
          </cell>
        </row>
        <row r="19">
          <cell r="C19">
            <v>0.82438467523617531</v>
          </cell>
          <cell r="D19">
            <v>0.77930493002707435</v>
          </cell>
          <cell r="E19">
            <v>0.86499999999999999</v>
          </cell>
          <cell r="F19" t="e">
            <v>#N/A</v>
          </cell>
          <cell r="G19" t="e">
            <v>#N/A</v>
          </cell>
          <cell r="H19" t="e">
            <v>#N/A</v>
          </cell>
          <cell r="I19">
            <v>1.012904761904762</v>
          </cell>
          <cell r="J19">
            <v>0.81254376417233554</v>
          </cell>
          <cell r="K19">
            <v>0.78496250944822377</v>
          </cell>
          <cell r="L19">
            <v>0.75738125472411177</v>
          </cell>
          <cell r="M19">
            <v>0.75738125472411177</v>
          </cell>
          <cell r="N19">
            <v>0.76589115646258488</v>
          </cell>
          <cell r="O19">
            <v>0.80836734693877554</v>
          </cell>
          <cell r="P19">
            <v>0.8141496598639455</v>
          </cell>
          <cell r="Q19">
            <v>0.84887074829931974</v>
          </cell>
          <cell r="R19">
            <v>0.85485714285714287</v>
          </cell>
          <cell r="S19">
            <v>0.86084353741496589</v>
          </cell>
          <cell r="T19">
            <v>0.86682993197278913</v>
          </cell>
          <cell r="U19">
            <v>0.86682993197278913</v>
          </cell>
          <cell r="V19">
            <v>0.86682993197278913</v>
          </cell>
          <cell r="W19">
            <v>0.86682993197278913</v>
          </cell>
          <cell r="X19">
            <v>0.86682993197278913</v>
          </cell>
          <cell r="Y19">
            <v>0.86682993197278913</v>
          </cell>
        </row>
        <row r="20">
          <cell r="E20" t="e">
            <v>#N/A</v>
          </cell>
          <cell r="F20" t="e">
            <v>#N/A</v>
          </cell>
          <cell r="G20" t="e">
            <v>#N/A</v>
          </cell>
          <cell r="H20" t="e">
            <v>#N/A</v>
          </cell>
          <cell r="I20">
            <v>1.8949023607658186</v>
          </cell>
          <cell r="J20">
            <v>1.4222222222222221</v>
          </cell>
          <cell r="K20">
            <v>1.6217687074829932</v>
          </cell>
          <cell r="L20">
            <v>1.6217687074829932</v>
          </cell>
          <cell r="M20">
            <v>1.5764172335600906</v>
          </cell>
          <cell r="N20">
            <v>1.5764172335600906</v>
          </cell>
          <cell r="O20">
            <v>1.5764172335600906</v>
          </cell>
          <cell r="P20">
            <v>1.5764172335600906</v>
          </cell>
          <cell r="Q20">
            <v>1.5764172335600906</v>
          </cell>
          <cell r="R20">
            <v>1.5764172335600906</v>
          </cell>
          <cell r="S20">
            <v>1.5764172335600906</v>
          </cell>
          <cell r="T20">
            <v>1.5764172335600906</v>
          </cell>
          <cell r="U20">
            <v>1.5764172335600906</v>
          </cell>
          <cell r="V20">
            <v>1.5764172335600906</v>
          </cell>
          <cell r="W20">
            <v>1.5764172335600906</v>
          </cell>
          <cell r="X20">
            <v>1.5764172335600906</v>
          </cell>
          <cell r="Y20">
            <v>1.5764172335600906</v>
          </cell>
        </row>
        <row r="21">
          <cell r="E21" t="e">
            <v>#N/A</v>
          </cell>
          <cell r="F21" t="e">
            <v>#N/A</v>
          </cell>
          <cell r="G21" t="e">
            <v>#N/A</v>
          </cell>
          <cell r="H21" t="e">
            <v>#N/A</v>
          </cell>
          <cell r="I21">
            <v>1.9073492670944234</v>
          </cell>
          <cell r="J21">
            <v>1.9073492670944234</v>
          </cell>
          <cell r="K21">
            <v>1.9073492670944234</v>
          </cell>
          <cell r="L21">
            <v>1.9073492670944234</v>
          </cell>
          <cell r="M21">
            <v>1.9073492670944234</v>
          </cell>
          <cell r="N21">
            <v>1.9073492670944234</v>
          </cell>
          <cell r="O21">
            <v>1.9073492670944234</v>
          </cell>
          <cell r="P21">
            <v>1.9073492670944234</v>
          </cell>
          <cell r="Q21">
            <v>1.9073492670944234</v>
          </cell>
          <cell r="R21">
            <v>1.9073492670944234</v>
          </cell>
          <cell r="S21">
            <v>1.9073492670944234</v>
          </cell>
          <cell r="T21">
            <v>1.9073492670944234</v>
          </cell>
          <cell r="U21">
            <v>1.9073492670944234</v>
          </cell>
          <cell r="V21">
            <v>1.9073492670944234</v>
          </cell>
          <cell r="W21">
            <v>1.9073492670944234</v>
          </cell>
          <cell r="X21">
            <v>1.9073492670944234</v>
          </cell>
          <cell r="Y21">
            <v>1.9073492670944234</v>
          </cell>
        </row>
        <row r="22">
          <cell r="E22" t="e">
            <v>#N/A</v>
          </cell>
          <cell r="F22" t="e">
            <v>#N/A</v>
          </cell>
          <cell r="G22" t="e">
            <v>#N/A</v>
          </cell>
          <cell r="H22" t="e">
            <v>#N/A</v>
          </cell>
          <cell r="I22">
            <v>1.6247074889533069</v>
          </cell>
          <cell r="J22">
            <v>1.6944452435720005</v>
          </cell>
          <cell r="K22">
            <v>1.6386550398770456</v>
          </cell>
          <cell r="L22">
            <v>1.622463991717972</v>
          </cell>
          <cell r="M22">
            <v>1.6064317388353828</v>
          </cell>
          <cell r="N22">
            <v>1.6064317388353828</v>
          </cell>
          <cell r="O22">
            <v>1.6064317388353828</v>
          </cell>
          <cell r="P22">
            <v>1.6064317388353799</v>
          </cell>
          <cell r="Q22">
            <v>1.6064317388353828</v>
          </cell>
          <cell r="R22">
            <v>1.6064317388353828</v>
          </cell>
          <cell r="S22">
            <v>1.6064317388353828</v>
          </cell>
          <cell r="T22">
            <v>1.6064317388353828</v>
          </cell>
          <cell r="U22">
            <v>1.6064317388353828</v>
          </cell>
          <cell r="V22">
            <v>1.6064317388353828</v>
          </cell>
          <cell r="W22">
            <v>1.6064317388353828</v>
          </cell>
          <cell r="X22">
            <v>1.6064317388353828</v>
          </cell>
          <cell r="Y22">
            <v>1.6064317388353828</v>
          </cell>
        </row>
        <row r="23">
          <cell r="E23" t="e">
            <v>#N/A</v>
          </cell>
          <cell r="F23" t="e">
            <v>#N/A</v>
          </cell>
          <cell r="G23" t="e">
            <v>#N/A</v>
          </cell>
          <cell r="H23" t="e">
            <v>#N/A</v>
          </cell>
          <cell r="I23">
            <v>1.9580595492603761</v>
          </cell>
          <cell r="J23">
            <v>1.9580595492603761</v>
          </cell>
          <cell r="K23">
            <v>1.9580595492603761</v>
          </cell>
          <cell r="L23">
            <v>1.9580595492603761</v>
          </cell>
          <cell r="M23">
            <v>1.9580595492603761</v>
          </cell>
          <cell r="N23">
            <v>1.9580595492603761</v>
          </cell>
          <cell r="O23">
            <v>1.9580595492603761</v>
          </cell>
          <cell r="P23">
            <v>1.9580595492603761</v>
          </cell>
          <cell r="Q23">
            <v>1.9580595492603761</v>
          </cell>
          <cell r="R23">
            <v>1.9580595492603761</v>
          </cell>
          <cell r="S23">
            <v>1.9580595492603761</v>
          </cell>
          <cell r="T23">
            <v>1.9580595492603761</v>
          </cell>
          <cell r="U23">
            <v>1.9580595492603761</v>
          </cell>
          <cell r="V23">
            <v>1.9580595492603761</v>
          </cell>
          <cell r="W23">
            <v>1.9580595492603761</v>
          </cell>
          <cell r="X23">
            <v>1.9580595492603761</v>
          </cell>
          <cell r="Y23">
            <v>1.9580595492603761</v>
          </cell>
        </row>
        <row r="24">
          <cell r="E24" t="e">
            <v>#N/A</v>
          </cell>
          <cell r="F24" t="e">
            <v>#N/A</v>
          </cell>
          <cell r="G24" t="e">
            <v>#N/A</v>
          </cell>
          <cell r="H24" t="e">
            <v>#N/A</v>
          </cell>
          <cell r="I24">
            <v>2.2226098138106405</v>
          </cell>
          <cell r="J24">
            <v>2.2226098138106405</v>
          </cell>
          <cell r="K24">
            <v>2.2226098138106405</v>
          </cell>
          <cell r="L24">
            <v>2.2226098138106405</v>
          </cell>
          <cell r="M24">
            <v>2.2226098138106405</v>
          </cell>
          <cell r="N24">
            <v>2.2226098138106405</v>
          </cell>
          <cell r="O24">
            <v>2.2226098138106405</v>
          </cell>
          <cell r="P24">
            <v>2.2226098138106405</v>
          </cell>
          <cell r="Q24">
            <v>2.2226098138106405</v>
          </cell>
          <cell r="R24">
            <v>2.2226098138106405</v>
          </cell>
          <cell r="S24">
            <v>2.2226098138106405</v>
          </cell>
          <cell r="T24">
            <v>2.2226098138106405</v>
          </cell>
          <cell r="U24">
            <v>2.2226098138106405</v>
          </cell>
          <cell r="V24">
            <v>2.2226098138106405</v>
          </cell>
          <cell r="W24">
            <v>2.2226098138106405</v>
          </cell>
          <cell r="X24">
            <v>2.2226098138106405</v>
          </cell>
          <cell r="Y24">
            <v>2.2226098138106405</v>
          </cell>
        </row>
        <row r="25">
          <cell r="E25" t="e">
            <v>#N/A</v>
          </cell>
          <cell r="F25" t="e">
            <v>#N/A</v>
          </cell>
          <cell r="G25" t="e">
            <v>#N/A</v>
          </cell>
          <cell r="H25" t="e">
            <v>#N/A</v>
          </cell>
          <cell r="I25">
            <v>1.9505785638451307</v>
          </cell>
          <cell r="J25">
            <v>1.8615326681659519</v>
          </cell>
          <cell r="K25">
            <v>1.8615326681659519</v>
          </cell>
          <cell r="L25">
            <v>1.8615326681659519</v>
          </cell>
          <cell r="M25">
            <v>1.8615326681659519</v>
          </cell>
          <cell r="N25">
            <v>1.8615326681659519</v>
          </cell>
          <cell r="O25">
            <v>1.8615326681659519</v>
          </cell>
          <cell r="P25">
            <v>1.8615326681659519</v>
          </cell>
          <cell r="Q25">
            <v>1.8615326681659519</v>
          </cell>
          <cell r="R25">
            <v>1.8615326681659519</v>
          </cell>
          <cell r="S25">
            <v>1.8615326681659519</v>
          </cell>
          <cell r="T25">
            <v>1.8615326681659519</v>
          </cell>
          <cell r="U25">
            <v>1.8615326681659519</v>
          </cell>
          <cell r="V25">
            <v>1.8615326681659519</v>
          </cell>
          <cell r="W25">
            <v>1.8615326681659519</v>
          </cell>
          <cell r="X25">
            <v>1.8615326681659519</v>
          </cell>
          <cell r="Y25">
            <v>1.8615326681659519</v>
          </cell>
        </row>
        <row r="26">
          <cell r="E26" t="e">
            <v>#N/A</v>
          </cell>
          <cell r="F26" t="e">
            <v>#N/A</v>
          </cell>
          <cell r="G26" t="e">
            <v>#N/A</v>
          </cell>
          <cell r="H26" t="e">
            <v>#N/A</v>
          </cell>
          <cell r="I26">
            <v>2.0813206692400423</v>
          </cell>
          <cell r="J26">
            <v>1.966586260545947</v>
          </cell>
          <cell r="K26">
            <v>1.966586260545947</v>
          </cell>
          <cell r="L26">
            <v>1.966586260545947</v>
          </cell>
          <cell r="M26">
            <v>1.966586260545947</v>
          </cell>
          <cell r="N26">
            <v>1.966586260545947</v>
          </cell>
          <cell r="O26">
            <v>1.966586260545947</v>
          </cell>
          <cell r="P26">
            <v>1.966586260545947</v>
          </cell>
          <cell r="Q26">
            <v>1.966586260545947</v>
          </cell>
          <cell r="R26">
            <v>1.966586260545947</v>
          </cell>
          <cell r="S26">
            <v>1.966586260545947</v>
          </cell>
          <cell r="T26">
            <v>1.966586260545947</v>
          </cell>
          <cell r="U26">
            <v>1.966586260545947</v>
          </cell>
          <cell r="V26">
            <v>1.966586260545947</v>
          </cell>
          <cell r="W26">
            <v>1.9665862605459501</v>
          </cell>
          <cell r="X26">
            <v>1.966586260545947</v>
          </cell>
          <cell r="Y26">
            <v>1.9665862605459501</v>
          </cell>
        </row>
        <row r="27">
          <cell r="E27" t="e">
            <v>#N/A</v>
          </cell>
          <cell r="F27" t="e">
            <v>#N/A</v>
          </cell>
          <cell r="G27" t="e">
            <v>#N/A</v>
          </cell>
          <cell r="H27" t="e">
            <v>#N/A</v>
          </cell>
          <cell r="I27">
            <v>1.1380952380952383</v>
          </cell>
          <cell r="J27">
            <v>0.85615520282186941</v>
          </cell>
          <cell r="K27">
            <v>0.8819803476946334</v>
          </cell>
          <cell r="L27">
            <v>0.85099017384731657</v>
          </cell>
          <cell r="M27">
            <v>0.85099017384731657</v>
          </cell>
          <cell r="N27">
            <v>0.85099017384731657</v>
          </cell>
          <cell r="O27">
            <v>0.89818594104308391</v>
          </cell>
          <cell r="P27">
            <v>0.90461073318216167</v>
          </cell>
          <cell r="Q27">
            <v>0.94318972033257742</v>
          </cell>
          <cell r="R27">
            <v>0.94984126984126982</v>
          </cell>
          <cell r="S27">
            <v>0.95649281934996211</v>
          </cell>
          <cell r="T27">
            <v>0.96314436885865451</v>
          </cell>
          <cell r="U27">
            <v>0.96314436885865451</v>
          </cell>
          <cell r="V27">
            <v>0.96314436885865451</v>
          </cell>
          <cell r="W27">
            <v>0.96314436885865451</v>
          </cell>
          <cell r="X27">
            <v>0.96314436885865451</v>
          </cell>
          <cell r="Y27">
            <v>0.96314436885865451</v>
          </cell>
        </row>
        <row r="28">
          <cell r="E28" t="e">
            <v>#N/A</v>
          </cell>
          <cell r="F28" t="e">
            <v>#N/A</v>
          </cell>
          <cell r="G28" t="e">
            <v>#N/A</v>
          </cell>
          <cell r="H28" t="e">
            <v>#N/A</v>
          </cell>
          <cell r="I28">
            <v>1.1380952380952383</v>
          </cell>
          <cell r="J28">
            <v>0.85615520282186941</v>
          </cell>
          <cell r="K28">
            <v>0.8819803476946334</v>
          </cell>
          <cell r="L28">
            <v>0.85099017384731657</v>
          </cell>
          <cell r="M28">
            <v>0.85099017384731657</v>
          </cell>
          <cell r="N28">
            <v>0.85099017384731657</v>
          </cell>
          <cell r="O28">
            <v>0.89818594104308391</v>
          </cell>
          <cell r="P28">
            <v>0.90461073318216167</v>
          </cell>
          <cell r="Q28">
            <v>0.94318972033257742</v>
          </cell>
          <cell r="R28">
            <v>0.94984126984126982</v>
          </cell>
          <cell r="S28">
            <v>0.95649281934996211</v>
          </cell>
          <cell r="T28">
            <v>0.96314436885865451</v>
          </cell>
          <cell r="U28">
            <v>0.96314436885865451</v>
          </cell>
          <cell r="V28">
            <v>0.96314436885865451</v>
          </cell>
          <cell r="W28">
            <v>0.96314436885865451</v>
          </cell>
          <cell r="X28">
            <v>0.96314436885865451</v>
          </cell>
          <cell r="Y28">
            <v>0.96314436885865451</v>
          </cell>
        </row>
        <row r="31">
          <cell r="B31">
            <v>1.053872652663334</v>
          </cell>
          <cell r="C31">
            <v>1.0728174786421201</v>
          </cell>
          <cell r="D31">
            <v>1.0149288074286598</v>
          </cell>
          <cell r="E31" t="e">
            <v>#N/A</v>
          </cell>
          <cell r="F31" t="e">
            <v>#N/A</v>
          </cell>
          <cell r="G31" t="e">
            <v>#N/A</v>
          </cell>
          <cell r="H31" t="e">
            <v>#N/A</v>
          </cell>
          <cell r="I31">
            <v>1.1380952380952383</v>
          </cell>
          <cell r="J31">
            <v>0.88747795414462072</v>
          </cell>
          <cell r="K31">
            <v>0.91424792139077848</v>
          </cell>
          <cell r="L31">
            <v>0.88212396069538923</v>
          </cell>
          <cell r="M31">
            <v>0.88212396069538923</v>
          </cell>
          <cell r="N31">
            <v>0.88212396069538923</v>
          </cell>
          <cell r="O31">
            <v>0.89818594104308391</v>
          </cell>
          <cell r="P31">
            <v>0.90461073318216167</v>
          </cell>
          <cell r="Q31">
            <v>0.91103552532123966</v>
          </cell>
          <cell r="R31">
            <v>0.91746031746031742</v>
          </cell>
          <cell r="S31">
            <v>0.92388510959939529</v>
          </cell>
          <cell r="T31">
            <v>0.93030990173847317</v>
          </cell>
          <cell r="U31">
            <v>0.93030990173847317</v>
          </cell>
          <cell r="V31">
            <v>0.93030990173847317</v>
          </cell>
          <cell r="W31">
            <v>0.93030990173847317</v>
          </cell>
          <cell r="X31">
            <v>0.93030990173847317</v>
          </cell>
          <cell r="Y31">
            <v>0.93030990173847317</v>
          </cell>
        </row>
        <row r="32">
          <cell r="B32">
            <v>1.1773733541473184</v>
          </cell>
          <cell r="C32">
            <v>1.2062835797884359</v>
          </cell>
          <cell r="D32">
            <v>1.2196058796414506</v>
          </cell>
          <cell r="E32" t="e">
            <v>#N/A</v>
          </cell>
          <cell r="F32" t="e">
            <v>#N/A</v>
          </cell>
          <cell r="G32" t="e">
            <v>#N/A</v>
          </cell>
          <cell r="H32" t="e">
            <v>#N/A</v>
          </cell>
          <cell r="I32">
            <v>1.5102040816326532</v>
          </cell>
          <cell r="J32">
            <v>1.1832477737268403</v>
          </cell>
          <cell r="K32">
            <v>1.3271375475481759</v>
          </cell>
          <cell r="L32">
            <v>1.3271375475481759</v>
          </cell>
          <cell r="M32">
            <v>1.2893446526124239</v>
          </cell>
          <cell r="N32">
            <v>1.2893446526124239</v>
          </cell>
          <cell r="O32">
            <v>1.2893446526124239</v>
          </cell>
          <cell r="P32">
            <v>1.2893446526124239</v>
          </cell>
          <cell r="Q32">
            <v>1.2893446526124239</v>
          </cell>
          <cell r="R32">
            <v>1.2893446526124239</v>
          </cell>
          <cell r="S32">
            <v>1.2893446526124239</v>
          </cell>
          <cell r="T32">
            <v>1.2893446526124239</v>
          </cell>
          <cell r="U32">
            <v>1.2893446526124239</v>
          </cell>
          <cell r="V32">
            <v>1.2893446526124239</v>
          </cell>
          <cell r="W32">
            <v>1.2893446526124239</v>
          </cell>
          <cell r="X32">
            <v>1.2893446526124239</v>
          </cell>
          <cell r="Y32">
            <v>1.2893446526124239</v>
          </cell>
        </row>
        <row r="33">
          <cell r="B33">
            <v>1.1115063133558598</v>
          </cell>
          <cell r="C33">
            <v>1.0771628865864187</v>
          </cell>
          <cell r="D33">
            <v>1.0913031997929863</v>
          </cell>
          <cell r="E33" t="e">
            <v>#N/A</v>
          </cell>
          <cell r="F33" t="e">
            <v>#N/A</v>
          </cell>
          <cell r="G33" t="e">
            <v>#N/A</v>
          </cell>
          <cell r="H33" t="e">
            <v>#N/A</v>
          </cell>
          <cell r="I33">
            <v>1.2076389659233486</v>
          </cell>
          <cell r="J33">
            <v>0.95547982643788654</v>
          </cell>
          <cell r="K33">
            <v>0.99963274616822617</v>
          </cell>
          <cell r="L33">
            <v>0.96183985123247406</v>
          </cell>
          <cell r="M33">
            <v>0.96183985123247406</v>
          </cell>
          <cell r="N33">
            <v>0.96183985123247406</v>
          </cell>
          <cell r="O33">
            <v>0.98073629870035017</v>
          </cell>
          <cell r="P33">
            <v>0.98829487768750057</v>
          </cell>
          <cell r="Q33">
            <v>0.99585345667465097</v>
          </cell>
          <cell r="R33">
            <v>1.0034120356618013</v>
          </cell>
          <cell r="S33">
            <v>1.0109706146489517</v>
          </cell>
          <cell r="T33">
            <v>1.0185291936361021</v>
          </cell>
          <cell r="U33">
            <v>1.0185291936361021</v>
          </cell>
          <cell r="V33">
            <v>1.0185291936361021</v>
          </cell>
          <cell r="W33">
            <v>1.0185291936361021</v>
          </cell>
          <cell r="X33">
            <v>1.0185291936361021</v>
          </cell>
          <cell r="Y33">
            <v>1.0185291936361021</v>
          </cell>
        </row>
        <row r="34">
          <cell r="B34">
            <v>1.1832543399322699</v>
          </cell>
          <cell r="C34">
            <v>1.1893738715530149</v>
          </cell>
          <cell r="D34">
            <v>1.185461366142941</v>
          </cell>
          <cell r="E34" t="e">
            <v>#N/A</v>
          </cell>
          <cell r="F34" t="e">
            <v>#N/A</v>
          </cell>
          <cell r="G34" t="e">
            <v>#N/A</v>
          </cell>
          <cell r="H34" t="e">
            <v>#N/A</v>
          </cell>
          <cell r="I34">
            <v>1.4883739065263124</v>
          </cell>
          <cell r="J34">
            <v>1.3321268184338257</v>
          </cell>
          <cell r="K34">
            <v>1.4169552623612687</v>
          </cell>
          <cell r="L34">
            <v>1.4736446047648968</v>
          </cell>
          <cell r="M34">
            <v>1.4547481572970209</v>
          </cell>
          <cell r="N34">
            <v>1.4547481572970209</v>
          </cell>
          <cell r="O34">
            <v>1.4547481572970209</v>
          </cell>
          <cell r="P34">
            <v>1.4471895783098705</v>
          </cell>
          <cell r="Q34">
            <v>1.4396309993227201</v>
          </cell>
          <cell r="R34">
            <v>1.4320724203355695</v>
          </cell>
          <cell r="S34">
            <v>1.4245138413484193</v>
          </cell>
          <cell r="T34">
            <v>1.4169552623612687</v>
          </cell>
          <cell r="U34">
            <v>1.4169552623612687</v>
          </cell>
          <cell r="V34">
            <v>1.4169552623612687</v>
          </cell>
          <cell r="W34">
            <v>1.4169552623612687</v>
          </cell>
          <cell r="X34">
            <v>1.4169552623612687</v>
          </cell>
          <cell r="Y34">
            <v>1.4169552623612687</v>
          </cell>
        </row>
        <row r="35">
          <cell r="B35">
            <v>1.1044491304139181</v>
          </cell>
          <cell r="C35">
            <v>1.1253101430027832</v>
          </cell>
          <cell r="D35">
            <v>1.1181832970746166</v>
          </cell>
          <cell r="E35" t="e">
            <v>#N/A</v>
          </cell>
          <cell r="F35" t="e">
            <v>#N/A</v>
          </cell>
          <cell r="G35" t="e">
            <v>#N/A</v>
          </cell>
          <cell r="H35" t="e">
            <v>#N/A</v>
          </cell>
          <cell r="I35">
            <v>1.3401360544217689</v>
          </cell>
          <cell r="J35">
            <v>1.3395061728395061</v>
          </cell>
          <cell r="K35">
            <v>1.3401360544217689</v>
          </cell>
          <cell r="L35">
            <v>1.3552532123960699</v>
          </cell>
          <cell r="M35">
            <v>1.3174603174603174</v>
          </cell>
          <cell r="N35">
            <v>1.309901738473167</v>
          </cell>
          <cell r="O35">
            <v>1.309901738473167</v>
          </cell>
          <cell r="P35">
            <v>1.2985638699924418</v>
          </cell>
          <cell r="Q35">
            <v>1.2872260015117158</v>
          </cell>
          <cell r="R35">
            <v>1.2758881330309904</v>
          </cell>
          <cell r="S35">
            <v>1.2645502645502649</v>
          </cell>
          <cell r="T35">
            <v>1.2532123960695389</v>
          </cell>
          <cell r="U35">
            <v>1.2532123960695389</v>
          </cell>
          <cell r="V35">
            <v>1.2532123960695389</v>
          </cell>
          <cell r="W35">
            <v>1.2532123960695389</v>
          </cell>
          <cell r="X35">
            <v>1.2532123960695389</v>
          </cell>
          <cell r="Y35">
            <v>1.2532123960695389</v>
          </cell>
        </row>
        <row r="36">
          <cell r="B36">
            <v>1.1267968763967344</v>
          </cell>
          <cell r="C36">
            <v>1.1474866220602296</v>
          </cell>
          <cell r="D36">
            <v>1.1421880290407296</v>
          </cell>
          <cell r="E36" t="e">
            <v>#N/A</v>
          </cell>
          <cell r="F36" t="e">
            <v>#N/A</v>
          </cell>
          <cell r="G36" t="e">
            <v>#N/A</v>
          </cell>
          <cell r="H36" t="e">
            <v>#N/A</v>
          </cell>
          <cell r="I36">
            <v>1.3704822843456566</v>
          </cell>
          <cell r="J36">
            <v>1.3510674234844648</v>
          </cell>
          <cell r="K36">
            <v>1.3576042768188836</v>
          </cell>
          <cell r="L36">
            <v>1.3765007242867597</v>
          </cell>
          <cell r="M36">
            <v>1.3387078293510075</v>
          </cell>
          <cell r="N36">
            <v>1.3387078293510075</v>
          </cell>
          <cell r="O36">
            <v>1.3387078293510075</v>
          </cell>
          <cell r="P36">
            <v>1.327369960870282</v>
          </cell>
          <cell r="Q36">
            <v>1.3160320923895563</v>
          </cell>
          <cell r="R36">
            <v>1.3046942239088308</v>
          </cell>
          <cell r="S36">
            <v>1.2933563554281051</v>
          </cell>
          <cell r="T36">
            <v>1.2820184869473794</v>
          </cell>
          <cell r="U36">
            <v>1.2820184869473794</v>
          </cell>
          <cell r="V36">
            <v>1.2820184869473794</v>
          </cell>
          <cell r="W36">
            <v>1.2820184869473794</v>
          </cell>
          <cell r="X36">
            <v>1.2820184869473794</v>
          </cell>
          <cell r="Y36">
            <v>1.2820184869473794</v>
          </cell>
        </row>
        <row r="37">
          <cell r="B37">
            <v>0.7833473065555584</v>
          </cell>
          <cell r="C37">
            <v>0.79096818020532556</v>
          </cell>
          <cell r="D37">
            <v>0.75081275482440268</v>
          </cell>
          <cell r="E37" t="e">
            <v>#N/A</v>
          </cell>
          <cell r="F37" t="e">
            <v>#N/A</v>
          </cell>
          <cell r="G37" t="e">
            <v>#N/A</v>
          </cell>
          <cell r="H37" t="e">
            <v>#N/A</v>
          </cell>
          <cell r="I37">
            <v>0.66650002017418875</v>
          </cell>
          <cell r="J37">
            <v>0.78421369208478109</v>
          </cell>
          <cell r="K37">
            <v>0.92086041332134683</v>
          </cell>
          <cell r="L37">
            <v>0.75079238611046251</v>
          </cell>
          <cell r="M37">
            <v>0.69410304370683429</v>
          </cell>
          <cell r="N37">
            <v>0.65631014877108207</v>
          </cell>
          <cell r="O37">
            <v>0.6752065962389584</v>
          </cell>
          <cell r="P37">
            <v>0.67142730674538298</v>
          </cell>
          <cell r="Q37">
            <v>0.66764801725180789</v>
          </cell>
          <cell r="R37">
            <v>0.66386872775823269</v>
          </cell>
          <cell r="S37">
            <v>0.66008943826465749</v>
          </cell>
          <cell r="T37">
            <v>0.65631014877108207</v>
          </cell>
          <cell r="U37">
            <v>0.65631014877108207</v>
          </cell>
          <cell r="V37">
            <v>0.65631014877108207</v>
          </cell>
          <cell r="W37">
            <v>0.65631014877108207</v>
          </cell>
          <cell r="X37">
            <v>0.65631014877108207</v>
          </cell>
          <cell r="Y37">
            <v>0.65631014877108207</v>
          </cell>
        </row>
        <row r="38">
          <cell r="B38">
            <v>0.72453744870604198</v>
          </cell>
          <cell r="C38">
            <v>0.72387779357168702</v>
          </cell>
          <cell r="D38">
            <v>0.67792173793204868</v>
          </cell>
          <cell r="E38" t="e">
            <v>#N/A</v>
          </cell>
          <cell r="F38" t="e">
            <v>#N/A</v>
          </cell>
          <cell r="G38" t="e">
            <v>#N/A</v>
          </cell>
          <cell r="H38" t="e">
            <v>#N/A</v>
          </cell>
          <cell r="I38">
            <v>0.53982910652462546</v>
          </cell>
          <cell r="J38">
            <v>0.53939289045576444</v>
          </cell>
          <cell r="K38">
            <v>0.56740101116918895</v>
          </cell>
          <cell r="L38">
            <v>0.51071166876556084</v>
          </cell>
          <cell r="M38">
            <v>0.47291877382980863</v>
          </cell>
          <cell r="N38">
            <v>0.49181522129768473</v>
          </cell>
          <cell r="O38">
            <v>0.51071166876556084</v>
          </cell>
          <cell r="P38">
            <v>0.51071166876556084</v>
          </cell>
          <cell r="Q38">
            <v>0.51071166876556084</v>
          </cell>
          <cell r="R38">
            <v>0.51071166876556084</v>
          </cell>
          <cell r="S38">
            <v>0.51071166876556084</v>
          </cell>
          <cell r="T38">
            <v>0.51071166876556084</v>
          </cell>
          <cell r="U38">
            <v>0.51071166876556084</v>
          </cell>
          <cell r="V38">
            <v>0.51071166876556084</v>
          </cell>
          <cell r="W38">
            <v>0.51071166876556084</v>
          </cell>
          <cell r="X38">
            <v>0.51071166876556084</v>
          </cell>
          <cell r="Y38">
            <v>0.51071166876556084</v>
          </cell>
        </row>
        <row r="40">
          <cell r="B40">
            <v>0.80413190090457709</v>
          </cell>
          <cell r="C40">
            <v>0.76627610293455384</v>
          </cell>
          <cell r="D40">
            <v>0.74831480894710112</v>
          </cell>
          <cell r="E40" t="e">
            <v>#N/A</v>
          </cell>
          <cell r="F40" t="e">
            <v>#N/A</v>
          </cell>
          <cell r="G40" t="e">
            <v>#N/A</v>
          </cell>
          <cell r="H40" t="e">
            <v>#N/A</v>
          </cell>
          <cell r="I40">
            <v>0.60317460317460314</v>
          </cell>
          <cell r="J40">
            <v>0.62522045855379194</v>
          </cell>
          <cell r="K40">
            <v>0.64096749811035525</v>
          </cell>
          <cell r="L40">
            <v>0.58427815570672714</v>
          </cell>
          <cell r="M40">
            <v>0.54648526077097503</v>
          </cell>
          <cell r="N40">
            <v>0.56538170823885103</v>
          </cell>
          <cell r="O40">
            <v>0.58427815570672714</v>
          </cell>
          <cell r="P40">
            <v>0.58427815570672714</v>
          </cell>
          <cell r="Q40">
            <v>0.58427815570672714</v>
          </cell>
          <cell r="R40">
            <v>0.58427815570672714</v>
          </cell>
          <cell r="S40">
            <v>0.58427815570672714</v>
          </cell>
          <cell r="T40">
            <v>0.58427815570672714</v>
          </cell>
          <cell r="U40">
            <v>0.58427815570672714</v>
          </cell>
          <cell r="V40">
            <v>0.58427815570672714</v>
          </cell>
          <cell r="W40">
            <v>0.58427815570672714</v>
          </cell>
          <cell r="X40">
            <v>0.58427815570672714</v>
          </cell>
          <cell r="Y40">
            <v>0.58427815570672714</v>
          </cell>
        </row>
        <row r="41">
          <cell r="B41">
            <v>1.1446300235515288</v>
          </cell>
          <cell r="C41">
            <v>1.0971434077417506</v>
          </cell>
          <cell r="D41">
            <v>1.1213459203322649</v>
          </cell>
          <cell r="E41" t="e">
            <v>#N/A</v>
          </cell>
          <cell r="F41" t="e">
            <v>#N/A</v>
          </cell>
          <cell r="G41" t="e">
            <v>#N/A</v>
          </cell>
          <cell r="H41" t="e">
            <v>#N/A</v>
          </cell>
          <cell r="I41">
            <v>1.3665910808767952</v>
          </cell>
          <cell r="J41">
            <v>1.2965562246266611</v>
          </cell>
          <cell r="K41">
            <v>1.3108803920836234</v>
          </cell>
          <cell r="L41">
            <v>1.3259975500579242</v>
          </cell>
          <cell r="M41">
            <v>1.2882046551221722</v>
          </cell>
          <cell r="N41">
            <v>1.2882046551221722</v>
          </cell>
          <cell r="O41">
            <v>1.2882046551221722</v>
          </cell>
          <cell r="P41">
            <v>1.2768667866414465</v>
          </cell>
          <cell r="Q41">
            <v>1.265528918160721</v>
          </cell>
          <cell r="R41">
            <v>1.2541910496799953</v>
          </cell>
          <cell r="S41">
            <v>1.2428531811992696</v>
          </cell>
          <cell r="T41">
            <v>1.2315153127185441</v>
          </cell>
          <cell r="U41">
            <v>1.2315153127185441</v>
          </cell>
          <cell r="V41">
            <v>1.2315153127185441</v>
          </cell>
          <cell r="W41">
            <v>1.2315153127185441</v>
          </cell>
          <cell r="X41">
            <v>1.2315153127185441</v>
          </cell>
          <cell r="Y41">
            <v>1.2315153127185441</v>
          </cell>
        </row>
        <row r="44">
          <cell r="B44">
            <v>830.19028988084665</v>
          </cell>
          <cell r="C44">
            <v>803.4231402550347</v>
          </cell>
          <cell r="D44">
            <v>688.21690301932665</v>
          </cell>
          <cell r="E44" t="e">
            <v>#N/A</v>
          </cell>
          <cell r="F44" t="e">
            <v>#N/A</v>
          </cell>
          <cell r="G44" t="e">
            <v>#N/A</v>
          </cell>
          <cell r="H44" t="e">
            <v>#N/A</v>
          </cell>
          <cell r="I44">
            <v>301.14000000000004</v>
          </cell>
          <cell r="J44">
            <v>201.27999999999994</v>
          </cell>
          <cell r="K44">
            <v>241.90999999999997</v>
          </cell>
          <cell r="L44">
            <v>233.40999999999997</v>
          </cell>
          <cell r="M44">
            <v>233.40999999999997</v>
          </cell>
          <cell r="N44">
            <v>233.40999999999997</v>
          </cell>
          <cell r="O44">
            <v>237.66</v>
          </cell>
          <cell r="P44">
            <v>239.35999999999996</v>
          </cell>
          <cell r="Q44">
            <v>241.06</v>
          </cell>
          <cell r="R44">
            <v>242.75999999999996</v>
          </cell>
          <cell r="S44">
            <v>244.45999999999998</v>
          </cell>
          <cell r="T44">
            <v>246.16</v>
          </cell>
          <cell r="U44">
            <v>246.16</v>
          </cell>
          <cell r="V44">
            <v>246.16</v>
          </cell>
          <cell r="W44">
            <v>246.16</v>
          </cell>
          <cell r="X44">
            <v>246.16</v>
          </cell>
          <cell r="Y44">
            <v>246.16</v>
          </cell>
        </row>
        <row r="45">
          <cell r="B45">
            <v>931</v>
          </cell>
          <cell r="C45">
            <v>962.27867748075573</v>
          </cell>
          <cell r="D45">
            <v>908.51779451193352</v>
          </cell>
          <cell r="E45" t="e">
            <v>#N/A</v>
          </cell>
          <cell r="F45" t="e">
            <v>#N/A</v>
          </cell>
          <cell r="G45" t="e">
            <v>#N/A</v>
          </cell>
          <cell r="H45" t="e">
            <v>#N/A</v>
          </cell>
          <cell r="I45">
            <v>409.6</v>
          </cell>
          <cell r="J45">
            <v>286.79999999999995</v>
          </cell>
          <cell r="K45">
            <v>369.6</v>
          </cell>
          <cell r="L45">
            <v>369.6</v>
          </cell>
          <cell r="M45">
            <v>359.59999999999997</v>
          </cell>
          <cell r="N45">
            <v>359.59999999999997</v>
          </cell>
          <cell r="O45">
            <v>359.59999999999997</v>
          </cell>
          <cell r="P45">
            <v>359.59999999999997</v>
          </cell>
          <cell r="Q45">
            <v>359.59999999999997</v>
          </cell>
          <cell r="R45">
            <v>359.59999999999997</v>
          </cell>
          <cell r="S45">
            <v>359.59999999999997</v>
          </cell>
          <cell r="T45">
            <v>359.59999999999997</v>
          </cell>
          <cell r="U45">
            <v>359.59999999999997</v>
          </cell>
          <cell r="V45">
            <v>359.59999999999997</v>
          </cell>
          <cell r="W45">
            <v>359.59999999999997</v>
          </cell>
          <cell r="X45">
            <v>359.59999999999997</v>
          </cell>
          <cell r="Y45">
            <v>359.59999999999997</v>
          </cell>
        </row>
        <row r="46">
          <cell r="C46">
            <v>952.65589070594831</v>
          </cell>
          <cell r="D46">
            <v>899.4326165668142</v>
          </cell>
          <cell r="E46" t="e">
            <v>#N/A</v>
          </cell>
          <cell r="F46" t="e">
            <v>#N/A</v>
          </cell>
          <cell r="G46" t="e">
            <v>#N/A</v>
          </cell>
          <cell r="H46" t="e">
            <v>#N/A</v>
          </cell>
          <cell r="I46">
            <v>397.6</v>
          </cell>
          <cell r="J46">
            <v>268.8</v>
          </cell>
          <cell r="K46">
            <v>357.6</v>
          </cell>
          <cell r="L46">
            <v>357.6</v>
          </cell>
          <cell r="M46">
            <v>347.6</v>
          </cell>
          <cell r="N46">
            <v>347.6</v>
          </cell>
          <cell r="O46">
            <v>347.6</v>
          </cell>
          <cell r="P46">
            <v>347.6</v>
          </cell>
          <cell r="Q46">
            <v>347.6</v>
          </cell>
          <cell r="R46">
            <v>347.6</v>
          </cell>
          <cell r="S46">
            <v>347.6</v>
          </cell>
          <cell r="T46">
            <v>347.6</v>
          </cell>
          <cell r="U46">
            <v>347.6</v>
          </cell>
          <cell r="V46">
            <v>347.6</v>
          </cell>
          <cell r="W46">
            <v>347.6</v>
          </cell>
          <cell r="X46">
            <v>347.6</v>
          </cell>
          <cell r="Y46">
            <v>347.6</v>
          </cell>
        </row>
        <row r="47">
          <cell r="J47">
            <v>269.5</v>
          </cell>
          <cell r="K47">
            <v>358.3</v>
          </cell>
          <cell r="L47">
            <v>358.3</v>
          </cell>
          <cell r="M47">
            <v>348.3</v>
          </cell>
          <cell r="N47">
            <v>348.3</v>
          </cell>
          <cell r="O47">
            <v>348.3</v>
          </cell>
          <cell r="P47">
            <v>348.3</v>
          </cell>
          <cell r="Q47">
            <v>348.3</v>
          </cell>
          <cell r="R47">
            <v>348.3</v>
          </cell>
          <cell r="S47">
            <v>348.3</v>
          </cell>
          <cell r="T47">
            <v>348.3</v>
          </cell>
          <cell r="U47">
            <v>348.3</v>
          </cell>
          <cell r="V47">
            <v>348.3</v>
          </cell>
          <cell r="W47">
            <v>348.3</v>
          </cell>
          <cell r="X47">
            <v>348.3</v>
          </cell>
          <cell r="Y47">
            <v>348.3</v>
          </cell>
        </row>
        <row r="48">
          <cell r="B48">
            <v>877</v>
          </cell>
          <cell r="C48">
            <v>874.52990453702409</v>
          </cell>
          <cell r="D48">
            <v>829.16573887908692</v>
          </cell>
          <cell r="E48" t="e">
            <v>#N/A</v>
          </cell>
          <cell r="F48" t="e">
            <v>#N/A</v>
          </cell>
          <cell r="G48" t="e">
            <v>#N/A</v>
          </cell>
          <cell r="H48" t="e">
            <v>#N/A</v>
          </cell>
          <cell r="I48">
            <v>334.59999999999997</v>
          </cell>
          <cell r="J48">
            <v>236.79999999999998</v>
          </cell>
          <cell r="K48">
            <v>284.59999999999997</v>
          </cell>
          <cell r="L48">
            <v>274.59999999999997</v>
          </cell>
          <cell r="M48">
            <v>274.59999999999997</v>
          </cell>
          <cell r="N48">
            <v>274.59999999999997</v>
          </cell>
          <cell r="O48">
            <v>279.59999999999997</v>
          </cell>
          <cell r="P48">
            <v>281.59999999999997</v>
          </cell>
          <cell r="Q48">
            <v>283.59999999999997</v>
          </cell>
          <cell r="R48">
            <v>285.59999999999997</v>
          </cell>
          <cell r="S48">
            <v>287.59999999999997</v>
          </cell>
          <cell r="T48">
            <v>289.59999999999997</v>
          </cell>
          <cell r="U48">
            <v>289.59999999999997</v>
          </cell>
          <cell r="V48">
            <v>289.59999999999997</v>
          </cell>
          <cell r="W48">
            <v>289.59999999999997</v>
          </cell>
          <cell r="X48">
            <v>289.59999999999997</v>
          </cell>
          <cell r="Y48">
            <v>289.59999999999997</v>
          </cell>
        </row>
        <row r="49">
          <cell r="B49">
            <v>941</v>
          </cell>
          <cell r="C49">
            <v>966.80278646823513</v>
          </cell>
          <cell r="D49">
            <v>829.16573887908692</v>
          </cell>
          <cell r="E49" t="e">
            <v>#N/A</v>
          </cell>
          <cell r="F49" t="e">
            <v>#N/A</v>
          </cell>
          <cell r="G49" t="e">
            <v>#N/A</v>
          </cell>
          <cell r="H49" t="e">
            <v>#N/A</v>
          </cell>
          <cell r="I49">
            <v>399.59999999999997</v>
          </cell>
          <cell r="J49">
            <v>311.79999999999995</v>
          </cell>
          <cell r="K49">
            <v>384.6</v>
          </cell>
          <cell r="L49">
            <v>399.6</v>
          </cell>
          <cell r="M49">
            <v>394.59999999999997</v>
          </cell>
          <cell r="N49">
            <v>394.59999999999997</v>
          </cell>
          <cell r="O49">
            <v>394.59999999999997</v>
          </cell>
          <cell r="P49">
            <v>392.59999999999997</v>
          </cell>
          <cell r="Q49">
            <v>390.6</v>
          </cell>
          <cell r="R49">
            <v>388.6</v>
          </cell>
          <cell r="S49">
            <v>386.59999999999997</v>
          </cell>
          <cell r="T49">
            <v>384.6</v>
          </cell>
          <cell r="U49">
            <v>384.6</v>
          </cell>
          <cell r="V49">
            <v>384.6</v>
          </cell>
          <cell r="W49">
            <v>384.6</v>
          </cell>
          <cell r="X49">
            <v>384.6</v>
          </cell>
          <cell r="Y49">
            <v>384.6</v>
          </cell>
        </row>
        <row r="50">
          <cell r="B50">
            <v>873</v>
          </cell>
          <cell r="C50">
            <v>903.15971091939059</v>
          </cell>
          <cell r="D50">
            <v>836.5881580082978</v>
          </cell>
          <cell r="E50" t="e">
            <v>#N/A</v>
          </cell>
          <cell r="F50" t="e">
            <v>#N/A</v>
          </cell>
          <cell r="G50" t="e">
            <v>#N/A</v>
          </cell>
          <cell r="H50" t="e">
            <v>#N/A</v>
          </cell>
          <cell r="I50">
            <v>349.6</v>
          </cell>
          <cell r="J50">
            <v>296.79999999999995</v>
          </cell>
          <cell r="K50">
            <v>349.6</v>
          </cell>
          <cell r="L50">
            <v>353.59999999999997</v>
          </cell>
          <cell r="M50">
            <v>343.6</v>
          </cell>
          <cell r="N50">
            <v>343.6</v>
          </cell>
          <cell r="O50">
            <v>343.6</v>
          </cell>
          <cell r="P50">
            <v>340.6</v>
          </cell>
          <cell r="Q50">
            <v>337.59999999999997</v>
          </cell>
          <cell r="R50">
            <v>334.59999999999997</v>
          </cell>
          <cell r="S50">
            <v>331.59999999999997</v>
          </cell>
          <cell r="T50">
            <v>328.59999999999997</v>
          </cell>
          <cell r="U50">
            <v>328.59999999999997</v>
          </cell>
          <cell r="V50">
            <v>328.59999999999997</v>
          </cell>
          <cell r="W50">
            <v>328.59999999999997</v>
          </cell>
          <cell r="X50">
            <v>328.59999999999997</v>
          </cell>
          <cell r="Y50">
            <v>328.59999999999997</v>
          </cell>
        </row>
        <row r="51">
          <cell r="J51">
            <v>305.79999999999995</v>
          </cell>
          <cell r="K51">
            <v>358.6</v>
          </cell>
          <cell r="L51">
            <v>362.59999999999997</v>
          </cell>
          <cell r="M51">
            <v>352.6</v>
          </cell>
          <cell r="N51">
            <v>352.6</v>
          </cell>
          <cell r="O51">
            <v>352.6</v>
          </cell>
          <cell r="P51">
            <v>349.6</v>
          </cell>
          <cell r="Q51">
            <v>346.59999999999997</v>
          </cell>
          <cell r="R51">
            <v>343.59999999999997</v>
          </cell>
          <cell r="S51">
            <v>340.59999999999997</v>
          </cell>
          <cell r="T51">
            <v>337.59999999999997</v>
          </cell>
          <cell r="U51">
            <v>337.59999999999997</v>
          </cell>
          <cell r="V51">
            <v>337.59999999999997</v>
          </cell>
          <cell r="W51">
            <v>337.59999999999997</v>
          </cell>
          <cell r="X51">
            <v>337.59999999999997</v>
          </cell>
          <cell r="Y51">
            <v>337.59999999999997</v>
          </cell>
        </row>
        <row r="52">
          <cell r="B52">
            <v>897</v>
          </cell>
          <cell r="C52">
            <v>923.43270328914923</v>
          </cell>
          <cell r="D52">
            <v>852.15868383523616</v>
          </cell>
          <cell r="E52" t="e">
            <v>#N/A</v>
          </cell>
          <cell r="F52" t="e">
            <v>#N/A</v>
          </cell>
          <cell r="G52" t="e">
            <v>#N/A</v>
          </cell>
          <cell r="H52" t="e">
            <v>#N/A</v>
          </cell>
          <cell r="I52">
            <v>359.59999999999997</v>
          </cell>
          <cell r="J52">
            <v>306.8</v>
          </cell>
          <cell r="K52">
            <v>359.59999999999997</v>
          </cell>
          <cell r="L52">
            <v>364.59999999999997</v>
          </cell>
          <cell r="M52">
            <v>354.59999999999997</v>
          </cell>
          <cell r="N52">
            <v>354.59999999999997</v>
          </cell>
          <cell r="O52">
            <v>354.59999999999997</v>
          </cell>
          <cell r="P52">
            <v>351.6</v>
          </cell>
          <cell r="Q52">
            <v>348.59999999999997</v>
          </cell>
          <cell r="R52">
            <v>345.59999999999997</v>
          </cell>
          <cell r="S52">
            <v>342.59999999999997</v>
          </cell>
          <cell r="T52">
            <v>339.59999999999997</v>
          </cell>
          <cell r="U52">
            <v>339.59999999999997</v>
          </cell>
          <cell r="V52">
            <v>339.59999999999997</v>
          </cell>
          <cell r="W52">
            <v>339.59999999999997</v>
          </cell>
          <cell r="X52">
            <v>339.59999999999997</v>
          </cell>
          <cell r="Y52">
            <v>339.59999999999997</v>
          </cell>
        </row>
        <row r="54">
          <cell r="J54">
            <v>317.40000000000003</v>
          </cell>
          <cell r="K54">
            <v>370.2</v>
          </cell>
          <cell r="L54">
            <v>375.2</v>
          </cell>
          <cell r="M54">
            <v>365.2</v>
          </cell>
          <cell r="N54">
            <v>365.2</v>
          </cell>
          <cell r="O54">
            <v>365.2</v>
          </cell>
          <cell r="P54">
            <v>362.20000000000005</v>
          </cell>
          <cell r="Q54">
            <v>359.2</v>
          </cell>
          <cell r="R54">
            <v>356.2</v>
          </cell>
          <cell r="S54">
            <v>353.2</v>
          </cell>
          <cell r="T54">
            <v>350.2</v>
          </cell>
          <cell r="U54">
            <v>350.2</v>
          </cell>
          <cell r="V54">
            <v>350.2</v>
          </cell>
          <cell r="W54">
            <v>350.2</v>
          </cell>
          <cell r="X54">
            <v>350.2</v>
          </cell>
          <cell r="Y54">
            <v>350.2</v>
          </cell>
        </row>
        <row r="55">
          <cell r="B55">
            <v>606</v>
          </cell>
          <cell r="C55">
            <v>625.00361764489412</v>
          </cell>
          <cell r="D55">
            <v>553.52893110413288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>
            <v>169.6</v>
          </cell>
          <cell r="J55">
            <v>168.79999999999998</v>
          </cell>
          <cell r="K55">
            <v>234.6</v>
          </cell>
          <cell r="L55">
            <v>189.6</v>
          </cell>
          <cell r="M55">
            <v>174.6</v>
          </cell>
          <cell r="N55">
            <v>164.59999999999997</v>
          </cell>
          <cell r="O55">
            <v>169.6</v>
          </cell>
          <cell r="P55">
            <v>168.6</v>
          </cell>
          <cell r="Q55">
            <v>167.59999999999997</v>
          </cell>
          <cell r="R55">
            <v>166.59999999999997</v>
          </cell>
          <cell r="S55">
            <v>165.59999999999997</v>
          </cell>
          <cell r="T55">
            <v>164.59999999999997</v>
          </cell>
          <cell r="U55">
            <v>164.59999999999997</v>
          </cell>
          <cell r="V55">
            <v>164.59999999999997</v>
          </cell>
          <cell r="W55">
            <v>164.59999999999997</v>
          </cell>
          <cell r="X55">
            <v>164.59999999999997</v>
          </cell>
          <cell r="Y55">
            <v>164.59999999999997</v>
          </cell>
        </row>
        <row r="56">
          <cell r="J56">
            <v>160.79999999999998</v>
          </cell>
          <cell r="K56">
            <v>226.6</v>
          </cell>
          <cell r="L56">
            <v>181.6</v>
          </cell>
          <cell r="M56">
            <v>166.6</v>
          </cell>
          <cell r="N56">
            <v>156.59999999999997</v>
          </cell>
          <cell r="O56">
            <v>161.6</v>
          </cell>
          <cell r="P56">
            <v>160.6</v>
          </cell>
          <cell r="Q56">
            <v>159.59999999999997</v>
          </cell>
          <cell r="R56">
            <v>158.59999999999997</v>
          </cell>
          <cell r="S56">
            <v>157.59999999999997</v>
          </cell>
          <cell r="T56">
            <v>156.59999999999997</v>
          </cell>
          <cell r="U56">
            <v>156.59999999999997</v>
          </cell>
          <cell r="V56">
            <v>156.59999999999997</v>
          </cell>
          <cell r="W56">
            <v>156.59999999999997</v>
          </cell>
          <cell r="X56">
            <v>156.59999999999997</v>
          </cell>
          <cell r="Y56">
            <v>156.59999999999997</v>
          </cell>
        </row>
        <row r="57">
          <cell r="B57">
            <v>570</v>
          </cell>
          <cell r="C57">
            <v>579.57818022755691</v>
          </cell>
          <cell r="D57">
            <v>508.44213648567683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>
            <v>124.59999999999997</v>
          </cell>
          <cell r="J57">
            <v>106.8</v>
          </cell>
          <cell r="K57">
            <v>134.6</v>
          </cell>
          <cell r="L57">
            <v>119.59999999999997</v>
          </cell>
          <cell r="M57">
            <v>109.59999999999998</v>
          </cell>
          <cell r="N57">
            <v>114.59999999999998</v>
          </cell>
          <cell r="O57">
            <v>119.59999999999997</v>
          </cell>
          <cell r="P57">
            <v>119.59999999999997</v>
          </cell>
          <cell r="Q57">
            <v>119.59999999999997</v>
          </cell>
          <cell r="R57">
            <v>119.59999999999997</v>
          </cell>
          <cell r="S57">
            <v>119.59999999999997</v>
          </cell>
          <cell r="T57">
            <v>119.59999999999997</v>
          </cell>
          <cell r="U57">
            <v>119.59999999999997</v>
          </cell>
          <cell r="V57">
            <v>119.59999999999997</v>
          </cell>
          <cell r="W57">
            <v>119.59999999999997</v>
          </cell>
          <cell r="X57">
            <v>119.59999999999997</v>
          </cell>
          <cell r="Y57">
            <v>119.59999999999997</v>
          </cell>
        </row>
        <row r="58">
          <cell r="C58">
            <v>853.13345638507974</v>
          </cell>
          <cell r="D58">
            <v>746.11392262207744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>
            <v>264.59999999999997</v>
          </cell>
          <cell r="J58">
            <v>244.4503693181818</v>
          </cell>
          <cell r="K58">
            <v>265.09999999999997</v>
          </cell>
          <cell r="L58">
            <v>258.39999999999998</v>
          </cell>
          <cell r="M58">
            <v>243.39999999999995</v>
          </cell>
          <cell r="N58">
            <v>244.89999999999992</v>
          </cell>
          <cell r="O58">
            <v>246.39999999999995</v>
          </cell>
          <cell r="P58">
            <v>244.3</v>
          </cell>
          <cell r="Q58">
            <v>242.19999999999993</v>
          </cell>
          <cell r="R58">
            <v>240.1</v>
          </cell>
          <cell r="S58">
            <v>237.99999999999997</v>
          </cell>
          <cell r="T58">
            <v>235.89999999999995</v>
          </cell>
          <cell r="U58">
            <v>235.89999999999995</v>
          </cell>
          <cell r="V58">
            <v>235.89999999999995</v>
          </cell>
          <cell r="W58">
            <v>235.89999999999995</v>
          </cell>
          <cell r="X58">
            <v>235.89999999999995</v>
          </cell>
          <cell r="Y58">
            <v>235.89999999999995</v>
          </cell>
        </row>
        <row r="59">
          <cell r="C59">
            <v>841.95852362106893</v>
          </cell>
          <cell r="D59">
            <v>736.34080581697287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>
            <v>239.6</v>
          </cell>
          <cell r="J59">
            <v>234.7054829545454</v>
          </cell>
          <cell r="K59">
            <v>249.60000000000002</v>
          </cell>
          <cell r="L59">
            <v>229.6</v>
          </cell>
          <cell r="M59">
            <v>219.6</v>
          </cell>
          <cell r="N59">
            <v>214.6</v>
          </cell>
          <cell r="O59">
            <v>219.6</v>
          </cell>
          <cell r="P59">
            <v>219.6</v>
          </cell>
          <cell r="Q59">
            <v>219.6</v>
          </cell>
          <cell r="R59">
            <v>219.6</v>
          </cell>
          <cell r="S59">
            <v>219.6</v>
          </cell>
          <cell r="T59">
            <v>219.6</v>
          </cell>
          <cell r="U59">
            <v>219.6</v>
          </cell>
          <cell r="V59">
            <v>219.6</v>
          </cell>
          <cell r="W59">
            <v>219.6</v>
          </cell>
          <cell r="X59">
            <v>219.6</v>
          </cell>
          <cell r="Y59">
            <v>219.6</v>
          </cell>
        </row>
        <row r="60">
          <cell r="G60" t="e">
            <v>#N/A</v>
          </cell>
          <cell r="H60" t="e">
            <v>#N/A</v>
          </cell>
          <cell r="I60">
            <v>319.59999999999997</v>
          </cell>
          <cell r="J60">
            <v>271.79999999999995</v>
          </cell>
          <cell r="K60">
            <v>324.59999999999997</v>
          </cell>
          <cell r="L60">
            <v>328.59999999999997</v>
          </cell>
          <cell r="M60">
            <v>318.59999999999997</v>
          </cell>
          <cell r="N60">
            <v>318.59999999999997</v>
          </cell>
          <cell r="O60">
            <v>318.59999999999997</v>
          </cell>
          <cell r="P60">
            <v>315.59999999999991</v>
          </cell>
          <cell r="Q60">
            <v>312.59999999999997</v>
          </cell>
          <cell r="R60">
            <v>309.59999999999997</v>
          </cell>
          <cell r="S60">
            <v>306.60000000000002</v>
          </cell>
          <cell r="T60">
            <v>303.59999999999991</v>
          </cell>
          <cell r="U60">
            <v>303.59999999999991</v>
          </cell>
          <cell r="V60">
            <v>303.59999999999991</v>
          </cell>
          <cell r="W60">
            <v>303.59999999999991</v>
          </cell>
          <cell r="X60">
            <v>303.59999999999991</v>
          </cell>
          <cell r="Y60">
            <v>303.59999999999991</v>
          </cell>
        </row>
        <row r="61">
          <cell r="G61" t="e">
            <v>#N/A</v>
          </cell>
          <cell r="H61" t="e">
            <v>#N/A</v>
          </cell>
          <cell r="I61">
            <v>232.09999999999997</v>
          </cell>
          <cell r="J61">
            <v>248.29999999999998</v>
          </cell>
          <cell r="K61">
            <v>287.34999999999991</v>
          </cell>
          <cell r="L61">
            <v>278.49999999999994</v>
          </cell>
          <cell r="M61">
            <v>258.49999999999994</v>
          </cell>
          <cell r="N61">
            <v>259.24999999999994</v>
          </cell>
          <cell r="O61">
            <v>254.99999999999991</v>
          </cell>
          <cell r="P61">
            <v>252.45000000000002</v>
          </cell>
          <cell r="Q61">
            <v>249.9</v>
          </cell>
          <cell r="R61">
            <v>247.34999999999994</v>
          </cell>
          <cell r="S61">
            <v>244.79999999999998</v>
          </cell>
          <cell r="T61">
            <v>237.24999999999994</v>
          </cell>
          <cell r="U61">
            <v>237.24999999999994</v>
          </cell>
          <cell r="V61">
            <v>237.24999999999994</v>
          </cell>
          <cell r="W61">
            <v>237.24999999999994</v>
          </cell>
          <cell r="X61">
            <v>237.24999999999994</v>
          </cell>
          <cell r="Y61">
            <v>227.24999999999994</v>
          </cell>
        </row>
        <row r="62">
          <cell r="C62">
            <v>682.90966921677943</v>
          </cell>
          <cell r="D62">
            <v>584.98436756642764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>
            <v>268.01459999999997</v>
          </cell>
          <cell r="J62">
            <v>184.28492571428569</v>
          </cell>
          <cell r="K62">
            <v>207.70108000000002</v>
          </cell>
          <cell r="L62">
            <v>200.40307999999996</v>
          </cell>
          <cell r="M62">
            <v>200.40307999999996</v>
          </cell>
          <cell r="N62">
            <v>202.65479999999994</v>
          </cell>
          <cell r="O62">
            <v>213.89400000000001</v>
          </cell>
          <cell r="P62">
            <v>215.42399999999998</v>
          </cell>
          <cell r="Q62">
            <v>224.61119999999997</v>
          </cell>
          <cell r="R62">
            <v>226.1952</v>
          </cell>
          <cell r="S62">
            <v>227.77919999999997</v>
          </cell>
          <cell r="T62">
            <v>229.36319999999998</v>
          </cell>
          <cell r="U62">
            <v>229.36319999999998</v>
          </cell>
          <cell r="V62">
            <v>229.36319999999998</v>
          </cell>
          <cell r="W62">
            <v>229.36319999999998</v>
          </cell>
          <cell r="X62">
            <v>229.36319999999998</v>
          </cell>
          <cell r="Y62">
            <v>229.36319999999998</v>
          </cell>
        </row>
        <row r="63"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>
            <v>501.39116465863555</v>
          </cell>
          <cell r="J63">
            <v>322.55999999999995</v>
          </cell>
          <cell r="K63">
            <v>429.11999999999995</v>
          </cell>
          <cell r="L63">
            <v>429.11999999999995</v>
          </cell>
          <cell r="M63">
            <v>417.11999999999989</v>
          </cell>
          <cell r="N63">
            <v>417.11999999999989</v>
          </cell>
          <cell r="O63">
            <v>417.11999999999989</v>
          </cell>
          <cell r="P63">
            <v>417.11999999999989</v>
          </cell>
          <cell r="Q63">
            <v>417.11999999999989</v>
          </cell>
          <cell r="R63">
            <v>417.11999999999989</v>
          </cell>
          <cell r="S63">
            <v>417.11999999999989</v>
          </cell>
          <cell r="T63">
            <v>417.11999999999989</v>
          </cell>
          <cell r="U63">
            <v>417.11999999999989</v>
          </cell>
          <cell r="V63">
            <v>417.11999999999989</v>
          </cell>
          <cell r="W63">
            <v>417.11999999999989</v>
          </cell>
          <cell r="X63">
            <v>417.11999999999989</v>
          </cell>
          <cell r="Y63">
            <v>417.11999999999989</v>
          </cell>
        </row>
        <row r="64"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>
            <v>504.68461607318437</v>
          </cell>
          <cell r="J64">
            <v>432.58681377701521</v>
          </cell>
          <cell r="K64">
            <v>504.68461607318437</v>
          </cell>
          <cell r="L64">
            <v>504.68461607318437</v>
          </cell>
          <cell r="M64">
            <v>504.68461607318437</v>
          </cell>
          <cell r="N64">
            <v>504.68461607318437</v>
          </cell>
          <cell r="O64">
            <v>504.68461607318437</v>
          </cell>
          <cell r="P64">
            <v>504.68461607318437</v>
          </cell>
          <cell r="Q64">
            <v>504.68461607318437</v>
          </cell>
          <cell r="R64">
            <v>504.68461607318437</v>
          </cell>
          <cell r="S64">
            <v>504.68461607318437</v>
          </cell>
          <cell r="T64">
            <v>504.68461607318437</v>
          </cell>
          <cell r="U64">
            <v>504.68461607318437</v>
          </cell>
          <cell r="V64">
            <v>504.68461607318437</v>
          </cell>
          <cell r="W64">
            <v>504.68461607318437</v>
          </cell>
          <cell r="X64">
            <v>504.68461607318437</v>
          </cell>
          <cell r="Y64">
            <v>504.68461607318437</v>
          </cell>
        </row>
        <row r="65"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>
            <v>429.89760157704495</v>
          </cell>
          <cell r="J65">
            <v>384.30018124212967</v>
          </cell>
          <cell r="K65">
            <v>433.5881235514662</v>
          </cell>
          <cell r="L65">
            <v>429.30397220857532</v>
          </cell>
          <cell r="M65">
            <v>425.06183809584223</v>
          </cell>
          <cell r="N65">
            <v>425.06183809584223</v>
          </cell>
          <cell r="O65">
            <v>425.06183809584223</v>
          </cell>
          <cell r="P65">
            <v>425.06183809584149</v>
          </cell>
          <cell r="Q65">
            <v>425.06183809584223</v>
          </cell>
          <cell r="R65">
            <v>425.06183809584223</v>
          </cell>
          <cell r="S65">
            <v>425.06183809584223</v>
          </cell>
          <cell r="T65">
            <v>425.06183809584223</v>
          </cell>
          <cell r="U65">
            <v>425.06183809584223</v>
          </cell>
          <cell r="V65">
            <v>425.06183809584223</v>
          </cell>
          <cell r="W65">
            <v>425.06183809584223</v>
          </cell>
          <cell r="X65">
            <v>425.06183809584223</v>
          </cell>
          <cell r="Y65">
            <v>425.06183809584223</v>
          </cell>
        </row>
        <row r="66"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>
            <v>518.10255673429549</v>
          </cell>
          <cell r="J66">
            <v>444.08790577225324</v>
          </cell>
          <cell r="K66">
            <v>518.10255673429549</v>
          </cell>
          <cell r="L66">
            <v>518.10255673429549</v>
          </cell>
          <cell r="M66">
            <v>518.10255673429549</v>
          </cell>
          <cell r="N66">
            <v>518.10255673429549</v>
          </cell>
          <cell r="O66">
            <v>518.10255673429549</v>
          </cell>
          <cell r="P66">
            <v>518.10255673429549</v>
          </cell>
          <cell r="Q66">
            <v>518.10255673429549</v>
          </cell>
          <cell r="R66">
            <v>518.10255673429549</v>
          </cell>
          <cell r="S66">
            <v>518.10255673429549</v>
          </cell>
          <cell r="T66">
            <v>518.10255673429549</v>
          </cell>
          <cell r="U66">
            <v>518.10255673429549</v>
          </cell>
          <cell r="V66">
            <v>518.10255673429549</v>
          </cell>
          <cell r="W66">
            <v>518.10255673429549</v>
          </cell>
          <cell r="X66">
            <v>518.10255673429549</v>
          </cell>
          <cell r="Y66">
            <v>518.10255673429549</v>
          </cell>
        </row>
        <row r="67"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>
            <v>588.10255673429538</v>
          </cell>
          <cell r="J67">
            <v>504.08790577225324</v>
          </cell>
          <cell r="K67">
            <v>588.10255673429538</v>
          </cell>
          <cell r="L67">
            <v>588.10255673429538</v>
          </cell>
          <cell r="M67">
            <v>588.10255673429538</v>
          </cell>
          <cell r="N67">
            <v>588.10255673429538</v>
          </cell>
          <cell r="O67">
            <v>588.10255673429538</v>
          </cell>
          <cell r="P67">
            <v>588.10255673429538</v>
          </cell>
          <cell r="Q67">
            <v>588.10255673429538</v>
          </cell>
          <cell r="R67">
            <v>588.10255673429538</v>
          </cell>
          <cell r="S67">
            <v>588.10255673429538</v>
          </cell>
          <cell r="T67">
            <v>588.10255673429538</v>
          </cell>
          <cell r="U67">
            <v>588.10255673429538</v>
          </cell>
          <cell r="V67">
            <v>588.10255673429538</v>
          </cell>
          <cell r="W67">
            <v>588.10255673429538</v>
          </cell>
          <cell r="X67">
            <v>588.10255673429538</v>
          </cell>
          <cell r="Y67">
            <v>588.10255673429538</v>
          </cell>
        </row>
        <row r="68"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>
            <v>516.12308799342156</v>
          </cell>
          <cell r="J68">
            <v>422.19560914003785</v>
          </cell>
          <cell r="K68">
            <v>492.56154399671078</v>
          </cell>
          <cell r="L68">
            <v>492.56154399671078</v>
          </cell>
          <cell r="M68">
            <v>492.56154399671078</v>
          </cell>
          <cell r="N68">
            <v>492.56154399671078</v>
          </cell>
          <cell r="O68">
            <v>492.56154399671078</v>
          </cell>
          <cell r="P68">
            <v>492.56154399671078</v>
          </cell>
          <cell r="Q68">
            <v>492.56154399671078</v>
          </cell>
          <cell r="R68">
            <v>492.56154399671078</v>
          </cell>
          <cell r="S68">
            <v>492.56154399671078</v>
          </cell>
          <cell r="T68">
            <v>492.56154399671078</v>
          </cell>
          <cell r="U68">
            <v>492.56154399671078</v>
          </cell>
          <cell r="V68">
            <v>492.56154399671078</v>
          </cell>
          <cell r="W68">
            <v>492.56154399671078</v>
          </cell>
          <cell r="X68">
            <v>492.56154399671078</v>
          </cell>
          <cell r="Y68">
            <v>492.56154399671078</v>
          </cell>
        </row>
        <row r="69"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>
            <v>550.71744908091512</v>
          </cell>
          <cell r="J69">
            <v>446.02176389182074</v>
          </cell>
          <cell r="K69">
            <v>520.3587245404575</v>
          </cell>
          <cell r="L69">
            <v>520.3587245404575</v>
          </cell>
          <cell r="M69">
            <v>520.3587245404575</v>
          </cell>
          <cell r="N69">
            <v>520.3587245404575</v>
          </cell>
          <cell r="O69">
            <v>520.3587245404575</v>
          </cell>
          <cell r="P69">
            <v>520.3587245404575</v>
          </cell>
          <cell r="Q69">
            <v>520.3587245404575</v>
          </cell>
          <cell r="R69">
            <v>520.3587245404575</v>
          </cell>
          <cell r="S69">
            <v>520.3587245404575</v>
          </cell>
          <cell r="T69">
            <v>520.3587245404575</v>
          </cell>
          <cell r="U69">
            <v>520.3587245404575</v>
          </cell>
          <cell r="V69">
            <v>520.3587245404575</v>
          </cell>
          <cell r="W69">
            <v>520.3587245404583</v>
          </cell>
          <cell r="X69">
            <v>520.3587245404575</v>
          </cell>
          <cell r="Y69">
            <v>520.3587245404583</v>
          </cell>
        </row>
        <row r="70"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>
            <v>301.14</v>
          </cell>
          <cell r="J70">
            <v>194.17599999999996</v>
          </cell>
          <cell r="K70">
            <v>233.37199999999996</v>
          </cell>
          <cell r="L70">
            <v>225.17199999999994</v>
          </cell>
          <cell r="M70">
            <v>225.17199999999994</v>
          </cell>
          <cell r="N70">
            <v>225.17199999999994</v>
          </cell>
          <cell r="O70">
            <v>237.65999999999997</v>
          </cell>
          <cell r="P70">
            <v>239.35999999999996</v>
          </cell>
          <cell r="Q70">
            <v>249.56799999999996</v>
          </cell>
          <cell r="R70">
            <v>251.32799999999997</v>
          </cell>
          <cell r="S70">
            <v>253.08799999999994</v>
          </cell>
          <cell r="T70">
            <v>254.84799999999996</v>
          </cell>
          <cell r="U70">
            <v>254.84799999999996</v>
          </cell>
          <cell r="V70">
            <v>254.84799999999996</v>
          </cell>
          <cell r="W70">
            <v>254.84799999999996</v>
          </cell>
          <cell r="X70">
            <v>254.84799999999996</v>
          </cell>
          <cell r="Y70">
            <v>254.84799999999996</v>
          </cell>
        </row>
        <row r="71"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>
            <v>301.14</v>
          </cell>
          <cell r="J71">
            <v>194.17599999999996</v>
          </cell>
          <cell r="K71">
            <v>233.37199999999996</v>
          </cell>
          <cell r="L71">
            <v>225.17199999999994</v>
          </cell>
          <cell r="M71">
            <v>225.17199999999994</v>
          </cell>
          <cell r="N71">
            <v>225.17199999999994</v>
          </cell>
          <cell r="O71">
            <v>237.65999999999997</v>
          </cell>
          <cell r="P71">
            <v>239.35999999999996</v>
          </cell>
          <cell r="Q71">
            <v>249.56799999999996</v>
          </cell>
          <cell r="R71">
            <v>251.32799999999997</v>
          </cell>
          <cell r="S71">
            <v>253.08799999999994</v>
          </cell>
          <cell r="T71">
            <v>254.84799999999996</v>
          </cell>
          <cell r="U71">
            <v>254.84799999999996</v>
          </cell>
          <cell r="V71">
            <v>254.84799999999996</v>
          </cell>
          <cell r="W71">
            <v>254.84799999999996</v>
          </cell>
          <cell r="X71">
            <v>254.84799999999996</v>
          </cell>
          <cell r="Y71">
            <v>254.84799999999996</v>
          </cell>
        </row>
        <row r="74">
          <cell r="C74">
            <v>888.70821047174206</v>
          </cell>
          <cell r="D74">
            <v>761.85516562557416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>
            <v>301.14000000000004</v>
          </cell>
          <cell r="J74">
            <v>201.27999999999994</v>
          </cell>
          <cell r="K74">
            <v>241.90999999999997</v>
          </cell>
          <cell r="L74">
            <v>233.40999999999997</v>
          </cell>
          <cell r="M74">
            <v>233.40999999999997</v>
          </cell>
          <cell r="N74">
            <v>233.40999999999997</v>
          </cell>
          <cell r="O74">
            <v>237.66</v>
          </cell>
          <cell r="P74">
            <v>239.35999999999996</v>
          </cell>
          <cell r="Q74">
            <v>241.06</v>
          </cell>
          <cell r="R74">
            <v>242.75999999999996</v>
          </cell>
          <cell r="S74">
            <v>244.45999999999998</v>
          </cell>
          <cell r="T74">
            <v>246.16</v>
          </cell>
          <cell r="U74">
            <v>246.16</v>
          </cell>
          <cell r="V74">
            <v>246.16</v>
          </cell>
          <cell r="W74">
            <v>246.16</v>
          </cell>
          <cell r="X74">
            <v>246.16</v>
          </cell>
          <cell r="Y74">
            <v>246.16</v>
          </cell>
        </row>
        <row r="75">
          <cell r="B75">
            <v>931</v>
          </cell>
          <cell r="C75">
            <v>999.26981323245798</v>
          </cell>
          <cell r="D75">
            <v>915.49577924210519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>
            <v>399.6</v>
          </cell>
          <cell r="J75">
            <v>268.36059508124737</v>
          </cell>
          <cell r="K75">
            <v>351.16059508124732</v>
          </cell>
          <cell r="L75">
            <v>351.16059508124732</v>
          </cell>
          <cell r="M75">
            <v>341.16059508124732</v>
          </cell>
          <cell r="N75">
            <v>341.16059508124732</v>
          </cell>
          <cell r="O75">
            <v>341.16059508124732</v>
          </cell>
          <cell r="P75">
            <v>341.16059508124732</v>
          </cell>
          <cell r="Q75">
            <v>341.16059508124732</v>
          </cell>
          <cell r="R75">
            <v>341.16059508124732</v>
          </cell>
          <cell r="S75">
            <v>341.16059508124732</v>
          </cell>
          <cell r="T75">
            <v>341.16059508124732</v>
          </cell>
          <cell r="U75">
            <v>341.16059508124732</v>
          </cell>
          <cell r="V75">
            <v>341.16059508124732</v>
          </cell>
          <cell r="W75">
            <v>341.16059508124732</v>
          </cell>
          <cell r="X75">
            <v>341.16059508124732</v>
          </cell>
          <cell r="Y75">
            <v>341.16059508124732</v>
          </cell>
        </row>
        <row r="76">
          <cell r="B76">
            <v>877</v>
          </cell>
          <cell r="C76">
            <v>892.30789056162587</v>
          </cell>
          <cell r="D76">
            <v>819.18551719150548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>
            <v>319.54127038331802</v>
          </cell>
          <cell r="J76">
            <v>216.70282463611264</v>
          </cell>
          <cell r="K76">
            <v>264.50282463611262</v>
          </cell>
          <cell r="L76">
            <v>254.50282463611265</v>
          </cell>
          <cell r="M76">
            <v>254.50282463611265</v>
          </cell>
          <cell r="N76">
            <v>254.50282463611265</v>
          </cell>
          <cell r="O76">
            <v>259.50282463611268</v>
          </cell>
          <cell r="P76">
            <v>261.50282463611262</v>
          </cell>
          <cell r="Q76">
            <v>263.50282463611262</v>
          </cell>
          <cell r="R76">
            <v>265.50282463611256</v>
          </cell>
          <cell r="S76">
            <v>267.50282463611262</v>
          </cell>
          <cell r="T76">
            <v>269.50282463611262</v>
          </cell>
          <cell r="U76">
            <v>269.50282463611262</v>
          </cell>
          <cell r="V76">
            <v>269.50282463611262</v>
          </cell>
          <cell r="W76">
            <v>269.50282463611262</v>
          </cell>
          <cell r="X76">
            <v>269.50282463611262</v>
          </cell>
          <cell r="Y76">
            <v>269.50282463611262</v>
          </cell>
        </row>
        <row r="77">
          <cell r="B77">
            <v>941</v>
          </cell>
          <cell r="C77">
            <v>985.26202826933354</v>
          </cell>
          <cell r="D77">
            <v>889.8652386601342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>
            <v>393.82373566686226</v>
          </cell>
          <cell r="J77">
            <v>302.12636242079168</v>
          </cell>
          <cell r="K77">
            <v>374.92636242079163</v>
          </cell>
          <cell r="L77">
            <v>389.92636242079169</v>
          </cell>
          <cell r="M77">
            <v>384.92636242079169</v>
          </cell>
          <cell r="N77">
            <v>384.92636242079169</v>
          </cell>
          <cell r="O77">
            <v>384.92636242079169</v>
          </cell>
          <cell r="P77">
            <v>382.92636242079169</v>
          </cell>
          <cell r="Q77">
            <v>380.92636242079175</v>
          </cell>
          <cell r="R77">
            <v>378.92636242079169</v>
          </cell>
          <cell r="S77">
            <v>376.92636242079169</v>
          </cell>
          <cell r="T77">
            <v>374.92636242079163</v>
          </cell>
          <cell r="U77">
            <v>374.92636242079163</v>
          </cell>
          <cell r="V77">
            <v>374.92636242079163</v>
          </cell>
          <cell r="W77">
            <v>374.92636242079163</v>
          </cell>
          <cell r="X77">
            <v>374.92636242079163</v>
          </cell>
          <cell r="Y77">
            <v>374.92636242079163</v>
          </cell>
        </row>
        <row r="78">
          <cell r="B78">
            <v>873</v>
          </cell>
          <cell r="C78">
            <v>932.19245894418975</v>
          </cell>
          <cell r="D78">
            <v>839.36303192617072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>
            <v>354.6</v>
          </cell>
          <cell r="J78">
            <v>303.79999999999995</v>
          </cell>
          <cell r="K78">
            <v>354.6</v>
          </cell>
          <cell r="L78">
            <v>358.60000000000008</v>
          </cell>
          <cell r="M78">
            <v>348.59999999999997</v>
          </cell>
          <cell r="N78">
            <v>346.6</v>
          </cell>
          <cell r="O78">
            <v>346.6</v>
          </cell>
          <cell r="P78">
            <v>343.60000000000008</v>
          </cell>
          <cell r="Q78">
            <v>340.6</v>
          </cell>
          <cell r="R78">
            <v>337.60000000000008</v>
          </cell>
          <cell r="S78">
            <v>334.60000000000008</v>
          </cell>
          <cell r="T78">
            <v>331.59999999999997</v>
          </cell>
          <cell r="U78">
            <v>331.59999999999997</v>
          </cell>
          <cell r="V78">
            <v>331.59999999999997</v>
          </cell>
          <cell r="W78">
            <v>331.59999999999997</v>
          </cell>
          <cell r="X78">
            <v>331.59999999999997</v>
          </cell>
          <cell r="Y78">
            <v>331.59999999999997</v>
          </cell>
        </row>
        <row r="80">
          <cell r="B80">
            <v>606</v>
          </cell>
          <cell r="C80">
            <v>655.2278742327037</v>
          </cell>
          <cell r="D80">
            <v>563.59674835689987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>
            <v>176.35590533809034</v>
          </cell>
          <cell r="J80">
            <v>177.85966536482834</v>
          </cell>
          <cell r="K80">
            <v>243.65966536482836</v>
          </cell>
          <cell r="L80">
            <v>198.65966536482838</v>
          </cell>
          <cell r="M80">
            <v>183.65966536482836</v>
          </cell>
          <cell r="N80">
            <v>173.6596653648283</v>
          </cell>
          <cell r="O80">
            <v>178.65966536482838</v>
          </cell>
          <cell r="P80">
            <v>177.65966536482833</v>
          </cell>
          <cell r="Q80">
            <v>176.65966536482836</v>
          </cell>
          <cell r="R80">
            <v>175.65966536482836</v>
          </cell>
          <cell r="S80">
            <v>174.65966536482836</v>
          </cell>
          <cell r="T80">
            <v>173.6596653648283</v>
          </cell>
          <cell r="U80">
            <v>173.6596653648283</v>
          </cell>
          <cell r="V80">
            <v>173.6596653648283</v>
          </cell>
          <cell r="W80">
            <v>173.6596653648283</v>
          </cell>
          <cell r="X80">
            <v>173.6596653648283</v>
          </cell>
          <cell r="Y80">
            <v>173.6596653648283</v>
          </cell>
        </row>
        <row r="81">
          <cell r="B81">
            <v>570</v>
          </cell>
          <cell r="C81">
            <v>599.65106025265482</v>
          </cell>
          <cell r="D81">
            <v>508.88118866376914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>
            <v>142.83878158641591</v>
          </cell>
          <cell r="J81">
            <v>122.33430755536737</v>
          </cell>
          <cell r="K81">
            <v>150.13430755536737</v>
          </cell>
          <cell r="L81">
            <v>135.1343075553674</v>
          </cell>
          <cell r="M81">
            <v>125.13430755536736</v>
          </cell>
          <cell r="N81">
            <v>130.13430755536737</v>
          </cell>
          <cell r="O81">
            <v>135.1343075553674</v>
          </cell>
          <cell r="P81">
            <v>135.1343075553674</v>
          </cell>
          <cell r="Q81">
            <v>135.1343075553674</v>
          </cell>
          <cell r="R81">
            <v>135.1343075553674</v>
          </cell>
          <cell r="S81">
            <v>135.1343075553674</v>
          </cell>
          <cell r="T81">
            <v>135.1343075553674</v>
          </cell>
          <cell r="U81">
            <v>135.1343075553674</v>
          </cell>
          <cell r="V81">
            <v>135.1343075553674</v>
          </cell>
          <cell r="W81">
            <v>135.1343075553674</v>
          </cell>
          <cell r="X81">
            <v>135.1343075553674</v>
          </cell>
          <cell r="Y81">
            <v>135.1343075553674</v>
          </cell>
        </row>
        <row r="83">
          <cell r="B83">
            <v>633.45651320138245</v>
          </cell>
          <cell r="C83">
            <v>570.61516281124489</v>
          </cell>
          <cell r="D83">
            <v>537.439695785808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>
            <v>159.6</v>
          </cell>
          <cell r="J83">
            <v>141.80000000000001</v>
          </cell>
          <cell r="K83">
            <v>169.6</v>
          </cell>
          <cell r="L83">
            <v>154.6</v>
          </cell>
          <cell r="M83">
            <v>144.6</v>
          </cell>
          <cell r="N83">
            <v>149.59999999999997</v>
          </cell>
          <cell r="O83">
            <v>154.6</v>
          </cell>
          <cell r="P83">
            <v>154.6</v>
          </cell>
          <cell r="Q83">
            <v>154.6</v>
          </cell>
          <cell r="R83">
            <v>154.6</v>
          </cell>
          <cell r="S83">
            <v>154.6</v>
          </cell>
          <cell r="T83">
            <v>154.6</v>
          </cell>
          <cell r="U83">
            <v>154.6</v>
          </cell>
          <cell r="V83">
            <v>154.6</v>
          </cell>
          <cell r="W83">
            <v>154.6</v>
          </cell>
          <cell r="X83">
            <v>154.6</v>
          </cell>
          <cell r="Y83">
            <v>154.6</v>
          </cell>
        </row>
        <row r="84">
          <cell r="B84">
            <v>901.68459031276393</v>
          </cell>
          <cell r="C84">
            <v>816.99881000897199</v>
          </cell>
          <cell r="D84">
            <v>805.35063998263263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>
            <v>361.59999999999997</v>
          </cell>
          <cell r="J84">
            <v>294.05895174532668</v>
          </cell>
          <cell r="K84">
            <v>346.85895174532669</v>
          </cell>
          <cell r="L84">
            <v>350.85895174532675</v>
          </cell>
          <cell r="M84">
            <v>340.85895174532675</v>
          </cell>
          <cell r="N84">
            <v>340.85895174532675</v>
          </cell>
          <cell r="O84">
            <v>340.85895174532675</v>
          </cell>
          <cell r="P84">
            <v>337.85895174532675</v>
          </cell>
          <cell r="Q84">
            <v>334.85895174532675</v>
          </cell>
          <cell r="R84">
            <v>331.85895174532675</v>
          </cell>
          <cell r="S84">
            <v>328.85895174532675</v>
          </cell>
          <cell r="T84">
            <v>325.85895174532675</v>
          </cell>
          <cell r="U84">
            <v>325.85895174532675</v>
          </cell>
          <cell r="V84">
            <v>325.85895174532675</v>
          </cell>
          <cell r="W84">
            <v>325.85895174532675</v>
          </cell>
          <cell r="X84">
            <v>325.85895174532675</v>
          </cell>
          <cell r="Y84">
            <v>325.85895174532675</v>
          </cell>
        </row>
        <row r="134">
          <cell r="G134">
            <v>0</v>
          </cell>
          <cell r="H134">
            <v>0</v>
          </cell>
          <cell r="I134">
            <v>0</v>
          </cell>
          <cell r="J134">
            <v>248.29999999999998</v>
          </cell>
          <cell r="K134">
            <v>293.09699999999992</v>
          </cell>
          <cell r="L134">
            <v>289.75139999999993</v>
          </cell>
          <cell r="M134">
            <v>274.32226799999989</v>
          </cell>
          <cell r="N134">
            <v>280.62053747999994</v>
          </cell>
          <cell r="O134">
            <v>281.54060481599993</v>
          </cell>
          <cell r="P134">
            <v>284.29970274319686</v>
          </cell>
          <cell r="Q134">
            <v>287.05654834555509</v>
          </cell>
          <cell r="R134">
            <v>289.80994789091034</v>
          </cell>
          <cell r="S134">
            <v>292.5586607987417</v>
          </cell>
          <cell r="T134">
            <v>289.20642614375612</v>
          </cell>
          <cell r="U134">
            <v>294.99055466663123</v>
          </cell>
          <cell r="V134">
            <v>300.89036575996386</v>
          </cell>
          <cell r="W134">
            <v>306.90817307516312</v>
          </cell>
          <cell r="X134">
            <v>313.04633653666639</v>
          </cell>
          <cell r="Y134">
            <v>305.84857988415843</v>
          </cell>
        </row>
        <row r="135">
          <cell r="C135">
            <v>682.90966921677943</v>
          </cell>
          <cell r="D135">
            <v>584.98436756642764</v>
          </cell>
          <cell r="E135" t="e">
            <v>#N/A</v>
          </cell>
          <cell r="F135" t="e">
            <v>#N/A</v>
          </cell>
          <cell r="G135">
            <v>0</v>
          </cell>
          <cell r="H135">
            <v>0</v>
          </cell>
          <cell r="I135">
            <v>0</v>
          </cell>
          <cell r="J135">
            <v>184.28492571428569</v>
          </cell>
          <cell r="K135">
            <v>211.85510160000001</v>
          </cell>
          <cell r="L135">
            <v>208.49936443199996</v>
          </cell>
          <cell r="M135">
            <v>212.66935172063995</v>
          </cell>
          <cell r="N135">
            <v>219.36007289836792</v>
          </cell>
          <cell r="O135">
            <v>236.15625931966082</v>
          </cell>
          <cell r="P135">
            <v>242.60241300752793</v>
          </cell>
          <cell r="Q135">
            <v>258.00766623350592</v>
          </cell>
          <cell r="R135">
            <v>265.02372801768371</v>
          </cell>
          <cell r="S135">
            <v>272.21722920673511</v>
          </cell>
          <cell r="T135">
            <v>279.59246095214149</v>
          </cell>
          <cell r="U135">
            <v>285.18431017118434</v>
          </cell>
          <cell r="V135">
            <v>290.88799637460801</v>
          </cell>
          <cell r="W135">
            <v>296.70575630210016</v>
          </cell>
          <cell r="X135">
            <v>302.63987142814216</v>
          </cell>
          <cell r="Y135">
            <v>308.69266885670504</v>
          </cell>
        </row>
      </sheetData>
      <sheetData sheetId="18">
        <row r="8">
          <cell r="B8" t="e">
            <v>#N/A</v>
          </cell>
          <cell r="C8" t="e">
            <v>#N/A</v>
          </cell>
          <cell r="D8" t="e">
            <v>#N/A</v>
          </cell>
          <cell r="E8" t="e">
            <v>#N/A</v>
          </cell>
          <cell r="F8" t="e">
            <v>#N/A</v>
          </cell>
          <cell r="G8" t="e">
            <v>#N/A</v>
          </cell>
          <cell r="H8" t="e">
            <v>#N/A</v>
          </cell>
          <cell r="I8">
            <v>25166.666666666664</v>
          </cell>
          <cell r="J8">
            <v>17973.807999999994</v>
          </cell>
          <cell r="K8">
            <v>23487.695958974364</v>
          </cell>
          <cell r="L8">
            <v>23598.913892702181</v>
          </cell>
          <cell r="M8">
            <v>23425.972544075255</v>
          </cell>
          <cell r="N8">
            <v>25330.929487179492</v>
          </cell>
          <cell r="O8">
            <v>26080.929487179492</v>
          </cell>
          <cell r="P8">
            <v>26580.929487179492</v>
          </cell>
          <cell r="Q8">
            <v>26580.929487179492</v>
          </cell>
          <cell r="R8">
            <v>26580.929487179492</v>
          </cell>
          <cell r="S8">
            <v>26580.929487179492</v>
          </cell>
          <cell r="T8">
            <v>26580.929487179492</v>
          </cell>
          <cell r="U8">
            <v>26580.929487179492</v>
          </cell>
          <cell r="V8">
            <v>26580.929487179492</v>
          </cell>
          <cell r="W8">
            <v>26580.929487179492</v>
          </cell>
          <cell r="X8">
            <v>26580.929487179492</v>
          </cell>
          <cell r="Y8">
            <v>26580.929487179492</v>
          </cell>
          <cell r="AA8" t="str">
            <v>ССЫЛКА НА СЦЕНАРИЙ</v>
          </cell>
        </row>
        <row r="9">
          <cell r="B9" t="e">
            <v>#N/A</v>
          </cell>
          <cell r="C9" t="e">
            <v>#N/A</v>
          </cell>
          <cell r="D9" t="e">
            <v>#N/A</v>
          </cell>
          <cell r="E9" t="e">
            <v>#N/A</v>
          </cell>
          <cell r="F9" t="e">
            <v>#N/A</v>
          </cell>
          <cell r="G9" t="e">
            <v>#N/A</v>
          </cell>
          <cell r="H9" t="e">
            <v>#N/A</v>
          </cell>
          <cell r="I9">
            <v>21833.333333333332</v>
          </cell>
          <cell r="J9">
            <v>14640.474666666665</v>
          </cell>
          <cell r="K9">
            <v>20154.362625641028</v>
          </cell>
          <cell r="L9">
            <v>20265.580559368846</v>
          </cell>
          <cell r="M9">
            <v>20092.63921074192</v>
          </cell>
          <cell r="N9">
            <v>21997.596153846156</v>
          </cell>
          <cell r="O9">
            <v>22747.596153846156</v>
          </cell>
          <cell r="P9">
            <v>23247.596153846156</v>
          </cell>
          <cell r="Q9">
            <v>23247.596153846156</v>
          </cell>
          <cell r="R9">
            <v>23247.596153846156</v>
          </cell>
          <cell r="S9">
            <v>23247.596153846156</v>
          </cell>
          <cell r="T9">
            <v>23247.596153846156</v>
          </cell>
          <cell r="U9">
            <v>23247.596153846156</v>
          </cell>
          <cell r="V9">
            <v>23247.596153846156</v>
          </cell>
          <cell r="W9">
            <v>23247.596153846156</v>
          </cell>
          <cell r="X9">
            <v>23247.596153846156</v>
          </cell>
          <cell r="Y9">
            <v>23247.596153846156</v>
          </cell>
          <cell r="AA9" t="str">
            <v>ССЫЛКА НА СЦЕНАРИЙ</v>
          </cell>
        </row>
        <row r="10">
          <cell r="B10" t="e">
            <v>#N/A</v>
          </cell>
          <cell r="C10" t="e">
            <v>#N/A</v>
          </cell>
          <cell r="D10" t="e">
            <v>#N/A</v>
          </cell>
          <cell r="E10" t="e">
            <v>#N/A</v>
          </cell>
          <cell r="F10" t="e">
            <v>#N/A</v>
          </cell>
          <cell r="G10" t="e">
            <v>#N/A</v>
          </cell>
          <cell r="H10" t="e">
            <v>#N/A</v>
          </cell>
          <cell r="I10">
            <v>21000</v>
          </cell>
          <cell r="J10">
            <v>13390.474666666665</v>
          </cell>
          <cell r="K10">
            <v>19071.029292307692</v>
          </cell>
          <cell r="L10">
            <v>19182.24722603551</v>
          </cell>
          <cell r="M10">
            <v>19009.305877408591</v>
          </cell>
          <cell r="N10">
            <v>20914.262820512828</v>
          </cell>
          <cell r="O10">
            <v>21914.262820512828</v>
          </cell>
          <cell r="P10">
            <v>22414.262820512828</v>
          </cell>
          <cell r="Q10">
            <v>22414.262820512828</v>
          </cell>
          <cell r="R10">
            <v>22414.262820512828</v>
          </cell>
          <cell r="S10">
            <v>22414.262820512828</v>
          </cell>
          <cell r="T10">
            <v>22414.262820512828</v>
          </cell>
          <cell r="U10">
            <v>22414.262820512828</v>
          </cell>
          <cell r="V10">
            <v>22414.262820512828</v>
          </cell>
          <cell r="W10">
            <v>22414.262820512828</v>
          </cell>
          <cell r="X10">
            <v>22414.262820512828</v>
          </cell>
          <cell r="Y10">
            <v>22414.262820512828</v>
          </cell>
          <cell r="AA10" t="str">
            <v>ССЫЛКА НА СЦЕНАРИЙ</v>
          </cell>
        </row>
        <row r="11">
          <cell r="B11" t="e">
            <v>#N/A</v>
          </cell>
          <cell r="C11" t="e">
            <v>#N/A</v>
          </cell>
          <cell r="D11" t="e">
            <v>#N/A</v>
          </cell>
          <cell r="E11" t="e">
            <v>#N/A</v>
          </cell>
          <cell r="F11" t="e">
            <v>#N/A</v>
          </cell>
          <cell r="G11" t="e">
            <v>#N/A</v>
          </cell>
          <cell r="H11" t="e">
            <v>#N/A</v>
          </cell>
          <cell r="I11">
            <v>19260.351999999995</v>
          </cell>
          <cell r="J11">
            <v>13703.358208137861</v>
          </cell>
          <cell r="K11">
            <v>16974.79804148135</v>
          </cell>
          <cell r="L11">
            <v>16558.698041481352</v>
          </cell>
          <cell r="M11">
            <v>16879.898041481349</v>
          </cell>
          <cell r="N11">
            <v>17208.398041481349</v>
          </cell>
          <cell r="O11">
            <v>17573.398041481349</v>
          </cell>
          <cell r="P11">
            <v>17719.398041481349</v>
          </cell>
          <cell r="Q11">
            <v>17865.398041481349</v>
          </cell>
          <cell r="R11">
            <v>18011.398041481349</v>
          </cell>
          <cell r="S11">
            <v>18157.398041481349</v>
          </cell>
          <cell r="T11">
            <v>18303.398041481349</v>
          </cell>
          <cell r="U11">
            <v>18303.398041481349</v>
          </cell>
          <cell r="V11">
            <v>18303.398041481349</v>
          </cell>
          <cell r="W11">
            <v>18303.398041481349</v>
          </cell>
          <cell r="X11">
            <v>18303.398041481349</v>
          </cell>
          <cell r="Y11">
            <v>18303.398041481349</v>
          </cell>
          <cell r="AA11" t="str">
            <v>ССЫЛКА НА СЦЕНАРИЙ</v>
          </cell>
        </row>
        <row r="12">
          <cell r="B12" t="e">
            <v>#N/A</v>
          </cell>
          <cell r="C12" t="e">
            <v>#N/A</v>
          </cell>
          <cell r="D12" t="e">
            <v>#N/A</v>
          </cell>
          <cell r="E12" t="e">
            <v>#N/A</v>
          </cell>
          <cell r="F12" t="e">
            <v>#N/A</v>
          </cell>
          <cell r="G12" t="e">
            <v>#N/A</v>
          </cell>
          <cell r="H12" t="e">
            <v>#N/A</v>
          </cell>
          <cell r="I12">
            <v>23833.333333333336</v>
          </cell>
          <cell r="J12">
            <v>21586.207333333336</v>
          </cell>
          <cell r="K12">
            <v>24268.878615384616</v>
          </cell>
          <cell r="L12">
            <v>24709.768392504942</v>
          </cell>
          <cell r="M12">
            <v>24002.092193293887</v>
          </cell>
          <cell r="N12">
            <v>24164.940828402367</v>
          </cell>
          <cell r="O12">
            <v>24164.940828402367</v>
          </cell>
          <cell r="P12">
            <v>23914.940828402367</v>
          </cell>
          <cell r="Q12">
            <v>23748.274161735702</v>
          </cell>
          <cell r="R12">
            <v>23498.274161735702</v>
          </cell>
          <cell r="S12">
            <v>23248.274161735702</v>
          </cell>
          <cell r="T12">
            <v>23081.607495069038</v>
          </cell>
          <cell r="U12">
            <v>23081.607495069038</v>
          </cell>
          <cell r="V12">
            <v>23081.607495069038</v>
          </cell>
          <cell r="W12">
            <v>23081.607495069038</v>
          </cell>
          <cell r="X12">
            <v>23081.607495069038</v>
          </cell>
          <cell r="Y12">
            <v>23081.607495069038</v>
          </cell>
          <cell r="AA12" t="str">
            <v>ССЫЛКА НА СЦЕНАРИЙ</v>
          </cell>
        </row>
        <row r="13">
          <cell r="B13" t="e">
            <v>#N/A</v>
          </cell>
          <cell r="C13" t="e">
            <v>#N/A</v>
          </cell>
          <cell r="D13" t="e">
            <v>#N/A</v>
          </cell>
          <cell r="E13" t="e">
            <v>#N/A</v>
          </cell>
          <cell r="F13" t="e">
            <v>#N/A</v>
          </cell>
          <cell r="G13" t="e">
            <v>#N/A</v>
          </cell>
          <cell r="H13" t="e">
            <v>#N/A</v>
          </cell>
          <cell r="I13">
            <v>25500.000000000004</v>
          </cell>
          <cell r="J13">
            <v>22836.207333333336</v>
          </cell>
          <cell r="K13">
            <v>25935.545282051287</v>
          </cell>
          <cell r="L13">
            <v>26376.435059171607</v>
          </cell>
          <cell r="M13">
            <v>25668.758859960551</v>
          </cell>
          <cell r="N13">
            <v>25831.607495069038</v>
          </cell>
          <cell r="O13">
            <v>25831.607495069038</v>
          </cell>
          <cell r="P13">
            <v>25581.607495069038</v>
          </cell>
          <cell r="Q13">
            <v>25414.940828402367</v>
          </cell>
          <cell r="R13">
            <v>25164.940828402367</v>
          </cell>
          <cell r="S13">
            <v>24914.940828402367</v>
          </cell>
          <cell r="T13">
            <v>24748.274161735702</v>
          </cell>
          <cell r="U13">
            <v>24748.274161735702</v>
          </cell>
          <cell r="V13">
            <v>24748.274161735702</v>
          </cell>
          <cell r="W13">
            <v>24748.274161735702</v>
          </cell>
          <cell r="X13">
            <v>24748.274161735702</v>
          </cell>
          <cell r="Y13">
            <v>24748.274161735702</v>
          </cell>
          <cell r="AA13" t="str">
            <v>ССЫЛКА НА СЦЕНАРИЙ</v>
          </cell>
        </row>
        <row r="14">
          <cell r="B14" t="e">
            <v>#N/A</v>
          </cell>
          <cell r="C14" t="e">
            <v>#N/A</v>
          </cell>
          <cell r="D14" t="e">
            <v>#N/A</v>
          </cell>
          <cell r="E14" t="e">
            <v>#N/A</v>
          </cell>
          <cell r="F14" t="e">
            <v>#N/A</v>
          </cell>
          <cell r="G14" t="e">
            <v>#N/A</v>
          </cell>
          <cell r="H14" t="e">
            <v>#N/A</v>
          </cell>
          <cell r="I14">
            <v>27000.000000000004</v>
          </cell>
          <cell r="J14">
            <v>20791.666666666668</v>
          </cell>
          <cell r="K14">
            <v>23958.333333333336</v>
          </cell>
          <cell r="L14">
            <v>25291.666666666668</v>
          </cell>
          <cell r="M14">
            <v>25041.666666666668</v>
          </cell>
          <cell r="N14">
            <v>26625</v>
          </cell>
          <cell r="O14">
            <v>26583.333333333336</v>
          </cell>
          <cell r="P14">
            <v>26833.333333333336</v>
          </cell>
          <cell r="Q14">
            <v>26666.666666666668</v>
          </cell>
          <cell r="R14">
            <v>26500</v>
          </cell>
          <cell r="S14">
            <v>26416.666666666668</v>
          </cell>
          <cell r="T14">
            <v>26250</v>
          </cell>
          <cell r="U14">
            <v>26250</v>
          </cell>
          <cell r="V14">
            <v>26250</v>
          </cell>
          <cell r="W14">
            <v>26250</v>
          </cell>
          <cell r="X14">
            <v>26250</v>
          </cell>
          <cell r="Y14">
            <v>26250</v>
          </cell>
          <cell r="AA14" t="str">
            <v>ССЫЛКА НА СЦЕНАРИЙ</v>
          </cell>
        </row>
        <row r="15">
          <cell r="B15" t="e">
            <v>#N/A</v>
          </cell>
          <cell r="C15" t="e">
            <v>#N/A</v>
          </cell>
          <cell r="D15" t="e">
            <v>#N/A</v>
          </cell>
          <cell r="E15" t="e">
            <v>#N/A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2666.666666666667</v>
          </cell>
          <cell r="J15">
            <v>2169.5406666666677</v>
          </cell>
          <cell r="K15">
            <v>3797.7247692307701</v>
          </cell>
          <cell r="L15">
            <v>3349.6845660749586</v>
          </cell>
          <cell r="M15">
            <v>3166.4648960412233</v>
          </cell>
          <cell r="N15">
            <v>3167.2495069033539</v>
          </cell>
          <cell r="O15">
            <v>3527.2527309968136</v>
          </cell>
          <cell r="P15">
            <v>3469.563523394374</v>
          </cell>
          <cell r="Q15">
            <v>3494.2213365971529</v>
          </cell>
          <cell r="R15">
            <v>3517.9307723690581</v>
          </cell>
          <cell r="S15">
            <v>3540.7283067651206</v>
          </cell>
          <cell r="T15">
            <v>3479.3156795818468</v>
          </cell>
          <cell r="U15">
            <v>3500.3932816492106</v>
          </cell>
          <cell r="V15">
            <v>3520.6602067139847</v>
          </cell>
          <cell r="W15">
            <v>3540.1476346608833</v>
          </cell>
          <cell r="X15">
            <v>3475.5522128149514</v>
          </cell>
          <cell r="Y15">
            <v>3493.5694353989893</v>
          </cell>
          <cell r="AA15" t="str">
            <v>ССЫЛКА НА СЦЕНАРИЙ</v>
          </cell>
        </row>
        <row r="19">
          <cell r="B19" t="e">
            <v>#N/A</v>
          </cell>
          <cell r="C19" t="e">
            <v>#N/A</v>
          </cell>
          <cell r="D19" t="e">
            <v>#N/A</v>
          </cell>
          <cell r="E19" t="e">
            <v>#N/A</v>
          </cell>
          <cell r="F19" t="e">
            <v>#N/A</v>
          </cell>
          <cell r="G19" t="e">
            <v>#N/A</v>
          </cell>
          <cell r="H19" t="e">
            <v>#N/A</v>
          </cell>
          <cell r="I19">
            <v>22500</v>
          </cell>
          <cell r="J19">
            <v>15973.807999999994</v>
          </cell>
          <cell r="K19">
            <v>21487.695958974364</v>
          </cell>
          <cell r="L19">
            <v>21598.913892702181</v>
          </cell>
          <cell r="M19">
            <v>21425.972544075255</v>
          </cell>
          <cell r="N19">
            <v>23330.929487179492</v>
          </cell>
          <cell r="O19">
            <v>24080.929487179492</v>
          </cell>
          <cell r="P19">
            <v>24580.929487179492</v>
          </cell>
          <cell r="Q19">
            <v>24580.929487179492</v>
          </cell>
          <cell r="R19">
            <v>24580.929487179492</v>
          </cell>
          <cell r="S19">
            <v>24580.929487179492</v>
          </cell>
          <cell r="T19">
            <v>24580.929487179492</v>
          </cell>
          <cell r="U19">
            <v>24580.929487179492</v>
          </cell>
          <cell r="V19">
            <v>24580.929487179492</v>
          </cell>
          <cell r="W19">
            <v>24580.929487179492</v>
          </cell>
          <cell r="X19">
            <v>24580.929487179492</v>
          </cell>
          <cell r="Y19">
            <v>24580.929487179492</v>
          </cell>
          <cell r="AA19" t="str">
            <v>ССЫЛКА НА СЦЕНАРИЙ</v>
          </cell>
        </row>
        <row r="20">
          <cell r="B20" t="e">
            <v>#N/A</v>
          </cell>
          <cell r="C20" t="e">
            <v>#N/A</v>
          </cell>
          <cell r="D20" t="e">
            <v>#N/A</v>
          </cell>
          <cell r="E20" t="e">
            <v>#N/A</v>
          </cell>
          <cell r="F20" t="e">
            <v>#N/A</v>
          </cell>
          <cell r="G20" t="e">
            <v>#N/A</v>
          </cell>
          <cell r="H20" t="e">
            <v>#N/A</v>
          </cell>
          <cell r="I20">
            <v>18750</v>
          </cell>
          <cell r="J20">
            <v>12223.807999999994</v>
          </cell>
          <cell r="K20">
            <v>17737.695958974364</v>
          </cell>
          <cell r="L20">
            <v>17848.913892702181</v>
          </cell>
          <cell r="M20">
            <v>17675.972544075255</v>
          </cell>
          <cell r="N20">
            <v>19580.929487179492</v>
          </cell>
          <cell r="O20">
            <v>20330.929487179492</v>
          </cell>
          <cell r="P20">
            <v>20830.929487179492</v>
          </cell>
          <cell r="Q20">
            <v>20830.929487179492</v>
          </cell>
          <cell r="R20">
            <v>20830.929487179492</v>
          </cell>
          <cell r="S20">
            <v>20830.929487179492</v>
          </cell>
          <cell r="T20">
            <v>20830.929487179492</v>
          </cell>
          <cell r="U20">
            <v>20830.929487179492</v>
          </cell>
          <cell r="V20">
            <v>20830.929487179492</v>
          </cell>
          <cell r="W20">
            <v>20830.929487179492</v>
          </cell>
          <cell r="X20">
            <v>20830.929487179492</v>
          </cell>
          <cell r="Y20">
            <v>20830.929487179492</v>
          </cell>
          <cell r="AA20" t="str">
            <v>ССЫЛКА НА СЦЕНАРИЙ</v>
          </cell>
        </row>
        <row r="21">
          <cell r="B21" t="e">
            <v>#N/A</v>
          </cell>
          <cell r="C21" t="e">
            <v>#N/A</v>
          </cell>
          <cell r="D21" t="e">
            <v>#N/A</v>
          </cell>
          <cell r="E21" t="e">
            <v>#N/A</v>
          </cell>
          <cell r="F21" t="e">
            <v>#N/A</v>
          </cell>
          <cell r="G21" t="e">
            <v>#N/A</v>
          </cell>
          <cell r="H21" t="e">
            <v>#N/A</v>
          </cell>
          <cell r="I21">
            <v>18166.666666666668</v>
          </cell>
          <cell r="J21">
            <v>10973.807999999994</v>
          </cell>
          <cell r="K21">
            <v>16654.362625641028</v>
          </cell>
          <cell r="L21">
            <v>16765.580559368846</v>
          </cell>
          <cell r="M21">
            <v>16592.63921074192</v>
          </cell>
          <cell r="N21">
            <v>18497.596153846156</v>
          </cell>
          <cell r="O21">
            <v>19497.596153846156</v>
          </cell>
          <cell r="P21">
            <v>19997.596153846156</v>
          </cell>
          <cell r="Q21">
            <v>19997.596153846156</v>
          </cell>
          <cell r="R21">
            <v>19997.596153846156</v>
          </cell>
          <cell r="S21">
            <v>19997.596153846156</v>
          </cell>
          <cell r="T21">
            <v>19997.596153846156</v>
          </cell>
          <cell r="U21">
            <v>19997.596153846156</v>
          </cell>
          <cell r="V21">
            <v>19997.596153846156</v>
          </cell>
          <cell r="W21">
            <v>19997.596153846156</v>
          </cell>
          <cell r="X21">
            <v>19997.596153846156</v>
          </cell>
          <cell r="Y21">
            <v>19997.596153846156</v>
          </cell>
          <cell r="AA21" t="str">
            <v>ССЫЛКА НА СЦЕНАРИЙ</v>
          </cell>
        </row>
        <row r="22">
          <cell r="B22" t="e">
            <v>#N/A</v>
          </cell>
          <cell r="C22" t="e">
            <v>#N/A</v>
          </cell>
          <cell r="D22" t="e">
            <v>#N/A</v>
          </cell>
          <cell r="E22" t="e">
            <v>#N/A</v>
          </cell>
          <cell r="F22" t="e">
            <v>#N/A</v>
          </cell>
          <cell r="G22" t="e">
            <v>#N/A</v>
          </cell>
          <cell r="H22" t="e">
            <v>#N/A</v>
          </cell>
          <cell r="I22">
            <v>16734.059999999998</v>
          </cell>
          <cell r="J22">
            <v>11469.128208137861</v>
          </cell>
          <cell r="K22">
            <v>14047.068041481349</v>
          </cell>
          <cell r="L22">
            <v>13630.96804148135</v>
          </cell>
          <cell r="M22">
            <v>13952.168041481347</v>
          </cell>
          <cell r="N22">
            <v>14280.668041481347</v>
          </cell>
          <cell r="O22">
            <v>14645.668041481347</v>
          </cell>
          <cell r="P22">
            <v>14791.668041481347</v>
          </cell>
          <cell r="Q22">
            <v>14937.668041481347</v>
          </cell>
          <cell r="R22">
            <v>15083.668041481347</v>
          </cell>
          <cell r="S22">
            <v>15229.668041481347</v>
          </cell>
          <cell r="T22">
            <v>15375.668041481347</v>
          </cell>
          <cell r="U22">
            <v>15375.668041481347</v>
          </cell>
          <cell r="V22">
            <v>15375.668041481347</v>
          </cell>
          <cell r="W22">
            <v>15375.668041481347</v>
          </cell>
          <cell r="X22">
            <v>15375.668041481347</v>
          </cell>
          <cell r="Y22">
            <v>15375.668041481347</v>
          </cell>
          <cell r="AA22" t="str">
            <v>ССЫЛКА НА СЦЕНАРИЙ</v>
          </cell>
        </row>
        <row r="23">
          <cell r="B23" t="e">
            <v>#N/A</v>
          </cell>
          <cell r="C23" t="e">
            <v>#N/A</v>
          </cell>
          <cell r="D23" t="e">
            <v>#N/A</v>
          </cell>
          <cell r="E23" t="e">
            <v>#N/A</v>
          </cell>
          <cell r="F23" t="e">
            <v>#N/A</v>
          </cell>
          <cell r="G23" t="e">
            <v>#N/A</v>
          </cell>
          <cell r="H23" t="e">
            <v>#N/A</v>
          </cell>
          <cell r="I23">
            <v>21166.666666666668</v>
          </cell>
          <cell r="J23">
            <v>19419.540666666671</v>
          </cell>
          <cell r="K23">
            <v>22018.878615384616</v>
          </cell>
          <cell r="L23">
            <v>22459.768392504942</v>
          </cell>
          <cell r="M23">
            <v>21752.092193293887</v>
          </cell>
          <cell r="N23">
            <v>21998.274161735702</v>
          </cell>
          <cell r="O23">
            <v>21998.274161735702</v>
          </cell>
          <cell r="P23">
            <v>21748.274161735702</v>
          </cell>
          <cell r="Q23">
            <v>21498.274161735702</v>
          </cell>
          <cell r="R23">
            <v>21331.607495069038</v>
          </cell>
          <cell r="S23">
            <v>21081.607495069038</v>
          </cell>
          <cell r="T23">
            <v>20831.607495069038</v>
          </cell>
          <cell r="U23">
            <v>20831.607495069038</v>
          </cell>
          <cell r="V23">
            <v>20831.607495069038</v>
          </cell>
          <cell r="W23">
            <v>20831.607495069038</v>
          </cell>
          <cell r="X23">
            <v>20831.607495069038</v>
          </cell>
          <cell r="Y23">
            <v>20831.607495069038</v>
          </cell>
          <cell r="AA23" t="str">
            <v>ССЫЛКА НА СЦЕНАРИЙ</v>
          </cell>
        </row>
        <row r="24">
          <cell r="B24" t="e">
            <v>#N/A</v>
          </cell>
          <cell r="C24" t="e">
            <v>#N/A</v>
          </cell>
          <cell r="D24" t="e">
            <v>#N/A</v>
          </cell>
          <cell r="E24" t="e">
            <v>#N/A</v>
          </cell>
          <cell r="F24" t="e">
            <v>#N/A</v>
          </cell>
          <cell r="G24" t="e">
            <v>#N/A</v>
          </cell>
          <cell r="H24" t="e">
            <v>#N/A</v>
          </cell>
          <cell r="I24">
            <v>25500.000000000004</v>
          </cell>
          <cell r="J24">
            <v>22502.874</v>
          </cell>
          <cell r="K24">
            <v>25102.211948717952</v>
          </cell>
          <cell r="L24">
            <v>25543.101725838278</v>
          </cell>
          <cell r="M24">
            <v>24835.425526627216</v>
          </cell>
          <cell r="N24">
            <v>25081.607495069038</v>
          </cell>
          <cell r="O24">
            <v>25081.607495069038</v>
          </cell>
          <cell r="P24">
            <v>24831.607495069038</v>
          </cell>
          <cell r="Q24">
            <v>24581.607495069038</v>
          </cell>
          <cell r="R24">
            <v>24414.940828402367</v>
          </cell>
          <cell r="S24">
            <v>24164.940828402367</v>
          </cell>
          <cell r="T24">
            <v>23914.940828402367</v>
          </cell>
          <cell r="U24">
            <v>23914.940828402367</v>
          </cell>
          <cell r="V24">
            <v>23914.940828402367</v>
          </cell>
          <cell r="W24">
            <v>23914.940828402367</v>
          </cell>
          <cell r="X24">
            <v>23914.940828402367</v>
          </cell>
          <cell r="Y24">
            <v>23914.940828402367</v>
          </cell>
          <cell r="AA24" t="str">
            <v>ССЫЛКА НА СЦЕНАРИЙ</v>
          </cell>
        </row>
        <row r="25">
          <cell r="B25" t="e">
            <v>#N/A</v>
          </cell>
          <cell r="C25" t="e">
            <v>#N/A</v>
          </cell>
          <cell r="D25" t="e">
            <v>#N/A</v>
          </cell>
          <cell r="E25" t="e">
            <v>#N/A</v>
          </cell>
          <cell r="F25" t="e">
            <v>#N/A</v>
          </cell>
          <cell r="G25" t="e">
            <v>#N/A</v>
          </cell>
          <cell r="H25" t="e">
            <v>#N/A</v>
          </cell>
          <cell r="I25">
            <v>24750</v>
          </cell>
          <cell r="J25">
            <v>17500</v>
          </cell>
          <cell r="K25">
            <v>20750</v>
          </cell>
          <cell r="L25">
            <v>22000</v>
          </cell>
          <cell r="M25">
            <v>21833.333333333336</v>
          </cell>
          <cell r="N25">
            <v>23333.333333333336</v>
          </cell>
          <cell r="O25">
            <v>23333.333333333336</v>
          </cell>
          <cell r="P25">
            <v>23583.333333333336</v>
          </cell>
          <cell r="Q25">
            <v>23416.666666666668</v>
          </cell>
          <cell r="R25">
            <v>23333.333333333336</v>
          </cell>
          <cell r="S25">
            <v>23166.666666666668</v>
          </cell>
          <cell r="T25">
            <v>23000</v>
          </cell>
          <cell r="U25">
            <v>23000</v>
          </cell>
          <cell r="V25">
            <v>23000</v>
          </cell>
          <cell r="W25">
            <v>23000</v>
          </cell>
          <cell r="X25">
            <v>23000</v>
          </cell>
          <cell r="Y25">
            <v>23000</v>
          </cell>
          <cell r="AA25" t="str">
            <v>ССЫЛКА НА СЦЕНАРИЙ</v>
          </cell>
        </row>
        <row r="26">
          <cell r="B26" t="e">
            <v>#N/A</v>
          </cell>
          <cell r="C26" t="e">
            <v>#N/A</v>
          </cell>
          <cell r="D26" t="e">
            <v>#N/A</v>
          </cell>
          <cell r="E26" t="e">
            <v>#N/A</v>
          </cell>
          <cell r="F26" t="e">
            <v>#N/A</v>
          </cell>
          <cell r="G26" t="e">
            <v>#N/A</v>
          </cell>
          <cell r="H26" t="e">
            <v>#N/A</v>
          </cell>
          <cell r="I26">
            <v>1500</v>
          </cell>
          <cell r="J26">
            <v>3252.8739999999998</v>
          </cell>
          <cell r="K26">
            <v>5547.7247692307701</v>
          </cell>
          <cell r="L26">
            <v>5766.3512327416265</v>
          </cell>
          <cell r="M26">
            <v>5583.1315627078875</v>
          </cell>
          <cell r="N26">
            <v>5833.91617357002</v>
          </cell>
          <cell r="O26">
            <v>5443.9193976634815</v>
          </cell>
          <cell r="P26">
            <v>5469.563523394374</v>
          </cell>
          <cell r="Q26">
            <v>5494.2213365971529</v>
          </cell>
          <cell r="R26">
            <v>5517.9307723690581</v>
          </cell>
          <cell r="S26">
            <v>5457.3949734317866</v>
          </cell>
          <cell r="T26">
            <v>5479.3156795818468</v>
          </cell>
          <cell r="U26">
            <v>5500.3932816492106</v>
          </cell>
          <cell r="V26">
            <v>5520.6602067139847</v>
          </cell>
          <cell r="W26">
            <v>5456.8143013275494</v>
          </cell>
          <cell r="X26">
            <v>5475.5522128149514</v>
          </cell>
          <cell r="Y26">
            <v>5493.5694353989893</v>
          </cell>
          <cell r="AA26" t="str">
            <v>ССЫЛКА НА СЦЕНАРИЙ</v>
          </cell>
        </row>
        <row r="30">
          <cell r="B30" t="e">
            <v>#N/A</v>
          </cell>
          <cell r="C30" t="e">
            <v>#N/A</v>
          </cell>
          <cell r="D30" t="e">
            <v>#N/A</v>
          </cell>
          <cell r="E30" t="e">
            <v>#N/A</v>
          </cell>
          <cell r="F30" t="e">
            <v>#N/A</v>
          </cell>
          <cell r="G30" t="e">
            <v>#N/A</v>
          </cell>
          <cell r="H30" t="e">
            <v>#N/A</v>
          </cell>
          <cell r="I30">
            <v>24750</v>
          </cell>
          <cell r="J30">
            <v>17807.141333333329</v>
          </cell>
          <cell r="K30">
            <v>23487.695958974364</v>
          </cell>
          <cell r="L30">
            <v>23598.913892702181</v>
          </cell>
          <cell r="M30">
            <v>23425.972544075255</v>
          </cell>
          <cell r="N30">
            <v>25330.929487179492</v>
          </cell>
          <cell r="O30">
            <v>24664.262820512828</v>
          </cell>
          <cell r="P30">
            <v>25164.262820512828</v>
          </cell>
          <cell r="Q30">
            <v>25164.262820512828</v>
          </cell>
          <cell r="R30">
            <v>25164.262820512828</v>
          </cell>
          <cell r="S30">
            <v>25164.262820512828</v>
          </cell>
          <cell r="T30">
            <v>25164.262820512828</v>
          </cell>
          <cell r="U30">
            <v>25164.262820512828</v>
          </cell>
          <cell r="V30">
            <v>25164.262820512828</v>
          </cell>
          <cell r="W30">
            <v>25164.262820512828</v>
          </cell>
          <cell r="X30">
            <v>25164.262820512828</v>
          </cell>
          <cell r="Y30">
            <v>25164.262820512828</v>
          </cell>
          <cell r="AA30" t="str">
            <v>ССЫЛКА НА СЦЕНАРИЙ</v>
          </cell>
        </row>
        <row r="31">
          <cell r="B31" t="e">
            <v>#N/A</v>
          </cell>
          <cell r="C31" t="e">
            <v>#N/A</v>
          </cell>
          <cell r="D31" t="e">
            <v>#N/A</v>
          </cell>
          <cell r="E31" t="e">
            <v>#N/A</v>
          </cell>
          <cell r="F31" t="e">
            <v>#N/A</v>
          </cell>
          <cell r="G31" t="e">
            <v>#N/A</v>
          </cell>
          <cell r="H31" t="e">
            <v>#N/A</v>
          </cell>
          <cell r="I31">
            <v>21416.666666666668</v>
          </cell>
          <cell r="J31">
            <v>14473.807999999994</v>
          </cell>
          <cell r="K31">
            <v>20154.362625641028</v>
          </cell>
          <cell r="L31">
            <v>20265.580559368846</v>
          </cell>
          <cell r="M31">
            <v>20092.63921074192</v>
          </cell>
          <cell r="N31">
            <v>21997.596153846156</v>
          </cell>
          <cell r="O31">
            <v>22580.929487179492</v>
          </cell>
          <cell r="P31">
            <v>23080.929487179492</v>
          </cell>
          <cell r="Q31">
            <v>23080.929487179492</v>
          </cell>
          <cell r="R31">
            <v>23080.929487179492</v>
          </cell>
          <cell r="S31">
            <v>23080.929487179492</v>
          </cell>
          <cell r="T31">
            <v>23080.929487179492</v>
          </cell>
          <cell r="U31">
            <v>23080.929487179492</v>
          </cell>
          <cell r="V31">
            <v>23080.929487179492</v>
          </cell>
          <cell r="W31">
            <v>23080.929487179492</v>
          </cell>
          <cell r="X31">
            <v>23080.929487179492</v>
          </cell>
          <cell r="Y31">
            <v>23080.929487179492</v>
          </cell>
          <cell r="AA31" t="str">
            <v>ССЫЛКА НА СЦЕНАРИЙ</v>
          </cell>
        </row>
        <row r="32">
          <cell r="B32" t="e">
            <v>#N/A</v>
          </cell>
          <cell r="C32" t="e">
            <v>#N/A</v>
          </cell>
          <cell r="D32" t="e">
            <v>#N/A</v>
          </cell>
          <cell r="E32" t="e">
            <v>#N/A</v>
          </cell>
          <cell r="F32" t="e">
            <v>#N/A</v>
          </cell>
          <cell r="G32" t="e">
            <v>#N/A</v>
          </cell>
          <cell r="H32" t="e">
            <v>#N/A</v>
          </cell>
          <cell r="I32">
            <v>20833.333333333336</v>
          </cell>
          <cell r="J32">
            <v>13223.807999999994</v>
          </cell>
          <cell r="K32">
            <v>18904.362625641028</v>
          </cell>
          <cell r="L32">
            <v>19015.580559368846</v>
          </cell>
          <cell r="M32">
            <v>18842.63921074192</v>
          </cell>
          <cell r="N32">
            <v>20747.596153846156</v>
          </cell>
          <cell r="O32">
            <v>21747.596153846156</v>
          </cell>
          <cell r="P32">
            <v>22247.596153846156</v>
          </cell>
          <cell r="Q32">
            <v>22247.596153846156</v>
          </cell>
          <cell r="R32">
            <v>22247.596153846156</v>
          </cell>
          <cell r="S32">
            <v>22247.596153846156</v>
          </cell>
          <cell r="T32">
            <v>22247.596153846156</v>
          </cell>
          <cell r="U32">
            <v>22247.596153846156</v>
          </cell>
          <cell r="V32">
            <v>22247.596153846156</v>
          </cell>
          <cell r="W32">
            <v>22247.596153846156</v>
          </cell>
          <cell r="X32">
            <v>22247.596153846156</v>
          </cell>
          <cell r="Y32">
            <v>22247.596153846156</v>
          </cell>
          <cell r="AA32" t="str">
            <v>ССЫЛКА НА СЦЕНАРИЙ</v>
          </cell>
        </row>
        <row r="33">
          <cell r="B33" t="e">
            <v>#N/A</v>
          </cell>
          <cell r="C33" t="e">
            <v>#N/A</v>
          </cell>
          <cell r="D33" t="e">
            <v>#N/A</v>
          </cell>
          <cell r="E33" t="e">
            <v>#N/A</v>
          </cell>
          <cell r="F33" t="e">
            <v>#N/A</v>
          </cell>
          <cell r="G33" t="e">
            <v>#N/A</v>
          </cell>
          <cell r="H33" t="e">
            <v>#N/A</v>
          </cell>
          <cell r="I33">
            <v>19305.149199999996</v>
          </cell>
          <cell r="J33">
            <v>14389.976208137859</v>
          </cell>
          <cell r="K33">
            <v>16967.916041481349</v>
          </cell>
          <cell r="L33">
            <v>16551.81604148135</v>
          </cell>
          <cell r="M33">
            <v>16873.016041481347</v>
          </cell>
          <cell r="N33">
            <v>17201.516041481347</v>
          </cell>
          <cell r="O33">
            <v>17566.516041481347</v>
          </cell>
          <cell r="P33">
            <v>17712.516041481347</v>
          </cell>
          <cell r="Q33">
            <v>17858.516041481347</v>
          </cell>
          <cell r="R33">
            <v>18004.516041481347</v>
          </cell>
          <cell r="S33">
            <v>18150.516041481347</v>
          </cell>
          <cell r="T33">
            <v>18296.516041481347</v>
          </cell>
          <cell r="U33">
            <v>18296.516041481347</v>
          </cell>
          <cell r="V33">
            <v>18296.516041481347</v>
          </cell>
          <cell r="W33">
            <v>18296.516041481347</v>
          </cell>
          <cell r="X33">
            <v>18296.516041481347</v>
          </cell>
          <cell r="Y33">
            <v>18296.516041481347</v>
          </cell>
          <cell r="AA33" t="str">
            <v>ССЫЛКА НА СЦЕНАРИЙ</v>
          </cell>
        </row>
        <row r="34">
          <cell r="B34" t="e">
            <v>#N/A</v>
          </cell>
          <cell r="C34" t="e">
            <v>#N/A</v>
          </cell>
          <cell r="D34" t="e">
            <v>#N/A</v>
          </cell>
          <cell r="E34" t="e">
            <v>#N/A</v>
          </cell>
          <cell r="F34" t="e">
            <v>#N/A</v>
          </cell>
          <cell r="G34" t="e">
            <v>#N/A</v>
          </cell>
          <cell r="H34" t="e">
            <v>#N/A</v>
          </cell>
          <cell r="I34">
            <v>23666.666666666668</v>
          </cell>
          <cell r="J34">
            <v>21419.540666666671</v>
          </cell>
          <cell r="K34">
            <v>24102.211948717952</v>
          </cell>
          <cell r="L34">
            <v>24543.101725838278</v>
          </cell>
          <cell r="M34">
            <v>23835.425526627216</v>
          </cell>
          <cell r="N34">
            <v>23998.274161735702</v>
          </cell>
          <cell r="O34">
            <v>23998.274161735702</v>
          </cell>
          <cell r="P34">
            <v>23748.274161735702</v>
          </cell>
          <cell r="Q34">
            <v>23581.607495069038</v>
          </cell>
          <cell r="R34">
            <v>23331.607495069038</v>
          </cell>
          <cell r="S34">
            <v>23081.607495069038</v>
          </cell>
          <cell r="T34">
            <v>22914.940828402367</v>
          </cell>
          <cell r="U34">
            <v>22914.940828402367</v>
          </cell>
          <cell r="V34">
            <v>22914.940828402367</v>
          </cell>
          <cell r="W34">
            <v>22914.940828402367</v>
          </cell>
          <cell r="X34">
            <v>22914.940828402367</v>
          </cell>
          <cell r="Y34">
            <v>22914.940828402367</v>
          </cell>
          <cell r="AA34" t="str">
            <v>ССЫЛКА НА СЦЕНАРИЙ</v>
          </cell>
        </row>
        <row r="35">
          <cell r="B35" t="e">
            <v>#N/A</v>
          </cell>
          <cell r="C35" t="e">
            <v>#N/A</v>
          </cell>
          <cell r="D35" t="e">
            <v>#N/A</v>
          </cell>
          <cell r="E35" t="e">
            <v>#N/A</v>
          </cell>
          <cell r="F35" t="e">
            <v>#N/A</v>
          </cell>
          <cell r="G35" t="e">
            <v>#N/A</v>
          </cell>
          <cell r="H35" t="e">
            <v>#N/A</v>
          </cell>
          <cell r="I35">
            <v>27000</v>
          </cell>
          <cell r="J35">
            <v>23502.874</v>
          </cell>
          <cell r="K35">
            <v>26185.545282051287</v>
          </cell>
          <cell r="L35">
            <v>26626.435059171607</v>
          </cell>
          <cell r="M35">
            <v>25918.758859960551</v>
          </cell>
          <cell r="N35">
            <v>26081.607495069038</v>
          </cell>
          <cell r="O35">
            <v>26081.607495069038</v>
          </cell>
          <cell r="P35">
            <v>25831.607495069038</v>
          </cell>
          <cell r="Q35">
            <v>25664.940828402367</v>
          </cell>
          <cell r="R35">
            <v>25414.940828402367</v>
          </cell>
          <cell r="S35">
            <v>25164.940828402367</v>
          </cell>
          <cell r="T35">
            <v>24998.274161735702</v>
          </cell>
          <cell r="U35">
            <v>24998.274161735702</v>
          </cell>
          <cell r="V35">
            <v>24998.274161735702</v>
          </cell>
          <cell r="W35">
            <v>24998.274161735702</v>
          </cell>
          <cell r="X35">
            <v>24998.274161735702</v>
          </cell>
          <cell r="Y35">
            <v>24998.274161735702</v>
          </cell>
          <cell r="AA35" t="str">
            <v>ССЫЛКА НА СЦЕНАРИЙ</v>
          </cell>
        </row>
        <row r="36">
          <cell r="B36" t="e">
            <v>#N/A</v>
          </cell>
          <cell r="C36" t="e">
            <v>#N/A</v>
          </cell>
          <cell r="D36" t="e">
            <v>#N/A</v>
          </cell>
          <cell r="E36" t="e">
            <v>#N/A</v>
          </cell>
          <cell r="F36" t="e">
            <v>#N/A</v>
          </cell>
          <cell r="G36" t="e">
            <v>#N/A</v>
          </cell>
          <cell r="H36" t="e">
            <v>#N/A</v>
          </cell>
          <cell r="I36">
            <v>25833.333333333336</v>
          </cell>
          <cell r="J36">
            <v>19583.333333333336</v>
          </cell>
          <cell r="K36">
            <v>22750</v>
          </cell>
          <cell r="L36">
            <v>24083.333333333336</v>
          </cell>
          <cell r="M36">
            <v>23833.333333333336</v>
          </cell>
          <cell r="N36">
            <v>25416.666666666668</v>
          </cell>
          <cell r="O36">
            <v>25416.666666666668</v>
          </cell>
          <cell r="P36">
            <v>25666.666666666668</v>
          </cell>
          <cell r="Q36">
            <v>25500</v>
          </cell>
          <cell r="R36">
            <v>25333.333333333336</v>
          </cell>
          <cell r="S36">
            <v>25250</v>
          </cell>
          <cell r="T36">
            <v>25083.333333333336</v>
          </cell>
          <cell r="U36">
            <v>25083.333333333336</v>
          </cell>
          <cell r="V36">
            <v>25083.333333333336</v>
          </cell>
          <cell r="W36">
            <v>25083.333333333336</v>
          </cell>
          <cell r="X36">
            <v>25083.333333333336</v>
          </cell>
          <cell r="Y36">
            <v>25083.333333333336</v>
          </cell>
          <cell r="AA36" t="str">
            <v>ССЫЛКА НА СЦЕНАРИЙ</v>
          </cell>
        </row>
        <row r="37">
          <cell r="B37" t="e">
            <v>#N/A</v>
          </cell>
          <cell r="C37" t="e">
            <v>#N/A</v>
          </cell>
          <cell r="D37" t="e">
            <v>#N/A</v>
          </cell>
          <cell r="E37" t="e">
            <v>#N/A</v>
          </cell>
          <cell r="F37" t="e">
            <v>#N/A</v>
          </cell>
          <cell r="G37" t="e">
            <v>#N/A</v>
          </cell>
          <cell r="H37" t="e">
            <v>#N/A</v>
          </cell>
          <cell r="I37">
            <v>2833.3333333333335</v>
          </cell>
          <cell r="J37">
            <v>3836.2073333333356</v>
          </cell>
          <cell r="K37">
            <v>5381.0581025641059</v>
          </cell>
          <cell r="L37">
            <v>4849.6845660749586</v>
          </cell>
          <cell r="M37">
            <v>3833.1315627078875</v>
          </cell>
          <cell r="N37">
            <v>3750.582840236686</v>
          </cell>
          <cell r="O37">
            <v>4110.5860643301476</v>
          </cell>
          <cell r="P37">
            <v>4052.8968567277061</v>
          </cell>
          <cell r="Q37">
            <v>4077.554669930485</v>
          </cell>
          <cell r="R37">
            <v>4101.2641057023902</v>
          </cell>
          <cell r="S37">
            <v>4040.7283067651206</v>
          </cell>
          <cell r="T37">
            <v>4062.6490129151807</v>
          </cell>
          <cell r="U37">
            <v>4083.7266149825446</v>
          </cell>
          <cell r="V37">
            <v>4103.9935400473187</v>
          </cell>
          <cell r="W37">
            <v>4040.1476346608833</v>
          </cell>
          <cell r="X37">
            <v>4058.8855461482854</v>
          </cell>
          <cell r="Y37">
            <v>4076.9027687323232</v>
          </cell>
          <cell r="AA37" t="str">
            <v>ССЫЛКА НА СЦЕНАРИЙ</v>
          </cell>
        </row>
      </sheetData>
      <sheetData sheetId="19">
        <row r="6">
          <cell r="B6" t="e">
            <v>#N/A</v>
          </cell>
          <cell r="C6" t="e">
            <v>#N/A</v>
          </cell>
          <cell r="D6" t="e">
            <v>#N/A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>
            <v>20862.532799999994</v>
          </cell>
          <cell r="J6">
            <v>12841.399999999998</v>
          </cell>
          <cell r="K6">
            <v>18491.199999999997</v>
          </cell>
          <cell r="L6">
            <v>18666.399999999998</v>
          </cell>
          <cell r="M6">
            <v>18476.599999999999</v>
          </cell>
          <cell r="N6">
            <v>19381.799999999996</v>
          </cell>
          <cell r="O6">
            <v>19381.799999999996</v>
          </cell>
          <cell r="P6">
            <v>19381.799999999996</v>
          </cell>
          <cell r="Q6">
            <v>19381.799999999996</v>
          </cell>
          <cell r="R6">
            <v>19381.799999999996</v>
          </cell>
          <cell r="S6">
            <v>19381.799999999996</v>
          </cell>
          <cell r="T6">
            <v>19381.799999999996</v>
          </cell>
          <cell r="U6">
            <v>19381.799999999996</v>
          </cell>
          <cell r="V6">
            <v>19381.799999999996</v>
          </cell>
          <cell r="W6">
            <v>19381.799999999996</v>
          </cell>
          <cell r="X6">
            <v>19381.799999999996</v>
          </cell>
          <cell r="Y6">
            <v>19381.799999999996</v>
          </cell>
        </row>
        <row r="7">
          <cell r="B7" t="e">
            <v>#N/A</v>
          </cell>
          <cell r="C7" t="e">
            <v>#N/A</v>
          </cell>
          <cell r="D7" t="e">
            <v>#N/A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>
            <v>23017.341443519996</v>
          </cell>
          <cell r="J7">
            <v>20637.579442462644</v>
          </cell>
          <cell r="K7">
            <v>24086.215662056897</v>
          </cell>
          <cell r="L7">
            <v>23732.844021856894</v>
          </cell>
          <cell r="M7">
            <v>23033.386754656898</v>
          </cell>
          <cell r="N7">
            <v>23208.251071456896</v>
          </cell>
          <cell r="O7">
            <v>23208.251071456896</v>
          </cell>
          <cell r="P7">
            <v>22989.670675456895</v>
          </cell>
          <cell r="Q7">
            <v>22771.090279456897</v>
          </cell>
          <cell r="R7">
            <v>22552.509883456896</v>
          </cell>
          <cell r="S7">
            <v>22333.929487456895</v>
          </cell>
          <cell r="T7">
            <v>22115.349091456894</v>
          </cell>
          <cell r="U7">
            <v>22115.349091456894</v>
          </cell>
          <cell r="V7">
            <v>22115.349091456894</v>
          </cell>
          <cell r="W7">
            <v>22115.349091456894</v>
          </cell>
          <cell r="X7">
            <v>22115.349091456894</v>
          </cell>
          <cell r="Y7">
            <v>22115.349091456894</v>
          </cell>
        </row>
        <row r="8">
          <cell r="B8" t="e">
            <v>#N/A</v>
          </cell>
          <cell r="C8" t="e">
            <v>#N/A</v>
          </cell>
          <cell r="D8" t="e">
            <v>#N/A</v>
          </cell>
          <cell r="E8" t="e">
            <v>#N/A</v>
          </cell>
          <cell r="F8" t="e">
            <v>#N/A</v>
          </cell>
          <cell r="G8" t="e">
            <v>#N/A</v>
          </cell>
          <cell r="H8" t="e">
            <v>#N/A</v>
          </cell>
          <cell r="I8">
            <v>2506.3959999999975</v>
          </cell>
          <cell r="J8">
            <v>2031.6406823498635</v>
          </cell>
          <cell r="K8">
            <v>3690.4359715784394</v>
          </cell>
          <cell r="L8">
            <v>3172.1359715784401</v>
          </cell>
          <cell r="M8">
            <v>3026.1359715784401</v>
          </cell>
          <cell r="N8">
            <v>3004.2359715784401</v>
          </cell>
          <cell r="O8">
            <v>3369.2359715784401</v>
          </cell>
          <cell r="P8">
            <v>3369.2359715784401</v>
          </cell>
          <cell r="Q8">
            <v>3369.2359715784401</v>
          </cell>
          <cell r="R8">
            <v>3369.2359715784401</v>
          </cell>
          <cell r="S8">
            <v>3369.2359715784401</v>
          </cell>
          <cell r="T8">
            <v>3369.2359715784401</v>
          </cell>
          <cell r="U8">
            <v>3369.2359715784401</v>
          </cell>
          <cell r="V8">
            <v>3369.2359715784401</v>
          </cell>
          <cell r="W8">
            <v>3369.2359715784401</v>
          </cell>
          <cell r="X8">
            <v>3369.2359715784401</v>
          </cell>
          <cell r="Y8">
            <v>3369.2359715784401</v>
          </cell>
        </row>
        <row r="9">
          <cell r="B9" t="e">
            <v>#N/A</v>
          </cell>
          <cell r="C9" t="e">
            <v>#N/A</v>
          </cell>
          <cell r="D9" t="e">
            <v>#N/A</v>
          </cell>
          <cell r="E9" t="e">
            <v>#N/A</v>
          </cell>
          <cell r="F9" t="e">
            <v>#N/A</v>
          </cell>
          <cell r="G9" t="e">
            <v>#N/A</v>
          </cell>
          <cell r="H9" t="e">
            <v>#N/A</v>
          </cell>
          <cell r="I9">
            <v>15870.591971578438</v>
          </cell>
          <cell r="J9">
            <v>11537.443920018033</v>
          </cell>
          <cell r="K9">
            <v>14130.856961983078</v>
          </cell>
          <cell r="L9">
            <v>14362.862615805101</v>
          </cell>
          <cell r="M9">
            <v>14236.376369579073</v>
          </cell>
          <cell r="N9">
            <v>14835.808742856954</v>
          </cell>
          <cell r="O9">
            <v>14835.808742856954</v>
          </cell>
          <cell r="P9">
            <v>14616.808742856954</v>
          </cell>
          <cell r="Q9">
            <v>14397.808742856954</v>
          </cell>
          <cell r="R9">
            <v>14178.808742856954</v>
          </cell>
          <cell r="S9">
            <v>13959.808742856954</v>
          </cell>
          <cell r="T9">
            <v>13740.808742856954</v>
          </cell>
          <cell r="U9">
            <v>13740.808742856954</v>
          </cell>
          <cell r="V9">
            <v>13740.808742856954</v>
          </cell>
          <cell r="W9">
            <v>13740.808742856954</v>
          </cell>
          <cell r="X9">
            <v>13740.808742856954</v>
          </cell>
          <cell r="Y9">
            <v>13740.808742856954</v>
          </cell>
        </row>
        <row r="10">
          <cell r="B10" t="e">
            <v>#N/A</v>
          </cell>
          <cell r="C10" t="e">
            <v>#N/A</v>
          </cell>
          <cell r="D10" t="e">
            <v>#N/A</v>
          </cell>
          <cell r="E10" t="e">
            <v>#N/A</v>
          </cell>
          <cell r="F10" t="e">
            <v>#N/A</v>
          </cell>
          <cell r="G10" t="e">
            <v>#N/A</v>
          </cell>
          <cell r="H10" t="e">
            <v>#N/A</v>
          </cell>
          <cell r="I10">
            <v>9483.0919715784385</v>
          </cell>
          <cell r="J10">
            <v>14605.740682349859</v>
          </cell>
          <cell r="K10">
            <v>13253.435971578441</v>
          </cell>
          <cell r="L10">
            <v>13341.035971578438</v>
          </cell>
          <cell r="M10">
            <v>12830.035971578438</v>
          </cell>
          <cell r="N10">
            <v>13538.135971578437</v>
          </cell>
          <cell r="O10">
            <v>13647.635971578437</v>
          </cell>
          <cell r="P10">
            <v>13494.335971578439</v>
          </cell>
          <cell r="Q10">
            <v>13341.035971578438</v>
          </cell>
          <cell r="R10">
            <v>13187.735971578441</v>
          </cell>
          <cell r="S10">
            <v>13034.435971578438</v>
          </cell>
          <cell r="T10">
            <v>12881.135971578437</v>
          </cell>
          <cell r="U10">
            <v>12881.135971578437</v>
          </cell>
          <cell r="V10">
            <v>12881.135971578437</v>
          </cell>
          <cell r="W10">
            <v>12881.135971578437</v>
          </cell>
          <cell r="X10">
            <v>12881.135971578437</v>
          </cell>
          <cell r="Y10">
            <v>12881.135971578437</v>
          </cell>
        </row>
        <row r="13">
          <cell r="B13" t="e">
            <v>#N/A</v>
          </cell>
          <cell r="C13" t="e">
            <v>#N/A</v>
          </cell>
          <cell r="D13" t="e">
            <v>#N/A</v>
          </cell>
          <cell r="E13" t="e">
            <v>#N/A</v>
          </cell>
          <cell r="F13" t="e">
            <v>#N/A</v>
          </cell>
          <cell r="G13" t="e">
            <v>#N/A</v>
          </cell>
          <cell r="H13" t="e">
            <v>#N/A</v>
          </cell>
          <cell r="I13">
            <v>16133.328399999997</v>
          </cell>
          <cell r="J13">
            <v>8439.899999999996</v>
          </cell>
          <cell r="K13">
            <v>14089.699999999999</v>
          </cell>
          <cell r="L13">
            <v>14264.899999999996</v>
          </cell>
          <cell r="M13">
            <v>14075.099999999999</v>
          </cell>
          <cell r="N13">
            <v>14980.299999999997</v>
          </cell>
          <cell r="O13">
            <v>14980.299999999997</v>
          </cell>
          <cell r="P13">
            <v>14980.299999999997</v>
          </cell>
          <cell r="Q13">
            <v>14980.299999999997</v>
          </cell>
          <cell r="R13">
            <v>14980.299999999997</v>
          </cell>
          <cell r="S13">
            <v>14980.299999999997</v>
          </cell>
          <cell r="T13">
            <v>14980.299999999997</v>
          </cell>
          <cell r="U13">
            <v>14980.299999999997</v>
          </cell>
          <cell r="V13">
            <v>14980.299999999997</v>
          </cell>
          <cell r="W13">
            <v>14980.299999999997</v>
          </cell>
          <cell r="X13">
            <v>14980.299999999997</v>
          </cell>
          <cell r="Y13">
            <v>14980.299999999997</v>
          </cell>
        </row>
        <row r="14">
          <cell r="B14" t="e">
            <v>#N/A</v>
          </cell>
          <cell r="C14" t="e">
            <v>#N/A</v>
          </cell>
          <cell r="D14" t="e">
            <v>#N/A</v>
          </cell>
          <cell r="E14" t="e">
            <v>#N/A</v>
          </cell>
          <cell r="F14" t="e">
            <v>#N/A</v>
          </cell>
          <cell r="G14" t="e">
            <v>#N/A</v>
          </cell>
          <cell r="H14" t="e">
            <v>#N/A</v>
          </cell>
          <cell r="I14">
            <v>21165.886878879995</v>
          </cell>
          <cell r="J14">
            <v>18849.916736172861</v>
          </cell>
          <cell r="K14">
            <v>21514.914313683705</v>
          </cell>
          <cell r="L14">
            <v>21950.975971578438</v>
          </cell>
          <cell r="M14">
            <v>21250.175971578439</v>
          </cell>
          <cell r="N14">
            <v>21425.37597157844</v>
          </cell>
          <cell r="O14">
            <v>21425.37597157844</v>
          </cell>
          <cell r="P14">
            <v>21206.37597157844</v>
          </cell>
          <cell r="Q14">
            <v>20987.37597157844</v>
          </cell>
          <cell r="R14">
            <v>20768.37597157844</v>
          </cell>
          <cell r="S14">
            <v>20549.37597157844</v>
          </cell>
          <cell r="T14">
            <v>20330.37597157844</v>
          </cell>
          <cell r="U14">
            <v>20330.37597157844</v>
          </cell>
          <cell r="V14">
            <v>20330.37597157844</v>
          </cell>
          <cell r="W14">
            <v>20330.37597157844</v>
          </cell>
          <cell r="X14">
            <v>20330.37597157844</v>
          </cell>
          <cell r="Y14">
            <v>20330.37597157844</v>
          </cell>
        </row>
        <row r="15">
          <cell r="B15" t="e">
            <v>#N/A</v>
          </cell>
          <cell r="C15" t="e">
            <v>#N/A</v>
          </cell>
          <cell r="D15" t="e">
            <v>#N/A</v>
          </cell>
          <cell r="E15" t="e">
            <v>#N/A</v>
          </cell>
          <cell r="F15" t="e">
            <v>#N/A</v>
          </cell>
          <cell r="G15" t="e">
            <v>#N/A</v>
          </cell>
          <cell r="H15" t="e">
            <v>#N/A</v>
          </cell>
          <cell r="I15">
            <v>520.98479999999699</v>
          </cell>
          <cell r="J15">
            <v>4428.7906823498624</v>
          </cell>
          <cell r="K15">
            <v>5862.58597157844</v>
          </cell>
          <cell r="L15">
            <v>5344.2859715784407</v>
          </cell>
          <cell r="M15">
            <v>4570.4859715784396</v>
          </cell>
          <cell r="N15">
            <v>4804.0859715784409</v>
          </cell>
          <cell r="O15">
            <v>4439.0859715784409</v>
          </cell>
          <cell r="P15">
            <v>4439.0859715784409</v>
          </cell>
          <cell r="Q15">
            <v>4439.0859715784409</v>
          </cell>
          <cell r="R15">
            <v>4439.0859715784409</v>
          </cell>
          <cell r="S15">
            <v>4439.0859715784409</v>
          </cell>
          <cell r="T15">
            <v>4439.0859715784409</v>
          </cell>
          <cell r="U15">
            <v>4439.0859715784409</v>
          </cell>
          <cell r="V15">
            <v>4439.0859715784409</v>
          </cell>
          <cell r="W15">
            <v>4439.0859715784409</v>
          </cell>
          <cell r="X15">
            <v>4439.0859715784409</v>
          </cell>
          <cell r="Y15">
            <v>4439.0859715784409</v>
          </cell>
        </row>
        <row r="16">
          <cell r="B16" t="e">
            <v>#N/A</v>
          </cell>
          <cell r="C16" t="e">
            <v>#N/A</v>
          </cell>
          <cell r="D16" t="e">
            <v>#N/A</v>
          </cell>
          <cell r="E16" t="e">
            <v>#N/A</v>
          </cell>
          <cell r="F16" t="e">
            <v>#N/A</v>
          </cell>
          <cell r="G16" t="e">
            <v>#N/A</v>
          </cell>
          <cell r="H16" t="e">
            <v>#N/A</v>
          </cell>
          <cell r="J16">
            <v>9322.2939200180335</v>
          </cell>
          <cell r="K16">
            <v>11915.70696198308</v>
          </cell>
          <cell r="L16">
            <v>12147.7126158051</v>
          </cell>
          <cell r="M16">
            <v>12021.226369579072</v>
          </cell>
          <cell r="N16">
            <v>12620.658742856953</v>
          </cell>
          <cell r="O16">
            <v>12620.658742856953</v>
          </cell>
          <cell r="P16">
            <v>12401.658742856953</v>
          </cell>
          <cell r="Q16">
            <v>12182.658742856953</v>
          </cell>
          <cell r="R16">
            <v>11963.658742856953</v>
          </cell>
          <cell r="S16">
            <v>11744.658742856953</v>
          </cell>
          <cell r="T16">
            <v>11525.658742856953</v>
          </cell>
          <cell r="U16">
            <v>11525.658742856953</v>
          </cell>
          <cell r="V16">
            <v>11525.658742856953</v>
          </cell>
          <cell r="W16">
            <v>11525.658742856953</v>
          </cell>
          <cell r="X16">
            <v>11525.658742856953</v>
          </cell>
          <cell r="Y16">
            <v>11525.658742856953</v>
          </cell>
        </row>
        <row r="17">
          <cell r="B17" t="e">
            <v>#N/A</v>
          </cell>
          <cell r="C17" t="e">
            <v>#N/A</v>
          </cell>
          <cell r="D17" t="e">
            <v>#N/A</v>
          </cell>
          <cell r="E17" t="e">
            <v>#N/A</v>
          </cell>
          <cell r="F17" t="e">
            <v>#N/A</v>
          </cell>
          <cell r="G17" t="e">
            <v>#N/A</v>
          </cell>
          <cell r="H17" t="e">
            <v>#N/A</v>
          </cell>
          <cell r="I17">
            <v>6772.7907715784386</v>
          </cell>
          <cell r="J17">
            <v>12390.590682349861</v>
          </cell>
          <cell r="K17">
            <v>11038.285971578442</v>
          </cell>
          <cell r="L17">
            <v>11125.885971578437</v>
          </cell>
          <cell r="M17">
            <v>10614.885971578437</v>
          </cell>
          <cell r="N17">
            <v>11322.985971578435</v>
          </cell>
          <cell r="O17">
            <v>11432.485971578435</v>
          </cell>
          <cell r="P17">
            <v>11279.185971578438</v>
          </cell>
          <cell r="Q17">
            <v>11125.885971578437</v>
          </cell>
          <cell r="R17">
            <v>10972.585971578439</v>
          </cell>
          <cell r="S17">
            <v>10819.285971578438</v>
          </cell>
          <cell r="T17">
            <v>10665.985971578435</v>
          </cell>
          <cell r="U17">
            <v>10665.985971578435</v>
          </cell>
          <cell r="V17">
            <v>10665.985971578435</v>
          </cell>
          <cell r="W17">
            <v>10665.985971578435</v>
          </cell>
          <cell r="X17">
            <v>10665.985971578435</v>
          </cell>
          <cell r="Y17">
            <v>10665.985971578435</v>
          </cell>
        </row>
        <row r="20">
          <cell r="B20" t="e">
            <v>#N/A</v>
          </cell>
          <cell r="C20" t="e">
            <v>#N/A</v>
          </cell>
          <cell r="D20" t="e">
            <v>#N/A</v>
          </cell>
          <cell r="E20" t="e">
            <v>#N/A</v>
          </cell>
          <cell r="F20" t="e">
            <v>#N/A</v>
          </cell>
          <cell r="G20" t="e">
            <v>#N/A</v>
          </cell>
          <cell r="H20" t="e">
            <v>#N/A</v>
          </cell>
          <cell r="I20">
            <v>20487.973599999994</v>
          </cell>
          <cell r="J20">
            <v>12688.899999999998</v>
          </cell>
          <cell r="K20">
            <v>18338.699999999997</v>
          </cell>
          <cell r="L20">
            <v>18513.899999999998</v>
          </cell>
          <cell r="M20">
            <v>18324.099999999999</v>
          </cell>
          <cell r="N20">
            <v>19229.3</v>
          </cell>
          <cell r="O20">
            <v>19229.3</v>
          </cell>
          <cell r="P20">
            <v>19229.3</v>
          </cell>
          <cell r="Q20">
            <v>19229.3</v>
          </cell>
          <cell r="R20">
            <v>19229.3</v>
          </cell>
          <cell r="S20">
            <v>19229.3</v>
          </cell>
          <cell r="T20">
            <v>19229.3</v>
          </cell>
          <cell r="U20">
            <v>19229.3</v>
          </cell>
          <cell r="V20">
            <v>19229.3</v>
          </cell>
          <cell r="W20">
            <v>19229.3</v>
          </cell>
          <cell r="X20">
            <v>19229.3</v>
          </cell>
          <cell r="Y20">
            <v>19229.3</v>
          </cell>
        </row>
        <row r="21">
          <cell r="B21" t="e">
            <v>#N/A</v>
          </cell>
          <cell r="C21" t="e">
            <v>#N/A</v>
          </cell>
          <cell r="D21" t="e">
            <v>#N/A</v>
          </cell>
          <cell r="E21" t="e">
            <v>#N/A</v>
          </cell>
          <cell r="F21" t="e">
            <v>#N/A</v>
          </cell>
          <cell r="G21" t="e">
            <v>#N/A</v>
          </cell>
          <cell r="H21" t="e">
            <v>#N/A</v>
          </cell>
          <cell r="I21">
            <v>23635.585541839995</v>
          </cell>
          <cell r="J21">
            <v>21264.254565131836</v>
          </cell>
          <cell r="K21">
            <v>23926.542203977278</v>
          </cell>
          <cell r="L21">
            <v>24362.147305316194</v>
          </cell>
          <cell r="M21">
            <v>23662.081042916197</v>
          </cell>
          <cell r="N21">
            <v>23837.097608516193</v>
          </cell>
          <cell r="O21">
            <v>23837.097608516193</v>
          </cell>
          <cell r="P21">
            <v>23618.326901516197</v>
          </cell>
          <cell r="Q21">
            <v>23399.556194516194</v>
          </cell>
          <cell r="R21">
            <v>23180.785487516194</v>
          </cell>
          <cell r="S21">
            <v>22962.014780516194</v>
          </cell>
          <cell r="T21">
            <v>22743.244073516194</v>
          </cell>
          <cell r="U21">
            <v>22743.244073516194</v>
          </cell>
          <cell r="V21">
            <v>22743.244073516194</v>
          </cell>
          <cell r="W21">
            <v>22743.244073516194</v>
          </cell>
          <cell r="X21">
            <v>22743.244073516194</v>
          </cell>
          <cell r="Y21">
            <v>22743.244073516194</v>
          </cell>
        </row>
        <row r="22">
          <cell r="B22" t="e">
            <v>#N/A</v>
          </cell>
          <cell r="C22" t="e">
            <v>#N/A</v>
          </cell>
          <cell r="D22" t="e">
            <v>#N/A</v>
          </cell>
          <cell r="E22" t="e">
            <v>#N/A</v>
          </cell>
          <cell r="F22" t="e">
            <v>#N/A</v>
          </cell>
          <cell r="G22" t="e">
            <v>#N/A</v>
          </cell>
          <cell r="H22" t="e">
            <v>#N/A</v>
          </cell>
          <cell r="I22">
            <v>2712.270988570338</v>
          </cell>
          <cell r="J22">
            <v>3657.7376823498635</v>
          </cell>
          <cell r="K22">
            <v>5225.6529715784409</v>
          </cell>
          <cell r="L22">
            <v>4707.3529715784416</v>
          </cell>
          <cell r="M22">
            <v>3699.9529715784406</v>
          </cell>
          <cell r="N22">
            <v>3568.5529715784405</v>
          </cell>
          <cell r="O22">
            <v>3933.5529715784405</v>
          </cell>
          <cell r="P22">
            <v>3933.5529715784405</v>
          </cell>
          <cell r="Q22">
            <v>3933.5529715784405</v>
          </cell>
          <cell r="R22">
            <v>3933.5529715784405</v>
          </cell>
          <cell r="S22">
            <v>3933.5529715784405</v>
          </cell>
          <cell r="T22">
            <v>3933.5529715784405</v>
          </cell>
          <cell r="U22">
            <v>3933.5529715784405</v>
          </cell>
          <cell r="V22">
            <v>3933.5529715784405</v>
          </cell>
          <cell r="W22">
            <v>3933.5529715784405</v>
          </cell>
          <cell r="X22">
            <v>3933.5529715784405</v>
          </cell>
          <cell r="Y22">
            <v>3933.5529715784405</v>
          </cell>
        </row>
        <row r="23">
          <cell r="B23" t="e">
            <v>#N/A</v>
          </cell>
          <cell r="C23" t="e">
            <v>#N/A</v>
          </cell>
          <cell r="D23" t="e">
            <v>#N/A</v>
          </cell>
          <cell r="E23" t="e">
            <v>#N/A</v>
          </cell>
          <cell r="F23" t="e">
            <v>#N/A</v>
          </cell>
          <cell r="G23" t="e">
            <v>#N/A</v>
          </cell>
          <cell r="H23" t="e">
            <v>#N/A</v>
          </cell>
          <cell r="I23">
            <v>15901.874371578439</v>
          </cell>
          <cell r="J23">
            <v>11976.200920018033</v>
          </cell>
          <cell r="K23">
            <v>14569.613961983077</v>
          </cell>
          <cell r="L23">
            <v>14801.619615805101</v>
          </cell>
          <cell r="M23">
            <v>14675.133369579073</v>
          </cell>
          <cell r="N23">
            <v>15274.565742856954</v>
          </cell>
          <cell r="O23">
            <v>15274.565742856954</v>
          </cell>
          <cell r="P23">
            <v>15055.565742856954</v>
          </cell>
          <cell r="Q23">
            <v>14836.565742856954</v>
          </cell>
          <cell r="R23">
            <v>14617.565742856954</v>
          </cell>
          <cell r="S23">
            <v>14398.565742856954</v>
          </cell>
          <cell r="T23">
            <v>14179.565742856954</v>
          </cell>
          <cell r="U23">
            <v>14179.565742856954</v>
          </cell>
          <cell r="V23">
            <v>14179.565742856954</v>
          </cell>
          <cell r="W23">
            <v>14179.565742856954</v>
          </cell>
          <cell r="X23">
            <v>14179.565742856954</v>
          </cell>
          <cell r="Y23">
            <v>14179.565742856954</v>
          </cell>
        </row>
        <row r="24">
          <cell r="B24" t="e">
            <v>#N/A</v>
          </cell>
          <cell r="C24" t="e">
            <v>#N/A</v>
          </cell>
          <cell r="D24" t="e">
            <v>#N/A</v>
          </cell>
          <cell r="E24" t="e">
            <v>#N/A</v>
          </cell>
          <cell r="F24" t="e">
            <v>#N/A</v>
          </cell>
          <cell r="G24" t="e">
            <v>#N/A</v>
          </cell>
          <cell r="H24" t="e">
            <v>#N/A</v>
          </cell>
          <cell r="I24">
            <v>9514.3743715784385</v>
          </cell>
          <cell r="J24">
            <v>14998.297682349859</v>
          </cell>
          <cell r="K24">
            <v>13648.39297157844</v>
          </cell>
          <cell r="L24">
            <v>13735.992971578438</v>
          </cell>
          <cell r="M24">
            <v>13224.992971578438</v>
          </cell>
          <cell r="N24">
            <v>13933.092971578437</v>
          </cell>
          <cell r="O24">
            <v>14042.592971578437</v>
          </cell>
          <cell r="P24">
            <v>13889.292971578439</v>
          </cell>
          <cell r="Q24">
            <v>13735.992971578438</v>
          </cell>
          <cell r="R24">
            <v>13582.692971578441</v>
          </cell>
          <cell r="S24">
            <v>13429.392971578438</v>
          </cell>
          <cell r="T24">
            <v>13276.092971578437</v>
          </cell>
          <cell r="U24">
            <v>13276.092971578437</v>
          </cell>
          <cell r="V24">
            <v>13276.092971578437</v>
          </cell>
          <cell r="W24">
            <v>13276.092971578437</v>
          </cell>
          <cell r="X24">
            <v>13276.092971578437</v>
          </cell>
          <cell r="Y24">
            <v>13276.092971578437</v>
          </cell>
        </row>
      </sheetData>
      <sheetData sheetId="20">
        <row r="38">
          <cell r="B38" t="e">
            <v>#N/A</v>
          </cell>
          <cell r="C38" t="e">
            <v>#N/A</v>
          </cell>
          <cell r="D38" t="e">
            <v>#N/A</v>
          </cell>
          <cell r="E38" t="e">
            <v>#N/A</v>
          </cell>
          <cell r="F38" t="e">
            <v>#N/A</v>
          </cell>
          <cell r="G38" t="e">
            <v>#N/A</v>
          </cell>
          <cell r="H38" t="e">
            <v>#N/A</v>
          </cell>
          <cell r="I38">
            <v>28.659799999999997</v>
          </cell>
          <cell r="J38">
            <v>41.077516742399993</v>
          </cell>
          <cell r="K38">
            <v>44.446348112284163</v>
          </cell>
          <cell r="L38">
            <v>45.415059934247161</v>
          </cell>
          <cell r="M38">
            <v>46.789177131227717</v>
          </cell>
          <cell r="N38">
            <v>41.915476208800008</v>
          </cell>
          <cell r="O38">
            <v>43.292320757152005</v>
          </cell>
          <cell r="P38">
            <v>44.405375087438088</v>
          </cell>
          <cell r="Q38">
            <v>44.970775590935602</v>
          </cell>
          <cell r="R38">
            <v>45.558792114573038</v>
          </cell>
          <cell r="S38">
            <v>46.170329299155952</v>
          </cell>
          <cell r="T38">
            <v>46.806327971122194</v>
          </cell>
        </row>
        <row r="39">
          <cell r="B39" t="e">
            <v>#N/A</v>
          </cell>
          <cell r="C39" t="e">
            <v>#N/A</v>
          </cell>
          <cell r="D39" t="e">
            <v>#N/A</v>
          </cell>
          <cell r="E39" t="e">
            <v>#N/A</v>
          </cell>
          <cell r="F39" t="e">
            <v>#N/A</v>
          </cell>
          <cell r="G39" t="e">
            <v>#N/A</v>
          </cell>
          <cell r="H39" t="e">
            <v>#N/A</v>
          </cell>
          <cell r="I39">
            <v>24.863799999999998</v>
          </cell>
          <cell r="J39">
            <v>37.281516742399994</v>
          </cell>
          <cell r="K39">
            <v>40.650348112284163</v>
          </cell>
          <cell r="L39">
            <v>41.619059934247147</v>
          </cell>
          <cell r="M39">
            <v>42.993177131227718</v>
          </cell>
          <cell r="N39">
            <v>38.119476208800002</v>
          </cell>
          <cell r="O39">
            <v>39.496320757152006</v>
          </cell>
          <cell r="P39">
            <v>40.609375087438089</v>
          </cell>
          <cell r="Q39">
            <v>41.174775590935603</v>
          </cell>
          <cell r="R39">
            <v>41.762792114573038</v>
          </cell>
          <cell r="S39">
            <v>42.374329299155953</v>
          </cell>
          <cell r="T39">
            <v>43.010327971122194</v>
          </cell>
        </row>
        <row r="40">
          <cell r="B40" t="e">
            <v>#N/A</v>
          </cell>
          <cell r="C40" t="e">
            <v>#N/A</v>
          </cell>
          <cell r="D40" t="e">
            <v>#N/A</v>
          </cell>
          <cell r="E40" t="e">
            <v>#N/A</v>
          </cell>
          <cell r="F40" t="e">
            <v>#N/A</v>
          </cell>
          <cell r="G40" t="e">
            <v>#N/A</v>
          </cell>
          <cell r="H40" t="e">
            <v>#N/A</v>
          </cell>
          <cell r="I40">
            <v>23.9148</v>
          </cell>
          <cell r="J40">
            <v>35.858016742399997</v>
          </cell>
          <cell r="K40">
            <v>39.416648112284157</v>
          </cell>
          <cell r="L40">
            <v>40.385359934247155</v>
          </cell>
          <cell r="M40">
            <v>41.759477131227726</v>
          </cell>
          <cell r="N40">
            <v>36.885776208800003</v>
          </cell>
          <cell r="O40">
            <v>38.547320757152001</v>
          </cell>
          <cell r="P40">
            <v>39.660375087438091</v>
          </cell>
          <cell r="Q40">
            <v>40.225775590935612</v>
          </cell>
          <cell r="R40">
            <v>40.81379211457304</v>
          </cell>
          <cell r="S40">
            <v>41.425329299155955</v>
          </cell>
          <cell r="T40">
            <v>42.061327971122189</v>
          </cell>
        </row>
        <row r="42">
          <cell r="B42" t="e">
            <v>#N/A</v>
          </cell>
          <cell r="C42" t="e">
            <v>#N/A</v>
          </cell>
          <cell r="D42" t="e">
            <v>#N/A</v>
          </cell>
          <cell r="E42" t="e">
            <v>#N/A</v>
          </cell>
          <cell r="F42" t="e">
            <v>#N/A</v>
          </cell>
          <cell r="G42" t="e">
            <v>#N/A</v>
          </cell>
          <cell r="H42" t="e">
            <v>#N/A</v>
          </cell>
          <cell r="I42">
            <v>30.859399999999997</v>
          </cell>
          <cell r="J42">
            <v>43.633958751199998</v>
          </cell>
          <cell r="K42">
            <v>45.903379928193601</v>
          </cell>
          <cell r="L42">
            <v>46.940422953957253</v>
          </cell>
          <cell r="M42">
            <v>47.510448068273917</v>
          </cell>
          <cell r="N42">
            <v>41.583191906215383</v>
          </cell>
          <cell r="O42">
            <v>41.99496896707938</v>
          </cell>
          <cell r="P42">
            <v>42.099517110377946</v>
          </cell>
          <cell r="Q42">
            <v>42.329095179408448</v>
          </cell>
          <cell r="R42">
            <v>42.468588371200177</v>
          </cell>
          <cell r="S42">
            <v>42.626609290663559</v>
          </cell>
          <cell r="T42">
            <v>42.911799046905493</v>
          </cell>
        </row>
        <row r="43">
          <cell r="B43" t="e">
            <v>#N/A</v>
          </cell>
          <cell r="C43" t="e">
            <v>#N/A</v>
          </cell>
          <cell r="D43" t="e">
            <v>#N/A</v>
          </cell>
          <cell r="E43" t="e">
            <v>#N/A</v>
          </cell>
          <cell r="F43" t="e">
            <v>#N/A</v>
          </cell>
          <cell r="G43" t="e">
            <v>#N/A</v>
          </cell>
          <cell r="H43" t="e">
            <v>#N/A</v>
          </cell>
          <cell r="I43">
            <v>33.017400000000002</v>
          </cell>
          <cell r="J43">
            <v>45.252458751200002</v>
          </cell>
          <cell r="K43">
            <v>48.06137992819361</v>
          </cell>
          <cell r="L43">
            <v>49.098422953957254</v>
          </cell>
          <cell r="M43">
            <v>49.668448068273904</v>
          </cell>
          <cell r="N43">
            <v>43.741191906215391</v>
          </cell>
          <cell r="O43">
            <v>44.152968967079381</v>
          </cell>
          <cell r="P43">
            <v>44.257517110377947</v>
          </cell>
          <cell r="Q43">
            <v>44.487095179408449</v>
          </cell>
          <cell r="R43">
            <v>44.626588371200164</v>
          </cell>
          <cell r="S43">
            <v>44.78460929066356</v>
          </cell>
          <cell r="T43">
            <v>45.069799046905487</v>
          </cell>
        </row>
        <row r="46">
          <cell r="B46" t="e">
            <v>#N/A</v>
          </cell>
          <cell r="C46" t="e">
            <v>#N/A</v>
          </cell>
          <cell r="D46" t="e">
            <v>#N/A</v>
          </cell>
          <cell r="E46" t="e">
            <v>#N/A</v>
          </cell>
          <cell r="F46" t="e">
            <v>#N/A</v>
          </cell>
          <cell r="G46" t="e">
            <v>#N/A</v>
          </cell>
          <cell r="H46" t="e">
            <v>#N/A</v>
          </cell>
          <cell r="I46">
            <v>25.623000000000001</v>
          </cell>
          <cell r="J46">
            <v>38.799916742399986</v>
          </cell>
          <cell r="K46">
            <v>42.168748112284163</v>
          </cell>
          <cell r="L46">
            <v>43.137459934247161</v>
          </cell>
          <cell r="M46">
            <v>44.511577131227725</v>
          </cell>
          <cell r="N46">
            <v>39.637876208800009</v>
          </cell>
          <cell r="O46">
            <v>41.014720757152006</v>
          </cell>
          <cell r="P46">
            <v>42.127775087438089</v>
          </cell>
          <cell r="Q46">
            <v>42.693175590935617</v>
          </cell>
          <cell r="R46">
            <v>43.281192114573031</v>
          </cell>
          <cell r="S46">
            <v>43.892729299155953</v>
          </cell>
          <cell r="T46">
            <v>44.528727971122194</v>
          </cell>
        </row>
        <row r="47">
          <cell r="B47" t="e">
            <v>#N/A</v>
          </cell>
          <cell r="C47" t="e">
            <v>#N/A</v>
          </cell>
          <cell r="D47" t="e">
            <v>#N/A</v>
          </cell>
          <cell r="E47" t="e">
            <v>#N/A</v>
          </cell>
          <cell r="F47" t="e">
            <v>#N/A</v>
          </cell>
          <cell r="G47" t="e">
            <v>#N/A</v>
          </cell>
          <cell r="H47" t="e">
            <v>#N/A</v>
          </cell>
          <cell r="I47">
            <v>21.352499999999999</v>
          </cell>
          <cell r="J47">
            <v>34.529416742399988</v>
          </cell>
          <cell r="K47">
            <v>37.898248112284165</v>
          </cell>
          <cell r="L47">
            <v>38.866959934247163</v>
          </cell>
          <cell r="M47">
            <v>40.241077131227719</v>
          </cell>
          <cell r="N47">
            <v>35.36737620880001</v>
          </cell>
          <cell r="O47">
            <v>36.744220757152007</v>
          </cell>
          <cell r="P47">
            <v>37.85727508743809</v>
          </cell>
          <cell r="Q47">
            <v>38.422675590935611</v>
          </cell>
          <cell r="R47">
            <v>39.010692114573033</v>
          </cell>
          <cell r="S47">
            <v>39.622229299155961</v>
          </cell>
          <cell r="T47">
            <v>40.258227971122196</v>
          </cell>
        </row>
        <row r="48">
          <cell r="B48" t="e">
            <v>#N/A</v>
          </cell>
          <cell r="C48" t="e">
            <v>#N/A</v>
          </cell>
          <cell r="D48" t="e">
            <v>#N/A</v>
          </cell>
          <cell r="E48" t="e">
            <v>#N/A</v>
          </cell>
          <cell r="F48" t="e">
            <v>#N/A</v>
          </cell>
          <cell r="G48" t="e">
            <v>#N/A</v>
          </cell>
          <cell r="H48" t="e">
            <v>#N/A</v>
          </cell>
          <cell r="I48">
            <v>20.688200000000002</v>
          </cell>
          <cell r="J48">
            <v>33.105916742399991</v>
          </cell>
          <cell r="K48">
            <v>36.664548112284159</v>
          </cell>
          <cell r="L48">
            <v>37.63325993424715</v>
          </cell>
          <cell r="M48">
            <v>39.007377131227727</v>
          </cell>
          <cell r="N48">
            <v>34.133676208799997</v>
          </cell>
          <cell r="O48">
            <v>35.795220757152002</v>
          </cell>
          <cell r="P48">
            <v>36.908275087438085</v>
          </cell>
          <cell r="Q48">
            <v>37.473675590935606</v>
          </cell>
          <cell r="R48">
            <v>38.061692114573034</v>
          </cell>
          <cell r="S48">
            <v>38.673229299155949</v>
          </cell>
          <cell r="T48">
            <v>39.309227971122191</v>
          </cell>
        </row>
        <row r="50">
          <cell r="B50" t="e">
            <v>#N/A</v>
          </cell>
          <cell r="C50" t="e">
            <v>#N/A</v>
          </cell>
          <cell r="D50" t="e">
            <v>#N/A</v>
          </cell>
          <cell r="E50" t="e">
            <v>#N/A</v>
          </cell>
          <cell r="F50" t="e">
            <v>#N/A</v>
          </cell>
          <cell r="G50" t="e">
            <v>#N/A</v>
          </cell>
          <cell r="H50" t="e">
            <v>#N/A</v>
          </cell>
          <cell r="I50">
            <v>27.406599999999997</v>
          </cell>
          <cell r="J50">
            <v>40.828558751200006</v>
          </cell>
          <cell r="K50">
            <v>42.990079928193595</v>
          </cell>
          <cell r="L50">
            <v>44.027122953957253</v>
          </cell>
          <cell r="M50">
            <v>44.59714806827391</v>
          </cell>
          <cell r="N50">
            <v>38.777791906215384</v>
          </cell>
          <cell r="O50">
            <v>39.189568967079389</v>
          </cell>
          <cell r="P50">
            <v>39.29411711037794</v>
          </cell>
          <cell r="Q50">
            <v>39.415795179408441</v>
          </cell>
          <cell r="R50">
            <v>39.663188371200171</v>
          </cell>
          <cell r="S50">
            <v>39.821209290663568</v>
          </cell>
          <cell r="T50">
            <v>39.998499046905494</v>
          </cell>
        </row>
        <row r="51">
          <cell r="B51" t="e">
            <v>#N/A</v>
          </cell>
          <cell r="C51" t="e">
            <v>#N/A</v>
          </cell>
          <cell r="D51" t="e">
            <v>#N/A</v>
          </cell>
          <cell r="E51" t="e">
            <v>#N/A</v>
          </cell>
          <cell r="F51" t="e">
            <v>#N/A</v>
          </cell>
          <cell r="G51" t="e">
            <v>#N/A</v>
          </cell>
          <cell r="H51" t="e">
            <v>#N/A</v>
          </cell>
          <cell r="I51">
            <v>33.017400000000002</v>
          </cell>
          <cell r="J51">
            <v>44.820858751199999</v>
          </cell>
          <cell r="K51">
            <v>46.982379928193616</v>
          </cell>
          <cell r="L51">
            <v>48.01942295395726</v>
          </cell>
          <cell r="M51">
            <v>48.58944806827391</v>
          </cell>
          <cell r="N51">
            <v>42.770091906215391</v>
          </cell>
          <cell r="O51">
            <v>43.181868967079382</v>
          </cell>
          <cell r="P51">
            <v>43.286417110377954</v>
          </cell>
          <cell r="Q51">
            <v>43.408095179408456</v>
          </cell>
          <cell r="R51">
            <v>43.655488371200171</v>
          </cell>
          <cell r="S51">
            <v>43.813509290663561</v>
          </cell>
          <cell r="T51">
            <v>43.990799046905487</v>
          </cell>
        </row>
        <row r="54">
          <cell r="B54" t="e">
            <v>#N/A</v>
          </cell>
          <cell r="C54" t="e">
            <v>#N/A</v>
          </cell>
          <cell r="D54" t="e">
            <v>#N/A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>
            <v>28.185299999999998</v>
          </cell>
          <cell r="J54">
            <v>40.887716742400002</v>
          </cell>
          <cell r="K54">
            <v>44.446348112284163</v>
          </cell>
          <cell r="L54">
            <v>45.415059934247161</v>
          </cell>
          <cell r="M54">
            <v>46.789177131227717</v>
          </cell>
          <cell r="N54">
            <v>41.915476208800008</v>
          </cell>
          <cell r="O54">
            <v>41.679020757152017</v>
          </cell>
          <cell r="P54">
            <v>42.7920750874381</v>
          </cell>
          <cell r="Q54">
            <v>43.357475590935614</v>
          </cell>
          <cell r="R54">
            <v>43.945492114573042</v>
          </cell>
          <cell r="S54">
            <v>44.557029299155964</v>
          </cell>
          <cell r="T54">
            <v>45.193027971122206</v>
          </cell>
        </row>
        <row r="55">
          <cell r="B55" t="e">
            <v>#N/A</v>
          </cell>
          <cell r="C55" t="e">
            <v>#N/A</v>
          </cell>
          <cell r="D55" t="e">
            <v>#N/A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>
            <v>24.389299999999999</v>
          </cell>
          <cell r="J55">
            <v>37.091716742399996</v>
          </cell>
          <cell r="K55">
            <v>40.650348112284163</v>
          </cell>
          <cell r="L55">
            <v>41.619059934247147</v>
          </cell>
          <cell r="M55">
            <v>42.993177131227718</v>
          </cell>
          <cell r="N55">
            <v>38.119476208800002</v>
          </cell>
          <cell r="O55">
            <v>39.306520757152001</v>
          </cell>
          <cell r="P55">
            <v>40.419575087438083</v>
          </cell>
          <cell r="Q55">
            <v>40.984975590935612</v>
          </cell>
          <cell r="R55">
            <v>41.572992114573033</v>
          </cell>
          <cell r="S55">
            <v>42.184529299155955</v>
          </cell>
          <cell r="T55">
            <v>42.820527971122196</v>
          </cell>
        </row>
        <row r="56">
          <cell r="B56" t="e">
            <v>#N/A</v>
          </cell>
          <cell r="C56" t="e">
            <v>#N/A</v>
          </cell>
          <cell r="D56" t="e">
            <v>#N/A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>
            <v>23.725000000000001</v>
          </cell>
          <cell r="J56">
            <v>35.668216742399991</v>
          </cell>
          <cell r="K56">
            <v>39.226848112284159</v>
          </cell>
          <cell r="L56">
            <v>40.19555993424715</v>
          </cell>
          <cell r="M56">
            <v>41.569677131227721</v>
          </cell>
          <cell r="N56">
            <v>36.695976208799998</v>
          </cell>
          <cell r="O56">
            <v>38.357520757152002</v>
          </cell>
          <cell r="P56">
            <v>39.470575087438085</v>
          </cell>
          <cell r="Q56">
            <v>40.035975590935607</v>
          </cell>
          <cell r="R56">
            <v>40.623992114573035</v>
          </cell>
          <cell r="S56">
            <v>41.235529299155957</v>
          </cell>
          <cell r="T56">
            <v>41.871527971122198</v>
          </cell>
        </row>
        <row r="58">
          <cell r="B58" t="e">
            <v>#N/A</v>
          </cell>
          <cell r="C58" t="e">
            <v>#N/A</v>
          </cell>
          <cell r="D58" t="e">
            <v>#N/A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>
            <v>34.959600000000002</v>
          </cell>
          <cell r="J58">
            <v>46.115658751200002</v>
          </cell>
          <cell r="K58">
            <v>48.385079928193605</v>
          </cell>
          <cell r="L58">
            <v>49.422122953957256</v>
          </cell>
          <cell r="M58">
            <v>49.992148068273899</v>
          </cell>
          <cell r="N58">
            <v>44.064891906215387</v>
          </cell>
          <cell r="O58">
            <v>44.476668967079377</v>
          </cell>
          <cell r="P58">
            <v>44.581217110377949</v>
          </cell>
          <cell r="Q58">
            <v>44.810795179408444</v>
          </cell>
          <cell r="R58">
            <v>44.950288371200173</v>
          </cell>
          <cell r="S58">
            <v>45.108309290663556</v>
          </cell>
          <cell r="T58">
            <v>45.393499046905482</v>
          </cell>
        </row>
        <row r="59">
          <cell r="B59" t="e">
            <v>#N/A</v>
          </cell>
          <cell r="C59" t="e">
            <v>#N/A</v>
          </cell>
          <cell r="D59" t="e">
            <v>#N/A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>
            <v>30.643599999999999</v>
          </cell>
          <cell r="J59">
            <v>43.418158751200004</v>
          </cell>
          <cell r="K59">
            <v>45.687579928193614</v>
          </cell>
          <cell r="L59">
            <v>46.724622953957265</v>
          </cell>
          <cell r="M59">
            <v>47.294648068273908</v>
          </cell>
          <cell r="N59">
            <v>41.367391906215381</v>
          </cell>
          <cell r="O59">
            <v>41.779168967079386</v>
          </cell>
          <cell r="P59">
            <v>41.883717110377944</v>
          </cell>
          <cell r="Q59">
            <v>42.113295179408453</v>
          </cell>
          <cell r="R59">
            <v>42.252788371200175</v>
          </cell>
          <cell r="S59">
            <v>42.410809290663565</v>
          </cell>
          <cell r="T59">
            <v>42.695999046905484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35">
          <cell r="B35" t="str">
            <v>%</v>
          </cell>
          <cell r="C35" t="str">
            <v>Бюджет</v>
          </cell>
          <cell r="F35">
            <v>-6.0000000000000001E-3</v>
          </cell>
          <cell r="G35">
            <v>6.0000000000000001E-3</v>
          </cell>
          <cell r="H35">
            <v>1.7000000000000001E-2</v>
          </cell>
          <cell r="I35">
            <v>2.1000000000000001E-2</v>
          </cell>
          <cell r="J35">
            <v>2.1000000000000001E-2</v>
          </cell>
          <cell r="K35">
            <v>2.1000000000000001E-2</v>
          </cell>
          <cell r="L35">
            <v>2.1000000000000001E-2</v>
          </cell>
          <cell r="M35">
            <v>2.1000000000000001E-2</v>
          </cell>
          <cell r="N35">
            <v>2.1000000000000001E-2</v>
          </cell>
          <cell r="O35">
            <v>2.1000000000000001E-2</v>
          </cell>
        </row>
        <row r="36">
          <cell r="B36" t="str">
            <v>%</v>
          </cell>
          <cell r="C36" t="str">
            <v>Низкий</v>
          </cell>
          <cell r="F36">
            <v>-1.84505146437672E-2</v>
          </cell>
          <cell r="G36">
            <v>-6.3441434092119664E-3</v>
          </cell>
          <cell r="H36">
            <v>1.111372566682034E-2</v>
          </cell>
          <cell r="I36">
            <v>1.2777261292012065E-2</v>
          </cell>
          <cell r="J36">
            <v>1.2842664480353871E-2</v>
          </cell>
          <cell r="K36">
            <v>1.2588541717289958E-2</v>
          </cell>
          <cell r="L36">
            <v>1.4971443796814032E-2</v>
          </cell>
          <cell r="M36">
            <v>1.5745512794792083E-2</v>
          </cell>
          <cell r="N36">
            <v>1.4230577415732748E-2</v>
          </cell>
          <cell r="O36">
            <v>1.450471440192791E-2</v>
          </cell>
        </row>
        <row r="37">
          <cell r="B37" t="str">
            <v>%</v>
          </cell>
          <cell r="C37" t="str">
            <v>Базовый</v>
          </cell>
          <cell r="F37">
            <v>1.1425272835313301E-3</v>
          </cell>
          <cell r="G37">
            <v>6.854487095323103E-3</v>
          </cell>
          <cell r="H37">
            <v>1.6583520138290453E-2</v>
          </cell>
          <cell r="I37">
            <v>1.9549492095942922E-2</v>
          </cell>
          <cell r="J37">
            <v>2.1093006984172602E-2</v>
          </cell>
          <cell r="K37">
            <v>1.8505503307260973E-2</v>
          </cell>
          <cell r="L37">
            <v>1.8856625327561494E-2</v>
          </cell>
          <cell r="M37">
            <v>1.8699066887758464E-2</v>
          </cell>
          <cell r="N37">
            <v>1.7400576804376788E-2</v>
          </cell>
          <cell r="O37">
            <v>1.7302357570798899E-2</v>
          </cell>
        </row>
        <row r="38">
          <cell r="B38" t="str">
            <v>%</v>
          </cell>
          <cell r="C38" t="str">
            <v>Высокий</v>
          </cell>
          <cell r="F38">
            <v>1.2822970114843998E-2</v>
          </cell>
          <cell r="G38">
            <v>1.8289862528376943E-2</v>
          </cell>
          <cell r="H38">
            <v>2.3278419489979996E-2</v>
          </cell>
          <cell r="I38">
            <v>2.5483467792819292E-2</v>
          </cell>
          <cell r="J38">
            <v>2.65189892732276E-2</v>
          </cell>
          <cell r="K38">
            <v>2.6027714006485292E-2</v>
          </cell>
          <cell r="L38">
            <v>2.5843456466354997E-2</v>
          </cell>
          <cell r="M38">
            <v>2.5281678529152751E-2</v>
          </cell>
          <cell r="N38">
            <v>2.3237173346216666E-2</v>
          </cell>
          <cell r="O38">
            <v>2.1548106871233097E-2</v>
          </cell>
        </row>
      </sheetData>
      <sheetData sheetId="33"/>
      <sheetData sheetId="34"/>
      <sheetData sheetId="3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струкция_Отчет"/>
      <sheetName val="Инструкция_Отчет "/>
      <sheetName val="Сроки закупки (лид-тайм)"/>
      <sheetName val="Отчет по плану пров-я процедур"/>
      <sheetName val="Отчет по переходящим объемам"/>
      <sheetName val="Книга по аналитике"/>
      <sheetName val="Отчет об исполнении ДД"/>
      <sheetName val="Рабочий"/>
      <sheetName val="Перечень контрагентов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№ Перечня</v>
          </cell>
        </row>
        <row r="3">
          <cell r="A3">
            <v>1</v>
          </cell>
        </row>
        <row r="4">
          <cell r="A4">
            <v>2</v>
          </cell>
        </row>
        <row r="6">
          <cell r="A6" t="str">
            <v>Вид Договорного документа</v>
          </cell>
        </row>
        <row r="7">
          <cell r="A7" t="str">
            <v>Договор</v>
          </cell>
        </row>
        <row r="8">
          <cell r="A8" t="str">
            <v>Рамочный договор</v>
          </cell>
        </row>
        <row r="9">
          <cell r="A9" t="str">
            <v>Доп. соглашение</v>
          </cell>
        </row>
        <row r="10">
          <cell r="A10" t="str">
            <v>Другое</v>
          </cell>
        </row>
        <row r="12">
          <cell r="A12" t="str">
            <v>Основание заключения доп. соглашения</v>
          </cell>
        </row>
        <row r="13">
          <cell r="A13" t="str">
            <v>Изменение объема</v>
          </cell>
        </row>
        <row r="14">
          <cell r="A14" t="str">
            <v>Изменение объема (опцион)</v>
          </cell>
        </row>
        <row r="15">
          <cell r="A15" t="str">
            <v>Изменение цены</v>
          </cell>
        </row>
        <row r="16">
          <cell r="A16" t="str">
            <v>Изменение сроков</v>
          </cell>
        </row>
        <row r="17">
          <cell r="A17" t="str">
            <v>Изменение наряд-заказа</v>
          </cell>
        </row>
        <row r="18">
          <cell r="A18" t="str">
            <v>Прочие изменения</v>
          </cell>
        </row>
        <row r="21">
          <cell r="A21" t="str">
            <v>Срок по кртиичным договорам</v>
          </cell>
        </row>
        <row r="22">
          <cell r="A22">
            <v>43191</v>
          </cell>
        </row>
        <row r="24">
          <cell r="A24" t="str">
            <v>Срок по переходящим договорам</v>
          </cell>
        </row>
        <row r="25">
          <cell r="A25">
            <v>43084</v>
          </cell>
        </row>
        <row r="26">
          <cell r="A26" t="str">
            <v>Статус</v>
          </cell>
        </row>
        <row r="27">
          <cell r="A27" t="str">
            <v>процедура не инициирована</v>
          </cell>
        </row>
        <row r="28">
          <cell r="A28" t="str">
            <v>процедура не инициирована, документы на закупку направлены</v>
          </cell>
        </row>
        <row r="29">
          <cell r="A29" t="str">
            <v>проведение закупочной процедуры</v>
          </cell>
        </row>
        <row r="30">
          <cell r="A30" t="str">
            <v>завершен отбор, договор в процессе заключения</v>
          </cell>
        </row>
        <row r="31">
          <cell r="A31" t="str">
            <v>договор заключен</v>
          </cell>
        </row>
        <row r="32">
          <cell r="A32" t="str">
            <v>отмена процедуры выбора</v>
          </cell>
        </row>
        <row r="33">
          <cell r="A33" t="str">
            <v>процедура выбора признана несостоявшейся</v>
          </cell>
        </row>
        <row r="34">
          <cell r="A34" t="str">
            <v>договор расторгнут с частичным выполнением</v>
          </cell>
        </row>
        <row r="35">
          <cell r="A35" t="str">
            <v>договор расторгнут</v>
          </cell>
        </row>
        <row r="36">
          <cell r="A36" t="str">
            <v>Месторождения</v>
          </cell>
        </row>
        <row r="37">
          <cell r="A37" t="str">
            <v>Газпромнефть-Ангара</v>
          </cell>
        </row>
        <row r="38">
          <cell r="A38" t="str">
            <v>Газпромнефть-Ангара</v>
          </cell>
        </row>
        <row r="39">
          <cell r="A39" t="str">
            <v>Gazprom Neft Badra B.V.</v>
          </cell>
        </row>
        <row r="40">
          <cell r="A40" t="str">
            <v>Газпромнефть-Восток</v>
          </cell>
        </row>
        <row r="41">
          <cell r="A41" t="str">
            <v>Газпромнефть-Восток</v>
          </cell>
        </row>
        <row r="42">
          <cell r="A42" t="str">
            <v>Газпромнефть-Восток</v>
          </cell>
        </row>
        <row r="43">
          <cell r="A43" t="str">
            <v>Газпромнефть-Восток</v>
          </cell>
        </row>
        <row r="44">
          <cell r="A44" t="str">
            <v>Газпромнефть-Восток</v>
          </cell>
        </row>
        <row r="45">
          <cell r="A45" t="str">
            <v>Газпромнефть-Восток</v>
          </cell>
        </row>
        <row r="46">
          <cell r="A46" t="str">
            <v>Газпромнефть-Восток</v>
          </cell>
        </row>
        <row r="47">
          <cell r="A47" t="str">
            <v>Газпромнефть-Восток</v>
          </cell>
        </row>
        <row r="48">
          <cell r="A48" t="str">
            <v>Газпромнефть-Восток</v>
          </cell>
        </row>
        <row r="49">
          <cell r="A49" t="str">
            <v xml:space="preserve">GAZPROM NEFT MIDDLE EAST </v>
          </cell>
        </row>
        <row r="50">
          <cell r="A50" t="str">
            <v xml:space="preserve">GAZPROM NEFT MIDDLE EAST </v>
          </cell>
        </row>
        <row r="51">
          <cell r="A51" t="str">
            <v>Мессояханефтегаз</v>
          </cell>
        </row>
        <row r="52">
          <cell r="A52" t="str">
            <v>ГПН-ФМН</v>
          </cell>
        </row>
        <row r="53">
          <cell r="A53" t="str">
            <v>ГПН-ФМН</v>
          </cell>
        </row>
        <row r="54">
          <cell r="A54" t="str">
            <v>ГПН-ФМН</v>
          </cell>
        </row>
        <row r="55">
          <cell r="A55" t="str">
            <v>ГПН-ФМН</v>
          </cell>
        </row>
        <row r="56">
          <cell r="A56" t="str">
            <v>ГПН-ФМН</v>
          </cell>
        </row>
        <row r="57">
          <cell r="A57" t="str">
            <v>ГПН-ФМН</v>
          </cell>
        </row>
        <row r="58">
          <cell r="A58" t="str">
            <v>ГПН-ФМН</v>
          </cell>
        </row>
        <row r="59">
          <cell r="A59" t="str">
            <v>ГПН-ФМН</v>
          </cell>
        </row>
        <row r="60">
          <cell r="A60" t="str">
            <v>ГПН-ФМН</v>
          </cell>
        </row>
        <row r="61">
          <cell r="A61" t="str">
            <v>ГПН-ФМН</v>
          </cell>
        </row>
        <row r="62">
          <cell r="A62" t="str">
            <v>ГПН-ФМН</v>
          </cell>
        </row>
        <row r="63">
          <cell r="A63" t="str">
            <v>ГПН-ФМН</v>
          </cell>
        </row>
        <row r="64">
          <cell r="A64" t="str">
            <v>ГПН-ФМН</v>
          </cell>
        </row>
        <row r="65">
          <cell r="A65" t="str">
            <v>ГПН-ФМН</v>
          </cell>
        </row>
        <row r="66">
          <cell r="A66" t="str">
            <v>Газпромнефть-ННГ</v>
          </cell>
        </row>
        <row r="67">
          <cell r="A67" t="str">
            <v>Газпромнефть-ННГ</v>
          </cell>
        </row>
        <row r="68">
          <cell r="A68" t="str">
            <v>Газпромнефть-ННГ</v>
          </cell>
        </row>
        <row r="69">
          <cell r="A69" t="str">
            <v>Газпромнефть-ННГ</v>
          </cell>
        </row>
        <row r="70">
          <cell r="A70" t="str">
            <v>Газпромнефть-ННГ</v>
          </cell>
        </row>
        <row r="71">
          <cell r="A71" t="str">
            <v>Газпромнефть-ННГ</v>
          </cell>
        </row>
        <row r="72">
          <cell r="A72" t="str">
            <v>Газпромнефть-ННГ</v>
          </cell>
        </row>
        <row r="73">
          <cell r="A73" t="str">
            <v>Газпромнефть-ННГ</v>
          </cell>
        </row>
        <row r="74">
          <cell r="A74" t="str">
            <v>Газпромнефть-ННГ</v>
          </cell>
        </row>
        <row r="75">
          <cell r="A75" t="str">
            <v>Газпромнефть-ННГ</v>
          </cell>
        </row>
        <row r="76">
          <cell r="A76" t="str">
            <v>Газпромнефть-ННГ</v>
          </cell>
        </row>
        <row r="77">
          <cell r="A77" t="str">
            <v>Газпромнефть-ННГ</v>
          </cell>
        </row>
        <row r="78">
          <cell r="A78" t="str">
            <v>Газпромнефть-ННГ</v>
          </cell>
        </row>
        <row r="79">
          <cell r="A79" t="str">
            <v>OOО "ГПН-Оренбург"</v>
          </cell>
        </row>
        <row r="80">
          <cell r="A80" t="str">
            <v>OOО "ГПН-Оренбург"</v>
          </cell>
        </row>
        <row r="81">
          <cell r="A81" t="str">
            <v>OOО "ГПН-Оренбург"</v>
          </cell>
        </row>
        <row r="82">
          <cell r="A82" t="str">
            <v>OOО "ГПН-Оренбург"</v>
          </cell>
        </row>
        <row r="83">
          <cell r="A83" t="str">
            <v>OOО "ГПН-Оренбург"</v>
          </cell>
        </row>
        <row r="84">
          <cell r="A84" t="str">
            <v>OOО "ГПН-Оренбург"</v>
          </cell>
        </row>
        <row r="85">
          <cell r="A85" t="str">
            <v>СН-МНГ</v>
          </cell>
        </row>
        <row r="86">
          <cell r="A86" t="str">
            <v>СН-МНГ</v>
          </cell>
        </row>
        <row r="87">
          <cell r="A87" t="str">
            <v>СН-МНГ</v>
          </cell>
        </row>
        <row r="88">
          <cell r="A88" t="str">
            <v>СН-МНГ</v>
          </cell>
        </row>
        <row r="89">
          <cell r="A89" t="str">
            <v>СН-МНГ</v>
          </cell>
        </row>
        <row r="90">
          <cell r="A90" t="str">
            <v>СН-МНГ</v>
          </cell>
        </row>
        <row r="91">
          <cell r="A91" t="str">
            <v>СН-МНГ</v>
          </cell>
        </row>
        <row r="92">
          <cell r="A92" t="str">
            <v>СН-МНГ</v>
          </cell>
        </row>
        <row r="93">
          <cell r="A93" t="str">
            <v>СН-МНГ</v>
          </cell>
        </row>
        <row r="94">
          <cell r="A94" t="str">
            <v>СН-МНГ</v>
          </cell>
        </row>
        <row r="95">
          <cell r="A95" t="str">
            <v>СН-МНГ</v>
          </cell>
        </row>
        <row r="96">
          <cell r="A96" t="str">
            <v>СН-МНГ</v>
          </cell>
        </row>
        <row r="97">
          <cell r="A97" t="str">
            <v>СН-МНГ</v>
          </cell>
        </row>
        <row r="98">
          <cell r="A98" t="str">
            <v>СН-МНГ</v>
          </cell>
        </row>
        <row r="99">
          <cell r="A99" t="str">
            <v>СН-МНГ</v>
          </cell>
        </row>
        <row r="100">
          <cell r="A100" t="str">
            <v>СН-МНГ</v>
          </cell>
        </row>
        <row r="101">
          <cell r="A101" t="str">
            <v>СН-МНГ</v>
          </cell>
        </row>
        <row r="102">
          <cell r="A102" t="str">
            <v>СН-МНГ</v>
          </cell>
        </row>
        <row r="103">
          <cell r="A103" t="str">
            <v>СН-МНГ</v>
          </cell>
        </row>
        <row r="104">
          <cell r="A104" t="str">
            <v>СН-МНГ</v>
          </cell>
        </row>
        <row r="105">
          <cell r="A105" t="str">
            <v>СН-МНГ</v>
          </cell>
        </row>
        <row r="106">
          <cell r="A106" t="str">
            <v>СН-МНГ</v>
          </cell>
        </row>
        <row r="107">
          <cell r="A107" t="str">
            <v>СН-МНГ</v>
          </cell>
        </row>
        <row r="108">
          <cell r="A108" t="str">
            <v>Газпромнефть-Хантос</v>
          </cell>
        </row>
        <row r="109">
          <cell r="A109" t="str">
            <v>Газпромнефть-Хантос</v>
          </cell>
        </row>
        <row r="110">
          <cell r="A110" t="str">
            <v>Газпромнефть-Хантос</v>
          </cell>
        </row>
        <row r="111">
          <cell r="A111" t="str">
            <v>Газпромнефть-Хантос</v>
          </cell>
        </row>
        <row r="112">
          <cell r="A112" t="str">
            <v>Газпромнефть-Хантос</v>
          </cell>
        </row>
        <row r="113">
          <cell r="A113" t="str">
            <v>Газпромнефть-Хантос</v>
          </cell>
        </row>
        <row r="114">
          <cell r="A114" t="str">
            <v>Газпромнефть-Хантос</v>
          </cell>
        </row>
        <row r="115">
          <cell r="A115" t="str">
            <v>ООО "ГПН-Ямал"</v>
          </cell>
        </row>
        <row r="116">
          <cell r="A116" t="str">
            <v xml:space="preserve">Наименование услуги </v>
          </cell>
        </row>
        <row r="117">
          <cell r="A117">
            <v>11014</v>
          </cell>
          <cell r="C117">
            <v>11014</v>
          </cell>
        </row>
        <row r="118">
          <cell r="A118">
            <v>11014</v>
          </cell>
          <cell r="C118">
            <v>11018</v>
          </cell>
        </row>
        <row r="119">
          <cell r="A119">
            <v>11018</v>
          </cell>
          <cell r="C119">
            <v>11019</v>
          </cell>
        </row>
        <row r="120">
          <cell r="A120">
            <v>11018</v>
          </cell>
          <cell r="C120">
            <v>11020</v>
          </cell>
        </row>
        <row r="121">
          <cell r="A121">
            <v>11019</v>
          </cell>
          <cell r="C121">
            <v>11021</v>
          </cell>
        </row>
        <row r="122">
          <cell r="A122">
            <v>11019</v>
          </cell>
          <cell r="C122">
            <v>11022</v>
          </cell>
        </row>
        <row r="123">
          <cell r="A123">
            <v>11020</v>
          </cell>
          <cell r="C123">
            <v>11023</v>
          </cell>
        </row>
        <row r="124">
          <cell r="A124">
            <v>11020</v>
          </cell>
          <cell r="C124">
            <v>11024</v>
          </cell>
        </row>
        <row r="125">
          <cell r="A125">
            <v>11021</v>
          </cell>
          <cell r="C125">
            <v>11025</v>
          </cell>
        </row>
        <row r="126">
          <cell r="A126">
            <v>11021</v>
          </cell>
          <cell r="C126">
            <v>11026</v>
          </cell>
        </row>
        <row r="127">
          <cell r="A127">
            <v>11022</v>
          </cell>
          <cell r="C127">
            <v>11027</v>
          </cell>
        </row>
        <row r="128">
          <cell r="A128">
            <v>11022</v>
          </cell>
          <cell r="C128">
            <v>11028</v>
          </cell>
        </row>
        <row r="129">
          <cell r="A129">
            <v>11023</v>
          </cell>
          <cell r="C129">
            <v>11029</v>
          </cell>
        </row>
        <row r="130">
          <cell r="A130">
            <v>11023</v>
          </cell>
          <cell r="C130">
            <v>11030</v>
          </cell>
        </row>
        <row r="131">
          <cell r="A131">
            <v>11024</v>
          </cell>
          <cell r="C131">
            <v>11031</v>
          </cell>
        </row>
        <row r="132">
          <cell r="A132">
            <v>11024</v>
          </cell>
          <cell r="C132">
            <v>11033</v>
          </cell>
        </row>
        <row r="133">
          <cell r="A133">
            <v>11025</v>
          </cell>
          <cell r="C133">
            <v>11035</v>
          </cell>
        </row>
        <row r="134">
          <cell r="A134">
            <v>11025</v>
          </cell>
          <cell r="C134">
            <v>11036</v>
          </cell>
        </row>
        <row r="135">
          <cell r="A135">
            <v>11026</v>
          </cell>
          <cell r="C135">
            <v>11037</v>
          </cell>
        </row>
        <row r="136">
          <cell r="A136">
            <v>11026</v>
          </cell>
          <cell r="C136">
            <v>11038</v>
          </cell>
        </row>
        <row r="137">
          <cell r="A137">
            <v>11027</v>
          </cell>
          <cell r="C137">
            <v>11039</v>
          </cell>
        </row>
        <row r="138">
          <cell r="A138">
            <v>11027</v>
          </cell>
          <cell r="C138">
            <v>11040</v>
          </cell>
        </row>
        <row r="139">
          <cell r="A139">
            <v>11028</v>
          </cell>
        </row>
        <row r="140">
          <cell r="A140">
            <v>11028</v>
          </cell>
        </row>
        <row r="141">
          <cell r="A141">
            <v>11029</v>
          </cell>
        </row>
        <row r="142">
          <cell r="A142">
            <v>11029</v>
          </cell>
        </row>
        <row r="143">
          <cell r="A143">
            <v>11030</v>
          </cell>
        </row>
        <row r="144">
          <cell r="A144">
            <v>11030</v>
          </cell>
        </row>
        <row r="145">
          <cell r="A145">
            <v>11031</v>
          </cell>
        </row>
        <row r="146">
          <cell r="A146">
            <v>11031</v>
          </cell>
        </row>
        <row r="147">
          <cell r="A147">
            <v>11033</v>
          </cell>
        </row>
        <row r="148">
          <cell r="A148">
            <v>11033</v>
          </cell>
        </row>
        <row r="149">
          <cell r="A149">
            <v>11035</v>
          </cell>
        </row>
        <row r="150">
          <cell r="A150">
            <v>11035</v>
          </cell>
        </row>
        <row r="151">
          <cell r="A151">
            <v>11036</v>
          </cell>
        </row>
        <row r="152">
          <cell r="A152">
            <v>11036</v>
          </cell>
        </row>
        <row r="153">
          <cell r="A153">
            <v>11037</v>
          </cell>
        </row>
        <row r="154">
          <cell r="A154">
            <v>11037</v>
          </cell>
        </row>
        <row r="155">
          <cell r="A155">
            <v>11038</v>
          </cell>
        </row>
        <row r="156">
          <cell r="A156">
            <v>11038</v>
          </cell>
        </row>
        <row r="157">
          <cell r="A157">
            <v>11039</v>
          </cell>
        </row>
        <row r="158">
          <cell r="A158">
            <v>11039</v>
          </cell>
        </row>
        <row r="159">
          <cell r="A159">
            <v>11040</v>
          </cell>
        </row>
        <row r="160">
          <cell r="A160">
            <v>11040</v>
          </cell>
        </row>
        <row r="182">
          <cell r="A182" t="str">
            <v>Сектор</v>
          </cell>
        </row>
        <row r="183">
          <cell r="A183" t="str">
            <v>ПИР</v>
          </cell>
        </row>
        <row r="184">
          <cell r="A184" t="str">
            <v>СМР</v>
          </cell>
        </row>
        <row r="185">
          <cell r="A185" t="str">
            <v>НТН</v>
          </cell>
        </row>
        <row r="186">
          <cell r="A186" t="str">
            <v>Капитальный ремонт</v>
          </cell>
        </row>
      </sheetData>
      <sheetData sheetId="8">
        <row r="3">
          <cell r="C3" t="str">
            <v>А7 Энерго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лан проведения процедур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Result real"/>
      <sheetName val="Список показателей"/>
      <sheetName val="Коэфф.барр."/>
      <sheetName val="Транспорт"/>
      <sheetName val="NetBack"/>
      <sheetName val="Новый порт"/>
      <sheetName val="Приразломное"/>
      <sheetName val="Нетбэк Арктикгаз"/>
      <sheetName val="Нортгаз"/>
      <sheetName val="Выбор сценария"/>
      <sheetName val="Сценарии ГПН"/>
      <sheetName val="Чувствительность"/>
      <sheetName val="Цена на нефть, USD"/>
      <sheetName val="Инфляция"/>
      <sheetName val="Фин ставки"/>
      <sheetName val="Налоги"/>
      <sheetName val="НДПИ газ"/>
      <sheetName val="Акцизы"/>
      <sheetName val="Премии ВР"/>
      <sheetName val="Газ"/>
      <sheetName val="Прогноз цен"/>
      <sheetName val="Крупноопт.цены"/>
      <sheetName val="Эксп.альт."/>
      <sheetName val="Цена АЗС"/>
      <sheetName val="Маржа"/>
      <sheetName val="Маржа ДРП (2015)"/>
      <sheetName val="Маржа ДРП (2016)_АИ"/>
      <sheetName val="Маржа ДРП (2016)_ДТ"/>
      <sheetName val="Маржа ДРП (2016)_АИ (2)"/>
      <sheetName val="Маржа ДРП (2016)_ДТ (2)"/>
      <sheetName val="NetBack NOM"/>
      <sheetName val="Новый порт_2017_8,1 НОМ"/>
      <sheetName val="Приразломное НОМ"/>
      <sheetName val="Комм."/>
      <sheetName val="Нефтегазовые доходы"/>
      <sheetName val="Бюджет РФ"/>
      <sheetName val="Бюджет РФ-из закона"/>
      <sheetName val="Бюджет2017"/>
      <sheetName val="ставки фрахта"/>
    </sheetNames>
    <sheetDataSet>
      <sheetData sheetId="0"/>
      <sheetData sheetId="1"/>
      <sheetData sheetId="2"/>
      <sheetData sheetId="3"/>
      <sheetData sheetId="4"/>
      <sheetData sheetId="5"/>
      <sheetData sheetId="6">
        <row r="46">
          <cell r="A46" t="str">
            <v>Профиль Приразломное ИК ГНШ 26.12.2019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12">
          <cell r="B12">
            <v>110.79174418604659</v>
          </cell>
          <cell r="C12">
            <v>108.29715953307399</v>
          </cell>
          <cell r="D12">
            <v>97.900739299610905</v>
          </cell>
          <cell r="E12">
            <v>51.393852140077833</v>
          </cell>
          <cell r="F12">
            <v>42.058287937743202</v>
          </cell>
          <cell r="G12">
            <v>53.287782101167259</v>
          </cell>
          <cell r="H12">
            <v>70.100901960784313</v>
          </cell>
          <cell r="I12">
            <v>48</v>
          </cell>
          <cell r="J12">
            <v>57</v>
          </cell>
          <cell r="K12">
            <v>48.5</v>
          </cell>
          <cell r="L12">
            <v>48.5</v>
          </cell>
          <cell r="M12">
            <v>48.5</v>
          </cell>
          <cell r="N12">
            <v>48.5</v>
          </cell>
          <cell r="O12">
            <v>48.5</v>
          </cell>
          <cell r="P12">
            <v>48.5</v>
          </cell>
          <cell r="Q12">
            <v>48.5</v>
          </cell>
          <cell r="R12">
            <v>48.5</v>
          </cell>
          <cell r="S12">
            <v>48.5</v>
          </cell>
          <cell r="T12">
            <v>48.5</v>
          </cell>
          <cell r="U12">
            <v>48.5</v>
          </cell>
          <cell r="V12">
            <v>48.5</v>
          </cell>
          <cell r="W12">
            <v>48.5</v>
          </cell>
          <cell r="X12">
            <v>48.5</v>
          </cell>
          <cell r="Y12">
            <v>48.5</v>
          </cell>
        </row>
      </sheetData>
      <sheetData sheetId="14"/>
      <sheetData sheetId="15"/>
      <sheetData sheetId="16">
        <row r="27">
          <cell r="B27">
            <v>374</v>
          </cell>
          <cell r="C27">
            <v>394</v>
          </cell>
          <cell r="D27">
            <v>343.1</v>
          </cell>
          <cell r="E27" t="e">
            <v>#N/A</v>
          </cell>
          <cell r="F27" t="e">
            <v>#N/A</v>
          </cell>
          <cell r="G27">
            <v>91.1</v>
          </cell>
          <cell r="H27">
            <v>127.9</v>
          </cell>
          <cell r="I27">
            <v>66.2</v>
          </cell>
          <cell r="J27">
            <v>66.2</v>
          </cell>
          <cell r="K27">
            <v>40.299999999999997</v>
          </cell>
          <cell r="L27">
            <v>26.8</v>
          </cell>
          <cell r="M27">
            <v>13.4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."/>
      <sheetName val="Инструкция_Отчет "/>
      <sheetName val="Сводный статус СК"/>
      <sheetName val="Статус по критичным "/>
      <sheetName val="Статус по некритичным"/>
      <sheetName val="Статус общий"/>
      <sheetName val="Сроки закупки (лид-тайм)"/>
      <sheetName val="Отчет по плану пров-я процедур"/>
      <sheetName val="Отчет по переходящим объемам"/>
      <sheetName val="Отчет об исполнении ДД"/>
      <sheetName val="Рабочий"/>
      <sheetName val="Лист1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№ Перечня</v>
          </cell>
        </row>
        <row r="141">
          <cell r="A141" t="str">
            <v>ПИР</v>
          </cell>
        </row>
        <row r="142">
          <cell r="A142" t="str">
            <v>СМР</v>
          </cell>
        </row>
        <row r="143">
          <cell r="A143" t="str">
            <v>НТН</v>
          </cell>
        </row>
        <row r="144">
          <cell r="A144" t="str">
            <v>Капитальный ремонт</v>
          </cell>
        </row>
      </sheetData>
      <sheetData sheetId="11"/>
      <sheetData sheetId="1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струкция для МВЗ"/>
      <sheetName val="Счета_Фактуры"/>
      <sheetName val="Сверка_СФ_Акты"/>
      <sheetName val="Договоры"/>
      <sheetName val="УИД"/>
      <sheetName val="УИД_Все"/>
      <sheetName val="Спецификации"/>
      <sheetName val="Договорная_Кампания"/>
      <sheetName val="Распределение_ЛВО"/>
      <sheetName val="ВидыРабот"/>
      <sheetName val="Объекты"/>
      <sheetName val="МВЗ_ОГМ"/>
      <sheetName val="МВЗ_ПЭУ"/>
      <sheetName val="КТ_115"/>
      <sheetName val="КТ_152"/>
      <sheetName val="КТ_156"/>
      <sheetName val="СтатьиЗатрат"/>
      <sheetName val="Месторождения"/>
      <sheetName val="ТехническиеМеста"/>
      <sheetName val="СтрПодр"/>
      <sheetName val="Контрагенты"/>
      <sheetName val="Лоты"/>
      <sheetName val="ПредметыДоговоров"/>
      <sheetName val="Справочники_Разработка"/>
      <sheetName val="ЛНА"/>
      <sheetName val="Статус договоров в СЭД"/>
      <sheetName val="ЛВО_САПФИР"/>
      <sheetName val="2019-202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сравнение бюджетов"/>
      <sheetName val="Assumptions_base"/>
      <sheetName val="Факторы"/>
    </sheetNames>
    <sheetDataSet>
      <sheetData sheetId="0"/>
      <sheetData sheetId="1"/>
      <sheetData sheetId="2"/>
      <sheetData sheetId="3">
        <row r="4">
          <cell r="C4" t="str">
            <v>Аннуализация</v>
          </cell>
        </row>
        <row r="5">
          <cell r="C5" t="str">
            <v>Завершенные проекты</v>
          </cell>
        </row>
        <row r="6">
          <cell r="C6" t="str">
            <v>Реогрганизация</v>
          </cell>
        </row>
        <row r="7">
          <cell r="C7" t="str">
            <v>Рост бизнеса</v>
          </cell>
        </row>
        <row r="8">
          <cell r="C8" t="str">
            <v>Сознательная экономия</v>
          </cell>
        </row>
        <row r="9">
          <cell r="C9" t="str">
            <v>Переходящие проекты</v>
          </cell>
        </row>
        <row r="10">
          <cell r="C10" t="str">
            <v>Новые проекты</v>
          </cell>
        </row>
        <row r="11">
          <cell r="C11" t="str">
            <v>Инициатива ОАО Газпром</v>
          </cell>
        </row>
        <row r="12">
          <cell r="C12" t="str">
            <v>Рост ФОТ подрядчиков</v>
          </cell>
        </row>
        <row r="13">
          <cell r="C13" t="str">
            <v>Рост тарифов</v>
          </cell>
        </row>
        <row r="14">
          <cell r="C14" t="str">
            <v>Курсовая разница</v>
          </cell>
        </row>
        <row r="15">
          <cell r="C15" t="str">
            <v>Уровень прошлого года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Result real"/>
      <sheetName val="Выбор сценария"/>
      <sheetName val="Сценарии ГПН"/>
      <sheetName val="Чувствительность"/>
      <sheetName val="Цена на нефть, USD"/>
      <sheetName val="Инфляция"/>
      <sheetName val="Фин ставки"/>
      <sheetName val="Налоги"/>
      <sheetName val="НДПИ газ"/>
      <sheetName val="Акцизы"/>
      <sheetName val="Коэфф.барр."/>
      <sheetName val="Транспорт"/>
      <sheetName val="Премии ВР"/>
      <sheetName val="Прогноз цен"/>
      <sheetName val="Крупноопт.цены"/>
      <sheetName val="Эксп.альт."/>
      <sheetName val="Цена АЗС"/>
      <sheetName val="Маржа"/>
      <sheetName val="Маржа ДРП (2015)"/>
      <sheetName val="Маржа ДРП (2016)_АИ"/>
      <sheetName val="Маржа ДРП (2016)_ДТ"/>
      <sheetName val="Маржа ДРП (2016)_АИ (2)"/>
      <sheetName val="Маржа ДРП (2016)_ДТ (2)"/>
      <sheetName val="Газ"/>
      <sheetName val="NetBack"/>
      <sheetName val="Новый порт 2016"/>
      <sheetName val="Новый порт_2017_7,1"/>
      <sheetName val="Новый порт_2017_8,1"/>
      <sheetName val="Приразломное"/>
      <sheetName val="Нетбэк Арктикгаз"/>
      <sheetName val="Нортгаз"/>
      <sheetName val="Комм."/>
      <sheetName val="Нефтегазовые доходы"/>
      <sheetName val="Бюджет РФ"/>
      <sheetName val="Бюджет РФ-из закона"/>
      <sheetName val="Бюджет201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41">
          <cell r="B141">
            <v>9.01</v>
          </cell>
          <cell r="C141">
            <v>9.64</v>
          </cell>
          <cell r="D141">
            <v>9.23</v>
          </cell>
          <cell r="E141">
            <v>9.2100000000000009</v>
          </cell>
          <cell r="F141">
            <v>8.06</v>
          </cell>
          <cell r="G141">
            <v>6.72</v>
          </cell>
          <cell r="H141">
            <v>6.3179999999999996</v>
          </cell>
          <cell r="I141">
            <v>6.3179999999999996</v>
          </cell>
          <cell r="J141">
            <v>6.3179999999999996</v>
          </cell>
          <cell r="K141">
            <v>6.3179999999999996</v>
          </cell>
          <cell r="L141">
            <v>6.3179999999999996</v>
          </cell>
          <cell r="M141">
            <v>6.3179999999999996</v>
          </cell>
          <cell r="N141">
            <v>6.3179999999999996</v>
          </cell>
          <cell r="O141">
            <v>6.3179999999999996</v>
          </cell>
          <cell r="P141">
            <v>6.3179999999999996</v>
          </cell>
          <cell r="Q141">
            <v>6.3179999999999996</v>
          </cell>
          <cell r="R141">
            <v>6.3179999999999996</v>
          </cell>
          <cell r="S141">
            <v>6.3179999999999996</v>
          </cell>
          <cell r="T141">
            <v>6.3179999999999996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CO (Развитие СУ)"/>
      <sheetName val="TCO (Развитие ОЭДК)"/>
      <sheetName val="TCO (Развитие ЛК)"/>
      <sheetName val="TCO (Аналит система)"/>
      <sheetName val="TCO (1017)"/>
      <sheetName val="Дерево КПЭ (1017)"/>
      <sheetName val="Резюме (1017)"/>
      <sheetName val="TCO (4862)"/>
      <sheetName val="Дерево КПЭ (4862)"/>
      <sheetName val="Резюме (4862)"/>
      <sheetName val="TCO (1737)"/>
      <sheetName val="Дерево КПЭ (1737)"/>
      <sheetName val="Резюме (1737)"/>
      <sheetName val="TCO (Программа)"/>
      <sheetName val="Дерево КПЭ (Программа)"/>
      <sheetName val="Динамика КПЭ (Программа)"/>
      <sheetName val="Резюме (Программа)"/>
      <sheetName val="Дисконт эффект"/>
      <sheetName val="Метрики"/>
      <sheetName val="Отчетность_Дерево КПЭ"/>
      <sheetName val="Отчетность_расчет эффекта"/>
      <sheetName val="1017(разв)_Дерево КПЭ"/>
      <sheetName val="1017_Расчет эффекта_развитие"/>
      <sheetName val="Рейтинг_расчет эффекта"/>
      <sheetName val="Рейтинг_Дерево КПЭ"/>
      <sheetName val="1017_Расчет эффекта"/>
      <sheetName val="1017_Дерево КПЭ"/>
      <sheetName val="Убер_Расчет эффекта"/>
      <sheetName val="Убер_Дерево КПЭ"/>
      <sheetName val="Свод проектов"/>
      <sheetName val="Свод затрат"/>
      <sheetName val="0.Текущий 1017"/>
      <sheetName val="2.0_Типовые затраты на ЛК"/>
      <sheetName val="2.1. Развитие ЛК_АСУЗ_услуги"/>
      <sheetName val="2.2. Развитие ЛК_АСУЗ_МТР"/>
      <sheetName val="2.3. Развитие ЛК_счета-фактур"/>
      <sheetName val="3. Доработки ЕСУ"/>
      <sheetName val="4. Уберизация_типовые затраты"/>
      <sheetName val="Экономика"/>
      <sheetName val="График"/>
      <sheetName val="TCO"/>
      <sheetName val="Эффект"/>
      <sheetName val="КПЭ"/>
      <sheetName val="1017_Резюме"/>
      <sheetName val="1017_TCO"/>
      <sheetName val="1017_Эффект"/>
      <sheetName val="1017_Резюме_всего"/>
      <sheetName val="1017_TCO_всего"/>
      <sheetName val="1017_Эффект_всего"/>
      <sheetName val="Резюме"/>
      <sheetName val="1017_Резюме_развитие"/>
      <sheetName val="1017_TCO_развитие"/>
      <sheetName val="1017_Эффект_развитие"/>
      <sheetName val="Текст_Резюме"/>
      <sheetName val="Текст_TCO"/>
      <sheetName val="Текст_Эффект"/>
      <sheetName val="Текст_Расчет эффекта"/>
      <sheetName val="O2P_Резюме"/>
      <sheetName val="O2P_TCO"/>
      <sheetName val="O2P_Эффект"/>
      <sheetName val="O2P_Расчет эффекта"/>
      <sheetName val="O2P_затраты"/>
      <sheetName val="Убер_TCO"/>
      <sheetName val="Убер_Эффект"/>
      <sheetName val="Убер_Резюме"/>
      <sheetName val="Убер_Расчет стоимости УЗ"/>
      <sheetName val="Убер_Затраты"/>
      <sheetName val="Рейтинг_TCO"/>
      <sheetName val="Рейтинг_эффект"/>
      <sheetName val="Рейтинг_Резюме"/>
      <sheetName val="Рейтинг_Расчет стоимости УЗ"/>
      <sheetName val="Рейтинг_Расчет дат"/>
      <sheetName val="Справочник_Резюме"/>
      <sheetName val="Справочник_TCO"/>
      <sheetName val="Справочник_Эффект"/>
      <sheetName val="1017_Дерево КПЭ_развитие"/>
      <sheetName val="1017_развитие_затраты_ЛК"/>
      <sheetName val="1017_развитие_затраты_ПКО"/>
      <sheetName val="1017_развитие_затраты_ОЭДК"/>
      <sheetName val="Расчет дат"/>
      <sheetName val="График реализации"/>
      <sheetName val="Отчетность_Резюме"/>
      <sheetName val="Отчетность_TCO"/>
      <sheetName val="Отчетность_Эффект"/>
      <sheetName val="Отчетность_затраты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1">
          <cell r="J21">
            <v>1851</v>
          </cell>
        </row>
      </sheetData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6">
          <cell r="E6">
            <v>2020</v>
          </cell>
          <cell r="F6">
            <v>2021</v>
          </cell>
          <cell r="G6">
            <v>2022</v>
          </cell>
          <cell r="H6">
            <v>2023</v>
          </cell>
          <cell r="I6">
            <v>2024</v>
          </cell>
        </row>
      </sheetData>
      <sheetData sheetId="42">
        <row r="2">
          <cell r="L2">
            <v>1.0677078252031311</v>
          </cell>
          <cell r="N2">
            <v>0.93658581158169396</v>
          </cell>
          <cell r="P2">
            <v>0.82156650138745069</v>
          </cell>
          <cell r="R2">
            <v>0.72067236963811454</v>
          </cell>
          <cell r="T2">
            <v>0.63216874529659162</v>
          </cell>
          <cell r="V2">
            <v>0.55453398710227331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>
        <row r="8">
          <cell r="C8">
            <v>0</v>
          </cell>
        </row>
      </sheetData>
      <sheetData sheetId="69">
        <row r="5">
          <cell r="A5" t="str">
            <v>EMV (тыс. руб.)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струкция"/>
      <sheetName val="Тех.листы&gt;&gt;"/>
      <sheetName val="Макра"/>
      <sheetName val="Sys"/>
      <sheetName val="&lt;&lt;Тех.листы"/>
      <sheetName val="Программа&gt;&gt;"/>
      <sheetName val="Согласование"/>
      <sheetName val="ИД"/>
      <sheetName val="РП"/>
      <sheetName val="PI_J"/>
      <sheetName val="Дерево КПЭ (Программа) "/>
      <sheetName val="Бюджет"/>
      <sheetName val="&lt;&lt;Программа"/>
      <sheetName val="Проекты&gt;&gt;"/>
      <sheetName val="Согласование (ЛК 2)"/>
      <sheetName val="ИД (ЛК 2)"/>
      <sheetName val="РП (ЛК 2)"/>
      <sheetName val="ЛК 2 Дерево КПЭ"/>
      <sheetName val="Бюджет (ЛК 2)"/>
      <sheetName val="ЛК 2_Расчет эффекта"/>
      <sheetName val="Согласование (1737)"/>
      <sheetName val="ИД (1737)"/>
      <sheetName val="Распределение по орг объему (14"/>
      <sheetName val="Распределение по орг объему 13"/>
      <sheetName val="РП (1737)"/>
      <sheetName val="1737_Дерево КПЭ "/>
      <sheetName val="1737_расчет эффекта"/>
      <sheetName val="Бюджет (1737)"/>
      <sheetName val="Согласование (Разв ОЭДК)"/>
      <sheetName val="ИД (Разв ОЭДК)"/>
      <sheetName val="Дерево КПЭ (Разв ОЭДК)"/>
      <sheetName val="Расчет эффекта (Разв ОЭДК)"/>
      <sheetName val="РП (Разв ОЭДК)"/>
      <sheetName val="Бюджет (Разв ОЭДК)"/>
      <sheetName val="Согласование (Убер)"/>
      <sheetName val="ИД (убер)"/>
      <sheetName val="РП (убер)"/>
      <sheetName val="Убер_Дерево КПЭ"/>
      <sheetName val="Убер_Расчет эффекта"/>
      <sheetName val="Бюджет (убер)"/>
      <sheetName val="Бюджет (Упр вз с подр БРД)"/>
      <sheetName val="&lt;&lt;Проекты"/>
      <sheetName val="Оригинал_И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11">
          <cell r="C11">
            <v>0.58241758241758246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14">
          <cell r="C14">
            <v>0.58241758241758246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писание"/>
      <sheetName val="TCO проекта"/>
      <sheetName val="Дерево КПЭ"/>
      <sheetName val="Экономический эффект"/>
      <sheetName val="Бизнес-кейс"/>
      <sheetName val="Резюме проекта"/>
      <sheetName val="Расчет стоимости УЗ"/>
      <sheetName val="Расчет эффекта"/>
      <sheetName val="Расчет дат"/>
    </sheetNames>
    <sheetDataSet>
      <sheetData sheetId="0"/>
      <sheetData sheetId="1"/>
      <sheetData sheetId="2"/>
      <sheetData sheetId="3">
        <row r="6">
          <cell r="E6">
            <v>2020</v>
          </cell>
          <cell r="F6">
            <v>2021</v>
          </cell>
          <cell r="G6">
            <v>2022</v>
          </cell>
          <cell r="H6">
            <v>2023</v>
          </cell>
          <cell r="I6">
            <v>2024</v>
          </cell>
        </row>
        <row r="7">
          <cell r="E7">
            <v>3225.1685393258431</v>
          </cell>
          <cell r="F7">
            <v>12480</v>
          </cell>
          <cell r="G7">
            <v>21154.285714285714</v>
          </cell>
          <cell r="H7">
            <v>21154.285714285714</v>
          </cell>
          <cell r="I7">
            <v>21154.285714285714</v>
          </cell>
        </row>
        <row r="8">
          <cell r="F8">
            <v>0</v>
          </cell>
          <cell r="G8">
            <v>21696.428571428569</v>
          </cell>
          <cell r="H8">
            <v>21696.428571428569</v>
          </cell>
          <cell r="I8">
            <v>21696.428571428569</v>
          </cell>
        </row>
        <row r="9">
          <cell r="F9">
            <v>3288.0216693418938</v>
          </cell>
          <cell r="G9">
            <v>12723.214285714284</v>
          </cell>
          <cell r="H9">
            <v>12723.214285714284</v>
          </cell>
          <cell r="I9">
            <v>12723.214285714284</v>
          </cell>
        </row>
      </sheetData>
      <sheetData sheetId="4"/>
      <sheetData sheetId="5">
        <row r="25">
          <cell r="D25">
            <v>0.93658581158169396</v>
          </cell>
          <cell r="E25">
            <v>0.82156650138745069</v>
          </cell>
          <cell r="F25">
            <v>0.72067236963811454</v>
          </cell>
          <cell r="G25">
            <v>0.63216874529659162</v>
          </cell>
          <cell r="H25">
            <v>0.55453398710227331</v>
          </cell>
        </row>
      </sheetData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1"/>
    <outlinePr summaryBelow="0" summaryRight="0"/>
  </sheetPr>
  <dimension ref="A1:K98"/>
  <sheetViews>
    <sheetView zoomScale="130" zoomScaleNormal="130" workbookViewId="0">
      <selection activeCell="C79" sqref="C79"/>
    </sheetView>
  </sheetViews>
  <sheetFormatPr defaultColWidth="0" defaultRowHeight="15" zeroHeight="1" outlineLevelRow="1" x14ac:dyDescent="0.25"/>
  <cols>
    <col min="1" max="1" width="2.140625" customWidth="1"/>
    <col min="2" max="2" width="5.140625" style="166" customWidth="1"/>
    <col min="3" max="3" width="13.140625" customWidth="1"/>
    <col min="4" max="4" width="2" customWidth="1"/>
    <col min="5" max="9" width="18" customWidth="1"/>
    <col min="10" max="10" width="20.5703125" customWidth="1"/>
    <col min="11" max="11" width="2.140625" customWidth="1"/>
    <col min="12" max="16384" width="9.140625" hidden="1"/>
  </cols>
  <sheetData>
    <row r="1" spans="1:11" ht="11.25" customHeight="1" x14ac:dyDescent="0.25">
      <c r="A1" s="277"/>
      <c r="B1" s="278"/>
      <c r="C1" s="277"/>
      <c r="D1" s="277"/>
      <c r="E1" s="277"/>
      <c r="F1" s="277"/>
      <c r="G1" s="277"/>
      <c r="H1" s="277"/>
      <c r="I1" s="277"/>
      <c r="J1" s="277"/>
      <c r="K1" s="277"/>
    </row>
    <row r="2" spans="1:11" s="277" customFormat="1" ht="51" customHeight="1" x14ac:dyDescent="0.25">
      <c r="B2" s="900" t="s">
        <v>705</v>
      </c>
      <c r="C2" s="900"/>
      <c r="D2" s="900"/>
      <c r="E2" s="900"/>
      <c r="F2" s="900"/>
      <c r="G2" s="900"/>
      <c r="H2" s="900"/>
      <c r="I2" s="900"/>
      <c r="J2" s="900"/>
    </row>
    <row r="3" spans="1:11" s="277" customFormat="1" ht="7.5" customHeight="1" x14ac:dyDescent="0.25">
      <c r="B3" s="902"/>
      <c r="C3" s="902"/>
      <c r="D3" s="902"/>
      <c r="E3" s="902"/>
      <c r="F3" s="902"/>
      <c r="G3" s="902"/>
      <c r="H3" s="902"/>
      <c r="I3" s="902"/>
      <c r="J3" s="902"/>
    </row>
    <row r="4" spans="1:11" s="277" customFormat="1" ht="17.25" customHeight="1" x14ac:dyDescent="0.25">
      <c r="B4" s="274" t="s">
        <v>706</v>
      </c>
      <c r="C4" s="276" t="s">
        <v>707</v>
      </c>
      <c r="D4" s="275"/>
      <c r="E4" s="275"/>
      <c r="F4" s="275"/>
      <c r="G4" s="275"/>
      <c r="H4" s="275"/>
      <c r="I4" s="275"/>
      <c r="J4" s="275"/>
    </row>
    <row r="5" spans="1:11" s="277" customFormat="1" ht="18" customHeight="1" outlineLevel="1" x14ac:dyDescent="0.25">
      <c r="B5" s="903"/>
      <c r="C5" s="904" t="s">
        <v>794</v>
      </c>
      <c r="D5" s="904"/>
      <c r="E5" s="904"/>
      <c r="F5" s="904"/>
      <c r="G5" s="904"/>
      <c r="H5" s="904"/>
      <c r="I5" s="904"/>
      <c r="J5" s="904"/>
    </row>
    <row r="6" spans="1:11" s="277" customFormat="1" ht="18" customHeight="1" outlineLevel="1" x14ac:dyDescent="0.25">
      <c r="B6" s="903"/>
      <c r="C6" s="904"/>
      <c r="D6" s="904"/>
      <c r="E6" s="904"/>
      <c r="F6" s="904"/>
      <c r="G6" s="904"/>
      <c r="H6" s="904"/>
      <c r="I6" s="904"/>
      <c r="J6" s="904"/>
    </row>
    <row r="7" spans="1:11" s="277" customFormat="1" ht="18" customHeight="1" outlineLevel="1" x14ac:dyDescent="0.25">
      <c r="B7" s="903"/>
      <c r="C7" s="904"/>
      <c r="D7" s="904"/>
      <c r="E7" s="904"/>
      <c r="F7" s="904"/>
      <c r="G7" s="904"/>
      <c r="H7" s="904"/>
      <c r="I7" s="904"/>
      <c r="J7" s="904"/>
    </row>
    <row r="8" spans="1:11" s="277" customFormat="1" ht="18" customHeight="1" outlineLevel="1" x14ac:dyDescent="0.25">
      <c r="B8" s="903"/>
      <c r="C8" s="904"/>
      <c r="D8" s="904"/>
      <c r="E8" s="904"/>
      <c r="F8" s="904"/>
      <c r="G8" s="904"/>
      <c r="H8" s="904"/>
      <c r="I8" s="904"/>
      <c r="J8" s="904"/>
    </row>
    <row r="9" spans="1:11" s="277" customFormat="1" ht="18" customHeight="1" outlineLevel="1" x14ac:dyDescent="0.25">
      <c r="B9" s="903"/>
      <c r="C9" s="904"/>
      <c r="D9" s="904"/>
      <c r="E9" s="904"/>
      <c r="F9" s="904"/>
      <c r="G9" s="904"/>
      <c r="H9" s="904"/>
      <c r="I9" s="904"/>
      <c r="J9" s="904"/>
    </row>
    <row r="10" spans="1:11" s="277" customFormat="1" ht="18" customHeight="1" outlineLevel="1" x14ac:dyDescent="0.25">
      <c r="B10" s="903"/>
      <c r="C10" s="904"/>
      <c r="D10" s="904"/>
      <c r="E10" s="904"/>
      <c r="F10" s="904"/>
      <c r="G10" s="904"/>
      <c r="H10" s="904"/>
      <c r="I10" s="904"/>
      <c r="J10" s="904"/>
    </row>
    <row r="11" spans="1:11" s="277" customFormat="1" ht="30.75" customHeight="1" outlineLevel="1" x14ac:dyDescent="0.25">
      <c r="B11" s="903"/>
      <c r="C11" s="904"/>
      <c r="D11" s="904"/>
      <c r="E11" s="904"/>
      <c r="F11" s="904"/>
      <c r="G11" s="904"/>
      <c r="H11" s="904"/>
      <c r="I11" s="904"/>
      <c r="J11" s="904"/>
    </row>
    <row r="12" spans="1:11" s="277" customFormat="1" ht="7.5" customHeight="1" outlineLevel="1" x14ac:dyDescent="0.25">
      <c r="B12" s="902"/>
      <c r="C12" s="902"/>
      <c r="D12" s="902"/>
      <c r="E12" s="902"/>
      <c r="F12" s="902"/>
      <c r="G12" s="902"/>
      <c r="H12" s="902"/>
      <c r="I12" s="902"/>
      <c r="J12" s="902"/>
    </row>
    <row r="13" spans="1:11" s="277" customFormat="1" ht="17.25" customHeight="1" x14ac:dyDescent="0.25">
      <c r="B13" s="274" t="s">
        <v>708</v>
      </c>
      <c r="C13" s="276" t="s">
        <v>709</v>
      </c>
      <c r="D13" s="275"/>
      <c r="E13" s="275"/>
      <c r="F13" s="275"/>
      <c r="G13" s="275"/>
      <c r="H13" s="275"/>
      <c r="I13" s="275"/>
      <c r="J13" s="275"/>
    </row>
    <row r="14" spans="1:11" s="277" customFormat="1" ht="15.75" outlineLevel="1" thickBot="1" x14ac:dyDescent="0.3">
      <c r="B14" s="282" t="s">
        <v>713</v>
      </c>
      <c r="C14" s="905" t="s">
        <v>710</v>
      </c>
      <c r="D14" s="905"/>
      <c r="E14" s="905"/>
      <c r="F14" s="905"/>
      <c r="G14" s="905"/>
      <c r="H14" s="905"/>
      <c r="I14" s="905"/>
      <c r="J14" s="905"/>
    </row>
    <row r="15" spans="1:11" s="277" customFormat="1" ht="15.75" outlineLevel="1" thickBot="1" x14ac:dyDescent="0.3">
      <c r="B15" s="283"/>
      <c r="C15" s="279"/>
      <c r="D15" s="283" t="s">
        <v>8</v>
      </c>
      <c r="E15" s="906" t="s">
        <v>711</v>
      </c>
      <c r="F15" s="906"/>
      <c r="G15" s="906"/>
      <c r="H15" s="906"/>
      <c r="I15" s="906"/>
      <c r="J15" s="906"/>
    </row>
    <row r="16" spans="1:11" s="277" customFormat="1" ht="3" customHeight="1" outlineLevel="1" thickBot="1" x14ac:dyDescent="0.3">
      <c r="B16" s="902"/>
      <c r="C16" s="902"/>
      <c r="D16" s="902"/>
      <c r="E16" s="902"/>
      <c r="F16" s="902"/>
      <c r="G16" s="902"/>
      <c r="H16" s="902"/>
      <c r="I16" s="902"/>
      <c r="J16" s="902"/>
    </row>
    <row r="17" spans="2:10" s="277" customFormat="1" ht="15" customHeight="1" outlineLevel="1" thickBot="1" x14ac:dyDescent="0.3">
      <c r="B17" s="283"/>
      <c r="C17" s="280"/>
      <c r="D17" s="283" t="s">
        <v>8</v>
      </c>
      <c r="E17" s="901" t="s">
        <v>734</v>
      </c>
      <c r="F17" s="901"/>
      <c r="G17" s="901"/>
      <c r="H17" s="901"/>
      <c r="I17" s="901"/>
      <c r="J17" s="901"/>
    </row>
    <row r="18" spans="2:10" s="277" customFormat="1" ht="3" customHeight="1" outlineLevel="1" x14ac:dyDescent="0.25">
      <c r="B18" s="284"/>
      <c r="C18" s="284"/>
      <c r="D18" s="283"/>
      <c r="E18" s="901"/>
      <c r="F18" s="901"/>
      <c r="G18" s="901"/>
      <c r="H18" s="901"/>
      <c r="I18" s="901"/>
      <c r="J18" s="901"/>
    </row>
    <row r="19" spans="2:10" s="277" customFormat="1" outlineLevel="1" x14ac:dyDescent="0.25">
      <c r="B19" s="284"/>
      <c r="C19" s="284"/>
      <c r="D19" s="283"/>
      <c r="E19" s="901"/>
      <c r="F19" s="901"/>
      <c r="G19" s="901"/>
      <c r="H19" s="901"/>
      <c r="I19" s="901"/>
      <c r="J19" s="901"/>
    </row>
    <row r="20" spans="2:10" s="277" customFormat="1" ht="3" customHeight="1" outlineLevel="1" x14ac:dyDescent="0.25">
      <c r="B20" s="284"/>
      <c r="C20" s="284"/>
      <c r="D20" s="283"/>
      <c r="E20" s="901"/>
      <c r="F20" s="901"/>
      <c r="G20" s="901"/>
      <c r="H20" s="901"/>
      <c r="I20" s="901"/>
      <c r="J20" s="901"/>
    </row>
    <row r="21" spans="2:10" s="277" customFormat="1" outlineLevel="1" x14ac:dyDescent="0.25">
      <c r="B21" s="284"/>
      <c r="C21" s="284"/>
      <c r="D21" s="283"/>
      <c r="E21" s="901"/>
      <c r="F21" s="901"/>
      <c r="G21" s="901"/>
      <c r="H21" s="901"/>
      <c r="I21" s="901"/>
      <c r="J21" s="901"/>
    </row>
    <row r="22" spans="2:10" s="277" customFormat="1" ht="3" customHeight="1" outlineLevel="1" thickBot="1" x14ac:dyDescent="0.3">
      <c r="B22" s="902"/>
      <c r="C22" s="902"/>
      <c r="D22" s="902"/>
      <c r="E22" s="902"/>
      <c r="F22" s="902"/>
      <c r="G22" s="902"/>
      <c r="H22" s="902"/>
      <c r="I22" s="902"/>
      <c r="J22" s="902"/>
    </row>
    <row r="23" spans="2:10" s="277" customFormat="1" ht="15.75" outlineLevel="1" thickBot="1" x14ac:dyDescent="0.3">
      <c r="B23" s="283"/>
      <c r="C23" s="281"/>
      <c r="D23" s="283" t="s">
        <v>8</v>
      </c>
      <c r="E23" s="906" t="s">
        <v>809</v>
      </c>
      <c r="F23" s="906"/>
      <c r="G23" s="906"/>
      <c r="H23" s="906"/>
      <c r="I23" s="906"/>
      <c r="J23" s="906"/>
    </row>
    <row r="24" spans="2:10" s="277" customFormat="1" ht="3" customHeight="1" outlineLevel="1" thickBot="1" x14ac:dyDescent="0.3">
      <c r="B24" s="902"/>
      <c r="C24" s="902"/>
      <c r="D24" s="902"/>
      <c r="E24" s="902"/>
      <c r="F24" s="902"/>
      <c r="G24" s="902"/>
      <c r="H24" s="902"/>
      <c r="I24" s="902"/>
      <c r="J24" s="902"/>
    </row>
    <row r="25" spans="2:10" s="277" customFormat="1" ht="15.75" outlineLevel="1" thickBot="1" x14ac:dyDescent="0.3">
      <c r="B25" s="283"/>
      <c r="C25" s="316"/>
      <c r="D25" s="283" t="s">
        <v>8</v>
      </c>
      <c r="E25" s="906" t="s">
        <v>712</v>
      </c>
      <c r="F25" s="906"/>
      <c r="G25" s="906"/>
      <c r="H25" s="906"/>
      <c r="I25" s="906"/>
      <c r="J25" s="906"/>
    </row>
    <row r="26" spans="2:10" s="277" customFormat="1" ht="7.5" customHeight="1" outlineLevel="1" x14ac:dyDescent="0.25">
      <c r="B26" s="902"/>
      <c r="C26" s="902"/>
      <c r="D26" s="902"/>
      <c r="E26" s="902"/>
      <c r="F26" s="902"/>
      <c r="G26" s="902"/>
      <c r="H26" s="902"/>
      <c r="I26" s="902"/>
      <c r="J26" s="902"/>
    </row>
    <row r="27" spans="2:10" s="277" customFormat="1" ht="15.75" outlineLevel="1" thickBot="1" x14ac:dyDescent="0.3">
      <c r="B27" s="282" t="s">
        <v>714</v>
      </c>
      <c r="C27" s="905" t="s">
        <v>715</v>
      </c>
      <c r="D27" s="905"/>
      <c r="E27" s="905"/>
      <c r="F27" s="905"/>
      <c r="G27" s="905"/>
      <c r="H27" s="905"/>
      <c r="I27" s="905"/>
      <c r="J27" s="905"/>
    </row>
    <row r="28" spans="2:10" s="277" customFormat="1" ht="15.75" outlineLevel="1" thickBot="1" x14ac:dyDescent="0.3">
      <c r="B28" s="283"/>
      <c r="C28" s="286"/>
      <c r="D28" s="283" t="s">
        <v>8</v>
      </c>
      <c r="E28" s="907" t="s">
        <v>754</v>
      </c>
      <c r="F28" s="907"/>
      <c r="G28" s="907"/>
      <c r="H28" s="907"/>
      <c r="I28" s="907"/>
      <c r="J28" s="907"/>
    </row>
    <row r="29" spans="2:10" s="277" customFormat="1" ht="3" customHeight="1" outlineLevel="1" thickBot="1" x14ac:dyDescent="0.3">
      <c r="B29" s="902"/>
      <c r="C29" s="902"/>
      <c r="D29" s="902"/>
      <c r="E29" s="902"/>
      <c r="F29" s="902"/>
      <c r="G29" s="902"/>
      <c r="H29" s="902"/>
      <c r="I29" s="902"/>
      <c r="J29" s="902"/>
    </row>
    <row r="30" spans="2:10" s="277" customFormat="1" ht="15.75" outlineLevel="1" thickBot="1" x14ac:dyDescent="0.3">
      <c r="B30" s="283"/>
      <c r="C30" s="287"/>
      <c r="D30" s="283" t="s">
        <v>8</v>
      </c>
      <c r="E30" s="907" t="s">
        <v>717</v>
      </c>
      <c r="F30" s="907"/>
      <c r="G30" s="907"/>
      <c r="H30" s="907"/>
      <c r="I30" s="907"/>
      <c r="J30" s="907"/>
    </row>
    <row r="31" spans="2:10" s="277" customFormat="1" ht="3" customHeight="1" outlineLevel="1" thickBot="1" x14ac:dyDescent="0.3">
      <c r="B31" s="902"/>
      <c r="C31" s="902"/>
      <c r="D31" s="902"/>
      <c r="E31" s="902"/>
      <c r="F31" s="902"/>
      <c r="G31" s="902"/>
      <c r="H31" s="902"/>
      <c r="I31" s="902"/>
      <c r="J31" s="902"/>
    </row>
    <row r="32" spans="2:10" s="277" customFormat="1" ht="15.75" outlineLevel="1" thickBot="1" x14ac:dyDescent="0.3">
      <c r="B32" s="283"/>
      <c r="C32" s="288"/>
      <c r="D32" s="283" t="s">
        <v>8</v>
      </c>
      <c r="E32" s="907" t="s">
        <v>783</v>
      </c>
      <c r="F32" s="907"/>
      <c r="G32" s="907"/>
      <c r="H32" s="907"/>
      <c r="I32" s="907"/>
      <c r="J32" s="907"/>
    </row>
    <row r="33" spans="2:10" s="277" customFormat="1" ht="3" customHeight="1" outlineLevel="1" thickBot="1" x14ac:dyDescent="0.3">
      <c r="B33" s="902"/>
      <c r="C33" s="902"/>
      <c r="D33" s="902"/>
      <c r="E33" s="902"/>
      <c r="F33" s="902"/>
      <c r="G33" s="902"/>
      <c r="H33" s="902"/>
      <c r="I33" s="902"/>
      <c r="J33" s="902"/>
    </row>
    <row r="34" spans="2:10" s="277" customFormat="1" ht="15.75" outlineLevel="1" thickBot="1" x14ac:dyDescent="0.3">
      <c r="B34" s="283"/>
      <c r="C34" s="285"/>
      <c r="D34" s="283" t="s">
        <v>8</v>
      </c>
      <c r="E34" s="907" t="s">
        <v>716</v>
      </c>
      <c r="F34" s="907"/>
      <c r="G34" s="907"/>
      <c r="H34" s="907"/>
      <c r="I34" s="907"/>
      <c r="J34" s="907"/>
    </row>
    <row r="35" spans="2:10" s="277" customFormat="1" ht="7.5" customHeight="1" outlineLevel="1" x14ac:dyDescent="0.25">
      <c r="B35" s="902"/>
      <c r="C35" s="902"/>
      <c r="D35" s="902"/>
      <c r="E35" s="902"/>
      <c r="F35" s="902"/>
      <c r="G35" s="902"/>
      <c r="H35" s="902"/>
      <c r="I35" s="902"/>
      <c r="J35" s="902"/>
    </row>
    <row r="36" spans="2:10" s="277" customFormat="1" outlineLevel="1" x14ac:dyDescent="0.25">
      <c r="B36" s="282" t="s">
        <v>718</v>
      </c>
      <c r="C36" s="905" t="s">
        <v>719</v>
      </c>
      <c r="D36" s="905"/>
      <c r="E36" s="905"/>
      <c r="F36" s="905"/>
      <c r="G36" s="905"/>
      <c r="H36" s="905"/>
      <c r="I36" s="905"/>
      <c r="J36" s="905"/>
    </row>
    <row r="37" spans="2:10" s="277" customFormat="1" outlineLevel="1" x14ac:dyDescent="0.25">
      <c r="B37" s="283"/>
      <c r="C37" s="284" t="s">
        <v>720</v>
      </c>
      <c r="D37" s="283" t="s">
        <v>8</v>
      </c>
      <c r="E37" s="906" t="s">
        <v>721</v>
      </c>
      <c r="F37" s="906"/>
      <c r="G37" s="906"/>
      <c r="H37" s="906"/>
      <c r="I37" s="906"/>
      <c r="J37" s="906"/>
    </row>
    <row r="38" spans="2:10" s="277" customFormat="1" outlineLevel="1" x14ac:dyDescent="0.25">
      <c r="B38" s="283"/>
      <c r="C38" s="284" t="s">
        <v>184</v>
      </c>
      <c r="D38" s="283" t="s">
        <v>8</v>
      </c>
      <c r="E38" s="906" t="s">
        <v>722</v>
      </c>
      <c r="F38" s="906"/>
      <c r="G38" s="906"/>
      <c r="H38" s="906"/>
      <c r="I38" s="906"/>
      <c r="J38" s="906"/>
    </row>
    <row r="39" spans="2:10" s="277" customFormat="1" outlineLevel="1" x14ac:dyDescent="0.25">
      <c r="B39" s="283"/>
      <c r="C39" s="284" t="s">
        <v>209</v>
      </c>
      <c r="D39" s="283" t="s">
        <v>8</v>
      </c>
      <c r="E39" s="906" t="s">
        <v>723</v>
      </c>
      <c r="F39" s="906"/>
      <c r="G39" s="906"/>
      <c r="H39" s="906"/>
      <c r="I39" s="906"/>
      <c r="J39" s="906"/>
    </row>
    <row r="40" spans="2:10" s="277" customFormat="1" outlineLevel="1" x14ac:dyDescent="0.25">
      <c r="B40" s="283"/>
      <c r="C40" s="284" t="s">
        <v>210</v>
      </c>
      <c r="D40" s="283" t="s">
        <v>8</v>
      </c>
      <c r="E40" s="906" t="s">
        <v>724</v>
      </c>
      <c r="F40" s="906"/>
      <c r="G40" s="906"/>
      <c r="H40" s="906"/>
      <c r="I40" s="906"/>
      <c r="J40" s="906"/>
    </row>
    <row r="41" spans="2:10" s="277" customFormat="1" ht="7.5" customHeight="1" outlineLevel="1" x14ac:dyDescent="0.25">
      <c r="B41" s="902"/>
      <c r="C41" s="902"/>
      <c r="D41" s="902"/>
      <c r="E41" s="902"/>
      <c r="F41" s="902"/>
      <c r="G41" s="902"/>
      <c r="H41" s="902"/>
      <c r="I41" s="902"/>
      <c r="J41" s="902"/>
    </row>
    <row r="42" spans="2:10" s="277" customFormat="1" ht="17.25" customHeight="1" x14ac:dyDescent="0.25">
      <c r="B42" s="274" t="s">
        <v>725</v>
      </c>
      <c r="C42" s="276" t="s">
        <v>726</v>
      </c>
      <c r="D42" s="275"/>
      <c r="E42" s="275"/>
      <c r="F42" s="275"/>
      <c r="G42" s="275"/>
      <c r="H42" s="275"/>
      <c r="I42" s="275"/>
      <c r="J42" s="275"/>
    </row>
    <row r="43" spans="2:10" s="277" customFormat="1" outlineLevel="1" x14ac:dyDescent="0.25">
      <c r="B43" s="282" t="s">
        <v>713</v>
      </c>
      <c r="C43" s="905" t="s">
        <v>727</v>
      </c>
      <c r="D43" s="905"/>
      <c r="E43" s="905"/>
      <c r="F43" s="905"/>
      <c r="G43" s="905"/>
      <c r="H43" s="905"/>
      <c r="I43" s="905"/>
      <c r="J43" s="905"/>
    </row>
    <row r="44" spans="2:10" s="277" customFormat="1" outlineLevel="1" x14ac:dyDescent="0.25">
      <c r="B44" s="283"/>
      <c r="C44" s="909" t="s">
        <v>733</v>
      </c>
      <c r="D44" s="909"/>
      <c r="E44" s="909"/>
      <c r="F44" s="909"/>
      <c r="G44" s="909"/>
      <c r="H44" s="909"/>
      <c r="I44" s="909"/>
      <c r="J44" s="909"/>
    </row>
    <row r="45" spans="2:10" s="277" customFormat="1" ht="15" customHeight="1" outlineLevel="1" x14ac:dyDescent="0.25">
      <c r="B45" s="283" t="s">
        <v>778</v>
      </c>
      <c r="C45" s="910" t="s">
        <v>735</v>
      </c>
      <c r="D45" s="910"/>
      <c r="E45" s="910"/>
      <c r="F45" s="910"/>
      <c r="G45" s="910"/>
      <c r="H45" s="910"/>
      <c r="I45" s="910"/>
      <c r="J45" s="910"/>
    </row>
    <row r="46" spans="2:10" s="277" customFormat="1" outlineLevel="1" x14ac:dyDescent="0.25">
      <c r="B46" s="283" t="s">
        <v>779</v>
      </c>
      <c r="C46" s="910" t="s">
        <v>736</v>
      </c>
      <c r="D46" s="910"/>
      <c r="E46" s="910"/>
      <c r="F46" s="910"/>
      <c r="G46" s="910"/>
      <c r="H46" s="910"/>
      <c r="I46" s="910"/>
      <c r="J46" s="910"/>
    </row>
    <row r="47" spans="2:10" s="277" customFormat="1" outlineLevel="1" x14ac:dyDescent="0.25">
      <c r="B47" s="283" t="s">
        <v>780</v>
      </c>
      <c r="C47" s="904" t="s">
        <v>737</v>
      </c>
      <c r="D47" s="904"/>
      <c r="E47" s="904"/>
      <c r="F47" s="904"/>
      <c r="G47" s="904"/>
      <c r="H47" s="904"/>
      <c r="I47" s="904"/>
      <c r="J47" s="904"/>
    </row>
    <row r="48" spans="2:10" s="277" customFormat="1" ht="12.75" customHeight="1" outlineLevel="1" x14ac:dyDescent="0.25">
      <c r="B48" s="283"/>
      <c r="C48" s="904"/>
      <c r="D48" s="904"/>
      <c r="E48" s="904"/>
      <c r="F48" s="904"/>
      <c r="G48" s="904"/>
      <c r="H48" s="904"/>
      <c r="I48" s="904"/>
      <c r="J48" s="904"/>
    </row>
    <row r="49" spans="1:11" s="277" customFormat="1" ht="7.5" customHeight="1" outlineLevel="1" x14ac:dyDescent="0.25">
      <c r="B49" s="283"/>
      <c r="C49" s="904"/>
      <c r="D49" s="904"/>
      <c r="E49" s="904"/>
      <c r="F49" s="904"/>
      <c r="G49" s="904"/>
      <c r="H49" s="904"/>
      <c r="I49" s="904"/>
      <c r="J49" s="904"/>
    </row>
    <row r="50" spans="1:11" s="277" customFormat="1" ht="7.5" customHeight="1" outlineLevel="1" x14ac:dyDescent="0.25">
      <c r="B50" s="902"/>
      <c r="C50" s="902"/>
      <c r="D50" s="902"/>
      <c r="E50" s="902"/>
      <c r="F50" s="902"/>
      <c r="G50" s="902"/>
      <c r="H50" s="902"/>
      <c r="I50" s="902"/>
      <c r="J50" s="902"/>
    </row>
    <row r="51" spans="1:11" s="277" customFormat="1" outlineLevel="1" x14ac:dyDescent="0.25">
      <c r="B51" s="282" t="s">
        <v>714</v>
      </c>
      <c r="C51" s="905" t="s">
        <v>728</v>
      </c>
      <c r="D51" s="905"/>
      <c r="E51" s="905"/>
      <c r="F51" s="905"/>
      <c r="G51" s="905"/>
      <c r="H51" s="905"/>
      <c r="I51" s="905"/>
      <c r="J51" s="905"/>
    </row>
    <row r="52" spans="1:11" outlineLevel="1" x14ac:dyDescent="0.25">
      <c r="A52" s="277"/>
      <c r="B52" s="283" t="s">
        <v>775</v>
      </c>
      <c r="C52" s="908" t="s">
        <v>738</v>
      </c>
      <c r="D52" s="908"/>
      <c r="E52" s="908"/>
      <c r="F52" s="908"/>
      <c r="G52" s="908"/>
      <c r="H52" s="908"/>
      <c r="I52" s="908"/>
      <c r="J52" s="908"/>
      <c r="K52" s="277"/>
    </row>
    <row r="53" spans="1:11" outlineLevel="1" x14ac:dyDescent="0.25">
      <c r="A53" s="277"/>
      <c r="B53" s="283" t="s">
        <v>776</v>
      </c>
      <c r="C53" s="908" t="s">
        <v>739</v>
      </c>
      <c r="D53" s="908"/>
      <c r="E53" s="908"/>
      <c r="F53" s="908"/>
      <c r="G53" s="908"/>
      <c r="H53" s="908"/>
      <c r="I53" s="908"/>
      <c r="J53" s="908"/>
      <c r="K53" s="277"/>
    </row>
    <row r="54" spans="1:11" outlineLevel="1" x14ac:dyDescent="0.25">
      <c r="A54" s="277"/>
      <c r="B54" s="283" t="s">
        <v>777</v>
      </c>
      <c r="C54" s="908" t="s">
        <v>740</v>
      </c>
      <c r="D54" s="908"/>
      <c r="E54" s="908"/>
      <c r="F54" s="908"/>
      <c r="G54" s="908"/>
      <c r="H54" s="908"/>
      <c r="I54" s="908"/>
      <c r="J54" s="908"/>
      <c r="K54" s="277"/>
    </row>
    <row r="55" spans="1:11" s="277" customFormat="1" ht="7.5" customHeight="1" outlineLevel="1" x14ac:dyDescent="0.25">
      <c r="B55" s="902"/>
      <c r="C55" s="902"/>
      <c r="D55" s="902"/>
      <c r="E55" s="902"/>
      <c r="F55" s="902"/>
      <c r="G55" s="902"/>
      <c r="H55" s="902"/>
      <c r="I55" s="902"/>
      <c r="J55" s="902"/>
    </row>
    <row r="56" spans="1:11" outlineLevel="1" x14ac:dyDescent="0.25">
      <c r="A56" s="277"/>
      <c r="B56" s="282">
        <v>3</v>
      </c>
      <c r="C56" s="905" t="s">
        <v>729</v>
      </c>
      <c r="D56" s="905"/>
      <c r="E56" s="905"/>
      <c r="F56" s="905"/>
      <c r="G56" s="905"/>
      <c r="H56" s="905"/>
      <c r="I56" s="905"/>
      <c r="J56" s="905"/>
      <c r="K56" s="277"/>
    </row>
    <row r="57" spans="1:11" outlineLevel="1" x14ac:dyDescent="0.25">
      <c r="A57" s="277"/>
      <c r="B57" s="283" t="s">
        <v>741</v>
      </c>
      <c r="C57" s="908" t="s">
        <v>782</v>
      </c>
      <c r="D57" s="908"/>
      <c r="E57" s="908"/>
      <c r="F57" s="908"/>
      <c r="G57" s="908"/>
      <c r="H57" s="908"/>
      <c r="I57" s="908"/>
      <c r="J57" s="908"/>
      <c r="K57" s="277"/>
    </row>
    <row r="58" spans="1:11" outlineLevel="1" x14ac:dyDescent="0.25">
      <c r="A58" s="277"/>
      <c r="B58" s="283" t="s">
        <v>742</v>
      </c>
      <c r="C58" s="908" t="s">
        <v>749</v>
      </c>
      <c r="D58" s="908"/>
      <c r="E58" s="908"/>
      <c r="F58" s="908"/>
      <c r="G58" s="908"/>
      <c r="H58" s="908"/>
      <c r="I58" s="908"/>
      <c r="J58" s="908"/>
      <c r="K58" s="277"/>
    </row>
    <row r="59" spans="1:11" outlineLevel="1" x14ac:dyDescent="0.25">
      <c r="A59" s="277"/>
      <c r="B59" s="283" t="s">
        <v>743</v>
      </c>
      <c r="C59" s="908" t="s">
        <v>750</v>
      </c>
      <c r="D59" s="908"/>
      <c r="E59" s="908"/>
      <c r="F59" s="908"/>
      <c r="G59" s="908"/>
      <c r="H59" s="908"/>
      <c r="I59" s="908"/>
      <c r="J59" s="908"/>
      <c r="K59" s="277"/>
    </row>
    <row r="60" spans="1:11" ht="30" customHeight="1" outlineLevel="1" x14ac:dyDescent="0.25">
      <c r="A60" s="277"/>
      <c r="B60" s="289" t="s">
        <v>744</v>
      </c>
      <c r="C60" s="911" t="s">
        <v>751</v>
      </c>
      <c r="D60" s="911"/>
      <c r="E60" s="911"/>
      <c r="F60" s="911"/>
      <c r="G60" s="911"/>
      <c r="H60" s="911"/>
      <c r="I60" s="911"/>
      <c r="J60" s="911"/>
      <c r="K60" s="277"/>
    </row>
    <row r="61" spans="1:11" s="1" customFormat="1" outlineLevel="1" x14ac:dyDescent="0.25">
      <c r="A61" s="277"/>
      <c r="B61" s="283" t="s">
        <v>745</v>
      </c>
      <c r="C61" s="908" t="s">
        <v>752</v>
      </c>
      <c r="D61" s="908"/>
      <c r="E61" s="908"/>
      <c r="F61" s="908"/>
      <c r="G61" s="908"/>
      <c r="H61" s="908"/>
      <c r="I61" s="908"/>
      <c r="J61" s="908"/>
      <c r="K61" s="277"/>
    </row>
    <row r="62" spans="1:11" s="1" customFormat="1" ht="30" customHeight="1" outlineLevel="1" x14ac:dyDescent="0.25">
      <c r="A62" s="277"/>
      <c r="B62" s="289" t="s">
        <v>746</v>
      </c>
      <c r="C62" s="911" t="s">
        <v>753</v>
      </c>
      <c r="D62" s="911"/>
      <c r="E62" s="911"/>
      <c r="F62" s="911"/>
      <c r="G62" s="911"/>
      <c r="H62" s="911"/>
      <c r="I62" s="911"/>
      <c r="J62" s="911"/>
      <c r="K62" s="277"/>
    </row>
    <row r="63" spans="1:11" s="1" customFormat="1" ht="30" customHeight="1" outlineLevel="1" x14ac:dyDescent="0.25">
      <c r="A63" s="277"/>
      <c r="B63" s="283" t="s">
        <v>747</v>
      </c>
      <c r="C63" s="911" t="s">
        <v>792</v>
      </c>
      <c r="D63" s="911"/>
      <c r="E63" s="911"/>
      <c r="F63" s="911"/>
      <c r="G63" s="911"/>
      <c r="H63" s="911"/>
      <c r="I63" s="911"/>
      <c r="J63" s="911"/>
      <c r="K63" s="277"/>
    </row>
    <row r="64" spans="1:11" s="1" customFormat="1" outlineLevel="1" x14ac:dyDescent="0.25">
      <c r="A64" s="277"/>
      <c r="B64" s="283" t="s">
        <v>748</v>
      </c>
      <c r="C64" s="908" t="s">
        <v>755</v>
      </c>
      <c r="D64" s="908"/>
      <c r="E64" s="908"/>
      <c r="F64" s="908"/>
      <c r="G64" s="908"/>
      <c r="H64" s="908"/>
      <c r="I64" s="908"/>
      <c r="J64" s="908"/>
      <c r="K64" s="277"/>
    </row>
    <row r="65" spans="1:11" s="1" customFormat="1" ht="75" customHeight="1" outlineLevel="1" x14ac:dyDescent="0.25">
      <c r="A65" s="277"/>
      <c r="B65" s="289" t="s">
        <v>756</v>
      </c>
      <c r="C65" s="911" t="s">
        <v>757</v>
      </c>
      <c r="D65" s="908"/>
      <c r="E65" s="908"/>
      <c r="F65" s="908"/>
      <c r="G65" s="908"/>
      <c r="H65" s="908"/>
      <c r="I65" s="908"/>
      <c r="J65" s="908"/>
      <c r="K65" s="277"/>
    </row>
    <row r="66" spans="1:11" s="1" customFormat="1" ht="45" customHeight="1" outlineLevel="1" x14ac:dyDescent="0.25">
      <c r="A66" s="277"/>
      <c r="B66" s="289" t="s">
        <v>758</v>
      </c>
      <c r="C66" s="911" t="s">
        <v>759</v>
      </c>
      <c r="D66" s="911"/>
      <c r="E66" s="911"/>
      <c r="F66" s="911"/>
      <c r="G66" s="911"/>
      <c r="H66" s="911"/>
      <c r="I66" s="911"/>
      <c r="J66" s="911"/>
      <c r="K66" s="277"/>
    </row>
    <row r="67" spans="1:11" s="1" customFormat="1" ht="30" customHeight="1" outlineLevel="1" x14ac:dyDescent="0.25">
      <c r="A67" s="277"/>
      <c r="B67" s="289" t="s">
        <v>760</v>
      </c>
      <c r="C67" s="911" t="s">
        <v>761</v>
      </c>
      <c r="D67" s="911"/>
      <c r="E67" s="911"/>
      <c r="F67" s="911"/>
      <c r="G67" s="911"/>
      <c r="H67" s="911"/>
      <c r="I67" s="911"/>
      <c r="J67" s="911"/>
      <c r="K67" s="277"/>
    </row>
    <row r="68" spans="1:11" s="1" customFormat="1" ht="45" customHeight="1" outlineLevel="1" x14ac:dyDescent="0.25">
      <c r="A68" s="277"/>
      <c r="B68" s="289" t="s">
        <v>762</v>
      </c>
      <c r="C68" s="904" t="s">
        <v>763</v>
      </c>
      <c r="D68" s="904"/>
      <c r="E68" s="904"/>
      <c r="F68" s="904"/>
      <c r="G68" s="904"/>
      <c r="H68" s="904"/>
      <c r="I68" s="904"/>
      <c r="J68" s="904"/>
      <c r="K68" s="277"/>
    </row>
    <row r="69" spans="1:11" s="1" customFormat="1" ht="124.5" customHeight="1" outlineLevel="1" x14ac:dyDescent="0.25">
      <c r="A69" s="277"/>
      <c r="B69" s="289" t="s">
        <v>764</v>
      </c>
      <c r="C69" s="904" t="s">
        <v>807</v>
      </c>
      <c r="D69" s="904"/>
      <c r="E69" s="904"/>
      <c r="F69" s="904"/>
      <c r="G69" s="904"/>
      <c r="H69" s="904"/>
      <c r="I69" s="904"/>
      <c r="J69" s="904"/>
      <c r="K69" s="277"/>
    </row>
    <row r="70" spans="1:11" s="1" customFormat="1" ht="47.25" customHeight="1" outlineLevel="1" x14ac:dyDescent="0.25">
      <c r="A70" s="277"/>
      <c r="B70" s="283" t="s">
        <v>765</v>
      </c>
      <c r="C70" s="904" t="s">
        <v>793</v>
      </c>
      <c r="D70" s="904"/>
      <c r="E70" s="904"/>
      <c r="F70" s="904"/>
      <c r="G70" s="904"/>
      <c r="H70" s="904"/>
      <c r="I70" s="904"/>
      <c r="J70" s="904"/>
      <c r="K70" s="277"/>
    </row>
    <row r="71" spans="1:11" s="1" customFormat="1" outlineLevel="1" x14ac:dyDescent="0.25">
      <c r="A71" s="277"/>
      <c r="B71" s="283" t="s">
        <v>766</v>
      </c>
      <c r="C71" s="904" t="s">
        <v>767</v>
      </c>
      <c r="D71" s="904"/>
      <c r="E71" s="904"/>
      <c r="F71" s="904"/>
      <c r="G71" s="904"/>
      <c r="H71" s="904"/>
      <c r="I71" s="904"/>
      <c r="J71" s="904"/>
      <c r="K71" s="277"/>
    </row>
    <row r="72" spans="1:11" s="1" customFormat="1" ht="45.75" customHeight="1" outlineLevel="1" x14ac:dyDescent="0.25">
      <c r="A72" s="277"/>
      <c r="B72" s="289" t="s">
        <v>768</v>
      </c>
      <c r="C72" s="904" t="s">
        <v>769</v>
      </c>
      <c r="D72" s="904"/>
      <c r="E72" s="904"/>
      <c r="F72" s="904"/>
      <c r="G72" s="904"/>
      <c r="H72" s="904"/>
      <c r="I72" s="904"/>
      <c r="J72" s="904"/>
      <c r="K72" s="277"/>
    </row>
    <row r="73" spans="1:11" s="1" customFormat="1" ht="30.75" customHeight="1" outlineLevel="1" x14ac:dyDescent="0.25">
      <c r="A73" s="277"/>
      <c r="B73" s="283" t="s">
        <v>770</v>
      </c>
      <c r="C73" s="904" t="s">
        <v>771</v>
      </c>
      <c r="D73" s="904"/>
      <c r="E73" s="904"/>
      <c r="F73" s="904"/>
      <c r="G73" s="904"/>
      <c r="H73" s="904"/>
      <c r="I73" s="904"/>
      <c r="J73" s="904"/>
      <c r="K73" s="277"/>
    </row>
    <row r="74" spans="1:11" s="277" customFormat="1" ht="7.5" customHeight="1" outlineLevel="1" x14ac:dyDescent="0.25">
      <c r="B74" s="902"/>
      <c r="C74" s="902"/>
      <c r="D74" s="902"/>
      <c r="E74" s="902"/>
      <c r="F74" s="902"/>
      <c r="G74" s="902"/>
      <c r="H74" s="902"/>
      <c r="I74" s="902"/>
      <c r="J74" s="902"/>
    </row>
    <row r="75" spans="1:11" outlineLevel="1" x14ac:dyDescent="0.25">
      <c r="A75" s="277"/>
      <c r="B75" s="282">
        <v>4</v>
      </c>
      <c r="C75" s="905" t="s">
        <v>730</v>
      </c>
      <c r="D75" s="905"/>
      <c r="E75" s="905"/>
      <c r="F75" s="905"/>
      <c r="G75" s="905"/>
      <c r="H75" s="905"/>
      <c r="I75" s="905"/>
      <c r="J75" s="905"/>
      <c r="K75" s="277"/>
    </row>
    <row r="76" spans="1:11" ht="30" customHeight="1" outlineLevel="1" x14ac:dyDescent="0.25">
      <c r="A76" s="277"/>
      <c r="B76" s="283"/>
      <c r="C76" s="904" t="s">
        <v>772</v>
      </c>
      <c r="D76" s="904"/>
      <c r="E76" s="904"/>
      <c r="F76" s="904"/>
      <c r="G76" s="904"/>
      <c r="H76" s="904"/>
      <c r="I76" s="904"/>
      <c r="J76" s="904"/>
      <c r="K76" s="277"/>
    </row>
    <row r="77" spans="1:11" s="277" customFormat="1" ht="7.5" customHeight="1" outlineLevel="1" x14ac:dyDescent="0.25">
      <c r="B77" s="902"/>
      <c r="C77" s="902"/>
      <c r="D77" s="902"/>
      <c r="E77" s="902"/>
      <c r="F77" s="902"/>
      <c r="G77" s="902"/>
      <c r="H77" s="902"/>
      <c r="I77" s="902"/>
      <c r="J77" s="902"/>
    </row>
    <row r="78" spans="1:11" outlineLevel="1" x14ac:dyDescent="0.25">
      <c r="A78" s="277"/>
      <c r="B78" s="282">
        <v>5</v>
      </c>
      <c r="C78" s="905" t="s">
        <v>731</v>
      </c>
      <c r="D78" s="905"/>
      <c r="E78" s="905"/>
      <c r="F78" s="905"/>
      <c r="G78" s="905"/>
      <c r="H78" s="905"/>
      <c r="I78" s="905"/>
      <c r="J78" s="905"/>
      <c r="K78" s="277"/>
    </row>
    <row r="79" spans="1:11" outlineLevel="1" x14ac:dyDescent="0.25">
      <c r="A79" s="277"/>
      <c r="B79" s="283"/>
      <c r="C79" s="284" t="s">
        <v>774</v>
      </c>
      <c r="D79" s="284"/>
      <c r="E79" s="284"/>
      <c r="F79" s="284"/>
      <c r="G79" s="284"/>
      <c r="H79" s="284"/>
      <c r="I79" s="284"/>
      <c r="J79" s="284"/>
      <c r="K79" s="277"/>
    </row>
    <row r="80" spans="1:11" s="277" customFormat="1" ht="7.5" customHeight="1" outlineLevel="1" x14ac:dyDescent="0.25">
      <c r="B80" s="902"/>
      <c r="C80" s="902"/>
      <c r="D80" s="902"/>
      <c r="E80" s="902"/>
      <c r="F80" s="902"/>
      <c r="G80" s="902"/>
      <c r="H80" s="902"/>
      <c r="I80" s="902"/>
      <c r="J80" s="902"/>
    </row>
    <row r="81" spans="1:11" outlineLevel="1" x14ac:dyDescent="0.25">
      <c r="A81" s="277"/>
      <c r="B81" s="282">
        <v>6</v>
      </c>
      <c r="C81" s="905" t="s">
        <v>732</v>
      </c>
      <c r="D81" s="905"/>
      <c r="E81" s="905"/>
      <c r="F81" s="905"/>
      <c r="G81" s="905"/>
      <c r="H81" s="905"/>
      <c r="I81" s="905"/>
      <c r="J81" s="905"/>
      <c r="K81" s="277"/>
    </row>
    <row r="82" spans="1:11" outlineLevel="1" x14ac:dyDescent="0.25">
      <c r="A82" s="277"/>
      <c r="B82" s="283"/>
      <c r="C82" s="284" t="s">
        <v>773</v>
      </c>
      <c r="D82" s="284"/>
      <c r="E82" s="284"/>
      <c r="F82" s="284"/>
      <c r="G82" s="284"/>
      <c r="H82" s="284"/>
      <c r="I82" s="284"/>
      <c r="J82" s="284"/>
      <c r="K82" s="277"/>
    </row>
    <row r="83" spans="1:11" s="277" customFormat="1" ht="7.5" customHeight="1" outlineLevel="1" x14ac:dyDescent="0.25">
      <c r="B83" s="902"/>
      <c r="C83" s="902"/>
      <c r="D83" s="902"/>
      <c r="E83" s="902"/>
      <c r="F83" s="902"/>
      <c r="G83" s="902"/>
      <c r="H83" s="902"/>
      <c r="I83" s="902"/>
      <c r="J83" s="902"/>
    </row>
    <row r="84" spans="1:11" hidden="1" x14ac:dyDescent="0.25"/>
    <row r="85" spans="1:11" hidden="1" x14ac:dyDescent="0.25"/>
    <row r="86" spans="1:11" hidden="1" x14ac:dyDescent="0.25"/>
    <row r="87" spans="1:11" hidden="1" x14ac:dyDescent="0.25"/>
    <row r="88" spans="1:11" hidden="1" x14ac:dyDescent="0.25"/>
    <row r="89" spans="1:11" hidden="1" x14ac:dyDescent="0.25"/>
    <row r="90" spans="1:11" hidden="1" x14ac:dyDescent="0.25"/>
    <row r="91" spans="1:11" hidden="1" x14ac:dyDescent="0.25"/>
    <row r="92" spans="1:11" hidden="1" x14ac:dyDescent="0.25"/>
    <row r="93" spans="1:11" hidden="1" x14ac:dyDescent="0.25"/>
    <row r="94" spans="1:11" hidden="1" x14ac:dyDescent="0.25"/>
    <row r="95" spans="1:11" hidden="1" x14ac:dyDescent="0.25"/>
    <row r="96" spans="1:11" hidden="1" x14ac:dyDescent="0.25"/>
    <row r="97" hidden="1" x14ac:dyDescent="0.25"/>
    <row r="98" hidden="1" x14ac:dyDescent="0.25"/>
  </sheetData>
  <mergeCells count="66">
    <mergeCell ref="C60:J60"/>
    <mergeCell ref="C61:J61"/>
    <mergeCell ref="C62:J62"/>
    <mergeCell ref="C63:J63"/>
    <mergeCell ref="C76:J76"/>
    <mergeCell ref="C65:J65"/>
    <mergeCell ref="C66:J66"/>
    <mergeCell ref="C67:J67"/>
    <mergeCell ref="C68:J68"/>
    <mergeCell ref="C69:J69"/>
    <mergeCell ref="C70:J70"/>
    <mergeCell ref="C71:J71"/>
    <mergeCell ref="C72:J72"/>
    <mergeCell ref="C73:J73"/>
    <mergeCell ref="B83:J83"/>
    <mergeCell ref="C44:J44"/>
    <mergeCell ref="C45:J45"/>
    <mergeCell ref="C46:J46"/>
    <mergeCell ref="C47:J49"/>
    <mergeCell ref="C52:J52"/>
    <mergeCell ref="C53:J53"/>
    <mergeCell ref="C54:J54"/>
    <mergeCell ref="C75:J75"/>
    <mergeCell ref="C78:J78"/>
    <mergeCell ref="C81:J81"/>
    <mergeCell ref="B50:J50"/>
    <mergeCell ref="B55:J55"/>
    <mergeCell ref="B74:J74"/>
    <mergeCell ref="B77:J77"/>
    <mergeCell ref="C59:J59"/>
    <mergeCell ref="B80:J80"/>
    <mergeCell ref="C57:J57"/>
    <mergeCell ref="C58:J58"/>
    <mergeCell ref="E40:J40"/>
    <mergeCell ref="C27:J27"/>
    <mergeCell ref="C36:J36"/>
    <mergeCell ref="C43:J43"/>
    <mergeCell ref="C51:J51"/>
    <mergeCell ref="C56:J56"/>
    <mergeCell ref="E32:J32"/>
    <mergeCell ref="E34:J34"/>
    <mergeCell ref="B35:J35"/>
    <mergeCell ref="E37:J37"/>
    <mergeCell ref="E38:J38"/>
    <mergeCell ref="E39:J39"/>
    <mergeCell ref="C64:J64"/>
    <mergeCell ref="E25:J25"/>
    <mergeCell ref="B12:J12"/>
    <mergeCell ref="B26:J26"/>
    <mergeCell ref="B41:J41"/>
    <mergeCell ref="B16:J16"/>
    <mergeCell ref="B24:J24"/>
    <mergeCell ref="B22:J22"/>
    <mergeCell ref="B29:J29"/>
    <mergeCell ref="B31:J31"/>
    <mergeCell ref="B33:J33"/>
    <mergeCell ref="E28:J28"/>
    <mergeCell ref="E30:J30"/>
    <mergeCell ref="E23:J23"/>
    <mergeCell ref="B2:J2"/>
    <mergeCell ref="E17:J21"/>
    <mergeCell ref="B3:J3"/>
    <mergeCell ref="B5:B11"/>
    <mergeCell ref="C5:J11"/>
    <mergeCell ref="C14:J14"/>
    <mergeCell ref="E15:J15"/>
  </mergeCells>
  <conditionalFormatting sqref="C30">
    <cfRule type="cellIs" dxfId="977" priority="2" stopIfTrue="1" operator="equal">
      <formula>0</formula>
    </cfRule>
  </conditionalFormatting>
  <conditionalFormatting sqref="C32">
    <cfRule type="cellIs" dxfId="976" priority="1" stopIfTrue="1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7030A0"/>
  </sheetPr>
  <dimension ref="A1:AJ594"/>
  <sheetViews>
    <sheetView topLeftCell="A553" zoomScale="85" zoomScaleNormal="85" workbookViewId="0">
      <selection activeCell="A567" sqref="A567"/>
    </sheetView>
  </sheetViews>
  <sheetFormatPr defaultColWidth="9.140625" defaultRowHeight="15" outlineLevelRow="1" x14ac:dyDescent="0.25"/>
  <cols>
    <col min="1" max="1" width="89.28515625" style="320" customWidth="1"/>
    <col min="2" max="3" width="12" style="320" customWidth="1"/>
    <col min="4" max="11" width="13.140625" style="320" bestFit="1" customWidth="1"/>
    <col min="12" max="16" width="12" style="320" customWidth="1"/>
    <col min="17" max="16384" width="9.140625" style="1"/>
  </cols>
  <sheetData>
    <row r="1" spans="1:16" x14ac:dyDescent="0.25">
      <c r="A1" s="317" t="s">
        <v>810</v>
      </c>
      <c r="B1" s="318"/>
      <c r="C1" s="319"/>
      <c r="D1" s="319"/>
      <c r="E1" s="319"/>
      <c r="F1" s="319"/>
    </row>
    <row r="2" spans="1:16" x14ac:dyDescent="0.25">
      <c r="A2" s="321" t="s">
        <v>811</v>
      </c>
      <c r="B2" s="318"/>
      <c r="C2" s="319"/>
      <c r="D2" s="319"/>
      <c r="E2" s="319"/>
      <c r="F2" s="319"/>
    </row>
    <row r="3" spans="1:16" ht="18.75" x14ac:dyDescent="0.25">
      <c r="A3" s="322" t="s">
        <v>812</v>
      </c>
      <c r="B3" s="323">
        <v>2021</v>
      </c>
      <c r="C3" s="323">
        <v>2022</v>
      </c>
      <c r="D3" s="323">
        <v>2023</v>
      </c>
      <c r="E3" s="323">
        <v>2024</v>
      </c>
      <c r="F3" s="323">
        <v>2025</v>
      </c>
      <c r="G3" s="323">
        <v>2026</v>
      </c>
      <c r="H3" s="323">
        <v>2027</v>
      </c>
      <c r="I3" s="323">
        <v>2028</v>
      </c>
      <c r="J3" s="323">
        <v>2029</v>
      </c>
      <c r="K3" s="323">
        <v>2030</v>
      </c>
      <c r="L3" s="323">
        <v>2031</v>
      </c>
      <c r="M3" s="323">
        <v>2032</v>
      </c>
      <c r="N3" s="323">
        <v>2033</v>
      </c>
      <c r="O3" s="323">
        <v>2034</v>
      </c>
      <c r="P3" s="323">
        <v>2035</v>
      </c>
    </row>
    <row r="4" spans="1:16" ht="15.75" customHeight="1" x14ac:dyDescent="0.25">
      <c r="A4" s="324" t="s">
        <v>283</v>
      </c>
      <c r="B4" s="325"/>
      <c r="C4" s="325"/>
      <c r="D4" s="325"/>
      <c r="E4" s="319"/>
      <c r="F4" s="319"/>
    </row>
    <row r="5" spans="1:16" x14ac:dyDescent="0.25">
      <c r="A5" s="326" t="s">
        <v>284</v>
      </c>
      <c r="B5" s="327">
        <v>74.099999999999994</v>
      </c>
      <c r="C5" s="327">
        <v>71.8</v>
      </c>
      <c r="D5" s="327">
        <v>72.599999999999994</v>
      </c>
      <c r="E5" s="327">
        <v>73.599999999999994</v>
      </c>
      <c r="F5" s="327">
        <v>73.599999999999994</v>
      </c>
      <c r="G5" s="327">
        <v>73.599999999999994</v>
      </c>
      <c r="H5" s="327">
        <v>73.599999999999994</v>
      </c>
      <c r="I5" s="327">
        <v>73.599999999999994</v>
      </c>
      <c r="J5" s="327">
        <v>73.599999999999994</v>
      </c>
      <c r="K5" s="327">
        <v>73.599999999999994</v>
      </c>
      <c r="L5" s="327">
        <v>73.599999999999994</v>
      </c>
      <c r="M5" s="327">
        <v>73.599999999999994</v>
      </c>
      <c r="N5" s="327">
        <v>73.599999999999994</v>
      </c>
      <c r="O5" s="327">
        <v>73.599999999999994</v>
      </c>
      <c r="P5" s="327">
        <v>73.599999999999994</v>
      </c>
    </row>
    <row r="6" spans="1:16" x14ac:dyDescent="0.25">
      <c r="A6" s="326" t="s">
        <v>285</v>
      </c>
      <c r="B6" s="327">
        <v>88.92</v>
      </c>
      <c r="C6" s="327">
        <v>86.16</v>
      </c>
      <c r="D6" s="327">
        <v>87.12</v>
      </c>
      <c r="E6" s="327">
        <v>88.32</v>
      </c>
      <c r="F6" s="327">
        <v>88.32</v>
      </c>
      <c r="G6" s="327">
        <v>88.32</v>
      </c>
      <c r="H6" s="327">
        <v>88.32</v>
      </c>
      <c r="I6" s="327">
        <v>88.32</v>
      </c>
      <c r="J6" s="327">
        <v>88.32</v>
      </c>
      <c r="K6" s="327">
        <v>88.32</v>
      </c>
      <c r="L6" s="327">
        <v>88.32</v>
      </c>
      <c r="M6" s="327">
        <v>88.32</v>
      </c>
      <c r="N6" s="327">
        <v>88.32</v>
      </c>
      <c r="O6" s="327">
        <v>88.32</v>
      </c>
      <c r="P6" s="327">
        <v>88.32</v>
      </c>
    </row>
    <row r="7" spans="1:16" x14ac:dyDescent="0.25">
      <c r="A7" s="328"/>
      <c r="B7" s="329"/>
      <c r="C7" s="329"/>
      <c r="D7" s="329"/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29"/>
      <c r="P7" s="329"/>
    </row>
    <row r="8" spans="1:16" x14ac:dyDescent="0.25">
      <c r="A8" s="324" t="s">
        <v>286</v>
      </c>
      <c r="B8" s="330"/>
      <c r="C8" s="319"/>
      <c r="D8" s="319"/>
      <c r="E8" s="319"/>
      <c r="F8" s="319"/>
    </row>
    <row r="9" spans="1:16" x14ac:dyDescent="0.25">
      <c r="A9" s="326" t="s">
        <v>287</v>
      </c>
      <c r="B9" s="327">
        <v>62.8</v>
      </c>
      <c r="C9" s="327">
        <v>57.7</v>
      </c>
      <c r="D9" s="327">
        <v>56.3</v>
      </c>
      <c r="E9" s="327">
        <v>55.7</v>
      </c>
      <c r="F9" s="327">
        <v>50</v>
      </c>
      <c r="G9" s="327">
        <v>50</v>
      </c>
      <c r="H9" s="327">
        <v>50</v>
      </c>
      <c r="I9" s="327">
        <v>50</v>
      </c>
      <c r="J9" s="327">
        <v>50</v>
      </c>
      <c r="K9" s="327">
        <v>50</v>
      </c>
      <c r="L9" s="327">
        <v>50</v>
      </c>
      <c r="M9" s="327">
        <v>50</v>
      </c>
      <c r="N9" s="327">
        <v>50</v>
      </c>
      <c r="O9" s="327">
        <v>50</v>
      </c>
      <c r="P9" s="327">
        <v>50</v>
      </c>
    </row>
    <row r="10" spans="1:16" x14ac:dyDescent="0.25">
      <c r="A10" s="326" t="s">
        <v>288</v>
      </c>
      <c r="B10" s="327">
        <v>61.3</v>
      </c>
      <c r="C10" s="327">
        <v>56.2</v>
      </c>
      <c r="D10" s="327">
        <v>54.8</v>
      </c>
      <c r="E10" s="327">
        <v>54.2</v>
      </c>
      <c r="F10" s="327">
        <v>48.5</v>
      </c>
      <c r="G10" s="327">
        <v>48.5</v>
      </c>
      <c r="H10" s="327">
        <v>48.5</v>
      </c>
      <c r="I10" s="327">
        <v>48.5</v>
      </c>
      <c r="J10" s="327">
        <v>48.5</v>
      </c>
      <c r="K10" s="327">
        <v>48.5</v>
      </c>
      <c r="L10" s="327">
        <v>48.5</v>
      </c>
      <c r="M10" s="327">
        <v>48.5</v>
      </c>
      <c r="N10" s="327">
        <v>48.5</v>
      </c>
      <c r="O10" s="327">
        <v>48.5</v>
      </c>
      <c r="P10" s="327">
        <v>48.5</v>
      </c>
    </row>
    <row r="11" spans="1:16" x14ac:dyDescent="0.25">
      <c r="A11" s="326" t="s">
        <v>289</v>
      </c>
      <c r="B11" s="327">
        <v>1.5</v>
      </c>
      <c r="C11" s="327">
        <v>1.5</v>
      </c>
      <c r="D11" s="327">
        <v>1.5</v>
      </c>
      <c r="E11" s="327">
        <v>1.5</v>
      </c>
      <c r="F11" s="327">
        <v>1.5</v>
      </c>
      <c r="G11" s="327">
        <v>1.5</v>
      </c>
      <c r="H11" s="327">
        <v>1.5</v>
      </c>
      <c r="I11" s="327">
        <v>1.5</v>
      </c>
      <c r="J11" s="327">
        <v>1.5</v>
      </c>
      <c r="K11" s="327">
        <v>1.5</v>
      </c>
      <c r="L11" s="327">
        <v>1.5</v>
      </c>
      <c r="M11" s="327">
        <v>1.5</v>
      </c>
      <c r="N11" s="327">
        <v>1.5</v>
      </c>
      <c r="O11" s="327">
        <v>1.5</v>
      </c>
      <c r="P11" s="327">
        <v>1.5</v>
      </c>
    </row>
    <row r="12" spans="1:16" x14ac:dyDescent="0.25">
      <c r="A12" s="326" t="s">
        <v>290</v>
      </c>
      <c r="B12" s="327">
        <v>58.234999999999992</v>
      </c>
      <c r="C12" s="327">
        <v>53.39</v>
      </c>
      <c r="D12" s="327">
        <v>52.059999999999995</v>
      </c>
      <c r="E12" s="327">
        <v>51.49</v>
      </c>
      <c r="F12" s="327">
        <v>46.074999999999996</v>
      </c>
      <c r="G12" s="327">
        <v>46.074999999999996</v>
      </c>
      <c r="H12" s="327">
        <v>46.074999999999996</v>
      </c>
      <c r="I12" s="327">
        <v>46.074999999999996</v>
      </c>
      <c r="J12" s="327">
        <v>46.074999999999996</v>
      </c>
      <c r="K12" s="327">
        <v>46.074999999999996</v>
      </c>
      <c r="L12" s="327">
        <v>46.074999999999996</v>
      </c>
      <c r="M12" s="327">
        <v>46.074999999999996</v>
      </c>
      <c r="N12" s="327">
        <v>46.074999999999996</v>
      </c>
      <c r="O12" s="327">
        <v>46.074999999999996</v>
      </c>
      <c r="P12" s="327">
        <v>46.074999999999996</v>
      </c>
    </row>
    <row r="13" spans="1:16" x14ac:dyDescent="0.25">
      <c r="A13" s="326" t="s">
        <v>291</v>
      </c>
      <c r="B13" s="327">
        <v>55.8</v>
      </c>
      <c r="C13" s="327">
        <v>50.7</v>
      </c>
      <c r="D13" s="327">
        <v>49.3</v>
      </c>
      <c r="E13" s="327">
        <v>48.7</v>
      </c>
      <c r="F13" s="327">
        <v>43</v>
      </c>
      <c r="G13" s="327">
        <v>43</v>
      </c>
      <c r="H13" s="327">
        <v>43</v>
      </c>
      <c r="I13" s="327">
        <v>43</v>
      </c>
      <c r="J13" s="327">
        <v>43</v>
      </c>
      <c r="K13" s="327">
        <v>43</v>
      </c>
      <c r="L13" s="327">
        <v>43</v>
      </c>
      <c r="M13" s="327">
        <v>43</v>
      </c>
      <c r="N13" s="327">
        <v>43</v>
      </c>
      <c r="O13" s="327">
        <v>43</v>
      </c>
      <c r="P13" s="327">
        <v>43</v>
      </c>
    </row>
    <row r="14" spans="1:16" x14ac:dyDescent="0.25">
      <c r="A14" s="328"/>
      <c r="B14" s="329"/>
      <c r="C14" s="329"/>
      <c r="D14" s="329"/>
      <c r="E14" s="329"/>
      <c r="F14" s="329"/>
      <c r="G14" s="329"/>
      <c r="H14" s="329"/>
      <c r="I14" s="329"/>
      <c r="J14" s="329"/>
      <c r="K14" s="329"/>
      <c r="L14" s="329"/>
      <c r="M14" s="329"/>
      <c r="N14" s="329"/>
      <c r="O14" s="329"/>
      <c r="P14" s="329"/>
    </row>
    <row r="15" spans="1:16" x14ac:dyDescent="0.25">
      <c r="A15" s="324" t="s">
        <v>292</v>
      </c>
      <c r="B15" s="330"/>
      <c r="C15" s="319"/>
      <c r="D15" s="319"/>
      <c r="E15" s="319"/>
      <c r="F15" s="319"/>
    </row>
    <row r="16" spans="1:16" x14ac:dyDescent="0.25">
      <c r="A16" s="331" t="s">
        <v>293</v>
      </c>
      <c r="B16" s="327">
        <v>2.5</v>
      </c>
      <c r="C16" s="327">
        <v>2.5</v>
      </c>
      <c r="D16" s="327">
        <v>2.5</v>
      </c>
      <c r="E16" s="327">
        <v>2.5</v>
      </c>
      <c r="F16" s="327">
        <v>2.5</v>
      </c>
      <c r="G16" s="327">
        <v>2.5</v>
      </c>
      <c r="H16" s="327">
        <v>2.5</v>
      </c>
      <c r="I16" s="327">
        <v>2.5</v>
      </c>
      <c r="J16" s="327">
        <v>2.5</v>
      </c>
      <c r="K16" s="327">
        <v>2.5</v>
      </c>
      <c r="L16" s="327">
        <v>2.5</v>
      </c>
      <c r="M16" s="327">
        <v>2.5</v>
      </c>
      <c r="N16" s="327">
        <v>2.5</v>
      </c>
      <c r="O16" s="327">
        <v>2.5</v>
      </c>
      <c r="P16" s="327">
        <v>2.5</v>
      </c>
    </row>
    <row r="17" spans="1:16" x14ac:dyDescent="0.25">
      <c r="A17" s="331" t="s">
        <v>294</v>
      </c>
      <c r="B17" s="327">
        <v>6</v>
      </c>
      <c r="C17" s="327">
        <v>6.5</v>
      </c>
      <c r="D17" s="327">
        <v>7</v>
      </c>
      <c r="E17" s="327">
        <v>7</v>
      </c>
      <c r="F17" s="327">
        <v>7</v>
      </c>
      <c r="G17" s="327">
        <v>7</v>
      </c>
      <c r="H17" s="327">
        <v>7</v>
      </c>
      <c r="I17" s="327">
        <v>7</v>
      </c>
      <c r="J17" s="327">
        <v>7</v>
      </c>
      <c r="K17" s="327">
        <v>7</v>
      </c>
      <c r="L17" s="327">
        <v>7</v>
      </c>
      <c r="M17" s="327">
        <v>7</v>
      </c>
      <c r="N17" s="327">
        <v>7</v>
      </c>
      <c r="O17" s="327">
        <v>7</v>
      </c>
      <c r="P17" s="327">
        <v>7</v>
      </c>
    </row>
    <row r="18" spans="1:16" x14ac:dyDescent="0.25">
      <c r="A18" s="331" t="s">
        <v>295</v>
      </c>
      <c r="B18" s="327">
        <v>5</v>
      </c>
      <c r="C18" s="327">
        <v>5.5</v>
      </c>
      <c r="D18" s="327">
        <v>5.5</v>
      </c>
      <c r="E18" s="327">
        <v>5.5</v>
      </c>
      <c r="F18" s="327">
        <v>5.5</v>
      </c>
      <c r="G18" s="327">
        <v>5.5</v>
      </c>
      <c r="H18" s="327">
        <v>5.5</v>
      </c>
      <c r="I18" s="327">
        <v>5.5</v>
      </c>
      <c r="J18" s="327">
        <v>5.5</v>
      </c>
      <c r="K18" s="327">
        <v>5.5</v>
      </c>
      <c r="L18" s="327">
        <v>5.5</v>
      </c>
      <c r="M18" s="327">
        <v>5.5</v>
      </c>
      <c r="N18" s="327">
        <v>5.5</v>
      </c>
      <c r="O18" s="327">
        <v>5.5</v>
      </c>
      <c r="P18" s="327">
        <v>5.5</v>
      </c>
    </row>
    <row r="19" spans="1:16" x14ac:dyDescent="0.25">
      <c r="A19" s="331" t="s">
        <v>296</v>
      </c>
      <c r="B19" s="327">
        <v>5.0999999999999996</v>
      </c>
      <c r="C19" s="327">
        <v>5.6</v>
      </c>
      <c r="D19" s="327">
        <v>5.6</v>
      </c>
      <c r="E19" s="327">
        <v>5.6</v>
      </c>
      <c r="F19" s="327">
        <v>5.6</v>
      </c>
      <c r="G19" s="327">
        <v>5.6</v>
      </c>
      <c r="H19" s="327">
        <v>5.6</v>
      </c>
      <c r="I19" s="327">
        <v>5.6</v>
      </c>
      <c r="J19" s="327">
        <v>5.6</v>
      </c>
      <c r="K19" s="327">
        <v>5.6</v>
      </c>
      <c r="L19" s="327">
        <v>5.6</v>
      </c>
      <c r="M19" s="327">
        <v>5.6</v>
      </c>
      <c r="N19" s="327">
        <v>5.6</v>
      </c>
      <c r="O19" s="327">
        <v>5.6</v>
      </c>
      <c r="P19" s="327">
        <v>5.6</v>
      </c>
    </row>
    <row r="20" spans="1:16" outlineLevel="1" x14ac:dyDescent="0.25">
      <c r="A20" s="328"/>
      <c r="B20" s="329"/>
      <c r="C20" s="329"/>
      <c r="D20" s="329"/>
      <c r="E20" s="329"/>
      <c r="F20" s="329"/>
      <c r="G20" s="329"/>
      <c r="H20" s="329"/>
      <c r="I20" s="329"/>
      <c r="J20" s="329"/>
      <c r="K20" s="329"/>
      <c r="L20" s="329"/>
      <c r="M20" s="329"/>
      <c r="N20" s="329"/>
      <c r="O20" s="329"/>
      <c r="P20" s="329"/>
    </row>
    <row r="21" spans="1:16" outlineLevel="1" x14ac:dyDescent="0.25">
      <c r="A21" s="324" t="s">
        <v>813</v>
      </c>
      <c r="B21" s="332"/>
      <c r="C21" s="319"/>
      <c r="D21" s="319"/>
      <c r="E21" s="319"/>
      <c r="F21" s="319"/>
    </row>
    <row r="22" spans="1:16" outlineLevel="1" x14ac:dyDescent="0.25">
      <c r="A22" s="326" t="s">
        <v>297</v>
      </c>
      <c r="B22" s="333">
        <v>474.99479999999994</v>
      </c>
      <c r="C22" s="333">
        <v>420.87287942583725</v>
      </c>
      <c r="D22" s="333">
        <v>413.79635999999994</v>
      </c>
      <c r="E22" s="333">
        <v>405.50004000000001</v>
      </c>
      <c r="F22" s="333">
        <v>368.01</v>
      </c>
      <c r="G22" s="333">
        <v>366.27</v>
      </c>
      <c r="H22" s="333">
        <v>362.62980861244017</v>
      </c>
      <c r="I22" s="333">
        <v>366.75980861244022</v>
      </c>
      <c r="J22" s="333">
        <v>366.75980861244022</v>
      </c>
      <c r="K22" s="333">
        <v>366.75980861244022</v>
      </c>
      <c r="L22" s="333">
        <v>366.8</v>
      </c>
      <c r="M22" s="333">
        <v>366.8</v>
      </c>
      <c r="N22" s="333">
        <v>366.8</v>
      </c>
      <c r="O22" s="333">
        <v>366.8</v>
      </c>
      <c r="P22" s="333">
        <v>366.75980861244022</v>
      </c>
    </row>
    <row r="23" spans="1:16" outlineLevel="1" x14ac:dyDescent="0.25">
      <c r="A23" s="326" t="s">
        <v>298</v>
      </c>
      <c r="B23" s="333">
        <v>595.79069900977743</v>
      </c>
      <c r="C23" s="333">
        <v>556.21199999999999</v>
      </c>
      <c r="D23" s="333">
        <v>545.62799999999993</v>
      </c>
      <c r="E23" s="333">
        <v>541.09199999999998</v>
      </c>
      <c r="F23" s="333">
        <v>493</v>
      </c>
      <c r="G23" s="333">
        <v>495</v>
      </c>
      <c r="H23" s="333">
        <v>497</v>
      </c>
      <c r="I23" s="333">
        <v>499</v>
      </c>
      <c r="J23" s="333">
        <v>501</v>
      </c>
      <c r="K23" s="333">
        <v>503</v>
      </c>
      <c r="L23" s="333">
        <v>503</v>
      </c>
      <c r="M23" s="333">
        <v>503</v>
      </c>
      <c r="N23" s="333">
        <v>503</v>
      </c>
      <c r="O23" s="333">
        <v>503</v>
      </c>
      <c r="P23" s="333">
        <v>503</v>
      </c>
    </row>
    <row r="24" spans="1:16" outlineLevel="1" x14ac:dyDescent="0.25">
      <c r="A24" s="331" t="s">
        <v>299</v>
      </c>
      <c r="B24" s="333">
        <v>586.50065107620821</v>
      </c>
      <c r="C24" s="333">
        <v>541.21199999999999</v>
      </c>
      <c r="D24" s="333">
        <v>530.62799999999993</v>
      </c>
      <c r="E24" s="333">
        <v>526.09199999999998</v>
      </c>
      <c r="F24" s="333">
        <v>478</v>
      </c>
      <c r="G24" s="333">
        <v>480</v>
      </c>
      <c r="H24" s="333">
        <v>482</v>
      </c>
      <c r="I24" s="333">
        <v>484</v>
      </c>
      <c r="J24" s="333">
        <v>486</v>
      </c>
      <c r="K24" s="333">
        <v>488</v>
      </c>
      <c r="L24" s="333">
        <v>488</v>
      </c>
      <c r="M24" s="333">
        <v>488</v>
      </c>
      <c r="N24" s="333">
        <v>488</v>
      </c>
      <c r="O24" s="333">
        <v>488</v>
      </c>
      <c r="P24" s="333">
        <v>488</v>
      </c>
    </row>
    <row r="25" spans="1:16" outlineLevel="1" x14ac:dyDescent="0.25">
      <c r="A25" s="331" t="s">
        <v>300</v>
      </c>
      <c r="B25" s="333">
        <v>587.20065107620826</v>
      </c>
      <c r="C25" s="333">
        <v>539.21199999999999</v>
      </c>
      <c r="D25" s="333">
        <v>528.82799999999997</v>
      </c>
      <c r="E25" s="333">
        <v>524.29200000000003</v>
      </c>
      <c r="F25" s="333">
        <v>476.2</v>
      </c>
      <c r="G25" s="333">
        <v>478.2</v>
      </c>
      <c r="H25" s="333">
        <v>482.7</v>
      </c>
      <c r="I25" s="333">
        <v>484.7</v>
      </c>
      <c r="J25" s="333">
        <v>486.7</v>
      </c>
      <c r="K25" s="333">
        <v>488.7</v>
      </c>
      <c r="L25" s="333">
        <v>488.7</v>
      </c>
      <c r="M25" s="333">
        <v>488.7</v>
      </c>
      <c r="N25" s="333">
        <v>488.7</v>
      </c>
      <c r="O25" s="333">
        <v>488.7</v>
      </c>
      <c r="P25" s="333">
        <v>488.7</v>
      </c>
    </row>
    <row r="26" spans="1:16" outlineLevel="1" x14ac:dyDescent="0.25">
      <c r="A26" s="326" t="s">
        <v>301</v>
      </c>
      <c r="B26" s="333">
        <v>543.08480244400505</v>
      </c>
      <c r="C26" s="333">
        <v>491.21199999999999</v>
      </c>
      <c r="D26" s="333">
        <v>475.62799999999993</v>
      </c>
      <c r="E26" s="333">
        <v>466.09199999999998</v>
      </c>
      <c r="F26" s="333">
        <v>423</v>
      </c>
      <c r="G26" s="333">
        <v>421</v>
      </c>
      <c r="H26" s="333">
        <v>413</v>
      </c>
      <c r="I26" s="333">
        <v>413</v>
      </c>
      <c r="J26" s="333">
        <v>413</v>
      </c>
      <c r="K26" s="333">
        <v>413</v>
      </c>
      <c r="L26" s="333">
        <v>413</v>
      </c>
      <c r="M26" s="333">
        <v>413</v>
      </c>
      <c r="N26" s="333">
        <v>413</v>
      </c>
      <c r="O26" s="333">
        <v>413</v>
      </c>
      <c r="P26" s="333">
        <v>413</v>
      </c>
    </row>
    <row r="27" spans="1:16" outlineLevel="1" x14ac:dyDescent="0.25">
      <c r="A27" s="326" t="s">
        <v>302</v>
      </c>
      <c r="B27" s="333">
        <v>535.00580176790777</v>
      </c>
      <c r="C27" s="333">
        <v>528.21199999999999</v>
      </c>
      <c r="D27" s="333">
        <v>525.62799999999993</v>
      </c>
      <c r="E27" s="333">
        <v>526.09199999999998</v>
      </c>
      <c r="F27" s="333">
        <v>488</v>
      </c>
      <c r="G27" s="333">
        <v>490</v>
      </c>
      <c r="H27" s="333">
        <v>492</v>
      </c>
      <c r="I27" s="333">
        <v>494</v>
      </c>
      <c r="J27" s="333">
        <v>496</v>
      </c>
      <c r="K27" s="333">
        <v>498</v>
      </c>
      <c r="L27" s="333">
        <v>499</v>
      </c>
      <c r="M27" s="333">
        <v>500</v>
      </c>
      <c r="N27" s="333">
        <v>501</v>
      </c>
      <c r="O27" s="333">
        <v>502</v>
      </c>
      <c r="P27" s="333">
        <v>503</v>
      </c>
    </row>
    <row r="28" spans="1:16" outlineLevel="1" x14ac:dyDescent="0.25">
      <c r="A28" s="326" t="s">
        <v>303</v>
      </c>
      <c r="B28" s="333">
        <v>506.40663778829469</v>
      </c>
      <c r="C28" s="333">
        <v>494.21199999999999</v>
      </c>
      <c r="D28" s="333">
        <v>488.62799999999993</v>
      </c>
      <c r="E28" s="333">
        <v>485.09199999999998</v>
      </c>
      <c r="F28" s="333">
        <v>447</v>
      </c>
      <c r="G28" s="333">
        <v>448</v>
      </c>
      <c r="H28" s="333">
        <v>449</v>
      </c>
      <c r="I28" s="333">
        <v>450</v>
      </c>
      <c r="J28" s="333">
        <v>451</v>
      </c>
      <c r="K28" s="333">
        <v>452</v>
      </c>
      <c r="L28" s="333">
        <v>452.2</v>
      </c>
      <c r="M28" s="333">
        <v>452.4</v>
      </c>
      <c r="N28" s="333">
        <v>452.6</v>
      </c>
      <c r="O28" s="333">
        <v>452.8</v>
      </c>
      <c r="P28" s="333">
        <v>453</v>
      </c>
    </row>
    <row r="29" spans="1:16" outlineLevel="1" x14ac:dyDescent="0.25">
      <c r="A29" s="326" t="s">
        <v>304</v>
      </c>
      <c r="B29" s="333">
        <v>516.52971611157329</v>
      </c>
      <c r="C29" s="333">
        <v>506.21199999999999</v>
      </c>
      <c r="D29" s="333">
        <v>500.62799999999993</v>
      </c>
      <c r="E29" s="333">
        <v>496.09199999999998</v>
      </c>
      <c r="F29" s="333">
        <v>458</v>
      </c>
      <c r="G29" s="333">
        <v>459</v>
      </c>
      <c r="H29" s="333">
        <v>460</v>
      </c>
      <c r="I29" s="333">
        <v>461</v>
      </c>
      <c r="J29" s="333">
        <v>462</v>
      </c>
      <c r="K29" s="333">
        <v>463</v>
      </c>
      <c r="L29" s="333">
        <v>463</v>
      </c>
      <c r="M29" s="333">
        <v>463</v>
      </c>
      <c r="N29" s="333">
        <v>463</v>
      </c>
      <c r="O29" s="333">
        <v>463</v>
      </c>
      <c r="P29" s="333">
        <v>463</v>
      </c>
    </row>
    <row r="30" spans="1:16" outlineLevel="1" x14ac:dyDescent="0.25">
      <c r="A30" s="326" t="s">
        <v>305</v>
      </c>
      <c r="B30" s="333">
        <v>527.12971611157332</v>
      </c>
      <c r="C30" s="333">
        <v>517.21199999999999</v>
      </c>
      <c r="D30" s="333">
        <v>511.62799999999993</v>
      </c>
      <c r="E30" s="333">
        <v>507.09199999999998</v>
      </c>
      <c r="F30" s="333">
        <v>469</v>
      </c>
      <c r="G30" s="333">
        <v>470</v>
      </c>
      <c r="H30" s="333">
        <v>470.6</v>
      </c>
      <c r="I30" s="333">
        <v>471.6</v>
      </c>
      <c r="J30" s="333">
        <v>472.6</v>
      </c>
      <c r="K30" s="333">
        <v>473.6</v>
      </c>
      <c r="L30" s="333">
        <v>473.6</v>
      </c>
      <c r="M30" s="333">
        <v>473.6</v>
      </c>
      <c r="N30" s="333">
        <v>473.6</v>
      </c>
      <c r="O30" s="333">
        <v>473.6</v>
      </c>
      <c r="P30" s="333">
        <v>473.6</v>
      </c>
    </row>
    <row r="31" spans="1:16" outlineLevel="1" x14ac:dyDescent="0.25">
      <c r="A31" s="326" t="s">
        <v>306</v>
      </c>
      <c r="B31" s="333">
        <v>384.39879895950344</v>
      </c>
      <c r="C31" s="333">
        <v>331.21199999999999</v>
      </c>
      <c r="D31" s="333">
        <v>323.62799999999993</v>
      </c>
      <c r="E31" s="333">
        <v>316.09199999999998</v>
      </c>
      <c r="F31" s="333">
        <v>273</v>
      </c>
      <c r="G31" s="333">
        <v>271</v>
      </c>
      <c r="H31" s="333">
        <v>269</v>
      </c>
      <c r="I31" s="333">
        <v>267</v>
      </c>
      <c r="J31" s="333">
        <v>265</v>
      </c>
      <c r="K31" s="333">
        <v>263</v>
      </c>
      <c r="L31" s="333">
        <v>263</v>
      </c>
      <c r="M31" s="333">
        <v>263</v>
      </c>
      <c r="N31" s="333">
        <v>263</v>
      </c>
      <c r="O31" s="333">
        <v>263</v>
      </c>
      <c r="P31" s="333">
        <v>263</v>
      </c>
    </row>
    <row r="32" spans="1:16" outlineLevel="1" x14ac:dyDescent="0.25">
      <c r="A32" s="326" t="s">
        <v>307</v>
      </c>
      <c r="B32" s="333">
        <v>324.29614722765405</v>
      </c>
      <c r="C32" s="333">
        <v>281.21199999999999</v>
      </c>
      <c r="D32" s="333">
        <v>273.62799999999993</v>
      </c>
      <c r="E32" s="333">
        <v>271.09199999999998</v>
      </c>
      <c r="F32" s="333">
        <v>233</v>
      </c>
      <c r="G32" s="333">
        <v>232</v>
      </c>
      <c r="H32" s="333">
        <v>231</v>
      </c>
      <c r="I32" s="333">
        <v>230</v>
      </c>
      <c r="J32" s="333">
        <v>229</v>
      </c>
      <c r="K32" s="333">
        <v>228</v>
      </c>
      <c r="L32" s="333">
        <v>228</v>
      </c>
      <c r="M32" s="333">
        <v>228</v>
      </c>
      <c r="N32" s="333">
        <v>228</v>
      </c>
      <c r="O32" s="333">
        <v>228</v>
      </c>
      <c r="P32" s="333">
        <v>228</v>
      </c>
    </row>
    <row r="33" spans="1:16" outlineLevel="1" x14ac:dyDescent="0.25">
      <c r="A33" s="326" t="s">
        <v>308</v>
      </c>
      <c r="B33" s="333">
        <v>427.23332391443023</v>
      </c>
      <c r="C33" s="333">
        <v>366.21199999999999</v>
      </c>
      <c r="D33" s="333">
        <v>360.62799999999993</v>
      </c>
      <c r="E33" s="333">
        <v>361.09199999999998</v>
      </c>
      <c r="F33" s="333">
        <v>323</v>
      </c>
      <c r="G33" s="333">
        <v>323</v>
      </c>
      <c r="H33" s="333">
        <v>328</v>
      </c>
      <c r="I33" s="333">
        <v>328</v>
      </c>
      <c r="J33" s="333">
        <v>328</v>
      </c>
      <c r="K33" s="333">
        <v>328</v>
      </c>
      <c r="L33" s="333">
        <v>328</v>
      </c>
      <c r="M33" s="333">
        <v>328</v>
      </c>
      <c r="N33" s="333">
        <v>328</v>
      </c>
      <c r="O33" s="333">
        <v>328</v>
      </c>
      <c r="P33" s="333">
        <v>328</v>
      </c>
    </row>
    <row r="34" spans="1:16" outlineLevel="1" x14ac:dyDescent="0.25">
      <c r="A34" s="326" t="s">
        <v>309</v>
      </c>
      <c r="B34" s="333">
        <v>419.70527246787896</v>
      </c>
      <c r="C34" s="333">
        <v>358.49949999999995</v>
      </c>
      <c r="D34" s="333">
        <v>352.91549999999989</v>
      </c>
      <c r="E34" s="333">
        <v>353.37949999999995</v>
      </c>
      <c r="F34" s="333">
        <v>315.28749999999997</v>
      </c>
      <c r="G34" s="333">
        <v>315.28749999999997</v>
      </c>
      <c r="H34" s="333">
        <v>313.8</v>
      </c>
      <c r="I34" s="333">
        <v>312.3</v>
      </c>
      <c r="J34" s="333">
        <v>310.8</v>
      </c>
      <c r="K34" s="333">
        <v>308</v>
      </c>
      <c r="L34" s="333">
        <v>308</v>
      </c>
      <c r="M34" s="333">
        <v>308</v>
      </c>
      <c r="N34" s="333">
        <v>308</v>
      </c>
      <c r="O34" s="333">
        <v>308</v>
      </c>
      <c r="P34" s="333">
        <v>308</v>
      </c>
    </row>
    <row r="35" spans="1:16" outlineLevel="1" x14ac:dyDescent="0.25">
      <c r="A35" s="331" t="s">
        <v>814</v>
      </c>
      <c r="B35" s="333">
        <v>474.99479999999994</v>
      </c>
      <c r="C35" s="333">
        <v>509.21199999999999</v>
      </c>
      <c r="D35" s="333">
        <v>503.62799999999993</v>
      </c>
      <c r="E35" s="333">
        <v>500.09199999999998</v>
      </c>
      <c r="F35" s="333">
        <v>462</v>
      </c>
      <c r="G35" s="333">
        <v>463</v>
      </c>
      <c r="H35" s="333">
        <v>464</v>
      </c>
      <c r="I35" s="333">
        <v>465</v>
      </c>
      <c r="J35" s="333">
        <v>466</v>
      </c>
      <c r="K35" s="333">
        <v>467</v>
      </c>
      <c r="L35" s="333">
        <v>467.2</v>
      </c>
      <c r="M35" s="333">
        <v>467.4</v>
      </c>
      <c r="N35" s="333">
        <v>467.6</v>
      </c>
      <c r="O35" s="333">
        <v>467.8</v>
      </c>
      <c r="P35" s="333">
        <v>468</v>
      </c>
    </row>
    <row r="36" spans="1:16" outlineLevel="1" x14ac:dyDescent="0.25">
      <c r="A36" s="331" t="s">
        <v>815</v>
      </c>
      <c r="B36" s="333">
        <v>431.17784080819627</v>
      </c>
      <c r="C36" s="333">
        <v>381.21199999999999</v>
      </c>
      <c r="D36" s="333">
        <v>375.62799999999993</v>
      </c>
      <c r="E36" s="333">
        <v>376.09199999999998</v>
      </c>
      <c r="F36" s="333">
        <v>338</v>
      </c>
      <c r="G36" s="333">
        <v>338</v>
      </c>
      <c r="H36" s="333">
        <v>338</v>
      </c>
      <c r="I36" s="333">
        <v>338</v>
      </c>
      <c r="J36" s="333">
        <v>338</v>
      </c>
      <c r="K36" s="333">
        <v>338</v>
      </c>
      <c r="L36" s="333">
        <v>338</v>
      </c>
      <c r="M36" s="333">
        <v>338</v>
      </c>
      <c r="N36" s="333">
        <v>338</v>
      </c>
      <c r="O36" s="333">
        <v>338</v>
      </c>
      <c r="P36" s="333">
        <v>338</v>
      </c>
    </row>
    <row r="37" spans="1:16" outlineLevel="1" x14ac:dyDescent="0.25">
      <c r="A37" s="326" t="s">
        <v>310</v>
      </c>
      <c r="B37" s="333">
        <v>432.59449485431594</v>
      </c>
      <c r="C37" s="333">
        <v>406.5682476746411</v>
      </c>
      <c r="D37" s="333">
        <v>405.52043279999992</v>
      </c>
      <c r="E37" s="333">
        <v>397.39003919999999</v>
      </c>
      <c r="F37" s="333">
        <v>360.64980000000003</v>
      </c>
      <c r="G37" s="333">
        <v>358.94459999999998</v>
      </c>
      <c r="H37" s="333">
        <v>330.81299999999999</v>
      </c>
      <c r="I37" s="333">
        <v>334.53</v>
      </c>
      <c r="J37" s="333">
        <v>334.53</v>
      </c>
      <c r="K37" s="333">
        <v>334.53</v>
      </c>
      <c r="L37" s="333">
        <v>334.53</v>
      </c>
      <c r="M37" s="333">
        <v>334.53</v>
      </c>
      <c r="N37" s="333">
        <v>334.53</v>
      </c>
      <c r="O37" s="333">
        <v>334.53</v>
      </c>
      <c r="P37" s="333">
        <v>334.53</v>
      </c>
    </row>
    <row r="38" spans="1:16" outlineLevel="1" x14ac:dyDescent="0.25">
      <c r="A38" s="331" t="s">
        <v>311</v>
      </c>
      <c r="B38" s="333">
        <v>739.24726181159963</v>
      </c>
      <c r="C38" s="333">
        <v>641.37012000000004</v>
      </c>
      <c r="D38" s="333">
        <v>628.46564000000001</v>
      </c>
      <c r="E38" s="333">
        <v>621.76796000000002</v>
      </c>
      <c r="F38" s="333">
        <v>564.04</v>
      </c>
      <c r="G38" s="333">
        <v>566.39999999999986</v>
      </c>
      <c r="H38" s="333">
        <v>568.75999999999988</v>
      </c>
      <c r="I38" s="333">
        <v>571.12</v>
      </c>
      <c r="J38" s="333">
        <v>573.48</v>
      </c>
      <c r="K38" s="333">
        <v>575.84</v>
      </c>
      <c r="L38" s="333">
        <v>575.84</v>
      </c>
      <c r="M38" s="333">
        <v>575.84</v>
      </c>
      <c r="N38" s="333">
        <v>575.84</v>
      </c>
      <c r="O38" s="333">
        <v>575.84</v>
      </c>
      <c r="P38" s="333">
        <v>575.84</v>
      </c>
    </row>
    <row r="39" spans="1:16" outlineLevel="1" x14ac:dyDescent="0.25">
      <c r="A39" s="331" t="s">
        <v>312</v>
      </c>
      <c r="B39" s="333">
        <v>1015.3273318477858</v>
      </c>
      <c r="C39" s="333">
        <v>768.16933199999994</v>
      </c>
      <c r="D39" s="333">
        <v>749.53090799999984</v>
      </c>
      <c r="E39" s="333">
        <v>741.54301199999998</v>
      </c>
      <c r="F39" s="333">
        <v>675</v>
      </c>
      <c r="G39" s="333">
        <v>675</v>
      </c>
      <c r="H39" s="333">
        <v>675</v>
      </c>
      <c r="I39" s="333">
        <v>675</v>
      </c>
      <c r="J39" s="333">
        <v>675</v>
      </c>
      <c r="K39" s="333">
        <v>675</v>
      </c>
      <c r="L39" s="333">
        <v>675</v>
      </c>
      <c r="M39" s="333">
        <v>675</v>
      </c>
      <c r="N39" s="333">
        <v>675</v>
      </c>
      <c r="O39" s="333">
        <v>675</v>
      </c>
      <c r="P39" s="333">
        <v>675</v>
      </c>
    </row>
    <row r="40" spans="1:16" outlineLevel="1" x14ac:dyDescent="0.25">
      <c r="A40" s="331" t="s">
        <v>313</v>
      </c>
      <c r="B40" s="333">
        <v>677.59943641592224</v>
      </c>
      <c r="C40" s="333">
        <v>634.68845999999996</v>
      </c>
      <c r="D40" s="333">
        <v>619.28873999999996</v>
      </c>
      <c r="E40" s="333">
        <v>613.952136</v>
      </c>
      <c r="F40" s="333">
        <v>563.22</v>
      </c>
      <c r="G40" s="333">
        <v>565.11</v>
      </c>
      <c r="H40" s="333">
        <v>573.57999999999993</v>
      </c>
      <c r="I40" s="333">
        <v>575.95999999999992</v>
      </c>
      <c r="J40" s="333">
        <v>578.34</v>
      </c>
      <c r="K40" s="333">
        <v>580.71999999999991</v>
      </c>
      <c r="L40" s="333">
        <v>580.71999999999991</v>
      </c>
      <c r="M40" s="333">
        <v>580.71999999999991</v>
      </c>
      <c r="N40" s="333">
        <v>580.71999999999991</v>
      </c>
      <c r="O40" s="333">
        <v>580.71999999999991</v>
      </c>
      <c r="P40" s="333">
        <v>580.71999999999991</v>
      </c>
    </row>
    <row r="41" spans="1:16" outlineLevel="1" x14ac:dyDescent="0.25">
      <c r="A41" s="331" t="s">
        <v>314</v>
      </c>
      <c r="B41" s="333">
        <v>1094.8183333333334</v>
      </c>
      <c r="C41" s="333">
        <v>889.66640000000018</v>
      </c>
      <c r="D41" s="333">
        <v>866.38159999999993</v>
      </c>
      <c r="E41" s="333">
        <v>821.19999999999993</v>
      </c>
      <c r="F41" s="333">
        <v>740.00000000000011</v>
      </c>
      <c r="G41" s="333">
        <v>740.00000000000011</v>
      </c>
      <c r="H41" s="333">
        <v>740.00000000000011</v>
      </c>
      <c r="I41" s="333">
        <v>740.00000000000011</v>
      </c>
      <c r="J41" s="333">
        <v>740.00000000000011</v>
      </c>
      <c r="K41" s="333">
        <v>740.00000000000011</v>
      </c>
      <c r="L41" s="333">
        <v>740.00000000000011</v>
      </c>
      <c r="M41" s="333">
        <v>740.00000000000011</v>
      </c>
      <c r="N41" s="333">
        <v>740.00000000000011</v>
      </c>
      <c r="O41" s="333">
        <v>740.00000000000011</v>
      </c>
      <c r="P41" s="333">
        <v>740.00000000000011</v>
      </c>
    </row>
    <row r="42" spans="1:16" outlineLevel="1" x14ac:dyDescent="0.25">
      <c r="A42" s="331" t="s">
        <v>315</v>
      </c>
      <c r="B42" s="333">
        <v>1240.7172558893678</v>
      </c>
      <c r="C42" s="333">
        <v>959.66640000000007</v>
      </c>
      <c r="D42" s="333">
        <v>936.38159999999993</v>
      </c>
      <c r="E42" s="333">
        <v>891.19999999999993</v>
      </c>
      <c r="F42" s="333">
        <v>799.99999999999989</v>
      </c>
      <c r="G42" s="333">
        <v>799.99999999999989</v>
      </c>
      <c r="H42" s="333">
        <v>799.99999999999989</v>
      </c>
      <c r="I42" s="333">
        <v>799.99999999999989</v>
      </c>
      <c r="J42" s="333">
        <v>799.99999999999989</v>
      </c>
      <c r="K42" s="333">
        <v>799.99999999999989</v>
      </c>
      <c r="L42" s="333">
        <v>799.99999999999989</v>
      </c>
      <c r="M42" s="333">
        <v>799.99999999999989</v>
      </c>
      <c r="N42" s="333">
        <v>799.99999999999989</v>
      </c>
      <c r="O42" s="333">
        <v>799.99999999999989</v>
      </c>
      <c r="P42" s="333">
        <v>799.99999999999989</v>
      </c>
    </row>
    <row r="43" spans="1:16" outlineLevel="1" x14ac:dyDescent="0.25">
      <c r="A43" s="331" t="s">
        <v>316</v>
      </c>
      <c r="B43" s="333">
        <v>829.24616721438122</v>
      </c>
      <c r="C43" s="333">
        <v>794.34205199999997</v>
      </c>
      <c r="D43" s="333">
        <v>775.06858799999986</v>
      </c>
      <c r="E43" s="333">
        <v>766.8085319999999</v>
      </c>
      <c r="F43" s="333">
        <v>688.33799999999997</v>
      </c>
      <c r="G43" s="333">
        <v>688.33799999999997</v>
      </c>
      <c r="H43" s="333">
        <v>688.33799999999997</v>
      </c>
      <c r="I43" s="333">
        <v>688.33799999999997</v>
      </c>
      <c r="J43" s="333">
        <v>688.33799999999997</v>
      </c>
      <c r="K43" s="333">
        <v>688.33799999999997</v>
      </c>
      <c r="L43" s="333">
        <v>688.33799999999997</v>
      </c>
      <c r="M43" s="333">
        <v>688.33799999999997</v>
      </c>
      <c r="N43" s="333">
        <v>688.33799999999997</v>
      </c>
      <c r="O43" s="333">
        <v>688.33799999999997</v>
      </c>
      <c r="P43" s="333">
        <v>688.33799999999997</v>
      </c>
    </row>
    <row r="44" spans="1:16" outlineLevel="1" x14ac:dyDescent="0.25">
      <c r="A44" s="331" t="s">
        <v>317</v>
      </c>
      <c r="B44" s="333">
        <v>776.01273351912607</v>
      </c>
      <c r="C44" s="333">
        <v>750.72085200000004</v>
      </c>
      <c r="D44" s="333">
        <v>732.50578800000005</v>
      </c>
      <c r="E44" s="333">
        <v>724.69933200000003</v>
      </c>
      <c r="F44" s="333">
        <v>676.54820289117163</v>
      </c>
      <c r="G44" s="333">
        <v>676.54820289117163</v>
      </c>
      <c r="H44" s="333">
        <v>676.54820289117163</v>
      </c>
      <c r="I44" s="333">
        <v>676.54820289117163</v>
      </c>
      <c r="J44" s="333">
        <v>676.54820289117163</v>
      </c>
      <c r="K44" s="333">
        <v>676.54820289117163</v>
      </c>
      <c r="L44" s="333">
        <v>676.54820289117163</v>
      </c>
      <c r="M44" s="333">
        <v>676.54820289117163</v>
      </c>
      <c r="N44" s="333">
        <v>676.54820289117163</v>
      </c>
      <c r="O44" s="333">
        <v>676.54820289117163</v>
      </c>
      <c r="P44" s="333">
        <v>676.54820289117163</v>
      </c>
    </row>
    <row r="45" spans="1:16" outlineLevel="1" x14ac:dyDescent="0.25">
      <c r="A45" s="331" t="s">
        <v>816</v>
      </c>
      <c r="B45" s="333">
        <v>470.97208207740425</v>
      </c>
      <c r="C45" s="333">
        <v>426.8802</v>
      </c>
      <c r="D45" s="333">
        <v>413.63379999999995</v>
      </c>
      <c r="E45" s="333">
        <v>410.29911999999996</v>
      </c>
      <c r="F45" s="333">
        <v>390.6</v>
      </c>
      <c r="G45" s="333">
        <v>388.8</v>
      </c>
      <c r="H45" s="333">
        <v>381.6</v>
      </c>
      <c r="I45" s="333">
        <v>381.6</v>
      </c>
      <c r="J45" s="333">
        <v>381.6</v>
      </c>
      <c r="K45" s="333">
        <v>381.6</v>
      </c>
      <c r="L45" s="333">
        <v>381.6</v>
      </c>
      <c r="M45" s="333">
        <v>381.6</v>
      </c>
      <c r="N45" s="333">
        <v>381.6</v>
      </c>
      <c r="O45" s="333">
        <v>381.6</v>
      </c>
      <c r="P45" s="333">
        <v>381.6</v>
      </c>
    </row>
    <row r="46" spans="1:16" outlineLevel="1" x14ac:dyDescent="0.25">
      <c r="A46" s="331" t="s">
        <v>817</v>
      </c>
      <c r="B46" s="333">
        <v>457.71646479405496</v>
      </c>
      <c r="C46" s="333">
        <v>414.86555885167468</v>
      </c>
      <c r="D46" s="333">
        <v>401.99198181818178</v>
      </c>
      <c r="E46" s="333">
        <v>398.88543578947372</v>
      </c>
      <c r="F46" s="333">
        <v>380.21722488038279</v>
      </c>
      <c r="G46" s="333">
        <v>378.46507177033493</v>
      </c>
      <c r="H46" s="333">
        <v>371.45645933014356</v>
      </c>
      <c r="I46" s="333">
        <v>371.45645933014356</v>
      </c>
      <c r="J46" s="333">
        <v>371.45645933014356</v>
      </c>
      <c r="K46" s="333">
        <v>371.45645933014356</v>
      </c>
      <c r="L46" s="333">
        <v>371.45645933014356</v>
      </c>
      <c r="M46" s="333">
        <v>371.45645933014356</v>
      </c>
      <c r="N46" s="333">
        <v>371.45645933014356</v>
      </c>
      <c r="O46" s="333">
        <v>371.45645933014356</v>
      </c>
      <c r="P46" s="333">
        <v>371.45645933014356</v>
      </c>
    </row>
    <row r="47" spans="1:16" outlineLevel="1" x14ac:dyDescent="0.25">
      <c r="A47" s="331" t="s">
        <v>818</v>
      </c>
      <c r="B47" s="333">
        <v>430.3404560307884</v>
      </c>
      <c r="C47" s="333">
        <v>386.23983529090901</v>
      </c>
      <c r="D47" s="333">
        <v>374.25453507272721</v>
      </c>
      <c r="E47" s="333">
        <v>371.36234071999996</v>
      </c>
      <c r="F47" s="333">
        <v>341.86061636363638</v>
      </c>
      <c r="G47" s="333">
        <v>340.28522181818181</v>
      </c>
      <c r="H47" s="333">
        <v>378</v>
      </c>
      <c r="I47" s="333">
        <v>378</v>
      </c>
      <c r="J47" s="333">
        <v>378</v>
      </c>
      <c r="K47" s="333">
        <v>378</v>
      </c>
      <c r="L47" s="333">
        <v>378</v>
      </c>
      <c r="M47" s="333">
        <v>378</v>
      </c>
      <c r="N47" s="333">
        <v>378</v>
      </c>
      <c r="O47" s="333">
        <v>378</v>
      </c>
      <c r="P47" s="333">
        <v>378</v>
      </c>
    </row>
    <row r="48" spans="1:16" outlineLevel="1" x14ac:dyDescent="0.25">
      <c r="A48" s="324" t="s">
        <v>819</v>
      </c>
      <c r="B48" s="333"/>
      <c r="C48" s="333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</row>
    <row r="49" spans="1:16" outlineLevel="1" x14ac:dyDescent="0.25">
      <c r="A49" s="326" t="s">
        <v>318</v>
      </c>
      <c r="B49" s="333">
        <v>474.99479999999994</v>
      </c>
      <c r="C49" s="333">
        <v>420.87287942583725</v>
      </c>
      <c r="D49" s="333">
        <v>413.79635999999994</v>
      </c>
      <c r="E49" s="333">
        <v>405.50004000000001</v>
      </c>
      <c r="F49" s="333">
        <v>368.01</v>
      </c>
      <c r="G49" s="333">
        <v>366.27</v>
      </c>
      <c r="H49" s="333">
        <v>362.62980861244017</v>
      </c>
      <c r="I49" s="333">
        <v>366.75980861244022</v>
      </c>
      <c r="J49" s="333">
        <v>366.75980861244022</v>
      </c>
      <c r="K49" s="333">
        <v>366.75980861244022</v>
      </c>
      <c r="L49" s="333">
        <v>366.8</v>
      </c>
      <c r="M49" s="333">
        <v>366.8</v>
      </c>
      <c r="N49" s="333">
        <v>366.8</v>
      </c>
      <c r="O49" s="333">
        <v>366.8</v>
      </c>
      <c r="P49" s="333">
        <v>366.75980861244022</v>
      </c>
    </row>
    <row r="50" spans="1:16" outlineLevel="1" x14ac:dyDescent="0.25">
      <c r="A50" s="326" t="s">
        <v>319</v>
      </c>
      <c r="B50" s="333">
        <v>586.75815936980314</v>
      </c>
      <c r="C50" s="333">
        <v>546.21199999999999</v>
      </c>
      <c r="D50" s="333">
        <v>535.62799999999993</v>
      </c>
      <c r="E50" s="333">
        <v>531.09199999999998</v>
      </c>
      <c r="F50" s="333">
        <v>482.99999999999994</v>
      </c>
      <c r="G50" s="333">
        <v>485</v>
      </c>
      <c r="H50" s="333">
        <v>487</v>
      </c>
      <c r="I50" s="333">
        <v>488.99999999999994</v>
      </c>
      <c r="J50" s="333">
        <v>490.99999999999994</v>
      </c>
      <c r="K50" s="333">
        <v>493</v>
      </c>
      <c r="L50" s="333">
        <v>493</v>
      </c>
      <c r="M50" s="333">
        <v>493</v>
      </c>
      <c r="N50" s="333">
        <v>493</v>
      </c>
      <c r="O50" s="333">
        <v>493</v>
      </c>
      <c r="P50" s="333">
        <v>493</v>
      </c>
    </row>
    <row r="51" spans="1:16" outlineLevel="1" x14ac:dyDescent="0.25">
      <c r="A51" s="326" t="s">
        <v>320</v>
      </c>
      <c r="B51" s="333">
        <v>528.33003335725664</v>
      </c>
      <c r="C51" s="333">
        <v>476.21199999999993</v>
      </c>
      <c r="D51" s="333">
        <v>460.62799999999999</v>
      </c>
      <c r="E51" s="333">
        <v>451.09199999999998</v>
      </c>
      <c r="F51" s="333">
        <v>408</v>
      </c>
      <c r="G51" s="333">
        <v>405.99999999999994</v>
      </c>
      <c r="H51" s="333">
        <v>397.99999999999994</v>
      </c>
      <c r="I51" s="333">
        <v>397.99999999999994</v>
      </c>
      <c r="J51" s="333">
        <v>397.99999999999994</v>
      </c>
      <c r="K51" s="333">
        <v>397.99999999999994</v>
      </c>
      <c r="L51" s="333">
        <v>397.99999999999994</v>
      </c>
      <c r="M51" s="333">
        <v>397.99999999999994</v>
      </c>
      <c r="N51" s="333">
        <v>397.99999999999994</v>
      </c>
      <c r="O51" s="333">
        <v>397.99999999999994</v>
      </c>
      <c r="P51" s="333">
        <v>397.99999999999994</v>
      </c>
    </row>
    <row r="52" spans="1:16" outlineLevel="1" x14ac:dyDescent="0.25">
      <c r="A52" s="326" t="s">
        <v>321</v>
      </c>
      <c r="B52" s="333">
        <v>528.03515977879465</v>
      </c>
      <c r="C52" s="333">
        <v>523.21199999999999</v>
      </c>
      <c r="D52" s="333">
        <v>520.62799999999993</v>
      </c>
      <c r="E52" s="333">
        <v>521.09199999999998</v>
      </c>
      <c r="F52" s="333">
        <v>483.00000000000006</v>
      </c>
      <c r="G52" s="333">
        <v>485</v>
      </c>
      <c r="H52" s="333">
        <v>487</v>
      </c>
      <c r="I52" s="333">
        <v>489</v>
      </c>
      <c r="J52" s="333">
        <v>490.99999999999994</v>
      </c>
      <c r="K52" s="333">
        <v>493</v>
      </c>
      <c r="L52" s="333">
        <v>493.99999999999994</v>
      </c>
      <c r="M52" s="333">
        <v>495</v>
      </c>
      <c r="N52" s="333">
        <v>495.99999999999994</v>
      </c>
      <c r="O52" s="333">
        <v>497</v>
      </c>
      <c r="P52" s="333">
        <v>498</v>
      </c>
    </row>
    <row r="53" spans="1:16" outlineLevel="1" x14ac:dyDescent="0.25">
      <c r="A53" s="326" t="s">
        <v>322</v>
      </c>
      <c r="B53" s="333">
        <v>505.95764911725939</v>
      </c>
      <c r="C53" s="333">
        <v>494.21199999999999</v>
      </c>
      <c r="D53" s="333">
        <v>488.62799999999993</v>
      </c>
      <c r="E53" s="333">
        <v>485.09199999999998</v>
      </c>
      <c r="F53" s="333">
        <v>447</v>
      </c>
      <c r="G53" s="333">
        <v>448</v>
      </c>
      <c r="H53" s="333">
        <v>449</v>
      </c>
      <c r="I53" s="333">
        <v>450</v>
      </c>
      <c r="J53" s="333">
        <v>450.99999999999994</v>
      </c>
      <c r="K53" s="333">
        <v>452</v>
      </c>
      <c r="L53" s="333">
        <v>452.19999999999993</v>
      </c>
      <c r="M53" s="333">
        <v>452.4</v>
      </c>
      <c r="N53" s="333">
        <v>452.6</v>
      </c>
      <c r="O53" s="333">
        <v>452.79999999999995</v>
      </c>
      <c r="P53" s="333">
        <v>453</v>
      </c>
    </row>
    <row r="54" spans="1:16" outlineLevel="1" x14ac:dyDescent="0.25">
      <c r="A54" s="326" t="s">
        <v>323</v>
      </c>
      <c r="B54" s="333">
        <v>515.84661442826416</v>
      </c>
      <c r="C54" s="333">
        <v>506.21199999999999</v>
      </c>
      <c r="D54" s="333">
        <v>500.62799999999993</v>
      </c>
      <c r="E54" s="333">
        <v>496.09199999999998</v>
      </c>
      <c r="F54" s="333">
        <v>458</v>
      </c>
      <c r="G54" s="333">
        <v>459.00000000000006</v>
      </c>
      <c r="H54" s="333">
        <v>460</v>
      </c>
      <c r="I54" s="333">
        <v>461</v>
      </c>
      <c r="J54" s="333">
        <v>462</v>
      </c>
      <c r="K54" s="333">
        <v>463</v>
      </c>
      <c r="L54" s="333">
        <v>463</v>
      </c>
      <c r="M54" s="333">
        <v>463</v>
      </c>
      <c r="N54" s="333">
        <v>463</v>
      </c>
      <c r="O54" s="333">
        <v>463</v>
      </c>
      <c r="P54" s="333">
        <v>463</v>
      </c>
    </row>
    <row r="55" spans="1:16" outlineLevel="1" x14ac:dyDescent="0.25">
      <c r="A55" s="326" t="s">
        <v>324</v>
      </c>
      <c r="B55" s="333">
        <v>391.76156679807224</v>
      </c>
      <c r="C55" s="333">
        <v>338.21199999999999</v>
      </c>
      <c r="D55" s="333">
        <v>330.62799999999993</v>
      </c>
      <c r="E55" s="333">
        <v>323.09200000000004</v>
      </c>
      <c r="F55" s="333">
        <v>280</v>
      </c>
      <c r="G55" s="333">
        <v>278</v>
      </c>
      <c r="H55" s="333">
        <v>276</v>
      </c>
      <c r="I55" s="333">
        <v>274</v>
      </c>
      <c r="J55" s="333">
        <v>272</v>
      </c>
      <c r="K55" s="333">
        <v>270</v>
      </c>
      <c r="L55" s="333">
        <v>270</v>
      </c>
      <c r="M55" s="333">
        <v>270</v>
      </c>
      <c r="N55" s="333">
        <v>270</v>
      </c>
      <c r="O55" s="333">
        <v>270</v>
      </c>
      <c r="P55" s="333">
        <v>270</v>
      </c>
    </row>
    <row r="56" spans="1:16" outlineLevel="1" x14ac:dyDescent="0.25">
      <c r="A56" s="326" t="s">
        <v>325</v>
      </c>
      <c r="B56" s="333">
        <v>334.97523739997217</v>
      </c>
      <c r="C56" s="333">
        <v>293.21199999999999</v>
      </c>
      <c r="D56" s="333">
        <v>285.62799999999993</v>
      </c>
      <c r="E56" s="333">
        <v>283.09199999999998</v>
      </c>
      <c r="F56" s="333">
        <v>245</v>
      </c>
      <c r="G56" s="333">
        <v>243.99999999999997</v>
      </c>
      <c r="H56" s="333">
        <v>243.00000000000003</v>
      </c>
      <c r="I56" s="333">
        <v>241.99999999999997</v>
      </c>
      <c r="J56" s="333">
        <v>241</v>
      </c>
      <c r="K56" s="333">
        <v>240</v>
      </c>
      <c r="L56" s="333">
        <v>240</v>
      </c>
      <c r="M56" s="333">
        <v>240</v>
      </c>
      <c r="N56" s="333">
        <v>240</v>
      </c>
      <c r="O56" s="333">
        <v>240</v>
      </c>
      <c r="P56" s="333">
        <v>240</v>
      </c>
    </row>
    <row r="57" spans="1:16" outlineLevel="1" x14ac:dyDescent="0.25">
      <c r="A57" s="331"/>
      <c r="B57" s="333"/>
      <c r="C57" s="333"/>
      <c r="D57" s="333"/>
      <c r="E57" s="333"/>
      <c r="F57" s="333"/>
      <c r="G57" s="333"/>
      <c r="H57" s="333"/>
      <c r="I57" s="333"/>
      <c r="J57" s="333"/>
      <c r="K57" s="333"/>
      <c r="L57" s="333"/>
      <c r="M57" s="333"/>
      <c r="N57" s="333"/>
      <c r="O57" s="333"/>
      <c r="P57" s="333"/>
    </row>
    <row r="58" spans="1:16" outlineLevel="1" x14ac:dyDescent="0.25">
      <c r="A58" s="334" t="s">
        <v>820</v>
      </c>
      <c r="B58" s="335"/>
      <c r="C58" s="335"/>
      <c r="D58" s="336"/>
      <c r="E58" s="336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</row>
    <row r="59" spans="1:16" outlineLevel="1" x14ac:dyDescent="0.25">
      <c r="A59" s="331" t="s">
        <v>326</v>
      </c>
      <c r="B59" s="333">
        <v>354.29614722765405</v>
      </c>
      <c r="C59" s="333">
        <v>311.21199999999999</v>
      </c>
      <c r="D59" s="333">
        <v>303.62799999999993</v>
      </c>
      <c r="E59" s="333">
        <v>301.09199999999998</v>
      </c>
      <c r="F59" s="333">
        <v>263</v>
      </c>
      <c r="G59" s="333">
        <v>262</v>
      </c>
      <c r="H59" s="333">
        <v>264.79999999999995</v>
      </c>
      <c r="I59" s="333">
        <v>264.19999999999993</v>
      </c>
      <c r="J59" s="333">
        <v>263.59999999999997</v>
      </c>
      <c r="K59" s="333">
        <v>263</v>
      </c>
      <c r="L59" s="333">
        <v>263</v>
      </c>
      <c r="M59" s="333">
        <v>263</v>
      </c>
      <c r="N59" s="333">
        <v>263</v>
      </c>
      <c r="O59" s="333">
        <v>263</v>
      </c>
      <c r="P59" s="333">
        <v>263</v>
      </c>
    </row>
    <row r="60" spans="1:16" outlineLevel="1" x14ac:dyDescent="0.25">
      <c r="A60" s="331" t="s">
        <v>327</v>
      </c>
      <c r="B60" s="333">
        <v>513.40663778829469</v>
      </c>
      <c r="C60" s="333">
        <v>501.21199999999999</v>
      </c>
      <c r="D60" s="333">
        <v>495.62799999999993</v>
      </c>
      <c r="E60" s="333">
        <v>492.09199999999998</v>
      </c>
      <c r="F60" s="333">
        <v>454</v>
      </c>
      <c r="G60" s="333">
        <v>455</v>
      </c>
      <c r="H60" s="333">
        <v>460.99999999999994</v>
      </c>
      <c r="I60" s="333">
        <v>462</v>
      </c>
      <c r="J60" s="333">
        <v>463</v>
      </c>
      <c r="K60" s="333">
        <v>463.99999999999994</v>
      </c>
      <c r="L60" s="333">
        <v>464.2</v>
      </c>
      <c r="M60" s="333">
        <v>464.4</v>
      </c>
      <c r="N60" s="333">
        <v>464.59999999999991</v>
      </c>
      <c r="O60" s="333">
        <v>464.79999999999995</v>
      </c>
      <c r="P60" s="333">
        <v>465</v>
      </c>
    </row>
    <row r="61" spans="1:16" outlineLevel="1" x14ac:dyDescent="0.25">
      <c r="A61" s="331" t="s">
        <v>821</v>
      </c>
      <c r="B61" s="333">
        <v>461.17784080819627</v>
      </c>
      <c r="C61" s="333">
        <v>411.21199999999999</v>
      </c>
      <c r="D61" s="333">
        <v>405.62799999999993</v>
      </c>
      <c r="E61" s="333">
        <v>406.09199999999998</v>
      </c>
      <c r="F61" s="333">
        <v>368</v>
      </c>
      <c r="G61" s="333">
        <v>368</v>
      </c>
      <c r="H61" s="333">
        <v>377.23999999999995</v>
      </c>
      <c r="I61" s="333">
        <v>377.76000000000005</v>
      </c>
      <c r="J61" s="333">
        <v>378.28</v>
      </c>
      <c r="K61" s="333">
        <v>378.79999999999995</v>
      </c>
      <c r="L61" s="333">
        <v>378.93999999999994</v>
      </c>
      <c r="M61" s="333">
        <v>379.07999999999993</v>
      </c>
      <c r="N61" s="333">
        <v>379.22</v>
      </c>
      <c r="O61" s="333">
        <v>379.36</v>
      </c>
      <c r="P61" s="333">
        <v>379.5</v>
      </c>
    </row>
    <row r="62" spans="1:16" outlineLevel="1" x14ac:dyDescent="0.25">
      <c r="A62" s="337" t="s">
        <v>822</v>
      </c>
      <c r="B62" s="338"/>
      <c r="C62" s="338"/>
      <c r="D62" s="338"/>
      <c r="E62" s="338"/>
      <c r="F62" s="338"/>
      <c r="G62" s="338"/>
      <c r="H62" s="338"/>
      <c r="I62" s="338"/>
      <c r="J62" s="338"/>
      <c r="K62" s="338"/>
      <c r="L62" s="338"/>
      <c r="M62" s="338"/>
      <c r="N62" s="338"/>
      <c r="O62" s="338"/>
      <c r="P62" s="338"/>
    </row>
    <row r="63" spans="1:16" outlineLevel="1" x14ac:dyDescent="0.25">
      <c r="A63" s="331" t="s">
        <v>823</v>
      </c>
      <c r="B63" s="333">
        <v>386</v>
      </c>
      <c r="C63" s="333">
        <v>405</v>
      </c>
      <c r="D63" s="333">
        <v>390</v>
      </c>
      <c r="E63" s="333">
        <v>370</v>
      </c>
      <c r="F63" s="333">
        <v>345</v>
      </c>
      <c r="G63" s="333">
        <v>345</v>
      </c>
      <c r="H63" s="333">
        <v>345</v>
      </c>
      <c r="I63" s="333">
        <v>345</v>
      </c>
      <c r="J63" s="333">
        <v>345</v>
      </c>
      <c r="K63" s="333">
        <v>345</v>
      </c>
      <c r="L63" s="333">
        <v>345</v>
      </c>
      <c r="M63" s="333">
        <v>345</v>
      </c>
      <c r="N63" s="333">
        <v>345</v>
      </c>
      <c r="O63" s="333">
        <v>345</v>
      </c>
      <c r="P63" s="333">
        <v>345</v>
      </c>
    </row>
    <row r="64" spans="1:16" outlineLevel="1" x14ac:dyDescent="0.25">
      <c r="A64" s="331" t="s">
        <v>824</v>
      </c>
      <c r="B64" s="333">
        <v>303</v>
      </c>
      <c r="C64" s="333">
        <v>365</v>
      </c>
      <c r="D64" s="333">
        <v>350</v>
      </c>
      <c r="E64" s="333">
        <v>330</v>
      </c>
      <c r="F64" s="333">
        <v>305</v>
      </c>
      <c r="G64" s="333">
        <v>305</v>
      </c>
      <c r="H64" s="333">
        <v>305</v>
      </c>
      <c r="I64" s="333">
        <v>305</v>
      </c>
      <c r="J64" s="333">
        <v>305</v>
      </c>
      <c r="K64" s="333">
        <v>305</v>
      </c>
      <c r="L64" s="333">
        <v>305</v>
      </c>
      <c r="M64" s="333">
        <v>305</v>
      </c>
      <c r="N64" s="333">
        <v>305</v>
      </c>
      <c r="O64" s="333">
        <v>305</v>
      </c>
      <c r="P64" s="333">
        <v>305</v>
      </c>
    </row>
    <row r="65" spans="1:16" outlineLevel="1" x14ac:dyDescent="0.25">
      <c r="A65" s="331" t="s">
        <v>825</v>
      </c>
      <c r="B65" s="333">
        <v>1960</v>
      </c>
      <c r="C65" s="333">
        <v>1410</v>
      </c>
      <c r="D65" s="333">
        <v>1395</v>
      </c>
      <c r="E65" s="333">
        <v>1380</v>
      </c>
      <c r="F65" s="333">
        <v>1350</v>
      </c>
      <c r="G65" s="333">
        <v>1350</v>
      </c>
      <c r="H65" s="333">
        <v>1350</v>
      </c>
      <c r="I65" s="333">
        <v>1350</v>
      </c>
      <c r="J65" s="333">
        <v>1350</v>
      </c>
      <c r="K65" s="333">
        <v>1350</v>
      </c>
      <c r="L65" s="333">
        <v>1350</v>
      </c>
      <c r="M65" s="333">
        <v>1350</v>
      </c>
      <c r="N65" s="333">
        <v>1350</v>
      </c>
      <c r="O65" s="333">
        <v>1350</v>
      </c>
      <c r="P65" s="333">
        <v>1350</v>
      </c>
    </row>
    <row r="66" spans="1:16" outlineLevel="1" x14ac:dyDescent="0.25">
      <c r="A66" s="331" t="s">
        <v>826</v>
      </c>
      <c r="B66" s="333">
        <v>1190</v>
      </c>
      <c r="C66" s="333">
        <v>1200</v>
      </c>
      <c r="D66" s="333">
        <v>1185</v>
      </c>
      <c r="E66" s="333">
        <v>1170</v>
      </c>
      <c r="F66" s="333">
        <v>1140</v>
      </c>
      <c r="G66" s="333">
        <v>1140</v>
      </c>
      <c r="H66" s="333">
        <v>1140</v>
      </c>
      <c r="I66" s="333">
        <v>1140</v>
      </c>
      <c r="J66" s="333">
        <v>1140</v>
      </c>
      <c r="K66" s="333">
        <v>1140</v>
      </c>
      <c r="L66" s="333">
        <v>1140</v>
      </c>
      <c r="M66" s="333">
        <v>1140</v>
      </c>
      <c r="N66" s="333">
        <v>1140</v>
      </c>
      <c r="O66" s="333">
        <v>1140</v>
      </c>
      <c r="P66" s="333">
        <v>1140</v>
      </c>
    </row>
    <row r="67" spans="1:16" outlineLevel="1" x14ac:dyDescent="0.25">
      <c r="A67" s="331" t="s">
        <v>827</v>
      </c>
      <c r="B67" s="333">
        <v>1776</v>
      </c>
      <c r="C67" s="333">
        <v>1250</v>
      </c>
      <c r="D67" s="333">
        <v>1235</v>
      </c>
      <c r="E67" s="333">
        <v>1225</v>
      </c>
      <c r="F67" s="333">
        <v>1178</v>
      </c>
      <c r="G67" s="333">
        <v>1178</v>
      </c>
      <c r="H67" s="333">
        <v>1178</v>
      </c>
      <c r="I67" s="333">
        <v>1178</v>
      </c>
      <c r="J67" s="333">
        <v>1178</v>
      </c>
      <c r="K67" s="333">
        <v>1178</v>
      </c>
      <c r="L67" s="333">
        <v>1178</v>
      </c>
      <c r="M67" s="333">
        <v>1178</v>
      </c>
      <c r="N67" s="333">
        <v>1178</v>
      </c>
      <c r="O67" s="333">
        <v>1178</v>
      </c>
      <c r="P67" s="333">
        <v>1178</v>
      </c>
    </row>
    <row r="68" spans="1:16" outlineLevel="1" x14ac:dyDescent="0.25">
      <c r="A68" s="331" t="s">
        <v>828</v>
      </c>
      <c r="B68" s="333">
        <v>1050</v>
      </c>
      <c r="C68" s="333">
        <v>1110</v>
      </c>
      <c r="D68" s="333">
        <v>1095</v>
      </c>
      <c r="E68" s="333">
        <v>1085</v>
      </c>
      <c r="F68" s="333">
        <v>1038</v>
      </c>
      <c r="G68" s="333">
        <v>1038</v>
      </c>
      <c r="H68" s="333">
        <v>1038</v>
      </c>
      <c r="I68" s="333">
        <v>1038</v>
      </c>
      <c r="J68" s="333">
        <v>1038</v>
      </c>
      <c r="K68" s="333">
        <v>1038</v>
      </c>
      <c r="L68" s="333">
        <v>1038</v>
      </c>
      <c r="M68" s="333">
        <v>1038</v>
      </c>
      <c r="N68" s="333">
        <v>1038</v>
      </c>
      <c r="O68" s="333">
        <v>1038</v>
      </c>
      <c r="P68" s="333">
        <v>1038</v>
      </c>
    </row>
    <row r="69" spans="1:16" outlineLevel="1" x14ac:dyDescent="0.25">
      <c r="A69" s="331" t="s">
        <v>829</v>
      </c>
      <c r="B69" s="333">
        <v>568.08480244400505</v>
      </c>
      <c r="C69" s="333">
        <v>516.21199999999999</v>
      </c>
      <c r="D69" s="333">
        <v>500.62799999999993</v>
      </c>
      <c r="E69" s="333">
        <v>491.09199999999998</v>
      </c>
      <c r="F69" s="333">
        <v>448</v>
      </c>
      <c r="G69" s="333">
        <v>446</v>
      </c>
      <c r="H69" s="333">
        <v>440</v>
      </c>
      <c r="I69" s="333">
        <v>440</v>
      </c>
      <c r="J69" s="333">
        <v>440</v>
      </c>
      <c r="K69" s="333">
        <v>440</v>
      </c>
      <c r="L69" s="333">
        <v>440</v>
      </c>
      <c r="M69" s="333">
        <v>440</v>
      </c>
      <c r="N69" s="333">
        <v>440</v>
      </c>
      <c r="O69" s="333">
        <v>440</v>
      </c>
      <c r="P69" s="333">
        <v>440</v>
      </c>
    </row>
    <row r="70" spans="1:16" outlineLevel="1" x14ac:dyDescent="0.25">
      <c r="A70" s="331" t="s">
        <v>830</v>
      </c>
      <c r="B70" s="333">
        <v>515</v>
      </c>
      <c r="C70" s="333">
        <v>417.91571579999993</v>
      </c>
      <c r="D70" s="333">
        <v>404.94749019999995</v>
      </c>
      <c r="E70" s="333">
        <v>401.68283847999993</v>
      </c>
      <c r="F70" s="333">
        <v>369.65081999999995</v>
      </c>
      <c r="G70" s="333">
        <v>367.94735999999995</v>
      </c>
      <c r="H70" s="333">
        <v>360.85939999999999</v>
      </c>
      <c r="I70" s="333">
        <v>364.91399999999999</v>
      </c>
      <c r="J70" s="333">
        <v>364.91399999999999</v>
      </c>
      <c r="K70" s="333">
        <v>364.91399999999999</v>
      </c>
      <c r="L70" s="333">
        <v>364.91399999999999</v>
      </c>
      <c r="M70" s="333">
        <v>364.91399999999999</v>
      </c>
      <c r="N70" s="333">
        <v>364.91399999999999</v>
      </c>
      <c r="O70" s="333">
        <v>364.91399999999999</v>
      </c>
      <c r="P70" s="333">
        <v>364.91399999999999</v>
      </c>
    </row>
    <row r="71" spans="1:16" outlineLevel="1" x14ac:dyDescent="0.25">
      <c r="A71" s="331" t="s">
        <v>831</v>
      </c>
      <c r="B71" s="333">
        <v>511</v>
      </c>
      <c r="C71" s="333">
        <v>400.4697239595215</v>
      </c>
      <c r="D71" s="333">
        <v>388.0428600490909</v>
      </c>
      <c r="E71" s="333">
        <v>385.04411116757899</v>
      </c>
      <c r="F71" s="333">
        <v>354.45548117703356</v>
      </c>
      <c r="G71" s="333">
        <v>352.82204577990433</v>
      </c>
      <c r="H71" s="333">
        <v>347.53919999999999</v>
      </c>
      <c r="I71" s="333">
        <v>351.55199999999996</v>
      </c>
      <c r="J71" s="333">
        <v>351.55199999999996</v>
      </c>
      <c r="K71" s="333">
        <v>351.55199999999996</v>
      </c>
      <c r="L71" s="333">
        <v>351.55199999999996</v>
      </c>
      <c r="M71" s="333">
        <v>351.55199999999996</v>
      </c>
      <c r="N71" s="333">
        <v>351.55199999999996</v>
      </c>
      <c r="O71" s="333">
        <v>351.55199999999996</v>
      </c>
      <c r="P71" s="333">
        <v>351.55199999999996</v>
      </c>
    </row>
    <row r="72" spans="1:16" outlineLevel="1" x14ac:dyDescent="0.25">
      <c r="A72" s="331" t="s">
        <v>832</v>
      </c>
      <c r="B72" s="333">
        <v>562</v>
      </c>
      <c r="C72" s="333">
        <v>454.26655999999997</v>
      </c>
      <c r="D72" s="333">
        <v>440.55263999999994</v>
      </c>
      <c r="E72" s="333">
        <v>437.07187999999996</v>
      </c>
      <c r="F72" s="333">
        <v>403.2</v>
      </c>
      <c r="G72" s="333">
        <v>405.86</v>
      </c>
      <c r="H72" s="333">
        <v>404.80000000000007</v>
      </c>
      <c r="I72" s="333">
        <v>409.20000000000005</v>
      </c>
      <c r="J72" s="333">
        <v>413.59999999999997</v>
      </c>
      <c r="K72" s="333">
        <v>413.59999999999997</v>
      </c>
      <c r="L72" s="333">
        <v>413.59999999999997</v>
      </c>
      <c r="M72" s="333">
        <v>413.59999999999997</v>
      </c>
      <c r="N72" s="333">
        <v>413.59999999999997</v>
      </c>
      <c r="O72" s="333">
        <v>413.59999999999997</v>
      </c>
      <c r="P72" s="333">
        <v>413.59999999999997</v>
      </c>
    </row>
    <row r="73" spans="1:16" outlineLevel="1" x14ac:dyDescent="0.25">
      <c r="A73" s="331" t="s">
        <v>833</v>
      </c>
      <c r="B73" s="333">
        <v>581</v>
      </c>
      <c r="C73" s="333">
        <v>443.94232</v>
      </c>
      <c r="D73" s="333">
        <v>430.54007999999993</v>
      </c>
      <c r="E73" s="333">
        <v>427.25004000000001</v>
      </c>
      <c r="F73" s="333">
        <v>394.24</v>
      </c>
      <c r="G73" s="333">
        <v>396.94</v>
      </c>
      <c r="H73" s="333">
        <v>396</v>
      </c>
      <c r="I73" s="333">
        <v>400.40000000000003</v>
      </c>
      <c r="J73" s="333">
        <v>404.80000000000007</v>
      </c>
      <c r="K73" s="333">
        <v>404.80000000000007</v>
      </c>
      <c r="L73" s="333">
        <v>404.80000000000007</v>
      </c>
      <c r="M73" s="333">
        <v>404.80000000000007</v>
      </c>
      <c r="N73" s="333">
        <v>404.80000000000007</v>
      </c>
      <c r="O73" s="333">
        <v>404.80000000000007</v>
      </c>
      <c r="P73" s="333">
        <v>404.80000000000007</v>
      </c>
    </row>
    <row r="74" spans="1:16" outlineLevel="1" x14ac:dyDescent="0.25">
      <c r="A74" s="331" t="s">
        <v>313</v>
      </c>
      <c r="B74" s="333">
        <v>682.20075666666662</v>
      </c>
      <c r="C74" s="333">
        <v>634.68845999999996</v>
      </c>
      <c r="D74" s="333">
        <v>619.28873999999996</v>
      </c>
      <c r="E74" s="333">
        <v>613.952136</v>
      </c>
      <c r="F74" s="333">
        <v>563.22</v>
      </c>
      <c r="G74" s="333">
        <v>565.11</v>
      </c>
      <c r="H74" s="333">
        <v>573.57999999999993</v>
      </c>
      <c r="I74" s="333">
        <v>575.95999999999992</v>
      </c>
      <c r="J74" s="333">
        <v>578.34</v>
      </c>
      <c r="K74" s="333">
        <v>580.72</v>
      </c>
      <c r="L74" s="333">
        <v>580.72</v>
      </c>
      <c r="M74" s="333">
        <v>580.72</v>
      </c>
      <c r="N74" s="333">
        <v>580.72</v>
      </c>
      <c r="O74" s="333">
        <v>580.72</v>
      </c>
      <c r="P74" s="333">
        <v>580.72</v>
      </c>
    </row>
    <row r="75" spans="1:16" outlineLevel="1" x14ac:dyDescent="0.25">
      <c r="A75" s="331"/>
      <c r="B75" s="333"/>
      <c r="C75" s="333"/>
      <c r="D75" s="333"/>
      <c r="E75" s="333"/>
      <c r="F75" s="333"/>
      <c r="G75" s="333"/>
      <c r="H75" s="333"/>
      <c r="I75" s="333"/>
      <c r="J75" s="333"/>
      <c r="K75" s="333"/>
      <c r="L75" s="333"/>
      <c r="M75" s="333"/>
      <c r="N75" s="333"/>
      <c r="O75" s="333"/>
      <c r="P75" s="333"/>
    </row>
    <row r="76" spans="1:16" outlineLevel="1" x14ac:dyDescent="0.25">
      <c r="A76" s="331"/>
      <c r="B76" s="333"/>
      <c r="C76" s="333"/>
      <c r="D76" s="333"/>
      <c r="E76" s="333"/>
      <c r="F76" s="333"/>
      <c r="G76" s="333"/>
      <c r="H76" s="333"/>
      <c r="I76" s="333"/>
      <c r="J76" s="333"/>
      <c r="K76" s="333"/>
      <c r="L76" s="333"/>
      <c r="M76" s="333"/>
      <c r="N76" s="333"/>
      <c r="O76" s="333"/>
      <c r="P76" s="333"/>
    </row>
    <row r="77" spans="1:16" outlineLevel="1" x14ac:dyDescent="0.25">
      <c r="A77" s="328"/>
      <c r="B77" s="329"/>
      <c r="C77" s="329"/>
      <c r="D77" s="329"/>
      <c r="E77" s="329"/>
      <c r="F77" s="329"/>
      <c r="G77" s="329"/>
      <c r="H77" s="329"/>
      <c r="I77" s="329"/>
      <c r="J77" s="329"/>
      <c r="K77" s="329"/>
      <c r="L77" s="329"/>
      <c r="M77" s="329"/>
      <c r="N77" s="329"/>
      <c r="O77" s="329"/>
      <c r="P77" s="329"/>
    </row>
    <row r="78" spans="1:16" outlineLevel="1" x14ac:dyDescent="0.25">
      <c r="A78" s="337" t="s">
        <v>328</v>
      </c>
      <c r="B78" s="333"/>
      <c r="C78" s="333"/>
      <c r="D78" s="333"/>
      <c r="E78" s="333"/>
      <c r="F78" s="333"/>
    </row>
    <row r="79" spans="1:16" outlineLevel="1" x14ac:dyDescent="0.25">
      <c r="A79" s="331" t="s">
        <v>297</v>
      </c>
      <c r="B79" s="338">
        <v>1.0004777070063693</v>
      </c>
      <c r="C79" s="338">
        <v>0.96483562906531062</v>
      </c>
      <c r="D79" s="338">
        <v>0.97220192280583051</v>
      </c>
      <c r="E79" s="338">
        <v>0.96297255706591445</v>
      </c>
      <c r="F79" s="338">
        <v>0.97357142857142853</v>
      </c>
      <c r="G79" s="338">
        <v>0.96896825396825392</v>
      </c>
      <c r="H79" s="338">
        <v>0.95933811802232849</v>
      </c>
      <c r="I79" s="338">
        <v>0.97026404394825461</v>
      </c>
      <c r="J79" s="338">
        <v>0.97026404394825461</v>
      </c>
      <c r="K79" s="338">
        <v>0.97026404394825461</v>
      </c>
      <c r="L79" s="338">
        <v>0.97037037037037044</v>
      </c>
      <c r="M79" s="338">
        <v>0.97037037037037044</v>
      </c>
      <c r="N79" s="338">
        <v>0.97037037037037044</v>
      </c>
      <c r="O79" s="338">
        <v>0.97037037037037044</v>
      </c>
      <c r="P79" s="338">
        <v>0.97026404394825461</v>
      </c>
    </row>
    <row r="80" spans="1:16" outlineLevel="1" x14ac:dyDescent="0.25">
      <c r="A80" s="331" t="s">
        <v>298</v>
      </c>
      <c r="B80" s="338">
        <v>1.2549091324810802</v>
      </c>
      <c r="C80" s="338">
        <v>1.2750955957195125</v>
      </c>
      <c r="D80" s="338">
        <v>1.2819363387747047</v>
      </c>
      <c r="E80" s="338">
        <v>1.2849733549913083</v>
      </c>
      <c r="F80" s="338">
        <v>1.3042328042328042</v>
      </c>
      <c r="G80" s="338">
        <v>1.3095238095238095</v>
      </c>
      <c r="H80" s="338">
        <v>1.3148148148148149</v>
      </c>
      <c r="I80" s="338">
        <v>1.32010582010582</v>
      </c>
      <c r="J80" s="338">
        <v>1.3253968253968254</v>
      </c>
      <c r="K80" s="338">
        <v>1.3306878306878307</v>
      </c>
      <c r="L80" s="338">
        <v>1.3306878306878307</v>
      </c>
      <c r="M80" s="338">
        <v>1.3306878306878307</v>
      </c>
      <c r="N80" s="338">
        <v>1.3306878306878307</v>
      </c>
      <c r="O80" s="338">
        <v>1.3306878306878307</v>
      </c>
      <c r="P80" s="338">
        <v>1.3306878306878307</v>
      </c>
    </row>
    <row r="81" spans="1:16" outlineLevel="1" x14ac:dyDescent="0.25">
      <c r="A81" s="331" t="s">
        <v>299</v>
      </c>
      <c r="B81" s="338">
        <v>1.2353415796266982</v>
      </c>
      <c r="C81" s="338">
        <v>1.2407086462545736</v>
      </c>
      <c r="D81" s="338">
        <v>1.2466942964278667</v>
      </c>
      <c r="E81" s="338">
        <v>1.2493516856173947</v>
      </c>
      <c r="F81" s="338">
        <v>1.2645502645502646</v>
      </c>
      <c r="G81" s="338">
        <v>1.2698412698412698</v>
      </c>
      <c r="H81" s="338">
        <v>1.2751322751322751</v>
      </c>
      <c r="I81" s="338">
        <v>1.2804232804232805</v>
      </c>
      <c r="J81" s="338">
        <v>1.2857142857142858</v>
      </c>
      <c r="K81" s="338">
        <v>1.2910052910052909</v>
      </c>
      <c r="L81" s="338">
        <v>1.2910052910052909</v>
      </c>
      <c r="M81" s="338">
        <v>1.2910052910052909</v>
      </c>
      <c r="N81" s="338">
        <v>1.2910052910052909</v>
      </c>
      <c r="O81" s="338">
        <v>1.2910052910052909</v>
      </c>
      <c r="P81" s="338">
        <v>1.2910052910052909</v>
      </c>
    </row>
    <row r="82" spans="1:16" outlineLevel="1" x14ac:dyDescent="0.25">
      <c r="A82" s="331" t="s">
        <v>300</v>
      </c>
      <c r="B82" s="338">
        <v>1.2368159839673447</v>
      </c>
      <c r="C82" s="338">
        <v>1.2361237196592483</v>
      </c>
      <c r="D82" s="338">
        <v>1.2424652513462462</v>
      </c>
      <c r="E82" s="338">
        <v>1.2450770852925253</v>
      </c>
      <c r="F82" s="338">
        <v>1.2597883597883597</v>
      </c>
      <c r="G82" s="338">
        <v>1.265079365079365</v>
      </c>
      <c r="H82" s="338">
        <v>1.2769841269841269</v>
      </c>
      <c r="I82" s="338">
        <v>1.2822751322751322</v>
      </c>
      <c r="J82" s="338">
        <v>1.2875661375661376</v>
      </c>
      <c r="K82" s="338">
        <v>1.2928571428571429</v>
      </c>
      <c r="L82" s="338">
        <v>1.2928571428571429</v>
      </c>
      <c r="M82" s="338">
        <v>1.2928571428571429</v>
      </c>
      <c r="N82" s="338">
        <v>1.2928571428571429</v>
      </c>
      <c r="O82" s="338">
        <v>1.2928571428571429</v>
      </c>
      <c r="P82" s="338">
        <v>1.2928571428571429</v>
      </c>
    </row>
    <row r="83" spans="1:16" outlineLevel="1" x14ac:dyDescent="0.25">
      <c r="A83" s="331" t="s">
        <v>301</v>
      </c>
      <c r="B83" s="338">
        <v>1.1438951286607459</v>
      </c>
      <c r="C83" s="338">
        <v>1.1260854813714432</v>
      </c>
      <c r="D83" s="338">
        <v>1.1174734744894603</v>
      </c>
      <c r="E83" s="338">
        <v>1.1068650081217406</v>
      </c>
      <c r="F83" s="338">
        <v>1.1190476190476191</v>
      </c>
      <c r="G83" s="338">
        <v>1.1137566137566137</v>
      </c>
      <c r="H83" s="338">
        <v>1.0925925925925926</v>
      </c>
      <c r="I83" s="338">
        <v>1.0925925925925926</v>
      </c>
      <c r="J83" s="338">
        <v>1.0925925925925926</v>
      </c>
      <c r="K83" s="338">
        <v>1.0925925925925926</v>
      </c>
      <c r="L83" s="338">
        <v>1.0925925925925926</v>
      </c>
      <c r="M83" s="338">
        <v>1.0925925925925926</v>
      </c>
      <c r="N83" s="338">
        <v>1.0925925925925926</v>
      </c>
      <c r="O83" s="338">
        <v>1.0925925925925926</v>
      </c>
      <c r="P83" s="338">
        <v>1.0925925925925926</v>
      </c>
    </row>
    <row r="84" spans="1:16" outlineLevel="1" x14ac:dyDescent="0.25">
      <c r="A84" s="331" t="s">
        <v>302</v>
      </c>
      <c r="B84" s="338">
        <v>1.1268783948537133</v>
      </c>
      <c r="C84" s="338">
        <v>1.2109066233849597</v>
      </c>
      <c r="D84" s="338">
        <v>1.2349469489789207</v>
      </c>
      <c r="E84" s="338">
        <v>1.2493516856173947</v>
      </c>
      <c r="F84" s="338">
        <v>1.2910052910052909</v>
      </c>
      <c r="G84" s="338">
        <v>1.2962962962962963</v>
      </c>
      <c r="H84" s="338">
        <v>1.3015873015873016</v>
      </c>
      <c r="I84" s="338">
        <v>1.306878306878307</v>
      </c>
      <c r="J84" s="338">
        <v>1.3121693121693121</v>
      </c>
      <c r="K84" s="338">
        <v>1.3174603174603174</v>
      </c>
      <c r="L84" s="338">
        <v>1.32010582010582</v>
      </c>
      <c r="M84" s="338">
        <v>1.3227513227513228</v>
      </c>
      <c r="N84" s="338">
        <v>1.3253968253968254</v>
      </c>
      <c r="O84" s="338">
        <v>1.3280423280423281</v>
      </c>
      <c r="P84" s="338">
        <v>1.3306878306878307</v>
      </c>
    </row>
    <row r="85" spans="1:16" outlineLevel="1" x14ac:dyDescent="0.25">
      <c r="A85" s="331" t="s">
        <v>303</v>
      </c>
      <c r="B85" s="338">
        <v>1.0666402069817147</v>
      </c>
      <c r="C85" s="338">
        <v>1.1329628712644311</v>
      </c>
      <c r="D85" s="338">
        <v>1.14801657785672</v>
      </c>
      <c r="E85" s="338">
        <v>1.1519857893286978</v>
      </c>
      <c r="F85" s="338">
        <v>1.1825396825396826</v>
      </c>
      <c r="G85" s="338">
        <v>1.1851851851851851</v>
      </c>
      <c r="H85" s="338">
        <v>1.1878306878306879</v>
      </c>
      <c r="I85" s="338">
        <v>1.1904761904761905</v>
      </c>
      <c r="J85" s="338">
        <v>1.193121693121693</v>
      </c>
      <c r="K85" s="338">
        <v>1.1957671957671958</v>
      </c>
      <c r="L85" s="338">
        <v>1.1962962962962962</v>
      </c>
      <c r="M85" s="338">
        <v>1.1968253968253968</v>
      </c>
      <c r="N85" s="338">
        <v>1.1973544973544974</v>
      </c>
      <c r="O85" s="338">
        <v>1.197883597883598</v>
      </c>
      <c r="P85" s="338">
        <v>1.1984126984126984</v>
      </c>
    </row>
    <row r="86" spans="1:16" outlineLevel="1" x14ac:dyDescent="0.25">
      <c r="A86" s="331" t="s">
        <v>304</v>
      </c>
      <c r="B86" s="338">
        <v>1.087962365011065</v>
      </c>
      <c r="C86" s="338">
        <v>1.1604724308363823</v>
      </c>
      <c r="D86" s="338">
        <v>1.1762102117341904</v>
      </c>
      <c r="E86" s="338">
        <v>1.1781083468695677</v>
      </c>
      <c r="F86" s="338">
        <v>1.2116402116402116</v>
      </c>
      <c r="G86" s="338">
        <v>1.2142857142857142</v>
      </c>
      <c r="H86" s="338">
        <v>1.216931216931217</v>
      </c>
      <c r="I86" s="338">
        <v>1.2195767195767195</v>
      </c>
      <c r="J86" s="338">
        <v>1.2222222222222223</v>
      </c>
      <c r="K86" s="338">
        <v>1.2248677248677249</v>
      </c>
      <c r="L86" s="338">
        <v>1.2248677248677249</v>
      </c>
      <c r="M86" s="338">
        <v>1.2248677248677249</v>
      </c>
      <c r="N86" s="338">
        <v>1.2248677248677249</v>
      </c>
      <c r="O86" s="338">
        <v>1.2248677248677249</v>
      </c>
      <c r="P86" s="338">
        <v>1.2248677248677249</v>
      </c>
    </row>
    <row r="87" spans="1:16" outlineLevel="1" x14ac:dyDescent="0.25">
      <c r="A87" s="326" t="s">
        <v>305</v>
      </c>
      <c r="B87" s="338">
        <v>1.1102890593122816</v>
      </c>
      <c r="C87" s="338">
        <v>1.1856895271106709</v>
      </c>
      <c r="D87" s="338">
        <v>1.2020543761218718</v>
      </c>
      <c r="E87" s="338">
        <v>1.2042309044104376</v>
      </c>
      <c r="F87" s="338">
        <v>1.2407407407407407</v>
      </c>
      <c r="G87" s="338">
        <v>1.2433862433862435</v>
      </c>
      <c r="H87" s="338">
        <v>1.2449735449735451</v>
      </c>
      <c r="I87" s="338">
        <v>1.2476190476190476</v>
      </c>
      <c r="J87" s="338">
        <v>1.2502645502645504</v>
      </c>
      <c r="K87" s="338">
        <v>1.252910052910053</v>
      </c>
      <c r="L87" s="338">
        <v>1.252910052910053</v>
      </c>
      <c r="M87" s="338">
        <v>1.252910052910053</v>
      </c>
      <c r="N87" s="338">
        <v>1.252910052910053</v>
      </c>
      <c r="O87" s="338">
        <v>1.252910052910053</v>
      </c>
      <c r="P87" s="338">
        <v>1.252910052910053</v>
      </c>
    </row>
    <row r="88" spans="1:16" outlineLevel="1" x14ac:dyDescent="0.25">
      <c r="A88" s="331" t="s">
        <v>306</v>
      </c>
      <c r="B88" s="338">
        <v>0.80965608246449516</v>
      </c>
      <c r="C88" s="338">
        <v>0.75929135374542656</v>
      </c>
      <c r="D88" s="338">
        <v>0.76035411204150094</v>
      </c>
      <c r="E88" s="338">
        <v>0.75064831438260526</v>
      </c>
      <c r="F88" s="338">
        <v>0.72222222222222221</v>
      </c>
      <c r="G88" s="338">
        <v>0.71693121693121697</v>
      </c>
      <c r="H88" s="338">
        <v>0.71164021164021163</v>
      </c>
      <c r="I88" s="338">
        <v>0.70634920634920639</v>
      </c>
      <c r="J88" s="338">
        <v>0.70105820105820105</v>
      </c>
      <c r="K88" s="338">
        <v>0.69576719576719581</v>
      </c>
      <c r="L88" s="338">
        <v>0.69576719576719581</v>
      </c>
      <c r="M88" s="338">
        <v>0.69576719576719581</v>
      </c>
      <c r="N88" s="338">
        <v>0.69576719576719581</v>
      </c>
      <c r="O88" s="338">
        <v>0.69576719576719581</v>
      </c>
      <c r="P88" s="338">
        <v>0.69576719576719581</v>
      </c>
    </row>
    <row r="89" spans="1:16" outlineLevel="1" x14ac:dyDescent="0.25">
      <c r="A89" s="331" t="s">
        <v>307</v>
      </c>
      <c r="B89" s="338">
        <v>0.68306235303907181</v>
      </c>
      <c r="C89" s="338">
        <v>0.64466818886229627</v>
      </c>
      <c r="D89" s="338">
        <v>0.64288063755204072</v>
      </c>
      <c r="E89" s="338">
        <v>0.64378330626086455</v>
      </c>
      <c r="F89" s="338">
        <v>0.6164021164021164</v>
      </c>
      <c r="G89" s="338">
        <v>0.61375661375661372</v>
      </c>
      <c r="H89" s="338">
        <v>0.61111111111111116</v>
      </c>
      <c r="I89" s="338">
        <v>0.60846560846560849</v>
      </c>
      <c r="J89" s="338">
        <v>0.60582010582010581</v>
      </c>
      <c r="K89" s="338">
        <v>0.60317460317460314</v>
      </c>
      <c r="L89" s="338">
        <v>0.60317460317460314</v>
      </c>
      <c r="M89" s="338">
        <v>0.60317460317460314</v>
      </c>
      <c r="N89" s="338">
        <v>0.60317460317460314</v>
      </c>
      <c r="O89" s="338">
        <v>0.60317460317460314</v>
      </c>
      <c r="P89" s="338">
        <v>0.60317460317460314</v>
      </c>
    </row>
    <row r="90" spans="1:16" outlineLevel="1" x14ac:dyDescent="0.25">
      <c r="A90" s="331" t="s">
        <v>308</v>
      </c>
      <c r="B90" s="338">
        <v>0.89987809606888047</v>
      </c>
      <c r="C90" s="338">
        <v>0.8395275691636177</v>
      </c>
      <c r="D90" s="338">
        <v>0.84728448316370164</v>
      </c>
      <c r="E90" s="338">
        <v>0.85751332250434587</v>
      </c>
      <c r="F90" s="338">
        <v>0.85449735449735453</v>
      </c>
      <c r="G90" s="338">
        <v>0.85449735449735453</v>
      </c>
      <c r="H90" s="338">
        <v>0.86772486772486768</v>
      </c>
      <c r="I90" s="338">
        <v>0.86772486772486768</v>
      </c>
      <c r="J90" s="338">
        <v>0.86772486772486768</v>
      </c>
      <c r="K90" s="338">
        <v>0.86772486772486768</v>
      </c>
      <c r="L90" s="338">
        <v>0.86772486772486768</v>
      </c>
      <c r="M90" s="338">
        <v>0.86772486772486768</v>
      </c>
      <c r="N90" s="338">
        <v>0.86772486772486768</v>
      </c>
      <c r="O90" s="338">
        <v>0.86772486772486768</v>
      </c>
      <c r="P90" s="338">
        <v>0.86772486772486768</v>
      </c>
    </row>
    <row r="91" spans="1:16" outlineLevel="1" x14ac:dyDescent="0.25">
      <c r="A91" s="331" t="s">
        <v>309</v>
      </c>
      <c r="B91" s="338">
        <v>0.88402182216973124</v>
      </c>
      <c r="C91" s="338">
        <v>0.82184694598039476</v>
      </c>
      <c r="D91" s="338">
        <v>0.82916419972370226</v>
      </c>
      <c r="E91" s="338">
        <v>0.83919784750125859</v>
      </c>
      <c r="F91" s="338">
        <v>0.8340939153439153</v>
      </c>
      <c r="G91" s="338">
        <v>0.8340939153439153</v>
      </c>
      <c r="H91" s="338">
        <v>0.83015873015873021</v>
      </c>
      <c r="I91" s="338">
        <v>0.82619047619047625</v>
      </c>
      <c r="J91" s="338">
        <v>0.8222222222222223</v>
      </c>
      <c r="K91" s="338">
        <v>0.81481481481481477</v>
      </c>
      <c r="L91" s="338">
        <v>0.81481481481481477</v>
      </c>
      <c r="M91" s="338">
        <v>0.81481481481481477</v>
      </c>
      <c r="N91" s="338">
        <v>0.81481481481481477</v>
      </c>
      <c r="O91" s="338">
        <v>0.81481481481481477</v>
      </c>
      <c r="P91" s="338">
        <v>0.81481481481481477</v>
      </c>
    </row>
    <row r="92" spans="1:16" outlineLevel="1" x14ac:dyDescent="0.25">
      <c r="A92" s="331" t="s">
        <v>814</v>
      </c>
      <c r="B92" s="338">
        <v>1.0004777070063693</v>
      </c>
      <c r="C92" s="338">
        <v>1.1673498207293702</v>
      </c>
      <c r="D92" s="338">
        <v>1.183258620203558</v>
      </c>
      <c r="E92" s="338">
        <v>1.1876074587026113</v>
      </c>
      <c r="F92" s="338">
        <v>1.2222222222222223</v>
      </c>
      <c r="G92" s="338">
        <v>1.2248677248677249</v>
      </c>
      <c r="H92" s="338">
        <v>1.2275132275132274</v>
      </c>
      <c r="I92" s="338">
        <v>1.2301587301587302</v>
      </c>
      <c r="J92" s="338">
        <v>1.2328042328042328</v>
      </c>
      <c r="K92" s="338">
        <v>1.2354497354497354</v>
      </c>
      <c r="L92" s="338">
        <v>1.235978835978836</v>
      </c>
      <c r="M92" s="338">
        <v>1.2365079365079366</v>
      </c>
      <c r="N92" s="338">
        <v>1.2370370370370372</v>
      </c>
      <c r="O92" s="338">
        <v>1.2375661375661375</v>
      </c>
      <c r="P92" s="338">
        <v>1.2380952380952381</v>
      </c>
    </row>
    <row r="93" spans="1:16" outlineLevel="1" x14ac:dyDescent="0.25">
      <c r="A93" s="331" t="s">
        <v>815</v>
      </c>
      <c r="B93" s="338">
        <v>0.90818640011162566</v>
      </c>
      <c r="C93" s="338">
        <v>0.87391451862855674</v>
      </c>
      <c r="D93" s="338">
        <v>0.88252652551053967</v>
      </c>
      <c r="E93" s="338">
        <v>0.8931349918782594</v>
      </c>
      <c r="F93" s="338">
        <v>0.89417989417989419</v>
      </c>
      <c r="G93" s="338">
        <v>0.89417989417989419</v>
      </c>
      <c r="H93" s="338">
        <v>0.89417989417989419</v>
      </c>
      <c r="I93" s="338">
        <v>0.89417989417989419</v>
      </c>
      <c r="J93" s="338">
        <v>0.89417989417989419</v>
      </c>
      <c r="K93" s="338">
        <v>0.89417989417989419</v>
      </c>
      <c r="L93" s="338">
        <v>0.89417989417989419</v>
      </c>
      <c r="M93" s="338">
        <v>0.89417989417989419</v>
      </c>
      <c r="N93" s="338">
        <v>0.89417989417989419</v>
      </c>
      <c r="O93" s="338">
        <v>0.89417989417989419</v>
      </c>
      <c r="P93" s="338">
        <v>0.89417989417989419</v>
      </c>
    </row>
    <row r="94" spans="1:16" outlineLevel="1" x14ac:dyDescent="0.25">
      <c r="A94" s="331" t="s">
        <v>329</v>
      </c>
      <c r="B94" s="338">
        <v>0.91117028707561576</v>
      </c>
      <c r="C94" s="338">
        <v>0.93204278578911426</v>
      </c>
      <c r="D94" s="338">
        <v>0.95275788434971387</v>
      </c>
      <c r="E94" s="338">
        <v>0.94371310592459601</v>
      </c>
      <c r="F94" s="338">
        <v>0.95410000000000006</v>
      </c>
      <c r="G94" s="338">
        <v>0.94958888888888882</v>
      </c>
      <c r="H94" s="338">
        <v>0.87516666666666665</v>
      </c>
      <c r="I94" s="338">
        <v>0.8849999999999999</v>
      </c>
      <c r="J94" s="338">
        <v>0.8849999999999999</v>
      </c>
      <c r="K94" s="338">
        <v>0.8849999999999999</v>
      </c>
      <c r="L94" s="338">
        <v>0.8849999999999999</v>
      </c>
      <c r="M94" s="338">
        <v>0.8849999999999999</v>
      </c>
      <c r="N94" s="338">
        <v>0.8849999999999999</v>
      </c>
      <c r="O94" s="338">
        <v>0.8849999999999999</v>
      </c>
      <c r="P94" s="338">
        <v>0.8849999999999999</v>
      </c>
    </row>
    <row r="95" spans="1:16" outlineLevel="1" x14ac:dyDescent="0.25">
      <c r="A95" s="331" t="s">
        <v>311</v>
      </c>
      <c r="B95" s="338">
        <v>1.5570705308942465</v>
      </c>
      <c r="C95" s="338">
        <v>1.4703174603174605</v>
      </c>
      <c r="D95" s="338">
        <v>1.4765608465608469</v>
      </c>
      <c r="E95" s="338">
        <v>1.4765608465608466</v>
      </c>
      <c r="F95" s="338">
        <v>1.492169312169312</v>
      </c>
      <c r="G95" s="338">
        <v>1.498412698412698</v>
      </c>
      <c r="H95" s="338">
        <v>1.5046560846560844</v>
      </c>
      <c r="I95" s="338">
        <v>1.510899470899471</v>
      </c>
      <c r="J95" s="338">
        <v>1.5171428571428571</v>
      </c>
      <c r="K95" s="338">
        <v>1.5233862433862435</v>
      </c>
      <c r="L95" s="338">
        <v>1.5233862433862435</v>
      </c>
      <c r="M95" s="338">
        <v>1.5233862433862435</v>
      </c>
      <c r="N95" s="338">
        <v>1.5233862433862435</v>
      </c>
      <c r="O95" s="338">
        <v>1.5233862433862435</v>
      </c>
      <c r="P95" s="338">
        <v>1.5233862433862435</v>
      </c>
    </row>
    <row r="96" spans="1:16" outlineLevel="1" x14ac:dyDescent="0.25">
      <c r="A96" s="331" t="s">
        <v>312</v>
      </c>
      <c r="B96" s="338">
        <v>2.1385757503618312</v>
      </c>
      <c r="C96" s="338">
        <v>1.7609999999999999</v>
      </c>
      <c r="D96" s="338">
        <v>1.7609999999999999</v>
      </c>
      <c r="E96" s="338">
        <v>1.7609999999999999</v>
      </c>
      <c r="F96" s="338">
        <v>1.7857142857142858</v>
      </c>
      <c r="G96" s="338">
        <v>1.7857142857142858</v>
      </c>
      <c r="H96" s="338">
        <v>1.7857142857142858</v>
      </c>
      <c r="I96" s="338">
        <v>1.7857142857142858</v>
      </c>
      <c r="J96" s="338">
        <v>1.7857142857142858</v>
      </c>
      <c r="K96" s="338">
        <v>1.7857142857142858</v>
      </c>
      <c r="L96" s="338">
        <v>1.7857142857142858</v>
      </c>
      <c r="M96" s="338">
        <v>1.7857142857142858</v>
      </c>
      <c r="N96" s="338">
        <v>1.7857142857142858</v>
      </c>
      <c r="O96" s="338">
        <v>1.7857142857142858</v>
      </c>
      <c r="P96" s="338">
        <v>1.7857142857142858</v>
      </c>
    </row>
    <row r="97" spans="1:16" outlineLevel="1" x14ac:dyDescent="0.25">
      <c r="A97" s="331" t="s">
        <v>313</v>
      </c>
      <c r="B97" s="338">
        <v>1.4272222146731084</v>
      </c>
      <c r="C97" s="338">
        <v>1.4549999999999998</v>
      </c>
      <c r="D97" s="338">
        <v>1.4550000000000001</v>
      </c>
      <c r="E97" s="338">
        <v>1.458</v>
      </c>
      <c r="F97" s="338">
        <v>1.49</v>
      </c>
      <c r="G97" s="338">
        <v>1.4950000000000001</v>
      </c>
      <c r="H97" s="338">
        <v>1.5174074074074073</v>
      </c>
      <c r="I97" s="338">
        <v>1.5237037037037036</v>
      </c>
      <c r="J97" s="338">
        <v>1.53</v>
      </c>
      <c r="K97" s="338">
        <v>1.536296296296296</v>
      </c>
      <c r="L97" s="338">
        <v>1.536296296296296</v>
      </c>
      <c r="M97" s="338">
        <v>1.536296296296296</v>
      </c>
      <c r="N97" s="338">
        <v>1.536296296296296</v>
      </c>
      <c r="O97" s="338">
        <v>1.536296296296296</v>
      </c>
      <c r="P97" s="338">
        <v>1.536296296296296</v>
      </c>
    </row>
    <row r="98" spans="1:16" outlineLevel="1" x14ac:dyDescent="0.25">
      <c r="A98" s="331" t="s">
        <v>314</v>
      </c>
      <c r="B98" s="338">
        <v>2.3060070041227156</v>
      </c>
      <c r="C98" s="338">
        <v>2.0395275691636181</v>
      </c>
      <c r="D98" s="338">
        <v>2.0355371357147556</v>
      </c>
      <c r="E98" s="338">
        <v>1.9501676593238531</v>
      </c>
      <c r="F98" s="338">
        <v>1.9576719576719579</v>
      </c>
      <c r="G98" s="338">
        <v>1.9576719576719579</v>
      </c>
      <c r="H98" s="338">
        <v>1.9576719576719579</v>
      </c>
      <c r="I98" s="338">
        <v>1.9576719576719579</v>
      </c>
      <c r="J98" s="338">
        <v>1.9576719576719579</v>
      </c>
      <c r="K98" s="338">
        <v>1.9576719576719579</v>
      </c>
      <c r="L98" s="338">
        <v>1.9576719576719579</v>
      </c>
      <c r="M98" s="338">
        <v>1.9576719576719579</v>
      </c>
      <c r="N98" s="338">
        <v>1.9576719576719579</v>
      </c>
      <c r="O98" s="338">
        <v>1.9576719576719579</v>
      </c>
      <c r="P98" s="338">
        <v>1.9576719576719579</v>
      </c>
    </row>
    <row r="99" spans="1:16" outlineLevel="1" x14ac:dyDescent="0.25">
      <c r="A99" s="331" t="s">
        <v>315</v>
      </c>
      <c r="B99" s="338">
        <v>2.6133127251402115</v>
      </c>
      <c r="C99" s="338">
        <v>2.2000000000000002</v>
      </c>
      <c r="D99" s="338">
        <v>2.2000000000000002</v>
      </c>
      <c r="E99" s="338">
        <v>2.1164021164021163</v>
      </c>
      <c r="F99" s="338">
        <v>2.1164021164021163</v>
      </c>
      <c r="G99" s="338">
        <v>2.1164021164021163</v>
      </c>
      <c r="H99" s="338">
        <v>2.1164021164021163</v>
      </c>
      <c r="I99" s="338">
        <v>2.1164021164021163</v>
      </c>
      <c r="J99" s="338">
        <v>2.1164021164021163</v>
      </c>
      <c r="K99" s="338">
        <v>2.1164021164021163</v>
      </c>
      <c r="L99" s="338">
        <v>2.1164021164021163</v>
      </c>
      <c r="M99" s="338">
        <v>2.1164021164021163</v>
      </c>
      <c r="N99" s="338">
        <v>2.1164021164021163</v>
      </c>
      <c r="O99" s="338">
        <v>2.1164021164021163</v>
      </c>
      <c r="P99" s="338">
        <v>2.1164021164021163</v>
      </c>
    </row>
    <row r="100" spans="1:16" outlineLevel="1" x14ac:dyDescent="0.25">
      <c r="A100" s="331" t="s">
        <v>316</v>
      </c>
      <c r="B100" s="338">
        <v>1.7466344977217951</v>
      </c>
      <c r="C100" s="338">
        <v>1.821</v>
      </c>
      <c r="D100" s="338">
        <v>1.821</v>
      </c>
      <c r="E100" s="338">
        <v>1.8209999999999997</v>
      </c>
      <c r="F100" s="338">
        <v>1.821</v>
      </c>
      <c r="G100" s="338">
        <v>1.821</v>
      </c>
      <c r="H100" s="338">
        <v>1.821</v>
      </c>
      <c r="I100" s="338">
        <v>1.821</v>
      </c>
      <c r="J100" s="338">
        <v>1.821</v>
      </c>
      <c r="K100" s="338">
        <v>1.821</v>
      </c>
      <c r="L100" s="338">
        <v>1.821</v>
      </c>
      <c r="M100" s="338">
        <v>1.821</v>
      </c>
      <c r="N100" s="338">
        <v>1.821</v>
      </c>
      <c r="O100" s="338">
        <v>1.821</v>
      </c>
      <c r="P100" s="338">
        <v>1.821</v>
      </c>
    </row>
    <row r="101" spans="1:16" outlineLevel="1" x14ac:dyDescent="0.25">
      <c r="A101" s="331" t="s">
        <v>317</v>
      </c>
      <c r="B101" s="338">
        <v>1.6345093467106588</v>
      </c>
      <c r="C101" s="338">
        <v>1.7210000000000001</v>
      </c>
      <c r="D101" s="338">
        <v>1.7210000000000003</v>
      </c>
      <c r="E101" s="338">
        <v>1.7210000000000001</v>
      </c>
      <c r="F101" s="338">
        <v>1.7898100605586551</v>
      </c>
      <c r="G101" s="338">
        <v>1.7898100605586551</v>
      </c>
      <c r="H101" s="338">
        <v>1.7898100605586551</v>
      </c>
      <c r="I101" s="338">
        <v>1.7898100605586551</v>
      </c>
      <c r="J101" s="338">
        <v>1.7898100605586551</v>
      </c>
      <c r="K101" s="338">
        <v>1.7898100605586551</v>
      </c>
      <c r="L101" s="338">
        <v>1.7898100605586551</v>
      </c>
      <c r="M101" s="338">
        <v>1.7898100605586551</v>
      </c>
      <c r="N101" s="338">
        <v>1.7898100605586551</v>
      </c>
      <c r="O101" s="338">
        <v>1.7898100605586551</v>
      </c>
      <c r="P101" s="338">
        <v>1.7898100605586551</v>
      </c>
    </row>
    <row r="102" spans="1:16" outlineLevel="1" x14ac:dyDescent="0.25">
      <c r="A102" s="331" t="s">
        <v>816</v>
      </c>
      <c r="B102" s="338">
        <v>1.0531459576045563</v>
      </c>
      <c r="C102" s="338">
        <v>0.97860719099887206</v>
      </c>
      <c r="D102" s="338">
        <v>0.97181999304557032</v>
      </c>
      <c r="E102" s="338">
        <v>0.97436930646984499</v>
      </c>
      <c r="F102" s="338">
        <v>0.99888888888888883</v>
      </c>
      <c r="G102" s="338">
        <v>0.99428571428571422</v>
      </c>
      <c r="H102" s="338">
        <v>0.99830687830687836</v>
      </c>
      <c r="I102" s="338">
        <v>1.0095238095238095</v>
      </c>
      <c r="J102" s="338">
        <v>1.0095238095238095</v>
      </c>
      <c r="K102" s="338">
        <v>1.0095238095238095</v>
      </c>
      <c r="L102" s="338">
        <v>1.0095238095238095</v>
      </c>
      <c r="M102" s="338">
        <v>1.0095238095238095</v>
      </c>
      <c r="N102" s="338">
        <v>1.0095238095238095</v>
      </c>
      <c r="O102" s="338">
        <v>1.0095238095238095</v>
      </c>
      <c r="P102" s="338">
        <v>1.0095238095238095</v>
      </c>
    </row>
    <row r="103" spans="1:16" outlineLevel="1" x14ac:dyDescent="0.25">
      <c r="A103" s="331" t="s">
        <v>817</v>
      </c>
      <c r="B103" s="338">
        <v>1.0320830384524653</v>
      </c>
      <c r="C103" s="338">
        <v>0.95106406713174929</v>
      </c>
      <c r="D103" s="338">
        <v>0.94446789642171536</v>
      </c>
      <c r="E103" s="338">
        <v>0.94726434078413679</v>
      </c>
      <c r="F103" s="338">
        <v>0.97142122984228252</v>
      </c>
      <c r="G103" s="338">
        <v>0.96694463431305544</v>
      </c>
      <c r="H103" s="338">
        <v>0.97147211463000938</v>
      </c>
      <c r="I103" s="338">
        <v>0.98268904584694061</v>
      </c>
      <c r="J103" s="338">
        <v>0.98268904584694061</v>
      </c>
      <c r="K103" s="338">
        <v>0.98268904584694061</v>
      </c>
      <c r="L103" s="338">
        <v>0.98268904584694061</v>
      </c>
      <c r="M103" s="338">
        <v>0.98268904584694061</v>
      </c>
      <c r="N103" s="338">
        <v>0.98268904584694061</v>
      </c>
      <c r="O103" s="338">
        <v>0.98268904584694061</v>
      </c>
      <c r="P103" s="338">
        <v>0.98268904584694061</v>
      </c>
    </row>
    <row r="104" spans="1:16" outlineLevel="1" x14ac:dyDescent="0.25">
      <c r="A104" s="331" t="s">
        <v>818</v>
      </c>
      <c r="B104" s="338">
        <v>0.9064226233250523</v>
      </c>
      <c r="C104" s="338">
        <v>0.88544064649965848</v>
      </c>
      <c r="D104" s="338">
        <v>0.87929961156861691</v>
      </c>
      <c r="E104" s="338">
        <v>0.88190310127003124</v>
      </c>
      <c r="F104" s="338">
        <v>0.90439316498316502</v>
      </c>
      <c r="G104" s="338">
        <v>0.90022545454545455</v>
      </c>
      <c r="H104" s="338">
        <v>1</v>
      </c>
      <c r="I104" s="338">
        <v>1</v>
      </c>
      <c r="J104" s="338">
        <v>1</v>
      </c>
      <c r="K104" s="338">
        <v>1</v>
      </c>
      <c r="L104" s="338">
        <v>1</v>
      </c>
      <c r="M104" s="338">
        <v>1</v>
      </c>
      <c r="N104" s="338">
        <v>1</v>
      </c>
      <c r="O104" s="338">
        <v>1</v>
      </c>
      <c r="P104" s="338">
        <v>1</v>
      </c>
    </row>
    <row r="105" spans="1:16" outlineLevel="1" x14ac:dyDescent="0.25">
      <c r="A105" s="337" t="s">
        <v>330</v>
      </c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</row>
    <row r="106" spans="1:16" outlineLevel="1" x14ac:dyDescent="0.25">
      <c r="A106" s="331" t="s">
        <v>318</v>
      </c>
      <c r="B106" s="338">
        <v>1.0004777070063693</v>
      </c>
      <c r="C106" s="338">
        <v>0.96483562906531062</v>
      </c>
      <c r="D106" s="338">
        <v>0.97220192280583051</v>
      </c>
      <c r="E106" s="338">
        <v>0.96297255706591445</v>
      </c>
      <c r="F106" s="338">
        <v>0.97357142857142853</v>
      </c>
      <c r="G106" s="338">
        <v>0.96896825396825392</v>
      </c>
      <c r="H106" s="338">
        <v>0.95933811802232849</v>
      </c>
      <c r="I106" s="338">
        <v>0.97026404394825461</v>
      </c>
      <c r="J106" s="338">
        <v>0.97026404394825461</v>
      </c>
      <c r="K106" s="338">
        <v>0.97026404394825461</v>
      </c>
      <c r="L106" s="338">
        <v>0.97037037037037044</v>
      </c>
      <c r="M106" s="338">
        <v>0.97037037037037044</v>
      </c>
      <c r="N106" s="338">
        <v>0.97037037037037044</v>
      </c>
      <c r="O106" s="338">
        <v>0.97037037037037044</v>
      </c>
      <c r="P106" s="338">
        <v>0.97026404394825461</v>
      </c>
    </row>
    <row r="107" spans="1:16" outlineLevel="1" x14ac:dyDescent="0.25">
      <c r="A107" s="331" t="s">
        <v>331</v>
      </c>
      <c r="B107" s="338">
        <v>1.2358839672635964</v>
      </c>
      <c r="C107" s="338">
        <v>1.2521709627428865</v>
      </c>
      <c r="D107" s="338">
        <v>1.2584416438768127</v>
      </c>
      <c r="E107" s="338">
        <v>1.2612255754086994</v>
      </c>
      <c r="F107" s="338">
        <v>1.2777777777777777</v>
      </c>
      <c r="G107" s="338">
        <v>1.283068783068783</v>
      </c>
      <c r="H107" s="338">
        <v>1.2883597883597884</v>
      </c>
      <c r="I107" s="338">
        <v>1.2936507936507935</v>
      </c>
      <c r="J107" s="338">
        <v>1.2989417989417988</v>
      </c>
      <c r="K107" s="338">
        <v>1.3042328042328042</v>
      </c>
      <c r="L107" s="338">
        <v>1.3042328042328042</v>
      </c>
      <c r="M107" s="338">
        <v>1.3042328042328042</v>
      </c>
      <c r="N107" s="338">
        <v>1.3042328042328042</v>
      </c>
      <c r="O107" s="338">
        <v>1.3042328042328042</v>
      </c>
      <c r="P107" s="338">
        <v>1.3042328042328042</v>
      </c>
    </row>
    <row r="108" spans="1:16" outlineLevel="1" x14ac:dyDescent="0.25">
      <c r="A108" s="331" t="s">
        <v>332</v>
      </c>
      <c r="B108" s="338">
        <v>1.1128172778225505</v>
      </c>
      <c r="C108" s="338">
        <v>1.091698531906504</v>
      </c>
      <c r="D108" s="338">
        <v>1.0822314321426223</v>
      </c>
      <c r="E108" s="338">
        <v>1.0712433387478271</v>
      </c>
      <c r="F108" s="338">
        <v>1.0793650793650793</v>
      </c>
      <c r="G108" s="338">
        <v>1.074074074074074</v>
      </c>
      <c r="H108" s="338">
        <v>1.0529100529100528</v>
      </c>
      <c r="I108" s="338">
        <v>1.0529100529100528</v>
      </c>
      <c r="J108" s="338">
        <v>1.0529100529100528</v>
      </c>
      <c r="K108" s="338">
        <v>1.0529100529100528</v>
      </c>
      <c r="L108" s="338">
        <v>1.0529100529100528</v>
      </c>
      <c r="M108" s="338">
        <v>1.0529100529100528</v>
      </c>
      <c r="N108" s="338">
        <v>1.0529100529100528</v>
      </c>
      <c r="O108" s="338">
        <v>1.0529100529100528</v>
      </c>
      <c r="P108" s="338">
        <v>1.0529100529100528</v>
      </c>
    </row>
    <row r="109" spans="1:16" outlineLevel="1" x14ac:dyDescent="0.25">
      <c r="A109" s="331" t="s">
        <v>333</v>
      </c>
      <c r="B109" s="338">
        <v>1.1121961879882272</v>
      </c>
      <c r="C109" s="338">
        <v>1.1994443068966465</v>
      </c>
      <c r="D109" s="338">
        <v>1.2231996015299746</v>
      </c>
      <c r="E109" s="338">
        <v>1.2374777958260903</v>
      </c>
      <c r="F109" s="338">
        <v>1.2777777777777779</v>
      </c>
      <c r="G109" s="338">
        <v>1.283068783068783</v>
      </c>
      <c r="H109" s="338">
        <v>1.2883597883597884</v>
      </c>
      <c r="I109" s="338">
        <v>1.2936507936507937</v>
      </c>
      <c r="J109" s="338">
        <v>1.2989417989417988</v>
      </c>
      <c r="K109" s="338">
        <v>1.3042328042328042</v>
      </c>
      <c r="L109" s="338">
        <v>1.3068783068783068</v>
      </c>
      <c r="M109" s="338">
        <v>1.3095238095238095</v>
      </c>
      <c r="N109" s="338">
        <v>1.3121693121693121</v>
      </c>
      <c r="O109" s="338">
        <v>1.3148148148148149</v>
      </c>
      <c r="P109" s="338">
        <v>1.3174603174603174</v>
      </c>
    </row>
    <row r="110" spans="1:16" outlineLevel="1" x14ac:dyDescent="0.25">
      <c r="A110" s="331" t="s">
        <v>334</v>
      </c>
      <c r="B110" s="338">
        <v>1.0656945057738925</v>
      </c>
      <c r="C110" s="338">
        <v>1.1329628712644311</v>
      </c>
      <c r="D110" s="338">
        <v>1.14801657785672</v>
      </c>
      <c r="E110" s="338">
        <v>1.1519857893286978</v>
      </c>
      <c r="F110" s="338">
        <v>1.1825396825396826</v>
      </c>
      <c r="G110" s="338">
        <v>1.1851851851851851</v>
      </c>
      <c r="H110" s="338">
        <v>1.1878306878306879</v>
      </c>
      <c r="I110" s="338">
        <v>1.1904761904761905</v>
      </c>
      <c r="J110" s="338">
        <v>1.193121693121693</v>
      </c>
      <c r="K110" s="338">
        <v>1.1957671957671958</v>
      </c>
      <c r="L110" s="338">
        <v>1.1962962962962962</v>
      </c>
      <c r="M110" s="338">
        <v>1.1968253968253968</v>
      </c>
      <c r="N110" s="338">
        <v>1.1973544973544974</v>
      </c>
      <c r="O110" s="338">
        <v>1.1978835978835978</v>
      </c>
      <c r="P110" s="338">
        <v>1.1984126984126984</v>
      </c>
    </row>
    <row r="111" spans="1:16" outlineLevel="1" x14ac:dyDescent="0.25">
      <c r="A111" s="331" t="s">
        <v>335</v>
      </c>
      <c r="B111" s="338">
        <v>1.0865235534582454</v>
      </c>
      <c r="C111" s="338">
        <v>1.1604724308363823</v>
      </c>
      <c r="D111" s="338">
        <v>1.1762102117341904</v>
      </c>
      <c r="E111" s="338">
        <v>1.1781083468695677</v>
      </c>
      <c r="F111" s="338">
        <v>1.2116402116402116</v>
      </c>
      <c r="G111" s="338">
        <v>1.2142857142857144</v>
      </c>
      <c r="H111" s="338">
        <v>1.216931216931217</v>
      </c>
      <c r="I111" s="338">
        <v>1.2195767195767195</v>
      </c>
      <c r="J111" s="338">
        <v>1.2222222222222223</v>
      </c>
      <c r="K111" s="338">
        <v>1.2248677248677249</v>
      </c>
      <c r="L111" s="338">
        <v>1.2248677248677249</v>
      </c>
      <c r="M111" s="338">
        <v>1.2248677248677249</v>
      </c>
      <c r="N111" s="338">
        <v>1.2248677248677249</v>
      </c>
      <c r="O111" s="338">
        <v>1.2248677248677249</v>
      </c>
      <c r="P111" s="338">
        <v>1.2248677248677249</v>
      </c>
    </row>
    <row r="112" spans="1:16" outlineLevel="1" x14ac:dyDescent="0.25">
      <c r="A112" s="331" t="s">
        <v>336</v>
      </c>
      <c r="B112" s="338">
        <v>0.82516422083643437</v>
      </c>
      <c r="C112" s="338">
        <v>0.77533859682906481</v>
      </c>
      <c r="D112" s="338">
        <v>0.77680039847002547</v>
      </c>
      <c r="E112" s="338">
        <v>0.76727176009043163</v>
      </c>
      <c r="F112" s="338">
        <v>0.7407407407407407</v>
      </c>
      <c r="G112" s="338">
        <v>0.73544973544973546</v>
      </c>
      <c r="H112" s="338">
        <v>0.73015873015873012</v>
      </c>
      <c r="I112" s="338">
        <v>0.72486772486772488</v>
      </c>
      <c r="J112" s="338">
        <v>0.71957671957671954</v>
      </c>
      <c r="K112" s="338">
        <v>0.7142857142857143</v>
      </c>
      <c r="L112" s="338">
        <v>0.7142857142857143</v>
      </c>
      <c r="M112" s="338">
        <v>0.7142857142857143</v>
      </c>
      <c r="N112" s="338">
        <v>0.7142857142857143</v>
      </c>
      <c r="O112" s="338">
        <v>0.7142857142857143</v>
      </c>
      <c r="P112" s="338">
        <v>0.7142857142857143</v>
      </c>
    </row>
    <row r="113" spans="1:16" outlineLevel="1" x14ac:dyDescent="0.25">
      <c r="A113" s="331" t="s">
        <v>337</v>
      </c>
      <c r="B113" s="338">
        <v>0.70555563433081459</v>
      </c>
      <c r="C113" s="338">
        <v>0.6721777484342476</v>
      </c>
      <c r="D113" s="338">
        <v>0.67107427142951115</v>
      </c>
      <c r="E113" s="338">
        <v>0.67228064175999547</v>
      </c>
      <c r="F113" s="338">
        <v>0.64814814814814814</v>
      </c>
      <c r="G113" s="338">
        <v>0.64550264550264547</v>
      </c>
      <c r="H113" s="338">
        <v>0.6428571428571429</v>
      </c>
      <c r="I113" s="338">
        <v>0.64021164021164012</v>
      </c>
      <c r="J113" s="338">
        <v>0.63756613756613756</v>
      </c>
      <c r="K113" s="338">
        <v>0.63492063492063489</v>
      </c>
      <c r="L113" s="338">
        <v>0.63492063492063489</v>
      </c>
      <c r="M113" s="338">
        <v>0.63492063492063489</v>
      </c>
      <c r="N113" s="338">
        <v>0.63492063492063489</v>
      </c>
      <c r="O113" s="338">
        <v>0.63492063492063489</v>
      </c>
      <c r="P113" s="338">
        <v>0.63492063492063489</v>
      </c>
    </row>
    <row r="114" spans="1:16" outlineLevel="1" x14ac:dyDescent="0.25">
      <c r="A114" s="337" t="s">
        <v>338</v>
      </c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</row>
    <row r="115" spans="1:16" outlineLevel="1" x14ac:dyDescent="0.25">
      <c r="A115" s="331" t="s">
        <v>326</v>
      </c>
      <c r="B115" s="338">
        <v>0.7462511104953452</v>
      </c>
      <c r="C115" s="338">
        <v>0.71344208779217444</v>
      </c>
      <c r="D115" s="338">
        <v>0.7133647222457169</v>
      </c>
      <c r="E115" s="338">
        <v>0.71502664500869173</v>
      </c>
      <c r="F115" s="338">
        <v>0.69576719576719581</v>
      </c>
      <c r="G115" s="338">
        <v>0.69312169312169314</v>
      </c>
      <c r="H115" s="338">
        <v>0.70052910052910045</v>
      </c>
      <c r="I115" s="338">
        <v>0.69894179894179875</v>
      </c>
      <c r="J115" s="338">
        <v>0.69735449735449728</v>
      </c>
      <c r="K115" s="338">
        <v>0.69576719576719581</v>
      </c>
      <c r="L115" s="338">
        <v>0.69576719576719581</v>
      </c>
      <c r="M115" s="338">
        <v>0.69576719576719581</v>
      </c>
      <c r="N115" s="338">
        <v>0.69576719576719581</v>
      </c>
      <c r="O115" s="338">
        <v>0.69576719576719581</v>
      </c>
      <c r="P115" s="338">
        <v>0.69576719576719581</v>
      </c>
    </row>
    <row r="116" spans="1:16" outlineLevel="1" x14ac:dyDescent="0.25">
      <c r="A116" s="331" t="s">
        <v>327</v>
      </c>
      <c r="B116" s="338">
        <v>1.0813842503881785</v>
      </c>
      <c r="C116" s="338">
        <v>1.1490101143480693</v>
      </c>
      <c r="D116" s="338">
        <v>1.1644628642852444</v>
      </c>
      <c r="E116" s="338">
        <v>1.168609235036524</v>
      </c>
      <c r="F116" s="338">
        <v>1.2010582010582012</v>
      </c>
      <c r="G116" s="338">
        <v>1.2037037037037037</v>
      </c>
      <c r="H116" s="338">
        <v>1.2195767195767195</v>
      </c>
      <c r="I116" s="338">
        <v>1.2222222222222223</v>
      </c>
      <c r="J116" s="338">
        <v>1.2248677248677249</v>
      </c>
      <c r="K116" s="338">
        <v>1.2275132275132274</v>
      </c>
      <c r="L116" s="338">
        <v>1.228042328042328</v>
      </c>
      <c r="M116" s="338">
        <v>1.2285714285714284</v>
      </c>
      <c r="N116" s="338">
        <v>1.2291005291005288</v>
      </c>
      <c r="O116" s="338">
        <v>1.2296296296296294</v>
      </c>
      <c r="P116" s="338">
        <v>1.2301587301587302</v>
      </c>
    </row>
    <row r="117" spans="1:16" outlineLevel="1" x14ac:dyDescent="0.25">
      <c r="A117" s="331" t="s">
        <v>821</v>
      </c>
      <c r="B117" s="338">
        <v>0.97137515756789905</v>
      </c>
      <c r="C117" s="338">
        <v>0.94268841755843491</v>
      </c>
      <c r="D117" s="338">
        <v>0.95301061020421585</v>
      </c>
      <c r="E117" s="338">
        <v>0.96437833062608647</v>
      </c>
      <c r="F117" s="338">
        <v>0.97354497354497349</v>
      </c>
      <c r="G117" s="338">
        <v>0.97354497354497349</v>
      </c>
      <c r="H117" s="338">
        <v>0.99798941798941787</v>
      </c>
      <c r="I117" s="338">
        <v>0.99936507936507946</v>
      </c>
      <c r="J117" s="338">
        <v>1.0007407407407407</v>
      </c>
      <c r="K117" s="338">
        <v>1.002116402116402</v>
      </c>
      <c r="L117" s="338">
        <v>1.0024867724867723</v>
      </c>
      <c r="M117" s="338">
        <v>1.0028571428571427</v>
      </c>
      <c r="N117" s="338">
        <v>1.0032275132275132</v>
      </c>
      <c r="O117" s="338">
        <v>1.0035978835978836</v>
      </c>
      <c r="P117" s="338">
        <v>1.003968253968254</v>
      </c>
    </row>
    <row r="118" spans="1:16" outlineLevel="1" x14ac:dyDescent="0.25">
      <c r="A118" s="337" t="s">
        <v>834</v>
      </c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</row>
    <row r="119" spans="1:16" outlineLevel="1" x14ac:dyDescent="0.25">
      <c r="A119" s="331" t="s">
        <v>823</v>
      </c>
      <c r="B119" s="338">
        <v>0.81302867927071754</v>
      </c>
      <c r="C119" s="338">
        <v>0.92844763555335486</v>
      </c>
      <c r="D119" s="338">
        <v>0.91629310101779038</v>
      </c>
      <c r="E119" s="338">
        <v>0.87866784455653402</v>
      </c>
      <c r="F119" s="338">
        <v>0.91269841269841268</v>
      </c>
      <c r="G119" s="338">
        <v>0.91269841269841268</v>
      </c>
      <c r="H119" s="338">
        <v>0.91269841269841268</v>
      </c>
      <c r="I119" s="338">
        <v>0.91269841269841268</v>
      </c>
      <c r="J119" s="338">
        <v>0.91269841269841268</v>
      </c>
      <c r="K119" s="338">
        <v>0.91269841269841268</v>
      </c>
      <c r="L119" s="338">
        <v>0.91269841269841268</v>
      </c>
      <c r="M119" s="338">
        <v>0.91269841269841268</v>
      </c>
      <c r="N119" s="338">
        <v>0.91269841269841268</v>
      </c>
      <c r="O119" s="338">
        <v>0.91269841269841268</v>
      </c>
      <c r="P119" s="338">
        <v>0.91269841269841268</v>
      </c>
    </row>
    <row r="120" spans="1:16" outlineLevel="1" x14ac:dyDescent="0.25">
      <c r="A120" s="331" t="s">
        <v>824</v>
      </c>
      <c r="B120" s="338">
        <v>0.63820645030836121</v>
      </c>
      <c r="C120" s="338">
        <v>0.83674910364685062</v>
      </c>
      <c r="D120" s="338">
        <v>0.82231432142622207</v>
      </c>
      <c r="E120" s="338">
        <v>0.78367672622609785</v>
      </c>
      <c r="F120" s="338">
        <v>0.80687830687830686</v>
      </c>
      <c r="G120" s="338">
        <v>0.80687830687830686</v>
      </c>
      <c r="H120" s="338">
        <v>0.80687830687830686</v>
      </c>
      <c r="I120" s="338">
        <v>0.80687830687830686</v>
      </c>
      <c r="J120" s="338">
        <v>0.80687830687830686</v>
      </c>
      <c r="K120" s="338">
        <v>0.80687830687830686</v>
      </c>
      <c r="L120" s="338">
        <v>0.80687830687830686</v>
      </c>
      <c r="M120" s="338">
        <v>0.80687830687830686</v>
      </c>
      <c r="N120" s="338">
        <v>0.80687830687830686</v>
      </c>
      <c r="O120" s="338">
        <v>0.80687830687830686</v>
      </c>
      <c r="P120" s="338">
        <v>0.80687830687830686</v>
      </c>
    </row>
    <row r="121" spans="1:16" outlineLevel="1" x14ac:dyDescent="0.25">
      <c r="A121" s="331" t="s">
        <v>825</v>
      </c>
      <c r="B121" s="338">
        <v>4.1283321538098612</v>
      </c>
      <c r="C121" s="338">
        <v>3.2323732497042723</v>
      </c>
      <c r="D121" s="338">
        <v>3.2775099382559425</v>
      </c>
      <c r="E121" s="338">
        <v>3.2771935824000455</v>
      </c>
      <c r="F121" s="338">
        <v>3.5714285714285716</v>
      </c>
      <c r="G121" s="338">
        <v>3.5714285714285716</v>
      </c>
      <c r="H121" s="338">
        <v>3.5714285714285716</v>
      </c>
      <c r="I121" s="338">
        <v>3.5714285714285716</v>
      </c>
      <c r="J121" s="338">
        <v>3.5714285714285716</v>
      </c>
      <c r="K121" s="338">
        <v>3.5714285714285716</v>
      </c>
      <c r="L121" s="338">
        <v>3.5714285714285716</v>
      </c>
      <c r="M121" s="338">
        <v>3.5714285714285716</v>
      </c>
      <c r="N121" s="338">
        <v>3.5714285714285716</v>
      </c>
      <c r="O121" s="338">
        <v>3.5714285714285716</v>
      </c>
      <c r="P121" s="338">
        <v>3.5714285714285716</v>
      </c>
    </row>
    <row r="122" spans="1:16" outlineLevel="1" x14ac:dyDescent="0.25">
      <c r="A122" s="331" t="s">
        <v>826</v>
      </c>
      <c r="B122" s="338">
        <v>2.5064873790988442</v>
      </c>
      <c r="C122" s="338">
        <v>2.7509559571951252</v>
      </c>
      <c r="D122" s="338">
        <v>2.7841213454002092</v>
      </c>
      <c r="E122" s="338">
        <v>2.7784902111652561</v>
      </c>
      <c r="F122" s="338">
        <v>3.0158730158730158</v>
      </c>
      <c r="G122" s="338">
        <v>3.0158730158730158</v>
      </c>
      <c r="H122" s="338">
        <v>3.0158730158730158</v>
      </c>
      <c r="I122" s="338">
        <v>3.0158730158730158</v>
      </c>
      <c r="J122" s="338">
        <v>3.0158730158730158</v>
      </c>
      <c r="K122" s="338">
        <v>3.0158730158730158</v>
      </c>
      <c r="L122" s="338">
        <v>3.0158730158730158</v>
      </c>
      <c r="M122" s="338">
        <v>3.0158730158730158</v>
      </c>
      <c r="N122" s="338">
        <v>3.0158730158730158</v>
      </c>
      <c r="O122" s="338">
        <v>3.0158730158730158</v>
      </c>
      <c r="P122" s="338">
        <v>3.0158730158730158</v>
      </c>
    </row>
    <row r="123" spans="1:16" outlineLevel="1" x14ac:dyDescent="0.25">
      <c r="A123" s="331" t="s">
        <v>827</v>
      </c>
      <c r="B123" s="338">
        <v>3.7407744414113844</v>
      </c>
      <c r="C123" s="338">
        <v>2.8655791220782554</v>
      </c>
      <c r="D123" s="338">
        <v>2.9015948198896693</v>
      </c>
      <c r="E123" s="338">
        <v>2.909102998869606</v>
      </c>
      <c r="F123" s="338">
        <v>3.1164021164021163</v>
      </c>
      <c r="G123" s="338">
        <v>3.1164021164021163</v>
      </c>
      <c r="H123" s="338">
        <v>3.1164021164021163</v>
      </c>
      <c r="I123" s="338">
        <v>3.1164021164021163</v>
      </c>
      <c r="J123" s="338">
        <v>3.1164021164021163</v>
      </c>
      <c r="K123" s="338">
        <v>3.1164021164021163</v>
      </c>
      <c r="L123" s="338">
        <v>3.1164021164021163</v>
      </c>
      <c r="M123" s="338">
        <v>3.1164021164021163</v>
      </c>
      <c r="N123" s="338">
        <v>3.1164021164021163</v>
      </c>
      <c r="O123" s="338">
        <v>3.1164021164021163</v>
      </c>
      <c r="P123" s="338">
        <v>3.1164021164021163</v>
      </c>
    </row>
    <row r="124" spans="1:16" outlineLevel="1" x14ac:dyDescent="0.25">
      <c r="A124" s="331" t="s">
        <v>828</v>
      </c>
      <c r="B124" s="338">
        <v>2.2116065109695686</v>
      </c>
      <c r="C124" s="338">
        <v>2.5446342604054908</v>
      </c>
      <c r="D124" s="338">
        <v>2.5726690913191805</v>
      </c>
      <c r="E124" s="338">
        <v>2.5766340847130795</v>
      </c>
      <c r="F124" s="338">
        <v>2.746031746031746</v>
      </c>
      <c r="G124" s="338">
        <v>2.746031746031746</v>
      </c>
      <c r="H124" s="338">
        <v>2.746031746031746</v>
      </c>
      <c r="I124" s="338">
        <v>2.746031746031746</v>
      </c>
      <c r="J124" s="338">
        <v>2.746031746031746</v>
      </c>
      <c r="K124" s="338">
        <v>2.746031746031746</v>
      </c>
      <c r="L124" s="338">
        <v>2.746031746031746</v>
      </c>
      <c r="M124" s="338">
        <v>2.746031746031746</v>
      </c>
      <c r="N124" s="338">
        <v>2.746031746031746</v>
      </c>
      <c r="O124" s="338">
        <v>2.746031746031746</v>
      </c>
      <c r="P124" s="338">
        <v>2.746031746031746</v>
      </c>
    </row>
    <row r="125" spans="1:16" outlineLevel="1" x14ac:dyDescent="0.25">
      <c r="A125" s="331" t="s">
        <v>829</v>
      </c>
      <c r="B125" s="338">
        <v>1.1965524265409739</v>
      </c>
      <c r="C125" s="338">
        <v>1.1833970638130085</v>
      </c>
      <c r="D125" s="338">
        <v>1.1762102117341904</v>
      </c>
      <c r="E125" s="338">
        <v>1.1662344570782632</v>
      </c>
      <c r="F125" s="338">
        <v>1.1851851851851851</v>
      </c>
      <c r="G125" s="338">
        <v>1.17989417989418</v>
      </c>
      <c r="H125" s="338">
        <v>1.164021164021164</v>
      </c>
      <c r="I125" s="338">
        <v>1.164021164021164</v>
      </c>
      <c r="J125" s="338">
        <v>1.164021164021164</v>
      </c>
      <c r="K125" s="338">
        <v>1.164021164021164</v>
      </c>
      <c r="L125" s="338">
        <v>1.164021164021164</v>
      </c>
      <c r="M125" s="338">
        <v>1.164021164021164</v>
      </c>
      <c r="N125" s="338">
        <v>1.164021164021164</v>
      </c>
      <c r="O125" s="338">
        <v>1.164021164021164</v>
      </c>
      <c r="P125" s="338">
        <v>1.164021164021164</v>
      </c>
    </row>
    <row r="126" spans="1:16" outlineLevel="1" x14ac:dyDescent="0.25">
      <c r="A126" s="331" t="s">
        <v>830</v>
      </c>
      <c r="B126" s="338">
        <v>1.0847403363326931</v>
      </c>
      <c r="C126" s="338">
        <v>0.95805643998789569</v>
      </c>
      <c r="D126" s="338">
        <v>0.95141177319161341</v>
      </c>
      <c r="E126" s="338">
        <v>0.95390755103397817</v>
      </c>
      <c r="F126" s="338">
        <v>0.97791222222222207</v>
      </c>
      <c r="G126" s="338">
        <v>0.9734057142857141</v>
      </c>
      <c r="H126" s="338">
        <v>0.95465449735449737</v>
      </c>
      <c r="I126" s="338">
        <v>0.96538095238095234</v>
      </c>
      <c r="J126" s="338">
        <v>0.96538095238095234</v>
      </c>
      <c r="K126" s="338">
        <v>0.96538095238095234</v>
      </c>
      <c r="L126" s="338">
        <v>0.96538095238095234</v>
      </c>
      <c r="M126" s="338">
        <v>0.96538095238095234</v>
      </c>
      <c r="N126" s="338">
        <v>0.96538095238095234</v>
      </c>
      <c r="O126" s="338">
        <v>0.96538095238095234</v>
      </c>
      <c r="P126" s="338">
        <v>0.96538095238095234</v>
      </c>
    </row>
    <row r="127" spans="1:16" outlineLevel="1" x14ac:dyDescent="0.25">
      <c r="A127" s="331" t="s">
        <v>831</v>
      </c>
      <c r="B127" s="338">
        <v>1.0763151686718566</v>
      </c>
      <c r="C127" s="338">
        <v>0.91806214400227759</v>
      </c>
      <c r="D127" s="338">
        <v>0.91169486041588188</v>
      </c>
      <c r="E127" s="338">
        <v>0.91439426815892733</v>
      </c>
      <c r="F127" s="338">
        <v>0.93771291316675542</v>
      </c>
      <c r="G127" s="338">
        <v>0.93339165550239245</v>
      </c>
      <c r="H127" s="338">
        <v>0.91941587301587302</v>
      </c>
      <c r="I127" s="338">
        <v>0.93003174603174599</v>
      </c>
      <c r="J127" s="338">
        <v>0.93003174603174599</v>
      </c>
      <c r="K127" s="338">
        <v>0.93003174603174599</v>
      </c>
      <c r="L127" s="338">
        <v>0.93003174603174599</v>
      </c>
      <c r="M127" s="338">
        <v>0.93003174603174599</v>
      </c>
      <c r="N127" s="338">
        <v>0.93003174603174599</v>
      </c>
      <c r="O127" s="338">
        <v>0.93003174603174599</v>
      </c>
      <c r="P127" s="338">
        <v>0.93003174603174599</v>
      </c>
    </row>
    <row r="128" spans="1:16" outlineLevel="1" x14ac:dyDescent="0.25">
      <c r="A128" s="331" t="s">
        <v>832</v>
      </c>
      <c r="B128" s="338">
        <v>1.1837360563475214</v>
      </c>
      <c r="C128" s="338">
        <v>1.0413894161554473</v>
      </c>
      <c r="D128" s="338">
        <v>1.0350649863260877</v>
      </c>
      <c r="E128" s="338">
        <v>1.0379486667996543</v>
      </c>
      <c r="F128" s="338">
        <v>1.0666666666666667</v>
      </c>
      <c r="G128" s="338">
        <v>1.0737037037037038</v>
      </c>
      <c r="H128" s="338">
        <v>1.070899470899471</v>
      </c>
      <c r="I128" s="338">
        <v>1.0825396825396827</v>
      </c>
      <c r="J128" s="338">
        <v>1.0941798941798941</v>
      </c>
      <c r="K128" s="338">
        <v>1.0941798941798941</v>
      </c>
      <c r="L128" s="338">
        <v>1.0941798941798941</v>
      </c>
      <c r="M128" s="338">
        <v>1.0941798941798941</v>
      </c>
      <c r="N128" s="338">
        <v>1.0941798941798941</v>
      </c>
      <c r="O128" s="338">
        <v>1.0941798941798941</v>
      </c>
      <c r="P128" s="338">
        <v>1.0941798941798941</v>
      </c>
    </row>
    <row r="129" spans="1:16" outlineLevel="1" x14ac:dyDescent="0.25">
      <c r="A129" s="331" t="s">
        <v>833</v>
      </c>
      <c r="B129" s="338">
        <v>1.2237556027364944</v>
      </c>
      <c r="C129" s="338">
        <v>1.0177214748791872</v>
      </c>
      <c r="D129" s="338">
        <v>1.0115407820914037</v>
      </c>
      <c r="E129" s="338">
        <v>1.014623977658089</v>
      </c>
      <c r="F129" s="338">
        <v>1.0429629629629631</v>
      </c>
      <c r="G129" s="338">
        <v>1.0501058201058202</v>
      </c>
      <c r="H129" s="338">
        <v>1.0476190476190477</v>
      </c>
      <c r="I129" s="338">
        <v>1.0592592592592593</v>
      </c>
      <c r="J129" s="338">
        <v>1.070899470899471</v>
      </c>
      <c r="K129" s="338">
        <v>1.070899470899471</v>
      </c>
      <c r="L129" s="338">
        <v>1.070899470899471</v>
      </c>
      <c r="M129" s="338">
        <v>1.070899470899471</v>
      </c>
      <c r="N129" s="338">
        <v>1.070899470899471</v>
      </c>
      <c r="O129" s="338">
        <v>1.070899470899471</v>
      </c>
      <c r="P129" s="338">
        <v>1.070899470899471</v>
      </c>
    </row>
    <row r="130" spans="1:16" outlineLevel="1" x14ac:dyDescent="0.25">
      <c r="A130" s="331" t="s">
        <v>313</v>
      </c>
      <c r="B130" s="338">
        <v>1.4369139383165392</v>
      </c>
      <c r="C130" s="338">
        <v>1.4549999999999998</v>
      </c>
      <c r="D130" s="338">
        <v>1.4550000000000001</v>
      </c>
      <c r="E130" s="338">
        <v>1.458</v>
      </c>
      <c r="F130" s="338">
        <v>1.49</v>
      </c>
      <c r="G130" s="338">
        <v>1.4950000000000001</v>
      </c>
      <c r="H130" s="338">
        <v>1.5174074074074073</v>
      </c>
      <c r="I130" s="338">
        <v>1.5237037037037036</v>
      </c>
      <c r="J130" s="338">
        <v>1.53</v>
      </c>
      <c r="K130" s="338">
        <v>1.5362962962962963</v>
      </c>
      <c r="L130" s="338">
        <v>1.5362962962962963</v>
      </c>
      <c r="M130" s="338">
        <v>1.5362962962962963</v>
      </c>
      <c r="N130" s="338">
        <v>1.5362962962962963</v>
      </c>
      <c r="O130" s="338">
        <v>1.5362962962962963</v>
      </c>
      <c r="P130" s="338">
        <v>1.5362962962962963</v>
      </c>
    </row>
    <row r="131" spans="1:16" outlineLevel="1" x14ac:dyDescent="0.25">
      <c r="A131" s="331"/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</row>
    <row r="132" spans="1:16" x14ac:dyDescent="0.25">
      <c r="A132" s="328"/>
      <c r="B132" s="329"/>
      <c r="C132" s="329"/>
      <c r="D132" s="329"/>
      <c r="E132" s="329"/>
      <c r="F132" s="329"/>
      <c r="G132" s="329"/>
      <c r="H132" s="329"/>
      <c r="I132" s="329"/>
      <c r="J132" s="329"/>
      <c r="K132" s="329"/>
      <c r="L132" s="329"/>
      <c r="M132" s="329"/>
      <c r="N132" s="329"/>
      <c r="O132" s="329"/>
      <c r="P132" s="329"/>
    </row>
    <row r="133" spans="1:16" x14ac:dyDescent="0.25">
      <c r="A133" s="337" t="s">
        <v>339</v>
      </c>
      <c r="B133" s="333"/>
      <c r="C133" s="333"/>
      <c r="D133" s="333"/>
      <c r="E133" s="333"/>
      <c r="F133" s="333"/>
    </row>
    <row r="134" spans="1:16" ht="26.25" x14ac:dyDescent="0.25">
      <c r="A134" s="339" t="s">
        <v>340</v>
      </c>
      <c r="B134" s="333">
        <v>25228.660294400008</v>
      </c>
      <c r="C134" s="333">
        <v>23069.294447000007</v>
      </c>
      <c r="D134" s="333">
        <v>23676.968538199999</v>
      </c>
      <c r="E134" s="333">
        <v>25041.349972533335</v>
      </c>
      <c r="F134" s="333">
        <v>22035.992596533335</v>
      </c>
      <c r="G134" s="333">
        <v>22035.992596533335</v>
      </c>
      <c r="H134" s="333">
        <v>22035.992596533335</v>
      </c>
      <c r="I134" s="333">
        <v>22035.992596533335</v>
      </c>
      <c r="J134" s="333">
        <v>22035.992596533335</v>
      </c>
      <c r="K134" s="333">
        <v>22035.992596533335</v>
      </c>
      <c r="L134" s="333">
        <v>22035.992596533335</v>
      </c>
      <c r="M134" s="333">
        <v>22035.992596533335</v>
      </c>
      <c r="N134" s="333">
        <v>22035.992596533335</v>
      </c>
      <c r="O134" s="333">
        <v>22035.992596533335</v>
      </c>
      <c r="P134" s="333">
        <v>22035.992596533335</v>
      </c>
    </row>
    <row r="135" spans="1:16" x14ac:dyDescent="0.25">
      <c r="A135" s="339" t="s">
        <v>341</v>
      </c>
      <c r="B135" s="333">
        <v>1200</v>
      </c>
      <c r="C135" s="333">
        <v>1200</v>
      </c>
      <c r="D135" s="333">
        <v>1200</v>
      </c>
      <c r="E135" s="333">
        <v>1200</v>
      </c>
      <c r="F135" s="333">
        <v>1200</v>
      </c>
      <c r="G135" s="333"/>
      <c r="H135" s="333"/>
      <c r="I135" s="333"/>
      <c r="J135" s="333"/>
      <c r="K135" s="333"/>
      <c r="L135" s="333"/>
      <c r="M135" s="333"/>
      <c r="N135" s="333"/>
      <c r="O135" s="333"/>
      <c r="P135" s="333"/>
    </row>
    <row r="136" spans="1:16" ht="26.25" x14ac:dyDescent="0.25">
      <c r="A136" s="339" t="s">
        <v>342</v>
      </c>
      <c r="B136" s="333">
        <v>26428.660294400008</v>
      </c>
      <c r="C136" s="333">
        <v>24269.294447000007</v>
      </c>
      <c r="D136" s="333">
        <v>24876.968538199999</v>
      </c>
      <c r="E136" s="333">
        <v>26241.349972533335</v>
      </c>
      <c r="F136" s="333">
        <v>23235.992596533335</v>
      </c>
      <c r="G136" s="333">
        <v>22035.992596533335</v>
      </c>
      <c r="H136" s="333">
        <v>22035.992596533335</v>
      </c>
      <c r="I136" s="333">
        <v>22035.992596533335</v>
      </c>
      <c r="J136" s="333">
        <v>22035.992596533335</v>
      </c>
      <c r="K136" s="333">
        <v>22035.992596533335</v>
      </c>
      <c r="L136" s="333">
        <v>22035.992596533335</v>
      </c>
      <c r="M136" s="333">
        <v>22035.992596533335</v>
      </c>
      <c r="N136" s="333">
        <v>22035.992596533335</v>
      </c>
      <c r="O136" s="333">
        <v>22035.992596533335</v>
      </c>
      <c r="P136" s="333">
        <v>22035.992596533335</v>
      </c>
    </row>
    <row r="137" spans="1:16" ht="26.25" x14ac:dyDescent="0.25">
      <c r="A137" s="339" t="s">
        <v>343</v>
      </c>
      <c r="B137" s="333">
        <v>28078.371597599998</v>
      </c>
      <c r="C137" s="333">
        <v>25864.447896400005</v>
      </c>
      <c r="D137" s="333">
        <v>26645.175721200001</v>
      </c>
      <c r="E137" s="333">
        <v>27881.433975200001</v>
      </c>
      <c r="F137" s="333">
        <v>24773.755671200001</v>
      </c>
      <c r="G137" s="333">
        <v>24773.755671200001</v>
      </c>
      <c r="H137" s="333">
        <v>24773.755671200001</v>
      </c>
      <c r="I137" s="333">
        <v>24773.755671200001</v>
      </c>
      <c r="J137" s="333">
        <v>24773.755671200001</v>
      </c>
      <c r="K137" s="333">
        <v>24773.755671200001</v>
      </c>
      <c r="L137" s="333">
        <v>24773.755671200001</v>
      </c>
      <c r="M137" s="333">
        <v>24773.755671200001</v>
      </c>
      <c r="N137" s="333">
        <v>24773.755671200001</v>
      </c>
      <c r="O137" s="333">
        <v>24773.755671200001</v>
      </c>
      <c r="P137" s="333">
        <v>24773.755671200001</v>
      </c>
    </row>
    <row r="138" spans="1:16" x14ac:dyDescent="0.25">
      <c r="A138" s="339" t="s">
        <v>344</v>
      </c>
      <c r="B138" s="333">
        <v>27505.136815680002</v>
      </c>
      <c r="C138" s="333">
        <v>25369.366043080008</v>
      </c>
      <c r="D138" s="333">
        <v>26046.26162772</v>
      </c>
      <c r="E138" s="333">
        <v>27359.393789920003</v>
      </c>
      <c r="F138" s="333">
        <v>24313.10804272</v>
      </c>
      <c r="G138" s="333">
        <v>24313.10804272</v>
      </c>
      <c r="H138" s="333">
        <v>24313.10804272</v>
      </c>
      <c r="I138" s="333">
        <v>24313.10804272</v>
      </c>
      <c r="J138" s="333">
        <v>24313.10804272</v>
      </c>
      <c r="K138" s="333">
        <v>24313.10804272</v>
      </c>
      <c r="L138" s="333">
        <v>24313.10804272</v>
      </c>
      <c r="M138" s="333">
        <v>24313.10804272</v>
      </c>
      <c r="N138" s="333">
        <v>24313.10804272</v>
      </c>
      <c r="O138" s="333">
        <v>24313.10804272</v>
      </c>
      <c r="P138" s="333">
        <v>24313.10804272</v>
      </c>
    </row>
    <row r="139" spans="1:16" x14ac:dyDescent="0.25">
      <c r="A139" s="339" t="s">
        <v>345</v>
      </c>
      <c r="B139" s="333">
        <v>27550.544815680005</v>
      </c>
      <c r="C139" s="333">
        <v>25416.588546760006</v>
      </c>
      <c r="D139" s="333">
        <v>26093.4841314</v>
      </c>
      <c r="E139" s="333">
        <v>27406.616293600004</v>
      </c>
      <c r="F139" s="333">
        <v>24360.3305464</v>
      </c>
      <c r="G139" s="333">
        <v>24360.3305464</v>
      </c>
      <c r="H139" s="333">
        <v>24360.3305464</v>
      </c>
      <c r="I139" s="333">
        <v>24360.3305464</v>
      </c>
      <c r="J139" s="333">
        <v>24360.3305464</v>
      </c>
      <c r="K139" s="333">
        <v>24360.3305464</v>
      </c>
      <c r="L139" s="333">
        <v>24360.3305464</v>
      </c>
      <c r="M139" s="333">
        <v>24360.3305464</v>
      </c>
      <c r="N139" s="333">
        <v>24360.3305464</v>
      </c>
      <c r="O139" s="333">
        <v>24360.3305464</v>
      </c>
      <c r="P139" s="333">
        <v>24360.3305464</v>
      </c>
    </row>
    <row r="140" spans="1:16" x14ac:dyDescent="0.25">
      <c r="A140" s="339" t="s">
        <v>346</v>
      </c>
      <c r="B140" s="333">
        <v>26384.48681568</v>
      </c>
      <c r="C140" s="333">
        <v>24203.934869080007</v>
      </c>
      <c r="D140" s="333">
        <v>24880.830453720002</v>
      </c>
      <c r="E140" s="333">
        <v>26193.962615920002</v>
      </c>
      <c r="F140" s="333">
        <v>23147.676868720002</v>
      </c>
      <c r="G140" s="333">
        <v>23147.676868720002</v>
      </c>
      <c r="H140" s="333">
        <v>23147.676868720002</v>
      </c>
      <c r="I140" s="333">
        <v>23147.676868720002</v>
      </c>
      <c r="J140" s="333">
        <v>23147.676868720002</v>
      </c>
      <c r="K140" s="333">
        <v>23147.676868720002</v>
      </c>
      <c r="L140" s="333">
        <v>23147.676868720002</v>
      </c>
      <c r="M140" s="333">
        <v>23147.676868720002</v>
      </c>
      <c r="N140" s="333">
        <v>23147.676868720002</v>
      </c>
      <c r="O140" s="333">
        <v>23147.676868720002</v>
      </c>
      <c r="P140" s="333">
        <v>23147.676868720002</v>
      </c>
    </row>
    <row r="141" spans="1:16" x14ac:dyDescent="0.25">
      <c r="A141" s="339" t="s">
        <v>347</v>
      </c>
      <c r="B141" s="333">
        <v>23975.813537730675</v>
      </c>
      <c r="C141" s="333">
        <v>21979.544848232999</v>
      </c>
      <c r="D141" s="333">
        <v>22605.857297752416</v>
      </c>
      <c r="E141" s="333">
        <v>23873.225270740382</v>
      </c>
      <c r="F141" s="333">
        <v>20987.60226057846</v>
      </c>
      <c r="G141" s="333">
        <v>20987.60226057846</v>
      </c>
      <c r="H141" s="333">
        <v>20987.60226057846</v>
      </c>
      <c r="I141" s="333">
        <v>20987.60226057846</v>
      </c>
      <c r="J141" s="333">
        <v>20987.60226057846</v>
      </c>
      <c r="K141" s="333">
        <v>20987.60226057846</v>
      </c>
      <c r="L141" s="333">
        <v>20987.60226057846</v>
      </c>
      <c r="M141" s="333">
        <v>20987.60226057846</v>
      </c>
      <c r="N141" s="333">
        <v>20987.60226057846</v>
      </c>
      <c r="O141" s="333">
        <v>20987.60226057846</v>
      </c>
      <c r="P141" s="333">
        <v>20987.60226057846</v>
      </c>
    </row>
    <row r="142" spans="1:16" x14ac:dyDescent="0.25">
      <c r="A142" s="339" t="s">
        <v>348</v>
      </c>
      <c r="B142" s="333">
        <v>26981.61945357142</v>
      </c>
      <c r="C142" s="333">
        <v>24760.295105142031</v>
      </c>
      <c r="D142" s="333">
        <v>25398.257300020894</v>
      </c>
      <c r="E142" s="333">
        <v>26730.392294145509</v>
      </c>
      <c r="F142" s="333">
        <v>23634.334694145509</v>
      </c>
      <c r="G142" s="333">
        <v>23634.334694145509</v>
      </c>
      <c r="H142" s="333">
        <v>23634.334694145509</v>
      </c>
      <c r="I142" s="333">
        <v>23634.334694145509</v>
      </c>
      <c r="J142" s="333">
        <v>23634.334694145509</v>
      </c>
      <c r="K142" s="333">
        <v>23634.334694145509</v>
      </c>
      <c r="L142" s="333">
        <v>23634.334694145509</v>
      </c>
      <c r="M142" s="333">
        <v>23634.334694145509</v>
      </c>
      <c r="N142" s="333">
        <v>23634.334694145509</v>
      </c>
      <c r="O142" s="333">
        <v>23634.334694145509</v>
      </c>
      <c r="P142" s="333">
        <v>23634.334694145509</v>
      </c>
    </row>
    <row r="143" spans="1:16" ht="12" customHeight="1" x14ac:dyDescent="0.25">
      <c r="A143" s="340" t="s">
        <v>349</v>
      </c>
      <c r="B143" s="333">
        <v>27262.360804000007</v>
      </c>
      <c r="C143" s="333">
        <v>25096.316947800009</v>
      </c>
      <c r="D143" s="333">
        <v>25704.678763799999</v>
      </c>
      <c r="E143" s="333">
        <v>27069.919854133335</v>
      </c>
      <c r="F143" s="333">
        <v>24064.562478133335</v>
      </c>
      <c r="G143" s="333">
        <v>24064.562478133335</v>
      </c>
      <c r="H143" s="333">
        <v>24064.562478133335</v>
      </c>
      <c r="I143" s="333">
        <v>24064.562478133335</v>
      </c>
      <c r="J143" s="333">
        <v>24064.562478133335</v>
      </c>
      <c r="K143" s="333">
        <v>24064.562478133335</v>
      </c>
      <c r="L143" s="333">
        <v>24064.562478133335</v>
      </c>
      <c r="M143" s="333">
        <v>24064.562478133335</v>
      </c>
      <c r="N143" s="333">
        <v>24064.562478133335</v>
      </c>
      <c r="O143" s="333">
        <v>24064.562478133335</v>
      </c>
      <c r="P143" s="333">
        <v>24064.562478133335</v>
      </c>
    </row>
    <row r="144" spans="1:16" x14ac:dyDescent="0.25">
      <c r="A144" s="339" t="s">
        <v>350</v>
      </c>
      <c r="B144" s="333">
        <v>28678.250294400012</v>
      </c>
      <c r="C144" s="333">
        <v>24798.635808600007</v>
      </c>
      <c r="D144" s="333">
        <v>24219.809899799999</v>
      </c>
      <c r="E144" s="333">
        <v>24444.371334133335</v>
      </c>
      <c r="F144" s="333">
        <v>21439.013958133335</v>
      </c>
      <c r="G144" s="333">
        <v>21439.013958133335</v>
      </c>
      <c r="H144" s="333">
        <v>21439.013958133335</v>
      </c>
      <c r="I144" s="333">
        <v>21439.013958133335</v>
      </c>
      <c r="J144" s="333">
        <v>21439.013958133335</v>
      </c>
      <c r="K144" s="333">
        <v>21439.013958133335</v>
      </c>
      <c r="L144" s="333">
        <v>21439.013958133335</v>
      </c>
      <c r="M144" s="333">
        <v>21439.013958133335</v>
      </c>
      <c r="N144" s="333">
        <v>21439.013958133335</v>
      </c>
      <c r="O144" s="333">
        <v>21439.013958133335</v>
      </c>
      <c r="P144" s="333">
        <v>21439.013958133335</v>
      </c>
    </row>
    <row r="145" spans="1:16" x14ac:dyDescent="0.25">
      <c r="A145" s="339" t="s">
        <v>351</v>
      </c>
      <c r="B145" s="333">
        <v>24654.620294400011</v>
      </c>
      <c r="C145" s="333">
        <v>22472.315808600008</v>
      </c>
      <c r="D145" s="333">
        <v>23079.989899799999</v>
      </c>
      <c r="E145" s="333">
        <v>24444.371334133335</v>
      </c>
      <c r="F145" s="333">
        <v>21439.013958133335</v>
      </c>
      <c r="G145" s="333">
        <v>21439.013958133335</v>
      </c>
      <c r="H145" s="333">
        <v>21439.013958133335</v>
      </c>
      <c r="I145" s="333">
        <v>21439.013958133335</v>
      </c>
      <c r="J145" s="333">
        <v>21439.013958133335</v>
      </c>
      <c r="K145" s="333">
        <v>21439.013958133335</v>
      </c>
      <c r="L145" s="333">
        <v>21439.013958133335</v>
      </c>
      <c r="M145" s="333">
        <v>21439.013958133335</v>
      </c>
      <c r="N145" s="333">
        <v>21439.013958133335</v>
      </c>
      <c r="O145" s="333">
        <v>21439.013958133335</v>
      </c>
      <c r="P145" s="333">
        <v>21439.013958133335</v>
      </c>
    </row>
    <row r="146" spans="1:16" ht="26.25" x14ac:dyDescent="0.25">
      <c r="A146" s="339" t="s">
        <v>835</v>
      </c>
      <c r="B146" s="333">
        <v>31625.313880687696</v>
      </c>
      <c r="C146" s="333">
        <v>27006.0026053008</v>
      </c>
      <c r="D146" s="333">
        <v>26816.350624646118</v>
      </c>
      <c r="E146" s="333">
        <v>27276.697109712695</v>
      </c>
      <c r="F146" s="333">
        <v>24131.154194854269</v>
      </c>
      <c r="G146" s="333">
        <v>24179.723910867891</v>
      </c>
      <c r="H146" s="333">
        <v>24439.821318136877</v>
      </c>
      <c r="I146" s="333">
        <v>24404.040577127536</v>
      </c>
      <c r="J146" s="333">
        <v>25114.8032127099</v>
      </c>
      <c r="K146" s="333">
        <v>25461.503850571848</v>
      </c>
      <c r="L146" s="333">
        <v>25262.716185678073</v>
      </c>
      <c r="M146" s="333">
        <v>25414.092109092038</v>
      </c>
      <c r="N146" s="333">
        <v>25228.393822704697</v>
      </c>
      <c r="O146" s="333">
        <v>25542.565349710563</v>
      </c>
      <c r="P146" s="333">
        <v>25383.752185003897</v>
      </c>
    </row>
    <row r="147" spans="1:16" x14ac:dyDescent="0.25">
      <c r="A147" s="339" t="s">
        <v>836</v>
      </c>
      <c r="B147" s="333">
        <v>27601.683880687699</v>
      </c>
      <c r="C147" s="333">
        <v>24679.682605300804</v>
      </c>
      <c r="D147" s="333">
        <v>25676.530624646122</v>
      </c>
      <c r="E147" s="333">
        <v>27276.697109712695</v>
      </c>
      <c r="F147" s="333">
        <v>24131.154194854269</v>
      </c>
      <c r="G147" s="333">
        <v>24179.723910867891</v>
      </c>
      <c r="H147" s="333">
        <v>24439.821318136877</v>
      </c>
      <c r="I147" s="333">
        <v>24404.040577127536</v>
      </c>
      <c r="J147" s="333">
        <v>25114.8032127099</v>
      </c>
      <c r="K147" s="333">
        <v>25461.503850571848</v>
      </c>
      <c r="L147" s="333">
        <v>25262.716185678073</v>
      </c>
      <c r="M147" s="333">
        <v>25414.092109092038</v>
      </c>
      <c r="N147" s="333">
        <v>25228.393822704697</v>
      </c>
      <c r="O147" s="333">
        <v>25542.565349710563</v>
      </c>
      <c r="P147" s="333">
        <v>25383.752185003897</v>
      </c>
    </row>
    <row r="148" spans="1:16" ht="26.25" x14ac:dyDescent="0.25">
      <c r="A148" s="339" t="s">
        <v>837</v>
      </c>
      <c r="B148" s="333">
        <v>34560.688541639218</v>
      </c>
      <c r="C148" s="333">
        <v>29953.925021072027</v>
      </c>
      <c r="D148" s="333">
        <v>29589.399900110569</v>
      </c>
      <c r="E148" s="333">
        <v>29829.300939407338</v>
      </c>
      <c r="F148" s="333">
        <v>26921.765233924118</v>
      </c>
      <c r="G148" s="333">
        <v>27118.540705860156</v>
      </c>
      <c r="H148" s="333">
        <v>27111.689914476861</v>
      </c>
      <c r="I148" s="333">
        <v>27106.899806378038</v>
      </c>
      <c r="J148" s="333">
        <v>27036.083966199549</v>
      </c>
      <c r="K148" s="333">
        <v>26995.465955829481</v>
      </c>
      <c r="L148" s="333">
        <v>26925.726580143666</v>
      </c>
      <c r="M148" s="333">
        <v>26880.28258451679</v>
      </c>
      <c r="N148" s="333">
        <v>26825.047823138459</v>
      </c>
      <c r="O148" s="333">
        <v>26760.546538638369</v>
      </c>
      <c r="P148" s="333">
        <v>26691.65963152943</v>
      </c>
    </row>
    <row r="149" spans="1:16" ht="26.25" x14ac:dyDescent="0.25">
      <c r="A149" s="339" t="s">
        <v>838</v>
      </c>
      <c r="B149" s="333">
        <v>30537.05854163922</v>
      </c>
      <c r="C149" s="333">
        <v>27627.605021072031</v>
      </c>
      <c r="D149" s="333">
        <v>28449.579900110573</v>
      </c>
      <c r="E149" s="333">
        <v>29829.300939407338</v>
      </c>
      <c r="F149" s="333">
        <v>26921.765233924118</v>
      </c>
      <c r="G149" s="333">
        <v>27118.540705860156</v>
      </c>
      <c r="H149" s="333">
        <v>27111.689914476861</v>
      </c>
      <c r="I149" s="333">
        <v>27106.899806378038</v>
      </c>
      <c r="J149" s="333">
        <v>27036.083966199549</v>
      </c>
      <c r="K149" s="333">
        <v>26995.465955829481</v>
      </c>
      <c r="L149" s="333">
        <v>26925.726580143666</v>
      </c>
      <c r="M149" s="333">
        <v>26880.28258451679</v>
      </c>
      <c r="N149" s="333">
        <v>26825.047823138459</v>
      </c>
      <c r="O149" s="333">
        <v>26760.546538638369</v>
      </c>
      <c r="P149" s="333">
        <v>26691.65963152943</v>
      </c>
    </row>
    <row r="150" spans="1:16" x14ac:dyDescent="0.25">
      <c r="A150" s="339" t="s">
        <v>839</v>
      </c>
      <c r="B150" s="333"/>
      <c r="C150" s="333">
        <v>25386.337939282661</v>
      </c>
      <c r="D150" s="333">
        <v>26598.64436256095</v>
      </c>
      <c r="E150" s="333">
        <v>27670.561308173325</v>
      </c>
      <c r="F150" s="333">
        <v>24749.226877969555</v>
      </c>
      <c r="G150" s="333">
        <v>24483.360801070448</v>
      </c>
      <c r="H150" s="333">
        <v>24040.43481565093</v>
      </c>
      <c r="I150" s="333">
        <v>24580.340190780971</v>
      </c>
      <c r="J150" s="333">
        <v>25160.507578051402</v>
      </c>
      <c r="K150" s="333">
        <v>25332.179621407988</v>
      </c>
      <c r="L150" s="333">
        <v>25146.82432617867</v>
      </c>
      <c r="M150" s="333">
        <v>25827.469770391461</v>
      </c>
      <c r="N150" s="333">
        <v>25710.726397634637</v>
      </c>
      <c r="O150" s="333">
        <v>25563.40629104722</v>
      </c>
      <c r="P150" s="333">
        <v>25419.775470217963</v>
      </c>
    </row>
    <row r="151" spans="1:16" x14ac:dyDescent="0.25">
      <c r="A151" s="339" t="s">
        <v>840</v>
      </c>
      <c r="B151" s="333"/>
      <c r="C151" s="333">
        <v>33022.490933893336</v>
      </c>
      <c r="D151" s="333">
        <v>27841.351844031273</v>
      </c>
      <c r="E151" s="333">
        <v>28877.745089245978</v>
      </c>
      <c r="F151" s="333">
        <v>25213.754492284668</v>
      </c>
      <c r="G151" s="333">
        <v>25895.966548506298</v>
      </c>
      <c r="H151" s="333">
        <v>25695.150243765194</v>
      </c>
      <c r="I151" s="333">
        <v>25410.657589907565</v>
      </c>
      <c r="J151" s="333">
        <v>26210.354698728748</v>
      </c>
      <c r="K151" s="333">
        <v>27290.384010194794</v>
      </c>
      <c r="L151" s="333">
        <v>28243.314899430072</v>
      </c>
      <c r="M151" s="333">
        <v>28059.488148322729</v>
      </c>
      <c r="N151" s="333">
        <v>27714.00646115336</v>
      </c>
      <c r="O151" s="333">
        <v>27405.594867746964</v>
      </c>
      <c r="P151" s="333">
        <v>27060.748213267718</v>
      </c>
    </row>
    <row r="152" spans="1:16" x14ac:dyDescent="0.25">
      <c r="A152" s="339" t="s">
        <v>352</v>
      </c>
      <c r="B152" s="333">
        <v>28545.662789930539</v>
      </c>
      <c r="C152" s="333">
        <v>25074.346211581375</v>
      </c>
      <c r="D152" s="333">
        <v>24469.115863859188</v>
      </c>
      <c r="E152" s="333">
        <v>24731.848252977717</v>
      </c>
      <c r="F152" s="333">
        <v>21805.998914760334</v>
      </c>
      <c r="G152" s="333">
        <v>21764.330306482301</v>
      </c>
      <c r="H152" s="333">
        <v>21614.244778160395</v>
      </c>
      <c r="I152" s="333">
        <v>21609.078733936996</v>
      </c>
      <c r="J152" s="333">
        <v>21496.403987081903</v>
      </c>
      <c r="K152" s="333">
        <v>21396.894236437358</v>
      </c>
      <c r="L152" s="333">
        <v>21273.087620116847</v>
      </c>
      <c r="M152" s="333">
        <v>21030.313704922355</v>
      </c>
      <c r="N152" s="333">
        <v>21055.164135367995</v>
      </c>
      <c r="O152" s="333">
        <v>20904.570142112712</v>
      </c>
      <c r="P152" s="333">
        <v>20762.071703365073</v>
      </c>
    </row>
    <row r="153" spans="1:16" x14ac:dyDescent="0.25">
      <c r="A153" s="339" t="s">
        <v>353</v>
      </c>
      <c r="B153" s="333">
        <v>24522.032789930538</v>
      </c>
      <c r="C153" s="333">
        <v>22748.026211581375</v>
      </c>
      <c r="D153" s="333">
        <v>23329.295863859188</v>
      </c>
      <c r="E153" s="333">
        <v>24731.848252977717</v>
      </c>
      <c r="F153" s="333">
        <v>21805.998914760334</v>
      </c>
      <c r="G153" s="333">
        <v>21764.330306482301</v>
      </c>
      <c r="H153" s="333">
        <v>21614.244778160395</v>
      </c>
      <c r="I153" s="333">
        <v>21609.078733936996</v>
      </c>
      <c r="J153" s="333">
        <v>21496.403987081903</v>
      </c>
      <c r="K153" s="333">
        <v>21396.894236437358</v>
      </c>
      <c r="L153" s="333">
        <v>21273.087620116847</v>
      </c>
      <c r="M153" s="333">
        <v>21030.313704922355</v>
      </c>
      <c r="N153" s="333">
        <v>21055.164135367995</v>
      </c>
      <c r="O153" s="333">
        <v>20904.570142112712</v>
      </c>
      <c r="P153" s="333">
        <v>20762.071703365073</v>
      </c>
    </row>
    <row r="154" spans="1:16" x14ac:dyDescent="0.25">
      <c r="A154" s="341" t="s">
        <v>354</v>
      </c>
      <c r="B154" s="333"/>
      <c r="C154" s="333"/>
      <c r="D154" s="333"/>
      <c r="E154" s="333"/>
      <c r="F154" s="333"/>
      <c r="G154" s="333"/>
      <c r="H154" s="333">
        <v>24593.02225156307</v>
      </c>
      <c r="I154" s="333">
        <v>24587.856207339675</v>
      </c>
      <c r="J154" s="333">
        <v>24475.181460484579</v>
      </c>
      <c r="K154" s="333">
        <v>24375.671709840033</v>
      </c>
      <c r="L154" s="333">
        <v>24251.865093519522</v>
      </c>
      <c r="M154" s="333">
        <v>24009.09117832503</v>
      </c>
      <c r="N154" s="333">
        <v>24033.94160877067</v>
      </c>
      <c r="O154" s="333">
        <v>23883.347615515388</v>
      </c>
      <c r="P154" s="333">
        <v>23740.849176767748</v>
      </c>
    </row>
    <row r="155" spans="1:16" x14ac:dyDescent="0.25">
      <c r="A155" s="342" t="s">
        <v>355</v>
      </c>
      <c r="B155" s="333">
        <v>25154.620294400011</v>
      </c>
      <c r="C155" s="333">
        <v>22972.315808600008</v>
      </c>
      <c r="D155" s="333">
        <v>23579.989899799999</v>
      </c>
      <c r="E155" s="333">
        <v>24944.371334133335</v>
      </c>
      <c r="F155" s="333">
        <v>21939.013958133335</v>
      </c>
      <c r="G155" s="333">
        <v>21939.013958133335</v>
      </c>
      <c r="H155" s="333">
        <v>21939.013958133335</v>
      </c>
      <c r="I155" s="333">
        <v>21939.013958133335</v>
      </c>
      <c r="J155" s="333">
        <v>21939.013958133335</v>
      </c>
      <c r="K155" s="333">
        <v>21939.013958133335</v>
      </c>
      <c r="L155" s="333">
        <v>21939.013958133335</v>
      </c>
      <c r="M155" s="333">
        <v>21939.013958133335</v>
      </c>
      <c r="N155" s="333">
        <v>21939.013958133335</v>
      </c>
      <c r="O155" s="333">
        <v>21939.013958133335</v>
      </c>
      <c r="P155" s="333">
        <v>21939.013958133335</v>
      </c>
    </row>
    <row r="156" spans="1:16" ht="26.25" x14ac:dyDescent="0.25">
      <c r="A156" s="342" t="s">
        <v>356</v>
      </c>
      <c r="B156" s="333">
        <v>24904.620294400011</v>
      </c>
      <c r="C156" s="333">
        <v>22722.315808600008</v>
      </c>
      <c r="D156" s="333">
        <v>23329.989899799999</v>
      </c>
      <c r="E156" s="333">
        <v>24694.371334133335</v>
      </c>
      <c r="F156" s="333">
        <v>21689.013958133335</v>
      </c>
      <c r="G156" s="333">
        <v>21689.013958133335</v>
      </c>
      <c r="H156" s="333">
        <v>21689.013958133335</v>
      </c>
      <c r="I156" s="333">
        <v>21689.013958133335</v>
      </c>
      <c r="J156" s="333">
        <v>21689.013958133335</v>
      </c>
      <c r="K156" s="333">
        <v>21689.013958133335</v>
      </c>
      <c r="L156" s="333">
        <v>21689.013958133335</v>
      </c>
      <c r="M156" s="333">
        <v>21689.013958133335</v>
      </c>
      <c r="N156" s="333">
        <v>21689.013958133335</v>
      </c>
      <c r="O156" s="333">
        <v>21689.013958133335</v>
      </c>
      <c r="P156" s="333">
        <v>21689.013958133335</v>
      </c>
    </row>
    <row r="157" spans="1:16" ht="27.75" customHeight="1" x14ac:dyDescent="0.25">
      <c r="A157" s="342" t="s">
        <v>357</v>
      </c>
      <c r="B157" s="333">
        <v>24524.620294400011</v>
      </c>
      <c r="C157" s="333">
        <v>22342.315808600008</v>
      </c>
      <c r="D157" s="333">
        <v>22949.989899799999</v>
      </c>
      <c r="E157" s="333">
        <v>24314.371334133335</v>
      </c>
      <c r="F157" s="333">
        <v>21309.013958133335</v>
      </c>
      <c r="G157" s="333">
        <v>21309.013958133335</v>
      </c>
      <c r="H157" s="333">
        <v>21309.013958133335</v>
      </c>
      <c r="I157" s="333">
        <v>21309.013958133335</v>
      </c>
      <c r="J157" s="333">
        <v>21309.013958133335</v>
      </c>
      <c r="K157" s="333">
        <v>21309.013958133335</v>
      </c>
      <c r="L157" s="333">
        <v>21309.013958133335</v>
      </c>
      <c r="M157" s="333">
        <v>21309.013958133335</v>
      </c>
      <c r="N157" s="333">
        <v>21309.013958133335</v>
      </c>
      <c r="O157" s="333">
        <v>21309.013958133335</v>
      </c>
      <c r="P157" s="333">
        <v>21309.013958133335</v>
      </c>
    </row>
    <row r="158" spans="1:16" ht="16.5" customHeight="1" x14ac:dyDescent="0.25">
      <c r="A158" s="341" t="s">
        <v>358</v>
      </c>
      <c r="B158" s="333">
        <v>31185.199889999993</v>
      </c>
      <c r="C158" s="333">
        <v>27408.637619999998</v>
      </c>
      <c r="D158" s="333">
        <v>26934.447539999994</v>
      </c>
      <c r="E158" s="333">
        <v>26966.738239999999</v>
      </c>
      <c r="F158" s="333">
        <v>23749.019839999997</v>
      </c>
      <c r="G158" s="333">
        <v>23749.019839999997</v>
      </c>
      <c r="H158" s="333">
        <v>23749.019839999997</v>
      </c>
      <c r="I158" s="333">
        <v>23749.019839999997</v>
      </c>
      <c r="J158" s="333">
        <v>23749.019839999997</v>
      </c>
      <c r="K158" s="333">
        <v>23749.019839999997</v>
      </c>
      <c r="L158" s="333">
        <v>23749.019839999997</v>
      </c>
      <c r="M158" s="333">
        <v>23749.019839999997</v>
      </c>
      <c r="N158" s="333">
        <v>23749.019839999997</v>
      </c>
      <c r="O158" s="333">
        <v>23749.019839999997</v>
      </c>
      <c r="P158" s="333">
        <v>23749.019839999997</v>
      </c>
    </row>
    <row r="159" spans="1:16" x14ac:dyDescent="0.25">
      <c r="A159" s="341" t="s">
        <v>359</v>
      </c>
      <c r="B159" s="333">
        <v>55.8</v>
      </c>
      <c r="C159" s="333">
        <v>50.7</v>
      </c>
      <c r="D159" s="333">
        <v>49.3</v>
      </c>
      <c r="E159" s="333">
        <v>48.7</v>
      </c>
      <c r="F159" s="333">
        <v>43</v>
      </c>
      <c r="G159" s="333">
        <v>43</v>
      </c>
      <c r="H159" s="333">
        <v>43</v>
      </c>
      <c r="I159" s="333">
        <v>43</v>
      </c>
      <c r="J159" s="333">
        <v>43</v>
      </c>
      <c r="K159" s="333">
        <v>43</v>
      </c>
      <c r="L159" s="333">
        <v>43</v>
      </c>
      <c r="M159" s="333">
        <v>43</v>
      </c>
      <c r="N159" s="333">
        <v>43</v>
      </c>
      <c r="O159" s="333">
        <v>43</v>
      </c>
      <c r="P159" s="333">
        <v>43</v>
      </c>
    </row>
    <row r="160" spans="1:16" x14ac:dyDescent="0.25">
      <c r="A160" s="339" t="s">
        <v>360</v>
      </c>
      <c r="B160" s="333">
        <v>26071.340294400008</v>
      </c>
      <c r="C160" s="333">
        <v>23911.961267000006</v>
      </c>
      <c r="D160" s="333">
        <v>24519.635358199997</v>
      </c>
      <c r="E160" s="333">
        <v>25884.016792533334</v>
      </c>
      <c r="F160" s="333">
        <v>22878.659416533334</v>
      </c>
      <c r="G160" s="333">
        <v>22878.659416533334</v>
      </c>
      <c r="H160" s="333">
        <v>22878.659416533334</v>
      </c>
      <c r="I160" s="333">
        <v>22878.659416533334</v>
      </c>
      <c r="J160" s="333">
        <v>22878.659416533334</v>
      </c>
      <c r="K160" s="333">
        <v>22878.659416533334</v>
      </c>
      <c r="L160" s="333">
        <v>22878.659416533334</v>
      </c>
      <c r="M160" s="333">
        <v>22878.659416533334</v>
      </c>
      <c r="N160" s="333">
        <v>22878.659416533334</v>
      </c>
      <c r="O160" s="333">
        <v>22878.659416533334</v>
      </c>
      <c r="P160" s="333">
        <v>22878.659416533334</v>
      </c>
    </row>
    <row r="161" spans="1:16" ht="26.25" x14ac:dyDescent="0.25">
      <c r="A161" s="342" t="s">
        <v>361</v>
      </c>
      <c r="B161" s="333">
        <v>25533.930294400008</v>
      </c>
      <c r="C161" s="333">
        <v>23386.763036200005</v>
      </c>
      <c r="D161" s="333">
        <v>23994.437127399997</v>
      </c>
      <c r="E161" s="333">
        <v>25358.818561733333</v>
      </c>
      <c r="F161" s="333">
        <v>22353.461185733333</v>
      </c>
      <c r="G161" s="333">
        <v>22353.461185733333</v>
      </c>
      <c r="H161" s="333">
        <v>22353.461185733333</v>
      </c>
      <c r="I161" s="333">
        <v>22353.461185733333</v>
      </c>
      <c r="J161" s="333">
        <v>22353.461185733333</v>
      </c>
      <c r="K161" s="333">
        <v>22353.461185733333</v>
      </c>
      <c r="L161" s="333">
        <v>22353.461185733333</v>
      </c>
      <c r="M161" s="333">
        <v>22353.461185733333</v>
      </c>
      <c r="N161" s="333">
        <v>22353.461185733333</v>
      </c>
      <c r="O161" s="333">
        <v>22353.461185733333</v>
      </c>
      <c r="P161" s="333">
        <v>22353.461185733333</v>
      </c>
    </row>
    <row r="162" spans="1:16" ht="26.25" x14ac:dyDescent="0.25">
      <c r="A162" s="342" t="s">
        <v>362</v>
      </c>
      <c r="B162" s="333">
        <v>25956.750294400008</v>
      </c>
      <c r="C162" s="333">
        <v>23806.498923400006</v>
      </c>
      <c r="D162" s="333">
        <v>24414.173014599997</v>
      </c>
      <c r="E162" s="333">
        <v>25778.554448933333</v>
      </c>
      <c r="F162" s="333">
        <v>22773.197072933333</v>
      </c>
      <c r="G162" s="333">
        <v>22773.197072933333</v>
      </c>
      <c r="H162" s="333">
        <v>22773.197072933333</v>
      </c>
      <c r="I162" s="333">
        <v>22773.197072933333</v>
      </c>
      <c r="J162" s="333">
        <v>22773.197072933333</v>
      </c>
      <c r="K162" s="333">
        <v>22773.197072933333</v>
      </c>
      <c r="L162" s="333">
        <v>22773.197072933333</v>
      </c>
      <c r="M162" s="333">
        <v>22773.197072933333</v>
      </c>
      <c r="N162" s="333">
        <v>22773.197072933333</v>
      </c>
      <c r="O162" s="333">
        <v>22773.197072933333</v>
      </c>
      <c r="P162" s="333">
        <v>22773.197072933333</v>
      </c>
    </row>
    <row r="163" spans="1:16" x14ac:dyDescent="0.25">
      <c r="A163" s="341" t="s">
        <v>363</v>
      </c>
      <c r="B163" s="333"/>
      <c r="C163" s="333"/>
      <c r="D163" s="333"/>
      <c r="E163" s="333"/>
      <c r="F163" s="333"/>
      <c r="G163" s="333"/>
      <c r="H163" s="333"/>
      <c r="I163" s="333"/>
      <c r="J163" s="333">
        <v>25312.162644073658</v>
      </c>
      <c r="K163" s="333">
        <v>25277.317856285052</v>
      </c>
      <c r="L163" s="333">
        <v>25715.405121439402</v>
      </c>
      <c r="M163" s="333">
        <v>25793.361984106432</v>
      </c>
      <c r="N163" s="333">
        <v>25833.559134540585</v>
      </c>
      <c r="O163" s="333">
        <v>25823.963300500996</v>
      </c>
      <c r="P163" s="333">
        <v>25588.172635643488</v>
      </c>
    </row>
    <row r="164" spans="1:16" x14ac:dyDescent="0.25">
      <c r="A164" s="341" t="s">
        <v>364</v>
      </c>
      <c r="B164" s="333"/>
      <c r="C164" s="333"/>
      <c r="D164" s="333"/>
      <c r="E164" s="333"/>
      <c r="F164" s="333"/>
      <c r="G164" s="333"/>
      <c r="H164" s="333"/>
      <c r="I164" s="333"/>
      <c r="J164" s="333"/>
      <c r="K164" s="333">
        <v>27266.038304847239</v>
      </c>
      <c r="L164" s="333">
        <v>27683.254291465244</v>
      </c>
      <c r="M164" s="333">
        <v>27550.083129770428</v>
      </c>
      <c r="N164" s="333">
        <v>27711.093080893483</v>
      </c>
      <c r="O164" s="333">
        <v>27720.920944572255</v>
      </c>
      <c r="P164" s="333">
        <v>27598.991348692758</v>
      </c>
    </row>
    <row r="165" spans="1:16" x14ac:dyDescent="0.25">
      <c r="A165" s="343" t="s">
        <v>365</v>
      </c>
      <c r="B165" s="333"/>
      <c r="C165" s="333"/>
      <c r="D165" s="333"/>
      <c r="E165" s="333"/>
      <c r="F165" s="333"/>
      <c r="G165" s="333"/>
      <c r="H165" s="333"/>
      <c r="I165" s="333"/>
      <c r="J165" s="333"/>
      <c r="K165" s="333"/>
      <c r="L165" s="333"/>
      <c r="M165" s="333"/>
      <c r="N165" s="333"/>
      <c r="O165" s="333"/>
      <c r="P165" s="333"/>
    </row>
    <row r="166" spans="1:16" x14ac:dyDescent="0.25">
      <c r="A166" s="344" t="s">
        <v>366</v>
      </c>
      <c r="B166" s="333">
        <v>27896.137799999993</v>
      </c>
      <c r="C166" s="333">
        <v>25499.561600000001</v>
      </c>
      <c r="D166" s="333">
        <v>26144.882799999992</v>
      </c>
      <c r="E166" s="333">
        <v>27489.405199999997</v>
      </c>
      <c r="F166" s="333">
        <v>24319.305999999997</v>
      </c>
      <c r="G166" s="333">
        <v>24319.305999999997</v>
      </c>
      <c r="H166" s="333">
        <v>24319.305999999997</v>
      </c>
      <c r="I166" s="333">
        <v>24319.305999999997</v>
      </c>
      <c r="J166" s="333">
        <v>24319.305999999997</v>
      </c>
      <c r="K166" s="333">
        <v>24319.305999999997</v>
      </c>
      <c r="L166" s="333">
        <v>24319.305999999997</v>
      </c>
      <c r="M166" s="333">
        <v>24319.305999999997</v>
      </c>
      <c r="N166" s="333">
        <v>24319.305999999997</v>
      </c>
      <c r="O166" s="333">
        <v>24319.305999999997</v>
      </c>
      <c r="P166" s="333">
        <v>24319.305999999997</v>
      </c>
    </row>
    <row r="167" spans="1:16" x14ac:dyDescent="0.25">
      <c r="A167" s="344" t="s">
        <v>367</v>
      </c>
      <c r="B167" s="333">
        <v>14954.539999999999</v>
      </c>
      <c r="C167" s="333">
        <v>12276.49</v>
      </c>
      <c r="D167" s="333">
        <v>12597.23</v>
      </c>
      <c r="E167" s="333">
        <v>12400.22</v>
      </c>
      <c r="F167" s="333">
        <v>10183.549999999999</v>
      </c>
      <c r="G167" s="333">
        <v>10083.14</v>
      </c>
      <c r="H167" s="333">
        <v>8426.76</v>
      </c>
      <c r="I167" s="333">
        <v>8645.6200000000008</v>
      </c>
      <c r="J167" s="333">
        <v>8645.6200000000008</v>
      </c>
      <c r="K167" s="333">
        <v>8645.6200000000008</v>
      </c>
      <c r="L167" s="333">
        <v>8645.6200000000008</v>
      </c>
      <c r="M167" s="333">
        <v>8645.6200000000008</v>
      </c>
      <c r="N167" s="333">
        <v>8645.6200000000008</v>
      </c>
      <c r="O167" s="333">
        <v>8645.6200000000008</v>
      </c>
      <c r="P167" s="333">
        <v>8645.6200000000008</v>
      </c>
    </row>
    <row r="168" spans="1:16" x14ac:dyDescent="0.25">
      <c r="A168" s="344" t="s">
        <v>368</v>
      </c>
      <c r="B168" s="333">
        <v>20664.658305199999</v>
      </c>
      <c r="C168" s="333">
        <v>18219.216674399995</v>
      </c>
      <c r="D168" s="333">
        <v>18752.140395199993</v>
      </c>
      <c r="E168" s="333">
        <v>19651.509296799992</v>
      </c>
      <c r="F168" s="333">
        <v>16877.212303999993</v>
      </c>
      <c r="G168" s="333">
        <v>16852.728163999996</v>
      </c>
      <c r="H168" s="333">
        <v>16448.837643999996</v>
      </c>
      <c r="I168" s="333">
        <v>16502.208083999994</v>
      </c>
      <c r="J168" s="333">
        <v>16502.208083999994</v>
      </c>
      <c r="K168" s="333">
        <v>16502.208083999994</v>
      </c>
      <c r="L168" s="333">
        <v>16502.208083999994</v>
      </c>
      <c r="M168" s="333">
        <v>16502.208083999994</v>
      </c>
      <c r="N168" s="333">
        <v>16502.208083999994</v>
      </c>
      <c r="O168" s="333">
        <v>16502.208083999994</v>
      </c>
      <c r="P168" s="333">
        <v>16502.208083999994</v>
      </c>
    </row>
    <row r="169" spans="1:16" x14ac:dyDescent="0.25">
      <c r="A169" s="343" t="s">
        <v>369</v>
      </c>
      <c r="B169" s="333"/>
      <c r="C169" s="333"/>
      <c r="D169" s="333"/>
      <c r="E169" s="333"/>
      <c r="F169" s="333"/>
      <c r="G169" s="333"/>
      <c r="H169" s="333"/>
      <c r="I169" s="333"/>
      <c r="J169" s="333"/>
      <c r="K169" s="333"/>
      <c r="L169" s="333"/>
      <c r="M169" s="333"/>
      <c r="N169" s="333"/>
      <c r="O169" s="333"/>
      <c r="P169" s="333"/>
    </row>
    <row r="170" spans="1:16" x14ac:dyDescent="0.25">
      <c r="A170" s="344" t="s">
        <v>368</v>
      </c>
      <c r="B170" s="333">
        <v>19648.031408388761</v>
      </c>
      <c r="C170" s="333">
        <v>17225.369500000001</v>
      </c>
      <c r="D170" s="333">
        <v>17693.220459999997</v>
      </c>
      <c r="E170" s="333">
        <v>18507.03167</v>
      </c>
      <c r="F170" s="333">
        <v>15788.536990000001</v>
      </c>
      <c r="G170" s="333">
        <v>15758.278250000007</v>
      </c>
      <c r="H170" s="333">
        <v>15258.974930000004</v>
      </c>
      <c r="I170" s="333">
        <v>15324.946970000005</v>
      </c>
      <c r="J170" s="333">
        <v>15324.946970000005</v>
      </c>
      <c r="K170" s="333">
        <v>15324.946970000005</v>
      </c>
      <c r="L170" s="333">
        <v>15324.946970000005</v>
      </c>
      <c r="M170" s="333">
        <v>15324.946970000005</v>
      </c>
      <c r="N170" s="333">
        <v>15324.946970000005</v>
      </c>
      <c r="O170" s="333">
        <v>15324.946970000005</v>
      </c>
      <c r="P170" s="333">
        <v>15324.946970000005</v>
      </c>
    </row>
    <row r="171" spans="1:16" x14ac:dyDescent="0.25">
      <c r="A171" s="339" t="s">
        <v>370</v>
      </c>
      <c r="B171" s="333">
        <v>25901.570294400008</v>
      </c>
      <c r="C171" s="333">
        <v>23769.093930600007</v>
      </c>
      <c r="D171" s="333">
        <v>24376.768021799999</v>
      </c>
      <c r="E171" s="333">
        <v>25741.149456133335</v>
      </c>
      <c r="F171" s="333">
        <v>22735.792080133335</v>
      </c>
      <c r="G171" s="333">
        <v>22735.792080133335</v>
      </c>
      <c r="H171" s="333">
        <v>22735.792080133335</v>
      </c>
      <c r="I171" s="333">
        <v>22735.792080133335</v>
      </c>
      <c r="J171" s="333">
        <v>22735.792080133335</v>
      </c>
      <c r="K171" s="333">
        <v>22735.792080133335</v>
      </c>
      <c r="L171" s="333">
        <v>22735.792080133335</v>
      </c>
      <c r="M171" s="333">
        <v>22735.792080133335</v>
      </c>
      <c r="N171" s="333">
        <v>22735.792080133335</v>
      </c>
      <c r="O171" s="333">
        <v>22735.792080133335</v>
      </c>
      <c r="P171" s="333">
        <v>22735.792080133335</v>
      </c>
    </row>
    <row r="172" spans="1:16" x14ac:dyDescent="0.25">
      <c r="A172" s="339" t="s">
        <v>371</v>
      </c>
      <c r="B172" s="333">
        <v>27148.190294400007</v>
      </c>
      <c r="C172" s="333">
        <v>25065.528865800006</v>
      </c>
      <c r="D172" s="333">
        <v>25673.202956999998</v>
      </c>
      <c r="E172" s="333">
        <v>27037.584391333334</v>
      </c>
      <c r="F172" s="333">
        <v>24032.227015333334</v>
      </c>
      <c r="G172" s="333">
        <v>24032.227015333334</v>
      </c>
      <c r="H172" s="333">
        <v>24032.227015333334</v>
      </c>
      <c r="I172" s="333">
        <v>24032.227015333334</v>
      </c>
      <c r="J172" s="333">
        <v>24032.227015333334</v>
      </c>
      <c r="K172" s="333">
        <v>24032.227015333334</v>
      </c>
      <c r="L172" s="333">
        <v>24032.227015333334</v>
      </c>
      <c r="M172" s="333">
        <v>24032.227015333334</v>
      </c>
      <c r="N172" s="333">
        <v>24032.227015333334</v>
      </c>
      <c r="O172" s="333">
        <v>24032.227015333334</v>
      </c>
      <c r="P172" s="333">
        <v>24032.227015333334</v>
      </c>
    </row>
    <row r="173" spans="1:16" x14ac:dyDescent="0.25">
      <c r="A173" s="339" t="s">
        <v>372</v>
      </c>
      <c r="B173" s="333">
        <v>26938.200294400009</v>
      </c>
      <c r="C173" s="333">
        <v>24847.147665400007</v>
      </c>
      <c r="D173" s="333">
        <v>25454.821756599998</v>
      </c>
      <c r="E173" s="333">
        <v>26819.203190933335</v>
      </c>
      <c r="F173" s="333">
        <v>23813.845814933335</v>
      </c>
      <c r="G173" s="333">
        <v>23813.845814933335</v>
      </c>
      <c r="H173" s="333">
        <v>23813.845814933335</v>
      </c>
      <c r="I173" s="333">
        <v>23813.845814933335</v>
      </c>
      <c r="J173" s="333">
        <v>23813.845814933335</v>
      </c>
      <c r="K173" s="333">
        <v>23813.845814933335</v>
      </c>
      <c r="L173" s="333">
        <v>23813.845814933335</v>
      </c>
      <c r="M173" s="333">
        <v>23813.845814933335</v>
      </c>
      <c r="N173" s="333">
        <v>23813.845814933335</v>
      </c>
      <c r="O173" s="333">
        <v>23813.845814933335</v>
      </c>
      <c r="P173" s="333">
        <v>23813.845814933335</v>
      </c>
    </row>
    <row r="174" spans="1:16" x14ac:dyDescent="0.25">
      <c r="A174" s="339" t="s">
        <v>373</v>
      </c>
      <c r="B174" s="333">
        <v>28281.093816579996</v>
      </c>
      <c r="C174" s="333">
        <v>26163.272013759997</v>
      </c>
      <c r="D174" s="333">
        <v>26760.903977079994</v>
      </c>
      <c r="E174" s="333">
        <v>28006.066171719998</v>
      </c>
      <c r="F174" s="333">
        <v>25070.237302599995</v>
      </c>
      <c r="G174" s="333">
        <v>25070.237302599995</v>
      </c>
      <c r="H174" s="333">
        <v>25070.237302599995</v>
      </c>
      <c r="I174" s="333">
        <v>25070.237302599995</v>
      </c>
      <c r="J174" s="333">
        <v>25070.237302599995</v>
      </c>
      <c r="K174" s="333">
        <v>25070.237302599995</v>
      </c>
      <c r="L174" s="333">
        <v>25070.237302599995</v>
      </c>
      <c r="M174" s="333">
        <v>25070.237302599995</v>
      </c>
      <c r="N174" s="333">
        <v>25070.237302599995</v>
      </c>
      <c r="O174" s="333">
        <v>25070.237302599995</v>
      </c>
      <c r="P174" s="333">
        <v>25070.237302599995</v>
      </c>
    </row>
    <row r="175" spans="1:16" outlineLevel="1" x14ac:dyDescent="0.25">
      <c r="A175" s="328"/>
      <c r="B175" s="329"/>
      <c r="C175" s="329"/>
      <c r="D175" s="329"/>
      <c r="E175" s="329"/>
      <c r="F175" s="329"/>
      <c r="G175" s="329"/>
      <c r="H175" s="329"/>
      <c r="I175" s="329"/>
      <c r="J175" s="329"/>
      <c r="K175" s="329"/>
      <c r="L175" s="329"/>
      <c r="M175" s="329"/>
      <c r="N175" s="329"/>
      <c r="O175" s="329"/>
      <c r="P175" s="329"/>
    </row>
    <row r="176" spans="1:16" outlineLevel="1" x14ac:dyDescent="0.25">
      <c r="A176" s="337" t="s">
        <v>374</v>
      </c>
      <c r="B176" s="330"/>
      <c r="C176" s="319"/>
      <c r="D176" s="319"/>
      <c r="E176" s="319"/>
      <c r="F176" s="319"/>
    </row>
    <row r="177" spans="1:16" outlineLevel="1" x14ac:dyDescent="0.25">
      <c r="A177" s="345" t="s">
        <v>375</v>
      </c>
      <c r="B177" s="346"/>
      <c r="C177" s="346"/>
      <c r="D177" s="346"/>
      <c r="E177" s="346"/>
      <c r="F177" s="346"/>
      <c r="G177" s="346"/>
      <c r="H177" s="346"/>
      <c r="I177" s="346"/>
      <c r="J177" s="346"/>
      <c r="K177" s="346"/>
      <c r="L177" s="346"/>
      <c r="M177" s="346"/>
      <c r="N177" s="346"/>
      <c r="O177" s="346"/>
      <c r="P177" s="346"/>
    </row>
    <row r="178" spans="1:16" outlineLevel="1" x14ac:dyDescent="0.25">
      <c r="A178" s="347" t="s">
        <v>376</v>
      </c>
      <c r="B178" s="333">
        <v>42328.423527713581</v>
      </c>
      <c r="C178" s="333">
        <v>37086.465465599998</v>
      </c>
      <c r="D178" s="333">
        <v>37100.770924799996</v>
      </c>
      <c r="E178" s="333">
        <v>37689.47148586667</v>
      </c>
      <c r="F178" s="333">
        <v>34551.181386666671</v>
      </c>
      <c r="G178" s="333">
        <v>34671.296586666671</v>
      </c>
      <c r="H178" s="333">
        <v>34358.222453333336</v>
      </c>
      <c r="I178" s="333">
        <v>34561.670986666672</v>
      </c>
      <c r="J178" s="333">
        <v>34681.786186666664</v>
      </c>
      <c r="K178" s="333">
        <v>34801.901386666672</v>
      </c>
      <c r="L178" s="333">
        <v>35801.901386666672</v>
      </c>
      <c r="M178" s="333">
        <v>35801.901386666665</v>
      </c>
      <c r="N178" s="333">
        <v>35801.901386666665</v>
      </c>
      <c r="O178" s="333">
        <v>35801.901386666665</v>
      </c>
      <c r="P178" s="333">
        <v>35801.901386666672</v>
      </c>
    </row>
    <row r="179" spans="1:16" outlineLevel="1" x14ac:dyDescent="0.25">
      <c r="A179" s="347" t="s">
        <v>377</v>
      </c>
      <c r="B179" s="333">
        <v>38995.090194380246</v>
      </c>
      <c r="C179" s="333">
        <v>33753.13213226667</v>
      </c>
      <c r="D179" s="333">
        <v>33767.437591466667</v>
      </c>
      <c r="E179" s="333">
        <v>34356.138152533327</v>
      </c>
      <c r="F179" s="333">
        <v>31217.848053333335</v>
      </c>
      <c r="G179" s="333">
        <v>31337.963253333335</v>
      </c>
      <c r="H179" s="333">
        <v>31024.889120000003</v>
      </c>
      <c r="I179" s="333">
        <v>31228.337653333336</v>
      </c>
      <c r="J179" s="333">
        <v>31348.452853333332</v>
      </c>
      <c r="K179" s="333">
        <v>31468.568053333336</v>
      </c>
      <c r="L179" s="333">
        <v>32468.568053333336</v>
      </c>
      <c r="M179" s="333">
        <v>32468.568053333333</v>
      </c>
      <c r="N179" s="333">
        <v>32468.568053333333</v>
      </c>
      <c r="O179" s="333">
        <v>32468.568053333333</v>
      </c>
      <c r="P179" s="333">
        <v>32468.568053333336</v>
      </c>
    </row>
    <row r="180" spans="1:16" outlineLevel="1" x14ac:dyDescent="0.25">
      <c r="A180" s="347" t="s">
        <v>378</v>
      </c>
      <c r="B180" s="333">
        <v>37745.090194380246</v>
      </c>
      <c r="C180" s="333">
        <v>32253.13213226667</v>
      </c>
      <c r="D180" s="333">
        <v>32267.437591466667</v>
      </c>
      <c r="E180" s="333">
        <v>33106.138152533327</v>
      </c>
      <c r="F180" s="333">
        <v>29967.848053333335</v>
      </c>
      <c r="G180" s="333">
        <v>30087.963253333335</v>
      </c>
      <c r="H180" s="333">
        <v>30191.555786666675</v>
      </c>
      <c r="I180" s="333">
        <v>30395.00432</v>
      </c>
      <c r="J180" s="333">
        <v>30515.119519999997</v>
      </c>
      <c r="K180" s="333">
        <v>30635.23472</v>
      </c>
      <c r="L180" s="333">
        <v>31635.23472</v>
      </c>
      <c r="M180" s="333">
        <v>31635.234719999997</v>
      </c>
      <c r="N180" s="333">
        <v>31635.234719999997</v>
      </c>
      <c r="O180" s="333">
        <v>31635.234719999997</v>
      </c>
      <c r="P180" s="333">
        <v>31635.23472</v>
      </c>
    </row>
    <row r="181" spans="1:16" outlineLevel="1" x14ac:dyDescent="0.25">
      <c r="A181" s="347" t="s">
        <v>379</v>
      </c>
      <c r="B181" s="333">
        <v>35158.785329376879</v>
      </c>
      <c r="C181" s="333">
        <v>31125.678472448613</v>
      </c>
      <c r="D181" s="333">
        <v>31037.341705779912</v>
      </c>
      <c r="E181" s="333">
        <v>31430.995147444042</v>
      </c>
      <c r="F181" s="333">
        <v>28259.423947444044</v>
      </c>
      <c r="G181" s="333">
        <v>28112.223947444043</v>
      </c>
      <c r="H181" s="333">
        <v>27523.423947444044</v>
      </c>
      <c r="I181" s="333">
        <v>27523.423947444044</v>
      </c>
      <c r="J181" s="333">
        <v>27523.423947444044</v>
      </c>
      <c r="K181" s="333">
        <v>27523.423947444044</v>
      </c>
      <c r="L181" s="333">
        <v>27523.423947444044</v>
      </c>
      <c r="M181" s="333">
        <v>27523.423947444044</v>
      </c>
      <c r="N181" s="333">
        <v>27523.423947444044</v>
      </c>
      <c r="O181" s="333">
        <v>27523.423947444044</v>
      </c>
      <c r="P181" s="333">
        <v>27523.423947444044</v>
      </c>
    </row>
    <row r="182" spans="1:16" outlineLevel="1" x14ac:dyDescent="0.25">
      <c r="A182" s="347" t="s">
        <v>380</v>
      </c>
      <c r="B182" s="333">
        <v>35436.438198483382</v>
      </c>
      <c r="C182" s="333">
        <v>34016.56471466666</v>
      </c>
      <c r="D182" s="333">
        <v>34372.282783999995</v>
      </c>
      <c r="E182" s="333">
        <v>34846.39486933333</v>
      </c>
      <c r="F182" s="333">
        <v>32076.275999999998</v>
      </c>
      <c r="G182" s="333">
        <v>32133.684000000001</v>
      </c>
      <c r="H182" s="333">
        <v>32251.462133333334</v>
      </c>
      <c r="I182" s="333">
        <v>32308.870133333334</v>
      </c>
      <c r="J182" s="333">
        <v>32366.278133333333</v>
      </c>
      <c r="K182" s="333">
        <v>32423.686133333329</v>
      </c>
      <c r="L182" s="333">
        <v>32423.686133333329</v>
      </c>
      <c r="M182" s="333">
        <v>32423.686133333336</v>
      </c>
      <c r="N182" s="333">
        <v>32423.686133333329</v>
      </c>
      <c r="O182" s="333">
        <v>32423.686133333329</v>
      </c>
      <c r="P182" s="333">
        <v>32423.686133333336</v>
      </c>
    </row>
    <row r="183" spans="1:16" outlineLevel="1" x14ac:dyDescent="0.25">
      <c r="A183" s="347" t="s">
        <v>381</v>
      </c>
      <c r="B183" s="333">
        <v>36686.438198483382</v>
      </c>
      <c r="C183" s="333">
        <v>35266.56471466666</v>
      </c>
      <c r="D183" s="333">
        <v>35622.282783999995</v>
      </c>
      <c r="E183" s="333">
        <v>36096.39486933333</v>
      </c>
      <c r="F183" s="333">
        <v>33326.275999999998</v>
      </c>
      <c r="G183" s="333">
        <v>33383.684000000001</v>
      </c>
      <c r="H183" s="333">
        <v>33501.462133333334</v>
      </c>
      <c r="I183" s="333">
        <v>33558.87013333333</v>
      </c>
      <c r="J183" s="333">
        <v>33616.278133333333</v>
      </c>
      <c r="K183" s="333">
        <v>33673.686133333329</v>
      </c>
      <c r="L183" s="333">
        <v>33673.686133333329</v>
      </c>
      <c r="M183" s="333">
        <v>33673.686133333336</v>
      </c>
      <c r="N183" s="333">
        <v>33673.686133333329</v>
      </c>
      <c r="O183" s="333">
        <v>33673.686133333329</v>
      </c>
      <c r="P183" s="333">
        <v>33673.686133333336</v>
      </c>
    </row>
    <row r="184" spans="1:16" outlineLevel="1" x14ac:dyDescent="0.25">
      <c r="A184" s="347" t="s">
        <v>382</v>
      </c>
      <c r="B184" s="333">
        <v>36125</v>
      </c>
      <c r="C184" s="333">
        <v>38541.666666666672</v>
      </c>
      <c r="D184" s="333">
        <v>39125</v>
      </c>
      <c r="E184" s="333">
        <v>40291.666666666672</v>
      </c>
      <c r="F184" s="333">
        <v>36541.666666666672</v>
      </c>
      <c r="G184" s="333">
        <v>35708.333333333336</v>
      </c>
      <c r="H184" s="333">
        <v>35791.666666666672</v>
      </c>
      <c r="I184" s="333">
        <v>35958.333333333336</v>
      </c>
      <c r="J184" s="333">
        <v>36125</v>
      </c>
      <c r="K184" s="333">
        <v>36291.666666666672</v>
      </c>
      <c r="L184" s="333">
        <v>37375</v>
      </c>
      <c r="M184" s="333">
        <v>37375</v>
      </c>
      <c r="N184" s="333">
        <v>37458.333333333336</v>
      </c>
      <c r="O184" s="333">
        <v>37541.666666666672</v>
      </c>
      <c r="P184" s="333">
        <v>37625</v>
      </c>
    </row>
    <row r="185" spans="1:16" outlineLevel="1" x14ac:dyDescent="0.25">
      <c r="A185" s="347" t="s">
        <v>383</v>
      </c>
      <c r="B185" s="333">
        <v>15978.666666666668</v>
      </c>
      <c r="C185" s="333">
        <v>13583.333333333334</v>
      </c>
      <c r="D185" s="333">
        <v>14250</v>
      </c>
      <c r="E185" s="333">
        <v>14666.666666666668</v>
      </c>
      <c r="F185" s="333">
        <v>11916.666666666668</v>
      </c>
      <c r="G185" s="333">
        <v>11833.333333333334</v>
      </c>
      <c r="H185" s="333">
        <v>11750</v>
      </c>
      <c r="I185" s="333">
        <v>11666.666666666668</v>
      </c>
      <c r="J185" s="333">
        <v>11583.333333333334</v>
      </c>
      <c r="K185" s="333">
        <v>11500</v>
      </c>
      <c r="L185" s="333">
        <v>11500</v>
      </c>
      <c r="M185" s="333">
        <v>11500</v>
      </c>
      <c r="N185" s="333">
        <v>11500</v>
      </c>
      <c r="O185" s="333">
        <v>11500</v>
      </c>
      <c r="P185" s="333">
        <v>11500</v>
      </c>
    </row>
    <row r="186" spans="1:16" outlineLevel="1" x14ac:dyDescent="0.25">
      <c r="A186" s="345" t="s">
        <v>384</v>
      </c>
      <c r="B186" s="348"/>
      <c r="C186" s="348"/>
      <c r="D186" s="348"/>
      <c r="E186" s="348"/>
      <c r="F186" s="348"/>
      <c r="G186" s="348"/>
      <c r="H186" s="348"/>
      <c r="I186" s="348"/>
      <c r="J186" s="348"/>
      <c r="K186" s="348"/>
      <c r="L186" s="348"/>
      <c r="M186" s="348"/>
      <c r="N186" s="348"/>
      <c r="O186" s="348"/>
      <c r="P186" s="348"/>
    </row>
    <row r="187" spans="1:16" outlineLevel="1" x14ac:dyDescent="0.25">
      <c r="A187" s="347" t="s">
        <v>376</v>
      </c>
      <c r="B187" s="333">
        <v>40745.090194380246</v>
      </c>
      <c r="C187" s="333">
        <v>36503.13213226667</v>
      </c>
      <c r="D187" s="333">
        <v>36517.437591466667</v>
      </c>
      <c r="E187" s="333">
        <v>37106.138152533327</v>
      </c>
      <c r="F187" s="333">
        <v>33884.514719999999</v>
      </c>
      <c r="G187" s="333">
        <v>34087.963253333335</v>
      </c>
      <c r="H187" s="333">
        <v>33774.889120000007</v>
      </c>
      <c r="I187" s="333">
        <v>33978.337653333336</v>
      </c>
      <c r="J187" s="333">
        <v>34098.452853333336</v>
      </c>
      <c r="K187" s="333">
        <v>34218.568053333336</v>
      </c>
      <c r="L187" s="333">
        <v>35218.568053333336</v>
      </c>
      <c r="M187" s="333">
        <v>35218.568053333336</v>
      </c>
      <c r="N187" s="333">
        <v>35218.568053333336</v>
      </c>
      <c r="O187" s="333">
        <v>35218.568053333336</v>
      </c>
      <c r="P187" s="333">
        <v>35218.568053333336</v>
      </c>
    </row>
    <row r="188" spans="1:16" outlineLevel="1" x14ac:dyDescent="0.25">
      <c r="A188" s="347" t="s">
        <v>377</v>
      </c>
      <c r="B188" s="333">
        <v>36995.090194380246</v>
      </c>
      <c r="C188" s="333">
        <v>32753.13213226667</v>
      </c>
      <c r="D188" s="333">
        <v>32767.437591466667</v>
      </c>
      <c r="E188" s="333">
        <v>33356.138152533327</v>
      </c>
      <c r="F188" s="333">
        <v>30134.514719999999</v>
      </c>
      <c r="G188" s="333">
        <v>30337.963253333335</v>
      </c>
      <c r="H188" s="333">
        <v>30024.889120000003</v>
      </c>
      <c r="I188" s="333">
        <v>30228.337653333336</v>
      </c>
      <c r="J188" s="333">
        <v>30348.452853333332</v>
      </c>
      <c r="K188" s="333">
        <v>30468.568053333336</v>
      </c>
      <c r="L188" s="333">
        <v>31468.568053333336</v>
      </c>
      <c r="M188" s="333">
        <v>31468.568053333333</v>
      </c>
      <c r="N188" s="333">
        <v>31468.568053333333</v>
      </c>
      <c r="O188" s="333">
        <v>31468.568053333333</v>
      </c>
      <c r="P188" s="333">
        <v>31468.568053333336</v>
      </c>
    </row>
    <row r="189" spans="1:16" outlineLevel="1" x14ac:dyDescent="0.25">
      <c r="A189" s="347" t="s">
        <v>378</v>
      </c>
      <c r="B189" s="333">
        <v>35745.090194380246</v>
      </c>
      <c r="C189" s="333">
        <v>31253.13213226667</v>
      </c>
      <c r="D189" s="333">
        <v>31267.437591466667</v>
      </c>
      <c r="E189" s="333">
        <v>32106.138152533331</v>
      </c>
      <c r="F189" s="333">
        <v>28884.514719999999</v>
      </c>
      <c r="G189" s="333">
        <v>29087.963253333335</v>
      </c>
      <c r="H189" s="333">
        <v>29191.555786666675</v>
      </c>
      <c r="I189" s="333">
        <v>29395.00432</v>
      </c>
      <c r="J189" s="333">
        <v>29515.119519999997</v>
      </c>
      <c r="K189" s="333">
        <v>29635.23472</v>
      </c>
      <c r="L189" s="333">
        <v>30635.23472</v>
      </c>
      <c r="M189" s="333">
        <v>30635.234719999997</v>
      </c>
      <c r="N189" s="333">
        <v>30635.234719999997</v>
      </c>
      <c r="O189" s="333">
        <v>30635.234719999997</v>
      </c>
      <c r="P189" s="333">
        <v>30635.23472</v>
      </c>
    </row>
    <row r="190" spans="1:16" outlineLevel="1" x14ac:dyDescent="0.25">
      <c r="A190" s="347" t="s">
        <v>379</v>
      </c>
      <c r="B190" s="333">
        <v>32500.667460253113</v>
      </c>
      <c r="C190" s="333">
        <v>28489.410603324843</v>
      </c>
      <c r="D190" s="333">
        <v>28393.47383665614</v>
      </c>
      <c r="E190" s="333">
        <v>28777.627278320273</v>
      </c>
      <c r="F190" s="333">
        <v>25606.056078320275</v>
      </c>
      <c r="G190" s="333">
        <v>25458.856078320274</v>
      </c>
      <c r="H190" s="333">
        <v>24870.056078320275</v>
      </c>
      <c r="I190" s="333">
        <v>24870.056078320275</v>
      </c>
      <c r="J190" s="333">
        <v>24870.056078320275</v>
      </c>
      <c r="K190" s="333">
        <v>24870.056078320275</v>
      </c>
      <c r="L190" s="333">
        <v>24870.056078320275</v>
      </c>
      <c r="M190" s="333">
        <v>24870.056078320275</v>
      </c>
      <c r="N190" s="333">
        <v>24870.056078320275</v>
      </c>
      <c r="O190" s="333">
        <v>24870.056078320275</v>
      </c>
      <c r="P190" s="333">
        <v>24870.056078320275</v>
      </c>
    </row>
    <row r="191" spans="1:16" outlineLevel="1" x14ac:dyDescent="0.25">
      <c r="A191" s="347" t="s">
        <v>385</v>
      </c>
      <c r="B191" s="333">
        <v>34186.438198483382</v>
      </c>
      <c r="C191" s="333">
        <v>32766.564714666663</v>
      </c>
      <c r="D191" s="333">
        <v>33122.282783999995</v>
      </c>
      <c r="E191" s="333">
        <v>33096.39486933333</v>
      </c>
      <c r="F191" s="333">
        <v>30326.275999999998</v>
      </c>
      <c r="G191" s="333">
        <v>29883.684000000001</v>
      </c>
      <c r="H191" s="333">
        <v>30001.462133333334</v>
      </c>
      <c r="I191" s="333">
        <v>30058.870133333334</v>
      </c>
      <c r="J191" s="333">
        <v>30116.278133333333</v>
      </c>
      <c r="K191" s="333">
        <v>30173.686133333329</v>
      </c>
      <c r="L191" s="333">
        <v>30173.686133333329</v>
      </c>
      <c r="M191" s="333">
        <v>30173.686133333336</v>
      </c>
      <c r="N191" s="333">
        <v>30173.686133333329</v>
      </c>
      <c r="O191" s="333">
        <v>30173.686133333329</v>
      </c>
      <c r="P191" s="333">
        <v>30173.686133333336</v>
      </c>
    </row>
    <row r="192" spans="1:16" outlineLevel="1" x14ac:dyDescent="0.25">
      <c r="A192" s="347" t="s">
        <v>386</v>
      </c>
      <c r="B192" s="333">
        <v>36853.104865150046</v>
      </c>
      <c r="C192" s="333">
        <v>35433.231381333331</v>
      </c>
      <c r="D192" s="333">
        <v>35788.949450666667</v>
      </c>
      <c r="E192" s="333">
        <v>35763.061535999994</v>
      </c>
      <c r="F192" s="333">
        <v>32992.94266666667</v>
      </c>
      <c r="G192" s="333">
        <v>32967.017333333337</v>
      </c>
      <c r="H192" s="333">
        <v>33084.79546666667</v>
      </c>
      <c r="I192" s="333">
        <v>33142.203466666673</v>
      </c>
      <c r="J192" s="333">
        <v>33199.611466666669</v>
      </c>
      <c r="K192" s="333">
        <v>33257.019466666665</v>
      </c>
      <c r="L192" s="333">
        <v>33257.019466666665</v>
      </c>
      <c r="M192" s="333">
        <v>33257.019466666672</v>
      </c>
      <c r="N192" s="333">
        <v>33257.019466666665</v>
      </c>
      <c r="O192" s="333">
        <v>33257.019466666665</v>
      </c>
      <c r="P192" s="333">
        <v>33257.019466666672</v>
      </c>
    </row>
    <row r="193" spans="1:16" outlineLevel="1" x14ac:dyDescent="0.25">
      <c r="A193" s="347" t="s">
        <v>387</v>
      </c>
      <c r="B193" s="333">
        <v>35333.333333333336</v>
      </c>
      <c r="C193" s="333">
        <v>36333.333333333336</v>
      </c>
      <c r="D193" s="333">
        <v>36833.333333333336</v>
      </c>
      <c r="E193" s="333">
        <v>38083.333333333336</v>
      </c>
      <c r="F193" s="333">
        <v>34333.333333333336</v>
      </c>
      <c r="G193" s="333">
        <v>32416.666666666668</v>
      </c>
      <c r="H193" s="333">
        <v>32583.333333333336</v>
      </c>
      <c r="I193" s="333">
        <v>32750</v>
      </c>
      <c r="J193" s="333">
        <v>32916.666666666672</v>
      </c>
      <c r="K193" s="333">
        <v>33000</v>
      </c>
      <c r="L193" s="333">
        <v>34083.333333333336</v>
      </c>
      <c r="M193" s="333">
        <v>34166.666666666672</v>
      </c>
      <c r="N193" s="333">
        <v>34250</v>
      </c>
      <c r="O193" s="333">
        <v>34333.333333333336</v>
      </c>
      <c r="P193" s="333">
        <v>34416.666666666672</v>
      </c>
    </row>
    <row r="194" spans="1:16" outlineLevel="1" x14ac:dyDescent="0.25">
      <c r="A194" s="347" t="s">
        <v>383</v>
      </c>
      <c r="B194" s="333">
        <v>15228.666666666668</v>
      </c>
      <c r="C194" s="333">
        <v>14083.333333333334</v>
      </c>
      <c r="D194" s="333">
        <v>14916.666666666668</v>
      </c>
      <c r="E194" s="333">
        <v>15583.333333333334</v>
      </c>
      <c r="F194" s="333">
        <v>12083.333333333334</v>
      </c>
      <c r="G194" s="333">
        <v>12000</v>
      </c>
      <c r="H194" s="333">
        <v>11916.666666666668</v>
      </c>
      <c r="I194" s="333">
        <v>11833.333333333334</v>
      </c>
      <c r="J194" s="333">
        <v>11750</v>
      </c>
      <c r="K194" s="333">
        <v>11750</v>
      </c>
      <c r="L194" s="333">
        <v>11750</v>
      </c>
      <c r="M194" s="333">
        <v>11750</v>
      </c>
      <c r="N194" s="333">
        <v>11750</v>
      </c>
      <c r="O194" s="333">
        <v>11750</v>
      </c>
      <c r="P194" s="333">
        <v>11750</v>
      </c>
    </row>
    <row r="195" spans="1:16" outlineLevel="1" x14ac:dyDescent="0.25">
      <c r="A195" s="345" t="s">
        <v>388</v>
      </c>
      <c r="B195" s="348"/>
      <c r="C195" s="348"/>
      <c r="D195" s="348"/>
      <c r="E195" s="348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</row>
    <row r="196" spans="1:16" outlineLevel="1" x14ac:dyDescent="0.25">
      <c r="A196" s="347" t="s">
        <v>376</v>
      </c>
      <c r="B196" s="333">
        <v>42161.75686104691</v>
      </c>
      <c r="C196" s="333">
        <v>36669.798798933334</v>
      </c>
      <c r="D196" s="333">
        <v>36684.104258133331</v>
      </c>
      <c r="E196" s="333">
        <v>37522.804819199999</v>
      </c>
      <c r="F196" s="333">
        <v>32717.848053333335</v>
      </c>
      <c r="G196" s="333">
        <v>32837.963253333335</v>
      </c>
      <c r="H196" s="333">
        <v>32941.555786666679</v>
      </c>
      <c r="I196" s="333">
        <v>33145.00432</v>
      </c>
      <c r="J196" s="333">
        <v>33265.119519999993</v>
      </c>
      <c r="K196" s="333">
        <v>33385.23472</v>
      </c>
      <c r="L196" s="333">
        <v>34385.23472</v>
      </c>
      <c r="M196" s="333">
        <v>34385.234719999993</v>
      </c>
      <c r="N196" s="333">
        <v>34385.234719999993</v>
      </c>
      <c r="O196" s="333">
        <v>34385.234719999993</v>
      </c>
      <c r="P196" s="333">
        <v>34385.23472</v>
      </c>
    </row>
    <row r="197" spans="1:16" outlineLevel="1" x14ac:dyDescent="0.25">
      <c r="A197" s="347" t="s">
        <v>377</v>
      </c>
      <c r="B197" s="333">
        <v>38828.423527713581</v>
      </c>
      <c r="C197" s="333">
        <v>33336.465465599998</v>
      </c>
      <c r="D197" s="333">
        <v>33350.770924799996</v>
      </c>
      <c r="E197" s="333">
        <v>34189.47148586667</v>
      </c>
      <c r="F197" s="333">
        <v>30634.514719999999</v>
      </c>
      <c r="G197" s="333">
        <v>30754.629919999999</v>
      </c>
      <c r="H197" s="333">
        <v>30858.222453333339</v>
      </c>
      <c r="I197" s="333">
        <v>31061.670986666672</v>
      </c>
      <c r="J197" s="333">
        <v>31181.786186666668</v>
      </c>
      <c r="K197" s="333">
        <v>31301.901386666672</v>
      </c>
      <c r="L197" s="333">
        <v>32301.901386666672</v>
      </c>
      <c r="M197" s="333">
        <v>32301.901386666668</v>
      </c>
      <c r="N197" s="333">
        <v>32301.901386666668</v>
      </c>
      <c r="O197" s="333">
        <v>32301.901386666668</v>
      </c>
      <c r="P197" s="333">
        <v>32301.901386666672</v>
      </c>
    </row>
    <row r="198" spans="1:16" outlineLevel="1" x14ac:dyDescent="0.25">
      <c r="A198" s="347" t="s">
        <v>378</v>
      </c>
      <c r="B198" s="333">
        <v>37578.423527713581</v>
      </c>
      <c r="C198" s="333">
        <v>32086.465465599998</v>
      </c>
      <c r="D198" s="333">
        <v>32100.770924799996</v>
      </c>
      <c r="E198" s="333">
        <v>32939.47148586667</v>
      </c>
      <c r="F198" s="333">
        <v>29801.181386666671</v>
      </c>
      <c r="G198" s="333">
        <v>29921.296586666671</v>
      </c>
      <c r="H198" s="333">
        <v>30024.889120000003</v>
      </c>
      <c r="I198" s="333">
        <v>30228.337653333336</v>
      </c>
      <c r="J198" s="333">
        <v>30348.452853333332</v>
      </c>
      <c r="K198" s="333">
        <v>30468.568053333336</v>
      </c>
      <c r="L198" s="333">
        <v>31468.568053333336</v>
      </c>
      <c r="M198" s="333">
        <v>31468.568053333333</v>
      </c>
      <c r="N198" s="333">
        <v>31468.568053333333</v>
      </c>
      <c r="O198" s="333">
        <v>31468.568053333333</v>
      </c>
      <c r="P198" s="333">
        <v>31468.568053333336</v>
      </c>
    </row>
    <row r="199" spans="1:16" outlineLevel="1" x14ac:dyDescent="0.25">
      <c r="A199" s="347" t="s">
        <v>379</v>
      </c>
      <c r="B199" s="333">
        <v>35002.883648412659</v>
      </c>
      <c r="C199" s="333">
        <v>30991.626791484392</v>
      </c>
      <c r="D199" s="333">
        <v>30895.690024815693</v>
      </c>
      <c r="E199" s="333">
        <v>31279.843466479822</v>
      </c>
      <c r="F199" s="333">
        <v>28108.272266479824</v>
      </c>
      <c r="G199" s="333">
        <v>27961.072266479827</v>
      </c>
      <c r="H199" s="333">
        <v>27372.272266479824</v>
      </c>
      <c r="I199" s="333">
        <v>27372.272266479824</v>
      </c>
      <c r="J199" s="333">
        <v>27372.272266479824</v>
      </c>
      <c r="K199" s="333">
        <v>27372.272266479824</v>
      </c>
      <c r="L199" s="333">
        <v>27372.272266479824</v>
      </c>
      <c r="M199" s="333">
        <v>27372.272266479824</v>
      </c>
      <c r="N199" s="333">
        <v>27372.272266479824</v>
      </c>
      <c r="O199" s="333">
        <v>27372.272266479824</v>
      </c>
      <c r="P199" s="333">
        <v>27372.272266479824</v>
      </c>
    </row>
    <row r="200" spans="1:16" outlineLevel="1" x14ac:dyDescent="0.25">
      <c r="A200" s="347" t="s">
        <v>380</v>
      </c>
      <c r="B200" s="333">
        <v>35269.77153181671</v>
      </c>
      <c r="C200" s="333">
        <v>33849.898047999988</v>
      </c>
      <c r="D200" s="333">
        <v>34205.616117333331</v>
      </c>
      <c r="E200" s="333">
        <v>34679.728202666665</v>
      </c>
      <c r="F200" s="333">
        <v>31909.609333333334</v>
      </c>
      <c r="G200" s="333">
        <v>31967.017333333337</v>
      </c>
      <c r="H200" s="333">
        <v>32084.79546666667</v>
      </c>
      <c r="I200" s="333">
        <v>32142.20346666667</v>
      </c>
      <c r="J200" s="333">
        <v>32199.611466666669</v>
      </c>
      <c r="K200" s="333">
        <v>32257.019466666665</v>
      </c>
      <c r="L200" s="333">
        <v>32257.019466666665</v>
      </c>
      <c r="M200" s="333">
        <v>32257.019466666672</v>
      </c>
      <c r="N200" s="333">
        <v>32257.019466666665</v>
      </c>
      <c r="O200" s="333">
        <v>32257.019466666665</v>
      </c>
      <c r="P200" s="333">
        <v>32257.019466666672</v>
      </c>
    </row>
    <row r="201" spans="1:16" outlineLevel="1" x14ac:dyDescent="0.25">
      <c r="A201" s="347" t="s">
        <v>386</v>
      </c>
      <c r="B201" s="333">
        <v>36936.438198483382</v>
      </c>
      <c r="C201" s="333">
        <v>35516.56471466666</v>
      </c>
      <c r="D201" s="333">
        <v>35872.282783999995</v>
      </c>
      <c r="E201" s="333">
        <v>36346.39486933333</v>
      </c>
      <c r="F201" s="333">
        <v>33576.275999999998</v>
      </c>
      <c r="G201" s="333">
        <v>33633.684000000001</v>
      </c>
      <c r="H201" s="333">
        <v>33751.462133333334</v>
      </c>
      <c r="I201" s="333">
        <v>33808.87013333333</v>
      </c>
      <c r="J201" s="333">
        <v>33866.278133333333</v>
      </c>
      <c r="K201" s="333">
        <v>33923.686133333329</v>
      </c>
      <c r="L201" s="333">
        <v>33923.686133333329</v>
      </c>
      <c r="M201" s="333">
        <v>33923.686133333336</v>
      </c>
      <c r="N201" s="333">
        <v>33923.686133333329</v>
      </c>
      <c r="O201" s="333">
        <v>33923.686133333329</v>
      </c>
      <c r="P201" s="333">
        <v>33923.686133333336</v>
      </c>
    </row>
    <row r="202" spans="1:16" outlineLevel="1" x14ac:dyDescent="0.25">
      <c r="A202" s="347" t="s">
        <v>382</v>
      </c>
      <c r="B202" s="333">
        <v>34916.666666666672</v>
      </c>
      <c r="C202" s="333">
        <v>37333.333333333336</v>
      </c>
      <c r="D202" s="333">
        <v>37916.666666666672</v>
      </c>
      <c r="E202" s="333">
        <v>39083.333333333336</v>
      </c>
      <c r="F202" s="333">
        <v>35333.333333333336</v>
      </c>
      <c r="G202" s="333">
        <v>34500</v>
      </c>
      <c r="H202" s="333">
        <v>34583.333333333336</v>
      </c>
      <c r="I202" s="333">
        <v>34750</v>
      </c>
      <c r="J202" s="333">
        <v>34916.666666666672</v>
      </c>
      <c r="K202" s="333">
        <v>35083.333333333336</v>
      </c>
      <c r="L202" s="333">
        <v>36166.666666666672</v>
      </c>
      <c r="M202" s="333">
        <v>36166.666666666672</v>
      </c>
      <c r="N202" s="333">
        <v>36250</v>
      </c>
      <c r="O202" s="333">
        <v>36333.333333333336</v>
      </c>
      <c r="P202" s="333">
        <v>36416.666666666672</v>
      </c>
    </row>
    <row r="203" spans="1:16" outlineLevel="1" x14ac:dyDescent="0.25">
      <c r="A203" s="347" t="s">
        <v>383</v>
      </c>
      <c r="B203" s="333">
        <v>17062</v>
      </c>
      <c r="C203" s="333">
        <v>14666.666666666668</v>
      </c>
      <c r="D203" s="333">
        <v>15250</v>
      </c>
      <c r="E203" s="333">
        <v>15750</v>
      </c>
      <c r="F203" s="333">
        <v>12916.666666666668</v>
      </c>
      <c r="G203" s="333">
        <v>12833.333333333334</v>
      </c>
      <c r="H203" s="333">
        <v>12833.333333333334</v>
      </c>
      <c r="I203" s="333">
        <v>12750</v>
      </c>
      <c r="J203" s="333">
        <v>12666.666666666668</v>
      </c>
      <c r="K203" s="333">
        <v>12583.333333333334</v>
      </c>
      <c r="L203" s="333">
        <v>12583.333333333334</v>
      </c>
      <c r="M203" s="333">
        <v>12583.333333333334</v>
      </c>
      <c r="N203" s="333">
        <v>12583.333333333334</v>
      </c>
      <c r="O203" s="333">
        <v>12583.333333333334</v>
      </c>
      <c r="P203" s="333">
        <v>12583.333333333334</v>
      </c>
    </row>
    <row r="204" spans="1:16" outlineLevel="1" x14ac:dyDescent="0.25">
      <c r="A204" s="328"/>
      <c r="B204" s="329"/>
      <c r="C204" s="329"/>
      <c r="D204" s="329"/>
      <c r="E204" s="329"/>
      <c r="F204" s="329"/>
      <c r="G204" s="329"/>
      <c r="H204" s="329"/>
      <c r="I204" s="329"/>
      <c r="J204" s="329"/>
      <c r="K204" s="329"/>
      <c r="L204" s="329"/>
      <c r="M204" s="329"/>
      <c r="N204" s="329"/>
      <c r="O204" s="329"/>
      <c r="P204" s="329"/>
    </row>
    <row r="205" spans="1:16" outlineLevel="1" x14ac:dyDescent="0.25">
      <c r="A205" s="324" t="s">
        <v>389</v>
      </c>
      <c r="B205" s="349"/>
      <c r="C205" s="349"/>
      <c r="D205" s="349"/>
      <c r="E205" s="349"/>
      <c r="F205" s="349"/>
    </row>
    <row r="206" spans="1:16" outlineLevel="1" x14ac:dyDescent="0.25">
      <c r="A206" s="324" t="s">
        <v>375</v>
      </c>
      <c r="B206" s="349"/>
      <c r="C206" s="349"/>
      <c r="D206" s="349"/>
      <c r="E206" s="349"/>
      <c r="F206" s="349"/>
    </row>
    <row r="207" spans="1:16" outlineLevel="1" x14ac:dyDescent="0.25">
      <c r="A207" s="326" t="s">
        <v>378</v>
      </c>
      <c r="B207" s="333">
        <v>36072.245192747025</v>
      </c>
      <c r="C207" s="333">
        <v>31731.528547999998</v>
      </c>
      <c r="D207" s="333">
        <v>31707.339747999995</v>
      </c>
      <c r="E207" s="333">
        <v>32558.338147999999</v>
      </c>
      <c r="F207" s="333">
        <v>29386.766947999997</v>
      </c>
      <c r="G207" s="333">
        <v>29533.966947999998</v>
      </c>
      <c r="H207" s="333">
        <v>29681.166947999998</v>
      </c>
      <c r="I207" s="333">
        <v>29828.366947999999</v>
      </c>
      <c r="J207" s="333">
        <v>29975.566948</v>
      </c>
      <c r="K207" s="333">
        <v>30122.766947999997</v>
      </c>
      <c r="L207" s="333">
        <v>30122.766947999997</v>
      </c>
      <c r="M207" s="333">
        <v>30122.766947999997</v>
      </c>
      <c r="N207" s="333">
        <v>30122.766947999997</v>
      </c>
      <c r="O207" s="333">
        <v>30122.766947999997</v>
      </c>
      <c r="P207" s="333">
        <v>30122.766947999997</v>
      </c>
    </row>
    <row r="208" spans="1:16" outlineLevel="1" x14ac:dyDescent="0.25">
      <c r="A208" s="326" t="s">
        <v>380</v>
      </c>
      <c r="B208" s="333">
        <v>34455.620863081749</v>
      </c>
      <c r="C208" s="333">
        <v>33055.751484051623</v>
      </c>
      <c r="D208" s="333">
        <v>33397.287958205532</v>
      </c>
      <c r="E208" s="333">
        <v>33904.724398787534</v>
      </c>
      <c r="F208" s="333">
        <v>31106.52484120673</v>
      </c>
      <c r="G208" s="333">
        <v>31179.983823606733</v>
      </c>
      <c r="H208" s="333">
        <v>31253.442806006733</v>
      </c>
      <c r="I208" s="333">
        <v>31326.901788406733</v>
      </c>
      <c r="J208" s="333">
        <v>31400.360770806732</v>
      </c>
      <c r="K208" s="333">
        <v>31473.819753206735</v>
      </c>
      <c r="L208" s="333">
        <v>31473.819753206735</v>
      </c>
      <c r="M208" s="333">
        <v>31473.819753206735</v>
      </c>
      <c r="N208" s="333">
        <v>31473.819753206735</v>
      </c>
      <c r="O208" s="333">
        <v>31473.819753206735</v>
      </c>
      <c r="P208" s="333">
        <v>31473.819753206735</v>
      </c>
    </row>
    <row r="209" spans="1:16" outlineLevel="1" x14ac:dyDescent="0.25">
      <c r="A209" s="326" t="s">
        <v>383</v>
      </c>
      <c r="B209" s="333">
        <v>15840.769012609746</v>
      </c>
      <c r="C209" s="333">
        <v>13468.478394347014</v>
      </c>
      <c r="D209" s="333">
        <v>14095.810536501294</v>
      </c>
      <c r="E209" s="333">
        <v>14554.960114194153</v>
      </c>
      <c r="F209" s="333">
        <v>11751.388914194154</v>
      </c>
      <c r="G209" s="333">
        <v>11677.788914194154</v>
      </c>
      <c r="H209" s="333">
        <v>11604.188914194156</v>
      </c>
      <c r="I209" s="333">
        <v>11530.588914194155</v>
      </c>
      <c r="J209" s="333">
        <v>11456.988914194155</v>
      </c>
      <c r="K209" s="333">
        <v>11383.388914194154</v>
      </c>
      <c r="L209" s="333">
        <v>11383.388914194154</v>
      </c>
      <c r="M209" s="333">
        <v>11383.388914194154</v>
      </c>
      <c r="N209" s="333">
        <v>11383.388914194154</v>
      </c>
      <c r="O209" s="333">
        <v>11383.388914194154</v>
      </c>
      <c r="P209" s="333">
        <v>11383.388914194154</v>
      </c>
    </row>
    <row r="210" spans="1:16" outlineLevel="1" x14ac:dyDescent="0.25">
      <c r="A210" s="324" t="s">
        <v>384</v>
      </c>
      <c r="B210" s="350"/>
      <c r="C210" s="350"/>
      <c r="D210" s="350"/>
      <c r="E210" s="350"/>
      <c r="F210" s="350"/>
      <c r="G210" s="350"/>
      <c r="H210" s="350"/>
      <c r="I210" s="350"/>
      <c r="J210" s="350"/>
      <c r="K210" s="350"/>
      <c r="L210" s="350"/>
      <c r="M210" s="350"/>
      <c r="N210" s="350"/>
      <c r="O210" s="350"/>
      <c r="P210" s="350"/>
    </row>
    <row r="211" spans="1:16" outlineLevel="1" x14ac:dyDescent="0.25">
      <c r="A211" s="326" t="s">
        <v>378</v>
      </c>
      <c r="B211" s="333">
        <v>34067.356351338793</v>
      </c>
      <c r="C211" s="333">
        <v>29715.13970659177</v>
      </c>
      <c r="D211" s="333">
        <v>29694.950906591766</v>
      </c>
      <c r="E211" s="333">
        <v>30550.94930659177</v>
      </c>
      <c r="F211" s="333">
        <v>27379.378106591772</v>
      </c>
      <c r="G211" s="333">
        <v>27526.578106591773</v>
      </c>
      <c r="H211" s="333">
        <v>27673.77810659177</v>
      </c>
      <c r="I211" s="333">
        <v>27820.97810659177</v>
      </c>
      <c r="J211" s="333">
        <v>27968.178106591771</v>
      </c>
      <c r="K211" s="333">
        <v>28115.378106591772</v>
      </c>
      <c r="L211" s="333">
        <v>28115.378106591772</v>
      </c>
      <c r="M211" s="333">
        <v>28115.378106591772</v>
      </c>
      <c r="N211" s="333">
        <v>28115.378106591772</v>
      </c>
      <c r="O211" s="333">
        <v>28115.378106591772</v>
      </c>
      <c r="P211" s="333">
        <v>28115.378106591772</v>
      </c>
    </row>
    <row r="212" spans="1:16" outlineLevel="1" x14ac:dyDescent="0.25">
      <c r="A212" s="326" t="s">
        <v>380</v>
      </c>
      <c r="B212" s="333">
        <v>32627.299230908164</v>
      </c>
      <c r="C212" s="333">
        <v>31224.758158347016</v>
      </c>
      <c r="D212" s="333">
        <v>31566.982300501291</v>
      </c>
      <c r="E212" s="333">
        <v>32075.401878194152</v>
      </c>
      <c r="F212" s="333">
        <v>29271.830678194154</v>
      </c>
      <c r="G212" s="333">
        <v>29345.430678194156</v>
      </c>
      <c r="H212" s="333">
        <v>29419.030678194154</v>
      </c>
      <c r="I212" s="333">
        <v>29492.630678194153</v>
      </c>
      <c r="J212" s="333">
        <v>29566.230678194155</v>
      </c>
      <c r="K212" s="333">
        <v>29639.830678194154</v>
      </c>
      <c r="L212" s="333">
        <v>29639.830678194154</v>
      </c>
      <c r="M212" s="333">
        <v>29639.830678194154</v>
      </c>
      <c r="N212" s="333">
        <v>29639.830678194154</v>
      </c>
      <c r="O212" s="333">
        <v>29639.830678194154</v>
      </c>
      <c r="P212" s="333">
        <v>29639.830678194154</v>
      </c>
    </row>
    <row r="213" spans="1:16" outlineLevel="1" x14ac:dyDescent="0.25">
      <c r="A213" s="326" t="s">
        <v>383</v>
      </c>
      <c r="B213" s="333">
        <v>15128.429082609746</v>
      </c>
      <c r="C213" s="333">
        <v>13004.928464347015</v>
      </c>
      <c r="D213" s="333">
        <v>13859.360606501294</v>
      </c>
      <c r="E213" s="333">
        <v>15078.110184194153</v>
      </c>
      <c r="F213" s="333">
        <v>11538.538984194154</v>
      </c>
      <c r="G213" s="333">
        <v>11464.938984194154</v>
      </c>
      <c r="H213" s="333">
        <v>11391.338984194153</v>
      </c>
      <c r="I213" s="333">
        <v>11317.738984194153</v>
      </c>
      <c r="J213" s="333">
        <v>11244.138984194153</v>
      </c>
      <c r="K213" s="333">
        <v>11170.538984194154</v>
      </c>
      <c r="L213" s="333">
        <v>11170.538984194154</v>
      </c>
      <c r="M213" s="333">
        <v>11170.538984194154</v>
      </c>
      <c r="N213" s="333">
        <v>11170.538984194154</v>
      </c>
      <c r="O213" s="333">
        <v>11170.538984194154</v>
      </c>
      <c r="P213" s="333">
        <v>11170.538984194154</v>
      </c>
    </row>
    <row r="214" spans="1:16" outlineLevel="1" x14ac:dyDescent="0.25">
      <c r="A214" s="324" t="s">
        <v>388</v>
      </c>
      <c r="B214" s="333"/>
      <c r="C214" s="333"/>
      <c r="D214" s="333"/>
      <c r="E214" s="333"/>
      <c r="F214" s="333"/>
      <c r="G214" s="333"/>
      <c r="H214" s="333"/>
      <c r="I214" s="333"/>
      <c r="J214" s="333"/>
      <c r="K214" s="333"/>
      <c r="L214" s="333"/>
      <c r="M214" s="333"/>
      <c r="N214" s="333"/>
      <c r="O214" s="333"/>
      <c r="P214" s="333"/>
    </row>
    <row r="215" spans="1:16" outlineLevel="1" x14ac:dyDescent="0.25">
      <c r="A215" s="326" t="s">
        <v>378</v>
      </c>
      <c r="B215" s="333">
        <v>36225.258244747027</v>
      </c>
      <c r="C215" s="333">
        <v>31884.541599999997</v>
      </c>
      <c r="D215" s="333">
        <v>31860.352799999993</v>
      </c>
      <c r="E215" s="333">
        <v>32711.351199999997</v>
      </c>
      <c r="F215" s="333">
        <v>29539.78</v>
      </c>
      <c r="G215" s="333">
        <v>29686.98</v>
      </c>
      <c r="H215" s="333">
        <v>29834.179999999997</v>
      </c>
      <c r="I215" s="333">
        <v>29981.379999999997</v>
      </c>
      <c r="J215" s="333">
        <v>30128.579999999998</v>
      </c>
      <c r="K215" s="333">
        <v>30275.78</v>
      </c>
      <c r="L215" s="333">
        <v>30275.78</v>
      </c>
      <c r="M215" s="333">
        <v>30275.78</v>
      </c>
      <c r="N215" s="333">
        <v>30275.78</v>
      </c>
      <c r="O215" s="333">
        <v>30275.78</v>
      </c>
      <c r="P215" s="333">
        <v>30275.78</v>
      </c>
    </row>
    <row r="216" spans="1:16" outlineLevel="1" x14ac:dyDescent="0.25">
      <c r="A216" s="326" t="s">
        <v>380</v>
      </c>
      <c r="B216" s="333">
        <v>35112.694407988405</v>
      </c>
      <c r="C216" s="333">
        <v>33711.613284867228</v>
      </c>
      <c r="D216" s="333">
        <v>34053.461650196667</v>
      </c>
      <c r="E216" s="333">
        <v>34561.343991691683</v>
      </c>
      <c r="F216" s="333">
        <v>31760.708130738083</v>
      </c>
      <c r="G216" s="333">
        <v>31834.231071538085</v>
      </c>
      <c r="H216" s="333">
        <v>31907.754012338082</v>
      </c>
      <c r="I216" s="333">
        <v>31981.276953138084</v>
      </c>
      <c r="J216" s="333">
        <v>32054.799893938081</v>
      </c>
      <c r="K216" s="333">
        <v>32128.322834738083</v>
      </c>
      <c r="L216" s="333">
        <v>32128.322834738083</v>
      </c>
      <c r="M216" s="333">
        <v>32128.322834738083</v>
      </c>
      <c r="N216" s="333">
        <v>32128.322834738083</v>
      </c>
      <c r="O216" s="333">
        <v>32128.322834738083</v>
      </c>
      <c r="P216" s="333">
        <v>32128.322834738083</v>
      </c>
    </row>
    <row r="217" spans="1:16" outlineLevel="1" x14ac:dyDescent="0.25">
      <c r="A217" s="326" t="s">
        <v>383</v>
      </c>
      <c r="B217" s="333">
        <v>16895.319176609744</v>
      </c>
      <c r="C217" s="333">
        <v>14506.928558347015</v>
      </c>
      <c r="D217" s="333">
        <v>15139.860700501293</v>
      </c>
      <c r="E217" s="333">
        <v>15606.010278194153</v>
      </c>
      <c r="F217" s="333">
        <v>12802.439078194155</v>
      </c>
      <c r="G217" s="333">
        <v>12728.839078194156</v>
      </c>
      <c r="H217" s="333">
        <v>12655.239078194156</v>
      </c>
      <c r="I217" s="333">
        <v>12581.639078194155</v>
      </c>
      <c r="J217" s="333">
        <v>12508.039078194155</v>
      </c>
      <c r="K217" s="333">
        <v>12434.439078194155</v>
      </c>
      <c r="L217" s="333">
        <v>12434.439078194155</v>
      </c>
      <c r="M217" s="333">
        <v>12434.439078194155</v>
      </c>
      <c r="N217" s="333">
        <v>12434.439078194155</v>
      </c>
      <c r="O217" s="333">
        <v>12434.439078194155</v>
      </c>
      <c r="P217" s="333">
        <v>12434.439078194155</v>
      </c>
    </row>
    <row r="218" spans="1:16" x14ac:dyDescent="0.25">
      <c r="A218" s="328"/>
      <c r="B218" s="329"/>
      <c r="C218" s="329"/>
      <c r="D218" s="329"/>
      <c r="E218" s="329"/>
      <c r="F218" s="329"/>
      <c r="G218" s="329"/>
      <c r="H218" s="329"/>
      <c r="I218" s="329"/>
      <c r="J218" s="329"/>
      <c r="K218" s="329"/>
      <c r="L218" s="329"/>
      <c r="M218" s="329"/>
      <c r="N218" s="329"/>
      <c r="O218" s="329"/>
      <c r="P218" s="329"/>
    </row>
    <row r="219" spans="1:16" x14ac:dyDescent="0.25">
      <c r="A219" s="351" t="s">
        <v>390</v>
      </c>
      <c r="B219" s="352"/>
      <c r="C219" s="335"/>
      <c r="D219" s="335"/>
      <c r="E219" s="335"/>
      <c r="F219" s="335"/>
    </row>
    <row r="220" spans="1:16" x14ac:dyDescent="0.25">
      <c r="A220" s="353" t="s">
        <v>391</v>
      </c>
      <c r="B220" s="333"/>
      <c r="C220" s="333"/>
      <c r="D220" s="333"/>
      <c r="E220" s="333"/>
      <c r="F220" s="333"/>
    </row>
    <row r="221" spans="1:16" x14ac:dyDescent="0.25">
      <c r="A221" s="354" t="s">
        <v>392</v>
      </c>
      <c r="B221" s="333">
        <v>4270</v>
      </c>
      <c r="C221" s="333">
        <v>4398</v>
      </c>
      <c r="D221" s="333">
        <v>4463</v>
      </c>
      <c r="E221" s="333">
        <v>4463</v>
      </c>
      <c r="F221" s="333">
        <v>4463</v>
      </c>
      <c r="G221" s="333">
        <v>4463</v>
      </c>
      <c r="H221" s="333">
        <v>4463</v>
      </c>
      <c r="I221" s="333">
        <v>4463</v>
      </c>
      <c r="J221" s="333">
        <v>4463</v>
      </c>
      <c r="K221" s="333">
        <v>4463</v>
      </c>
      <c r="L221" s="333">
        <v>4463</v>
      </c>
      <c r="M221" s="333">
        <v>4463</v>
      </c>
      <c r="N221" s="333">
        <v>4463</v>
      </c>
      <c r="O221" s="333">
        <v>4463</v>
      </c>
      <c r="P221" s="333">
        <v>4463</v>
      </c>
    </row>
    <row r="222" spans="1:16" x14ac:dyDescent="0.25">
      <c r="A222" s="354" t="s">
        <v>393</v>
      </c>
      <c r="B222" s="333">
        <v>4616</v>
      </c>
      <c r="C222" s="333">
        <v>4754</v>
      </c>
      <c r="D222" s="333">
        <v>4825</v>
      </c>
      <c r="E222" s="333">
        <v>4825</v>
      </c>
      <c r="F222" s="333">
        <v>4825</v>
      </c>
      <c r="G222" s="333">
        <v>4825</v>
      </c>
      <c r="H222" s="333">
        <v>4825</v>
      </c>
      <c r="I222" s="333">
        <v>4825</v>
      </c>
      <c r="J222" s="333">
        <v>4825</v>
      </c>
      <c r="K222" s="333">
        <v>4825</v>
      </c>
      <c r="L222" s="333">
        <v>4825</v>
      </c>
      <c r="M222" s="333">
        <v>4825</v>
      </c>
      <c r="N222" s="333">
        <v>4825</v>
      </c>
      <c r="O222" s="333">
        <v>4825</v>
      </c>
      <c r="P222" s="333">
        <v>4825</v>
      </c>
    </row>
    <row r="223" spans="1:16" x14ac:dyDescent="0.25">
      <c r="A223" s="354" t="s">
        <v>394</v>
      </c>
      <c r="B223" s="333">
        <v>4213</v>
      </c>
      <c r="C223" s="333">
        <v>4339</v>
      </c>
      <c r="D223" s="333">
        <v>4403</v>
      </c>
      <c r="E223" s="333">
        <v>4403</v>
      </c>
      <c r="F223" s="333">
        <v>4403</v>
      </c>
      <c r="G223" s="333">
        <v>4403</v>
      </c>
      <c r="H223" s="333">
        <v>4403</v>
      </c>
      <c r="I223" s="333">
        <v>4403</v>
      </c>
      <c r="J223" s="333">
        <v>4403</v>
      </c>
      <c r="K223" s="333">
        <v>4403</v>
      </c>
      <c r="L223" s="333">
        <v>4403</v>
      </c>
      <c r="M223" s="333">
        <v>4403</v>
      </c>
      <c r="N223" s="333">
        <v>4403</v>
      </c>
      <c r="O223" s="333">
        <v>4403</v>
      </c>
      <c r="P223" s="333">
        <v>4403</v>
      </c>
    </row>
    <row r="224" spans="1:16" x14ac:dyDescent="0.25">
      <c r="A224" s="354" t="s">
        <v>395</v>
      </c>
      <c r="B224" s="333">
        <v>2729</v>
      </c>
      <c r="C224" s="333">
        <v>2811</v>
      </c>
      <c r="D224" s="333">
        <v>2852</v>
      </c>
      <c r="E224" s="333">
        <v>2852</v>
      </c>
      <c r="F224" s="333">
        <v>2852</v>
      </c>
      <c r="G224" s="333">
        <v>2852</v>
      </c>
      <c r="H224" s="333">
        <v>2852</v>
      </c>
      <c r="I224" s="333">
        <v>2852</v>
      </c>
      <c r="J224" s="333">
        <v>2852</v>
      </c>
      <c r="K224" s="333">
        <v>2852</v>
      </c>
      <c r="L224" s="333">
        <v>2852</v>
      </c>
      <c r="M224" s="333">
        <v>2852</v>
      </c>
      <c r="N224" s="333">
        <v>2852</v>
      </c>
      <c r="O224" s="333">
        <v>2852</v>
      </c>
      <c r="P224" s="333">
        <v>2852</v>
      </c>
    </row>
    <row r="225" spans="1:16" x14ac:dyDescent="0.25">
      <c r="A225" s="354" t="s">
        <v>396</v>
      </c>
      <c r="B225" s="333">
        <v>3211</v>
      </c>
      <c r="C225" s="333">
        <v>3307</v>
      </c>
      <c r="D225" s="333">
        <v>3356</v>
      </c>
      <c r="E225" s="333">
        <v>3356</v>
      </c>
      <c r="F225" s="333">
        <v>3356</v>
      </c>
      <c r="G225" s="333">
        <v>3356</v>
      </c>
      <c r="H225" s="333">
        <v>3356</v>
      </c>
      <c r="I225" s="333">
        <v>3356</v>
      </c>
      <c r="J225" s="333">
        <v>3356</v>
      </c>
      <c r="K225" s="333">
        <v>3356</v>
      </c>
      <c r="L225" s="333">
        <v>3356</v>
      </c>
      <c r="M225" s="333">
        <v>3356</v>
      </c>
      <c r="N225" s="333">
        <v>3356</v>
      </c>
      <c r="O225" s="333">
        <v>3356</v>
      </c>
      <c r="P225" s="333">
        <v>3356</v>
      </c>
    </row>
    <row r="226" spans="1:16" x14ac:dyDescent="0.25">
      <c r="A226" s="354" t="s">
        <v>397</v>
      </c>
      <c r="B226" s="333">
        <v>4596</v>
      </c>
      <c r="C226" s="333">
        <v>4734</v>
      </c>
      <c r="D226" s="333">
        <v>4804</v>
      </c>
      <c r="E226" s="333">
        <v>4804</v>
      </c>
      <c r="F226" s="333">
        <v>4804</v>
      </c>
      <c r="G226" s="333">
        <v>4804</v>
      </c>
      <c r="H226" s="333">
        <v>4804</v>
      </c>
      <c r="I226" s="333">
        <v>4804</v>
      </c>
      <c r="J226" s="333">
        <v>4804</v>
      </c>
      <c r="K226" s="333">
        <v>4804</v>
      </c>
      <c r="L226" s="333">
        <v>4804</v>
      </c>
      <c r="M226" s="333">
        <v>4804</v>
      </c>
      <c r="N226" s="333">
        <v>4804</v>
      </c>
      <c r="O226" s="333">
        <v>4804</v>
      </c>
      <c r="P226" s="333">
        <v>4804</v>
      </c>
    </row>
    <row r="227" spans="1:16" x14ac:dyDescent="0.25">
      <c r="A227" s="354" t="s">
        <v>398</v>
      </c>
      <c r="B227" s="333">
        <v>4169</v>
      </c>
      <c r="C227" s="333">
        <v>4293</v>
      </c>
      <c r="D227" s="333">
        <v>4357</v>
      </c>
      <c r="E227" s="333">
        <v>4357</v>
      </c>
      <c r="F227" s="333">
        <v>4357</v>
      </c>
      <c r="G227" s="333">
        <v>4357</v>
      </c>
      <c r="H227" s="333">
        <v>4357</v>
      </c>
      <c r="I227" s="333">
        <v>4357</v>
      </c>
      <c r="J227" s="333">
        <v>4357</v>
      </c>
      <c r="K227" s="333">
        <v>4357</v>
      </c>
      <c r="L227" s="333">
        <v>4357</v>
      </c>
      <c r="M227" s="333">
        <v>4357</v>
      </c>
      <c r="N227" s="333">
        <v>4357</v>
      </c>
      <c r="O227" s="333">
        <v>4357</v>
      </c>
      <c r="P227" s="333">
        <v>4357</v>
      </c>
    </row>
    <row r="228" spans="1:16" x14ac:dyDescent="0.25">
      <c r="A228" s="354" t="s">
        <v>399</v>
      </c>
      <c r="B228" s="333">
        <v>4466</v>
      </c>
      <c r="C228" s="333">
        <v>4600</v>
      </c>
      <c r="D228" s="333">
        <v>4668</v>
      </c>
      <c r="E228" s="333">
        <v>4668</v>
      </c>
      <c r="F228" s="333">
        <v>4668</v>
      </c>
      <c r="G228" s="333">
        <v>4668</v>
      </c>
      <c r="H228" s="333">
        <v>4668</v>
      </c>
      <c r="I228" s="333">
        <v>4668</v>
      </c>
      <c r="J228" s="333">
        <v>4668</v>
      </c>
      <c r="K228" s="333">
        <v>4668</v>
      </c>
      <c r="L228" s="333">
        <v>4668</v>
      </c>
      <c r="M228" s="333">
        <v>4668</v>
      </c>
      <c r="N228" s="333">
        <v>4668</v>
      </c>
      <c r="O228" s="333">
        <v>4668</v>
      </c>
      <c r="P228" s="333">
        <v>4668</v>
      </c>
    </row>
    <row r="229" spans="1:16" x14ac:dyDescent="0.25">
      <c r="A229" s="354" t="s">
        <v>400</v>
      </c>
      <c r="B229" s="333">
        <v>4977</v>
      </c>
      <c r="C229" s="333">
        <v>5126</v>
      </c>
      <c r="D229" s="333">
        <v>5202</v>
      </c>
      <c r="E229" s="333">
        <v>5202</v>
      </c>
      <c r="F229" s="333">
        <v>5202</v>
      </c>
      <c r="G229" s="333">
        <v>5202</v>
      </c>
      <c r="H229" s="333">
        <v>5202</v>
      </c>
      <c r="I229" s="333">
        <v>5202</v>
      </c>
      <c r="J229" s="333">
        <v>5202</v>
      </c>
      <c r="K229" s="333">
        <v>5202</v>
      </c>
      <c r="L229" s="333">
        <v>5202</v>
      </c>
      <c r="M229" s="333">
        <v>5202</v>
      </c>
      <c r="N229" s="333">
        <v>5202</v>
      </c>
      <c r="O229" s="333">
        <v>5202</v>
      </c>
      <c r="P229" s="333">
        <v>5202</v>
      </c>
    </row>
    <row r="230" spans="1:16" x14ac:dyDescent="0.25">
      <c r="A230" s="354" t="s">
        <v>401</v>
      </c>
      <c r="B230" s="333">
        <v>4586</v>
      </c>
      <c r="C230" s="333">
        <v>4724</v>
      </c>
      <c r="D230" s="333">
        <v>4794</v>
      </c>
      <c r="E230" s="333">
        <v>4794</v>
      </c>
      <c r="F230" s="333">
        <v>4794</v>
      </c>
      <c r="G230" s="333">
        <v>4794</v>
      </c>
      <c r="H230" s="333">
        <v>4794</v>
      </c>
      <c r="I230" s="333">
        <v>4794</v>
      </c>
      <c r="J230" s="333">
        <v>4794</v>
      </c>
      <c r="K230" s="333">
        <v>4794</v>
      </c>
      <c r="L230" s="333">
        <v>4794</v>
      </c>
      <c r="M230" s="333">
        <v>4794</v>
      </c>
      <c r="N230" s="333">
        <v>4794</v>
      </c>
      <c r="O230" s="333">
        <v>4794</v>
      </c>
      <c r="P230" s="333">
        <v>4794</v>
      </c>
    </row>
    <row r="231" spans="1:16" x14ac:dyDescent="0.25">
      <c r="A231" s="328"/>
      <c r="B231" s="329"/>
      <c r="C231" s="329"/>
      <c r="D231" s="329"/>
      <c r="E231" s="329"/>
      <c r="F231" s="329"/>
      <c r="G231" s="329"/>
      <c r="H231" s="329"/>
      <c r="I231" s="329"/>
      <c r="J231" s="329"/>
      <c r="K231" s="329"/>
      <c r="L231" s="329"/>
      <c r="M231" s="329"/>
      <c r="N231" s="329"/>
      <c r="O231" s="329"/>
      <c r="P231" s="329"/>
    </row>
    <row r="232" spans="1:16" x14ac:dyDescent="0.25">
      <c r="A232" s="353" t="s">
        <v>402</v>
      </c>
      <c r="B232" s="333"/>
      <c r="C232" s="333"/>
      <c r="D232" s="333"/>
      <c r="E232" s="333"/>
      <c r="F232" s="333"/>
    </row>
    <row r="233" spans="1:16" x14ac:dyDescent="0.25">
      <c r="A233" s="347" t="s">
        <v>403</v>
      </c>
      <c r="B233" s="333">
        <v>2168.2099999999996</v>
      </c>
      <c r="C233" s="333">
        <v>2247.0150403586235</v>
      </c>
      <c r="D233" s="333">
        <v>2334.6880244960912</v>
      </c>
      <c r="E233" s="333">
        <v>2334.6880244960912</v>
      </c>
      <c r="F233" s="333">
        <v>2334.6880244960912</v>
      </c>
      <c r="G233" s="333">
        <v>2334.6880244960912</v>
      </c>
      <c r="H233" s="333">
        <v>2334.6880244960912</v>
      </c>
      <c r="I233" s="333">
        <v>2334.6880244960912</v>
      </c>
      <c r="J233" s="333">
        <v>2334.6880244960912</v>
      </c>
      <c r="K233" s="333">
        <v>2334.6880244960912</v>
      </c>
      <c r="L233" s="333">
        <v>2334.6880244960912</v>
      </c>
      <c r="M233" s="333">
        <v>2334.6880244960912</v>
      </c>
      <c r="N233" s="333">
        <v>2334.6880244960912</v>
      </c>
      <c r="O233" s="333">
        <v>2334.6880244960912</v>
      </c>
      <c r="P233" s="333">
        <v>2334.6880244960912</v>
      </c>
    </row>
    <row r="234" spans="1:16" x14ac:dyDescent="0.25">
      <c r="A234" s="347" t="s">
        <v>404</v>
      </c>
      <c r="B234" s="333">
        <v>2166.0417899999998</v>
      </c>
      <c r="C234" s="333">
        <v>2244.7680253182648</v>
      </c>
      <c r="D234" s="333">
        <v>2332.353336471595</v>
      </c>
      <c r="E234" s="333">
        <v>2332.353336471595</v>
      </c>
      <c r="F234" s="333">
        <v>2332.353336471595</v>
      </c>
      <c r="G234" s="333">
        <v>2332.353336471595</v>
      </c>
      <c r="H234" s="333">
        <v>2332.353336471595</v>
      </c>
      <c r="I234" s="333">
        <v>2332.353336471595</v>
      </c>
      <c r="J234" s="333">
        <v>2332.353336471595</v>
      </c>
      <c r="K234" s="333">
        <v>2332.353336471595</v>
      </c>
      <c r="L234" s="333">
        <v>2332.353336471595</v>
      </c>
      <c r="M234" s="333">
        <v>2332.353336471595</v>
      </c>
      <c r="N234" s="333">
        <v>2332.353336471595</v>
      </c>
      <c r="O234" s="333">
        <v>2332.353336471595</v>
      </c>
      <c r="P234" s="333">
        <v>2332.353336471595</v>
      </c>
    </row>
    <row r="235" spans="1:16" x14ac:dyDescent="0.25">
      <c r="A235" s="347" t="s">
        <v>405</v>
      </c>
      <c r="B235" s="333">
        <v>4441.3599999999997</v>
      </c>
      <c r="C235" s="333">
        <v>4508</v>
      </c>
      <c r="D235" s="333">
        <v>4574.6400000000003</v>
      </c>
      <c r="E235" s="333">
        <v>4574.6400000000003</v>
      </c>
      <c r="F235" s="333">
        <v>4574.6400000000003</v>
      </c>
      <c r="G235" s="333">
        <v>4574.6400000000003</v>
      </c>
      <c r="H235" s="333">
        <v>4574.6400000000003</v>
      </c>
      <c r="I235" s="333">
        <v>4574.6400000000003</v>
      </c>
      <c r="J235" s="333">
        <v>4574.6400000000003</v>
      </c>
      <c r="K235" s="333">
        <v>4574.6400000000003</v>
      </c>
      <c r="L235" s="333">
        <v>4574.6400000000003</v>
      </c>
      <c r="M235" s="333">
        <v>4574.6400000000003</v>
      </c>
      <c r="N235" s="333">
        <v>4574.6400000000003</v>
      </c>
      <c r="O235" s="333">
        <v>4574.6400000000003</v>
      </c>
      <c r="P235" s="333">
        <v>4574.6400000000003</v>
      </c>
    </row>
    <row r="236" spans="1:16" x14ac:dyDescent="0.25">
      <c r="A236" s="347" t="s">
        <v>406</v>
      </c>
      <c r="B236" s="333">
        <v>1521.044673539519</v>
      </c>
      <c r="C236" s="333">
        <v>1572.508591065292</v>
      </c>
      <c r="D236" s="333">
        <v>1598.2405498281787</v>
      </c>
      <c r="E236" s="333">
        <v>1598.2405498281787</v>
      </c>
      <c r="F236" s="333">
        <v>1598.2405498281787</v>
      </c>
      <c r="G236" s="333">
        <v>1598.2405498281787</v>
      </c>
      <c r="H236" s="333">
        <v>1598.2405498281787</v>
      </c>
      <c r="I236" s="333">
        <v>1598.2405498281787</v>
      </c>
      <c r="J236" s="333">
        <v>1598.2405498281787</v>
      </c>
      <c r="K236" s="333">
        <v>1598.2405498281787</v>
      </c>
      <c r="L236" s="333">
        <v>1598.2405498281787</v>
      </c>
      <c r="M236" s="333">
        <v>1598.2405498281787</v>
      </c>
      <c r="N236" s="333">
        <v>1598.2405498281787</v>
      </c>
      <c r="O236" s="333">
        <v>1598.2405498281787</v>
      </c>
      <c r="P236" s="333">
        <v>1598.2405498281787</v>
      </c>
    </row>
    <row r="237" spans="1:16" x14ac:dyDescent="0.25">
      <c r="A237" s="347" t="s">
        <v>407</v>
      </c>
      <c r="B237" s="333">
        <v>586.66787021630614</v>
      </c>
      <c r="C237" s="333">
        <v>592.92070358925594</v>
      </c>
      <c r="D237" s="333">
        <v>597.39947706203941</v>
      </c>
      <c r="E237" s="333">
        <v>597.39947706203941</v>
      </c>
      <c r="F237" s="333">
        <v>597.39947706203941</v>
      </c>
      <c r="G237" s="333">
        <v>597.39947706203941</v>
      </c>
      <c r="H237" s="333">
        <v>597.39947706203941</v>
      </c>
      <c r="I237" s="333">
        <v>597.39947706203941</v>
      </c>
      <c r="J237" s="333">
        <v>597.39947706203941</v>
      </c>
      <c r="K237" s="333">
        <v>597.39947706203941</v>
      </c>
      <c r="L237" s="333">
        <v>597.39947706203941</v>
      </c>
      <c r="M237" s="333">
        <v>597.39947706203941</v>
      </c>
      <c r="N237" s="333">
        <v>597.39947706203941</v>
      </c>
      <c r="O237" s="333">
        <v>597.39947706203941</v>
      </c>
      <c r="P237" s="333">
        <v>597.39947706203941</v>
      </c>
    </row>
    <row r="238" spans="1:16" x14ac:dyDescent="0.25">
      <c r="A238" s="347" t="s">
        <v>408</v>
      </c>
      <c r="B238" s="333">
        <v>2983.4880030370387</v>
      </c>
      <c r="C238" s="333">
        <v>3058.5284509297035</v>
      </c>
      <c r="D238" s="333">
        <v>3103.6128030370387</v>
      </c>
      <c r="E238" s="333">
        <v>3103.6128030370387</v>
      </c>
      <c r="F238" s="333">
        <v>3103.6128030370387</v>
      </c>
      <c r="G238" s="333">
        <v>3103.6128030370387</v>
      </c>
      <c r="H238" s="333">
        <v>3103.6128030370387</v>
      </c>
      <c r="I238" s="333">
        <v>3103.6128030370387</v>
      </c>
      <c r="J238" s="333">
        <v>3103.6128030370387</v>
      </c>
      <c r="K238" s="333">
        <v>3103.6128030370387</v>
      </c>
      <c r="L238" s="333">
        <v>3103.6128030370387</v>
      </c>
      <c r="M238" s="333">
        <v>3103.6128030370387</v>
      </c>
      <c r="N238" s="333">
        <v>3103.6128030370387</v>
      </c>
      <c r="O238" s="333">
        <v>3103.6128030370387</v>
      </c>
      <c r="P238" s="333">
        <v>3103.6128030370387</v>
      </c>
    </row>
    <row r="239" spans="1:16" x14ac:dyDescent="0.25">
      <c r="A239" s="347" t="s">
        <v>409</v>
      </c>
      <c r="B239" s="333">
        <v>18116</v>
      </c>
      <c r="C239" s="333">
        <v>16955.862579353427</v>
      </c>
      <c r="D239" s="333">
        <v>16728.794501768734</v>
      </c>
      <c r="E239" s="333">
        <v>16778.480991708861</v>
      </c>
      <c r="F239" s="333">
        <v>15061.473062575278</v>
      </c>
      <c r="G239" s="333">
        <v>15061.473062575278</v>
      </c>
      <c r="H239" s="333">
        <v>16879.79114027066</v>
      </c>
      <c r="I239" s="333">
        <v>16879.79114027066</v>
      </c>
      <c r="J239" s="333">
        <v>16879.79114027066</v>
      </c>
      <c r="K239" s="333">
        <v>16879.79114027066</v>
      </c>
      <c r="L239" s="333">
        <v>16879.79114027066</v>
      </c>
      <c r="M239" s="333">
        <v>16879.79114027066</v>
      </c>
      <c r="N239" s="333">
        <v>16879.79114027066</v>
      </c>
      <c r="O239" s="333">
        <v>16879.79114027066</v>
      </c>
      <c r="P239" s="333">
        <v>16879.79114027066</v>
      </c>
    </row>
    <row r="240" spans="1:16" x14ac:dyDescent="0.25">
      <c r="A240" s="347" t="s">
        <v>410</v>
      </c>
      <c r="B240" s="333">
        <v>13682</v>
      </c>
      <c r="C240" s="333">
        <v>18504.126473440003</v>
      </c>
      <c r="D240" s="333">
        <v>18941.574830559999</v>
      </c>
      <c r="E240" s="333">
        <v>20033.079978026668</v>
      </c>
      <c r="F240" s="333">
        <v>17628.79407722667</v>
      </c>
      <c r="G240" s="333">
        <v>17628.79407722667</v>
      </c>
      <c r="H240" s="333">
        <v>16573.251442865672</v>
      </c>
      <c r="I240" s="333">
        <v>16573.251442865672</v>
      </c>
      <c r="J240" s="333">
        <v>16573.251442865672</v>
      </c>
      <c r="K240" s="333">
        <v>16573.251442865672</v>
      </c>
      <c r="L240" s="333">
        <v>16573.251442865672</v>
      </c>
      <c r="M240" s="333">
        <v>16573.251442865672</v>
      </c>
      <c r="N240" s="333">
        <v>16573.251442865672</v>
      </c>
      <c r="O240" s="333">
        <v>16573.251442865672</v>
      </c>
      <c r="P240" s="333">
        <v>16573.251442865672</v>
      </c>
    </row>
    <row r="241" spans="1:16" x14ac:dyDescent="0.25">
      <c r="A241" s="347" t="s">
        <v>411</v>
      </c>
      <c r="B241" s="333">
        <v>933</v>
      </c>
      <c r="C241" s="333">
        <v>952</v>
      </c>
      <c r="D241" s="333">
        <v>958</v>
      </c>
      <c r="E241" s="333">
        <v>958</v>
      </c>
      <c r="F241" s="333">
        <v>958</v>
      </c>
      <c r="G241" s="333">
        <v>958</v>
      </c>
      <c r="H241" s="333">
        <v>958</v>
      </c>
      <c r="I241" s="333">
        <v>958</v>
      </c>
      <c r="J241" s="333">
        <v>958</v>
      </c>
      <c r="K241" s="333">
        <v>958</v>
      </c>
      <c r="L241" s="333">
        <v>958</v>
      </c>
      <c r="M241" s="333">
        <v>958</v>
      </c>
      <c r="N241" s="333">
        <v>958</v>
      </c>
      <c r="O241" s="333">
        <v>958</v>
      </c>
      <c r="P241" s="333">
        <v>958</v>
      </c>
    </row>
    <row r="242" spans="1:16" x14ac:dyDescent="0.25">
      <c r="A242" s="347" t="s">
        <v>412</v>
      </c>
      <c r="B242" s="333">
        <v>987.88</v>
      </c>
      <c r="C242" s="333">
        <v>2799.8407512494477</v>
      </c>
      <c r="D242" s="333">
        <v>3887.8896391618227</v>
      </c>
      <c r="E242" s="333">
        <v>4400.10958773127</v>
      </c>
      <c r="F242" s="333">
        <v>4249.0128899675146</v>
      </c>
      <c r="G242" s="333">
        <v>4249.0128899675146</v>
      </c>
      <c r="H242" s="333">
        <v>4337.1567534277347</v>
      </c>
      <c r="I242" s="333">
        <v>4385.7382258888074</v>
      </c>
      <c r="J242" s="333">
        <v>5065.8788403438184</v>
      </c>
      <c r="K242" s="333">
        <v>5065.8788403438184</v>
      </c>
      <c r="L242" s="333">
        <v>5065.8788403438184</v>
      </c>
      <c r="M242" s="333">
        <v>5065.8788403438184</v>
      </c>
      <c r="N242" s="333">
        <v>5065.8788403438184</v>
      </c>
      <c r="O242" s="333">
        <v>5065.8788403438184</v>
      </c>
      <c r="P242" s="333">
        <v>5065.8788403438184</v>
      </c>
    </row>
    <row r="243" spans="1:16" x14ac:dyDescent="0.25">
      <c r="A243" s="347" t="s">
        <v>413</v>
      </c>
      <c r="B243" s="333">
        <v>625</v>
      </c>
      <c r="C243" s="333">
        <v>629.62561901617698</v>
      </c>
      <c r="D243" s="333">
        <v>634.49488279960383</v>
      </c>
      <c r="E243" s="333">
        <v>634.49488279960383</v>
      </c>
      <c r="F243" s="333">
        <v>634.49488279960383</v>
      </c>
      <c r="G243" s="333">
        <v>634.49488279960383</v>
      </c>
      <c r="H243" s="333">
        <v>634.49488279960383</v>
      </c>
      <c r="I243" s="333">
        <v>634.49488279960383</v>
      </c>
      <c r="J243" s="333">
        <v>634.49488279960383</v>
      </c>
      <c r="K243" s="333">
        <v>634.49488279960383</v>
      </c>
      <c r="L243" s="333">
        <v>634.49488279960383</v>
      </c>
      <c r="M243" s="333">
        <v>634.49488279960383</v>
      </c>
      <c r="N243" s="333">
        <v>634.49488279960383</v>
      </c>
      <c r="O243" s="333">
        <v>634.49488279960383</v>
      </c>
      <c r="P243" s="333">
        <v>634.49488279960383</v>
      </c>
    </row>
    <row r="244" spans="1:16" x14ac:dyDescent="0.25">
      <c r="A244" s="347" t="s">
        <v>414</v>
      </c>
      <c r="B244" s="333">
        <v>559</v>
      </c>
      <c r="C244" s="333">
        <v>563.73456586332122</v>
      </c>
      <c r="D244" s="333">
        <v>568.09425552987784</v>
      </c>
      <c r="E244" s="333">
        <v>568.09425552987784</v>
      </c>
      <c r="F244" s="333">
        <v>568.09425552987784</v>
      </c>
      <c r="G244" s="333">
        <v>568.09425552987784</v>
      </c>
      <c r="H244" s="333">
        <v>568.09425552987784</v>
      </c>
      <c r="I244" s="333">
        <v>568.09425552987784</v>
      </c>
      <c r="J244" s="333">
        <v>568.09425552987784</v>
      </c>
      <c r="K244" s="333">
        <v>568.09425552987784</v>
      </c>
      <c r="L244" s="333">
        <v>568.09425552987784</v>
      </c>
      <c r="M244" s="333">
        <v>568.09425552987784</v>
      </c>
      <c r="N244" s="333">
        <v>568.09425552987784</v>
      </c>
      <c r="O244" s="333">
        <v>568.09425552987784</v>
      </c>
      <c r="P244" s="333">
        <v>568.09425552987784</v>
      </c>
    </row>
    <row r="245" spans="1:16" x14ac:dyDescent="0.25">
      <c r="A245" s="347" t="s">
        <v>415</v>
      </c>
      <c r="B245" s="333">
        <v>545.47000000000014</v>
      </c>
      <c r="C245" s="333">
        <v>549.79</v>
      </c>
      <c r="D245" s="333">
        <v>554.01</v>
      </c>
      <c r="E245" s="333">
        <v>554.01</v>
      </c>
      <c r="F245" s="333">
        <v>554.01</v>
      </c>
      <c r="G245" s="333">
        <v>554.01</v>
      </c>
      <c r="H245" s="333">
        <v>554.01</v>
      </c>
      <c r="I245" s="333">
        <v>554.01</v>
      </c>
      <c r="J245" s="333">
        <v>554.01</v>
      </c>
      <c r="K245" s="333">
        <v>554.01</v>
      </c>
      <c r="L245" s="333">
        <v>554.01</v>
      </c>
      <c r="M245" s="333">
        <v>554.01</v>
      </c>
      <c r="N245" s="333">
        <v>554.01</v>
      </c>
      <c r="O245" s="333">
        <v>554.01</v>
      </c>
      <c r="P245" s="333">
        <v>554.01</v>
      </c>
    </row>
    <row r="246" spans="1:16" x14ac:dyDescent="0.25">
      <c r="A246" s="347" t="s">
        <v>841</v>
      </c>
      <c r="B246" s="333">
        <v>598.37</v>
      </c>
      <c r="C246" s="333">
        <v>602.28590035818945</v>
      </c>
      <c r="D246" s="333">
        <v>606.91305763594914</v>
      </c>
      <c r="E246" s="333">
        <v>606.91305763594914</v>
      </c>
      <c r="F246" s="333">
        <v>606.91305763594914</v>
      </c>
      <c r="G246" s="333">
        <v>606.91305763594914</v>
      </c>
      <c r="H246" s="333">
        <v>606.91305763594914</v>
      </c>
      <c r="I246" s="333">
        <v>606.91305763594914</v>
      </c>
      <c r="J246" s="333">
        <v>606.91305763594914</v>
      </c>
      <c r="K246" s="333">
        <v>606.91305763594914</v>
      </c>
      <c r="L246" s="333">
        <v>606.91305763594914</v>
      </c>
      <c r="M246" s="333">
        <v>606.91305763594914</v>
      </c>
      <c r="N246" s="333">
        <v>606.91305763594914</v>
      </c>
      <c r="O246" s="333">
        <v>606.91305763594914</v>
      </c>
      <c r="P246" s="333">
        <v>606.91305763594914</v>
      </c>
    </row>
    <row r="247" spans="1:16" x14ac:dyDescent="0.25">
      <c r="A247" s="347" t="s">
        <v>416</v>
      </c>
      <c r="B247" s="333">
        <v>1954.2700000000002</v>
      </c>
      <c r="C247" s="333">
        <v>1983.58</v>
      </c>
      <c r="D247" s="333">
        <v>2012.9</v>
      </c>
      <c r="E247" s="333">
        <v>2012.9</v>
      </c>
      <c r="F247" s="333">
        <v>2012.9</v>
      </c>
      <c r="G247" s="333">
        <v>2012.9</v>
      </c>
      <c r="H247" s="333">
        <v>2012.9</v>
      </c>
      <c r="I247" s="333">
        <v>2012.9</v>
      </c>
      <c r="J247" s="333">
        <v>2012.9</v>
      </c>
      <c r="K247" s="333">
        <v>2012.9</v>
      </c>
      <c r="L247" s="333">
        <v>2012.9</v>
      </c>
      <c r="M247" s="333">
        <v>2012.9</v>
      </c>
      <c r="N247" s="333">
        <v>2012.9</v>
      </c>
      <c r="O247" s="333">
        <v>2012.9</v>
      </c>
      <c r="P247" s="333">
        <v>2012.9</v>
      </c>
    </row>
    <row r="248" spans="1:16" x14ac:dyDescent="0.25">
      <c r="A248" s="347" t="s">
        <v>417</v>
      </c>
      <c r="B248" s="333">
        <v>559.02999999999986</v>
      </c>
      <c r="C248" s="333">
        <v>565.91</v>
      </c>
      <c r="D248" s="333">
        <v>572.62</v>
      </c>
      <c r="E248" s="333">
        <v>572.62</v>
      </c>
      <c r="F248" s="333">
        <v>572.62</v>
      </c>
      <c r="G248" s="333">
        <v>572.62</v>
      </c>
      <c r="H248" s="333">
        <v>572.62</v>
      </c>
      <c r="I248" s="333">
        <v>572.62</v>
      </c>
      <c r="J248" s="333">
        <v>572.62</v>
      </c>
      <c r="K248" s="333">
        <v>572.62</v>
      </c>
      <c r="L248" s="333">
        <v>572.62</v>
      </c>
      <c r="M248" s="333">
        <v>572.62</v>
      </c>
      <c r="N248" s="333">
        <v>572.62</v>
      </c>
      <c r="O248" s="333">
        <v>572.62</v>
      </c>
      <c r="P248" s="333">
        <v>572.62</v>
      </c>
    </row>
    <row r="249" spans="1:16" x14ac:dyDescent="0.25">
      <c r="A249" s="347" t="s">
        <v>418</v>
      </c>
      <c r="B249" s="333">
        <v>483.76000000000005</v>
      </c>
      <c r="C249" s="333">
        <v>488.21</v>
      </c>
      <c r="D249" s="333">
        <v>2790</v>
      </c>
      <c r="E249" s="333">
        <v>2802</v>
      </c>
      <c r="F249" s="333">
        <v>2398</v>
      </c>
      <c r="G249" s="333">
        <v>2384</v>
      </c>
      <c r="H249" s="333">
        <v>2384</v>
      </c>
      <c r="I249" s="333">
        <v>2384</v>
      </c>
      <c r="J249" s="333">
        <v>2384</v>
      </c>
      <c r="K249" s="333">
        <v>2384</v>
      </c>
      <c r="L249" s="333">
        <v>2384</v>
      </c>
      <c r="M249" s="333">
        <v>2384</v>
      </c>
      <c r="N249" s="333">
        <v>2384</v>
      </c>
      <c r="O249" s="333">
        <v>2384</v>
      </c>
      <c r="P249" s="333">
        <v>2384</v>
      </c>
    </row>
    <row r="250" spans="1:16" x14ac:dyDescent="0.25">
      <c r="A250" s="347" t="s">
        <v>419</v>
      </c>
      <c r="B250" s="333">
        <v>1013.11</v>
      </c>
      <c r="C250" s="333">
        <v>1022.42</v>
      </c>
      <c r="D250" s="333">
        <v>1031.5</v>
      </c>
      <c r="E250" s="333">
        <v>1031.5</v>
      </c>
      <c r="F250" s="333">
        <v>1031.5</v>
      </c>
      <c r="G250" s="333">
        <v>1031.5</v>
      </c>
      <c r="H250" s="333">
        <v>1031.5</v>
      </c>
      <c r="I250" s="333">
        <v>1031.5</v>
      </c>
      <c r="J250" s="333">
        <v>1031.5</v>
      </c>
      <c r="K250" s="333">
        <v>1031.5</v>
      </c>
      <c r="L250" s="333">
        <v>1031.5</v>
      </c>
      <c r="M250" s="333">
        <v>1031.5</v>
      </c>
      <c r="N250" s="333">
        <v>1031.5</v>
      </c>
      <c r="O250" s="333">
        <v>1031.5</v>
      </c>
      <c r="P250" s="333">
        <v>1031.5</v>
      </c>
    </row>
    <row r="251" spans="1:16" x14ac:dyDescent="0.25">
      <c r="A251" s="347" t="s">
        <v>420</v>
      </c>
      <c r="B251" s="333">
        <v>1814.08</v>
      </c>
      <c r="C251" s="333">
        <v>1841.63</v>
      </c>
      <c r="D251" s="333">
        <v>1868.49</v>
      </c>
      <c r="E251" s="333">
        <v>1868.49</v>
      </c>
      <c r="F251" s="333">
        <v>1868.49</v>
      </c>
      <c r="G251" s="333">
        <v>1868.49</v>
      </c>
      <c r="H251" s="333">
        <v>1868.49</v>
      </c>
      <c r="I251" s="333">
        <v>1868.49</v>
      </c>
      <c r="J251" s="333">
        <v>1868.49</v>
      </c>
      <c r="K251" s="333">
        <v>1868.49</v>
      </c>
      <c r="L251" s="333">
        <v>1868.49</v>
      </c>
      <c r="M251" s="333">
        <v>1868.49</v>
      </c>
      <c r="N251" s="333">
        <v>1868.49</v>
      </c>
      <c r="O251" s="333">
        <v>1868.49</v>
      </c>
      <c r="P251" s="333">
        <v>1868.49</v>
      </c>
    </row>
    <row r="252" spans="1:16" x14ac:dyDescent="0.25">
      <c r="A252" s="347" t="s">
        <v>421</v>
      </c>
      <c r="B252" s="333">
        <v>570.19816411225713</v>
      </c>
      <c r="C252" s="333">
        <v>717.58983318753531</v>
      </c>
      <c r="D252" s="333">
        <v>726.74897472719579</v>
      </c>
      <c r="E252" s="333">
        <v>723.39788396400627</v>
      </c>
      <c r="F252" s="333">
        <v>681.38068700361885</v>
      </c>
      <c r="G252" s="333">
        <v>679.43057111387645</v>
      </c>
      <c r="H252" s="333">
        <v>664.27101827796173</v>
      </c>
      <c r="I252" s="333">
        <v>667.73576157720095</v>
      </c>
      <c r="J252" s="333">
        <v>667.73576157720095</v>
      </c>
      <c r="K252" s="333">
        <v>667.73576157720095</v>
      </c>
      <c r="L252" s="333">
        <v>667.73576157720095</v>
      </c>
      <c r="M252" s="333">
        <v>667.73576157720095</v>
      </c>
      <c r="N252" s="333">
        <v>667.73576157720095</v>
      </c>
      <c r="O252" s="333">
        <v>667.73576157720095</v>
      </c>
      <c r="P252" s="333">
        <v>667.73576157720095</v>
      </c>
    </row>
    <row r="253" spans="1:16" x14ac:dyDescent="0.25">
      <c r="A253" s="347" t="s">
        <v>422</v>
      </c>
      <c r="B253" s="333">
        <v>7051.7091719276841</v>
      </c>
      <c r="C253" s="333">
        <v>5802.5849552022855</v>
      </c>
      <c r="D253" s="333">
        <v>5846.1540087898602</v>
      </c>
      <c r="E253" s="333">
        <v>5748.9940452810124</v>
      </c>
      <c r="F253" s="333">
        <v>4524.3920194078373</v>
      </c>
      <c r="G253" s="333">
        <v>4467.944546696117</v>
      </c>
      <c r="H253" s="333">
        <v>4898.11211790991</v>
      </c>
      <c r="I253" s="333">
        <v>4993.4486510388688</v>
      </c>
      <c r="J253" s="333">
        <v>4993.4486510388688</v>
      </c>
      <c r="K253" s="333">
        <v>4993.4486510388688</v>
      </c>
      <c r="L253" s="333">
        <v>4993.4486510388688</v>
      </c>
      <c r="M253" s="333">
        <v>4993.4486510388688</v>
      </c>
      <c r="N253" s="333">
        <v>4993.4486510388688</v>
      </c>
      <c r="O253" s="333">
        <v>4993.4486510388688</v>
      </c>
      <c r="P253" s="333">
        <v>4993.4486510388688</v>
      </c>
    </row>
    <row r="254" spans="1:16" x14ac:dyDescent="0.25">
      <c r="A254" s="347" t="s">
        <v>423</v>
      </c>
      <c r="B254" s="333">
        <v>6723.2220722340853</v>
      </c>
      <c r="C254" s="333">
        <v>5495.6572298950668</v>
      </c>
      <c r="D254" s="333">
        <v>5539.2262834826415</v>
      </c>
      <c r="E254" s="333">
        <v>5442.0663199737937</v>
      </c>
      <c r="F254" s="333">
        <v>4217.4642941006186</v>
      </c>
      <c r="G254" s="333">
        <v>4161.0168213888983</v>
      </c>
      <c r="H254" s="333">
        <v>4571.4819602056014</v>
      </c>
      <c r="I254" s="333">
        <v>4666.8184933345601</v>
      </c>
      <c r="J254" s="333">
        <v>4666.8184933345601</v>
      </c>
      <c r="K254" s="333">
        <v>4666.8184933345601</v>
      </c>
      <c r="L254" s="333">
        <v>4666.8184933345601</v>
      </c>
      <c r="M254" s="333">
        <v>4666.8184933345601</v>
      </c>
      <c r="N254" s="333">
        <v>4666.8184933345601</v>
      </c>
      <c r="O254" s="333">
        <v>4666.8184933345601</v>
      </c>
      <c r="P254" s="333">
        <v>4666.8184933345601</v>
      </c>
    </row>
    <row r="255" spans="1:16" x14ac:dyDescent="0.25">
      <c r="A255" s="347" t="s">
        <v>424</v>
      </c>
      <c r="B255" s="333">
        <v>3258</v>
      </c>
      <c r="C255" s="333">
        <v>3307</v>
      </c>
      <c r="D255" s="333">
        <v>3356</v>
      </c>
      <c r="E255" s="333">
        <v>3356</v>
      </c>
      <c r="F255" s="333">
        <v>3356</v>
      </c>
      <c r="G255" s="333">
        <v>3356</v>
      </c>
      <c r="H255" s="333">
        <v>3356</v>
      </c>
      <c r="I255" s="333">
        <v>3356</v>
      </c>
      <c r="J255" s="333">
        <v>3356</v>
      </c>
      <c r="K255" s="333">
        <v>3356</v>
      </c>
      <c r="L255" s="333">
        <v>3356</v>
      </c>
      <c r="M255" s="333">
        <v>3356</v>
      </c>
      <c r="N255" s="333">
        <v>3356</v>
      </c>
      <c r="O255" s="333">
        <v>3356</v>
      </c>
      <c r="P255" s="333">
        <v>3356</v>
      </c>
    </row>
    <row r="256" spans="1:16" x14ac:dyDescent="0.25">
      <c r="A256" s="347" t="s">
        <v>425</v>
      </c>
      <c r="B256" s="333">
        <v>3221.2796532201628</v>
      </c>
      <c r="C256" s="333">
        <v>3269.6694552437866</v>
      </c>
      <c r="D256" s="333">
        <v>0</v>
      </c>
      <c r="E256" s="333">
        <v>0</v>
      </c>
      <c r="F256" s="333">
        <v>0</v>
      </c>
      <c r="G256" s="333">
        <v>0</v>
      </c>
      <c r="H256" s="333">
        <v>0</v>
      </c>
      <c r="I256" s="333">
        <v>0</v>
      </c>
      <c r="J256" s="333">
        <v>0</v>
      </c>
      <c r="K256" s="333">
        <v>0</v>
      </c>
      <c r="L256" s="333">
        <v>0</v>
      </c>
      <c r="M256" s="333">
        <v>0</v>
      </c>
      <c r="N256" s="333">
        <v>0</v>
      </c>
      <c r="O256" s="333">
        <v>0</v>
      </c>
      <c r="P256" s="333">
        <v>0</v>
      </c>
    </row>
    <row r="257" spans="1:16" x14ac:dyDescent="0.25">
      <c r="A257" s="347" t="s">
        <v>426</v>
      </c>
      <c r="B257" s="333">
        <v>2594.36</v>
      </c>
      <c r="C257" s="333">
        <v>2677.7755577999997</v>
      </c>
      <c r="D257" s="333">
        <v>2717.3485955999995</v>
      </c>
      <c r="E257" s="333">
        <v>2717.3485955999995</v>
      </c>
      <c r="F257" s="333">
        <v>2717.3485955999995</v>
      </c>
      <c r="G257" s="333">
        <v>2717.3485955999995</v>
      </c>
      <c r="H257" s="333">
        <v>2717.3485955999995</v>
      </c>
      <c r="I257" s="333">
        <v>2717.3485955999995</v>
      </c>
      <c r="J257" s="333">
        <v>2717.3485955999995</v>
      </c>
      <c r="K257" s="333">
        <v>2717.3485955999995</v>
      </c>
      <c r="L257" s="333">
        <v>2717.3485955999995</v>
      </c>
      <c r="M257" s="333">
        <v>2717.3485955999995</v>
      </c>
      <c r="N257" s="333">
        <v>2717.3485955999995</v>
      </c>
      <c r="O257" s="333">
        <v>2717.3485955999995</v>
      </c>
      <c r="P257" s="333">
        <v>2717.3485955999995</v>
      </c>
    </row>
    <row r="258" spans="1:16" x14ac:dyDescent="0.25">
      <c r="A258" s="347" t="s">
        <v>427</v>
      </c>
      <c r="B258" s="333">
        <v>658.91</v>
      </c>
      <c r="C258" s="333">
        <v>934.58156952132845</v>
      </c>
      <c r="D258" s="333">
        <v>941.76164115923154</v>
      </c>
      <c r="E258" s="333">
        <v>941.76164115923154</v>
      </c>
      <c r="F258" s="333">
        <v>941.76164115923154</v>
      </c>
      <c r="G258" s="333">
        <v>941.76164115923154</v>
      </c>
      <c r="H258" s="333">
        <v>941.76164115923154</v>
      </c>
      <c r="I258" s="333">
        <v>941.76164115923154</v>
      </c>
      <c r="J258" s="333">
        <v>941.76164115923154</v>
      </c>
      <c r="K258" s="333">
        <v>941.76164115923154</v>
      </c>
      <c r="L258" s="333">
        <v>941.76164115923154</v>
      </c>
      <c r="M258" s="333">
        <v>941.76164115923154</v>
      </c>
      <c r="N258" s="333">
        <v>941.76164115923154</v>
      </c>
      <c r="O258" s="333">
        <v>941.76164115923154</v>
      </c>
      <c r="P258" s="333">
        <v>941.76164115923154</v>
      </c>
    </row>
    <row r="259" spans="1:16" x14ac:dyDescent="0.25">
      <c r="A259" s="347" t="s">
        <v>428</v>
      </c>
      <c r="B259" s="333">
        <v>2657</v>
      </c>
      <c r="C259" s="333">
        <v>2749.9555049999999</v>
      </c>
      <c r="D259" s="333">
        <v>2790.6823000000004</v>
      </c>
      <c r="E259" s="333">
        <v>2790.6823000000004</v>
      </c>
      <c r="F259" s="333">
        <v>2790.6823000000004</v>
      </c>
      <c r="G259" s="333">
        <v>2790.6823000000004</v>
      </c>
      <c r="H259" s="333">
        <v>2790.6823000000004</v>
      </c>
      <c r="I259" s="333">
        <v>2790.6823000000004</v>
      </c>
      <c r="J259" s="333">
        <v>2790.6823000000004</v>
      </c>
      <c r="K259" s="333">
        <v>2790.6823000000004</v>
      </c>
      <c r="L259" s="333">
        <v>2790.6823000000004</v>
      </c>
      <c r="M259" s="333">
        <v>2790.6823000000004</v>
      </c>
      <c r="N259" s="333">
        <v>2790.6823000000004</v>
      </c>
      <c r="O259" s="333">
        <v>2790.6823000000004</v>
      </c>
      <c r="P259" s="333">
        <v>2790.6823000000004</v>
      </c>
    </row>
    <row r="260" spans="1:16" x14ac:dyDescent="0.25">
      <c r="A260" s="347" t="s">
        <v>429</v>
      </c>
      <c r="B260" s="333">
        <v>0</v>
      </c>
      <c r="C260" s="333">
        <v>0</v>
      </c>
      <c r="D260" s="333">
        <v>0</v>
      </c>
      <c r="E260" s="333">
        <v>0</v>
      </c>
      <c r="F260" s="333">
        <v>2680.8799999999997</v>
      </c>
      <c r="G260" s="333">
        <v>2680.8799999999997</v>
      </c>
      <c r="H260" s="333">
        <v>2680.8799999999997</v>
      </c>
      <c r="I260" s="333">
        <v>2680.8799999999997</v>
      </c>
      <c r="J260" s="333">
        <v>2680.8799999999997</v>
      </c>
      <c r="K260" s="333">
        <v>2680.8799999999997</v>
      </c>
      <c r="L260" s="333">
        <v>2680.8799999999997</v>
      </c>
      <c r="M260" s="333">
        <v>2680.8799999999997</v>
      </c>
      <c r="N260" s="333">
        <v>2680.8799999999997</v>
      </c>
      <c r="O260" s="333">
        <v>2680.8799999999997</v>
      </c>
      <c r="P260" s="333">
        <v>2680.8799999999997</v>
      </c>
    </row>
    <row r="261" spans="1:16" x14ac:dyDescent="0.25">
      <c r="A261" s="347" t="s">
        <v>430</v>
      </c>
      <c r="B261" s="333">
        <v>2601.44</v>
      </c>
      <c r="C261" s="333">
        <v>2733.0257682500001</v>
      </c>
      <c r="D261" s="333">
        <v>2772.8842364999996</v>
      </c>
      <c r="E261" s="333">
        <v>0</v>
      </c>
      <c r="F261" s="333">
        <v>0</v>
      </c>
      <c r="G261" s="333">
        <v>0</v>
      </c>
      <c r="H261" s="333">
        <v>0</v>
      </c>
      <c r="I261" s="333">
        <v>0</v>
      </c>
      <c r="J261" s="333">
        <v>0</v>
      </c>
      <c r="K261" s="333">
        <v>0</v>
      </c>
      <c r="L261" s="333">
        <v>0</v>
      </c>
      <c r="M261" s="333">
        <v>0</v>
      </c>
      <c r="N261" s="333">
        <v>0</v>
      </c>
      <c r="O261" s="333">
        <v>0</v>
      </c>
      <c r="P261" s="333">
        <v>0</v>
      </c>
    </row>
    <row r="262" spans="1:16" x14ac:dyDescent="0.25">
      <c r="A262" s="347" t="s">
        <v>431</v>
      </c>
      <c r="B262" s="333">
        <v>2601.44</v>
      </c>
      <c r="C262" s="333">
        <v>2733.0257682500001</v>
      </c>
      <c r="D262" s="333">
        <v>2772.8842364999996</v>
      </c>
      <c r="E262" s="333">
        <v>2772.8842364999996</v>
      </c>
      <c r="F262" s="333">
        <v>2772.8842364999996</v>
      </c>
      <c r="G262" s="333">
        <v>2772.8842364999996</v>
      </c>
      <c r="H262" s="333">
        <v>2772.8842364999996</v>
      </c>
      <c r="I262" s="333">
        <v>2772.8842364999996</v>
      </c>
      <c r="J262" s="333">
        <v>2772.8842364999996</v>
      </c>
      <c r="K262" s="333">
        <v>2772.8842364999996</v>
      </c>
      <c r="L262" s="333">
        <v>2772.8842364999996</v>
      </c>
      <c r="M262" s="333">
        <v>2772.8842364999996</v>
      </c>
      <c r="N262" s="333">
        <v>2772.8842364999996</v>
      </c>
      <c r="O262" s="333">
        <v>2772.8842364999996</v>
      </c>
      <c r="P262" s="333">
        <v>2772.8842364999996</v>
      </c>
    </row>
    <row r="263" spans="1:16" x14ac:dyDescent="0.25">
      <c r="A263" s="347" t="s">
        <v>432</v>
      </c>
      <c r="B263" s="333">
        <v>2681.24</v>
      </c>
      <c r="C263" s="333">
        <v>2811.3942793369865</v>
      </c>
      <c r="D263" s="333">
        <v>2853.8440651521983</v>
      </c>
      <c r="E263" s="333">
        <v>2853.8440651521983</v>
      </c>
      <c r="F263" s="333">
        <v>2853.8440651521983</v>
      </c>
      <c r="G263" s="333">
        <v>2853.8440651521983</v>
      </c>
      <c r="H263" s="333">
        <v>2853.8440651521983</v>
      </c>
      <c r="I263" s="333">
        <v>2853.8440651521983</v>
      </c>
      <c r="J263" s="333">
        <v>2853.8440651521983</v>
      </c>
      <c r="K263" s="333">
        <v>2853.8440651521983</v>
      </c>
      <c r="L263" s="333">
        <v>2853.8440651521983</v>
      </c>
      <c r="M263" s="333">
        <v>2853.8440651521983</v>
      </c>
      <c r="N263" s="333">
        <v>2853.8440651521983</v>
      </c>
      <c r="O263" s="333">
        <v>2853.8440651521983</v>
      </c>
      <c r="P263" s="333">
        <v>2853.8440651521983</v>
      </c>
    </row>
    <row r="264" spans="1:16" x14ac:dyDescent="0.25">
      <c r="A264" s="347" t="s">
        <v>433</v>
      </c>
      <c r="B264" s="333">
        <v>2601.44</v>
      </c>
      <c r="C264" s="333">
        <v>2642.2262027500001</v>
      </c>
      <c r="D264" s="333">
        <v>2680.5601864999994</v>
      </c>
      <c r="E264" s="333">
        <v>2680.5601864999994</v>
      </c>
      <c r="F264" s="333">
        <v>2680.5601864999994</v>
      </c>
      <c r="G264" s="333">
        <v>2680.5601864999994</v>
      </c>
      <c r="H264" s="333">
        <v>2680.5601864999994</v>
      </c>
      <c r="I264" s="333">
        <v>2680.5601864999994</v>
      </c>
      <c r="J264" s="333">
        <v>2680.5601864999994</v>
      </c>
      <c r="K264" s="333">
        <v>2680.5601864999994</v>
      </c>
      <c r="L264" s="333">
        <v>2680.5601864999994</v>
      </c>
      <c r="M264" s="333">
        <v>2680.5601864999994</v>
      </c>
      <c r="N264" s="333">
        <v>2680.5601864999994</v>
      </c>
      <c r="O264" s="333">
        <v>2680.5601864999994</v>
      </c>
      <c r="P264" s="333">
        <v>2680.5601864999994</v>
      </c>
    </row>
    <row r="265" spans="1:16" x14ac:dyDescent="0.25">
      <c r="A265" s="347" t="s">
        <v>434</v>
      </c>
      <c r="B265" s="333">
        <v>2492.1</v>
      </c>
      <c r="C265" s="333">
        <v>2529.9</v>
      </c>
      <c r="D265" s="333">
        <v>2566.8000000000002</v>
      </c>
      <c r="E265" s="333">
        <v>2566.8000000000002</v>
      </c>
      <c r="F265" s="333">
        <v>2566.8000000000002</v>
      </c>
      <c r="G265" s="333">
        <v>2566.8000000000002</v>
      </c>
      <c r="H265" s="333">
        <v>2566.8000000000002</v>
      </c>
      <c r="I265" s="333">
        <v>2566.8000000000002</v>
      </c>
      <c r="J265" s="333">
        <v>2566.8000000000002</v>
      </c>
      <c r="K265" s="333">
        <v>2566.8000000000002</v>
      </c>
      <c r="L265" s="333">
        <v>2566.8000000000002</v>
      </c>
      <c r="M265" s="333">
        <v>2566.8000000000002</v>
      </c>
      <c r="N265" s="333">
        <v>2566.8000000000002</v>
      </c>
      <c r="O265" s="333">
        <v>2566.8000000000002</v>
      </c>
      <c r="P265" s="333">
        <v>2566.8000000000002</v>
      </c>
    </row>
    <row r="266" spans="1:16" x14ac:dyDescent="0.25">
      <c r="A266" s="347" t="s">
        <v>435</v>
      </c>
      <c r="B266" s="333">
        <v>1958.20922</v>
      </c>
      <c r="C266" s="333">
        <v>1987.5831499999999</v>
      </c>
      <c r="D266" s="333">
        <v>2016.9563000000001</v>
      </c>
      <c r="E266" s="333">
        <v>2016.9563000000001</v>
      </c>
      <c r="F266" s="333">
        <v>2016.9563000000001</v>
      </c>
      <c r="G266" s="333">
        <v>2016.9563000000001</v>
      </c>
      <c r="H266" s="333">
        <v>2016.9563000000001</v>
      </c>
      <c r="I266" s="333">
        <v>2016.9563000000001</v>
      </c>
      <c r="J266" s="333">
        <v>2016.9563000000001</v>
      </c>
      <c r="K266" s="333">
        <v>2016.9563000000001</v>
      </c>
      <c r="L266" s="333">
        <v>2016.9563000000001</v>
      </c>
      <c r="M266" s="333">
        <v>2016.9563000000001</v>
      </c>
      <c r="N266" s="333">
        <v>2016.9563000000001</v>
      </c>
      <c r="O266" s="333">
        <v>2016.9563000000001</v>
      </c>
      <c r="P266" s="333">
        <v>2016.9563000000001</v>
      </c>
    </row>
    <row r="267" spans="1:16" x14ac:dyDescent="0.25">
      <c r="A267" s="347" t="s">
        <v>436</v>
      </c>
      <c r="B267" s="333">
        <v>2614</v>
      </c>
      <c r="C267" s="333">
        <v>2695.7933500600784</v>
      </c>
      <c r="D267" s="333">
        <v>2735.3489440027865</v>
      </c>
      <c r="E267" s="333">
        <v>1758.5717200000001</v>
      </c>
      <c r="F267" s="333">
        <v>1758.5717200000001</v>
      </c>
      <c r="G267" s="333">
        <v>1758.5717200000001</v>
      </c>
      <c r="H267" s="333">
        <v>1758.5717200000001</v>
      </c>
      <c r="I267" s="333">
        <v>1758.5717200000001</v>
      </c>
      <c r="J267" s="333">
        <v>1758.5717200000001</v>
      </c>
      <c r="K267" s="333">
        <v>1758.5717200000001</v>
      </c>
      <c r="L267" s="333">
        <v>1758.5717200000001</v>
      </c>
      <c r="M267" s="333">
        <v>1758.5717200000001</v>
      </c>
      <c r="N267" s="333">
        <v>1758.5717200000001</v>
      </c>
      <c r="O267" s="333">
        <v>1758.5717200000001</v>
      </c>
      <c r="P267" s="333">
        <v>1758.5717200000001</v>
      </c>
    </row>
    <row r="268" spans="1:16" x14ac:dyDescent="0.25">
      <c r="A268" s="347" t="s">
        <v>437</v>
      </c>
      <c r="B268" s="333">
        <v>0</v>
      </c>
      <c r="C268" s="333">
        <v>0</v>
      </c>
      <c r="D268" s="333">
        <v>0</v>
      </c>
      <c r="E268" s="333">
        <v>2637.8575800000003</v>
      </c>
      <c r="F268" s="333">
        <v>2637.8575800000003</v>
      </c>
      <c r="G268" s="333">
        <v>2637.8575800000003</v>
      </c>
      <c r="H268" s="333">
        <v>2637.8575800000003</v>
      </c>
      <c r="I268" s="333">
        <v>2637.8575800000003</v>
      </c>
      <c r="J268" s="333">
        <v>2637.8575800000003</v>
      </c>
      <c r="K268" s="333">
        <v>2637.8575800000003</v>
      </c>
      <c r="L268" s="333">
        <v>2637.8575800000003</v>
      </c>
      <c r="M268" s="333">
        <v>2637.8575800000003</v>
      </c>
      <c r="N268" s="333">
        <v>2637.8575800000003</v>
      </c>
      <c r="O268" s="333">
        <v>2637.8575800000003</v>
      </c>
      <c r="P268" s="333">
        <v>2637.8575800000003</v>
      </c>
    </row>
    <row r="269" spans="1:16" x14ac:dyDescent="0.25">
      <c r="A269" s="347"/>
      <c r="B269" s="333"/>
      <c r="C269" s="333"/>
      <c r="D269" s="333"/>
      <c r="E269" s="333"/>
      <c r="F269" s="333"/>
      <c r="G269" s="333"/>
      <c r="H269" s="333"/>
      <c r="I269" s="333"/>
      <c r="J269" s="333"/>
      <c r="K269" s="333"/>
      <c r="L269" s="333"/>
      <c r="M269" s="333"/>
      <c r="N269" s="333"/>
      <c r="O269" s="333"/>
      <c r="P269" s="333"/>
    </row>
    <row r="270" spans="1:16" x14ac:dyDescent="0.25">
      <c r="A270" s="328"/>
      <c r="B270" s="329"/>
      <c r="C270" s="329"/>
      <c r="D270" s="329"/>
      <c r="E270" s="329"/>
      <c r="F270" s="329"/>
      <c r="G270" s="329"/>
      <c r="H270" s="329"/>
      <c r="I270" s="329"/>
      <c r="J270" s="329"/>
      <c r="K270" s="329"/>
      <c r="L270" s="329"/>
      <c r="M270" s="329"/>
      <c r="N270" s="329"/>
      <c r="O270" s="329"/>
      <c r="P270" s="329"/>
    </row>
    <row r="271" spans="1:16" x14ac:dyDescent="0.25">
      <c r="A271" s="351" t="s">
        <v>117</v>
      </c>
      <c r="B271" s="330"/>
      <c r="C271" s="319"/>
      <c r="D271" s="335"/>
      <c r="E271" s="335"/>
      <c r="F271" s="335"/>
    </row>
    <row r="272" spans="1:16" x14ac:dyDescent="0.25">
      <c r="A272" s="331" t="s">
        <v>438</v>
      </c>
      <c r="B272" s="355">
        <v>0.2</v>
      </c>
      <c r="C272" s="355">
        <v>0.2</v>
      </c>
      <c r="D272" s="355">
        <v>0.2</v>
      </c>
      <c r="E272" s="355">
        <v>0.2</v>
      </c>
      <c r="F272" s="355">
        <v>0.2</v>
      </c>
      <c r="G272" s="355">
        <v>0.2</v>
      </c>
      <c r="H272" s="355">
        <v>0.2</v>
      </c>
      <c r="I272" s="355">
        <v>0.2</v>
      </c>
      <c r="J272" s="355">
        <v>0.2</v>
      </c>
      <c r="K272" s="355">
        <v>0.2</v>
      </c>
      <c r="L272" s="355">
        <v>0.2</v>
      </c>
      <c r="M272" s="355">
        <v>0.2</v>
      </c>
      <c r="N272" s="355">
        <v>0.2</v>
      </c>
      <c r="O272" s="355">
        <v>0.2</v>
      </c>
      <c r="P272" s="355">
        <v>0.2</v>
      </c>
    </row>
    <row r="273" spans="1:16" x14ac:dyDescent="0.25">
      <c r="A273" s="331" t="s">
        <v>439</v>
      </c>
      <c r="B273" s="356">
        <v>2.1999999999999999E-2</v>
      </c>
      <c r="C273" s="356">
        <v>2.1999999999999999E-2</v>
      </c>
      <c r="D273" s="356">
        <v>2.1999999999999999E-2</v>
      </c>
      <c r="E273" s="356">
        <v>2.1999999999999999E-2</v>
      </c>
      <c r="F273" s="356">
        <v>2.1999999999999999E-2</v>
      </c>
      <c r="G273" s="356">
        <v>2.1999999999999999E-2</v>
      </c>
      <c r="H273" s="356">
        <v>2.1999999999999999E-2</v>
      </c>
      <c r="I273" s="356">
        <v>2.1999999999999999E-2</v>
      </c>
      <c r="J273" s="356">
        <v>2.1999999999999999E-2</v>
      </c>
      <c r="K273" s="356">
        <v>2.1999999999999999E-2</v>
      </c>
      <c r="L273" s="356">
        <v>2.1999999999999999E-2</v>
      </c>
      <c r="M273" s="356">
        <v>2.1999999999999999E-2</v>
      </c>
      <c r="N273" s="356">
        <v>2.1999999999999999E-2</v>
      </c>
      <c r="O273" s="356">
        <v>2.1999999999999999E-2</v>
      </c>
      <c r="P273" s="356">
        <v>2.1999999999999999E-2</v>
      </c>
    </row>
    <row r="274" spans="1:16" x14ac:dyDescent="0.25">
      <c r="A274" s="331" t="s">
        <v>440</v>
      </c>
      <c r="B274" s="355">
        <v>0.2</v>
      </c>
      <c r="C274" s="355">
        <v>0.2</v>
      </c>
      <c r="D274" s="355">
        <v>0.2</v>
      </c>
      <c r="E274" s="355">
        <v>0.2</v>
      </c>
      <c r="F274" s="355">
        <v>0.2</v>
      </c>
      <c r="G274" s="355">
        <v>0.2</v>
      </c>
      <c r="H274" s="355">
        <v>0.2</v>
      </c>
      <c r="I274" s="355">
        <v>0.2</v>
      </c>
      <c r="J274" s="355">
        <v>0.2</v>
      </c>
      <c r="K274" s="355">
        <v>0.2</v>
      </c>
      <c r="L274" s="355">
        <v>0.2</v>
      </c>
      <c r="M274" s="355">
        <v>0.2</v>
      </c>
      <c r="N274" s="355">
        <v>0.2</v>
      </c>
      <c r="O274" s="355">
        <v>0.2</v>
      </c>
      <c r="P274" s="355">
        <v>0.2</v>
      </c>
    </row>
    <row r="275" spans="1:16" x14ac:dyDescent="0.25">
      <c r="A275" s="337" t="s">
        <v>441</v>
      </c>
      <c r="B275" s="355"/>
      <c r="C275" s="355"/>
      <c r="D275" s="355"/>
      <c r="E275" s="355"/>
      <c r="F275" s="355"/>
      <c r="G275" s="355"/>
      <c r="H275" s="355"/>
      <c r="I275" s="355"/>
      <c r="J275" s="355"/>
      <c r="K275" s="355"/>
      <c r="L275" s="355"/>
      <c r="M275" s="355"/>
      <c r="N275" s="355"/>
      <c r="O275" s="355"/>
      <c r="P275" s="355"/>
    </row>
    <row r="276" spans="1:16" x14ac:dyDescent="0.25">
      <c r="A276" s="337" t="s">
        <v>442</v>
      </c>
      <c r="B276" s="357">
        <v>0.5</v>
      </c>
      <c r="C276" s="357">
        <v>0.33300000000000002</v>
      </c>
      <c r="D276" s="357">
        <v>0.16700000000000001</v>
      </c>
      <c r="E276" s="357">
        <v>0</v>
      </c>
      <c r="F276" s="357">
        <v>0</v>
      </c>
      <c r="G276" s="357">
        <v>0</v>
      </c>
      <c r="H276" s="357">
        <v>0</v>
      </c>
      <c r="I276" s="357">
        <v>0</v>
      </c>
      <c r="J276" s="357">
        <v>0</v>
      </c>
      <c r="K276" s="357">
        <v>0</v>
      </c>
      <c r="L276" s="357">
        <v>0</v>
      </c>
      <c r="M276" s="357">
        <v>0</v>
      </c>
      <c r="N276" s="357">
        <v>0</v>
      </c>
      <c r="O276" s="357">
        <v>0</v>
      </c>
      <c r="P276" s="357">
        <v>0</v>
      </c>
    </row>
    <row r="277" spans="1:16" outlineLevel="1" x14ac:dyDescent="0.25">
      <c r="A277" s="358" t="s">
        <v>443</v>
      </c>
      <c r="B277" s="333"/>
      <c r="C277" s="333"/>
      <c r="D277" s="333"/>
      <c r="E277" s="333"/>
      <c r="F277" s="333"/>
      <c r="G277" s="333"/>
      <c r="H277" s="333"/>
      <c r="I277" s="333"/>
      <c r="J277" s="333"/>
      <c r="K277" s="333"/>
      <c r="L277" s="333"/>
      <c r="M277" s="333"/>
      <c r="N277" s="333"/>
      <c r="O277" s="333"/>
      <c r="P277" s="333"/>
    </row>
    <row r="278" spans="1:16" outlineLevel="1" x14ac:dyDescent="0.25">
      <c r="A278" s="359" t="s">
        <v>444</v>
      </c>
      <c r="B278" s="355">
        <v>0.3</v>
      </c>
      <c r="C278" s="355">
        <v>0.3</v>
      </c>
      <c r="D278" s="355">
        <v>0.3</v>
      </c>
      <c r="E278" s="355">
        <v>0.3</v>
      </c>
      <c r="F278" s="355">
        <v>0.3</v>
      </c>
      <c r="G278" s="355">
        <v>0.3</v>
      </c>
      <c r="H278" s="355">
        <v>0.3</v>
      </c>
      <c r="I278" s="355">
        <v>0.3</v>
      </c>
      <c r="J278" s="355">
        <v>0.3</v>
      </c>
      <c r="K278" s="355">
        <v>0.3</v>
      </c>
      <c r="L278" s="355">
        <v>0.3</v>
      </c>
      <c r="M278" s="355">
        <v>0.3</v>
      </c>
      <c r="N278" s="355">
        <v>0.3</v>
      </c>
      <c r="O278" s="355">
        <v>0.3</v>
      </c>
      <c r="P278" s="355">
        <v>0.3</v>
      </c>
    </row>
    <row r="279" spans="1:16" outlineLevel="1" x14ac:dyDescent="0.25">
      <c r="A279" s="359" t="s">
        <v>445</v>
      </c>
      <c r="B279" s="355">
        <v>0.3</v>
      </c>
      <c r="C279" s="355">
        <v>0.3</v>
      </c>
      <c r="D279" s="355">
        <v>0.3</v>
      </c>
      <c r="E279" s="355">
        <v>0.3</v>
      </c>
      <c r="F279" s="355">
        <v>0.3</v>
      </c>
      <c r="G279" s="355">
        <v>0.3</v>
      </c>
      <c r="H279" s="355">
        <v>0.3</v>
      </c>
      <c r="I279" s="355">
        <v>0.3</v>
      </c>
      <c r="J279" s="355">
        <v>0.3</v>
      </c>
      <c r="K279" s="355">
        <v>0.3</v>
      </c>
      <c r="L279" s="355">
        <v>0.3</v>
      </c>
      <c r="M279" s="355">
        <v>0.3</v>
      </c>
      <c r="N279" s="355">
        <v>0.3</v>
      </c>
      <c r="O279" s="355">
        <v>0.3</v>
      </c>
      <c r="P279" s="355">
        <v>0.3</v>
      </c>
    </row>
    <row r="280" spans="1:16" outlineLevel="1" x14ac:dyDescent="0.25">
      <c r="A280" s="359" t="s">
        <v>446</v>
      </c>
      <c r="B280" s="355">
        <v>0.3</v>
      </c>
      <c r="C280" s="355">
        <v>0.3</v>
      </c>
      <c r="D280" s="355">
        <v>0.3</v>
      </c>
      <c r="E280" s="355">
        <v>0.3</v>
      </c>
      <c r="F280" s="355">
        <v>0.3</v>
      </c>
      <c r="G280" s="355">
        <v>0.3</v>
      </c>
      <c r="H280" s="355">
        <v>0.3</v>
      </c>
      <c r="I280" s="355">
        <v>0.3</v>
      </c>
      <c r="J280" s="355">
        <v>0.3</v>
      </c>
      <c r="K280" s="355">
        <v>0.3</v>
      </c>
      <c r="L280" s="355">
        <v>0.3</v>
      </c>
      <c r="M280" s="355">
        <v>0.3</v>
      </c>
      <c r="N280" s="355">
        <v>0.3</v>
      </c>
      <c r="O280" s="355">
        <v>0.3</v>
      </c>
      <c r="P280" s="355">
        <v>0.3</v>
      </c>
    </row>
    <row r="281" spans="1:16" outlineLevel="1" x14ac:dyDescent="0.25">
      <c r="A281" s="359" t="s">
        <v>447</v>
      </c>
      <c r="B281" s="355">
        <v>0.3</v>
      </c>
      <c r="C281" s="355">
        <v>0.3</v>
      </c>
      <c r="D281" s="355">
        <v>0.3</v>
      </c>
      <c r="E281" s="355">
        <v>0.3</v>
      </c>
      <c r="F281" s="355">
        <v>0.3</v>
      </c>
      <c r="G281" s="355">
        <v>0.3</v>
      </c>
      <c r="H281" s="355">
        <v>0.3</v>
      </c>
      <c r="I281" s="355">
        <v>0.3</v>
      </c>
      <c r="J281" s="355">
        <v>0.3</v>
      </c>
      <c r="K281" s="355">
        <v>0.3</v>
      </c>
      <c r="L281" s="355">
        <v>0.3</v>
      </c>
      <c r="M281" s="355">
        <v>0.3</v>
      </c>
      <c r="N281" s="355">
        <v>0.3</v>
      </c>
      <c r="O281" s="355">
        <v>0.3</v>
      </c>
      <c r="P281" s="355">
        <v>0.3</v>
      </c>
    </row>
    <row r="282" spans="1:16" outlineLevel="1" x14ac:dyDescent="0.25">
      <c r="A282" s="359" t="s">
        <v>448</v>
      </c>
      <c r="B282" s="355">
        <v>1</v>
      </c>
      <c r="C282" s="355">
        <v>1</v>
      </c>
      <c r="D282" s="355">
        <v>1</v>
      </c>
      <c r="E282" s="355">
        <v>1</v>
      </c>
      <c r="F282" s="355">
        <v>1</v>
      </c>
      <c r="G282" s="355">
        <v>1</v>
      </c>
      <c r="H282" s="355">
        <v>1</v>
      </c>
      <c r="I282" s="355">
        <v>1</v>
      </c>
      <c r="J282" s="355">
        <v>1</v>
      </c>
      <c r="K282" s="355">
        <v>1</v>
      </c>
      <c r="L282" s="355">
        <v>1</v>
      </c>
      <c r="M282" s="355">
        <v>1</v>
      </c>
      <c r="N282" s="355">
        <v>1</v>
      </c>
      <c r="O282" s="355">
        <v>1</v>
      </c>
      <c r="P282" s="355">
        <v>1</v>
      </c>
    </row>
    <row r="283" spans="1:16" outlineLevel="1" x14ac:dyDescent="0.25">
      <c r="A283" s="359" t="s">
        <v>449</v>
      </c>
      <c r="B283" s="355">
        <v>0.3</v>
      </c>
      <c r="C283" s="355">
        <v>0.3</v>
      </c>
      <c r="D283" s="355">
        <v>0.3</v>
      </c>
      <c r="E283" s="355">
        <v>0.3</v>
      </c>
      <c r="F283" s="355">
        <v>0.3</v>
      </c>
      <c r="G283" s="355">
        <v>0.3</v>
      </c>
      <c r="H283" s="355">
        <v>0.3</v>
      </c>
      <c r="I283" s="355">
        <v>0.3</v>
      </c>
      <c r="J283" s="355">
        <v>0.3</v>
      </c>
      <c r="K283" s="355">
        <v>0.3</v>
      </c>
      <c r="L283" s="355">
        <v>0.3</v>
      </c>
      <c r="M283" s="355">
        <v>0.3</v>
      </c>
      <c r="N283" s="355">
        <v>0.3</v>
      </c>
      <c r="O283" s="355">
        <v>0.3</v>
      </c>
      <c r="P283" s="355">
        <v>0.3</v>
      </c>
    </row>
    <row r="284" spans="1:16" outlineLevel="1" x14ac:dyDescent="0.25">
      <c r="A284" s="359" t="s">
        <v>450</v>
      </c>
      <c r="B284" s="355">
        <v>0.55000000000000004</v>
      </c>
      <c r="C284" s="355">
        <v>0.55000000000000004</v>
      </c>
      <c r="D284" s="355">
        <v>0.55000000000000004</v>
      </c>
      <c r="E284" s="355">
        <v>0.55000000000000004</v>
      </c>
      <c r="F284" s="355">
        <v>0.55000000000000004</v>
      </c>
      <c r="G284" s="355">
        <v>0.55000000000000004</v>
      </c>
      <c r="H284" s="355">
        <v>0.55000000000000004</v>
      </c>
      <c r="I284" s="355">
        <v>0.55000000000000004</v>
      </c>
      <c r="J284" s="355">
        <v>0.55000000000000004</v>
      </c>
      <c r="K284" s="355">
        <v>0.55000000000000004</v>
      </c>
      <c r="L284" s="355">
        <v>0.55000000000000004</v>
      </c>
      <c r="M284" s="355">
        <v>0.55000000000000004</v>
      </c>
      <c r="N284" s="355">
        <v>0.55000000000000004</v>
      </c>
      <c r="O284" s="355">
        <v>0.55000000000000004</v>
      </c>
      <c r="P284" s="355">
        <v>0.55000000000000004</v>
      </c>
    </row>
    <row r="285" spans="1:16" outlineLevel="1" x14ac:dyDescent="0.25">
      <c r="A285" s="359" t="s">
        <v>451</v>
      </c>
      <c r="B285" s="355">
        <v>1</v>
      </c>
      <c r="C285" s="355">
        <v>1</v>
      </c>
      <c r="D285" s="355">
        <v>1</v>
      </c>
      <c r="E285" s="355">
        <v>1</v>
      </c>
      <c r="F285" s="355">
        <v>1</v>
      </c>
      <c r="G285" s="355">
        <v>1</v>
      </c>
      <c r="H285" s="355">
        <v>1</v>
      </c>
      <c r="I285" s="355">
        <v>1</v>
      </c>
      <c r="J285" s="355">
        <v>1</v>
      </c>
      <c r="K285" s="355">
        <v>1</v>
      </c>
      <c r="L285" s="355">
        <v>1</v>
      </c>
      <c r="M285" s="355">
        <v>1</v>
      </c>
      <c r="N285" s="355">
        <v>1</v>
      </c>
      <c r="O285" s="355">
        <v>1</v>
      </c>
      <c r="P285" s="355">
        <v>1</v>
      </c>
    </row>
    <row r="286" spans="1:16" outlineLevel="1" x14ac:dyDescent="0.25">
      <c r="A286" s="359" t="s">
        <v>452</v>
      </c>
      <c r="B286" s="356">
        <v>6.5000000000000002E-2</v>
      </c>
      <c r="C286" s="356">
        <v>6.5000000000000002E-2</v>
      </c>
      <c r="D286" s="356">
        <v>6.5000000000000002E-2</v>
      </c>
      <c r="E286" s="356">
        <v>6.5000000000000002E-2</v>
      </c>
      <c r="F286" s="356">
        <v>6.5000000000000002E-2</v>
      </c>
      <c r="G286" s="356">
        <v>6.5000000000000002E-2</v>
      </c>
      <c r="H286" s="356">
        <v>6.5000000000000002E-2</v>
      </c>
      <c r="I286" s="356">
        <v>6.5000000000000002E-2</v>
      </c>
      <c r="J286" s="356">
        <v>6.5000000000000002E-2</v>
      </c>
      <c r="K286" s="356">
        <v>6.5000000000000002E-2</v>
      </c>
      <c r="L286" s="356">
        <v>6.5000000000000002E-2</v>
      </c>
      <c r="M286" s="356">
        <v>6.5000000000000002E-2</v>
      </c>
      <c r="N286" s="356">
        <v>6.5000000000000002E-2</v>
      </c>
      <c r="O286" s="356">
        <v>6.5000000000000002E-2</v>
      </c>
      <c r="P286" s="356">
        <v>6.5000000000000002E-2</v>
      </c>
    </row>
    <row r="287" spans="1:16" x14ac:dyDescent="0.25">
      <c r="A287" s="360" t="s">
        <v>453</v>
      </c>
      <c r="B287" s="356"/>
      <c r="C287" s="356"/>
      <c r="D287" s="356"/>
      <c r="E287" s="356"/>
      <c r="F287" s="356"/>
      <c r="G287" s="356"/>
      <c r="H287" s="356"/>
      <c r="I287" s="356"/>
      <c r="J287" s="356"/>
      <c r="K287" s="356"/>
      <c r="L287" s="356"/>
      <c r="M287" s="356"/>
      <c r="N287" s="356"/>
      <c r="O287" s="356"/>
      <c r="P287" s="356"/>
    </row>
    <row r="288" spans="1:16" x14ac:dyDescent="0.25">
      <c r="A288" s="359" t="s">
        <v>454</v>
      </c>
      <c r="B288" s="327">
        <v>54.3</v>
      </c>
      <c r="C288" s="327">
        <v>32.4</v>
      </c>
      <c r="D288" s="327">
        <v>15.7</v>
      </c>
      <c r="E288" s="327">
        <v>0</v>
      </c>
      <c r="F288" s="327">
        <v>0</v>
      </c>
      <c r="G288" s="327">
        <v>0</v>
      </c>
      <c r="H288" s="327">
        <v>0</v>
      </c>
      <c r="I288" s="327">
        <v>0</v>
      </c>
      <c r="J288" s="327">
        <v>0</v>
      </c>
      <c r="K288" s="327">
        <v>0</v>
      </c>
      <c r="L288" s="327">
        <v>0</v>
      </c>
      <c r="M288" s="327">
        <v>0</v>
      </c>
      <c r="N288" s="327">
        <v>0</v>
      </c>
      <c r="O288" s="327">
        <v>0</v>
      </c>
      <c r="P288" s="327">
        <v>0</v>
      </c>
    </row>
    <row r="289" spans="1:16" outlineLevel="1" x14ac:dyDescent="0.25">
      <c r="A289" s="359" t="s">
        <v>842</v>
      </c>
      <c r="B289" s="327">
        <v>0</v>
      </c>
      <c r="C289" s="327">
        <v>0</v>
      </c>
      <c r="D289" s="327">
        <v>0</v>
      </c>
      <c r="E289" s="327">
        <v>0</v>
      </c>
      <c r="F289" s="327">
        <v>0</v>
      </c>
      <c r="G289" s="327">
        <v>0</v>
      </c>
      <c r="H289" s="327">
        <v>0</v>
      </c>
      <c r="I289" s="327">
        <v>0</v>
      </c>
      <c r="J289" s="327">
        <v>0</v>
      </c>
      <c r="K289" s="327">
        <v>0</v>
      </c>
      <c r="L289" s="327">
        <v>0</v>
      </c>
      <c r="M289" s="327">
        <v>0</v>
      </c>
      <c r="N289" s="327">
        <v>0</v>
      </c>
      <c r="O289" s="327">
        <v>0</v>
      </c>
      <c r="P289" s="327">
        <v>0</v>
      </c>
    </row>
    <row r="290" spans="1:16" outlineLevel="1" x14ac:dyDescent="0.25">
      <c r="A290" s="359" t="s">
        <v>455</v>
      </c>
      <c r="B290" s="327">
        <v>0</v>
      </c>
      <c r="C290" s="327">
        <v>0</v>
      </c>
      <c r="D290" s="327">
        <v>0</v>
      </c>
      <c r="E290" s="327">
        <v>0</v>
      </c>
      <c r="F290" s="327">
        <v>0</v>
      </c>
      <c r="G290" s="327">
        <v>0</v>
      </c>
      <c r="H290" s="327">
        <v>0</v>
      </c>
      <c r="I290" s="327">
        <v>0</v>
      </c>
      <c r="J290" s="327">
        <v>0</v>
      </c>
      <c r="K290" s="327">
        <v>0</v>
      </c>
      <c r="L290" s="327">
        <v>0</v>
      </c>
      <c r="M290" s="327">
        <v>0</v>
      </c>
      <c r="N290" s="327">
        <v>0</v>
      </c>
      <c r="O290" s="327">
        <v>0</v>
      </c>
      <c r="P290" s="327">
        <v>0</v>
      </c>
    </row>
    <row r="291" spans="1:16" ht="26.25" outlineLevel="1" x14ac:dyDescent="0.25">
      <c r="A291" s="359" t="s">
        <v>456</v>
      </c>
      <c r="B291" s="327">
        <v>0</v>
      </c>
      <c r="C291" s="327">
        <v>0</v>
      </c>
      <c r="D291" s="327">
        <v>0</v>
      </c>
      <c r="E291" s="327">
        <v>0</v>
      </c>
      <c r="F291" s="327">
        <v>0</v>
      </c>
      <c r="G291" s="327">
        <v>0</v>
      </c>
      <c r="H291" s="327">
        <v>0</v>
      </c>
      <c r="I291" s="327">
        <v>0</v>
      </c>
      <c r="J291" s="327">
        <v>0</v>
      </c>
      <c r="K291" s="327">
        <v>0</v>
      </c>
      <c r="L291" s="327">
        <v>0</v>
      </c>
      <c r="M291" s="327">
        <v>0</v>
      </c>
      <c r="N291" s="327">
        <v>0</v>
      </c>
      <c r="O291" s="327">
        <v>0</v>
      </c>
      <c r="P291" s="327">
        <v>0</v>
      </c>
    </row>
    <row r="292" spans="1:16" x14ac:dyDescent="0.25">
      <c r="A292" s="359" t="s">
        <v>457</v>
      </c>
      <c r="B292" s="327">
        <v>54.3</v>
      </c>
      <c r="C292" s="327">
        <v>32.4</v>
      </c>
      <c r="D292" s="327">
        <v>15.7</v>
      </c>
      <c r="E292" s="327">
        <v>0</v>
      </c>
      <c r="F292" s="327">
        <v>0</v>
      </c>
      <c r="G292" s="327">
        <v>0</v>
      </c>
      <c r="H292" s="327">
        <v>0</v>
      </c>
      <c r="I292" s="327">
        <v>0</v>
      </c>
      <c r="J292" s="327">
        <v>0</v>
      </c>
      <c r="K292" s="327">
        <v>0</v>
      </c>
      <c r="L292" s="327">
        <v>0</v>
      </c>
      <c r="M292" s="327">
        <v>0</v>
      </c>
      <c r="N292" s="327">
        <v>0</v>
      </c>
      <c r="O292" s="327">
        <v>0</v>
      </c>
      <c r="P292" s="327">
        <v>0</v>
      </c>
    </row>
    <row r="293" spans="1:16" outlineLevel="1" x14ac:dyDescent="0.25">
      <c r="A293" s="359" t="s">
        <v>458</v>
      </c>
      <c r="B293" s="327">
        <v>16.2</v>
      </c>
      <c r="C293" s="327">
        <v>9.6999999999999993</v>
      </c>
      <c r="D293" s="327">
        <v>4.7</v>
      </c>
      <c r="E293" s="327">
        <v>0</v>
      </c>
      <c r="F293" s="327">
        <v>0</v>
      </c>
      <c r="G293" s="327">
        <v>0</v>
      </c>
      <c r="H293" s="327">
        <v>0</v>
      </c>
      <c r="I293" s="327">
        <v>0</v>
      </c>
      <c r="J293" s="327">
        <v>0</v>
      </c>
      <c r="K293" s="327">
        <v>0</v>
      </c>
      <c r="L293" s="327">
        <v>0</v>
      </c>
      <c r="M293" s="327">
        <v>0</v>
      </c>
      <c r="N293" s="327">
        <v>0</v>
      </c>
      <c r="O293" s="327">
        <v>0</v>
      </c>
      <c r="P293" s="327">
        <v>0</v>
      </c>
    </row>
    <row r="294" spans="1:16" outlineLevel="1" x14ac:dyDescent="0.25">
      <c r="A294" s="359" t="s">
        <v>459</v>
      </c>
      <c r="B294" s="327">
        <v>16.2</v>
      </c>
      <c r="C294" s="327">
        <v>9.6999999999999993</v>
      </c>
      <c r="D294" s="327">
        <v>4.7</v>
      </c>
      <c r="E294" s="327">
        <v>0</v>
      </c>
      <c r="F294" s="327">
        <v>0</v>
      </c>
      <c r="G294" s="327">
        <v>0</v>
      </c>
      <c r="H294" s="327">
        <v>0</v>
      </c>
      <c r="I294" s="327">
        <v>0</v>
      </c>
      <c r="J294" s="327">
        <v>0</v>
      </c>
      <c r="K294" s="327">
        <v>0</v>
      </c>
      <c r="L294" s="327">
        <v>0</v>
      </c>
      <c r="M294" s="327">
        <v>0</v>
      </c>
      <c r="N294" s="327">
        <v>0</v>
      </c>
      <c r="O294" s="327">
        <v>0</v>
      </c>
      <c r="P294" s="327">
        <v>0</v>
      </c>
    </row>
    <row r="295" spans="1:16" outlineLevel="1" x14ac:dyDescent="0.25">
      <c r="A295" s="359" t="s">
        <v>460</v>
      </c>
      <c r="B295" s="327">
        <v>16.2</v>
      </c>
      <c r="C295" s="327">
        <v>9.6999999999999993</v>
      </c>
      <c r="D295" s="327">
        <v>4.7</v>
      </c>
      <c r="E295" s="327">
        <v>0</v>
      </c>
      <c r="F295" s="327">
        <v>0</v>
      </c>
      <c r="G295" s="327">
        <v>0</v>
      </c>
      <c r="H295" s="327">
        <v>0</v>
      </c>
      <c r="I295" s="327">
        <v>0</v>
      </c>
      <c r="J295" s="327">
        <v>0</v>
      </c>
      <c r="K295" s="327">
        <v>0</v>
      </c>
      <c r="L295" s="327">
        <v>0</v>
      </c>
      <c r="M295" s="327">
        <v>0</v>
      </c>
      <c r="N295" s="327">
        <v>0</v>
      </c>
      <c r="O295" s="327">
        <v>0</v>
      </c>
      <c r="P295" s="327">
        <v>0</v>
      </c>
    </row>
    <row r="296" spans="1:16" outlineLevel="1" x14ac:dyDescent="0.25">
      <c r="A296" s="359" t="s">
        <v>461</v>
      </c>
      <c r="B296" s="327">
        <v>54.3</v>
      </c>
      <c r="C296" s="327">
        <v>32.4</v>
      </c>
      <c r="D296" s="327">
        <v>15.7</v>
      </c>
      <c r="E296" s="327">
        <v>0</v>
      </c>
      <c r="F296" s="327">
        <v>0</v>
      </c>
      <c r="G296" s="327">
        <v>0</v>
      </c>
      <c r="H296" s="327">
        <v>0</v>
      </c>
      <c r="I296" s="327">
        <v>0</v>
      </c>
      <c r="J296" s="327">
        <v>0</v>
      </c>
      <c r="K296" s="327">
        <v>0</v>
      </c>
      <c r="L296" s="327">
        <v>0</v>
      </c>
      <c r="M296" s="327">
        <v>0</v>
      </c>
      <c r="N296" s="327">
        <v>0</v>
      </c>
      <c r="O296" s="327">
        <v>0</v>
      </c>
      <c r="P296" s="327">
        <v>0</v>
      </c>
    </row>
    <row r="297" spans="1:16" outlineLevel="1" x14ac:dyDescent="0.25">
      <c r="A297" s="359" t="s">
        <v>462</v>
      </c>
      <c r="B297" s="327">
        <v>16.2</v>
      </c>
      <c r="C297" s="327">
        <v>9.6999999999999993</v>
      </c>
      <c r="D297" s="327">
        <v>4.7</v>
      </c>
      <c r="E297" s="327">
        <v>0</v>
      </c>
      <c r="F297" s="327">
        <v>0</v>
      </c>
      <c r="G297" s="327">
        <v>0</v>
      </c>
      <c r="H297" s="327">
        <v>0</v>
      </c>
      <c r="I297" s="327">
        <v>0</v>
      </c>
      <c r="J297" s="327">
        <v>0</v>
      </c>
      <c r="K297" s="327">
        <v>0</v>
      </c>
      <c r="L297" s="327">
        <v>0</v>
      </c>
      <c r="M297" s="327">
        <v>0</v>
      </c>
      <c r="N297" s="327">
        <v>0</v>
      </c>
      <c r="O297" s="327">
        <v>0</v>
      </c>
      <c r="P297" s="327">
        <v>0</v>
      </c>
    </row>
    <row r="298" spans="1:16" outlineLevel="1" x14ac:dyDescent="0.25">
      <c r="A298" s="359" t="s">
        <v>463</v>
      </c>
      <c r="B298" s="327">
        <v>29.8</v>
      </c>
      <c r="C298" s="327">
        <v>17.8</v>
      </c>
      <c r="D298" s="327">
        <v>8.6</v>
      </c>
      <c r="E298" s="327">
        <v>0</v>
      </c>
      <c r="F298" s="327">
        <v>0</v>
      </c>
      <c r="G298" s="327">
        <v>0</v>
      </c>
      <c r="H298" s="327">
        <v>0</v>
      </c>
      <c r="I298" s="327">
        <v>0</v>
      </c>
      <c r="J298" s="327">
        <v>0</v>
      </c>
      <c r="K298" s="327">
        <v>0</v>
      </c>
      <c r="L298" s="327">
        <v>0</v>
      </c>
      <c r="M298" s="327">
        <v>0</v>
      </c>
      <c r="N298" s="327">
        <v>0</v>
      </c>
      <c r="O298" s="327">
        <v>0</v>
      </c>
      <c r="P298" s="327">
        <v>0</v>
      </c>
    </row>
    <row r="299" spans="1:16" outlineLevel="1" x14ac:dyDescent="0.25">
      <c r="A299" s="359" t="s">
        <v>464</v>
      </c>
      <c r="B299" s="327">
        <v>3.5</v>
      </c>
      <c r="C299" s="327">
        <v>2.1</v>
      </c>
      <c r="D299" s="327">
        <v>1</v>
      </c>
      <c r="E299" s="327">
        <v>0</v>
      </c>
      <c r="F299" s="327">
        <v>0</v>
      </c>
      <c r="G299" s="327">
        <v>0</v>
      </c>
      <c r="H299" s="327">
        <v>0</v>
      </c>
      <c r="I299" s="327">
        <v>0</v>
      </c>
      <c r="J299" s="327">
        <v>0</v>
      </c>
      <c r="K299" s="327">
        <v>0</v>
      </c>
      <c r="L299" s="327">
        <v>0</v>
      </c>
      <c r="M299" s="327">
        <v>0</v>
      </c>
      <c r="N299" s="327">
        <v>0</v>
      </c>
      <c r="O299" s="327">
        <v>0</v>
      </c>
      <c r="P299" s="327">
        <v>0</v>
      </c>
    </row>
    <row r="300" spans="1:16" outlineLevel="1" x14ac:dyDescent="0.25">
      <c r="A300" s="359" t="s">
        <v>465</v>
      </c>
      <c r="B300" s="327">
        <v>0</v>
      </c>
      <c r="C300" s="327">
        <v>0</v>
      </c>
      <c r="D300" s="327">
        <v>0</v>
      </c>
      <c r="E300" s="327">
        <v>0</v>
      </c>
      <c r="F300" s="327">
        <v>0</v>
      </c>
      <c r="G300" s="327">
        <v>0</v>
      </c>
      <c r="H300" s="327">
        <v>0</v>
      </c>
      <c r="I300" s="327">
        <v>0</v>
      </c>
      <c r="J300" s="327">
        <v>0</v>
      </c>
      <c r="K300" s="327">
        <v>0</v>
      </c>
      <c r="L300" s="327">
        <v>0</v>
      </c>
      <c r="M300" s="327">
        <v>0</v>
      </c>
      <c r="N300" s="327">
        <v>0</v>
      </c>
      <c r="O300" s="327">
        <v>0</v>
      </c>
      <c r="P300" s="327">
        <v>0</v>
      </c>
    </row>
    <row r="301" spans="1:16" outlineLevel="1" x14ac:dyDescent="0.25">
      <c r="A301" s="359" t="s">
        <v>843</v>
      </c>
      <c r="B301" s="327">
        <v>0</v>
      </c>
      <c r="C301" s="327">
        <v>0</v>
      </c>
      <c r="D301" s="327">
        <v>0</v>
      </c>
      <c r="E301" s="327">
        <v>0</v>
      </c>
      <c r="F301" s="327">
        <v>0</v>
      </c>
      <c r="G301" s="327">
        <v>0</v>
      </c>
      <c r="H301" s="327">
        <v>0</v>
      </c>
      <c r="I301" s="327">
        <v>0</v>
      </c>
      <c r="J301" s="327">
        <v>0</v>
      </c>
      <c r="K301" s="327">
        <v>0</v>
      </c>
      <c r="L301" s="327">
        <v>0</v>
      </c>
      <c r="M301" s="327">
        <v>0</v>
      </c>
      <c r="N301" s="327">
        <v>0</v>
      </c>
      <c r="O301" s="327">
        <v>0</v>
      </c>
      <c r="P301" s="327">
        <v>0</v>
      </c>
    </row>
    <row r="302" spans="1:16" x14ac:dyDescent="0.25">
      <c r="A302" s="337" t="s">
        <v>466</v>
      </c>
      <c r="B302" s="327"/>
      <c r="C302" s="327"/>
      <c r="D302" s="327"/>
      <c r="E302" s="327"/>
      <c r="F302" s="327"/>
      <c r="G302" s="327"/>
      <c r="H302" s="327"/>
      <c r="I302" s="327"/>
      <c r="J302" s="327"/>
      <c r="K302" s="327"/>
      <c r="L302" s="327"/>
      <c r="M302" s="327"/>
      <c r="N302" s="327"/>
      <c r="O302" s="327"/>
      <c r="P302" s="327"/>
    </row>
    <row r="303" spans="1:16" x14ac:dyDescent="0.25">
      <c r="A303" s="331" t="s">
        <v>467</v>
      </c>
      <c r="B303" s="361">
        <v>0.5</v>
      </c>
      <c r="C303" s="361">
        <v>0.66700000000000004</v>
      </c>
      <c r="D303" s="361">
        <v>0.83299999999999996</v>
      </c>
      <c r="E303" s="361">
        <v>1</v>
      </c>
      <c r="F303" s="361">
        <v>1</v>
      </c>
      <c r="G303" s="361">
        <v>1</v>
      </c>
      <c r="H303" s="361">
        <v>1</v>
      </c>
      <c r="I303" s="361">
        <v>1</v>
      </c>
      <c r="J303" s="361">
        <v>1</v>
      </c>
      <c r="K303" s="361">
        <v>1</v>
      </c>
      <c r="L303" s="361">
        <v>1</v>
      </c>
      <c r="M303" s="361">
        <v>1</v>
      </c>
      <c r="N303" s="361">
        <v>1</v>
      </c>
      <c r="O303" s="361">
        <v>1</v>
      </c>
      <c r="P303" s="361">
        <v>1</v>
      </c>
    </row>
    <row r="304" spans="1:16" x14ac:dyDescent="0.25">
      <c r="A304" s="331" t="s">
        <v>468</v>
      </c>
      <c r="B304" s="333">
        <v>4027.3349999999996</v>
      </c>
      <c r="C304" s="333">
        <v>4669.3334999999997</v>
      </c>
      <c r="D304" s="333">
        <v>5708.9155199999996</v>
      </c>
      <c r="E304" s="333">
        <v>6852.1599999999989</v>
      </c>
      <c r="F304" s="333">
        <v>5932.1599999999989</v>
      </c>
      <c r="G304" s="333">
        <v>5932.1599999999989</v>
      </c>
      <c r="H304" s="333">
        <v>5932.1599999999989</v>
      </c>
      <c r="I304" s="333">
        <v>5932.1599999999989</v>
      </c>
      <c r="J304" s="333">
        <v>5932.1599999999989</v>
      </c>
      <c r="K304" s="333">
        <v>5932.1599999999989</v>
      </c>
      <c r="L304" s="333">
        <v>5932.1599999999989</v>
      </c>
      <c r="M304" s="333">
        <v>5932.1599999999989</v>
      </c>
      <c r="N304" s="333">
        <v>5932.1599999999989</v>
      </c>
      <c r="O304" s="333">
        <v>5932.1599999999989</v>
      </c>
      <c r="P304" s="333">
        <v>5932.1599999999989</v>
      </c>
    </row>
    <row r="305" spans="1:16" s="320" customFormat="1" x14ac:dyDescent="0.25">
      <c r="A305" s="331" t="s">
        <v>469</v>
      </c>
      <c r="B305" s="333">
        <v>428</v>
      </c>
      <c r="C305" s="333">
        <v>428</v>
      </c>
      <c r="D305" s="333">
        <v>428</v>
      </c>
      <c r="E305" s="333">
        <v>428</v>
      </c>
      <c r="F305" s="333">
        <v>428</v>
      </c>
      <c r="G305" s="333">
        <v>428</v>
      </c>
      <c r="H305" s="333">
        <v>428</v>
      </c>
      <c r="I305" s="333">
        <v>428</v>
      </c>
      <c r="J305" s="333">
        <v>428</v>
      </c>
      <c r="K305" s="333">
        <v>428</v>
      </c>
      <c r="L305" s="333">
        <v>428</v>
      </c>
      <c r="M305" s="333">
        <v>428</v>
      </c>
      <c r="N305" s="333">
        <v>428</v>
      </c>
      <c r="O305" s="333">
        <v>428</v>
      </c>
      <c r="P305" s="333">
        <v>428</v>
      </c>
    </row>
    <row r="306" spans="1:16" x14ac:dyDescent="0.25">
      <c r="A306" s="331" t="s">
        <v>470</v>
      </c>
      <c r="B306" s="333">
        <v>408.1268</v>
      </c>
      <c r="C306" s="333">
        <v>455.99090000000001</v>
      </c>
      <c r="D306" s="333">
        <v>475.65859999999998</v>
      </c>
      <c r="E306" s="333">
        <v>514.10619999999994</v>
      </c>
      <c r="F306" s="333">
        <v>408.50409999999999</v>
      </c>
      <c r="G306" s="333">
        <v>412.66919999999999</v>
      </c>
      <c r="H306" s="333">
        <v>419.233</v>
      </c>
      <c r="I306" s="333">
        <v>423.3981</v>
      </c>
      <c r="J306" s="333">
        <v>427.56319999999999</v>
      </c>
      <c r="K306" s="333">
        <v>431.72829999999999</v>
      </c>
      <c r="L306" s="333">
        <v>431.72829999999999</v>
      </c>
      <c r="M306" s="333">
        <v>431.72829999999999</v>
      </c>
      <c r="N306" s="333">
        <v>431.72829999999999</v>
      </c>
      <c r="O306" s="333">
        <v>431.72829999999999</v>
      </c>
      <c r="P306" s="333">
        <v>431.72829999999999</v>
      </c>
    </row>
    <row r="307" spans="1:16" x14ac:dyDescent="0.25">
      <c r="A307" s="331" t="s">
        <v>844</v>
      </c>
      <c r="B307" s="333">
        <v>303.1268</v>
      </c>
      <c r="C307" s="333">
        <v>455.99090000000001</v>
      </c>
      <c r="D307" s="333">
        <v>475.65859999999998</v>
      </c>
      <c r="E307" s="333">
        <v>514.10619999999994</v>
      </c>
      <c r="F307" s="333">
        <v>408.50409999999999</v>
      </c>
      <c r="G307" s="333">
        <v>412.66919999999999</v>
      </c>
      <c r="H307" s="333">
        <v>419.233</v>
      </c>
      <c r="I307" s="333">
        <v>423.3981</v>
      </c>
      <c r="J307" s="333">
        <v>427.56319999999999</v>
      </c>
      <c r="K307" s="333">
        <v>431.72829999999999</v>
      </c>
      <c r="L307" s="333">
        <v>431.72829999999999</v>
      </c>
      <c r="M307" s="333">
        <v>431.72829999999999</v>
      </c>
      <c r="N307" s="333">
        <v>431.72829999999999</v>
      </c>
      <c r="O307" s="333">
        <v>431.72829999999999</v>
      </c>
      <c r="P307" s="333">
        <v>431.72829999999999</v>
      </c>
    </row>
    <row r="308" spans="1:16" x14ac:dyDescent="0.25">
      <c r="A308" s="331" t="s">
        <v>845</v>
      </c>
      <c r="B308" s="333">
        <v>906.78000000000009</v>
      </c>
      <c r="C308" s="333">
        <v>1617</v>
      </c>
      <c r="D308" s="333">
        <v>2019.8000000000002</v>
      </c>
      <c r="E308" s="333">
        <v>2321.4650000000001</v>
      </c>
      <c r="F308" s="333">
        <v>2321.4650000000001</v>
      </c>
      <c r="G308" s="333">
        <v>2321.4650000000001</v>
      </c>
      <c r="H308" s="333">
        <v>2321.4650000000001</v>
      </c>
      <c r="I308" s="333">
        <v>2321.4650000000001</v>
      </c>
      <c r="J308" s="333">
        <v>2321.4650000000001</v>
      </c>
      <c r="K308" s="333">
        <v>2321.4650000000001</v>
      </c>
      <c r="L308" s="333">
        <v>2321.4650000000001</v>
      </c>
      <c r="M308" s="333">
        <v>2321.4650000000001</v>
      </c>
      <c r="N308" s="333">
        <v>2321.4650000000001</v>
      </c>
      <c r="O308" s="333">
        <v>2321.4650000000001</v>
      </c>
      <c r="P308" s="333">
        <v>2321.4650000000001</v>
      </c>
    </row>
    <row r="309" spans="1:16" x14ac:dyDescent="0.25">
      <c r="A309" s="331" t="s">
        <v>471</v>
      </c>
      <c r="B309" s="333">
        <v>16943.624899999999</v>
      </c>
      <c r="C309" s="333">
        <v>15969.1785</v>
      </c>
      <c r="D309" s="333">
        <v>16786.639299999999</v>
      </c>
      <c r="E309" s="333">
        <v>17952.984100000001</v>
      </c>
      <c r="F309" s="333">
        <v>15450.181399999999</v>
      </c>
      <c r="G309" s="333">
        <v>15454.3465</v>
      </c>
      <c r="H309" s="333">
        <v>15460.9103</v>
      </c>
      <c r="I309" s="333">
        <v>15465.0754</v>
      </c>
      <c r="J309" s="333">
        <v>15469.2405</v>
      </c>
      <c r="K309" s="333">
        <v>15473.4056</v>
      </c>
      <c r="L309" s="333">
        <v>15473.4056</v>
      </c>
      <c r="M309" s="333">
        <v>15473.4056</v>
      </c>
      <c r="N309" s="333">
        <v>15473.4056</v>
      </c>
      <c r="O309" s="333">
        <v>15473.4056</v>
      </c>
      <c r="P309" s="333">
        <v>15473.4056</v>
      </c>
    </row>
    <row r="310" spans="1:16" ht="26.25" x14ac:dyDescent="0.25">
      <c r="A310" s="331" t="s">
        <v>846</v>
      </c>
      <c r="B310" s="333">
        <v>9595.6298999999999</v>
      </c>
      <c r="C310" s="333">
        <v>9633.5283999999992</v>
      </c>
      <c r="D310" s="333">
        <v>10598.062099999999</v>
      </c>
      <c r="E310" s="333">
        <v>11773.742200000001</v>
      </c>
      <c r="F310" s="333">
        <v>10169.4761</v>
      </c>
      <c r="G310" s="333">
        <v>10173.6412</v>
      </c>
      <c r="H310" s="333">
        <v>10180.205</v>
      </c>
      <c r="I310" s="333">
        <v>10184.3701</v>
      </c>
      <c r="J310" s="333">
        <v>10188.5352</v>
      </c>
      <c r="K310" s="333">
        <v>10192.7003</v>
      </c>
      <c r="L310" s="333">
        <v>10192.7003</v>
      </c>
      <c r="M310" s="333">
        <v>10192.7003</v>
      </c>
      <c r="N310" s="333">
        <v>10192.7003</v>
      </c>
      <c r="O310" s="333">
        <v>10192.7003</v>
      </c>
      <c r="P310" s="333">
        <v>10192.7003</v>
      </c>
    </row>
    <row r="311" spans="1:16" x14ac:dyDescent="0.25">
      <c r="A311" s="331" t="s">
        <v>472</v>
      </c>
      <c r="B311" s="333">
        <v>4973.96</v>
      </c>
      <c r="C311" s="333">
        <v>4418.93</v>
      </c>
      <c r="D311" s="333">
        <v>4356</v>
      </c>
      <c r="E311" s="333"/>
      <c r="F311" s="333"/>
      <c r="G311" s="333"/>
      <c r="H311" s="333"/>
      <c r="I311" s="333"/>
      <c r="J311" s="333"/>
      <c r="K311" s="333"/>
      <c r="L311" s="333"/>
      <c r="M311" s="333"/>
      <c r="N311" s="333"/>
      <c r="O311" s="333"/>
      <c r="P311" s="333"/>
    </row>
    <row r="312" spans="1:16" x14ac:dyDescent="0.25">
      <c r="A312" s="331" t="s">
        <v>473</v>
      </c>
      <c r="B312" s="362"/>
      <c r="C312" s="362"/>
      <c r="D312" s="333">
        <v>11077.72378</v>
      </c>
      <c r="E312" s="333">
        <v>11100.824100000002</v>
      </c>
      <c r="F312" s="333">
        <v>9518.0214000000014</v>
      </c>
      <c r="G312" s="333">
        <v>9522.1864999999998</v>
      </c>
      <c r="H312" s="333">
        <v>9528.7502999999997</v>
      </c>
      <c r="I312" s="333">
        <v>9532.9154000000017</v>
      </c>
      <c r="J312" s="333">
        <v>9537.0805</v>
      </c>
      <c r="K312" s="333">
        <v>9541.245600000002</v>
      </c>
      <c r="L312" s="333">
        <v>9541.245600000002</v>
      </c>
      <c r="M312" s="333">
        <v>9541.245600000002</v>
      </c>
      <c r="N312" s="333">
        <v>9541.245600000002</v>
      </c>
      <c r="O312" s="333">
        <v>9541.245600000002</v>
      </c>
      <c r="P312" s="333">
        <v>9541.245600000002</v>
      </c>
    </row>
    <row r="313" spans="1:16" x14ac:dyDescent="0.25">
      <c r="A313" s="331" t="s">
        <v>474</v>
      </c>
      <c r="B313" s="333">
        <v>1657.99</v>
      </c>
      <c r="C313" s="333">
        <v>1472.98</v>
      </c>
      <c r="D313" s="333">
        <v>1452</v>
      </c>
      <c r="E313" s="333">
        <v>1456.18</v>
      </c>
      <c r="F313" s="333">
        <v>1303.0899999999999</v>
      </c>
      <c r="G313" s="333">
        <v>1303.0899999999999</v>
      </c>
      <c r="H313" s="333">
        <v>1303.0899999999999</v>
      </c>
      <c r="I313" s="333">
        <v>1303.0899999999999</v>
      </c>
      <c r="J313" s="333">
        <v>1303.0899999999999</v>
      </c>
      <c r="K313" s="333">
        <v>1303.0899999999999</v>
      </c>
      <c r="L313" s="333">
        <v>1303.0899999999999</v>
      </c>
      <c r="M313" s="333">
        <v>1303.0899999999999</v>
      </c>
      <c r="N313" s="333">
        <v>1303.0899999999999</v>
      </c>
      <c r="O313" s="333">
        <v>1303.0899999999999</v>
      </c>
      <c r="P313" s="333">
        <v>1303.0899999999999</v>
      </c>
    </row>
    <row r="314" spans="1:16" x14ac:dyDescent="0.25">
      <c r="A314" s="331" t="s">
        <v>475</v>
      </c>
      <c r="B314" s="333">
        <v>4435.4618</v>
      </c>
      <c r="C314" s="333">
        <v>5125.3244000000004</v>
      </c>
      <c r="D314" s="333">
        <v>6184.5740999999998</v>
      </c>
      <c r="E314" s="333">
        <v>7366.2662</v>
      </c>
      <c r="F314" s="333">
        <v>6340.6641</v>
      </c>
      <c r="G314" s="333">
        <v>6344.8292000000001</v>
      </c>
      <c r="H314" s="333">
        <v>6351.393</v>
      </c>
      <c r="I314" s="333">
        <v>6355.5581000000002</v>
      </c>
      <c r="J314" s="333">
        <v>6359.7232000000004</v>
      </c>
      <c r="K314" s="333">
        <v>6363.8882999999996</v>
      </c>
      <c r="L314" s="333">
        <v>6363.89</v>
      </c>
      <c r="M314" s="333">
        <v>6363.89</v>
      </c>
      <c r="N314" s="333">
        <v>6363.89</v>
      </c>
      <c r="O314" s="333">
        <v>6363.89</v>
      </c>
      <c r="P314" s="333">
        <v>6363.89</v>
      </c>
    </row>
    <row r="315" spans="1:16" ht="26.25" x14ac:dyDescent="0.25">
      <c r="A315" s="331" t="s">
        <v>476</v>
      </c>
      <c r="B315" s="333">
        <v>693</v>
      </c>
      <c r="C315" s="333">
        <v>713</v>
      </c>
      <c r="D315" s="333">
        <v>724</v>
      </c>
      <c r="E315" s="333">
        <v>724</v>
      </c>
      <c r="F315" s="333">
        <v>724</v>
      </c>
      <c r="G315" s="333">
        <v>724</v>
      </c>
      <c r="H315" s="333">
        <v>724</v>
      </c>
      <c r="I315" s="333">
        <v>724</v>
      </c>
      <c r="J315" s="333">
        <v>724</v>
      </c>
      <c r="K315" s="333">
        <v>724</v>
      </c>
      <c r="L315" s="333">
        <v>724</v>
      </c>
      <c r="M315" s="333">
        <v>724</v>
      </c>
      <c r="N315" s="333">
        <v>724</v>
      </c>
      <c r="O315" s="333">
        <v>724</v>
      </c>
      <c r="P315" s="333">
        <v>724</v>
      </c>
    </row>
    <row r="316" spans="1:16" ht="26.25" x14ac:dyDescent="0.25">
      <c r="A316" s="331" t="s">
        <v>477</v>
      </c>
      <c r="B316" s="333">
        <v>1262</v>
      </c>
      <c r="C316" s="333">
        <v>1205</v>
      </c>
      <c r="D316" s="333">
        <v>1209</v>
      </c>
      <c r="E316" s="333">
        <v>1206</v>
      </c>
      <c r="F316" s="333">
        <v>1129</v>
      </c>
      <c r="G316" s="333">
        <v>1128</v>
      </c>
      <c r="H316" s="333">
        <v>1128</v>
      </c>
      <c r="I316" s="333">
        <v>1127</v>
      </c>
      <c r="J316" s="333">
        <v>1126</v>
      </c>
      <c r="K316" s="333">
        <v>1126</v>
      </c>
      <c r="L316" s="333">
        <v>1126</v>
      </c>
      <c r="M316" s="333">
        <v>1126</v>
      </c>
      <c r="N316" s="333">
        <v>1126</v>
      </c>
      <c r="O316" s="333">
        <v>1127</v>
      </c>
      <c r="P316" s="333">
        <v>1127</v>
      </c>
    </row>
    <row r="317" spans="1:16" ht="26.25" x14ac:dyDescent="0.25">
      <c r="A317" s="331" t="s">
        <v>478</v>
      </c>
      <c r="B317" s="333">
        <v>1324</v>
      </c>
      <c r="C317" s="333">
        <v>1251</v>
      </c>
      <c r="D317" s="333">
        <v>1253</v>
      </c>
      <c r="E317" s="333">
        <v>1265</v>
      </c>
      <c r="F317" s="333">
        <v>1184</v>
      </c>
      <c r="G317" s="333">
        <v>1147</v>
      </c>
      <c r="H317" s="333">
        <v>1126</v>
      </c>
      <c r="I317" s="333">
        <v>1105</v>
      </c>
      <c r="J317" s="333">
        <v>1084</v>
      </c>
      <c r="K317" s="333">
        <v>1066</v>
      </c>
      <c r="L317" s="333">
        <v>1057</v>
      </c>
      <c r="M317" s="333">
        <v>1049</v>
      </c>
      <c r="N317" s="333">
        <v>1042</v>
      </c>
      <c r="O317" s="333">
        <v>1036</v>
      </c>
      <c r="P317" s="333">
        <v>1032</v>
      </c>
    </row>
    <row r="318" spans="1:16" ht="12.75" customHeight="1" x14ac:dyDescent="0.25">
      <c r="A318" s="331" t="s">
        <v>479</v>
      </c>
      <c r="B318" s="333">
        <v>13347</v>
      </c>
      <c r="C318" s="333">
        <v>13262</v>
      </c>
      <c r="D318" s="333">
        <v>14057</v>
      </c>
      <c r="E318" s="333">
        <v>15008</v>
      </c>
      <c r="F318" s="333">
        <v>13686</v>
      </c>
      <c r="G318" s="333">
        <v>13399</v>
      </c>
      <c r="H318" s="333">
        <v>13232</v>
      </c>
      <c r="I318" s="333">
        <v>13068</v>
      </c>
      <c r="J318" s="333">
        <v>12906</v>
      </c>
      <c r="K318" s="333">
        <v>12767</v>
      </c>
      <c r="L318" s="333">
        <v>12691</v>
      </c>
      <c r="M318" s="333">
        <v>12628</v>
      </c>
      <c r="N318" s="333">
        <v>12576</v>
      </c>
      <c r="O318" s="333">
        <v>12533</v>
      </c>
      <c r="P318" s="333">
        <v>12495</v>
      </c>
    </row>
    <row r="319" spans="1:16" ht="20.25" customHeight="1" x14ac:dyDescent="0.25">
      <c r="A319" s="331" t="s">
        <v>480</v>
      </c>
      <c r="B319" s="333">
        <v>911</v>
      </c>
      <c r="C319" s="333">
        <v>900</v>
      </c>
      <c r="D319" s="333">
        <v>906</v>
      </c>
      <c r="E319" s="333">
        <v>905</v>
      </c>
      <c r="F319" s="333">
        <v>885</v>
      </c>
      <c r="G319" s="333">
        <v>883</v>
      </c>
      <c r="H319" s="333">
        <v>881</v>
      </c>
      <c r="I319" s="333">
        <v>879</v>
      </c>
      <c r="J319" s="333">
        <v>877</v>
      </c>
      <c r="K319" s="333">
        <v>876</v>
      </c>
      <c r="L319" s="333">
        <v>868</v>
      </c>
      <c r="M319" s="333">
        <v>866</v>
      </c>
      <c r="N319" s="333">
        <v>865</v>
      </c>
      <c r="O319" s="333">
        <v>858</v>
      </c>
      <c r="P319" s="333">
        <v>859</v>
      </c>
    </row>
    <row r="320" spans="1:16" ht="26.25" x14ac:dyDescent="0.25">
      <c r="A320" s="331" t="s">
        <v>481</v>
      </c>
      <c r="B320" s="333">
        <v>10126</v>
      </c>
      <c r="C320" s="333">
        <v>10524</v>
      </c>
      <c r="D320" s="333">
        <v>11348</v>
      </c>
      <c r="E320" s="333">
        <v>12196</v>
      </c>
      <c r="F320" s="333">
        <v>11349</v>
      </c>
      <c r="G320" s="333">
        <v>11334</v>
      </c>
      <c r="H320" s="333">
        <v>11320</v>
      </c>
      <c r="I320" s="333">
        <v>11307</v>
      </c>
      <c r="J320" s="333">
        <v>11293</v>
      </c>
      <c r="K320" s="333">
        <v>11281</v>
      </c>
      <c r="L320" s="333">
        <v>11219</v>
      </c>
      <c r="M320" s="333">
        <v>11207</v>
      </c>
      <c r="N320" s="333">
        <v>11195</v>
      </c>
      <c r="O320" s="333">
        <v>11144</v>
      </c>
      <c r="P320" s="333">
        <v>11148</v>
      </c>
    </row>
    <row r="321" spans="1:28" ht="26.25" x14ac:dyDescent="0.25">
      <c r="A321" s="331" t="s">
        <v>482</v>
      </c>
      <c r="B321" s="333">
        <v>5280</v>
      </c>
      <c r="C321" s="333">
        <v>5280</v>
      </c>
      <c r="D321" s="333">
        <v>5280</v>
      </c>
      <c r="E321" s="333">
        <v>5280</v>
      </c>
      <c r="F321" s="333">
        <v>5280</v>
      </c>
      <c r="G321" s="333">
        <v>5280</v>
      </c>
      <c r="H321" s="333">
        <v>5280</v>
      </c>
      <c r="I321" s="333">
        <v>5280</v>
      </c>
      <c r="J321" s="333">
        <v>5280</v>
      </c>
      <c r="K321" s="333">
        <v>5280</v>
      </c>
      <c r="L321" s="333">
        <v>5280</v>
      </c>
      <c r="M321" s="333">
        <v>5280</v>
      </c>
      <c r="N321" s="333">
        <v>5280</v>
      </c>
      <c r="O321" s="333">
        <v>5280</v>
      </c>
      <c r="P321" s="333">
        <v>5280</v>
      </c>
    </row>
    <row r="322" spans="1:28" x14ac:dyDescent="0.25">
      <c r="A322" s="331" t="s">
        <v>483</v>
      </c>
      <c r="B322" s="363">
        <v>4617</v>
      </c>
      <c r="C322" s="363">
        <v>4755</v>
      </c>
      <c r="D322" s="363">
        <v>4826</v>
      </c>
      <c r="E322" s="363">
        <v>4826</v>
      </c>
      <c r="F322" s="363">
        <v>4826</v>
      </c>
      <c r="G322" s="363">
        <v>4826</v>
      </c>
      <c r="H322" s="363">
        <v>4826</v>
      </c>
      <c r="I322" s="363">
        <v>4826</v>
      </c>
      <c r="J322" s="363">
        <v>4826</v>
      </c>
      <c r="K322" s="363">
        <v>4826</v>
      </c>
      <c r="L322" s="363">
        <v>4826</v>
      </c>
      <c r="M322" s="363">
        <v>4826</v>
      </c>
      <c r="N322" s="363">
        <v>4826</v>
      </c>
      <c r="O322" s="363">
        <v>4826</v>
      </c>
      <c r="P322" s="363">
        <v>4826</v>
      </c>
    </row>
    <row r="323" spans="1:28" x14ac:dyDescent="0.25">
      <c r="A323" s="331" t="s">
        <v>484</v>
      </c>
      <c r="B323" s="363">
        <v>5825.3760000000002</v>
      </c>
      <c r="C323" s="363">
        <v>5563.4880000000003</v>
      </c>
      <c r="D323" s="363">
        <v>5580.7039999999997</v>
      </c>
      <c r="E323" s="363">
        <v>5568.14</v>
      </c>
      <c r="F323" s="363">
        <v>5210.8040000000001</v>
      </c>
      <c r="G323" s="363">
        <v>5208.0320000000002</v>
      </c>
      <c r="H323" s="363">
        <v>5205.26</v>
      </c>
      <c r="I323" s="363">
        <v>5202.4880000000003</v>
      </c>
      <c r="J323" s="363">
        <v>5199.4639999999999</v>
      </c>
      <c r="K323" s="363">
        <v>5196.692</v>
      </c>
      <c r="L323" s="363">
        <v>5197.7</v>
      </c>
      <c r="M323" s="363">
        <v>5198.7079999999996</v>
      </c>
      <c r="N323" s="363">
        <v>5199.7160000000003</v>
      </c>
      <c r="O323" s="363">
        <v>5200.7240000000002</v>
      </c>
      <c r="P323" s="363">
        <v>5201.732</v>
      </c>
    </row>
    <row r="324" spans="1:28" x14ac:dyDescent="0.25">
      <c r="A324" s="331" t="s">
        <v>485</v>
      </c>
      <c r="B324" s="364">
        <v>1</v>
      </c>
      <c r="C324" s="364">
        <v>1</v>
      </c>
      <c r="D324" s="364">
        <v>1</v>
      </c>
      <c r="E324" s="364">
        <v>1</v>
      </c>
      <c r="F324" s="364">
        <v>1</v>
      </c>
      <c r="G324" s="364">
        <v>1</v>
      </c>
      <c r="H324" s="364">
        <v>1</v>
      </c>
      <c r="I324" s="364">
        <v>1</v>
      </c>
      <c r="J324" s="364">
        <v>1</v>
      </c>
      <c r="K324" s="364">
        <v>1</v>
      </c>
      <c r="L324" s="364">
        <v>1</v>
      </c>
      <c r="M324" s="364">
        <v>1</v>
      </c>
      <c r="N324" s="364">
        <v>1</v>
      </c>
      <c r="O324" s="364">
        <v>1</v>
      </c>
      <c r="P324" s="364">
        <v>1</v>
      </c>
    </row>
    <row r="325" spans="1:28" x14ac:dyDescent="0.25">
      <c r="A325" s="331" t="s">
        <v>486</v>
      </c>
      <c r="B325" s="364">
        <v>1.4440999999999999</v>
      </c>
      <c r="C325" s="364">
        <v>1.4440999999999999</v>
      </c>
      <c r="D325" s="364">
        <v>1.4440999999999999</v>
      </c>
      <c r="E325" s="364">
        <v>1.4440999999999999</v>
      </c>
      <c r="F325" s="364">
        <v>1.4440999999999999</v>
      </c>
      <c r="G325" s="364">
        <v>1.4440999999999999</v>
      </c>
      <c r="H325" s="364">
        <v>1.4440999999999999</v>
      </c>
      <c r="I325" s="364">
        <v>1.4440999999999999</v>
      </c>
      <c r="J325" s="364">
        <v>1.4440999999999999</v>
      </c>
      <c r="K325" s="364">
        <v>1.4440999999999999</v>
      </c>
      <c r="L325" s="364">
        <v>1.4440999999999999</v>
      </c>
      <c r="M325" s="364">
        <v>1.4440999999999999</v>
      </c>
      <c r="N325" s="364">
        <v>1.4440999999999999</v>
      </c>
      <c r="O325" s="364">
        <v>1.4440999999999999</v>
      </c>
      <c r="P325" s="364">
        <v>1.4440999999999999</v>
      </c>
    </row>
    <row r="326" spans="1:28" x14ac:dyDescent="0.25">
      <c r="A326" s="331" t="s">
        <v>487</v>
      </c>
      <c r="B326" s="364">
        <v>19.787099999999999</v>
      </c>
      <c r="C326" s="364">
        <v>20.378599999999999</v>
      </c>
      <c r="D326" s="364">
        <v>20.6829</v>
      </c>
      <c r="E326" s="364">
        <v>20.6829</v>
      </c>
      <c r="F326" s="364">
        <v>20.6829</v>
      </c>
      <c r="G326" s="364">
        <v>20.6829</v>
      </c>
      <c r="H326" s="364">
        <v>20.6829</v>
      </c>
      <c r="I326" s="364">
        <v>20.6829</v>
      </c>
      <c r="J326" s="364">
        <v>20.6829</v>
      </c>
      <c r="K326" s="364">
        <v>20.6829</v>
      </c>
      <c r="L326" s="364">
        <v>20.6829</v>
      </c>
      <c r="M326" s="364">
        <v>20.6829</v>
      </c>
      <c r="N326" s="364">
        <v>20.6829</v>
      </c>
      <c r="O326" s="364">
        <v>20.6829</v>
      </c>
      <c r="P326" s="364">
        <v>20.6829</v>
      </c>
    </row>
    <row r="327" spans="1:28" x14ac:dyDescent="0.25">
      <c r="A327" s="331" t="s">
        <v>488</v>
      </c>
      <c r="B327" s="365">
        <v>22589.384999999998</v>
      </c>
      <c r="C327" s="365">
        <v>20534.6564</v>
      </c>
      <c r="D327" s="365">
        <v>20391.525000000001</v>
      </c>
      <c r="E327" s="365">
        <v>20505.843199999999</v>
      </c>
      <c r="F327" s="365">
        <v>18956.121599999999</v>
      </c>
      <c r="G327" s="365">
        <v>18956.121599999999</v>
      </c>
      <c r="H327" s="365">
        <v>18956.121599999999</v>
      </c>
      <c r="I327" s="365">
        <v>18956.121599999999</v>
      </c>
      <c r="J327" s="365">
        <v>18956.121599999999</v>
      </c>
      <c r="K327" s="365">
        <v>18956.121599999999</v>
      </c>
      <c r="L327" s="365">
        <v>18956.121599999999</v>
      </c>
      <c r="M327" s="365">
        <v>18956.121599999999</v>
      </c>
      <c r="N327" s="365">
        <v>18956.121599999999</v>
      </c>
      <c r="O327" s="365">
        <v>18956.121599999999</v>
      </c>
      <c r="P327" s="365">
        <v>18956.121599999999</v>
      </c>
    </row>
    <row r="328" spans="1:28" outlineLevel="1" x14ac:dyDescent="0.25">
      <c r="A328" s="328"/>
      <c r="B328" s="329"/>
      <c r="C328" s="329"/>
      <c r="D328" s="329"/>
      <c r="E328" s="329"/>
      <c r="F328" s="329"/>
      <c r="G328" s="329"/>
      <c r="H328" s="329"/>
      <c r="I328" s="329"/>
      <c r="J328" s="329"/>
      <c r="K328" s="329"/>
      <c r="L328" s="329"/>
      <c r="M328" s="329"/>
      <c r="N328" s="329"/>
      <c r="O328" s="329"/>
      <c r="P328" s="329"/>
    </row>
    <row r="329" spans="1:28" outlineLevel="1" x14ac:dyDescent="0.25">
      <c r="A329" s="351" t="s">
        <v>489</v>
      </c>
      <c r="B329" s="366"/>
      <c r="C329" s="319"/>
      <c r="D329" s="335"/>
      <c r="E329" s="335"/>
      <c r="F329" s="335"/>
    </row>
    <row r="330" spans="1:28" outlineLevel="1" x14ac:dyDescent="0.25">
      <c r="A330" s="367" t="s">
        <v>490</v>
      </c>
      <c r="B330" s="366"/>
      <c r="C330" s="319"/>
      <c r="D330" s="335"/>
      <c r="E330" s="335"/>
      <c r="F330" s="335"/>
    </row>
    <row r="331" spans="1:28" outlineLevel="1" x14ac:dyDescent="0.25">
      <c r="A331" s="347" t="s">
        <v>491</v>
      </c>
      <c r="B331" s="333">
        <v>13624</v>
      </c>
      <c r="C331" s="333">
        <v>14169</v>
      </c>
      <c r="D331" s="333">
        <v>14169</v>
      </c>
      <c r="E331" s="333">
        <v>14169</v>
      </c>
      <c r="F331" s="333">
        <v>14169</v>
      </c>
      <c r="G331" s="333">
        <v>14169</v>
      </c>
      <c r="H331" s="333">
        <v>14169</v>
      </c>
      <c r="I331" s="333">
        <v>14169</v>
      </c>
      <c r="J331" s="333">
        <v>14169</v>
      </c>
      <c r="K331" s="333">
        <v>14169</v>
      </c>
      <c r="L331" s="333">
        <v>14169</v>
      </c>
      <c r="M331" s="333">
        <v>14169</v>
      </c>
      <c r="N331" s="333">
        <v>14169</v>
      </c>
      <c r="O331" s="333">
        <v>14169</v>
      </c>
      <c r="P331" s="333">
        <v>14169</v>
      </c>
      <c r="Q331" s="368"/>
      <c r="R331" s="368"/>
      <c r="S331" s="368"/>
      <c r="T331" s="368"/>
      <c r="U331" s="368"/>
      <c r="V331" s="368"/>
      <c r="W331" s="368"/>
      <c r="X331" s="368"/>
      <c r="Y331" s="368"/>
      <c r="Z331" s="368"/>
      <c r="AA331" s="368"/>
      <c r="AB331" s="368"/>
    </row>
    <row r="332" spans="1:28" outlineLevel="1" x14ac:dyDescent="0.25">
      <c r="A332" s="347" t="s">
        <v>492</v>
      </c>
      <c r="B332" s="333">
        <v>13262</v>
      </c>
      <c r="C332" s="333">
        <v>13793</v>
      </c>
      <c r="D332" s="333">
        <v>13793</v>
      </c>
      <c r="E332" s="333">
        <v>13793</v>
      </c>
      <c r="F332" s="333">
        <v>13793</v>
      </c>
      <c r="G332" s="333">
        <v>13793</v>
      </c>
      <c r="H332" s="333">
        <v>13793</v>
      </c>
      <c r="I332" s="333">
        <v>13793</v>
      </c>
      <c r="J332" s="333">
        <v>13793</v>
      </c>
      <c r="K332" s="333">
        <v>13793</v>
      </c>
      <c r="L332" s="333">
        <v>13793</v>
      </c>
      <c r="M332" s="333">
        <v>13793</v>
      </c>
      <c r="N332" s="333">
        <v>13793</v>
      </c>
      <c r="O332" s="333">
        <v>13793</v>
      </c>
      <c r="P332" s="333">
        <v>13793</v>
      </c>
      <c r="Q332" s="368"/>
      <c r="R332" s="368"/>
      <c r="S332" s="368"/>
      <c r="T332" s="368"/>
      <c r="U332" s="368"/>
      <c r="V332" s="368"/>
      <c r="W332" s="368"/>
      <c r="X332" s="368"/>
      <c r="Y332" s="368"/>
      <c r="Z332" s="368"/>
      <c r="AA332" s="368"/>
      <c r="AB332" s="368"/>
    </row>
    <row r="333" spans="1:28" outlineLevel="1" x14ac:dyDescent="0.25">
      <c r="A333" s="369" t="s">
        <v>493</v>
      </c>
      <c r="B333" s="333">
        <v>15533</v>
      </c>
      <c r="C333" s="333">
        <v>16345</v>
      </c>
      <c r="D333" s="333">
        <v>17153</v>
      </c>
      <c r="E333" s="333">
        <v>17965</v>
      </c>
      <c r="F333" s="333">
        <v>17965</v>
      </c>
      <c r="G333" s="333">
        <v>17965</v>
      </c>
      <c r="H333" s="333">
        <v>17965</v>
      </c>
      <c r="I333" s="333">
        <v>17965</v>
      </c>
      <c r="J333" s="333">
        <v>17965</v>
      </c>
      <c r="K333" s="333">
        <v>17965</v>
      </c>
      <c r="L333" s="333">
        <v>17965</v>
      </c>
      <c r="M333" s="333">
        <v>17965</v>
      </c>
      <c r="N333" s="333">
        <v>17965</v>
      </c>
      <c r="O333" s="333">
        <v>17965</v>
      </c>
      <c r="P333" s="333">
        <v>17965</v>
      </c>
    </row>
    <row r="334" spans="1:28" outlineLevel="1" x14ac:dyDescent="0.25">
      <c r="A334" s="367" t="s">
        <v>494</v>
      </c>
      <c r="B334" s="366"/>
      <c r="C334" s="319"/>
      <c r="D334" s="335"/>
      <c r="E334" s="335"/>
      <c r="F334" s="335"/>
      <c r="G334" s="335"/>
      <c r="H334" s="335"/>
      <c r="I334" s="335"/>
      <c r="J334" s="335"/>
      <c r="K334" s="335"/>
      <c r="L334" s="335"/>
      <c r="M334" s="335"/>
      <c r="N334" s="335"/>
      <c r="O334" s="335"/>
      <c r="P334" s="335"/>
    </row>
    <row r="335" spans="1:28" outlineLevel="1" x14ac:dyDescent="0.25">
      <c r="A335" s="347" t="s">
        <v>492</v>
      </c>
      <c r="B335" s="333">
        <v>9188</v>
      </c>
      <c r="C335" s="333">
        <v>9556</v>
      </c>
      <c r="D335" s="333">
        <v>9556</v>
      </c>
      <c r="E335" s="333">
        <v>9556</v>
      </c>
      <c r="F335" s="333">
        <v>9556</v>
      </c>
      <c r="G335" s="333">
        <v>9556</v>
      </c>
      <c r="H335" s="333">
        <v>9556</v>
      </c>
      <c r="I335" s="333">
        <v>9556</v>
      </c>
      <c r="J335" s="333">
        <v>9556</v>
      </c>
      <c r="K335" s="333">
        <v>9556</v>
      </c>
      <c r="L335" s="333">
        <v>9556</v>
      </c>
      <c r="M335" s="333">
        <v>9556</v>
      </c>
      <c r="N335" s="333">
        <v>9556</v>
      </c>
      <c r="O335" s="333">
        <v>9556</v>
      </c>
      <c r="P335" s="333">
        <v>9556</v>
      </c>
      <c r="Q335" s="368"/>
      <c r="R335" s="368"/>
      <c r="S335" s="368"/>
      <c r="T335" s="368"/>
      <c r="U335" s="368"/>
      <c r="V335" s="368"/>
      <c r="W335" s="368"/>
      <c r="X335" s="368"/>
      <c r="Y335" s="368"/>
      <c r="Z335" s="368"/>
      <c r="AA335" s="368"/>
      <c r="AB335" s="368"/>
    </row>
    <row r="336" spans="1:28" outlineLevel="1" x14ac:dyDescent="0.25">
      <c r="A336" s="369" t="s">
        <v>495</v>
      </c>
      <c r="B336" s="333">
        <v>5841</v>
      </c>
      <c r="C336" s="333">
        <v>6075</v>
      </c>
      <c r="D336" s="333">
        <v>6075</v>
      </c>
      <c r="E336" s="333">
        <v>6075</v>
      </c>
      <c r="F336" s="333">
        <v>6075</v>
      </c>
      <c r="G336" s="333">
        <v>6075</v>
      </c>
      <c r="H336" s="333">
        <v>6075</v>
      </c>
      <c r="I336" s="333">
        <v>6075</v>
      </c>
      <c r="J336" s="333">
        <v>6075</v>
      </c>
      <c r="K336" s="333">
        <v>6075</v>
      </c>
      <c r="L336" s="333">
        <v>6075</v>
      </c>
      <c r="M336" s="333">
        <v>6075</v>
      </c>
      <c r="N336" s="333">
        <v>6075</v>
      </c>
      <c r="O336" s="333">
        <v>6075</v>
      </c>
      <c r="P336" s="333">
        <v>6075</v>
      </c>
      <c r="Q336" s="368"/>
      <c r="R336" s="368"/>
      <c r="S336" s="368"/>
      <c r="T336" s="368"/>
      <c r="U336" s="368"/>
      <c r="V336" s="368"/>
      <c r="W336" s="368"/>
      <c r="X336" s="368"/>
      <c r="Y336" s="368"/>
      <c r="Z336" s="368"/>
      <c r="AA336" s="368"/>
      <c r="AB336" s="368"/>
    </row>
    <row r="337" spans="1:28" outlineLevel="1" x14ac:dyDescent="0.25">
      <c r="A337" s="369" t="s">
        <v>496</v>
      </c>
      <c r="B337" s="333">
        <v>3187</v>
      </c>
      <c r="C337" s="333">
        <v>3316</v>
      </c>
      <c r="D337" s="333">
        <v>3445</v>
      </c>
      <c r="E337" s="333">
        <v>3574</v>
      </c>
      <c r="F337" s="333">
        <v>3574</v>
      </c>
      <c r="G337" s="333">
        <v>3574</v>
      </c>
      <c r="H337" s="333">
        <v>3574</v>
      </c>
      <c r="I337" s="333">
        <v>3574</v>
      </c>
      <c r="J337" s="333">
        <v>3574</v>
      </c>
      <c r="K337" s="333">
        <v>3574</v>
      </c>
      <c r="L337" s="333">
        <v>3574</v>
      </c>
      <c r="M337" s="333">
        <v>3574</v>
      </c>
      <c r="N337" s="333">
        <v>3574</v>
      </c>
      <c r="O337" s="333">
        <v>3574</v>
      </c>
      <c r="P337" s="333">
        <v>3574</v>
      </c>
      <c r="Q337" s="368"/>
      <c r="R337" s="368"/>
      <c r="S337" s="368"/>
      <c r="T337" s="368"/>
      <c r="U337" s="368"/>
      <c r="V337" s="368"/>
      <c r="W337" s="368"/>
      <c r="X337" s="368"/>
      <c r="Y337" s="368"/>
      <c r="Z337" s="368"/>
      <c r="AA337" s="368"/>
      <c r="AB337" s="368"/>
    </row>
    <row r="338" spans="1:28" outlineLevel="1" x14ac:dyDescent="0.25">
      <c r="A338" s="369" t="s">
        <v>382</v>
      </c>
      <c r="B338" s="333">
        <v>2800</v>
      </c>
      <c r="C338" s="333">
        <v>2800</v>
      </c>
      <c r="D338" s="333">
        <v>2800</v>
      </c>
      <c r="E338" s="333">
        <v>2800</v>
      </c>
      <c r="F338" s="333">
        <v>2800</v>
      </c>
      <c r="G338" s="333">
        <v>2800</v>
      </c>
      <c r="H338" s="333">
        <v>2800</v>
      </c>
      <c r="I338" s="333">
        <v>2800</v>
      </c>
      <c r="J338" s="333">
        <v>2800</v>
      </c>
      <c r="K338" s="333">
        <v>2800</v>
      </c>
      <c r="L338" s="333">
        <v>2800</v>
      </c>
      <c r="M338" s="333">
        <v>2800</v>
      </c>
      <c r="N338" s="333">
        <v>2800</v>
      </c>
      <c r="O338" s="333">
        <v>2800</v>
      </c>
      <c r="P338" s="333">
        <v>2800</v>
      </c>
      <c r="Q338" s="368"/>
      <c r="R338" s="368"/>
      <c r="S338" s="368"/>
      <c r="T338" s="368"/>
      <c r="U338" s="368"/>
      <c r="V338" s="368"/>
      <c r="W338" s="368"/>
      <c r="X338" s="368"/>
      <c r="Y338" s="368"/>
      <c r="Z338" s="368"/>
      <c r="AA338" s="368"/>
      <c r="AB338" s="368"/>
    </row>
    <row r="339" spans="1:28" outlineLevel="1" x14ac:dyDescent="0.25">
      <c r="A339" s="369" t="s">
        <v>847</v>
      </c>
      <c r="B339" s="333">
        <v>9938</v>
      </c>
      <c r="C339" s="333">
        <v>10306</v>
      </c>
      <c r="D339" s="333">
        <v>10306</v>
      </c>
      <c r="E339" s="333">
        <v>10306</v>
      </c>
      <c r="F339" s="333">
        <v>10923.812000000002</v>
      </c>
      <c r="G339" s="333">
        <v>10866.404000000002</v>
      </c>
      <c r="H339" s="333">
        <v>10831.959199999999</v>
      </c>
      <c r="I339" s="333">
        <v>10774.551200000004</v>
      </c>
      <c r="J339" s="333">
        <v>10717.143200000004</v>
      </c>
      <c r="K339" s="333">
        <v>10659.735200000005</v>
      </c>
      <c r="L339" s="333">
        <v>10659.735200000005</v>
      </c>
      <c r="M339" s="333">
        <v>10659.735200000005</v>
      </c>
      <c r="N339" s="333">
        <v>10659.735200000005</v>
      </c>
      <c r="O339" s="333">
        <v>10659.735200000005</v>
      </c>
      <c r="P339" s="333">
        <v>10659.735200000005</v>
      </c>
      <c r="Q339" s="368"/>
      <c r="R339" s="368"/>
      <c r="S339" s="368"/>
      <c r="T339" s="368"/>
      <c r="U339" s="368"/>
      <c r="V339" s="368"/>
      <c r="W339" s="368"/>
      <c r="X339" s="368"/>
      <c r="Y339" s="368"/>
      <c r="Z339" s="368"/>
      <c r="AA339" s="368"/>
      <c r="AB339" s="368"/>
    </row>
    <row r="340" spans="1:28" outlineLevel="1" x14ac:dyDescent="0.25">
      <c r="A340" s="369" t="s">
        <v>497</v>
      </c>
      <c r="B340" s="333"/>
      <c r="C340" s="333"/>
      <c r="D340" s="333"/>
      <c r="E340" s="333"/>
      <c r="F340" s="333"/>
      <c r="G340" s="333"/>
      <c r="H340" s="333"/>
      <c r="I340" s="333"/>
      <c r="J340" s="333"/>
      <c r="K340" s="333"/>
      <c r="L340" s="333"/>
      <c r="M340" s="333"/>
      <c r="N340" s="333"/>
      <c r="O340" s="333"/>
      <c r="P340" s="333"/>
    </row>
    <row r="341" spans="1:28" outlineLevel="1" x14ac:dyDescent="0.25">
      <c r="A341" s="347" t="s">
        <v>498</v>
      </c>
      <c r="B341" s="370">
        <v>1.7</v>
      </c>
      <c r="C341" s="370">
        <v>1.7</v>
      </c>
      <c r="D341" s="370">
        <v>1.7</v>
      </c>
      <c r="E341" s="370">
        <v>1.7</v>
      </c>
      <c r="F341" s="370">
        <v>1.7</v>
      </c>
      <c r="G341" s="370">
        <v>1.7</v>
      </c>
      <c r="H341" s="370">
        <v>1.7</v>
      </c>
      <c r="I341" s="370">
        <v>1.7</v>
      </c>
      <c r="J341" s="370">
        <v>1.7</v>
      </c>
      <c r="K341" s="370">
        <v>1.7</v>
      </c>
      <c r="L341" s="370">
        <v>1.7</v>
      </c>
      <c r="M341" s="370">
        <v>1.7</v>
      </c>
      <c r="N341" s="370">
        <v>1.7</v>
      </c>
      <c r="O341" s="370">
        <v>1.7</v>
      </c>
      <c r="P341" s="370">
        <v>1.7</v>
      </c>
    </row>
    <row r="342" spans="1:28" outlineLevel="1" x14ac:dyDescent="0.25">
      <c r="A342" s="347" t="s">
        <v>499</v>
      </c>
      <c r="B342" s="370">
        <v>3.4</v>
      </c>
      <c r="C342" s="370">
        <v>3.4</v>
      </c>
      <c r="D342" s="370">
        <v>3.4</v>
      </c>
      <c r="E342" s="370">
        <v>3.4</v>
      </c>
      <c r="F342" s="370">
        <v>3.4</v>
      </c>
      <c r="G342" s="370">
        <v>3.4</v>
      </c>
      <c r="H342" s="370">
        <v>3.4</v>
      </c>
      <c r="I342" s="370">
        <v>3.4</v>
      </c>
      <c r="J342" s="370">
        <v>3.4</v>
      </c>
      <c r="K342" s="370">
        <v>3.4</v>
      </c>
      <c r="L342" s="370">
        <v>3.4</v>
      </c>
      <c r="M342" s="370">
        <v>3.4</v>
      </c>
      <c r="N342" s="370">
        <v>3.4</v>
      </c>
      <c r="O342" s="370">
        <v>3.4</v>
      </c>
      <c r="P342" s="370">
        <v>3.4</v>
      </c>
    </row>
    <row r="343" spans="1:28" outlineLevel="1" x14ac:dyDescent="0.25">
      <c r="A343" s="347" t="s">
        <v>500</v>
      </c>
      <c r="B343" s="370">
        <v>2.08</v>
      </c>
      <c r="C343" s="370">
        <v>2.08</v>
      </c>
      <c r="D343" s="370">
        <v>2.08</v>
      </c>
      <c r="E343" s="370">
        <v>2.08</v>
      </c>
      <c r="F343" s="370">
        <v>2.08</v>
      </c>
      <c r="G343" s="370">
        <v>2.08</v>
      </c>
      <c r="H343" s="370">
        <v>2.08</v>
      </c>
      <c r="I343" s="370">
        <v>2.08</v>
      </c>
      <c r="J343" s="370">
        <v>2.08</v>
      </c>
      <c r="K343" s="370">
        <v>2.08</v>
      </c>
      <c r="L343" s="370">
        <v>2.08</v>
      </c>
      <c r="M343" s="370">
        <v>2.08</v>
      </c>
      <c r="N343" s="370">
        <v>2.08</v>
      </c>
      <c r="O343" s="370">
        <v>2.08</v>
      </c>
      <c r="P343" s="370">
        <v>2.08</v>
      </c>
    </row>
    <row r="344" spans="1:28" outlineLevel="1" x14ac:dyDescent="0.25">
      <c r="A344" s="347" t="s">
        <v>501</v>
      </c>
      <c r="B344" s="370">
        <v>2</v>
      </c>
      <c r="C344" s="370">
        <v>2</v>
      </c>
      <c r="D344" s="370">
        <v>2</v>
      </c>
      <c r="E344" s="370">
        <v>2</v>
      </c>
      <c r="F344" s="370">
        <v>2</v>
      </c>
      <c r="G344" s="370">
        <v>2</v>
      </c>
      <c r="H344" s="370">
        <v>2</v>
      </c>
      <c r="I344" s="370">
        <v>2</v>
      </c>
      <c r="J344" s="370">
        <v>2</v>
      </c>
      <c r="K344" s="370">
        <v>2</v>
      </c>
      <c r="L344" s="370">
        <v>2</v>
      </c>
      <c r="M344" s="370">
        <v>2</v>
      </c>
      <c r="N344" s="370">
        <v>2</v>
      </c>
      <c r="O344" s="370">
        <v>2</v>
      </c>
      <c r="P344" s="370">
        <v>2</v>
      </c>
    </row>
    <row r="345" spans="1:28" outlineLevel="1" x14ac:dyDescent="0.25">
      <c r="A345" s="371" t="s">
        <v>848</v>
      </c>
      <c r="B345" s="370"/>
      <c r="C345" s="370"/>
      <c r="D345" s="370"/>
      <c r="E345" s="370"/>
      <c r="F345" s="370"/>
      <c r="G345" s="370"/>
      <c r="H345" s="370"/>
      <c r="I345" s="370"/>
      <c r="J345" s="370"/>
      <c r="K345" s="370"/>
      <c r="L345" s="370"/>
      <c r="M345" s="370"/>
      <c r="N345" s="370"/>
      <c r="O345" s="370"/>
      <c r="P345" s="370"/>
    </row>
    <row r="346" spans="1:28" outlineLevel="1" x14ac:dyDescent="0.25">
      <c r="A346" s="347" t="s">
        <v>849</v>
      </c>
      <c r="B346" s="333">
        <v>26406.1</v>
      </c>
      <c r="C346" s="333">
        <v>27786.5</v>
      </c>
      <c r="D346" s="333">
        <v>29160.1</v>
      </c>
      <c r="E346" s="333">
        <v>30540.5</v>
      </c>
      <c r="F346" s="333">
        <v>30540.5</v>
      </c>
      <c r="G346" s="333">
        <v>30540.5</v>
      </c>
      <c r="H346" s="333">
        <v>30540.5</v>
      </c>
      <c r="I346" s="333">
        <v>30540.5</v>
      </c>
      <c r="J346" s="333">
        <v>30540.5</v>
      </c>
      <c r="K346" s="333">
        <v>30540.5</v>
      </c>
      <c r="L346" s="333">
        <v>30540.5</v>
      </c>
      <c r="M346" s="333">
        <v>30540.5</v>
      </c>
      <c r="N346" s="333">
        <v>30540.5</v>
      </c>
      <c r="O346" s="333">
        <v>30540.5</v>
      </c>
      <c r="P346" s="333">
        <v>30540.5</v>
      </c>
    </row>
    <row r="347" spans="1:28" outlineLevel="1" x14ac:dyDescent="0.25">
      <c r="A347" s="347" t="s">
        <v>850</v>
      </c>
      <c r="B347" s="333">
        <v>10835.8</v>
      </c>
      <c r="C347" s="333">
        <v>11274.4</v>
      </c>
      <c r="D347" s="333">
        <v>11713</v>
      </c>
      <c r="E347" s="333">
        <v>12151.6</v>
      </c>
      <c r="F347" s="333">
        <v>12151.6</v>
      </c>
      <c r="G347" s="333">
        <v>12151.6</v>
      </c>
      <c r="H347" s="333">
        <v>12151.6</v>
      </c>
      <c r="I347" s="333">
        <v>12151.6</v>
      </c>
      <c r="J347" s="333">
        <v>12151.6</v>
      </c>
      <c r="K347" s="333">
        <v>12151.6</v>
      </c>
      <c r="L347" s="333">
        <v>12151.6</v>
      </c>
      <c r="M347" s="333">
        <v>12151.6</v>
      </c>
      <c r="N347" s="333">
        <v>12151.6</v>
      </c>
      <c r="O347" s="333">
        <v>12151.6</v>
      </c>
      <c r="P347" s="333">
        <v>12151.6</v>
      </c>
    </row>
    <row r="348" spans="1:28" outlineLevel="1" x14ac:dyDescent="0.25">
      <c r="A348" s="347" t="s">
        <v>851</v>
      </c>
      <c r="B348" s="333">
        <v>5824</v>
      </c>
      <c r="C348" s="333">
        <v>5824</v>
      </c>
      <c r="D348" s="333">
        <v>5824</v>
      </c>
      <c r="E348" s="333">
        <v>5824</v>
      </c>
      <c r="F348" s="333">
        <v>5824</v>
      </c>
      <c r="G348" s="333">
        <v>5824</v>
      </c>
      <c r="H348" s="333">
        <v>5824</v>
      </c>
      <c r="I348" s="333">
        <v>5824</v>
      </c>
      <c r="J348" s="333">
        <v>5824</v>
      </c>
      <c r="K348" s="333">
        <v>5824</v>
      </c>
      <c r="L348" s="333">
        <v>5824</v>
      </c>
      <c r="M348" s="333">
        <v>5824</v>
      </c>
      <c r="N348" s="333">
        <v>5824</v>
      </c>
      <c r="O348" s="333">
        <v>5824</v>
      </c>
      <c r="P348" s="333">
        <v>5824</v>
      </c>
    </row>
    <row r="349" spans="1:28" outlineLevel="1" x14ac:dyDescent="0.25">
      <c r="A349" s="347" t="s">
        <v>852</v>
      </c>
      <c r="B349" s="333">
        <v>19876</v>
      </c>
      <c r="C349" s="333">
        <v>20612</v>
      </c>
      <c r="D349" s="333">
        <v>20612</v>
      </c>
      <c r="E349" s="333">
        <v>20612</v>
      </c>
      <c r="F349" s="333">
        <v>21847.624000000003</v>
      </c>
      <c r="G349" s="333">
        <v>21732.808000000005</v>
      </c>
      <c r="H349" s="333">
        <v>21663.918399999999</v>
      </c>
      <c r="I349" s="333">
        <v>21549.102400000007</v>
      </c>
      <c r="J349" s="333">
        <v>21434.286400000008</v>
      </c>
      <c r="K349" s="333">
        <v>21319.470400000009</v>
      </c>
      <c r="L349" s="333">
        <v>21319.470400000009</v>
      </c>
      <c r="M349" s="333">
        <v>21319.470400000009</v>
      </c>
      <c r="N349" s="333">
        <v>21319.470400000009</v>
      </c>
      <c r="O349" s="333">
        <v>21319.470400000009</v>
      </c>
      <c r="P349" s="333">
        <v>21319.470400000009</v>
      </c>
    </row>
    <row r="350" spans="1:28" outlineLevel="1" x14ac:dyDescent="0.25">
      <c r="A350" s="372" t="s">
        <v>502</v>
      </c>
      <c r="B350" s="333">
        <v>0</v>
      </c>
      <c r="C350" s="333">
        <v>1000</v>
      </c>
      <c r="D350" s="333">
        <v>1000</v>
      </c>
      <c r="E350" s="333">
        <v>1000</v>
      </c>
      <c r="F350" s="333">
        <v>1000</v>
      </c>
      <c r="G350" s="333">
        <v>1000</v>
      </c>
      <c r="H350" s="333">
        <v>1000</v>
      </c>
      <c r="I350" s="333">
        <v>1000</v>
      </c>
      <c r="J350" s="333">
        <v>1000</v>
      </c>
      <c r="K350" s="333">
        <v>1000</v>
      </c>
      <c r="L350" s="333">
        <v>1000</v>
      </c>
      <c r="M350" s="333">
        <v>1000</v>
      </c>
      <c r="N350" s="333">
        <v>1000</v>
      </c>
      <c r="O350" s="333">
        <v>1000</v>
      </c>
      <c r="P350" s="333">
        <v>1000</v>
      </c>
    </row>
    <row r="351" spans="1:28" outlineLevel="1" x14ac:dyDescent="0.25">
      <c r="A351" s="328"/>
      <c r="B351" s="329"/>
      <c r="C351" s="329"/>
      <c r="D351" s="329"/>
      <c r="E351" s="329"/>
      <c r="F351" s="329"/>
      <c r="G351" s="329"/>
      <c r="H351" s="329"/>
      <c r="I351" s="329"/>
      <c r="J351" s="329"/>
      <c r="K351" s="329"/>
      <c r="L351" s="329"/>
      <c r="M351" s="329"/>
      <c r="N351" s="329"/>
      <c r="O351" s="329"/>
      <c r="P351" s="329"/>
    </row>
    <row r="352" spans="1:28" ht="26.25" outlineLevel="1" x14ac:dyDescent="0.25">
      <c r="A352" s="351" t="s">
        <v>503</v>
      </c>
      <c r="B352" s="333"/>
      <c r="C352" s="333"/>
      <c r="D352" s="333"/>
      <c r="E352" s="333"/>
      <c r="F352" s="333"/>
      <c r="G352" s="333"/>
      <c r="H352" s="333"/>
      <c r="I352" s="333"/>
      <c r="J352" s="333"/>
      <c r="K352" s="333"/>
      <c r="L352" s="333"/>
      <c r="M352" s="333"/>
      <c r="N352" s="333"/>
      <c r="O352" s="333"/>
      <c r="P352" s="333"/>
    </row>
    <row r="353" spans="1:16" outlineLevel="1" x14ac:dyDescent="0.25">
      <c r="A353" s="372" t="s">
        <v>504</v>
      </c>
      <c r="B353" s="333">
        <v>4027</v>
      </c>
      <c r="C353" s="333">
        <v>4671</v>
      </c>
      <c r="D353" s="333">
        <v>5713</v>
      </c>
      <c r="E353" s="333">
        <v>6856</v>
      </c>
      <c r="F353" s="333">
        <v>5937</v>
      </c>
      <c r="G353" s="333">
        <v>5937</v>
      </c>
      <c r="H353" s="333">
        <v>5937</v>
      </c>
      <c r="I353" s="333">
        <v>5937</v>
      </c>
      <c r="J353" s="333">
        <v>5937</v>
      </c>
      <c r="K353" s="333">
        <v>5937</v>
      </c>
      <c r="L353" s="333">
        <v>0</v>
      </c>
      <c r="M353" s="333">
        <v>0</v>
      </c>
      <c r="N353" s="333">
        <v>0</v>
      </c>
      <c r="O353" s="333">
        <v>0</v>
      </c>
      <c r="P353" s="333">
        <v>0</v>
      </c>
    </row>
    <row r="354" spans="1:16" outlineLevel="1" x14ac:dyDescent="0.25">
      <c r="A354" s="372" t="s">
        <v>853</v>
      </c>
      <c r="B354" s="333">
        <v>704725000.00000012</v>
      </c>
      <c r="C354" s="333">
        <v>817425000.00000012</v>
      </c>
      <c r="D354" s="333">
        <v>999775000.00000024</v>
      </c>
      <c r="E354" s="333">
        <v>1199800000.0000002</v>
      </c>
      <c r="F354" s="333">
        <v>1038975000.0000002</v>
      </c>
      <c r="G354" s="333">
        <v>1038975000.0000002</v>
      </c>
      <c r="H354" s="333">
        <v>1038975000.0000002</v>
      </c>
      <c r="I354" s="333">
        <v>1038975000.0000002</v>
      </c>
      <c r="J354" s="333">
        <v>1038975000.0000002</v>
      </c>
      <c r="K354" s="333">
        <v>1038975000.0000002</v>
      </c>
      <c r="L354" s="333">
        <v>0</v>
      </c>
      <c r="M354" s="333">
        <v>0</v>
      </c>
      <c r="N354" s="333">
        <v>0</v>
      </c>
      <c r="O354" s="333">
        <v>0</v>
      </c>
      <c r="P354" s="333">
        <v>0</v>
      </c>
    </row>
    <row r="355" spans="1:16" outlineLevel="1" x14ac:dyDescent="0.25">
      <c r="A355" s="372" t="s">
        <v>854</v>
      </c>
      <c r="B355" s="333">
        <v>587270833.33333337</v>
      </c>
      <c r="C355" s="333">
        <v>681187500</v>
      </c>
      <c r="D355" s="333">
        <v>833145833.33333337</v>
      </c>
      <c r="E355" s="333">
        <v>999833333.33333337</v>
      </c>
      <c r="F355" s="333">
        <v>865812500</v>
      </c>
      <c r="G355" s="333">
        <v>865812500</v>
      </c>
      <c r="H355" s="333">
        <v>865812500</v>
      </c>
      <c r="I355" s="333">
        <v>865812500</v>
      </c>
      <c r="J355" s="333">
        <v>865812500</v>
      </c>
      <c r="K355" s="333">
        <v>865812500</v>
      </c>
      <c r="L355" s="333">
        <v>0</v>
      </c>
      <c r="M355" s="333">
        <v>0</v>
      </c>
      <c r="N355" s="333">
        <v>0</v>
      </c>
      <c r="O355" s="333">
        <v>0</v>
      </c>
      <c r="P355" s="333">
        <v>0</v>
      </c>
    </row>
    <row r="356" spans="1:16" outlineLevel="1" x14ac:dyDescent="0.25">
      <c r="A356" s="372" t="s">
        <v>505</v>
      </c>
      <c r="B356" s="370">
        <v>1.05</v>
      </c>
      <c r="C356" s="370">
        <v>1.05</v>
      </c>
      <c r="D356" s="370">
        <v>1.05</v>
      </c>
      <c r="E356" s="370">
        <v>1.05</v>
      </c>
      <c r="F356" s="370">
        <v>1.05</v>
      </c>
      <c r="G356" s="370">
        <v>1.05</v>
      </c>
      <c r="H356" s="370">
        <v>1.05</v>
      </c>
      <c r="I356" s="370">
        <v>1.05</v>
      </c>
      <c r="J356" s="370">
        <v>1.05</v>
      </c>
      <c r="K356" s="370">
        <v>1.05</v>
      </c>
      <c r="L356" s="333">
        <v>0</v>
      </c>
      <c r="M356" s="333">
        <v>0</v>
      </c>
      <c r="N356" s="333">
        <v>0</v>
      </c>
      <c r="O356" s="333">
        <v>0</v>
      </c>
      <c r="P356" s="333">
        <v>0</v>
      </c>
    </row>
    <row r="357" spans="1:16" outlineLevel="1" x14ac:dyDescent="0.25">
      <c r="A357" s="372" t="s">
        <v>506</v>
      </c>
      <c r="B357" s="370">
        <v>1</v>
      </c>
      <c r="C357" s="370">
        <v>1</v>
      </c>
      <c r="D357" s="370">
        <v>1</v>
      </c>
      <c r="E357" s="370">
        <v>1</v>
      </c>
      <c r="F357" s="370">
        <v>1</v>
      </c>
      <c r="G357" s="370">
        <v>1</v>
      </c>
      <c r="H357" s="370">
        <v>1</v>
      </c>
      <c r="I357" s="370">
        <v>1</v>
      </c>
      <c r="J357" s="370">
        <v>1</v>
      </c>
      <c r="K357" s="370">
        <v>1</v>
      </c>
      <c r="L357" s="333">
        <v>0</v>
      </c>
      <c r="M357" s="333">
        <v>0</v>
      </c>
      <c r="N357" s="333">
        <v>0</v>
      </c>
      <c r="O357" s="333">
        <v>0</v>
      </c>
      <c r="P357" s="333">
        <v>0</v>
      </c>
    </row>
    <row r="358" spans="1:16" outlineLevel="1" x14ac:dyDescent="0.25">
      <c r="A358" s="372" t="s">
        <v>507</v>
      </c>
      <c r="B358" s="370">
        <v>0.68</v>
      </c>
      <c r="C358" s="370">
        <v>0.68</v>
      </c>
      <c r="D358" s="370">
        <v>0.68</v>
      </c>
      <c r="E358" s="370">
        <v>0.68</v>
      </c>
      <c r="F358" s="370">
        <v>0.68</v>
      </c>
      <c r="G358" s="370">
        <v>0.68</v>
      </c>
      <c r="H358" s="370">
        <v>0.68</v>
      </c>
      <c r="I358" s="370">
        <v>0.68</v>
      </c>
      <c r="J358" s="370">
        <v>0.68</v>
      </c>
      <c r="K358" s="370">
        <v>0.68</v>
      </c>
      <c r="L358" s="370">
        <v>0.68</v>
      </c>
      <c r="M358" s="370">
        <v>0.68</v>
      </c>
      <c r="N358" s="370">
        <v>0.68</v>
      </c>
      <c r="O358" s="370">
        <v>0.68</v>
      </c>
      <c r="P358" s="370">
        <v>0.68</v>
      </c>
    </row>
    <row r="359" spans="1:16" outlineLevel="1" x14ac:dyDescent="0.25">
      <c r="A359" s="372" t="s">
        <v>508</v>
      </c>
      <c r="B359" s="370">
        <v>0.65</v>
      </c>
      <c r="C359" s="370">
        <v>0.65</v>
      </c>
      <c r="D359" s="370">
        <v>0.65</v>
      </c>
      <c r="E359" s="370">
        <v>0.65</v>
      </c>
      <c r="F359" s="370">
        <v>0.65</v>
      </c>
      <c r="G359" s="370">
        <v>0.65</v>
      </c>
      <c r="H359" s="370">
        <v>0.65</v>
      </c>
      <c r="I359" s="370">
        <v>0.65</v>
      </c>
      <c r="J359" s="370">
        <v>0.65</v>
      </c>
      <c r="K359" s="370">
        <v>0.65</v>
      </c>
      <c r="L359" s="370">
        <v>0.65</v>
      </c>
      <c r="M359" s="370">
        <v>0.65</v>
      </c>
      <c r="N359" s="370">
        <v>0.65</v>
      </c>
      <c r="O359" s="370">
        <v>0.65</v>
      </c>
      <c r="P359" s="370">
        <v>0.65</v>
      </c>
    </row>
    <row r="360" spans="1:16" outlineLevel="1" x14ac:dyDescent="0.25">
      <c r="A360" s="372" t="s">
        <v>855</v>
      </c>
      <c r="B360" s="333">
        <v>8054</v>
      </c>
      <c r="C360" s="333">
        <v>9342</v>
      </c>
      <c r="D360" s="333">
        <v>11426</v>
      </c>
      <c r="E360" s="333">
        <v>13712</v>
      </c>
      <c r="F360" s="333">
        <v>11874</v>
      </c>
      <c r="G360" s="333">
        <v>11874</v>
      </c>
      <c r="H360" s="333">
        <v>11874</v>
      </c>
      <c r="I360" s="333">
        <v>11874</v>
      </c>
      <c r="J360" s="333">
        <v>11874</v>
      </c>
      <c r="K360" s="333">
        <v>11874</v>
      </c>
      <c r="L360" s="333">
        <v>0</v>
      </c>
      <c r="M360" s="333">
        <v>0</v>
      </c>
      <c r="N360" s="333">
        <v>0</v>
      </c>
      <c r="O360" s="333">
        <v>0</v>
      </c>
      <c r="P360" s="333">
        <v>0</v>
      </c>
    </row>
    <row r="361" spans="1:16" outlineLevel="1" x14ac:dyDescent="0.25">
      <c r="A361" s="372" t="s">
        <v>509</v>
      </c>
      <c r="B361" s="373">
        <v>7660.2699296335786</v>
      </c>
      <c r="C361" s="373">
        <v>3629.3734655999956</v>
      </c>
      <c r="D361" s="373">
        <v>3643.6789247999959</v>
      </c>
      <c r="E361" s="373">
        <v>4065.7128191999936</v>
      </c>
      <c r="F361" s="373">
        <v>1177.4227199999957</v>
      </c>
      <c r="G361" s="373">
        <v>1297.5379199999952</v>
      </c>
      <c r="H361" s="373">
        <v>1567.797119999997</v>
      </c>
      <c r="I361" s="373">
        <v>1687.9123199999965</v>
      </c>
      <c r="J361" s="373">
        <v>1808.0275199999962</v>
      </c>
      <c r="K361" s="373">
        <v>1928.1427199999957</v>
      </c>
      <c r="L361" s="373">
        <v>1928.1427199999957</v>
      </c>
      <c r="M361" s="373">
        <v>1928.1427199999957</v>
      </c>
      <c r="N361" s="373">
        <v>1928.1427199999957</v>
      </c>
      <c r="O361" s="373">
        <v>1928.1427199999957</v>
      </c>
      <c r="P361" s="373">
        <v>1928.1427199999957</v>
      </c>
    </row>
    <row r="362" spans="1:16" outlineLevel="1" x14ac:dyDescent="0.25">
      <c r="A362" s="372" t="s">
        <v>510</v>
      </c>
      <c r="B362" s="373">
        <v>2694.6629454167155</v>
      </c>
      <c r="C362" s="373">
        <v>905.81004799999425</v>
      </c>
      <c r="D362" s="373">
        <v>1178.1947839999918</v>
      </c>
      <c r="E362" s="373">
        <v>1568.9735359999977</v>
      </c>
      <c r="F362" s="373">
        <v>-617.81200000000206</v>
      </c>
      <c r="G362" s="373">
        <v>-560.40400000000227</v>
      </c>
      <c r="H362" s="373">
        <v>-525.95919999999865</v>
      </c>
      <c r="I362" s="373">
        <v>-468.55120000000352</v>
      </c>
      <c r="J362" s="373">
        <v>-411.14320000000373</v>
      </c>
      <c r="K362" s="373">
        <v>-353.73520000000389</v>
      </c>
      <c r="L362" s="373">
        <v>-353.73520000000389</v>
      </c>
      <c r="M362" s="373">
        <v>-353.73520000000389</v>
      </c>
      <c r="N362" s="373">
        <v>-353.73520000000389</v>
      </c>
      <c r="O362" s="373">
        <v>-353.73520000000389</v>
      </c>
      <c r="P362" s="373">
        <v>-353.73520000000389</v>
      </c>
    </row>
    <row r="363" spans="1:16" outlineLevel="1" x14ac:dyDescent="0.25">
      <c r="A363" s="372" t="s">
        <v>511</v>
      </c>
      <c r="B363" s="373">
        <v>2000</v>
      </c>
      <c r="C363" s="373">
        <v>2000</v>
      </c>
      <c r="D363" s="373">
        <v>2000</v>
      </c>
      <c r="E363" s="333">
        <v>2000</v>
      </c>
      <c r="F363" s="333">
        <v>2000</v>
      </c>
      <c r="G363" s="333">
        <v>2000</v>
      </c>
      <c r="H363" s="333">
        <v>2000</v>
      </c>
      <c r="I363" s="333">
        <v>2000</v>
      </c>
      <c r="J363" s="333">
        <v>2000</v>
      </c>
      <c r="K363" s="333">
        <v>2000</v>
      </c>
      <c r="L363" s="333">
        <v>2000</v>
      </c>
      <c r="M363" s="333">
        <v>2000</v>
      </c>
      <c r="N363" s="333">
        <v>2000</v>
      </c>
      <c r="O363" s="333">
        <v>2000</v>
      </c>
      <c r="P363" s="333">
        <v>2000</v>
      </c>
    </row>
    <row r="364" spans="1:16" outlineLevel="1" x14ac:dyDescent="0.25">
      <c r="A364" s="372" t="s">
        <v>512</v>
      </c>
      <c r="B364" s="373">
        <v>2000</v>
      </c>
      <c r="C364" s="373">
        <v>2000</v>
      </c>
      <c r="D364" s="373">
        <v>2000</v>
      </c>
      <c r="E364" s="333">
        <v>2000</v>
      </c>
      <c r="F364" s="333">
        <v>1049.5199999999968</v>
      </c>
      <c r="G364" s="333">
        <v>1137.8399999999965</v>
      </c>
      <c r="H364" s="333">
        <v>1190.8320000000022</v>
      </c>
      <c r="I364" s="333">
        <v>1279.1519999999946</v>
      </c>
      <c r="J364" s="333">
        <v>1367.4719999999943</v>
      </c>
      <c r="K364" s="333">
        <v>1455.791999999994</v>
      </c>
      <c r="L364" s="333">
        <v>1455.791999999994</v>
      </c>
      <c r="M364" s="333">
        <v>1455.791999999994</v>
      </c>
      <c r="N364" s="333">
        <v>1455.791999999994</v>
      </c>
      <c r="O364" s="333">
        <v>1455.791999999994</v>
      </c>
      <c r="P364" s="333">
        <v>1455.791999999994</v>
      </c>
    </row>
    <row r="365" spans="1:16" x14ac:dyDescent="0.25">
      <c r="A365" s="328"/>
      <c r="B365" s="329"/>
      <c r="C365" s="329"/>
      <c r="D365" s="329"/>
      <c r="E365" s="329"/>
      <c r="F365" s="329"/>
      <c r="G365" s="329"/>
      <c r="H365" s="329"/>
      <c r="I365" s="329"/>
      <c r="J365" s="329"/>
      <c r="K365" s="329"/>
      <c r="L365" s="329"/>
      <c r="M365" s="329"/>
      <c r="N365" s="329"/>
      <c r="O365" s="329"/>
      <c r="P365" s="329"/>
    </row>
    <row r="366" spans="1:16" ht="26.25" x14ac:dyDescent="0.25">
      <c r="A366" s="351" t="s">
        <v>856</v>
      </c>
      <c r="B366" s="374"/>
      <c r="C366" s="319"/>
      <c r="D366" s="335"/>
      <c r="E366" s="335"/>
      <c r="F366" s="335"/>
      <c r="G366" s="335"/>
      <c r="H366" s="335"/>
      <c r="I366" s="335"/>
      <c r="J366" s="335"/>
      <c r="K366" s="335"/>
      <c r="L366" s="335"/>
      <c r="M366" s="335"/>
      <c r="N366" s="335"/>
      <c r="O366" s="335"/>
      <c r="P366" s="335"/>
    </row>
    <row r="367" spans="1:16" x14ac:dyDescent="0.25">
      <c r="A367" s="375" t="s">
        <v>513</v>
      </c>
      <c r="B367" s="356">
        <v>0.04</v>
      </c>
      <c r="C367" s="356">
        <v>0.04</v>
      </c>
      <c r="D367" s="356">
        <v>0</v>
      </c>
      <c r="E367" s="356">
        <v>0</v>
      </c>
      <c r="F367" s="356">
        <v>0</v>
      </c>
      <c r="G367" s="356">
        <v>0</v>
      </c>
      <c r="H367" s="356">
        <v>0</v>
      </c>
      <c r="I367" s="356">
        <v>0</v>
      </c>
      <c r="J367" s="356">
        <v>0</v>
      </c>
      <c r="K367" s="356">
        <v>0</v>
      </c>
      <c r="L367" s="356">
        <v>0</v>
      </c>
      <c r="M367" s="356">
        <v>0</v>
      </c>
      <c r="N367" s="356">
        <v>0</v>
      </c>
      <c r="O367" s="356">
        <v>0</v>
      </c>
      <c r="P367" s="356">
        <v>0</v>
      </c>
    </row>
    <row r="368" spans="1:16" x14ac:dyDescent="0.25">
      <c r="A368" s="375" t="s">
        <v>514</v>
      </c>
      <c r="B368" s="356">
        <v>3.5999999999999997E-2</v>
      </c>
      <c r="C368" s="356">
        <v>3.9960000000000002E-2</v>
      </c>
      <c r="D368" s="356">
        <v>0</v>
      </c>
      <c r="E368" s="356">
        <v>0</v>
      </c>
      <c r="F368" s="356">
        <v>0</v>
      </c>
      <c r="G368" s="356">
        <v>0</v>
      </c>
      <c r="H368" s="356">
        <v>0</v>
      </c>
      <c r="I368" s="356">
        <v>0</v>
      </c>
      <c r="J368" s="356">
        <v>0</v>
      </c>
      <c r="K368" s="356">
        <v>0</v>
      </c>
      <c r="L368" s="356">
        <v>0</v>
      </c>
      <c r="M368" s="356">
        <v>0</v>
      </c>
      <c r="N368" s="356">
        <v>0</v>
      </c>
      <c r="O368" s="356">
        <v>0</v>
      </c>
      <c r="P368" s="356">
        <v>0</v>
      </c>
    </row>
    <row r="369" spans="1:16" x14ac:dyDescent="0.25">
      <c r="A369" s="376" t="s">
        <v>515</v>
      </c>
      <c r="B369" s="356">
        <v>3.5999999999999997E-2</v>
      </c>
      <c r="C369" s="356">
        <v>3.9960000000000002E-2</v>
      </c>
      <c r="D369" s="356">
        <v>0</v>
      </c>
      <c r="E369" s="356">
        <v>0</v>
      </c>
      <c r="F369" s="356">
        <v>0</v>
      </c>
      <c r="G369" s="356">
        <v>0</v>
      </c>
      <c r="H369" s="356">
        <v>0</v>
      </c>
      <c r="I369" s="356">
        <v>0</v>
      </c>
      <c r="J369" s="356">
        <v>0</v>
      </c>
      <c r="K369" s="356">
        <v>0</v>
      </c>
      <c r="L369" s="356">
        <v>0</v>
      </c>
      <c r="M369" s="356">
        <v>0</v>
      </c>
      <c r="N369" s="356">
        <v>0</v>
      </c>
      <c r="O369" s="356">
        <v>0</v>
      </c>
      <c r="P369" s="356">
        <v>0</v>
      </c>
    </row>
    <row r="370" spans="1:16" x14ac:dyDescent="0.25">
      <c r="A370" s="375" t="s">
        <v>516</v>
      </c>
      <c r="B370" s="356">
        <v>3.6999999999999998E-2</v>
      </c>
      <c r="C370" s="356">
        <v>3.9960000000000002E-2</v>
      </c>
      <c r="D370" s="356">
        <v>0</v>
      </c>
      <c r="E370" s="356">
        <v>0</v>
      </c>
      <c r="F370" s="356">
        <v>0</v>
      </c>
      <c r="G370" s="356">
        <v>0</v>
      </c>
      <c r="H370" s="356">
        <v>0</v>
      </c>
      <c r="I370" s="356">
        <v>0</v>
      </c>
      <c r="J370" s="356">
        <v>0</v>
      </c>
      <c r="K370" s="356">
        <v>0</v>
      </c>
      <c r="L370" s="356">
        <v>0</v>
      </c>
      <c r="M370" s="356">
        <v>0</v>
      </c>
      <c r="N370" s="356">
        <v>0</v>
      </c>
      <c r="O370" s="356">
        <v>0</v>
      </c>
      <c r="P370" s="356">
        <v>0</v>
      </c>
    </row>
    <row r="371" spans="1:16" x14ac:dyDescent="0.25">
      <c r="A371" s="375" t="s">
        <v>517</v>
      </c>
      <c r="B371" s="356">
        <v>3.6999999999999998E-2</v>
      </c>
      <c r="C371" s="356">
        <v>4.1599999999999998E-2</v>
      </c>
      <c r="D371" s="356">
        <v>0</v>
      </c>
      <c r="E371" s="356">
        <v>0</v>
      </c>
      <c r="F371" s="356">
        <v>0</v>
      </c>
      <c r="G371" s="356">
        <v>0</v>
      </c>
      <c r="H371" s="356">
        <v>0</v>
      </c>
      <c r="I371" s="356">
        <v>0</v>
      </c>
      <c r="J371" s="356">
        <v>0</v>
      </c>
      <c r="K371" s="356">
        <v>0</v>
      </c>
      <c r="L371" s="356">
        <v>0</v>
      </c>
      <c r="M371" s="356">
        <v>0</v>
      </c>
      <c r="N371" s="356">
        <v>0</v>
      </c>
      <c r="O371" s="356">
        <v>0</v>
      </c>
      <c r="P371" s="356">
        <v>0</v>
      </c>
    </row>
    <row r="372" spans="1:16" x14ac:dyDescent="0.25">
      <c r="A372" s="375" t="s">
        <v>518</v>
      </c>
      <c r="B372" s="356">
        <v>3.6999999999999998E-2</v>
      </c>
      <c r="C372" s="356">
        <v>4.1599999999999998E-2</v>
      </c>
      <c r="D372" s="356">
        <v>0</v>
      </c>
      <c r="E372" s="356">
        <v>0</v>
      </c>
      <c r="F372" s="356">
        <v>0</v>
      </c>
      <c r="G372" s="356">
        <v>0</v>
      </c>
      <c r="H372" s="356">
        <v>0</v>
      </c>
      <c r="I372" s="356">
        <v>0</v>
      </c>
      <c r="J372" s="356">
        <v>0</v>
      </c>
      <c r="K372" s="356">
        <v>0</v>
      </c>
      <c r="L372" s="356">
        <v>0</v>
      </c>
      <c r="M372" s="356">
        <v>0</v>
      </c>
      <c r="N372" s="356">
        <v>0</v>
      </c>
      <c r="O372" s="356">
        <v>0</v>
      </c>
      <c r="P372" s="356">
        <v>0</v>
      </c>
    </row>
    <row r="373" spans="1:16" x14ac:dyDescent="0.25">
      <c r="A373" s="375" t="s">
        <v>519</v>
      </c>
      <c r="B373" s="356">
        <v>3.3000000000000002E-2</v>
      </c>
      <c r="C373" s="356">
        <v>0.03</v>
      </c>
      <c r="D373" s="356">
        <v>0</v>
      </c>
      <c r="E373" s="356">
        <v>0</v>
      </c>
      <c r="F373" s="356">
        <v>0</v>
      </c>
      <c r="G373" s="356">
        <v>0</v>
      </c>
      <c r="H373" s="356">
        <v>0</v>
      </c>
      <c r="I373" s="356">
        <v>0</v>
      </c>
      <c r="J373" s="356">
        <v>0</v>
      </c>
      <c r="K373" s="356">
        <v>0</v>
      </c>
      <c r="L373" s="356">
        <v>0</v>
      </c>
      <c r="M373" s="356">
        <v>0</v>
      </c>
      <c r="N373" s="356">
        <v>0</v>
      </c>
      <c r="O373" s="356">
        <v>0</v>
      </c>
      <c r="P373" s="356">
        <v>0</v>
      </c>
    </row>
    <row r="374" spans="1:16" x14ac:dyDescent="0.25">
      <c r="A374" s="375" t="s">
        <v>520</v>
      </c>
      <c r="B374" s="356">
        <v>0.04</v>
      </c>
      <c r="C374" s="356">
        <v>0.04</v>
      </c>
      <c r="D374" s="356">
        <v>0</v>
      </c>
      <c r="E374" s="356">
        <v>0</v>
      </c>
      <c r="F374" s="356">
        <v>0</v>
      </c>
      <c r="G374" s="356">
        <v>0</v>
      </c>
      <c r="H374" s="356">
        <v>0</v>
      </c>
      <c r="I374" s="356">
        <v>0</v>
      </c>
      <c r="J374" s="356">
        <v>0</v>
      </c>
      <c r="K374" s="356">
        <v>0</v>
      </c>
      <c r="L374" s="356">
        <v>0</v>
      </c>
      <c r="M374" s="356">
        <v>0</v>
      </c>
      <c r="N374" s="356">
        <v>0</v>
      </c>
      <c r="O374" s="356">
        <v>0</v>
      </c>
      <c r="P374" s="356">
        <v>0</v>
      </c>
    </row>
    <row r="375" spans="1:16" x14ac:dyDescent="0.25">
      <c r="A375" s="375" t="s">
        <v>521</v>
      </c>
      <c r="B375" s="356">
        <v>0.04</v>
      </c>
      <c r="C375" s="356">
        <v>0.06</v>
      </c>
      <c r="D375" s="356">
        <v>0</v>
      </c>
      <c r="E375" s="356">
        <v>0</v>
      </c>
      <c r="F375" s="356">
        <v>0</v>
      </c>
      <c r="G375" s="356">
        <v>0</v>
      </c>
      <c r="H375" s="356">
        <v>0</v>
      </c>
      <c r="I375" s="356">
        <v>0</v>
      </c>
      <c r="J375" s="356">
        <v>0</v>
      </c>
      <c r="K375" s="356">
        <v>0</v>
      </c>
      <c r="L375" s="356">
        <v>0</v>
      </c>
      <c r="M375" s="356">
        <v>0</v>
      </c>
      <c r="N375" s="356">
        <v>0</v>
      </c>
      <c r="O375" s="356">
        <v>0</v>
      </c>
      <c r="P375" s="356">
        <v>0</v>
      </c>
    </row>
    <row r="376" spans="1:16" x14ac:dyDescent="0.25">
      <c r="A376" s="377" t="s">
        <v>522</v>
      </c>
      <c r="B376" s="356"/>
      <c r="C376" s="356"/>
      <c r="D376" s="356"/>
      <c r="E376" s="356"/>
      <c r="F376" s="356"/>
      <c r="G376" s="356"/>
      <c r="H376" s="356"/>
      <c r="I376" s="356"/>
      <c r="J376" s="356"/>
      <c r="K376" s="356"/>
      <c r="L376" s="356"/>
      <c r="M376" s="356"/>
      <c r="N376" s="356"/>
      <c r="O376" s="356"/>
      <c r="P376" s="356"/>
    </row>
    <row r="377" spans="1:16" x14ac:dyDescent="0.25">
      <c r="A377" s="378" t="s">
        <v>523</v>
      </c>
      <c r="B377" s="356">
        <v>6.8000000000000005E-2</v>
      </c>
      <c r="C377" s="356">
        <v>0.05</v>
      </c>
      <c r="D377" s="356">
        <v>0</v>
      </c>
      <c r="E377" s="356">
        <v>0</v>
      </c>
      <c r="F377" s="356">
        <v>0</v>
      </c>
      <c r="G377" s="356">
        <v>0</v>
      </c>
      <c r="H377" s="356">
        <v>0</v>
      </c>
      <c r="I377" s="356">
        <v>0</v>
      </c>
      <c r="J377" s="356">
        <v>0</v>
      </c>
      <c r="K377" s="356">
        <v>0</v>
      </c>
      <c r="L377" s="356">
        <v>0</v>
      </c>
      <c r="M377" s="356">
        <v>0</v>
      </c>
      <c r="N377" s="356">
        <v>0</v>
      </c>
      <c r="O377" s="356">
        <v>0</v>
      </c>
      <c r="P377" s="356">
        <v>0</v>
      </c>
    </row>
    <row r="378" spans="1:16" x14ac:dyDescent="0.25">
      <c r="A378" s="378" t="s">
        <v>524</v>
      </c>
      <c r="B378" s="356">
        <v>0.21</v>
      </c>
      <c r="C378" s="356">
        <v>0.05</v>
      </c>
      <c r="D378" s="356">
        <v>0</v>
      </c>
      <c r="E378" s="356">
        <v>0</v>
      </c>
      <c r="F378" s="356">
        <v>0</v>
      </c>
      <c r="G378" s="356">
        <v>0</v>
      </c>
      <c r="H378" s="356">
        <v>0</v>
      </c>
      <c r="I378" s="356">
        <v>0</v>
      </c>
      <c r="J378" s="356">
        <v>0</v>
      </c>
      <c r="K378" s="356">
        <v>0</v>
      </c>
      <c r="L378" s="356">
        <v>0</v>
      </c>
      <c r="M378" s="356">
        <v>0</v>
      </c>
      <c r="N378" s="356">
        <v>0</v>
      </c>
      <c r="O378" s="356">
        <v>0</v>
      </c>
      <c r="P378" s="356">
        <v>0</v>
      </c>
    </row>
    <row r="379" spans="1:16" x14ac:dyDescent="0.25">
      <c r="A379" s="378" t="s">
        <v>525</v>
      </c>
      <c r="B379" s="356">
        <v>6.1100000000000002E-2</v>
      </c>
      <c r="C379" s="356">
        <v>0.05</v>
      </c>
      <c r="D379" s="356">
        <v>0</v>
      </c>
      <c r="E379" s="356">
        <v>0</v>
      </c>
      <c r="F379" s="356">
        <v>0</v>
      </c>
      <c r="G379" s="356">
        <v>0</v>
      </c>
      <c r="H379" s="356">
        <v>0</v>
      </c>
      <c r="I379" s="356">
        <v>0</v>
      </c>
      <c r="J379" s="356">
        <v>0</v>
      </c>
      <c r="K379" s="356">
        <v>0</v>
      </c>
      <c r="L379" s="356">
        <v>0</v>
      </c>
      <c r="M379" s="356">
        <v>0</v>
      </c>
      <c r="N379" s="356">
        <v>0</v>
      </c>
      <c r="O379" s="356">
        <v>0</v>
      </c>
      <c r="P379" s="356">
        <v>0</v>
      </c>
    </row>
    <row r="380" spans="1:16" x14ac:dyDescent="0.25">
      <c r="A380" s="378" t="s">
        <v>526</v>
      </c>
      <c r="B380" s="356">
        <v>0</v>
      </c>
      <c r="C380" s="356">
        <v>-8.0000000000000002E-3</v>
      </c>
      <c r="D380" s="356">
        <v>0</v>
      </c>
      <c r="E380" s="356">
        <v>0</v>
      </c>
      <c r="F380" s="356">
        <v>0</v>
      </c>
      <c r="G380" s="356">
        <v>0</v>
      </c>
      <c r="H380" s="356">
        <v>0</v>
      </c>
      <c r="I380" s="356">
        <v>0</v>
      </c>
      <c r="J380" s="356">
        <v>0</v>
      </c>
      <c r="K380" s="356">
        <v>0</v>
      </c>
      <c r="L380" s="356">
        <v>0</v>
      </c>
      <c r="M380" s="356">
        <v>0</v>
      </c>
      <c r="N380" s="356">
        <v>0</v>
      </c>
      <c r="O380" s="356">
        <v>0</v>
      </c>
      <c r="P380" s="356">
        <v>0</v>
      </c>
    </row>
    <row r="381" spans="1:16" x14ac:dyDescent="0.25">
      <c r="A381" s="378" t="s">
        <v>527</v>
      </c>
      <c r="B381" s="356">
        <v>2.4E-2</v>
      </c>
      <c r="C381" s="356">
        <v>0.04</v>
      </c>
      <c r="D381" s="356">
        <v>0</v>
      </c>
      <c r="E381" s="356">
        <v>0</v>
      </c>
      <c r="F381" s="356">
        <v>0</v>
      </c>
      <c r="G381" s="356">
        <v>0</v>
      </c>
      <c r="H381" s="356">
        <v>0</v>
      </c>
      <c r="I381" s="356">
        <v>0</v>
      </c>
      <c r="J381" s="356">
        <v>0</v>
      </c>
      <c r="K381" s="356">
        <v>0</v>
      </c>
      <c r="L381" s="356">
        <v>0</v>
      </c>
      <c r="M381" s="356">
        <v>0</v>
      </c>
      <c r="N381" s="356">
        <v>0</v>
      </c>
      <c r="O381" s="356">
        <v>0</v>
      </c>
      <c r="P381" s="356">
        <v>0</v>
      </c>
    </row>
    <row r="382" spans="1:16" x14ac:dyDescent="0.25">
      <c r="A382" s="378" t="s">
        <v>528</v>
      </c>
      <c r="B382" s="356">
        <v>5.8999999999999997E-2</v>
      </c>
      <c r="C382" s="356">
        <v>3.5999999999999997E-2</v>
      </c>
      <c r="D382" s="356">
        <v>0</v>
      </c>
      <c r="E382" s="356">
        <v>0</v>
      </c>
      <c r="F382" s="356">
        <v>0</v>
      </c>
      <c r="G382" s="356">
        <v>0</v>
      </c>
      <c r="H382" s="356">
        <v>0</v>
      </c>
      <c r="I382" s="356">
        <v>0</v>
      </c>
      <c r="J382" s="356">
        <v>0</v>
      </c>
      <c r="K382" s="356">
        <v>0</v>
      </c>
      <c r="L382" s="356">
        <v>0</v>
      </c>
      <c r="M382" s="356">
        <v>0</v>
      </c>
      <c r="N382" s="356">
        <v>0</v>
      </c>
      <c r="O382" s="356">
        <v>0</v>
      </c>
      <c r="P382" s="356">
        <v>0</v>
      </c>
    </row>
    <row r="383" spans="1:16" x14ac:dyDescent="0.25">
      <c r="A383" s="328"/>
      <c r="B383" s="329"/>
      <c r="C383" s="329"/>
      <c r="D383" s="329"/>
      <c r="E383" s="329"/>
      <c r="F383" s="329"/>
      <c r="G383" s="329"/>
      <c r="H383" s="329"/>
      <c r="I383" s="329"/>
      <c r="J383" s="329"/>
      <c r="K383" s="329"/>
      <c r="L383" s="329"/>
      <c r="M383" s="329"/>
      <c r="N383" s="329"/>
      <c r="O383" s="329"/>
      <c r="P383" s="329"/>
    </row>
    <row r="384" spans="1:16" ht="26.25" x14ac:dyDescent="0.25">
      <c r="A384" s="351" t="s">
        <v>529</v>
      </c>
      <c r="B384" s="356"/>
      <c r="C384" s="356"/>
      <c r="D384" s="356"/>
      <c r="E384" s="356"/>
      <c r="F384" s="356"/>
      <c r="G384" s="356"/>
      <c r="H384" s="356"/>
      <c r="I384" s="356"/>
      <c r="J384" s="356"/>
      <c r="K384" s="356"/>
      <c r="L384" s="356"/>
      <c r="M384" s="356"/>
      <c r="N384" s="356"/>
      <c r="O384" s="356"/>
      <c r="P384" s="356"/>
    </row>
    <row r="385" spans="1:16" x14ac:dyDescent="0.25">
      <c r="A385" s="372" t="s">
        <v>530</v>
      </c>
      <c r="B385" s="356">
        <v>0.05</v>
      </c>
      <c r="C385" s="356">
        <v>2.1999999999999999E-2</v>
      </c>
      <c r="D385" s="356">
        <v>3.3000000000000002E-2</v>
      </c>
      <c r="E385" s="356">
        <v>3.5999999999999997E-2</v>
      </c>
      <c r="F385" s="356">
        <v>0.04</v>
      </c>
      <c r="G385" s="356">
        <v>0.04</v>
      </c>
      <c r="H385" s="356">
        <v>0.04</v>
      </c>
      <c r="I385" s="356">
        <v>0.04</v>
      </c>
      <c r="J385" s="356">
        <v>0.04</v>
      </c>
      <c r="K385" s="356">
        <v>0.04</v>
      </c>
      <c r="L385" s="356">
        <v>0.04</v>
      </c>
      <c r="M385" s="356">
        <v>0.04</v>
      </c>
      <c r="N385" s="356">
        <v>0.04</v>
      </c>
      <c r="O385" s="356">
        <v>0.04</v>
      </c>
      <c r="P385" s="356">
        <v>0.04</v>
      </c>
    </row>
    <row r="386" spans="1:16" x14ac:dyDescent="0.25">
      <c r="A386" s="372" t="s">
        <v>531</v>
      </c>
      <c r="B386" s="356">
        <v>3.9E-2</v>
      </c>
      <c r="C386" s="356">
        <v>4.2000000000000003E-2</v>
      </c>
      <c r="D386" s="356">
        <v>4.3999999999999997E-2</v>
      </c>
      <c r="E386" s="356">
        <v>4.4999999999999998E-2</v>
      </c>
      <c r="F386" s="356">
        <v>0.04</v>
      </c>
      <c r="G386" s="356">
        <v>0.04</v>
      </c>
      <c r="H386" s="356">
        <v>0.04</v>
      </c>
      <c r="I386" s="356">
        <v>0.04</v>
      </c>
      <c r="J386" s="356">
        <v>0.04</v>
      </c>
      <c r="K386" s="356">
        <v>0.04</v>
      </c>
      <c r="L386" s="356">
        <v>0.04</v>
      </c>
      <c r="M386" s="356">
        <v>0.04</v>
      </c>
      <c r="N386" s="356">
        <v>0.04</v>
      </c>
      <c r="O386" s="356">
        <v>0.04</v>
      </c>
      <c r="P386" s="356">
        <v>0.04</v>
      </c>
    </row>
    <row r="387" spans="1:16" x14ac:dyDescent="0.25">
      <c r="A387" s="372" t="s">
        <v>532</v>
      </c>
      <c r="B387" s="356">
        <v>4.8000000000000001E-2</v>
      </c>
      <c r="C387" s="356">
        <v>2.5999999999999999E-2</v>
      </c>
      <c r="D387" s="356">
        <v>3.9E-2</v>
      </c>
      <c r="E387" s="356">
        <v>4.1000000000000002E-2</v>
      </c>
      <c r="F387" s="356">
        <v>0.04</v>
      </c>
      <c r="G387" s="356">
        <v>0.04</v>
      </c>
      <c r="H387" s="356">
        <v>0.04</v>
      </c>
      <c r="I387" s="356">
        <v>0.04</v>
      </c>
      <c r="J387" s="356">
        <v>0.04</v>
      </c>
      <c r="K387" s="356">
        <v>0.04</v>
      </c>
      <c r="L387" s="356">
        <v>0.04</v>
      </c>
      <c r="M387" s="356">
        <v>0.04</v>
      </c>
      <c r="N387" s="356">
        <v>0.04</v>
      </c>
      <c r="O387" s="356">
        <v>0.04</v>
      </c>
      <c r="P387" s="356">
        <v>0.04</v>
      </c>
    </row>
    <row r="388" spans="1:16" x14ac:dyDescent="0.25">
      <c r="A388" s="372" t="s">
        <v>533</v>
      </c>
      <c r="B388" s="356">
        <v>5.0000000000000044E-2</v>
      </c>
      <c r="C388" s="356">
        <v>7.3100000000000165E-2</v>
      </c>
      <c r="D388" s="356">
        <v>0.10851230000000012</v>
      </c>
      <c r="E388" s="356">
        <v>0.14841874280000011</v>
      </c>
      <c r="F388" s="356">
        <v>0.19435549251200013</v>
      </c>
      <c r="G388" s="356">
        <v>0.24212971221248014</v>
      </c>
      <c r="H388" s="356">
        <v>0.29181490070097937</v>
      </c>
      <c r="I388" s="356">
        <v>0.34348749672901868</v>
      </c>
      <c r="J388" s="356">
        <v>0.39722699659817939</v>
      </c>
      <c r="K388" s="356">
        <v>0.45311607646210672</v>
      </c>
      <c r="L388" s="356">
        <v>0.51124071952059102</v>
      </c>
      <c r="M388" s="356">
        <v>0.57169034830141463</v>
      </c>
      <c r="N388" s="356">
        <v>0.63455796223347116</v>
      </c>
      <c r="O388" s="356">
        <v>0.69994028072281012</v>
      </c>
      <c r="P388" s="356">
        <v>0.76793789195172257</v>
      </c>
    </row>
    <row r="389" spans="1:16" x14ac:dyDescent="0.25">
      <c r="A389" s="372" t="s">
        <v>534</v>
      </c>
      <c r="B389" s="356">
        <v>3.8999999999999924E-2</v>
      </c>
      <c r="C389" s="356">
        <v>8.2637999999999989E-2</v>
      </c>
      <c r="D389" s="356">
        <v>0.13027407199999996</v>
      </c>
      <c r="E389" s="356">
        <v>0.18113640523999996</v>
      </c>
      <c r="F389" s="356">
        <v>0.22838186144960004</v>
      </c>
      <c r="G389" s="356">
        <v>0.27751713590758409</v>
      </c>
      <c r="H389" s="356">
        <v>0.32861782134388751</v>
      </c>
      <c r="I389" s="356">
        <v>0.38176253419764294</v>
      </c>
      <c r="J389" s="356">
        <v>0.43703303556554873</v>
      </c>
      <c r="K389" s="356">
        <v>0.4945143569881707</v>
      </c>
      <c r="L389" s="356">
        <v>0.55429493126769769</v>
      </c>
      <c r="M389" s="356">
        <v>0.61646672851840556</v>
      </c>
      <c r="N389" s="356">
        <v>0.68112539765914182</v>
      </c>
      <c r="O389" s="356">
        <v>0.7483704135655076</v>
      </c>
      <c r="P389" s="356">
        <v>0.81830523010812795</v>
      </c>
    </row>
    <row r="390" spans="1:16" x14ac:dyDescent="0.25">
      <c r="A390" s="372" t="s">
        <v>535</v>
      </c>
      <c r="B390" s="356">
        <v>4.8000000000000043E-2</v>
      </c>
      <c r="C390" s="356">
        <v>7.5247999999999982E-2</v>
      </c>
      <c r="D390" s="356">
        <v>0.11718267199999999</v>
      </c>
      <c r="E390" s="356">
        <v>0.16298716155199999</v>
      </c>
      <c r="F390" s="356">
        <v>0.20950664801408014</v>
      </c>
      <c r="G390" s="356">
        <v>0.25788691393464336</v>
      </c>
      <c r="H390" s="356">
        <v>0.30820239049202924</v>
      </c>
      <c r="I390" s="356">
        <v>0.36053048611171046</v>
      </c>
      <c r="J390" s="356">
        <v>0.41495170555617888</v>
      </c>
      <c r="K390" s="356">
        <v>0.471549773778426</v>
      </c>
      <c r="L390" s="356">
        <v>0.5304117647295632</v>
      </c>
      <c r="M390" s="356">
        <v>0.59162823531874587</v>
      </c>
      <c r="N390" s="356">
        <v>0.6552933647314958</v>
      </c>
      <c r="O390" s="356">
        <v>0.72150509932075568</v>
      </c>
      <c r="P390" s="356">
        <v>0.79036530329358601</v>
      </c>
    </row>
    <row r="391" spans="1:16" x14ac:dyDescent="0.25">
      <c r="A391" s="328"/>
      <c r="B391" s="329"/>
      <c r="C391" s="329"/>
      <c r="D391" s="329"/>
      <c r="E391" s="329"/>
      <c r="F391" s="329"/>
      <c r="G391" s="329"/>
      <c r="H391" s="329"/>
      <c r="I391" s="329"/>
      <c r="J391" s="329"/>
      <c r="K391" s="329"/>
      <c r="L391" s="329"/>
      <c r="M391" s="329"/>
      <c r="N391" s="329"/>
      <c r="O391" s="329"/>
      <c r="P391" s="329"/>
    </row>
    <row r="392" spans="1:16" x14ac:dyDescent="0.25">
      <c r="A392" s="351" t="s">
        <v>536</v>
      </c>
      <c r="B392" s="356">
        <v>0.14000000000000001</v>
      </c>
      <c r="C392" s="379"/>
      <c r="D392" s="380"/>
      <c r="E392" s="380"/>
      <c r="F392" s="380"/>
      <c r="G392" s="380"/>
      <c r="H392" s="380"/>
      <c r="I392" s="380"/>
      <c r="J392" s="380"/>
      <c r="K392" s="380"/>
      <c r="L392" s="380"/>
      <c r="M392" s="380"/>
      <c r="N392" s="380"/>
      <c r="O392" s="380"/>
      <c r="P392" s="380"/>
    </row>
    <row r="393" spans="1:16" x14ac:dyDescent="0.25">
      <c r="A393" s="351" t="s">
        <v>537</v>
      </c>
      <c r="B393" s="356">
        <v>0.14000000000000001</v>
      </c>
      <c r="C393" s="381" t="s">
        <v>538</v>
      </c>
      <c r="D393" s="380"/>
      <c r="E393" s="380"/>
      <c r="F393" s="380"/>
      <c r="G393" s="380"/>
      <c r="H393" s="380"/>
      <c r="I393" s="380"/>
      <c r="J393" s="380"/>
      <c r="K393" s="380"/>
      <c r="L393" s="380"/>
      <c r="M393" s="380"/>
      <c r="N393" s="380"/>
      <c r="O393" s="380"/>
      <c r="P393" s="380"/>
    </row>
    <row r="394" spans="1:16" x14ac:dyDescent="0.25">
      <c r="A394" s="328"/>
      <c r="B394" s="329"/>
      <c r="C394" s="329"/>
      <c r="D394" s="329"/>
      <c r="E394" s="329"/>
      <c r="F394" s="329"/>
      <c r="G394" s="329"/>
      <c r="H394" s="329"/>
      <c r="I394" s="329"/>
      <c r="J394" s="329"/>
      <c r="K394" s="329"/>
      <c r="L394" s="329"/>
      <c r="M394" s="329"/>
      <c r="N394" s="329"/>
      <c r="O394" s="329"/>
      <c r="P394" s="329"/>
    </row>
    <row r="395" spans="1:16" x14ac:dyDescent="0.25">
      <c r="A395" s="382" t="s">
        <v>539</v>
      </c>
      <c r="B395" s="374"/>
      <c r="C395" s="319"/>
      <c r="D395" s="319"/>
      <c r="E395" s="319"/>
      <c r="F395" s="319"/>
    </row>
    <row r="396" spans="1:16" x14ac:dyDescent="0.25">
      <c r="A396" s="382" t="s">
        <v>540</v>
      </c>
      <c r="B396" s="374"/>
      <c r="C396" s="319"/>
      <c r="D396" s="319"/>
      <c r="E396" s="319"/>
      <c r="F396" s="319"/>
    </row>
    <row r="397" spans="1:16" x14ac:dyDescent="0.25">
      <c r="A397" s="376" t="s">
        <v>541</v>
      </c>
      <c r="B397" s="356">
        <v>0.04</v>
      </c>
      <c r="C397" s="356">
        <v>0.04</v>
      </c>
      <c r="D397" s="356">
        <v>0.04</v>
      </c>
      <c r="E397" s="356">
        <v>0.04</v>
      </c>
      <c r="F397" s="356">
        <v>0.04</v>
      </c>
      <c r="G397" s="356">
        <v>0.04</v>
      </c>
      <c r="H397" s="356">
        <v>0.04</v>
      </c>
      <c r="I397" s="356">
        <v>0.04</v>
      </c>
      <c r="J397" s="356">
        <v>0.04</v>
      </c>
      <c r="K397" s="356">
        <v>0.04</v>
      </c>
      <c r="L397" s="356">
        <v>0.04</v>
      </c>
      <c r="M397" s="356">
        <v>0.04</v>
      </c>
      <c r="N397" s="356">
        <v>0.04</v>
      </c>
      <c r="O397" s="356">
        <v>0.04</v>
      </c>
      <c r="P397" s="356">
        <v>0.04</v>
      </c>
    </row>
    <row r="398" spans="1:16" x14ac:dyDescent="0.25">
      <c r="A398" s="376" t="s">
        <v>514</v>
      </c>
      <c r="B398" s="356">
        <v>3.5999999999999997E-2</v>
      </c>
      <c r="C398" s="356">
        <v>3.9960000000000002E-2</v>
      </c>
      <c r="D398" s="356">
        <v>0.04</v>
      </c>
      <c r="E398" s="356">
        <v>0.04</v>
      </c>
      <c r="F398" s="356">
        <v>0.04</v>
      </c>
      <c r="G398" s="356">
        <v>0.04</v>
      </c>
      <c r="H398" s="356">
        <v>0.04</v>
      </c>
      <c r="I398" s="356">
        <v>0.04</v>
      </c>
      <c r="J398" s="356">
        <v>0.04</v>
      </c>
      <c r="K398" s="356">
        <v>0.04</v>
      </c>
      <c r="L398" s="356">
        <v>0.04</v>
      </c>
      <c r="M398" s="356">
        <v>0.04</v>
      </c>
      <c r="N398" s="356">
        <v>0.04</v>
      </c>
      <c r="O398" s="356">
        <v>0.04</v>
      </c>
      <c r="P398" s="356">
        <v>0.04</v>
      </c>
    </row>
    <row r="399" spans="1:16" x14ac:dyDescent="0.25">
      <c r="A399" s="376" t="s">
        <v>515</v>
      </c>
      <c r="B399" s="356">
        <v>3.5999999999999997E-2</v>
      </c>
      <c r="C399" s="356">
        <v>3.9960000000000002E-2</v>
      </c>
      <c r="D399" s="356">
        <v>0.04</v>
      </c>
      <c r="E399" s="356">
        <v>0.04</v>
      </c>
      <c r="F399" s="356">
        <v>0.04</v>
      </c>
      <c r="G399" s="356">
        <v>0.04</v>
      </c>
      <c r="H399" s="356">
        <v>0.04</v>
      </c>
      <c r="I399" s="356">
        <v>0.04</v>
      </c>
      <c r="J399" s="356">
        <v>0.04</v>
      </c>
      <c r="K399" s="356">
        <v>0.04</v>
      </c>
      <c r="L399" s="356">
        <v>0.04</v>
      </c>
      <c r="M399" s="356">
        <v>0.04</v>
      </c>
      <c r="N399" s="356">
        <v>0.04</v>
      </c>
      <c r="O399" s="356">
        <v>0.04</v>
      </c>
      <c r="P399" s="356">
        <v>0.04</v>
      </c>
    </row>
    <row r="400" spans="1:16" x14ac:dyDescent="0.25">
      <c r="A400" s="376" t="s">
        <v>516</v>
      </c>
      <c r="B400" s="356">
        <v>3.6999999999999998E-2</v>
      </c>
      <c r="C400" s="356">
        <v>3.9960000000000002E-2</v>
      </c>
      <c r="D400" s="356">
        <v>0.04</v>
      </c>
      <c r="E400" s="356">
        <v>0.04</v>
      </c>
      <c r="F400" s="356">
        <v>0.04</v>
      </c>
      <c r="G400" s="356">
        <v>0.04</v>
      </c>
      <c r="H400" s="356">
        <v>0.04</v>
      </c>
      <c r="I400" s="356">
        <v>0.04</v>
      </c>
      <c r="J400" s="356">
        <v>0.04</v>
      </c>
      <c r="K400" s="356">
        <v>0.04</v>
      </c>
      <c r="L400" s="356">
        <v>0.04</v>
      </c>
      <c r="M400" s="356">
        <v>0.04</v>
      </c>
      <c r="N400" s="356">
        <v>0.04</v>
      </c>
      <c r="O400" s="356">
        <v>0.04</v>
      </c>
      <c r="P400" s="356">
        <v>0.04</v>
      </c>
    </row>
    <row r="401" spans="1:16" x14ac:dyDescent="0.25">
      <c r="A401" s="376" t="s">
        <v>517</v>
      </c>
      <c r="B401" s="356">
        <v>3.6999999999999998E-2</v>
      </c>
      <c r="C401" s="356">
        <v>4.1599999999999998E-2</v>
      </c>
      <c r="D401" s="356">
        <v>0.04</v>
      </c>
      <c r="E401" s="356">
        <v>0.04</v>
      </c>
      <c r="F401" s="356">
        <v>0.04</v>
      </c>
      <c r="G401" s="356">
        <v>0.04</v>
      </c>
      <c r="H401" s="356">
        <v>0.04</v>
      </c>
      <c r="I401" s="356">
        <v>0.04</v>
      </c>
      <c r="J401" s="356">
        <v>0.04</v>
      </c>
      <c r="K401" s="356">
        <v>0.04</v>
      </c>
      <c r="L401" s="356">
        <v>0.04</v>
      </c>
      <c r="M401" s="356">
        <v>0.04</v>
      </c>
      <c r="N401" s="356">
        <v>0.04</v>
      </c>
      <c r="O401" s="356">
        <v>0.04</v>
      </c>
      <c r="P401" s="356">
        <v>0.04</v>
      </c>
    </row>
    <row r="402" spans="1:16" x14ac:dyDescent="0.25">
      <c r="A402" s="376" t="s">
        <v>518</v>
      </c>
      <c r="B402" s="356">
        <v>3.6999999999999998E-2</v>
      </c>
      <c r="C402" s="356">
        <v>4.1599999999999998E-2</v>
      </c>
      <c r="D402" s="356">
        <v>0.04</v>
      </c>
      <c r="E402" s="356">
        <v>0.04</v>
      </c>
      <c r="F402" s="356">
        <v>0.04</v>
      </c>
      <c r="G402" s="356">
        <v>0.04</v>
      </c>
      <c r="H402" s="356">
        <v>0.04</v>
      </c>
      <c r="I402" s="356">
        <v>0.04</v>
      </c>
      <c r="J402" s="356">
        <v>0.04</v>
      </c>
      <c r="K402" s="356">
        <v>0.04</v>
      </c>
      <c r="L402" s="356">
        <v>0.04</v>
      </c>
      <c r="M402" s="356">
        <v>0.04</v>
      </c>
      <c r="N402" s="356">
        <v>0.04</v>
      </c>
      <c r="O402" s="356">
        <v>0.04</v>
      </c>
      <c r="P402" s="356">
        <v>0.04</v>
      </c>
    </row>
    <row r="403" spans="1:16" x14ac:dyDescent="0.25">
      <c r="A403" s="376" t="s">
        <v>542</v>
      </c>
      <c r="B403" s="356">
        <v>3.3000000000000002E-2</v>
      </c>
      <c r="C403" s="356">
        <v>0.03</v>
      </c>
      <c r="D403" s="356">
        <v>0.04</v>
      </c>
      <c r="E403" s="356">
        <v>0.04</v>
      </c>
      <c r="F403" s="356">
        <v>0.04</v>
      </c>
      <c r="G403" s="356">
        <v>0.04</v>
      </c>
      <c r="H403" s="356">
        <v>0.04</v>
      </c>
      <c r="I403" s="356">
        <v>0.04</v>
      </c>
      <c r="J403" s="356">
        <v>0.04</v>
      </c>
      <c r="K403" s="356">
        <v>0.04</v>
      </c>
      <c r="L403" s="356">
        <v>0.04</v>
      </c>
      <c r="M403" s="356">
        <v>0.04</v>
      </c>
      <c r="N403" s="356">
        <v>0.04</v>
      </c>
      <c r="O403" s="356">
        <v>0.04</v>
      </c>
      <c r="P403" s="356">
        <v>0.04</v>
      </c>
    </row>
    <row r="404" spans="1:16" x14ac:dyDescent="0.25">
      <c r="A404" s="376" t="s">
        <v>520</v>
      </c>
      <c r="B404" s="356">
        <v>0.04</v>
      </c>
      <c r="C404" s="356">
        <v>0.04</v>
      </c>
      <c r="D404" s="356">
        <v>0.04</v>
      </c>
      <c r="E404" s="356">
        <v>0.04</v>
      </c>
      <c r="F404" s="356">
        <v>0.04</v>
      </c>
      <c r="G404" s="356">
        <v>0.04</v>
      </c>
      <c r="H404" s="356">
        <v>0.04</v>
      </c>
      <c r="I404" s="356">
        <v>0.04</v>
      </c>
      <c r="J404" s="356">
        <v>0.04</v>
      </c>
      <c r="K404" s="356">
        <v>0.04</v>
      </c>
      <c r="L404" s="356">
        <v>0.04</v>
      </c>
      <c r="M404" s="356">
        <v>0.04</v>
      </c>
      <c r="N404" s="356">
        <v>0.04</v>
      </c>
      <c r="O404" s="356">
        <v>0.04</v>
      </c>
      <c r="P404" s="356">
        <v>0.04</v>
      </c>
    </row>
    <row r="405" spans="1:16" s="320" customFormat="1" x14ac:dyDescent="0.25">
      <c r="A405" s="376" t="s">
        <v>521</v>
      </c>
      <c r="B405" s="356">
        <v>0.04</v>
      </c>
      <c r="C405" s="356">
        <v>0.06</v>
      </c>
      <c r="D405" s="356">
        <v>0.04</v>
      </c>
      <c r="E405" s="356">
        <v>0.04</v>
      </c>
      <c r="F405" s="356">
        <v>0.04</v>
      </c>
      <c r="G405" s="356">
        <v>0.04</v>
      </c>
      <c r="H405" s="356">
        <v>0.04</v>
      </c>
      <c r="I405" s="356">
        <v>0.04</v>
      </c>
      <c r="J405" s="356">
        <v>0.04</v>
      </c>
      <c r="K405" s="356">
        <v>0.04</v>
      </c>
      <c r="L405" s="356">
        <v>0.04</v>
      </c>
      <c r="M405" s="356">
        <v>0.04</v>
      </c>
      <c r="N405" s="356">
        <v>0.04</v>
      </c>
      <c r="O405" s="356">
        <v>0.04</v>
      </c>
      <c r="P405" s="356">
        <v>0.04</v>
      </c>
    </row>
    <row r="406" spans="1:16" x14ac:dyDescent="0.25">
      <c r="A406" s="377" t="s">
        <v>522</v>
      </c>
      <c r="C406" s="383"/>
      <c r="K406" s="356"/>
      <c r="L406" s="356"/>
      <c r="M406" s="356"/>
      <c r="N406" s="356"/>
      <c r="O406" s="356"/>
      <c r="P406" s="356"/>
    </row>
    <row r="407" spans="1:16" x14ac:dyDescent="0.25">
      <c r="A407" s="378" t="s">
        <v>523</v>
      </c>
      <c r="B407" s="356">
        <v>6.8000000000000005E-2</v>
      </c>
      <c r="C407" s="356">
        <v>0.05</v>
      </c>
      <c r="D407" s="356">
        <v>0.04</v>
      </c>
      <c r="E407" s="356">
        <v>0.04</v>
      </c>
      <c r="F407" s="356">
        <v>0.04</v>
      </c>
      <c r="G407" s="356">
        <v>0.04</v>
      </c>
      <c r="H407" s="356">
        <v>0.04</v>
      </c>
      <c r="I407" s="356">
        <v>0.04</v>
      </c>
      <c r="J407" s="356">
        <v>0.04</v>
      </c>
      <c r="K407" s="356">
        <v>0.04</v>
      </c>
      <c r="L407" s="356">
        <v>0.04</v>
      </c>
      <c r="M407" s="356">
        <v>0.04</v>
      </c>
      <c r="N407" s="356">
        <v>0.04</v>
      </c>
      <c r="O407" s="356">
        <v>0.04</v>
      </c>
      <c r="P407" s="356">
        <v>0.04</v>
      </c>
    </row>
    <row r="408" spans="1:16" x14ac:dyDescent="0.25">
      <c r="A408" s="378" t="s">
        <v>524</v>
      </c>
      <c r="B408" s="356">
        <v>0.21</v>
      </c>
      <c r="C408" s="356">
        <v>0.05</v>
      </c>
      <c r="D408" s="356">
        <v>0.04</v>
      </c>
      <c r="E408" s="356">
        <v>0.04</v>
      </c>
      <c r="F408" s="356">
        <v>0.04</v>
      </c>
      <c r="G408" s="356">
        <v>0.04</v>
      </c>
      <c r="H408" s="356">
        <v>0.04</v>
      </c>
      <c r="I408" s="356">
        <v>0.04</v>
      </c>
      <c r="J408" s="356">
        <v>0.04</v>
      </c>
      <c r="K408" s="356">
        <v>0.04</v>
      </c>
      <c r="L408" s="356">
        <v>0.04</v>
      </c>
      <c r="M408" s="356">
        <v>0.04</v>
      </c>
      <c r="N408" s="356">
        <v>0.04</v>
      </c>
      <c r="O408" s="356">
        <v>0.04</v>
      </c>
      <c r="P408" s="356">
        <v>0.04</v>
      </c>
    </row>
    <row r="409" spans="1:16" x14ac:dyDescent="0.25">
      <c r="A409" s="378" t="s">
        <v>525</v>
      </c>
      <c r="B409" s="356">
        <v>6.1100000000000002E-2</v>
      </c>
      <c r="C409" s="356">
        <v>0.05</v>
      </c>
      <c r="D409" s="356">
        <v>0.04</v>
      </c>
      <c r="E409" s="356">
        <v>0.04</v>
      </c>
      <c r="F409" s="356">
        <v>0.04</v>
      </c>
      <c r="G409" s="356">
        <v>0.04</v>
      </c>
      <c r="H409" s="356">
        <v>0.04</v>
      </c>
      <c r="I409" s="356">
        <v>0.04</v>
      </c>
      <c r="J409" s="356">
        <v>0.04</v>
      </c>
      <c r="K409" s="356">
        <v>0.04</v>
      </c>
      <c r="L409" s="356">
        <v>0.04</v>
      </c>
      <c r="M409" s="356">
        <v>0.04</v>
      </c>
      <c r="N409" s="356">
        <v>0.04</v>
      </c>
      <c r="O409" s="356">
        <v>0.04</v>
      </c>
      <c r="P409" s="356">
        <v>0.04</v>
      </c>
    </row>
    <row r="410" spans="1:16" x14ac:dyDescent="0.25">
      <c r="A410" s="378" t="s">
        <v>526</v>
      </c>
      <c r="B410" s="356">
        <v>0</v>
      </c>
      <c r="C410" s="356">
        <v>-8.0000000000000002E-3</v>
      </c>
      <c r="D410" s="356">
        <v>0.04</v>
      </c>
      <c r="E410" s="356">
        <v>0.04</v>
      </c>
      <c r="F410" s="356">
        <v>0.04</v>
      </c>
      <c r="G410" s="356">
        <v>0.04</v>
      </c>
      <c r="H410" s="356">
        <v>0.04</v>
      </c>
      <c r="I410" s="356">
        <v>0.04</v>
      </c>
      <c r="J410" s="356">
        <v>0.04</v>
      </c>
      <c r="K410" s="356">
        <v>0.04</v>
      </c>
      <c r="L410" s="356">
        <v>0.04</v>
      </c>
      <c r="M410" s="356">
        <v>0.04</v>
      </c>
      <c r="N410" s="356">
        <v>0.04</v>
      </c>
      <c r="O410" s="356">
        <v>0.04</v>
      </c>
      <c r="P410" s="356">
        <v>0.04</v>
      </c>
    </row>
    <row r="411" spans="1:16" x14ac:dyDescent="0.25">
      <c r="A411" s="378" t="s">
        <v>527</v>
      </c>
      <c r="B411" s="356">
        <v>2.4E-2</v>
      </c>
      <c r="C411" s="356">
        <v>0.04</v>
      </c>
      <c r="D411" s="356">
        <v>0.04</v>
      </c>
      <c r="E411" s="356">
        <v>0.04</v>
      </c>
      <c r="F411" s="356">
        <v>0.04</v>
      </c>
      <c r="G411" s="356">
        <v>0.04</v>
      </c>
      <c r="H411" s="356">
        <v>0.04</v>
      </c>
      <c r="I411" s="356">
        <v>0.04</v>
      </c>
      <c r="J411" s="356">
        <v>0.04</v>
      </c>
      <c r="K411" s="356">
        <v>0.04</v>
      </c>
      <c r="L411" s="356">
        <v>0.04</v>
      </c>
      <c r="M411" s="356">
        <v>0.04</v>
      </c>
      <c r="N411" s="356">
        <v>0.04</v>
      </c>
      <c r="O411" s="356">
        <v>0.04</v>
      </c>
      <c r="P411" s="356">
        <v>0.04</v>
      </c>
    </row>
    <row r="412" spans="1:16" x14ac:dyDescent="0.25">
      <c r="A412" s="378" t="s">
        <v>528</v>
      </c>
      <c r="B412" s="356">
        <v>5.8999999999999997E-2</v>
      </c>
      <c r="C412" s="356">
        <v>3.5999999999999997E-2</v>
      </c>
      <c r="D412" s="356">
        <v>0.04</v>
      </c>
      <c r="E412" s="356">
        <v>0.04</v>
      </c>
      <c r="F412" s="356">
        <v>0.04</v>
      </c>
      <c r="G412" s="356">
        <v>0.04</v>
      </c>
      <c r="H412" s="356">
        <v>0.04</v>
      </c>
      <c r="I412" s="356">
        <v>0.04</v>
      </c>
      <c r="J412" s="356">
        <v>0.04</v>
      </c>
      <c r="K412" s="356">
        <v>0.04</v>
      </c>
      <c r="L412" s="356">
        <v>0.04</v>
      </c>
      <c r="M412" s="356">
        <v>0.04</v>
      </c>
      <c r="N412" s="356">
        <v>0.04</v>
      </c>
      <c r="O412" s="356">
        <v>0.04</v>
      </c>
      <c r="P412" s="356">
        <v>0.04</v>
      </c>
    </row>
    <row r="413" spans="1:16" x14ac:dyDescent="0.25">
      <c r="A413" s="328"/>
      <c r="B413" s="329"/>
      <c r="C413" s="329"/>
      <c r="D413" s="329"/>
      <c r="E413" s="329"/>
      <c r="F413" s="329"/>
      <c r="G413" s="329"/>
      <c r="H413" s="329"/>
      <c r="I413" s="329"/>
      <c r="J413" s="329"/>
      <c r="K413" s="329"/>
      <c r="L413" s="329"/>
      <c r="M413" s="329"/>
      <c r="N413" s="329"/>
      <c r="O413" s="329"/>
      <c r="P413" s="329"/>
    </row>
    <row r="414" spans="1:16" x14ac:dyDescent="0.25">
      <c r="A414" s="324" t="s">
        <v>543</v>
      </c>
      <c r="B414" s="349"/>
      <c r="C414" s="319"/>
      <c r="D414" s="319"/>
      <c r="E414" s="319"/>
      <c r="F414" s="319"/>
      <c r="G414" s="319"/>
      <c r="H414" s="319"/>
      <c r="I414" s="319"/>
      <c r="J414" s="319"/>
      <c r="K414" s="319"/>
      <c r="L414" s="319"/>
      <c r="M414" s="319"/>
      <c r="N414" s="319"/>
      <c r="O414" s="319"/>
      <c r="P414" s="319"/>
    </row>
    <row r="415" spans="1:16" x14ac:dyDescent="0.25">
      <c r="A415" s="376" t="s">
        <v>544</v>
      </c>
      <c r="B415" s="384">
        <v>7.56</v>
      </c>
      <c r="C415" s="384">
        <v>7.56</v>
      </c>
      <c r="D415" s="384">
        <v>7.56</v>
      </c>
      <c r="E415" s="384">
        <v>7.56</v>
      </c>
      <c r="F415" s="384">
        <v>7.56</v>
      </c>
      <c r="G415" s="384">
        <v>7.56</v>
      </c>
      <c r="H415" s="384">
        <v>7.56</v>
      </c>
      <c r="I415" s="384">
        <v>7.56</v>
      </c>
      <c r="J415" s="384">
        <v>7.56</v>
      </c>
      <c r="K415" s="384">
        <v>7.56</v>
      </c>
      <c r="L415" s="384">
        <v>7.56</v>
      </c>
      <c r="M415" s="384">
        <v>7.56</v>
      </c>
      <c r="N415" s="384">
        <v>7.56</v>
      </c>
      <c r="O415" s="384">
        <v>7.56</v>
      </c>
      <c r="P415" s="384">
        <v>7.56</v>
      </c>
    </row>
    <row r="416" spans="1:16" x14ac:dyDescent="0.25">
      <c r="A416" s="376" t="s">
        <v>545</v>
      </c>
      <c r="B416" s="384">
        <v>7.1638000000000002</v>
      </c>
      <c r="C416" s="384">
        <v>7.1638000000000002</v>
      </c>
      <c r="D416" s="384">
        <v>7.1638000000000002</v>
      </c>
      <c r="E416" s="384">
        <v>7.1638000000000002</v>
      </c>
      <c r="F416" s="384">
        <v>7.1638000000000002</v>
      </c>
      <c r="G416" s="384">
        <v>7.1638000000000002</v>
      </c>
      <c r="H416" s="384">
        <v>7.1638000000000002</v>
      </c>
      <c r="I416" s="384">
        <v>7.1638000000000002</v>
      </c>
      <c r="J416" s="384">
        <v>7.1638000000000002</v>
      </c>
      <c r="K416" s="384">
        <v>7.1638000000000002</v>
      </c>
      <c r="L416" s="384">
        <v>7.1638000000000002</v>
      </c>
      <c r="M416" s="384">
        <v>7.1638000000000002</v>
      </c>
      <c r="N416" s="384">
        <v>7.1638000000000002</v>
      </c>
      <c r="O416" s="384">
        <v>7.1638000000000002</v>
      </c>
      <c r="P416" s="384">
        <v>7.1638000000000002</v>
      </c>
    </row>
    <row r="417" spans="1:16" x14ac:dyDescent="0.25">
      <c r="A417" s="376" t="s">
        <v>546</v>
      </c>
      <c r="B417" s="384">
        <v>7.4077000000000002</v>
      </c>
      <c r="C417" s="384">
        <v>7.4077000000000002</v>
      </c>
      <c r="D417" s="384">
        <v>7.4077000000000002</v>
      </c>
      <c r="E417" s="384">
        <v>7.4077000000000002</v>
      </c>
      <c r="F417" s="384">
        <v>7.4077000000000002</v>
      </c>
      <c r="G417" s="384">
        <v>7.4077000000000002</v>
      </c>
      <c r="H417" s="384">
        <v>7.4077000000000002</v>
      </c>
      <c r="I417" s="384">
        <v>7.4077000000000002</v>
      </c>
      <c r="J417" s="384">
        <v>7.4077000000000002</v>
      </c>
      <c r="K417" s="384">
        <v>7.4077000000000002</v>
      </c>
      <c r="L417" s="384">
        <v>7.4077000000000002</v>
      </c>
      <c r="M417" s="384">
        <v>7.4077000000000002</v>
      </c>
      <c r="N417" s="384">
        <v>7.4077000000000002</v>
      </c>
      <c r="O417" s="384">
        <v>7.4077000000000002</v>
      </c>
      <c r="P417" s="384">
        <v>7.4077000000000002</v>
      </c>
    </row>
    <row r="418" spans="1:16" x14ac:dyDescent="0.25">
      <c r="A418" s="376" t="s">
        <v>547</v>
      </c>
      <c r="B418" s="384">
        <v>7.42</v>
      </c>
      <c r="C418" s="384">
        <v>7.5075264279200278</v>
      </c>
      <c r="D418" s="384">
        <v>7.5591150910795601</v>
      </c>
      <c r="E418" s="384">
        <v>7.5692638052866767</v>
      </c>
      <c r="F418" s="384">
        <v>7.6488582155781106</v>
      </c>
      <c r="G418" s="384">
        <v>7.7066512885653253</v>
      </c>
      <c r="H418" s="384">
        <v>7.7142299570638464</v>
      </c>
      <c r="I418" s="384">
        <v>7.7171098213341756</v>
      </c>
      <c r="J418" s="384">
        <v>7.7066851795360121</v>
      </c>
      <c r="K418" s="384">
        <v>7.705271499638088</v>
      </c>
      <c r="L418" s="384">
        <v>7.6972354894075972</v>
      </c>
      <c r="M418" s="384">
        <v>7.6998385390102078</v>
      </c>
      <c r="N418" s="384">
        <v>7.6899538542171104</v>
      </c>
      <c r="O418" s="384">
        <v>7.6844612576186906</v>
      </c>
      <c r="P418" s="384">
        <v>7.6774302670110339</v>
      </c>
    </row>
    <row r="419" spans="1:16" x14ac:dyDescent="0.25">
      <c r="A419" s="376" t="s">
        <v>548</v>
      </c>
      <c r="B419" s="384">
        <v>6.9</v>
      </c>
      <c r="C419" s="384">
        <v>6.9</v>
      </c>
      <c r="D419" s="384">
        <v>6.9</v>
      </c>
      <c r="E419" s="384">
        <v>6.9</v>
      </c>
      <c r="F419" s="384">
        <v>6.9</v>
      </c>
      <c r="G419" s="384">
        <v>6.9</v>
      </c>
      <c r="H419" s="384">
        <v>6.9</v>
      </c>
      <c r="I419" s="384">
        <v>6.9</v>
      </c>
      <c r="J419" s="384">
        <v>6.9</v>
      </c>
      <c r="K419" s="384">
        <v>6.9</v>
      </c>
      <c r="L419" s="384">
        <v>6.9</v>
      </c>
      <c r="M419" s="384">
        <v>6.9</v>
      </c>
      <c r="N419" s="384">
        <v>6.9</v>
      </c>
      <c r="O419" s="384">
        <v>6.9</v>
      </c>
      <c r="P419" s="384">
        <v>6.9</v>
      </c>
    </row>
    <row r="420" spans="1:16" x14ac:dyDescent="0.25">
      <c r="A420" s="376" t="s">
        <v>549</v>
      </c>
      <c r="B420" s="384">
        <v>7.5</v>
      </c>
      <c r="C420" s="384">
        <v>7.5</v>
      </c>
      <c r="D420" s="384">
        <v>7.5</v>
      </c>
      <c r="E420" s="384">
        <v>7.5</v>
      </c>
      <c r="F420" s="384">
        <v>7.5</v>
      </c>
      <c r="G420" s="384">
        <v>7.5</v>
      </c>
      <c r="H420" s="384">
        <v>7.5</v>
      </c>
      <c r="I420" s="384">
        <v>7.5</v>
      </c>
      <c r="J420" s="384">
        <v>7.5</v>
      </c>
      <c r="K420" s="384">
        <v>7.5</v>
      </c>
      <c r="L420" s="384">
        <v>7.5</v>
      </c>
      <c r="M420" s="384">
        <v>7.5</v>
      </c>
      <c r="N420" s="384">
        <v>7.5</v>
      </c>
      <c r="O420" s="384">
        <v>7.5</v>
      </c>
      <c r="P420" s="384">
        <v>7.5</v>
      </c>
    </row>
    <row r="421" spans="1:16" x14ac:dyDescent="0.25">
      <c r="A421" s="376" t="s">
        <v>550</v>
      </c>
      <c r="B421" s="319">
        <v>7.38</v>
      </c>
      <c r="C421" s="319">
        <v>7.38</v>
      </c>
      <c r="D421" s="319">
        <v>7.38</v>
      </c>
      <c r="E421" s="319">
        <v>7.38</v>
      </c>
      <c r="F421" s="319">
        <v>7.38</v>
      </c>
      <c r="G421" s="319">
        <v>7.38</v>
      </c>
      <c r="H421" s="319">
        <v>7.38</v>
      </c>
      <c r="I421" s="319">
        <v>7.38</v>
      </c>
      <c r="J421" s="319">
        <v>7.38</v>
      </c>
      <c r="K421" s="319">
        <v>7.38</v>
      </c>
      <c r="L421" s="319">
        <v>7.38</v>
      </c>
      <c r="M421" s="319">
        <v>7.38</v>
      </c>
      <c r="N421" s="319">
        <v>7.38</v>
      </c>
      <c r="O421" s="319">
        <v>7.38</v>
      </c>
      <c r="P421" s="319">
        <v>7.38</v>
      </c>
    </row>
    <row r="422" spans="1:16" x14ac:dyDescent="0.25">
      <c r="A422" s="376" t="s">
        <v>551</v>
      </c>
      <c r="B422" s="385">
        <v>7.67</v>
      </c>
      <c r="C422" s="385">
        <v>7.67</v>
      </c>
      <c r="D422" s="385">
        <v>7.67</v>
      </c>
      <c r="E422" s="385">
        <v>7.67</v>
      </c>
      <c r="F422" s="385">
        <v>7.67</v>
      </c>
      <c r="G422" s="385">
        <v>7.67</v>
      </c>
      <c r="H422" s="385">
        <v>7.67</v>
      </c>
      <c r="I422" s="385">
        <v>7.67</v>
      </c>
      <c r="J422" s="385">
        <v>7.67</v>
      </c>
      <c r="K422" s="385">
        <v>7.67</v>
      </c>
      <c r="L422" s="385">
        <v>7.67</v>
      </c>
      <c r="M422" s="385">
        <v>7.67</v>
      </c>
      <c r="N422" s="385">
        <v>7.67</v>
      </c>
      <c r="O422" s="385">
        <v>7.67</v>
      </c>
      <c r="P422" s="385">
        <v>7.67</v>
      </c>
    </row>
    <row r="423" spans="1:16" x14ac:dyDescent="0.25">
      <c r="A423" s="376" t="s">
        <v>552</v>
      </c>
      <c r="B423" s="385">
        <v>7.4</v>
      </c>
      <c r="C423" s="385">
        <v>7.4</v>
      </c>
      <c r="D423" s="385">
        <v>7.4</v>
      </c>
      <c r="E423" s="385">
        <v>7.4</v>
      </c>
      <c r="F423" s="385">
        <v>7.4</v>
      </c>
      <c r="G423" s="385">
        <v>7.4</v>
      </c>
      <c r="H423" s="385">
        <v>7.4</v>
      </c>
      <c r="I423" s="385">
        <v>7.4</v>
      </c>
      <c r="J423" s="385">
        <v>7.4</v>
      </c>
      <c r="K423" s="385">
        <v>7.4</v>
      </c>
      <c r="L423" s="385">
        <v>7.4</v>
      </c>
      <c r="M423" s="385">
        <v>7.4</v>
      </c>
      <c r="N423" s="385">
        <v>7.4</v>
      </c>
      <c r="O423" s="385">
        <v>7.4</v>
      </c>
      <c r="P423" s="385">
        <v>7.4</v>
      </c>
    </row>
    <row r="424" spans="1:16" x14ac:dyDescent="0.25">
      <c r="A424" s="376" t="s">
        <v>553</v>
      </c>
      <c r="B424" s="385"/>
      <c r="C424" s="385"/>
      <c r="D424" s="385"/>
      <c r="E424" s="385"/>
      <c r="F424" s="385"/>
      <c r="G424" s="385"/>
      <c r="H424" s="385"/>
      <c r="I424" s="385"/>
      <c r="J424" s="385">
        <v>7.0861000000000001</v>
      </c>
      <c r="K424" s="385">
        <v>7.0861000000000001</v>
      </c>
      <c r="L424" s="385">
        <v>7.0861000000000001</v>
      </c>
      <c r="M424" s="385">
        <v>7.0861000000000001</v>
      </c>
      <c r="N424" s="385">
        <v>7.0861000000000001</v>
      </c>
      <c r="O424" s="385">
        <v>7.0861000000000001</v>
      </c>
      <c r="P424" s="385">
        <v>7.0861000000000001</v>
      </c>
    </row>
    <row r="425" spans="1:16" x14ac:dyDescent="0.25">
      <c r="A425" s="376" t="s">
        <v>554</v>
      </c>
      <c r="B425" s="385"/>
      <c r="C425" s="385"/>
      <c r="D425" s="385"/>
      <c r="E425" s="385"/>
      <c r="F425" s="385"/>
      <c r="G425" s="385"/>
      <c r="H425" s="385"/>
      <c r="I425" s="385"/>
      <c r="J425" s="385"/>
      <c r="K425" s="385">
        <v>7.5277000000000003</v>
      </c>
      <c r="L425" s="385">
        <v>7.5277000000000003</v>
      </c>
      <c r="M425" s="385">
        <v>7.5277000000000003</v>
      </c>
      <c r="N425" s="385">
        <v>7.5277000000000003</v>
      </c>
      <c r="O425" s="385">
        <v>7.5277000000000003</v>
      </c>
      <c r="P425" s="385">
        <v>7.5277000000000003</v>
      </c>
    </row>
    <row r="426" spans="1:16" x14ac:dyDescent="0.25">
      <c r="A426" s="376" t="s">
        <v>555</v>
      </c>
      <c r="B426" s="384">
        <v>7.3</v>
      </c>
      <c r="C426" s="384">
        <v>7.3</v>
      </c>
      <c r="D426" s="384">
        <v>7.3</v>
      </c>
      <c r="E426" s="384">
        <v>7.3</v>
      </c>
      <c r="F426" s="384">
        <v>7.3</v>
      </c>
      <c r="G426" s="384">
        <v>7.3</v>
      </c>
      <c r="H426" s="384">
        <v>7.3</v>
      </c>
      <c r="I426" s="384">
        <v>7.3</v>
      </c>
      <c r="J426" s="384">
        <v>7.3</v>
      </c>
      <c r="K426" s="384">
        <v>7.3</v>
      </c>
      <c r="L426" s="384">
        <v>7.3</v>
      </c>
      <c r="M426" s="384">
        <v>7.3</v>
      </c>
      <c r="N426" s="384">
        <v>7.3</v>
      </c>
      <c r="O426" s="384">
        <v>7.3</v>
      </c>
      <c r="P426" s="384">
        <v>7.3</v>
      </c>
    </row>
    <row r="427" spans="1:16" outlineLevel="1" x14ac:dyDescent="0.25">
      <c r="A427" s="328"/>
      <c r="B427" s="329"/>
      <c r="C427" s="329"/>
      <c r="D427" s="329"/>
      <c r="E427" s="329"/>
      <c r="F427" s="329"/>
      <c r="G427" s="329"/>
      <c r="H427" s="329"/>
      <c r="I427" s="329"/>
      <c r="J427" s="329"/>
      <c r="K427" s="329"/>
      <c r="L427" s="329"/>
      <c r="M427" s="329"/>
      <c r="N427" s="329"/>
      <c r="O427" s="329"/>
      <c r="P427" s="329"/>
    </row>
    <row r="428" spans="1:16" outlineLevel="1" x14ac:dyDescent="0.25">
      <c r="A428" s="324" t="s">
        <v>556</v>
      </c>
      <c r="B428" s="386"/>
      <c r="C428" s="386"/>
      <c r="D428" s="386"/>
      <c r="E428" s="386"/>
      <c r="F428" s="386"/>
      <c r="G428" s="386"/>
      <c r="H428" s="386"/>
      <c r="I428" s="386"/>
      <c r="J428" s="386"/>
      <c r="K428" s="386"/>
      <c r="L428" s="386"/>
      <c r="M428" s="386"/>
      <c r="N428" s="386"/>
      <c r="O428" s="386"/>
      <c r="P428" s="386"/>
    </row>
    <row r="429" spans="1:16" outlineLevel="1" x14ac:dyDescent="0.25">
      <c r="A429" s="375" t="s">
        <v>557</v>
      </c>
      <c r="B429" s="224">
        <v>0.02</v>
      </c>
      <c r="C429" s="224">
        <v>0.02</v>
      </c>
      <c r="D429" s="224">
        <v>0.02</v>
      </c>
      <c r="E429" s="224">
        <v>0.02</v>
      </c>
      <c r="F429" s="224">
        <v>0.02</v>
      </c>
      <c r="G429" s="224">
        <v>0.02</v>
      </c>
      <c r="H429" s="224">
        <v>0.02</v>
      </c>
      <c r="I429" s="224">
        <v>0.02</v>
      </c>
      <c r="J429" s="224">
        <v>0.02</v>
      </c>
      <c r="K429" s="224">
        <v>0.02</v>
      </c>
      <c r="L429" s="224">
        <v>0.02</v>
      </c>
      <c r="M429" s="224">
        <v>0.02</v>
      </c>
      <c r="N429" s="224">
        <v>0.02</v>
      </c>
      <c r="O429" s="224">
        <v>0.02</v>
      </c>
      <c r="P429" s="224">
        <v>0.02</v>
      </c>
    </row>
    <row r="430" spans="1:16" outlineLevel="1" x14ac:dyDescent="0.25">
      <c r="A430" s="375" t="s">
        <v>558</v>
      </c>
      <c r="B430" s="224">
        <v>0.02</v>
      </c>
      <c r="C430" s="224">
        <v>0.02</v>
      </c>
      <c r="D430" s="224">
        <v>0.02</v>
      </c>
      <c r="E430" s="224">
        <v>0.02</v>
      </c>
      <c r="F430" s="224">
        <v>0.02</v>
      </c>
      <c r="G430" s="224">
        <v>0.02</v>
      </c>
      <c r="H430" s="224">
        <v>0.02</v>
      </c>
      <c r="I430" s="224">
        <v>0.02</v>
      </c>
      <c r="J430" s="224">
        <v>0.02</v>
      </c>
      <c r="K430" s="224">
        <v>0.02</v>
      </c>
      <c r="L430" s="224">
        <v>0.02</v>
      </c>
      <c r="M430" s="224">
        <v>0.02</v>
      </c>
      <c r="N430" s="224">
        <v>0.02</v>
      </c>
      <c r="O430" s="224">
        <v>0.02</v>
      </c>
      <c r="P430" s="224">
        <v>0.02</v>
      </c>
    </row>
    <row r="431" spans="1:16" outlineLevel="1" x14ac:dyDescent="0.25">
      <c r="A431" s="375" t="s">
        <v>559</v>
      </c>
      <c r="B431" s="224">
        <v>1.25E-3</v>
      </c>
      <c r="C431" s="224">
        <v>5.0000000000000001E-3</v>
      </c>
      <c r="D431" s="224">
        <v>7.4999999999999997E-3</v>
      </c>
      <c r="E431" s="224">
        <v>0.01</v>
      </c>
      <c r="F431" s="224">
        <v>1.4999999999999999E-2</v>
      </c>
      <c r="G431" s="224">
        <v>1.4999999999999999E-2</v>
      </c>
      <c r="H431" s="224">
        <v>1.4999999999999999E-2</v>
      </c>
      <c r="I431" s="224">
        <v>1.4999999999999999E-2</v>
      </c>
      <c r="J431" s="224">
        <v>1.4999999999999999E-2</v>
      </c>
      <c r="K431" s="224">
        <v>1.4999999999999999E-2</v>
      </c>
      <c r="L431" s="224">
        <v>1.4999999999999999E-2</v>
      </c>
      <c r="M431" s="224">
        <v>1.4999999999999999E-2</v>
      </c>
      <c r="N431" s="224">
        <v>1.4999999999999999E-2</v>
      </c>
      <c r="O431" s="224">
        <v>1.4999999999999999E-2</v>
      </c>
      <c r="P431" s="224">
        <v>1.4999999999999999E-2</v>
      </c>
    </row>
    <row r="432" spans="1:16" outlineLevel="1" x14ac:dyDescent="0.25">
      <c r="A432" s="375" t="s">
        <v>560</v>
      </c>
      <c r="B432" s="224">
        <v>2.5000000000000001E-3</v>
      </c>
      <c r="C432" s="224">
        <v>8.0000000000000002E-3</v>
      </c>
      <c r="D432" s="224">
        <v>1.4999999999999999E-2</v>
      </c>
      <c r="E432" s="224">
        <v>0.02</v>
      </c>
      <c r="F432" s="224">
        <v>2.5000000000000001E-2</v>
      </c>
      <c r="G432" s="224">
        <v>2.5000000000000001E-2</v>
      </c>
      <c r="H432" s="224">
        <v>2.5000000000000001E-2</v>
      </c>
      <c r="I432" s="224">
        <v>2.5000000000000001E-2</v>
      </c>
      <c r="J432" s="224">
        <v>2.5000000000000001E-2</v>
      </c>
      <c r="K432" s="224">
        <v>2.5000000000000001E-2</v>
      </c>
      <c r="L432" s="224">
        <v>2.5000000000000001E-2</v>
      </c>
      <c r="M432" s="224">
        <v>2.5000000000000001E-2</v>
      </c>
      <c r="N432" s="224">
        <v>2.5000000000000001E-2</v>
      </c>
      <c r="O432" s="224">
        <v>2.5000000000000001E-2</v>
      </c>
      <c r="P432" s="224">
        <v>2.5000000000000001E-2</v>
      </c>
    </row>
    <row r="433" spans="1:16" outlineLevel="1" x14ac:dyDescent="0.25">
      <c r="A433" s="375" t="s">
        <v>561</v>
      </c>
      <c r="B433" s="224">
        <v>-3.0000000000000001E-3</v>
      </c>
      <c r="C433" s="224">
        <v>0</v>
      </c>
      <c r="D433" s="224">
        <v>3.5000000000000001E-3</v>
      </c>
      <c r="E433" s="224">
        <v>7.0000000000000001E-3</v>
      </c>
      <c r="F433" s="224">
        <v>1.2E-2</v>
      </c>
      <c r="G433" s="224">
        <v>1.2E-2</v>
      </c>
      <c r="H433" s="224">
        <v>1.2E-2</v>
      </c>
      <c r="I433" s="224">
        <v>1.2E-2</v>
      </c>
      <c r="J433" s="224">
        <v>1.2E-2</v>
      </c>
      <c r="K433" s="224">
        <v>1.2E-2</v>
      </c>
      <c r="L433" s="224">
        <v>1.2E-2</v>
      </c>
      <c r="M433" s="224">
        <v>1.2E-2</v>
      </c>
      <c r="N433" s="224">
        <v>1.2E-2</v>
      </c>
      <c r="O433" s="224">
        <v>1.2E-2</v>
      </c>
      <c r="P433" s="224">
        <v>1.2E-2</v>
      </c>
    </row>
    <row r="434" spans="1:16" outlineLevel="1" x14ac:dyDescent="0.25">
      <c r="A434" s="375" t="s">
        <v>562</v>
      </c>
      <c r="B434" s="224">
        <v>-2.5000000000000001E-3</v>
      </c>
      <c r="C434" s="224">
        <v>1E-3</v>
      </c>
      <c r="D434" s="224">
        <v>4.4999999999999997E-3</v>
      </c>
      <c r="E434" s="224">
        <v>8.0000000000000002E-3</v>
      </c>
      <c r="F434" s="224">
        <v>1.2999999999999999E-2</v>
      </c>
      <c r="G434" s="224">
        <v>1.2999999999999999E-2</v>
      </c>
      <c r="H434" s="224">
        <v>1.2999999999999999E-2</v>
      </c>
      <c r="I434" s="224">
        <v>1.2999999999999999E-2</v>
      </c>
      <c r="J434" s="224">
        <v>1.2999999999999999E-2</v>
      </c>
      <c r="K434" s="224">
        <v>1.2999999999999999E-2</v>
      </c>
      <c r="L434" s="224">
        <v>1.2999999999999999E-2</v>
      </c>
      <c r="M434" s="224">
        <v>1.2999999999999999E-2</v>
      </c>
      <c r="N434" s="224">
        <v>1.2999999999999999E-2</v>
      </c>
      <c r="O434" s="224">
        <v>1.2999999999999999E-2</v>
      </c>
      <c r="P434" s="224">
        <v>1.2999999999999999E-2</v>
      </c>
    </row>
    <row r="435" spans="1:16" outlineLevel="1" x14ac:dyDescent="0.25">
      <c r="A435" s="375" t="s">
        <v>563</v>
      </c>
      <c r="B435" s="224">
        <v>-2E-3</v>
      </c>
      <c r="C435" s="224">
        <v>1E-3</v>
      </c>
      <c r="D435" s="224">
        <v>4.0000000000000001E-3</v>
      </c>
      <c r="E435" s="224">
        <v>9.0000000000000011E-3</v>
      </c>
      <c r="F435" s="224">
        <v>1.3999999999999999E-2</v>
      </c>
      <c r="G435" s="224">
        <v>1.3999999999999999E-2</v>
      </c>
      <c r="H435" s="224">
        <v>1.3999999999999999E-2</v>
      </c>
      <c r="I435" s="224">
        <v>1.3999999999999999E-2</v>
      </c>
      <c r="J435" s="224">
        <v>1.3999999999999999E-2</v>
      </c>
      <c r="K435" s="224">
        <v>1.3999999999999999E-2</v>
      </c>
      <c r="L435" s="224">
        <v>1.3999999999999999E-2</v>
      </c>
      <c r="M435" s="224">
        <v>1.3999999999999999E-2</v>
      </c>
      <c r="N435" s="224">
        <v>1.3999999999999999E-2</v>
      </c>
      <c r="O435" s="224">
        <v>1.3999999999999999E-2</v>
      </c>
      <c r="P435" s="224">
        <v>1.3999999999999999E-2</v>
      </c>
    </row>
    <row r="436" spans="1:16" outlineLevel="1" x14ac:dyDescent="0.25">
      <c r="A436" s="375" t="s">
        <v>564</v>
      </c>
      <c r="B436" s="224">
        <v>-1E-3</v>
      </c>
      <c r="C436" s="224">
        <v>2E-3</v>
      </c>
      <c r="D436" s="224">
        <v>5.0000000000000001E-3</v>
      </c>
      <c r="E436" s="224">
        <v>0.01</v>
      </c>
      <c r="F436" s="224">
        <v>1.4999999999999999E-2</v>
      </c>
      <c r="G436" s="224">
        <v>1.4999999999999999E-2</v>
      </c>
      <c r="H436" s="224">
        <v>1.4999999999999999E-2</v>
      </c>
      <c r="I436" s="224">
        <v>1.4999999999999999E-2</v>
      </c>
      <c r="J436" s="224">
        <v>1.4999999999999999E-2</v>
      </c>
      <c r="K436" s="224">
        <v>1.4999999999999999E-2</v>
      </c>
      <c r="L436" s="224">
        <v>1.4999999999999999E-2</v>
      </c>
      <c r="M436" s="224">
        <v>1.4999999999999999E-2</v>
      </c>
      <c r="N436" s="224">
        <v>1.4999999999999999E-2</v>
      </c>
      <c r="O436" s="224">
        <v>1.4999999999999999E-2</v>
      </c>
      <c r="P436" s="224">
        <v>1.4999999999999999E-2</v>
      </c>
    </row>
    <row r="437" spans="1:16" outlineLevel="1" x14ac:dyDescent="0.25">
      <c r="A437" s="375" t="s">
        <v>565</v>
      </c>
      <c r="B437" s="224">
        <v>-1E-3</v>
      </c>
      <c r="C437" s="224">
        <v>2E-3</v>
      </c>
      <c r="D437" s="224">
        <v>5.0000000000000001E-3</v>
      </c>
      <c r="E437" s="224">
        <v>0.01</v>
      </c>
      <c r="F437" s="224">
        <v>1.4999999999999999E-2</v>
      </c>
      <c r="G437" s="224">
        <v>1.4999999999999999E-2</v>
      </c>
      <c r="H437" s="224">
        <v>1.4999999999999999E-2</v>
      </c>
      <c r="I437" s="224">
        <v>1.4999999999999999E-2</v>
      </c>
      <c r="J437" s="224">
        <v>1.4999999999999999E-2</v>
      </c>
      <c r="K437" s="224">
        <v>1.4999999999999999E-2</v>
      </c>
      <c r="L437" s="224">
        <v>1.4999999999999999E-2</v>
      </c>
      <c r="M437" s="224">
        <v>1.4999999999999999E-2</v>
      </c>
      <c r="N437" s="224">
        <v>1.4999999999999999E-2</v>
      </c>
      <c r="O437" s="224">
        <v>1.4999999999999999E-2</v>
      </c>
      <c r="P437" s="224">
        <v>1.4999999999999999E-2</v>
      </c>
    </row>
    <row r="438" spans="1:16" outlineLevel="1" x14ac:dyDescent="0.25">
      <c r="A438" s="375" t="s">
        <v>566</v>
      </c>
      <c r="B438" s="224">
        <v>6.0000000000000001E-3</v>
      </c>
      <c r="C438" s="224">
        <v>0.01</v>
      </c>
      <c r="D438" s="224">
        <v>1.6E-2</v>
      </c>
      <c r="E438" s="224">
        <v>0.02</v>
      </c>
      <c r="F438" s="224">
        <v>2.5000000000000001E-2</v>
      </c>
      <c r="G438" s="224">
        <v>2.5000000000000001E-2</v>
      </c>
      <c r="H438" s="224">
        <v>2.5000000000000001E-2</v>
      </c>
      <c r="I438" s="224">
        <v>2.5000000000000001E-2</v>
      </c>
      <c r="J438" s="224">
        <v>2.5000000000000001E-2</v>
      </c>
      <c r="K438" s="224">
        <v>2.5000000000000001E-2</v>
      </c>
      <c r="L438" s="224">
        <v>2.5000000000000001E-2</v>
      </c>
      <c r="M438" s="224">
        <v>2.5000000000000001E-2</v>
      </c>
      <c r="N438" s="224">
        <v>2.5000000000000001E-2</v>
      </c>
      <c r="O438" s="224">
        <v>2.5000000000000001E-2</v>
      </c>
      <c r="P438" s="224">
        <v>2.5000000000000001E-2</v>
      </c>
    </row>
    <row r="439" spans="1:16" outlineLevel="1" x14ac:dyDescent="0.25">
      <c r="A439" s="375" t="s">
        <v>567</v>
      </c>
      <c r="B439" s="224">
        <v>7.0000000000000001E-3</v>
      </c>
      <c r="C439" s="224">
        <v>0.01</v>
      </c>
      <c r="D439" s="224">
        <v>1.7000000000000001E-2</v>
      </c>
      <c r="E439" s="224">
        <v>2.1000000000000001E-2</v>
      </c>
      <c r="F439" s="224">
        <v>2.5999999999999999E-2</v>
      </c>
      <c r="G439" s="224">
        <v>2.5999999999999999E-2</v>
      </c>
      <c r="H439" s="224">
        <v>2.5999999999999999E-2</v>
      </c>
      <c r="I439" s="224">
        <v>2.5999999999999999E-2</v>
      </c>
      <c r="J439" s="224">
        <v>2.5999999999999999E-2</v>
      </c>
      <c r="K439" s="224">
        <v>2.5999999999999999E-2</v>
      </c>
      <c r="L439" s="224">
        <v>2.5999999999999999E-2</v>
      </c>
      <c r="M439" s="224">
        <v>2.5999999999999999E-2</v>
      </c>
      <c r="N439" s="224">
        <v>2.5999999999999999E-2</v>
      </c>
      <c r="O439" s="224">
        <v>2.5999999999999999E-2</v>
      </c>
      <c r="P439" s="224">
        <v>2.5999999999999999E-2</v>
      </c>
    </row>
    <row r="440" spans="1:16" outlineLevel="1" x14ac:dyDescent="0.25">
      <c r="A440" s="375" t="s">
        <v>568</v>
      </c>
      <c r="B440" s="224">
        <v>7.4999999999999997E-3</v>
      </c>
      <c r="C440" s="224">
        <v>1.0999999999999999E-2</v>
      </c>
      <c r="D440" s="224">
        <v>1.7999999999999999E-2</v>
      </c>
      <c r="E440" s="224">
        <v>2.3E-2</v>
      </c>
      <c r="F440" s="224">
        <v>2.7E-2</v>
      </c>
      <c r="G440" s="224">
        <v>2.7E-2</v>
      </c>
      <c r="H440" s="224">
        <v>2.7E-2</v>
      </c>
      <c r="I440" s="224">
        <v>2.7E-2</v>
      </c>
      <c r="J440" s="224">
        <v>2.7E-2</v>
      </c>
      <c r="K440" s="224">
        <v>2.7E-2</v>
      </c>
      <c r="L440" s="224">
        <v>2.7E-2</v>
      </c>
      <c r="M440" s="224">
        <v>2.7E-2</v>
      </c>
      <c r="N440" s="224">
        <v>2.7E-2</v>
      </c>
      <c r="O440" s="224">
        <v>2.7E-2</v>
      </c>
      <c r="P440" s="224">
        <v>2.7E-2</v>
      </c>
    </row>
    <row r="441" spans="1:16" outlineLevel="1" x14ac:dyDescent="0.25">
      <c r="A441" s="375" t="s">
        <v>569</v>
      </c>
      <c r="B441" s="224">
        <v>8.0000000000000002E-3</v>
      </c>
      <c r="C441" s="224">
        <v>1.2E-2</v>
      </c>
      <c r="D441" s="224">
        <v>0.02</v>
      </c>
      <c r="E441" s="224">
        <v>2.5000000000000001E-2</v>
      </c>
      <c r="F441" s="224">
        <v>0.03</v>
      </c>
      <c r="G441" s="224">
        <v>0.03</v>
      </c>
      <c r="H441" s="224">
        <v>0.03</v>
      </c>
      <c r="I441" s="224">
        <v>0.03</v>
      </c>
      <c r="J441" s="224">
        <v>0.03</v>
      </c>
      <c r="K441" s="224">
        <v>0.03</v>
      </c>
      <c r="L441" s="224">
        <v>0.03</v>
      </c>
      <c r="M441" s="224">
        <v>0.03</v>
      </c>
      <c r="N441" s="224">
        <v>0.03</v>
      </c>
      <c r="O441" s="224">
        <v>0.03</v>
      </c>
      <c r="P441" s="224">
        <v>0.03</v>
      </c>
    </row>
    <row r="442" spans="1:16" outlineLevel="1" x14ac:dyDescent="0.25">
      <c r="A442" s="328"/>
      <c r="B442" s="329"/>
      <c r="C442" s="329"/>
      <c r="D442" s="329"/>
      <c r="E442" s="329"/>
      <c r="F442" s="329"/>
      <c r="G442" s="329"/>
      <c r="H442" s="329"/>
      <c r="I442" s="329"/>
      <c r="J442" s="329"/>
      <c r="K442" s="329"/>
      <c r="L442" s="329"/>
      <c r="M442" s="329"/>
      <c r="N442" s="329"/>
      <c r="O442" s="329"/>
      <c r="P442" s="329"/>
    </row>
    <row r="443" spans="1:16" outlineLevel="1" x14ac:dyDescent="0.25">
      <c r="A443" s="324" t="s">
        <v>570</v>
      </c>
      <c r="B443" s="386"/>
      <c r="C443" s="386"/>
      <c r="D443" s="386"/>
      <c r="E443" s="386"/>
      <c r="F443" s="386"/>
      <c r="G443" s="386"/>
      <c r="H443" s="386"/>
      <c r="I443" s="386"/>
      <c r="J443" s="386"/>
      <c r="K443" s="386"/>
      <c r="L443" s="386"/>
      <c r="M443" s="386"/>
      <c r="N443" s="386"/>
      <c r="O443" s="386"/>
      <c r="P443" s="386"/>
    </row>
    <row r="444" spans="1:16" outlineLevel="1" x14ac:dyDescent="0.25">
      <c r="A444" s="387" t="s">
        <v>571</v>
      </c>
      <c r="B444" s="225">
        <v>117.5936</v>
      </c>
      <c r="C444" s="225">
        <v>117.6</v>
      </c>
      <c r="D444" s="225">
        <v>117.6</v>
      </c>
      <c r="E444" s="225">
        <v>117.6</v>
      </c>
      <c r="F444" s="225">
        <v>117.6</v>
      </c>
      <c r="G444" s="225">
        <v>117.6</v>
      </c>
      <c r="H444" s="225">
        <v>117.6</v>
      </c>
      <c r="I444" s="225">
        <v>117.6</v>
      </c>
      <c r="J444" s="225">
        <v>117.6</v>
      </c>
      <c r="K444" s="225">
        <v>117.6</v>
      </c>
      <c r="L444" s="225">
        <v>117.6</v>
      </c>
      <c r="M444" s="225">
        <v>117.6</v>
      </c>
      <c r="N444" s="225">
        <v>117.6</v>
      </c>
      <c r="O444" s="225">
        <v>117.6</v>
      </c>
      <c r="P444" s="225">
        <v>117.6</v>
      </c>
    </row>
    <row r="445" spans="1:16" outlineLevel="1" x14ac:dyDescent="0.25">
      <c r="A445" s="387" t="s">
        <v>572</v>
      </c>
      <c r="B445" s="225">
        <v>4.8372479999999998</v>
      </c>
      <c r="C445" s="225">
        <v>4.9000000000000004</v>
      </c>
      <c r="D445" s="225">
        <v>4.9000000000000004</v>
      </c>
      <c r="E445" s="225">
        <v>4.9000000000000004</v>
      </c>
      <c r="F445" s="225">
        <v>4.9000000000000004</v>
      </c>
      <c r="G445" s="225">
        <v>4.9000000000000004</v>
      </c>
      <c r="H445" s="225">
        <v>4.9000000000000004</v>
      </c>
      <c r="I445" s="225">
        <v>4.9000000000000004</v>
      </c>
      <c r="J445" s="225">
        <v>4.9000000000000004</v>
      </c>
      <c r="K445" s="225">
        <v>4.9000000000000004</v>
      </c>
      <c r="L445" s="225">
        <v>4.9000000000000004</v>
      </c>
      <c r="M445" s="225">
        <v>4.9000000000000004</v>
      </c>
      <c r="N445" s="225">
        <v>4.9000000000000004</v>
      </c>
      <c r="O445" s="225">
        <v>4.9000000000000004</v>
      </c>
      <c r="P445" s="225">
        <v>4.9000000000000004</v>
      </c>
    </row>
    <row r="446" spans="1:16" outlineLevel="1" x14ac:dyDescent="0.25">
      <c r="A446" s="387" t="s">
        <v>573</v>
      </c>
      <c r="B446" s="225">
        <v>1.95583</v>
      </c>
      <c r="C446" s="225">
        <v>1.95583</v>
      </c>
      <c r="D446" s="225">
        <v>1.95583</v>
      </c>
      <c r="E446" s="225">
        <v>1.95583</v>
      </c>
      <c r="F446" s="225">
        <v>1.95583</v>
      </c>
      <c r="G446" s="225">
        <v>1.95583</v>
      </c>
      <c r="H446" s="225">
        <v>1.95583</v>
      </c>
      <c r="I446" s="225">
        <v>1.95583</v>
      </c>
      <c r="J446" s="225">
        <v>1.95583</v>
      </c>
      <c r="K446" s="225">
        <v>1.95583</v>
      </c>
      <c r="L446" s="225">
        <v>1.95583</v>
      </c>
      <c r="M446" s="225">
        <v>1.95583</v>
      </c>
      <c r="N446" s="225">
        <v>1.95583</v>
      </c>
      <c r="O446" s="225">
        <v>1.95583</v>
      </c>
      <c r="P446" s="225">
        <v>1.95583</v>
      </c>
    </row>
    <row r="447" spans="1:16" outlineLevel="1" x14ac:dyDescent="0.25">
      <c r="A447" s="387" t="s">
        <v>574</v>
      </c>
      <c r="B447" s="225">
        <v>1.95583</v>
      </c>
      <c r="C447" s="225">
        <v>1.95583</v>
      </c>
      <c r="D447" s="225">
        <v>1.95583</v>
      </c>
      <c r="E447" s="225">
        <v>1.95583</v>
      </c>
      <c r="F447" s="225">
        <v>1.95583</v>
      </c>
      <c r="G447" s="225">
        <v>1.95583</v>
      </c>
      <c r="H447" s="225">
        <v>1.95583</v>
      </c>
      <c r="I447" s="225">
        <v>1.95583</v>
      </c>
      <c r="J447" s="225">
        <v>1.95583</v>
      </c>
      <c r="K447" s="225">
        <v>1.95583</v>
      </c>
      <c r="L447" s="225">
        <v>1.95583</v>
      </c>
      <c r="M447" s="225">
        <v>1.95583</v>
      </c>
      <c r="N447" s="225">
        <v>1.95583</v>
      </c>
      <c r="O447" s="225">
        <v>1.95583</v>
      </c>
      <c r="P447" s="225">
        <v>1.95583</v>
      </c>
    </row>
    <row r="448" spans="1:16" outlineLevel="1" x14ac:dyDescent="0.25">
      <c r="A448" s="324" t="s">
        <v>575</v>
      </c>
      <c r="B448" s="225"/>
      <c r="C448" s="225"/>
      <c r="D448" s="225"/>
      <c r="E448" s="225"/>
      <c r="F448" s="225"/>
      <c r="G448" s="225"/>
      <c r="H448" s="225"/>
      <c r="I448" s="225"/>
      <c r="J448" s="225"/>
      <c r="K448" s="225"/>
      <c r="L448" s="225"/>
      <c r="M448" s="225"/>
      <c r="N448" s="225"/>
      <c r="O448" s="225"/>
      <c r="P448" s="225"/>
    </row>
    <row r="449" spans="1:16" outlineLevel="1" x14ac:dyDescent="0.25">
      <c r="A449" s="387" t="s">
        <v>576</v>
      </c>
      <c r="B449" s="225">
        <v>1.3785047233468286</v>
      </c>
      <c r="C449" s="225">
        <v>1.3354812376800362</v>
      </c>
      <c r="D449" s="225">
        <v>1.3354812376800362</v>
      </c>
      <c r="E449" s="225">
        <v>1.3354812376800362</v>
      </c>
      <c r="F449" s="225">
        <v>1.3354812376800362</v>
      </c>
      <c r="G449" s="225">
        <v>1.3354812376800362</v>
      </c>
      <c r="H449" s="225">
        <v>1.3354812376800362</v>
      </c>
      <c r="I449" s="225">
        <v>1.3354812376800362</v>
      </c>
      <c r="J449" s="225">
        <v>1.3354812376800362</v>
      </c>
      <c r="K449" s="225">
        <v>1.3354812376800362</v>
      </c>
      <c r="L449" s="225">
        <v>1.3354812376800362</v>
      </c>
      <c r="M449" s="225">
        <v>1.3354812376800362</v>
      </c>
      <c r="N449" s="225">
        <v>1.3354812376800362</v>
      </c>
      <c r="O449" s="225">
        <v>1.3354812376800362</v>
      </c>
      <c r="P449" s="225">
        <v>1.3354812376800362</v>
      </c>
    </row>
    <row r="450" spans="1:16" outlineLevel="1" x14ac:dyDescent="0.25">
      <c r="A450" s="387" t="s">
        <v>577</v>
      </c>
      <c r="B450" s="225">
        <v>0.11913090418353578</v>
      </c>
      <c r="C450" s="225">
        <v>0.11799999999999999</v>
      </c>
      <c r="D450" s="225">
        <v>0.11799999999999999</v>
      </c>
      <c r="E450" s="225">
        <v>0.11799999999999999</v>
      </c>
      <c r="F450" s="225">
        <v>0.11799999999999999</v>
      </c>
      <c r="G450" s="225">
        <v>0.11799999999999999</v>
      </c>
      <c r="H450" s="225">
        <v>0.11799999999999999</v>
      </c>
      <c r="I450" s="225">
        <v>0.11799999999999999</v>
      </c>
      <c r="J450" s="225">
        <v>0.11799999999999999</v>
      </c>
      <c r="K450" s="225">
        <v>0.11799999999999999</v>
      </c>
      <c r="L450" s="225">
        <v>0.11799999999999999</v>
      </c>
      <c r="M450" s="225">
        <v>0.11799999999999999</v>
      </c>
      <c r="N450" s="225">
        <v>0.11799999999999999</v>
      </c>
      <c r="O450" s="225">
        <v>0.11799999999999999</v>
      </c>
      <c r="P450" s="225">
        <v>0.11799999999999999</v>
      </c>
    </row>
    <row r="451" spans="1:16" outlineLevel="1" x14ac:dyDescent="0.25">
      <c r="A451" s="324" t="s">
        <v>578</v>
      </c>
      <c r="B451" s="386"/>
      <c r="C451" s="386"/>
      <c r="D451" s="386"/>
      <c r="E451" s="386"/>
      <c r="F451" s="386"/>
      <c r="G451" s="386"/>
      <c r="H451" s="386"/>
      <c r="I451" s="386"/>
      <c r="J451" s="386"/>
      <c r="K451" s="386"/>
      <c r="L451" s="386"/>
      <c r="M451" s="386"/>
      <c r="N451" s="386"/>
      <c r="O451" s="386"/>
      <c r="P451" s="386"/>
    </row>
    <row r="452" spans="1:16" outlineLevel="1" x14ac:dyDescent="0.25">
      <c r="A452" s="387" t="s">
        <v>579</v>
      </c>
      <c r="B452" s="226">
        <v>3.4799999999999998E-2</v>
      </c>
      <c r="C452" s="226">
        <v>3.4000000000000002E-2</v>
      </c>
      <c r="D452" s="226">
        <v>3.4000000000000002E-2</v>
      </c>
      <c r="E452" s="226">
        <v>3.4000000000000002E-2</v>
      </c>
      <c r="F452" s="226">
        <v>3.4000000000000002E-2</v>
      </c>
      <c r="G452" s="226">
        <v>3.4000000000000002E-2</v>
      </c>
      <c r="H452" s="226">
        <v>3.4000000000000002E-2</v>
      </c>
      <c r="I452" s="226">
        <v>3.4000000000000002E-2</v>
      </c>
      <c r="J452" s="226">
        <v>3.4000000000000002E-2</v>
      </c>
      <c r="K452" s="226">
        <v>3.4000000000000002E-2</v>
      </c>
      <c r="L452" s="226">
        <v>3.4000000000000002E-2</v>
      </c>
      <c r="M452" s="226">
        <v>3.4000000000000002E-2</v>
      </c>
      <c r="N452" s="226">
        <v>3.4000000000000002E-2</v>
      </c>
      <c r="O452" s="226">
        <v>3.4000000000000002E-2</v>
      </c>
      <c r="P452" s="226">
        <v>3.4000000000000002E-2</v>
      </c>
    </row>
    <row r="453" spans="1:16" outlineLevel="1" x14ac:dyDescent="0.25">
      <c r="A453" s="387" t="s">
        <v>580</v>
      </c>
      <c r="B453" s="226">
        <v>5.7081</v>
      </c>
      <c r="C453" s="226">
        <v>5.7</v>
      </c>
      <c r="D453" s="226">
        <v>5.7</v>
      </c>
      <c r="E453" s="226">
        <v>5.7</v>
      </c>
      <c r="F453" s="226">
        <v>5.7</v>
      </c>
      <c r="G453" s="226">
        <v>5.7</v>
      </c>
      <c r="H453" s="226">
        <v>5.7</v>
      </c>
      <c r="I453" s="226">
        <v>5.7</v>
      </c>
      <c r="J453" s="226">
        <v>5.7</v>
      </c>
      <c r="K453" s="226">
        <v>5.7</v>
      </c>
      <c r="L453" s="226">
        <v>5.7</v>
      </c>
      <c r="M453" s="226">
        <v>5.7</v>
      </c>
      <c r="N453" s="226">
        <v>5.7</v>
      </c>
      <c r="O453" s="226">
        <v>5.7</v>
      </c>
      <c r="P453" s="226">
        <v>5.7</v>
      </c>
    </row>
    <row r="454" spans="1:16" outlineLevel="1" x14ac:dyDescent="0.25">
      <c r="A454" s="387" t="s">
        <v>581</v>
      </c>
      <c r="B454" s="226">
        <v>1.1337999999999999</v>
      </c>
      <c r="C454" s="226">
        <v>1.1299999999999999</v>
      </c>
      <c r="D454" s="226">
        <v>1.1299999999999999</v>
      </c>
      <c r="E454" s="226">
        <v>1.1299999999999999</v>
      </c>
      <c r="F454" s="226">
        <v>1.1299999999999999</v>
      </c>
      <c r="G454" s="226">
        <v>1.1299999999999999</v>
      </c>
      <c r="H454" s="226">
        <v>1.1299999999999999</v>
      </c>
      <c r="I454" s="226">
        <v>1.1299999999999999</v>
      </c>
      <c r="J454" s="226">
        <v>1.1299999999999999</v>
      </c>
      <c r="K454" s="226">
        <v>1.1299999999999999</v>
      </c>
      <c r="L454" s="226">
        <v>1.1299999999999999</v>
      </c>
      <c r="M454" s="226">
        <v>1.1299999999999999</v>
      </c>
      <c r="N454" s="226">
        <v>1.1299999999999999</v>
      </c>
      <c r="O454" s="226">
        <v>1.1299999999999999</v>
      </c>
      <c r="P454" s="226">
        <v>1.1299999999999999</v>
      </c>
    </row>
    <row r="455" spans="1:16" outlineLevel="1" x14ac:dyDescent="0.25">
      <c r="A455" s="387" t="s">
        <v>582</v>
      </c>
      <c r="B455" s="226">
        <v>0.1517</v>
      </c>
      <c r="C455" s="226">
        <v>0.15</v>
      </c>
      <c r="D455" s="226">
        <v>0.15</v>
      </c>
      <c r="E455" s="226">
        <v>0.15</v>
      </c>
      <c r="F455" s="226">
        <v>0.15</v>
      </c>
      <c r="G455" s="226">
        <v>0.15</v>
      </c>
      <c r="H455" s="226">
        <v>0.15</v>
      </c>
      <c r="I455" s="226">
        <v>0.15</v>
      </c>
      <c r="J455" s="226">
        <v>0.15</v>
      </c>
      <c r="K455" s="226">
        <v>0.15</v>
      </c>
      <c r="L455" s="226">
        <v>0.15</v>
      </c>
      <c r="M455" s="226">
        <v>0.15</v>
      </c>
      <c r="N455" s="226">
        <v>0.15</v>
      </c>
      <c r="O455" s="226">
        <v>0.15</v>
      </c>
      <c r="P455" s="226">
        <v>0.15</v>
      </c>
    </row>
    <row r="456" spans="1:16" outlineLevel="1" x14ac:dyDescent="0.25">
      <c r="A456" s="387" t="s">
        <v>583</v>
      </c>
      <c r="B456" s="226">
        <v>5.4399999999999997E-2</v>
      </c>
      <c r="C456" s="226">
        <v>5.6870937790157852E-2</v>
      </c>
      <c r="D456" s="226">
        <v>5.6244260789715339E-2</v>
      </c>
      <c r="E456" s="226">
        <v>5.5480072463768126E-2</v>
      </c>
      <c r="F456" s="226">
        <v>5.5480072463768126E-2</v>
      </c>
      <c r="G456" s="226">
        <v>5.5480072463768126E-2</v>
      </c>
      <c r="H456" s="226">
        <v>5.5480072463768126E-2</v>
      </c>
      <c r="I456" s="226">
        <v>5.5480072463768126E-2</v>
      </c>
      <c r="J456" s="226">
        <v>5.5480072463768126E-2</v>
      </c>
      <c r="K456" s="226">
        <v>5.5480072463768126E-2</v>
      </c>
      <c r="L456" s="226">
        <v>5.5480072463768126E-2</v>
      </c>
      <c r="M456" s="226">
        <v>5.5480072463768126E-2</v>
      </c>
      <c r="N456" s="226">
        <v>5.5480072463768126E-2</v>
      </c>
      <c r="O456" s="226">
        <v>5.5480072463768126E-2</v>
      </c>
      <c r="P456" s="226">
        <v>5.5480072463768126E-2</v>
      </c>
    </row>
    <row r="457" spans="1:16" outlineLevel="1" x14ac:dyDescent="0.25">
      <c r="A457" s="387" t="s">
        <v>584</v>
      </c>
      <c r="B457" s="226">
        <v>1.3224651372019793</v>
      </c>
      <c r="C457" s="226">
        <v>1.3649025069637883</v>
      </c>
      <c r="D457" s="226">
        <v>1.3498622589531679</v>
      </c>
      <c r="E457" s="226">
        <v>1.3315217391304348</v>
      </c>
      <c r="F457" s="226">
        <v>1.3315217391304348</v>
      </c>
      <c r="G457" s="226">
        <v>1.3315217391304348</v>
      </c>
      <c r="H457" s="226">
        <v>1.3315217391304348</v>
      </c>
      <c r="I457" s="226">
        <v>1.3315217391304348</v>
      </c>
      <c r="J457" s="226">
        <v>1.3315217391304348</v>
      </c>
      <c r="K457" s="226">
        <v>1.3315217391304348</v>
      </c>
      <c r="L457" s="226">
        <v>1.3315217391304348</v>
      </c>
      <c r="M457" s="226">
        <v>1.3315217391304348</v>
      </c>
      <c r="N457" s="226">
        <v>1.3315217391304348</v>
      </c>
      <c r="O457" s="226">
        <v>1.3315217391304348</v>
      </c>
      <c r="P457" s="226">
        <v>1.3315217391304348</v>
      </c>
    </row>
    <row r="458" spans="1:16" outlineLevel="1" x14ac:dyDescent="0.25">
      <c r="A458" s="387" t="s">
        <v>585</v>
      </c>
      <c r="B458" s="226">
        <v>2.1995389113810167E-2</v>
      </c>
      <c r="C458" s="226">
        <v>2.2699976787372331E-2</v>
      </c>
      <c r="D458" s="226">
        <v>2.2449839302112029E-2</v>
      </c>
      <c r="E458" s="226">
        <v>2.2144814311594204E-2</v>
      </c>
      <c r="F458" s="226">
        <v>2.2144814311594204E-2</v>
      </c>
      <c r="G458" s="226">
        <v>2.2144814311594204E-2</v>
      </c>
      <c r="H458" s="226">
        <v>2.2144814311594204E-2</v>
      </c>
      <c r="I458" s="226">
        <v>2.2144814311594204E-2</v>
      </c>
      <c r="J458" s="226">
        <v>2.2144814311594204E-2</v>
      </c>
      <c r="K458" s="226">
        <v>2.2144814311594204E-2</v>
      </c>
      <c r="L458" s="226">
        <v>2.2144814311594204E-2</v>
      </c>
      <c r="M458" s="226">
        <v>2.2144814311594204E-2</v>
      </c>
      <c r="N458" s="226">
        <v>2.2144814311594204E-2</v>
      </c>
      <c r="O458" s="226">
        <v>2.2144814311594204E-2</v>
      </c>
      <c r="P458" s="226">
        <v>2.2144814311594204E-2</v>
      </c>
    </row>
    <row r="459" spans="1:16" outlineLevel="1" x14ac:dyDescent="0.25">
      <c r="A459" s="387" t="s">
        <v>586</v>
      </c>
      <c r="B459" s="226">
        <v>2.1995389113810167E-2</v>
      </c>
      <c r="C459" s="226">
        <v>2.2699976787372331E-2</v>
      </c>
      <c r="D459" s="226">
        <v>2.2449839302112029E-2</v>
      </c>
      <c r="E459" s="226">
        <v>2.2144814311594204E-2</v>
      </c>
      <c r="F459" s="226">
        <v>2.2144814311594204E-2</v>
      </c>
      <c r="G459" s="226">
        <v>2.2144814311594204E-2</v>
      </c>
      <c r="H459" s="226">
        <v>2.2144814311594204E-2</v>
      </c>
      <c r="I459" s="226">
        <v>2.2144814311594204E-2</v>
      </c>
      <c r="J459" s="226">
        <v>2.2144814311594204E-2</v>
      </c>
      <c r="K459" s="226">
        <v>2.2144814311594204E-2</v>
      </c>
      <c r="L459" s="226">
        <v>2.2144814311594204E-2</v>
      </c>
      <c r="M459" s="226">
        <v>2.2144814311594204E-2</v>
      </c>
      <c r="N459" s="226">
        <v>2.2144814311594204E-2</v>
      </c>
      <c r="O459" s="226">
        <v>2.2144814311594204E-2</v>
      </c>
      <c r="P459" s="226">
        <v>2.2144814311594204E-2</v>
      </c>
    </row>
    <row r="460" spans="1:16" outlineLevel="1" x14ac:dyDescent="0.25">
      <c r="A460" s="324" t="s">
        <v>587</v>
      </c>
      <c r="B460" s="225"/>
      <c r="C460" s="225"/>
      <c r="D460" s="225"/>
      <c r="E460" s="225"/>
      <c r="F460" s="225"/>
      <c r="G460" s="225"/>
      <c r="H460" s="225"/>
      <c r="I460" s="225"/>
      <c r="J460" s="225"/>
      <c r="K460" s="225"/>
      <c r="L460" s="225"/>
      <c r="M460" s="225"/>
      <c r="N460" s="225"/>
      <c r="O460" s="225"/>
      <c r="P460" s="225"/>
    </row>
    <row r="461" spans="1:16" outlineLevel="1" x14ac:dyDescent="0.25">
      <c r="A461" s="388" t="s">
        <v>588</v>
      </c>
      <c r="B461" s="225">
        <v>102.1472</v>
      </c>
      <c r="C461" s="225">
        <v>95.887600000000006</v>
      </c>
      <c r="D461" s="225">
        <v>96.9559</v>
      </c>
      <c r="E461" s="225">
        <v>98.291399999999996</v>
      </c>
      <c r="F461" s="225">
        <v>98.291399999999996</v>
      </c>
      <c r="G461" s="225">
        <v>96.9559</v>
      </c>
      <c r="H461" s="225">
        <v>98.291399999999996</v>
      </c>
      <c r="I461" s="225">
        <v>98.291399999999996</v>
      </c>
      <c r="J461" s="225">
        <v>98.291399999999996</v>
      </c>
      <c r="K461" s="225">
        <v>98.291399999999996</v>
      </c>
      <c r="L461" s="225">
        <v>98.291399999999996</v>
      </c>
      <c r="M461" s="225">
        <v>98.291399999999996</v>
      </c>
      <c r="N461" s="225">
        <v>98.291399999999996</v>
      </c>
      <c r="O461" s="225">
        <v>98.291399999999996</v>
      </c>
      <c r="P461" s="225">
        <v>98.291399999999996</v>
      </c>
    </row>
    <row r="462" spans="1:16" outlineLevel="1" x14ac:dyDescent="0.25">
      <c r="A462" s="388" t="s">
        <v>589</v>
      </c>
      <c r="B462" s="225">
        <v>8.8276000000000003</v>
      </c>
      <c r="C462" s="225">
        <v>8.4724000000000004</v>
      </c>
      <c r="D462" s="225">
        <v>8.5668000000000006</v>
      </c>
      <c r="E462" s="225">
        <v>8.6847999999999992</v>
      </c>
      <c r="F462" s="225">
        <v>8.6847999999999992</v>
      </c>
      <c r="G462" s="225">
        <v>8.5668000000000006</v>
      </c>
      <c r="H462" s="225">
        <v>8.6847999999999992</v>
      </c>
      <c r="I462" s="225">
        <v>8.6847999999999992</v>
      </c>
      <c r="J462" s="225">
        <v>8.6847999999999992</v>
      </c>
      <c r="K462" s="225">
        <v>8.6847999999999992</v>
      </c>
      <c r="L462" s="225">
        <v>8.6847999999999992</v>
      </c>
      <c r="M462" s="225">
        <v>8.6847999999999992</v>
      </c>
      <c r="N462" s="225">
        <v>8.6847999999999992</v>
      </c>
      <c r="O462" s="225">
        <v>8.6847999999999992</v>
      </c>
      <c r="P462" s="225">
        <v>8.6847999999999992</v>
      </c>
    </row>
    <row r="463" spans="1:16" x14ac:dyDescent="0.25">
      <c r="A463" s="328"/>
      <c r="B463" s="329"/>
      <c r="C463" s="329"/>
      <c r="D463" s="329"/>
      <c r="E463" s="329"/>
      <c r="F463" s="329"/>
      <c r="G463" s="329"/>
      <c r="H463" s="329"/>
      <c r="I463" s="329"/>
      <c r="J463" s="329"/>
      <c r="K463" s="329"/>
      <c r="L463" s="329"/>
      <c r="M463" s="329"/>
      <c r="N463" s="329"/>
      <c r="O463" s="329"/>
      <c r="P463" s="329"/>
    </row>
    <row r="464" spans="1:16" x14ac:dyDescent="0.25">
      <c r="A464" s="337" t="s">
        <v>590</v>
      </c>
      <c r="B464" s="333"/>
      <c r="C464" s="333"/>
      <c r="D464" s="333"/>
      <c r="E464" s="333"/>
      <c r="F464" s="333"/>
      <c r="G464" s="333"/>
      <c r="H464" s="333"/>
      <c r="I464" s="333"/>
      <c r="J464" s="333"/>
      <c r="K464" s="333"/>
      <c r="L464" s="333"/>
      <c r="M464" s="333"/>
      <c r="N464" s="333"/>
      <c r="O464" s="333"/>
      <c r="P464" s="333"/>
    </row>
    <row r="465" spans="1:16" x14ac:dyDescent="0.25">
      <c r="A465" s="331" t="s">
        <v>591</v>
      </c>
      <c r="B465" s="227">
        <v>0.5</v>
      </c>
      <c r="C465" s="227">
        <v>0.5</v>
      </c>
      <c r="D465" s="227">
        <v>0.5</v>
      </c>
      <c r="E465" s="227">
        <v>0.5</v>
      </c>
      <c r="F465" s="227">
        <v>0.5</v>
      </c>
      <c r="G465" s="227">
        <v>0.5</v>
      </c>
      <c r="H465" s="227">
        <v>0.5</v>
      </c>
      <c r="I465" s="227">
        <v>0.5</v>
      </c>
      <c r="J465" s="227">
        <v>0.5</v>
      </c>
      <c r="K465" s="227">
        <v>0.5</v>
      </c>
      <c r="L465" s="227">
        <v>0.5</v>
      </c>
      <c r="M465" s="227">
        <v>0.5</v>
      </c>
      <c r="N465" s="227">
        <v>0.5</v>
      </c>
      <c r="O465" s="227">
        <v>0.5</v>
      </c>
      <c r="P465" s="227">
        <v>0.5</v>
      </c>
    </row>
    <row r="466" spans="1:16" x14ac:dyDescent="0.25">
      <c r="A466" s="331" t="s">
        <v>592</v>
      </c>
      <c r="B466" s="333">
        <v>7140</v>
      </c>
      <c r="C466" s="333">
        <v>7140</v>
      </c>
      <c r="D466" s="333">
        <v>7140</v>
      </c>
      <c r="E466" s="333">
        <v>8600</v>
      </c>
      <c r="F466" s="333">
        <v>8600</v>
      </c>
      <c r="G466" s="333">
        <v>8600</v>
      </c>
      <c r="H466" s="333">
        <v>8600</v>
      </c>
      <c r="I466" s="333">
        <v>8600</v>
      </c>
      <c r="J466" s="333">
        <v>8600</v>
      </c>
      <c r="K466" s="333">
        <v>8600</v>
      </c>
      <c r="L466" s="333">
        <v>8600</v>
      </c>
      <c r="M466" s="333">
        <v>8600</v>
      </c>
      <c r="N466" s="333">
        <v>8600</v>
      </c>
      <c r="O466" s="333">
        <v>8600</v>
      </c>
      <c r="P466" s="333">
        <v>8600</v>
      </c>
    </row>
    <row r="467" spans="1:16" x14ac:dyDescent="0.25">
      <c r="A467" s="331" t="s">
        <v>593</v>
      </c>
      <c r="B467" s="228">
        <v>5.7700000000000001E-2</v>
      </c>
      <c r="C467" s="228">
        <v>5.7700000000000001E-2</v>
      </c>
      <c r="D467" s="228">
        <v>5.7700000000000001E-2</v>
      </c>
      <c r="E467" s="228">
        <v>5.7700000000000001E-2</v>
      </c>
      <c r="F467" s="228">
        <v>5.7700000000000001E-2</v>
      </c>
      <c r="G467" s="228">
        <v>5.7700000000000001E-2</v>
      </c>
      <c r="H467" s="228">
        <v>5.7700000000000001E-2</v>
      </c>
      <c r="I467" s="228">
        <v>5.7700000000000001E-2</v>
      </c>
      <c r="J467" s="228">
        <v>5.7700000000000001E-2</v>
      </c>
      <c r="K467" s="228">
        <v>5.7700000000000001E-2</v>
      </c>
      <c r="L467" s="228">
        <v>5.7700000000000001E-2</v>
      </c>
      <c r="M467" s="228">
        <v>5.7700000000000001E-2</v>
      </c>
      <c r="N467" s="228">
        <v>5.7700000000000001E-2</v>
      </c>
      <c r="O467" s="228">
        <v>5.7700000000000001E-2</v>
      </c>
      <c r="P467" s="228">
        <v>5.7700000000000001E-2</v>
      </c>
    </row>
    <row r="468" spans="1:16" x14ac:dyDescent="0.25">
      <c r="A468" s="331" t="s">
        <v>594</v>
      </c>
      <c r="B468" s="228">
        <v>2.8799999999999999E-2</v>
      </c>
      <c r="C468" s="228">
        <v>2.8799999999999999E-2</v>
      </c>
      <c r="D468" s="228">
        <v>2.8799999999999999E-2</v>
      </c>
      <c r="E468" s="228">
        <v>2.8799999999999999E-2</v>
      </c>
      <c r="F468" s="228">
        <v>2.8799999999999999E-2</v>
      </c>
      <c r="G468" s="228">
        <v>2.8799999999999999E-2</v>
      </c>
      <c r="H468" s="228">
        <v>2.8799999999999999E-2</v>
      </c>
      <c r="I468" s="228">
        <v>2.8799999999999999E-2</v>
      </c>
      <c r="J468" s="228">
        <v>2.8799999999999999E-2</v>
      </c>
      <c r="K468" s="228">
        <v>2.8799999999999999E-2</v>
      </c>
      <c r="L468" s="228">
        <v>2.8799999999999999E-2</v>
      </c>
      <c r="M468" s="228">
        <v>2.8799999999999999E-2</v>
      </c>
      <c r="N468" s="228">
        <v>2.8799999999999999E-2</v>
      </c>
      <c r="O468" s="228">
        <v>2.8799999999999999E-2</v>
      </c>
      <c r="P468" s="228">
        <v>2.8799999999999999E-2</v>
      </c>
    </row>
    <row r="469" spans="1:16" x14ac:dyDescent="0.25">
      <c r="A469" s="331" t="s">
        <v>857</v>
      </c>
      <c r="B469" s="228">
        <v>0.1183</v>
      </c>
      <c r="C469" s="228">
        <v>0.1183</v>
      </c>
      <c r="D469" s="228">
        <v>0.1183</v>
      </c>
      <c r="E469" s="228">
        <v>0.1183</v>
      </c>
      <c r="F469" s="228">
        <v>0.1183</v>
      </c>
      <c r="G469" s="228">
        <v>0.1183</v>
      </c>
      <c r="H469" s="228">
        <v>0.1183</v>
      </c>
      <c r="I469" s="228">
        <v>0.1183</v>
      </c>
      <c r="J469" s="228">
        <v>0.1183</v>
      </c>
      <c r="K469" s="228">
        <v>0.1183</v>
      </c>
      <c r="L469" s="228">
        <v>0.1183</v>
      </c>
      <c r="M469" s="228">
        <v>0.1183</v>
      </c>
      <c r="N469" s="228">
        <v>0.1183</v>
      </c>
      <c r="O469" s="228">
        <v>0.1183</v>
      </c>
      <c r="P469" s="228">
        <v>0.1183</v>
      </c>
    </row>
    <row r="470" spans="1:16" x14ac:dyDescent="0.25">
      <c r="A470" s="337" t="s">
        <v>595</v>
      </c>
      <c r="B470" s="333"/>
      <c r="C470" s="333"/>
      <c r="D470" s="333"/>
      <c r="E470" s="333"/>
      <c r="F470" s="333"/>
      <c r="G470" s="333"/>
      <c r="H470" s="333"/>
      <c r="I470" s="333"/>
      <c r="J470" s="333"/>
      <c r="K470" s="333"/>
      <c r="L470" s="333"/>
      <c r="M470" s="333"/>
      <c r="N470" s="333"/>
      <c r="O470" s="333"/>
      <c r="P470" s="333"/>
    </row>
    <row r="471" spans="1:16" x14ac:dyDescent="0.25">
      <c r="A471" s="389" t="s">
        <v>858</v>
      </c>
      <c r="B471" s="333">
        <v>0</v>
      </c>
      <c r="C471" s="333">
        <v>0</v>
      </c>
      <c r="D471" s="333">
        <v>0</v>
      </c>
      <c r="E471" s="333">
        <v>0</v>
      </c>
      <c r="F471" s="333">
        <v>0</v>
      </c>
      <c r="G471" s="333">
        <v>0</v>
      </c>
      <c r="H471" s="333">
        <v>0</v>
      </c>
      <c r="I471" s="333">
        <v>0</v>
      </c>
      <c r="J471" s="333">
        <v>0</v>
      </c>
      <c r="K471" s="333">
        <v>0</v>
      </c>
      <c r="L471" s="333">
        <v>0</v>
      </c>
      <c r="M471" s="333">
        <v>0</v>
      </c>
      <c r="N471" s="333">
        <v>0</v>
      </c>
      <c r="O471" s="333">
        <v>0</v>
      </c>
      <c r="P471" s="333">
        <v>0</v>
      </c>
    </row>
    <row r="472" spans="1:16" x14ac:dyDescent="0.25">
      <c r="A472" s="389" t="s">
        <v>859</v>
      </c>
      <c r="B472" s="333">
        <v>2504.5059000000001</v>
      </c>
      <c r="C472" s="333">
        <v>2159.4567999999999</v>
      </c>
      <c r="D472" s="333">
        <v>2109.3204000000001</v>
      </c>
      <c r="E472" s="333">
        <v>2106.1376</v>
      </c>
      <c r="F472" s="333">
        <v>1799.8879999999999</v>
      </c>
      <c r="G472" s="333">
        <v>1799.8879999999999</v>
      </c>
      <c r="H472" s="333">
        <v>1799.8879999999999</v>
      </c>
      <c r="I472" s="333">
        <v>1799.8879999999999</v>
      </c>
      <c r="J472" s="333">
        <v>1799.8879999999999</v>
      </c>
      <c r="K472" s="333">
        <v>1799.8879999999999</v>
      </c>
      <c r="L472" s="333">
        <v>1799.8879999999999</v>
      </c>
      <c r="M472" s="333">
        <v>1799.8879999999999</v>
      </c>
      <c r="N472" s="333">
        <v>1799.8879999999999</v>
      </c>
      <c r="O472" s="333">
        <v>1799.8879999999999</v>
      </c>
      <c r="P472" s="333">
        <v>1799.8879999999999</v>
      </c>
    </row>
    <row r="473" spans="1:16" x14ac:dyDescent="0.25">
      <c r="A473" s="389" t="s">
        <v>596</v>
      </c>
      <c r="B473" s="333">
        <v>5417.1386000000002</v>
      </c>
      <c r="C473" s="333">
        <v>4774.9044999999996</v>
      </c>
      <c r="D473" s="333">
        <v>4694.2993999999999</v>
      </c>
      <c r="E473" s="333">
        <v>4726.3814000000002</v>
      </c>
      <c r="F473" s="333">
        <v>4008.2800999999999</v>
      </c>
      <c r="G473" s="333">
        <v>4012.4451999999997</v>
      </c>
      <c r="H473" s="333">
        <v>4019.009</v>
      </c>
      <c r="I473" s="333">
        <v>4023.1740999999997</v>
      </c>
      <c r="J473" s="333">
        <v>4027.3391999999999</v>
      </c>
      <c r="K473" s="333">
        <v>4031.5042999999996</v>
      </c>
      <c r="L473" s="333">
        <v>4031.5042999999996</v>
      </c>
      <c r="M473" s="333">
        <v>4031.5042999999996</v>
      </c>
      <c r="N473" s="333">
        <v>4031.5042999999996</v>
      </c>
      <c r="O473" s="333">
        <v>4031.5042999999996</v>
      </c>
      <c r="P473" s="333">
        <v>4031.5042999999996</v>
      </c>
    </row>
    <row r="474" spans="1:16" x14ac:dyDescent="0.25">
      <c r="A474" s="389" t="s">
        <v>860</v>
      </c>
      <c r="B474" s="333">
        <v>5009.0118000000002</v>
      </c>
      <c r="C474" s="333">
        <v>4318.9135999999999</v>
      </c>
      <c r="D474" s="333">
        <v>4218.6408000000001</v>
      </c>
      <c r="E474" s="333">
        <v>4212.2752</v>
      </c>
      <c r="F474" s="333">
        <v>3599.7759999999998</v>
      </c>
      <c r="G474" s="333">
        <v>3599.7759999999998</v>
      </c>
      <c r="H474" s="333">
        <v>3599.7759999999998</v>
      </c>
      <c r="I474" s="333">
        <v>3599.7759999999998</v>
      </c>
      <c r="J474" s="333">
        <v>3599.7759999999998</v>
      </c>
      <c r="K474" s="333">
        <v>3599.7759999999998</v>
      </c>
      <c r="L474" s="333">
        <v>3599.7759999999998</v>
      </c>
      <c r="M474" s="333">
        <v>3599.7759999999998</v>
      </c>
      <c r="N474" s="333">
        <v>3599.7759999999998</v>
      </c>
      <c r="O474" s="333">
        <v>3599.7759999999998</v>
      </c>
      <c r="P474" s="333">
        <v>3599.7759999999998</v>
      </c>
    </row>
    <row r="475" spans="1:16" x14ac:dyDescent="0.25">
      <c r="A475" s="389" t="s">
        <v>597</v>
      </c>
      <c r="B475" s="333">
        <v>7921.6445000000003</v>
      </c>
      <c r="C475" s="333">
        <v>6934.3612999999996</v>
      </c>
      <c r="D475" s="333">
        <v>6803.6197999999995</v>
      </c>
      <c r="E475" s="333">
        <v>6832.5190000000002</v>
      </c>
      <c r="F475" s="333">
        <v>5808.1680999999999</v>
      </c>
      <c r="G475" s="333">
        <v>5812.3332</v>
      </c>
      <c r="H475" s="333">
        <v>5818.8969999999999</v>
      </c>
      <c r="I475" s="333">
        <v>5823.0621000000001</v>
      </c>
      <c r="J475" s="333">
        <v>5827.2271999999994</v>
      </c>
      <c r="K475" s="333">
        <v>5831.3922999999995</v>
      </c>
      <c r="L475" s="333">
        <v>5831.3922999999995</v>
      </c>
      <c r="M475" s="333">
        <v>5831.3922999999995</v>
      </c>
      <c r="N475" s="333">
        <v>5831.3922999999995</v>
      </c>
      <c r="O475" s="333">
        <v>5831.3922999999995</v>
      </c>
      <c r="P475" s="333">
        <v>5831.3922999999995</v>
      </c>
    </row>
    <row r="476" spans="1:16" x14ac:dyDescent="0.25">
      <c r="A476" s="389" t="s">
        <v>861</v>
      </c>
      <c r="B476" s="333">
        <v>7513.5177000000003</v>
      </c>
      <c r="C476" s="333">
        <v>6478.3703999999998</v>
      </c>
      <c r="D476" s="333">
        <v>6327.9611999999997</v>
      </c>
      <c r="E476" s="333">
        <v>6318.4128000000001</v>
      </c>
      <c r="F476" s="333">
        <v>5399.6639999999998</v>
      </c>
      <c r="G476" s="333">
        <v>5399.6639999999998</v>
      </c>
      <c r="H476" s="333">
        <v>5399.6639999999998</v>
      </c>
      <c r="I476" s="333">
        <v>5399.6639999999998</v>
      </c>
      <c r="J476" s="333">
        <v>5399.6639999999998</v>
      </c>
      <c r="K476" s="333">
        <v>5399.6639999999998</v>
      </c>
      <c r="L476" s="333">
        <v>5399.6639999999998</v>
      </c>
      <c r="M476" s="333">
        <v>5399.6639999999998</v>
      </c>
      <c r="N476" s="333">
        <v>5399.6639999999998</v>
      </c>
      <c r="O476" s="333">
        <v>5399.6639999999998</v>
      </c>
      <c r="P476" s="333">
        <v>5399.6639999999998</v>
      </c>
    </row>
    <row r="477" spans="1:16" x14ac:dyDescent="0.25">
      <c r="A477" s="389" t="s">
        <v>598</v>
      </c>
      <c r="B477" s="333">
        <v>10426.1504</v>
      </c>
      <c r="C477" s="333">
        <v>9093.8181000000004</v>
      </c>
      <c r="D477" s="333">
        <v>8912.9402000000009</v>
      </c>
      <c r="E477" s="333">
        <v>8938.6566000000003</v>
      </c>
      <c r="F477" s="333">
        <v>7608.0560999999998</v>
      </c>
      <c r="G477" s="333">
        <v>7612.2212</v>
      </c>
      <c r="H477" s="333">
        <v>7618.7849999999999</v>
      </c>
      <c r="I477" s="333">
        <v>7622.9501</v>
      </c>
      <c r="J477" s="333">
        <v>7627.1151999999993</v>
      </c>
      <c r="K477" s="333">
        <v>7631.2802999999994</v>
      </c>
      <c r="L477" s="333">
        <v>7631.2802999999994</v>
      </c>
      <c r="M477" s="333">
        <v>7631.2802999999994</v>
      </c>
      <c r="N477" s="333">
        <v>7631.2802999999994</v>
      </c>
      <c r="O477" s="333">
        <v>7631.2802999999994</v>
      </c>
      <c r="P477" s="333">
        <v>7631.2802999999994</v>
      </c>
    </row>
    <row r="478" spans="1:16" x14ac:dyDescent="0.25">
      <c r="A478" s="389" t="s">
        <v>862</v>
      </c>
      <c r="B478" s="333">
        <v>10018.0236</v>
      </c>
      <c r="C478" s="333">
        <v>8637.8271999999997</v>
      </c>
      <c r="D478" s="333">
        <v>8437.2816000000003</v>
      </c>
      <c r="E478" s="333">
        <v>8424.5504000000001</v>
      </c>
      <c r="F478" s="333">
        <v>7199.5519999999997</v>
      </c>
      <c r="G478" s="333">
        <v>7199.5519999999997</v>
      </c>
      <c r="H478" s="333">
        <v>7199.5519999999997</v>
      </c>
      <c r="I478" s="333">
        <v>7199.5519999999997</v>
      </c>
      <c r="J478" s="333">
        <v>7199.5519999999997</v>
      </c>
      <c r="K478" s="333">
        <v>7199.5519999999997</v>
      </c>
      <c r="L478" s="333">
        <v>7199.5519999999997</v>
      </c>
      <c r="M478" s="333">
        <v>7199.5519999999997</v>
      </c>
      <c r="N478" s="333">
        <v>7199.5519999999997</v>
      </c>
      <c r="O478" s="333">
        <v>7199.5519999999997</v>
      </c>
      <c r="P478" s="333">
        <v>7199.5519999999997</v>
      </c>
    </row>
    <row r="479" spans="1:16" x14ac:dyDescent="0.25">
      <c r="A479" s="389" t="s">
        <v>599</v>
      </c>
      <c r="B479" s="333">
        <v>2645.7615999999998</v>
      </c>
      <c r="C479" s="333">
        <v>3528.3128999999999</v>
      </c>
      <c r="D479" s="333">
        <v>4609.1395999999995</v>
      </c>
      <c r="E479" s="333">
        <v>5779.4502000000002</v>
      </c>
      <c r="F479" s="333">
        <v>4908.2241000000004</v>
      </c>
      <c r="G479" s="333">
        <v>4912.3892000000005</v>
      </c>
      <c r="H479" s="333">
        <v>4918.9530000000004</v>
      </c>
      <c r="I479" s="333">
        <v>4923.1181000000006</v>
      </c>
      <c r="J479" s="333">
        <v>4927.2831999999999</v>
      </c>
      <c r="K479" s="333">
        <v>4931.4483</v>
      </c>
      <c r="L479" s="333">
        <v>4931.4483</v>
      </c>
      <c r="M479" s="333">
        <v>4931.4483</v>
      </c>
      <c r="N479" s="333">
        <v>4931.4483</v>
      </c>
      <c r="O479" s="333">
        <v>4931.4483</v>
      </c>
      <c r="P479" s="333">
        <v>4931.4483</v>
      </c>
    </row>
    <row r="480" spans="1:16" x14ac:dyDescent="0.25">
      <c r="A480" s="389" t="s">
        <v>600</v>
      </c>
      <c r="B480" s="333">
        <v>5776.3939</v>
      </c>
      <c r="C480" s="333">
        <v>6227.6338999999998</v>
      </c>
      <c r="D480" s="333">
        <v>7245.7901000000002</v>
      </c>
      <c r="E480" s="333">
        <v>8412.1221999999998</v>
      </c>
      <c r="F480" s="333">
        <v>7158.0841</v>
      </c>
      <c r="G480" s="333">
        <v>7162.2492000000002</v>
      </c>
      <c r="H480" s="333">
        <v>7168.8130000000001</v>
      </c>
      <c r="I480" s="333">
        <v>7172.9781000000003</v>
      </c>
      <c r="J480" s="333">
        <v>7177.1431999999995</v>
      </c>
      <c r="K480" s="333">
        <v>7181.3082999999997</v>
      </c>
      <c r="L480" s="333">
        <v>7181.3082999999997</v>
      </c>
      <c r="M480" s="333">
        <v>7181.3082999999997</v>
      </c>
      <c r="N480" s="333">
        <v>7181.3082999999997</v>
      </c>
      <c r="O480" s="333">
        <v>7181.3082999999997</v>
      </c>
      <c r="P480" s="333">
        <v>7181.3082999999997</v>
      </c>
    </row>
    <row r="481" spans="1:16" x14ac:dyDescent="0.25">
      <c r="A481" s="389" t="s">
        <v>601</v>
      </c>
      <c r="B481" s="333">
        <v>8907.0262999999995</v>
      </c>
      <c r="C481" s="333">
        <v>8926.9549000000006</v>
      </c>
      <c r="D481" s="333">
        <v>9882.4405999999999</v>
      </c>
      <c r="E481" s="333">
        <v>11044.7942</v>
      </c>
      <c r="F481" s="333">
        <v>9407.9441000000006</v>
      </c>
      <c r="G481" s="333">
        <v>9412.1092000000008</v>
      </c>
      <c r="H481" s="333">
        <v>9418.6730000000007</v>
      </c>
      <c r="I481" s="333">
        <v>9422.8381000000008</v>
      </c>
      <c r="J481" s="333">
        <v>9427.003200000001</v>
      </c>
      <c r="K481" s="333">
        <v>9431.1683000000012</v>
      </c>
      <c r="L481" s="333">
        <v>9431.1683000000012</v>
      </c>
      <c r="M481" s="333">
        <v>9431.1683000000012</v>
      </c>
      <c r="N481" s="333">
        <v>9431.1683000000012</v>
      </c>
      <c r="O481" s="333">
        <v>9431.1683000000012</v>
      </c>
      <c r="P481" s="333">
        <v>9431.1683000000012</v>
      </c>
    </row>
    <row r="482" spans="1:16" x14ac:dyDescent="0.25">
      <c r="A482" s="389" t="s">
        <v>863</v>
      </c>
      <c r="B482" s="333">
        <v>8498.8994999999995</v>
      </c>
      <c r="C482" s="333">
        <v>8470.9639999999999</v>
      </c>
      <c r="D482" s="333">
        <v>9406.7819999999992</v>
      </c>
      <c r="E482" s="333">
        <v>10530.688</v>
      </c>
      <c r="F482" s="333">
        <v>8999.44</v>
      </c>
      <c r="G482" s="333">
        <v>8999.44</v>
      </c>
      <c r="H482" s="333">
        <v>8999.44</v>
      </c>
      <c r="I482" s="333">
        <v>8999.44</v>
      </c>
      <c r="J482" s="333">
        <v>8999.44</v>
      </c>
      <c r="K482" s="333">
        <v>8999.44</v>
      </c>
      <c r="L482" s="333">
        <v>8999.44</v>
      </c>
      <c r="M482" s="333">
        <v>8999.44</v>
      </c>
      <c r="N482" s="333">
        <v>8999.44</v>
      </c>
      <c r="O482" s="333">
        <v>8999.44</v>
      </c>
      <c r="P482" s="333">
        <v>8999.44</v>
      </c>
    </row>
    <row r="483" spans="1:16" x14ac:dyDescent="0.25">
      <c r="A483" s="389" t="s">
        <v>864</v>
      </c>
      <c r="B483" s="333">
        <v>20803.429300000003</v>
      </c>
      <c r="C483" s="333">
        <v>19184.3747</v>
      </c>
      <c r="D483" s="333">
        <v>19901.712499999998</v>
      </c>
      <c r="E483" s="333">
        <v>21048.947799999998</v>
      </c>
      <c r="F483" s="333">
        <v>17957.412099999998</v>
      </c>
      <c r="G483" s="333">
        <v>17961.5772</v>
      </c>
      <c r="H483" s="333">
        <v>17968.141</v>
      </c>
      <c r="I483" s="333">
        <v>17972.306099999998</v>
      </c>
      <c r="J483" s="333">
        <v>17976.4712</v>
      </c>
      <c r="K483" s="333">
        <v>17980.636299999998</v>
      </c>
      <c r="L483" s="333">
        <v>17980.636299999998</v>
      </c>
      <c r="M483" s="333">
        <v>17980.636299999998</v>
      </c>
      <c r="N483" s="333">
        <v>17980.636299999998</v>
      </c>
      <c r="O483" s="333">
        <v>17980.636299999998</v>
      </c>
      <c r="P483" s="333">
        <v>17980.636299999998</v>
      </c>
    </row>
    <row r="484" spans="1:16" x14ac:dyDescent="0.25">
      <c r="A484" s="351" t="s">
        <v>602</v>
      </c>
      <c r="B484" s="330"/>
      <c r="C484" s="319"/>
      <c r="D484" s="335"/>
      <c r="E484" s="335"/>
      <c r="F484" s="335"/>
    </row>
    <row r="485" spans="1:16" x14ac:dyDescent="0.25">
      <c r="A485" s="347" t="s">
        <v>603</v>
      </c>
      <c r="B485" s="333">
        <v>0</v>
      </c>
      <c r="C485" s="333">
        <v>0</v>
      </c>
      <c r="D485" s="333">
        <v>0</v>
      </c>
      <c r="E485" s="333">
        <v>2637.8575800000003</v>
      </c>
      <c r="F485" s="333">
        <v>2637.8575800000003</v>
      </c>
      <c r="G485" s="333">
        <v>2637.8575800000003</v>
      </c>
      <c r="H485" s="333">
        <v>2637.8575800000003</v>
      </c>
      <c r="I485" s="333">
        <v>2637.8575800000003</v>
      </c>
      <c r="J485" s="333">
        <v>2637.8575800000003</v>
      </c>
      <c r="K485" s="333">
        <v>2637.8575800000003</v>
      </c>
      <c r="L485" s="333">
        <v>2637.8575800000003</v>
      </c>
      <c r="M485" s="333">
        <v>2637.8575800000003</v>
      </c>
      <c r="N485" s="333">
        <v>2637.8575800000003</v>
      </c>
      <c r="O485" s="333">
        <v>2637.8575800000003</v>
      </c>
      <c r="P485" s="333">
        <v>2637.8575800000003</v>
      </c>
    </row>
    <row r="486" spans="1:16" x14ac:dyDescent="0.25">
      <c r="A486" s="347" t="s">
        <v>604</v>
      </c>
      <c r="B486" s="333">
        <v>2614</v>
      </c>
      <c r="C486" s="333">
        <v>2695.7933500600784</v>
      </c>
      <c r="D486" s="333">
        <v>2735.3489440027865</v>
      </c>
      <c r="E486" s="333">
        <v>1758.5717200000001</v>
      </c>
      <c r="F486" s="333">
        <v>1758.5717200000001</v>
      </c>
      <c r="G486" s="333">
        <v>1758.5717200000001</v>
      </c>
      <c r="H486" s="333">
        <v>1758.5717200000001</v>
      </c>
      <c r="I486" s="333">
        <v>1758.5717200000001</v>
      </c>
      <c r="J486" s="333">
        <v>1758.5717200000001</v>
      </c>
      <c r="K486" s="333">
        <v>1758.5717200000001</v>
      </c>
      <c r="L486" s="333">
        <v>1758.5717200000001</v>
      </c>
      <c r="M486" s="333">
        <v>1758.5717200000001</v>
      </c>
      <c r="N486" s="333">
        <v>1758.5717200000001</v>
      </c>
      <c r="O486" s="333">
        <v>1758.5717200000001</v>
      </c>
      <c r="P486" s="333">
        <v>1758.5717200000001</v>
      </c>
    </row>
    <row r="487" spans="1:16" x14ac:dyDescent="0.25">
      <c r="A487" s="347" t="s">
        <v>605</v>
      </c>
      <c r="B487" s="333">
        <v>2614</v>
      </c>
      <c r="C487" s="333">
        <v>2695.7933500600784</v>
      </c>
      <c r="D487" s="333">
        <v>2735.3489440027865</v>
      </c>
      <c r="E487" s="333">
        <v>1758.5717200000001</v>
      </c>
      <c r="F487" s="333">
        <v>1758.5717200000001</v>
      </c>
      <c r="G487" s="333">
        <v>1758.5717200000001</v>
      </c>
      <c r="H487" s="333">
        <v>1758.5717200000001</v>
      </c>
      <c r="I487" s="333">
        <v>1758.5717200000001</v>
      </c>
      <c r="J487" s="333">
        <v>1758.5717200000001</v>
      </c>
      <c r="K487" s="333">
        <v>1758.5717200000001</v>
      </c>
      <c r="L487" s="333">
        <v>1758.5717200000001</v>
      </c>
      <c r="M487" s="333">
        <v>1758.5717200000001</v>
      </c>
      <c r="N487" s="333">
        <v>1758.5717200000001</v>
      </c>
      <c r="O487" s="333">
        <v>1758.5717200000001</v>
      </c>
      <c r="P487" s="333">
        <v>1758.5717200000001</v>
      </c>
    </row>
    <row r="488" spans="1:16" x14ac:dyDescent="0.25">
      <c r="A488" s="347" t="s">
        <v>606</v>
      </c>
      <c r="B488" s="333">
        <v>4664</v>
      </c>
      <c r="C488" s="333">
        <v>4734</v>
      </c>
      <c r="D488" s="333">
        <v>4804</v>
      </c>
      <c r="E488" s="333">
        <v>4804</v>
      </c>
      <c r="F488" s="333">
        <v>4804</v>
      </c>
      <c r="G488" s="333">
        <v>4804</v>
      </c>
      <c r="H488" s="333">
        <v>4804</v>
      </c>
      <c r="I488" s="333">
        <v>4804</v>
      </c>
      <c r="J488" s="333">
        <v>4804</v>
      </c>
      <c r="K488" s="333">
        <v>4804</v>
      </c>
      <c r="L488" s="333">
        <v>4804</v>
      </c>
      <c r="M488" s="333">
        <v>4804</v>
      </c>
      <c r="N488" s="333">
        <v>4804</v>
      </c>
      <c r="O488" s="333">
        <v>4804</v>
      </c>
      <c r="P488" s="333">
        <v>4804</v>
      </c>
    </row>
    <row r="489" spans="1:16" x14ac:dyDescent="0.25">
      <c r="A489" s="347" t="s">
        <v>607</v>
      </c>
      <c r="B489" s="333">
        <v>2729</v>
      </c>
      <c r="C489" s="333">
        <v>2811</v>
      </c>
      <c r="D489" s="333">
        <v>2852</v>
      </c>
      <c r="E489" s="333">
        <v>2852</v>
      </c>
      <c r="F489" s="333">
        <v>2680.8799999999997</v>
      </c>
      <c r="G489" s="333">
        <v>2680.8799999999997</v>
      </c>
      <c r="H489" s="333">
        <v>2680.8799999999997</v>
      </c>
      <c r="I489" s="333">
        <v>2680.8799999999997</v>
      </c>
      <c r="J489" s="333">
        <v>2680.8799999999997</v>
      </c>
      <c r="K489" s="333">
        <v>2680.8799999999997</v>
      </c>
      <c r="L489" s="333">
        <v>2680.8799999999997</v>
      </c>
      <c r="M489" s="333">
        <v>2680.8799999999997</v>
      </c>
      <c r="N489" s="333">
        <v>2680.8799999999997</v>
      </c>
      <c r="O489" s="333">
        <v>2680.8799999999997</v>
      </c>
      <c r="P489" s="333">
        <v>2680.8799999999997</v>
      </c>
    </row>
    <row r="490" spans="1:16" x14ac:dyDescent="0.25">
      <c r="A490" s="347" t="s">
        <v>608</v>
      </c>
      <c r="B490" s="333">
        <v>2729</v>
      </c>
      <c r="C490" s="333">
        <v>2811</v>
      </c>
      <c r="D490" s="333">
        <v>2852</v>
      </c>
      <c r="E490" s="333">
        <v>2852</v>
      </c>
      <c r="F490" s="333">
        <v>2852</v>
      </c>
      <c r="G490" s="333">
        <v>2852</v>
      </c>
      <c r="H490" s="333">
        <v>2852</v>
      </c>
      <c r="I490" s="333">
        <v>2852</v>
      </c>
      <c r="J490" s="333">
        <v>2852</v>
      </c>
      <c r="K490" s="333">
        <v>2852</v>
      </c>
      <c r="L490" s="333">
        <v>2852</v>
      </c>
      <c r="M490" s="333">
        <v>2852</v>
      </c>
      <c r="N490" s="333">
        <v>2852</v>
      </c>
      <c r="O490" s="333">
        <v>2852</v>
      </c>
      <c r="P490" s="333">
        <v>2852</v>
      </c>
    </row>
    <row r="491" spans="1:16" x14ac:dyDescent="0.25">
      <c r="A491" s="347" t="s">
        <v>609</v>
      </c>
      <c r="B491" s="333">
        <v>0</v>
      </c>
      <c r="C491" s="333">
        <v>2749.9555049999999</v>
      </c>
      <c r="D491" s="333">
        <v>2790.6823000000004</v>
      </c>
      <c r="E491" s="333">
        <v>2790.6823000000004</v>
      </c>
      <c r="F491" s="333">
        <v>2790.6823000000004</v>
      </c>
      <c r="G491" s="333">
        <v>2790.6823000000004</v>
      </c>
      <c r="H491" s="333">
        <v>2790.6823000000004</v>
      </c>
      <c r="I491" s="333">
        <v>2790.6823000000004</v>
      </c>
      <c r="J491" s="333">
        <v>2790.6823000000004</v>
      </c>
      <c r="K491" s="333">
        <v>2790.6823000000004</v>
      </c>
      <c r="L491" s="333">
        <v>2790.6823000000004</v>
      </c>
      <c r="M491" s="333">
        <v>2790.6823000000004</v>
      </c>
      <c r="N491" s="333">
        <v>2790.6823000000004</v>
      </c>
      <c r="O491" s="333">
        <v>2790.6823000000004</v>
      </c>
      <c r="P491" s="333">
        <v>2790.6823000000004</v>
      </c>
    </row>
    <row r="492" spans="1:16" x14ac:dyDescent="0.25">
      <c r="A492" s="347" t="s">
        <v>610</v>
      </c>
      <c r="B492" s="333">
        <v>2657</v>
      </c>
      <c r="C492" s="333">
        <v>2749.9555049999999</v>
      </c>
      <c r="D492" s="333">
        <v>2790.6823000000004</v>
      </c>
      <c r="E492" s="333">
        <v>2790.6823000000004</v>
      </c>
      <c r="F492" s="333">
        <v>2790.6823000000004</v>
      </c>
      <c r="G492" s="333">
        <v>2790.6823000000004</v>
      </c>
      <c r="H492" s="333">
        <v>2790.6823000000004</v>
      </c>
      <c r="I492" s="333">
        <v>2790.6823000000004</v>
      </c>
      <c r="J492" s="333">
        <v>2790.6823000000004</v>
      </c>
      <c r="K492" s="333">
        <v>2790.6823000000004</v>
      </c>
      <c r="L492" s="333">
        <v>2790.6823000000004</v>
      </c>
      <c r="M492" s="333">
        <v>2790.6823000000004</v>
      </c>
      <c r="N492" s="333">
        <v>2790.6823000000004</v>
      </c>
      <c r="O492" s="333">
        <v>2790.6823000000004</v>
      </c>
      <c r="P492" s="333">
        <v>2790.6823000000004</v>
      </c>
    </row>
    <row r="493" spans="1:16" x14ac:dyDescent="0.25">
      <c r="A493" s="347" t="s">
        <v>611</v>
      </c>
      <c r="B493" s="333">
        <v>3420</v>
      </c>
      <c r="C493" s="333">
        <v>3471.3</v>
      </c>
      <c r="D493" s="333">
        <v>3522.6</v>
      </c>
      <c r="E493" s="333">
        <v>3522.6</v>
      </c>
      <c r="F493" s="333">
        <v>3522.6</v>
      </c>
      <c r="G493" s="333">
        <v>3522.6</v>
      </c>
      <c r="H493" s="333">
        <v>3522.6</v>
      </c>
      <c r="I493" s="333">
        <v>3522.6</v>
      </c>
      <c r="J493" s="333">
        <v>3522.6</v>
      </c>
      <c r="K493" s="333">
        <v>3522.6</v>
      </c>
      <c r="L493" s="333">
        <v>3522.6</v>
      </c>
      <c r="M493" s="333">
        <v>3522.6</v>
      </c>
      <c r="N493" s="333">
        <v>3522.6</v>
      </c>
      <c r="O493" s="333">
        <v>3522.6</v>
      </c>
      <c r="P493" s="333">
        <v>3522.6</v>
      </c>
    </row>
    <row r="494" spans="1:16" x14ac:dyDescent="0.25">
      <c r="A494" s="347" t="s">
        <v>606</v>
      </c>
      <c r="B494" s="333">
        <v>4664</v>
      </c>
      <c r="C494" s="333">
        <v>4734</v>
      </c>
      <c r="D494" s="333">
        <v>4804</v>
      </c>
      <c r="E494" s="333">
        <v>4804</v>
      </c>
      <c r="F494" s="333">
        <v>4804</v>
      </c>
      <c r="G494" s="333">
        <v>4804</v>
      </c>
      <c r="H494" s="333">
        <v>4804</v>
      </c>
      <c r="I494" s="333">
        <v>4804</v>
      </c>
      <c r="J494" s="333">
        <v>4804</v>
      </c>
      <c r="K494" s="333">
        <v>4804</v>
      </c>
      <c r="L494" s="333">
        <v>4804</v>
      </c>
      <c r="M494" s="333">
        <v>4804</v>
      </c>
      <c r="N494" s="333">
        <v>4804</v>
      </c>
      <c r="O494" s="333">
        <v>4804</v>
      </c>
      <c r="P494" s="333">
        <v>4804</v>
      </c>
    </row>
    <row r="495" spans="1:16" x14ac:dyDescent="0.25">
      <c r="A495" s="347" t="s">
        <v>612</v>
      </c>
      <c r="B495" s="333">
        <v>1814.08</v>
      </c>
      <c r="C495" s="333">
        <v>1841.63</v>
      </c>
      <c r="D495" s="333">
        <v>1868.49</v>
      </c>
      <c r="E495" s="333">
        <v>1868.49</v>
      </c>
      <c r="F495" s="333">
        <v>1868.49</v>
      </c>
      <c r="G495" s="333">
        <v>1868.49</v>
      </c>
      <c r="H495" s="333">
        <v>1868.49</v>
      </c>
      <c r="I495" s="333">
        <v>1868.49</v>
      </c>
      <c r="J495" s="333">
        <v>1868.49</v>
      </c>
      <c r="K495" s="333">
        <v>1868.49</v>
      </c>
      <c r="L495" s="333">
        <v>1868.49</v>
      </c>
      <c r="M495" s="333">
        <v>1868.49</v>
      </c>
      <c r="N495" s="333">
        <v>1868.49</v>
      </c>
      <c r="O495" s="333">
        <v>1868.49</v>
      </c>
      <c r="P495" s="333">
        <v>1868.49</v>
      </c>
    </row>
    <row r="496" spans="1:16" x14ac:dyDescent="0.25">
      <c r="A496" s="347" t="s">
        <v>613</v>
      </c>
      <c r="B496" s="333">
        <v>1814.08</v>
      </c>
      <c r="C496" s="333">
        <v>1841.63</v>
      </c>
      <c r="D496" s="333">
        <v>1868.49</v>
      </c>
      <c r="E496" s="333">
        <v>1868.49</v>
      </c>
      <c r="F496" s="333">
        <v>1868.49</v>
      </c>
      <c r="G496" s="333">
        <v>1868.49</v>
      </c>
      <c r="H496" s="333">
        <v>1868.49</v>
      </c>
      <c r="I496" s="333">
        <v>1868.49</v>
      </c>
      <c r="J496" s="333">
        <v>1868.49</v>
      </c>
      <c r="K496" s="333">
        <v>1868.49</v>
      </c>
      <c r="L496" s="333">
        <v>1868.49</v>
      </c>
      <c r="M496" s="333">
        <v>1868.49</v>
      </c>
      <c r="N496" s="333">
        <v>1868.49</v>
      </c>
      <c r="O496" s="333">
        <v>1868.49</v>
      </c>
      <c r="P496" s="333">
        <v>1868.49</v>
      </c>
    </row>
    <row r="497" spans="1:16" x14ac:dyDescent="0.25">
      <c r="A497" s="347" t="s">
        <v>614</v>
      </c>
      <c r="B497" s="333">
        <v>559.02999999999986</v>
      </c>
      <c r="C497" s="333">
        <v>565.91</v>
      </c>
      <c r="D497" s="333">
        <v>572.62</v>
      </c>
      <c r="E497" s="333">
        <v>572.62</v>
      </c>
      <c r="F497" s="333">
        <v>572.62</v>
      </c>
      <c r="G497" s="333">
        <v>572.62</v>
      </c>
      <c r="H497" s="333">
        <v>572.62</v>
      </c>
      <c r="I497" s="333">
        <v>572.62</v>
      </c>
      <c r="J497" s="333">
        <v>572.62</v>
      </c>
      <c r="K497" s="333">
        <v>572.62</v>
      </c>
      <c r="L497" s="333">
        <v>572.62</v>
      </c>
      <c r="M497" s="333">
        <v>572.62</v>
      </c>
      <c r="N497" s="333">
        <v>572.62</v>
      </c>
      <c r="O497" s="333">
        <v>572.62</v>
      </c>
      <c r="P497" s="333">
        <v>572.62</v>
      </c>
    </row>
    <row r="498" spans="1:16" x14ac:dyDescent="0.25">
      <c r="A498" s="347" t="s">
        <v>615</v>
      </c>
      <c r="B498" s="333">
        <v>1814.08</v>
      </c>
      <c r="C498" s="333">
        <v>1841.63</v>
      </c>
      <c r="D498" s="333">
        <v>1868.49</v>
      </c>
      <c r="E498" s="333">
        <v>1868.49</v>
      </c>
      <c r="F498" s="333">
        <v>1868.49</v>
      </c>
      <c r="G498" s="333">
        <v>1868.49</v>
      </c>
      <c r="H498" s="333">
        <v>1868.49</v>
      </c>
      <c r="I498" s="333">
        <v>1868.49</v>
      </c>
      <c r="J498" s="333">
        <v>1868.49</v>
      </c>
      <c r="K498" s="333">
        <v>1868.49</v>
      </c>
      <c r="L498" s="333">
        <v>1868.49</v>
      </c>
      <c r="M498" s="333">
        <v>1868.49</v>
      </c>
      <c r="N498" s="333">
        <v>1868.49</v>
      </c>
      <c r="O498" s="333">
        <v>1868.49</v>
      </c>
      <c r="P498" s="333">
        <v>1868.49</v>
      </c>
    </row>
    <row r="499" spans="1:16" x14ac:dyDescent="0.25">
      <c r="A499" s="347" t="s">
        <v>616</v>
      </c>
      <c r="B499" s="333">
        <v>559.02999999999986</v>
      </c>
      <c r="C499" s="333">
        <v>565.91</v>
      </c>
      <c r="D499" s="333">
        <v>572.62</v>
      </c>
      <c r="E499" s="333">
        <v>572.62</v>
      </c>
      <c r="F499" s="333">
        <v>572.62</v>
      </c>
      <c r="G499" s="333">
        <v>572.62</v>
      </c>
      <c r="H499" s="333">
        <v>572.62</v>
      </c>
      <c r="I499" s="333">
        <v>572.62</v>
      </c>
      <c r="J499" s="333">
        <v>572.62</v>
      </c>
      <c r="K499" s="333">
        <v>572.62</v>
      </c>
      <c r="L499" s="333">
        <v>572.62</v>
      </c>
      <c r="M499" s="333">
        <v>572.62</v>
      </c>
      <c r="N499" s="333">
        <v>572.62</v>
      </c>
      <c r="O499" s="333">
        <v>572.62</v>
      </c>
      <c r="P499" s="333">
        <v>572.62</v>
      </c>
    </row>
    <row r="500" spans="1:16" x14ac:dyDescent="0.25">
      <c r="A500" s="347" t="s">
        <v>617</v>
      </c>
      <c r="B500" s="333">
        <v>2628.04</v>
      </c>
      <c r="C500" s="333">
        <v>2759.1486052789955</v>
      </c>
      <c r="D500" s="333">
        <v>2799.8708460507328</v>
      </c>
      <c r="E500" s="333">
        <v>1875.5761005507327</v>
      </c>
      <c r="F500" s="333">
        <v>1875.5761005507327</v>
      </c>
      <c r="G500" s="333">
        <v>1875.5761005507327</v>
      </c>
      <c r="H500" s="333">
        <v>1875.5761005507327</v>
      </c>
      <c r="I500" s="333">
        <v>1875.5761005507327</v>
      </c>
      <c r="J500" s="333">
        <v>1875.5761005507327</v>
      </c>
      <c r="K500" s="333">
        <v>1875.5761005507327</v>
      </c>
      <c r="L500" s="333">
        <v>1875.5761005507327</v>
      </c>
      <c r="M500" s="333">
        <v>1875.5761005507327</v>
      </c>
      <c r="N500" s="333">
        <v>1875.5761005507327</v>
      </c>
      <c r="O500" s="333">
        <v>1875.5761005507327</v>
      </c>
      <c r="P500" s="333">
        <v>1875.5761005507327</v>
      </c>
    </row>
    <row r="501" spans="1:16" x14ac:dyDescent="0.25">
      <c r="A501" s="347" t="s">
        <v>618</v>
      </c>
      <c r="B501" s="333">
        <v>3211</v>
      </c>
      <c r="C501" s="333">
        <v>3307</v>
      </c>
      <c r="D501" s="333">
        <v>3356</v>
      </c>
      <c r="E501" s="333">
        <v>2717.3485955999995</v>
      </c>
      <c r="F501" s="333">
        <v>2717.3485955999995</v>
      </c>
      <c r="G501" s="333">
        <v>2717.3485955999995</v>
      </c>
      <c r="H501" s="333">
        <v>2717.3485955999995</v>
      </c>
      <c r="I501" s="333">
        <v>2717.3485955999995</v>
      </c>
      <c r="J501" s="333">
        <v>2717.3485955999995</v>
      </c>
      <c r="K501" s="333">
        <v>2717.3485955999995</v>
      </c>
      <c r="L501" s="333">
        <v>2717.3485955999995</v>
      </c>
      <c r="M501" s="333">
        <v>2717.3485955999995</v>
      </c>
      <c r="N501" s="333">
        <v>2717.3485955999995</v>
      </c>
      <c r="O501" s="333">
        <v>2717.3485955999995</v>
      </c>
      <c r="P501" s="333">
        <v>2717.3485955999995</v>
      </c>
    </row>
    <row r="502" spans="1:16" x14ac:dyDescent="0.25">
      <c r="A502" s="347" t="s">
        <v>406</v>
      </c>
      <c r="B502" s="333">
        <v>1521.044673539519</v>
      </c>
      <c r="C502" s="333">
        <v>1572.508591065292</v>
      </c>
      <c r="D502" s="333">
        <v>1598.2405498281787</v>
      </c>
      <c r="E502" s="333">
        <v>1598.2405498281787</v>
      </c>
      <c r="F502" s="333">
        <v>1598.2405498281787</v>
      </c>
      <c r="G502" s="333">
        <v>1598.2405498281787</v>
      </c>
      <c r="H502" s="333">
        <v>1598.2405498281787</v>
      </c>
      <c r="I502" s="333">
        <v>1598.2405498281787</v>
      </c>
      <c r="J502" s="333">
        <v>1598.2405498281787</v>
      </c>
      <c r="K502" s="333">
        <v>1598.2405498281787</v>
      </c>
      <c r="L502" s="333">
        <v>1598.2405498281787</v>
      </c>
      <c r="M502" s="333">
        <v>1598.2405498281787</v>
      </c>
      <c r="N502" s="333">
        <v>1598.2405498281787</v>
      </c>
      <c r="O502" s="333">
        <v>1598.2405498281787</v>
      </c>
      <c r="P502" s="333">
        <v>1598.2405498281787</v>
      </c>
    </row>
    <row r="503" spans="1:16" x14ac:dyDescent="0.25">
      <c r="A503" s="347" t="s">
        <v>407</v>
      </c>
      <c r="B503" s="333">
        <v>586.66787021630614</v>
      </c>
      <c r="C503" s="333">
        <v>592.92070358925594</v>
      </c>
      <c r="D503" s="333">
        <v>597.39947706203941</v>
      </c>
      <c r="E503" s="333">
        <v>597.39947706203941</v>
      </c>
      <c r="F503" s="333">
        <v>597.39947706203941</v>
      </c>
      <c r="G503" s="333">
        <v>597.39947706203941</v>
      </c>
      <c r="H503" s="333">
        <v>597.39947706203941</v>
      </c>
      <c r="I503" s="333">
        <v>597.39947706203941</v>
      </c>
      <c r="J503" s="333">
        <v>597.39947706203941</v>
      </c>
      <c r="K503" s="333">
        <v>597.39947706203941</v>
      </c>
      <c r="L503" s="333">
        <v>597.39947706203941</v>
      </c>
      <c r="M503" s="333">
        <v>597.39947706203941</v>
      </c>
      <c r="N503" s="333">
        <v>597.39947706203941</v>
      </c>
      <c r="O503" s="333">
        <v>597.39947706203941</v>
      </c>
      <c r="P503" s="333">
        <v>597.39947706203941</v>
      </c>
    </row>
    <row r="504" spans="1:16" x14ac:dyDescent="0.25">
      <c r="A504" s="347" t="s">
        <v>411</v>
      </c>
      <c r="B504" s="333">
        <v>933</v>
      </c>
      <c r="C504" s="333">
        <v>952</v>
      </c>
      <c r="D504" s="333">
        <v>958</v>
      </c>
      <c r="E504" s="333">
        <v>958</v>
      </c>
      <c r="F504" s="333">
        <v>958</v>
      </c>
      <c r="G504" s="333">
        <v>958</v>
      </c>
      <c r="H504" s="333">
        <v>958</v>
      </c>
      <c r="I504" s="333">
        <v>958</v>
      </c>
      <c r="J504" s="333">
        <v>958</v>
      </c>
      <c r="K504" s="333">
        <v>958</v>
      </c>
      <c r="L504" s="333">
        <v>958</v>
      </c>
      <c r="M504" s="333">
        <v>958</v>
      </c>
      <c r="N504" s="333">
        <v>958</v>
      </c>
      <c r="O504" s="333">
        <v>958</v>
      </c>
      <c r="P504" s="333">
        <v>958</v>
      </c>
    </row>
    <row r="505" spans="1:16" ht="26.25" x14ac:dyDescent="0.25">
      <c r="A505" s="331" t="s">
        <v>865</v>
      </c>
      <c r="B505" s="333">
        <v>1521.044673539519</v>
      </c>
      <c r="C505" s="333">
        <v>1572.508591065292</v>
      </c>
      <c r="D505" s="333">
        <v>1598.2405498281787</v>
      </c>
      <c r="E505" s="333">
        <v>1598.2405498281787</v>
      </c>
      <c r="F505" s="333">
        <v>1598.2405498281787</v>
      </c>
      <c r="G505" s="333">
        <v>1598.2405498281787</v>
      </c>
      <c r="H505" s="333">
        <v>1598.2405498281787</v>
      </c>
      <c r="I505" s="333">
        <v>1598.2405498281787</v>
      </c>
      <c r="J505" s="333">
        <v>1598.2405498281787</v>
      </c>
      <c r="K505" s="333">
        <v>1598.2405498281787</v>
      </c>
      <c r="L505" s="333">
        <v>1598.2405498281787</v>
      </c>
      <c r="M505" s="333">
        <v>1598.2405498281787</v>
      </c>
      <c r="N505" s="333">
        <v>1598.2405498281787</v>
      </c>
      <c r="O505" s="333">
        <v>1598.2405498281787</v>
      </c>
      <c r="P505" s="333">
        <v>1598.2405498281787</v>
      </c>
    </row>
    <row r="506" spans="1:16" ht="26.25" x14ac:dyDescent="0.25">
      <c r="A506" s="331" t="s">
        <v>866</v>
      </c>
      <c r="B506" s="333">
        <v>933</v>
      </c>
      <c r="C506" s="333">
        <v>952</v>
      </c>
      <c r="D506" s="333">
        <v>958</v>
      </c>
      <c r="E506" s="333">
        <v>958</v>
      </c>
      <c r="F506" s="333">
        <v>958</v>
      </c>
      <c r="G506" s="333">
        <v>958</v>
      </c>
      <c r="H506" s="333">
        <v>958</v>
      </c>
      <c r="I506" s="333">
        <v>958</v>
      </c>
      <c r="J506" s="333">
        <v>958</v>
      </c>
      <c r="K506" s="333">
        <v>958</v>
      </c>
      <c r="L506" s="333">
        <v>958</v>
      </c>
      <c r="M506" s="333">
        <v>958</v>
      </c>
      <c r="N506" s="333">
        <v>958</v>
      </c>
      <c r="O506" s="333">
        <v>958</v>
      </c>
      <c r="P506" s="333">
        <v>958</v>
      </c>
    </row>
    <row r="507" spans="1:16" x14ac:dyDescent="0.25">
      <c r="A507" s="331" t="s">
        <v>867</v>
      </c>
      <c r="B507" s="333">
        <v>586.66787021630614</v>
      </c>
      <c r="C507" s="333">
        <v>592.92070358925594</v>
      </c>
      <c r="D507" s="333">
        <v>597.39947706203941</v>
      </c>
      <c r="E507" s="333">
        <v>597.39947706203941</v>
      </c>
      <c r="F507" s="333">
        <v>597.39947706203941</v>
      </c>
      <c r="G507" s="333">
        <v>597.39947706203941</v>
      </c>
      <c r="H507" s="333">
        <v>597.39947706203941</v>
      </c>
      <c r="I507" s="333">
        <v>597.39947706203941</v>
      </c>
      <c r="J507" s="333">
        <v>597.39947706203941</v>
      </c>
      <c r="K507" s="333">
        <v>597.39947706203941</v>
      </c>
      <c r="L507" s="333">
        <v>597.39947706203941</v>
      </c>
      <c r="M507" s="333">
        <v>597.39947706203941</v>
      </c>
      <c r="N507" s="333">
        <v>597.39947706203941</v>
      </c>
      <c r="O507" s="333">
        <v>597.39947706203941</v>
      </c>
      <c r="P507" s="333">
        <v>597.39947706203941</v>
      </c>
    </row>
    <row r="508" spans="1:16" ht="26.25" x14ac:dyDescent="0.25">
      <c r="A508" s="331" t="s">
        <v>868</v>
      </c>
      <c r="B508" s="333">
        <v>559.02999999999986</v>
      </c>
      <c r="C508" s="333">
        <v>565.91</v>
      </c>
      <c r="D508" s="333">
        <v>572.62</v>
      </c>
      <c r="E508" s="333">
        <v>572.62</v>
      </c>
      <c r="F508" s="333">
        <v>572.62</v>
      </c>
      <c r="G508" s="333">
        <v>572.62</v>
      </c>
      <c r="H508" s="333">
        <v>572.62</v>
      </c>
      <c r="I508" s="333">
        <v>572.62</v>
      </c>
      <c r="J508" s="333">
        <v>572.62</v>
      </c>
      <c r="K508" s="333">
        <v>572.62</v>
      </c>
      <c r="L508" s="333">
        <v>572.62</v>
      </c>
      <c r="M508" s="333">
        <v>572.62</v>
      </c>
      <c r="N508" s="333">
        <v>572.62</v>
      </c>
      <c r="O508" s="333">
        <v>572.62</v>
      </c>
      <c r="P508" s="333">
        <v>572.62</v>
      </c>
    </row>
    <row r="509" spans="1:16" x14ac:dyDescent="0.25">
      <c r="A509" s="347" t="s">
        <v>869</v>
      </c>
      <c r="B509" s="333">
        <v>2601.44</v>
      </c>
      <c r="C509" s="333">
        <v>2733.0257682500001</v>
      </c>
      <c r="D509" s="333">
        <v>2772.8842364999996</v>
      </c>
      <c r="E509" s="333">
        <v>2772.8842364999996</v>
      </c>
      <c r="F509" s="333">
        <v>2772.8842364999996</v>
      </c>
      <c r="G509" s="333">
        <v>2772.8842364999996</v>
      </c>
      <c r="H509" s="333">
        <v>2772.8842364999996</v>
      </c>
      <c r="I509" s="333">
        <v>2772.8842364999996</v>
      </c>
      <c r="J509" s="333">
        <v>2772.8842364999996</v>
      </c>
      <c r="K509" s="333">
        <v>2772.8842364999996</v>
      </c>
      <c r="L509" s="333">
        <v>2772.8842364999996</v>
      </c>
      <c r="M509" s="333">
        <v>2772.8842364999996</v>
      </c>
      <c r="N509" s="333">
        <v>2772.8842364999996</v>
      </c>
      <c r="O509" s="333">
        <v>2772.8842364999996</v>
      </c>
      <c r="P509" s="333">
        <v>2772.8842364999996</v>
      </c>
    </row>
    <row r="510" spans="1:16" x14ac:dyDescent="0.25">
      <c r="A510" s="347" t="s">
        <v>870</v>
      </c>
      <c r="B510" s="333">
        <v>483.76000000000005</v>
      </c>
      <c r="C510" s="333">
        <v>488.21</v>
      </c>
      <c r="D510" s="333">
        <v>2790</v>
      </c>
      <c r="E510" s="333">
        <v>2802</v>
      </c>
      <c r="F510" s="333">
        <v>2398</v>
      </c>
      <c r="G510" s="333">
        <v>2384</v>
      </c>
      <c r="H510" s="333">
        <v>2384</v>
      </c>
      <c r="I510" s="333">
        <v>2384</v>
      </c>
      <c r="J510" s="333">
        <v>2384</v>
      </c>
      <c r="K510" s="333">
        <v>2384</v>
      </c>
      <c r="L510" s="333">
        <v>2384</v>
      </c>
      <c r="M510" s="333">
        <v>2384</v>
      </c>
      <c r="N510" s="333">
        <v>2384</v>
      </c>
      <c r="O510" s="333">
        <v>2384</v>
      </c>
      <c r="P510" s="333">
        <v>2384</v>
      </c>
    </row>
    <row r="511" spans="1:16" x14ac:dyDescent="0.25">
      <c r="A511" s="347" t="s">
        <v>871</v>
      </c>
      <c r="B511" s="333">
        <v>4441.3599999999997</v>
      </c>
      <c r="C511" s="333">
        <v>4508</v>
      </c>
      <c r="D511" s="333">
        <v>4574.6400000000003</v>
      </c>
      <c r="E511" s="333">
        <v>4574.6400000000003</v>
      </c>
      <c r="F511" s="333">
        <v>4574.6400000000003</v>
      </c>
      <c r="G511" s="333">
        <v>4574.6400000000003</v>
      </c>
      <c r="H511" s="333">
        <v>4574.6400000000003</v>
      </c>
      <c r="I511" s="333">
        <v>4574.6400000000003</v>
      </c>
      <c r="J511" s="333">
        <v>4574.6400000000003</v>
      </c>
      <c r="K511" s="333">
        <v>4574.6400000000003</v>
      </c>
      <c r="L511" s="333">
        <v>4574.6400000000003</v>
      </c>
      <c r="M511" s="333">
        <v>4574.6400000000003</v>
      </c>
      <c r="N511" s="333">
        <v>4574.6400000000003</v>
      </c>
      <c r="O511" s="333">
        <v>4574.6400000000003</v>
      </c>
      <c r="P511" s="333">
        <v>4574.6400000000003</v>
      </c>
    </row>
    <row r="512" spans="1:16" x14ac:dyDescent="0.25">
      <c r="A512" s="347" t="s">
        <v>872</v>
      </c>
      <c r="B512" s="333">
        <v>0</v>
      </c>
      <c r="C512" s="333">
        <v>0</v>
      </c>
      <c r="D512" s="333">
        <v>0</v>
      </c>
      <c r="E512" s="333">
        <v>0</v>
      </c>
      <c r="F512" s="333">
        <v>0</v>
      </c>
      <c r="G512" s="333">
        <v>0</v>
      </c>
      <c r="H512" s="333">
        <v>0</v>
      </c>
      <c r="I512" s="333">
        <v>0</v>
      </c>
      <c r="J512" s="333">
        <v>4230</v>
      </c>
      <c r="K512" s="333">
        <v>4230</v>
      </c>
      <c r="L512" s="333">
        <v>4230</v>
      </c>
      <c r="M512" s="333">
        <v>4230</v>
      </c>
      <c r="N512" s="333">
        <v>4230</v>
      </c>
      <c r="O512" s="333">
        <v>4230</v>
      </c>
      <c r="P512" s="333">
        <v>4230</v>
      </c>
    </row>
    <row r="513" spans="1:16" x14ac:dyDescent="0.25">
      <c r="A513" s="347" t="s">
        <v>873</v>
      </c>
      <c r="B513" s="333">
        <v>3258</v>
      </c>
      <c r="C513" s="333">
        <v>3307</v>
      </c>
      <c r="D513" s="333">
        <v>3356</v>
      </c>
      <c r="E513" s="333">
        <v>3356</v>
      </c>
      <c r="F513" s="333">
        <v>3356</v>
      </c>
      <c r="G513" s="333">
        <v>3356</v>
      </c>
      <c r="H513" s="333">
        <v>3356</v>
      </c>
      <c r="I513" s="333">
        <v>3356</v>
      </c>
      <c r="J513" s="333">
        <v>3356</v>
      </c>
      <c r="K513" s="333">
        <v>3356</v>
      </c>
      <c r="L513" s="333">
        <v>3356</v>
      </c>
      <c r="M513" s="333">
        <v>3356</v>
      </c>
      <c r="N513" s="333">
        <v>3356</v>
      </c>
      <c r="O513" s="333">
        <v>3356</v>
      </c>
      <c r="P513" s="333">
        <v>3356</v>
      </c>
    </row>
    <row r="514" spans="1:16" x14ac:dyDescent="0.25">
      <c r="A514" s="347" t="s">
        <v>874</v>
      </c>
      <c r="B514" s="333">
        <v>570.19816411225713</v>
      </c>
      <c r="C514" s="333">
        <v>717.58983318753531</v>
      </c>
      <c r="D514" s="333">
        <v>726.74897472719579</v>
      </c>
      <c r="E514" s="333">
        <v>723.39788396400627</v>
      </c>
      <c r="F514" s="333">
        <v>681.38068700361885</v>
      </c>
      <c r="G514" s="333">
        <v>679.43057111387645</v>
      </c>
      <c r="H514" s="333">
        <v>679.43057111387645</v>
      </c>
      <c r="I514" s="333">
        <v>679.43057111387645</v>
      </c>
      <c r="J514" s="333">
        <v>679.43057111387645</v>
      </c>
      <c r="K514" s="333">
        <v>679.43057111387645</v>
      </c>
      <c r="L514" s="333">
        <v>679.43057111387645</v>
      </c>
      <c r="M514" s="333">
        <v>679.43057111387645</v>
      </c>
      <c r="N514" s="333">
        <v>679.43057111387645</v>
      </c>
      <c r="O514" s="333">
        <v>679.43057111387645</v>
      </c>
      <c r="P514" s="333">
        <v>679.43057111387645</v>
      </c>
    </row>
    <row r="515" spans="1:16" x14ac:dyDescent="0.25">
      <c r="A515" s="347" t="s">
        <v>875</v>
      </c>
      <c r="B515" s="333">
        <v>2594.36</v>
      </c>
      <c r="C515" s="333">
        <v>2677.7755577999997</v>
      </c>
      <c r="D515" s="333">
        <v>2717.3485955999995</v>
      </c>
      <c r="E515" s="333">
        <v>2717.3485955999995</v>
      </c>
      <c r="F515" s="333">
        <v>2717.3485955999995</v>
      </c>
      <c r="G515" s="333">
        <v>2717.3485955999995</v>
      </c>
      <c r="H515" s="333">
        <v>2717.3485955999995</v>
      </c>
      <c r="I515" s="333">
        <v>2717.3485955999995</v>
      </c>
      <c r="J515" s="333">
        <v>2717.3485955999995</v>
      </c>
      <c r="K515" s="333">
        <v>2717.3485955999995</v>
      </c>
      <c r="L515" s="333">
        <v>2717.3485955999995</v>
      </c>
      <c r="M515" s="333">
        <v>2717.3485955999995</v>
      </c>
      <c r="N515" s="333">
        <v>2717.3485955999995</v>
      </c>
      <c r="O515" s="333">
        <v>2717.3485955999995</v>
      </c>
      <c r="P515" s="333">
        <v>2717.3485955999995</v>
      </c>
    </row>
    <row r="516" spans="1:16" x14ac:dyDescent="0.25">
      <c r="A516" s="347" t="s">
        <v>876</v>
      </c>
      <c r="B516" s="333">
        <v>658.91</v>
      </c>
      <c r="C516" s="333">
        <v>934.58156952132845</v>
      </c>
      <c r="D516" s="333">
        <v>941.76164115923154</v>
      </c>
      <c r="E516" s="333">
        <v>941.76164115923154</v>
      </c>
      <c r="F516" s="333">
        <v>941.76164115923154</v>
      </c>
      <c r="G516" s="333">
        <v>941.76164115923154</v>
      </c>
      <c r="H516" s="333">
        <v>941.76164115923154</v>
      </c>
      <c r="I516" s="333">
        <v>941.76164115923154</v>
      </c>
      <c r="J516" s="333">
        <v>941.76164115923154</v>
      </c>
      <c r="K516" s="333">
        <v>941.76164115923154</v>
      </c>
      <c r="L516" s="333">
        <v>941.76164115923154</v>
      </c>
      <c r="M516" s="333">
        <v>941.76164115923154</v>
      </c>
      <c r="N516" s="333">
        <v>941.76164115923154</v>
      </c>
      <c r="O516" s="333">
        <v>941.76164115923154</v>
      </c>
      <c r="P516" s="333">
        <v>941.76164115923154</v>
      </c>
    </row>
    <row r="517" spans="1:16" ht="26.25" x14ac:dyDescent="0.25">
      <c r="A517" s="331" t="s">
        <v>877</v>
      </c>
      <c r="B517" s="333">
        <v>571.92000000000007</v>
      </c>
      <c r="C517" s="333">
        <v>576.03795017909465</v>
      </c>
      <c r="D517" s="333">
        <v>580.46152881797457</v>
      </c>
      <c r="E517" s="333">
        <v>580.46152881797457</v>
      </c>
      <c r="F517" s="333">
        <v>580.46152881797457</v>
      </c>
      <c r="G517" s="333">
        <v>580.46152881797457</v>
      </c>
      <c r="H517" s="333">
        <v>580.46152881797457</v>
      </c>
      <c r="I517" s="333">
        <v>580.46152881797457</v>
      </c>
      <c r="J517" s="333">
        <v>580.46152881797457</v>
      </c>
      <c r="K517" s="333">
        <v>580.46152881797457</v>
      </c>
      <c r="L517" s="333">
        <v>580.46152881797457</v>
      </c>
      <c r="M517" s="333">
        <v>580.46152881797457</v>
      </c>
      <c r="N517" s="333">
        <v>580.46152881797457</v>
      </c>
      <c r="O517" s="333">
        <v>580.46152881797457</v>
      </c>
      <c r="P517" s="333">
        <v>580.46152881797457</v>
      </c>
    </row>
    <row r="518" spans="1:16" ht="26.25" x14ac:dyDescent="0.25">
      <c r="A518" s="331" t="s">
        <v>878</v>
      </c>
      <c r="B518" s="333">
        <v>1954.2700000000002</v>
      </c>
      <c r="C518" s="333">
        <v>1983.58</v>
      </c>
      <c r="D518" s="333">
        <v>2012.9</v>
      </c>
      <c r="E518" s="333">
        <v>2012.9</v>
      </c>
      <c r="F518" s="333">
        <v>2012.9</v>
      </c>
      <c r="G518" s="333">
        <v>2012.9</v>
      </c>
      <c r="H518" s="333">
        <v>2012.9</v>
      </c>
      <c r="I518" s="333">
        <v>2012.9</v>
      </c>
      <c r="J518" s="333">
        <v>2012.9</v>
      </c>
      <c r="K518" s="333">
        <v>2012.9</v>
      </c>
      <c r="L518" s="333">
        <v>2012.9</v>
      </c>
      <c r="M518" s="333">
        <v>2012.9</v>
      </c>
      <c r="N518" s="333">
        <v>2012.9</v>
      </c>
      <c r="O518" s="333">
        <v>2012.9</v>
      </c>
      <c r="P518" s="333">
        <v>2012.9</v>
      </c>
    </row>
    <row r="519" spans="1:16" x14ac:dyDescent="0.25">
      <c r="A519" s="324"/>
      <c r="B519" s="390"/>
      <c r="C519" s="390"/>
      <c r="D519" s="390"/>
      <c r="E519" s="390"/>
      <c r="F519" s="390"/>
      <c r="G519" s="390"/>
      <c r="H519" s="390"/>
      <c r="I519" s="390"/>
      <c r="J519" s="390"/>
      <c r="K519" s="390"/>
      <c r="L519" s="390"/>
      <c r="M519" s="390"/>
      <c r="N519" s="390"/>
      <c r="O519" s="390"/>
      <c r="P519" s="390"/>
    </row>
    <row r="520" spans="1:16" x14ac:dyDescent="0.25">
      <c r="A520" s="351" t="s">
        <v>619</v>
      </c>
    </row>
    <row r="521" spans="1:16" ht="30" x14ac:dyDescent="0.25">
      <c r="A521" s="391" t="s">
        <v>620</v>
      </c>
      <c r="B521" s="392">
        <v>3224.3528499999998</v>
      </c>
      <c r="C521" s="392">
        <v>3449.7414601999999</v>
      </c>
      <c r="D521" s="392">
        <v>3621.8354601999999</v>
      </c>
      <c r="E521" s="392">
        <v>3472.6372018666666</v>
      </c>
      <c r="F521" s="392">
        <v>3472.6372018666666</v>
      </c>
      <c r="G521" s="392">
        <v>3472.6372018666666</v>
      </c>
      <c r="H521" s="392">
        <v>3472.6372018666666</v>
      </c>
      <c r="I521" s="392">
        <v>3472.6372018666666</v>
      </c>
      <c r="J521" s="392">
        <v>3472.6372018666666</v>
      </c>
      <c r="K521" s="392">
        <v>3472.6372018666666</v>
      </c>
      <c r="L521" s="392">
        <v>3472.6372018666666</v>
      </c>
      <c r="M521" s="392">
        <v>3472.6372018666666</v>
      </c>
      <c r="N521" s="392">
        <v>3472.6372018666666</v>
      </c>
      <c r="O521" s="392">
        <v>3472.6372018666666</v>
      </c>
      <c r="P521" s="392">
        <v>3472.6372018666666</v>
      </c>
    </row>
    <row r="522" spans="1:16" x14ac:dyDescent="0.25">
      <c r="A522" s="389" t="s">
        <v>621</v>
      </c>
      <c r="B522" s="392">
        <v>2919.0828499999998</v>
      </c>
      <c r="C522" s="392">
        <v>3132.2728709999997</v>
      </c>
      <c r="D522" s="392">
        <v>3304.3668709999997</v>
      </c>
      <c r="E522" s="392">
        <v>3155.1686126666664</v>
      </c>
      <c r="F522" s="392">
        <v>3155.1686126666664</v>
      </c>
      <c r="G522" s="392">
        <v>3155.1686126666664</v>
      </c>
      <c r="H522" s="392">
        <v>3155.1686126666664</v>
      </c>
      <c r="I522" s="392">
        <v>3155.1686126666664</v>
      </c>
      <c r="J522" s="392">
        <v>3155.1686126666664</v>
      </c>
      <c r="K522" s="392">
        <v>3155.1686126666664</v>
      </c>
      <c r="L522" s="392">
        <v>3155.1686126666664</v>
      </c>
      <c r="M522" s="392">
        <v>3155.1686126666664</v>
      </c>
      <c r="N522" s="392">
        <v>3155.1686126666664</v>
      </c>
      <c r="O522" s="392">
        <v>3155.1686126666664</v>
      </c>
      <c r="P522" s="392">
        <v>3155.1686126666664</v>
      </c>
    </row>
    <row r="523" spans="1:16" ht="30" x14ac:dyDescent="0.25">
      <c r="A523" s="391" t="s">
        <v>622</v>
      </c>
      <c r="B523" s="392">
        <v>4428.3928500000002</v>
      </c>
      <c r="C523" s="392">
        <v>4676.7200985999998</v>
      </c>
      <c r="D523" s="392">
        <v>4848.8140985999999</v>
      </c>
      <c r="E523" s="392">
        <v>4699.6158402666661</v>
      </c>
      <c r="F523" s="392">
        <v>4699.6158402666661</v>
      </c>
      <c r="G523" s="392">
        <v>4699.6158402666661</v>
      </c>
      <c r="H523" s="392">
        <v>4699.6158402666661</v>
      </c>
      <c r="I523" s="392">
        <v>4699.6158402666661</v>
      </c>
      <c r="J523" s="392">
        <v>4699.6158402666661</v>
      </c>
      <c r="K523" s="392">
        <v>4699.6158402666661</v>
      </c>
      <c r="L523" s="392">
        <v>4699.6158402666661</v>
      </c>
      <c r="M523" s="392">
        <v>4699.6158402666661</v>
      </c>
      <c r="N523" s="392">
        <v>4699.6158402666661</v>
      </c>
      <c r="O523" s="392">
        <v>4699.6158402666661</v>
      </c>
      <c r="P523" s="392">
        <v>4699.6158402666661</v>
      </c>
    </row>
    <row r="524" spans="1:16" x14ac:dyDescent="0.25">
      <c r="A524" s="391" t="s">
        <v>623</v>
      </c>
      <c r="B524" s="392">
        <v>1939.0691099999997</v>
      </c>
      <c r="C524" s="392">
        <v>2074.37235676</v>
      </c>
      <c r="D524" s="392">
        <v>2177.6319567600003</v>
      </c>
      <c r="E524" s="392">
        <v>2088.1170017599998</v>
      </c>
      <c r="F524" s="392">
        <v>2088.1170017599998</v>
      </c>
      <c r="G524" s="392">
        <v>2088.1170017599998</v>
      </c>
      <c r="H524" s="392">
        <v>2088.1170017599998</v>
      </c>
      <c r="I524" s="392">
        <v>2088.1170017599998</v>
      </c>
      <c r="J524" s="392">
        <v>2088.1170017599998</v>
      </c>
      <c r="K524" s="392">
        <v>2088.1170017599998</v>
      </c>
      <c r="L524" s="392">
        <v>2088.1170017599998</v>
      </c>
      <c r="M524" s="392">
        <v>2088.1170017599998</v>
      </c>
      <c r="N524" s="392">
        <v>2088.1170017599998</v>
      </c>
      <c r="O524" s="392">
        <v>2088.1170017599998</v>
      </c>
      <c r="P524" s="392">
        <v>2088.1170017599998</v>
      </c>
    </row>
    <row r="525" spans="1:16" x14ac:dyDescent="0.25">
      <c r="A525" s="391" t="s">
        <v>624</v>
      </c>
      <c r="B525" s="392">
        <v>3059.7191099999995</v>
      </c>
      <c r="C525" s="392">
        <v>3239.8035307600003</v>
      </c>
      <c r="D525" s="392">
        <v>3343.0631307600006</v>
      </c>
      <c r="E525" s="392">
        <v>3253.54817576</v>
      </c>
      <c r="F525" s="392">
        <v>3253.54817576</v>
      </c>
      <c r="G525" s="392">
        <v>3253.54817576</v>
      </c>
      <c r="H525" s="392">
        <v>3253.54817576</v>
      </c>
      <c r="I525" s="392">
        <v>3253.54817576</v>
      </c>
      <c r="J525" s="392">
        <v>3253.54817576</v>
      </c>
      <c r="K525" s="392">
        <v>3253.54817576</v>
      </c>
      <c r="L525" s="392">
        <v>3253.54817576</v>
      </c>
      <c r="M525" s="392">
        <v>3253.54817576</v>
      </c>
      <c r="N525" s="392">
        <v>3253.54817576</v>
      </c>
      <c r="O525" s="392">
        <v>3253.54817576</v>
      </c>
      <c r="P525" s="392">
        <v>3253.54817576</v>
      </c>
    </row>
    <row r="526" spans="1:16" ht="30" x14ac:dyDescent="0.25">
      <c r="A526" s="391" t="s">
        <v>625</v>
      </c>
      <c r="B526" s="392">
        <v>3798.3928499999997</v>
      </c>
      <c r="C526" s="392">
        <v>4046.7200985999998</v>
      </c>
      <c r="D526" s="392">
        <v>4218.8140985999999</v>
      </c>
      <c r="E526" s="392">
        <v>4069.6158402666665</v>
      </c>
      <c r="F526" s="392">
        <v>4069.6158402666665</v>
      </c>
      <c r="G526" s="392">
        <v>4069.6158402666665</v>
      </c>
      <c r="H526" s="392">
        <v>4069.6158402666665</v>
      </c>
      <c r="I526" s="392">
        <v>4069.6158402666665</v>
      </c>
      <c r="J526" s="392">
        <v>4069.6158402666665</v>
      </c>
      <c r="K526" s="392">
        <v>4069.6158402666665</v>
      </c>
      <c r="L526" s="392">
        <v>4069.6158402666665</v>
      </c>
      <c r="M526" s="392">
        <v>4069.6158402666665</v>
      </c>
      <c r="N526" s="392">
        <v>4069.6158402666665</v>
      </c>
      <c r="O526" s="392">
        <v>4069.6158402666665</v>
      </c>
      <c r="P526" s="392">
        <v>4069.6158402666665</v>
      </c>
    </row>
    <row r="527" spans="1:16" ht="30" x14ac:dyDescent="0.25">
      <c r="A527" s="391" t="s">
        <v>626</v>
      </c>
      <c r="B527" s="392">
        <v>3794.219359312297</v>
      </c>
      <c r="C527" s="392">
        <v>3891.792980812595</v>
      </c>
      <c r="D527" s="392">
        <v>3872.0843491979458</v>
      </c>
      <c r="E527" s="392">
        <v>3541.954075229874</v>
      </c>
      <c r="F527" s="392">
        <v>3802.7207718998807</v>
      </c>
      <c r="G527" s="392">
        <v>3965.2132078139048</v>
      </c>
      <c r="H527" s="392">
        <v>3732.7933404189093</v>
      </c>
      <c r="I527" s="392">
        <v>3779.0914378991447</v>
      </c>
      <c r="J527" s="392">
        <v>3030.2576768813519</v>
      </c>
      <c r="K527" s="392">
        <v>2678.3942347944244</v>
      </c>
      <c r="L527" s="392">
        <v>2847.8341331741235</v>
      </c>
      <c r="M527" s="392">
        <v>2705.964630206478</v>
      </c>
      <c r="N527" s="392">
        <v>2855.5637314195092</v>
      </c>
      <c r="O527" s="392">
        <v>2521.3330658731288</v>
      </c>
      <c r="P527" s="392">
        <v>2654.4688278889303</v>
      </c>
    </row>
    <row r="528" spans="1:16" ht="27" customHeight="1" x14ac:dyDescent="0.25">
      <c r="A528" s="391" t="s">
        <v>627</v>
      </c>
      <c r="B528" s="392">
        <v>858.84469836077403</v>
      </c>
      <c r="C528" s="392">
        <v>943.87056504136751</v>
      </c>
      <c r="D528" s="392">
        <v>1099.0350737334959</v>
      </c>
      <c r="E528" s="392">
        <v>989.35024553523169</v>
      </c>
      <c r="F528" s="392">
        <v>1012.109732830032</v>
      </c>
      <c r="G528" s="392">
        <v>1026.3964128216426</v>
      </c>
      <c r="H528" s="392">
        <v>1060.9247440789261</v>
      </c>
      <c r="I528" s="392">
        <v>1076.2322086486442</v>
      </c>
      <c r="J528" s="392">
        <v>1108.9769233917041</v>
      </c>
      <c r="K528" s="392">
        <v>1144.4321295367922</v>
      </c>
      <c r="L528" s="392">
        <v>1184.823738708531</v>
      </c>
      <c r="M528" s="392">
        <v>1239.7741547817257</v>
      </c>
      <c r="N528" s="392">
        <v>1258.909730985748</v>
      </c>
      <c r="O528" s="392">
        <v>1303.351876945324</v>
      </c>
      <c r="P528" s="392">
        <v>1346.5613813633981</v>
      </c>
    </row>
    <row r="529" spans="1:16" ht="27" customHeight="1" x14ac:dyDescent="0.25">
      <c r="A529" s="391" t="s">
        <v>879</v>
      </c>
      <c r="B529" s="392"/>
      <c r="C529" s="392">
        <v>4050.2547807173414</v>
      </c>
      <c r="D529" s="392">
        <v>3624.1838774390362</v>
      </c>
      <c r="E529" s="392">
        <v>3796.4121318266698</v>
      </c>
      <c r="F529" s="392">
        <v>3604.9081620304341</v>
      </c>
      <c r="G529" s="392">
        <v>3870.7742389295427</v>
      </c>
      <c r="H529" s="392">
        <v>4313.7002243490588</v>
      </c>
      <c r="I529" s="392">
        <v>3773.7948492190171</v>
      </c>
      <c r="J529" s="392">
        <v>3193.6274619485839</v>
      </c>
      <c r="K529" s="392">
        <v>3021.9554185920042</v>
      </c>
      <c r="L529" s="392">
        <v>3207.3107138213259</v>
      </c>
      <c r="M529" s="392">
        <v>2526.6652696085321</v>
      </c>
      <c r="N529" s="392">
        <v>2643.4086423653539</v>
      </c>
      <c r="O529" s="392">
        <v>2790.7287489527653</v>
      </c>
      <c r="P529" s="392">
        <v>2934.3595697820256</v>
      </c>
    </row>
    <row r="530" spans="1:16" ht="27" customHeight="1" x14ac:dyDescent="0.25">
      <c r="A530" s="391" t="s">
        <v>880</v>
      </c>
      <c r="B530" s="392"/>
      <c r="C530" s="392">
        <v>1286.7581637107207</v>
      </c>
      <c r="D530" s="392">
        <v>7273.5762095349328</v>
      </c>
      <c r="E530" s="392">
        <v>7413.4356592729373</v>
      </c>
      <c r="F530" s="392">
        <v>5980.6781477153263</v>
      </c>
      <c r="G530" s="392">
        <v>5298.4660914936967</v>
      </c>
      <c r="H530" s="392">
        <v>5499.2823962347993</v>
      </c>
      <c r="I530" s="392">
        <v>5783.7750500924321</v>
      </c>
      <c r="J530" s="392">
        <v>4984.0779412712473</v>
      </c>
      <c r="K530" s="392">
        <v>3904.0486298052033</v>
      </c>
      <c r="L530" s="392">
        <v>4200.8674490888425</v>
      </c>
      <c r="M530" s="392">
        <v>4384.6942001961852</v>
      </c>
      <c r="N530" s="392">
        <v>4730.1758873655544</v>
      </c>
      <c r="O530" s="392">
        <v>5038.5874807719501</v>
      </c>
      <c r="P530" s="392">
        <v>5383.434135251201</v>
      </c>
    </row>
    <row r="531" spans="1:16" x14ac:dyDescent="0.25">
      <c r="A531" s="391" t="s">
        <v>628</v>
      </c>
      <c r="B531" s="392">
        <v>3337.3528499999998</v>
      </c>
      <c r="C531" s="392">
        <v>3567.4422602</v>
      </c>
      <c r="D531" s="392">
        <v>3739.5362602</v>
      </c>
      <c r="E531" s="392">
        <v>3590.3380018666667</v>
      </c>
      <c r="F531" s="392">
        <v>3590.3380018666667</v>
      </c>
      <c r="G531" s="392">
        <v>3590.3380018666667</v>
      </c>
      <c r="H531" s="392">
        <v>3590.3380018666667</v>
      </c>
      <c r="I531" s="392">
        <v>3590.3380018666667</v>
      </c>
      <c r="J531" s="392">
        <v>3590.3380018666667</v>
      </c>
      <c r="K531" s="392">
        <v>3590.3380018666667</v>
      </c>
      <c r="L531" s="392">
        <v>3590.3380018666667</v>
      </c>
      <c r="M531" s="392">
        <v>3590.3380018666667</v>
      </c>
      <c r="N531" s="392">
        <v>3590.3380018666667</v>
      </c>
      <c r="O531" s="392">
        <v>3590.3380018666667</v>
      </c>
      <c r="P531" s="392">
        <v>3590.3380018666667</v>
      </c>
    </row>
    <row r="532" spans="1:16" x14ac:dyDescent="0.25">
      <c r="A532" s="391" t="s">
        <v>629</v>
      </c>
      <c r="B532" s="392">
        <v>2517.1459464285717</v>
      </c>
      <c r="C532" s="392">
        <v>2692.865694857971</v>
      </c>
      <c r="D532" s="392">
        <v>2823.105099979105</v>
      </c>
      <c r="E532" s="392">
        <v>2709.31330585449</v>
      </c>
      <c r="F532" s="392">
        <v>2709.31330585449</v>
      </c>
      <c r="G532" s="392">
        <v>2709.31330585449</v>
      </c>
      <c r="H532" s="392">
        <v>2709.31330585449</v>
      </c>
      <c r="I532" s="392">
        <v>2709.31330585449</v>
      </c>
      <c r="J532" s="392">
        <v>2709.31330585449</v>
      </c>
      <c r="K532" s="392">
        <v>2709.31330585449</v>
      </c>
      <c r="L532" s="392">
        <v>2709.31330585449</v>
      </c>
      <c r="M532" s="392">
        <v>2709.31330585449</v>
      </c>
      <c r="N532" s="392">
        <v>2709.31330585449</v>
      </c>
      <c r="O532" s="392">
        <v>2709.31330585449</v>
      </c>
      <c r="P532" s="392">
        <v>2709.31330585449</v>
      </c>
    </row>
    <row r="533" spans="1:16" x14ac:dyDescent="0.25">
      <c r="A533" s="328"/>
      <c r="B533" s="329"/>
      <c r="C533" s="329"/>
      <c r="D533" s="329"/>
      <c r="E533" s="329"/>
      <c r="F533" s="329"/>
      <c r="G533" s="329"/>
      <c r="H533" s="329"/>
      <c r="I533" s="329"/>
      <c r="J533" s="329"/>
      <c r="K533" s="329"/>
      <c r="L533" s="329"/>
      <c r="M533" s="329"/>
      <c r="N533" s="329"/>
      <c r="O533" s="329"/>
      <c r="P533" s="329"/>
    </row>
    <row r="534" spans="1:16" x14ac:dyDescent="0.25">
      <c r="A534" s="351" t="s">
        <v>881</v>
      </c>
    </row>
    <row r="535" spans="1:16" ht="30" x14ac:dyDescent="0.25">
      <c r="A535" s="393" t="s">
        <v>882</v>
      </c>
      <c r="B535" s="394">
        <v>44.373189738191634</v>
      </c>
      <c r="C535" s="394">
        <v>48.90619444289694</v>
      </c>
      <c r="D535" s="394">
        <v>50.747196774104687</v>
      </c>
      <c r="E535" s="394">
        <v>48.042226677536235</v>
      </c>
      <c r="F535" s="394">
        <v>48.042226677536235</v>
      </c>
      <c r="G535" s="394">
        <v>48.042226677536235</v>
      </c>
      <c r="H535" s="394">
        <v>48.042226677536235</v>
      </c>
      <c r="I535" s="394">
        <v>48.042226677536235</v>
      </c>
      <c r="J535" s="394">
        <v>48.042226677536235</v>
      </c>
      <c r="K535" s="394">
        <v>48.042226677536235</v>
      </c>
      <c r="L535" s="394">
        <v>48.042226677536235</v>
      </c>
      <c r="M535" s="394">
        <v>48.042226677536235</v>
      </c>
      <c r="N535" s="394">
        <v>48.042226677536235</v>
      </c>
      <c r="O535" s="394">
        <v>48.042226677536235</v>
      </c>
      <c r="P535" s="394">
        <v>48.042226677536235</v>
      </c>
    </row>
    <row r="536" spans="1:16" x14ac:dyDescent="0.25">
      <c r="A536" s="393" t="s">
        <v>883</v>
      </c>
      <c r="B536" s="394">
        <v>41.588973339502601</v>
      </c>
      <c r="C536" s="394">
        <v>45.45525455314683</v>
      </c>
      <c r="D536" s="394">
        <v>46.696533029727398</v>
      </c>
      <c r="E536" s="394">
        <v>44.624177794958953</v>
      </c>
      <c r="F536" s="394">
        <v>44.624177794958953</v>
      </c>
      <c r="G536" s="394">
        <v>44.624177794958953</v>
      </c>
      <c r="H536" s="394">
        <v>44.624177794958953</v>
      </c>
      <c r="I536" s="394">
        <v>44.624177794958953</v>
      </c>
      <c r="J536" s="394">
        <v>44.624177794958953</v>
      </c>
      <c r="K536" s="394">
        <v>44.624177794958953</v>
      </c>
      <c r="L536" s="394">
        <v>44.624177794958953</v>
      </c>
      <c r="M536" s="394">
        <v>44.624177794958953</v>
      </c>
      <c r="N536" s="394">
        <v>44.624177794958953</v>
      </c>
      <c r="O536" s="394">
        <v>44.624177794958953</v>
      </c>
      <c r="P536" s="394">
        <v>44.624177794958953</v>
      </c>
    </row>
    <row r="537" spans="1:16" s="395" customFormat="1" x14ac:dyDescent="0.25">
      <c r="A537" s="393" t="s">
        <v>884</v>
      </c>
      <c r="B537" s="394">
        <v>40.727397339502602</v>
      </c>
      <c r="C537" s="394">
        <v>44.59367855314683</v>
      </c>
      <c r="D537" s="394">
        <v>45.834957029727398</v>
      </c>
      <c r="E537" s="394">
        <v>43.762601794958954</v>
      </c>
      <c r="F537" s="394">
        <v>43.762601794958954</v>
      </c>
      <c r="G537" s="394">
        <v>43.762601794958954</v>
      </c>
      <c r="H537" s="394">
        <v>43.762601794958954</v>
      </c>
      <c r="I537" s="394">
        <v>43.762601794958954</v>
      </c>
      <c r="J537" s="394">
        <v>43.762601794958954</v>
      </c>
      <c r="K537" s="394">
        <v>43.762601794958954</v>
      </c>
      <c r="L537" s="394">
        <v>43.762601794958954</v>
      </c>
      <c r="M537" s="394">
        <v>43.762601794958954</v>
      </c>
      <c r="N537" s="394">
        <v>43.762601794958954</v>
      </c>
      <c r="O537" s="394">
        <v>43.762601794958954</v>
      </c>
      <c r="P537" s="394">
        <v>43.762601794958954</v>
      </c>
    </row>
    <row r="538" spans="1:16" x14ac:dyDescent="0.25">
      <c r="A538" s="393" t="s">
        <v>885</v>
      </c>
      <c r="B538" s="394">
        <v>20.86661731983806</v>
      </c>
      <c r="C538" s="394">
        <v>23.683660662952651</v>
      </c>
      <c r="D538" s="394">
        <v>23.228520314049586</v>
      </c>
      <c r="E538" s="394">
        <v>22.673508815217392</v>
      </c>
      <c r="F538" s="394">
        <v>22.673508815217392</v>
      </c>
      <c r="G538" s="394">
        <v>22.673508815217392</v>
      </c>
      <c r="H538" s="394">
        <v>22.673508815217392</v>
      </c>
      <c r="I538" s="394">
        <v>22.673508815217392</v>
      </c>
      <c r="J538" s="394">
        <v>22.673508815217392</v>
      </c>
      <c r="K538" s="394">
        <v>22.673508815217392</v>
      </c>
      <c r="L538" s="394">
        <v>22.673508815217392</v>
      </c>
      <c r="M538" s="394">
        <v>22.673508815217392</v>
      </c>
      <c r="N538" s="394">
        <v>22.673508815217392</v>
      </c>
      <c r="O538" s="394">
        <v>22.673508815217392</v>
      </c>
      <c r="P538" s="394">
        <v>22.673508815217392</v>
      </c>
    </row>
    <row r="539" spans="1:16" x14ac:dyDescent="0.25">
      <c r="A539" s="396" t="s">
        <v>886</v>
      </c>
      <c r="B539" s="394">
        <v>19.631937289068826</v>
      </c>
      <c r="C539" s="394">
        <v>22.354643099164349</v>
      </c>
      <c r="D539" s="394">
        <v>23.4585937338843</v>
      </c>
      <c r="E539" s="394">
        <v>21.834818115217391</v>
      </c>
      <c r="F539" s="394">
        <v>21.834818115217391</v>
      </c>
      <c r="G539" s="394">
        <v>21.834818115217391</v>
      </c>
      <c r="H539" s="394">
        <v>21.834818115217391</v>
      </c>
      <c r="I539" s="394">
        <v>21.834818115217391</v>
      </c>
      <c r="J539" s="394">
        <v>21.834818115217391</v>
      </c>
      <c r="K539" s="394">
        <v>21.834818115217391</v>
      </c>
      <c r="L539" s="394">
        <v>21.834818115217391</v>
      </c>
      <c r="M539" s="394">
        <v>21.834818115217391</v>
      </c>
      <c r="N539" s="394">
        <v>21.834818115217391</v>
      </c>
      <c r="O539" s="394">
        <v>21.834818115217391</v>
      </c>
      <c r="P539" s="394">
        <v>21.834818115217391</v>
      </c>
    </row>
    <row r="540" spans="1:16" x14ac:dyDescent="0.25">
      <c r="A540" s="393" t="s">
        <v>887</v>
      </c>
      <c r="B540" s="394">
        <v>19.019143766801619</v>
      </c>
      <c r="C540" s="394">
        <v>21.696948061838441</v>
      </c>
      <c r="D540" s="394">
        <v>22.808146024793388</v>
      </c>
      <c r="E540" s="394">
        <v>21.193208010869569</v>
      </c>
      <c r="F540" s="394">
        <v>21.193208010869569</v>
      </c>
      <c r="G540" s="394">
        <v>21.193208010869569</v>
      </c>
      <c r="H540" s="394">
        <v>21.193208010869569</v>
      </c>
      <c r="I540" s="394">
        <v>21.193208010869569</v>
      </c>
      <c r="J540" s="394">
        <v>21.193208010869569</v>
      </c>
      <c r="K540" s="394">
        <v>21.193208010869569</v>
      </c>
      <c r="L540" s="394">
        <v>21.193208010869569</v>
      </c>
      <c r="M540" s="394">
        <v>21.193208010869569</v>
      </c>
      <c r="N540" s="394">
        <v>21.193208010869569</v>
      </c>
      <c r="O540" s="394">
        <v>21.193208010869569</v>
      </c>
      <c r="P540" s="394">
        <v>21.193208010869569</v>
      </c>
    </row>
    <row r="541" spans="1:16" x14ac:dyDescent="0.25">
      <c r="A541" s="393" t="s">
        <v>888</v>
      </c>
      <c r="B541" s="394">
        <v>34.755419070445342</v>
      </c>
      <c r="C541" s="394">
        <v>38.586275049025076</v>
      </c>
      <c r="D541" s="394">
        <v>39.511364725619835</v>
      </c>
      <c r="E541" s="394">
        <v>37.66948080543478</v>
      </c>
      <c r="F541" s="394">
        <v>37.66948080543478</v>
      </c>
      <c r="G541" s="394">
        <v>37.66948080543478</v>
      </c>
      <c r="H541" s="394">
        <v>37.66948080543478</v>
      </c>
      <c r="I541" s="394">
        <v>37.66948080543478</v>
      </c>
      <c r="J541" s="394">
        <v>37.66948080543478</v>
      </c>
      <c r="K541" s="394">
        <v>37.66948080543478</v>
      </c>
      <c r="L541" s="394">
        <v>37.66948080543478</v>
      </c>
      <c r="M541" s="394">
        <v>37.66948080543478</v>
      </c>
      <c r="N541" s="394">
        <v>37.66948080543478</v>
      </c>
      <c r="O541" s="394">
        <v>37.66948080543478</v>
      </c>
      <c r="P541" s="394">
        <v>37.66948080543478</v>
      </c>
    </row>
    <row r="542" spans="1:16" x14ac:dyDescent="0.25">
      <c r="A542" s="393" t="s">
        <v>889</v>
      </c>
      <c r="B542" s="394">
        <v>46.064706678272614</v>
      </c>
      <c r="C542" s="394">
        <v>49.403987631564938</v>
      </c>
      <c r="D542" s="394">
        <v>50.519522508177118</v>
      </c>
      <c r="E542" s="394">
        <v>48.444372395966454</v>
      </c>
      <c r="F542" s="394">
        <v>48.444372395966454</v>
      </c>
      <c r="G542" s="394">
        <v>48.444372395966454</v>
      </c>
      <c r="H542" s="394">
        <v>48.444372395966454</v>
      </c>
      <c r="I542" s="394">
        <v>48.444372395966454</v>
      </c>
      <c r="J542" s="394">
        <v>48.444372395966454</v>
      </c>
      <c r="K542" s="394">
        <v>48.444372395966454</v>
      </c>
      <c r="L542" s="394">
        <v>48.444372395966454</v>
      </c>
      <c r="M542" s="394">
        <v>48.444372395966454</v>
      </c>
      <c r="N542" s="394">
        <v>48.444372395966454</v>
      </c>
      <c r="O542" s="394">
        <v>48.444372395966454</v>
      </c>
      <c r="P542" s="394">
        <v>48.444372395966454</v>
      </c>
    </row>
    <row r="543" spans="1:16" x14ac:dyDescent="0.25">
      <c r="A543" s="393" t="s">
        <v>890</v>
      </c>
      <c r="B543" s="394">
        <v>33.969580923462502</v>
      </c>
      <c r="C543" s="394">
        <v>37.505093243147229</v>
      </c>
      <c r="D543" s="394">
        <v>38.885745178775544</v>
      </c>
      <c r="E543" s="394">
        <v>36.811322090414265</v>
      </c>
      <c r="F543" s="394">
        <v>36.811322090414265</v>
      </c>
      <c r="G543" s="394">
        <v>36.811322090414265</v>
      </c>
      <c r="H543" s="394">
        <v>36.811322090414265</v>
      </c>
      <c r="I543" s="394">
        <v>36.811322090414265</v>
      </c>
      <c r="J543" s="394">
        <v>36.811322090414265</v>
      </c>
      <c r="K543" s="394">
        <v>36.811322090414265</v>
      </c>
      <c r="L543" s="394">
        <v>36.811322090414265</v>
      </c>
      <c r="M543" s="394">
        <v>36.811322090414265</v>
      </c>
      <c r="N543" s="394">
        <v>36.811322090414265</v>
      </c>
      <c r="O543" s="394">
        <v>36.811322090414265</v>
      </c>
      <c r="P543" s="394">
        <v>36.811322090414265</v>
      </c>
    </row>
    <row r="544" spans="1:16" x14ac:dyDescent="0.25">
      <c r="A544" s="393" t="s">
        <v>891</v>
      </c>
      <c r="B544" s="394">
        <v>16.927838731443991</v>
      </c>
      <c r="C544" s="394">
        <v>20.674683289693597</v>
      </c>
      <c r="D544" s="394">
        <v>22.817303859504133</v>
      </c>
      <c r="E544" s="394">
        <v>20.480135894927535</v>
      </c>
      <c r="F544" s="394">
        <v>20.480135894927535</v>
      </c>
      <c r="G544" s="394">
        <v>20.480135894927535</v>
      </c>
      <c r="H544" s="394">
        <v>20.480135894927535</v>
      </c>
      <c r="I544" s="394">
        <v>20.480135894927535</v>
      </c>
      <c r="J544" s="394">
        <v>20.480135894927535</v>
      </c>
      <c r="K544" s="394">
        <v>20.480135894927535</v>
      </c>
      <c r="L544" s="394">
        <v>20.480135894927535</v>
      </c>
      <c r="M544" s="394">
        <v>20.480135894927535</v>
      </c>
      <c r="N544" s="394">
        <v>20.480135894927535</v>
      </c>
      <c r="O544" s="394">
        <v>20.480135894927535</v>
      </c>
      <c r="P544" s="394">
        <v>20.480135894927535</v>
      </c>
    </row>
    <row r="545" spans="1:16" x14ac:dyDescent="0.25">
      <c r="A545" s="393" t="s">
        <v>892</v>
      </c>
      <c r="B545" s="394">
        <v>52.120018348178135</v>
      </c>
      <c r="C545" s="394">
        <v>57.220660158774379</v>
      </c>
      <c r="D545" s="394">
        <v>58.970043033057856</v>
      </c>
      <c r="E545" s="394">
        <v>56.153349481884064</v>
      </c>
      <c r="F545" s="394">
        <v>56.153349481884064</v>
      </c>
      <c r="G545" s="394">
        <v>56.153349481884064</v>
      </c>
      <c r="H545" s="394">
        <v>56.153349481884064</v>
      </c>
      <c r="I545" s="394">
        <v>56.153349481884064</v>
      </c>
      <c r="J545" s="394">
        <v>56.153349481884064</v>
      </c>
      <c r="K545" s="394">
        <v>56.153349481884064</v>
      </c>
      <c r="L545" s="394">
        <v>56.153349481884064</v>
      </c>
      <c r="M545" s="394">
        <v>56.153349481884064</v>
      </c>
      <c r="N545" s="394">
        <v>56.153349481884064</v>
      </c>
      <c r="O545" s="394">
        <v>56.153349481884064</v>
      </c>
      <c r="P545" s="394">
        <v>56.153349481884064</v>
      </c>
    </row>
    <row r="546" spans="1:16" x14ac:dyDescent="0.25">
      <c r="A546" s="339" t="s">
        <v>893</v>
      </c>
      <c r="B546" s="394">
        <v>28.053639936738158</v>
      </c>
      <c r="C546" s="394">
        <v>45.794815258843705</v>
      </c>
      <c r="D546" s="394">
        <v>44.868286266006677</v>
      </c>
      <c r="E546" s="394">
        <v>39.646800560223959</v>
      </c>
      <c r="F546" s="394">
        <v>43.100680590670464</v>
      </c>
      <c r="G546" s="394">
        <v>45.243730010800107</v>
      </c>
      <c r="H546" s="394">
        <v>42.077363268997587</v>
      </c>
      <c r="I546" s="394">
        <v>42.703188058518023</v>
      </c>
      <c r="J546" s="394">
        <v>32.540491904372828</v>
      </c>
      <c r="K546" s="394">
        <v>27.761321936633941</v>
      </c>
      <c r="L546" s="394">
        <v>30.072494800424959</v>
      </c>
      <c r="M546" s="394">
        <v>28.142004616287895</v>
      </c>
      <c r="N546" s="394">
        <v>30.185671947128867</v>
      </c>
      <c r="O546" s="394">
        <v>25.650646134308499</v>
      </c>
      <c r="P546" s="394">
        <v>27.46743065378638</v>
      </c>
    </row>
    <row r="547" spans="1:16" s="395" customFormat="1" x14ac:dyDescent="0.25">
      <c r="A547" s="339" t="s">
        <v>894</v>
      </c>
      <c r="B547" s="394">
        <v>28.053639936738158</v>
      </c>
      <c r="C547" s="394">
        <v>45.794815258843705</v>
      </c>
      <c r="D547" s="394">
        <v>44.868286266006677</v>
      </c>
      <c r="E547" s="394">
        <v>39.646800560223959</v>
      </c>
      <c r="F547" s="394">
        <v>43.100680590670464</v>
      </c>
      <c r="G547" s="394">
        <v>45.243730010800107</v>
      </c>
      <c r="H547" s="394">
        <v>42.077363268997587</v>
      </c>
      <c r="I547" s="394">
        <v>42.703188058518023</v>
      </c>
      <c r="J547" s="394">
        <v>32.540491904372828</v>
      </c>
      <c r="K547" s="394">
        <v>27.761321936633941</v>
      </c>
      <c r="L547" s="394">
        <v>30.072494800424959</v>
      </c>
      <c r="M547" s="394">
        <v>28.142004616287895</v>
      </c>
      <c r="N547" s="394">
        <v>30.185671947128867</v>
      </c>
      <c r="O547" s="394">
        <v>25.650646134308499</v>
      </c>
      <c r="P547" s="394">
        <v>27.46743065378638</v>
      </c>
    </row>
    <row r="548" spans="1:16" s="395" customFormat="1" ht="26.25" x14ac:dyDescent="0.25">
      <c r="A548" s="339" t="s">
        <v>895</v>
      </c>
      <c r="B548" s="394">
        <v>-0.43005319351181859</v>
      </c>
      <c r="C548" s="394">
        <v>15.99868963928604</v>
      </c>
      <c r="D548" s="394">
        <v>18.010687890718987</v>
      </c>
      <c r="E548" s="394">
        <v>16.318579016868064</v>
      </c>
      <c r="F548" s="394">
        <v>16.658057057110337</v>
      </c>
      <c r="G548" s="394">
        <v>16.874130924731489</v>
      </c>
      <c r="H548" s="394">
        <v>17.346145754321846</v>
      </c>
      <c r="I548" s="394">
        <v>17.555221958311392</v>
      </c>
      <c r="J548" s="394">
        <v>17.996161609958797</v>
      </c>
      <c r="K548" s="394">
        <v>18.477352755960197</v>
      </c>
      <c r="L548" s="394">
        <v>19.023098109732103</v>
      </c>
      <c r="M548" s="394">
        <v>19.770696182619062</v>
      </c>
      <c r="N548" s="394">
        <v>20.026934244300165</v>
      </c>
      <c r="O548" s="394">
        <v>20.628680562478312</v>
      </c>
      <c r="P548" s="394">
        <v>21.213094443901671</v>
      </c>
    </row>
    <row r="549" spans="1:16" s="395" customFormat="1" ht="26.25" x14ac:dyDescent="0.25">
      <c r="A549" s="339" t="s">
        <v>896</v>
      </c>
      <c r="B549" s="394">
        <v>-0.43005319351181859</v>
      </c>
      <c r="C549" s="394">
        <v>15.99868963928604</v>
      </c>
      <c r="D549" s="394">
        <v>18.010687890718987</v>
      </c>
      <c r="E549" s="394">
        <v>16.318579016868064</v>
      </c>
      <c r="F549" s="394">
        <v>16.658057057110337</v>
      </c>
      <c r="G549" s="394">
        <v>16.874130924731489</v>
      </c>
      <c r="H549" s="394">
        <v>17.346145754321846</v>
      </c>
      <c r="I549" s="394">
        <v>17.555221958311392</v>
      </c>
      <c r="J549" s="394">
        <v>17.996161609958797</v>
      </c>
      <c r="K549" s="394">
        <v>18.477352755960197</v>
      </c>
      <c r="L549" s="394">
        <v>19.023098109732103</v>
      </c>
      <c r="M549" s="394">
        <v>19.770696182619062</v>
      </c>
      <c r="N549" s="394">
        <v>20.026934244300165</v>
      </c>
      <c r="O549" s="394">
        <v>20.628680562478312</v>
      </c>
      <c r="P549" s="394">
        <v>21.213094443901671</v>
      </c>
    </row>
    <row r="550" spans="1:16" s="395" customFormat="1" x14ac:dyDescent="0.25">
      <c r="A550" s="339" t="s">
        <v>897</v>
      </c>
      <c r="B550" s="394"/>
      <c r="C550" s="394">
        <v>31.033833714726203</v>
      </c>
      <c r="D550" s="394">
        <v>24.543488118994993</v>
      </c>
      <c r="E550" s="394">
        <v>26.205286573731929</v>
      </c>
      <c r="F550" s="394">
        <v>23.603330462370035</v>
      </c>
      <c r="G550" s="394">
        <v>27.215641289803575</v>
      </c>
      <c r="H550" s="394">
        <v>33.233657396047008</v>
      </c>
      <c r="I550" s="394">
        <v>25.897986538301868</v>
      </c>
      <c r="J550" s="394">
        <v>18.015277472127508</v>
      </c>
      <c r="K550" s="394">
        <v>15.682776883043541</v>
      </c>
      <c r="L550" s="394">
        <v>18.201191220398449</v>
      </c>
      <c r="M550" s="394">
        <v>8.9532911631594025</v>
      </c>
      <c r="N550" s="394">
        <v>10.53947829300753</v>
      </c>
      <c r="O550" s="394">
        <v>12.54111017598866</v>
      </c>
      <c r="P550" s="394">
        <v>14.492615893777522</v>
      </c>
    </row>
    <row r="551" spans="1:16" s="395" customFormat="1" x14ac:dyDescent="0.25">
      <c r="A551" s="339" t="s">
        <v>898</v>
      </c>
      <c r="B551" s="394"/>
      <c r="C551" s="394">
        <v>38.829022892906977</v>
      </c>
      <c r="D551" s="394">
        <v>121.09460013133517</v>
      </c>
      <c r="E551" s="394">
        <v>121.63362797925187</v>
      </c>
      <c r="F551" s="394">
        <v>102.16681396352347</v>
      </c>
      <c r="G551" s="394">
        <v>92.897628417033928</v>
      </c>
      <c r="H551" s="394">
        <v>95.626110818407611</v>
      </c>
      <c r="I551" s="394">
        <v>99.491500137125442</v>
      </c>
      <c r="J551" s="394">
        <v>88.626050289011516</v>
      </c>
      <c r="K551" s="394">
        <v>73.951738991918532</v>
      </c>
      <c r="L551" s="394">
        <v>77.984603384359275</v>
      </c>
      <c r="M551" s="394">
        <v>80.482249459187301</v>
      </c>
      <c r="N551" s="394">
        <v>85.176294121814607</v>
      </c>
      <c r="O551" s="394">
        <v>89.366669032227591</v>
      </c>
      <c r="P551" s="394">
        <v>94.052085533304364</v>
      </c>
    </row>
    <row r="552" spans="1:16" x14ac:dyDescent="0.25">
      <c r="A552" s="393" t="s">
        <v>899</v>
      </c>
      <c r="B552" s="394">
        <v>37.738383401747029</v>
      </c>
      <c r="C552" s="394">
        <v>38.555122401373616</v>
      </c>
      <c r="D552" s="394">
        <v>41.079836585961544</v>
      </c>
      <c r="E552" s="394">
        <v>37.94945308454183</v>
      </c>
      <c r="F552" s="394">
        <v>38.372840832060639</v>
      </c>
      <c r="G552" s="394">
        <v>38.938990401055655</v>
      </c>
      <c r="H552" s="394">
        <v>40.978195948907597</v>
      </c>
      <c r="I552" s="394">
        <v>41.048386767160281</v>
      </c>
      <c r="J552" s="394">
        <v>42.579293653778436</v>
      </c>
      <c r="K552" s="394">
        <v>43.93132830927496</v>
      </c>
      <c r="L552" s="394">
        <v>45.613483422325373</v>
      </c>
      <c r="M552" s="394">
        <v>48.912042052685351</v>
      </c>
      <c r="N552" s="394">
        <v>48.574400334673896</v>
      </c>
      <c r="O552" s="394">
        <v>50.620514373468524</v>
      </c>
      <c r="P552" s="394">
        <v>52.556634465148363</v>
      </c>
    </row>
    <row r="553" spans="1:16" s="395" customFormat="1" x14ac:dyDescent="0.25">
      <c r="A553" s="393" t="s">
        <v>353</v>
      </c>
      <c r="B553" s="394">
        <v>37.738383401747029</v>
      </c>
      <c r="C553" s="394">
        <v>38.555122401373616</v>
      </c>
      <c r="D553" s="394">
        <v>41.079836585961544</v>
      </c>
      <c r="E553" s="394">
        <v>37.94945308454183</v>
      </c>
      <c r="F553" s="394">
        <v>38.372840832060639</v>
      </c>
      <c r="G553" s="394">
        <v>38.938990401055655</v>
      </c>
      <c r="H553" s="394">
        <v>40.978195948907597</v>
      </c>
      <c r="I553" s="394">
        <v>41.048386767160281</v>
      </c>
      <c r="J553" s="394">
        <v>42.579293653778436</v>
      </c>
      <c r="K553" s="394">
        <v>43.93132830927496</v>
      </c>
      <c r="L553" s="394">
        <v>45.613483422325373</v>
      </c>
      <c r="M553" s="394">
        <v>48.912042052685351</v>
      </c>
      <c r="N553" s="394">
        <v>48.574400334673896</v>
      </c>
      <c r="O553" s="394">
        <v>50.620514373468524</v>
      </c>
      <c r="P553" s="394">
        <v>52.556634465148363</v>
      </c>
    </row>
    <row r="554" spans="1:16" x14ac:dyDescent="0.25">
      <c r="A554" s="393" t="s">
        <v>900</v>
      </c>
      <c r="B554" s="394"/>
      <c r="C554" s="394"/>
      <c r="D554" s="394"/>
      <c r="E554" s="394"/>
      <c r="F554" s="394"/>
      <c r="G554" s="394"/>
      <c r="H554" s="394">
        <v>29.605675929849518</v>
      </c>
      <c r="I554" s="394">
        <v>29.675866748102212</v>
      </c>
      <c r="J554" s="394">
        <v>31.20677363472036</v>
      </c>
      <c r="K554" s="394">
        <v>32.558808290216881</v>
      </c>
      <c r="L554" s="394">
        <v>34.240963403267301</v>
      </c>
      <c r="M554" s="394">
        <v>37.539522033627271</v>
      </c>
      <c r="N554" s="394">
        <v>37.201880315615817</v>
      </c>
      <c r="O554" s="394">
        <v>39.247994354410444</v>
      </c>
      <c r="P554" s="394">
        <v>41.184114446090277</v>
      </c>
    </row>
    <row r="555" spans="1:16" ht="45" x14ac:dyDescent="0.25">
      <c r="A555" s="393" t="s">
        <v>901</v>
      </c>
      <c r="B555" s="394">
        <v>45.372380021592441</v>
      </c>
      <c r="C555" s="394">
        <v>50.256871857938719</v>
      </c>
      <c r="D555" s="394">
        <v>52.082990691460061</v>
      </c>
      <c r="E555" s="394">
        <v>49.359871221014494</v>
      </c>
      <c r="F555" s="394">
        <v>49.359871221014494</v>
      </c>
      <c r="G555" s="394">
        <v>49.359871221014494</v>
      </c>
      <c r="H555" s="394">
        <v>49.359871221014494</v>
      </c>
      <c r="I555" s="394">
        <v>49.359871221014494</v>
      </c>
      <c r="J555" s="394">
        <v>49.359871221014494</v>
      </c>
      <c r="K555" s="394">
        <v>49.359871221014494</v>
      </c>
      <c r="L555" s="394">
        <v>49.359871221014494</v>
      </c>
      <c r="M555" s="394">
        <v>49.359871221014494</v>
      </c>
      <c r="N555" s="394">
        <v>49.359871221014494</v>
      </c>
      <c r="O555" s="394">
        <v>49.359871221014494</v>
      </c>
      <c r="P555" s="394">
        <v>49.359871221014494</v>
      </c>
    </row>
    <row r="556" spans="1:16" ht="30" x14ac:dyDescent="0.25">
      <c r="A556" s="393" t="s">
        <v>902</v>
      </c>
      <c r="B556" s="394">
        <v>48.746199184885292</v>
      </c>
      <c r="C556" s="394">
        <v>53.738766008356549</v>
      </c>
      <c r="D556" s="394">
        <v>55.526516862258958</v>
      </c>
      <c r="E556" s="394">
        <v>52.756610351449282</v>
      </c>
      <c r="F556" s="394">
        <v>52.756610351449282</v>
      </c>
      <c r="G556" s="394">
        <v>52.756610351449282</v>
      </c>
      <c r="H556" s="394">
        <v>52.756610351449282</v>
      </c>
      <c r="I556" s="394">
        <v>52.756610351449282</v>
      </c>
      <c r="J556" s="394">
        <v>52.756610351449282</v>
      </c>
      <c r="K556" s="394">
        <v>52.756610351449282</v>
      </c>
      <c r="L556" s="394">
        <v>52.756610351449282</v>
      </c>
      <c r="M556" s="394">
        <v>52.756610351449282</v>
      </c>
      <c r="N556" s="394">
        <v>52.756610351449282</v>
      </c>
      <c r="O556" s="394">
        <v>52.756610351449282</v>
      </c>
      <c r="P556" s="394">
        <v>52.756610351449282</v>
      </c>
    </row>
    <row r="557" spans="1:16" ht="30" x14ac:dyDescent="0.25">
      <c r="A557" s="393" t="s">
        <v>903</v>
      </c>
      <c r="B557" s="394">
        <v>53.874404313090423</v>
      </c>
      <c r="C557" s="394">
        <v>59.031245116991649</v>
      </c>
      <c r="D557" s="394">
        <v>60.760676641873282</v>
      </c>
      <c r="E557" s="394">
        <v>57.91965382971015</v>
      </c>
      <c r="F557" s="394">
        <v>57.91965382971015</v>
      </c>
      <c r="G557" s="394">
        <v>57.91965382971015</v>
      </c>
      <c r="H557" s="394">
        <v>57.91965382971015</v>
      </c>
      <c r="I557" s="394">
        <v>57.91965382971015</v>
      </c>
      <c r="J557" s="394">
        <v>57.91965382971015</v>
      </c>
      <c r="K557" s="394">
        <v>57.91965382971015</v>
      </c>
      <c r="L557" s="394">
        <v>57.91965382971015</v>
      </c>
      <c r="M557" s="394">
        <v>57.91965382971015</v>
      </c>
      <c r="N557" s="394">
        <v>57.91965382971015</v>
      </c>
      <c r="O557" s="394">
        <v>57.91965382971015</v>
      </c>
      <c r="P557" s="394">
        <v>57.91965382971015</v>
      </c>
    </row>
    <row r="558" spans="1:16" x14ac:dyDescent="0.25">
      <c r="A558" s="393" t="s">
        <v>904</v>
      </c>
      <c r="B558" s="394">
        <v>49.318099999999994</v>
      </c>
      <c r="C558" s="394">
        <v>49.318099999999994</v>
      </c>
      <c r="D558" s="394">
        <v>49.318099999999994</v>
      </c>
      <c r="E558" s="394">
        <v>49.318099999999994</v>
      </c>
      <c r="F558" s="394">
        <v>49.318099999999994</v>
      </c>
      <c r="G558" s="394">
        <v>49.318099999999994</v>
      </c>
      <c r="H558" s="394">
        <v>49.318099999999994</v>
      </c>
      <c r="I558" s="394">
        <v>49.318099999999994</v>
      </c>
      <c r="J558" s="394">
        <v>49.318099999999994</v>
      </c>
      <c r="K558" s="394">
        <v>49.318099999999994</v>
      </c>
      <c r="L558" s="394">
        <v>49.318099999999994</v>
      </c>
      <c r="M558" s="394">
        <v>49.318099999999994</v>
      </c>
      <c r="N558" s="394">
        <v>49.318099999999994</v>
      </c>
      <c r="O558" s="394">
        <v>49.318099999999994</v>
      </c>
      <c r="P558" s="394">
        <v>49.318099999999994</v>
      </c>
    </row>
    <row r="559" spans="1:16" x14ac:dyDescent="0.25">
      <c r="A559" s="393" t="s">
        <v>905</v>
      </c>
      <c r="B559" s="394">
        <v>40.700000000000003</v>
      </c>
      <c r="C559" s="394">
        <v>40.700000000000003</v>
      </c>
      <c r="D559" s="394">
        <v>40.700000000000003</v>
      </c>
      <c r="E559" s="394">
        <v>40.700000000000003</v>
      </c>
      <c r="F559" s="394">
        <v>40.700000000000003</v>
      </c>
      <c r="G559" s="394">
        <v>40.700000000000003</v>
      </c>
      <c r="H559" s="394">
        <v>40.700000000000003</v>
      </c>
      <c r="I559" s="394">
        <v>40.700000000000003</v>
      </c>
      <c r="J559" s="394">
        <v>40.700000000000003</v>
      </c>
      <c r="K559" s="394">
        <v>40.700000000000003</v>
      </c>
      <c r="L559" s="394">
        <v>40.700000000000003</v>
      </c>
      <c r="M559" s="394">
        <v>40.700000000000003</v>
      </c>
      <c r="N559" s="394">
        <v>40.700000000000003</v>
      </c>
      <c r="O559" s="394">
        <v>40.700000000000003</v>
      </c>
      <c r="P559" s="394">
        <v>40.700000000000003</v>
      </c>
    </row>
    <row r="560" spans="1:16" x14ac:dyDescent="0.25">
      <c r="A560" s="393" t="s">
        <v>906</v>
      </c>
      <c r="B560" s="394">
        <v>33.000990008097169</v>
      </c>
      <c r="C560" s="394">
        <v>37.169887757660177</v>
      </c>
      <c r="D560" s="394">
        <v>39.140215782369154</v>
      </c>
      <c r="E560" s="394">
        <v>36.592949231884063</v>
      </c>
      <c r="F560" s="394">
        <v>36.592949231884063</v>
      </c>
      <c r="G560" s="394">
        <v>36.592949231884063</v>
      </c>
      <c r="H560" s="394">
        <v>36.592949231884063</v>
      </c>
      <c r="I560" s="394">
        <v>36.592949231884063</v>
      </c>
      <c r="J560" s="394">
        <v>36.592949231884063</v>
      </c>
      <c r="K560" s="394">
        <v>36.592949231884063</v>
      </c>
      <c r="L560" s="394">
        <v>36.592949231884063</v>
      </c>
      <c r="M560" s="394">
        <v>36.592949231884063</v>
      </c>
      <c r="N560" s="394">
        <v>36.592949231884063</v>
      </c>
      <c r="O560" s="394">
        <v>36.592949231884063</v>
      </c>
      <c r="P560" s="394">
        <v>36.592949231884063</v>
      </c>
    </row>
    <row r="561" spans="1:36" x14ac:dyDescent="0.25">
      <c r="A561" s="393" t="s">
        <v>907</v>
      </c>
      <c r="B561" s="394">
        <v>40.253486634278005</v>
      </c>
      <c r="C561" s="394">
        <v>44.484626348189416</v>
      </c>
      <c r="D561" s="394">
        <v>46.374351192837466</v>
      </c>
      <c r="E561" s="394">
        <v>43.728794759057969</v>
      </c>
      <c r="F561" s="394">
        <v>43.728794759057969</v>
      </c>
      <c r="G561" s="394">
        <v>43.728794759057969</v>
      </c>
      <c r="H561" s="394">
        <v>43.728794759057969</v>
      </c>
      <c r="I561" s="394">
        <v>43.728794759057969</v>
      </c>
      <c r="J561" s="394">
        <v>43.728794759057969</v>
      </c>
      <c r="K561" s="394">
        <v>43.728794759057969</v>
      </c>
      <c r="L561" s="394">
        <v>43.728794759057969</v>
      </c>
      <c r="M561" s="394">
        <v>43.728794759057969</v>
      </c>
      <c r="N561" s="394">
        <v>43.728794759057969</v>
      </c>
      <c r="O561" s="394">
        <v>43.728794759057969</v>
      </c>
      <c r="P561" s="394">
        <v>43.728794759057969</v>
      </c>
    </row>
    <row r="562" spans="1:36" x14ac:dyDescent="0.25">
      <c r="A562" s="393" t="s">
        <v>908</v>
      </c>
      <c r="B562" s="394">
        <v>34.547413759784078</v>
      </c>
      <c r="C562" s="394">
        <v>38.638722626740957</v>
      </c>
      <c r="D562" s="394">
        <v>40.592865143250691</v>
      </c>
      <c r="E562" s="394">
        <v>38.025861509057975</v>
      </c>
      <c r="F562" s="394">
        <v>38.025861509057975</v>
      </c>
      <c r="G562" s="394">
        <v>38.025861509057975</v>
      </c>
      <c r="H562" s="394">
        <v>38.025861509057975</v>
      </c>
      <c r="I562" s="394">
        <v>38.025861509057975</v>
      </c>
      <c r="J562" s="394">
        <v>38.025861509057975</v>
      </c>
      <c r="K562" s="394">
        <v>38.025861509057975</v>
      </c>
      <c r="L562" s="394">
        <v>38.025861509057975</v>
      </c>
      <c r="M562" s="394">
        <v>38.025861509057975</v>
      </c>
      <c r="N562" s="394">
        <v>38.025861509057975</v>
      </c>
      <c r="O562" s="394">
        <v>38.025861509057975</v>
      </c>
      <c r="P562" s="394">
        <v>38.025861509057975</v>
      </c>
    </row>
    <row r="563" spans="1:36" x14ac:dyDescent="0.25">
      <c r="A563" s="393" t="s">
        <v>909</v>
      </c>
      <c r="B563" s="394"/>
      <c r="C563" s="394"/>
      <c r="D563" s="394"/>
      <c r="E563" s="394"/>
      <c r="F563" s="394"/>
      <c r="G563" s="394"/>
      <c r="H563" s="394"/>
      <c r="I563" s="394"/>
      <c r="J563" s="394">
        <v>-0.23940331621832489</v>
      </c>
      <c r="K563" s="394">
        <v>0.23403130047468745</v>
      </c>
      <c r="L563" s="394">
        <v>-5.718241323905068</v>
      </c>
      <c r="M563" s="394">
        <v>-6.7774378275332117</v>
      </c>
      <c r="N563" s="394">
        <v>-7.3235947627798472</v>
      </c>
      <c r="O563" s="394">
        <v>-7.1932165828941299</v>
      </c>
      <c r="P563" s="394">
        <v>-3.9895390712431675</v>
      </c>
    </row>
    <row r="564" spans="1:36" x14ac:dyDescent="0.25">
      <c r="A564" s="393" t="s">
        <v>910</v>
      </c>
      <c r="B564" s="394"/>
      <c r="C564" s="394"/>
      <c r="D564" s="394"/>
      <c r="E564" s="394"/>
      <c r="F564" s="394"/>
      <c r="G564" s="394"/>
      <c r="H564" s="394"/>
      <c r="I564" s="394"/>
      <c r="J564" s="394"/>
      <c r="K564" s="394">
        <v>-5.3690269680331753</v>
      </c>
      <c r="L564" s="394">
        <v>-11.037722438386499</v>
      </c>
      <c r="M564" s="394">
        <v>-9.2283316544895335</v>
      </c>
      <c r="N564" s="394">
        <v>-11.415966859965859</v>
      </c>
      <c r="O564" s="394">
        <v>-11.54949761647093</v>
      </c>
      <c r="P564" s="394">
        <v>-9.8928454985429255</v>
      </c>
    </row>
    <row r="565" spans="1:36" x14ac:dyDescent="0.25">
      <c r="A565" s="328"/>
      <c r="B565" s="329"/>
      <c r="C565" s="329"/>
      <c r="D565" s="329"/>
      <c r="E565" s="329"/>
      <c r="F565" s="329"/>
      <c r="G565" s="329"/>
      <c r="H565" s="329"/>
      <c r="I565" s="329"/>
      <c r="J565" s="329"/>
      <c r="K565" s="329"/>
      <c r="L565" s="329"/>
      <c r="M565" s="329"/>
      <c r="N565" s="329"/>
      <c r="O565" s="329"/>
      <c r="P565" s="329"/>
    </row>
    <row r="566" spans="1:36" x14ac:dyDescent="0.25">
      <c r="A566" s="337" t="s">
        <v>911</v>
      </c>
    </row>
    <row r="567" spans="1:36" x14ac:dyDescent="0.25">
      <c r="A567" s="393" t="s">
        <v>912</v>
      </c>
      <c r="B567" s="320">
        <v>30</v>
      </c>
      <c r="C567" s="320">
        <v>30</v>
      </c>
      <c r="D567" s="320">
        <v>30</v>
      </c>
      <c r="E567" s="320">
        <v>30</v>
      </c>
      <c r="F567" s="320">
        <v>30</v>
      </c>
      <c r="G567" s="320">
        <v>30</v>
      </c>
      <c r="H567" s="320">
        <v>30</v>
      </c>
      <c r="I567" s="320">
        <v>30</v>
      </c>
      <c r="J567" s="320">
        <v>30</v>
      </c>
      <c r="K567" s="320">
        <v>30</v>
      </c>
      <c r="L567" s="320">
        <v>30</v>
      </c>
      <c r="M567" s="320">
        <v>30</v>
      </c>
      <c r="N567" s="320">
        <v>30</v>
      </c>
      <c r="O567" s="320">
        <v>30</v>
      </c>
      <c r="P567" s="320">
        <v>30</v>
      </c>
    </row>
    <row r="569" spans="1:36" s="395" customFormat="1" x14ac:dyDescent="0.25">
      <c r="A569" s="320"/>
      <c r="B569" s="397"/>
      <c r="C569" s="397"/>
      <c r="D569" s="397"/>
      <c r="E569" s="397"/>
      <c r="F569" s="397"/>
      <c r="G569" s="397"/>
      <c r="H569" s="397"/>
      <c r="I569" s="397"/>
      <c r="J569" s="397"/>
      <c r="K569" s="397"/>
      <c r="L569" s="397"/>
      <c r="M569" s="397"/>
      <c r="N569" s="397"/>
      <c r="O569" s="397"/>
      <c r="P569" s="397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</row>
    <row r="570" spans="1:36" s="395" customFormat="1" x14ac:dyDescent="0.25">
      <c r="A570" s="320"/>
      <c r="B570" s="397"/>
      <c r="C570" s="397"/>
      <c r="D570" s="397"/>
      <c r="E570" s="397"/>
      <c r="F570" s="397"/>
      <c r="G570" s="397"/>
      <c r="H570" s="397"/>
      <c r="I570" s="397"/>
      <c r="J570" s="397"/>
      <c r="K570" s="397"/>
      <c r="L570" s="397"/>
      <c r="M570" s="397"/>
      <c r="N570" s="397"/>
      <c r="O570" s="397"/>
      <c r="P570" s="397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</row>
    <row r="571" spans="1:36" s="395" customFormat="1" x14ac:dyDescent="0.25">
      <c r="A571" s="320"/>
      <c r="B571" s="397"/>
      <c r="C571" s="397"/>
      <c r="D571" s="397"/>
      <c r="E571" s="397"/>
      <c r="F571" s="397"/>
      <c r="G571" s="397"/>
      <c r="H571" s="397"/>
      <c r="I571" s="397"/>
      <c r="J571" s="397"/>
      <c r="K571" s="397"/>
      <c r="L571" s="397"/>
      <c r="M571" s="397"/>
      <c r="N571" s="397"/>
      <c r="O571" s="397"/>
      <c r="P571" s="397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</row>
    <row r="572" spans="1:36" s="395" customFormat="1" x14ac:dyDescent="0.25">
      <c r="A572" s="320"/>
      <c r="B572" s="397"/>
      <c r="C572" s="397"/>
      <c r="D572" s="397"/>
      <c r="E572" s="397"/>
      <c r="F572" s="397"/>
      <c r="G572" s="397"/>
      <c r="H572" s="397"/>
      <c r="I572" s="397"/>
      <c r="J572" s="397"/>
      <c r="K572" s="397"/>
      <c r="L572" s="397"/>
      <c r="M572" s="397"/>
      <c r="N572" s="397"/>
      <c r="O572" s="397"/>
      <c r="P572" s="397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</row>
    <row r="573" spans="1:36" s="395" customFormat="1" x14ac:dyDescent="0.25">
      <c r="A573" s="320"/>
      <c r="B573" s="397"/>
      <c r="C573" s="397"/>
      <c r="D573" s="397"/>
      <c r="E573" s="397"/>
      <c r="F573" s="397"/>
      <c r="G573" s="397"/>
      <c r="H573" s="397"/>
      <c r="I573" s="397"/>
      <c r="J573" s="397"/>
      <c r="K573" s="397"/>
      <c r="L573" s="397"/>
      <c r="M573" s="397"/>
      <c r="N573" s="397"/>
      <c r="O573" s="397"/>
      <c r="P573" s="397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</row>
    <row r="574" spans="1:36" s="395" customFormat="1" x14ac:dyDescent="0.25">
      <c r="A574" s="320"/>
      <c r="B574" s="397"/>
      <c r="C574" s="397"/>
      <c r="D574" s="397"/>
      <c r="E574" s="397"/>
      <c r="F574" s="397"/>
      <c r="G574" s="397"/>
      <c r="H574" s="397"/>
      <c r="I574" s="397"/>
      <c r="J574" s="397"/>
      <c r="K574" s="397"/>
      <c r="L574" s="397"/>
      <c r="M574" s="397"/>
      <c r="N574" s="397"/>
      <c r="O574" s="397"/>
      <c r="P574" s="397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</row>
    <row r="575" spans="1:36" s="395" customFormat="1" x14ac:dyDescent="0.25">
      <c r="A575" s="320"/>
      <c r="B575" s="397"/>
      <c r="C575" s="397"/>
      <c r="D575" s="397"/>
      <c r="E575" s="397"/>
      <c r="F575" s="397"/>
      <c r="G575" s="397"/>
      <c r="H575" s="397"/>
      <c r="I575" s="397"/>
      <c r="J575" s="397"/>
      <c r="K575" s="397"/>
      <c r="L575" s="397"/>
      <c r="M575" s="397"/>
      <c r="N575" s="397"/>
      <c r="O575" s="397"/>
      <c r="P575" s="397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</row>
    <row r="576" spans="1:36" s="395" customFormat="1" x14ac:dyDescent="0.25">
      <c r="A576" s="320"/>
      <c r="B576" s="397"/>
      <c r="C576" s="397"/>
      <c r="D576" s="397"/>
      <c r="E576" s="397"/>
      <c r="F576" s="397"/>
      <c r="G576" s="397"/>
      <c r="H576" s="397"/>
      <c r="I576" s="397"/>
      <c r="J576" s="397"/>
      <c r="K576" s="397"/>
      <c r="L576" s="397"/>
      <c r="M576" s="397"/>
      <c r="N576" s="397"/>
      <c r="O576" s="397"/>
      <c r="P576" s="397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</row>
    <row r="577" spans="1:36" s="395" customFormat="1" x14ac:dyDescent="0.25">
      <c r="A577" s="320"/>
      <c r="B577" s="397"/>
      <c r="C577" s="397"/>
      <c r="D577" s="397"/>
      <c r="E577" s="397"/>
      <c r="F577" s="397"/>
      <c r="G577" s="397"/>
      <c r="H577" s="397"/>
      <c r="I577" s="397"/>
      <c r="J577" s="397"/>
      <c r="K577" s="397"/>
      <c r="L577" s="397"/>
      <c r="M577" s="397"/>
      <c r="N577" s="397"/>
      <c r="O577" s="397"/>
      <c r="P577" s="397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</row>
    <row r="578" spans="1:36" s="395" customFormat="1" x14ac:dyDescent="0.25">
      <c r="A578" s="320"/>
      <c r="B578" s="397"/>
      <c r="C578" s="397"/>
      <c r="D578" s="397"/>
      <c r="E578" s="397"/>
      <c r="F578" s="397"/>
      <c r="G578" s="397"/>
      <c r="H578" s="397"/>
      <c r="I578" s="397"/>
      <c r="J578" s="397"/>
      <c r="K578" s="397"/>
      <c r="L578" s="397"/>
      <c r="M578" s="397"/>
      <c r="N578" s="397"/>
      <c r="O578" s="397"/>
      <c r="P578" s="397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</row>
    <row r="579" spans="1:36" s="395" customFormat="1" x14ac:dyDescent="0.25">
      <c r="A579" s="320"/>
      <c r="B579" s="397"/>
      <c r="C579" s="397"/>
      <c r="D579" s="397"/>
      <c r="E579" s="397"/>
      <c r="F579" s="397"/>
      <c r="G579" s="397"/>
      <c r="H579" s="397"/>
      <c r="I579" s="397"/>
      <c r="J579" s="397"/>
      <c r="K579" s="397"/>
      <c r="L579" s="397"/>
      <c r="M579" s="397"/>
      <c r="N579" s="397"/>
      <c r="O579" s="397"/>
      <c r="P579" s="397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</row>
    <row r="580" spans="1:36" s="395" customFormat="1" x14ac:dyDescent="0.25">
      <c r="A580" s="320"/>
      <c r="B580" s="397"/>
      <c r="C580" s="397"/>
      <c r="D580" s="397"/>
      <c r="E580" s="397"/>
      <c r="F580" s="397"/>
      <c r="G580" s="397"/>
      <c r="H580" s="397"/>
      <c r="I580" s="397"/>
      <c r="J580" s="397"/>
      <c r="K580" s="397"/>
      <c r="L580" s="397"/>
      <c r="M580" s="397"/>
      <c r="N580" s="397"/>
      <c r="O580" s="397"/>
      <c r="P580" s="397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</row>
    <row r="581" spans="1:36" s="395" customFormat="1" x14ac:dyDescent="0.25">
      <c r="A581" s="320"/>
      <c r="B581" s="397"/>
      <c r="C581" s="397"/>
      <c r="D581" s="397"/>
      <c r="E581" s="397"/>
      <c r="F581" s="397"/>
      <c r="G581" s="397"/>
      <c r="H581" s="397"/>
      <c r="I581" s="397"/>
      <c r="J581" s="397"/>
      <c r="K581" s="397"/>
      <c r="L581" s="397"/>
      <c r="M581" s="397"/>
      <c r="N581" s="397"/>
      <c r="O581" s="397"/>
      <c r="P581" s="397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</row>
    <row r="582" spans="1:36" s="395" customFormat="1" x14ac:dyDescent="0.25">
      <c r="A582" s="320"/>
      <c r="B582" s="397"/>
      <c r="C582" s="397"/>
      <c r="D582" s="397"/>
      <c r="E582" s="397"/>
      <c r="F582" s="397"/>
      <c r="G582" s="397"/>
      <c r="H582" s="397"/>
      <c r="I582" s="397"/>
      <c r="J582" s="397"/>
      <c r="K582" s="397"/>
      <c r="L582" s="397"/>
      <c r="M582" s="397"/>
      <c r="N582" s="397"/>
      <c r="O582" s="397"/>
      <c r="P582" s="397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</row>
    <row r="583" spans="1:36" s="395" customFormat="1" x14ac:dyDescent="0.25">
      <c r="A583" s="320"/>
      <c r="B583" s="397"/>
      <c r="C583" s="397"/>
      <c r="D583" s="397"/>
      <c r="E583" s="397"/>
      <c r="F583" s="397"/>
      <c r="G583" s="397"/>
      <c r="H583" s="397"/>
      <c r="I583" s="397"/>
      <c r="J583" s="397"/>
      <c r="K583" s="397"/>
      <c r="L583" s="397"/>
      <c r="M583" s="397"/>
      <c r="N583" s="397"/>
      <c r="O583" s="397"/>
      <c r="P583" s="397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</row>
    <row r="584" spans="1:36" s="395" customFormat="1" x14ac:dyDescent="0.25">
      <c r="A584" s="320"/>
      <c r="B584" s="397"/>
      <c r="C584" s="397"/>
      <c r="D584" s="397"/>
      <c r="E584" s="397"/>
      <c r="F584" s="397"/>
      <c r="G584" s="397"/>
      <c r="H584" s="397"/>
      <c r="I584" s="397"/>
      <c r="J584" s="397"/>
      <c r="K584" s="397"/>
      <c r="L584" s="397"/>
      <c r="M584" s="397"/>
      <c r="N584" s="397"/>
      <c r="O584" s="397"/>
      <c r="P584" s="397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</row>
    <row r="585" spans="1:36" s="395" customFormat="1" x14ac:dyDescent="0.25">
      <c r="A585" s="320"/>
      <c r="B585" s="397"/>
      <c r="C585" s="397"/>
      <c r="D585" s="397"/>
      <c r="E585" s="397"/>
      <c r="F585" s="397"/>
      <c r="G585" s="397"/>
      <c r="H585" s="397"/>
      <c r="I585" s="397"/>
      <c r="J585" s="397"/>
      <c r="K585" s="397"/>
      <c r="L585" s="397"/>
      <c r="M585" s="397"/>
      <c r="N585" s="397"/>
      <c r="O585" s="397"/>
      <c r="P585" s="397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</row>
    <row r="586" spans="1:36" s="395" customFormat="1" x14ac:dyDescent="0.25">
      <c r="A586" s="320"/>
      <c r="B586" s="397"/>
      <c r="C586" s="397"/>
      <c r="D586" s="397"/>
      <c r="E586" s="397"/>
      <c r="F586" s="397"/>
      <c r="G586" s="397"/>
      <c r="H586" s="397"/>
      <c r="I586" s="397"/>
      <c r="J586" s="397"/>
      <c r="K586" s="397"/>
      <c r="L586" s="397"/>
      <c r="M586" s="397"/>
      <c r="N586" s="397"/>
      <c r="O586" s="397"/>
      <c r="P586" s="397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</row>
    <row r="587" spans="1:36" s="395" customFormat="1" x14ac:dyDescent="0.25">
      <c r="A587" s="320"/>
      <c r="B587" s="397"/>
      <c r="C587" s="397"/>
      <c r="D587" s="397"/>
      <c r="E587" s="397"/>
      <c r="F587" s="397"/>
      <c r="G587" s="397"/>
      <c r="H587" s="397"/>
      <c r="I587" s="397"/>
      <c r="J587" s="397"/>
      <c r="K587" s="397"/>
      <c r="L587" s="397"/>
      <c r="M587" s="397"/>
      <c r="N587" s="397"/>
      <c r="O587" s="397"/>
      <c r="P587" s="397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</row>
    <row r="588" spans="1:36" s="395" customFormat="1" x14ac:dyDescent="0.25">
      <c r="A588" s="320"/>
      <c r="B588" s="397"/>
      <c r="C588" s="397"/>
      <c r="D588" s="397"/>
      <c r="E588" s="397"/>
      <c r="F588" s="397"/>
      <c r="G588" s="397"/>
      <c r="H588" s="397"/>
      <c r="I588" s="397"/>
      <c r="J588" s="397"/>
      <c r="K588" s="397"/>
      <c r="L588" s="397"/>
      <c r="M588" s="397"/>
      <c r="N588" s="397"/>
      <c r="O588" s="397"/>
      <c r="P588" s="397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</row>
    <row r="589" spans="1:36" s="395" customFormat="1" x14ac:dyDescent="0.25">
      <c r="A589" s="320"/>
      <c r="B589" s="397"/>
      <c r="C589" s="397"/>
      <c r="D589" s="397"/>
      <c r="E589" s="397"/>
      <c r="F589" s="397"/>
      <c r="G589" s="397"/>
      <c r="H589" s="397"/>
      <c r="I589" s="397"/>
      <c r="J589" s="397"/>
      <c r="K589" s="397"/>
      <c r="L589" s="397"/>
      <c r="M589" s="397"/>
      <c r="N589" s="397"/>
      <c r="O589" s="397"/>
      <c r="P589" s="397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</row>
    <row r="590" spans="1:36" s="395" customFormat="1" x14ac:dyDescent="0.25">
      <c r="A590" s="320"/>
      <c r="B590" s="397"/>
      <c r="C590" s="397"/>
      <c r="D590" s="397"/>
      <c r="E590" s="397"/>
      <c r="F590" s="397"/>
      <c r="G590" s="397"/>
      <c r="H590" s="397"/>
      <c r="I590" s="397"/>
      <c r="J590" s="397"/>
      <c r="K590" s="397"/>
      <c r="L590" s="397"/>
      <c r="M590" s="397"/>
      <c r="N590" s="397"/>
      <c r="O590" s="397"/>
      <c r="P590" s="397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</row>
    <row r="591" spans="1:36" s="395" customFormat="1" x14ac:dyDescent="0.25">
      <c r="A591" s="320"/>
      <c r="B591" s="397"/>
      <c r="C591" s="397"/>
      <c r="D591" s="397"/>
      <c r="E591" s="397"/>
      <c r="F591" s="397"/>
      <c r="G591" s="397"/>
      <c r="H591" s="397"/>
      <c r="I591" s="397"/>
      <c r="J591" s="397"/>
      <c r="K591" s="397"/>
      <c r="L591" s="397"/>
      <c r="M591" s="397"/>
      <c r="N591" s="397"/>
      <c r="O591" s="397"/>
      <c r="P591" s="397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</row>
    <row r="592" spans="1:36" s="395" customFormat="1" x14ac:dyDescent="0.25">
      <c r="A592" s="320"/>
      <c r="B592" s="397"/>
      <c r="C592" s="397"/>
      <c r="D592" s="397"/>
      <c r="E592" s="397"/>
      <c r="F592" s="397"/>
      <c r="G592" s="397"/>
      <c r="H592" s="397"/>
      <c r="I592" s="397"/>
      <c r="J592" s="397"/>
      <c r="K592" s="397"/>
      <c r="L592" s="397"/>
      <c r="M592" s="397"/>
      <c r="N592" s="397"/>
      <c r="O592" s="397"/>
      <c r="P592" s="397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</row>
    <row r="593" spans="1:36" s="395" customFormat="1" x14ac:dyDescent="0.25">
      <c r="A593" s="320"/>
      <c r="B593" s="397"/>
      <c r="C593" s="397"/>
      <c r="D593" s="397"/>
      <c r="E593" s="397"/>
      <c r="F593" s="397"/>
      <c r="G593" s="397"/>
      <c r="H593" s="397"/>
      <c r="I593" s="397"/>
      <c r="J593" s="397"/>
      <c r="K593" s="397"/>
      <c r="L593" s="397"/>
      <c r="M593" s="397"/>
      <c r="N593" s="397"/>
      <c r="O593" s="397"/>
      <c r="P593" s="397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</row>
    <row r="594" spans="1:36" s="395" customFormat="1" x14ac:dyDescent="0.25">
      <c r="A594" s="320"/>
      <c r="B594" s="397"/>
      <c r="C594" s="397"/>
      <c r="D594" s="397"/>
      <c r="E594" s="397"/>
      <c r="F594" s="397"/>
      <c r="G594" s="397"/>
      <c r="H594" s="397"/>
      <c r="I594" s="397"/>
      <c r="J594" s="397"/>
      <c r="K594" s="397"/>
      <c r="L594" s="397"/>
      <c r="M594" s="397"/>
      <c r="N594" s="397"/>
      <c r="O594" s="397"/>
      <c r="P594" s="397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</row>
  </sheetData>
  <hyperlinks>
    <hyperlink ref="A1" location="Index" display="Назад к оглавлению"/>
  </hyperlinks>
  <pageMargins left="0.7" right="0.7" top="0.75" bottom="0.75" header="0.3" footer="0.3"/>
  <pageSetup paperSize="9" scale="29" orientation="portrait" r:id="rId1"/>
  <rowBreaks count="2" manualBreakCount="2">
    <brk id="165" max="16" man="1"/>
    <brk id="328" max="16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7030A0"/>
  </sheetPr>
  <dimension ref="A3:G25"/>
  <sheetViews>
    <sheetView topLeftCell="A7" workbookViewId="0"/>
  </sheetViews>
  <sheetFormatPr defaultColWidth="9.140625" defaultRowHeight="15" x14ac:dyDescent="0.25"/>
  <cols>
    <col min="1" max="1" width="9.140625" style="1"/>
    <col min="2" max="2" width="14.85546875" style="1" customWidth="1"/>
    <col min="3" max="3" width="30.5703125" style="1" customWidth="1"/>
    <col min="4" max="16384" width="9.140625" style="1"/>
  </cols>
  <sheetData>
    <row r="3" spans="1:3" ht="25.5" x14ac:dyDescent="0.25">
      <c r="B3" s="297" t="s">
        <v>653</v>
      </c>
      <c r="C3" s="298" t="s">
        <v>654</v>
      </c>
    </row>
    <row r="4" spans="1:3" x14ac:dyDescent="0.25">
      <c r="A4" s="1">
        <v>1</v>
      </c>
      <c r="B4" s="1" t="s">
        <v>655</v>
      </c>
      <c r="C4" s="1" t="s">
        <v>656</v>
      </c>
    </row>
    <row r="5" spans="1:3" x14ac:dyDescent="0.25">
      <c r="A5" s="1">
        <v>2</v>
      </c>
      <c r="B5" s="1" t="s">
        <v>657</v>
      </c>
    </row>
    <row r="6" spans="1:3" x14ac:dyDescent="0.25">
      <c r="A6" s="1">
        <v>3</v>
      </c>
      <c r="B6" s="1" t="s">
        <v>658</v>
      </c>
      <c r="C6" s="1" t="s">
        <v>659</v>
      </c>
    </row>
    <row r="7" spans="1:3" x14ac:dyDescent="0.25">
      <c r="A7" s="1">
        <v>4</v>
      </c>
      <c r="B7" s="1" t="s">
        <v>660</v>
      </c>
      <c r="C7" s="1" t="s">
        <v>661</v>
      </c>
    </row>
    <row r="8" spans="1:3" x14ac:dyDescent="0.25">
      <c r="A8" s="1">
        <v>5</v>
      </c>
      <c r="B8" s="1" t="s">
        <v>662</v>
      </c>
      <c r="C8" s="1" t="s">
        <v>663</v>
      </c>
    </row>
    <row r="9" spans="1:3" x14ac:dyDescent="0.25">
      <c r="A9" s="1">
        <v>6</v>
      </c>
      <c r="B9" s="1" t="s">
        <v>664</v>
      </c>
      <c r="C9" s="1" t="s">
        <v>665</v>
      </c>
    </row>
    <row r="10" spans="1:3" x14ac:dyDescent="0.25">
      <c r="A10" s="1">
        <v>7</v>
      </c>
      <c r="B10" s="1" t="s">
        <v>666</v>
      </c>
      <c r="C10" s="1" t="s">
        <v>667</v>
      </c>
    </row>
    <row r="11" spans="1:3" x14ac:dyDescent="0.25">
      <c r="A11" s="1">
        <v>8</v>
      </c>
      <c r="B11" s="1" t="s">
        <v>668</v>
      </c>
    </row>
    <row r="12" spans="1:3" x14ac:dyDescent="0.25">
      <c r="A12" s="1">
        <v>9</v>
      </c>
      <c r="B12" s="1" t="s">
        <v>669</v>
      </c>
      <c r="C12" s="1" t="s">
        <v>670</v>
      </c>
    </row>
    <row r="13" spans="1:3" x14ac:dyDescent="0.25">
      <c r="A13" s="1">
        <v>10</v>
      </c>
      <c r="B13" s="1" t="s">
        <v>398</v>
      </c>
      <c r="C13" s="1" t="s">
        <v>671</v>
      </c>
    </row>
    <row r="14" spans="1:3" x14ac:dyDescent="0.25">
      <c r="A14" s="1">
        <v>11</v>
      </c>
      <c r="B14" s="1" t="s">
        <v>672</v>
      </c>
      <c r="C14" s="1" t="s">
        <v>673</v>
      </c>
    </row>
    <row r="15" spans="1:3" x14ac:dyDescent="0.25">
      <c r="A15" s="1">
        <v>12</v>
      </c>
      <c r="B15" s="259" t="s">
        <v>674</v>
      </c>
      <c r="C15" s="1" t="s">
        <v>675</v>
      </c>
    </row>
    <row r="16" spans="1:3" x14ac:dyDescent="0.25">
      <c r="A16" s="1">
        <v>13</v>
      </c>
      <c r="B16" s="259" t="s">
        <v>676</v>
      </c>
      <c r="C16" s="1" t="s">
        <v>677</v>
      </c>
    </row>
    <row r="17" spans="1:7" x14ac:dyDescent="0.25">
      <c r="A17" s="1">
        <v>14</v>
      </c>
      <c r="B17" s="259" t="s">
        <v>678</v>
      </c>
    </row>
    <row r="18" spans="1:7" x14ac:dyDescent="0.25">
      <c r="A18" s="1">
        <v>15</v>
      </c>
      <c r="B18" s="259" t="s">
        <v>679</v>
      </c>
      <c r="C18" s="1" t="s">
        <v>680</v>
      </c>
    </row>
    <row r="19" spans="1:7" x14ac:dyDescent="0.25">
      <c r="A19" s="1">
        <v>16</v>
      </c>
      <c r="B19" s="259" t="s">
        <v>681</v>
      </c>
      <c r="C19" s="1" t="s">
        <v>682</v>
      </c>
    </row>
    <row r="20" spans="1:7" x14ac:dyDescent="0.25">
      <c r="A20" s="1">
        <v>17</v>
      </c>
      <c r="B20" s="259" t="s">
        <v>683</v>
      </c>
    </row>
    <row r="21" spans="1:7" x14ac:dyDescent="0.25">
      <c r="A21" s="1">
        <v>18</v>
      </c>
      <c r="B21" s="259" t="s">
        <v>684</v>
      </c>
      <c r="C21" s="1" t="s">
        <v>685</v>
      </c>
    </row>
    <row r="22" spans="1:7" x14ac:dyDescent="0.25">
      <c r="A22" s="1">
        <v>19</v>
      </c>
      <c r="B22" s="1" t="s">
        <v>686</v>
      </c>
    </row>
    <row r="23" spans="1:7" x14ac:dyDescent="0.25">
      <c r="A23" s="1">
        <v>20</v>
      </c>
      <c r="B23" s="259" t="s">
        <v>687</v>
      </c>
      <c r="C23" s="1" t="s">
        <v>688</v>
      </c>
    </row>
    <row r="24" spans="1:7" x14ac:dyDescent="0.25">
      <c r="B24" s="299"/>
      <c r="C24" s="299"/>
      <c r="D24" s="299"/>
      <c r="E24" s="299"/>
      <c r="F24" s="299"/>
      <c r="G24" s="299"/>
    </row>
    <row r="25" spans="1:7" ht="33.75" customHeight="1" x14ac:dyDescent="0.25">
      <c r="B25" s="912" t="s">
        <v>787</v>
      </c>
      <c r="C25" s="912"/>
      <c r="D25" s="912"/>
      <c r="E25" s="912"/>
      <c r="F25" s="912"/>
      <c r="G25" s="912"/>
    </row>
  </sheetData>
  <mergeCells count="1">
    <mergeCell ref="B25:G2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"/>
  <sheetViews>
    <sheetView workbookViewId="0"/>
  </sheetViews>
  <sheetFormatPr defaultColWidth="9.140625" defaultRowHeight="15" x14ac:dyDescent="0.25"/>
  <cols>
    <col min="1" max="16384" width="9.1406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00B0F0"/>
  </sheetPr>
  <dimension ref="A1:R59"/>
  <sheetViews>
    <sheetView workbookViewId="0">
      <selection activeCell="G14" sqref="G14"/>
    </sheetView>
  </sheetViews>
  <sheetFormatPr defaultColWidth="9.140625" defaultRowHeight="15" x14ac:dyDescent="0.25"/>
  <cols>
    <col min="1" max="1" width="3.85546875" style="195" customWidth="1"/>
    <col min="2" max="2" width="13.5703125" style="195" customWidth="1"/>
    <col min="3" max="3" width="23" style="195" customWidth="1"/>
    <col min="4" max="4" width="12.85546875" style="195" customWidth="1"/>
    <col min="5" max="5" width="9.140625" style="195"/>
    <col min="6" max="6" width="13.5703125" style="195" customWidth="1"/>
    <col min="7" max="7" width="18" style="195" customWidth="1"/>
    <col min="8" max="8" width="34.7109375" style="195" customWidth="1"/>
    <col min="9" max="9" width="14.7109375" style="195" customWidth="1"/>
    <col min="10" max="10" width="15.140625" style="195" customWidth="1"/>
    <col min="11" max="12" width="2.140625" style="195" customWidth="1"/>
    <col min="13" max="18" width="0" style="195" hidden="1" customWidth="1"/>
    <col min="19" max="16384" width="9.140625" style="195"/>
  </cols>
  <sheetData>
    <row r="1" spans="1:18" customFormat="1" x14ac:dyDescent="0.25">
      <c r="A1" s="199" t="s">
        <v>208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7"/>
      <c r="N1" s="187"/>
      <c r="O1" s="187"/>
      <c r="P1" s="187"/>
      <c r="Q1" s="187"/>
      <c r="R1" s="187"/>
    </row>
    <row r="2" spans="1:18" customFormat="1" ht="15.75" x14ac:dyDescent="0.25">
      <c r="A2" s="199" t="str">
        <f>ИД!A2</f>
        <v>3.1.21.08.12</v>
      </c>
      <c r="B2" s="917" t="s">
        <v>135</v>
      </c>
      <c r="C2" s="917"/>
      <c r="D2" s="917"/>
      <c r="E2" s="186"/>
      <c r="F2" s="917" t="s">
        <v>132</v>
      </c>
      <c r="G2" s="917"/>
      <c r="H2" s="917"/>
      <c r="I2" s="917"/>
      <c r="J2" s="917"/>
      <c r="K2" s="188"/>
      <c r="L2" s="188"/>
      <c r="M2" s="189"/>
      <c r="N2" s="189"/>
      <c r="O2" s="189"/>
      <c r="P2" s="918" t="s">
        <v>138</v>
      </c>
      <c r="Q2" s="918"/>
      <c r="R2" s="918"/>
    </row>
    <row r="3" spans="1:18" customFormat="1" ht="7.5" customHeight="1" x14ac:dyDescent="0.25">
      <c r="A3" s="186"/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7"/>
      <c r="N3" s="187"/>
      <c r="O3" s="187"/>
      <c r="P3" s="187"/>
      <c r="Q3" s="187"/>
      <c r="R3" s="187"/>
    </row>
    <row r="4" spans="1:18" customFormat="1" x14ac:dyDescent="0.25">
      <c r="A4" s="186"/>
      <c r="B4" s="919" t="s">
        <v>14</v>
      </c>
      <c r="C4" s="919"/>
      <c r="D4" s="919"/>
      <c r="E4" s="186"/>
      <c r="F4" s="258" t="s">
        <v>133</v>
      </c>
      <c r="G4" s="258" t="s">
        <v>110</v>
      </c>
      <c r="H4" s="258" t="s">
        <v>704</v>
      </c>
      <c r="I4" s="258" t="s">
        <v>113</v>
      </c>
      <c r="J4" s="258" t="s">
        <v>112</v>
      </c>
      <c r="K4" s="186"/>
      <c r="L4" s="186"/>
      <c r="M4" s="187"/>
      <c r="N4" s="187"/>
      <c r="O4" s="187"/>
      <c r="P4" s="190" t="s">
        <v>132</v>
      </c>
      <c r="Q4" s="187"/>
      <c r="R4" s="187"/>
    </row>
    <row r="5" spans="1:18" customFormat="1" x14ac:dyDescent="0.25">
      <c r="A5" s="186"/>
      <c r="B5" s="913" t="s">
        <v>781</v>
      </c>
      <c r="C5" s="913"/>
      <c r="D5" s="913"/>
      <c r="E5" s="186"/>
      <c r="F5" s="914" t="s">
        <v>136</v>
      </c>
      <c r="G5" s="915"/>
      <c r="H5" s="915"/>
      <c r="I5" s="915"/>
      <c r="J5" s="916"/>
      <c r="K5" s="186"/>
      <c r="L5" s="186"/>
      <c r="M5" s="187"/>
      <c r="N5" s="187"/>
      <c r="O5" s="187"/>
      <c r="P5" s="191" t="s">
        <v>139</v>
      </c>
      <c r="Q5" s="187"/>
      <c r="R5" s="187"/>
    </row>
    <row r="6" spans="1:18" customFormat="1" x14ac:dyDescent="0.25">
      <c r="A6" s="186"/>
      <c r="B6" s="919" t="s">
        <v>15</v>
      </c>
      <c r="C6" s="919"/>
      <c r="D6" s="919"/>
      <c r="E6" s="186"/>
      <c r="F6" s="192"/>
      <c r="G6" s="193"/>
      <c r="H6" s="193"/>
      <c r="I6" s="193"/>
      <c r="J6" s="192"/>
      <c r="K6" s="186"/>
      <c r="L6" s="186"/>
      <c r="M6" s="187"/>
      <c r="N6" s="187"/>
      <c r="O6" s="187"/>
      <c r="P6" s="191" t="s">
        <v>140</v>
      </c>
      <c r="Q6" s="187"/>
      <c r="R6" s="187"/>
    </row>
    <row r="7" spans="1:18" customFormat="1" x14ac:dyDescent="0.25">
      <c r="A7" s="186"/>
      <c r="B7" s="913" t="s">
        <v>79</v>
      </c>
      <c r="C7" s="913"/>
      <c r="D7" s="913"/>
      <c r="E7" s="186"/>
      <c r="F7" s="192"/>
      <c r="G7" s="193"/>
      <c r="H7" s="193"/>
      <c r="I7" s="193"/>
      <c r="J7" s="192"/>
      <c r="K7" s="186"/>
      <c r="L7" s="186"/>
      <c r="M7" s="187"/>
      <c r="N7" s="187"/>
      <c r="O7" s="187"/>
      <c r="P7" s="191" t="s">
        <v>141</v>
      </c>
      <c r="Q7" s="187"/>
      <c r="R7" s="187"/>
    </row>
    <row r="8" spans="1:18" customFormat="1" x14ac:dyDescent="0.25">
      <c r="A8" s="186"/>
      <c r="B8" s="919" t="s">
        <v>16</v>
      </c>
      <c r="C8" s="919"/>
      <c r="D8" s="919"/>
      <c r="E8" s="186"/>
      <c r="F8" s="192"/>
      <c r="G8" s="193"/>
      <c r="H8" s="193"/>
      <c r="I8" s="193"/>
      <c r="J8" s="192"/>
      <c r="K8" s="186"/>
      <c r="L8" s="186"/>
      <c r="M8" s="187"/>
      <c r="N8" s="187"/>
      <c r="O8" s="187"/>
      <c r="P8" s="187"/>
      <c r="Q8" s="187"/>
      <c r="R8" s="187"/>
    </row>
    <row r="9" spans="1:18" customFormat="1" x14ac:dyDescent="0.25">
      <c r="A9" s="186"/>
      <c r="B9" s="913" t="s">
        <v>1088</v>
      </c>
      <c r="C9" s="913"/>
      <c r="D9" s="913"/>
      <c r="E9" s="186"/>
      <c r="F9" s="192"/>
      <c r="G9" s="193"/>
      <c r="H9" s="193"/>
      <c r="I9" s="193"/>
      <c r="J9" s="192"/>
      <c r="K9" s="186"/>
      <c r="L9" s="186"/>
      <c r="M9" s="187"/>
      <c r="N9" s="187"/>
      <c r="O9" s="187"/>
      <c r="P9" s="187"/>
      <c r="Q9" s="187"/>
      <c r="R9" s="187"/>
    </row>
    <row r="10" spans="1:18" customFormat="1" x14ac:dyDescent="0.25">
      <c r="A10" s="186"/>
      <c r="B10" s="919" t="s">
        <v>18</v>
      </c>
      <c r="C10" s="919"/>
      <c r="D10" s="919"/>
      <c r="E10" s="186"/>
      <c r="F10" s="920" t="s">
        <v>137</v>
      </c>
      <c r="G10" s="920"/>
      <c r="H10" s="920"/>
      <c r="I10" s="920"/>
      <c r="J10" s="920"/>
      <c r="K10" s="186"/>
      <c r="L10" s="186"/>
      <c r="M10" s="187"/>
      <c r="N10" s="187"/>
      <c r="O10" s="187"/>
      <c r="P10" s="187"/>
      <c r="Q10" s="187"/>
      <c r="R10" s="187"/>
    </row>
    <row r="11" spans="1:18" customFormat="1" x14ac:dyDescent="0.25">
      <c r="A11" s="186"/>
      <c r="B11" s="913" t="s">
        <v>784</v>
      </c>
      <c r="C11" s="913"/>
      <c r="D11" s="913"/>
      <c r="E11" s="186"/>
      <c r="F11" s="192"/>
      <c r="G11" s="193"/>
      <c r="H11" s="193"/>
      <c r="I11" s="193"/>
      <c r="J11" s="192"/>
      <c r="K11" s="186"/>
      <c r="L11" s="186"/>
      <c r="M11" s="187"/>
      <c r="N11" s="187"/>
      <c r="O11" s="187"/>
      <c r="P11" s="187"/>
      <c r="Q11" s="187"/>
      <c r="R11" s="187"/>
    </row>
    <row r="12" spans="1:18" customFormat="1" x14ac:dyDescent="0.25">
      <c r="A12" s="186"/>
      <c r="B12" s="919" t="s">
        <v>41</v>
      </c>
      <c r="C12" s="919"/>
      <c r="D12" s="919"/>
      <c r="E12" s="186"/>
      <c r="F12" s="192"/>
      <c r="G12" s="193"/>
      <c r="H12" s="193"/>
      <c r="I12" s="193"/>
      <c r="J12" s="192"/>
      <c r="K12" s="186"/>
      <c r="L12" s="186"/>
      <c r="M12" s="187"/>
      <c r="N12" s="187"/>
      <c r="O12" s="187"/>
      <c r="P12" s="187"/>
      <c r="Q12" s="187"/>
      <c r="R12" s="187"/>
    </row>
    <row r="13" spans="1:18" customFormat="1" x14ac:dyDescent="0.25">
      <c r="A13" s="186"/>
      <c r="B13" s="913" t="s">
        <v>1089</v>
      </c>
      <c r="C13" s="913"/>
      <c r="D13" s="913"/>
      <c r="E13" s="186"/>
      <c r="F13" s="192"/>
      <c r="G13" s="193"/>
      <c r="H13" s="193"/>
      <c r="I13" s="193"/>
      <c r="J13" s="192"/>
      <c r="K13" s="186"/>
      <c r="L13" s="186"/>
      <c r="M13" s="187"/>
      <c r="N13" s="187"/>
      <c r="O13" s="187"/>
      <c r="P13" s="187"/>
      <c r="Q13" s="187"/>
      <c r="R13" s="187"/>
    </row>
    <row r="14" spans="1:18" customFormat="1" x14ac:dyDescent="0.25">
      <c r="A14" s="186"/>
      <c r="B14" s="919" t="s">
        <v>34</v>
      </c>
      <c r="C14" s="919"/>
      <c r="D14" s="919"/>
      <c r="E14" s="186"/>
      <c r="F14" s="192"/>
      <c r="G14" s="193"/>
      <c r="H14" s="193"/>
      <c r="I14" s="193"/>
      <c r="J14" s="192"/>
      <c r="K14" s="186"/>
      <c r="L14" s="186"/>
      <c r="M14" s="187"/>
      <c r="N14" s="187"/>
      <c r="O14" s="187"/>
      <c r="P14" s="187"/>
      <c r="Q14" s="187"/>
      <c r="R14" s="187"/>
    </row>
    <row r="15" spans="1:18" customFormat="1" x14ac:dyDescent="0.25">
      <c r="A15" s="186"/>
      <c r="B15" s="913" t="s">
        <v>1090</v>
      </c>
      <c r="C15" s="913"/>
      <c r="D15" s="913"/>
      <c r="E15" s="186"/>
      <c r="F15" s="192"/>
      <c r="G15" s="193"/>
      <c r="H15" s="193"/>
      <c r="I15" s="193"/>
      <c r="J15" s="192"/>
      <c r="K15" s="186"/>
      <c r="L15" s="186"/>
      <c r="M15" s="187"/>
      <c r="N15" s="187"/>
      <c r="O15" s="187"/>
      <c r="P15" s="187"/>
      <c r="Q15" s="187"/>
      <c r="R15" s="187"/>
    </row>
    <row r="16" spans="1:18" customFormat="1" ht="7.5" customHeight="1" x14ac:dyDescent="0.25">
      <c r="A16" s="186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7"/>
      <c r="N16" s="187"/>
      <c r="O16" s="187"/>
      <c r="P16" s="187"/>
      <c r="Q16" s="187"/>
      <c r="R16" s="187"/>
    </row>
    <row r="17" spans="1:18" customFormat="1" ht="7.5" customHeight="1" x14ac:dyDescent="0.25">
      <c r="A17" s="186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7"/>
      <c r="N17" s="187"/>
      <c r="O17" s="187"/>
      <c r="P17" s="187"/>
      <c r="Q17" s="187"/>
      <c r="R17" s="187"/>
    </row>
    <row r="18" spans="1:18" s="1" customFormat="1" ht="15.75" customHeight="1" x14ac:dyDescent="0.25">
      <c r="A18" s="186"/>
      <c r="B18" s="917" t="s">
        <v>634</v>
      </c>
      <c r="C18" s="917"/>
      <c r="D18" s="917"/>
      <c r="E18" s="917"/>
      <c r="F18" s="917"/>
      <c r="G18" s="917"/>
      <c r="H18" s="917"/>
      <c r="I18" s="917"/>
      <c r="J18" s="917"/>
      <c r="K18" s="186"/>
      <c r="L18" s="186"/>
      <c r="M18" s="187"/>
      <c r="N18" s="187"/>
      <c r="O18" s="187"/>
      <c r="P18" s="187"/>
      <c r="Q18" s="187"/>
      <c r="R18" s="187"/>
    </row>
    <row r="19" spans="1:18" s="1" customFormat="1" ht="15.75" customHeight="1" x14ac:dyDescent="0.25">
      <c r="A19" s="186"/>
      <c r="B19" s="232"/>
      <c r="C19" s="232"/>
      <c r="D19" s="232"/>
      <c r="E19" s="232"/>
      <c r="F19" s="232"/>
      <c r="G19" s="232"/>
      <c r="H19" s="232"/>
      <c r="I19" s="232"/>
      <c r="J19" s="232"/>
      <c r="K19" s="186"/>
      <c r="L19" s="186"/>
      <c r="M19" s="187"/>
      <c r="N19" s="187"/>
      <c r="O19" s="187"/>
      <c r="P19" s="187"/>
      <c r="Q19" s="187"/>
      <c r="R19" s="187"/>
    </row>
    <row r="20" spans="1:18" s="1" customFormat="1" ht="15.75" customHeight="1" x14ac:dyDescent="0.25">
      <c r="A20" s="186"/>
      <c r="B20" s="924" t="s">
        <v>635</v>
      </c>
      <c r="C20" s="925"/>
      <c r="D20" s="925"/>
      <c r="E20" s="925"/>
      <c r="F20" s="926"/>
      <c r="G20" s="233" t="s">
        <v>112</v>
      </c>
      <c r="H20" s="924" t="s">
        <v>636</v>
      </c>
      <c r="I20" s="925"/>
      <c r="J20" s="926"/>
      <c r="K20" s="186"/>
      <c r="L20" s="186"/>
      <c r="M20" s="187"/>
      <c r="N20" s="187"/>
      <c r="O20" s="187"/>
      <c r="P20" s="187"/>
      <c r="Q20" s="187"/>
      <c r="R20" s="187"/>
    </row>
    <row r="21" spans="1:18" s="1" customFormat="1" ht="56.25" customHeight="1" x14ac:dyDescent="0.25">
      <c r="A21" s="186"/>
      <c r="B21" s="923" t="s">
        <v>637</v>
      </c>
      <c r="C21" s="921" t="s">
        <v>804</v>
      </c>
      <c r="D21" s="921"/>
      <c r="E21" s="921"/>
      <c r="F21" s="921"/>
      <c r="G21" s="236" t="s">
        <v>803</v>
      </c>
      <c r="H21" s="927"/>
      <c r="I21" s="927"/>
      <c r="J21" s="927"/>
      <c r="K21" s="186"/>
      <c r="L21" s="186"/>
      <c r="M21" s="187"/>
      <c r="N21" s="187"/>
      <c r="O21" s="187"/>
      <c r="P21" s="187"/>
      <c r="Q21" s="187"/>
      <c r="R21" s="187"/>
    </row>
    <row r="22" spans="1:18" s="1" customFormat="1" ht="15" customHeight="1" x14ac:dyDescent="0.25">
      <c r="A22" s="186"/>
      <c r="B22" s="923"/>
      <c r="C22" s="921" t="s">
        <v>638</v>
      </c>
      <c r="D22" s="921"/>
      <c r="E22" s="921"/>
      <c r="F22" s="921"/>
      <c r="G22" s="236" t="s">
        <v>803</v>
      </c>
      <c r="H22" s="922"/>
      <c r="I22" s="922"/>
      <c r="J22" s="922"/>
      <c r="K22" s="186"/>
      <c r="L22" s="186"/>
      <c r="M22" s="187"/>
      <c r="N22" s="187"/>
      <c r="O22" s="187"/>
      <c r="P22" s="187"/>
      <c r="Q22" s="187"/>
      <c r="R22" s="187"/>
    </row>
    <row r="23" spans="1:18" s="1" customFormat="1" ht="30.75" customHeight="1" x14ac:dyDescent="0.25">
      <c r="A23" s="186"/>
      <c r="B23" s="923"/>
      <c r="C23" s="921" t="s">
        <v>805</v>
      </c>
      <c r="D23" s="921"/>
      <c r="E23" s="921"/>
      <c r="F23" s="921"/>
      <c r="G23" s="236" t="s">
        <v>803</v>
      </c>
      <c r="H23" s="922"/>
      <c r="I23" s="922"/>
      <c r="J23" s="922"/>
      <c r="K23" s="186"/>
      <c r="L23" s="186"/>
      <c r="M23" s="187"/>
      <c r="N23" s="187"/>
      <c r="O23" s="187"/>
      <c r="P23" s="187"/>
      <c r="Q23" s="187"/>
      <c r="R23" s="187"/>
    </row>
    <row r="24" spans="1:18" s="1" customFormat="1" ht="15" customHeight="1" x14ac:dyDescent="0.25">
      <c r="A24" s="186"/>
      <c r="B24" s="923"/>
      <c r="C24" s="921" t="s">
        <v>639</v>
      </c>
      <c r="D24" s="921"/>
      <c r="E24" s="921"/>
      <c r="F24" s="921"/>
      <c r="G24" s="236" t="s">
        <v>803</v>
      </c>
      <c r="H24" s="922"/>
      <c r="I24" s="922"/>
      <c r="J24" s="922"/>
      <c r="K24" s="186"/>
      <c r="L24" s="186"/>
      <c r="M24" s="187"/>
      <c r="N24" s="187"/>
      <c r="O24" s="187"/>
      <c r="P24" s="187"/>
      <c r="Q24" s="187"/>
      <c r="R24" s="187"/>
    </row>
    <row r="25" spans="1:18" s="1" customFormat="1" ht="15" customHeight="1" x14ac:dyDescent="0.25">
      <c r="A25" s="186"/>
      <c r="B25" s="923"/>
      <c r="C25" s="921" t="s">
        <v>640</v>
      </c>
      <c r="D25" s="921"/>
      <c r="E25" s="921"/>
      <c r="F25" s="921"/>
      <c r="G25" s="236" t="s">
        <v>803</v>
      </c>
      <c r="H25" s="922"/>
      <c r="I25" s="922"/>
      <c r="J25" s="922"/>
      <c r="K25" s="186"/>
      <c r="L25" s="186"/>
      <c r="M25" s="187"/>
      <c r="N25" s="187"/>
      <c r="O25" s="187"/>
      <c r="P25" s="187"/>
      <c r="Q25" s="187"/>
      <c r="R25" s="187"/>
    </row>
    <row r="26" spans="1:18" s="1" customFormat="1" ht="15" customHeight="1" x14ac:dyDescent="0.25">
      <c r="A26" s="186"/>
      <c r="B26" s="923" t="s">
        <v>641</v>
      </c>
      <c r="C26" s="921" t="s">
        <v>642</v>
      </c>
      <c r="D26" s="921"/>
      <c r="E26" s="921"/>
      <c r="F26" s="921"/>
      <c r="G26" s="236" t="s">
        <v>803</v>
      </c>
      <c r="H26" s="922"/>
      <c r="I26" s="922"/>
      <c r="J26" s="922"/>
      <c r="K26" s="186"/>
      <c r="L26" s="186"/>
      <c r="M26" s="187"/>
      <c r="N26" s="187"/>
      <c r="O26" s="187"/>
      <c r="P26" s="187"/>
      <c r="Q26" s="187"/>
      <c r="R26" s="187"/>
    </row>
    <row r="27" spans="1:18" s="1" customFormat="1" ht="30" customHeight="1" x14ac:dyDescent="0.25">
      <c r="A27" s="186"/>
      <c r="B27" s="923"/>
      <c r="C27" s="921" t="s">
        <v>643</v>
      </c>
      <c r="D27" s="921"/>
      <c r="E27" s="921"/>
      <c r="F27" s="921"/>
      <c r="G27" s="236" t="s">
        <v>803</v>
      </c>
      <c r="H27" s="922"/>
      <c r="I27" s="922"/>
      <c r="J27" s="922"/>
      <c r="K27" s="186"/>
      <c r="L27" s="186"/>
      <c r="M27" s="187"/>
      <c r="N27" s="187"/>
      <c r="O27" s="187"/>
      <c r="P27" s="187"/>
      <c r="Q27" s="187"/>
      <c r="R27" s="187"/>
    </row>
    <row r="28" spans="1:18" s="1" customFormat="1" ht="30.75" customHeight="1" x14ac:dyDescent="0.25">
      <c r="A28" s="186"/>
      <c r="B28" s="923"/>
      <c r="C28" s="921" t="s">
        <v>644</v>
      </c>
      <c r="D28" s="921"/>
      <c r="E28" s="921"/>
      <c r="F28" s="921"/>
      <c r="G28" s="236" t="s">
        <v>803</v>
      </c>
      <c r="H28" s="922"/>
      <c r="I28" s="922"/>
      <c r="J28" s="922"/>
      <c r="K28" s="186"/>
      <c r="L28" s="186"/>
      <c r="M28" s="187"/>
      <c r="N28" s="187"/>
      <c r="O28" s="187"/>
      <c r="P28" s="187"/>
      <c r="Q28" s="187"/>
      <c r="R28" s="187"/>
    </row>
    <row r="29" spans="1:18" s="1" customFormat="1" ht="15" customHeight="1" x14ac:dyDescent="0.25">
      <c r="A29" s="186"/>
      <c r="B29" s="923"/>
      <c r="C29" s="921" t="s">
        <v>645</v>
      </c>
      <c r="D29" s="921"/>
      <c r="E29" s="921"/>
      <c r="F29" s="921"/>
      <c r="G29" s="236" t="s">
        <v>803</v>
      </c>
      <c r="H29" s="922"/>
      <c r="I29" s="922"/>
      <c r="J29" s="922"/>
      <c r="K29" s="186"/>
      <c r="L29" s="186"/>
      <c r="M29" s="187"/>
      <c r="N29" s="187"/>
      <c r="O29" s="187"/>
      <c r="P29" s="187"/>
      <c r="Q29" s="187"/>
      <c r="R29" s="187"/>
    </row>
    <row r="30" spans="1:18" s="1" customFormat="1" ht="48" customHeight="1" x14ac:dyDescent="0.25">
      <c r="A30" s="186"/>
      <c r="B30" s="923"/>
      <c r="C30" s="921" t="s">
        <v>646</v>
      </c>
      <c r="D30" s="921"/>
      <c r="E30" s="921"/>
      <c r="F30" s="921"/>
      <c r="G30" s="236" t="s">
        <v>803</v>
      </c>
      <c r="H30" s="927"/>
      <c r="I30" s="927"/>
      <c r="J30" s="927"/>
      <c r="K30" s="186"/>
      <c r="L30" s="186"/>
      <c r="M30" s="187"/>
      <c r="N30" s="187"/>
      <c r="O30" s="187"/>
      <c r="P30" s="187"/>
      <c r="Q30" s="187"/>
      <c r="R30" s="187"/>
    </row>
    <row r="31" spans="1:18" s="1" customFormat="1" ht="30" customHeight="1" x14ac:dyDescent="0.25">
      <c r="A31" s="186"/>
      <c r="B31" s="923"/>
      <c r="C31" s="934" t="s">
        <v>647</v>
      </c>
      <c r="D31" s="935"/>
      <c r="E31" s="935"/>
      <c r="F31" s="936"/>
      <c r="G31" s="236" t="s">
        <v>803</v>
      </c>
      <c r="H31" s="937"/>
      <c r="I31" s="938"/>
      <c r="J31" s="939"/>
      <c r="K31" s="186"/>
      <c r="L31" s="186"/>
      <c r="M31" s="187"/>
      <c r="N31" s="187"/>
      <c r="O31" s="187"/>
      <c r="P31" s="187"/>
      <c r="Q31" s="187"/>
      <c r="R31" s="187"/>
    </row>
    <row r="32" spans="1:18" s="1" customFormat="1" ht="15" customHeight="1" x14ac:dyDescent="0.25">
      <c r="A32" s="186"/>
      <c r="B32" s="923"/>
      <c r="C32" s="934" t="s">
        <v>648</v>
      </c>
      <c r="D32" s="935"/>
      <c r="E32" s="935"/>
      <c r="F32" s="936"/>
      <c r="G32" s="236" t="s">
        <v>803</v>
      </c>
      <c r="H32" s="937"/>
      <c r="I32" s="938"/>
      <c r="J32" s="939"/>
      <c r="K32" s="186"/>
      <c r="L32" s="186"/>
      <c r="M32" s="187"/>
      <c r="N32" s="187"/>
      <c r="O32" s="187"/>
      <c r="P32" s="187"/>
      <c r="Q32" s="187"/>
      <c r="R32" s="187"/>
    </row>
    <row r="33" spans="1:18" s="1" customFormat="1" ht="31.5" customHeight="1" x14ac:dyDescent="0.25">
      <c r="A33" s="186"/>
      <c r="B33" s="923"/>
      <c r="C33" s="921" t="s">
        <v>806</v>
      </c>
      <c r="D33" s="921"/>
      <c r="E33" s="921"/>
      <c r="F33" s="921"/>
      <c r="G33" s="236" t="s">
        <v>803</v>
      </c>
      <c r="H33" s="922"/>
      <c r="I33" s="922"/>
      <c r="J33" s="922"/>
      <c r="K33" s="186"/>
      <c r="L33" s="186"/>
      <c r="M33" s="187"/>
      <c r="N33" s="187"/>
      <c r="O33" s="187"/>
      <c r="P33" s="187"/>
      <c r="Q33" s="187"/>
      <c r="R33" s="187"/>
    </row>
    <row r="34" spans="1:18" s="1" customFormat="1" ht="15.75" customHeight="1" x14ac:dyDescent="0.25">
      <c r="A34" s="186"/>
      <c r="B34" s="234"/>
      <c r="C34" s="234"/>
      <c r="D34" s="234"/>
      <c r="E34" s="234"/>
      <c r="F34" s="234"/>
      <c r="G34" s="234"/>
      <c r="H34" s="234"/>
      <c r="I34" s="234"/>
      <c r="J34" s="234"/>
      <c r="K34" s="186"/>
      <c r="L34" s="186"/>
      <c r="M34" s="187"/>
      <c r="N34" s="187"/>
      <c r="O34" s="187"/>
      <c r="P34" s="187"/>
      <c r="Q34" s="187"/>
      <c r="R34" s="187"/>
    </row>
    <row r="35" spans="1:18" customFormat="1" ht="15.75" x14ac:dyDescent="0.25">
      <c r="A35" s="188"/>
      <c r="B35" s="917" t="s">
        <v>134</v>
      </c>
      <c r="C35" s="917"/>
      <c r="D35" s="917"/>
      <c r="E35" s="917"/>
      <c r="F35" s="917"/>
      <c r="G35" s="917"/>
      <c r="H35" s="917"/>
      <c r="I35" s="917"/>
      <c r="J35" s="917"/>
      <c r="K35" s="188"/>
      <c r="L35" s="188"/>
      <c r="M35" s="194"/>
      <c r="N35" s="194"/>
      <c r="O35" s="194"/>
      <c r="P35" s="194"/>
      <c r="Q35" s="194"/>
      <c r="R35" s="194"/>
    </row>
    <row r="36" spans="1:18" customFormat="1" ht="7.5" customHeight="1" x14ac:dyDescent="0.25">
      <c r="A36" s="186"/>
      <c r="B36" s="234"/>
      <c r="C36" s="234"/>
      <c r="D36" s="234"/>
      <c r="E36" s="234"/>
      <c r="F36" s="234"/>
      <c r="G36" s="234"/>
      <c r="H36" s="234"/>
      <c r="I36" s="234"/>
      <c r="J36" s="234"/>
      <c r="K36" s="186"/>
      <c r="L36" s="186"/>
      <c r="M36" s="195"/>
      <c r="N36" s="195"/>
      <c r="O36" s="195"/>
      <c r="P36" s="195"/>
      <c r="Q36" s="195"/>
      <c r="R36" s="195"/>
    </row>
    <row r="37" spans="1:18" customFormat="1" x14ac:dyDescent="0.25">
      <c r="A37" s="186"/>
      <c r="B37" s="235" t="s">
        <v>109</v>
      </c>
      <c r="C37" s="235" t="s">
        <v>110</v>
      </c>
      <c r="D37" s="931" t="s">
        <v>111</v>
      </c>
      <c r="E37" s="932"/>
      <c r="F37" s="933"/>
      <c r="G37" s="273" t="s">
        <v>703</v>
      </c>
      <c r="H37" s="940" t="s">
        <v>2</v>
      </c>
      <c r="I37" s="941"/>
      <c r="J37" s="235" t="s">
        <v>112</v>
      </c>
      <c r="K37" s="186"/>
      <c r="L37" s="186"/>
      <c r="M37" s="195"/>
      <c r="N37" s="195"/>
      <c r="O37" s="195"/>
      <c r="P37" s="195"/>
      <c r="Q37" s="195"/>
      <c r="R37" s="195"/>
    </row>
    <row r="38" spans="1:18" x14ac:dyDescent="0.25">
      <c r="A38" s="186"/>
      <c r="B38" s="196"/>
      <c r="C38" s="197"/>
      <c r="D38" s="930"/>
      <c r="E38" s="930"/>
      <c r="F38" s="930"/>
      <c r="G38" s="272"/>
      <c r="H38" s="928"/>
      <c r="I38" s="929"/>
      <c r="J38" s="197"/>
      <c r="K38" s="186"/>
      <c r="L38" s="186"/>
    </row>
    <row r="39" spans="1:18" x14ac:dyDescent="0.25">
      <c r="A39" s="186"/>
      <c r="B39" s="196"/>
      <c r="C39" s="197"/>
      <c r="D39" s="930"/>
      <c r="E39" s="930"/>
      <c r="F39" s="930"/>
      <c r="G39" s="272"/>
      <c r="H39" s="928"/>
      <c r="I39" s="929"/>
      <c r="J39" s="197"/>
      <c r="K39" s="186"/>
      <c r="L39" s="186"/>
    </row>
    <row r="40" spans="1:18" x14ac:dyDescent="0.25">
      <c r="A40" s="186"/>
      <c r="B40" s="196"/>
      <c r="C40" s="197"/>
      <c r="D40" s="930"/>
      <c r="E40" s="930"/>
      <c r="F40" s="930"/>
      <c r="G40" s="272"/>
      <c r="H40" s="928"/>
      <c r="I40" s="929"/>
      <c r="J40" s="197"/>
      <c r="K40" s="186"/>
      <c r="L40" s="186"/>
    </row>
    <row r="41" spans="1:18" x14ac:dyDescent="0.25">
      <c r="A41" s="186"/>
      <c r="B41" s="196"/>
      <c r="C41" s="197"/>
      <c r="D41" s="930"/>
      <c r="E41" s="930"/>
      <c r="F41" s="930"/>
      <c r="G41" s="272"/>
      <c r="H41" s="928"/>
      <c r="I41" s="929"/>
      <c r="J41" s="197"/>
      <c r="K41" s="186"/>
      <c r="L41" s="186"/>
    </row>
    <row r="42" spans="1:18" x14ac:dyDescent="0.25">
      <c r="A42" s="186"/>
      <c r="B42" s="196"/>
      <c r="C42" s="197"/>
      <c r="D42" s="930"/>
      <c r="E42" s="930"/>
      <c r="F42" s="930"/>
      <c r="G42" s="272"/>
      <c r="H42" s="928"/>
      <c r="I42" s="929"/>
      <c r="J42" s="197"/>
      <c r="K42" s="186"/>
      <c r="L42" s="186"/>
    </row>
    <row r="43" spans="1:18" x14ac:dyDescent="0.25">
      <c r="A43" s="186"/>
      <c r="B43" s="196"/>
      <c r="C43" s="197"/>
      <c r="D43" s="930"/>
      <c r="E43" s="930"/>
      <c r="F43" s="930"/>
      <c r="G43" s="272"/>
      <c r="H43" s="928"/>
      <c r="I43" s="929"/>
      <c r="J43" s="197"/>
      <c r="K43" s="186"/>
      <c r="L43" s="186"/>
    </row>
    <row r="44" spans="1:18" x14ac:dyDescent="0.25">
      <c r="A44" s="186"/>
      <c r="B44" s="196"/>
      <c r="C44" s="197"/>
      <c r="D44" s="930"/>
      <c r="E44" s="930"/>
      <c r="F44" s="930"/>
      <c r="G44" s="272"/>
      <c r="H44" s="928"/>
      <c r="I44" s="929"/>
      <c r="J44" s="197"/>
      <c r="K44" s="186"/>
      <c r="L44" s="186"/>
    </row>
    <row r="45" spans="1:18" x14ac:dyDescent="0.25">
      <c r="A45" s="186"/>
      <c r="B45" s="196"/>
      <c r="C45" s="197"/>
      <c r="D45" s="930"/>
      <c r="E45" s="930"/>
      <c r="F45" s="930"/>
      <c r="G45" s="272"/>
      <c r="H45" s="928"/>
      <c r="I45" s="929"/>
      <c r="J45" s="197"/>
      <c r="K45" s="186"/>
      <c r="L45" s="186"/>
    </row>
    <row r="46" spans="1:18" x14ac:dyDescent="0.25">
      <c r="A46" s="186"/>
      <c r="B46" s="196"/>
      <c r="C46" s="197"/>
      <c r="D46" s="930"/>
      <c r="E46" s="930"/>
      <c r="F46" s="930"/>
      <c r="G46" s="272"/>
      <c r="H46" s="928"/>
      <c r="I46" s="929"/>
      <c r="J46" s="197"/>
      <c r="K46" s="186"/>
      <c r="L46" s="186"/>
    </row>
    <row r="47" spans="1:18" x14ac:dyDescent="0.25">
      <c r="A47" s="186"/>
      <c r="B47" s="196"/>
      <c r="C47" s="197"/>
      <c r="D47" s="930"/>
      <c r="E47" s="930"/>
      <c r="F47" s="930"/>
      <c r="G47" s="272"/>
      <c r="H47" s="928"/>
      <c r="I47" s="929"/>
      <c r="J47" s="197"/>
      <c r="K47" s="186"/>
      <c r="L47" s="186"/>
    </row>
    <row r="48" spans="1:18" x14ac:dyDescent="0.25">
      <c r="A48" s="186"/>
      <c r="B48" s="196"/>
      <c r="C48" s="197"/>
      <c r="D48" s="930"/>
      <c r="E48" s="930"/>
      <c r="F48" s="930"/>
      <c r="G48" s="272"/>
      <c r="H48" s="928"/>
      <c r="I48" s="929"/>
      <c r="J48" s="197"/>
      <c r="K48" s="186"/>
      <c r="L48" s="186"/>
    </row>
    <row r="49" spans="1:12" x14ac:dyDescent="0.25">
      <c r="A49" s="186"/>
      <c r="B49" s="196"/>
      <c r="C49" s="197"/>
      <c r="D49" s="930"/>
      <c r="E49" s="930"/>
      <c r="F49" s="930"/>
      <c r="G49" s="272"/>
      <c r="H49" s="928"/>
      <c r="I49" s="929"/>
      <c r="J49" s="197"/>
      <c r="K49" s="186"/>
      <c r="L49" s="186"/>
    </row>
    <row r="50" spans="1:12" x14ac:dyDescent="0.25">
      <c r="A50" s="186"/>
      <c r="B50" s="196"/>
      <c r="C50" s="197"/>
      <c r="D50" s="930"/>
      <c r="E50" s="930"/>
      <c r="F50" s="930"/>
      <c r="G50" s="272"/>
      <c r="H50" s="928"/>
      <c r="I50" s="929"/>
      <c r="J50" s="197"/>
      <c r="K50" s="186"/>
      <c r="L50" s="186"/>
    </row>
    <row r="51" spans="1:12" x14ac:dyDescent="0.25">
      <c r="A51" s="186"/>
      <c r="B51" s="196"/>
      <c r="C51" s="197"/>
      <c r="D51" s="930"/>
      <c r="E51" s="930"/>
      <c r="F51" s="930"/>
      <c r="G51" s="272"/>
      <c r="H51" s="928"/>
      <c r="I51" s="929"/>
      <c r="J51" s="197"/>
      <c r="K51" s="186"/>
      <c r="L51" s="186"/>
    </row>
    <row r="52" spans="1:12" x14ac:dyDescent="0.25">
      <c r="A52" s="186"/>
      <c r="B52" s="196"/>
      <c r="C52" s="197"/>
      <c r="D52" s="930"/>
      <c r="E52" s="930"/>
      <c r="F52" s="930"/>
      <c r="G52" s="272"/>
      <c r="H52" s="928"/>
      <c r="I52" s="929"/>
      <c r="J52" s="197"/>
      <c r="K52" s="186"/>
      <c r="L52" s="186"/>
    </row>
    <row r="53" spans="1:12" x14ac:dyDescent="0.25">
      <c r="A53" s="186"/>
      <c r="B53" s="196"/>
      <c r="C53" s="197"/>
      <c r="D53" s="930"/>
      <c r="E53" s="930"/>
      <c r="F53" s="930"/>
      <c r="G53" s="272"/>
      <c r="H53" s="928"/>
      <c r="I53" s="929"/>
      <c r="J53" s="197"/>
      <c r="K53" s="186"/>
      <c r="L53" s="186"/>
    </row>
    <row r="54" spans="1:12" x14ac:dyDescent="0.25">
      <c r="A54" s="186"/>
      <c r="B54" s="196"/>
      <c r="C54" s="197"/>
      <c r="D54" s="930"/>
      <c r="E54" s="930"/>
      <c r="F54" s="930"/>
      <c r="G54" s="272"/>
      <c r="H54" s="928"/>
      <c r="I54" s="929"/>
      <c r="J54" s="197"/>
      <c r="K54" s="186"/>
      <c r="L54" s="186"/>
    </row>
    <row r="55" spans="1:12" x14ac:dyDescent="0.25">
      <c r="A55" s="186"/>
      <c r="B55" s="196"/>
      <c r="C55" s="197"/>
      <c r="D55" s="930"/>
      <c r="E55" s="930"/>
      <c r="F55" s="930"/>
      <c r="G55" s="272"/>
      <c r="H55" s="928"/>
      <c r="I55" s="929"/>
      <c r="J55" s="197"/>
      <c r="K55" s="186"/>
      <c r="L55" s="186"/>
    </row>
    <row r="56" spans="1:12" x14ac:dyDescent="0.25">
      <c r="A56" s="186"/>
      <c r="B56" s="196"/>
      <c r="C56" s="197"/>
      <c r="D56" s="930"/>
      <c r="E56" s="930"/>
      <c r="F56" s="930"/>
      <c r="G56" s="272"/>
      <c r="H56" s="928"/>
      <c r="I56" s="929"/>
      <c r="J56" s="197"/>
      <c r="K56" s="186"/>
      <c r="L56" s="186"/>
    </row>
    <row r="57" spans="1:12" x14ac:dyDescent="0.25">
      <c r="A57" s="186"/>
      <c r="B57" s="196"/>
      <c r="C57" s="197"/>
      <c r="D57" s="930"/>
      <c r="E57" s="930"/>
      <c r="F57" s="930"/>
      <c r="G57" s="272"/>
      <c r="H57" s="928"/>
      <c r="I57" s="929"/>
      <c r="J57" s="197"/>
      <c r="K57" s="186"/>
      <c r="L57" s="186"/>
    </row>
    <row r="58" spans="1:12" ht="7.5" customHeight="1" x14ac:dyDescent="0.25">
      <c r="A58" s="186"/>
      <c r="B58" s="198"/>
      <c r="C58" s="186"/>
      <c r="D58" s="186"/>
      <c r="E58" s="186"/>
      <c r="F58" s="186"/>
      <c r="G58" s="186"/>
      <c r="H58" s="186"/>
      <c r="I58" s="186"/>
      <c r="J58" s="186"/>
      <c r="K58" s="186"/>
      <c r="L58" s="186"/>
    </row>
    <row r="59" spans="1:12" ht="7.5" customHeight="1" x14ac:dyDescent="0.25">
      <c r="A59" s="186"/>
      <c r="B59" s="198"/>
      <c r="C59" s="186"/>
      <c r="D59" s="186"/>
      <c r="E59" s="186"/>
      <c r="F59" s="186"/>
      <c r="G59" s="186"/>
      <c r="H59" s="186"/>
      <c r="I59" s="186"/>
      <c r="J59" s="186"/>
      <c r="K59" s="186"/>
      <c r="L59" s="186"/>
    </row>
  </sheetData>
  <sheetProtection algorithmName="SHA-512" hashValue="6MlrL2Lu9ihJ0jXHpE5eSXU8lUzW+IBPeSopIKruQ7rKmTwyOPT8Ri1Y9HAVo2XrBejYPgGCSpJvYsCDqFkcYg==" saltValue="yFfvnuIyejtx7nDgNSphSg==" spinCount="100000" sheet="1" scenarios="1" formatCells="0" formatColumns="0" formatRows="0" insertRows="0" insertHyperlinks="0" deleteRows="0" sort="0" autoFilter="0"/>
  <mergeCells count="91">
    <mergeCell ref="H42:I42"/>
    <mergeCell ref="H43:I43"/>
    <mergeCell ref="H44:I44"/>
    <mergeCell ref="H45:I45"/>
    <mergeCell ref="H22:J22"/>
    <mergeCell ref="H27:J27"/>
    <mergeCell ref="H37:I37"/>
    <mergeCell ref="H38:I38"/>
    <mergeCell ref="H39:I39"/>
    <mergeCell ref="H40:I40"/>
    <mergeCell ref="H41:I41"/>
    <mergeCell ref="C23:F23"/>
    <mergeCell ref="H23:J23"/>
    <mergeCell ref="C24:F24"/>
    <mergeCell ref="H24:J24"/>
    <mergeCell ref="C25:F25"/>
    <mergeCell ref="H25:J25"/>
    <mergeCell ref="C33:F33"/>
    <mergeCell ref="H33:J33"/>
    <mergeCell ref="C30:F30"/>
    <mergeCell ref="H30:J30"/>
    <mergeCell ref="C31:F31"/>
    <mergeCell ref="H31:J31"/>
    <mergeCell ref="C32:F32"/>
    <mergeCell ref="H32:J32"/>
    <mergeCell ref="C28:F28"/>
    <mergeCell ref="H28:J28"/>
    <mergeCell ref="C29:F29"/>
    <mergeCell ref="H29:J29"/>
    <mergeCell ref="D48:F48"/>
    <mergeCell ref="H46:I46"/>
    <mergeCell ref="H47:I47"/>
    <mergeCell ref="H48:I48"/>
    <mergeCell ref="D42:F42"/>
    <mergeCell ref="D43:F43"/>
    <mergeCell ref="D44:F44"/>
    <mergeCell ref="D39:F39"/>
    <mergeCell ref="D40:F40"/>
    <mergeCell ref="D41:F41"/>
    <mergeCell ref="D38:F38"/>
    <mergeCell ref="D37:F37"/>
    <mergeCell ref="D49:F49"/>
    <mergeCell ref="D50:F50"/>
    <mergeCell ref="D45:F45"/>
    <mergeCell ref="D46:F46"/>
    <mergeCell ref="D47:F47"/>
    <mergeCell ref="H49:I49"/>
    <mergeCell ref="H50:I50"/>
    <mergeCell ref="D57:F57"/>
    <mergeCell ref="D54:F54"/>
    <mergeCell ref="D55:F55"/>
    <mergeCell ref="D56:F56"/>
    <mergeCell ref="D51:F51"/>
    <mergeCell ref="D52:F52"/>
    <mergeCell ref="D53:F53"/>
    <mergeCell ref="H51:I51"/>
    <mergeCell ref="H52:I52"/>
    <mergeCell ref="H53:I53"/>
    <mergeCell ref="H54:I54"/>
    <mergeCell ref="H55:I55"/>
    <mergeCell ref="H56:I56"/>
    <mergeCell ref="H57:I57"/>
    <mergeCell ref="B12:D12"/>
    <mergeCell ref="B13:D13"/>
    <mergeCell ref="B14:D14"/>
    <mergeCell ref="B15:D15"/>
    <mergeCell ref="B35:J35"/>
    <mergeCell ref="C26:F26"/>
    <mergeCell ref="H26:J26"/>
    <mergeCell ref="C27:F27"/>
    <mergeCell ref="B26:B33"/>
    <mergeCell ref="B18:J18"/>
    <mergeCell ref="B20:F20"/>
    <mergeCell ref="H20:J20"/>
    <mergeCell ref="B21:B25"/>
    <mergeCell ref="C21:F21"/>
    <mergeCell ref="H21:J21"/>
    <mergeCell ref="C22:F22"/>
    <mergeCell ref="B10:D10"/>
    <mergeCell ref="F10:J10"/>
    <mergeCell ref="B11:D11"/>
    <mergeCell ref="B6:D6"/>
    <mergeCell ref="B7:D7"/>
    <mergeCell ref="B8:D8"/>
    <mergeCell ref="B9:D9"/>
    <mergeCell ref="B5:D5"/>
    <mergeCell ref="F5:J5"/>
    <mergeCell ref="B2:D2"/>
    <mergeCell ref="F2:J2"/>
    <mergeCell ref="P2:R2"/>
    <mergeCell ref="B4:D4"/>
  </mergeCells>
  <conditionalFormatting sqref="J6:J9">
    <cfRule type="cellIs" dxfId="975" priority="15" operator="equal">
      <formula>"Не согласовано"</formula>
    </cfRule>
    <cfRule type="cellIs" dxfId="974" priority="16" operator="equal">
      <formula>"Согласовано"</formula>
    </cfRule>
  </conditionalFormatting>
  <conditionalFormatting sqref="J11:J15">
    <cfRule type="cellIs" dxfId="973" priority="13" operator="equal">
      <formula>"Не согласовано"</formula>
    </cfRule>
    <cfRule type="cellIs" dxfId="972" priority="14" operator="equal">
      <formula>"Согласовано"</formula>
    </cfRule>
  </conditionalFormatting>
  <conditionalFormatting sqref="G21:G33">
    <cfRule type="cellIs" dxfId="971" priority="1" operator="equal">
      <formula>"НЕТ"</formula>
    </cfRule>
    <cfRule type="cellIs" dxfId="970" priority="2" operator="equal">
      <formula>"ДА"</formula>
    </cfRule>
  </conditionalFormatting>
  <dataValidations count="3">
    <dataValidation type="list" showInputMessage="1" showErrorMessage="1" sqref="J6:J9 J11:J15">
      <formula1>$P$5:$P$7</formula1>
    </dataValidation>
    <dataValidation type="list" allowBlank="1" showInputMessage="1" showErrorMessage="1" sqref="B11:D11">
      <formula1>"ИТ, Организационный, Технологический"</formula1>
    </dataValidation>
    <dataValidation type="list" allowBlank="1" showInputMessage="1" showErrorMessage="1" sqref="G21:G33">
      <formula1>"ДА, НЕТ"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F0"/>
    <outlinePr summaryBelow="0"/>
  </sheetPr>
  <dimension ref="A1:DL951"/>
  <sheetViews>
    <sheetView zoomScale="70" zoomScaleNormal="70" workbookViewId="0">
      <pane xSplit="5" ySplit="2" topLeftCell="F24" activePane="bottomRight" state="frozen"/>
      <selection activeCell="P104" sqref="P104:S107"/>
      <selection pane="topRight" activeCell="P104" sqref="P104:S107"/>
      <selection pane="bottomLeft" activeCell="P104" sqref="P104:S107"/>
      <selection pane="bottomRight" activeCell="G62" sqref="G62"/>
    </sheetView>
  </sheetViews>
  <sheetFormatPr defaultColWidth="9.140625" defaultRowHeight="15" zeroHeight="1" outlineLevelRow="3" outlineLevelCol="1" x14ac:dyDescent="0.25"/>
  <cols>
    <col min="1" max="1" width="5" style="35" customWidth="1"/>
    <col min="2" max="2" width="7" style="36" customWidth="1"/>
    <col min="3" max="3" width="75.5703125" style="37" customWidth="1"/>
    <col min="4" max="4" width="26" style="37" customWidth="1" outlineLevel="1"/>
    <col min="5" max="5" width="26.85546875" style="37" customWidth="1" outlineLevel="1"/>
    <col min="6" max="6" width="13.42578125" style="41" customWidth="1"/>
    <col min="7" max="7" width="22.28515625" style="35" customWidth="1"/>
    <col min="8" max="8" width="17.42578125" style="35" bestFit="1" customWidth="1"/>
    <col min="9" max="19" width="18.85546875" style="35" bestFit="1" customWidth="1"/>
    <col min="20" max="87" width="12.28515625" style="35" customWidth="1"/>
    <col min="88" max="103" width="9.140625" style="35"/>
    <col min="104" max="104" width="9.140625" style="41"/>
    <col min="105" max="105" width="9.140625" style="166"/>
    <col min="106" max="106" width="9.140625" style="163"/>
    <col min="107" max="111" width="9.140625" style="35"/>
    <col min="112" max="112" width="41.5703125" style="35" bestFit="1" customWidth="1"/>
    <col min="113" max="113" width="37.28515625" style="35" bestFit="1" customWidth="1"/>
    <col min="114" max="114" width="9.140625" style="35"/>
    <col min="115" max="115" width="49.28515625" style="35" bestFit="1" customWidth="1"/>
    <col min="116" max="116" width="45" style="35" bestFit="1" customWidth="1"/>
    <col min="117" max="16384" width="9.140625" style="35"/>
  </cols>
  <sheetData>
    <row r="1" spans="1:116" s="41" customFormat="1" ht="21.75" customHeight="1" x14ac:dyDescent="0.25">
      <c r="A1" s="201" t="s">
        <v>184</v>
      </c>
      <c r="B1" s="66" t="s">
        <v>0</v>
      </c>
      <c r="C1" s="67" t="s">
        <v>1</v>
      </c>
      <c r="D1" s="67" t="s">
        <v>48</v>
      </c>
      <c r="E1" s="67" t="s">
        <v>2</v>
      </c>
      <c r="F1" s="68" t="s">
        <v>3</v>
      </c>
      <c r="G1" s="68" t="s">
        <v>4</v>
      </c>
      <c r="H1" s="69">
        <f>H3</f>
        <v>2020</v>
      </c>
      <c r="I1" s="42">
        <f>H1+1</f>
        <v>2021</v>
      </c>
      <c r="J1" s="42">
        <f>I1+1</f>
        <v>2022</v>
      </c>
      <c r="K1" s="42">
        <f t="shared" ref="K1:S1" si="0">J1+1</f>
        <v>2023</v>
      </c>
      <c r="L1" s="42">
        <f t="shared" si="0"/>
        <v>2024</v>
      </c>
      <c r="M1" s="42">
        <f t="shared" si="0"/>
        <v>2025</v>
      </c>
      <c r="N1" s="42">
        <f t="shared" si="0"/>
        <v>2026</v>
      </c>
      <c r="O1" s="42">
        <f t="shared" si="0"/>
        <v>2027</v>
      </c>
      <c r="P1" s="42">
        <f t="shared" si="0"/>
        <v>2028</v>
      </c>
      <c r="Q1" s="42">
        <f t="shared" si="0"/>
        <v>2029</v>
      </c>
      <c r="R1" s="42">
        <f t="shared" si="0"/>
        <v>2030</v>
      </c>
      <c r="S1" s="42">
        <f t="shared" si="0"/>
        <v>2031</v>
      </c>
      <c r="T1" s="42">
        <f t="shared" ref="T1:AY1" si="1">S1+1</f>
        <v>2032</v>
      </c>
      <c r="U1" s="42">
        <f t="shared" si="1"/>
        <v>2033</v>
      </c>
      <c r="V1" s="42">
        <f t="shared" si="1"/>
        <v>2034</v>
      </c>
      <c r="W1" s="42">
        <f t="shared" si="1"/>
        <v>2035</v>
      </c>
      <c r="X1" s="42">
        <f t="shared" si="1"/>
        <v>2036</v>
      </c>
      <c r="Y1" s="42">
        <f t="shared" si="1"/>
        <v>2037</v>
      </c>
      <c r="Z1" s="42">
        <f t="shared" si="1"/>
        <v>2038</v>
      </c>
      <c r="AA1" s="42">
        <f t="shared" si="1"/>
        <v>2039</v>
      </c>
      <c r="AB1" s="42">
        <f t="shared" si="1"/>
        <v>2040</v>
      </c>
      <c r="AC1" s="42">
        <f t="shared" si="1"/>
        <v>2041</v>
      </c>
      <c r="AD1" s="42">
        <f t="shared" si="1"/>
        <v>2042</v>
      </c>
      <c r="AE1" s="42">
        <f t="shared" si="1"/>
        <v>2043</v>
      </c>
      <c r="AF1" s="42">
        <f t="shared" si="1"/>
        <v>2044</v>
      </c>
      <c r="AG1" s="42">
        <f t="shared" si="1"/>
        <v>2045</v>
      </c>
      <c r="AH1" s="42">
        <f t="shared" si="1"/>
        <v>2046</v>
      </c>
      <c r="AI1" s="42">
        <f t="shared" si="1"/>
        <v>2047</v>
      </c>
      <c r="AJ1" s="42">
        <f t="shared" si="1"/>
        <v>2048</v>
      </c>
      <c r="AK1" s="42">
        <f t="shared" si="1"/>
        <v>2049</v>
      </c>
      <c r="AL1" s="42">
        <f t="shared" si="1"/>
        <v>2050</v>
      </c>
      <c r="AM1" s="42">
        <f t="shared" si="1"/>
        <v>2051</v>
      </c>
      <c r="AN1" s="42">
        <f t="shared" si="1"/>
        <v>2052</v>
      </c>
      <c r="AO1" s="42">
        <f t="shared" si="1"/>
        <v>2053</v>
      </c>
      <c r="AP1" s="42">
        <f t="shared" si="1"/>
        <v>2054</v>
      </c>
      <c r="AQ1" s="42">
        <f t="shared" si="1"/>
        <v>2055</v>
      </c>
      <c r="AR1" s="42">
        <f t="shared" si="1"/>
        <v>2056</v>
      </c>
      <c r="AS1" s="42">
        <f t="shared" si="1"/>
        <v>2057</v>
      </c>
      <c r="AT1" s="42">
        <f t="shared" si="1"/>
        <v>2058</v>
      </c>
      <c r="AU1" s="42">
        <f t="shared" si="1"/>
        <v>2059</v>
      </c>
      <c r="AV1" s="42">
        <f t="shared" si="1"/>
        <v>2060</v>
      </c>
      <c r="AW1" s="42">
        <f t="shared" si="1"/>
        <v>2061</v>
      </c>
      <c r="AX1" s="42">
        <f t="shared" si="1"/>
        <v>2062</v>
      </c>
      <c r="AY1" s="42">
        <f t="shared" si="1"/>
        <v>2063</v>
      </c>
      <c r="AZ1" s="42">
        <f t="shared" ref="AZ1:CI1" si="2">AY1+1</f>
        <v>2064</v>
      </c>
      <c r="BA1" s="42">
        <f t="shared" si="2"/>
        <v>2065</v>
      </c>
      <c r="BB1" s="42">
        <f t="shared" si="2"/>
        <v>2066</v>
      </c>
      <c r="BC1" s="42">
        <f t="shared" si="2"/>
        <v>2067</v>
      </c>
      <c r="BD1" s="42">
        <f t="shared" si="2"/>
        <v>2068</v>
      </c>
      <c r="BE1" s="42">
        <f t="shared" si="2"/>
        <v>2069</v>
      </c>
      <c r="BF1" s="42">
        <f t="shared" si="2"/>
        <v>2070</v>
      </c>
      <c r="BG1" s="42">
        <f t="shared" si="2"/>
        <v>2071</v>
      </c>
      <c r="BH1" s="42">
        <f t="shared" si="2"/>
        <v>2072</v>
      </c>
      <c r="BI1" s="42">
        <f t="shared" si="2"/>
        <v>2073</v>
      </c>
      <c r="BJ1" s="42">
        <f t="shared" si="2"/>
        <v>2074</v>
      </c>
      <c r="BK1" s="42">
        <f t="shared" si="2"/>
        <v>2075</v>
      </c>
      <c r="BL1" s="42">
        <f t="shared" si="2"/>
        <v>2076</v>
      </c>
      <c r="BM1" s="42">
        <f t="shared" si="2"/>
        <v>2077</v>
      </c>
      <c r="BN1" s="42">
        <f t="shared" si="2"/>
        <v>2078</v>
      </c>
      <c r="BO1" s="42">
        <f t="shared" si="2"/>
        <v>2079</v>
      </c>
      <c r="BP1" s="42">
        <f t="shared" si="2"/>
        <v>2080</v>
      </c>
      <c r="BQ1" s="42">
        <f t="shared" si="2"/>
        <v>2081</v>
      </c>
      <c r="BR1" s="42">
        <f t="shared" si="2"/>
        <v>2082</v>
      </c>
      <c r="BS1" s="42">
        <f t="shared" si="2"/>
        <v>2083</v>
      </c>
      <c r="BT1" s="42">
        <f t="shared" si="2"/>
        <v>2084</v>
      </c>
      <c r="BU1" s="42">
        <f t="shared" si="2"/>
        <v>2085</v>
      </c>
      <c r="BV1" s="42">
        <f t="shared" si="2"/>
        <v>2086</v>
      </c>
      <c r="BW1" s="42">
        <f t="shared" si="2"/>
        <v>2087</v>
      </c>
      <c r="BX1" s="42">
        <f t="shared" si="2"/>
        <v>2088</v>
      </c>
      <c r="BY1" s="42">
        <f t="shared" si="2"/>
        <v>2089</v>
      </c>
      <c r="BZ1" s="42">
        <f t="shared" si="2"/>
        <v>2090</v>
      </c>
      <c r="CA1" s="42">
        <f t="shared" si="2"/>
        <v>2091</v>
      </c>
      <c r="CB1" s="42">
        <f t="shared" si="2"/>
        <v>2092</v>
      </c>
      <c r="CC1" s="42">
        <f t="shared" si="2"/>
        <v>2093</v>
      </c>
      <c r="CD1" s="42">
        <f t="shared" si="2"/>
        <v>2094</v>
      </c>
      <c r="CE1" s="42">
        <f t="shared" si="2"/>
        <v>2095</v>
      </c>
      <c r="CF1" s="42">
        <f t="shared" si="2"/>
        <v>2096</v>
      </c>
      <c r="CG1" s="42">
        <f t="shared" si="2"/>
        <v>2097</v>
      </c>
      <c r="CH1" s="42">
        <f t="shared" si="2"/>
        <v>2098</v>
      </c>
      <c r="CI1" s="42">
        <f t="shared" si="2"/>
        <v>2099</v>
      </c>
      <c r="CY1" s="158" t="s">
        <v>182</v>
      </c>
      <c r="CZ1" s="159" t="s">
        <v>181</v>
      </c>
      <c r="DA1" s="41">
        <v>1</v>
      </c>
      <c r="DB1" s="162" t="str">
        <f>DA1&amp;"_"&amp;B1&amp;"_"&amp;C1</f>
        <v>1_№_Наименование</v>
      </c>
    </row>
    <row r="2" spans="1:116" s="39" customFormat="1" ht="14.25" x14ac:dyDescent="0.25">
      <c r="A2" s="203" t="s">
        <v>913</v>
      </c>
      <c r="B2" s="38"/>
      <c r="C2" s="70"/>
      <c r="D2" s="70"/>
      <c r="E2" s="71"/>
      <c r="F2" s="72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Z2" s="159" t="s">
        <v>181</v>
      </c>
      <c r="DA2" s="165">
        <v>2</v>
      </c>
      <c r="DB2" s="162" t="str">
        <f t="shared" ref="DB2:DB69" si="3">DA2&amp;"_"&amp;B2&amp;"_"&amp;C2</f>
        <v>2__</v>
      </c>
    </row>
    <row r="3" spans="1:116" s="43" customFormat="1" ht="32.25" customHeight="1" x14ac:dyDescent="0.2">
      <c r="A3" s="33"/>
      <c r="B3" s="73" t="s">
        <v>45</v>
      </c>
      <c r="C3" s="74" t="s">
        <v>17</v>
      </c>
      <c r="D3" s="74"/>
      <c r="E3" s="75"/>
      <c r="F3" s="76"/>
      <c r="G3" s="77"/>
      <c r="H3" s="116">
        <v>2020</v>
      </c>
      <c r="I3" s="78">
        <f>H3+1</f>
        <v>2021</v>
      </c>
      <c r="J3" s="78">
        <f>I3+1</f>
        <v>2022</v>
      </c>
      <c r="K3" s="78">
        <f t="shared" ref="K3:BU3" si="4">J3+1</f>
        <v>2023</v>
      </c>
      <c r="L3" s="78">
        <f t="shared" si="4"/>
        <v>2024</v>
      </c>
      <c r="M3" s="78">
        <f t="shared" si="4"/>
        <v>2025</v>
      </c>
      <c r="N3" s="78">
        <f t="shared" si="4"/>
        <v>2026</v>
      </c>
      <c r="O3" s="78">
        <f t="shared" si="4"/>
        <v>2027</v>
      </c>
      <c r="P3" s="78">
        <f t="shared" si="4"/>
        <v>2028</v>
      </c>
      <c r="Q3" s="78">
        <f t="shared" si="4"/>
        <v>2029</v>
      </c>
      <c r="R3" s="78">
        <f t="shared" si="4"/>
        <v>2030</v>
      </c>
      <c r="S3" s="78">
        <f t="shared" si="4"/>
        <v>2031</v>
      </c>
      <c r="T3" s="78">
        <f t="shared" si="4"/>
        <v>2032</v>
      </c>
      <c r="U3" s="78">
        <f t="shared" si="4"/>
        <v>2033</v>
      </c>
      <c r="V3" s="78">
        <f t="shared" si="4"/>
        <v>2034</v>
      </c>
      <c r="W3" s="78">
        <f t="shared" si="4"/>
        <v>2035</v>
      </c>
      <c r="X3" s="78">
        <f t="shared" si="4"/>
        <v>2036</v>
      </c>
      <c r="Y3" s="78">
        <f t="shared" si="4"/>
        <v>2037</v>
      </c>
      <c r="Z3" s="78">
        <f t="shared" si="4"/>
        <v>2038</v>
      </c>
      <c r="AA3" s="78">
        <f t="shared" si="4"/>
        <v>2039</v>
      </c>
      <c r="AB3" s="78">
        <f t="shared" si="4"/>
        <v>2040</v>
      </c>
      <c r="AC3" s="78">
        <f t="shared" si="4"/>
        <v>2041</v>
      </c>
      <c r="AD3" s="78">
        <f t="shared" si="4"/>
        <v>2042</v>
      </c>
      <c r="AE3" s="78">
        <f t="shared" si="4"/>
        <v>2043</v>
      </c>
      <c r="AF3" s="78">
        <f t="shared" si="4"/>
        <v>2044</v>
      </c>
      <c r="AG3" s="78">
        <f t="shared" si="4"/>
        <v>2045</v>
      </c>
      <c r="AH3" s="78">
        <f t="shared" si="4"/>
        <v>2046</v>
      </c>
      <c r="AI3" s="78">
        <f t="shared" si="4"/>
        <v>2047</v>
      </c>
      <c r="AJ3" s="78">
        <f t="shared" si="4"/>
        <v>2048</v>
      </c>
      <c r="AK3" s="78">
        <f t="shared" si="4"/>
        <v>2049</v>
      </c>
      <c r="AL3" s="78">
        <f t="shared" si="4"/>
        <v>2050</v>
      </c>
      <c r="AM3" s="78">
        <f t="shared" si="4"/>
        <v>2051</v>
      </c>
      <c r="AN3" s="78">
        <f t="shared" si="4"/>
        <v>2052</v>
      </c>
      <c r="AO3" s="78">
        <f t="shared" si="4"/>
        <v>2053</v>
      </c>
      <c r="AP3" s="78">
        <f t="shared" si="4"/>
        <v>2054</v>
      </c>
      <c r="AQ3" s="78">
        <f t="shared" si="4"/>
        <v>2055</v>
      </c>
      <c r="AR3" s="78">
        <f t="shared" si="4"/>
        <v>2056</v>
      </c>
      <c r="AS3" s="78">
        <f t="shared" si="4"/>
        <v>2057</v>
      </c>
      <c r="AT3" s="78">
        <f t="shared" si="4"/>
        <v>2058</v>
      </c>
      <c r="AU3" s="78">
        <f t="shared" si="4"/>
        <v>2059</v>
      </c>
      <c r="AV3" s="78">
        <f t="shared" si="4"/>
        <v>2060</v>
      </c>
      <c r="AW3" s="78">
        <f t="shared" si="4"/>
        <v>2061</v>
      </c>
      <c r="AX3" s="78">
        <f t="shared" si="4"/>
        <v>2062</v>
      </c>
      <c r="AY3" s="78">
        <f t="shared" si="4"/>
        <v>2063</v>
      </c>
      <c r="AZ3" s="78">
        <f t="shared" si="4"/>
        <v>2064</v>
      </c>
      <c r="BA3" s="78">
        <f t="shared" si="4"/>
        <v>2065</v>
      </c>
      <c r="BB3" s="78">
        <f t="shared" si="4"/>
        <v>2066</v>
      </c>
      <c r="BC3" s="78">
        <f t="shared" si="4"/>
        <v>2067</v>
      </c>
      <c r="BD3" s="78">
        <f t="shared" si="4"/>
        <v>2068</v>
      </c>
      <c r="BE3" s="78">
        <f t="shared" si="4"/>
        <v>2069</v>
      </c>
      <c r="BF3" s="78">
        <f t="shared" si="4"/>
        <v>2070</v>
      </c>
      <c r="BG3" s="78">
        <f t="shared" si="4"/>
        <v>2071</v>
      </c>
      <c r="BH3" s="78">
        <f t="shared" si="4"/>
        <v>2072</v>
      </c>
      <c r="BI3" s="78">
        <f t="shared" si="4"/>
        <v>2073</v>
      </c>
      <c r="BJ3" s="78">
        <f t="shared" si="4"/>
        <v>2074</v>
      </c>
      <c r="BK3" s="78">
        <f t="shared" si="4"/>
        <v>2075</v>
      </c>
      <c r="BL3" s="78">
        <f t="shared" si="4"/>
        <v>2076</v>
      </c>
      <c r="BM3" s="78">
        <f t="shared" si="4"/>
        <v>2077</v>
      </c>
      <c r="BN3" s="78">
        <f t="shared" si="4"/>
        <v>2078</v>
      </c>
      <c r="BO3" s="78">
        <f t="shared" si="4"/>
        <v>2079</v>
      </c>
      <c r="BP3" s="78">
        <f t="shared" si="4"/>
        <v>2080</v>
      </c>
      <c r="BQ3" s="78">
        <f t="shared" si="4"/>
        <v>2081</v>
      </c>
      <c r="BR3" s="78">
        <f t="shared" si="4"/>
        <v>2082</v>
      </c>
      <c r="BS3" s="78">
        <f t="shared" si="4"/>
        <v>2083</v>
      </c>
      <c r="BT3" s="78">
        <f t="shared" si="4"/>
        <v>2084</v>
      </c>
      <c r="BU3" s="78">
        <f t="shared" si="4"/>
        <v>2085</v>
      </c>
      <c r="BV3" s="78">
        <f t="shared" ref="BV3:CI3" si="5">BU3+1</f>
        <v>2086</v>
      </c>
      <c r="BW3" s="78">
        <f t="shared" si="5"/>
        <v>2087</v>
      </c>
      <c r="BX3" s="78">
        <f t="shared" si="5"/>
        <v>2088</v>
      </c>
      <c r="BY3" s="78">
        <f t="shared" si="5"/>
        <v>2089</v>
      </c>
      <c r="BZ3" s="78">
        <f t="shared" si="5"/>
        <v>2090</v>
      </c>
      <c r="CA3" s="78">
        <f t="shared" si="5"/>
        <v>2091</v>
      </c>
      <c r="CB3" s="78">
        <f t="shared" si="5"/>
        <v>2092</v>
      </c>
      <c r="CC3" s="78">
        <f t="shared" si="5"/>
        <v>2093</v>
      </c>
      <c r="CD3" s="78">
        <f t="shared" si="5"/>
        <v>2094</v>
      </c>
      <c r="CE3" s="78">
        <f t="shared" si="5"/>
        <v>2095</v>
      </c>
      <c r="CF3" s="78">
        <f t="shared" si="5"/>
        <v>2096</v>
      </c>
      <c r="CG3" s="78">
        <f t="shared" si="5"/>
        <v>2097</v>
      </c>
      <c r="CH3" s="78">
        <f t="shared" si="5"/>
        <v>2098</v>
      </c>
      <c r="CI3" s="78">
        <f t="shared" si="5"/>
        <v>2099</v>
      </c>
      <c r="CZ3" s="159" t="s">
        <v>181</v>
      </c>
      <c r="DA3" s="41">
        <v>3</v>
      </c>
      <c r="DB3" s="162" t="str">
        <f t="shared" si="3"/>
        <v>3_1_Дорожная карта проекта</v>
      </c>
    </row>
    <row r="4" spans="1:116" outlineLevel="1" x14ac:dyDescent="0.25">
      <c r="A4" s="33"/>
      <c r="B4" s="7" t="s">
        <v>52</v>
      </c>
      <c r="C4" s="7" t="s">
        <v>49</v>
      </c>
      <c r="D4" s="30"/>
      <c r="E4" s="30"/>
      <c r="F4" s="31"/>
      <c r="G4" s="117">
        <f>INDEX(H29:CI29,1,MATCH(1,H28:CI28,0))</f>
        <v>2020</v>
      </c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Z4" s="159" t="s">
        <v>181</v>
      </c>
      <c r="DA4" s="166">
        <v>4</v>
      </c>
      <c r="DB4" s="162" t="str">
        <f t="shared" si="3"/>
        <v>4_1.1_Год старта проекта</v>
      </c>
      <c r="DH4" s="1"/>
      <c r="DI4" s="1"/>
      <c r="DJ4" s="1"/>
      <c r="DK4" s="1"/>
      <c r="DL4" s="1"/>
    </row>
    <row r="5" spans="1:116" outlineLevel="1" x14ac:dyDescent="0.25">
      <c r="A5" s="33"/>
      <c r="B5" s="7" t="s">
        <v>53</v>
      </c>
      <c r="C5" s="7" t="s">
        <v>651</v>
      </c>
      <c r="D5" s="30"/>
      <c r="E5" s="30"/>
      <c r="F5" s="31"/>
      <c r="G5" s="117">
        <f>G4</f>
        <v>2020</v>
      </c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Z5" s="159" t="s">
        <v>181</v>
      </c>
      <c r="DA5" s="166">
        <v>5</v>
      </c>
      <c r="DB5" s="162" t="str">
        <f t="shared" si="3"/>
        <v>5_1.2_Начало дисконтирования</v>
      </c>
      <c r="DH5" s="1"/>
      <c r="DI5" s="1"/>
      <c r="DJ5" s="1"/>
      <c r="DK5" s="1"/>
      <c r="DL5" s="1"/>
    </row>
    <row r="6" spans="1:116" outlineLevel="1" x14ac:dyDescent="0.25">
      <c r="A6" s="33"/>
      <c r="B6" s="7" t="s">
        <v>54</v>
      </c>
      <c r="C6" s="7" t="s">
        <v>115</v>
      </c>
      <c r="D6" s="30"/>
      <c r="E6" s="30"/>
      <c r="F6" s="31"/>
      <c r="G6" s="118">
        <f>J11</f>
        <v>0</v>
      </c>
      <c r="H6" s="54">
        <f>(DATEVALUE("31.12."&amp;YEAR(G6))-G6)/H54</f>
        <v>1</v>
      </c>
      <c r="I6" s="79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Z6" s="159" t="s">
        <v>181</v>
      </c>
      <c r="DA6" s="166">
        <v>6</v>
      </c>
      <c r="DB6" s="162" t="str">
        <f t="shared" si="3"/>
        <v xml:space="preserve">6_1.3_Дата начала амортизации </v>
      </c>
      <c r="DH6" s="185" t="s">
        <v>194</v>
      </c>
      <c r="DI6" s="185" t="s">
        <v>195</v>
      </c>
      <c r="DJ6" s="1"/>
      <c r="DK6" s="185" t="s">
        <v>194</v>
      </c>
      <c r="DL6" s="185" t="s">
        <v>195</v>
      </c>
    </row>
    <row r="7" spans="1:116" outlineLevel="1" x14ac:dyDescent="0.25">
      <c r="A7" s="33"/>
      <c r="B7" s="7" t="s">
        <v>55</v>
      </c>
      <c r="C7" s="7" t="str">
        <f>IF(Согласование!$B$11="Цифровой",DK7,DL7)</f>
        <v>Завершение этапа Оценка</v>
      </c>
      <c r="D7" s="30"/>
      <c r="E7" s="30"/>
      <c r="F7" s="30"/>
      <c r="G7" s="183" t="str">
        <f t="array" aca="1" ref="G7" ca="1">IF(ISNA(OFFSET(G7,0,MATCH(1=1,H7:CI7&lt;&gt;"",))),"",OFFSET(G7,0,MATCH(1=1,H7:CI7&lt;&gt;"",)))</f>
        <v/>
      </c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Z7" s="159" t="s">
        <v>181</v>
      </c>
      <c r="DA7" s="166">
        <v>7</v>
      </c>
      <c r="DB7" s="162" t="str">
        <f t="shared" si="3"/>
        <v>7_1.4_Завершение этапа Оценка</v>
      </c>
      <c r="DH7" s="1" t="s">
        <v>196</v>
      </c>
      <c r="DI7" s="1" t="s">
        <v>197</v>
      </c>
      <c r="DJ7" s="1"/>
      <c r="DK7" s="1" t="s">
        <v>188</v>
      </c>
      <c r="DL7" s="1" t="s">
        <v>42</v>
      </c>
    </row>
    <row r="8" spans="1:116" outlineLevel="1" x14ac:dyDescent="0.25">
      <c r="A8" s="33"/>
      <c r="B8" s="7" t="s">
        <v>56</v>
      </c>
      <c r="C8" s="7" t="str">
        <f>IF(Согласование!$B$11="Цифровой",DK8,DL8)</f>
        <v>Завершение этапа Выбор</v>
      </c>
      <c r="D8" s="30"/>
      <c r="E8" s="30"/>
      <c r="F8" s="30"/>
      <c r="G8" s="183" t="str">
        <f t="array" aca="1" ref="G8" ca="1">IF(ISNA(OFFSET(G8,0,MATCH(1=1,H8:CI8&lt;&gt;"",))),"",OFFSET(G8,0,MATCH(1=1,H8:CI8&lt;&gt;"",)))</f>
        <v/>
      </c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Z8" s="159" t="s">
        <v>181</v>
      </c>
      <c r="DA8" s="166">
        <v>8</v>
      </c>
      <c r="DB8" s="162" t="str">
        <f t="shared" si="3"/>
        <v>8_1.5_Завершение этапа Выбор</v>
      </c>
      <c r="DH8" s="1" t="s">
        <v>198</v>
      </c>
      <c r="DI8" s="1" t="s">
        <v>199</v>
      </c>
      <c r="DJ8" s="1"/>
      <c r="DK8" s="1" t="s">
        <v>189</v>
      </c>
      <c r="DL8" s="1" t="s">
        <v>43</v>
      </c>
    </row>
    <row r="9" spans="1:116" outlineLevel="1" x14ac:dyDescent="0.25">
      <c r="A9" s="33"/>
      <c r="B9" s="7" t="s">
        <v>57</v>
      </c>
      <c r="C9" s="7" t="str">
        <f>IF(Согласование!$B$11="Цифровой",DK9,DL9)</f>
        <v>Завершение этапа Определение</v>
      </c>
      <c r="D9" s="30"/>
      <c r="E9" s="30"/>
      <c r="F9" s="30"/>
      <c r="G9" s="183" t="str">
        <f t="array" aca="1" ref="G9" ca="1">IF(ISNA(OFFSET(G9,0,MATCH(1=1,H9:CI9&lt;&gt;"",))),"",OFFSET(G9,0,MATCH(1=1,H9:CI9&lt;&gt;"",)))</f>
        <v/>
      </c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19"/>
      <c r="BO9" s="119"/>
      <c r="BP9" s="119"/>
      <c r="BQ9" s="119"/>
      <c r="BR9" s="119"/>
      <c r="BS9" s="119"/>
      <c r="BT9" s="119"/>
      <c r="BU9" s="119"/>
      <c r="BV9" s="119"/>
      <c r="BW9" s="119"/>
      <c r="BX9" s="119"/>
      <c r="BY9" s="119"/>
      <c r="BZ9" s="119"/>
      <c r="CA9" s="119"/>
      <c r="CB9" s="119"/>
      <c r="CC9" s="119"/>
      <c r="CD9" s="119"/>
      <c r="CE9" s="119"/>
      <c r="CF9" s="119"/>
      <c r="CG9" s="119"/>
      <c r="CH9" s="119"/>
      <c r="CI9" s="119"/>
      <c r="CZ9" s="159" t="s">
        <v>181</v>
      </c>
      <c r="DA9" s="166">
        <v>9</v>
      </c>
      <c r="DB9" s="162" t="str">
        <f t="shared" si="3"/>
        <v>9_1.6_Завершение этапа Определение</v>
      </c>
      <c r="DH9" s="1" t="s">
        <v>200</v>
      </c>
      <c r="DI9" s="1" t="s">
        <v>201</v>
      </c>
      <c r="DJ9" s="1"/>
      <c r="DK9" s="1" t="s">
        <v>190</v>
      </c>
      <c r="DL9" s="1" t="s">
        <v>51</v>
      </c>
    </row>
    <row r="10" spans="1:116" outlineLevel="1" x14ac:dyDescent="0.25">
      <c r="A10" s="33"/>
      <c r="B10" s="7" t="s">
        <v>114</v>
      </c>
      <c r="C10" s="7" t="str">
        <f>IF(Согласование!$B$11="Цифровой",DK10,DL10)</f>
        <v>Завершение этапа Разработка и внедрение</v>
      </c>
      <c r="D10" s="30"/>
      <c r="E10" s="30"/>
      <c r="F10" s="30"/>
      <c r="G10" s="183" t="str">
        <f t="array" aca="1" ref="G10" ca="1">IF(ISNA(OFFSET(G10,0,MATCH(1=1,H10:CI10&lt;&gt;"",))),"",OFFSET(G10,0,MATCH(1=1,H10:CI10&lt;&gt;"",)))</f>
        <v/>
      </c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  <c r="BV10" s="119"/>
      <c r="BW10" s="119"/>
      <c r="BX10" s="119"/>
      <c r="BY10" s="119"/>
      <c r="BZ10" s="119"/>
      <c r="CA10" s="119"/>
      <c r="CB10" s="119"/>
      <c r="CC10" s="119"/>
      <c r="CD10" s="119"/>
      <c r="CE10" s="119"/>
      <c r="CF10" s="119"/>
      <c r="CG10" s="119"/>
      <c r="CH10" s="119"/>
      <c r="CI10" s="119"/>
      <c r="CZ10" s="159" t="s">
        <v>181</v>
      </c>
      <c r="DA10" s="166">
        <v>10</v>
      </c>
      <c r="DB10" s="162" t="str">
        <f t="shared" si="3"/>
        <v>10_1.7_Завершение этапа Разработка и внедрение</v>
      </c>
      <c r="DH10" s="1" t="s">
        <v>202</v>
      </c>
      <c r="DI10" s="184" t="s">
        <v>203</v>
      </c>
      <c r="DJ10" s="1"/>
      <c r="DK10" s="1" t="s">
        <v>191</v>
      </c>
      <c r="DL10" s="184" t="s">
        <v>192</v>
      </c>
    </row>
    <row r="11" spans="1:116" outlineLevel="1" x14ac:dyDescent="0.25">
      <c r="A11" s="33"/>
      <c r="B11" s="7" t="s">
        <v>652</v>
      </c>
      <c r="C11" s="7" t="str">
        <f>IF(Согласование!$B$11="Цифровой",DK11,DL11)</f>
        <v>Перевод в ПЭ</v>
      </c>
      <c r="D11" s="30"/>
      <c r="E11" s="30"/>
      <c r="F11" s="30"/>
      <c r="G11" s="183">
        <f t="array" aca="1" ref="G11" ca="1">IF(ISNA(OFFSET(G11,0,MATCH(1=1,H11:CI11&lt;&gt;"",))),"",OFFSET(G11,0,MATCH(1=1,H11:CI11&lt;&gt;"",)))</f>
        <v>44927</v>
      </c>
      <c r="H11" s="119"/>
      <c r="I11" s="119"/>
      <c r="J11" s="119"/>
      <c r="K11" s="119">
        <v>44927</v>
      </c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Z11" s="159" t="s">
        <v>181</v>
      </c>
      <c r="DA11" s="166">
        <v>11</v>
      </c>
      <c r="DB11" s="162" t="str">
        <f t="shared" si="3"/>
        <v>11_1.8_Перевод в ПЭ</v>
      </c>
      <c r="DH11" s="1"/>
      <c r="DI11" s="1"/>
      <c r="DJ11" s="1"/>
      <c r="DK11" s="1" t="s">
        <v>193</v>
      </c>
      <c r="DL11" s="1" t="s">
        <v>44</v>
      </c>
    </row>
    <row r="12" spans="1:116" outlineLevel="1" x14ac:dyDescent="0.25">
      <c r="A12" s="33"/>
      <c r="B12" s="38"/>
      <c r="C12" s="71"/>
      <c r="D12" s="71"/>
      <c r="E12" s="33"/>
      <c r="F12" s="34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Z12" s="159" t="s">
        <v>181</v>
      </c>
      <c r="DA12" s="166">
        <v>12</v>
      </c>
      <c r="DB12" s="162" t="str">
        <f t="shared" si="3"/>
        <v>12__</v>
      </c>
    </row>
    <row r="13" spans="1:116" s="43" customFormat="1" ht="32.25" customHeight="1" x14ac:dyDescent="0.2">
      <c r="A13" s="33"/>
      <c r="B13" s="81" t="s">
        <v>46</v>
      </c>
      <c r="C13" s="82" t="s">
        <v>50</v>
      </c>
      <c r="D13" s="82"/>
      <c r="E13" s="83"/>
      <c r="F13" s="76"/>
      <c r="G13" s="77"/>
      <c r="H13" s="78">
        <f>H$1</f>
        <v>2020</v>
      </c>
      <c r="I13" s="230">
        <f t="shared" ref="I13" si="6">I$1</f>
        <v>2021</v>
      </c>
      <c r="J13" s="78">
        <f t="shared" ref="J13:BT13" si="7">J$1</f>
        <v>2022</v>
      </c>
      <c r="K13" s="78">
        <f t="shared" si="7"/>
        <v>2023</v>
      </c>
      <c r="L13" s="78">
        <f t="shared" si="7"/>
        <v>2024</v>
      </c>
      <c r="M13" s="78">
        <f t="shared" si="7"/>
        <v>2025</v>
      </c>
      <c r="N13" s="78">
        <f t="shared" si="7"/>
        <v>2026</v>
      </c>
      <c r="O13" s="78">
        <f t="shared" si="7"/>
        <v>2027</v>
      </c>
      <c r="P13" s="78">
        <f t="shared" si="7"/>
        <v>2028</v>
      </c>
      <c r="Q13" s="78">
        <f t="shared" si="7"/>
        <v>2029</v>
      </c>
      <c r="R13" s="78">
        <f t="shared" si="7"/>
        <v>2030</v>
      </c>
      <c r="S13" s="78">
        <f t="shared" si="7"/>
        <v>2031</v>
      </c>
      <c r="T13" s="78">
        <f t="shared" si="7"/>
        <v>2032</v>
      </c>
      <c r="U13" s="78">
        <f t="shared" si="7"/>
        <v>2033</v>
      </c>
      <c r="V13" s="78">
        <f t="shared" si="7"/>
        <v>2034</v>
      </c>
      <c r="W13" s="78">
        <f t="shared" si="7"/>
        <v>2035</v>
      </c>
      <c r="X13" s="78">
        <f t="shared" si="7"/>
        <v>2036</v>
      </c>
      <c r="Y13" s="78">
        <f t="shared" si="7"/>
        <v>2037</v>
      </c>
      <c r="Z13" s="78">
        <f t="shared" si="7"/>
        <v>2038</v>
      </c>
      <c r="AA13" s="78">
        <f t="shared" si="7"/>
        <v>2039</v>
      </c>
      <c r="AB13" s="78">
        <f t="shared" si="7"/>
        <v>2040</v>
      </c>
      <c r="AC13" s="78">
        <f t="shared" si="7"/>
        <v>2041</v>
      </c>
      <c r="AD13" s="78">
        <f t="shared" si="7"/>
        <v>2042</v>
      </c>
      <c r="AE13" s="78">
        <f t="shared" si="7"/>
        <v>2043</v>
      </c>
      <c r="AF13" s="78">
        <f t="shared" si="7"/>
        <v>2044</v>
      </c>
      <c r="AG13" s="78">
        <f t="shared" si="7"/>
        <v>2045</v>
      </c>
      <c r="AH13" s="78">
        <f t="shared" si="7"/>
        <v>2046</v>
      </c>
      <c r="AI13" s="78">
        <f t="shared" si="7"/>
        <v>2047</v>
      </c>
      <c r="AJ13" s="78">
        <f t="shared" si="7"/>
        <v>2048</v>
      </c>
      <c r="AK13" s="78">
        <f t="shared" si="7"/>
        <v>2049</v>
      </c>
      <c r="AL13" s="78">
        <f t="shared" si="7"/>
        <v>2050</v>
      </c>
      <c r="AM13" s="78">
        <f t="shared" si="7"/>
        <v>2051</v>
      </c>
      <c r="AN13" s="78">
        <f t="shared" si="7"/>
        <v>2052</v>
      </c>
      <c r="AO13" s="78">
        <f t="shared" si="7"/>
        <v>2053</v>
      </c>
      <c r="AP13" s="78">
        <f t="shared" si="7"/>
        <v>2054</v>
      </c>
      <c r="AQ13" s="78">
        <f t="shared" si="7"/>
        <v>2055</v>
      </c>
      <c r="AR13" s="78">
        <f t="shared" si="7"/>
        <v>2056</v>
      </c>
      <c r="AS13" s="78">
        <f t="shared" si="7"/>
        <v>2057</v>
      </c>
      <c r="AT13" s="78">
        <f t="shared" si="7"/>
        <v>2058</v>
      </c>
      <c r="AU13" s="78">
        <f t="shared" si="7"/>
        <v>2059</v>
      </c>
      <c r="AV13" s="78">
        <f t="shared" si="7"/>
        <v>2060</v>
      </c>
      <c r="AW13" s="78">
        <f t="shared" si="7"/>
        <v>2061</v>
      </c>
      <c r="AX13" s="78">
        <f t="shared" si="7"/>
        <v>2062</v>
      </c>
      <c r="AY13" s="78">
        <f t="shared" si="7"/>
        <v>2063</v>
      </c>
      <c r="AZ13" s="78">
        <f t="shared" si="7"/>
        <v>2064</v>
      </c>
      <c r="BA13" s="78">
        <f t="shared" si="7"/>
        <v>2065</v>
      </c>
      <c r="BB13" s="78">
        <f t="shared" si="7"/>
        <v>2066</v>
      </c>
      <c r="BC13" s="78">
        <f t="shared" si="7"/>
        <v>2067</v>
      </c>
      <c r="BD13" s="78">
        <f t="shared" si="7"/>
        <v>2068</v>
      </c>
      <c r="BE13" s="78">
        <f t="shared" si="7"/>
        <v>2069</v>
      </c>
      <c r="BF13" s="78">
        <f t="shared" si="7"/>
        <v>2070</v>
      </c>
      <c r="BG13" s="78">
        <f t="shared" si="7"/>
        <v>2071</v>
      </c>
      <c r="BH13" s="78">
        <f t="shared" si="7"/>
        <v>2072</v>
      </c>
      <c r="BI13" s="78">
        <f t="shared" si="7"/>
        <v>2073</v>
      </c>
      <c r="BJ13" s="78">
        <f t="shared" si="7"/>
        <v>2074</v>
      </c>
      <c r="BK13" s="78">
        <f t="shared" si="7"/>
        <v>2075</v>
      </c>
      <c r="BL13" s="78">
        <f t="shared" si="7"/>
        <v>2076</v>
      </c>
      <c r="BM13" s="78">
        <f t="shared" si="7"/>
        <v>2077</v>
      </c>
      <c r="BN13" s="78">
        <f t="shared" si="7"/>
        <v>2078</v>
      </c>
      <c r="BO13" s="78">
        <f t="shared" si="7"/>
        <v>2079</v>
      </c>
      <c r="BP13" s="78">
        <f t="shared" si="7"/>
        <v>2080</v>
      </c>
      <c r="BQ13" s="78">
        <f t="shared" si="7"/>
        <v>2081</v>
      </c>
      <c r="BR13" s="78">
        <f t="shared" si="7"/>
        <v>2082</v>
      </c>
      <c r="BS13" s="78">
        <f t="shared" si="7"/>
        <v>2083</v>
      </c>
      <c r="BT13" s="78">
        <f t="shared" si="7"/>
        <v>2084</v>
      </c>
      <c r="BU13" s="78">
        <f t="shared" ref="BU13:CI13" si="8">BU$1</f>
        <v>2085</v>
      </c>
      <c r="BV13" s="78">
        <f t="shared" si="8"/>
        <v>2086</v>
      </c>
      <c r="BW13" s="78">
        <f t="shared" si="8"/>
        <v>2087</v>
      </c>
      <c r="BX13" s="78">
        <f t="shared" si="8"/>
        <v>2088</v>
      </c>
      <c r="BY13" s="78">
        <f t="shared" si="8"/>
        <v>2089</v>
      </c>
      <c r="BZ13" s="78">
        <f t="shared" si="8"/>
        <v>2090</v>
      </c>
      <c r="CA13" s="78">
        <f t="shared" si="8"/>
        <v>2091</v>
      </c>
      <c r="CB13" s="78">
        <f t="shared" si="8"/>
        <v>2092</v>
      </c>
      <c r="CC13" s="78">
        <f t="shared" si="8"/>
        <v>2093</v>
      </c>
      <c r="CD13" s="78">
        <f t="shared" si="8"/>
        <v>2094</v>
      </c>
      <c r="CE13" s="78">
        <f t="shared" si="8"/>
        <v>2095</v>
      </c>
      <c r="CF13" s="78">
        <f t="shared" si="8"/>
        <v>2096</v>
      </c>
      <c r="CG13" s="78">
        <f t="shared" si="8"/>
        <v>2097</v>
      </c>
      <c r="CH13" s="78">
        <f t="shared" si="8"/>
        <v>2098</v>
      </c>
      <c r="CI13" s="78">
        <f t="shared" si="8"/>
        <v>2099</v>
      </c>
      <c r="CZ13" s="168" t="s">
        <v>181</v>
      </c>
      <c r="DA13" s="169">
        <v>13</v>
      </c>
      <c r="DB13" s="162" t="str">
        <f t="shared" si="3"/>
        <v xml:space="preserve">13_2_Организационный объем проекта и график внедрения </v>
      </c>
    </row>
    <row r="14" spans="1:116" s="123" customFormat="1" ht="14.25" outlineLevel="1" x14ac:dyDescent="0.25">
      <c r="A14" s="120"/>
      <c r="B14" s="121" t="s">
        <v>47</v>
      </c>
      <c r="C14" s="121" t="s">
        <v>655</v>
      </c>
      <c r="D14" s="121"/>
      <c r="E14" s="121"/>
      <c r="F14" s="121"/>
      <c r="G14" s="122">
        <f t="array" aca="1" ref="G14" ca="1">IF(ISNA(OFFSET(G14,0,MATCH(1=1,H14:CI14&lt;&gt;"",))),"",OFFSET(G14,0,MATCH(1=1,H14:CI14&lt;&gt;"",)))</f>
        <v>44927</v>
      </c>
      <c r="H14" s="119"/>
      <c r="I14" s="119"/>
      <c r="K14" s="119">
        <v>44927</v>
      </c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19"/>
      <c r="CF14" s="119"/>
      <c r="CG14" s="119"/>
      <c r="CH14" s="119"/>
      <c r="CI14" s="119"/>
      <c r="CZ14" s="167"/>
      <c r="DA14" s="167"/>
      <c r="DB14" s="162" t="str">
        <f t="shared" si="3"/>
        <v>_2.1_КЦ</v>
      </c>
    </row>
    <row r="15" spans="1:116" s="123" customFormat="1" ht="14.25" outlineLevel="1" x14ac:dyDescent="0.25">
      <c r="A15" s="120"/>
      <c r="B15" s="121" t="s">
        <v>61</v>
      </c>
      <c r="C15" s="121" t="s">
        <v>660</v>
      </c>
      <c r="D15" s="121"/>
      <c r="E15" s="121"/>
      <c r="F15" s="121"/>
      <c r="G15" s="122">
        <f t="array" aca="1" ref="G15" ca="1">IF(ISNA(OFFSET(G15,0,MATCH(1=1,H15:CI15&lt;&gt;"",))),"",OFFSET(G15,0,MATCH(1=1,H15:CI15&lt;&gt;"",)))</f>
        <v>44927</v>
      </c>
      <c r="H15" s="119"/>
      <c r="I15" s="119"/>
      <c r="K15" s="119">
        <v>44927</v>
      </c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Z15" s="167"/>
      <c r="DA15" s="167"/>
      <c r="DB15" s="162" t="str">
        <f t="shared" si="3"/>
        <v>_2.2_ННГ</v>
      </c>
    </row>
    <row r="16" spans="1:116" s="123" customFormat="1" ht="14.25" outlineLevel="1" x14ac:dyDescent="0.25">
      <c r="A16" s="120"/>
      <c r="B16" s="121" t="s">
        <v>689</v>
      </c>
      <c r="C16" s="121" t="s">
        <v>664</v>
      </c>
      <c r="D16" s="121"/>
      <c r="E16" s="121"/>
      <c r="F16" s="121"/>
      <c r="G16" s="122">
        <f t="array" aca="1" ref="G16" ca="1">IF(ISNA(OFFSET(G16,0,MATCH(1=1,H16:CI16&lt;&gt;"",))),"",OFFSET(G16,0,MATCH(1=1,H16:CI16&lt;&gt;"",)))</f>
        <v>44927</v>
      </c>
      <c r="H16" s="119"/>
      <c r="I16" s="119"/>
      <c r="K16" s="119">
        <v>44927</v>
      </c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19"/>
      <c r="BX16" s="119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19"/>
      <c r="CZ16" s="167"/>
      <c r="DA16" s="167"/>
      <c r="DB16" s="162" t="str">
        <f t="shared" si="3"/>
        <v>_2.3_Хантос</v>
      </c>
    </row>
    <row r="17" spans="1:106" s="123" customFormat="1" ht="14.25" outlineLevel="1" x14ac:dyDescent="0.25">
      <c r="A17" s="120"/>
      <c r="B17" s="121" t="s">
        <v>690</v>
      </c>
      <c r="C17" s="121" t="s">
        <v>668</v>
      </c>
      <c r="D17" s="121"/>
      <c r="E17" s="121"/>
      <c r="F17" s="121"/>
      <c r="G17" s="122">
        <f t="array" aca="1" ref="G17" ca="1">IF(ISNA(OFFSET(G17,0,MATCH(1=1,H17:CI17&lt;&gt;"",))),"",OFFSET(G17,0,MATCH(1=1,H17:CI17&lt;&gt;"",)))</f>
        <v>44927</v>
      </c>
      <c r="H17" s="119"/>
      <c r="I17" s="119"/>
      <c r="K17" s="119">
        <v>44927</v>
      </c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19"/>
      <c r="BO17" s="119"/>
      <c r="BP17" s="119"/>
      <c r="BQ17" s="119"/>
      <c r="BR17" s="119"/>
      <c r="BS17" s="119"/>
      <c r="BT17" s="119"/>
      <c r="BU17" s="119"/>
      <c r="BV17" s="119"/>
      <c r="BW17" s="119"/>
      <c r="BX17" s="119"/>
      <c r="BY17" s="119"/>
      <c r="BZ17" s="119"/>
      <c r="CA17" s="119"/>
      <c r="CB17" s="119"/>
      <c r="CC17" s="119"/>
      <c r="CD17" s="119"/>
      <c r="CE17" s="119"/>
      <c r="CF17" s="119"/>
      <c r="CG17" s="119"/>
      <c r="CH17" s="119"/>
      <c r="CI17" s="119"/>
      <c r="CZ17" s="167"/>
      <c r="DA17" s="167"/>
      <c r="DB17" s="162" t="str">
        <f t="shared" si="3"/>
        <v>_2.4_Мегион</v>
      </c>
    </row>
    <row r="18" spans="1:106" s="123" customFormat="1" ht="14.25" outlineLevel="1" x14ac:dyDescent="0.25">
      <c r="A18" s="120"/>
      <c r="B18" s="121" t="s">
        <v>691</v>
      </c>
      <c r="C18" s="121" t="s">
        <v>398</v>
      </c>
      <c r="D18" s="121"/>
      <c r="E18" s="121"/>
      <c r="F18" s="121"/>
      <c r="G18" s="122">
        <f t="array" aca="1" ref="G18" ca="1">IF(ISNA(OFFSET(G18,0,MATCH(1=1,H18:CI18&lt;&gt;"",))),"",OFFSET(G18,0,MATCH(1=1,H18:CI18&lt;&gt;"",)))</f>
        <v>44927</v>
      </c>
      <c r="H18" s="119"/>
      <c r="I18" s="119"/>
      <c r="K18" s="119">
        <v>44927</v>
      </c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19"/>
      <c r="BE18" s="119"/>
      <c r="BF18" s="119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  <c r="BV18" s="119"/>
      <c r="BW18" s="119"/>
      <c r="BX18" s="119"/>
      <c r="BY18" s="119"/>
      <c r="BZ18" s="119"/>
      <c r="CA18" s="119"/>
      <c r="CB18" s="119"/>
      <c r="CC18" s="119"/>
      <c r="CD18" s="119"/>
      <c r="CE18" s="119"/>
      <c r="CF18" s="119"/>
      <c r="CG18" s="119"/>
      <c r="CH18" s="119"/>
      <c r="CI18" s="119"/>
      <c r="CZ18" s="167"/>
      <c r="DA18" s="167"/>
      <c r="DB18" s="162" t="str">
        <f t="shared" si="3"/>
        <v>_2.5_Оренбург</v>
      </c>
    </row>
    <row r="19" spans="1:106" s="123" customFormat="1" ht="14.25" outlineLevel="1" x14ac:dyDescent="0.25">
      <c r="A19" s="120"/>
      <c r="B19" s="121" t="s">
        <v>692</v>
      </c>
      <c r="C19" s="121" t="s">
        <v>658</v>
      </c>
      <c r="D19" s="121"/>
      <c r="E19" s="121"/>
      <c r="F19" s="121"/>
      <c r="G19" s="122">
        <f t="array" aca="1" ref="G19" ca="1">IF(ISNA(OFFSET(G19,0,MATCH(1=1,H19:CI19&lt;&gt;"",))),"",OFFSET(G19,0,MATCH(1=1,H19:CI19&lt;&gt;"",)))</f>
        <v>44927</v>
      </c>
      <c r="H19" s="119"/>
      <c r="I19" s="119"/>
      <c r="K19" s="119">
        <v>44927</v>
      </c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119"/>
      <c r="BF19" s="119"/>
      <c r="BG19" s="119"/>
      <c r="BH19" s="119"/>
      <c r="BI19" s="119"/>
      <c r="BJ19" s="119"/>
      <c r="BK19" s="119"/>
      <c r="BL19" s="119"/>
      <c r="BM19" s="119"/>
      <c r="BN19" s="119"/>
      <c r="BO19" s="119"/>
      <c r="BP19" s="119"/>
      <c r="BQ19" s="119"/>
      <c r="BR19" s="119"/>
      <c r="BS19" s="119"/>
      <c r="BT19" s="119"/>
      <c r="BU19" s="119"/>
      <c r="BV19" s="119"/>
      <c r="BW19" s="119"/>
      <c r="BX19" s="119"/>
      <c r="BY19" s="119"/>
      <c r="BZ19" s="119"/>
      <c r="CA19" s="119"/>
      <c r="CB19" s="119"/>
      <c r="CC19" s="119"/>
      <c r="CD19" s="119"/>
      <c r="CE19" s="119"/>
      <c r="CF19" s="119"/>
      <c r="CG19" s="119"/>
      <c r="CH19" s="119"/>
      <c r="CI19" s="119"/>
      <c r="CZ19" s="167"/>
      <c r="DA19" s="167"/>
      <c r="DB19" s="162" t="str">
        <f t="shared" si="3"/>
        <v>_2.6_Восток</v>
      </c>
    </row>
    <row r="20" spans="1:106" s="123" customFormat="1" ht="14.25" outlineLevel="1" x14ac:dyDescent="0.25">
      <c r="A20" s="120"/>
      <c r="B20" s="121" t="s">
        <v>693</v>
      </c>
      <c r="C20" s="121" t="s">
        <v>666</v>
      </c>
      <c r="D20" s="121"/>
      <c r="E20" s="121"/>
      <c r="F20" s="121"/>
      <c r="G20" s="122">
        <f t="array" aca="1" ref="G20" ca="1">IF(ISNA(OFFSET(G20,0,MATCH(1=1,H20:CI20&lt;&gt;"",))),"",OFFSET(G20,0,MATCH(1=1,H20:CI20&lt;&gt;"",)))</f>
        <v>44927</v>
      </c>
      <c r="H20" s="119"/>
      <c r="I20" s="119"/>
      <c r="K20" s="119">
        <v>44927</v>
      </c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  <c r="BV20" s="119"/>
      <c r="BW20" s="119"/>
      <c r="BX20" s="119"/>
      <c r="BY20" s="119"/>
      <c r="BZ20" s="119"/>
      <c r="CA20" s="119"/>
      <c r="CB20" s="119"/>
      <c r="CC20" s="119"/>
      <c r="CD20" s="119"/>
      <c r="CE20" s="119"/>
      <c r="CF20" s="119"/>
      <c r="CG20" s="119"/>
      <c r="CH20" s="119"/>
      <c r="CI20" s="119"/>
      <c r="CZ20" s="167"/>
      <c r="DA20" s="167"/>
      <c r="DB20" s="162" t="str">
        <f t="shared" si="3"/>
        <v>_2.7_Ямал</v>
      </c>
    </row>
    <row r="21" spans="1:106" s="123" customFormat="1" ht="14.25" outlineLevel="1" x14ac:dyDescent="0.25">
      <c r="A21" s="120"/>
      <c r="B21" s="121" t="s">
        <v>694</v>
      </c>
      <c r="C21" s="121" t="s">
        <v>662</v>
      </c>
      <c r="D21" s="121"/>
      <c r="E21" s="121"/>
      <c r="F21" s="121"/>
      <c r="G21" s="122">
        <f t="array" aca="1" ref="G21" ca="1">IF(ISNA(OFFSET(G21,0,MATCH(1=1,H21:CI21&lt;&gt;"",))),"",OFFSET(G21,0,MATCH(1=1,H21:CI21&lt;&gt;"",)))</f>
        <v>44927</v>
      </c>
      <c r="H21" s="119"/>
      <c r="I21" s="119"/>
      <c r="K21" s="119">
        <v>44927</v>
      </c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  <c r="BW21" s="119"/>
      <c r="BX21" s="119"/>
      <c r="BY21" s="119"/>
      <c r="BZ21" s="119"/>
      <c r="CA21" s="119"/>
      <c r="CB21" s="119"/>
      <c r="CC21" s="119"/>
      <c r="CD21" s="119"/>
      <c r="CE21" s="119"/>
      <c r="CF21" s="119"/>
      <c r="CG21" s="119"/>
      <c r="CH21" s="119"/>
      <c r="CI21" s="119"/>
      <c r="CZ21" s="167"/>
      <c r="DA21" s="167"/>
      <c r="DB21" s="162" t="str">
        <f t="shared" si="3"/>
        <v>_2.8_Мессояха</v>
      </c>
    </row>
    <row r="22" spans="1:106" s="123" customFormat="1" ht="14.25" outlineLevel="1" x14ac:dyDescent="0.25">
      <c r="A22" s="120"/>
      <c r="B22" s="121" t="s">
        <v>695</v>
      </c>
      <c r="C22" s="121" t="s">
        <v>672</v>
      </c>
      <c r="D22" s="121"/>
      <c r="E22" s="121"/>
      <c r="F22" s="121"/>
      <c r="G22" s="122">
        <f t="array" aca="1" ref="G22" ca="1">IF(ISNA(OFFSET(G22,0,MATCH(1=1,H22:CI22&lt;&gt;"",))),"",OFFSET(G22,0,MATCH(1=1,H22:CI22&lt;&gt;"",)))</f>
        <v>44927</v>
      </c>
      <c r="H22" s="119"/>
      <c r="I22" s="119"/>
      <c r="K22" s="119">
        <v>44927</v>
      </c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  <c r="BV22" s="119"/>
      <c r="BW22" s="119"/>
      <c r="BX22" s="119"/>
      <c r="BY22" s="119"/>
      <c r="BZ22" s="119"/>
      <c r="CA22" s="119"/>
      <c r="CB22" s="119"/>
      <c r="CC22" s="119"/>
      <c r="CD22" s="119"/>
      <c r="CE22" s="119"/>
      <c r="CF22" s="119"/>
      <c r="CG22" s="119"/>
      <c r="CH22" s="119"/>
      <c r="CI22" s="119"/>
      <c r="CZ22" s="167"/>
      <c r="DA22" s="167"/>
      <c r="DB22" s="162" t="str">
        <f t="shared" si="3"/>
        <v>_2.9_Заполярье</v>
      </c>
    </row>
    <row r="23" spans="1:106" s="123" customFormat="1" ht="14.25" outlineLevel="1" x14ac:dyDescent="0.25">
      <c r="A23" s="120"/>
      <c r="B23" s="121" t="s">
        <v>696</v>
      </c>
      <c r="C23" s="121" t="s">
        <v>676</v>
      </c>
      <c r="D23" s="121"/>
      <c r="E23" s="121"/>
      <c r="F23" s="121"/>
      <c r="G23" s="122">
        <f t="array" aca="1" ref="G23" ca="1">IF(ISNA(OFFSET(G23,0,MATCH(1=1,H23:CI23&lt;&gt;"",))),"",OFFSET(G23,0,MATCH(1=1,H23:CI23&lt;&gt;"",)))</f>
        <v>44927</v>
      </c>
      <c r="H23" s="119"/>
      <c r="I23" s="119"/>
      <c r="K23" s="119">
        <v>44927</v>
      </c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19"/>
      <c r="BO23" s="119"/>
      <c r="BP23" s="119"/>
      <c r="BQ23" s="119"/>
      <c r="BR23" s="119"/>
      <c r="BS23" s="119"/>
      <c r="BT23" s="119"/>
      <c r="BU23" s="119"/>
      <c r="BV23" s="119"/>
      <c r="BW23" s="119"/>
      <c r="BX23" s="119"/>
      <c r="BY23" s="119"/>
      <c r="BZ23" s="119"/>
      <c r="CA23" s="119"/>
      <c r="CB23" s="119"/>
      <c r="CC23" s="119"/>
      <c r="CD23" s="119"/>
      <c r="CE23" s="119"/>
      <c r="CF23" s="119"/>
      <c r="CG23" s="119"/>
      <c r="CH23" s="119"/>
      <c r="CI23" s="119"/>
      <c r="CZ23" s="167"/>
      <c r="DA23" s="167"/>
      <c r="DB23" s="162"/>
    </row>
    <row r="24" spans="1:106" s="123" customFormat="1" ht="14.25" outlineLevel="1" x14ac:dyDescent="0.25">
      <c r="A24" s="120"/>
      <c r="B24" s="121" t="s">
        <v>1091</v>
      </c>
      <c r="C24" s="121" t="s">
        <v>681</v>
      </c>
      <c r="D24" s="121"/>
      <c r="E24" s="121"/>
      <c r="F24" s="121"/>
      <c r="G24" s="122">
        <f t="array" aca="1" ref="G24" ca="1">IF(ISNA(OFFSET(G24,0,MATCH(1=1,H24:CI24&lt;&gt;"",))),"",OFFSET(G24,0,MATCH(1=1,H24:CI24&lt;&gt;"",)))</f>
        <v>44927</v>
      </c>
      <c r="H24" s="119"/>
      <c r="I24" s="119"/>
      <c r="K24" s="119">
        <v>44927</v>
      </c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19"/>
      <c r="BO24" s="119"/>
      <c r="BP24" s="119"/>
      <c r="BQ24" s="119"/>
      <c r="BR24" s="119"/>
      <c r="BS24" s="119"/>
      <c r="BT24" s="119"/>
      <c r="BU24" s="119"/>
      <c r="BV24" s="119"/>
      <c r="BW24" s="119"/>
      <c r="BX24" s="119"/>
      <c r="BY24" s="119"/>
      <c r="BZ24" s="119"/>
      <c r="CA24" s="119"/>
      <c r="CB24" s="119"/>
      <c r="CC24" s="119"/>
      <c r="CD24" s="119"/>
      <c r="CE24" s="119"/>
      <c r="CF24" s="119"/>
      <c r="CG24" s="119"/>
      <c r="CH24" s="119"/>
      <c r="CI24" s="119"/>
      <c r="CZ24" s="167"/>
      <c r="DA24" s="167"/>
      <c r="DB24" s="162"/>
    </row>
    <row r="25" spans="1:106" s="123" customFormat="1" ht="14.25" outlineLevel="1" x14ac:dyDescent="0.25">
      <c r="A25" s="120"/>
      <c r="B25" s="121" t="s">
        <v>1092</v>
      </c>
      <c r="C25" s="121" t="s">
        <v>669</v>
      </c>
      <c r="D25" s="121"/>
      <c r="E25" s="121"/>
      <c r="F25" s="121"/>
      <c r="G25" s="122">
        <f t="array" aca="1" ref="G25" ca="1">IF(ISNA(OFFSET(G25,0,MATCH(1=1,H25:CI25&lt;&gt;"",))),"",OFFSET(G25,0,MATCH(1=1,H25:CI25&lt;&gt;"",)))</f>
        <v>44927</v>
      </c>
      <c r="H25" s="119"/>
      <c r="I25" s="119"/>
      <c r="K25" s="119">
        <v>44927</v>
      </c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19"/>
      <c r="BO25" s="119"/>
      <c r="BP25" s="119"/>
      <c r="BQ25" s="119"/>
      <c r="BR25" s="119"/>
      <c r="BS25" s="119"/>
      <c r="BT25" s="119"/>
      <c r="BU25" s="119"/>
      <c r="BV25" s="119"/>
      <c r="BW25" s="119"/>
      <c r="BX25" s="119"/>
      <c r="BY25" s="119"/>
      <c r="BZ25" s="119"/>
      <c r="CA25" s="119"/>
      <c r="CB25" s="119"/>
      <c r="CC25" s="119"/>
      <c r="CD25" s="119"/>
      <c r="CE25" s="119"/>
      <c r="CF25" s="119"/>
      <c r="CG25" s="119"/>
      <c r="CH25" s="119"/>
      <c r="CI25" s="119"/>
      <c r="CZ25" s="167"/>
      <c r="DA25" s="167"/>
      <c r="DB25" s="162"/>
    </row>
    <row r="26" spans="1:106" s="123" customFormat="1" ht="14.25" outlineLevel="1" x14ac:dyDescent="0.25">
      <c r="A26" s="120"/>
      <c r="B26" s="121" t="s">
        <v>1093</v>
      </c>
      <c r="C26" s="121" t="s">
        <v>678</v>
      </c>
      <c r="D26" s="121"/>
      <c r="E26" s="121"/>
      <c r="F26" s="121"/>
      <c r="G26" s="122" t="str">
        <f t="array" aca="1" ref="G26" ca="1">IF(ISNA(OFFSET(G26,0,MATCH(1=1,H26:CI26&lt;&gt;"",))),"",OFFSET(G26,0,MATCH(1=1,H26:CI26&lt;&gt;"",)))</f>
        <v/>
      </c>
      <c r="H26" s="119"/>
      <c r="I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19"/>
      <c r="BO26" s="119"/>
      <c r="BP26" s="119"/>
      <c r="BQ26" s="119"/>
      <c r="BR26" s="119"/>
      <c r="BS26" s="119"/>
      <c r="BT26" s="119"/>
      <c r="BU26" s="119"/>
      <c r="BV26" s="119"/>
      <c r="BW26" s="119"/>
      <c r="BX26" s="119"/>
      <c r="BY26" s="119"/>
      <c r="BZ26" s="119"/>
      <c r="CA26" s="119"/>
      <c r="CB26" s="119"/>
      <c r="CC26" s="119"/>
      <c r="CD26" s="119"/>
      <c r="CE26" s="119"/>
      <c r="CF26" s="119"/>
      <c r="CG26" s="119"/>
      <c r="CH26" s="119"/>
      <c r="CI26" s="119"/>
      <c r="CZ26" s="167"/>
      <c r="DA26" s="167"/>
      <c r="DB26" s="162"/>
    </row>
    <row r="27" spans="1:106" s="123" customFormat="1" ht="14.25" outlineLevel="1" x14ac:dyDescent="0.25">
      <c r="A27" s="120"/>
      <c r="B27" s="121" t="s">
        <v>1094</v>
      </c>
      <c r="C27" s="121"/>
      <c r="D27" s="121" t="s">
        <v>1096</v>
      </c>
      <c r="E27" s="121"/>
      <c r="F27" s="121"/>
      <c r="G27" s="122">
        <f t="array" aca="1" ref="G27" ca="1">IF(ISNA(OFFSET(G27,0,MATCH(1=1,H27:CI27&lt;&gt;"",))),"",OFFSET(G27,0,MATCH(1=1,H27:CI27&lt;&gt;"",)))</f>
        <v>44927</v>
      </c>
      <c r="H27" s="119"/>
      <c r="I27" s="119"/>
      <c r="K27" s="119">
        <v>44927</v>
      </c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119"/>
      <c r="BF27" s="119"/>
      <c r="BG27" s="119"/>
      <c r="BH27" s="119"/>
      <c r="BI27" s="119"/>
      <c r="BJ27" s="119"/>
      <c r="BK27" s="119"/>
      <c r="BL27" s="119"/>
      <c r="BM27" s="119"/>
      <c r="BN27" s="119"/>
      <c r="BO27" s="119"/>
      <c r="BP27" s="119"/>
      <c r="BQ27" s="119"/>
      <c r="BR27" s="119"/>
      <c r="BS27" s="119"/>
      <c r="BT27" s="119"/>
      <c r="BU27" s="119"/>
      <c r="BV27" s="119"/>
      <c r="BW27" s="119"/>
      <c r="BX27" s="119"/>
      <c r="BY27" s="119"/>
      <c r="BZ27" s="119"/>
      <c r="CA27" s="119"/>
      <c r="CB27" s="119"/>
      <c r="CC27" s="119"/>
      <c r="CD27" s="119"/>
      <c r="CE27" s="119"/>
      <c r="CF27" s="119"/>
      <c r="CG27" s="119"/>
      <c r="CH27" s="119"/>
      <c r="CI27" s="119"/>
      <c r="CZ27" s="167"/>
      <c r="DA27" s="167"/>
      <c r="DB27" s="162" t="str">
        <f t="shared" si="3"/>
        <v>_2.14_</v>
      </c>
    </row>
    <row r="28" spans="1:106" s="120" customFormat="1" outlineLevel="1" x14ac:dyDescent="0.25">
      <c r="A28" s="181"/>
      <c r="B28" s="205"/>
      <c r="C28" s="206"/>
      <c r="D28" s="206"/>
      <c r="E28" s="206"/>
      <c r="F28" s="207"/>
      <c r="G28" s="181"/>
      <c r="H28" s="208">
        <f>IF(H30&gt;0,1,0)</f>
        <v>1</v>
      </c>
      <c r="I28" s="208">
        <f t="shared" ref="I28:BT28" si="9">IF(I30&gt;0,1,0)</f>
        <v>1</v>
      </c>
      <c r="J28" s="208">
        <f t="shared" si="9"/>
        <v>1</v>
      </c>
      <c r="K28" s="208">
        <f t="shared" si="9"/>
        <v>1</v>
      </c>
      <c r="L28" s="208">
        <f t="shared" si="9"/>
        <v>1</v>
      </c>
      <c r="M28" s="208">
        <f t="shared" si="9"/>
        <v>1</v>
      </c>
      <c r="N28" s="208">
        <f t="shared" si="9"/>
        <v>1</v>
      </c>
      <c r="O28" s="208">
        <f t="shared" si="9"/>
        <v>0</v>
      </c>
      <c r="P28" s="208">
        <f t="shared" si="9"/>
        <v>0</v>
      </c>
      <c r="Q28" s="208">
        <f t="shared" si="9"/>
        <v>0</v>
      </c>
      <c r="R28" s="208">
        <f t="shared" si="9"/>
        <v>0</v>
      </c>
      <c r="S28" s="208">
        <f t="shared" si="9"/>
        <v>0</v>
      </c>
      <c r="T28" s="208">
        <f t="shared" si="9"/>
        <v>0</v>
      </c>
      <c r="U28" s="208">
        <f t="shared" si="9"/>
        <v>0</v>
      </c>
      <c r="V28" s="208">
        <f t="shared" si="9"/>
        <v>0</v>
      </c>
      <c r="W28" s="208">
        <f t="shared" si="9"/>
        <v>0</v>
      </c>
      <c r="X28" s="208">
        <f t="shared" si="9"/>
        <v>0</v>
      </c>
      <c r="Y28" s="208">
        <f t="shared" si="9"/>
        <v>0</v>
      </c>
      <c r="Z28" s="208">
        <f t="shared" si="9"/>
        <v>0</v>
      </c>
      <c r="AA28" s="208">
        <f t="shared" si="9"/>
        <v>0</v>
      </c>
      <c r="AB28" s="208">
        <f t="shared" si="9"/>
        <v>0</v>
      </c>
      <c r="AC28" s="208">
        <f t="shared" si="9"/>
        <v>0</v>
      </c>
      <c r="AD28" s="208">
        <f t="shared" si="9"/>
        <v>0</v>
      </c>
      <c r="AE28" s="208">
        <f t="shared" si="9"/>
        <v>0</v>
      </c>
      <c r="AF28" s="208">
        <f t="shared" si="9"/>
        <v>0</v>
      </c>
      <c r="AG28" s="208">
        <f t="shared" si="9"/>
        <v>0</v>
      </c>
      <c r="AH28" s="208">
        <f t="shared" si="9"/>
        <v>0</v>
      </c>
      <c r="AI28" s="208">
        <f t="shared" si="9"/>
        <v>0</v>
      </c>
      <c r="AJ28" s="208">
        <f t="shared" si="9"/>
        <v>0</v>
      </c>
      <c r="AK28" s="208">
        <f t="shared" si="9"/>
        <v>0</v>
      </c>
      <c r="AL28" s="208">
        <f t="shared" si="9"/>
        <v>0</v>
      </c>
      <c r="AM28" s="208">
        <f t="shared" si="9"/>
        <v>0</v>
      </c>
      <c r="AN28" s="208">
        <f t="shared" si="9"/>
        <v>0</v>
      </c>
      <c r="AO28" s="208">
        <f t="shared" si="9"/>
        <v>0</v>
      </c>
      <c r="AP28" s="208">
        <f t="shared" si="9"/>
        <v>0</v>
      </c>
      <c r="AQ28" s="208">
        <f t="shared" si="9"/>
        <v>0</v>
      </c>
      <c r="AR28" s="208">
        <f t="shared" si="9"/>
        <v>0</v>
      </c>
      <c r="AS28" s="208">
        <f t="shared" si="9"/>
        <v>0</v>
      </c>
      <c r="AT28" s="208">
        <f t="shared" si="9"/>
        <v>0</v>
      </c>
      <c r="AU28" s="208">
        <f t="shared" si="9"/>
        <v>0</v>
      </c>
      <c r="AV28" s="208">
        <f t="shared" si="9"/>
        <v>0</v>
      </c>
      <c r="AW28" s="208">
        <f t="shared" si="9"/>
        <v>0</v>
      </c>
      <c r="AX28" s="208">
        <f t="shared" si="9"/>
        <v>0</v>
      </c>
      <c r="AY28" s="208">
        <f t="shared" si="9"/>
        <v>0</v>
      </c>
      <c r="AZ28" s="208">
        <f t="shared" si="9"/>
        <v>0</v>
      </c>
      <c r="BA28" s="208">
        <f t="shared" si="9"/>
        <v>0</v>
      </c>
      <c r="BB28" s="208">
        <f t="shared" si="9"/>
        <v>0</v>
      </c>
      <c r="BC28" s="208">
        <f t="shared" si="9"/>
        <v>0</v>
      </c>
      <c r="BD28" s="208">
        <f t="shared" si="9"/>
        <v>0</v>
      </c>
      <c r="BE28" s="208">
        <f t="shared" si="9"/>
        <v>0</v>
      </c>
      <c r="BF28" s="208">
        <f t="shared" si="9"/>
        <v>0</v>
      </c>
      <c r="BG28" s="208">
        <f t="shared" si="9"/>
        <v>0</v>
      </c>
      <c r="BH28" s="208">
        <f t="shared" si="9"/>
        <v>0</v>
      </c>
      <c r="BI28" s="208">
        <f t="shared" si="9"/>
        <v>0</v>
      </c>
      <c r="BJ28" s="208">
        <f t="shared" si="9"/>
        <v>0</v>
      </c>
      <c r="BK28" s="208">
        <f t="shared" si="9"/>
        <v>0</v>
      </c>
      <c r="BL28" s="208">
        <f t="shared" si="9"/>
        <v>0</v>
      </c>
      <c r="BM28" s="208">
        <f t="shared" si="9"/>
        <v>0</v>
      </c>
      <c r="BN28" s="208">
        <f t="shared" si="9"/>
        <v>0</v>
      </c>
      <c r="BO28" s="208">
        <f t="shared" si="9"/>
        <v>0</v>
      </c>
      <c r="BP28" s="208">
        <f t="shared" si="9"/>
        <v>0</v>
      </c>
      <c r="BQ28" s="208">
        <f t="shared" si="9"/>
        <v>0</v>
      </c>
      <c r="BR28" s="208">
        <f t="shared" si="9"/>
        <v>0</v>
      </c>
      <c r="BS28" s="208">
        <f t="shared" si="9"/>
        <v>0</v>
      </c>
      <c r="BT28" s="208">
        <f t="shared" si="9"/>
        <v>0</v>
      </c>
      <c r="BU28" s="208">
        <f t="shared" ref="BU28:CI28" si="10">IF(BU30&gt;0,1,0)</f>
        <v>0</v>
      </c>
      <c r="BV28" s="208">
        <f t="shared" si="10"/>
        <v>0</v>
      </c>
      <c r="BW28" s="208">
        <f t="shared" si="10"/>
        <v>0</v>
      </c>
      <c r="BX28" s="208">
        <f t="shared" si="10"/>
        <v>0</v>
      </c>
      <c r="BY28" s="208">
        <f t="shared" si="10"/>
        <v>0</v>
      </c>
      <c r="BZ28" s="208">
        <f t="shared" si="10"/>
        <v>0</v>
      </c>
      <c r="CA28" s="208">
        <f t="shared" si="10"/>
        <v>0</v>
      </c>
      <c r="CB28" s="208">
        <f t="shared" si="10"/>
        <v>0</v>
      </c>
      <c r="CC28" s="208">
        <f t="shared" si="10"/>
        <v>0</v>
      </c>
      <c r="CD28" s="208">
        <f t="shared" si="10"/>
        <v>0</v>
      </c>
      <c r="CE28" s="208">
        <f t="shared" si="10"/>
        <v>0</v>
      </c>
      <c r="CF28" s="208">
        <f t="shared" si="10"/>
        <v>0</v>
      </c>
      <c r="CG28" s="208">
        <f t="shared" si="10"/>
        <v>0</v>
      </c>
      <c r="CH28" s="208">
        <f t="shared" si="10"/>
        <v>0</v>
      </c>
      <c r="CI28" s="208">
        <f t="shared" si="10"/>
        <v>0</v>
      </c>
      <c r="CZ28" s="157" t="s">
        <v>181</v>
      </c>
      <c r="DA28" s="204">
        <v>14</v>
      </c>
      <c r="DB28" s="162" t="str">
        <f t="shared" si="3"/>
        <v>14__</v>
      </c>
    </row>
    <row r="29" spans="1:106" s="268" customFormat="1" ht="32.25" customHeight="1" x14ac:dyDescent="0.2">
      <c r="A29" s="261"/>
      <c r="B29" s="262" t="s">
        <v>58</v>
      </c>
      <c r="C29" s="263" t="s">
        <v>19</v>
      </c>
      <c r="D29" s="263"/>
      <c r="E29" s="264"/>
      <c r="F29" s="265"/>
      <c r="G29" s="266"/>
      <c r="H29" s="267">
        <f>H$1</f>
        <v>2020</v>
      </c>
      <c r="I29" s="267">
        <f t="shared" ref="I29" si="11">I$1</f>
        <v>2021</v>
      </c>
      <c r="J29" s="267">
        <f t="shared" ref="J29:BT29" si="12">J$1</f>
        <v>2022</v>
      </c>
      <c r="K29" s="267">
        <f t="shared" si="12"/>
        <v>2023</v>
      </c>
      <c r="L29" s="267">
        <f t="shared" si="12"/>
        <v>2024</v>
      </c>
      <c r="M29" s="267">
        <f t="shared" si="12"/>
        <v>2025</v>
      </c>
      <c r="N29" s="267">
        <f t="shared" si="12"/>
        <v>2026</v>
      </c>
      <c r="O29" s="267">
        <f t="shared" si="12"/>
        <v>2027</v>
      </c>
      <c r="P29" s="267">
        <f t="shared" si="12"/>
        <v>2028</v>
      </c>
      <c r="Q29" s="267">
        <f t="shared" si="12"/>
        <v>2029</v>
      </c>
      <c r="R29" s="267">
        <f t="shared" si="12"/>
        <v>2030</v>
      </c>
      <c r="S29" s="267">
        <f t="shared" si="12"/>
        <v>2031</v>
      </c>
      <c r="T29" s="267">
        <f t="shared" si="12"/>
        <v>2032</v>
      </c>
      <c r="U29" s="267">
        <f t="shared" si="12"/>
        <v>2033</v>
      </c>
      <c r="V29" s="267">
        <f t="shared" si="12"/>
        <v>2034</v>
      </c>
      <c r="W29" s="267">
        <f t="shared" si="12"/>
        <v>2035</v>
      </c>
      <c r="X29" s="267">
        <f t="shared" si="12"/>
        <v>2036</v>
      </c>
      <c r="Y29" s="267">
        <f t="shared" si="12"/>
        <v>2037</v>
      </c>
      <c r="Z29" s="267">
        <f t="shared" si="12"/>
        <v>2038</v>
      </c>
      <c r="AA29" s="267">
        <f t="shared" si="12"/>
        <v>2039</v>
      </c>
      <c r="AB29" s="267">
        <f t="shared" si="12"/>
        <v>2040</v>
      </c>
      <c r="AC29" s="267">
        <f t="shared" si="12"/>
        <v>2041</v>
      </c>
      <c r="AD29" s="267">
        <f t="shared" si="12"/>
        <v>2042</v>
      </c>
      <c r="AE29" s="267">
        <f t="shared" si="12"/>
        <v>2043</v>
      </c>
      <c r="AF29" s="267">
        <f t="shared" si="12"/>
        <v>2044</v>
      </c>
      <c r="AG29" s="267">
        <f t="shared" si="12"/>
        <v>2045</v>
      </c>
      <c r="AH29" s="267">
        <f t="shared" si="12"/>
        <v>2046</v>
      </c>
      <c r="AI29" s="267">
        <f t="shared" si="12"/>
        <v>2047</v>
      </c>
      <c r="AJ29" s="267">
        <f t="shared" si="12"/>
        <v>2048</v>
      </c>
      <c r="AK29" s="267">
        <f t="shared" si="12"/>
        <v>2049</v>
      </c>
      <c r="AL29" s="267">
        <f t="shared" si="12"/>
        <v>2050</v>
      </c>
      <c r="AM29" s="267">
        <f t="shared" si="12"/>
        <v>2051</v>
      </c>
      <c r="AN29" s="267">
        <f t="shared" si="12"/>
        <v>2052</v>
      </c>
      <c r="AO29" s="267">
        <f t="shared" si="12"/>
        <v>2053</v>
      </c>
      <c r="AP29" s="267">
        <f t="shared" si="12"/>
        <v>2054</v>
      </c>
      <c r="AQ29" s="267">
        <f t="shared" si="12"/>
        <v>2055</v>
      </c>
      <c r="AR29" s="267">
        <f t="shared" si="12"/>
        <v>2056</v>
      </c>
      <c r="AS29" s="267">
        <f t="shared" si="12"/>
        <v>2057</v>
      </c>
      <c r="AT29" s="267">
        <f t="shared" si="12"/>
        <v>2058</v>
      </c>
      <c r="AU29" s="267">
        <f t="shared" si="12"/>
        <v>2059</v>
      </c>
      <c r="AV29" s="267">
        <f t="shared" si="12"/>
        <v>2060</v>
      </c>
      <c r="AW29" s="267">
        <f t="shared" si="12"/>
        <v>2061</v>
      </c>
      <c r="AX29" s="267">
        <f t="shared" si="12"/>
        <v>2062</v>
      </c>
      <c r="AY29" s="267">
        <f t="shared" si="12"/>
        <v>2063</v>
      </c>
      <c r="AZ29" s="267">
        <f t="shared" si="12"/>
        <v>2064</v>
      </c>
      <c r="BA29" s="267">
        <f t="shared" si="12"/>
        <v>2065</v>
      </c>
      <c r="BB29" s="267">
        <f t="shared" si="12"/>
        <v>2066</v>
      </c>
      <c r="BC29" s="267">
        <f t="shared" si="12"/>
        <v>2067</v>
      </c>
      <c r="BD29" s="267">
        <f t="shared" si="12"/>
        <v>2068</v>
      </c>
      <c r="BE29" s="267">
        <f t="shared" si="12"/>
        <v>2069</v>
      </c>
      <c r="BF29" s="267">
        <f t="shared" si="12"/>
        <v>2070</v>
      </c>
      <c r="BG29" s="267">
        <f t="shared" si="12"/>
        <v>2071</v>
      </c>
      <c r="BH29" s="267">
        <f t="shared" si="12"/>
        <v>2072</v>
      </c>
      <c r="BI29" s="267">
        <f t="shared" si="12"/>
        <v>2073</v>
      </c>
      <c r="BJ29" s="267">
        <f t="shared" si="12"/>
        <v>2074</v>
      </c>
      <c r="BK29" s="267">
        <f t="shared" si="12"/>
        <v>2075</v>
      </c>
      <c r="BL29" s="267">
        <f t="shared" si="12"/>
        <v>2076</v>
      </c>
      <c r="BM29" s="267">
        <f t="shared" si="12"/>
        <v>2077</v>
      </c>
      <c r="BN29" s="267">
        <f t="shared" si="12"/>
        <v>2078</v>
      </c>
      <c r="BO29" s="267">
        <f t="shared" si="12"/>
        <v>2079</v>
      </c>
      <c r="BP29" s="267">
        <f t="shared" si="12"/>
        <v>2080</v>
      </c>
      <c r="BQ29" s="267">
        <f t="shared" si="12"/>
        <v>2081</v>
      </c>
      <c r="BR29" s="267">
        <f t="shared" si="12"/>
        <v>2082</v>
      </c>
      <c r="BS29" s="267">
        <f t="shared" si="12"/>
        <v>2083</v>
      </c>
      <c r="BT29" s="267">
        <f t="shared" si="12"/>
        <v>2084</v>
      </c>
      <c r="BU29" s="267">
        <f t="shared" ref="BU29:CI29" si="13">BU$1</f>
        <v>2085</v>
      </c>
      <c r="BV29" s="267">
        <f t="shared" si="13"/>
        <v>2086</v>
      </c>
      <c r="BW29" s="267">
        <f t="shared" si="13"/>
        <v>2087</v>
      </c>
      <c r="BX29" s="267">
        <f t="shared" si="13"/>
        <v>2088</v>
      </c>
      <c r="BY29" s="267">
        <f t="shared" si="13"/>
        <v>2089</v>
      </c>
      <c r="BZ29" s="267">
        <f t="shared" si="13"/>
        <v>2090</v>
      </c>
      <c r="CA29" s="267">
        <f t="shared" si="13"/>
        <v>2091</v>
      </c>
      <c r="CB29" s="267">
        <f t="shared" si="13"/>
        <v>2092</v>
      </c>
      <c r="CC29" s="267">
        <f t="shared" si="13"/>
        <v>2093</v>
      </c>
      <c r="CD29" s="267">
        <f t="shared" si="13"/>
        <v>2094</v>
      </c>
      <c r="CE29" s="267">
        <f t="shared" si="13"/>
        <v>2095</v>
      </c>
      <c r="CF29" s="267">
        <f t="shared" si="13"/>
        <v>2096</v>
      </c>
      <c r="CG29" s="267">
        <f t="shared" si="13"/>
        <v>2097</v>
      </c>
      <c r="CH29" s="267">
        <f t="shared" si="13"/>
        <v>2098</v>
      </c>
      <c r="CI29" s="267">
        <f t="shared" si="13"/>
        <v>2099</v>
      </c>
      <c r="CZ29" s="159" t="s">
        <v>181</v>
      </c>
      <c r="DA29" s="159">
        <v>15</v>
      </c>
      <c r="DB29" s="162" t="str">
        <f t="shared" si="3"/>
        <v>15_3_Расходы по проекту</v>
      </c>
    </row>
    <row r="30" spans="1:106" s="85" customFormat="1" outlineLevel="1" x14ac:dyDescent="0.25">
      <c r="B30" s="16" t="s">
        <v>127</v>
      </c>
      <c r="C30" s="10" t="s">
        <v>700</v>
      </c>
      <c r="D30" s="17"/>
      <c r="E30" s="17"/>
      <c r="F30" s="16" t="s">
        <v>13</v>
      </c>
      <c r="G30" s="13">
        <f>SUM(H30:CI30)</f>
        <v>603386.79073061538</v>
      </c>
      <c r="H30" s="18">
        <f>SUM(H31:H33)</f>
        <v>2099.9987299999998</v>
      </c>
      <c r="I30" s="18">
        <f t="shared" ref="I30:BT30" si="14">SUM(I31:I33)</f>
        <v>921.87789999999995</v>
      </c>
      <c r="J30" s="18">
        <f t="shared" si="14"/>
        <v>62200</v>
      </c>
      <c r="K30" s="18">
        <f t="shared" si="14"/>
        <v>323230.09957199998</v>
      </c>
      <c r="L30" s="18">
        <f t="shared" si="14"/>
        <v>117829.87979178023</v>
      </c>
      <c r="M30" s="18">
        <f t="shared" si="14"/>
        <v>78529.934736835174</v>
      </c>
      <c r="N30" s="18">
        <f t="shared" si="14"/>
        <v>18575</v>
      </c>
      <c r="O30" s="18">
        <f t="shared" si="14"/>
        <v>0</v>
      </c>
      <c r="P30" s="18">
        <f t="shared" si="14"/>
        <v>0</v>
      </c>
      <c r="Q30" s="18">
        <f t="shared" si="14"/>
        <v>0</v>
      </c>
      <c r="R30" s="18">
        <f t="shared" si="14"/>
        <v>0</v>
      </c>
      <c r="S30" s="18">
        <f t="shared" si="14"/>
        <v>0</v>
      </c>
      <c r="T30" s="18">
        <f t="shared" si="14"/>
        <v>0</v>
      </c>
      <c r="U30" s="18">
        <f t="shared" si="14"/>
        <v>0</v>
      </c>
      <c r="V30" s="18">
        <f t="shared" si="14"/>
        <v>0</v>
      </c>
      <c r="W30" s="18">
        <f t="shared" si="14"/>
        <v>0</v>
      </c>
      <c r="X30" s="18">
        <f t="shared" si="14"/>
        <v>0</v>
      </c>
      <c r="Y30" s="18">
        <f t="shared" si="14"/>
        <v>0</v>
      </c>
      <c r="Z30" s="18">
        <f t="shared" si="14"/>
        <v>0</v>
      </c>
      <c r="AA30" s="18">
        <f t="shared" si="14"/>
        <v>0</v>
      </c>
      <c r="AB30" s="18">
        <f t="shared" si="14"/>
        <v>0</v>
      </c>
      <c r="AC30" s="18">
        <f t="shared" si="14"/>
        <v>0</v>
      </c>
      <c r="AD30" s="18">
        <f t="shared" si="14"/>
        <v>0</v>
      </c>
      <c r="AE30" s="18">
        <f t="shared" si="14"/>
        <v>0</v>
      </c>
      <c r="AF30" s="18">
        <f t="shared" si="14"/>
        <v>0</v>
      </c>
      <c r="AG30" s="18">
        <f t="shared" si="14"/>
        <v>0</v>
      </c>
      <c r="AH30" s="18">
        <f t="shared" si="14"/>
        <v>0</v>
      </c>
      <c r="AI30" s="18">
        <f t="shared" si="14"/>
        <v>0</v>
      </c>
      <c r="AJ30" s="18">
        <f t="shared" si="14"/>
        <v>0</v>
      </c>
      <c r="AK30" s="18">
        <f t="shared" si="14"/>
        <v>0</v>
      </c>
      <c r="AL30" s="18">
        <f t="shared" si="14"/>
        <v>0</v>
      </c>
      <c r="AM30" s="18">
        <f t="shared" si="14"/>
        <v>0</v>
      </c>
      <c r="AN30" s="18">
        <f t="shared" si="14"/>
        <v>0</v>
      </c>
      <c r="AO30" s="18">
        <f t="shared" si="14"/>
        <v>0</v>
      </c>
      <c r="AP30" s="18">
        <f t="shared" si="14"/>
        <v>0</v>
      </c>
      <c r="AQ30" s="18">
        <f t="shared" si="14"/>
        <v>0</v>
      </c>
      <c r="AR30" s="18">
        <f t="shared" si="14"/>
        <v>0</v>
      </c>
      <c r="AS30" s="18">
        <f t="shared" si="14"/>
        <v>0</v>
      </c>
      <c r="AT30" s="18">
        <f t="shared" si="14"/>
        <v>0</v>
      </c>
      <c r="AU30" s="18">
        <f t="shared" si="14"/>
        <v>0</v>
      </c>
      <c r="AV30" s="18">
        <f t="shared" si="14"/>
        <v>0</v>
      </c>
      <c r="AW30" s="18">
        <f t="shared" si="14"/>
        <v>0</v>
      </c>
      <c r="AX30" s="18">
        <f t="shared" si="14"/>
        <v>0</v>
      </c>
      <c r="AY30" s="18">
        <f t="shared" si="14"/>
        <v>0</v>
      </c>
      <c r="AZ30" s="18">
        <f t="shared" si="14"/>
        <v>0</v>
      </c>
      <c r="BA30" s="18">
        <f t="shared" si="14"/>
        <v>0</v>
      </c>
      <c r="BB30" s="18">
        <f t="shared" si="14"/>
        <v>0</v>
      </c>
      <c r="BC30" s="18">
        <f t="shared" si="14"/>
        <v>0</v>
      </c>
      <c r="BD30" s="18">
        <f t="shared" si="14"/>
        <v>0</v>
      </c>
      <c r="BE30" s="18">
        <f t="shared" si="14"/>
        <v>0</v>
      </c>
      <c r="BF30" s="18">
        <f t="shared" si="14"/>
        <v>0</v>
      </c>
      <c r="BG30" s="18">
        <f t="shared" si="14"/>
        <v>0</v>
      </c>
      <c r="BH30" s="18">
        <f t="shared" si="14"/>
        <v>0</v>
      </c>
      <c r="BI30" s="18">
        <f t="shared" si="14"/>
        <v>0</v>
      </c>
      <c r="BJ30" s="18">
        <f t="shared" si="14"/>
        <v>0</v>
      </c>
      <c r="BK30" s="18">
        <f t="shared" si="14"/>
        <v>0</v>
      </c>
      <c r="BL30" s="18">
        <f t="shared" si="14"/>
        <v>0</v>
      </c>
      <c r="BM30" s="18">
        <f t="shared" si="14"/>
        <v>0</v>
      </c>
      <c r="BN30" s="18">
        <f t="shared" si="14"/>
        <v>0</v>
      </c>
      <c r="BO30" s="18">
        <f t="shared" si="14"/>
        <v>0</v>
      </c>
      <c r="BP30" s="18">
        <f t="shared" si="14"/>
        <v>0</v>
      </c>
      <c r="BQ30" s="18">
        <f t="shared" si="14"/>
        <v>0</v>
      </c>
      <c r="BR30" s="18">
        <f t="shared" si="14"/>
        <v>0</v>
      </c>
      <c r="BS30" s="18">
        <f t="shared" si="14"/>
        <v>0</v>
      </c>
      <c r="BT30" s="18">
        <f t="shared" si="14"/>
        <v>0</v>
      </c>
      <c r="BU30" s="18">
        <f t="shared" ref="BU30:CI30" si="15">SUM(BU31:BU33)</f>
        <v>0</v>
      </c>
      <c r="BV30" s="18">
        <f t="shared" si="15"/>
        <v>0</v>
      </c>
      <c r="BW30" s="18">
        <f t="shared" si="15"/>
        <v>0</v>
      </c>
      <c r="BX30" s="18">
        <f t="shared" si="15"/>
        <v>0</v>
      </c>
      <c r="BY30" s="18">
        <f t="shared" si="15"/>
        <v>0</v>
      </c>
      <c r="BZ30" s="18">
        <f t="shared" si="15"/>
        <v>0</v>
      </c>
      <c r="CA30" s="18">
        <f t="shared" si="15"/>
        <v>0</v>
      </c>
      <c r="CB30" s="18">
        <f t="shared" si="15"/>
        <v>0</v>
      </c>
      <c r="CC30" s="18">
        <f t="shared" si="15"/>
        <v>0</v>
      </c>
      <c r="CD30" s="18">
        <f t="shared" si="15"/>
        <v>0</v>
      </c>
      <c r="CE30" s="18">
        <f t="shared" si="15"/>
        <v>0</v>
      </c>
      <c r="CF30" s="18">
        <f t="shared" si="15"/>
        <v>0</v>
      </c>
      <c r="CG30" s="18">
        <f t="shared" si="15"/>
        <v>0</v>
      </c>
      <c r="CH30" s="18">
        <f t="shared" si="15"/>
        <v>0</v>
      </c>
      <c r="CI30" s="18">
        <f t="shared" si="15"/>
        <v>0</v>
      </c>
      <c r="CZ30" s="159" t="s">
        <v>181</v>
      </c>
      <c r="DA30" s="269">
        <v>16</v>
      </c>
      <c r="DB30" s="162" t="str">
        <f t="shared" si="3"/>
        <v>16_3.1_ВСЕГО</v>
      </c>
    </row>
    <row r="31" spans="1:106" s="85" customFormat="1" outlineLevel="1" x14ac:dyDescent="0.25">
      <c r="B31" s="10"/>
      <c r="C31" s="10" t="s">
        <v>39</v>
      </c>
      <c r="D31" s="177"/>
      <c r="E31" s="177"/>
      <c r="F31" s="10" t="s">
        <v>13</v>
      </c>
      <c r="G31" s="8">
        <f t="shared" ref="G31:G46" si="16">SUM(H31:CI31)</f>
        <v>384121.87663000001</v>
      </c>
      <c r="H31" s="11">
        <f>H35+H38+H41+H44+H48</f>
        <v>2099.9987299999998</v>
      </c>
      <c r="I31" s="11">
        <f t="shared" ref="I31:BT31" si="17">I35+I38+I41+I44+I48</f>
        <v>921.87789999999995</v>
      </c>
      <c r="J31" s="11">
        <f t="shared" si="17"/>
        <v>21600</v>
      </c>
      <c r="K31" s="11">
        <f t="shared" si="17"/>
        <v>261400</v>
      </c>
      <c r="L31" s="11">
        <f t="shared" si="17"/>
        <v>65880</v>
      </c>
      <c r="M31" s="11">
        <f t="shared" si="17"/>
        <v>32220</v>
      </c>
      <c r="N31" s="11">
        <f t="shared" si="17"/>
        <v>0</v>
      </c>
      <c r="O31" s="11">
        <f t="shared" si="17"/>
        <v>0</v>
      </c>
      <c r="P31" s="11">
        <f t="shared" si="17"/>
        <v>0</v>
      </c>
      <c r="Q31" s="11">
        <f t="shared" si="17"/>
        <v>0</v>
      </c>
      <c r="R31" s="11">
        <f t="shared" si="17"/>
        <v>0</v>
      </c>
      <c r="S31" s="11">
        <f t="shared" si="17"/>
        <v>0</v>
      </c>
      <c r="T31" s="11">
        <f t="shared" si="17"/>
        <v>0</v>
      </c>
      <c r="U31" s="11">
        <f t="shared" si="17"/>
        <v>0</v>
      </c>
      <c r="V31" s="11">
        <f t="shared" si="17"/>
        <v>0</v>
      </c>
      <c r="W31" s="11">
        <f t="shared" si="17"/>
        <v>0</v>
      </c>
      <c r="X31" s="11">
        <f t="shared" si="17"/>
        <v>0</v>
      </c>
      <c r="Y31" s="11">
        <f t="shared" si="17"/>
        <v>0</v>
      </c>
      <c r="Z31" s="11">
        <f t="shared" si="17"/>
        <v>0</v>
      </c>
      <c r="AA31" s="11">
        <f t="shared" si="17"/>
        <v>0</v>
      </c>
      <c r="AB31" s="11">
        <f t="shared" si="17"/>
        <v>0</v>
      </c>
      <c r="AC31" s="11">
        <f t="shared" si="17"/>
        <v>0</v>
      </c>
      <c r="AD31" s="11">
        <f t="shared" si="17"/>
        <v>0</v>
      </c>
      <c r="AE31" s="11">
        <f t="shared" si="17"/>
        <v>0</v>
      </c>
      <c r="AF31" s="11">
        <f t="shared" si="17"/>
        <v>0</v>
      </c>
      <c r="AG31" s="11">
        <f t="shared" si="17"/>
        <v>0</v>
      </c>
      <c r="AH31" s="11">
        <f t="shared" si="17"/>
        <v>0</v>
      </c>
      <c r="AI31" s="11">
        <f t="shared" si="17"/>
        <v>0</v>
      </c>
      <c r="AJ31" s="11">
        <f t="shared" si="17"/>
        <v>0</v>
      </c>
      <c r="AK31" s="11">
        <f t="shared" si="17"/>
        <v>0</v>
      </c>
      <c r="AL31" s="11">
        <f t="shared" si="17"/>
        <v>0</v>
      </c>
      <c r="AM31" s="11">
        <f t="shared" si="17"/>
        <v>0</v>
      </c>
      <c r="AN31" s="11">
        <f t="shared" si="17"/>
        <v>0</v>
      </c>
      <c r="AO31" s="11">
        <f t="shared" si="17"/>
        <v>0</v>
      </c>
      <c r="AP31" s="11">
        <f t="shared" si="17"/>
        <v>0</v>
      </c>
      <c r="AQ31" s="11">
        <f t="shared" si="17"/>
        <v>0</v>
      </c>
      <c r="AR31" s="11">
        <f t="shared" si="17"/>
        <v>0</v>
      </c>
      <c r="AS31" s="11">
        <f t="shared" si="17"/>
        <v>0</v>
      </c>
      <c r="AT31" s="11">
        <f t="shared" si="17"/>
        <v>0</v>
      </c>
      <c r="AU31" s="11">
        <f t="shared" si="17"/>
        <v>0</v>
      </c>
      <c r="AV31" s="11">
        <f t="shared" si="17"/>
        <v>0</v>
      </c>
      <c r="AW31" s="11">
        <f t="shared" si="17"/>
        <v>0</v>
      </c>
      <c r="AX31" s="11">
        <f t="shared" si="17"/>
        <v>0</v>
      </c>
      <c r="AY31" s="11">
        <f t="shared" si="17"/>
        <v>0</v>
      </c>
      <c r="AZ31" s="11">
        <f t="shared" si="17"/>
        <v>0</v>
      </c>
      <c r="BA31" s="11">
        <f t="shared" si="17"/>
        <v>0</v>
      </c>
      <c r="BB31" s="11">
        <f t="shared" si="17"/>
        <v>0</v>
      </c>
      <c r="BC31" s="11">
        <f t="shared" si="17"/>
        <v>0</v>
      </c>
      <c r="BD31" s="11">
        <f t="shared" si="17"/>
        <v>0</v>
      </c>
      <c r="BE31" s="11">
        <f t="shared" si="17"/>
        <v>0</v>
      </c>
      <c r="BF31" s="11">
        <f t="shared" si="17"/>
        <v>0</v>
      </c>
      <c r="BG31" s="11">
        <f t="shared" si="17"/>
        <v>0</v>
      </c>
      <c r="BH31" s="11">
        <f t="shared" si="17"/>
        <v>0</v>
      </c>
      <c r="BI31" s="11">
        <f t="shared" si="17"/>
        <v>0</v>
      </c>
      <c r="BJ31" s="11">
        <f t="shared" si="17"/>
        <v>0</v>
      </c>
      <c r="BK31" s="11">
        <f t="shared" si="17"/>
        <v>0</v>
      </c>
      <c r="BL31" s="11">
        <f t="shared" si="17"/>
        <v>0</v>
      </c>
      <c r="BM31" s="11">
        <f t="shared" si="17"/>
        <v>0</v>
      </c>
      <c r="BN31" s="11">
        <f t="shared" si="17"/>
        <v>0</v>
      </c>
      <c r="BO31" s="11">
        <f t="shared" si="17"/>
        <v>0</v>
      </c>
      <c r="BP31" s="11">
        <f t="shared" si="17"/>
        <v>0</v>
      </c>
      <c r="BQ31" s="11">
        <f t="shared" si="17"/>
        <v>0</v>
      </c>
      <c r="BR31" s="11">
        <f t="shared" si="17"/>
        <v>0</v>
      </c>
      <c r="BS31" s="11">
        <f t="shared" si="17"/>
        <v>0</v>
      </c>
      <c r="BT31" s="11">
        <f t="shared" si="17"/>
        <v>0</v>
      </c>
      <c r="BU31" s="11">
        <f t="shared" ref="BU31:CI31" si="18">BU35+BU38+BU41+BU44+BU48</f>
        <v>0</v>
      </c>
      <c r="BV31" s="11">
        <f t="shared" si="18"/>
        <v>0</v>
      </c>
      <c r="BW31" s="11">
        <f t="shared" si="18"/>
        <v>0</v>
      </c>
      <c r="BX31" s="11">
        <f t="shared" si="18"/>
        <v>0</v>
      </c>
      <c r="BY31" s="11">
        <f t="shared" si="18"/>
        <v>0</v>
      </c>
      <c r="BZ31" s="11">
        <f t="shared" si="18"/>
        <v>0</v>
      </c>
      <c r="CA31" s="11">
        <f t="shared" si="18"/>
        <v>0</v>
      </c>
      <c r="CB31" s="11">
        <f t="shared" si="18"/>
        <v>0</v>
      </c>
      <c r="CC31" s="11">
        <f t="shared" si="18"/>
        <v>0</v>
      </c>
      <c r="CD31" s="11">
        <f t="shared" si="18"/>
        <v>0</v>
      </c>
      <c r="CE31" s="11">
        <f t="shared" si="18"/>
        <v>0</v>
      </c>
      <c r="CF31" s="11">
        <f t="shared" si="18"/>
        <v>0</v>
      </c>
      <c r="CG31" s="11">
        <f t="shared" si="18"/>
        <v>0</v>
      </c>
      <c r="CH31" s="11">
        <f t="shared" si="18"/>
        <v>0</v>
      </c>
      <c r="CI31" s="11">
        <f t="shared" si="18"/>
        <v>0</v>
      </c>
      <c r="CZ31" s="159" t="s">
        <v>181</v>
      </c>
      <c r="DA31" s="159">
        <v>17</v>
      </c>
      <c r="DB31" s="162" t="str">
        <f t="shared" si="3"/>
        <v>17__CAPEX</v>
      </c>
    </row>
    <row r="32" spans="1:106" s="85" customFormat="1" outlineLevel="1" x14ac:dyDescent="0.25">
      <c r="B32" s="10"/>
      <c r="C32" s="10" t="s">
        <v>40</v>
      </c>
      <c r="D32" s="177"/>
      <c r="E32" s="177"/>
      <c r="F32" s="10" t="s">
        <v>13</v>
      </c>
      <c r="G32" s="8">
        <f t="shared" si="16"/>
        <v>152580.29871600002</v>
      </c>
      <c r="H32" s="11">
        <f>H36+H39+H42+H45+H49</f>
        <v>0</v>
      </c>
      <c r="I32" s="11">
        <f t="shared" ref="I32:BT32" si="19">I36+I39+I42+I45+I49</f>
        <v>0</v>
      </c>
      <c r="J32" s="11">
        <f t="shared" si="19"/>
        <v>40600</v>
      </c>
      <c r="K32" s="11">
        <f t="shared" si="19"/>
        <v>47830.099572000006</v>
      </c>
      <c r="L32" s="11">
        <f t="shared" si="19"/>
        <v>34630.099572000006</v>
      </c>
      <c r="M32" s="11">
        <f t="shared" si="19"/>
        <v>29520.099572000003</v>
      </c>
      <c r="N32" s="11">
        <f t="shared" si="19"/>
        <v>0</v>
      </c>
      <c r="O32" s="11">
        <f t="shared" si="19"/>
        <v>0</v>
      </c>
      <c r="P32" s="11">
        <f t="shared" si="19"/>
        <v>0</v>
      </c>
      <c r="Q32" s="11">
        <f t="shared" si="19"/>
        <v>0</v>
      </c>
      <c r="R32" s="11">
        <f t="shared" si="19"/>
        <v>0</v>
      </c>
      <c r="S32" s="11">
        <f t="shared" si="19"/>
        <v>0</v>
      </c>
      <c r="T32" s="11">
        <f t="shared" si="19"/>
        <v>0</v>
      </c>
      <c r="U32" s="11">
        <f t="shared" si="19"/>
        <v>0</v>
      </c>
      <c r="V32" s="11">
        <f t="shared" si="19"/>
        <v>0</v>
      </c>
      <c r="W32" s="11">
        <f t="shared" si="19"/>
        <v>0</v>
      </c>
      <c r="X32" s="11">
        <f t="shared" si="19"/>
        <v>0</v>
      </c>
      <c r="Y32" s="11">
        <f t="shared" si="19"/>
        <v>0</v>
      </c>
      <c r="Z32" s="11">
        <f t="shared" si="19"/>
        <v>0</v>
      </c>
      <c r="AA32" s="11">
        <f t="shared" si="19"/>
        <v>0</v>
      </c>
      <c r="AB32" s="11">
        <f t="shared" si="19"/>
        <v>0</v>
      </c>
      <c r="AC32" s="11">
        <f t="shared" si="19"/>
        <v>0</v>
      </c>
      <c r="AD32" s="11">
        <f t="shared" si="19"/>
        <v>0</v>
      </c>
      <c r="AE32" s="11">
        <f t="shared" si="19"/>
        <v>0</v>
      </c>
      <c r="AF32" s="11">
        <f t="shared" si="19"/>
        <v>0</v>
      </c>
      <c r="AG32" s="11">
        <f t="shared" si="19"/>
        <v>0</v>
      </c>
      <c r="AH32" s="11">
        <f t="shared" si="19"/>
        <v>0</v>
      </c>
      <c r="AI32" s="11">
        <f t="shared" si="19"/>
        <v>0</v>
      </c>
      <c r="AJ32" s="11">
        <f t="shared" si="19"/>
        <v>0</v>
      </c>
      <c r="AK32" s="11">
        <f t="shared" si="19"/>
        <v>0</v>
      </c>
      <c r="AL32" s="11">
        <f t="shared" si="19"/>
        <v>0</v>
      </c>
      <c r="AM32" s="11">
        <f t="shared" si="19"/>
        <v>0</v>
      </c>
      <c r="AN32" s="11">
        <f t="shared" si="19"/>
        <v>0</v>
      </c>
      <c r="AO32" s="11">
        <f t="shared" si="19"/>
        <v>0</v>
      </c>
      <c r="AP32" s="11">
        <f t="shared" si="19"/>
        <v>0</v>
      </c>
      <c r="AQ32" s="11">
        <f t="shared" si="19"/>
        <v>0</v>
      </c>
      <c r="AR32" s="11">
        <f t="shared" si="19"/>
        <v>0</v>
      </c>
      <c r="AS32" s="11">
        <f t="shared" si="19"/>
        <v>0</v>
      </c>
      <c r="AT32" s="11">
        <f t="shared" si="19"/>
        <v>0</v>
      </c>
      <c r="AU32" s="11">
        <f t="shared" si="19"/>
        <v>0</v>
      </c>
      <c r="AV32" s="11">
        <f t="shared" si="19"/>
        <v>0</v>
      </c>
      <c r="AW32" s="11">
        <f t="shared" si="19"/>
        <v>0</v>
      </c>
      <c r="AX32" s="11">
        <f t="shared" si="19"/>
        <v>0</v>
      </c>
      <c r="AY32" s="11">
        <f t="shared" si="19"/>
        <v>0</v>
      </c>
      <c r="AZ32" s="11">
        <f t="shared" si="19"/>
        <v>0</v>
      </c>
      <c r="BA32" s="11">
        <f t="shared" si="19"/>
        <v>0</v>
      </c>
      <c r="BB32" s="11">
        <f t="shared" si="19"/>
        <v>0</v>
      </c>
      <c r="BC32" s="11">
        <f t="shared" si="19"/>
        <v>0</v>
      </c>
      <c r="BD32" s="11">
        <f t="shared" si="19"/>
        <v>0</v>
      </c>
      <c r="BE32" s="11">
        <f t="shared" si="19"/>
        <v>0</v>
      </c>
      <c r="BF32" s="11">
        <f t="shared" si="19"/>
        <v>0</v>
      </c>
      <c r="BG32" s="11">
        <f t="shared" si="19"/>
        <v>0</v>
      </c>
      <c r="BH32" s="11">
        <f t="shared" si="19"/>
        <v>0</v>
      </c>
      <c r="BI32" s="11">
        <f t="shared" si="19"/>
        <v>0</v>
      </c>
      <c r="BJ32" s="11">
        <f t="shared" si="19"/>
        <v>0</v>
      </c>
      <c r="BK32" s="11">
        <f t="shared" si="19"/>
        <v>0</v>
      </c>
      <c r="BL32" s="11">
        <f t="shared" si="19"/>
        <v>0</v>
      </c>
      <c r="BM32" s="11">
        <f t="shared" si="19"/>
        <v>0</v>
      </c>
      <c r="BN32" s="11">
        <f t="shared" si="19"/>
        <v>0</v>
      </c>
      <c r="BO32" s="11">
        <f t="shared" si="19"/>
        <v>0</v>
      </c>
      <c r="BP32" s="11">
        <f t="shared" si="19"/>
        <v>0</v>
      </c>
      <c r="BQ32" s="11">
        <f t="shared" si="19"/>
        <v>0</v>
      </c>
      <c r="BR32" s="11">
        <f t="shared" si="19"/>
        <v>0</v>
      </c>
      <c r="BS32" s="11">
        <f t="shared" si="19"/>
        <v>0</v>
      </c>
      <c r="BT32" s="11">
        <f t="shared" si="19"/>
        <v>0</v>
      </c>
      <c r="BU32" s="11">
        <f t="shared" ref="BU32:CI32" si="20">BU36+BU39+BU42+BU45+BU49</f>
        <v>0</v>
      </c>
      <c r="BV32" s="11">
        <f t="shared" si="20"/>
        <v>0</v>
      </c>
      <c r="BW32" s="11">
        <f t="shared" si="20"/>
        <v>0</v>
      </c>
      <c r="BX32" s="11">
        <f t="shared" si="20"/>
        <v>0</v>
      </c>
      <c r="BY32" s="11">
        <f t="shared" si="20"/>
        <v>0</v>
      </c>
      <c r="BZ32" s="11">
        <f t="shared" si="20"/>
        <v>0</v>
      </c>
      <c r="CA32" s="11">
        <f t="shared" si="20"/>
        <v>0</v>
      </c>
      <c r="CB32" s="11">
        <f t="shared" si="20"/>
        <v>0</v>
      </c>
      <c r="CC32" s="11">
        <f t="shared" si="20"/>
        <v>0</v>
      </c>
      <c r="CD32" s="11">
        <f t="shared" si="20"/>
        <v>0</v>
      </c>
      <c r="CE32" s="11">
        <f t="shared" si="20"/>
        <v>0</v>
      </c>
      <c r="CF32" s="11">
        <f t="shared" si="20"/>
        <v>0</v>
      </c>
      <c r="CG32" s="11">
        <f t="shared" si="20"/>
        <v>0</v>
      </c>
      <c r="CH32" s="11">
        <f t="shared" si="20"/>
        <v>0</v>
      </c>
      <c r="CI32" s="11">
        <f t="shared" si="20"/>
        <v>0</v>
      </c>
      <c r="CZ32" s="159" t="s">
        <v>181</v>
      </c>
      <c r="DA32" s="269">
        <v>18</v>
      </c>
      <c r="DB32" s="162" t="str">
        <f t="shared" si="3"/>
        <v>18__OPEX</v>
      </c>
    </row>
    <row r="33" spans="1:106" s="85" customFormat="1" outlineLevel="1" x14ac:dyDescent="0.25">
      <c r="B33" s="10"/>
      <c r="C33" s="10" t="s">
        <v>698</v>
      </c>
      <c r="D33" s="177"/>
      <c r="E33" s="177"/>
      <c r="F33" s="10" t="s">
        <v>13</v>
      </c>
      <c r="G33" s="8">
        <f t="shared" si="16"/>
        <v>66684.61538461539</v>
      </c>
      <c r="H33" s="11">
        <f>H46</f>
        <v>0</v>
      </c>
      <c r="I33" s="11">
        <f t="shared" ref="I33:J33" si="21">I46</f>
        <v>0</v>
      </c>
      <c r="J33" s="11">
        <f t="shared" si="21"/>
        <v>0</v>
      </c>
      <c r="K33" s="11">
        <f t="shared" ref="K33:BU33" si="22">K46</f>
        <v>14000</v>
      </c>
      <c r="L33" s="11">
        <f t="shared" si="22"/>
        <v>17319.780219780219</v>
      </c>
      <c r="M33" s="11">
        <f t="shared" si="22"/>
        <v>16789.835164835167</v>
      </c>
      <c r="N33" s="11">
        <f t="shared" si="22"/>
        <v>18575</v>
      </c>
      <c r="O33" s="11">
        <f t="shared" si="22"/>
        <v>0</v>
      </c>
      <c r="P33" s="11">
        <f t="shared" si="22"/>
        <v>0</v>
      </c>
      <c r="Q33" s="11">
        <f t="shared" si="22"/>
        <v>0</v>
      </c>
      <c r="R33" s="11">
        <f t="shared" si="22"/>
        <v>0</v>
      </c>
      <c r="S33" s="11">
        <f t="shared" si="22"/>
        <v>0</v>
      </c>
      <c r="T33" s="11">
        <f t="shared" si="22"/>
        <v>0</v>
      </c>
      <c r="U33" s="11">
        <f t="shared" si="22"/>
        <v>0</v>
      </c>
      <c r="V33" s="11">
        <f t="shared" si="22"/>
        <v>0</v>
      </c>
      <c r="W33" s="11">
        <f t="shared" si="22"/>
        <v>0</v>
      </c>
      <c r="X33" s="11">
        <f t="shared" si="22"/>
        <v>0</v>
      </c>
      <c r="Y33" s="11">
        <f t="shared" si="22"/>
        <v>0</v>
      </c>
      <c r="Z33" s="11">
        <f t="shared" si="22"/>
        <v>0</v>
      </c>
      <c r="AA33" s="11">
        <f t="shared" si="22"/>
        <v>0</v>
      </c>
      <c r="AB33" s="11">
        <f t="shared" si="22"/>
        <v>0</v>
      </c>
      <c r="AC33" s="11">
        <f t="shared" si="22"/>
        <v>0</v>
      </c>
      <c r="AD33" s="11">
        <f t="shared" si="22"/>
        <v>0</v>
      </c>
      <c r="AE33" s="11">
        <f t="shared" si="22"/>
        <v>0</v>
      </c>
      <c r="AF33" s="11">
        <f t="shared" si="22"/>
        <v>0</v>
      </c>
      <c r="AG33" s="11">
        <f t="shared" si="22"/>
        <v>0</v>
      </c>
      <c r="AH33" s="11">
        <f t="shared" si="22"/>
        <v>0</v>
      </c>
      <c r="AI33" s="11">
        <f t="shared" si="22"/>
        <v>0</v>
      </c>
      <c r="AJ33" s="11">
        <f t="shared" si="22"/>
        <v>0</v>
      </c>
      <c r="AK33" s="11">
        <f t="shared" si="22"/>
        <v>0</v>
      </c>
      <c r="AL33" s="11">
        <f t="shared" si="22"/>
        <v>0</v>
      </c>
      <c r="AM33" s="11">
        <f t="shared" si="22"/>
        <v>0</v>
      </c>
      <c r="AN33" s="11">
        <f t="shared" si="22"/>
        <v>0</v>
      </c>
      <c r="AO33" s="11">
        <f t="shared" si="22"/>
        <v>0</v>
      </c>
      <c r="AP33" s="11">
        <f t="shared" si="22"/>
        <v>0</v>
      </c>
      <c r="AQ33" s="11">
        <f t="shared" si="22"/>
        <v>0</v>
      </c>
      <c r="AR33" s="11">
        <f t="shared" si="22"/>
        <v>0</v>
      </c>
      <c r="AS33" s="11">
        <f t="shared" si="22"/>
        <v>0</v>
      </c>
      <c r="AT33" s="11">
        <f t="shared" si="22"/>
        <v>0</v>
      </c>
      <c r="AU33" s="11">
        <f t="shared" si="22"/>
        <v>0</v>
      </c>
      <c r="AV33" s="11">
        <f t="shared" si="22"/>
        <v>0</v>
      </c>
      <c r="AW33" s="11">
        <f t="shared" si="22"/>
        <v>0</v>
      </c>
      <c r="AX33" s="11">
        <f t="shared" si="22"/>
        <v>0</v>
      </c>
      <c r="AY33" s="11">
        <f t="shared" si="22"/>
        <v>0</v>
      </c>
      <c r="AZ33" s="11">
        <f t="shared" si="22"/>
        <v>0</v>
      </c>
      <c r="BA33" s="11">
        <f t="shared" si="22"/>
        <v>0</v>
      </c>
      <c r="BB33" s="11">
        <f t="shared" si="22"/>
        <v>0</v>
      </c>
      <c r="BC33" s="11">
        <f t="shared" si="22"/>
        <v>0</v>
      </c>
      <c r="BD33" s="11">
        <f t="shared" si="22"/>
        <v>0</v>
      </c>
      <c r="BE33" s="11">
        <f t="shared" si="22"/>
        <v>0</v>
      </c>
      <c r="BF33" s="11">
        <f t="shared" si="22"/>
        <v>0</v>
      </c>
      <c r="BG33" s="11">
        <f t="shared" si="22"/>
        <v>0</v>
      </c>
      <c r="BH33" s="11">
        <f t="shared" si="22"/>
        <v>0</v>
      </c>
      <c r="BI33" s="11">
        <f t="shared" si="22"/>
        <v>0</v>
      </c>
      <c r="BJ33" s="11">
        <f t="shared" si="22"/>
        <v>0</v>
      </c>
      <c r="BK33" s="11">
        <f t="shared" si="22"/>
        <v>0</v>
      </c>
      <c r="BL33" s="11">
        <f t="shared" si="22"/>
        <v>0</v>
      </c>
      <c r="BM33" s="11">
        <f t="shared" si="22"/>
        <v>0</v>
      </c>
      <c r="BN33" s="11">
        <f t="shared" si="22"/>
        <v>0</v>
      </c>
      <c r="BO33" s="11">
        <f t="shared" si="22"/>
        <v>0</v>
      </c>
      <c r="BP33" s="11">
        <f t="shared" si="22"/>
        <v>0</v>
      </c>
      <c r="BQ33" s="11">
        <f t="shared" si="22"/>
        <v>0</v>
      </c>
      <c r="BR33" s="11">
        <f t="shared" si="22"/>
        <v>0</v>
      </c>
      <c r="BS33" s="11">
        <f t="shared" si="22"/>
        <v>0</v>
      </c>
      <c r="BT33" s="11">
        <f t="shared" si="22"/>
        <v>0</v>
      </c>
      <c r="BU33" s="11">
        <f t="shared" si="22"/>
        <v>0</v>
      </c>
      <c r="BV33" s="11">
        <f t="shared" ref="BV33:CI33" si="23">BV46</f>
        <v>0</v>
      </c>
      <c r="BW33" s="11">
        <f t="shared" si="23"/>
        <v>0</v>
      </c>
      <c r="BX33" s="11">
        <f t="shared" si="23"/>
        <v>0</v>
      </c>
      <c r="BY33" s="11">
        <f t="shared" si="23"/>
        <v>0</v>
      </c>
      <c r="BZ33" s="11">
        <f t="shared" si="23"/>
        <v>0</v>
      </c>
      <c r="CA33" s="11">
        <f t="shared" si="23"/>
        <v>0</v>
      </c>
      <c r="CB33" s="11">
        <f t="shared" si="23"/>
        <v>0</v>
      </c>
      <c r="CC33" s="11">
        <f t="shared" si="23"/>
        <v>0</v>
      </c>
      <c r="CD33" s="11">
        <f t="shared" si="23"/>
        <v>0</v>
      </c>
      <c r="CE33" s="11">
        <f t="shared" si="23"/>
        <v>0</v>
      </c>
      <c r="CF33" s="11">
        <f t="shared" si="23"/>
        <v>0</v>
      </c>
      <c r="CG33" s="11">
        <f t="shared" si="23"/>
        <v>0</v>
      </c>
      <c r="CH33" s="11">
        <f t="shared" si="23"/>
        <v>0</v>
      </c>
      <c r="CI33" s="11">
        <f t="shared" si="23"/>
        <v>0</v>
      </c>
      <c r="CZ33" s="159" t="s">
        <v>181</v>
      </c>
      <c r="DA33" s="269">
        <v>19</v>
      </c>
      <c r="DB33" s="162" t="str">
        <f t="shared" si="3"/>
        <v>19__СЕРВИС</v>
      </c>
    </row>
    <row r="34" spans="1:106" s="85" customFormat="1" outlineLevel="1" x14ac:dyDescent="0.25">
      <c r="B34" s="16" t="s">
        <v>128</v>
      </c>
      <c r="C34" s="10" t="str">
        <f>IF(Согласование!$B$11="Цифровой",DH7,DI7)</f>
        <v>в т.ч. на этап Оценка</v>
      </c>
      <c r="D34" s="17"/>
      <c r="E34" s="17"/>
      <c r="F34" s="16" t="s">
        <v>13</v>
      </c>
      <c r="G34" s="13">
        <f t="shared" si="16"/>
        <v>11400</v>
      </c>
      <c r="H34" s="28">
        <f t="shared" ref="H34:J34" si="24">H35+H36</f>
        <v>0</v>
      </c>
      <c r="I34" s="28">
        <f t="shared" si="24"/>
        <v>0</v>
      </c>
      <c r="J34" s="28">
        <f t="shared" si="24"/>
        <v>11400</v>
      </c>
      <c r="K34" s="28">
        <f t="shared" ref="K34:R34" si="25">K35+K36</f>
        <v>0</v>
      </c>
      <c r="L34" s="28">
        <f t="shared" si="25"/>
        <v>0</v>
      </c>
      <c r="M34" s="28">
        <f t="shared" si="25"/>
        <v>0</v>
      </c>
      <c r="N34" s="28">
        <f t="shared" si="25"/>
        <v>0</v>
      </c>
      <c r="O34" s="28">
        <f t="shared" si="25"/>
        <v>0</v>
      </c>
      <c r="P34" s="28">
        <f t="shared" si="25"/>
        <v>0</v>
      </c>
      <c r="Q34" s="28">
        <f t="shared" si="25"/>
        <v>0</v>
      </c>
      <c r="R34" s="28">
        <f t="shared" si="25"/>
        <v>0</v>
      </c>
      <c r="S34" s="28">
        <f t="shared" ref="S34:CD34" si="26">S35+S36</f>
        <v>0</v>
      </c>
      <c r="T34" s="28">
        <f t="shared" si="26"/>
        <v>0</v>
      </c>
      <c r="U34" s="28">
        <f t="shared" si="26"/>
        <v>0</v>
      </c>
      <c r="V34" s="28">
        <f t="shared" si="26"/>
        <v>0</v>
      </c>
      <c r="W34" s="28">
        <f t="shared" si="26"/>
        <v>0</v>
      </c>
      <c r="X34" s="28">
        <f t="shared" si="26"/>
        <v>0</v>
      </c>
      <c r="Y34" s="28">
        <f t="shared" si="26"/>
        <v>0</v>
      </c>
      <c r="Z34" s="28">
        <f t="shared" si="26"/>
        <v>0</v>
      </c>
      <c r="AA34" s="28">
        <f t="shared" si="26"/>
        <v>0</v>
      </c>
      <c r="AB34" s="28">
        <f t="shared" si="26"/>
        <v>0</v>
      </c>
      <c r="AC34" s="28">
        <f t="shared" si="26"/>
        <v>0</v>
      </c>
      <c r="AD34" s="28">
        <f t="shared" si="26"/>
        <v>0</v>
      </c>
      <c r="AE34" s="28">
        <f t="shared" si="26"/>
        <v>0</v>
      </c>
      <c r="AF34" s="28">
        <f t="shared" si="26"/>
        <v>0</v>
      </c>
      <c r="AG34" s="28">
        <f t="shared" si="26"/>
        <v>0</v>
      </c>
      <c r="AH34" s="28">
        <f t="shared" si="26"/>
        <v>0</v>
      </c>
      <c r="AI34" s="28">
        <f t="shared" si="26"/>
        <v>0</v>
      </c>
      <c r="AJ34" s="28">
        <f t="shared" si="26"/>
        <v>0</v>
      </c>
      <c r="AK34" s="28">
        <f t="shared" si="26"/>
        <v>0</v>
      </c>
      <c r="AL34" s="28">
        <f t="shared" si="26"/>
        <v>0</v>
      </c>
      <c r="AM34" s="28">
        <f t="shared" si="26"/>
        <v>0</v>
      </c>
      <c r="AN34" s="28">
        <f t="shared" si="26"/>
        <v>0</v>
      </c>
      <c r="AO34" s="28">
        <f t="shared" si="26"/>
        <v>0</v>
      </c>
      <c r="AP34" s="28">
        <f t="shared" si="26"/>
        <v>0</v>
      </c>
      <c r="AQ34" s="28">
        <f t="shared" si="26"/>
        <v>0</v>
      </c>
      <c r="AR34" s="28">
        <f t="shared" si="26"/>
        <v>0</v>
      </c>
      <c r="AS34" s="28">
        <f t="shared" si="26"/>
        <v>0</v>
      </c>
      <c r="AT34" s="28">
        <f t="shared" si="26"/>
        <v>0</v>
      </c>
      <c r="AU34" s="28">
        <f t="shared" si="26"/>
        <v>0</v>
      </c>
      <c r="AV34" s="28">
        <f t="shared" si="26"/>
        <v>0</v>
      </c>
      <c r="AW34" s="28">
        <f t="shared" si="26"/>
        <v>0</v>
      </c>
      <c r="AX34" s="28">
        <f t="shared" si="26"/>
        <v>0</v>
      </c>
      <c r="AY34" s="28">
        <f t="shared" si="26"/>
        <v>0</v>
      </c>
      <c r="AZ34" s="28">
        <f t="shared" si="26"/>
        <v>0</v>
      </c>
      <c r="BA34" s="28">
        <f t="shared" si="26"/>
        <v>0</v>
      </c>
      <c r="BB34" s="28">
        <f t="shared" si="26"/>
        <v>0</v>
      </c>
      <c r="BC34" s="28">
        <f t="shared" si="26"/>
        <v>0</v>
      </c>
      <c r="BD34" s="28">
        <f t="shared" si="26"/>
        <v>0</v>
      </c>
      <c r="BE34" s="28">
        <f t="shared" si="26"/>
        <v>0</v>
      </c>
      <c r="BF34" s="28">
        <f t="shared" si="26"/>
        <v>0</v>
      </c>
      <c r="BG34" s="28">
        <f t="shared" si="26"/>
        <v>0</v>
      </c>
      <c r="BH34" s="28">
        <f t="shared" si="26"/>
        <v>0</v>
      </c>
      <c r="BI34" s="28">
        <f t="shared" si="26"/>
        <v>0</v>
      </c>
      <c r="BJ34" s="28">
        <f t="shared" si="26"/>
        <v>0</v>
      </c>
      <c r="BK34" s="28">
        <f t="shared" si="26"/>
        <v>0</v>
      </c>
      <c r="BL34" s="28">
        <f t="shared" si="26"/>
        <v>0</v>
      </c>
      <c r="BM34" s="28">
        <f t="shared" si="26"/>
        <v>0</v>
      </c>
      <c r="BN34" s="28">
        <f t="shared" si="26"/>
        <v>0</v>
      </c>
      <c r="BO34" s="28">
        <f t="shared" si="26"/>
        <v>0</v>
      </c>
      <c r="BP34" s="28">
        <f t="shared" si="26"/>
        <v>0</v>
      </c>
      <c r="BQ34" s="28">
        <f t="shared" si="26"/>
        <v>0</v>
      </c>
      <c r="BR34" s="28">
        <f t="shared" si="26"/>
        <v>0</v>
      </c>
      <c r="BS34" s="28">
        <f t="shared" si="26"/>
        <v>0</v>
      </c>
      <c r="BT34" s="28">
        <f t="shared" si="26"/>
        <v>0</v>
      </c>
      <c r="BU34" s="28">
        <f t="shared" si="26"/>
        <v>0</v>
      </c>
      <c r="BV34" s="28">
        <f t="shared" si="26"/>
        <v>0</v>
      </c>
      <c r="BW34" s="28">
        <f t="shared" si="26"/>
        <v>0</v>
      </c>
      <c r="BX34" s="28">
        <f t="shared" si="26"/>
        <v>0</v>
      </c>
      <c r="BY34" s="28">
        <f t="shared" si="26"/>
        <v>0</v>
      </c>
      <c r="BZ34" s="28">
        <f t="shared" si="26"/>
        <v>0</v>
      </c>
      <c r="CA34" s="28">
        <f t="shared" si="26"/>
        <v>0</v>
      </c>
      <c r="CB34" s="28">
        <f t="shared" si="26"/>
        <v>0</v>
      </c>
      <c r="CC34" s="28">
        <f t="shared" si="26"/>
        <v>0</v>
      </c>
      <c r="CD34" s="28">
        <f t="shared" si="26"/>
        <v>0</v>
      </c>
      <c r="CE34" s="28">
        <f>CE35+CE36</f>
        <v>0</v>
      </c>
      <c r="CF34" s="28">
        <f>CF35+CF36</f>
        <v>0</v>
      </c>
      <c r="CG34" s="28">
        <f>CG35+CG36</f>
        <v>0</v>
      </c>
      <c r="CH34" s="28">
        <f>CH35+CH36</f>
        <v>0</v>
      </c>
      <c r="CI34" s="28">
        <f>CI35+CI36</f>
        <v>0</v>
      </c>
      <c r="CZ34" s="159" t="s">
        <v>181</v>
      </c>
      <c r="DA34" s="269">
        <v>20</v>
      </c>
      <c r="DB34" s="162" t="str">
        <f t="shared" si="3"/>
        <v>20_3.2_в т.ч. на этап Оценка</v>
      </c>
    </row>
    <row r="35" spans="1:106" s="84" customFormat="1" ht="14.25" outlineLevel="1" x14ac:dyDescent="0.25">
      <c r="A35" s="90"/>
      <c r="B35" s="7"/>
      <c r="C35" s="7" t="s">
        <v>39</v>
      </c>
      <c r="D35" s="121"/>
      <c r="E35" s="121"/>
      <c r="F35" s="7" t="s">
        <v>13</v>
      </c>
      <c r="G35" s="27">
        <f t="shared" si="16"/>
        <v>0</v>
      </c>
      <c r="H35" s="125">
        <f>IFERROR(INDEX(Бюджет!$F$10:$Y$23,MATCH(ИД!$C35,Бюджет!$C$10:$C$23,0),MATCH(ИД!H$29,Бюджет!$F$3:$Y$3,0)),0)</f>
        <v>0</v>
      </c>
      <c r="I35" s="125">
        <f>IFERROR(INDEX(Бюджет!$F$10:$Y$23,MATCH(ИД!$C35,Бюджет!$C$10:$C$23,0),MATCH(ИД!I$29,Бюджет!$F$3:$Y$3,0)),0)</f>
        <v>0</v>
      </c>
      <c r="J35" s="125">
        <f>IFERROR(INDEX(Бюджет!$F$10:$Y$23,MATCH(ИД!$C35,Бюджет!$C$10:$C$23,0),MATCH(ИД!J$29,Бюджет!$F$3:$Y$3,0)),0)</f>
        <v>0</v>
      </c>
      <c r="K35" s="125">
        <f>IFERROR(INDEX(Бюджет!$F$10:$Y$23,MATCH(ИД!$C35,Бюджет!$C$10:$C$23,0),MATCH(ИД!K$29,Бюджет!$F$3:$Y$3,0)),0)</f>
        <v>0</v>
      </c>
      <c r="L35" s="125">
        <f>IFERROR(INDEX(Бюджет!$F$10:$Y$23,MATCH(ИД!$C35,Бюджет!$C$10:$C$23,0),MATCH(ИД!L$29,Бюджет!$F$3:$Y$3,0)),0)</f>
        <v>0</v>
      </c>
      <c r="M35" s="125">
        <f>IFERROR(INDEX(Бюджет!$F$10:$Y$23,MATCH(ИД!$C35,Бюджет!$C$10:$C$23,0),MATCH(ИД!M$29,Бюджет!$F$3:$Y$3,0)),0)</f>
        <v>0</v>
      </c>
      <c r="N35" s="125">
        <f>IFERROR(INDEX(Бюджет!$F$10:$Y$23,MATCH(ИД!$C35,Бюджет!$C$10:$C$23,0),MATCH(ИД!N$29,Бюджет!$F$3:$Y$3,0)),0)</f>
        <v>0</v>
      </c>
      <c r="O35" s="125">
        <f>IFERROR(INDEX(Бюджет!$F$10:$Y$23,MATCH(ИД!$C35,Бюджет!$C$10:$C$23,0),MATCH(ИД!O$29,Бюджет!$F$3:$Y$3,0)),0)</f>
        <v>0</v>
      </c>
      <c r="P35" s="125">
        <f>IFERROR(INDEX(Бюджет!$F$10:$Y$23,MATCH(ИД!$C35,Бюджет!$C$10:$C$23,0),MATCH(ИД!P$29,Бюджет!$F$3:$Y$3,0)),0)</f>
        <v>0</v>
      </c>
      <c r="Q35" s="125">
        <f>IFERROR(INDEX(Бюджет!$F$10:$Y$23,MATCH(ИД!$C35,Бюджет!$C$10:$C$23,0),MATCH(ИД!Q$29,Бюджет!$F$3:$Y$3,0)),0)</f>
        <v>0</v>
      </c>
      <c r="R35" s="125">
        <f>IFERROR(INDEX(Бюджет!$F$10:$Y$23,MATCH(ИД!$C35,Бюджет!$C$10:$C$23,0),MATCH(ИД!R$29,Бюджет!$F$3:$Y$3,0)),0)</f>
        <v>0</v>
      </c>
      <c r="S35" s="125">
        <f>IFERROR(INDEX(Бюджет!$F$10:$Y$23,MATCH(ИД!$C35,Бюджет!$C$10:$C$23,0),MATCH(ИД!S$29,Бюджет!$F$3:$Y$3,0)),0)</f>
        <v>0</v>
      </c>
      <c r="T35" s="125">
        <f>IFERROR(INDEX(Бюджет!$F$10:$Y$23,MATCH(ИД!$C35,Бюджет!$C$10:$C$23,0),MATCH(ИД!T$29,Бюджет!$F$3:$Y$3,0)),0)</f>
        <v>0</v>
      </c>
      <c r="U35" s="125">
        <f>IFERROR(INDEX(Бюджет!$F$10:$Y$23,MATCH(ИД!$C35,Бюджет!$C$10:$C$23,0),MATCH(ИД!U$29,Бюджет!$F$3:$Y$3,0)),0)</f>
        <v>0</v>
      </c>
      <c r="V35" s="125">
        <f>IFERROR(INDEX(Бюджет!$F$10:$Y$23,MATCH(ИД!$C35,Бюджет!$C$10:$C$23,0),MATCH(ИД!V$29,Бюджет!$F$3:$Y$3,0)),0)</f>
        <v>0</v>
      </c>
      <c r="W35" s="125">
        <f>IFERROR(INDEX(Бюджет!$F$10:$Y$23,MATCH(ИД!$C35,Бюджет!$C$10:$C$23,0),MATCH(ИД!W$29,Бюджет!$F$3:$Y$3,0)),0)</f>
        <v>0</v>
      </c>
      <c r="X35" s="125">
        <f>IFERROR(INDEX(Бюджет!$F$10:$Y$23,MATCH(ИД!$C35,Бюджет!$C$10:$C$23,0),MATCH(ИД!X$29,Бюджет!$F$3:$Y$3,0)),0)</f>
        <v>0</v>
      </c>
      <c r="Y35" s="125">
        <f>IFERROR(INDEX(Бюджет!$F$10:$Y$23,MATCH(ИД!$C35,Бюджет!$C$10:$C$23,0),MATCH(ИД!Y$29,Бюджет!$F$3:$Y$3,0)),0)</f>
        <v>0</v>
      </c>
      <c r="Z35" s="125">
        <f>IFERROR(INDEX(Бюджет!$F$10:$Y$23,MATCH(ИД!$C35,Бюджет!$C$10:$C$23,0),MATCH(ИД!Z$29,Бюджет!$F$3:$Y$3,0)),0)</f>
        <v>0</v>
      </c>
      <c r="AA35" s="125">
        <f>IFERROR(INDEX(Бюджет!$F$10:$Y$23,MATCH(ИД!$C35,Бюджет!$C$10:$C$23,0),MATCH(ИД!AA$29,Бюджет!$F$3:$Y$3,0)),0)</f>
        <v>0</v>
      </c>
      <c r="AB35" s="125">
        <f>IFERROR(INDEX(Бюджет!$F$10:$Y$23,MATCH(ИД!$C35,Бюджет!$C$10:$C$23,0),MATCH(ИД!AB$29,Бюджет!$F$3:$Y$3,0)),0)</f>
        <v>0</v>
      </c>
      <c r="AC35" s="125">
        <f>IFERROR(INDEX(Бюджет!$F$10:$Y$23,MATCH(ИД!$C35,Бюджет!$C$10:$C$23,0),MATCH(ИД!AC$29,Бюджет!$F$3:$Y$3,0)),0)</f>
        <v>0</v>
      </c>
      <c r="AD35" s="125">
        <f>IFERROR(INDEX(Бюджет!$F$10:$Y$23,MATCH(ИД!$C35,Бюджет!$C$10:$C$23,0),MATCH(ИД!AD$29,Бюджет!$F$3:$Y$3,0)),0)</f>
        <v>0</v>
      </c>
      <c r="AE35" s="125">
        <f>IFERROR(INDEX(Бюджет!$F$10:$Y$23,MATCH(ИД!$C35,Бюджет!$C$10:$C$23,0),MATCH(ИД!AE$29,Бюджет!$F$3:$Y$3,0)),0)</f>
        <v>0</v>
      </c>
      <c r="AF35" s="125">
        <f>IFERROR(INDEX(Бюджет!$F$10:$Y$23,MATCH(ИД!$C35,Бюджет!$C$10:$C$23,0),MATCH(ИД!AF$29,Бюджет!$F$3:$Y$3,0)),0)</f>
        <v>0</v>
      </c>
      <c r="AG35" s="125">
        <f>IFERROR(INDEX(Бюджет!$F$10:$Y$23,MATCH(ИД!$C35,Бюджет!$C$10:$C$23,0),MATCH(ИД!AG$29,Бюджет!$F$3:$Y$3,0)),0)</f>
        <v>0</v>
      </c>
      <c r="AH35" s="125">
        <f>IFERROR(INDEX(Бюджет!$F$10:$Y$23,MATCH(ИД!$C35,Бюджет!$C$10:$C$23,0),MATCH(ИД!AH$29,Бюджет!$F$3:$Y$3,0)),0)</f>
        <v>0</v>
      </c>
      <c r="AI35" s="125">
        <f>IFERROR(INDEX(Бюджет!$F$10:$Y$23,MATCH(ИД!$C35,Бюджет!$C$10:$C$23,0),MATCH(ИД!AI$29,Бюджет!$F$3:$Y$3,0)),0)</f>
        <v>0</v>
      </c>
      <c r="AJ35" s="125">
        <f>IFERROR(INDEX(Бюджет!$F$10:$Y$23,MATCH(ИД!$C35,Бюджет!$C$10:$C$23,0),MATCH(ИД!AJ$29,Бюджет!$F$3:$Y$3,0)),0)</f>
        <v>0</v>
      </c>
      <c r="AK35" s="125">
        <f>IFERROR(INDEX(Бюджет!$F$10:$Y$23,MATCH(ИД!$C35,Бюджет!$C$10:$C$23,0),MATCH(ИД!AK$29,Бюджет!$F$3:$Y$3,0)),0)</f>
        <v>0</v>
      </c>
      <c r="AL35" s="125">
        <f>IFERROR(INDEX(Бюджет!$F$10:$Y$23,MATCH(ИД!$C35,Бюджет!$C$10:$C$23,0),MATCH(ИД!AL$29,Бюджет!$F$3:$Y$3,0)),0)</f>
        <v>0</v>
      </c>
      <c r="AM35" s="125">
        <f>IFERROR(INDEX(Бюджет!$F$10:$Y$23,MATCH(ИД!$C35,Бюджет!$C$10:$C$23,0),MATCH(ИД!AM$29,Бюджет!$F$3:$Y$3,0)),0)</f>
        <v>0</v>
      </c>
      <c r="AN35" s="125">
        <f>IFERROR(INDEX(Бюджет!$F$10:$Y$23,MATCH(ИД!$C35,Бюджет!$C$10:$C$23,0),MATCH(ИД!AN$29,Бюджет!$F$3:$Y$3,0)),0)</f>
        <v>0</v>
      </c>
      <c r="AO35" s="125">
        <f>IFERROR(INDEX(Бюджет!$F$10:$Y$23,MATCH(ИД!$C35,Бюджет!$C$10:$C$23,0),MATCH(ИД!AO$29,Бюджет!$F$3:$Y$3,0)),0)</f>
        <v>0</v>
      </c>
      <c r="AP35" s="125">
        <f>IFERROR(INDEX(Бюджет!$F$10:$Y$23,MATCH(ИД!$C35,Бюджет!$C$10:$C$23,0),MATCH(ИД!AP$29,Бюджет!$F$3:$Y$3,0)),0)</f>
        <v>0</v>
      </c>
      <c r="AQ35" s="125">
        <f>IFERROR(INDEX(Бюджет!$F$10:$Y$23,MATCH(ИД!$C35,Бюджет!$C$10:$C$23,0),MATCH(ИД!AQ$29,Бюджет!$F$3:$Y$3,0)),0)</f>
        <v>0</v>
      </c>
      <c r="AR35" s="125">
        <f>IFERROR(INDEX(Бюджет!$F$10:$Y$23,MATCH(ИД!$C35,Бюджет!$C$10:$C$23,0),MATCH(ИД!AR$29,Бюджет!$F$3:$Y$3,0)),0)</f>
        <v>0</v>
      </c>
      <c r="AS35" s="125">
        <f>IFERROR(INDEX(Бюджет!$F$10:$Y$23,MATCH(ИД!$C35,Бюджет!$C$10:$C$23,0),MATCH(ИД!AS$29,Бюджет!$F$3:$Y$3,0)),0)</f>
        <v>0</v>
      </c>
      <c r="AT35" s="125">
        <f>IFERROR(INDEX(Бюджет!$F$10:$Y$23,MATCH(ИД!$C35,Бюджет!$C$10:$C$23,0),MATCH(ИД!AT$29,Бюджет!$F$3:$Y$3,0)),0)</f>
        <v>0</v>
      </c>
      <c r="AU35" s="125">
        <f>IFERROR(INDEX(Бюджет!$F$10:$Y$23,MATCH(ИД!$C35,Бюджет!$C$10:$C$23,0),MATCH(ИД!AU$29,Бюджет!$F$3:$Y$3,0)),0)</f>
        <v>0</v>
      </c>
      <c r="AV35" s="125">
        <f>IFERROR(INDEX(Бюджет!$F$10:$Y$23,MATCH(ИД!$C35,Бюджет!$C$10:$C$23,0),MATCH(ИД!AV$29,Бюджет!$F$3:$Y$3,0)),0)</f>
        <v>0</v>
      </c>
      <c r="AW35" s="125">
        <f>IFERROR(INDEX(Бюджет!$F$10:$Y$23,MATCH(ИД!$C35,Бюджет!$C$10:$C$23,0),MATCH(ИД!AW$29,Бюджет!$F$3:$Y$3,0)),0)</f>
        <v>0</v>
      </c>
      <c r="AX35" s="125">
        <f>IFERROR(INDEX(Бюджет!$F$10:$Y$23,MATCH(ИД!$C35,Бюджет!$C$10:$C$23,0),MATCH(ИД!AX$29,Бюджет!$F$3:$Y$3,0)),0)</f>
        <v>0</v>
      </c>
      <c r="AY35" s="125">
        <f>IFERROR(INDEX(Бюджет!$F$10:$Y$23,MATCH(ИД!$C35,Бюджет!$C$10:$C$23,0),MATCH(ИД!AY$29,Бюджет!$F$3:$Y$3,0)),0)</f>
        <v>0</v>
      </c>
      <c r="AZ35" s="125">
        <f>IFERROR(INDEX(Бюджет!$F$10:$Y$23,MATCH(ИД!$C35,Бюджет!$C$10:$C$23,0),MATCH(ИД!AZ$29,Бюджет!$F$3:$Y$3,0)),0)</f>
        <v>0</v>
      </c>
      <c r="BA35" s="125">
        <f>IFERROR(INDEX(Бюджет!$F$10:$Y$23,MATCH(ИД!$C35,Бюджет!$C$10:$C$23,0),MATCH(ИД!BA$29,Бюджет!$F$3:$Y$3,0)),0)</f>
        <v>0</v>
      </c>
      <c r="BB35" s="125">
        <f>IFERROR(INDEX(Бюджет!$F$10:$Y$23,MATCH(ИД!$C35,Бюджет!$C$10:$C$23,0),MATCH(ИД!BB$29,Бюджет!$F$3:$Y$3,0)),0)</f>
        <v>0</v>
      </c>
      <c r="BC35" s="125">
        <f>IFERROR(INDEX(Бюджет!$F$10:$Y$23,MATCH(ИД!$C35,Бюджет!$C$10:$C$23,0),MATCH(ИД!BC$29,Бюджет!$F$3:$Y$3,0)),0)</f>
        <v>0</v>
      </c>
      <c r="BD35" s="125">
        <f>IFERROR(INDEX(Бюджет!$F$10:$Y$23,MATCH(ИД!$C35,Бюджет!$C$10:$C$23,0),MATCH(ИД!BD$29,Бюджет!$F$3:$Y$3,0)),0)</f>
        <v>0</v>
      </c>
      <c r="BE35" s="125">
        <f>IFERROR(INDEX(Бюджет!$F$10:$Y$23,MATCH(ИД!$C35,Бюджет!$C$10:$C$23,0),MATCH(ИД!BE$29,Бюджет!$F$3:$Y$3,0)),0)</f>
        <v>0</v>
      </c>
      <c r="BF35" s="125">
        <f>IFERROR(INDEX(Бюджет!$F$10:$Y$23,MATCH(ИД!$C35,Бюджет!$C$10:$C$23,0),MATCH(ИД!BF$29,Бюджет!$F$3:$Y$3,0)),0)</f>
        <v>0</v>
      </c>
      <c r="BG35" s="125">
        <f>IFERROR(INDEX(Бюджет!$F$10:$Y$23,MATCH(ИД!$C35,Бюджет!$C$10:$C$23,0),MATCH(ИД!BG$29,Бюджет!$F$3:$Y$3,0)),0)</f>
        <v>0</v>
      </c>
      <c r="BH35" s="125">
        <f>IFERROR(INDEX(Бюджет!$F$10:$Y$23,MATCH(ИД!$C35,Бюджет!$C$10:$C$23,0),MATCH(ИД!BH$29,Бюджет!$F$3:$Y$3,0)),0)</f>
        <v>0</v>
      </c>
      <c r="BI35" s="125">
        <f>IFERROR(INDEX(Бюджет!$F$10:$Y$23,MATCH(ИД!$C35,Бюджет!$C$10:$C$23,0),MATCH(ИД!BI$29,Бюджет!$F$3:$Y$3,0)),0)</f>
        <v>0</v>
      </c>
      <c r="BJ35" s="125">
        <f>IFERROR(INDEX(Бюджет!$F$10:$Y$23,MATCH(ИД!$C35,Бюджет!$C$10:$C$23,0),MATCH(ИД!BJ$29,Бюджет!$F$3:$Y$3,0)),0)</f>
        <v>0</v>
      </c>
      <c r="BK35" s="125">
        <f>IFERROR(INDEX(Бюджет!$F$10:$Y$23,MATCH(ИД!$C35,Бюджет!$C$10:$C$23,0),MATCH(ИД!BK$29,Бюджет!$F$3:$Y$3,0)),0)</f>
        <v>0</v>
      </c>
      <c r="BL35" s="125">
        <f>IFERROR(INDEX(Бюджет!$F$10:$Y$23,MATCH(ИД!$C35,Бюджет!$C$10:$C$23,0),MATCH(ИД!BL$29,Бюджет!$F$3:$Y$3,0)),0)</f>
        <v>0</v>
      </c>
      <c r="BM35" s="125">
        <f>IFERROR(INDEX(Бюджет!$F$10:$Y$23,MATCH(ИД!$C35,Бюджет!$C$10:$C$23,0),MATCH(ИД!BM$29,Бюджет!$F$3:$Y$3,0)),0)</f>
        <v>0</v>
      </c>
      <c r="BN35" s="125">
        <f>IFERROR(INDEX(Бюджет!$F$10:$Y$23,MATCH(ИД!$C35,Бюджет!$C$10:$C$23,0),MATCH(ИД!BN$29,Бюджет!$F$3:$Y$3,0)),0)</f>
        <v>0</v>
      </c>
      <c r="BO35" s="125">
        <f>IFERROR(INDEX(Бюджет!$F$10:$Y$23,MATCH(ИД!$C35,Бюджет!$C$10:$C$23,0),MATCH(ИД!BO$29,Бюджет!$F$3:$Y$3,0)),0)</f>
        <v>0</v>
      </c>
      <c r="BP35" s="125">
        <f>IFERROR(INDEX(Бюджет!$F$10:$Y$23,MATCH(ИД!$C35,Бюджет!$C$10:$C$23,0),MATCH(ИД!BP$29,Бюджет!$F$3:$Y$3,0)),0)</f>
        <v>0</v>
      </c>
      <c r="BQ35" s="125">
        <f>IFERROR(INDEX(Бюджет!$F$10:$Y$23,MATCH(ИД!$C35,Бюджет!$C$10:$C$23,0),MATCH(ИД!BQ$29,Бюджет!$F$3:$Y$3,0)),0)</f>
        <v>0</v>
      </c>
      <c r="BR35" s="125">
        <f>IFERROR(INDEX(Бюджет!$F$10:$Y$23,MATCH(ИД!$C35,Бюджет!$C$10:$C$23,0),MATCH(ИД!BR$29,Бюджет!$F$3:$Y$3,0)),0)</f>
        <v>0</v>
      </c>
      <c r="BS35" s="125">
        <f>IFERROR(INDEX(Бюджет!$F$10:$Y$23,MATCH(ИД!$C35,Бюджет!$C$10:$C$23,0),MATCH(ИД!BS$29,Бюджет!$F$3:$Y$3,0)),0)</f>
        <v>0</v>
      </c>
      <c r="BT35" s="125">
        <f>IFERROR(INDEX(Бюджет!$F$10:$Y$23,MATCH(ИД!$C35,Бюджет!$C$10:$C$23,0),MATCH(ИД!BT$29,Бюджет!$F$3:$Y$3,0)),0)</f>
        <v>0</v>
      </c>
      <c r="BU35" s="125">
        <f>IFERROR(INDEX(Бюджет!$F$10:$Y$23,MATCH(ИД!$C35,Бюджет!$C$10:$C$23,0),MATCH(ИД!BU$29,Бюджет!$F$3:$Y$3,0)),0)</f>
        <v>0</v>
      </c>
      <c r="BV35" s="125">
        <f>IFERROR(INDEX(Бюджет!$F$10:$Y$23,MATCH(ИД!$C35,Бюджет!$C$10:$C$23,0),MATCH(ИД!BV$29,Бюджет!$F$3:$Y$3,0)),0)</f>
        <v>0</v>
      </c>
      <c r="BW35" s="125">
        <f>IFERROR(INDEX(Бюджет!$F$10:$Y$23,MATCH(ИД!$C35,Бюджет!$C$10:$C$23,0),MATCH(ИД!BW$29,Бюджет!$F$3:$Y$3,0)),0)</f>
        <v>0</v>
      </c>
      <c r="BX35" s="125">
        <f>IFERROR(INDEX(Бюджет!$F$10:$Y$23,MATCH(ИД!$C35,Бюджет!$C$10:$C$23,0),MATCH(ИД!BX$29,Бюджет!$F$3:$Y$3,0)),0)</f>
        <v>0</v>
      </c>
      <c r="BY35" s="125">
        <f>IFERROR(INDEX(Бюджет!$F$10:$Y$23,MATCH(ИД!$C35,Бюджет!$C$10:$C$23,0),MATCH(ИД!BY$29,Бюджет!$F$3:$Y$3,0)),0)</f>
        <v>0</v>
      </c>
      <c r="BZ35" s="125">
        <f>IFERROR(INDEX(Бюджет!$F$10:$Y$23,MATCH(ИД!$C35,Бюджет!$C$10:$C$23,0),MATCH(ИД!BZ$29,Бюджет!$F$3:$Y$3,0)),0)</f>
        <v>0</v>
      </c>
      <c r="CA35" s="125">
        <f>IFERROR(INDEX(Бюджет!$F$10:$Y$23,MATCH(ИД!$C35,Бюджет!$C$10:$C$23,0),MATCH(ИД!CA$29,Бюджет!$F$3:$Y$3,0)),0)</f>
        <v>0</v>
      </c>
      <c r="CB35" s="125">
        <f>IFERROR(INDEX(Бюджет!$F$10:$Y$23,MATCH(ИД!$C35,Бюджет!$C$10:$C$23,0),MATCH(ИД!CB$29,Бюджет!$F$3:$Y$3,0)),0)</f>
        <v>0</v>
      </c>
      <c r="CC35" s="125">
        <f>IFERROR(INDEX(Бюджет!$F$10:$Y$23,MATCH(ИД!$C35,Бюджет!$C$10:$C$23,0),MATCH(ИД!CC$29,Бюджет!$F$3:$Y$3,0)),0)</f>
        <v>0</v>
      </c>
      <c r="CD35" s="125">
        <f>IFERROR(INDEX(Бюджет!$F$10:$Y$23,MATCH(ИД!$C35,Бюджет!$C$10:$C$23,0),MATCH(ИД!CD$29,Бюджет!$F$3:$Y$3,0)),0)</f>
        <v>0</v>
      </c>
      <c r="CE35" s="125">
        <f>IFERROR(INDEX(Бюджет!$F$10:$Y$23,MATCH(ИД!$C35,Бюджет!$C$10:$C$23,0),MATCH(ИД!CE$29,Бюджет!$F$3:$Y$3,0)),0)</f>
        <v>0</v>
      </c>
      <c r="CF35" s="125">
        <f>IFERROR(INDEX(Бюджет!$F$10:$Y$23,MATCH(ИД!$C35,Бюджет!$C$10:$C$23,0),MATCH(ИД!CF$29,Бюджет!$F$3:$Y$3,0)),0)</f>
        <v>0</v>
      </c>
      <c r="CG35" s="125">
        <f>IFERROR(INDEX(Бюджет!$F$10:$Y$23,MATCH(ИД!$C35,Бюджет!$C$10:$C$23,0),MATCH(ИД!CG$29,Бюджет!$F$3:$Y$3,0)),0)</f>
        <v>0</v>
      </c>
      <c r="CH35" s="125">
        <f>IFERROR(INDEX(Бюджет!$F$10:$Y$23,MATCH(ИД!$C35,Бюджет!$C$10:$C$23,0),MATCH(ИД!CH$29,Бюджет!$F$3:$Y$3,0)),0)</f>
        <v>0</v>
      </c>
      <c r="CI35" s="125">
        <f>IFERROR(INDEX(Бюджет!$F$10:$Y$23,MATCH(ИД!$C35,Бюджет!$C$10:$C$23,0),MATCH(ИД!CI$29,Бюджет!$F$3:$Y$3,0)),0)</f>
        <v>0</v>
      </c>
      <c r="CZ35" s="41" t="s">
        <v>181</v>
      </c>
      <c r="DA35" s="41">
        <v>21</v>
      </c>
      <c r="DB35" s="162" t="str">
        <f t="shared" si="3"/>
        <v>21__CAPEX</v>
      </c>
    </row>
    <row r="36" spans="1:106" s="84" customFormat="1" outlineLevel="1" x14ac:dyDescent="0.25">
      <c r="A36" s="90"/>
      <c r="B36" s="7"/>
      <c r="C36" s="7" t="s">
        <v>40</v>
      </c>
      <c r="D36" s="121"/>
      <c r="E36" s="121"/>
      <c r="F36" s="7" t="s">
        <v>13</v>
      </c>
      <c r="G36" s="27">
        <f t="shared" si="16"/>
        <v>11400</v>
      </c>
      <c r="H36" s="125">
        <f>IFERROR(INDEX(Бюджет!$F$10:$Y$23,MATCH(ИД!$C36,Бюджет!$C$10:$C$23,0),MATCH(ИД!H$29,Бюджет!$F$3:$Y$3,0)),0)</f>
        <v>0</v>
      </c>
      <c r="I36" s="125">
        <f>IFERROR(INDEX(Бюджет!$F$10:$Y$23,MATCH(ИД!$C36,Бюджет!$C$10:$C$23,0),MATCH(ИД!I$29,Бюджет!$F$3:$Y$3,0)),0)</f>
        <v>0</v>
      </c>
      <c r="J36" s="125">
        <f>IFERROR(INDEX(Бюджет!$F$10:$Y$23,MATCH(ИД!$C36,Бюджет!$C$10:$C$23,0),MATCH(ИД!J$29,Бюджет!$F$3:$Y$3,0)),0)</f>
        <v>11400</v>
      </c>
      <c r="K36" s="125">
        <f>IFERROR(INDEX(Бюджет!$F$10:$Y$23,MATCH(ИД!$C36,Бюджет!$C$10:$C$23,0),MATCH(ИД!K$29,Бюджет!$F$3:$Y$3,0)),0)</f>
        <v>0</v>
      </c>
      <c r="L36" s="125">
        <f>IFERROR(INDEX(Бюджет!$F$10:$Y$23,MATCH(ИД!$C36,Бюджет!$C$10:$C$23,0),MATCH(ИД!L$29,Бюджет!$F$3:$Y$3,0)),0)</f>
        <v>0</v>
      </c>
      <c r="M36" s="125">
        <f>IFERROR(INDEX(Бюджет!$F$10:$Y$23,MATCH(ИД!$C36,Бюджет!$C$10:$C$23,0),MATCH(ИД!M$29,Бюджет!$F$3:$Y$3,0)),0)</f>
        <v>0</v>
      </c>
      <c r="N36" s="125">
        <f>IFERROR(INDEX(Бюджет!$F$10:$Y$23,MATCH(ИД!$C36,Бюджет!$C$10:$C$23,0),MATCH(ИД!N$29,Бюджет!$F$3:$Y$3,0)),0)</f>
        <v>0</v>
      </c>
      <c r="O36" s="125">
        <f>IFERROR(INDEX(Бюджет!$F$10:$Y$23,MATCH(ИД!$C36,Бюджет!$C$10:$C$23,0),MATCH(ИД!O$29,Бюджет!$F$3:$Y$3,0)),0)</f>
        <v>0</v>
      </c>
      <c r="P36" s="125">
        <f>IFERROR(INDEX(Бюджет!$F$10:$Y$23,MATCH(ИД!$C36,Бюджет!$C$10:$C$23,0),MATCH(ИД!P$29,Бюджет!$F$3:$Y$3,0)),0)</f>
        <v>0</v>
      </c>
      <c r="Q36" s="125">
        <f>IFERROR(INDEX(Бюджет!$F$10:$Y$23,MATCH(ИД!$C36,Бюджет!$C$10:$C$23,0),MATCH(ИД!Q$29,Бюджет!$F$3:$Y$3,0)),0)</f>
        <v>0</v>
      </c>
      <c r="R36" s="125">
        <f>IFERROR(INDEX(Бюджет!$F$10:$Y$23,MATCH(ИД!$C36,Бюджет!$C$10:$C$23,0),MATCH(ИД!R$29,Бюджет!$F$3:$Y$3,0)),0)</f>
        <v>0</v>
      </c>
      <c r="S36" s="125">
        <f>IFERROR(INDEX(Бюджет!$F$10:$Y$23,MATCH(ИД!$C36,Бюджет!$C$10:$C$23,0),MATCH(ИД!S$29,Бюджет!$F$3:$Y$3,0)),0)</f>
        <v>0</v>
      </c>
      <c r="T36" s="125">
        <f>IFERROR(INDEX(Бюджет!$F$10:$Y$23,MATCH(ИД!$C36,Бюджет!$C$10:$C$23,0),MATCH(ИД!T$29,Бюджет!$F$3:$Y$3,0)),0)</f>
        <v>0</v>
      </c>
      <c r="U36" s="125">
        <f>IFERROR(INDEX(Бюджет!$F$10:$Y$23,MATCH(ИД!$C36,Бюджет!$C$10:$C$23,0),MATCH(ИД!U$29,Бюджет!$F$3:$Y$3,0)),0)</f>
        <v>0</v>
      </c>
      <c r="V36" s="125">
        <f>IFERROR(INDEX(Бюджет!$F$10:$Y$23,MATCH(ИД!$C36,Бюджет!$C$10:$C$23,0),MATCH(ИД!V$29,Бюджет!$F$3:$Y$3,0)),0)</f>
        <v>0</v>
      </c>
      <c r="W36" s="125">
        <f>IFERROR(INDEX(Бюджет!$F$10:$Y$23,MATCH(ИД!$C36,Бюджет!$C$10:$C$23,0),MATCH(ИД!W$29,Бюджет!$F$3:$Y$3,0)),0)</f>
        <v>0</v>
      </c>
      <c r="X36" s="125">
        <f>IFERROR(INDEX(Бюджет!$F$10:$Y$23,MATCH(ИД!$C36,Бюджет!$C$10:$C$23,0),MATCH(ИД!X$29,Бюджет!$F$3:$Y$3,0)),0)</f>
        <v>0</v>
      </c>
      <c r="Y36" s="125">
        <f>IFERROR(INDEX(Бюджет!$F$10:$Y$23,MATCH(ИД!$C36,Бюджет!$C$10:$C$23,0),MATCH(ИД!Y$29,Бюджет!$F$3:$Y$3,0)),0)</f>
        <v>0</v>
      </c>
      <c r="Z36" s="125">
        <f>IFERROR(INDEX(Бюджет!$F$10:$Y$23,MATCH(ИД!$C36,Бюджет!$C$10:$C$23,0),MATCH(ИД!Z$29,Бюджет!$F$3:$Y$3,0)),0)</f>
        <v>0</v>
      </c>
      <c r="AA36" s="125">
        <f>IFERROR(INDEX(Бюджет!$F$10:$Y$23,MATCH(ИД!$C36,Бюджет!$C$10:$C$23,0),MATCH(ИД!AA$29,Бюджет!$F$3:$Y$3,0)),0)</f>
        <v>0</v>
      </c>
      <c r="AB36" s="125">
        <f>IFERROR(INDEX(Бюджет!$F$10:$Y$23,MATCH(ИД!$C36,Бюджет!$C$10:$C$23,0),MATCH(ИД!AB$29,Бюджет!$F$3:$Y$3,0)),0)</f>
        <v>0</v>
      </c>
      <c r="AC36" s="125">
        <f>IFERROR(INDEX(Бюджет!$F$10:$Y$23,MATCH(ИД!$C36,Бюджет!$C$10:$C$23,0),MATCH(ИД!AC$29,Бюджет!$F$3:$Y$3,0)),0)</f>
        <v>0</v>
      </c>
      <c r="AD36" s="125">
        <f>IFERROR(INDEX(Бюджет!$F$10:$Y$23,MATCH(ИД!$C36,Бюджет!$C$10:$C$23,0),MATCH(ИД!AD$29,Бюджет!$F$3:$Y$3,0)),0)</f>
        <v>0</v>
      </c>
      <c r="AE36" s="125">
        <f>IFERROR(INDEX(Бюджет!$F$10:$Y$23,MATCH(ИД!$C36,Бюджет!$C$10:$C$23,0),MATCH(ИД!AE$29,Бюджет!$F$3:$Y$3,0)),0)</f>
        <v>0</v>
      </c>
      <c r="AF36" s="125">
        <f>IFERROR(INDEX(Бюджет!$F$10:$Y$23,MATCH(ИД!$C36,Бюджет!$C$10:$C$23,0),MATCH(ИД!AF$29,Бюджет!$F$3:$Y$3,0)),0)</f>
        <v>0</v>
      </c>
      <c r="AG36" s="125">
        <f>IFERROR(INDEX(Бюджет!$F$10:$Y$23,MATCH(ИД!$C36,Бюджет!$C$10:$C$23,0),MATCH(ИД!AG$29,Бюджет!$F$3:$Y$3,0)),0)</f>
        <v>0</v>
      </c>
      <c r="AH36" s="125">
        <f>IFERROR(INDEX(Бюджет!$F$10:$Y$23,MATCH(ИД!$C36,Бюджет!$C$10:$C$23,0),MATCH(ИД!AH$29,Бюджет!$F$3:$Y$3,0)),0)</f>
        <v>0</v>
      </c>
      <c r="AI36" s="125">
        <f>IFERROR(INDEX(Бюджет!$F$10:$Y$23,MATCH(ИД!$C36,Бюджет!$C$10:$C$23,0),MATCH(ИД!AI$29,Бюджет!$F$3:$Y$3,0)),0)</f>
        <v>0</v>
      </c>
      <c r="AJ36" s="125">
        <f>IFERROR(INDEX(Бюджет!$F$10:$Y$23,MATCH(ИД!$C36,Бюджет!$C$10:$C$23,0),MATCH(ИД!AJ$29,Бюджет!$F$3:$Y$3,0)),0)</f>
        <v>0</v>
      </c>
      <c r="AK36" s="125">
        <f>IFERROR(INDEX(Бюджет!$F$10:$Y$23,MATCH(ИД!$C36,Бюджет!$C$10:$C$23,0),MATCH(ИД!AK$29,Бюджет!$F$3:$Y$3,0)),0)</f>
        <v>0</v>
      </c>
      <c r="AL36" s="125">
        <f>IFERROR(INDEX(Бюджет!$F$10:$Y$23,MATCH(ИД!$C36,Бюджет!$C$10:$C$23,0),MATCH(ИД!AL$29,Бюджет!$F$3:$Y$3,0)),0)</f>
        <v>0</v>
      </c>
      <c r="AM36" s="125">
        <f>IFERROR(INDEX(Бюджет!$F$10:$Y$23,MATCH(ИД!$C36,Бюджет!$C$10:$C$23,0),MATCH(ИД!AM$29,Бюджет!$F$3:$Y$3,0)),0)</f>
        <v>0</v>
      </c>
      <c r="AN36" s="125">
        <f>IFERROR(INDEX(Бюджет!$F$10:$Y$23,MATCH(ИД!$C36,Бюджет!$C$10:$C$23,0),MATCH(ИД!AN$29,Бюджет!$F$3:$Y$3,0)),0)</f>
        <v>0</v>
      </c>
      <c r="AO36" s="125">
        <f>IFERROR(INDEX(Бюджет!$F$10:$Y$23,MATCH(ИД!$C36,Бюджет!$C$10:$C$23,0),MATCH(ИД!AO$29,Бюджет!$F$3:$Y$3,0)),0)</f>
        <v>0</v>
      </c>
      <c r="AP36" s="125">
        <f>IFERROR(INDEX(Бюджет!$F$10:$Y$23,MATCH(ИД!$C36,Бюджет!$C$10:$C$23,0),MATCH(ИД!AP$29,Бюджет!$F$3:$Y$3,0)),0)</f>
        <v>0</v>
      </c>
      <c r="AQ36" s="125">
        <f>IFERROR(INDEX(Бюджет!$F$10:$Y$23,MATCH(ИД!$C36,Бюджет!$C$10:$C$23,0),MATCH(ИД!AQ$29,Бюджет!$F$3:$Y$3,0)),0)</f>
        <v>0</v>
      </c>
      <c r="AR36" s="125">
        <f>IFERROR(INDEX(Бюджет!$F$10:$Y$23,MATCH(ИД!$C36,Бюджет!$C$10:$C$23,0),MATCH(ИД!AR$29,Бюджет!$F$3:$Y$3,0)),0)</f>
        <v>0</v>
      </c>
      <c r="AS36" s="125">
        <f>IFERROR(INDEX(Бюджет!$F$10:$Y$23,MATCH(ИД!$C36,Бюджет!$C$10:$C$23,0),MATCH(ИД!AS$29,Бюджет!$F$3:$Y$3,0)),0)</f>
        <v>0</v>
      </c>
      <c r="AT36" s="125">
        <f>IFERROR(INDEX(Бюджет!$F$10:$Y$23,MATCH(ИД!$C36,Бюджет!$C$10:$C$23,0),MATCH(ИД!AT$29,Бюджет!$F$3:$Y$3,0)),0)</f>
        <v>0</v>
      </c>
      <c r="AU36" s="125">
        <f>IFERROR(INDEX(Бюджет!$F$10:$Y$23,MATCH(ИД!$C36,Бюджет!$C$10:$C$23,0),MATCH(ИД!AU$29,Бюджет!$F$3:$Y$3,0)),0)</f>
        <v>0</v>
      </c>
      <c r="AV36" s="125">
        <f>IFERROR(INDEX(Бюджет!$F$10:$Y$23,MATCH(ИД!$C36,Бюджет!$C$10:$C$23,0),MATCH(ИД!AV$29,Бюджет!$F$3:$Y$3,0)),0)</f>
        <v>0</v>
      </c>
      <c r="AW36" s="125">
        <f>IFERROR(INDEX(Бюджет!$F$10:$Y$23,MATCH(ИД!$C36,Бюджет!$C$10:$C$23,0),MATCH(ИД!AW$29,Бюджет!$F$3:$Y$3,0)),0)</f>
        <v>0</v>
      </c>
      <c r="AX36" s="125">
        <f>IFERROR(INDEX(Бюджет!$F$10:$Y$23,MATCH(ИД!$C36,Бюджет!$C$10:$C$23,0),MATCH(ИД!AX$29,Бюджет!$F$3:$Y$3,0)),0)</f>
        <v>0</v>
      </c>
      <c r="AY36" s="125">
        <f>IFERROR(INDEX(Бюджет!$F$10:$Y$23,MATCH(ИД!$C36,Бюджет!$C$10:$C$23,0),MATCH(ИД!AY$29,Бюджет!$F$3:$Y$3,0)),0)</f>
        <v>0</v>
      </c>
      <c r="AZ36" s="125">
        <f>IFERROR(INDEX(Бюджет!$F$10:$Y$23,MATCH(ИД!$C36,Бюджет!$C$10:$C$23,0),MATCH(ИД!AZ$29,Бюджет!$F$3:$Y$3,0)),0)</f>
        <v>0</v>
      </c>
      <c r="BA36" s="125">
        <f>IFERROR(INDEX(Бюджет!$F$10:$Y$23,MATCH(ИД!$C36,Бюджет!$C$10:$C$23,0),MATCH(ИД!BA$29,Бюджет!$F$3:$Y$3,0)),0)</f>
        <v>0</v>
      </c>
      <c r="BB36" s="125">
        <f>IFERROR(INDEX(Бюджет!$F$10:$Y$23,MATCH(ИД!$C36,Бюджет!$C$10:$C$23,0),MATCH(ИД!BB$29,Бюджет!$F$3:$Y$3,0)),0)</f>
        <v>0</v>
      </c>
      <c r="BC36" s="125">
        <f>IFERROR(INDEX(Бюджет!$F$10:$Y$23,MATCH(ИД!$C36,Бюджет!$C$10:$C$23,0),MATCH(ИД!BC$29,Бюджет!$F$3:$Y$3,0)),0)</f>
        <v>0</v>
      </c>
      <c r="BD36" s="125">
        <f>IFERROR(INDEX(Бюджет!$F$10:$Y$23,MATCH(ИД!$C36,Бюджет!$C$10:$C$23,0),MATCH(ИД!BD$29,Бюджет!$F$3:$Y$3,0)),0)</f>
        <v>0</v>
      </c>
      <c r="BE36" s="125">
        <f>IFERROR(INDEX(Бюджет!$F$10:$Y$23,MATCH(ИД!$C36,Бюджет!$C$10:$C$23,0),MATCH(ИД!BE$29,Бюджет!$F$3:$Y$3,0)),0)</f>
        <v>0</v>
      </c>
      <c r="BF36" s="125">
        <f>IFERROR(INDEX(Бюджет!$F$10:$Y$23,MATCH(ИД!$C36,Бюджет!$C$10:$C$23,0),MATCH(ИД!BF$29,Бюджет!$F$3:$Y$3,0)),0)</f>
        <v>0</v>
      </c>
      <c r="BG36" s="125">
        <f>IFERROR(INDEX(Бюджет!$F$10:$Y$23,MATCH(ИД!$C36,Бюджет!$C$10:$C$23,0),MATCH(ИД!BG$29,Бюджет!$F$3:$Y$3,0)),0)</f>
        <v>0</v>
      </c>
      <c r="BH36" s="125">
        <f>IFERROR(INDEX(Бюджет!$F$10:$Y$23,MATCH(ИД!$C36,Бюджет!$C$10:$C$23,0),MATCH(ИД!BH$29,Бюджет!$F$3:$Y$3,0)),0)</f>
        <v>0</v>
      </c>
      <c r="BI36" s="125">
        <f>IFERROR(INDEX(Бюджет!$F$10:$Y$23,MATCH(ИД!$C36,Бюджет!$C$10:$C$23,0),MATCH(ИД!BI$29,Бюджет!$F$3:$Y$3,0)),0)</f>
        <v>0</v>
      </c>
      <c r="BJ36" s="125">
        <f>IFERROR(INDEX(Бюджет!$F$10:$Y$23,MATCH(ИД!$C36,Бюджет!$C$10:$C$23,0),MATCH(ИД!BJ$29,Бюджет!$F$3:$Y$3,0)),0)</f>
        <v>0</v>
      </c>
      <c r="BK36" s="125">
        <f>IFERROR(INDEX(Бюджет!$F$10:$Y$23,MATCH(ИД!$C36,Бюджет!$C$10:$C$23,0),MATCH(ИД!BK$29,Бюджет!$F$3:$Y$3,0)),0)</f>
        <v>0</v>
      </c>
      <c r="BL36" s="125">
        <f>IFERROR(INDEX(Бюджет!$F$10:$Y$23,MATCH(ИД!$C36,Бюджет!$C$10:$C$23,0),MATCH(ИД!BL$29,Бюджет!$F$3:$Y$3,0)),0)</f>
        <v>0</v>
      </c>
      <c r="BM36" s="125">
        <f>IFERROR(INDEX(Бюджет!$F$10:$Y$23,MATCH(ИД!$C36,Бюджет!$C$10:$C$23,0),MATCH(ИД!BM$29,Бюджет!$F$3:$Y$3,0)),0)</f>
        <v>0</v>
      </c>
      <c r="BN36" s="125">
        <f>IFERROR(INDEX(Бюджет!$F$10:$Y$23,MATCH(ИД!$C36,Бюджет!$C$10:$C$23,0),MATCH(ИД!BN$29,Бюджет!$F$3:$Y$3,0)),0)</f>
        <v>0</v>
      </c>
      <c r="BO36" s="125">
        <f>IFERROR(INDEX(Бюджет!$F$10:$Y$23,MATCH(ИД!$C36,Бюджет!$C$10:$C$23,0),MATCH(ИД!BO$29,Бюджет!$F$3:$Y$3,0)),0)</f>
        <v>0</v>
      </c>
      <c r="BP36" s="125">
        <f>IFERROR(INDEX(Бюджет!$F$10:$Y$23,MATCH(ИД!$C36,Бюджет!$C$10:$C$23,0),MATCH(ИД!BP$29,Бюджет!$F$3:$Y$3,0)),0)</f>
        <v>0</v>
      </c>
      <c r="BQ36" s="125">
        <f>IFERROR(INDEX(Бюджет!$F$10:$Y$23,MATCH(ИД!$C36,Бюджет!$C$10:$C$23,0),MATCH(ИД!BQ$29,Бюджет!$F$3:$Y$3,0)),0)</f>
        <v>0</v>
      </c>
      <c r="BR36" s="125">
        <f>IFERROR(INDEX(Бюджет!$F$10:$Y$23,MATCH(ИД!$C36,Бюджет!$C$10:$C$23,0),MATCH(ИД!BR$29,Бюджет!$F$3:$Y$3,0)),0)</f>
        <v>0</v>
      </c>
      <c r="BS36" s="125">
        <f>IFERROR(INDEX(Бюджет!$F$10:$Y$23,MATCH(ИД!$C36,Бюджет!$C$10:$C$23,0),MATCH(ИД!BS$29,Бюджет!$F$3:$Y$3,0)),0)</f>
        <v>0</v>
      </c>
      <c r="BT36" s="125">
        <f>IFERROR(INDEX(Бюджет!$F$10:$Y$23,MATCH(ИД!$C36,Бюджет!$C$10:$C$23,0),MATCH(ИД!BT$29,Бюджет!$F$3:$Y$3,0)),0)</f>
        <v>0</v>
      </c>
      <c r="BU36" s="125">
        <f>IFERROR(INDEX(Бюджет!$F$10:$Y$23,MATCH(ИД!$C36,Бюджет!$C$10:$C$23,0),MATCH(ИД!BU$29,Бюджет!$F$3:$Y$3,0)),0)</f>
        <v>0</v>
      </c>
      <c r="BV36" s="125">
        <f>IFERROR(INDEX(Бюджет!$F$10:$Y$23,MATCH(ИД!$C36,Бюджет!$C$10:$C$23,0),MATCH(ИД!BV$29,Бюджет!$F$3:$Y$3,0)),0)</f>
        <v>0</v>
      </c>
      <c r="BW36" s="125">
        <f>IFERROR(INDEX(Бюджет!$F$10:$Y$23,MATCH(ИД!$C36,Бюджет!$C$10:$C$23,0),MATCH(ИД!BW$29,Бюджет!$F$3:$Y$3,0)),0)</f>
        <v>0</v>
      </c>
      <c r="BX36" s="125">
        <f>IFERROR(INDEX(Бюджет!$F$10:$Y$23,MATCH(ИД!$C36,Бюджет!$C$10:$C$23,0),MATCH(ИД!BX$29,Бюджет!$F$3:$Y$3,0)),0)</f>
        <v>0</v>
      </c>
      <c r="BY36" s="125">
        <f>IFERROR(INDEX(Бюджет!$F$10:$Y$23,MATCH(ИД!$C36,Бюджет!$C$10:$C$23,0),MATCH(ИД!BY$29,Бюджет!$F$3:$Y$3,0)),0)</f>
        <v>0</v>
      </c>
      <c r="BZ36" s="125">
        <f>IFERROR(INDEX(Бюджет!$F$10:$Y$23,MATCH(ИД!$C36,Бюджет!$C$10:$C$23,0),MATCH(ИД!BZ$29,Бюджет!$F$3:$Y$3,0)),0)</f>
        <v>0</v>
      </c>
      <c r="CA36" s="125">
        <f>IFERROR(INDEX(Бюджет!$F$10:$Y$23,MATCH(ИД!$C36,Бюджет!$C$10:$C$23,0),MATCH(ИД!CA$29,Бюджет!$F$3:$Y$3,0)),0)</f>
        <v>0</v>
      </c>
      <c r="CB36" s="125">
        <f>IFERROR(INDEX(Бюджет!$F$10:$Y$23,MATCH(ИД!$C36,Бюджет!$C$10:$C$23,0),MATCH(ИД!CB$29,Бюджет!$F$3:$Y$3,0)),0)</f>
        <v>0</v>
      </c>
      <c r="CC36" s="125">
        <f>IFERROR(INDEX(Бюджет!$F$10:$Y$23,MATCH(ИД!$C36,Бюджет!$C$10:$C$23,0),MATCH(ИД!CC$29,Бюджет!$F$3:$Y$3,0)),0)</f>
        <v>0</v>
      </c>
      <c r="CD36" s="125">
        <f>IFERROR(INDEX(Бюджет!$F$10:$Y$23,MATCH(ИД!$C36,Бюджет!$C$10:$C$23,0),MATCH(ИД!CD$29,Бюджет!$F$3:$Y$3,0)),0)</f>
        <v>0</v>
      </c>
      <c r="CE36" s="125">
        <f>IFERROR(INDEX(Бюджет!$F$10:$Y$23,MATCH(ИД!$C36,Бюджет!$C$10:$C$23,0),MATCH(ИД!CE$29,Бюджет!$F$3:$Y$3,0)),0)</f>
        <v>0</v>
      </c>
      <c r="CF36" s="125">
        <f>IFERROR(INDEX(Бюджет!$F$10:$Y$23,MATCH(ИД!$C36,Бюджет!$C$10:$C$23,0),MATCH(ИД!CF$29,Бюджет!$F$3:$Y$3,0)),0)</f>
        <v>0</v>
      </c>
      <c r="CG36" s="125">
        <f>IFERROR(INDEX(Бюджет!$F$10:$Y$23,MATCH(ИД!$C36,Бюджет!$C$10:$C$23,0),MATCH(ИД!CG$29,Бюджет!$F$3:$Y$3,0)),0)</f>
        <v>0</v>
      </c>
      <c r="CH36" s="125">
        <f>IFERROR(INDEX(Бюджет!$F$10:$Y$23,MATCH(ИД!$C36,Бюджет!$C$10:$C$23,0),MATCH(ИД!CH$29,Бюджет!$F$3:$Y$3,0)),0)</f>
        <v>0</v>
      </c>
      <c r="CI36" s="125">
        <f>IFERROR(INDEX(Бюджет!$F$10:$Y$23,MATCH(ИД!$C36,Бюджет!$C$10:$C$23,0),MATCH(ИД!CI$29,Бюджет!$F$3:$Y$3,0)),0)</f>
        <v>0</v>
      </c>
      <c r="CZ36" s="41" t="s">
        <v>181</v>
      </c>
      <c r="DA36" s="204">
        <v>22</v>
      </c>
      <c r="DB36" s="162" t="str">
        <f t="shared" si="3"/>
        <v>22__OPEX</v>
      </c>
    </row>
    <row r="37" spans="1:106" s="85" customFormat="1" outlineLevel="1" x14ac:dyDescent="0.25">
      <c r="B37" s="16" t="s">
        <v>129</v>
      </c>
      <c r="C37" s="10" t="str">
        <f>IF(Согласование!$B$11="Цифровой",DH8,DI8)</f>
        <v>в т.ч. на этап Выбор</v>
      </c>
      <c r="D37" s="17"/>
      <c r="E37" s="17"/>
      <c r="F37" s="16" t="s">
        <v>13</v>
      </c>
      <c r="G37" s="13">
        <f t="shared" si="16"/>
        <v>21021.876629999999</v>
      </c>
      <c r="H37" s="18">
        <f t="shared" ref="H37:J37" si="27">H38+H39</f>
        <v>2099.9987299999998</v>
      </c>
      <c r="I37" s="18">
        <f t="shared" si="27"/>
        <v>921.87789999999995</v>
      </c>
      <c r="J37" s="18">
        <f t="shared" si="27"/>
        <v>12300</v>
      </c>
      <c r="K37" s="18">
        <f t="shared" ref="K37:R37" si="28">K38+K39</f>
        <v>5700</v>
      </c>
      <c r="L37" s="18">
        <f t="shared" si="28"/>
        <v>0</v>
      </c>
      <c r="M37" s="18">
        <f t="shared" si="28"/>
        <v>0</v>
      </c>
      <c r="N37" s="18">
        <f t="shared" si="28"/>
        <v>0</v>
      </c>
      <c r="O37" s="18">
        <f t="shared" si="28"/>
        <v>0</v>
      </c>
      <c r="P37" s="18">
        <f t="shared" si="28"/>
        <v>0</v>
      </c>
      <c r="Q37" s="18">
        <f t="shared" si="28"/>
        <v>0</v>
      </c>
      <c r="R37" s="18">
        <f t="shared" si="28"/>
        <v>0</v>
      </c>
      <c r="S37" s="18">
        <f t="shared" ref="S37:CD37" si="29">S38+S39</f>
        <v>0</v>
      </c>
      <c r="T37" s="18">
        <f t="shared" si="29"/>
        <v>0</v>
      </c>
      <c r="U37" s="18">
        <f t="shared" si="29"/>
        <v>0</v>
      </c>
      <c r="V37" s="18">
        <f t="shared" si="29"/>
        <v>0</v>
      </c>
      <c r="W37" s="18">
        <f t="shared" si="29"/>
        <v>0</v>
      </c>
      <c r="X37" s="18">
        <f t="shared" si="29"/>
        <v>0</v>
      </c>
      <c r="Y37" s="18">
        <f t="shared" si="29"/>
        <v>0</v>
      </c>
      <c r="Z37" s="18">
        <f t="shared" si="29"/>
        <v>0</v>
      </c>
      <c r="AA37" s="18">
        <f t="shared" si="29"/>
        <v>0</v>
      </c>
      <c r="AB37" s="18">
        <f t="shared" si="29"/>
        <v>0</v>
      </c>
      <c r="AC37" s="18">
        <f t="shared" si="29"/>
        <v>0</v>
      </c>
      <c r="AD37" s="18">
        <f t="shared" si="29"/>
        <v>0</v>
      </c>
      <c r="AE37" s="18">
        <f t="shared" si="29"/>
        <v>0</v>
      </c>
      <c r="AF37" s="18">
        <f t="shared" si="29"/>
        <v>0</v>
      </c>
      <c r="AG37" s="18">
        <f t="shared" si="29"/>
        <v>0</v>
      </c>
      <c r="AH37" s="18">
        <f t="shared" si="29"/>
        <v>0</v>
      </c>
      <c r="AI37" s="18">
        <f t="shared" si="29"/>
        <v>0</v>
      </c>
      <c r="AJ37" s="18">
        <f t="shared" si="29"/>
        <v>0</v>
      </c>
      <c r="AK37" s="18">
        <f t="shared" si="29"/>
        <v>0</v>
      </c>
      <c r="AL37" s="18">
        <f t="shared" si="29"/>
        <v>0</v>
      </c>
      <c r="AM37" s="18">
        <f t="shared" si="29"/>
        <v>0</v>
      </c>
      <c r="AN37" s="18">
        <f t="shared" si="29"/>
        <v>0</v>
      </c>
      <c r="AO37" s="18">
        <f t="shared" si="29"/>
        <v>0</v>
      </c>
      <c r="AP37" s="18">
        <f t="shared" si="29"/>
        <v>0</v>
      </c>
      <c r="AQ37" s="18">
        <f t="shared" si="29"/>
        <v>0</v>
      </c>
      <c r="AR37" s="18">
        <f t="shared" si="29"/>
        <v>0</v>
      </c>
      <c r="AS37" s="18">
        <f t="shared" si="29"/>
        <v>0</v>
      </c>
      <c r="AT37" s="18">
        <f t="shared" si="29"/>
        <v>0</v>
      </c>
      <c r="AU37" s="18">
        <f t="shared" si="29"/>
        <v>0</v>
      </c>
      <c r="AV37" s="18">
        <f t="shared" si="29"/>
        <v>0</v>
      </c>
      <c r="AW37" s="18">
        <f t="shared" si="29"/>
        <v>0</v>
      </c>
      <c r="AX37" s="18">
        <f t="shared" si="29"/>
        <v>0</v>
      </c>
      <c r="AY37" s="18">
        <f t="shared" si="29"/>
        <v>0</v>
      </c>
      <c r="AZ37" s="18">
        <f t="shared" si="29"/>
        <v>0</v>
      </c>
      <c r="BA37" s="18">
        <f t="shared" si="29"/>
        <v>0</v>
      </c>
      <c r="BB37" s="18">
        <f t="shared" si="29"/>
        <v>0</v>
      </c>
      <c r="BC37" s="18">
        <f t="shared" si="29"/>
        <v>0</v>
      </c>
      <c r="BD37" s="18">
        <f t="shared" si="29"/>
        <v>0</v>
      </c>
      <c r="BE37" s="18">
        <f t="shared" si="29"/>
        <v>0</v>
      </c>
      <c r="BF37" s="18">
        <f t="shared" si="29"/>
        <v>0</v>
      </c>
      <c r="BG37" s="18">
        <f t="shared" si="29"/>
        <v>0</v>
      </c>
      <c r="BH37" s="18">
        <f t="shared" si="29"/>
        <v>0</v>
      </c>
      <c r="BI37" s="18">
        <f t="shared" si="29"/>
        <v>0</v>
      </c>
      <c r="BJ37" s="18">
        <f t="shared" si="29"/>
        <v>0</v>
      </c>
      <c r="BK37" s="18">
        <f t="shared" si="29"/>
        <v>0</v>
      </c>
      <c r="BL37" s="18">
        <f t="shared" si="29"/>
        <v>0</v>
      </c>
      <c r="BM37" s="18">
        <f t="shared" si="29"/>
        <v>0</v>
      </c>
      <c r="BN37" s="18">
        <f t="shared" si="29"/>
        <v>0</v>
      </c>
      <c r="BO37" s="18">
        <f t="shared" si="29"/>
        <v>0</v>
      </c>
      <c r="BP37" s="18">
        <f t="shared" si="29"/>
        <v>0</v>
      </c>
      <c r="BQ37" s="18">
        <f t="shared" si="29"/>
        <v>0</v>
      </c>
      <c r="BR37" s="18">
        <f t="shared" si="29"/>
        <v>0</v>
      </c>
      <c r="BS37" s="18">
        <f t="shared" si="29"/>
        <v>0</v>
      </c>
      <c r="BT37" s="18">
        <f t="shared" si="29"/>
        <v>0</v>
      </c>
      <c r="BU37" s="18">
        <f t="shared" si="29"/>
        <v>0</v>
      </c>
      <c r="BV37" s="18">
        <f t="shared" si="29"/>
        <v>0</v>
      </c>
      <c r="BW37" s="18">
        <f t="shared" si="29"/>
        <v>0</v>
      </c>
      <c r="BX37" s="18">
        <f t="shared" si="29"/>
        <v>0</v>
      </c>
      <c r="BY37" s="18">
        <f t="shared" si="29"/>
        <v>0</v>
      </c>
      <c r="BZ37" s="18">
        <f t="shared" si="29"/>
        <v>0</v>
      </c>
      <c r="CA37" s="18">
        <f t="shared" si="29"/>
        <v>0</v>
      </c>
      <c r="CB37" s="18">
        <f t="shared" si="29"/>
        <v>0</v>
      </c>
      <c r="CC37" s="18">
        <f t="shared" si="29"/>
        <v>0</v>
      </c>
      <c r="CD37" s="18">
        <f t="shared" si="29"/>
        <v>0</v>
      </c>
      <c r="CE37" s="18">
        <f>CE38+CE39</f>
        <v>0</v>
      </c>
      <c r="CF37" s="18">
        <f>CF38+CF39</f>
        <v>0</v>
      </c>
      <c r="CG37" s="18">
        <f>CG38+CG39</f>
        <v>0</v>
      </c>
      <c r="CH37" s="18">
        <f>CH38+CH39</f>
        <v>0</v>
      </c>
      <c r="CI37" s="18">
        <f>CI38+CI39</f>
        <v>0</v>
      </c>
      <c r="CZ37" s="159" t="s">
        <v>181</v>
      </c>
      <c r="DA37" s="159">
        <v>23</v>
      </c>
      <c r="DB37" s="162" t="str">
        <f t="shared" si="3"/>
        <v>23_3.3_в т.ч. на этап Выбор</v>
      </c>
    </row>
    <row r="38" spans="1:106" s="84" customFormat="1" outlineLevel="1" x14ac:dyDescent="0.25">
      <c r="A38" s="90"/>
      <c r="B38" s="7"/>
      <c r="C38" s="7" t="s">
        <v>39</v>
      </c>
      <c r="D38" s="121"/>
      <c r="E38" s="121"/>
      <c r="F38" s="7" t="s">
        <v>13</v>
      </c>
      <c r="G38" s="27">
        <f t="shared" si="16"/>
        <v>3021.8766299999997</v>
      </c>
      <c r="H38" s="125">
        <f>IFERROR(INDEX(Бюджет!$F$25:$Y$38,MATCH(ИД!$C35,Бюджет!$C$25:$C$38,0),MATCH(ИД!H$29,Бюджет!$F$3:$Y$3,0)),0)</f>
        <v>2099.9987299999998</v>
      </c>
      <c r="I38" s="125">
        <f>IFERROR(INDEX(Бюджет!$F$25:$Y$38,MATCH(ИД!$C35,Бюджет!$C$25:$C$38,0),MATCH(ИД!I$29,Бюджет!$F$3:$Y$3,0)),0)</f>
        <v>921.87789999999995</v>
      </c>
      <c r="J38" s="125">
        <f>IFERROR(INDEX(Бюджет!$F$25:$Y$38,MATCH(ИД!$C35,Бюджет!$C$25:$C$38,0),MATCH(ИД!J$29,Бюджет!$F$3:$Y$3,0)),0)</f>
        <v>0</v>
      </c>
      <c r="K38" s="125">
        <f>IFERROR(INDEX(Бюджет!$F$25:$Y$38,MATCH(ИД!$C35,Бюджет!$C$25:$C$38,0),MATCH(ИД!K$29,Бюджет!$F$3:$Y$3,0)),0)</f>
        <v>0</v>
      </c>
      <c r="L38" s="125">
        <f>IFERROR(INDEX(Бюджет!$F$25:$Y$38,MATCH(ИД!$C35,Бюджет!$C$25:$C$38,0),MATCH(ИД!L$29,Бюджет!$F$3:$Y$3,0)),0)</f>
        <v>0</v>
      </c>
      <c r="M38" s="125">
        <f>IFERROR(INDEX(Бюджет!$F$25:$Y$38,MATCH(ИД!$C35,Бюджет!$C$25:$C$38,0),MATCH(ИД!M$29,Бюджет!$F$3:$Y$3,0)),0)</f>
        <v>0</v>
      </c>
      <c r="N38" s="125">
        <f>IFERROR(INDEX(Бюджет!$F$25:$Y$38,MATCH(ИД!$C35,Бюджет!$C$25:$C$38,0),MATCH(ИД!N$29,Бюджет!$F$3:$Y$3,0)),0)</f>
        <v>0</v>
      </c>
      <c r="O38" s="125">
        <f>IFERROR(INDEX(Бюджет!$F$25:$Y$38,MATCH(ИД!$C35,Бюджет!$C$25:$C$38,0),MATCH(ИД!O$29,Бюджет!$F$3:$Y$3,0)),0)</f>
        <v>0</v>
      </c>
      <c r="P38" s="125">
        <f>IFERROR(INDEX(Бюджет!$F$25:$Y$38,MATCH(ИД!$C35,Бюджет!$C$25:$C$38,0),MATCH(ИД!P$29,Бюджет!$F$3:$Y$3,0)),0)</f>
        <v>0</v>
      </c>
      <c r="Q38" s="125">
        <f>IFERROR(INDEX(Бюджет!$F$25:$Y$38,MATCH(ИД!$C35,Бюджет!$C$25:$C$38,0),MATCH(ИД!Q$29,Бюджет!$F$3:$Y$3,0)),0)</f>
        <v>0</v>
      </c>
      <c r="R38" s="125">
        <f>IFERROR(INDEX(Бюджет!$F$25:$Y$38,MATCH(ИД!$C35,Бюджет!$C$25:$C$38,0),MATCH(ИД!R$29,Бюджет!$F$3:$Y$3,0)),0)</f>
        <v>0</v>
      </c>
      <c r="S38" s="125">
        <f>IFERROR(INDEX(Бюджет!$F$25:$Y$38,MATCH(ИД!$C35,Бюджет!$C$25:$C$38,0),MATCH(ИД!S$29,Бюджет!$F$3:$Y$3,0)),0)</f>
        <v>0</v>
      </c>
      <c r="T38" s="125">
        <f>IFERROR(INDEX(Бюджет!$F$25:$Y$38,MATCH(ИД!$C35,Бюджет!$C$25:$C$38,0),MATCH(ИД!T$29,Бюджет!$F$3:$Y$3,0)),0)</f>
        <v>0</v>
      </c>
      <c r="U38" s="125">
        <f>IFERROR(INDEX(Бюджет!$F$25:$Y$38,MATCH(ИД!$C35,Бюджет!$C$25:$C$38,0),MATCH(ИД!U$29,Бюджет!$F$3:$Y$3,0)),0)</f>
        <v>0</v>
      </c>
      <c r="V38" s="125">
        <f>IFERROR(INDEX(Бюджет!$F$25:$Y$38,MATCH(ИД!$C35,Бюджет!$C$25:$C$38,0),MATCH(ИД!V$29,Бюджет!$F$3:$Y$3,0)),0)</f>
        <v>0</v>
      </c>
      <c r="W38" s="125">
        <f>IFERROR(INDEX(Бюджет!$F$25:$Y$38,MATCH(ИД!$C35,Бюджет!$C$25:$C$38,0),MATCH(ИД!W$29,Бюджет!$F$3:$Y$3,0)),0)</f>
        <v>0</v>
      </c>
      <c r="X38" s="125">
        <f>IFERROR(INDEX(Бюджет!$F$25:$Y$38,MATCH(ИД!$C35,Бюджет!$C$25:$C$38,0),MATCH(ИД!X$29,Бюджет!$F$3:$Y$3,0)),0)</f>
        <v>0</v>
      </c>
      <c r="Y38" s="125">
        <f>IFERROR(INDEX(Бюджет!$F$25:$Y$38,MATCH(ИД!$C35,Бюджет!$C$25:$C$38,0),MATCH(ИД!Y$29,Бюджет!$F$3:$Y$3,0)),0)</f>
        <v>0</v>
      </c>
      <c r="Z38" s="125">
        <f>IFERROR(INDEX(Бюджет!$F$25:$Y$38,MATCH(ИД!$C35,Бюджет!$C$25:$C$38,0),MATCH(ИД!Z$29,Бюджет!$F$3:$Y$3,0)),0)</f>
        <v>0</v>
      </c>
      <c r="AA38" s="125">
        <f>IFERROR(INDEX(Бюджет!$F$25:$Y$38,MATCH(ИД!$C35,Бюджет!$C$25:$C$38,0),MATCH(ИД!AA$29,Бюджет!$F$3:$Y$3,0)),0)</f>
        <v>0</v>
      </c>
      <c r="AB38" s="125">
        <f>IFERROR(INDEX(Бюджет!$F$25:$Y$38,MATCH(ИД!$C35,Бюджет!$C$25:$C$38,0),MATCH(ИД!AB$29,Бюджет!$F$3:$Y$3,0)),0)</f>
        <v>0</v>
      </c>
      <c r="AC38" s="125">
        <f>IFERROR(INDEX(Бюджет!$F$25:$Y$38,MATCH(ИД!$C35,Бюджет!$C$25:$C$38,0),MATCH(ИД!AC$29,Бюджет!$F$3:$Y$3,0)),0)</f>
        <v>0</v>
      </c>
      <c r="AD38" s="125">
        <f>IFERROR(INDEX(Бюджет!$F$25:$Y$38,MATCH(ИД!$C35,Бюджет!$C$25:$C$38,0),MATCH(ИД!AD$29,Бюджет!$F$3:$Y$3,0)),0)</f>
        <v>0</v>
      </c>
      <c r="AE38" s="125">
        <f>IFERROR(INDEX(Бюджет!$F$25:$Y$38,MATCH(ИД!$C35,Бюджет!$C$25:$C$38,0),MATCH(ИД!AE$29,Бюджет!$F$3:$Y$3,0)),0)</f>
        <v>0</v>
      </c>
      <c r="AF38" s="125">
        <f>IFERROR(INDEX(Бюджет!$F$25:$Y$38,MATCH(ИД!$C35,Бюджет!$C$25:$C$38,0),MATCH(ИД!AF$29,Бюджет!$F$3:$Y$3,0)),0)</f>
        <v>0</v>
      </c>
      <c r="AG38" s="125">
        <f>IFERROR(INDEX(Бюджет!$F$25:$Y$38,MATCH(ИД!$C35,Бюджет!$C$25:$C$38,0),MATCH(ИД!AG$29,Бюджет!$F$3:$Y$3,0)),0)</f>
        <v>0</v>
      </c>
      <c r="AH38" s="125">
        <f>IFERROR(INDEX(Бюджет!$F$25:$Y$38,MATCH(ИД!$C35,Бюджет!$C$25:$C$38,0),MATCH(ИД!AH$29,Бюджет!$F$3:$Y$3,0)),0)</f>
        <v>0</v>
      </c>
      <c r="AI38" s="125">
        <f>IFERROR(INDEX(Бюджет!$F$25:$Y$38,MATCH(ИД!$C35,Бюджет!$C$25:$C$38,0),MATCH(ИД!AI$29,Бюджет!$F$3:$Y$3,0)),0)</f>
        <v>0</v>
      </c>
      <c r="AJ38" s="125">
        <f>IFERROR(INDEX(Бюджет!$F$25:$Y$38,MATCH(ИД!$C35,Бюджет!$C$25:$C$38,0),MATCH(ИД!AJ$29,Бюджет!$F$3:$Y$3,0)),0)</f>
        <v>0</v>
      </c>
      <c r="AK38" s="125">
        <f>IFERROR(INDEX(Бюджет!$F$25:$Y$38,MATCH(ИД!$C35,Бюджет!$C$25:$C$38,0),MATCH(ИД!AK$29,Бюджет!$F$3:$Y$3,0)),0)</f>
        <v>0</v>
      </c>
      <c r="AL38" s="125">
        <f>IFERROR(INDEX(Бюджет!$F$25:$Y$38,MATCH(ИД!$C35,Бюджет!$C$25:$C$38,0),MATCH(ИД!AL$29,Бюджет!$F$3:$Y$3,0)),0)</f>
        <v>0</v>
      </c>
      <c r="AM38" s="125">
        <f>IFERROR(INDEX(Бюджет!$F$25:$Y$38,MATCH(ИД!$C35,Бюджет!$C$25:$C$38,0),MATCH(ИД!AM$29,Бюджет!$F$3:$Y$3,0)),0)</f>
        <v>0</v>
      </c>
      <c r="AN38" s="125">
        <f>IFERROR(INDEX(Бюджет!$F$25:$Y$38,MATCH(ИД!$C35,Бюджет!$C$25:$C$38,0),MATCH(ИД!AN$29,Бюджет!$F$3:$Y$3,0)),0)</f>
        <v>0</v>
      </c>
      <c r="AO38" s="125">
        <f>IFERROR(INDEX(Бюджет!$F$25:$Y$38,MATCH(ИД!$C35,Бюджет!$C$25:$C$38,0),MATCH(ИД!AO$29,Бюджет!$F$3:$Y$3,0)),0)</f>
        <v>0</v>
      </c>
      <c r="AP38" s="125">
        <f>IFERROR(INDEX(Бюджет!$F$25:$Y$38,MATCH(ИД!$C35,Бюджет!$C$25:$C$38,0),MATCH(ИД!AP$29,Бюджет!$F$3:$Y$3,0)),0)</f>
        <v>0</v>
      </c>
      <c r="AQ38" s="125">
        <f>IFERROR(INDEX(Бюджет!$F$25:$Y$38,MATCH(ИД!$C35,Бюджет!$C$25:$C$38,0),MATCH(ИД!AQ$29,Бюджет!$F$3:$Y$3,0)),0)</f>
        <v>0</v>
      </c>
      <c r="AR38" s="125">
        <f>IFERROR(INDEX(Бюджет!$F$25:$Y$38,MATCH(ИД!$C35,Бюджет!$C$25:$C$38,0),MATCH(ИД!AR$29,Бюджет!$F$3:$Y$3,0)),0)</f>
        <v>0</v>
      </c>
      <c r="AS38" s="125">
        <f>IFERROR(INDEX(Бюджет!$F$25:$Y$38,MATCH(ИД!$C35,Бюджет!$C$25:$C$38,0),MATCH(ИД!AS$29,Бюджет!$F$3:$Y$3,0)),0)</f>
        <v>0</v>
      </c>
      <c r="AT38" s="125">
        <f>IFERROR(INDEX(Бюджет!$F$25:$Y$38,MATCH(ИД!$C35,Бюджет!$C$25:$C$38,0),MATCH(ИД!AT$29,Бюджет!$F$3:$Y$3,0)),0)</f>
        <v>0</v>
      </c>
      <c r="AU38" s="125">
        <f>IFERROR(INDEX(Бюджет!$F$25:$Y$38,MATCH(ИД!$C35,Бюджет!$C$25:$C$38,0),MATCH(ИД!AU$29,Бюджет!$F$3:$Y$3,0)),0)</f>
        <v>0</v>
      </c>
      <c r="AV38" s="125">
        <f>IFERROR(INDEX(Бюджет!$F$25:$Y$38,MATCH(ИД!$C35,Бюджет!$C$25:$C$38,0),MATCH(ИД!AV$29,Бюджет!$F$3:$Y$3,0)),0)</f>
        <v>0</v>
      </c>
      <c r="AW38" s="125">
        <f>IFERROR(INDEX(Бюджет!$F$25:$Y$38,MATCH(ИД!$C35,Бюджет!$C$25:$C$38,0),MATCH(ИД!AW$29,Бюджет!$F$3:$Y$3,0)),0)</f>
        <v>0</v>
      </c>
      <c r="AX38" s="125">
        <f>IFERROR(INDEX(Бюджет!$F$25:$Y$38,MATCH(ИД!$C35,Бюджет!$C$25:$C$38,0),MATCH(ИД!AX$29,Бюджет!$F$3:$Y$3,0)),0)</f>
        <v>0</v>
      </c>
      <c r="AY38" s="125">
        <f>IFERROR(INDEX(Бюджет!$F$25:$Y$38,MATCH(ИД!$C35,Бюджет!$C$25:$C$38,0),MATCH(ИД!AY$29,Бюджет!$F$3:$Y$3,0)),0)</f>
        <v>0</v>
      </c>
      <c r="AZ38" s="125">
        <f>IFERROR(INDEX(Бюджет!$F$25:$Y$38,MATCH(ИД!$C35,Бюджет!$C$25:$C$38,0),MATCH(ИД!AZ$29,Бюджет!$F$3:$Y$3,0)),0)</f>
        <v>0</v>
      </c>
      <c r="BA38" s="125">
        <f>IFERROR(INDEX(Бюджет!$F$25:$Y$38,MATCH(ИД!$C35,Бюджет!$C$25:$C$38,0),MATCH(ИД!BA$29,Бюджет!$F$3:$Y$3,0)),0)</f>
        <v>0</v>
      </c>
      <c r="BB38" s="125">
        <f>IFERROR(INDEX(Бюджет!$F$25:$Y$38,MATCH(ИД!$C35,Бюджет!$C$25:$C$38,0),MATCH(ИД!BB$29,Бюджет!$F$3:$Y$3,0)),0)</f>
        <v>0</v>
      </c>
      <c r="BC38" s="125">
        <f>IFERROR(INDEX(Бюджет!$F$25:$Y$38,MATCH(ИД!$C35,Бюджет!$C$25:$C$38,0),MATCH(ИД!BC$29,Бюджет!$F$3:$Y$3,0)),0)</f>
        <v>0</v>
      </c>
      <c r="BD38" s="125">
        <f>IFERROR(INDEX(Бюджет!$F$25:$Y$38,MATCH(ИД!$C35,Бюджет!$C$25:$C$38,0),MATCH(ИД!BD$29,Бюджет!$F$3:$Y$3,0)),0)</f>
        <v>0</v>
      </c>
      <c r="BE38" s="125">
        <f>IFERROR(INDEX(Бюджет!$F$25:$Y$38,MATCH(ИД!$C35,Бюджет!$C$25:$C$38,0),MATCH(ИД!BE$29,Бюджет!$F$3:$Y$3,0)),0)</f>
        <v>0</v>
      </c>
      <c r="BF38" s="125">
        <f>IFERROR(INDEX(Бюджет!$F$25:$Y$38,MATCH(ИД!$C35,Бюджет!$C$25:$C$38,0),MATCH(ИД!BF$29,Бюджет!$F$3:$Y$3,0)),0)</f>
        <v>0</v>
      </c>
      <c r="BG38" s="125">
        <f>IFERROR(INDEX(Бюджет!$F$25:$Y$38,MATCH(ИД!$C35,Бюджет!$C$25:$C$38,0),MATCH(ИД!BG$29,Бюджет!$F$3:$Y$3,0)),0)</f>
        <v>0</v>
      </c>
      <c r="BH38" s="125">
        <f>IFERROR(INDEX(Бюджет!$F$25:$Y$38,MATCH(ИД!$C35,Бюджет!$C$25:$C$38,0),MATCH(ИД!BH$29,Бюджет!$F$3:$Y$3,0)),0)</f>
        <v>0</v>
      </c>
      <c r="BI38" s="125">
        <f>IFERROR(INDEX(Бюджет!$F$25:$Y$38,MATCH(ИД!$C35,Бюджет!$C$25:$C$38,0),MATCH(ИД!BI$29,Бюджет!$F$3:$Y$3,0)),0)</f>
        <v>0</v>
      </c>
      <c r="BJ38" s="125">
        <f>IFERROR(INDEX(Бюджет!$F$25:$Y$38,MATCH(ИД!$C35,Бюджет!$C$25:$C$38,0),MATCH(ИД!BJ$29,Бюджет!$F$3:$Y$3,0)),0)</f>
        <v>0</v>
      </c>
      <c r="BK38" s="125">
        <f>IFERROR(INDEX(Бюджет!$F$25:$Y$38,MATCH(ИД!$C35,Бюджет!$C$25:$C$38,0),MATCH(ИД!BK$29,Бюджет!$F$3:$Y$3,0)),0)</f>
        <v>0</v>
      </c>
      <c r="BL38" s="125">
        <f>IFERROR(INDEX(Бюджет!$F$25:$Y$38,MATCH(ИД!$C35,Бюджет!$C$25:$C$38,0),MATCH(ИД!BL$29,Бюджет!$F$3:$Y$3,0)),0)</f>
        <v>0</v>
      </c>
      <c r="BM38" s="125">
        <f>IFERROR(INDEX(Бюджет!$F$25:$Y$38,MATCH(ИД!$C35,Бюджет!$C$25:$C$38,0),MATCH(ИД!BM$29,Бюджет!$F$3:$Y$3,0)),0)</f>
        <v>0</v>
      </c>
      <c r="BN38" s="125">
        <f>IFERROR(INDEX(Бюджет!$F$25:$Y$38,MATCH(ИД!$C35,Бюджет!$C$25:$C$38,0),MATCH(ИД!BN$29,Бюджет!$F$3:$Y$3,0)),0)</f>
        <v>0</v>
      </c>
      <c r="BO38" s="125">
        <f>IFERROR(INDEX(Бюджет!$F$25:$Y$38,MATCH(ИД!$C35,Бюджет!$C$25:$C$38,0),MATCH(ИД!BO$29,Бюджет!$F$3:$Y$3,0)),0)</f>
        <v>0</v>
      </c>
      <c r="BP38" s="125">
        <f>IFERROR(INDEX(Бюджет!$F$25:$Y$38,MATCH(ИД!$C35,Бюджет!$C$25:$C$38,0),MATCH(ИД!BP$29,Бюджет!$F$3:$Y$3,0)),0)</f>
        <v>0</v>
      </c>
      <c r="BQ38" s="125">
        <f>IFERROR(INDEX(Бюджет!$F$25:$Y$38,MATCH(ИД!$C35,Бюджет!$C$25:$C$38,0),MATCH(ИД!BQ$29,Бюджет!$F$3:$Y$3,0)),0)</f>
        <v>0</v>
      </c>
      <c r="BR38" s="125">
        <f>IFERROR(INDEX(Бюджет!$F$25:$Y$38,MATCH(ИД!$C35,Бюджет!$C$25:$C$38,0),MATCH(ИД!BR$29,Бюджет!$F$3:$Y$3,0)),0)</f>
        <v>0</v>
      </c>
      <c r="BS38" s="125">
        <f>IFERROR(INDEX(Бюджет!$F$25:$Y$38,MATCH(ИД!$C35,Бюджет!$C$25:$C$38,0),MATCH(ИД!BS$29,Бюджет!$F$3:$Y$3,0)),0)</f>
        <v>0</v>
      </c>
      <c r="BT38" s="125">
        <f>IFERROR(INDEX(Бюджет!$F$25:$Y$38,MATCH(ИД!$C35,Бюджет!$C$25:$C$38,0),MATCH(ИД!BT$29,Бюджет!$F$3:$Y$3,0)),0)</f>
        <v>0</v>
      </c>
      <c r="BU38" s="125">
        <f>IFERROR(INDEX(Бюджет!$F$25:$Y$38,MATCH(ИД!$C35,Бюджет!$C$25:$C$38,0),MATCH(ИД!BU$29,Бюджет!$F$3:$Y$3,0)),0)</f>
        <v>0</v>
      </c>
      <c r="BV38" s="125">
        <f>IFERROR(INDEX(Бюджет!$F$25:$Y$38,MATCH(ИД!$C35,Бюджет!$C$25:$C$38,0),MATCH(ИД!BV$29,Бюджет!$F$3:$Y$3,0)),0)</f>
        <v>0</v>
      </c>
      <c r="BW38" s="125">
        <f>IFERROR(INDEX(Бюджет!$F$25:$Y$38,MATCH(ИД!$C35,Бюджет!$C$25:$C$38,0),MATCH(ИД!BW$29,Бюджет!$F$3:$Y$3,0)),0)</f>
        <v>0</v>
      </c>
      <c r="BX38" s="125">
        <f>IFERROR(INDEX(Бюджет!$F$25:$Y$38,MATCH(ИД!$C35,Бюджет!$C$25:$C$38,0),MATCH(ИД!BX$29,Бюджет!$F$3:$Y$3,0)),0)</f>
        <v>0</v>
      </c>
      <c r="BY38" s="125">
        <f>IFERROR(INDEX(Бюджет!$F$25:$Y$38,MATCH(ИД!$C35,Бюджет!$C$25:$C$38,0),MATCH(ИД!BY$29,Бюджет!$F$3:$Y$3,0)),0)</f>
        <v>0</v>
      </c>
      <c r="BZ38" s="125">
        <f>IFERROR(INDEX(Бюджет!$F$25:$Y$38,MATCH(ИД!$C35,Бюджет!$C$25:$C$38,0),MATCH(ИД!BZ$29,Бюджет!$F$3:$Y$3,0)),0)</f>
        <v>0</v>
      </c>
      <c r="CA38" s="125">
        <f>IFERROR(INDEX(Бюджет!$F$25:$Y$38,MATCH(ИД!$C35,Бюджет!$C$25:$C$38,0),MATCH(ИД!CA$29,Бюджет!$F$3:$Y$3,0)),0)</f>
        <v>0</v>
      </c>
      <c r="CB38" s="125">
        <f>IFERROR(INDEX(Бюджет!$F$25:$Y$38,MATCH(ИД!$C35,Бюджет!$C$25:$C$38,0),MATCH(ИД!CB$29,Бюджет!$F$3:$Y$3,0)),0)</f>
        <v>0</v>
      </c>
      <c r="CC38" s="125">
        <f>IFERROR(INDEX(Бюджет!$F$25:$Y$38,MATCH(ИД!$C35,Бюджет!$C$25:$C$38,0),MATCH(ИД!CC$29,Бюджет!$F$3:$Y$3,0)),0)</f>
        <v>0</v>
      </c>
      <c r="CD38" s="125">
        <f>IFERROR(INDEX(Бюджет!$F$25:$Y$38,MATCH(ИД!$C35,Бюджет!$C$25:$C$38,0),MATCH(ИД!CD$29,Бюджет!$F$3:$Y$3,0)),0)</f>
        <v>0</v>
      </c>
      <c r="CE38" s="125">
        <f>IFERROR(INDEX(Бюджет!$F$25:$Y$38,MATCH(ИД!$C35,Бюджет!$C$25:$C$38,0),MATCH(ИД!CE$29,Бюджет!$F$3:$Y$3,0)),0)</f>
        <v>0</v>
      </c>
      <c r="CF38" s="125">
        <f>IFERROR(INDEX(Бюджет!$F$25:$Y$38,MATCH(ИД!$C35,Бюджет!$C$25:$C$38,0),MATCH(ИД!CF$29,Бюджет!$F$3:$Y$3,0)),0)</f>
        <v>0</v>
      </c>
      <c r="CG38" s="125">
        <f>IFERROR(INDEX(Бюджет!$F$25:$Y$38,MATCH(ИД!$C35,Бюджет!$C$25:$C$38,0),MATCH(ИД!CG$29,Бюджет!$F$3:$Y$3,0)),0)</f>
        <v>0</v>
      </c>
      <c r="CH38" s="125">
        <f>IFERROR(INDEX(Бюджет!$F$25:$Y$38,MATCH(ИД!$C35,Бюджет!$C$25:$C$38,0),MATCH(ИД!CH$29,Бюджет!$F$3:$Y$3,0)),0)</f>
        <v>0</v>
      </c>
      <c r="CI38" s="125">
        <f>IFERROR(INDEX(Бюджет!$F$25:$Y$38,MATCH(ИД!$C35,Бюджет!$C$25:$C$38,0),MATCH(ИД!CI$29,Бюджет!$F$3:$Y$3,0)),0)</f>
        <v>0</v>
      </c>
      <c r="CZ38" s="41" t="s">
        <v>181</v>
      </c>
      <c r="DA38" s="204">
        <v>24</v>
      </c>
      <c r="DB38" s="162" t="str">
        <f t="shared" si="3"/>
        <v>24__CAPEX</v>
      </c>
    </row>
    <row r="39" spans="1:106" s="84" customFormat="1" ht="14.25" outlineLevel="1" x14ac:dyDescent="0.25">
      <c r="A39" s="90"/>
      <c r="B39" s="7"/>
      <c r="C39" s="7" t="s">
        <v>40</v>
      </c>
      <c r="D39" s="121"/>
      <c r="E39" s="121"/>
      <c r="F39" s="7" t="s">
        <v>13</v>
      </c>
      <c r="G39" s="27">
        <f t="shared" si="16"/>
        <v>18000</v>
      </c>
      <c r="H39" s="128">
        <f>IFERROR(INDEX(Бюджет!$F$25:$Y$38,MATCH(ИД!$C36,Бюджет!$C$25:$C$38,0),MATCH(ИД!H$29,Бюджет!$F$3:$Y$3,0)),0)</f>
        <v>0</v>
      </c>
      <c r="I39" s="128">
        <f>IFERROR(INDEX(Бюджет!$F$25:$Y$38,MATCH(ИД!$C36,Бюджет!$C$25:$C$38,0),MATCH(ИД!I$29,Бюджет!$F$3:$Y$3,0)),0)</f>
        <v>0</v>
      </c>
      <c r="J39" s="128">
        <f>IFERROR(INDEX(Бюджет!$F$25:$Y$38,MATCH(ИД!$C36,Бюджет!$C$25:$C$38,0),MATCH(ИД!J$29,Бюджет!$F$3:$Y$3,0)),0)</f>
        <v>12300</v>
      </c>
      <c r="K39" s="128">
        <f>IFERROR(INDEX(Бюджет!$F$25:$Y$38,MATCH(ИД!$C36,Бюджет!$C$25:$C$38,0),MATCH(ИД!K$29,Бюджет!$F$3:$Y$3,0)),0)</f>
        <v>5700</v>
      </c>
      <c r="L39" s="128">
        <f>IFERROR(INDEX(Бюджет!$F$25:$Y$38,MATCH(ИД!$C36,Бюджет!$C$25:$C$38,0),MATCH(ИД!L$29,Бюджет!$F$3:$Y$3,0)),0)</f>
        <v>0</v>
      </c>
      <c r="M39" s="128">
        <f>IFERROR(INDEX(Бюджет!$F$25:$Y$38,MATCH(ИД!$C36,Бюджет!$C$25:$C$38,0),MATCH(ИД!M$29,Бюджет!$F$3:$Y$3,0)),0)</f>
        <v>0</v>
      </c>
      <c r="N39" s="128">
        <f>IFERROR(INDEX(Бюджет!$F$25:$Y$38,MATCH(ИД!$C36,Бюджет!$C$25:$C$38,0),MATCH(ИД!N$29,Бюджет!$F$3:$Y$3,0)),0)</f>
        <v>0</v>
      </c>
      <c r="O39" s="128">
        <f>IFERROR(INDEX(Бюджет!$F$25:$Y$38,MATCH(ИД!$C36,Бюджет!$C$25:$C$38,0),MATCH(ИД!O$29,Бюджет!$F$3:$Y$3,0)),0)</f>
        <v>0</v>
      </c>
      <c r="P39" s="128">
        <f>IFERROR(INDEX(Бюджет!$F$25:$Y$38,MATCH(ИД!$C36,Бюджет!$C$25:$C$38,0),MATCH(ИД!P$29,Бюджет!$F$3:$Y$3,0)),0)</f>
        <v>0</v>
      </c>
      <c r="Q39" s="128">
        <f>IFERROR(INDEX(Бюджет!$F$25:$Y$38,MATCH(ИД!$C36,Бюджет!$C$25:$C$38,0),MATCH(ИД!Q$29,Бюджет!$F$3:$Y$3,0)),0)</f>
        <v>0</v>
      </c>
      <c r="R39" s="128">
        <f>IFERROR(INDEX(Бюджет!$F$25:$Y$38,MATCH(ИД!$C36,Бюджет!$C$25:$C$38,0),MATCH(ИД!R$29,Бюджет!$F$3:$Y$3,0)),0)</f>
        <v>0</v>
      </c>
      <c r="S39" s="128">
        <f>IFERROR(INDEX(Бюджет!$F$25:$Y$38,MATCH(ИД!$C36,Бюджет!$C$25:$C$38,0),MATCH(ИД!S$29,Бюджет!$F$3:$Y$3,0)),0)</f>
        <v>0</v>
      </c>
      <c r="T39" s="128">
        <f>IFERROR(INDEX(Бюджет!$F$25:$Y$38,MATCH(ИД!$C36,Бюджет!$C$25:$C$38,0),MATCH(ИД!T$29,Бюджет!$F$3:$Y$3,0)),0)</f>
        <v>0</v>
      </c>
      <c r="U39" s="128">
        <f>IFERROR(INDEX(Бюджет!$F$25:$Y$38,MATCH(ИД!$C36,Бюджет!$C$25:$C$38,0),MATCH(ИД!U$29,Бюджет!$F$3:$Y$3,0)),0)</f>
        <v>0</v>
      </c>
      <c r="V39" s="128">
        <f>IFERROR(INDEX(Бюджет!$F$25:$Y$38,MATCH(ИД!$C36,Бюджет!$C$25:$C$38,0),MATCH(ИД!V$29,Бюджет!$F$3:$Y$3,0)),0)</f>
        <v>0</v>
      </c>
      <c r="W39" s="128">
        <f>IFERROR(INDEX(Бюджет!$F$25:$Y$38,MATCH(ИД!$C36,Бюджет!$C$25:$C$38,0),MATCH(ИД!W$29,Бюджет!$F$3:$Y$3,0)),0)</f>
        <v>0</v>
      </c>
      <c r="X39" s="128">
        <f>IFERROR(INDEX(Бюджет!$F$25:$Y$38,MATCH(ИД!$C36,Бюджет!$C$25:$C$38,0),MATCH(ИД!X$29,Бюджет!$F$3:$Y$3,0)),0)</f>
        <v>0</v>
      </c>
      <c r="Y39" s="128">
        <f>IFERROR(INDEX(Бюджет!$F$25:$Y$38,MATCH(ИД!$C36,Бюджет!$C$25:$C$38,0),MATCH(ИД!Y$29,Бюджет!$F$3:$Y$3,0)),0)</f>
        <v>0</v>
      </c>
      <c r="Z39" s="128">
        <f>IFERROR(INDEX(Бюджет!$F$25:$Y$38,MATCH(ИД!$C36,Бюджет!$C$25:$C$38,0),MATCH(ИД!Z$29,Бюджет!$F$3:$Y$3,0)),0)</f>
        <v>0</v>
      </c>
      <c r="AA39" s="128">
        <f>IFERROR(INDEX(Бюджет!$F$25:$Y$38,MATCH(ИД!$C36,Бюджет!$C$25:$C$38,0),MATCH(ИД!AA$29,Бюджет!$F$3:$Y$3,0)),0)</f>
        <v>0</v>
      </c>
      <c r="AB39" s="128">
        <f>IFERROR(INDEX(Бюджет!$F$25:$Y$38,MATCH(ИД!$C36,Бюджет!$C$25:$C$38,0),MATCH(ИД!AB$29,Бюджет!$F$3:$Y$3,0)),0)</f>
        <v>0</v>
      </c>
      <c r="AC39" s="128">
        <f>IFERROR(INDEX(Бюджет!$F$25:$Y$38,MATCH(ИД!$C36,Бюджет!$C$25:$C$38,0),MATCH(ИД!AC$29,Бюджет!$F$3:$Y$3,0)),0)</f>
        <v>0</v>
      </c>
      <c r="AD39" s="128">
        <f>IFERROR(INDEX(Бюджет!$F$25:$Y$38,MATCH(ИД!$C36,Бюджет!$C$25:$C$38,0),MATCH(ИД!AD$29,Бюджет!$F$3:$Y$3,0)),0)</f>
        <v>0</v>
      </c>
      <c r="AE39" s="128">
        <f>IFERROR(INDEX(Бюджет!$F$25:$Y$38,MATCH(ИД!$C36,Бюджет!$C$25:$C$38,0),MATCH(ИД!AE$29,Бюджет!$F$3:$Y$3,0)),0)</f>
        <v>0</v>
      </c>
      <c r="AF39" s="128">
        <f>IFERROR(INDEX(Бюджет!$F$25:$Y$38,MATCH(ИД!$C36,Бюджет!$C$25:$C$38,0),MATCH(ИД!AF$29,Бюджет!$F$3:$Y$3,0)),0)</f>
        <v>0</v>
      </c>
      <c r="AG39" s="128">
        <f>IFERROR(INDEX(Бюджет!$F$25:$Y$38,MATCH(ИД!$C36,Бюджет!$C$25:$C$38,0),MATCH(ИД!AG$29,Бюджет!$F$3:$Y$3,0)),0)</f>
        <v>0</v>
      </c>
      <c r="AH39" s="128">
        <f>IFERROR(INDEX(Бюджет!$F$25:$Y$38,MATCH(ИД!$C36,Бюджет!$C$25:$C$38,0),MATCH(ИД!AH$29,Бюджет!$F$3:$Y$3,0)),0)</f>
        <v>0</v>
      </c>
      <c r="AI39" s="128">
        <f>IFERROR(INDEX(Бюджет!$F$25:$Y$38,MATCH(ИД!$C36,Бюджет!$C$25:$C$38,0),MATCH(ИД!AI$29,Бюджет!$F$3:$Y$3,0)),0)</f>
        <v>0</v>
      </c>
      <c r="AJ39" s="128">
        <f>IFERROR(INDEX(Бюджет!$F$25:$Y$38,MATCH(ИД!$C36,Бюджет!$C$25:$C$38,0),MATCH(ИД!AJ$29,Бюджет!$F$3:$Y$3,0)),0)</f>
        <v>0</v>
      </c>
      <c r="AK39" s="128">
        <f>IFERROR(INDEX(Бюджет!$F$25:$Y$38,MATCH(ИД!$C36,Бюджет!$C$25:$C$38,0),MATCH(ИД!AK$29,Бюджет!$F$3:$Y$3,0)),0)</f>
        <v>0</v>
      </c>
      <c r="AL39" s="128">
        <f>IFERROR(INDEX(Бюджет!$F$25:$Y$38,MATCH(ИД!$C36,Бюджет!$C$25:$C$38,0),MATCH(ИД!AL$29,Бюджет!$F$3:$Y$3,0)),0)</f>
        <v>0</v>
      </c>
      <c r="AM39" s="128">
        <f>IFERROR(INDEX(Бюджет!$F$25:$Y$38,MATCH(ИД!$C36,Бюджет!$C$25:$C$38,0),MATCH(ИД!AM$29,Бюджет!$F$3:$Y$3,0)),0)</f>
        <v>0</v>
      </c>
      <c r="AN39" s="128">
        <f>IFERROR(INDEX(Бюджет!$F$25:$Y$38,MATCH(ИД!$C36,Бюджет!$C$25:$C$38,0),MATCH(ИД!AN$29,Бюджет!$F$3:$Y$3,0)),0)</f>
        <v>0</v>
      </c>
      <c r="AO39" s="128">
        <f>IFERROR(INDEX(Бюджет!$F$25:$Y$38,MATCH(ИД!$C36,Бюджет!$C$25:$C$38,0),MATCH(ИД!AO$29,Бюджет!$F$3:$Y$3,0)),0)</f>
        <v>0</v>
      </c>
      <c r="AP39" s="128">
        <f>IFERROR(INDEX(Бюджет!$F$25:$Y$38,MATCH(ИД!$C36,Бюджет!$C$25:$C$38,0),MATCH(ИД!AP$29,Бюджет!$F$3:$Y$3,0)),0)</f>
        <v>0</v>
      </c>
      <c r="AQ39" s="128">
        <f>IFERROR(INDEX(Бюджет!$F$25:$Y$38,MATCH(ИД!$C36,Бюджет!$C$25:$C$38,0),MATCH(ИД!AQ$29,Бюджет!$F$3:$Y$3,0)),0)</f>
        <v>0</v>
      </c>
      <c r="AR39" s="128">
        <f>IFERROR(INDEX(Бюджет!$F$25:$Y$38,MATCH(ИД!$C36,Бюджет!$C$25:$C$38,0),MATCH(ИД!AR$29,Бюджет!$F$3:$Y$3,0)),0)</f>
        <v>0</v>
      </c>
      <c r="AS39" s="128">
        <f>IFERROR(INDEX(Бюджет!$F$25:$Y$38,MATCH(ИД!$C36,Бюджет!$C$25:$C$38,0),MATCH(ИД!AS$29,Бюджет!$F$3:$Y$3,0)),0)</f>
        <v>0</v>
      </c>
      <c r="AT39" s="128">
        <f>IFERROR(INDEX(Бюджет!$F$25:$Y$38,MATCH(ИД!$C36,Бюджет!$C$25:$C$38,0),MATCH(ИД!AT$29,Бюджет!$F$3:$Y$3,0)),0)</f>
        <v>0</v>
      </c>
      <c r="AU39" s="128">
        <f>IFERROR(INDEX(Бюджет!$F$25:$Y$38,MATCH(ИД!$C36,Бюджет!$C$25:$C$38,0),MATCH(ИД!AU$29,Бюджет!$F$3:$Y$3,0)),0)</f>
        <v>0</v>
      </c>
      <c r="AV39" s="128">
        <f>IFERROR(INDEX(Бюджет!$F$25:$Y$38,MATCH(ИД!$C36,Бюджет!$C$25:$C$38,0),MATCH(ИД!AV$29,Бюджет!$F$3:$Y$3,0)),0)</f>
        <v>0</v>
      </c>
      <c r="AW39" s="128">
        <f>IFERROR(INDEX(Бюджет!$F$25:$Y$38,MATCH(ИД!$C36,Бюджет!$C$25:$C$38,0),MATCH(ИД!AW$29,Бюджет!$F$3:$Y$3,0)),0)</f>
        <v>0</v>
      </c>
      <c r="AX39" s="128">
        <f>IFERROR(INDEX(Бюджет!$F$25:$Y$38,MATCH(ИД!$C36,Бюджет!$C$25:$C$38,0),MATCH(ИД!AX$29,Бюджет!$F$3:$Y$3,0)),0)</f>
        <v>0</v>
      </c>
      <c r="AY39" s="128">
        <f>IFERROR(INDEX(Бюджет!$F$25:$Y$38,MATCH(ИД!$C36,Бюджет!$C$25:$C$38,0),MATCH(ИД!AY$29,Бюджет!$F$3:$Y$3,0)),0)</f>
        <v>0</v>
      </c>
      <c r="AZ39" s="128">
        <f>IFERROR(INDEX(Бюджет!$F$25:$Y$38,MATCH(ИД!$C36,Бюджет!$C$25:$C$38,0),MATCH(ИД!AZ$29,Бюджет!$F$3:$Y$3,0)),0)</f>
        <v>0</v>
      </c>
      <c r="BA39" s="128">
        <f>IFERROR(INDEX(Бюджет!$F$25:$Y$38,MATCH(ИД!$C36,Бюджет!$C$25:$C$38,0),MATCH(ИД!BA$29,Бюджет!$F$3:$Y$3,0)),0)</f>
        <v>0</v>
      </c>
      <c r="BB39" s="128">
        <f>IFERROR(INDEX(Бюджет!$F$25:$Y$38,MATCH(ИД!$C36,Бюджет!$C$25:$C$38,0),MATCH(ИД!BB$29,Бюджет!$F$3:$Y$3,0)),0)</f>
        <v>0</v>
      </c>
      <c r="BC39" s="128">
        <f>IFERROR(INDEX(Бюджет!$F$25:$Y$38,MATCH(ИД!$C36,Бюджет!$C$25:$C$38,0),MATCH(ИД!BC$29,Бюджет!$F$3:$Y$3,0)),0)</f>
        <v>0</v>
      </c>
      <c r="BD39" s="128">
        <f>IFERROR(INDEX(Бюджет!$F$25:$Y$38,MATCH(ИД!$C36,Бюджет!$C$25:$C$38,0),MATCH(ИД!BD$29,Бюджет!$F$3:$Y$3,0)),0)</f>
        <v>0</v>
      </c>
      <c r="BE39" s="128">
        <f>IFERROR(INDEX(Бюджет!$F$25:$Y$38,MATCH(ИД!$C36,Бюджет!$C$25:$C$38,0),MATCH(ИД!BE$29,Бюджет!$F$3:$Y$3,0)),0)</f>
        <v>0</v>
      </c>
      <c r="BF39" s="128">
        <f>IFERROR(INDEX(Бюджет!$F$25:$Y$38,MATCH(ИД!$C36,Бюджет!$C$25:$C$38,0),MATCH(ИД!BF$29,Бюджет!$F$3:$Y$3,0)),0)</f>
        <v>0</v>
      </c>
      <c r="BG39" s="128">
        <f>IFERROR(INDEX(Бюджет!$F$25:$Y$38,MATCH(ИД!$C36,Бюджет!$C$25:$C$38,0),MATCH(ИД!BG$29,Бюджет!$F$3:$Y$3,0)),0)</f>
        <v>0</v>
      </c>
      <c r="BH39" s="128">
        <f>IFERROR(INDEX(Бюджет!$F$25:$Y$38,MATCH(ИД!$C36,Бюджет!$C$25:$C$38,0),MATCH(ИД!BH$29,Бюджет!$F$3:$Y$3,0)),0)</f>
        <v>0</v>
      </c>
      <c r="BI39" s="128">
        <f>IFERROR(INDEX(Бюджет!$F$25:$Y$38,MATCH(ИД!$C36,Бюджет!$C$25:$C$38,0),MATCH(ИД!BI$29,Бюджет!$F$3:$Y$3,0)),0)</f>
        <v>0</v>
      </c>
      <c r="BJ39" s="128">
        <f>IFERROR(INDEX(Бюджет!$F$25:$Y$38,MATCH(ИД!$C36,Бюджет!$C$25:$C$38,0),MATCH(ИД!BJ$29,Бюджет!$F$3:$Y$3,0)),0)</f>
        <v>0</v>
      </c>
      <c r="BK39" s="128">
        <f>IFERROR(INDEX(Бюджет!$F$25:$Y$38,MATCH(ИД!$C36,Бюджет!$C$25:$C$38,0),MATCH(ИД!BK$29,Бюджет!$F$3:$Y$3,0)),0)</f>
        <v>0</v>
      </c>
      <c r="BL39" s="128">
        <f>IFERROR(INDEX(Бюджет!$F$25:$Y$38,MATCH(ИД!$C36,Бюджет!$C$25:$C$38,0),MATCH(ИД!BL$29,Бюджет!$F$3:$Y$3,0)),0)</f>
        <v>0</v>
      </c>
      <c r="BM39" s="128">
        <f>IFERROR(INDEX(Бюджет!$F$25:$Y$38,MATCH(ИД!$C36,Бюджет!$C$25:$C$38,0),MATCH(ИД!BM$29,Бюджет!$F$3:$Y$3,0)),0)</f>
        <v>0</v>
      </c>
      <c r="BN39" s="128">
        <f>IFERROR(INDEX(Бюджет!$F$25:$Y$38,MATCH(ИД!$C36,Бюджет!$C$25:$C$38,0),MATCH(ИД!BN$29,Бюджет!$F$3:$Y$3,0)),0)</f>
        <v>0</v>
      </c>
      <c r="BO39" s="128">
        <f>IFERROR(INDEX(Бюджет!$F$25:$Y$38,MATCH(ИД!$C36,Бюджет!$C$25:$C$38,0),MATCH(ИД!BO$29,Бюджет!$F$3:$Y$3,0)),0)</f>
        <v>0</v>
      </c>
      <c r="BP39" s="128">
        <f>IFERROR(INDEX(Бюджет!$F$25:$Y$38,MATCH(ИД!$C36,Бюджет!$C$25:$C$38,0),MATCH(ИД!BP$29,Бюджет!$F$3:$Y$3,0)),0)</f>
        <v>0</v>
      </c>
      <c r="BQ39" s="128">
        <f>IFERROR(INDEX(Бюджет!$F$25:$Y$38,MATCH(ИД!$C36,Бюджет!$C$25:$C$38,0),MATCH(ИД!BQ$29,Бюджет!$F$3:$Y$3,0)),0)</f>
        <v>0</v>
      </c>
      <c r="BR39" s="128">
        <f>IFERROR(INDEX(Бюджет!$F$25:$Y$38,MATCH(ИД!$C36,Бюджет!$C$25:$C$38,0),MATCH(ИД!BR$29,Бюджет!$F$3:$Y$3,0)),0)</f>
        <v>0</v>
      </c>
      <c r="BS39" s="128">
        <f>IFERROR(INDEX(Бюджет!$F$25:$Y$38,MATCH(ИД!$C36,Бюджет!$C$25:$C$38,0),MATCH(ИД!BS$29,Бюджет!$F$3:$Y$3,0)),0)</f>
        <v>0</v>
      </c>
      <c r="BT39" s="128">
        <f>IFERROR(INDEX(Бюджет!$F$25:$Y$38,MATCH(ИД!$C36,Бюджет!$C$25:$C$38,0),MATCH(ИД!BT$29,Бюджет!$F$3:$Y$3,0)),0)</f>
        <v>0</v>
      </c>
      <c r="BU39" s="128">
        <f>IFERROR(INDEX(Бюджет!$F$25:$Y$38,MATCH(ИД!$C36,Бюджет!$C$25:$C$38,0),MATCH(ИД!BU$29,Бюджет!$F$3:$Y$3,0)),0)</f>
        <v>0</v>
      </c>
      <c r="BV39" s="128">
        <f>IFERROR(INDEX(Бюджет!$F$25:$Y$38,MATCH(ИД!$C36,Бюджет!$C$25:$C$38,0),MATCH(ИД!BV$29,Бюджет!$F$3:$Y$3,0)),0)</f>
        <v>0</v>
      </c>
      <c r="BW39" s="128">
        <f>IFERROR(INDEX(Бюджет!$F$25:$Y$38,MATCH(ИД!$C36,Бюджет!$C$25:$C$38,0),MATCH(ИД!BW$29,Бюджет!$F$3:$Y$3,0)),0)</f>
        <v>0</v>
      </c>
      <c r="BX39" s="128">
        <f>IFERROR(INDEX(Бюджет!$F$25:$Y$38,MATCH(ИД!$C36,Бюджет!$C$25:$C$38,0),MATCH(ИД!BX$29,Бюджет!$F$3:$Y$3,0)),0)</f>
        <v>0</v>
      </c>
      <c r="BY39" s="128">
        <f>IFERROR(INDEX(Бюджет!$F$25:$Y$38,MATCH(ИД!$C36,Бюджет!$C$25:$C$38,0),MATCH(ИД!BY$29,Бюджет!$F$3:$Y$3,0)),0)</f>
        <v>0</v>
      </c>
      <c r="BZ39" s="128">
        <f>IFERROR(INDEX(Бюджет!$F$25:$Y$38,MATCH(ИД!$C36,Бюджет!$C$25:$C$38,0),MATCH(ИД!BZ$29,Бюджет!$F$3:$Y$3,0)),0)</f>
        <v>0</v>
      </c>
      <c r="CA39" s="128">
        <f>IFERROR(INDEX(Бюджет!$F$25:$Y$38,MATCH(ИД!$C36,Бюджет!$C$25:$C$38,0),MATCH(ИД!CA$29,Бюджет!$F$3:$Y$3,0)),0)</f>
        <v>0</v>
      </c>
      <c r="CB39" s="128">
        <f>IFERROR(INDEX(Бюджет!$F$25:$Y$38,MATCH(ИД!$C36,Бюджет!$C$25:$C$38,0),MATCH(ИД!CB$29,Бюджет!$F$3:$Y$3,0)),0)</f>
        <v>0</v>
      </c>
      <c r="CC39" s="128">
        <f>IFERROR(INDEX(Бюджет!$F$25:$Y$38,MATCH(ИД!$C36,Бюджет!$C$25:$C$38,0),MATCH(ИД!CC$29,Бюджет!$F$3:$Y$3,0)),0)</f>
        <v>0</v>
      </c>
      <c r="CD39" s="128">
        <f>IFERROR(INDEX(Бюджет!$F$25:$Y$38,MATCH(ИД!$C36,Бюджет!$C$25:$C$38,0),MATCH(ИД!CD$29,Бюджет!$F$3:$Y$3,0)),0)</f>
        <v>0</v>
      </c>
      <c r="CE39" s="128">
        <f>IFERROR(INDEX(Бюджет!$F$25:$Y$38,MATCH(ИД!$C36,Бюджет!$C$25:$C$38,0),MATCH(ИД!CE$29,Бюджет!$F$3:$Y$3,0)),0)</f>
        <v>0</v>
      </c>
      <c r="CF39" s="128">
        <f>IFERROR(INDEX(Бюджет!$F$25:$Y$38,MATCH(ИД!$C36,Бюджет!$C$25:$C$38,0),MATCH(ИД!CF$29,Бюджет!$F$3:$Y$3,0)),0)</f>
        <v>0</v>
      </c>
      <c r="CG39" s="128">
        <f>IFERROR(INDEX(Бюджет!$F$25:$Y$38,MATCH(ИД!$C36,Бюджет!$C$25:$C$38,0),MATCH(ИД!CG$29,Бюджет!$F$3:$Y$3,0)),0)</f>
        <v>0</v>
      </c>
      <c r="CH39" s="128">
        <f>IFERROR(INDEX(Бюджет!$F$25:$Y$38,MATCH(ИД!$C36,Бюджет!$C$25:$C$38,0),MATCH(ИД!CH$29,Бюджет!$F$3:$Y$3,0)),0)</f>
        <v>0</v>
      </c>
      <c r="CI39" s="128">
        <f>IFERROR(INDEX(Бюджет!$F$25:$Y$38,MATCH(ИД!$C36,Бюджет!$C$25:$C$38,0),MATCH(ИД!CI$29,Бюджет!$F$3:$Y$3,0)),0)</f>
        <v>0</v>
      </c>
      <c r="CZ39" s="41" t="s">
        <v>181</v>
      </c>
      <c r="DA39" s="41">
        <v>25</v>
      </c>
      <c r="DB39" s="162" t="str">
        <f t="shared" si="3"/>
        <v>25__OPEX</v>
      </c>
    </row>
    <row r="40" spans="1:106" s="85" customFormat="1" outlineLevel="1" x14ac:dyDescent="0.25">
      <c r="B40" s="16" t="s">
        <v>130</v>
      </c>
      <c r="C40" s="10" t="str">
        <f>IF(Согласование!$B$11="Цифровой",DH9,DI9)</f>
        <v>в т.ч. на этап Определение</v>
      </c>
      <c r="D40" s="17"/>
      <c r="E40" s="17"/>
      <c r="F40" s="16" t="s">
        <v>13</v>
      </c>
      <c r="G40" s="13">
        <f t="shared" si="16"/>
        <v>0</v>
      </c>
      <c r="H40" s="18">
        <f t="shared" ref="H40:J40" si="30">H41+H42</f>
        <v>0</v>
      </c>
      <c r="I40" s="18">
        <f t="shared" si="30"/>
        <v>0</v>
      </c>
      <c r="J40" s="18">
        <f t="shared" si="30"/>
        <v>0</v>
      </c>
      <c r="K40" s="18">
        <f t="shared" ref="K40:AM40" si="31">K41+K42</f>
        <v>0</v>
      </c>
      <c r="L40" s="18">
        <f t="shared" si="31"/>
        <v>0</v>
      </c>
      <c r="M40" s="18">
        <f t="shared" si="31"/>
        <v>0</v>
      </c>
      <c r="N40" s="18">
        <f t="shared" si="31"/>
        <v>0</v>
      </c>
      <c r="O40" s="18">
        <f t="shared" si="31"/>
        <v>0</v>
      </c>
      <c r="P40" s="18">
        <f t="shared" si="31"/>
        <v>0</v>
      </c>
      <c r="Q40" s="18">
        <f t="shared" si="31"/>
        <v>0</v>
      </c>
      <c r="R40" s="18">
        <f t="shared" si="31"/>
        <v>0</v>
      </c>
      <c r="S40" s="18">
        <f t="shared" si="31"/>
        <v>0</v>
      </c>
      <c r="T40" s="18">
        <f t="shared" si="31"/>
        <v>0</v>
      </c>
      <c r="U40" s="18">
        <f t="shared" si="31"/>
        <v>0</v>
      </c>
      <c r="V40" s="18">
        <f t="shared" si="31"/>
        <v>0</v>
      </c>
      <c r="W40" s="18">
        <f t="shared" si="31"/>
        <v>0</v>
      </c>
      <c r="X40" s="18">
        <f t="shared" si="31"/>
        <v>0</v>
      </c>
      <c r="Y40" s="18">
        <f t="shared" si="31"/>
        <v>0</v>
      </c>
      <c r="Z40" s="18">
        <f t="shared" si="31"/>
        <v>0</v>
      </c>
      <c r="AA40" s="18">
        <f t="shared" si="31"/>
        <v>0</v>
      </c>
      <c r="AB40" s="18">
        <f t="shared" si="31"/>
        <v>0</v>
      </c>
      <c r="AC40" s="18">
        <f t="shared" si="31"/>
        <v>0</v>
      </c>
      <c r="AD40" s="18">
        <f t="shared" si="31"/>
        <v>0</v>
      </c>
      <c r="AE40" s="18">
        <f t="shared" si="31"/>
        <v>0</v>
      </c>
      <c r="AF40" s="18">
        <f t="shared" si="31"/>
        <v>0</v>
      </c>
      <c r="AG40" s="18">
        <f t="shared" si="31"/>
        <v>0</v>
      </c>
      <c r="AH40" s="18">
        <f t="shared" si="31"/>
        <v>0</v>
      </c>
      <c r="AI40" s="18">
        <f t="shared" si="31"/>
        <v>0</v>
      </c>
      <c r="AJ40" s="18">
        <f t="shared" si="31"/>
        <v>0</v>
      </c>
      <c r="AK40" s="18">
        <f t="shared" si="31"/>
        <v>0</v>
      </c>
      <c r="AL40" s="18">
        <f t="shared" si="31"/>
        <v>0</v>
      </c>
      <c r="AM40" s="18">
        <f t="shared" si="31"/>
        <v>0</v>
      </c>
      <c r="AN40" s="18">
        <f t="shared" ref="AN40:BS40" si="32">AN41+AN42</f>
        <v>0</v>
      </c>
      <c r="AO40" s="18">
        <f t="shared" si="32"/>
        <v>0</v>
      </c>
      <c r="AP40" s="18">
        <f t="shared" si="32"/>
        <v>0</v>
      </c>
      <c r="AQ40" s="18">
        <f t="shared" si="32"/>
        <v>0</v>
      </c>
      <c r="AR40" s="18">
        <f t="shared" si="32"/>
        <v>0</v>
      </c>
      <c r="AS40" s="18">
        <f t="shared" si="32"/>
        <v>0</v>
      </c>
      <c r="AT40" s="18">
        <f t="shared" si="32"/>
        <v>0</v>
      </c>
      <c r="AU40" s="18">
        <f t="shared" si="32"/>
        <v>0</v>
      </c>
      <c r="AV40" s="18">
        <f t="shared" si="32"/>
        <v>0</v>
      </c>
      <c r="AW40" s="18">
        <f t="shared" si="32"/>
        <v>0</v>
      </c>
      <c r="AX40" s="18">
        <f t="shared" si="32"/>
        <v>0</v>
      </c>
      <c r="AY40" s="18">
        <f t="shared" si="32"/>
        <v>0</v>
      </c>
      <c r="AZ40" s="18">
        <f t="shared" si="32"/>
        <v>0</v>
      </c>
      <c r="BA40" s="18">
        <f t="shared" si="32"/>
        <v>0</v>
      </c>
      <c r="BB40" s="18">
        <f t="shared" si="32"/>
        <v>0</v>
      </c>
      <c r="BC40" s="18">
        <f t="shared" si="32"/>
        <v>0</v>
      </c>
      <c r="BD40" s="18">
        <f t="shared" si="32"/>
        <v>0</v>
      </c>
      <c r="BE40" s="18">
        <f t="shared" si="32"/>
        <v>0</v>
      </c>
      <c r="BF40" s="18">
        <f t="shared" si="32"/>
        <v>0</v>
      </c>
      <c r="BG40" s="18">
        <f t="shared" si="32"/>
        <v>0</v>
      </c>
      <c r="BH40" s="18">
        <f t="shared" si="32"/>
        <v>0</v>
      </c>
      <c r="BI40" s="18">
        <f t="shared" si="32"/>
        <v>0</v>
      </c>
      <c r="BJ40" s="18">
        <f t="shared" si="32"/>
        <v>0</v>
      </c>
      <c r="BK40" s="18">
        <f t="shared" si="32"/>
        <v>0</v>
      </c>
      <c r="BL40" s="18">
        <f t="shared" si="32"/>
        <v>0</v>
      </c>
      <c r="BM40" s="18">
        <f t="shared" si="32"/>
        <v>0</v>
      </c>
      <c r="BN40" s="18">
        <f t="shared" si="32"/>
        <v>0</v>
      </c>
      <c r="BO40" s="18">
        <f t="shared" si="32"/>
        <v>0</v>
      </c>
      <c r="BP40" s="18">
        <f t="shared" si="32"/>
        <v>0</v>
      </c>
      <c r="BQ40" s="18">
        <f t="shared" si="32"/>
        <v>0</v>
      </c>
      <c r="BR40" s="18">
        <f t="shared" si="32"/>
        <v>0</v>
      </c>
      <c r="BS40" s="18">
        <f t="shared" si="32"/>
        <v>0</v>
      </c>
      <c r="BT40" s="18">
        <f t="shared" ref="BT40:CI40" si="33">BT41+BT42</f>
        <v>0</v>
      </c>
      <c r="BU40" s="18">
        <f t="shared" si="33"/>
        <v>0</v>
      </c>
      <c r="BV40" s="18">
        <f t="shared" si="33"/>
        <v>0</v>
      </c>
      <c r="BW40" s="18">
        <f t="shared" si="33"/>
        <v>0</v>
      </c>
      <c r="BX40" s="18">
        <f t="shared" si="33"/>
        <v>0</v>
      </c>
      <c r="BY40" s="18">
        <f t="shared" si="33"/>
        <v>0</v>
      </c>
      <c r="BZ40" s="18">
        <f t="shared" si="33"/>
        <v>0</v>
      </c>
      <c r="CA40" s="18">
        <f t="shared" si="33"/>
        <v>0</v>
      </c>
      <c r="CB40" s="18">
        <f t="shared" si="33"/>
        <v>0</v>
      </c>
      <c r="CC40" s="18">
        <f t="shared" si="33"/>
        <v>0</v>
      </c>
      <c r="CD40" s="18">
        <f t="shared" si="33"/>
        <v>0</v>
      </c>
      <c r="CE40" s="18">
        <f t="shared" si="33"/>
        <v>0</v>
      </c>
      <c r="CF40" s="18">
        <f t="shared" si="33"/>
        <v>0</v>
      </c>
      <c r="CG40" s="18">
        <f t="shared" si="33"/>
        <v>0</v>
      </c>
      <c r="CH40" s="18">
        <f t="shared" si="33"/>
        <v>0</v>
      </c>
      <c r="CI40" s="18">
        <f t="shared" si="33"/>
        <v>0</v>
      </c>
      <c r="CZ40" s="159" t="s">
        <v>181</v>
      </c>
      <c r="DA40" s="269">
        <v>26</v>
      </c>
      <c r="DB40" s="162" t="str">
        <f t="shared" si="3"/>
        <v>26_3.4_в т.ч. на этап Определение</v>
      </c>
    </row>
    <row r="41" spans="1:106" s="84" customFormat="1" ht="14.25" outlineLevel="1" x14ac:dyDescent="0.25">
      <c r="A41" s="90"/>
      <c r="B41" s="7"/>
      <c r="C41" s="7" t="s">
        <v>89</v>
      </c>
      <c r="D41" s="121"/>
      <c r="E41" s="121"/>
      <c r="F41" s="7" t="s">
        <v>13</v>
      </c>
      <c r="G41" s="27">
        <f t="shared" si="16"/>
        <v>0</v>
      </c>
      <c r="H41" s="125">
        <f>IFERROR(INDEX(Бюджет!$F$40:$Y$53,MATCH(ИД!$C41,Бюджет!$C$40:$C$53,0),MATCH(ИД!H$29,Бюджет!$F$3:$Y$3,0)),0)</f>
        <v>0</v>
      </c>
      <c r="I41" s="125">
        <f>IFERROR(INDEX(Бюджет!$F$40:$Y$53,MATCH(ИД!$C41,Бюджет!$C$40:$C$53,0),MATCH(ИД!I$29,Бюджет!$F$3:$Y$3,0)),0)</f>
        <v>0</v>
      </c>
      <c r="J41" s="125">
        <f>IFERROR(INDEX(Бюджет!$F$40:$Y$53,MATCH(ИД!$C41,Бюджет!$C$40:$C$53,0),MATCH(ИД!J$29,Бюджет!$F$3:$Y$3,0)),0)</f>
        <v>0</v>
      </c>
      <c r="K41" s="125">
        <f>IFERROR(INDEX(Бюджет!$F$40:$Y$53,MATCH(ИД!$C41,Бюджет!$C$40:$C$53,0),MATCH(ИД!K$29,Бюджет!$F$3:$Y$3,0)),0)</f>
        <v>0</v>
      </c>
      <c r="L41" s="125">
        <f>IFERROR(INDEX(Бюджет!$F$40:$Y$53,MATCH(ИД!$C41,Бюджет!$C$40:$C$53,0),MATCH(ИД!L$29,Бюджет!$F$3:$Y$3,0)),0)</f>
        <v>0</v>
      </c>
      <c r="M41" s="125">
        <f>IFERROR(INDEX(Бюджет!$F$40:$Y$53,MATCH(ИД!$C41,Бюджет!$C$40:$C$53,0),MATCH(ИД!M$29,Бюджет!$F$3:$Y$3,0)),0)</f>
        <v>0</v>
      </c>
      <c r="N41" s="125">
        <f>IFERROR(INDEX(Бюджет!$F$40:$Y$53,MATCH(ИД!$C41,Бюджет!$C$40:$C$53,0),MATCH(ИД!N$29,Бюджет!$F$3:$Y$3,0)),0)</f>
        <v>0</v>
      </c>
      <c r="O41" s="125">
        <f>IFERROR(INDEX(Бюджет!$F$40:$Y$53,MATCH(ИД!$C41,Бюджет!$C$40:$C$53,0),MATCH(ИД!O$29,Бюджет!$F$3:$Y$3,0)),0)</f>
        <v>0</v>
      </c>
      <c r="P41" s="125">
        <f>IFERROR(INDEX(Бюджет!$F$40:$Y$53,MATCH(ИД!$C41,Бюджет!$C$40:$C$53,0),MATCH(ИД!P$29,Бюджет!$F$3:$Y$3,0)),0)</f>
        <v>0</v>
      </c>
      <c r="Q41" s="125">
        <f>IFERROR(INDEX(Бюджет!$F$40:$Y$53,MATCH(ИД!$C41,Бюджет!$C$40:$C$53,0),MATCH(ИД!Q$29,Бюджет!$F$3:$Y$3,0)),0)</f>
        <v>0</v>
      </c>
      <c r="R41" s="125">
        <f>IFERROR(INDEX(Бюджет!$F$40:$Y$53,MATCH(ИД!$C41,Бюджет!$C$40:$C$53,0),MATCH(ИД!R$29,Бюджет!$F$3:$Y$3,0)),0)</f>
        <v>0</v>
      </c>
      <c r="S41" s="125">
        <f>IFERROR(INDEX(Бюджет!$F$40:$Y$53,MATCH(ИД!$C41,Бюджет!$C$40:$C$53,0),MATCH(ИД!S$29,Бюджет!$F$3:$Y$3,0)),0)</f>
        <v>0</v>
      </c>
      <c r="T41" s="125">
        <f>IFERROR(INDEX(Бюджет!$F$40:$Y$53,MATCH(ИД!$C41,Бюджет!$C$40:$C$53,0),MATCH(ИД!T$29,Бюджет!$F$3:$Y$3,0)),0)</f>
        <v>0</v>
      </c>
      <c r="U41" s="125">
        <f>IFERROR(INDEX(Бюджет!$F$40:$Y$53,MATCH(ИД!$C41,Бюджет!$C$40:$C$53,0),MATCH(ИД!U$29,Бюджет!$F$3:$Y$3,0)),0)</f>
        <v>0</v>
      </c>
      <c r="V41" s="125">
        <f>IFERROR(INDEX(Бюджет!$F$40:$Y$53,MATCH(ИД!$C41,Бюджет!$C$40:$C$53,0),MATCH(ИД!V$29,Бюджет!$F$3:$Y$3,0)),0)</f>
        <v>0</v>
      </c>
      <c r="W41" s="125">
        <f>IFERROR(INDEX(Бюджет!$F$40:$Y$53,MATCH(ИД!$C41,Бюджет!$C$40:$C$53,0),MATCH(ИД!W$29,Бюджет!$F$3:$Y$3,0)),0)</f>
        <v>0</v>
      </c>
      <c r="X41" s="125">
        <f>IFERROR(INDEX(Бюджет!$F$40:$Y$53,MATCH(ИД!$C41,Бюджет!$C$40:$C$53,0),MATCH(ИД!X$29,Бюджет!$F$3:$Y$3,0)),0)</f>
        <v>0</v>
      </c>
      <c r="Y41" s="125">
        <f>IFERROR(INDEX(Бюджет!$F$40:$Y$53,MATCH(ИД!$C41,Бюджет!$C$40:$C$53,0),MATCH(ИД!Y$29,Бюджет!$F$3:$Y$3,0)),0)</f>
        <v>0</v>
      </c>
      <c r="Z41" s="125">
        <f>IFERROR(INDEX(Бюджет!$F$40:$Y$53,MATCH(ИД!$C41,Бюджет!$C$40:$C$53,0),MATCH(ИД!Z$29,Бюджет!$F$3:$Y$3,0)),0)</f>
        <v>0</v>
      </c>
      <c r="AA41" s="125">
        <f>IFERROR(INDEX(Бюджет!$F$40:$Y$53,MATCH(ИД!$C41,Бюджет!$C$40:$C$53,0),MATCH(ИД!AA$29,Бюджет!$F$3:$Y$3,0)),0)</f>
        <v>0</v>
      </c>
      <c r="AB41" s="125">
        <f>IFERROR(INDEX(Бюджет!$F$40:$Y$53,MATCH(ИД!$C41,Бюджет!$C$40:$C$53,0),MATCH(ИД!AB$29,Бюджет!$F$3:$Y$3,0)),0)</f>
        <v>0</v>
      </c>
      <c r="AC41" s="125">
        <f>IFERROR(INDEX(Бюджет!$F$40:$Y$53,MATCH(ИД!$C41,Бюджет!$C$40:$C$53,0),MATCH(ИД!AC$29,Бюджет!$F$3:$Y$3,0)),0)</f>
        <v>0</v>
      </c>
      <c r="AD41" s="125">
        <f>IFERROR(INDEX(Бюджет!$F$40:$Y$53,MATCH(ИД!$C41,Бюджет!$C$40:$C$53,0),MATCH(ИД!AD$29,Бюджет!$F$3:$Y$3,0)),0)</f>
        <v>0</v>
      </c>
      <c r="AE41" s="125">
        <f>IFERROR(INDEX(Бюджет!$F$40:$Y$53,MATCH(ИД!$C41,Бюджет!$C$40:$C$53,0),MATCH(ИД!AE$29,Бюджет!$F$3:$Y$3,0)),0)</f>
        <v>0</v>
      </c>
      <c r="AF41" s="125">
        <f>IFERROR(INDEX(Бюджет!$F$40:$Y$53,MATCH(ИД!$C41,Бюджет!$C$40:$C$53,0),MATCH(ИД!AF$29,Бюджет!$F$3:$Y$3,0)),0)</f>
        <v>0</v>
      </c>
      <c r="AG41" s="125">
        <f>IFERROR(INDEX(Бюджет!$F$40:$Y$53,MATCH(ИД!$C41,Бюджет!$C$40:$C$53,0),MATCH(ИД!AG$29,Бюджет!$F$3:$Y$3,0)),0)</f>
        <v>0</v>
      </c>
      <c r="AH41" s="125">
        <f>IFERROR(INDEX(Бюджет!$F$40:$Y$53,MATCH(ИД!$C41,Бюджет!$C$40:$C$53,0),MATCH(ИД!AH$29,Бюджет!$F$3:$Y$3,0)),0)</f>
        <v>0</v>
      </c>
      <c r="AI41" s="125">
        <f>IFERROR(INDEX(Бюджет!$F$40:$Y$53,MATCH(ИД!$C41,Бюджет!$C$40:$C$53,0),MATCH(ИД!AI$29,Бюджет!$F$3:$Y$3,0)),0)</f>
        <v>0</v>
      </c>
      <c r="AJ41" s="125">
        <f>IFERROR(INDEX(Бюджет!$F$40:$Y$53,MATCH(ИД!$C41,Бюджет!$C$40:$C$53,0),MATCH(ИД!AJ$29,Бюджет!$F$3:$Y$3,0)),0)</f>
        <v>0</v>
      </c>
      <c r="AK41" s="125">
        <f>IFERROR(INDEX(Бюджет!$F$40:$Y$53,MATCH(ИД!$C41,Бюджет!$C$40:$C$53,0),MATCH(ИД!AK$29,Бюджет!$F$3:$Y$3,0)),0)</f>
        <v>0</v>
      </c>
      <c r="AL41" s="125">
        <f>IFERROR(INDEX(Бюджет!$F$40:$Y$53,MATCH(ИД!$C41,Бюджет!$C$40:$C$53,0),MATCH(ИД!AL$29,Бюджет!$F$3:$Y$3,0)),0)</f>
        <v>0</v>
      </c>
      <c r="AM41" s="125">
        <f>IFERROR(INDEX(Бюджет!$F$40:$Y$53,MATCH(ИД!$C41,Бюджет!$C$40:$C$53,0),MATCH(ИД!AM$29,Бюджет!$F$3:$Y$3,0)),0)</f>
        <v>0</v>
      </c>
      <c r="AN41" s="125">
        <f>IFERROR(INDEX(Бюджет!$F$40:$Y$53,MATCH(ИД!$C41,Бюджет!$C$40:$C$53,0),MATCH(ИД!AN$29,Бюджет!$F$3:$Y$3,0)),0)</f>
        <v>0</v>
      </c>
      <c r="AO41" s="125">
        <f>IFERROR(INDEX(Бюджет!$F$40:$Y$53,MATCH(ИД!$C41,Бюджет!$C$40:$C$53,0),MATCH(ИД!AO$29,Бюджет!$F$3:$Y$3,0)),0)</f>
        <v>0</v>
      </c>
      <c r="AP41" s="125">
        <f>IFERROR(INDEX(Бюджет!$F$40:$Y$53,MATCH(ИД!$C41,Бюджет!$C$40:$C$53,0),MATCH(ИД!AP$29,Бюджет!$F$3:$Y$3,0)),0)</f>
        <v>0</v>
      </c>
      <c r="AQ41" s="125">
        <f>IFERROR(INDEX(Бюджет!$F$40:$Y$53,MATCH(ИД!$C41,Бюджет!$C$40:$C$53,0),MATCH(ИД!AQ$29,Бюджет!$F$3:$Y$3,0)),0)</f>
        <v>0</v>
      </c>
      <c r="AR41" s="125">
        <f>IFERROR(INDEX(Бюджет!$F$40:$Y$53,MATCH(ИД!$C41,Бюджет!$C$40:$C$53,0),MATCH(ИД!AR$29,Бюджет!$F$3:$Y$3,0)),0)</f>
        <v>0</v>
      </c>
      <c r="AS41" s="125">
        <f>IFERROR(INDEX(Бюджет!$F$40:$Y$53,MATCH(ИД!$C41,Бюджет!$C$40:$C$53,0),MATCH(ИД!AS$29,Бюджет!$F$3:$Y$3,0)),0)</f>
        <v>0</v>
      </c>
      <c r="AT41" s="125">
        <f>IFERROR(INDEX(Бюджет!$F$40:$Y$53,MATCH(ИД!$C41,Бюджет!$C$40:$C$53,0),MATCH(ИД!AT$29,Бюджет!$F$3:$Y$3,0)),0)</f>
        <v>0</v>
      </c>
      <c r="AU41" s="125">
        <f>IFERROR(INDEX(Бюджет!$F$40:$Y$53,MATCH(ИД!$C41,Бюджет!$C$40:$C$53,0),MATCH(ИД!AU$29,Бюджет!$F$3:$Y$3,0)),0)</f>
        <v>0</v>
      </c>
      <c r="AV41" s="125">
        <f>IFERROR(INDEX(Бюджет!$F$40:$Y$53,MATCH(ИД!$C41,Бюджет!$C$40:$C$53,0),MATCH(ИД!AV$29,Бюджет!$F$3:$Y$3,0)),0)</f>
        <v>0</v>
      </c>
      <c r="AW41" s="125">
        <f>IFERROR(INDEX(Бюджет!$F$40:$Y$53,MATCH(ИД!$C41,Бюджет!$C$40:$C$53,0),MATCH(ИД!AW$29,Бюджет!$F$3:$Y$3,0)),0)</f>
        <v>0</v>
      </c>
      <c r="AX41" s="125">
        <f>IFERROR(INDEX(Бюджет!$F$40:$Y$53,MATCH(ИД!$C41,Бюджет!$C$40:$C$53,0),MATCH(ИД!AX$29,Бюджет!$F$3:$Y$3,0)),0)</f>
        <v>0</v>
      </c>
      <c r="AY41" s="125">
        <f>IFERROR(INDEX(Бюджет!$F$40:$Y$53,MATCH(ИД!$C41,Бюджет!$C$40:$C$53,0),MATCH(ИД!AY$29,Бюджет!$F$3:$Y$3,0)),0)</f>
        <v>0</v>
      </c>
      <c r="AZ41" s="125">
        <f>IFERROR(INDEX(Бюджет!$F$40:$Y$53,MATCH(ИД!$C41,Бюджет!$C$40:$C$53,0),MATCH(ИД!AZ$29,Бюджет!$F$3:$Y$3,0)),0)</f>
        <v>0</v>
      </c>
      <c r="BA41" s="125">
        <f>IFERROR(INDEX(Бюджет!$F$40:$Y$53,MATCH(ИД!$C41,Бюджет!$C$40:$C$53,0),MATCH(ИД!BA$29,Бюджет!$F$3:$Y$3,0)),0)</f>
        <v>0</v>
      </c>
      <c r="BB41" s="125">
        <f>IFERROR(INDEX(Бюджет!$F$40:$Y$53,MATCH(ИД!$C41,Бюджет!$C$40:$C$53,0),MATCH(ИД!BB$29,Бюджет!$F$3:$Y$3,0)),0)</f>
        <v>0</v>
      </c>
      <c r="BC41" s="125">
        <f>IFERROR(INDEX(Бюджет!$F$40:$Y$53,MATCH(ИД!$C41,Бюджет!$C$40:$C$53,0),MATCH(ИД!BC$29,Бюджет!$F$3:$Y$3,0)),0)</f>
        <v>0</v>
      </c>
      <c r="BD41" s="125">
        <f>IFERROR(INDEX(Бюджет!$F$40:$Y$53,MATCH(ИД!$C41,Бюджет!$C$40:$C$53,0),MATCH(ИД!BD$29,Бюджет!$F$3:$Y$3,0)),0)</f>
        <v>0</v>
      </c>
      <c r="BE41" s="125">
        <f>IFERROR(INDEX(Бюджет!$F$40:$Y$53,MATCH(ИД!$C41,Бюджет!$C$40:$C$53,0),MATCH(ИД!BE$29,Бюджет!$F$3:$Y$3,0)),0)</f>
        <v>0</v>
      </c>
      <c r="BF41" s="125">
        <f>IFERROR(INDEX(Бюджет!$F$40:$Y$53,MATCH(ИД!$C41,Бюджет!$C$40:$C$53,0),MATCH(ИД!BF$29,Бюджет!$F$3:$Y$3,0)),0)</f>
        <v>0</v>
      </c>
      <c r="BG41" s="125">
        <f>IFERROR(INDEX(Бюджет!$F$40:$Y$53,MATCH(ИД!$C41,Бюджет!$C$40:$C$53,0),MATCH(ИД!BG$29,Бюджет!$F$3:$Y$3,0)),0)</f>
        <v>0</v>
      </c>
      <c r="BH41" s="125">
        <f>IFERROR(INDEX(Бюджет!$F$40:$Y$53,MATCH(ИД!$C41,Бюджет!$C$40:$C$53,0),MATCH(ИД!BH$29,Бюджет!$F$3:$Y$3,0)),0)</f>
        <v>0</v>
      </c>
      <c r="BI41" s="125">
        <f>IFERROR(INDEX(Бюджет!$F$40:$Y$53,MATCH(ИД!$C41,Бюджет!$C$40:$C$53,0),MATCH(ИД!BI$29,Бюджет!$F$3:$Y$3,0)),0)</f>
        <v>0</v>
      </c>
      <c r="BJ41" s="125">
        <f>IFERROR(INDEX(Бюджет!$F$40:$Y$53,MATCH(ИД!$C41,Бюджет!$C$40:$C$53,0),MATCH(ИД!BJ$29,Бюджет!$F$3:$Y$3,0)),0)</f>
        <v>0</v>
      </c>
      <c r="BK41" s="125">
        <f>IFERROR(INDEX(Бюджет!$F$40:$Y$53,MATCH(ИД!$C41,Бюджет!$C$40:$C$53,0),MATCH(ИД!BK$29,Бюджет!$F$3:$Y$3,0)),0)</f>
        <v>0</v>
      </c>
      <c r="BL41" s="125">
        <f>IFERROR(INDEX(Бюджет!$F$40:$Y$53,MATCH(ИД!$C41,Бюджет!$C$40:$C$53,0),MATCH(ИД!BL$29,Бюджет!$F$3:$Y$3,0)),0)</f>
        <v>0</v>
      </c>
      <c r="BM41" s="125">
        <f>IFERROR(INDEX(Бюджет!$F$40:$Y$53,MATCH(ИД!$C41,Бюджет!$C$40:$C$53,0),MATCH(ИД!BM$29,Бюджет!$F$3:$Y$3,0)),0)</f>
        <v>0</v>
      </c>
      <c r="BN41" s="125">
        <f>IFERROR(INDEX(Бюджет!$F$40:$Y$53,MATCH(ИД!$C41,Бюджет!$C$40:$C$53,0),MATCH(ИД!BN$29,Бюджет!$F$3:$Y$3,0)),0)</f>
        <v>0</v>
      </c>
      <c r="BO41" s="125">
        <f>IFERROR(INDEX(Бюджет!$F$40:$Y$53,MATCH(ИД!$C41,Бюджет!$C$40:$C$53,0),MATCH(ИД!BO$29,Бюджет!$F$3:$Y$3,0)),0)</f>
        <v>0</v>
      </c>
      <c r="BP41" s="125">
        <f>IFERROR(INDEX(Бюджет!$F$40:$Y$53,MATCH(ИД!$C41,Бюджет!$C$40:$C$53,0),MATCH(ИД!BP$29,Бюджет!$F$3:$Y$3,0)),0)</f>
        <v>0</v>
      </c>
      <c r="BQ41" s="125">
        <f>IFERROR(INDEX(Бюджет!$F$40:$Y$53,MATCH(ИД!$C41,Бюджет!$C$40:$C$53,0),MATCH(ИД!BQ$29,Бюджет!$F$3:$Y$3,0)),0)</f>
        <v>0</v>
      </c>
      <c r="BR41" s="125">
        <f>IFERROR(INDEX(Бюджет!$F$40:$Y$53,MATCH(ИД!$C41,Бюджет!$C$40:$C$53,0),MATCH(ИД!BR$29,Бюджет!$F$3:$Y$3,0)),0)</f>
        <v>0</v>
      </c>
      <c r="BS41" s="125">
        <f>IFERROR(INDEX(Бюджет!$F$40:$Y$53,MATCH(ИД!$C41,Бюджет!$C$40:$C$53,0),MATCH(ИД!BS$29,Бюджет!$F$3:$Y$3,0)),0)</f>
        <v>0</v>
      </c>
      <c r="BT41" s="125">
        <f>IFERROR(INDEX(Бюджет!$F$40:$Y$53,MATCH(ИД!$C41,Бюджет!$C$40:$C$53,0),MATCH(ИД!BT$29,Бюджет!$F$3:$Y$3,0)),0)</f>
        <v>0</v>
      </c>
      <c r="BU41" s="125">
        <f>IFERROR(INDEX(Бюджет!$F$40:$Y$53,MATCH(ИД!$C41,Бюджет!$C$40:$C$53,0),MATCH(ИД!BU$29,Бюджет!$F$3:$Y$3,0)),0)</f>
        <v>0</v>
      </c>
      <c r="BV41" s="125">
        <f>IFERROR(INDEX(Бюджет!$F$40:$Y$53,MATCH(ИД!$C41,Бюджет!$C$40:$C$53,0),MATCH(ИД!BV$29,Бюджет!$F$3:$Y$3,0)),0)</f>
        <v>0</v>
      </c>
      <c r="BW41" s="125">
        <f>IFERROR(INDEX(Бюджет!$F$40:$Y$53,MATCH(ИД!$C41,Бюджет!$C$40:$C$53,0),MATCH(ИД!BW$29,Бюджет!$F$3:$Y$3,0)),0)</f>
        <v>0</v>
      </c>
      <c r="BX41" s="125">
        <f>IFERROR(INDEX(Бюджет!$F$40:$Y$53,MATCH(ИД!$C41,Бюджет!$C$40:$C$53,0),MATCH(ИД!BX$29,Бюджет!$F$3:$Y$3,0)),0)</f>
        <v>0</v>
      </c>
      <c r="BY41" s="125">
        <f>IFERROR(INDEX(Бюджет!$F$40:$Y$53,MATCH(ИД!$C41,Бюджет!$C$40:$C$53,0),MATCH(ИД!BY$29,Бюджет!$F$3:$Y$3,0)),0)</f>
        <v>0</v>
      </c>
      <c r="BZ41" s="125">
        <f>IFERROR(INDEX(Бюджет!$F$40:$Y$53,MATCH(ИД!$C41,Бюджет!$C$40:$C$53,0),MATCH(ИД!BZ$29,Бюджет!$F$3:$Y$3,0)),0)</f>
        <v>0</v>
      </c>
      <c r="CA41" s="125">
        <f>IFERROR(INDEX(Бюджет!$F$40:$Y$53,MATCH(ИД!$C41,Бюджет!$C$40:$C$53,0),MATCH(ИД!CA$29,Бюджет!$F$3:$Y$3,0)),0)</f>
        <v>0</v>
      </c>
      <c r="CB41" s="125">
        <f>IFERROR(INDEX(Бюджет!$F$40:$Y$53,MATCH(ИД!$C41,Бюджет!$C$40:$C$53,0),MATCH(ИД!CB$29,Бюджет!$F$3:$Y$3,0)),0)</f>
        <v>0</v>
      </c>
      <c r="CC41" s="125">
        <f>IFERROR(INDEX(Бюджет!$F$40:$Y$53,MATCH(ИД!$C41,Бюджет!$C$40:$C$53,0),MATCH(ИД!CC$29,Бюджет!$F$3:$Y$3,0)),0)</f>
        <v>0</v>
      </c>
      <c r="CD41" s="125">
        <f>IFERROR(INDEX(Бюджет!$F$40:$Y$53,MATCH(ИД!$C41,Бюджет!$C$40:$C$53,0),MATCH(ИД!CD$29,Бюджет!$F$3:$Y$3,0)),0)</f>
        <v>0</v>
      </c>
      <c r="CE41" s="125">
        <f>IFERROR(INDEX(Бюджет!$F$40:$Y$53,MATCH(ИД!$C41,Бюджет!$C$40:$C$53,0),MATCH(ИД!CE$29,Бюджет!$F$3:$Y$3,0)),0)</f>
        <v>0</v>
      </c>
      <c r="CF41" s="125">
        <f>IFERROR(INDEX(Бюджет!$F$40:$Y$53,MATCH(ИД!$C41,Бюджет!$C$40:$C$53,0),MATCH(ИД!CF$29,Бюджет!$F$3:$Y$3,0)),0)</f>
        <v>0</v>
      </c>
      <c r="CG41" s="125">
        <f>IFERROR(INDEX(Бюджет!$F$40:$Y$53,MATCH(ИД!$C41,Бюджет!$C$40:$C$53,0),MATCH(ИД!CG$29,Бюджет!$F$3:$Y$3,0)),0)</f>
        <v>0</v>
      </c>
      <c r="CH41" s="125">
        <f>IFERROR(INDEX(Бюджет!$F$40:$Y$53,MATCH(ИД!$C41,Бюджет!$C$40:$C$53,0),MATCH(ИД!CH$29,Бюджет!$F$3:$Y$3,0)),0)</f>
        <v>0</v>
      </c>
      <c r="CI41" s="125">
        <f>IFERROR(INDEX(Бюджет!$F$40:$Y$53,MATCH(ИД!$C41,Бюджет!$C$40:$C$53,0),MATCH(ИД!CI$29,Бюджет!$F$3:$Y$3,0)),0)</f>
        <v>0</v>
      </c>
      <c r="CZ41" s="41" t="s">
        <v>181</v>
      </c>
      <c r="DA41" s="41">
        <v>27</v>
      </c>
      <c r="DB41" s="162" t="str">
        <f t="shared" si="3"/>
        <v xml:space="preserve">27__CAPEX </v>
      </c>
    </row>
    <row r="42" spans="1:106" s="84" customFormat="1" outlineLevel="1" x14ac:dyDescent="0.25">
      <c r="A42" s="90"/>
      <c r="B42" s="7"/>
      <c r="C42" s="7" t="s">
        <v>40</v>
      </c>
      <c r="D42" s="121"/>
      <c r="E42" s="121"/>
      <c r="F42" s="7" t="s">
        <v>13</v>
      </c>
      <c r="G42" s="27">
        <f t="shared" si="16"/>
        <v>0</v>
      </c>
      <c r="H42" s="125">
        <f>IFERROR(INDEX(Бюджет!$F$40:$Y$53,MATCH(ИД!$C42,Бюджет!$C$40:$C$53,0),MATCH(ИД!H$29,Бюджет!$F$3:$Y$3,0)),0)</f>
        <v>0</v>
      </c>
      <c r="I42" s="125">
        <f>IFERROR(INDEX(Бюджет!$F$40:$Y$53,MATCH(ИД!$C42,Бюджет!$C$40:$C$53,0),MATCH(ИД!I$29,Бюджет!$F$3:$Y$3,0)),0)</f>
        <v>0</v>
      </c>
      <c r="J42" s="125">
        <f>IFERROR(INDEX(Бюджет!$F$40:$Y$53,MATCH(ИД!$C42,Бюджет!$C$40:$C$53,0),MATCH(ИД!J$29,Бюджет!$F$3:$Y$3,0)),0)</f>
        <v>0</v>
      </c>
      <c r="K42" s="125">
        <f>IFERROR(INDEX(Бюджет!$F$40:$Y$53,MATCH(ИД!$C42,Бюджет!$C$40:$C$53,0),MATCH(ИД!K$29,Бюджет!$F$3:$Y$3,0)),0)</f>
        <v>0</v>
      </c>
      <c r="L42" s="125">
        <f>IFERROR(INDEX(Бюджет!$F$40:$Y$53,MATCH(ИД!$C42,Бюджет!$C$40:$C$53,0),MATCH(ИД!L$29,Бюджет!$F$3:$Y$3,0)),0)</f>
        <v>0</v>
      </c>
      <c r="M42" s="125">
        <f>IFERROR(INDEX(Бюджет!$F$40:$Y$53,MATCH(ИД!$C42,Бюджет!$C$40:$C$53,0),MATCH(ИД!M$29,Бюджет!$F$3:$Y$3,0)),0)</f>
        <v>0</v>
      </c>
      <c r="N42" s="125">
        <f>IFERROR(INDEX(Бюджет!$F$40:$Y$53,MATCH(ИД!$C42,Бюджет!$C$40:$C$53,0),MATCH(ИД!N$29,Бюджет!$F$3:$Y$3,0)),0)</f>
        <v>0</v>
      </c>
      <c r="O42" s="125">
        <f>IFERROR(INDEX(Бюджет!$F$40:$Y$53,MATCH(ИД!$C42,Бюджет!$C$40:$C$53,0),MATCH(ИД!O$29,Бюджет!$F$3:$Y$3,0)),0)</f>
        <v>0</v>
      </c>
      <c r="P42" s="125">
        <f>IFERROR(INDEX(Бюджет!$F$40:$Y$53,MATCH(ИД!$C42,Бюджет!$C$40:$C$53,0),MATCH(ИД!P$29,Бюджет!$F$3:$Y$3,0)),0)</f>
        <v>0</v>
      </c>
      <c r="Q42" s="125">
        <f>IFERROR(INDEX(Бюджет!$F$40:$Y$53,MATCH(ИД!$C42,Бюджет!$C$40:$C$53,0),MATCH(ИД!Q$29,Бюджет!$F$3:$Y$3,0)),0)</f>
        <v>0</v>
      </c>
      <c r="R42" s="125">
        <f>IFERROR(INDEX(Бюджет!$F$40:$Y$53,MATCH(ИД!$C42,Бюджет!$C$40:$C$53,0),MATCH(ИД!R$29,Бюджет!$F$3:$Y$3,0)),0)</f>
        <v>0</v>
      </c>
      <c r="S42" s="125">
        <f>IFERROR(INDEX(Бюджет!$F$40:$Y$53,MATCH(ИД!$C42,Бюджет!$C$40:$C$53,0),MATCH(ИД!S$29,Бюджет!$F$3:$Y$3,0)),0)</f>
        <v>0</v>
      </c>
      <c r="T42" s="125">
        <f>IFERROR(INDEX(Бюджет!$F$40:$Y$53,MATCH(ИД!$C42,Бюджет!$C$40:$C$53,0),MATCH(ИД!T$29,Бюджет!$F$3:$Y$3,0)),0)</f>
        <v>0</v>
      </c>
      <c r="U42" s="125">
        <f>IFERROR(INDEX(Бюджет!$F$40:$Y$53,MATCH(ИД!$C42,Бюджет!$C$40:$C$53,0),MATCH(ИД!U$29,Бюджет!$F$3:$Y$3,0)),0)</f>
        <v>0</v>
      </c>
      <c r="V42" s="125">
        <f>IFERROR(INDEX(Бюджет!$F$40:$Y$53,MATCH(ИД!$C42,Бюджет!$C$40:$C$53,0),MATCH(ИД!V$29,Бюджет!$F$3:$Y$3,0)),0)</f>
        <v>0</v>
      </c>
      <c r="W42" s="125">
        <f>IFERROR(INDEX(Бюджет!$F$40:$Y$53,MATCH(ИД!$C42,Бюджет!$C$40:$C$53,0),MATCH(ИД!W$29,Бюджет!$F$3:$Y$3,0)),0)</f>
        <v>0</v>
      </c>
      <c r="X42" s="125">
        <f>IFERROR(INDEX(Бюджет!$F$40:$Y$53,MATCH(ИД!$C42,Бюджет!$C$40:$C$53,0),MATCH(ИД!X$29,Бюджет!$F$3:$Y$3,0)),0)</f>
        <v>0</v>
      </c>
      <c r="Y42" s="125">
        <f>IFERROR(INDEX(Бюджет!$F$40:$Y$53,MATCH(ИД!$C42,Бюджет!$C$40:$C$53,0),MATCH(ИД!Y$29,Бюджет!$F$3:$Y$3,0)),0)</f>
        <v>0</v>
      </c>
      <c r="Z42" s="125">
        <f>IFERROR(INDEX(Бюджет!$F$40:$Y$53,MATCH(ИД!$C42,Бюджет!$C$40:$C$53,0),MATCH(ИД!Z$29,Бюджет!$F$3:$Y$3,0)),0)</f>
        <v>0</v>
      </c>
      <c r="AA42" s="125">
        <f>IFERROR(INDEX(Бюджет!$F$40:$Y$53,MATCH(ИД!$C42,Бюджет!$C$40:$C$53,0),MATCH(ИД!AA$29,Бюджет!$F$3:$Y$3,0)),0)</f>
        <v>0</v>
      </c>
      <c r="AB42" s="125">
        <f>IFERROR(INDEX(Бюджет!$F$40:$Y$53,MATCH(ИД!$C42,Бюджет!$C$40:$C$53,0),MATCH(ИД!AB$29,Бюджет!$F$3:$Y$3,0)),0)</f>
        <v>0</v>
      </c>
      <c r="AC42" s="125">
        <f>IFERROR(INDEX(Бюджет!$F$40:$Y$53,MATCH(ИД!$C42,Бюджет!$C$40:$C$53,0),MATCH(ИД!AC$29,Бюджет!$F$3:$Y$3,0)),0)</f>
        <v>0</v>
      </c>
      <c r="AD42" s="125">
        <f>IFERROR(INDEX(Бюджет!$F$40:$Y$53,MATCH(ИД!$C42,Бюджет!$C$40:$C$53,0),MATCH(ИД!AD$29,Бюджет!$F$3:$Y$3,0)),0)</f>
        <v>0</v>
      </c>
      <c r="AE42" s="125">
        <f>IFERROR(INDEX(Бюджет!$F$40:$Y$53,MATCH(ИД!$C42,Бюджет!$C$40:$C$53,0),MATCH(ИД!AE$29,Бюджет!$F$3:$Y$3,0)),0)</f>
        <v>0</v>
      </c>
      <c r="AF42" s="125">
        <f>IFERROR(INDEX(Бюджет!$F$40:$Y$53,MATCH(ИД!$C42,Бюджет!$C$40:$C$53,0),MATCH(ИД!AF$29,Бюджет!$F$3:$Y$3,0)),0)</f>
        <v>0</v>
      </c>
      <c r="AG42" s="125">
        <f>IFERROR(INDEX(Бюджет!$F$40:$Y$53,MATCH(ИД!$C42,Бюджет!$C$40:$C$53,0),MATCH(ИД!AG$29,Бюджет!$F$3:$Y$3,0)),0)</f>
        <v>0</v>
      </c>
      <c r="AH42" s="125">
        <f>IFERROR(INDEX(Бюджет!$F$40:$Y$53,MATCH(ИД!$C42,Бюджет!$C$40:$C$53,0),MATCH(ИД!AH$29,Бюджет!$F$3:$Y$3,0)),0)</f>
        <v>0</v>
      </c>
      <c r="AI42" s="125">
        <f>IFERROR(INDEX(Бюджет!$F$40:$Y$53,MATCH(ИД!$C42,Бюджет!$C$40:$C$53,0),MATCH(ИД!AI$29,Бюджет!$F$3:$Y$3,0)),0)</f>
        <v>0</v>
      </c>
      <c r="AJ42" s="125">
        <f>IFERROR(INDEX(Бюджет!$F$40:$Y$53,MATCH(ИД!$C42,Бюджет!$C$40:$C$53,0),MATCH(ИД!AJ$29,Бюджет!$F$3:$Y$3,0)),0)</f>
        <v>0</v>
      </c>
      <c r="AK42" s="125">
        <f>IFERROR(INDEX(Бюджет!$F$40:$Y$53,MATCH(ИД!$C42,Бюджет!$C$40:$C$53,0),MATCH(ИД!AK$29,Бюджет!$F$3:$Y$3,0)),0)</f>
        <v>0</v>
      </c>
      <c r="AL42" s="125">
        <f>IFERROR(INDEX(Бюджет!$F$40:$Y$53,MATCH(ИД!$C42,Бюджет!$C$40:$C$53,0),MATCH(ИД!AL$29,Бюджет!$F$3:$Y$3,0)),0)</f>
        <v>0</v>
      </c>
      <c r="AM42" s="125">
        <f>IFERROR(INDEX(Бюджет!$F$40:$Y$53,MATCH(ИД!$C42,Бюджет!$C$40:$C$53,0),MATCH(ИД!AM$29,Бюджет!$F$3:$Y$3,0)),0)</f>
        <v>0</v>
      </c>
      <c r="AN42" s="125">
        <f>IFERROR(INDEX(Бюджет!$F$40:$Y$53,MATCH(ИД!$C42,Бюджет!$C$40:$C$53,0),MATCH(ИД!AN$29,Бюджет!$F$3:$Y$3,0)),0)</f>
        <v>0</v>
      </c>
      <c r="AO42" s="125">
        <f>IFERROR(INDEX(Бюджет!$F$40:$Y$53,MATCH(ИД!$C42,Бюджет!$C$40:$C$53,0),MATCH(ИД!AO$29,Бюджет!$F$3:$Y$3,0)),0)</f>
        <v>0</v>
      </c>
      <c r="AP42" s="125">
        <f>IFERROR(INDEX(Бюджет!$F$40:$Y$53,MATCH(ИД!$C42,Бюджет!$C$40:$C$53,0),MATCH(ИД!AP$29,Бюджет!$F$3:$Y$3,0)),0)</f>
        <v>0</v>
      </c>
      <c r="AQ42" s="125">
        <f>IFERROR(INDEX(Бюджет!$F$40:$Y$53,MATCH(ИД!$C42,Бюджет!$C$40:$C$53,0),MATCH(ИД!AQ$29,Бюджет!$F$3:$Y$3,0)),0)</f>
        <v>0</v>
      </c>
      <c r="AR42" s="125">
        <f>IFERROR(INDEX(Бюджет!$F$40:$Y$53,MATCH(ИД!$C42,Бюджет!$C$40:$C$53,0),MATCH(ИД!AR$29,Бюджет!$F$3:$Y$3,0)),0)</f>
        <v>0</v>
      </c>
      <c r="AS42" s="125">
        <f>IFERROR(INDEX(Бюджет!$F$40:$Y$53,MATCH(ИД!$C42,Бюджет!$C$40:$C$53,0),MATCH(ИД!AS$29,Бюджет!$F$3:$Y$3,0)),0)</f>
        <v>0</v>
      </c>
      <c r="AT42" s="125">
        <f>IFERROR(INDEX(Бюджет!$F$40:$Y$53,MATCH(ИД!$C42,Бюджет!$C$40:$C$53,0),MATCH(ИД!AT$29,Бюджет!$F$3:$Y$3,0)),0)</f>
        <v>0</v>
      </c>
      <c r="AU42" s="125">
        <f>IFERROR(INDEX(Бюджет!$F$40:$Y$53,MATCH(ИД!$C42,Бюджет!$C$40:$C$53,0),MATCH(ИД!AU$29,Бюджет!$F$3:$Y$3,0)),0)</f>
        <v>0</v>
      </c>
      <c r="AV42" s="125">
        <f>IFERROR(INDEX(Бюджет!$F$40:$Y$53,MATCH(ИД!$C42,Бюджет!$C$40:$C$53,0),MATCH(ИД!AV$29,Бюджет!$F$3:$Y$3,0)),0)</f>
        <v>0</v>
      </c>
      <c r="AW42" s="125">
        <f>IFERROR(INDEX(Бюджет!$F$40:$Y$53,MATCH(ИД!$C42,Бюджет!$C$40:$C$53,0),MATCH(ИД!AW$29,Бюджет!$F$3:$Y$3,0)),0)</f>
        <v>0</v>
      </c>
      <c r="AX42" s="125">
        <f>IFERROR(INDEX(Бюджет!$F$40:$Y$53,MATCH(ИД!$C42,Бюджет!$C$40:$C$53,0),MATCH(ИД!AX$29,Бюджет!$F$3:$Y$3,0)),0)</f>
        <v>0</v>
      </c>
      <c r="AY42" s="125">
        <f>IFERROR(INDEX(Бюджет!$F$40:$Y$53,MATCH(ИД!$C42,Бюджет!$C$40:$C$53,0),MATCH(ИД!AY$29,Бюджет!$F$3:$Y$3,0)),0)</f>
        <v>0</v>
      </c>
      <c r="AZ42" s="125">
        <f>IFERROR(INDEX(Бюджет!$F$40:$Y$53,MATCH(ИД!$C42,Бюджет!$C$40:$C$53,0),MATCH(ИД!AZ$29,Бюджет!$F$3:$Y$3,0)),0)</f>
        <v>0</v>
      </c>
      <c r="BA42" s="125">
        <f>IFERROR(INDEX(Бюджет!$F$40:$Y$53,MATCH(ИД!$C42,Бюджет!$C$40:$C$53,0),MATCH(ИД!BA$29,Бюджет!$F$3:$Y$3,0)),0)</f>
        <v>0</v>
      </c>
      <c r="BB42" s="125">
        <f>IFERROR(INDEX(Бюджет!$F$40:$Y$53,MATCH(ИД!$C42,Бюджет!$C$40:$C$53,0),MATCH(ИД!BB$29,Бюджет!$F$3:$Y$3,0)),0)</f>
        <v>0</v>
      </c>
      <c r="BC42" s="125">
        <f>IFERROR(INDEX(Бюджет!$F$40:$Y$53,MATCH(ИД!$C42,Бюджет!$C$40:$C$53,0),MATCH(ИД!BC$29,Бюджет!$F$3:$Y$3,0)),0)</f>
        <v>0</v>
      </c>
      <c r="BD42" s="125">
        <f>IFERROR(INDEX(Бюджет!$F$40:$Y$53,MATCH(ИД!$C42,Бюджет!$C$40:$C$53,0),MATCH(ИД!BD$29,Бюджет!$F$3:$Y$3,0)),0)</f>
        <v>0</v>
      </c>
      <c r="BE42" s="125">
        <f>IFERROR(INDEX(Бюджет!$F$40:$Y$53,MATCH(ИД!$C42,Бюджет!$C$40:$C$53,0),MATCH(ИД!BE$29,Бюджет!$F$3:$Y$3,0)),0)</f>
        <v>0</v>
      </c>
      <c r="BF42" s="125">
        <f>IFERROR(INDEX(Бюджет!$F$40:$Y$53,MATCH(ИД!$C42,Бюджет!$C$40:$C$53,0),MATCH(ИД!BF$29,Бюджет!$F$3:$Y$3,0)),0)</f>
        <v>0</v>
      </c>
      <c r="BG42" s="125">
        <f>IFERROR(INDEX(Бюджет!$F$40:$Y$53,MATCH(ИД!$C42,Бюджет!$C$40:$C$53,0),MATCH(ИД!BG$29,Бюджет!$F$3:$Y$3,0)),0)</f>
        <v>0</v>
      </c>
      <c r="BH42" s="125">
        <f>IFERROR(INDEX(Бюджет!$F$40:$Y$53,MATCH(ИД!$C42,Бюджет!$C$40:$C$53,0),MATCH(ИД!BH$29,Бюджет!$F$3:$Y$3,0)),0)</f>
        <v>0</v>
      </c>
      <c r="BI42" s="125">
        <f>IFERROR(INDEX(Бюджет!$F$40:$Y$53,MATCH(ИД!$C42,Бюджет!$C$40:$C$53,0),MATCH(ИД!BI$29,Бюджет!$F$3:$Y$3,0)),0)</f>
        <v>0</v>
      </c>
      <c r="BJ42" s="125">
        <f>IFERROR(INDEX(Бюджет!$F$40:$Y$53,MATCH(ИД!$C42,Бюджет!$C$40:$C$53,0),MATCH(ИД!BJ$29,Бюджет!$F$3:$Y$3,0)),0)</f>
        <v>0</v>
      </c>
      <c r="BK42" s="125">
        <f>IFERROR(INDEX(Бюджет!$F$40:$Y$53,MATCH(ИД!$C42,Бюджет!$C$40:$C$53,0),MATCH(ИД!BK$29,Бюджет!$F$3:$Y$3,0)),0)</f>
        <v>0</v>
      </c>
      <c r="BL42" s="125">
        <f>IFERROR(INDEX(Бюджет!$F$40:$Y$53,MATCH(ИД!$C42,Бюджет!$C$40:$C$53,0),MATCH(ИД!BL$29,Бюджет!$F$3:$Y$3,0)),0)</f>
        <v>0</v>
      </c>
      <c r="BM42" s="125">
        <f>IFERROR(INDEX(Бюджет!$F$40:$Y$53,MATCH(ИД!$C42,Бюджет!$C$40:$C$53,0),MATCH(ИД!BM$29,Бюджет!$F$3:$Y$3,0)),0)</f>
        <v>0</v>
      </c>
      <c r="BN42" s="125">
        <f>IFERROR(INDEX(Бюджет!$F$40:$Y$53,MATCH(ИД!$C42,Бюджет!$C$40:$C$53,0),MATCH(ИД!BN$29,Бюджет!$F$3:$Y$3,0)),0)</f>
        <v>0</v>
      </c>
      <c r="BO42" s="125">
        <f>IFERROR(INDEX(Бюджет!$F$40:$Y$53,MATCH(ИД!$C42,Бюджет!$C$40:$C$53,0),MATCH(ИД!BO$29,Бюджет!$F$3:$Y$3,0)),0)</f>
        <v>0</v>
      </c>
      <c r="BP42" s="125">
        <f>IFERROR(INDEX(Бюджет!$F$40:$Y$53,MATCH(ИД!$C42,Бюджет!$C$40:$C$53,0),MATCH(ИД!BP$29,Бюджет!$F$3:$Y$3,0)),0)</f>
        <v>0</v>
      </c>
      <c r="BQ42" s="125">
        <f>IFERROR(INDEX(Бюджет!$F$40:$Y$53,MATCH(ИД!$C42,Бюджет!$C$40:$C$53,0),MATCH(ИД!BQ$29,Бюджет!$F$3:$Y$3,0)),0)</f>
        <v>0</v>
      </c>
      <c r="BR42" s="125">
        <f>IFERROR(INDEX(Бюджет!$F$40:$Y$53,MATCH(ИД!$C42,Бюджет!$C$40:$C$53,0),MATCH(ИД!BR$29,Бюджет!$F$3:$Y$3,0)),0)</f>
        <v>0</v>
      </c>
      <c r="BS42" s="125">
        <f>IFERROR(INDEX(Бюджет!$F$40:$Y$53,MATCH(ИД!$C42,Бюджет!$C$40:$C$53,0),MATCH(ИД!BS$29,Бюджет!$F$3:$Y$3,0)),0)</f>
        <v>0</v>
      </c>
      <c r="BT42" s="125">
        <f>IFERROR(INDEX(Бюджет!$F$40:$Y$53,MATCH(ИД!$C42,Бюджет!$C$40:$C$53,0),MATCH(ИД!BT$29,Бюджет!$F$3:$Y$3,0)),0)</f>
        <v>0</v>
      </c>
      <c r="BU42" s="125">
        <f>IFERROR(INDEX(Бюджет!$F$40:$Y$53,MATCH(ИД!$C42,Бюджет!$C$40:$C$53,0),MATCH(ИД!BU$29,Бюджет!$F$3:$Y$3,0)),0)</f>
        <v>0</v>
      </c>
      <c r="BV42" s="125">
        <f>IFERROR(INDEX(Бюджет!$F$40:$Y$53,MATCH(ИД!$C42,Бюджет!$C$40:$C$53,0),MATCH(ИД!BV$29,Бюджет!$F$3:$Y$3,0)),0)</f>
        <v>0</v>
      </c>
      <c r="BW42" s="125">
        <f>IFERROR(INDEX(Бюджет!$F$40:$Y$53,MATCH(ИД!$C42,Бюджет!$C$40:$C$53,0),MATCH(ИД!BW$29,Бюджет!$F$3:$Y$3,0)),0)</f>
        <v>0</v>
      </c>
      <c r="BX42" s="125">
        <f>IFERROR(INDEX(Бюджет!$F$40:$Y$53,MATCH(ИД!$C42,Бюджет!$C$40:$C$53,0),MATCH(ИД!BX$29,Бюджет!$F$3:$Y$3,0)),0)</f>
        <v>0</v>
      </c>
      <c r="BY42" s="125">
        <f>IFERROR(INDEX(Бюджет!$F$40:$Y$53,MATCH(ИД!$C42,Бюджет!$C$40:$C$53,0),MATCH(ИД!BY$29,Бюджет!$F$3:$Y$3,0)),0)</f>
        <v>0</v>
      </c>
      <c r="BZ42" s="125">
        <f>IFERROR(INDEX(Бюджет!$F$40:$Y$53,MATCH(ИД!$C42,Бюджет!$C$40:$C$53,0),MATCH(ИД!BZ$29,Бюджет!$F$3:$Y$3,0)),0)</f>
        <v>0</v>
      </c>
      <c r="CA42" s="125">
        <f>IFERROR(INDEX(Бюджет!$F$40:$Y$53,MATCH(ИД!$C42,Бюджет!$C$40:$C$53,0),MATCH(ИД!CA$29,Бюджет!$F$3:$Y$3,0)),0)</f>
        <v>0</v>
      </c>
      <c r="CB42" s="125">
        <f>IFERROR(INDEX(Бюджет!$F$40:$Y$53,MATCH(ИД!$C42,Бюджет!$C$40:$C$53,0),MATCH(ИД!CB$29,Бюджет!$F$3:$Y$3,0)),0)</f>
        <v>0</v>
      </c>
      <c r="CC42" s="125">
        <f>IFERROR(INDEX(Бюджет!$F$40:$Y$53,MATCH(ИД!$C42,Бюджет!$C$40:$C$53,0),MATCH(ИД!CC$29,Бюджет!$F$3:$Y$3,0)),0)</f>
        <v>0</v>
      </c>
      <c r="CD42" s="125">
        <f>IFERROR(INDEX(Бюджет!$F$40:$Y$53,MATCH(ИД!$C42,Бюджет!$C$40:$C$53,0),MATCH(ИД!CD$29,Бюджет!$F$3:$Y$3,0)),0)</f>
        <v>0</v>
      </c>
      <c r="CE42" s="125">
        <f>IFERROR(INDEX(Бюджет!$F$40:$Y$53,MATCH(ИД!$C42,Бюджет!$C$40:$C$53,0),MATCH(ИД!CE$29,Бюджет!$F$3:$Y$3,0)),0)</f>
        <v>0</v>
      </c>
      <c r="CF42" s="125">
        <f>IFERROR(INDEX(Бюджет!$F$40:$Y$53,MATCH(ИД!$C42,Бюджет!$C$40:$C$53,0),MATCH(ИД!CF$29,Бюджет!$F$3:$Y$3,0)),0)</f>
        <v>0</v>
      </c>
      <c r="CG42" s="125">
        <f>IFERROR(INDEX(Бюджет!$F$40:$Y$53,MATCH(ИД!$C42,Бюджет!$C$40:$C$53,0),MATCH(ИД!CG$29,Бюджет!$F$3:$Y$3,0)),0)</f>
        <v>0</v>
      </c>
      <c r="CH42" s="125">
        <f>IFERROR(INDEX(Бюджет!$F$40:$Y$53,MATCH(ИД!$C42,Бюджет!$C$40:$C$53,0),MATCH(ИД!CH$29,Бюджет!$F$3:$Y$3,0)),0)</f>
        <v>0</v>
      </c>
      <c r="CI42" s="125">
        <f>IFERROR(INDEX(Бюджет!$F$40:$Y$53,MATCH(ИД!$C42,Бюджет!$C$40:$C$53,0),MATCH(ИД!CI$29,Бюджет!$F$3:$Y$3,0)),0)</f>
        <v>0</v>
      </c>
      <c r="CZ42" s="41" t="s">
        <v>181</v>
      </c>
      <c r="DA42" s="204">
        <v>28</v>
      </c>
      <c r="DB42" s="162" t="str">
        <f t="shared" si="3"/>
        <v>28__OPEX</v>
      </c>
    </row>
    <row r="43" spans="1:106" s="85" customFormat="1" outlineLevel="1" x14ac:dyDescent="0.25">
      <c r="B43" s="16" t="s">
        <v>131</v>
      </c>
      <c r="C43" s="10" t="str">
        <f>IF(Согласование!$B$11="Цифровой",DH10,DI10)</f>
        <v>в т.ч. на этап Разработка и внедрение</v>
      </c>
      <c r="D43" s="17"/>
      <c r="E43" s="17"/>
      <c r="F43" s="16" t="s">
        <v>13</v>
      </c>
      <c r="G43" s="13">
        <f t="shared" si="16"/>
        <v>504280.29871599993</v>
      </c>
      <c r="H43" s="18">
        <f t="shared" ref="H43:J43" si="34">H44+H45</f>
        <v>0</v>
      </c>
      <c r="I43" s="18">
        <f t="shared" si="34"/>
        <v>0</v>
      </c>
      <c r="J43" s="18">
        <f t="shared" si="34"/>
        <v>38500</v>
      </c>
      <c r="K43" s="18">
        <f t="shared" ref="K43:R43" si="35">K44+K45</f>
        <v>303530.09957199998</v>
      </c>
      <c r="L43" s="18">
        <f t="shared" si="35"/>
        <v>100510.09957200001</v>
      </c>
      <c r="M43" s="18">
        <f t="shared" si="35"/>
        <v>61740.099572000006</v>
      </c>
      <c r="N43" s="18">
        <f t="shared" si="35"/>
        <v>0</v>
      </c>
      <c r="O43" s="18">
        <f t="shared" si="35"/>
        <v>0</v>
      </c>
      <c r="P43" s="18">
        <f t="shared" si="35"/>
        <v>0</v>
      </c>
      <c r="Q43" s="18">
        <f t="shared" si="35"/>
        <v>0</v>
      </c>
      <c r="R43" s="18">
        <f t="shared" si="35"/>
        <v>0</v>
      </c>
      <c r="S43" s="18">
        <f t="shared" ref="S43:CD43" si="36">S44+S45</f>
        <v>0</v>
      </c>
      <c r="T43" s="18">
        <f t="shared" si="36"/>
        <v>0</v>
      </c>
      <c r="U43" s="18">
        <f t="shared" si="36"/>
        <v>0</v>
      </c>
      <c r="V43" s="18">
        <f t="shared" si="36"/>
        <v>0</v>
      </c>
      <c r="W43" s="18">
        <f t="shared" si="36"/>
        <v>0</v>
      </c>
      <c r="X43" s="18">
        <f t="shared" si="36"/>
        <v>0</v>
      </c>
      <c r="Y43" s="18">
        <f t="shared" si="36"/>
        <v>0</v>
      </c>
      <c r="Z43" s="18">
        <f t="shared" si="36"/>
        <v>0</v>
      </c>
      <c r="AA43" s="18">
        <f t="shared" si="36"/>
        <v>0</v>
      </c>
      <c r="AB43" s="18">
        <f t="shared" si="36"/>
        <v>0</v>
      </c>
      <c r="AC43" s="18">
        <f t="shared" si="36"/>
        <v>0</v>
      </c>
      <c r="AD43" s="18">
        <f t="shared" si="36"/>
        <v>0</v>
      </c>
      <c r="AE43" s="18">
        <f t="shared" si="36"/>
        <v>0</v>
      </c>
      <c r="AF43" s="18">
        <f t="shared" si="36"/>
        <v>0</v>
      </c>
      <c r="AG43" s="18">
        <f t="shared" si="36"/>
        <v>0</v>
      </c>
      <c r="AH43" s="18">
        <f t="shared" si="36"/>
        <v>0</v>
      </c>
      <c r="AI43" s="18">
        <f t="shared" si="36"/>
        <v>0</v>
      </c>
      <c r="AJ43" s="18">
        <f t="shared" si="36"/>
        <v>0</v>
      </c>
      <c r="AK43" s="18">
        <f t="shared" si="36"/>
        <v>0</v>
      </c>
      <c r="AL43" s="18">
        <f t="shared" si="36"/>
        <v>0</v>
      </c>
      <c r="AM43" s="18">
        <f t="shared" si="36"/>
        <v>0</v>
      </c>
      <c r="AN43" s="18">
        <f t="shared" si="36"/>
        <v>0</v>
      </c>
      <c r="AO43" s="18">
        <f t="shared" si="36"/>
        <v>0</v>
      </c>
      <c r="AP43" s="18">
        <f t="shared" si="36"/>
        <v>0</v>
      </c>
      <c r="AQ43" s="18">
        <f t="shared" si="36"/>
        <v>0</v>
      </c>
      <c r="AR43" s="18">
        <f t="shared" si="36"/>
        <v>0</v>
      </c>
      <c r="AS43" s="18">
        <f t="shared" si="36"/>
        <v>0</v>
      </c>
      <c r="AT43" s="18">
        <f t="shared" si="36"/>
        <v>0</v>
      </c>
      <c r="AU43" s="18">
        <f t="shared" si="36"/>
        <v>0</v>
      </c>
      <c r="AV43" s="18">
        <f t="shared" si="36"/>
        <v>0</v>
      </c>
      <c r="AW43" s="18">
        <f t="shared" si="36"/>
        <v>0</v>
      </c>
      <c r="AX43" s="18">
        <f t="shared" si="36"/>
        <v>0</v>
      </c>
      <c r="AY43" s="18">
        <f t="shared" si="36"/>
        <v>0</v>
      </c>
      <c r="AZ43" s="18">
        <f t="shared" si="36"/>
        <v>0</v>
      </c>
      <c r="BA43" s="18">
        <f t="shared" si="36"/>
        <v>0</v>
      </c>
      <c r="BB43" s="18">
        <f t="shared" si="36"/>
        <v>0</v>
      </c>
      <c r="BC43" s="18">
        <f t="shared" si="36"/>
        <v>0</v>
      </c>
      <c r="BD43" s="18">
        <f t="shared" si="36"/>
        <v>0</v>
      </c>
      <c r="BE43" s="18">
        <f t="shared" si="36"/>
        <v>0</v>
      </c>
      <c r="BF43" s="18">
        <f t="shared" si="36"/>
        <v>0</v>
      </c>
      <c r="BG43" s="18">
        <f t="shared" si="36"/>
        <v>0</v>
      </c>
      <c r="BH43" s="18">
        <f t="shared" si="36"/>
        <v>0</v>
      </c>
      <c r="BI43" s="18">
        <f t="shared" si="36"/>
        <v>0</v>
      </c>
      <c r="BJ43" s="18">
        <f t="shared" si="36"/>
        <v>0</v>
      </c>
      <c r="BK43" s="18">
        <f t="shared" si="36"/>
        <v>0</v>
      </c>
      <c r="BL43" s="18">
        <f t="shared" si="36"/>
        <v>0</v>
      </c>
      <c r="BM43" s="18">
        <f t="shared" si="36"/>
        <v>0</v>
      </c>
      <c r="BN43" s="18">
        <f t="shared" si="36"/>
        <v>0</v>
      </c>
      <c r="BO43" s="18">
        <f t="shared" si="36"/>
        <v>0</v>
      </c>
      <c r="BP43" s="18">
        <f t="shared" si="36"/>
        <v>0</v>
      </c>
      <c r="BQ43" s="18">
        <f t="shared" si="36"/>
        <v>0</v>
      </c>
      <c r="BR43" s="18">
        <f t="shared" si="36"/>
        <v>0</v>
      </c>
      <c r="BS43" s="18">
        <f t="shared" si="36"/>
        <v>0</v>
      </c>
      <c r="BT43" s="18">
        <f t="shared" si="36"/>
        <v>0</v>
      </c>
      <c r="BU43" s="18">
        <f t="shared" si="36"/>
        <v>0</v>
      </c>
      <c r="BV43" s="18">
        <f t="shared" si="36"/>
        <v>0</v>
      </c>
      <c r="BW43" s="18">
        <f t="shared" si="36"/>
        <v>0</v>
      </c>
      <c r="BX43" s="18">
        <f t="shared" si="36"/>
        <v>0</v>
      </c>
      <c r="BY43" s="18">
        <f t="shared" si="36"/>
        <v>0</v>
      </c>
      <c r="BZ43" s="18">
        <f t="shared" si="36"/>
        <v>0</v>
      </c>
      <c r="CA43" s="18">
        <f t="shared" si="36"/>
        <v>0</v>
      </c>
      <c r="CB43" s="18">
        <f t="shared" si="36"/>
        <v>0</v>
      </c>
      <c r="CC43" s="18">
        <f t="shared" si="36"/>
        <v>0</v>
      </c>
      <c r="CD43" s="18">
        <f t="shared" si="36"/>
        <v>0</v>
      </c>
      <c r="CE43" s="18">
        <f>CE44+CE45</f>
        <v>0</v>
      </c>
      <c r="CF43" s="18">
        <f>CF44+CF45</f>
        <v>0</v>
      </c>
      <c r="CG43" s="18">
        <f>CG44+CG45</f>
        <v>0</v>
      </c>
      <c r="CH43" s="18">
        <f>CH44+CH45</f>
        <v>0</v>
      </c>
      <c r="CI43" s="18">
        <f>CI44+CI45</f>
        <v>0</v>
      </c>
      <c r="CZ43" s="159" t="s">
        <v>181</v>
      </c>
      <c r="DA43" s="41">
        <v>29</v>
      </c>
      <c r="DB43" s="162" t="str">
        <f t="shared" si="3"/>
        <v>29_3.5_в т.ч. на этап Разработка и внедрение</v>
      </c>
    </row>
    <row r="44" spans="1:106" s="84" customFormat="1" outlineLevel="1" x14ac:dyDescent="0.25">
      <c r="A44" s="90"/>
      <c r="B44" s="7"/>
      <c r="C44" s="7" t="s">
        <v>89</v>
      </c>
      <c r="D44" s="121"/>
      <c r="E44" s="121"/>
      <c r="F44" s="7" t="s">
        <v>13</v>
      </c>
      <c r="G44" s="27">
        <f t="shared" si="16"/>
        <v>381100</v>
      </c>
      <c r="H44" s="125">
        <f>IFERROR(INDEX(Бюджет!$F$55:$Y$76,MATCH(ИД!$C44,Бюджет!$C$55:$C$76,0),MATCH(ИД!H$29,Бюджет!$F$3:$Y$3,0)),0)</f>
        <v>0</v>
      </c>
      <c r="I44" s="125">
        <f>IFERROR(INDEX(Бюджет!$F$55:$Y$76,MATCH(ИД!$C44,Бюджет!$C$55:$C$76,0),MATCH(ИД!I$29,Бюджет!$F$3:$Y$3,0)),0)</f>
        <v>0</v>
      </c>
      <c r="J44" s="125">
        <f>IFERROR(INDEX(Бюджет!$F$55:$Y$76,MATCH(ИД!$C44,Бюджет!$C$55:$C$76,0),MATCH(ИД!J$29,Бюджет!$F$3:$Y$3,0)),0)</f>
        <v>21600</v>
      </c>
      <c r="K44" s="125">
        <f>IFERROR(INDEX(Бюджет!$F$55:$Y$76,MATCH(ИД!$C44,Бюджет!$C$55:$C$76,0),MATCH(ИД!K$29,Бюджет!$F$3:$Y$3,0)),0)</f>
        <v>261400</v>
      </c>
      <c r="L44" s="125">
        <f>IFERROR(INDEX(Бюджет!$F$55:$Y$76,MATCH(ИД!$C44,Бюджет!$C$55:$C$76,0),MATCH(ИД!L$29,Бюджет!$F$3:$Y$3,0)),0)</f>
        <v>65880</v>
      </c>
      <c r="M44" s="125">
        <f>IFERROR(INDEX(Бюджет!$F$55:$Y$76,MATCH(ИД!$C44,Бюджет!$C$55:$C$76,0),MATCH(ИД!M$29,Бюджет!$F$3:$Y$3,0)),0)</f>
        <v>32220</v>
      </c>
      <c r="N44" s="125">
        <f>IFERROR(INDEX(Бюджет!$F$55:$Y$76,MATCH(ИД!$C44,Бюджет!$C$55:$C$76,0),MATCH(ИД!N$29,Бюджет!$F$3:$Y$3,0)),0)</f>
        <v>0</v>
      </c>
      <c r="O44" s="125">
        <f>IFERROR(INDEX(Бюджет!$F$55:$Y$76,MATCH(ИД!$C44,Бюджет!$C$55:$C$76,0),MATCH(ИД!O$29,Бюджет!$F$3:$Y$3,0)),0)</f>
        <v>0</v>
      </c>
      <c r="P44" s="125">
        <f>IFERROR(INDEX(Бюджет!$F$55:$Y$76,MATCH(ИД!$C44,Бюджет!$C$55:$C$76,0),MATCH(ИД!P$29,Бюджет!$F$3:$Y$3,0)),0)</f>
        <v>0</v>
      </c>
      <c r="Q44" s="125">
        <f>IFERROR(INDEX(Бюджет!$F$55:$Y$76,MATCH(ИД!$C44,Бюджет!$C$55:$C$76,0),MATCH(ИД!Q$29,Бюджет!$F$3:$Y$3,0)),0)</f>
        <v>0</v>
      </c>
      <c r="R44" s="125">
        <f>IFERROR(INDEX(Бюджет!$F$55:$Y$76,MATCH(ИД!$C44,Бюджет!$C$55:$C$76,0),MATCH(ИД!R$29,Бюджет!$F$3:$Y$3,0)),0)</f>
        <v>0</v>
      </c>
      <c r="S44" s="125">
        <f>IFERROR(INDEX(Бюджет!$F$55:$Y$76,MATCH(ИД!$C44,Бюджет!$C$55:$C$76,0),MATCH(ИД!S$29,Бюджет!$F$3:$Y$3,0)),0)</f>
        <v>0</v>
      </c>
      <c r="T44" s="125">
        <f>IFERROR(INDEX(Бюджет!$F$55:$Y$76,MATCH(ИД!$C44,Бюджет!$C$55:$C$76,0),MATCH(ИД!T$29,Бюджет!$F$3:$Y$3,0)),0)</f>
        <v>0</v>
      </c>
      <c r="U44" s="125">
        <f>IFERROR(INDEX(Бюджет!$F$55:$Y$76,MATCH(ИД!$C44,Бюджет!$C$55:$C$76,0),MATCH(ИД!U$29,Бюджет!$F$3:$Y$3,0)),0)</f>
        <v>0</v>
      </c>
      <c r="V44" s="125">
        <f>IFERROR(INDEX(Бюджет!$F$55:$Y$76,MATCH(ИД!$C44,Бюджет!$C$55:$C$76,0),MATCH(ИД!V$29,Бюджет!$F$3:$Y$3,0)),0)</f>
        <v>0</v>
      </c>
      <c r="W44" s="125">
        <f>IFERROR(INDEX(Бюджет!$F$55:$Y$76,MATCH(ИД!$C44,Бюджет!$C$55:$C$76,0),MATCH(ИД!W$29,Бюджет!$F$3:$Y$3,0)),0)</f>
        <v>0</v>
      </c>
      <c r="X44" s="125">
        <f>IFERROR(INDEX(Бюджет!$F$55:$Y$76,MATCH(ИД!$C44,Бюджет!$C$55:$C$76,0),MATCH(ИД!X$29,Бюджет!$F$3:$Y$3,0)),0)</f>
        <v>0</v>
      </c>
      <c r="Y44" s="125">
        <f>IFERROR(INDEX(Бюджет!$F$55:$Y$76,MATCH(ИД!$C44,Бюджет!$C$55:$C$76,0),MATCH(ИД!Y$29,Бюджет!$F$3:$Y$3,0)),0)</f>
        <v>0</v>
      </c>
      <c r="Z44" s="125">
        <f>IFERROR(INDEX(Бюджет!$F$55:$Y$76,MATCH(ИД!$C44,Бюджет!$C$55:$C$76,0),MATCH(ИД!Z$29,Бюджет!$F$3:$Y$3,0)),0)</f>
        <v>0</v>
      </c>
      <c r="AA44" s="125">
        <f>IFERROR(INDEX(Бюджет!$F$55:$Y$76,MATCH(ИД!$C44,Бюджет!$C$55:$C$76,0),MATCH(ИД!AA$29,Бюджет!$F$3:$Y$3,0)),0)</f>
        <v>0</v>
      </c>
      <c r="AB44" s="125">
        <f>IFERROR(INDEX(Бюджет!$F$55:$Y$76,MATCH(ИД!$C44,Бюджет!$C$55:$C$76,0),MATCH(ИД!AB$29,Бюджет!$F$3:$Y$3,0)),0)</f>
        <v>0</v>
      </c>
      <c r="AC44" s="125">
        <f>IFERROR(INDEX(Бюджет!$F$55:$Y$76,MATCH(ИД!$C44,Бюджет!$C$55:$C$76,0),MATCH(ИД!AC$29,Бюджет!$F$3:$Y$3,0)),0)</f>
        <v>0</v>
      </c>
      <c r="AD44" s="125">
        <f>IFERROR(INDEX(Бюджет!$F$55:$Y$76,MATCH(ИД!$C44,Бюджет!$C$55:$C$76,0),MATCH(ИД!AD$29,Бюджет!$F$3:$Y$3,0)),0)</f>
        <v>0</v>
      </c>
      <c r="AE44" s="125">
        <f>IFERROR(INDEX(Бюджет!$F$55:$Y$76,MATCH(ИД!$C44,Бюджет!$C$55:$C$76,0),MATCH(ИД!AE$29,Бюджет!$F$3:$Y$3,0)),0)</f>
        <v>0</v>
      </c>
      <c r="AF44" s="125">
        <f>IFERROR(INDEX(Бюджет!$F$55:$Y$76,MATCH(ИД!$C44,Бюджет!$C$55:$C$76,0),MATCH(ИД!AF$29,Бюджет!$F$3:$Y$3,0)),0)</f>
        <v>0</v>
      </c>
      <c r="AG44" s="125">
        <f>IFERROR(INDEX(Бюджет!$F$55:$Y$76,MATCH(ИД!$C44,Бюджет!$C$55:$C$76,0),MATCH(ИД!AG$29,Бюджет!$F$3:$Y$3,0)),0)</f>
        <v>0</v>
      </c>
      <c r="AH44" s="125">
        <f>IFERROR(INDEX(Бюджет!$F$55:$Y$76,MATCH(ИД!$C44,Бюджет!$C$55:$C$76,0),MATCH(ИД!AH$29,Бюджет!$F$3:$Y$3,0)),0)</f>
        <v>0</v>
      </c>
      <c r="AI44" s="125">
        <f>IFERROR(INDEX(Бюджет!$F$55:$Y$76,MATCH(ИД!$C44,Бюджет!$C$55:$C$76,0),MATCH(ИД!AI$29,Бюджет!$F$3:$Y$3,0)),0)</f>
        <v>0</v>
      </c>
      <c r="AJ44" s="125">
        <f>IFERROR(INDEX(Бюджет!$F$55:$Y$76,MATCH(ИД!$C44,Бюджет!$C$55:$C$76,0),MATCH(ИД!AJ$29,Бюджет!$F$3:$Y$3,0)),0)</f>
        <v>0</v>
      </c>
      <c r="AK44" s="125">
        <f>IFERROR(INDEX(Бюджет!$F$55:$Y$76,MATCH(ИД!$C44,Бюджет!$C$55:$C$76,0),MATCH(ИД!AK$29,Бюджет!$F$3:$Y$3,0)),0)</f>
        <v>0</v>
      </c>
      <c r="AL44" s="125">
        <f>IFERROR(INDEX(Бюджет!$F$55:$Y$76,MATCH(ИД!$C44,Бюджет!$C$55:$C$76,0),MATCH(ИД!AL$29,Бюджет!$F$3:$Y$3,0)),0)</f>
        <v>0</v>
      </c>
      <c r="AM44" s="125">
        <f>IFERROR(INDEX(Бюджет!$F$55:$Y$76,MATCH(ИД!$C44,Бюджет!$C$55:$C$76,0),MATCH(ИД!AM$29,Бюджет!$F$3:$Y$3,0)),0)</f>
        <v>0</v>
      </c>
      <c r="AN44" s="125">
        <f>IFERROR(INDEX(Бюджет!$F$55:$Y$76,MATCH(ИД!$C44,Бюджет!$C$55:$C$76,0),MATCH(ИД!AN$29,Бюджет!$F$3:$Y$3,0)),0)</f>
        <v>0</v>
      </c>
      <c r="AO44" s="125">
        <f>IFERROR(INDEX(Бюджет!$F$55:$Y$76,MATCH(ИД!$C44,Бюджет!$C$55:$C$76,0),MATCH(ИД!AO$29,Бюджет!$F$3:$Y$3,0)),0)</f>
        <v>0</v>
      </c>
      <c r="AP44" s="125">
        <f>IFERROR(INDEX(Бюджет!$F$55:$Y$76,MATCH(ИД!$C44,Бюджет!$C$55:$C$76,0),MATCH(ИД!AP$29,Бюджет!$F$3:$Y$3,0)),0)</f>
        <v>0</v>
      </c>
      <c r="AQ44" s="125">
        <f>IFERROR(INDEX(Бюджет!$F$55:$Y$76,MATCH(ИД!$C44,Бюджет!$C$55:$C$76,0),MATCH(ИД!AQ$29,Бюджет!$F$3:$Y$3,0)),0)</f>
        <v>0</v>
      </c>
      <c r="AR44" s="125">
        <f>IFERROR(INDEX(Бюджет!$F$55:$Y$76,MATCH(ИД!$C44,Бюджет!$C$55:$C$76,0),MATCH(ИД!AR$29,Бюджет!$F$3:$Y$3,0)),0)</f>
        <v>0</v>
      </c>
      <c r="AS44" s="125">
        <f>IFERROR(INDEX(Бюджет!$F$55:$Y$76,MATCH(ИД!$C44,Бюджет!$C$55:$C$76,0),MATCH(ИД!AS$29,Бюджет!$F$3:$Y$3,0)),0)</f>
        <v>0</v>
      </c>
      <c r="AT44" s="125">
        <f>IFERROR(INDEX(Бюджет!$F$55:$Y$76,MATCH(ИД!$C44,Бюджет!$C$55:$C$76,0),MATCH(ИД!AT$29,Бюджет!$F$3:$Y$3,0)),0)</f>
        <v>0</v>
      </c>
      <c r="AU44" s="125">
        <f>IFERROR(INDEX(Бюджет!$F$55:$Y$76,MATCH(ИД!$C44,Бюджет!$C$55:$C$76,0),MATCH(ИД!AU$29,Бюджет!$F$3:$Y$3,0)),0)</f>
        <v>0</v>
      </c>
      <c r="AV44" s="125">
        <f>IFERROR(INDEX(Бюджет!$F$55:$Y$76,MATCH(ИД!$C44,Бюджет!$C$55:$C$76,0),MATCH(ИД!AV$29,Бюджет!$F$3:$Y$3,0)),0)</f>
        <v>0</v>
      </c>
      <c r="AW44" s="125">
        <f>IFERROR(INDEX(Бюджет!$F$55:$Y$76,MATCH(ИД!$C44,Бюджет!$C$55:$C$76,0),MATCH(ИД!AW$29,Бюджет!$F$3:$Y$3,0)),0)</f>
        <v>0</v>
      </c>
      <c r="AX44" s="125">
        <f>IFERROR(INDEX(Бюджет!$F$55:$Y$76,MATCH(ИД!$C44,Бюджет!$C$55:$C$76,0),MATCH(ИД!AX$29,Бюджет!$F$3:$Y$3,0)),0)</f>
        <v>0</v>
      </c>
      <c r="AY44" s="125">
        <f>IFERROR(INDEX(Бюджет!$F$55:$Y$76,MATCH(ИД!$C44,Бюджет!$C$55:$C$76,0),MATCH(ИД!AY$29,Бюджет!$F$3:$Y$3,0)),0)</f>
        <v>0</v>
      </c>
      <c r="AZ44" s="125">
        <f>IFERROR(INDEX(Бюджет!$F$55:$Y$76,MATCH(ИД!$C44,Бюджет!$C$55:$C$76,0),MATCH(ИД!AZ$29,Бюджет!$F$3:$Y$3,0)),0)</f>
        <v>0</v>
      </c>
      <c r="BA44" s="125">
        <f>IFERROR(INDEX(Бюджет!$F$55:$Y$76,MATCH(ИД!$C44,Бюджет!$C$55:$C$76,0),MATCH(ИД!BA$29,Бюджет!$F$3:$Y$3,0)),0)</f>
        <v>0</v>
      </c>
      <c r="BB44" s="125">
        <f>IFERROR(INDEX(Бюджет!$F$55:$Y$76,MATCH(ИД!$C44,Бюджет!$C$55:$C$76,0),MATCH(ИД!BB$29,Бюджет!$F$3:$Y$3,0)),0)</f>
        <v>0</v>
      </c>
      <c r="BC44" s="125">
        <f>IFERROR(INDEX(Бюджет!$F$55:$Y$76,MATCH(ИД!$C44,Бюджет!$C$55:$C$76,0),MATCH(ИД!BC$29,Бюджет!$F$3:$Y$3,0)),0)</f>
        <v>0</v>
      </c>
      <c r="BD44" s="125">
        <f>IFERROR(INDEX(Бюджет!$F$55:$Y$76,MATCH(ИД!$C44,Бюджет!$C$55:$C$76,0),MATCH(ИД!BD$29,Бюджет!$F$3:$Y$3,0)),0)</f>
        <v>0</v>
      </c>
      <c r="BE44" s="125">
        <f>IFERROR(INDEX(Бюджет!$F$55:$Y$76,MATCH(ИД!$C44,Бюджет!$C$55:$C$76,0),MATCH(ИД!BE$29,Бюджет!$F$3:$Y$3,0)),0)</f>
        <v>0</v>
      </c>
      <c r="BF44" s="125">
        <f>IFERROR(INDEX(Бюджет!$F$55:$Y$76,MATCH(ИД!$C44,Бюджет!$C$55:$C$76,0),MATCH(ИД!BF$29,Бюджет!$F$3:$Y$3,0)),0)</f>
        <v>0</v>
      </c>
      <c r="BG44" s="125">
        <f>IFERROR(INDEX(Бюджет!$F$55:$Y$76,MATCH(ИД!$C44,Бюджет!$C$55:$C$76,0),MATCH(ИД!BG$29,Бюджет!$F$3:$Y$3,0)),0)</f>
        <v>0</v>
      </c>
      <c r="BH44" s="125">
        <f>IFERROR(INDEX(Бюджет!$F$55:$Y$76,MATCH(ИД!$C44,Бюджет!$C$55:$C$76,0),MATCH(ИД!BH$29,Бюджет!$F$3:$Y$3,0)),0)</f>
        <v>0</v>
      </c>
      <c r="BI44" s="125">
        <f>IFERROR(INDEX(Бюджет!$F$55:$Y$76,MATCH(ИД!$C44,Бюджет!$C$55:$C$76,0),MATCH(ИД!BI$29,Бюджет!$F$3:$Y$3,0)),0)</f>
        <v>0</v>
      </c>
      <c r="BJ44" s="125">
        <f>IFERROR(INDEX(Бюджет!$F$55:$Y$76,MATCH(ИД!$C44,Бюджет!$C$55:$C$76,0),MATCH(ИД!BJ$29,Бюджет!$F$3:$Y$3,0)),0)</f>
        <v>0</v>
      </c>
      <c r="BK44" s="125">
        <f>IFERROR(INDEX(Бюджет!$F$55:$Y$76,MATCH(ИД!$C44,Бюджет!$C$55:$C$76,0),MATCH(ИД!BK$29,Бюджет!$F$3:$Y$3,0)),0)</f>
        <v>0</v>
      </c>
      <c r="BL44" s="125">
        <f>IFERROR(INDEX(Бюджет!$F$55:$Y$76,MATCH(ИД!$C44,Бюджет!$C$55:$C$76,0),MATCH(ИД!BL$29,Бюджет!$F$3:$Y$3,0)),0)</f>
        <v>0</v>
      </c>
      <c r="BM44" s="125">
        <f>IFERROR(INDEX(Бюджет!$F$55:$Y$76,MATCH(ИД!$C44,Бюджет!$C$55:$C$76,0),MATCH(ИД!BM$29,Бюджет!$F$3:$Y$3,0)),0)</f>
        <v>0</v>
      </c>
      <c r="BN44" s="125">
        <f>IFERROR(INDEX(Бюджет!$F$55:$Y$76,MATCH(ИД!$C44,Бюджет!$C$55:$C$76,0),MATCH(ИД!BN$29,Бюджет!$F$3:$Y$3,0)),0)</f>
        <v>0</v>
      </c>
      <c r="BO44" s="125">
        <f>IFERROR(INDEX(Бюджет!$F$55:$Y$76,MATCH(ИД!$C44,Бюджет!$C$55:$C$76,0),MATCH(ИД!BO$29,Бюджет!$F$3:$Y$3,0)),0)</f>
        <v>0</v>
      </c>
      <c r="BP44" s="125">
        <f>IFERROR(INDEX(Бюджет!$F$55:$Y$76,MATCH(ИД!$C44,Бюджет!$C$55:$C$76,0),MATCH(ИД!BP$29,Бюджет!$F$3:$Y$3,0)),0)</f>
        <v>0</v>
      </c>
      <c r="BQ44" s="125">
        <f>IFERROR(INDEX(Бюджет!$F$55:$Y$76,MATCH(ИД!$C44,Бюджет!$C$55:$C$76,0),MATCH(ИД!BQ$29,Бюджет!$F$3:$Y$3,0)),0)</f>
        <v>0</v>
      </c>
      <c r="BR44" s="125">
        <f>IFERROR(INDEX(Бюджет!$F$55:$Y$76,MATCH(ИД!$C44,Бюджет!$C$55:$C$76,0),MATCH(ИД!BR$29,Бюджет!$F$3:$Y$3,0)),0)</f>
        <v>0</v>
      </c>
      <c r="BS44" s="125">
        <f>IFERROR(INDEX(Бюджет!$F$55:$Y$76,MATCH(ИД!$C44,Бюджет!$C$55:$C$76,0),MATCH(ИД!BS$29,Бюджет!$F$3:$Y$3,0)),0)</f>
        <v>0</v>
      </c>
      <c r="BT44" s="125">
        <f>IFERROR(INDEX(Бюджет!$F$55:$Y$76,MATCH(ИД!$C44,Бюджет!$C$55:$C$76,0),MATCH(ИД!BT$29,Бюджет!$F$3:$Y$3,0)),0)</f>
        <v>0</v>
      </c>
      <c r="BU44" s="125">
        <f>IFERROR(INDEX(Бюджет!$F$55:$Y$76,MATCH(ИД!$C44,Бюджет!$C$55:$C$76,0),MATCH(ИД!BU$29,Бюджет!$F$3:$Y$3,0)),0)</f>
        <v>0</v>
      </c>
      <c r="BV44" s="125">
        <f>IFERROR(INDEX(Бюджет!$F$55:$Y$76,MATCH(ИД!$C44,Бюджет!$C$55:$C$76,0),MATCH(ИД!BV$29,Бюджет!$F$3:$Y$3,0)),0)</f>
        <v>0</v>
      </c>
      <c r="BW44" s="125">
        <f>IFERROR(INDEX(Бюджет!$F$55:$Y$76,MATCH(ИД!$C44,Бюджет!$C$55:$C$76,0),MATCH(ИД!BW$29,Бюджет!$F$3:$Y$3,0)),0)</f>
        <v>0</v>
      </c>
      <c r="BX44" s="125">
        <f>IFERROR(INDEX(Бюджет!$F$55:$Y$76,MATCH(ИД!$C44,Бюджет!$C$55:$C$76,0),MATCH(ИД!BX$29,Бюджет!$F$3:$Y$3,0)),0)</f>
        <v>0</v>
      </c>
      <c r="BY44" s="125">
        <f>IFERROR(INDEX(Бюджет!$F$55:$Y$76,MATCH(ИД!$C44,Бюджет!$C$55:$C$76,0),MATCH(ИД!BY$29,Бюджет!$F$3:$Y$3,0)),0)</f>
        <v>0</v>
      </c>
      <c r="BZ44" s="125">
        <f>IFERROR(INDEX(Бюджет!$F$55:$Y$76,MATCH(ИД!$C44,Бюджет!$C$55:$C$76,0),MATCH(ИД!BZ$29,Бюджет!$F$3:$Y$3,0)),0)</f>
        <v>0</v>
      </c>
      <c r="CA44" s="125">
        <f>IFERROR(INDEX(Бюджет!$F$55:$Y$76,MATCH(ИД!$C44,Бюджет!$C$55:$C$76,0),MATCH(ИД!CA$29,Бюджет!$F$3:$Y$3,0)),0)</f>
        <v>0</v>
      </c>
      <c r="CB44" s="125">
        <f>IFERROR(INDEX(Бюджет!$F$55:$Y$76,MATCH(ИД!$C44,Бюджет!$C$55:$C$76,0),MATCH(ИД!CB$29,Бюджет!$F$3:$Y$3,0)),0)</f>
        <v>0</v>
      </c>
      <c r="CC44" s="125">
        <f>IFERROR(INDEX(Бюджет!$F$55:$Y$76,MATCH(ИД!$C44,Бюджет!$C$55:$C$76,0),MATCH(ИД!CC$29,Бюджет!$F$3:$Y$3,0)),0)</f>
        <v>0</v>
      </c>
      <c r="CD44" s="125">
        <f>IFERROR(INDEX(Бюджет!$F$55:$Y$76,MATCH(ИД!$C44,Бюджет!$C$55:$C$76,0),MATCH(ИД!CD$29,Бюджет!$F$3:$Y$3,0)),0)</f>
        <v>0</v>
      </c>
      <c r="CE44" s="125">
        <f>IFERROR(INDEX(Бюджет!$F$55:$Y$76,MATCH(ИД!$C44,Бюджет!$C$55:$C$76,0),MATCH(ИД!CE$29,Бюджет!$F$3:$Y$3,0)),0)</f>
        <v>0</v>
      </c>
      <c r="CF44" s="125">
        <f>IFERROR(INDEX(Бюджет!$F$55:$Y$76,MATCH(ИД!$C44,Бюджет!$C$55:$C$76,0),MATCH(ИД!CF$29,Бюджет!$F$3:$Y$3,0)),0)</f>
        <v>0</v>
      </c>
      <c r="CG44" s="125">
        <f>IFERROR(INDEX(Бюджет!$F$55:$Y$76,MATCH(ИД!$C44,Бюджет!$C$55:$C$76,0),MATCH(ИД!CG$29,Бюджет!$F$3:$Y$3,0)),0)</f>
        <v>0</v>
      </c>
      <c r="CH44" s="125">
        <f>IFERROR(INDEX(Бюджет!$F$55:$Y$76,MATCH(ИД!$C44,Бюджет!$C$55:$C$76,0),MATCH(ИД!CH$29,Бюджет!$F$3:$Y$3,0)),0)</f>
        <v>0</v>
      </c>
      <c r="CI44" s="125">
        <f>IFERROR(INDEX(Бюджет!$F$55:$Y$76,MATCH(ИД!$C44,Бюджет!$C$55:$C$76,0),MATCH(ИД!CI$29,Бюджет!$F$3:$Y$3,0)),0)</f>
        <v>0</v>
      </c>
      <c r="CZ44" s="41" t="s">
        <v>181</v>
      </c>
      <c r="DA44" s="204">
        <v>30</v>
      </c>
      <c r="DB44" s="162" t="str">
        <f t="shared" si="3"/>
        <v xml:space="preserve">30__CAPEX </v>
      </c>
    </row>
    <row r="45" spans="1:106" s="84" customFormat="1" ht="14.25" outlineLevel="1" x14ac:dyDescent="0.25">
      <c r="A45" s="90"/>
      <c r="B45" s="7"/>
      <c r="C45" s="7" t="s">
        <v>40</v>
      </c>
      <c r="D45" s="121"/>
      <c r="E45" s="121"/>
      <c r="F45" s="7" t="s">
        <v>13</v>
      </c>
      <c r="G45" s="27">
        <f t="shared" si="16"/>
        <v>123180.29871600002</v>
      </c>
      <c r="H45" s="128">
        <f>IFERROR(INDEX(Бюджет!$F$55:$Y$76,MATCH(ИД!$C45,Бюджет!$C$55:$C$76,0),MATCH(ИД!H$29,Бюджет!$F$3:$Y$3,0)),0)</f>
        <v>0</v>
      </c>
      <c r="I45" s="128">
        <f>IFERROR(INDEX(Бюджет!$F$55:$Y$76,MATCH(ИД!$C45,Бюджет!$C$55:$C$76,0),MATCH(ИД!I$29,Бюджет!$F$3:$Y$3,0)),0)</f>
        <v>0</v>
      </c>
      <c r="J45" s="128">
        <f>IFERROR(INDEX(Бюджет!$F$55:$Y$76,MATCH(ИД!$C45,Бюджет!$C$55:$C$76,0),MATCH(ИД!J$29,Бюджет!$F$3:$Y$3,0)),0)</f>
        <v>16900</v>
      </c>
      <c r="K45" s="128">
        <f>IFERROR(INDEX(Бюджет!$F$55:$Y$76,MATCH(ИД!$C45,Бюджет!$C$55:$C$76,0),MATCH(ИД!K$29,Бюджет!$F$3:$Y$3,0)),0)</f>
        <v>42130.099572000006</v>
      </c>
      <c r="L45" s="128">
        <f>IFERROR(INDEX(Бюджет!$F$55:$Y$76,MATCH(ИД!$C45,Бюджет!$C$55:$C$76,0),MATCH(ИД!L$29,Бюджет!$F$3:$Y$3,0)),0)</f>
        <v>34630.099572000006</v>
      </c>
      <c r="M45" s="128">
        <f>IFERROR(INDEX(Бюджет!$F$55:$Y$76,MATCH(ИД!$C45,Бюджет!$C$55:$C$76,0),MATCH(ИД!M$29,Бюджет!$F$3:$Y$3,0)),0)</f>
        <v>29520.099572000003</v>
      </c>
      <c r="N45" s="128">
        <f>IFERROR(INDEX(Бюджет!$F$55:$Y$76,MATCH(ИД!$C45,Бюджет!$C$55:$C$76,0),MATCH(ИД!N$29,Бюджет!$F$3:$Y$3,0)),0)</f>
        <v>0</v>
      </c>
      <c r="O45" s="128">
        <f>IFERROR(INDEX(Бюджет!$F$55:$Y$76,MATCH(ИД!$C45,Бюджет!$C$55:$C$76,0),MATCH(ИД!O$29,Бюджет!$F$3:$Y$3,0)),0)</f>
        <v>0</v>
      </c>
      <c r="P45" s="128">
        <f>IFERROR(INDEX(Бюджет!$F$55:$Y$76,MATCH(ИД!$C45,Бюджет!$C$55:$C$76,0),MATCH(ИД!P$29,Бюджет!$F$3:$Y$3,0)),0)</f>
        <v>0</v>
      </c>
      <c r="Q45" s="128">
        <f>IFERROR(INDEX(Бюджет!$F$55:$Y$76,MATCH(ИД!$C45,Бюджет!$C$55:$C$76,0),MATCH(ИД!Q$29,Бюджет!$F$3:$Y$3,0)),0)</f>
        <v>0</v>
      </c>
      <c r="R45" s="128">
        <f>IFERROR(INDEX(Бюджет!$F$55:$Y$76,MATCH(ИД!$C45,Бюджет!$C$55:$C$76,0),MATCH(ИД!R$29,Бюджет!$F$3:$Y$3,0)),0)</f>
        <v>0</v>
      </c>
      <c r="S45" s="128">
        <f>IFERROR(INDEX(Бюджет!$F$55:$Y$76,MATCH(ИД!$C45,Бюджет!$C$55:$C$76,0),MATCH(ИД!S$29,Бюджет!$F$3:$Y$3,0)),0)</f>
        <v>0</v>
      </c>
      <c r="T45" s="128">
        <f>IFERROR(INDEX(Бюджет!$F$55:$Y$76,MATCH(ИД!$C45,Бюджет!$C$55:$C$76,0),MATCH(ИД!T$29,Бюджет!$F$3:$Y$3,0)),0)</f>
        <v>0</v>
      </c>
      <c r="U45" s="128">
        <f>IFERROR(INDEX(Бюджет!$F$55:$Y$76,MATCH(ИД!$C45,Бюджет!$C$55:$C$76,0),MATCH(ИД!U$29,Бюджет!$F$3:$Y$3,0)),0)</f>
        <v>0</v>
      </c>
      <c r="V45" s="128">
        <f>IFERROR(INDEX(Бюджет!$F$55:$Y$76,MATCH(ИД!$C45,Бюджет!$C$55:$C$76,0),MATCH(ИД!V$29,Бюджет!$F$3:$Y$3,0)),0)</f>
        <v>0</v>
      </c>
      <c r="W45" s="128">
        <f>IFERROR(INDEX(Бюджет!$F$55:$Y$76,MATCH(ИД!$C45,Бюджет!$C$55:$C$76,0),MATCH(ИД!W$29,Бюджет!$F$3:$Y$3,0)),0)</f>
        <v>0</v>
      </c>
      <c r="X45" s="128">
        <f>IFERROR(INDEX(Бюджет!$F$55:$Y$76,MATCH(ИД!$C45,Бюджет!$C$55:$C$76,0),MATCH(ИД!X$29,Бюджет!$F$3:$Y$3,0)),0)</f>
        <v>0</v>
      </c>
      <c r="Y45" s="128">
        <f>IFERROR(INDEX(Бюджет!$F$55:$Y$76,MATCH(ИД!$C45,Бюджет!$C$55:$C$76,0),MATCH(ИД!Y$29,Бюджет!$F$3:$Y$3,0)),0)</f>
        <v>0</v>
      </c>
      <c r="Z45" s="128">
        <f>IFERROR(INDEX(Бюджет!$F$55:$Y$76,MATCH(ИД!$C45,Бюджет!$C$55:$C$76,0),MATCH(ИД!Z$29,Бюджет!$F$3:$Y$3,0)),0)</f>
        <v>0</v>
      </c>
      <c r="AA45" s="128">
        <f>IFERROR(INDEX(Бюджет!$F$55:$Y$76,MATCH(ИД!$C45,Бюджет!$C$55:$C$76,0),MATCH(ИД!AA$29,Бюджет!$F$3:$Y$3,0)),0)</f>
        <v>0</v>
      </c>
      <c r="AB45" s="128">
        <f>IFERROR(INDEX(Бюджет!$F$55:$Y$76,MATCH(ИД!$C45,Бюджет!$C$55:$C$76,0),MATCH(ИД!AB$29,Бюджет!$F$3:$Y$3,0)),0)</f>
        <v>0</v>
      </c>
      <c r="AC45" s="128">
        <f>IFERROR(INDEX(Бюджет!$F$55:$Y$76,MATCH(ИД!$C45,Бюджет!$C$55:$C$76,0),MATCH(ИД!AC$29,Бюджет!$F$3:$Y$3,0)),0)</f>
        <v>0</v>
      </c>
      <c r="AD45" s="128">
        <f>IFERROR(INDEX(Бюджет!$F$55:$Y$76,MATCH(ИД!$C45,Бюджет!$C$55:$C$76,0),MATCH(ИД!AD$29,Бюджет!$F$3:$Y$3,0)),0)</f>
        <v>0</v>
      </c>
      <c r="AE45" s="128">
        <f>IFERROR(INDEX(Бюджет!$F$55:$Y$76,MATCH(ИД!$C45,Бюджет!$C$55:$C$76,0),MATCH(ИД!AE$29,Бюджет!$F$3:$Y$3,0)),0)</f>
        <v>0</v>
      </c>
      <c r="AF45" s="128">
        <f>IFERROR(INDEX(Бюджет!$F$55:$Y$76,MATCH(ИД!$C45,Бюджет!$C$55:$C$76,0),MATCH(ИД!AF$29,Бюджет!$F$3:$Y$3,0)),0)</f>
        <v>0</v>
      </c>
      <c r="AG45" s="128">
        <f>IFERROR(INDEX(Бюджет!$F$55:$Y$76,MATCH(ИД!$C45,Бюджет!$C$55:$C$76,0),MATCH(ИД!AG$29,Бюджет!$F$3:$Y$3,0)),0)</f>
        <v>0</v>
      </c>
      <c r="AH45" s="128">
        <f>IFERROR(INDEX(Бюджет!$F$55:$Y$76,MATCH(ИД!$C45,Бюджет!$C$55:$C$76,0),MATCH(ИД!AH$29,Бюджет!$F$3:$Y$3,0)),0)</f>
        <v>0</v>
      </c>
      <c r="AI45" s="128">
        <f>IFERROR(INDEX(Бюджет!$F$55:$Y$76,MATCH(ИД!$C45,Бюджет!$C$55:$C$76,0),MATCH(ИД!AI$29,Бюджет!$F$3:$Y$3,0)),0)</f>
        <v>0</v>
      </c>
      <c r="AJ45" s="128">
        <f>IFERROR(INDEX(Бюджет!$F$55:$Y$76,MATCH(ИД!$C45,Бюджет!$C$55:$C$76,0),MATCH(ИД!AJ$29,Бюджет!$F$3:$Y$3,0)),0)</f>
        <v>0</v>
      </c>
      <c r="AK45" s="128">
        <f>IFERROR(INDEX(Бюджет!$F$55:$Y$76,MATCH(ИД!$C45,Бюджет!$C$55:$C$76,0),MATCH(ИД!AK$29,Бюджет!$F$3:$Y$3,0)),0)</f>
        <v>0</v>
      </c>
      <c r="AL45" s="128">
        <f>IFERROR(INDEX(Бюджет!$F$55:$Y$76,MATCH(ИД!$C45,Бюджет!$C$55:$C$76,0),MATCH(ИД!AL$29,Бюджет!$F$3:$Y$3,0)),0)</f>
        <v>0</v>
      </c>
      <c r="AM45" s="128">
        <f>IFERROR(INDEX(Бюджет!$F$55:$Y$76,MATCH(ИД!$C45,Бюджет!$C$55:$C$76,0),MATCH(ИД!AM$29,Бюджет!$F$3:$Y$3,0)),0)</f>
        <v>0</v>
      </c>
      <c r="AN45" s="128">
        <f>IFERROR(INDEX(Бюджет!$F$55:$Y$76,MATCH(ИД!$C45,Бюджет!$C$55:$C$76,0),MATCH(ИД!AN$29,Бюджет!$F$3:$Y$3,0)),0)</f>
        <v>0</v>
      </c>
      <c r="AO45" s="128">
        <f>IFERROR(INDEX(Бюджет!$F$55:$Y$76,MATCH(ИД!$C45,Бюджет!$C$55:$C$76,0),MATCH(ИД!AO$29,Бюджет!$F$3:$Y$3,0)),0)</f>
        <v>0</v>
      </c>
      <c r="AP45" s="128">
        <f>IFERROR(INDEX(Бюджет!$F$55:$Y$76,MATCH(ИД!$C45,Бюджет!$C$55:$C$76,0),MATCH(ИД!AP$29,Бюджет!$F$3:$Y$3,0)),0)</f>
        <v>0</v>
      </c>
      <c r="AQ45" s="128">
        <f>IFERROR(INDEX(Бюджет!$F$55:$Y$76,MATCH(ИД!$C45,Бюджет!$C$55:$C$76,0),MATCH(ИД!AQ$29,Бюджет!$F$3:$Y$3,0)),0)</f>
        <v>0</v>
      </c>
      <c r="AR45" s="128">
        <f>IFERROR(INDEX(Бюджет!$F$55:$Y$76,MATCH(ИД!$C45,Бюджет!$C$55:$C$76,0),MATCH(ИД!AR$29,Бюджет!$F$3:$Y$3,0)),0)</f>
        <v>0</v>
      </c>
      <c r="AS45" s="128">
        <f>IFERROR(INDEX(Бюджет!$F$55:$Y$76,MATCH(ИД!$C45,Бюджет!$C$55:$C$76,0),MATCH(ИД!AS$29,Бюджет!$F$3:$Y$3,0)),0)</f>
        <v>0</v>
      </c>
      <c r="AT45" s="128">
        <f>IFERROR(INDEX(Бюджет!$F$55:$Y$76,MATCH(ИД!$C45,Бюджет!$C$55:$C$76,0),MATCH(ИД!AT$29,Бюджет!$F$3:$Y$3,0)),0)</f>
        <v>0</v>
      </c>
      <c r="AU45" s="128">
        <f>IFERROR(INDEX(Бюджет!$F$55:$Y$76,MATCH(ИД!$C45,Бюджет!$C$55:$C$76,0),MATCH(ИД!AU$29,Бюджет!$F$3:$Y$3,0)),0)</f>
        <v>0</v>
      </c>
      <c r="AV45" s="128">
        <f>IFERROR(INDEX(Бюджет!$F$55:$Y$76,MATCH(ИД!$C45,Бюджет!$C$55:$C$76,0),MATCH(ИД!AV$29,Бюджет!$F$3:$Y$3,0)),0)</f>
        <v>0</v>
      </c>
      <c r="AW45" s="128">
        <f>IFERROR(INDEX(Бюджет!$F$55:$Y$76,MATCH(ИД!$C45,Бюджет!$C$55:$C$76,0),MATCH(ИД!AW$29,Бюджет!$F$3:$Y$3,0)),0)</f>
        <v>0</v>
      </c>
      <c r="AX45" s="128">
        <f>IFERROR(INDEX(Бюджет!$F$55:$Y$76,MATCH(ИД!$C45,Бюджет!$C$55:$C$76,0),MATCH(ИД!AX$29,Бюджет!$F$3:$Y$3,0)),0)</f>
        <v>0</v>
      </c>
      <c r="AY45" s="128">
        <f>IFERROR(INDEX(Бюджет!$F$55:$Y$76,MATCH(ИД!$C45,Бюджет!$C$55:$C$76,0),MATCH(ИД!AY$29,Бюджет!$F$3:$Y$3,0)),0)</f>
        <v>0</v>
      </c>
      <c r="AZ45" s="128">
        <f>IFERROR(INDEX(Бюджет!$F$55:$Y$76,MATCH(ИД!$C45,Бюджет!$C$55:$C$76,0),MATCH(ИД!AZ$29,Бюджет!$F$3:$Y$3,0)),0)</f>
        <v>0</v>
      </c>
      <c r="BA45" s="128">
        <f>IFERROR(INDEX(Бюджет!$F$55:$Y$76,MATCH(ИД!$C45,Бюджет!$C$55:$C$76,0),MATCH(ИД!BA$29,Бюджет!$F$3:$Y$3,0)),0)</f>
        <v>0</v>
      </c>
      <c r="BB45" s="128">
        <f>IFERROR(INDEX(Бюджет!$F$55:$Y$76,MATCH(ИД!$C45,Бюджет!$C$55:$C$76,0),MATCH(ИД!BB$29,Бюджет!$F$3:$Y$3,0)),0)</f>
        <v>0</v>
      </c>
      <c r="BC45" s="128">
        <f>IFERROR(INDEX(Бюджет!$F$55:$Y$76,MATCH(ИД!$C45,Бюджет!$C$55:$C$76,0),MATCH(ИД!BC$29,Бюджет!$F$3:$Y$3,0)),0)</f>
        <v>0</v>
      </c>
      <c r="BD45" s="128">
        <f>IFERROR(INDEX(Бюджет!$F$55:$Y$76,MATCH(ИД!$C45,Бюджет!$C$55:$C$76,0),MATCH(ИД!BD$29,Бюджет!$F$3:$Y$3,0)),0)</f>
        <v>0</v>
      </c>
      <c r="BE45" s="128">
        <f>IFERROR(INDEX(Бюджет!$F$55:$Y$76,MATCH(ИД!$C45,Бюджет!$C$55:$C$76,0),MATCH(ИД!BE$29,Бюджет!$F$3:$Y$3,0)),0)</f>
        <v>0</v>
      </c>
      <c r="BF45" s="128">
        <f>IFERROR(INDEX(Бюджет!$F$55:$Y$76,MATCH(ИД!$C45,Бюджет!$C$55:$C$76,0),MATCH(ИД!BF$29,Бюджет!$F$3:$Y$3,0)),0)</f>
        <v>0</v>
      </c>
      <c r="BG45" s="128">
        <f>IFERROR(INDEX(Бюджет!$F$55:$Y$76,MATCH(ИД!$C45,Бюджет!$C$55:$C$76,0),MATCH(ИД!BG$29,Бюджет!$F$3:$Y$3,0)),0)</f>
        <v>0</v>
      </c>
      <c r="BH45" s="128">
        <f>IFERROR(INDEX(Бюджет!$F$55:$Y$76,MATCH(ИД!$C45,Бюджет!$C$55:$C$76,0),MATCH(ИД!BH$29,Бюджет!$F$3:$Y$3,0)),0)</f>
        <v>0</v>
      </c>
      <c r="BI45" s="128">
        <f>IFERROR(INDEX(Бюджет!$F$55:$Y$76,MATCH(ИД!$C45,Бюджет!$C$55:$C$76,0),MATCH(ИД!BI$29,Бюджет!$F$3:$Y$3,0)),0)</f>
        <v>0</v>
      </c>
      <c r="BJ45" s="128">
        <f>IFERROR(INDEX(Бюджет!$F$55:$Y$76,MATCH(ИД!$C45,Бюджет!$C$55:$C$76,0),MATCH(ИД!BJ$29,Бюджет!$F$3:$Y$3,0)),0)</f>
        <v>0</v>
      </c>
      <c r="BK45" s="128">
        <f>IFERROR(INDEX(Бюджет!$F$55:$Y$76,MATCH(ИД!$C45,Бюджет!$C$55:$C$76,0),MATCH(ИД!BK$29,Бюджет!$F$3:$Y$3,0)),0)</f>
        <v>0</v>
      </c>
      <c r="BL45" s="128">
        <f>IFERROR(INDEX(Бюджет!$F$55:$Y$76,MATCH(ИД!$C45,Бюджет!$C$55:$C$76,0),MATCH(ИД!BL$29,Бюджет!$F$3:$Y$3,0)),0)</f>
        <v>0</v>
      </c>
      <c r="BM45" s="128">
        <f>IFERROR(INDEX(Бюджет!$F$55:$Y$76,MATCH(ИД!$C45,Бюджет!$C$55:$C$76,0),MATCH(ИД!BM$29,Бюджет!$F$3:$Y$3,0)),0)</f>
        <v>0</v>
      </c>
      <c r="BN45" s="128">
        <f>IFERROR(INDEX(Бюджет!$F$55:$Y$76,MATCH(ИД!$C45,Бюджет!$C$55:$C$76,0),MATCH(ИД!BN$29,Бюджет!$F$3:$Y$3,0)),0)</f>
        <v>0</v>
      </c>
      <c r="BO45" s="128">
        <f>IFERROR(INDEX(Бюджет!$F$55:$Y$76,MATCH(ИД!$C45,Бюджет!$C$55:$C$76,0),MATCH(ИД!BO$29,Бюджет!$F$3:$Y$3,0)),0)</f>
        <v>0</v>
      </c>
      <c r="BP45" s="128">
        <f>IFERROR(INDEX(Бюджет!$F$55:$Y$76,MATCH(ИД!$C45,Бюджет!$C$55:$C$76,0),MATCH(ИД!BP$29,Бюджет!$F$3:$Y$3,0)),0)</f>
        <v>0</v>
      </c>
      <c r="BQ45" s="128">
        <f>IFERROR(INDEX(Бюджет!$F$55:$Y$76,MATCH(ИД!$C45,Бюджет!$C$55:$C$76,0),MATCH(ИД!BQ$29,Бюджет!$F$3:$Y$3,0)),0)</f>
        <v>0</v>
      </c>
      <c r="BR45" s="128">
        <f>IFERROR(INDEX(Бюджет!$F$55:$Y$76,MATCH(ИД!$C45,Бюджет!$C$55:$C$76,0),MATCH(ИД!BR$29,Бюджет!$F$3:$Y$3,0)),0)</f>
        <v>0</v>
      </c>
      <c r="BS45" s="128">
        <f>IFERROR(INDEX(Бюджет!$F$55:$Y$76,MATCH(ИД!$C45,Бюджет!$C$55:$C$76,0),MATCH(ИД!BS$29,Бюджет!$F$3:$Y$3,0)),0)</f>
        <v>0</v>
      </c>
      <c r="BT45" s="128">
        <f>IFERROR(INDEX(Бюджет!$F$55:$Y$76,MATCH(ИД!$C45,Бюджет!$C$55:$C$76,0),MATCH(ИД!BT$29,Бюджет!$F$3:$Y$3,0)),0)</f>
        <v>0</v>
      </c>
      <c r="BU45" s="128">
        <f>IFERROR(INDEX(Бюджет!$F$55:$Y$76,MATCH(ИД!$C45,Бюджет!$C$55:$C$76,0),MATCH(ИД!BU$29,Бюджет!$F$3:$Y$3,0)),0)</f>
        <v>0</v>
      </c>
      <c r="BV45" s="128">
        <f>IFERROR(INDEX(Бюджет!$F$55:$Y$76,MATCH(ИД!$C45,Бюджет!$C$55:$C$76,0),MATCH(ИД!BV$29,Бюджет!$F$3:$Y$3,0)),0)</f>
        <v>0</v>
      </c>
      <c r="BW45" s="128">
        <f>IFERROR(INDEX(Бюджет!$F$55:$Y$76,MATCH(ИД!$C45,Бюджет!$C$55:$C$76,0),MATCH(ИД!BW$29,Бюджет!$F$3:$Y$3,0)),0)</f>
        <v>0</v>
      </c>
      <c r="BX45" s="128">
        <f>IFERROR(INDEX(Бюджет!$F$55:$Y$76,MATCH(ИД!$C45,Бюджет!$C$55:$C$76,0),MATCH(ИД!BX$29,Бюджет!$F$3:$Y$3,0)),0)</f>
        <v>0</v>
      </c>
      <c r="BY45" s="128">
        <f>IFERROR(INDEX(Бюджет!$F$55:$Y$76,MATCH(ИД!$C45,Бюджет!$C$55:$C$76,0),MATCH(ИД!BY$29,Бюджет!$F$3:$Y$3,0)),0)</f>
        <v>0</v>
      </c>
      <c r="BZ45" s="128">
        <f>IFERROR(INDEX(Бюджет!$F$55:$Y$76,MATCH(ИД!$C45,Бюджет!$C$55:$C$76,0),MATCH(ИД!BZ$29,Бюджет!$F$3:$Y$3,0)),0)</f>
        <v>0</v>
      </c>
      <c r="CA45" s="128">
        <f>IFERROR(INDEX(Бюджет!$F$55:$Y$76,MATCH(ИД!$C45,Бюджет!$C$55:$C$76,0),MATCH(ИД!CA$29,Бюджет!$F$3:$Y$3,0)),0)</f>
        <v>0</v>
      </c>
      <c r="CB45" s="128">
        <f>IFERROR(INDEX(Бюджет!$F$55:$Y$76,MATCH(ИД!$C45,Бюджет!$C$55:$C$76,0),MATCH(ИД!CB$29,Бюджет!$F$3:$Y$3,0)),0)</f>
        <v>0</v>
      </c>
      <c r="CC45" s="128">
        <f>IFERROR(INDEX(Бюджет!$F$55:$Y$76,MATCH(ИД!$C45,Бюджет!$C$55:$C$76,0),MATCH(ИД!CC$29,Бюджет!$F$3:$Y$3,0)),0)</f>
        <v>0</v>
      </c>
      <c r="CD45" s="128">
        <f>IFERROR(INDEX(Бюджет!$F$55:$Y$76,MATCH(ИД!$C45,Бюджет!$C$55:$C$76,0),MATCH(ИД!CD$29,Бюджет!$F$3:$Y$3,0)),0)</f>
        <v>0</v>
      </c>
      <c r="CE45" s="128">
        <f>IFERROR(INDEX(Бюджет!$F$55:$Y$76,MATCH(ИД!$C45,Бюджет!$C$55:$C$76,0),MATCH(ИД!CE$29,Бюджет!$F$3:$Y$3,0)),0)</f>
        <v>0</v>
      </c>
      <c r="CF45" s="128">
        <f>IFERROR(INDEX(Бюджет!$F$55:$Y$76,MATCH(ИД!$C45,Бюджет!$C$55:$C$76,0),MATCH(ИД!CF$29,Бюджет!$F$3:$Y$3,0)),0)</f>
        <v>0</v>
      </c>
      <c r="CG45" s="128">
        <f>IFERROR(INDEX(Бюджет!$F$55:$Y$76,MATCH(ИД!$C45,Бюджет!$C$55:$C$76,0),MATCH(ИД!CG$29,Бюджет!$F$3:$Y$3,0)),0)</f>
        <v>0</v>
      </c>
      <c r="CH45" s="128">
        <f>IFERROR(INDEX(Бюджет!$F$55:$Y$76,MATCH(ИД!$C45,Бюджет!$C$55:$C$76,0),MATCH(ИД!CH$29,Бюджет!$F$3:$Y$3,0)),0)</f>
        <v>0</v>
      </c>
      <c r="CI45" s="128">
        <f>IFERROR(INDEX(Бюджет!$F$55:$Y$76,MATCH(ИД!$C45,Бюджет!$C$55:$C$76,0),MATCH(ИД!CI$29,Бюджет!$F$3:$Y$3,0)),0)</f>
        <v>0</v>
      </c>
      <c r="CZ45" s="41" t="s">
        <v>181</v>
      </c>
      <c r="DA45" s="41">
        <v>31</v>
      </c>
      <c r="DB45" s="162" t="str">
        <f t="shared" si="3"/>
        <v>31__OPEX</v>
      </c>
    </row>
    <row r="46" spans="1:106" s="85" customFormat="1" outlineLevel="1" x14ac:dyDescent="0.25">
      <c r="B46" s="260" t="s">
        <v>699</v>
      </c>
      <c r="C46" s="10" t="s">
        <v>698</v>
      </c>
      <c r="D46" s="121"/>
      <c r="E46" s="121"/>
      <c r="F46" s="16" t="s">
        <v>13</v>
      </c>
      <c r="G46" s="13">
        <f t="shared" si="16"/>
        <v>66684.61538461539</v>
      </c>
      <c r="H46" s="293">
        <f>IFERROR(INDEX(Бюджет!$F$55:$Y$76,MATCH(ИД!$C46,Бюджет!$C$55:$C$76,0),MATCH(ИД!H$29,Бюджет!$F$3:$Y$3,0)),0)</f>
        <v>0</v>
      </c>
      <c r="I46" s="293">
        <f>IFERROR(INDEX(Бюджет!$F$55:$Y$76,MATCH(ИД!$C46,Бюджет!$C$55:$C$76,0),MATCH(ИД!I$29,Бюджет!$F$3:$Y$3,0)),0)</f>
        <v>0</v>
      </c>
      <c r="J46" s="293">
        <f>IFERROR(INDEX(Бюджет!$F$55:$Y$76,MATCH(ИД!$C46,Бюджет!$C$55:$C$76,0),MATCH(ИД!J$29,Бюджет!$F$3:$Y$3,0)),0)</f>
        <v>0</v>
      </c>
      <c r="K46" s="293">
        <f>IFERROR(INDEX(Бюджет!$F$55:$Y$76,MATCH(ИД!$C46,Бюджет!$C$55:$C$76,0),MATCH(ИД!K$29,Бюджет!$F$3:$Y$3,0)),0)</f>
        <v>14000</v>
      </c>
      <c r="L46" s="293">
        <f>IFERROR(INDEX(Бюджет!$F$55:$Y$76,MATCH(ИД!$C46,Бюджет!$C$55:$C$76,0),MATCH(ИД!L$29,Бюджет!$F$3:$Y$3,0)),0)</f>
        <v>17319.780219780219</v>
      </c>
      <c r="M46" s="293">
        <f>IFERROR(INDEX(Бюджет!$F$55:$Y$76,MATCH(ИД!$C46,Бюджет!$C$55:$C$76,0),MATCH(ИД!M$29,Бюджет!$F$3:$Y$3,0)),0)</f>
        <v>16789.835164835167</v>
      </c>
      <c r="N46" s="293">
        <f>IFERROR(INDEX(Бюджет!$F$55:$Y$76,MATCH(ИД!$C46,Бюджет!$C$55:$C$76,0),MATCH(ИД!N$29,Бюджет!$F$3:$Y$3,0)),0)</f>
        <v>18575</v>
      </c>
      <c r="O46" s="293">
        <f>IFERROR(INDEX(Бюджет!$F$55:$Y$76,MATCH(ИД!$C46,Бюджет!$C$55:$C$76,0),MATCH(ИД!O$29,Бюджет!$F$3:$Y$3,0)),0)</f>
        <v>0</v>
      </c>
      <c r="P46" s="293">
        <f>IFERROR(INDEX(Бюджет!$F$55:$Y$76,MATCH(ИД!$C46,Бюджет!$C$55:$C$76,0),MATCH(ИД!P$29,Бюджет!$F$3:$Y$3,0)),0)</f>
        <v>0</v>
      </c>
      <c r="Q46" s="293">
        <f>IFERROR(INDEX(Бюджет!$F$55:$Y$76,MATCH(ИД!$C46,Бюджет!$C$55:$C$76,0),MATCH(ИД!Q$29,Бюджет!$F$3:$Y$3,0)),0)</f>
        <v>0</v>
      </c>
      <c r="R46" s="293">
        <f>IFERROR(INDEX(Бюджет!$F$55:$Y$76,MATCH(ИД!$C46,Бюджет!$C$55:$C$76,0),MATCH(ИД!R$29,Бюджет!$F$3:$Y$3,0)),0)</f>
        <v>0</v>
      </c>
      <c r="S46" s="293">
        <f>IFERROR(INDEX(Бюджет!$F$55:$Y$76,MATCH(ИД!$C46,Бюджет!$C$55:$C$76,0),MATCH(ИД!S$29,Бюджет!$F$3:$Y$3,0)),0)</f>
        <v>0</v>
      </c>
      <c r="T46" s="293">
        <f>IFERROR(INDEX(Бюджет!$F$55:$Y$76,MATCH(ИД!$C46,Бюджет!$C$55:$C$76,0),MATCH(ИД!T$29,Бюджет!$F$3:$Y$3,0)),0)</f>
        <v>0</v>
      </c>
      <c r="U46" s="293">
        <f>IFERROR(INDEX(Бюджет!$F$55:$Y$76,MATCH(ИД!$C46,Бюджет!$C$55:$C$76,0),MATCH(ИД!U$29,Бюджет!$F$3:$Y$3,0)),0)</f>
        <v>0</v>
      </c>
      <c r="V46" s="293">
        <f>IFERROR(INDEX(Бюджет!$F$55:$Y$76,MATCH(ИД!$C46,Бюджет!$C$55:$C$76,0),MATCH(ИД!V$29,Бюджет!$F$3:$Y$3,0)),0)</f>
        <v>0</v>
      </c>
      <c r="W46" s="293">
        <f>IFERROR(INDEX(Бюджет!$F$55:$Y$76,MATCH(ИД!$C46,Бюджет!$C$55:$C$76,0),MATCH(ИД!W$29,Бюджет!$F$3:$Y$3,0)),0)</f>
        <v>0</v>
      </c>
      <c r="X46" s="293">
        <f>IFERROR(INDEX(Бюджет!$F$55:$Y$76,MATCH(ИД!$C46,Бюджет!$C$55:$C$76,0),MATCH(ИД!X$29,Бюджет!$F$3:$Y$3,0)),0)</f>
        <v>0</v>
      </c>
      <c r="Y46" s="293">
        <f>IFERROR(INDEX(Бюджет!$F$55:$Y$76,MATCH(ИД!$C46,Бюджет!$C$55:$C$76,0),MATCH(ИД!Y$29,Бюджет!$F$3:$Y$3,0)),0)</f>
        <v>0</v>
      </c>
      <c r="Z46" s="293">
        <f>IFERROR(INDEX(Бюджет!$F$55:$Y$76,MATCH(ИД!$C46,Бюджет!$C$55:$C$76,0),MATCH(ИД!Z$29,Бюджет!$F$3:$Y$3,0)),0)</f>
        <v>0</v>
      </c>
      <c r="AA46" s="293">
        <f>IFERROR(INDEX(Бюджет!$F$55:$Y$76,MATCH(ИД!$C46,Бюджет!$C$55:$C$76,0),MATCH(ИД!AA$29,Бюджет!$F$3:$Y$3,0)),0)</f>
        <v>0</v>
      </c>
      <c r="AB46" s="293">
        <f>IFERROR(INDEX(Бюджет!$F$55:$Y$76,MATCH(ИД!$C46,Бюджет!$C$55:$C$76,0),MATCH(ИД!AB$29,Бюджет!$F$3:$Y$3,0)),0)</f>
        <v>0</v>
      </c>
      <c r="AC46" s="293">
        <f>IFERROR(INDEX(Бюджет!$F$55:$Y$76,MATCH(ИД!$C46,Бюджет!$C$55:$C$76,0),MATCH(ИД!AC$29,Бюджет!$F$3:$Y$3,0)),0)</f>
        <v>0</v>
      </c>
      <c r="AD46" s="293">
        <f>IFERROR(INDEX(Бюджет!$F$55:$Y$76,MATCH(ИД!$C46,Бюджет!$C$55:$C$76,0),MATCH(ИД!AD$29,Бюджет!$F$3:$Y$3,0)),0)</f>
        <v>0</v>
      </c>
      <c r="AE46" s="293">
        <f>IFERROR(INDEX(Бюджет!$F$55:$Y$76,MATCH(ИД!$C46,Бюджет!$C$55:$C$76,0),MATCH(ИД!AE$29,Бюджет!$F$3:$Y$3,0)),0)</f>
        <v>0</v>
      </c>
      <c r="AF46" s="293">
        <f>IFERROR(INDEX(Бюджет!$F$55:$Y$76,MATCH(ИД!$C46,Бюджет!$C$55:$C$76,0),MATCH(ИД!AF$29,Бюджет!$F$3:$Y$3,0)),0)</f>
        <v>0</v>
      </c>
      <c r="AG46" s="293">
        <f>IFERROR(INDEX(Бюджет!$F$55:$Y$76,MATCH(ИД!$C46,Бюджет!$C$55:$C$76,0),MATCH(ИД!AG$29,Бюджет!$F$3:$Y$3,0)),0)</f>
        <v>0</v>
      </c>
      <c r="AH46" s="293">
        <f>IFERROR(INDEX(Бюджет!$F$55:$Y$76,MATCH(ИД!$C46,Бюджет!$C$55:$C$76,0),MATCH(ИД!AH$29,Бюджет!$F$3:$Y$3,0)),0)</f>
        <v>0</v>
      </c>
      <c r="AI46" s="293">
        <f>IFERROR(INDEX(Бюджет!$F$55:$Y$76,MATCH(ИД!$C46,Бюджет!$C$55:$C$76,0),MATCH(ИД!AI$29,Бюджет!$F$3:$Y$3,0)),0)</f>
        <v>0</v>
      </c>
      <c r="AJ46" s="293">
        <f>IFERROR(INDEX(Бюджет!$F$55:$Y$76,MATCH(ИД!$C46,Бюджет!$C$55:$C$76,0),MATCH(ИД!AJ$29,Бюджет!$F$3:$Y$3,0)),0)</f>
        <v>0</v>
      </c>
      <c r="AK46" s="293">
        <f>IFERROR(INDEX(Бюджет!$F$55:$Y$76,MATCH(ИД!$C46,Бюджет!$C$55:$C$76,0),MATCH(ИД!AK$29,Бюджет!$F$3:$Y$3,0)),0)</f>
        <v>0</v>
      </c>
      <c r="AL46" s="293">
        <f>IFERROR(INDEX(Бюджет!$F$55:$Y$76,MATCH(ИД!$C46,Бюджет!$C$55:$C$76,0),MATCH(ИД!AL$29,Бюджет!$F$3:$Y$3,0)),0)</f>
        <v>0</v>
      </c>
      <c r="AM46" s="293">
        <f>IFERROR(INDEX(Бюджет!$F$55:$Y$76,MATCH(ИД!$C46,Бюджет!$C$55:$C$76,0),MATCH(ИД!AM$29,Бюджет!$F$3:$Y$3,0)),0)</f>
        <v>0</v>
      </c>
      <c r="AN46" s="293">
        <f>IFERROR(INDEX(Бюджет!$F$55:$Y$76,MATCH(ИД!$C46,Бюджет!$C$55:$C$76,0),MATCH(ИД!AN$29,Бюджет!$F$3:$Y$3,0)),0)</f>
        <v>0</v>
      </c>
      <c r="AO46" s="293">
        <f>IFERROR(INDEX(Бюджет!$F$55:$Y$76,MATCH(ИД!$C46,Бюджет!$C$55:$C$76,0),MATCH(ИД!AO$29,Бюджет!$F$3:$Y$3,0)),0)</f>
        <v>0</v>
      </c>
      <c r="AP46" s="293">
        <f>IFERROR(INDEX(Бюджет!$F$55:$Y$76,MATCH(ИД!$C46,Бюджет!$C$55:$C$76,0),MATCH(ИД!AP$29,Бюджет!$F$3:$Y$3,0)),0)</f>
        <v>0</v>
      </c>
      <c r="AQ46" s="293">
        <f>IFERROR(INDEX(Бюджет!$F$55:$Y$76,MATCH(ИД!$C46,Бюджет!$C$55:$C$76,0),MATCH(ИД!AQ$29,Бюджет!$F$3:$Y$3,0)),0)</f>
        <v>0</v>
      </c>
      <c r="AR46" s="293">
        <f>IFERROR(INDEX(Бюджет!$F$55:$Y$76,MATCH(ИД!$C46,Бюджет!$C$55:$C$76,0),MATCH(ИД!AR$29,Бюджет!$F$3:$Y$3,0)),0)</f>
        <v>0</v>
      </c>
      <c r="AS46" s="293">
        <f>IFERROR(INDEX(Бюджет!$F$55:$Y$76,MATCH(ИД!$C46,Бюджет!$C$55:$C$76,0),MATCH(ИД!AS$29,Бюджет!$F$3:$Y$3,0)),0)</f>
        <v>0</v>
      </c>
      <c r="AT46" s="293">
        <f>IFERROR(INDEX(Бюджет!$F$55:$Y$76,MATCH(ИД!$C46,Бюджет!$C$55:$C$76,0),MATCH(ИД!AT$29,Бюджет!$F$3:$Y$3,0)),0)</f>
        <v>0</v>
      </c>
      <c r="AU46" s="293">
        <f>IFERROR(INDEX(Бюджет!$F$55:$Y$76,MATCH(ИД!$C46,Бюджет!$C$55:$C$76,0),MATCH(ИД!AU$29,Бюджет!$F$3:$Y$3,0)),0)</f>
        <v>0</v>
      </c>
      <c r="AV46" s="293">
        <f>IFERROR(INDEX(Бюджет!$F$55:$Y$76,MATCH(ИД!$C46,Бюджет!$C$55:$C$76,0),MATCH(ИД!AV$29,Бюджет!$F$3:$Y$3,0)),0)</f>
        <v>0</v>
      </c>
      <c r="AW46" s="293">
        <f>IFERROR(INDEX(Бюджет!$F$55:$Y$76,MATCH(ИД!$C46,Бюджет!$C$55:$C$76,0),MATCH(ИД!AW$29,Бюджет!$F$3:$Y$3,0)),0)</f>
        <v>0</v>
      </c>
      <c r="AX46" s="293">
        <f>IFERROR(INDEX(Бюджет!$F$55:$Y$76,MATCH(ИД!$C46,Бюджет!$C$55:$C$76,0),MATCH(ИД!AX$29,Бюджет!$F$3:$Y$3,0)),0)</f>
        <v>0</v>
      </c>
      <c r="AY46" s="293">
        <f>IFERROR(INDEX(Бюджет!$F$55:$Y$76,MATCH(ИД!$C46,Бюджет!$C$55:$C$76,0),MATCH(ИД!AY$29,Бюджет!$F$3:$Y$3,0)),0)</f>
        <v>0</v>
      </c>
      <c r="AZ46" s="293">
        <f>IFERROR(INDEX(Бюджет!$F$55:$Y$76,MATCH(ИД!$C46,Бюджет!$C$55:$C$76,0),MATCH(ИД!AZ$29,Бюджет!$F$3:$Y$3,0)),0)</f>
        <v>0</v>
      </c>
      <c r="BA46" s="293">
        <f>IFERROR(INDEX(Бюджет!$F$55:$Y$76,MATCH(ИД!$C46,Бюджет!$C$55:$C$76,0),MATCH(ИД!BA$29,Бюджет!$F$3:$Y$3,0)),0)</f>
        <v>0</v>
      </c>
      <c r="BB46" s="293">
        <f>IFERROR(INDEX(Бюджет!$F$55:$Y$76,MATCH(ИД!$C46,Бюджет!$C$55:$C$76,0),MATCH(ИД!BB$29,Бюджет!$F$3:$Y$3,0)),0)</f>
        <v>0</v>
      </c>
      <c r="BC46" s="293">
        <f>IFERROR(INDEX(Бюджет!$F$55:$Y$76,MATCH(ИД!$C46,Бюджет!$C$55:$C$76,0),MATCH(ИД!BC$29,Бюджет!$F$3:$Y$3,0)),0)</f>
        <v>0</v>
      </c>
      <c r="BD46" s="293">
        <f>IFERROR(INDEX(Бюджет!$F$55:$Y$76,MATCH(ИД!$C46,Бюджет!$C$55:$C$76,0),MATCH(ИД!BD$29,Бюджет!$F$3:$Y$3,0)),0)</f>
        <v>0</v>
      </c>
      <c r="BE46" s="293">
        <f>IFERROR(INDEX(Бюджет!$F$55:$Y$76,MATCH(ИД!$C46,Бюджет!$C$55:$C$76,0),MATCH(ИД!BE$29,Бюджет!$F$3:$Y$3,0)),0)</f>
        <v>0</v>
      </c>
      <c r="BF46" s="293">
        <f>IFERROR(INDEX(Бюджет!$F$55:$Y$76,MATCH(ИД!$C46,Бюджет!$C$55:$C$76,0),MATCH(ИД!BF$29,Бюджет!$F$3:$Y$3,0)),0)</f>
        <v>0</v>
      </c>
      <c r="BG46" s="293">
        <f>IFERROR(INDEX(Бюджет!$F$55:$Y$76,MATCH(ИД!$C46,Бюджет!$C$55:$C$76,0),MATCH(ИД!BG$29,Бюджет!$F$3:$Y$3,0)),0)</f>
        <v>0</v>
      </c>
      <c r="BH46" s="293">
        <f>IFERROR(INDEX(Бюджет!$F$55:$Y$76,MATCH(ИД!$C46,Бюджет!$C$55:$C$76,0),MATCH(ИД!BH$29,Бюджет!$F$3:$Y$3,0)),0)</f>
        <v>0</v>
      </c>
      <c r="BI46" s="293">
        <f>IFERROR(INDEX(Бюджет!$F$55:$Y$76,MATCH(ИД!$C46,Бюджет!$C$55:$C$76,0),MATCH(ИД!BI$29,Бюджет!$F$3:$Y$3,0)),0)</f>
        <v>0</v>
      </c>
      <c r="BJ46" s="293">
        <f>IFERROR(INDEX(Бюджет!$F$55:$Y$76,MATCH(ИД!$C46,Бюджет!$C$55:$C$76,0),MATCH(ИД!BJ$29,Бюджет!$F$3:$Y$3,0)),0)</f>
        <v>0</v>
      </c>
      <c r="BK46" s="293">
        <f>IFERROR(INDEX(Бюджет!$F$55:$Y$76,MATCH(ИД!$C46,Бюджет!$C$55:$C$76,0),MATCH(ИД!BK$29,Бюджет!$F$3:$Y$3,0)),0)</f>
        <v>0</v>
      </c>
      <c r="BL46" s="293">
        <f>IFERROR(INDEX(Бюджет!$F$55:$Y$76,MATCH(ИД!$C46,Бюджет!$C$55:$C$76,0),MATCH(ИД!BL$29,Бюджет!$F$3:$Y$3,0)),0)</f>
        <v>0</v>
      </c>
      <c r="BM46" s="293">
        <f>IFERROR(INDEX(Бюджет!$F$55:$Y$76,MATCH(ИД!$C46,Бюджет!$C$55:$C$76,0),MATCH(ИД!BM$29,Бюджет!$F$3:$Y$3,0)),0)</f>
        <v>0</v>
      </c>
      <c r="BN46" s="293">
        <f>IFERROR(INDEX(Бюджет!$F$55:$Y$76,MATCH(ИД!$C46,Бюджет!$C$55:$C$76,0),MATCH(ИД!BN$29,Бюджет!$F$3:$Y$3,0)),0)</f>
        <v>0</v>
      </c>
      <c r="BO46" s="293">
        <f>IFERROR(INDEX(Бюджет!$F$55:$Y$76,MATCH(ИД!$C46,Бюджет!$C$55:$C$76,0),MATCH(ИД!BO$29,Бюджет!$F$3:$Y$3,0)),0)</f>
        <v>0</v>
      </c>
      <c r="BP46" s="293">
        <f>IFERROR(INDEX(Бюджет!$F$55:$Y$76,MATCH(ИД!$C46,Бюджет!$C$55:$C$76,0),MATCH(ИД!BP$29,Бюджет!$F$3:$Y$3,0)),0)</f>
        <v>0</v>
      </c>
      <c r="BQ46" s="293">
        <f>IFERROR(INDEX(Бюджет!$F$55:$Y$76,MATCH(ИД!$C46,Бюджет!$C$55:$C$76,0),MATCH(ИД!BQ$29,Бюджет!$F$3:$Y$3,0)),0)</f>
        <v>0</v>
      </c>
      <c r="BR46" s="293">
        <f>IFERROR(INDEX(Бюджет!$F$55:$Y$76,MATCH(ИД!$C46,Бюджет!$C$55:$C$76,0),MATCH(ИД!BR$29,Бюджет!$F$3:$Y$3,0)),0)</f>
        <v>0</v>
      </c>
      <c r="BS46" s="293">
        <f>IFERROR(INDEX(Бюджет!$F$55:$Y$76,MATCH(ИД!$C46,Бюджет!$C$55:$C$76,0),MATCH(ИД!BS$29,Бюджет!$F$3:$Y$3,0)),0)</f>
        <v>0</v>
      </c>
      <c r="BT46" s="293">
        <f>IFERROR(INDEX(Бюджет!$F$55:$Y$76,MATCH(ИД!$C46,Бюджет!$C$55:$C$76,0),MATCH(ИД!BT$29,Бюджет!$F$3:$Y$3,0)),0)</f>
        <v>0</v>
      </c>
      <c r="BU46" s="293">
        <f>IFERROR(INDEX(Бюджет!$F$55:$Y$76,MATCH(ИД!$C46,Бюджет!$C$55:$C$76,0),MATCH(ИД!BU$29,Бюджет!$F$3:$Y$3,0)),0)</f>
        <v>0</v>
      </c>
      <c r="BV46" s="293">
        <f>IFERROR(INDEX(Бюджет!$F$55:$Y$76,MATCH(ИД!$C46,Бюджет!$C$55:$C$76,0),MATCH(ИД!BV$29,Бюджет!$F$3:$Y$3,0)),0)</f>
        <v>0</v>
      </c>
      <c r="BW46" s="293">
        <f>IFERROR(INDEX(Бюджет!$F$55:$Y$76,MATCH(ИД!$C46,Бюджет!$C$55:$C$76,0),MATCH(ИД!BW$29,Бюджет!$F$3:$Y$3,0)),0)</f>
        <v>0</v>
      </c>
      <c r="BX46" s="293">
        <f>IFERROR(INDEX(Бюджет!$F$55:$Y$76,MATCH(ИД!$C46,Бюджет!$C$55:$C$76,0),MATCH(ИД!BX$29,Бюджет!$F$3:$Y$3,0)),0)</f>
        <v>0</v>
      </c>
      <c r="BY46" s="293">
        <f>IFERROR(INDEX(Бюджет!$F$55:$Y$76,MATCH(ИД!$C46,Бюджет!$C$55:$C$76,0),MATCH(ИД!BY$29,Бюджет!$F$3:$Y$3,0)),0)</f>
        <v>0</v>
      </c>
      <c r="BZ46" s="293">
        <f>IFERROR(INDEX(Бюджет!$F$55:$Y$76,MATCH(ИД!$C46,Бюджет!$C$55:$C$76,0),MATCH(ИД!BZ$29,Бюджет!$F$3:$Y$3,0)),0)</f>
        <v>0</v>
      </c>
      <c r="CA46" s="293">
        <f>IFERROR(INDEX(Бюджет!$F$55:$Y$76,MATCH(ИД!$C46,Бюджет!$C$55:$C$76,0),MATCH(ИД!CA$29,Бюджет!$F$3:$Y$3,0)),0)</f>
        <v>0</v>
      </c>
      <c r="CB46" s="293">
        <f>IFERROR(INDEX(Бюджет!$F$55:$Y$76,MATCH(ИД!$C46,Бюджет!$C$55:$C$76,0),MATCH(ИД!CB$29,Бюджет!$F$3:$Y$3,0)),0)</f>
        <v>0</v>
      </c>
      <c r="CC46" s="293">
        <f>IFERROR(INDEX(Бюджет!$F$55:$Y$76,MATCH(ИД!$C46,Бюджет!$C$55:$C$76,0),MATCH(ИД!CC$29,Бюджет!$F$3:$Y$3,0)),0)</f>
        <v>0</v>
      </c>
      <c r="CD46" s="293">
        <f>IFERROR(INDEX(Бюджет!$F$55:$Y$76,MATCH(ИД!$C46,Бюджет!$C$55:$C$76,0),MATCH(ИД!CD$29,Бюджет!$F$3:$Y$3,0)),0)</f>
        <v>0</v>
      </c>
      <c r="CE46" s="293">
        <f>IFERROR(INDEX(Бюджет!$F$55:$Y$76,MATCH(ИД!$C46,Бюджет!$C$55:$C$76,0),MATCH(ИД!CE$29,Бюджет!$F$3:$Y$3,0)),0)</f>
        <v>0</v>
      </c>
      <c r="CF46" s="293">
        <f>IFERROR(INDEX(Бюджет!$F$55:$Y$76,MATCH(ИД!$C46,Бюджет!$C$55:$C$76,0),MATCH(ИД!CF$29,Бюджет!$F$3:$Y$3,0)),0)</f>
        <v>0</v>
      </c>
      <c r="CG46" s="293">
        <f>IFERROR(INDEX(Бюджет!$F$55:$Y$76,MATCH(ИД!$C46,Бюджет!$C$55:$C$76,0),MATCH(ИД!CG$29,Бюджет!$F$3:$Y$3,0)),0)</f>
        <v>0</v>
      </c>
      <c r="CH46" s="293">
        <f>IFERROR(INDEX(Бюджет!$F$55:$Y$76,MATCH(ИД!$C46,Бюджет!$C$55:$C$76,0),MATCH(ИД!CH$29,Бюджет!$F$3:$Y$3,0)),0)</f>
        <v>0</v>
      </c>
      <c r="CI46" s="293">
        <f>IFERROR(INDEX(Бюджет!$F$55:$Y$76,MATCH(ИД!$C46,Бюджет!$C$55:$C$76,0),MATCH(ИД!CI$29,Бюджет!$F$3:$Y$3,0)),0)</f>
        <v>0</v>
      </c>
      <c r="CJ46" s="295"/>
      <c r="CK46" s="295"/>
      <c r="CL46" s="295"/>
      <c r="CM46" s="295"/>
      <c r="CN46" s="295"/>
      <c r="CO46" s="295"/>
      <c r="CP46" s="295"/>
      <c r="CQ46" s="295"/>
      <c r="CR46" s="295"/>
      <c r="CS46" s="295"/>
      <c r="CT46" s="295"/>
      <c r="CU46" s="295"/>
      <c r="CV46" s="295"/>
      <c r="CW46" s="295"/>
      <c r="CX46" s="295"/>
      <c r="CY46" s="295"/>
      <c r="CZ46" s="296" t="s">
        <v>181</v>
      </c>
      <c r="DA46" s="204">
        <v>32</v>
      </c>
      <c r="DB46" s="162" t="str">
        <f t="shared" si="3"/>
        <v>32_3.6_СЕРВИС</v>
      </c>
    </row>
    <row r="47" spans="1:106" s="85" customFormat="1" outlineLevel="1" x14ac:dyDescent="0.25">
      <c r="B47" s="260" t="s">
        <v>785</v>
      </c>
      <c r="C47" s="10" t="s">
        <v>786</v>
      </c>
      <c r="D47" s="17"/>
      <c r="E47" s="17"/>
      <c r="F47" s="16" t="s">
        <v>13</v>
      </c>
      <c r="G47" s="13">
        <f t="shared" ref="G47:G49" si="37">SUM(H47:CI47)</f>
        <v>0</v>
      </c>
      <c r="H47" s="18">
        <f>H48+H49</f>
        <v>0</v>
      </c>
      <c r="I47" s="18">
        <f t="shared" ref="I47:BS47" si="38">I48+I49</f>
        <v>0</v>
      </c>
      <c r="J47" s="18">
        <f t="shared" si="38"/>
        <v>0</v>
      </c>
      <c r="K47" s="18">
        <f t="shared" si="38"/>
        <v>0</v>
      </c>
      <c r="L47" s="18">
        <f t="shared" si="38"/>
        <v>0</v>
      </c>
      <c r="M47" s="18">
        <f t="shared" si="38"/>
        <v>0</v>
      </c>
      <c r="N47" s="18">
        <f t="shared" si="38"/>
        <v>0</v>
      </c>
      <c r="O47" s="18">
        <f t="shared" si="38"/>
        <v>0</v>
      </c>
      <c r="P47" s="18">
        <f t="shared" si="38"/>
        <v>0</v>
      </c>
      <c r="Q47" s="18">
        <f t="shared" si="38"/>
        <v>0</v>
      </c>
      <c r="R47" s="18">
        <f t="shared" si="38"/>
        <v>0</v>
      </c>
      <c r="S47" s="18">
        <f t="shared" si="38"/>
        <v>0</v>
      </c>
      <c r="T47" s="18">
        <f t="shared" si="38"/>
        <v>0</v>
      </c>
      <c r="U47" s="18">
        <f t="shared" si="38"/>
        <v>0</v>
      </c>
      <c r="V47" s="18">
        <f t="shared" si="38"/>
        <v>0</v>
      </c>
      <c r="W47" s="18">
        <f t="shared" si="38"/>
        <v>0</v>
      </c>
      <c r="X47" s="18">
        <f t="shared" si="38"/>
        <v>0</v>
      </c>
      <c r="Y47" s="18">
        <f t="shared" si="38"/>
        <v>0</v>
      </c>
      <c r="Z47" s="18">
        <f t="shared" si="38"/>
        <v>0</v>
      </c>
      <c r="AA47" s="18">
        <f t="shared" si="38"/>
        <v>0</v>
      </c>
      <c r="AB47" s="18">
        <f t="shared" si="38"/>
        <v>0</v>
      </c>
      <c r="AC47" s="18">
        <f t="shared" si="38"/>
        <v>0</v>
      </c>
      <c r="AD47" s="18">
        <f t="shared" si="38"/>
        <v>0</v>
      </c>
      <c r="AE47" s="18">
        <f t="shared" si="38"/>
        <v>0</v>
      </c>
      <c r="AF47" s="18">
        <f t="shared" si="38"/>
        <v>0</v>
      </c>
      <c r="AG47" s="18">
        <f t="shared" si="38"/>
        <v>0</v>
      </c>
      <c r="AH47" s="18">
        <f t="shared" si="38"/>
        <v>0</v>
      </c>
      <c r="AI47" s="18">
        <f t="shared" si="38"/>
        <v>0</v>
      </c>
      <c r="AJ47" s="18">
        <f t="shared" si="38"/>
        <v>0</v>
      </c>
      <c r="AK47" s="18">
        <f t="shared" si="38"/>
        <v>0</v>
      </c>
      <c r="AL47" s="18">
        <f t="shared" si="38"/>
        <v>0</v>
      </c>
      <c r="AM47" s="18">
        <f t="shared" si="38"/>
        <v>0</v>
      </c>
      <c r="AN47" s="18">
        <f t="shared" si="38"/>
        <v>0</v>
      </c>
      <c r="AO47" s="18">
        <f t="shared" si="38"/>
        <v>0</v>
      </c>
      <c r="AP47" s="18">
        <f t="shared" si="38"/>
        <v>0</v>
      </c>
      <c r="AQ47" s="18">
        <f t="shared" si="38"/>
        <v>0</v>
      </c>
      <c r="AR47" s="18">
        <f t="shared" si="38"/>
        <v>0</v>
      </c>
      <c r="AS47" s="18">
        <f t="shared" si="38"/>
        <v>0</v>
      </c>
      <c r="AT47" s="18">
        <f t="shared" si="38"/>
        <v>0</v>
      </c>
      <c r="AU47" s="18">
        <f t="shared" si="38"/>
        <v>0</v>
      </c>
      <c r="AV47" s="18">
        <f t="shared" si="38"/>
        <v>0</v>
      </c>
      <c r="AW47" s="18">
        <f t="shared" si="38"/>
        <v>0</v>
      </c>
      <c r="AX47" s="18">
        <f t="shared" si="38"/>
        <v>0</v>
      </c>
      <c r="AY47" s="18">
        <f t="shared" si="38"/>
        <v>0</v>
      </c>
      <c r="AZ47" s="18">
        <f t="shared" si="38"/>
        <v>0</v>
      </c>
      <c r="BA47" s="18">
        <f t="shared" si="38"/>
        <v>0</v>
      </c>
      <c r="BB47" s="18">
        <f t="shared" si="38"/>
        <v>0</v>
      </c>
      <c r="BC47" s="18">
        <f t="shared" si="38"/>
        <v>0</v>
      </c>
      <c r="BD47" s="18">
        <f t="shared" si="38"/>
        <v>0</v>
      </c>
      <c r="BE47" s="18">
        <f t="shared" si="38"/>
        <v>0</v>
      </c>
      <c r="BF47" s="18">
        <f t="shared" si="38"/>
        <v>0</v>
      </c>
      <c r="BG47" s="18">
        <f t="shared" si="38"/>
        <v>0</v>
      </c>
      <c r="BH47" s="18">
        <f t="shared" si="38"/>
        <v>0</v>
      </c>
      <c r="BI47" s="18">
        <f t="shared" si="38"/>
        <v>0</v>
      </c>
      <c r="BJ47" s="18">
        <f t="shared" si="38"/>
        <v>0</v>
      </c>
      <c r="BK47" s="18">
        <f t="shared" si="38"/>
        <v>0</v>
      </c>
      <c r="BL47" s="18">
        <f t="shared" si="38"/>
        <v>0</v>
      </c>
      <c r="BM47" s="18">
        <f t="shared" si="38"/>
        <v>0</v>
      </c>
      <c r="BN47" s="18">
        <f t="shared" si="38"/>
        <v>0</v>
      </c>
      <c r="BO47" s="18">
        <f t="shared" si="38"/>
        <v>0</v>
      </c>
      <c r="BP47" s="18">
        <f t="shared" si="38"/>
        <v>0</v>
      </c>
      <c r="BQ47" s="18">
        <f t="shared" si="38"/>
        <v>0</v>
      </c>
      <c r="BR47" s="18">
        <f t="shared" si="38"/>
        <v>0</v>
      </c>
      <c r="BS47" s="18">
        <f t="shared" si="38"/>
        <v>0</v>
      </c>
      <c r="BT47" s="18">
        <f t="shared" ref="BT47:CD47" si="39">BT48+BT49</f>
        <v>0</v>
      </c>
      <c r="BU47" s="18">
        <f t="shared" si="39"/>
        <v>0</v>
      </c>
      <c r="BV47" s="18">
        <f t="shared" si="39"/>
        <v>0</v>
      </c>
      <c r="BW47" s="18">
        <f t="shared" si="39"/>
        <v>0</v>
      </c>
      <c r="BX47" s="18">
        <f t="shared" si="39"/>
        <v>0</v>
      </c>
      <c r="BY47" s="18">
        <f t="shared" si="39"/>
        <v>0</v>
      </c>
      <c r="BZ47" s="18">
        <f t="shared" si="39"/>
        <v>0</v>
      </c>
      <c r="CA47" s="18">
        <f t="shared" si="39"/>
        <v>0</v>
      </c>
      <c r="CB47" s="18">
        <f t="shared" si="39"/>
        <v>0</v>
      </c>
      <c r="CC47" s="18">
        <f t="shared" si="39"/>
        <v>0</v>
      </c>
      <c r="CD47" s="18">
        <f t="shared" si="39"/>
        <v>0</v>
      </c>
      <c r="CE47" s="18">
        <f>CE48+CE49</f>
        <v>0</v>
      </c>
      <c r="CF47" s="18">
        <f>CF48+CF49</f>
        <v>0</v>
      </c>
      <c r="CG47" s="18">
        <f>CG48+CG49</f>
        <v>0</v>
      </c>
      <c r="CH47" s="18">
        <f>CH48+CH49</f>
        <v>0</v>
      </c>
      <c r="CI47" s="18">
        <f>CI48+CI49</f>
        <v>0</v>
      </c>
      <c r="CZ47" s="159" t="s">
        <v>181</v>
      </c>
      <c r="DA47" s="41">
        <v>33</v>
      </c>
      <c r="DB47" s="162" t="str">
        <f t="shared" si="3"/>
        <v>33_3.7_ЗАТРАТЫ ДО</v>
      </c>
    </row>
    <row r="48" spans="1:106" s="84" customFormat="1" outlineLevel="1" x14ac:dyDescent="0.25">
      <c r="A48" s="90"/>
      <c r="B48" s="7"/>
      <c r="C48" s="7" t="s">
        <v>89</v>
      </c>
      <c r="D48" s="121"/>
      <c r="E48" s="121"/>
      <c r="F48" s="7" t="s">
        <v>13</v>
      </c>
      <c r="G48" s="27">
        <f t="shared" si="37"/>
        <v>0</v>
      </c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6"/>
      <c r="CZ48" s="41" t="s">
        <v>181</v>
      </c>
      <c r="DA48" s="204">
        <v>34</v>
      </c>
      <c r="DB48" s="162" t="str">
        <f t="shared" si="3"/>
        <v xml:space="preserve">34__CAPEX </v>
      </c>
    </row>
    <row r="49" spans="1:106" s="84" customFormat="1" ht="14.25" outlineLevel="1" x14ac:dyDescent="0.25">
      <c r="A49" s="90"/>
      <c r="B49" s="7"/>
      <c r="C49" s="7" t="s">
        <v>40</v>
      </c>
      <c r="D49" s="121"/>
      <c r="E49" s="121"/>
      <c r="F49" s="7" t="s">
        <v>13</v>
      </c>
      <c r="G49" s="27">
        <f t="shared" si="37"/>
        <v>0</v>
      </c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  <c r="BO49" s="128"/>
      <c r="BP49" s="128"/>
      <c r="BQ49" s="128"/>
      <c r="BR49" s="128"/>
      <c r="BS49" s="128"/>
      <c r="BT49" s="128"/>
      <c r="BU49" s="128"/>
      <c r="BV49" s="128"/>
      <c r="BW49" s="128"/>
      <c r="BX49" s="128"/>
      <c r="BY49" s="128"/>
      <c r="BZ49" s="128"/>
      <c r="CA49" s="128"/>
      <c r="CB49" s="128"/>
      <c r="CC49" s="128"/>
      <c r="CD49" s="128"/>
      <c r="CE49" s="128"/>
      <c r="CF49" s="128"/>
      <c r="CG49" s="128"/>
      <c r="CH49" s="128"/>
      <c r="CI49" s="129"/>
      <c r="CZ49" s="41" t="s">
        <v>181</v>
      </c>
      <c r="DA49" s="41">
        <v>35</v>
      </c>
      <c r="DB49" s="162" t="str">
        <f t="shared" si="3"/>
        <v>35__OPEX</v>
      </c>
    </row>
    <row r="50" spans="1:106" outlineLevel="1" x14ac:dyDescent="0.25">
      <c r="A50" s="33"/>
      <c r="B50" s="38"/>
      <c r="C50" s="71"/>
      <c r="D50" s="71"/>
      <c r="E50" s="71"/>
      <c r="F50" s="34"/>
      <c r="G50" s="33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80"/>
      <c r="CF50" s="80"/>
      <c r="CG50" s="80"/>
      <c r="CH50" s="80"/>
      <c r="CI50" s="80"/>
      <c r="CZ50" s="41" t="s">
        <v>181</v>
      </c>
      <c r="DA50" s="204">
        <v>36</v>
      </c>
      <c r="DB50" s="162" t="str">
        <f t="shared" si="3"/>
        <v>36__</v>
      </c>
    </row>
    <row r="51" spans="1:106" s="43" customFormat="1" ht="32.25" customHeight="1" x14ac:dyDescent="0.2">
      <c r="A51" s="33"/>
      <c r="B51" s="73" t="s">
        <v>59</v>
      </c>
      <c r="C51" s="74" t="s">
        <v>21</v>
      </c>
      <c r="D51" s="74"/>
      <c r="E51" s="75"/>
      <c r="F51" s="76"/>
      <c r="G51" s="77"/>
      <c r="H51" s="78">
        <f>H$1</f>
        <v>2020</v>
      </c>
      <c r="I51" s="230">
        <f t="shared" ref="I51" si="40">I$1</f>
        <v>2021</v>
      </c>
      <c r="J51" s="78">
        <f t="shared" ref="J51:BT51" si="41">J$1</f>
        <v>2022</v>
      </c>
      <c r="K51" s="78">
        <f t="shared" si="41"/>
        <v>2023</v>
      </c>
      <c r="L51" s="78">
        <f t="shared" si="41"/>
        <v>2024</v>
      </c>
      <c r="M51" s="78">
        <f t="shared" si="41"/>
        <v>2025</v>
      </c>
      <c r="N51" s="78">
        <f t="shared" si="41"/>
        <v>2026</v>
      </c>
      <c r="O51" s="78">
        <f t="shared" si="41"/>
        <v>2027</v>
      </c>
      <c r="P51" s="78">
        <f t="shared" si="41"/>
        <v>2028</v>
      </c>
      <c r="Q51" s="78">
        <f t="shared" si="41"/>
        <v>2029</v>
      </c>
      <c r="R51" s="78">
        <f t="shared" si="41"/>
        <v>2030</v>
      </c>
      <c r="S51" s="78">
        <f t="shared" si="41"/>
        <v>2031</v>
      </c>
      <c r="T51" s="78">
        <f t="shared" si="41"/>
        <v>2032</v>
      </c>
      <c r="U51" s="78">
        <f t="shared" si="41"/>
        <v>2033</v>
      </c>
      <c r="V51" s="78">
        <f t="shared" si="41"/>
        <v>2034</v>
      </c>
      <c r="W51" s="78">
        <f t="shared" si="41"/>
        <v>2035</v>
      </c>
      <c r="X51" s="78">
        <f t="shared" si="41"/>
        <v>2036</v>
      </c>
      <c r="Y51" s="78">
        <f t="shared" si="41"/>
        <v>2037</v>
      </c>
      <c r="Z51" s="78">
        <f t="shared" si="41"/>
        <v>2038</v>
      </c>
      <c r="AA51" s="78">
        <f t="shared" si="41"/>
        <v>2039</v>
      </c>
      <c r="AB51" s="78">
        <f t="shared" si="41"/>
        <v>2040</v>
      </c>
      <c r="AC51" s="78">
        <f t="shared" si="41"/>
        <v>2041</v>
      </c>
      <c r="AD51" s="78">
        <f t="shared" si="41"/>
        <v>2042</v>
      </c>
      <c r="AE51" s="78">
        <f t="shared" si="41"/>
        <v>2043</v>
      </c>
      <c r="AF51" s="78">
        <f t="shared" si="41"/>
        <v>2044</v>
      </c>
      <c r="AG51" s="78">
        <f t="shared" si="41"/>
        <v>2045</v>
      </c>
      <c r="AH51" s="78">
        <f t="shared" si="41"/>
        <v>2046</v>
      </c>
      <c r="AI51" s="78">
        <f t="shared" si="41"/>
        <v>2047</v>
      </c>
      <c r="AJ51" s="78">
        <f t="shared" si="41"/>
        <v>2048</v>
      </c>
      <c r="AK51" s="78">
        <f t="shared" si="41"/>
        <v>2049</v>
      </c>
      <c r="AL51" s="78">
        <f t="shared" si="41"/>
        <v>2050</v>
      </c>
      <c r="AM51" s="78">
        <f t="shared" si="41"/>
        <v>2051</v>
      </c>
      <c r="AN51" s="78">
        <f t="shared" si="41"/>
        <v>2052</v>
      </c>
      <c r="AO51" s="78">
        <f t="shared" si="41"/>
        <v>2053</v>
      </c>
      <c r="AP51" s="78">
        <f t="shared" si="41"/>
        <v>2054</v>
      </c>
      <c r="AQ51" s="78">
        <f t="shared" si="41"/>
        <v>2055</v>
      </c>
      <c r="AR51" s="78">
        <f t="shared" si="41"/>
        <v>2056</v>
      </c>
      <c r="AS51" s="78">
        <f t="shared" si="41"/>
        <v>2057</v>
      </c>
      <c r="AT51" s="78">
        <f t="shared" si="41"/>
        <v>2058</v>
      </c>
      <c r="AU51" s="78">
        <f t="shared" si="41"/>
        <v>2059</v>
      </c>
      <c r="AV51" s="78">
        <f t="shared" si="41"/>
        <v>2060</v>
      </c>
      <c r="AW51" s="78">
        <f t="shared" si="41"/>
        <v>2061</v>
      </c>
      <c r="AX51" s="78">
        <f t="shared" si="41"/>
        <v>2062</v>
      </c>
      <c r="AY51" s="78">
        <f t="shared" si="41"/>
        <v>2063</v>
      </c>
      <c r="AZ51" s="78">
        <f t="shared" si="41"/>
        <v>2064</v>
      </c>
      <c r="BA51" s="78">
        <f t="shared" si="41"/>
        <v>2065</v>
      </c>
      <c r="BB51" s="78">
        <f t="shared" si="41"/>
        <v>2066</v>
      </c>
      <c r="BC51" s="78">
        <f t="shared" si="41"/>
        <v>2067</v>
      </c>
      <c r="BD51" s="78">
        <f t="shared" si="41"/>
        <v>2068</v>
      </c>
      <c r="BE51" s="78">
        <f t="shared" si="41"/>
        <v>2069</v>
      </c>
      <c r="BF51" s="78">
        <f t="shared" si="41"/>
        <v>2070</v>
      </c>
      <c r="BG51" s="78">
        <f t="shared" si="41"/>
        <v>2071</v>
      </c>
      <c r="BH51" s="78">
        <f t="shared" si="41"/>
        <v>2072</v>
      </c>
      <c r="BI51" s="78">
        <f t="shared" si="41"/>
        <v>2073</v>
      </c>
      <c r="BJ51" s="78">
        <f t="shared" si="41"/>
        <v>2074</v>
      </c>
      <c r="BK51" s="78">
        <f t="shared" si="41"/>
        <v>2075</v>
      </c>
      <c r="BL51" s="78">
        <f t="shared" si="41"/>
        <v>2076</v>
      </c>
      <c r="BM51" s="78">
        <f t="shared" si="41"/>
        <v>2077</v>
      </c>
      <c r="BN51" s="78">
        <f t="shared" si="41"/>
        <v>2078</v>
      </c>
      <c r="BO51" s="78">
        <f t="shared" si="41"/>
        <v>2079</v>
      </c>
      <c r="BP51" s="78">
        <f t="shared" si="41"/>
        <v>2080</v>
      </c>
      <c r="BQ51" s="78">
        <f t="shared" si="41"/>
        <v>2081</v>
      </c>
      <c r="BR51" s="78">
        <f t="shared" si="41"/>
        <v>2082</v>
      </c>
      <c r="BS51" s="78">
        <f t="shared" si="41"/>
        <v>2083</v>
      </c>
      <c r="BT51" s="78">
        <f t="shared" si="41"/>
        <v>2084</v>
      </c>
      <c r="BU51" s="78">
        <f t="shared" ref="BU51:CI51" si="42">BU$1</f>
        <v>2085</v>
      </c>
      <c r="BV51" s="78">
        <f t="shared" si="42"/>
        <v>2086</v>
      </c>
      <c r="BW51" s="78">
        <f t="shared" si="42"/>
        <v>2087</v>
      </c>
      <c r="BX51" s="78">
        <f t="shared" si="42"/>
        <v>2088</v>
      </c>
      <c r="BY51" s="78">
        <f t="shared" si="42"/>
        <v>2089</v>
      </c>
      <c r="BZ51" s="78">
        <f t="shared" si="42"/>
        <v>2090</v>
      </c>
      <c r="CA51" s="78">
        <f t="shared" si="42"/>
        <v>2091</v>
      </c>
      <c r="CB51" s="78">
        <f t="shared" si="42"/>
        <v>2092</v>
      </c>
      <c r="CC51" s="78">
        <f t="shared" si="42"/>
        <v>2093</v>
      </c>
      <c r="CD51" s="78">
        <f t="shared" si="42"/>
        <v>2094</v>
      </c>
      <c r="CE51" s="78">
        <f t="shared" si="42"/>
        <v>2095</v>
      </c>
      <c r="CF51" s="78">
        <f t="shared" si="42"/>
        <v>2096</v>
      </c>
      <c r="CG51" s="78">
        <f t="shared" si="42"/>
        <v>2097</v>
      </c>
      <c r="CH51" s="78">
        <f t="shared" si="42"/>
        <v>2098</v>
      </c>
      <c r="CI51" s="78">
        <f t="shared" si="42"/>
        <v>2099</v>
      </c>
      <c r="CZ51" s="41" t="s">
        <v>181</v>
      </c>
      <c r="DA51" s="41">
        <v>37</v>
      </c>
      <c r="DB51" s="162" t="str">
        <f t="shared" si="3"/>
        <v>37_4_Общие вводные</v>
      </c>
    </row>
    <row r="52" spans="1:106" outlineLevel="1" x14ac:dyDescent="0.2">
      <c r="A52" s="33"/>
      <c r="B52" s="12" t="s">
        <v>119</v>
      </c>
      <c r="C52" s="12" t="s">
        <v>23</v>
      </c>
      <c r="D52" s="15"/>
      <c r="E52" s="15"/>
      <c r="F52" s="12" t="s">
        <v>11</v>
      </c>
      <c r="G52" s="133">
        <v>0.14000000000000001</v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Z52" s="41" t="s">
        <v>181</v>
      </c>
      <c r="DA52" s="204">
        <v>38</v>
      </c>
      <c r="DB52" s="162" t="str">
        <f t="shared" si="3"/>
        <v>38_4.1_Ставка дисконтирования</v>
      </c>
    </row>
    <row r="53" spans="1:106" ht="14.25" outlineLevel="1" x14ac:dyDescent="0.2">
      <c r="A53" s="33"/>
      <c r="B53" s="12" t="s">
        <v>120</v>
      </c>
      <c r="C53" s="12" t="s">
        <v>22</v>
      </c>
      <c r="D53" s="15"/>
      <c r="E53" s="15"/>
      <c r="F53" s="12" t="s">
        <v>12</v>
      </c>
      <c r="G53" s="13">
        <v>12</v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Z53" s="41" t="s">
        <v>181</v>
      </c>
      <c r="DA53" s="41">
        <v>39</v>
      </c>
      <c r="DB53" s="162" t="str">
        <f t="shared" si="3"/>
        <v>39_4.2_Месяцев в году</v>
      </c>
    </row>
    <row r="54" spans="1:106" outlineLevel="1" x14ac:dyDescent="0.25">
      <c r="B54" s="12" t="s">
        <v>121</v>
      </c>
      <c r="C54" s="12" t="s">
        <v>35</v>
      </c>
      <c r="D54" s="15"/>
      <c r="E54" s="15"/>
      <c r="F54" s="12" t="s">
        <v>20</v>
      </c>
      <c r="G54" s="13"/>
      <c r="H54" s="14">
        <f>H56-H55+1</f>
        <v>366</v>
      </c>
      <c r="I54" s="14">
        <f>I56-I55+1</f>
        <v>365</v>
      </c>
      <c r="J54" s="14">
        <f t="shared" ref="J54:O54" si="43">J56-J55+1</f>
        <v>365</v>
      </c>
      <c r="K54" s="14">
        <f t="shared" si="43"/>
        <v>365</v>
      </c>
      <c r="L54" s="14">
        <f t="shared" si="43"/>
        <v>366</v>
      </c>
      <c r="M54" s="14">
        <f t="shared" si="43"/>
        <v>365</v>
      </c>
      <c r="N54" s="14">
        <f t="shared" si="43"/>
        <v>365</v>
      </c>
      <c r="O54" s="14">
        <f t="shared" si="43"/>
        <v>365</v>
      </c>
      <c r="P54" s="14">
        <f>P56-P55+1</f>
        <v>366</v>
      </c>
      <c r="Q54" s="14">
        <f>Q56-Q55+1</f>
        <v>365</v>
      </c>
      <c r="R54" s="14">
        <f>R56-R55+1</f>
        <v>365</v>
      </c>
      <c r="S54" s="14">
        <f t="shared" ref="S54:CD54" si="44">S56-S55+1</f>
        <v>365</v>
      </c>
      <c r="T54" s="14">
        <f t="shared" si="44"/>
        <v>366</v>
      </c>
      <c r="U54" s="14">
        <f t="shared" si="44"/>
        <v>365</v>
      </c>
      <c r="V54" s="14">
        <f t="shared" si="44"/>
        <v>365</v>
      </c>
      <c r="W54" s="14">
        <f t="shared" si="44"/>
        <v>365</v>
      </c>
      <c r="X54" s="14">
        <f t="shared" si="44"/>
        <v>366</v>
      </c>
      <c r="Y54" s="14">
        <f t="shared" si="44"/>
        <v>365</v>
      </c>
      <c r="Z54" s="14">
        <f t="shared" si="44"/>
        <v>365</v>
      </c>
      <c r="AA54" s="14">
        <f t="shared" si="44"/>
        <v>365</v>
      </c>
      <c r="AB54" s="14">
        <f t="shared" si="44"/>
        <v>366</v>
      </c>
      <c r="AC54" s="14">
        <f t="shared" si="44"/>
        <v>365</v>
      </c>
      <c r="AD54" s="14">
        <f t="shared" si="44"/>
        <v>365</v>
      </c>
      <c r="AE54" s="14">
        <f t="shared" si="44"/>
        <v>365</v>
      </c>
      <c r="AF54" s="14">
        <f t="shared" si="44"/>
        <v>366</v>
      </c>
      <c r="AG54" s="14">
        <f t="shared" si="44"/>
        <v>365</v>
      </c>
      <c r="AH54" s="14">
        <f t="shared" si="44"/>
        <v>365</v>
      </c>
      <c r="AI54" s="14">
        <f t="shared" si="44"/>
        <v>365</v>
      </c>
      <c r="AJ54" s="14">
        <f t="shared" si="44"/>
        <v>366</v>
      </c>
      <c r="AK54" s="14">
        <f t="shared" si="44"/>
        <v>365</v>
      </c>
      <c r="AL54" s="14">
        <f t="shared" si="44"/>
        <v>365</v>
      </c>
      <c r="AM54" s="14">
        <f t="shared" si="44"/>
        <v>365</v>
      </c>
      <c r="AN54" s="14">
        <f t="shared" si="44"/>
        <v>366</v>
      </c>
      <c r="AO54" s="14">
        <f t="shared" si="44"/>
        <v>365</v>
      </c>
      <c r="AP54" s="14">
        <f t="shared" si="44"/>
        <v>365</v>
      </c>
      <c r="AQ54" s="14">
        <f t="shared" si="44"/>
        <v>365</v>
      </c>
      <c r="AR54" s="14">
        <f t="shared" si="44"/>
        <v>366</v>
      </c>
      <c r="AS54" s="14">
        <f t="shared" si="44"/>
        <v>365</v>
      </c>
      <c r="AT54" s="14">
        <f t="shared" si="44"/>
        <v>365</v>
      </c>
      <c r="AU54" s="14">
        <f t="shared" si="44"/>
        <v>365</v>
      </c>
      <c r="AV54" s="14">
        <f t="shared" si="44"/>
        <v>366</v>
      </c>
      <c r="AW54" s="14">
        <f t="shared" si="44"/>
        <v>365</v>
      </c>
      <c r="AX54" s="14">
        <f t="shared" si="44"/>
        <v>365</v>
      </c>
      <c r="AY54" s="14">
        <f t="shared" si="44"/>
        <v>365</v>
      </c>
      <c r="AZ54" s="14">
        <f t="shared" si="44"/>
        <v>366</v>
      </c>
      <c r="BA54" s="14">
        <f t="shared" si="44"/>
        <v>365</v>
      </c>
      <c r="BB54" s="14">
        <f t="shared" si="44"/>
        <v>365</v>
      </c>
      <c r="BC54" s="14">
        <f t="shared" si="44"/>
        <v>365</v>
      </c>
      <c r="BD54" s="14">
        <f t="shared" si="44"/>
        <v>366</v>
      </c>
      <c r="BE54" s="14">
        <f t="shared" si="44"/>
        <v>365</v>
      </c>
      <c r="BF54" s="14">
        <f t="shared" si="44"/>
        <v>365</v>
      </c>
      <c r="BG54" s="14">
        <f t="shared" si="44"/>
        <v>365</v>
      </c>
      <c r="BH54" s="14">
        <f t="shared" si="44"/>
        <v>366</v>
      </c>
      <c r="BI54" s="14">
        <f t="shared" si="44"/>
        <v>365</v>
      </c>
      <c r="BJ54" s="14">
        <f t="shared" si="44"/>
        <v>365</v>
      </c>
      <c r="BK54" s="14">
        <f t="shared" si="44"/>
        <v>365</v>
      </c>
      <c r="BL54" s="14">
        <f t="shared" si="44"/>
        <v>366</v>
      </c>
      <c r="BM54" s="14">
        <f t="shared" si="44"/>
        <v>365</v>
      </c>
      <c r="BN54" s="14">
        <f t="shared" si="44"/>
        <v>365</v>
      </c>
      <c r="BO54" s="14">
        <f t="shared" si="44"/>
        <v>365</v>
      </c>
      <c r="BP54" s="14">
        <f t="shared" si="44"/>
        <v>366</v>
      </c>
      <c r="BQ54" s="14">
        <f t="shared" si="44"/>
        <v>365</v>
      </c>
      <c r="BR54" s="14">
        <f t="shared" si="44"/>
        <v>365</v>
      </c>
      <c r="BS54" s="14">
        <f t="shared" si="44"/>
        <v>365</v>
      </c>
      <c r="BT54" s="14">
        <f t="shared" si="44"/>
        <v>366</v>
      </c>
      <c r="BU54" s="14">
        <f t="shared" si="44"/>
        <v>365</v>
      </c>
      <c r="BV54" s="14">
        <f t="shared" si="44"/>
        <v>365</v>
      </c>
      <c r="BW54" s="14">
        <f t="shared" si="44"/>
        <v>365</v>
      </c>
      <c r="BX54" s="14">
        <f t="shared" si="44"/>
        <v>366</v>
      </c>
      <c r="BY54" s="14">
        <f t="shared" si="44"/>
        <v>365</v>
      </c>
      <c r="BZ54" s="14">
        <f t="shared" si="44"/>
        <v>365</v>
      </c>
      <c r="CA54" s="14">
        <f t="shared" si="44"/>
        <v>365</v>
      </c>
      <c r="CB54" s="14">
        <f t="shared" si="44"/>
        <v>366</v>
      </c>
      <c r="CC54" s="14">
        <f t="shared" si="44"/>
        <v>365</v>
      </c>
      <c r="CD54" s="14">
        <f t="shared" si="44"/>
        <v>365</v>
      </c>
      <c r="CE54" s="14">
        <f>CE56-CE55+1</f>
        <v>365</v>
      </c>
      <c r="CF54" s="14">
        <f>CF56-CF55+1</f>
        <v>366</v>
      </c>
      <c r="CG54" s="14">
        <f>CG56-CG55+1</f>
        <v>365</v>
      </c>
      <c r="CH54" s="14">
        <f>CH56-CH55+1</f>
        <v>365</v>
      </c>
      <c r="CI54" s="14">
        <f>CI56-CI55+1</f>
        <v>365</v>
      </c>
      <c r="CZ54" s="41" t="s">
        <v>181</v>
      </c>
      <c r="DA54" s="204">
        <v>40</v>
      </c>
      <c r="DB54" s="162" t="str">
        <f t="shared" si="3"/>
        <v>40_4.3_Дней в году</v>
      </c>
    </row>
    <row r="55" spans="1:106" ht="14.25" outlineLevel="1" x14ac:dyDescent="0.25">
      <c r="B55" s="12"/>
      <c r="C55" s="21" t="s">
        <v>36</v>
      </c>
      <c r="D55" s="15"/>
      <c r="E55" s="15"/>
      <c r="F55" s="12"/>
      <c r="G55" s="13"/>
      <c r="H55" s="22">
        <f t="shared" ref="H55:BS55" si="45">DATEVALUE("01.01."&amp;H$1)</f>
        <v>43831</v>
      </c>
      <c r="I55" s="22">
        <f t="shared" si="45"/>
        <v>44197</v>
      </c>
      <c r="J55" s="22">
        <f t="shared" si="45"/>
        <v>44562</v>
      </c>
      <c r="K55" s="22">
        <f t="shared" si="45"/>
        <v>44927</v>
      </c>
      <c r="L55" s="22">
        <f t="shared" si="45"/>
        <v>45292</v>
      </c>
      <c r="M55" s="22">
        <f t="shared" si="45"/>
        <v>45658</v>
      </c>
      <c r="N55" s="22">
        <f t="shared" si="45"/>
        <v>46023</v>
      </c>
      <c r="O55" s="22">
        <f t="shared" si="45"/>
        <v>46388</v>
      </c>
      <c r="P55" s="22">
        <f t="shared" si="45"/>
        <v>46753</v>
      </c>
      <c r="Q55" s="22">
        <f t="shared" si="45"/>
        <v>47119</v>
      </c>
      <c r="R55" s="22">
        <f t="shared" si="45"/>
        <v>47484</v>
      </c>
      <c r="S55" s="22">
        <f t="shared" si="45"/>
        <v>47849</v>
      </c>
      <c r="T55" s="22">
        <f t="shared" si="45"/>
        <v>48214</v>
      </c>
      <c r="U55" s="22">
        <f t="shared" si="45"/>
        <v>48580</v>
      </c>
      <c r="V55" s="22">
        <f t="shared" si="45"/>
        <v>48945</v>
      </c>
      <c r="W55" s="22">
        <f t="shared" si="45"/>
        <v>49310</v>
      </c>
      <c r="X55" s="22">
        <f t="shared" si="45"/>
        <v>49675</v>
      </c>
      <c r="Y55" s="22">
        <f t="shared" si="45"/>
        <v>50041</v>
      </c>
      <c r="Z55" s="22">
        <f t="shared" si="45"/>
        <v>50406</v>
      </c>
      <c r="AA55" s="22">
        <f t="shared" si="45"/>
        <v>50771</v>
      </c>
      <c r="AB55" s="22">
        <f t="shared" si="45"/>
        <v>51136</v>
      </c>
      <c r="AC55" s="22">
        <f t="shared" si="45"/>
        <v>51502</v>
      </c>
      <c r="AD55" s="22">
        <f t="shared" si="45"/>
        <v>51867</v>
      </c>
      <c r="AE55" s="22">
        <f t="shared" si="45"/>
        <v>52232</v>
      </c>
      <c r="AF55" s="22">
        <f t="shared" si="45"/>
        <v>52597</v>
      </c>
      <c r="AG55" s="22">
        <f t="shared" si="45"/>
        <v>52963</v>
      </c>
      <c r="AH55" s="22">
        <f t="shared" si="45"/>
        <v>53328</v>
      </c>
      <c r="AI55" s="22">
        <f t="shared" si="45"/>
        <v>53693</v>
      </c>
      <c r="AJ55" s="22">
        <f t="shared" si="45"/>
        <v>54058</v>
      </c>
      <c r="AK55" s="22">
        <f t="shared" si="45"/>
        <v>54424</v>
      </c>
      <c r="AL55" s="22">
        <f t="shared" si="45"/>
        <v>54789</v>
      </c>
      <c r="AM55" s="22">
        <f t="shared" si="45"/>
        <v>55154</v>
      </c>
      <c r="AN55" s="22">
        <f t="shared" si="45"/>
        <v>55519</v>
      </c>
      <c r="AO55" s="22">
        <f t="shared" si="45"/>
        <v>55885</v>
      </c>
      <c r="AP55" s="22">
        <f t="shared" si="45"/>
        <v>56250</v>
      </c>
      <c r="AQ55" s="22">
        <f t="shared" si="45"/>
        <v>56615</v>
      </c>
      <c r="AR55" s="22">
        <f t="shared" si="45"/>
        <v>56980</v>
      </c>
      <c r="AS55" s="22">
        <f t="shared" si="45"/>
        <v>57346</v>
      </c>
      <c r="AT55" s="22">
        <f t="shared" si="45"/>
        <v>57711</v>
      </c>
      <c r="AU55" s="22">
        <f t="shared" si="45"/>
        <v>58076</v>
      </c>
      <c r="AV55" s="22">
        <f t="shared" si="45"/>
        <v>58441</v>
      </c>
      <c r="AW55" s="22">
        <f t="shared" si="45"/>
        <v>58807</v>
      </c>
      <c r="AX55" s="22">
        <f t="shared" si="45"/>
        <v>59172</v>
      </c>
      <c r="AY55" s="22">
        <f t="shared" si="45"/>
        <v>59537</v>
      </c>
      <c r="AZ55" s="22">
        <f t="shared" si="45"/>
        <v>59902</v>
      </c>
      <c r="BA55" s="22">
        <f t="shared" si="45"/>
        <v>60268</v>
      </c>
      <c r="BB55" s="22">
        <f t="shared" si="45"/>
        <v>60633</v>
      </c>
      <c r="BC55" s="22">
        <f t="shared" si="45"/>
        <v>60998</v>
      </c>
      <c r="BD55" s="22">
        <f t="shared" si="45"/>
        <v>61363</v>
      </c>
      <c r="BE55" s="22">
        <f t="shared" si="45"/>
        <v>61729</v>
      </c>
      <c r="BF55" s="22">
        <f t="shared" si="45"/>
        <v>62094</v>
      </c>
      <c r="BG55" s="22">
        <f t="shared" si="45"/>
        <v>62459</v>
      </c>
      <c r="BH55" s="22">
        <f t="shared" si="45"/>
        <v>62824</v>
      </c>
      <c r="BI55" s="22">
        <f t="shared" si="45"/>
        <v>63190</v>
      </c>
      <c r="BJ55" s="22">
        <f t="shared" si="45"/>
        <v>63555</v>
      </c>
      <c r="BK55" s="22">
        <f t="shared" si="45"/>
        <v>63920</v>
      </c>
      <c r="BL55" s="22">
        <f t="shared" si="45"/>
        <v>64285</v>
      </c>
      <c r="BM55" s="22">
        <f t="shared" si="45"/>
        <v>64651</v>
      </c>
      <c r="BN55" s="22">
        <f t="shared" si="45"/>
        <v>65016</v>
      </c>
      <c r="BO55" s="22">
        <f t="shared" si="45"/>
        <v>65381</v>
      </c>
      <c r="BP55" s="22">
        <f t="shared" si="45"/>
        <v>65746</v>
      </c>
      <c r="BQ55" s="22">
        <f t="shared" si="45"/>
        <v>66112</v>
      </c>
      <c r="BR55" s="22">
        <f t="shared" si="45"/>
        <v>66477</v>
      </c>
      <c r="BS55" s="22">
        <f t="shared" si="45"/>
        <v>66842</v>
      </c>
      <c r="BT55" s="22">
        <f t="shared" ref="BT55:CI55" si="46">DATEVALUE("01.01."&amp;BT$1)</f>
        <v>67207</v>
      </c>
      <c r="BU55" s="22">
        <f t="shared" si="46"/>
        <v>67573</v>
      </c>
      <c r="BV55" s="22">
        <f t="shared" si="46"/>
        <v>67938</v>
      </c>
      <c r="BW55" s="22">
        <f t="shared" si="46"/>
        <v>68303</v>
      </c>
      <c r="BX55" s="22">
        <f t="shared" si="46"/>
        <v>68668</v>
      </c>
      <c r="BY55" s="22">
        <f t="shared" si="46"/>
        <v>69034</v>
      </c>
      <c r="BZ55" s="22">
        <f t="shared" si="46"/>
        <v>69399</v>
      </c>
      <c r="CA55" s="22">
        <f t="shared" si="46"/>
        <v>69764</v>
      </c>
      <c r="CB55" s="22">
        <f t="shared" si="46"/>
        <v>70129</v>
      </c>
      <c r="CC55" s="22">
        <f t="shared" si="46"/>
        <v>70495</v>
      </c>
      <c r="CD55" s="22">
        <f t="shared" si="46"/>
        <v>70860</v>
      </c>
      <c r="CE55" s="22">
        <f t="shared" si="46"/>
        <v>71225</v>
      </c>
      <c r="CF55" s="22">
        <f t="shared" si="46"/>
        <v>71590</v>
      </c>
      <c r="CG55" s="22">
        <f t="shared" si="46"/>
        <v>71956</v>
      </c>
      <c r="CH55" s="22">
        <f t="shared" si="46"/>
        <v>72321</v>
      </c>
      <c r="CI55" s="22">
        <f t="shared" si="46"/>
        <v>72686</v>
      </c>
      <c r="CZ55" s="41" t="s">
        <v>181</v>
      </c>
      <c r="DA55" s="41">
        <v>41</v>
      </c>
      <c r="DB55" s="162" t="str">
        <f t="shared" si="3"/>
        <v>41__начало</v>
      </c>
    </row>
    <row r="56" spans="1:106" outlineLevel="1" x14ac:dyDescent="0.25">
      <c r="B56" s="12"/>
      <c r="C56" s="21" t="s">
        <v>37</v>
      </c>
      <c r="D56" s="15"/>
      <c r="E56" s="15"/>
      <c r="F56" s="12"/>
      <c r="G56" s="13"/>
      <c r="H56" s="22">
        <f t="shared" ref="H56:BS56" si="47">DATEVALUE("31.12."&amp;H$1)</f>
        <v>44196</v>
      </c>
      <c r="I56" s="22">
        <f t="shared" si="47"/>
        <v>44561</v>
      </c>
      <c r="J56" s="22">
        <f t="shared" si="47"/>
        <v>44926</v>
      </c>
      <c r="K56" s="22">
        <f t="shared" si="47"/>
        <v>45291</v>
      </c>
      <c r="L56" s="22">
        <f t="shared" si="47"/>
        <v>45657</v>
      </c>
      <c r="M56" s="22">
        <f t="shared" si="47"/>
        <v>46022</v>
      </c>
      <c r="N56" s="22">
        <f t="shared" si="47"/>
        <v>46387</v>
      </c>
      <c r="O56" s="22">
        <f t="shared" si="47"/>
        <v>46752</v>
      </c>
      <c r="P56" s="22">
        <f t="shared" si="47"/>
        <v>47118</v>
      </c>
      <c r="Q56" s="22">
        <f t="shared" si="47"/>
        <v>47483</v>
      </c>
      <c r="R56" s="22">
        <f t="shared" si="47"/>
        <v>47848</v>
      </c>
      <c r="S56" s="22">
        <f t="shared" si="47"/>
        <v>48213</v>
      </c>
      <c r="T56" s="22">
        <f t="shared" si="47"/>
        <v>48579</v>
      </c>
      <c r="U56" s="22">
        <f t="shared" si="47"/>
        <v>48944</v>
      </c>
      <c r="V56" s="22">
        <f t="shared" si="47"/>
        <v>49309</v>
      </c>
      <c r="W56" s="22">
        <f t="shared" si="47"/>
        <v>49674</v>
      </c>
      <c r="X56" s="22">
        <f t="shared" si="47"/>
        <v>50040</v>
      </c>
      <c r="Y56" s="22">
        <f t="shared" si="47"/>
        <v>50405</v>
      </c>
      <c r="Z56" s="22">
        <f t="shared" si="47"/>
        <v>50770</v>
      </c>
      <c r="AA56" s="22">
        <f t="shared" si="47"/>
        <v>51135</v>
      </c>
      <c r="AB56" s="22">
        <f t="shared" si="47"/>
        <v>51501</v>
      </c>
      <c r="AC56" s="22">
        <f t="shared" si="47"/>
        <v>51866</v>
      </c>
      <c r="AD56" s="22">
        <f t="shared" si="47"/>
        <v>52231</v>
      </c>
      <c r="AE56" s="22">
        <f t="shared" si="47"/>
        <v>52596</v>
      </c>
      <c r="AF56" s="22">
        <f t="shared" si="47"/>
        <v>52962</v>
      </c>
      <c r="AG56" s="22">
        <f t="shared" si="47"/>
        <v>53327</v>
      </c>
      <c r="AH56" s="22">
        <f t="shared" si="47"/>
        <v>53692</v>
      </c>
      <c r="AI56" s="22">
        <f t="shared" si="47"/>
        <v>54057</v>
      </c>
      <c r="AJ56" s="22">
        <f t="shared" si="47"/>
        <v>54423</v>
      </c>
      <c r="AK56" s="22">
        <f t="shared" si="47"/>
        <v>54788</v>
      </c>
      <c r="AL56" s="22">
        <f t="shared" si="47"/>
        <v>55153</v>
      </c>
      <c r="AM56" s="22">
        <f t="shared" si="47"/>
        <v>55518</v>
      </c>
      <c r="AN56" s="22">
        <f t="shared" si="47"/>
        <v>55884</v>
      </c>
      <c r="AO56" s="22">
        <f t="shared" si="47"/>
        <v>56249</v>
      </c>
      <c r="AP56" s="22">
        <f t="shared" si="47"/>
        <v>56614</v>
      </c>
      <c r="AQ56" s="22">
        <f t="shared" si="47"/>
        <v>56979</v>
      </c>
      <c r="AR56" s="22">
        <f t="shared" si="47"/>
        <v>57345</v>
      </c>
      <c r="AS56" s="22">
        <f t="shared" si="47"/>
        <v>57710</v>
      </c>
      <c r="AT56" s="22">
        <f t="shared" si="47"/>
        <v>58075</v>
      </c>
      <c r="AU56" s="22">
        <f t="shared" si="47"/>
        <v>58440</v>
      </c>
      <c r="AV56" s="22">
        <f t="shared" si="47"/>
        <v>58806</v>
      </c>
      <c r="AW56" s="22">
        <f t="shared" si="47"/>
        <v>59171</v>
      </c>
      <c r="AX56" s="22">
        <f t="shared" si="47"/>
        <v>59536</v>
      </c>
      <c r="AY56" s="22">
        <f t="shared" si="47"/>
        <v>59901</v>
      </c>
      <c r="AZ56" s="22">
        <f t="shared" si="47"/>
        <v>60267</v>
      </c>
      <c r="BA56" s="22">
        <f t="shared" si="47"/>
        <v>60632</v>
      </c>
      <c r="BB56" s="22">
        <f t="shared" si="47"/>
        <v>60997</v>
      </c>
      <c r="BC56" s="22">
        <f t="shared" si="47"/>
        <v>61362</v>
      </c>
      <c r="BD56" s="22">
        <f t="shared" si="47"/>
        <v>61728</v>
      </c>
      <c r="BE56" s="22">
        <f t="shared" si="47"/>
        <v>62093</v>
      </c>
      <c r="BF56" s="22">
        <f t="shared" si="47"/>
        <v>62458</v>
      </c>
      <c r="BG56" s="22">
        <f t="shared" si="47"/>
        <v>62823</v>
      </c>
      <c r="BH56" s="22">
        <f t="shared" si="47"/>
        <v>63189</v>
      </c>
      <c r="BI56" s="22">
        <f t="shared" si="47"/>
        <v>63554</v>
      </c>
      <c r="BJ56" s="22">
        <f t="shared" si="47"/>
        <v>63919</v>
      </c>
      <c r="BK56" s="22">
        <f t="shared" si="47"/>
        <v>64284</v>
      </c>
      <c r="BL56" s="22">
        <f t="shared" si="47"/>
        <v>64650</v>
      </c>
      <c r="BM56" s="22">
        <f t="shared" si="47"/>
        <v>65015</v>
      </c>
      <c r="BN56" s="22">
        <f t="shared" si="47"/>
        <v>65380</v>
      </c>
      <c r="BO56" s="22">
        <f t="shared" si="47"/>
        <v>65745</v>
      </c>
      <c r="BP56" s="22">
        <f t="shared" si="47"/>
        <v>66111</v>
      </c>
      <c r="BQ56" s="22">
        <f t="shared" si="47"/>
        <v>66476</v>
      </c>
      <c r="BR56" s="22">
        <f t="shared" si="47"/>
        <v>66841</v>
      </c>
      <c r="BS56" s="22">
        <f t="shared" si="47"/>
        <v>67206</v>
      </c>
      <c r="BT56" s="22">
        <f t="shared" ref="BT56:CI56" si="48">DATEVALUE("31.12."&amp;BT$1)</f>
        <v>67572</v>
      </c>
      <c r="BU56" s="22">
        <f t="shared" si="48"/>
        <v>67937</v>
      </c>
      <c r="BV56" s="22">
        <f t="shared" si="48"/>
        <v>68302</v>
      </c>
      <c r="BW56" s="22">
        <f t="shared" si="48"/>
        <v>68667</v>
      </c>
      <c r="BX56" s="22">
        <f t="shared" si="48"/>
        <v>69033</v>
      </c>
      <c r="BY56" s="22">
        <f t="shared" si="48"/>
        <v>69398</v>
      </c>
      <c r="BZ56" s="22">
        <f t="shared" si="48"/>
        <v>69763</v>
      </c>
      <c r="CA56" s="22">
        <f t="shared" si="48"/>
        <v>70128</v>
      </c>
      <c r="CB56" s="22">
        <f t="shared" si="48"/>
        <v>70494</v>
      </c>
      <c r="CC56" s="22">
        <f t="shared" si="48"/>
        <v>70859</v>
      </c>
      <c r="CD56" s="22">
        <f t="shared" si="48"/>
        <v>71224</v>
      </c>
      <c r="CE56" s="22">
        <f t="shared" si="48"/>
        <v>71589</v>
      </c>
      <c r="CF56" s="22">
        <f t="shared" si="48"/>
        <v>71955</v>
      </c>
      <c r="CG56" s="22">
        <f t="shared" si="48"/>
        <v>72320</v>
      </c>
      <c r="CH56" s="22">
        <f t="shared" si="48"/>
        <v>72685</v>
      </c>
      <c r="CI56" s="22">
        <f t="shared" si="48"/>
        <v>73050</v>
      </c>
      <c r="CZ56" s="41" t="s">
        <v>181</v>
      </c>
      <c r="DA56" s="204">
        <v>42</v>
      </c>
      <c r="DB56" s="162" t="str">
        <f t="shared" si="3"/>
        <v>42__конец</v>
      </c>
    </row>
    <row r="57" spans="1:106" ht="14.25" outlineLevel="1" x14ac:dyDescent="0.25">
      <c r="B57" s="12" t="s">
        <v>122</v>
      </c>
      <c r="C57" s="12" t="s">
        <v>38</v>
      </c>
      <c r="D57" s="15"/>
      <c r="E57" s="15"/>
      <c r="F57" s="12"/>
      <c r="G57" s="13"/>
      <c r="H57" s="14">
        <f>NETWORKDAYS(H55,H56)*7.55</f>
        <v>1978.1</v>
      </c>
      <c r="I57" s="14">
        <f t="shared" ref="I57:R57" si="49">NETWORKDAYS(I55,I56)*7.55</f>
        <v>1970.55</v>
      </c>
      <c r="J57" s="14">
        <f t="shared" si="49"/>
        <v>1963</v>
      </c>
      <c r="K57" s="14">
        <f t="shared" si="49"/>
        <v>1963</v>
      </c>
      <c r="L57" s="14">
        <f t="shared" si="49"/>
        <v>1978.1</v>
      </c>
      <c r="M57" s="14">
        <f t="shared" si="49"/>
        <v>1970.55</v>
      </c>
      <c r="N57" s="14">
        <f t="shared" si="49"/>
        <v>1970.55</v>
      </c>
      <c r="O57" s="14">
        <f t="shared" si="49"/>
        <v>1970.55</v>
      </c>
      <c r="P57" s="14">
        <f t="shared" si="49"/>
        <v>1963</v>
      </c>
      <c r="Q57" s="14">
        <f t="shared" si="49"/>
        <v>1970.55</v>
      </c>
      <c r="R57" s="14">
        <f t="shared" si="49"/>
        <v>1970.55</v>
      </c>
      <c r="S57" s="14">
        <f t="shared" ref="S57:CD57" si="50">NETWORKDAYS(S55,S56)*7.55</f>
        <v>1970.55</v>
      </c>
      <c r="T57" s="14">
        <f t="shared" si="50"/>
        <v>1978.1</v>
      </c>
      <c r="U57" s="14">
        <f t="shared" si="50"/>
        <v>1963</v>
      </c>
      <c r="V57" s="14">
        <f t="shared" si="50"/>
        <v>1963</v>
      </c>
      <c r="W57" s="14">
        <f t="shared" si="50"/>
        <v>1970.55</v>
      </c>
      <c r="X57" s="14">
        <f t="shared" si="50"/>
        <v>1978.1</v>
      </c>
      <c r="Y57" s="14">
        <f t="shared" si="50"/>
        <v>1970.55</v>
      </c>
      <c r="Z57" s="14">
        <f t="shared" si="50"/>
        <v>1970.55</v>
      </c>
      <c r="AA57" s="14">
        <f t="shared" si="50"/>
        <v>1963</v>
      </c>
      <c r="AB57" s="14">
        <f t="shared" si="50"/>
        <v>1970.55</v>
      </c>
      <c r="AC57" s="14">
        <f t="shared" si="50"/>
        <v>1970.55</v>
      </c>
      <c r="AD57" s="14">
        <f t="shared" si="50"/>
        <v>1970.55</v>
      </c>
      <c r="AE57" s="14">
        <f t="shared" si="50"/>
        <v>1970.55</v>
      </c>
      <c r="AF57" s="14">
        <f t="shared" si="50"/>
        <v>1970.55</v>
      </c>
      <c r="AG57" s="14">
        <f t="shared" si="50"/>
        <v>1963</v>
      </c>
      <c r="AH57" s="14">
        <f t="shared" si="50"/>
        <v>1970.55</v>
      </c>
      <c r="AI57" s="14">
        <f t="shared" si="50"/>
        <v>1970.55</v>
      </c>
      <c r="AJ57" s="14">
        <f t="shared" si="50"/>
        <v>1978.1</v>
      </c>
      <c r="AK57" s="14">
        <f t="shared" si="50"/>
        <v>1970.55</v>
      </c>
      <c r="AL57" s="14">
        <f t="shared" si="50"/>
        <v>1963</v>
      </c>
      <c r="AM57" s="14">
        <f t="shared" si="50"/>
        <v>1963</v>
      </c>
      <c r="AN57" s="14">
        <f t="shared" si="50"/>
        <v>1978.1</v>
      </c>
      <c r="AO57" s="14">
        <f t="shared" si="50"/>
        <v>1970.55</v>
      </c>
      <c r="AP57" s="14">
        <f t="shared" si="50"/>
        <v>1970.55</v>
      </c>
      <c r="AQ57" s="14">
        <f t="shared" si="50"/>
        <v>1970.55</v>
      </c>
      <c r="AR57" s="14">
        <f t="shared" si="50"/>
        <v>1963</v>
      </c>
      <c r="AS57" s="14">
        <f t="shared" si="50"/>
        <v>1970.55</v>
      </c>
      <c r="AT57" s="14">
        <f t="shared" si="50"/>
        <v>1970.55</v>
      </c>
      <c r="AU57" s="14">
        <f t="shared" si="50"/>
        <v>1970.55</v>
      </c>
      <c r="AV57" s="14">
        <f t="shared" si="50"/>
        <v>1978.1</v>
      </c>
      <c r="AW57" s="14">
        <f t="shared" si="50"/>
        <v>1963</v>
      </c>
      <c r="AX57" s="14">
        <f t="shared" si="50"/>
        <v>1963</v>
      </c>
      <c r="AY57" s="14">
        <f t="shared" si="50"/>
        <v>1970.55</v>
      </c>
      <c r="AZ57" s="14">
        <f t="shared" si="50"/>
        <v>1978.1</v>
      </c>
      <c r="BA57" s="14">
        <f t="shared" si="50"/>
        <v>1970.55</v>
      </c>
      <c r="BB57" s="14">
        <f t="shared" si="50"/>
        <v>1970.55</v>
      </c>
      <c r="BC57" s="14">
        <f t="shared" si="50"/>
        <v>1963</v>
      </c>
      <c r="BD57" s="14">
        <f t="shared" si="50"/>
        <v>1970.55</v>
      </c>
      <c r="BE57" s="14">
        <f t="shared" si="50"/>
        <v>1970.55</v>
      </c>
      <c r="BF57" s="14">
        <f t="shared" si="50"/>
        <v>1970.55</v>
      </c>
      <c r="BG57" s="14">
        <f t="shared" si="50"/>
        <v>1970.55</v>
      </c>
      <c r="BH57" s="14">
        <f t="shared" si="50"/>
        <v>1970.55</v>
      </c>
      <c r="BI57" s="14">
        <f t="shared" si="50"/>
        <v>1963</v>
      </c>
      <c r="BJ57" s="14">
        <f t="shared" si="50"/>
        <v>1970.55</v>
      </c>
      <c r="BK57" s="14">
        <f t="shared" si="50"/>
        <v>1970.55</v>
      </c>
      <c r="BL57" s="14">
        <f t="shared" si="50"/>
        <v>1978.1</v>
      </c>
      <c r="BM57" s="14">
        <f t="shared" si="50"/>
        <v>1970.55</v>
      </c>
      <c r="BN57" s="14">
        <f t="shared" si="50"/>
        <v>1963</v>
      </c>
      <c r="BO57" s="14">
        <f t="shared" si="50"/>
        <v>1963</v>
      </c>
      <c r="BP57" s="14">
        <f t="shared" si="50"/>
        <v>1978.1</v>
      </c>
      <c r="BQ57" s="14">
        <f t="shared" si="50"/>
        <v>1970.55</v>
      </c>
      <c r="BR57" s="14">
        <f t="shared" si="50"/>
        <v>1970.55</v>
      </c>
      <c r="BS57" s="14">
        <f t="shared" si="50"/>
        <v>1970.55</v>
      </c>
      <c r="BT57" s="14">
        <f t="shared" si="50"/>
        <v>1963</v>
      </c>
      <c r="BU57" s="14">
        <f t="shared" si="50"/>
        <v>1970.55</v>
      </c>
      <c r="BV57" s="14">
        <f t="shared" si="50"/>
        <v>1970.55</v>
      </c>
      <c r="BW57" s="14">
        <f t="shared" si="50"/>
        <v>1970.55</v>
      </c>
      <c r="BX57" s="14">
        <f t="shared" si="50"/>
        <v>1978.1</v>
      </c>
      <c r="BY57" s="14">
        <f t="shared" si="50"/>
        <v>1963</v>
      </c>
      <c r="BZ57" s="14">
        <f t="shared" si="50"/>
        <v>1963</v>
      </c>
      <c r="CA57" s="14">
        <f t="shared" si="50"/>
        <v>1970.55</v>
      </c>
      <c r="CB57" s="14">
        <f t="shared" si="50"/>
        <v>1978.1</v>
      </c>
      <c r="CC57" s="14">
        <f t="shared" si="50"/>
        <v>1970.55</v>
      </c>
      <c r="CD57" s="14">
        <f t="shared" si="50"/>
        <v>1970.55</v>
      </c>
      <c r="CE57" s="14">
        <f>NETWORKDAYS(CE55,CE56)*7.55</f>
        <v>1963</v>
      </c>
      <c r="CF57" s="14">
        <f>NETWORKDAYS(CF55,CF56)*7.55</f>
        <v>1970.55</v>
      </c>
      <c r="CG57" s="14">
        <f>NETWORKDAYS(CG55,CG56)*7.55</f>
        <v>1970.55</v>
      </c>
      <c r="CH57" s="14">
        <f>NETWORKDAYS(CH55,CH56)*7.55</f>
        <v>1970.55</v>
      </c>
      <c r="CI57" s="14">
        <f>NETWORKDAYS(CI55,CI56)*7.55</f>
        <v>1970.55</v>
      </c>
      <c r="CZ57" s="41" t="s">
        <v>181</v>
      </c>
      <c r="DA57" s="41">
        <v>43</v>
      </c>
      <c r="DB57" s="162" t="str">
        <f t="shared" si="3"/>
        <v>43_4.4_Рабочих часов в году</v>
      </c>
    </row>
    <row r="58" spans="1:106" outlineLevel="1" x14ac:dyDescent="0.2">
      <c r="A58" s="33"/>
      <c r="B58" s="12" t="s">
        <v>123</v>
      </c>
      <c r="C58" s="12" t="s">
        <v>69</v>
      </c>
      <c r="D58" s="15"/>
      <c r="E58" s="15"/>
      <c r="F58" s="12" t="s">
        <v>10</v>
      </c>
      <c r="G58" s="134">
        <v>7</v>
      </c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Z58" s="41" t="s">
        <v>181</v>
      </c>
      <c r="DA58" s="204">
        <v>44</v>
      </c>
      <c r="DB58" s="162" t="str">
        <f t="shared" si="3"/>
        <v>44_4.5_Срок амортизации</v>
      </c>
    </row>
    <row r="59" spans="1:106" ht="14.25" outlineLevel="1" x14ac:dyDescent="0.2">
      <c r="A59" s="33"/>
      <c r="B59" s="12" t="s">
        <v>124</v>
      </c>
      <c r="C59" s="12" t="s">
        <v>78</v>
      </c>
      <c r="D59" s="15"/>
      <c r="E59" s="15"/>
      <c r="F59" s="12" t="s">
        <v>11</v>
      </c>
      <c r="G59" s="133">
        <v>0.2</v>
      </c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Z59" s="41" t="s">
        <v>181</v>
      </c>
      <c r="DA59" s="41">
        <v>45</v>
      </c>
      <c r="DB59" s="162" t="str">
        <f t="shared" si="3"/>
        <v>45_4.6_Ставка ННП</v>
      </c>
    </row>
    <row r="60" spans="1:106" outlineLevel="1" x14ac:dyDescent="0.2">
      <c r="A60" s="33"/>
      <c r="B60" s="12" t="s">
        <v>125</v>
      </c>
      <c r="C60" s="12" t="s">
        <v>94</v>
      </c>
      <c r="D60" s="15"/>
      <c r="E60" s="15"/>
      <c r="F60" s="12"/>
      <c r="G60" s="134" t="s">
        <v>1147</v>
      </c>
      <c r="H60" s="89">
        <f>IF(G60="ручное",0,1)</f>
        <v>0</v>
      </c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Z60" s="41" t="s">
        <v>181</v>
      </c>
      <c r="DA60" s="204">
        <v>46</v>
      </c>
      <c r="DB60" s="162" t="str">
        <f t="shared" si="3"/>
        <v>46_4.7_Определение горизонта оценки</v>
      </c>
    </row>
    <row r="61" spans="1:106" ht="14.25" outlineLevel="1" x14ac:dyDescent="0.2">
      <c r="A61" s="33"/>
      <c r="B61" s="12" t="s">
        <v>126</v>
      </c>
      <c r="C61" s="12" t="s">
        <v>99</v>
      </c>
      <c r="D61" s="126"/>
      <c r="E61" s="315"/>
      <c r="F61" s="12" t="s">
        <v>10</v>
      </c>
      <c r="G61" s="134">
        <v>7</v>
      </c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Z61" s="41" t="s">
        <v>181</v>
      </c>
      <c r="DA61" s="41">
        <v>47</v>
      </c>
      <c r="DB61" s="162" t="str">
        <f t="shared" si="3"/>
        <v>47_4.8_Горизонт оценки эффективности (при ручной оценке горизонта)</v>
      </c>
    </row>
    <row r="62" spans="1:106" s="33" customFormat="1" outlineLevel="1" x14ac:dyDescent="0.25">
      <c r="B62" s="38"/>
      <c r="C62" s="71"/>
      <c r="D62" s="71"/>
      <c r="E62" s="71"/>
      <c r="F62" s="34"/>
      <c r="CZ62" s="41" t="s">
        <v>181</v>
      </c>
      <c r="DA62" s="204">
        <v>48</v>
      </c>
      <c r="DB62" s="162" t="str">
        <f t="shared" si="3"/>
        <v>48__</v>
      </c>
    </row>
    <row r="63" spans="1:106" s="43" customFormat="1" ht="32.25" customHeight="1" x14ac:dyDescent="0.2">
      <c r="A63" s="33"/>
      <c r="B63" s="73" t="s">
        <v>60</v>
      </c>
      <c r="C63" s="74" t="s">
        <v>154</v>
      </c>
      <c r="D63" s="74"/>
      <c r="E63" s="75"/>
      <c r="F63" s="76"/>
      <c r="G63" s="77"/>
      <c r="H63" s="78">
        <f>H$1</f>
        <v>2020</v>
      </c>
      <c r="I63" s="230">
        <f t="shared" ref="I63" si="51">I$1</f>
        <v>2021</v>
      </c>
      <c r="J63" s="78">
        <f t="shared" ref="J63:BT63" si="52">J$1</f>
        <v>2022</v>
      </c>
      <c r="K63" s="78">
        <f t="shared" si="52"/>
        <v>2023</v>
      </c>
      <c r="L63" s="78">
        <f t="shared" si="52"/>
        <v>2024</v>
      </c>
      <c r="M63" s="78">
        <f t="shared" si="52"/>
        <v>2025</v>
      </c>
      <c r="N63" s="78">
        <f t="shared" si="52"/>
        <v>2026</v>
      </c>
      <c r="O63" s="78">
        <f t="shared" si="52"/>
        <v>2027</v>
      </c>
      <c r="P63" s="78">
        <f t="shared" si="52"/>
        <v>2028</v>
      </c>
      <c r="Q63" s="78">
        <f t="shared" si="52"/>
        <v>2029</v>
      </c>
      <c r="R63" s="78">
        <f t="shared" si="52"/>
        <v>2030</v>
      </c>
      <c r="S63" s="78">
        <f t="shared" si="52"/>
        <v>2031</v>
      </c>
      <c r="T63" s="78">
        <f t="shared" si="52"/>
        <v>2032</v>
      </c>
      <c r="U63" s="78">
        <f t="shared" si="52"/>
        <v>2033</v>
      </c>
      <c r="V63" s="78">
        <f t="shared" si="52"/>
        <v>2034</v>
      </c>
      <c r="W63" s="78">
        <f t="shared" si="52"/>
        <v>2035</v>
      </c>
      <c r="X63" s="78">
        <f t="shared" si="52"/>
        <v>2036</v>
      </c>
      <c r="Y63" s="78">
        <f t="shared" si="52"/>
        <v>2037</v>
      </c>
      <c r="Z63" s="78">
        <f t="shared" si="52"/>
        <v>2038</v>
      </c>
      <c r="AA63" s="78">
        <f t="shared" si="52"/>
        <v>2039</v>
      </c>
      <c r="AB63" s="78">
        <f t="shared" si="52"/>
        <v>2040</v>
      </c>
      <c r="AC63" s="78">
        <f t="shared" si="52"/>
        <v>2041</v>
      </c>
      <c r="AD63" s="78">
        <f t="shared" si="52"/>
        <v>2042</v>
      </c>
      <c r="AE63" s="78">
        <f t="shared" si="52"/>
        <v>2043</v>
      </c>
      <c r="AF63" s="78">
        <f t="shared" si="52"/>
        <v>2044</v>
      </c>
      <c r="AG63" s="78">
        <f t="shared" si="52"/>
        <v>2045</v>
      </c>
      <c r="AH63" s="78">
        <f t="shared" si="52"/>
        <v>2046</v>
      </c>
      <c r="AI63" s="78">
        <f t="shared" si="52"/>
        <v>2047</v>
      </c>
      <c r="AJ63" s="78">
        <f t="shared" si="52"/>
        <v>2048</v>
      </c>
      <c r="AK63" s="78">
        <f t="shared" si="52"/>
        <v>2049</v>
      </c>
      <c r="AL63" s="78">
        <f t="shared" si="52"/>
        <v>2050</v>
      </c>
      <c r="AM63" s="78">
        <f t="shared" si="52"/>
        <v>2051</v>
      </c>
      <c r="AN63" s="78">
        <f t="shared" si="52"/>
        <v>2052</v>
      </c>
      <c r="AO63" s="78">
        <f t="shared" si="52"/>
        <v>2053</v>
      </c>
      <c r="AP63" s="78">
        <f t="shared" si="52"/>
        <v>2054</v>
      </c>
      <c r="AQ63" s="78">
        <f t="shared" si="52"/>
        <v>2055</v>
      </c>
      <c r="AR63" s="78">
        <f t="shared" si="52"/>
        <v>2056</v>
      </c>
      <c r="AS63" s="78">
        <f t="shared" si="52"/>
        <v>2057</v>
      </c>
      <c r="AT63" s="78">
        <f t="shared" si="52"/>
        <v>2058</v>
      </c>
      <c r="AU63" s="78">
        <f t="shared" si="52"/>
        <v>2059</v>
      </c>
      <c r="AV63" s="78">
        <f t="shared" si="52"/>
        <v>2060</v>
      </c>
      <c r="AW63" s="78">
        <f t="shared" si="52"/>
        <v>2061</v>
      </c>
      <c r="AX63" s="78">
        <f t="shared" si="52"/>
        <v>2062</v>
      </c>
      <c r="AY63" s="78">
        <f t="shared" si="52"/>
        <v>2063</v>
      </c>
      <c r="AZ63" s="78">
        <f t="shared" si="52"/>
        <v>2064</v>
      </c>
      <c r="BA63" s="78">
        <f t="shared" si="52"/>
        <v>2065</v>
      </c>
      <c r="BB63" s="78">
        <f t="shared" si="52"/>
        <v>2066</v>
      </c>
      <c r="BC63" s="78">
        <f t="shared" si="52"/>
        <v>2067</v>
      </c>
      <c r="BD63" s="78">
        <f t="shared" si="52"/>
        <v>2068</v>
      </c>
      <c r="BE63" s="78">
        <f t="shared" si="52"/>
        <v>2069</v>
      </c>
      <c r="BF63" s="78">
        <f t="shared" si="52"/>
        <v>2070</v>
      </c>
      <c r="BG63" s="78">
        <f t="shared" si="52"/>
        <v>2071</v>
      </c>
      <c r="BH63" s="78">
        <f t="shared" si="52"/>
        <v>2072</v>
      </c>
      <c r="BI63" s="78">
        <f t="shared" si="52"/>
        <v>2073</v>
      </c>
      <c r="BJ63" s="78">
        <f t="shared" si="52"/>
        <v>2074</v>
      </c>
      <c r="BK63" s="78">
        <f t="shared" si="52"/>
        <v>2075</v>
      </c>
      <c r="BL63" s="78">
        <f t="shared" si="52"/>
        <v>2076</v>
      </c>
      <c r="BM63" s="78">
        <f t="shared" si="52"/>
        <v>2077</v>
      </c>
      <c r="BN63" s="78">
        <f t="shared" si="52"/>
        <v>2078</v>
      </c>
      <c r="BO63" s="78">
        <f t="shared" si="52"/>
        <v>2079</v>
      </c>
      <c r="BP63" s="78">
        <f t="shared" si="52"/>
        <v>2080</v>
      </c>
      <c r="BQ63" s="78">
        <f t="shared" si="52"/>
        <v>2081</v>
      </c>
      <c r="BR63" s="78">
        <f t="shared" si="52"/>
        <v>2082</v>
      </c>
      <c r="BS63" s="78">
        <f t="shared" si="52"/>
        <v>2083</v>
      </c>
      <c r="BT63" s="78">
        <f t="shared" si="52"/>
        <v>2084</v>
      </c>
      <c r="BU63" s="78">
        <f t="shared" ref="BU63:CI63" si="53">BU$1</f>
        <v>2085</v>
      </c>
      <c r="BV63" s="78">
        <f t="shared" si="53"/>
        <v>2086</v>
      </c>
      <c r="BW63" s="78">
        <f t="shared" si="53"/>
        <v>2087</v>
      </c>
      <c r="BX63" s="78">
        <f t="shared" si="53"/>
        <v>2088</v>
      </c>
      <c r="BY63" s="78">
        <f t="shared" si="53"/>
        <v>2089</v>
      </c>
      <c r="BZ63" s="78">
        <f t="shared" si="53"/>
        <v>2090</v>
      </c>
      <c r="CA63" s="78">
        <f t="shared" si="53"/>
        <v>2091</v>
      </c>
      <c r="CB63" s="78">
        <f t="shared" si="53"/>
        <v>2092</v>
      </c>
      <c r="CC63" s="78">
        <f t="shared" si="53"/>
        <v>2093</v>
      </c>
      <c r="CD63" s="78">
        <f t="shared" si="53"/>
        <v>2094</v>
      </c>
      <c r="CE63" s="78">
        <f t="shared" si="53"/>
        <v>2095</v>
      </c>
      <c r="CF63" s="78">
        <f t="shared" si="53"/>
        <v>2096</v>
      </c>
      <c r="CG63" s="78">
        <f t="shared" si="53"/>
        <v>2097</v>
      </c>
      <c r="CH63" s="78">
        <f t="shared" si="53"/>
        <v>2098</v>
      </c>
      <c r="CI63" s="78">
        <f t="shared" si="53"/>
        <v>2099</v>
      </c>
      <c r="CZ63" s="41" t="s">
        <v>181</v>
      </c>
      <c r="DA63" s="41">
        <v>49</v>
      </c>
      <c r="DB63" s="162" t="str">
        <f t="shared" si="3"/>
        <v>49_5_Использование решения/горизонт оценки</v>
      </c>
    </row>
    <row r="64" spans="1:106" s="85" customFormat="1" outlineLevel="1" x14ac:dyDescent="0.25">
      <c r="B64" s="16" t="s">
        <v>100</v>
      </c>
      <c r="C64" s="10" t="s">
        <v>156</v>
      </c>
      <c r="D64" s="16"/>
      <c r="E64" s="16"/>
      <c r="F64" s="16"/>
      <c r="G64" s="13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Z64" s="168" t="s">
        <v>181</v>
      </c>
      <c r="DA64" s="204">
        <v>50</v>
      </c>
      <c r="DB64" s="162" t="str">
        <f t="shared" si="3"/>
        <v>50_5.1_Использование системы</v>
      </c>
    </row>
    <row r="65" spans="1:106" s="120" customFormat="1" ht="14.25" outlineLevel="1" x14ac:dyDescent="0.25">
      <c r="B65" s="15" t="s">
        <v>157</v>
      </c>
      <c r="C65" s="15" t="str">
        <f t="shared" ref="C65:C73" si="54">C14</f>
        <v>КЦ</v>
      </c>
      <c r="D65" s="15"/>
      <c r="E65" s="15"/>
      <c r="F65" s="15"/>
      <c r="G65" s="160"/>
      <c r="H65" s="161">
        <f t="shared" ref="H65:AM65" ca="1" si="55">IF($G14&lt;&gt;"",IF(YEAR($G14)=H$63,(DATEVALUE("31.12."&amp;H$63)-$G14)/H$54,IF(YEAR($G14)&lt;H$63,1,0)),0)</f>
        <v>0</v>
      </c>
      <c r="I65" s="161">
        <f t="shared" ca="1" si="55"/>
        <v>0</v>
      </c>
      <c r="J65" s="161">
        <f t="shared" ca="1" si="55"/>
        <v>0</v>
      </c>
      <c r="K65" s="161">
        <f t="shared" ca="1" si="55"/>
        <v>0.99726027397260275</v>
      </c>
      <c r="L65" s="161">
        <f t="shared" ca="1" si="55"/>
        <v>1</v>
      </c>
      <c r="M65" s="161">
        <f t="shared" ca="1" si="55"/>
        <v>1</v>
      </c>
      <c r="N65" s="161">
        <f t="shared" ca="1" si="55"/>
        <v>1</v>
      </c>
      <c r="O65" s="161">
        <f t="shared" ca="1" si="55"/>
        <v>1</v>
      </c>
      <c r="P65" s="161">
        <f t="shared" ca="1" si="55"/>
        <v>1</v>
      </c>
      <c r="Q65" s="161">
        <f t="shared" ca="1" si="55"/>
        <v>1</v>
      </c>
      <c r="R65" s="161">
        <f t="shared" ca="1" si="55"/>
        <v>1</v>
      </c>
      <c r="S65" s="161">
        <f t="shared" ca="1" si="55"/>
        <v>1</v>
      </c>
      <c r="T65" s="161">
        <f t="shared" ca="1" si="55"/>
        <v>1</v>
      </c>
      <c r="U65" s="161">
        <f t="shared" ca="1" si="55"/>
        <v>1</v>
      </c>
      <c r="V65" s="161">
        <f t="shared" ca="1" si="55"/>
        <v>1</v>
      </c>
      <c r="W65" s="161">
        <f t="shared" ca="1" si="55"/>
        <v>1</v>
      </c>
      <c r="X65" s="161">
        <f t="shared" ca="1" si="55"/>
        <v>1</v>
      </c>
      <c r="Y65" s="161">
        <f t="shared" ca="1" si="55"/>
        <v>1</v>
      </c>
      <c r="Z65" s="161">
        <f t="shared" ca="1" si="55"/>
        <v>1</v>
      </c>
      <c r="AA65" s="161">
        <f t="shared" ca="1" si="55"/>
        <v>1</v>
      </c>
      <c r="AB65" s="161">
        <f t="shared" ca="1" si="55"/>
        <v>1</v>
      </c>
      <c r="AC65" s="161">
        <f t="shared" ca="1" si="55"/>
        <v>1</v>
      </c>
      <c r="AD65" s="161">
        <f t="shared" ca="1" si="55"/>
        <v>1</v>
      </c>
      <c r="AE65" s="161">
        <f t="shared" ca="1" si="55"/>
        <v>1</v>
      </c>
      <c r="AF65" s="161">
        <f t="shared" ca="1" si="55"/>
        <v>1</v>
      </c>
      <c r="AG65" s="161">
        <f t="shared" ca="1" si="55"/>
        <v>1</v>
      </c>
      <c r="AH65" s="161">
        <f t="shared" ca="1" si="55"/>
        <v>1</v>
      </c>
      <c r="AI65" s="161">
        <f t="shared" ca="1" si="55"/>
        <v>1</v>
      </c>
      <c r="AJ65" s="161">
        <f t="shared" ca="1" si="55"/>
        <v>1</v>
      </c>
      <c r="AK65" s="161">
        <f t="shared" ca="1" si="55"/>
        <v>1</v>
      </c>
      <c r="AL65" s="161">
        <f t="shared" ca="1" si="55"/>
        <v>1</v>
      </c>
      <c r="AM65" s="161">
        <f t="shared" ca="1" si="55"/>
        <v>1</v>
      </c>
      <c r="AN65" s="161">
        <f t="shared" ref="AN65:BS65" ca="1" si="56">IF($G14&lt;&gt;"",IF(YEAR($G14)=AN$63,(DATEVALUE("31.12."&amp;AN$63)-$G14)/AN$54,IF(YEAR($G14)&lt;AN$63,1,0)),0)</f>
        <v>1</v>
      </c>
      <c r="AO65" s="161">
        <f t="shared" ca="1" si="56"/>
        <v>1</v>
      </c>
      <c r="AP65" s="161">
        <f t="shared" ca="1" si="56"/>
        <v>1</v>
      </c>
      <c r="AQ65" s="161">
        <f t="shared" ca="1" si="56"/>
        <v>1</v>
      </c>
      <c r="AR65" s="161">
        <f t="shared" ca="1" si="56"/>
        <v>1</v>
      </c>
      <c r="AS65" s="161">
        <f t="shared" ca="1" si="56"/>
        <v>1</v>
      </c>
      <c r="AT65" s="161">
        <f t="shared" ca="1" si="56"/>
        <v>1</v>
      </c>
      <c r="AU65" s="161">
        <f t="shared" ca="1" si="56"/>
        <v>1</v>
      </c>
      <c r="AV65" s="161">
        <f t="shared" ca="1" si="56"/>
        <v>1</v>
      </c>
      <c r="AW65" s="161">
        <f t="shared" ca="1" si="56"/>
        <v>1</v>
      </c>
      <c r="AX65" s="161">
        <f t="shared" ca="1" si="56"/>
        <v>1</v>
      </c>
      <c r="AY65" s="161">
        <f t="shared" ca="1" si="56"/>
        <v>1</v>
      </c>
      <c r="AZ65" s="161">
        <f t="shared" ca="1" si="56"/>
        <v>1</v>
      </c>
      <c r="BA65" s="161">
        <f t="shared" ca="1" si="56"/>
        <v>1</v>
      </c>
      <c r="BB65" s="161">
        <f t="shared" ca="1" si="56"/>
        <v>1</v>
      </c>
      <c r="BC65" s="161">
        <f t="shared" ca="1" si="56"/>
        <v>1</v>
      </c>
      <c r="BD65" s="161">
        <f t="shared" ca="1" si="56"/>
        <v>1</v>
      </c>
      <c r="BE65" s="161">
        <f t="shared" ca="1" si="56"/>
        <v>1</v>
      </c>
      <c r="BF65" s="161">
        <f t="shared" ca="1" si="56"/>
        <v>1</v>
      </c>
      <c r="BG65" s="161">
        <f t="shared" ca="1" si="56"/>
        <v>1</v>
      </c>
      <c r="BH65" s="161">
        <f t="shared" ca="1" si="56"/>
        <v>1</v>
      </c>
      <c r="BI65" s="161">
        <f t="shared" ca="1" si="56"/>
        <v>1</v>
      </c>
      <c r="BJ65" s="161">
        <f t="shared" ca="1" si="56"/>
        <v>1</v>
      </c>
      <c r="BK65" s="161">
        <f t="shared" ca="1" si="56"/>
        <v>1</v>
      </c>
      <c r="BL65" s="161">
        <f t="shared" ca="1" si="56"/>
        <v>1</v>
      </c>
      <c r="BM65" s="161">
        <f t="shared" ca="1" si="56"/>
        <v>1</v>
      </c>
      <c r="BN65" s="161">
        <f t="shared" ca="1" si="56"/>
        <v>1</v>
      </c>
      <c r="BO65" s="161">
        <f t="shared" ca="1" si="56"/>
        <v>1</v>
      </c>
      <c r="BP65" s="161">
        <f t="shared" ca="1" si="56"/>
        <v>1</v>
      </c>
      <c r="BQ65" s="161">
        <f t="shared" ca="1" si="56"/>
        <v>1</v>
      </c>
      <c r="BR65" s="161">
        <f t="shared" ca="1" si="56"/>
        <v>1</v>
      </c>
      <c r="BS65" s="161">
        <f t="shared" ca="1" si="56"/>
        <v>1</v>
      </c>
      <c r="BT65" s="161">
        <f t="shared" ref="BT65:CI65" ca="1" si="57">IF($G14&lt;&gt;"",IF(YEAR($G14)=BT$63,(DATEVALUE("31.12."&amp;BT$63)-$G14)/BT$54,IF(YEAR($G14)&lt;BT$63,1,0)),0)</f>
        <v>1</v>
      </c>
      <c r="BU65" s="161">
        <f t="shared" ca="1" si="57"/>
        <v>1</v>
      </c>
      <c r="BV65" s="161">
        <f t="shared" ca="1" si="57"/>
        <v>1</v>
      </c>
      <c r="BW65" s="161">
        <f t="shared" ca="1" si="57"/>
        <v>1</v>
      </c>
      <c r="BX65" s="161">
        <f t="shared" ca="1" si="57"/>
        <v>1</v>
      </c>
      <c r="BY65" s="161">
        <f t="shared" ca="1" si="57"/>
        <v>1</v>
      </c>
      <c r="BZ65" s="161">
        <f t="shared" ca="1" si="57"/>
        <v>1</v>
      </c>
      <c r="CA65" s="161">
        <f t="shared" ca="1" si="57"/>
        <v>1</v>
      </c>
      <c r="CB65" s="161">
        <f t="shared" ca="1" si="57"/>
        <v>1</v>
      </c>
      <c r="CC65" s="161">
        <f t="shared" ca="1" si="57"/>
        <v>1</v>
      </c>
      <c r="CD65" s="161">
        <f t="shared" ca="1" si="57"/>
        <v>1</v>
      </c>
      <c r="CE65" s="161">
        <f t="shared" ca="1" si="57"/>
        <v>1</v>
      </c>
      <c r="CF65" s="161">
        <f t="shared" ca="1" si="57"/>
        <v>1</v>
      </c>
      <c r="CG65" s="161">
        <f t="shared" ca="1" si="57"/>
        <v>1</v>
      </c>
      <c r="CH65" s="161">
        <f t="shared" ca="1" si="57"/>
        <v>1</v>
      </c>
      <c r="CI65" s="161">
        <f t="shared" ca="1" si="57"/>
        <v>1</v>
      </c>
      <c r="CZ65" s="157"/>
      <c r="DA65" s="157"/>
      <c r="DB65" s="162" t="str">
        <f t="shared" si="3"/>
        <v>_5.1.1_КЦ</v>
      </c>
    </row>
    <row r="66" spans="1:106" s="120" customFormat="1" ht="14.25" outlineLevel="1" x14ac:dyDescent="0.25">
      <c r="B66" s="15" t="s">
        <v>158</v>
      </c>
      <c r="C66" s="15" t="str">
        <f t="shared" si="54"/>
        <v>ННГ</v>
      </c>
      <c r="D66" s="15"/>
      <c r="E66" s="15"/>
      <c r="F66" s="15"/>
      <c r="G66" s="160"/>
      <c r="H66" s="161">
        <f t="shared" ref="H66:BS66" ca="1" si="58">IF($G15&lt;&gt;"",IF(YEAR($G15)=H$63,(DATEVALUE("31.12."&amp;H$63)-$G15)/H$54,IF(YEAR($G15)&lt;H$63,1,0)),0)</f>
        <v>0</v>
      </c>
      <c r="I66" s="161">
        <f t="shared" ca="1" si="58"/>
        <v>0</v>
      </c>
      <c r="J66" s="161">
        <f t="shared" ca="1" si="58"/>
        <v>0</v>
      </c>
      <c r="K66" s="161">
        <f t="shared" ca="1" si="58"/>
        <v>0.99726027397260275</v>
      </c>
      <c r="L66" s="161">
        <f t="shared" ca="1" si="58"/>
        <v>1</v>
      </c>
      <c r="M66" s="161">
        <f t="shared" ca="1" si="58"/>
        <v>1</v>
      </c>
      <c r="N66" s="161">
        <f t="shared" ca="1" si="58"/>
        <v>1</v>
      </c>
      <c r="O66" s="161">
        <f t="shared" ca="1" si="58"/>
        <v>1</v>
      </c>
      <c r="P66" s="161">
        <f t="shared" ca="1" si="58"/>
        <v>1</v>
      </c>
      <c r="Q66" s="161">
        <f t="shared" ca="1" si="58"/>
        <v>1</v>
      </c>
      <c r="R66" s="161">
        <f t="shared" ca="1" si="58"/>
        <v>1</v>
      </c>
      <c r="S66" s="161">
        <f t="shared" ca="1" si="58"/>
        <v>1</v>
      </c>
      <c r="T66" s="161">
        <f t="shared" ca="1" si="58"/>
        <v>1</v>
      </c>
      <c r="U66" s="161">
        <f t="shared" ca="1" si="58"/>
        <v>1</v>
      </c>
      <c r="V66" s="161">
        <f t="shared" ca="1" si="58"/>
        <v>1</v>
      </c>
      <c r="W66" s="161">
        <f t="shared" ca="1" si="58"/>
        <v>1</v>
      </c>
      <c r="X66" s="161">
        <f t="shared" ca="1" si="58"/>
        <v>1</v>
      </c>
      <c r="Y66" s="161">
        <f t="shared" ca="1" si="58"/>
        <v>1</v>
      </c>
      <c r="Z66" s="161">
        <f t="shared" ca="1" si="58"/>
        <v>1</v>
      </c>
      <c r="AA66" s="161">
        <f t="shared" ca="1" si="58"/>
        <v>1</v>
      </c>
      <c r="AB66" s="161">
        <f t="shared" ca="1" si="58"/>
        <v>1</v>
      </c>
      <c r="AC66" s="161">
        <f t="shared" ca="1" si="58"/>
        <v>1</v>
      </c>
      <c r="AD66" s="161">
        <f t="shared" ca="1" si="58"/>
        <v>1</v>
      </c>
      <c r="AE66" s="161">
        <f t="shared" ca="1" si="58"/>
        <v>1</v>
      </c>
      <c r="AF66" s="161">
        <f t="shared" ca="1" si="58"/>
        <v>1</v>
      </c>
      <c r="AG66" s="161">
        <f t="shared" ca="1" si="58"/>
        <v>1</v>
      </c>
      <c r="AH66" s="161">
        <f t="shared" ca="1" si="58"/>
        <v>1</v>
      </c>
      <c r="AI66" s="161">
        <f t="shared" ca="1" si="58"/>
        <v>1</v>
      </c>
      <c r="AJ66" s="161">
        <f t="shared" ca="1" si="58"/>
        <v>1</v>
      </c>
      <c r="AK66" s="161">
        <f t="shared" ca="1" si="58"/>
        <v>1</v>
      </c>
      <c r="AL66" s="161">
        <f t="shared" ca="1" si="58"/>
        <v>1</v>
      </c>
      <c r="AM66" s="161">
        <f t="shared" ca="1" si="58"/>
        <v>1</v>
      </c>
      <c r="AN66" s="161">
        <f t="shared" ca="1" si="58"/>
        <v>1</v>
      </c>
      <c r="AO66" s="161">
        <f t="shared" ca="1" si="58"/>
        <v>1</v>
      </c>
      <c r="AP66" s="161">
        <f t="shared" ca="1" si="58"/>
        <v>1</v>
      </c>
      <c r="AQ66" s="161">
        <f t="shared" ca="1" si="58"/>
        <v>1</v>
      </c>
      <c r="AR66" s="161">
        <f t="shared" ca="1" si="58"/>
        <v>1</v>
      </c>
      <c r="AS66" s="161">
        <f t="shared" ca="1" si="58"/>
        <v>1</v>
      </c>
      <c r="AT66" s="161">
        <f t="shared" ca="1" si="58"/>
        <v>1</v>
      </c>
      <c r="AU66" s="161">
        <f t="shared" ca="1" si="58"/>
        <v>1</v>
      </c>
      <c r="AV66" s="161">
        <f t="shared" ca="1" si="58"/>
        <v>1</v>
      </c>
      <c r="AW66" s="161">
        <f t="shared" ca="1" si="58"/>
        <v>1</v>
      </c>
      <c r="AX66" s="161">
        <f t="shared" ca="1" si="58"/>
        <v>1</v>
      </c>
      <c r="AY66" s="161">
        <f t="shared" ca="1" si="58"/>
        <v>1</v>
      </c>
      <c r="AZ66" s="161">
        <f t="shared" ca="1" si="58"/>
        <v>1</v>
      </c>
      <c r="BA66" s="161">
        <f t="shared" ca="1" si="58"/>
        <v>1</v>
      </c>
      <c r="BB66" s="161">
        <f t="shared" ca="1" si="58"/>
        <v>1</v>
      </c>
      <c r="BC66" s="161">
        <f t="shared" ca="1" si="58"/>
        <v>1</v>
      </c>
      <c r="BD66" s="161">
        <f t="shared" ca="1" si="58"/>
        <v>1</v>
      </c>
      <c r="BE66" s="161">
        <f t="shared" ca="1" si="58"/>
        <v>1</v>
      </c>
      <c r="BF66" s="161">
        <f t="shared" ca="1" si="58"/>
        <v>1</v>
      </c>
      <c r="BG66" s="161">
        <f t="shared" ca="1" si="58"/>
        <v>1</v>
      </c>
      <c r="BH66" s="161">
        <f t="shared" ca="1" si="58"/>
        <v>1</v>
      </c>
      <c r="BI66" s="161">
        <f t="shared" ca="1" si="58"/>
        <v>1</v>
      </c>
      <c r="BJ66" s="161">
        <f t="shared" ca="1" si="58"/>
        <v>1</v>
      </c>
      <c r="BK66" s="161">
        <f t="shared" ca="1" si="58"/>
        <v>1</v>
      </c>
      <c r="BL66" s="161">
        <f t="shared" ca="1" si="58"/>
        <v>1</v>
      </c>
      <c r="BM66" s="161">
        <f t="shared" ca="1" si="58"/>
        <v>1</v>
      </c>
      <c r="BN66" s="161">
        <f t="shared" ca="1" si="58"/>
        <v>1</v>
      </c>
      <c r="BO66" s="161">
        <f t="shared" ca="1" si="58"/>
        <v>1</v>
      </c>
      <c r="BP66" s="161">
        <f t="shared" ca="1" si="58"/>
        <v>1</v>
      </c>
      <c r="BQ66" s="161">
        <f t="shared" ca="1" si="58"/>
        <v>1</v>
      </c>
      <c r="BR66" s="161">
        <f t="shared" ca="1" si="58"/>
        <v>1</v>
      </c>
      <c r="BS66" s="161">
        <f t="shared" ca="1" si="58"/>
        <v>1</v>
      </c>
      <c r="BT66" s="161">
        <f t="shared" ref="BT66:CI66" ca="1" si="59">IF($G15&lt;&gt;"",IF(YEAR($G15)=BT$63,(DATEVALUE("31.12."&amp;BT$63)-$G15)/BT$54,IF(YEAR($G15)&lt;BT$63,1,0)),0)</f>
        <v>1</v>
      </c>
      <c r="BU66" s="161">
        <f t="shared" ca="1" si="59"/>
        <v>1</v>
      </c>
      <c r="BV66" s="161">
        <f t="shared" ca="1" si="59"/>
        <v>1</v>
      </c>
      <c r="BW66" s="161">
        <f t="shared" ca="1" si="59"/>
        <v>1</v>
      </c>
      <c r="BX66" s="161">
        <f t="shared" ca="1" si="59"/>
        <v>1</v>
      </c>
      <c r="BY66" s="161">
        <f t="shared" ca="1" si="59"/>
        <v>1</v>
      </c>
      <c r="BZ66" s="161">
        <f t="shared" ca="1" si="59"/>
        <v>1</v>
      </c>
      <c r="CA66" s="161">
        <f t="shared" ca="1" si="59"/>
        <v>1</v>
      </c>
      <c r="CB66" s="161">
        <f t="shared" ca="1" si="59"/>
        <v>1</v>
      </c>
      <c r="CC66" s="161">
        <f t="shared" ca="1" si="59"/>
        <v>1</v>
      </c>
      <c r="CD66" s="161">
        <f t="shared" ca="1" si="59"/>
        <v>1</v>
      </c>
      <c r="CE66" s="161">
        <f t="shared" ca="1" si="59"/>
        <v>1</v>
      </c>
      <c r="CF66" s="161">
        <f t="shared" ca="1" si="59"/>
        <v>1</v>
      </c>
      <c r="CG66" s="161">
        <f t="shared" ca="1" si="59"/>
        <v>1</v>
      </c>
      <c r="CH66" s="161">
        <f t="shared" ca="1" si="59"/>
        <v>1</v>
      </c>
      <c r="CI66" s="161">
        <f t="shared" ca="1" si="59"/>
        <v>1</v>
      </c>
      <c r="CZ66" s="157"/>
      <c r="DA66" s="157"/>
      <c r="DB66" s="162" t="str">
        <f t="shared" si="3"/>
        <v>_5.1.2_ННГ</v>
      </c>
    </row>
    <row r="67" spans="1:106" s="120" customFormat="1" ht="14.25" outlineLevel="1" x14ac:dyDescent="0.25">
      <c r="B67" s="15" t="s">
        <v>159</v>
      </c>
      <c r="C67" s="15" t="str">
        <f t="shared" si="54"/>
        <v>Хантос</v>
      </c>
      <c r="D67" s="15"/>
      <c r="E67" s="15"/>
      <c r="F67" s="15"/>
      <c r="G67" s="160"/>
      <c r="H67" s="161">
        <f t="shared" ref="H67:BS67" ca="1" si="60">IF($G16&lt;&gt;"",IF(YEAR($G16)=H$63,(DATEVALUE("31.12."&amp;H$63)-$G16)/H$54,IF(YEAR($G16)&lt;H$63,1,0)),0)</f>
        <v>0</v>
      </c>
      <c r="I67" s="161">
        <f t="shared" ca="1" si="60"/>
        <v>0</v>
      </c>
      <c r="J67" s="161">
        <f t="shared" ca="1" si="60"/>
        <v>0</v>
      </c>
      <c r="K67" s="161">
        <f t="shared" ca="1" si="60"/>
        <v>0.99726027397260275</v>
      </c>
      <c r="L67" s="161">
        <f t="shared" ca="1" si="60"/>
        <v>1</v>
      </c>
      <c r="M67" s="161">
        <f t="shared" ca="1" si="60"/>
        <v>1</v>
      </c>
      <c r="N67" s="161">
        <f t="shared" ca="1" si="60"/>
        <v>1</v>
      </c>
      <c r="O67" s="161">
        <f t="shared" ca="1" si="60"/>
        <v>1</v>
      </c>
      <c r="P67" s="161">
        <f t="shared" ca="1" si="60"/>
        <v>1</v>
      </c>
      <c r="Q67" s="161">
        <f t="shared" ca="1" si="60"/>
        <v>1</v>
      </c>
      <c r="R67" s="161">
        <f t="shared" ca="1" si="60"/>
        <v>1</v>
      </c>
      <c r="S67" s="161">
        <f t="shared" ca="1" si="60"/>
        <v>1</v>
      </c>
      <c r="T67" s="161">
        <f t="shared" ca="1" si="60"/>
        <v>1</v>
      </c>
      <c r="U67" s="161">
        <f t="shared" ca="1" si="60"/>
        <v>1</v>
      </c>
      <c r="V67" s="161">
        <f t="shared" ca="1" si="60"/>
        <v>1</v>
      </c>
      <c r="W67" s="161">
        <f t="shared" ca="1" si="60"/>
        <v>1</v>
      </c>
      <c r="X67" s="161">
        <f t="shared" ca="1" si="60"/>
        <v>1</v>
      </c>
      <c r="Y67" s="161">
        <f t="shared" ca="1" si="60"/>
        <v>1</v>
      </c>
      <c r="Z67" s="161">
        <f t="shared" ca="1" si="60"/>
        <v>1</v>
      </c>
      <c r="AA67" s="161">
        <f t="shared" ca="1" si="60"/>
        <v>1</v>
      </c>
      <c r="AB67" s="161">
        <f t="shared" ca="1" si="60"/>
        <v>1</v>
      </c>
      <c r="AC67" s="161">
        <f t="shared" ca="1" si="60"/>
        <v>1</v>
      </c>
      <c r="AD67" s="161">
        <f t="shared" ca="1" si="60"/>
        <v>1</v>
      </c>
      <c r="AE67" s="161">
        <f t="shared" ca="1" si="60"/>
        <v>1</v>
      </c>
      <c r="AF67" s="161">
        <f t="shared" ca="1" si="60"/>
        <v>1</v>
      </c>
      <c r="AG67" s="161">
        <f t="shared" ca="1" si="60"/>
        <v>1</v>
      </c>
      <c r="AH67" s="161">
        <f t="shared" ca="1" si="60"/>
        <v>1</v>
      </c>
      <c r="AI67" s="161">
        <f t="shared" ca="1" si="60"/>
        <v>1</v>
      </c>
      <c r="AJ67" s="161">
        <f t="shared" ca="1" si="60"/>
        <v>1</v>
      </c>
      <c r="AK67" s="161">
        <f t="shared" ca="1" si="60"/>
        <v>1</v>
      </c>
      <c r="AL67" s="161">
        <f t="shared" ca="1" si="60"/>
        <v>1</v>
      </c>
      <c r="AM67" s="161">
        <f t="shared" ca="1" si="60"/>
        <v>1</v>
      </c>
      <c r="AN67" s="161">
        <f t="shared" ca="1" si="60"/>
        <v>1</v>
      </c>
      <c r="AO67" s="161">
        <f t="shared" ca="1" si="60"/>
        <v>1</v>
      </c>
      <c r="AP67" s="161">
        <f t="shared" ca="1" si="60"/>
        <v>1</v>
      </c>
      <c r="AQ67" s="161">
        <f t="shared" ca="1" si="60"/>
        <v>1</v>
      </c>
      <c r="AR67" s="161">
        <f t="shared" ca="1" si="60"/>
        <v>1</v>
      </c>
      <c r="AS67" s="161">
        <f t="shared" ca="1" si="60"/>
        <v>1</v>
      </c>
      <c r="AT67" s="161">
        <f t="shared" ca="1" si="60"/>
        <v>1</v>
      </c>
      <c r="AU67" s="161">
        <f t="shared" ca="1" si="60"/>
        <v>1</v>
      </c>
      <c r="AV67" s="161">
        <f t="shared" ca="1" si="60"/>
        <v>1</v>
      </c>
      <c r="AW67" s="161">
        <f t="shared" ca="1" si="60"/>
        <v>1</v>
      </c>
      <c r="AX67" s="161">
        <f t="shared" ca="1" si="60"/>
        <v>1</v>
      </c>
      <c r="AY67" s="161">
        <f t="shared" ca="1" si="60"/>
        <v>1</v>
      </c>
      <c r="AZ67" s="161">
        <f t="shared" ca="1" si="60"/>
        <v>1</v>
      </c>
      <c r="BA67" s="161">
        <f t="shared" ca="1" si="60"/>
        <v>1</v>
      </c>
      <c r="BB67" s="161">
        <f t="shared" ca="1" si="60"/>
        <v>1</v>
      </c>
      <c r="BC67" s="161">
        <f t="shared" ca="1" si="60"/>
        <v>1</v>
      </c>
      <c r="BD67" s="161">
        <f t="shared" ca="1" si="60"/>
        <v>1</v>
      </c>
      <c r="BE67" s="161">
        <f t="shared" ca="1" si="60"/>
        <v>1</v>
      </c>
      <c r="BF67" s="161">
        <f t="shared" ca="1" si="60"/>
        <v>1</v>
      </c>
      <c r="BG67" s="161">
        <f t="shared" ca="1" si="60"/>
        <v>1</v>
      </c>
      <c r="BH67" s="161">
        <f t="shared" ca="1" si="60"/>
        <v>1</v>
      </c>
      <c r="BI67" s="161">
        <f t="shared" ca="1" si="60"/>
        <v>1</v>
      </c>
      <c r="BJ67" s="161">
        <f t="shared" ca="1" si="60"/>
        <v>1</v>
      </c>
      <c r="BK67" s="161">
        <f t="shared" ca="1" si="60"/>
        <v>1</v>
      </c>
      <c r="BL67" s="161">
        <f t="shared" ca="1" si="60"/>
        <v>1</v>
      </c>
      <c r="BM67" s="161">
        <f t="shared" ca="1" si="60"/>
        <v>1</v>
      </c>
      <c r="BN67" s="161">
        <f t="shared" ca="1" si="60"/>
        <v>1</v>
      </c>
      <c r="BO67" s="161">
        <f t="shared" ca="1" si="60"/>
        <v>1</v>
      </c>
      <c r="BP67" s="161">
        <f t="shared" ca="1" si="60"/>
        <v>1</v>
      </c>
      <c r="BQ67" s="161">
        <f t="shared" ca="1" si="60"/>
        <v>1</v>
      </c>
      <c r="BR67" s="161">
        <f t="shared" ca="1" si="60"/>
        <v>1</v>
      </c>
      <c r="BS67" s="161">
        <f t="shared" ca="1" si="60"/>
        <v>1</v>
      </c>
      <c r="BT67" s="161">
        <f t="shared" ref="BT67:CI67" ca="1" si="61">IF($G16&lt;&gt;"",IF(YEAR($G16)=BT$63,(DATEVALUE("31.12."&amp;BT$63)-$G16)/BT$54,IF(YEAR($G16)&lt;BT$63,1,0)),0)</f>
        <v>1</v>
      </c>
      <c r="BU67" s="161">
        <f t="shared" ca="1" si="61"/>
        <v>1</v>
      </c>
      <c r="BV67" s="161">
        <f t="shared" ca="1" si="61"/>
        <v>1</v>
      </c>
      <c r="BW67" s="161">
        <f t="shared" ca="1" si="61"/>
        <v>1</v>
      </c>
      <c r="BX67" s="161">
        <f t="shared" ca="1" si="61"/>
        <v>1</v>
      </c>
      <c r="BY67" s="161">
        <f t="shared" ca="1" si="61"/>
        <v>1</v>
      </c>
      <c r="BZ67" s="161">
        <f t="shared" ca="1" si="61"/>
        <v>1</v>
      </c>
      <c r="CA67" s="161">
        <f t="shared" ca="1" si="61"/>
        <v>1</v>
      </c>
      <c r="CB67" s="161">
        <f t="shared" ca="1" si="61"/>
        <v>1</v>
      </c>
      <c r="CC67" s="161">
        <f t="shared" ca="1" si="61"/>
        <v>1</v>
      </c>
      <c r="CD67" s="161">
        <f t="shared" ca="1" si="61"/>
        <v>1</v>
      </c>
      <c r="CE67" s="161">
        <f t="shared" ca="1" si="61"/>
        <v>1</v>
      </c>
      <c r="CF67" s="161">
        <f t="shared" ca="1" si="61"/>
        <v>1</v>
      </c>
      <c r="CG67" s="161">
        <f t="shared" ca="1" si="61"/>
        <v>1</v>
      </c>
      <c r="CH67" s="161">
        <f t="shared" ca="1" si="61"/>
        <v>1</v>
      </c>
      <c r="CI67" s="161">
        <f t="shared" ca="1" si="61"/>
        <v>1</v>
      </c>
      <c r="CZ67" s="157"/>
      <c r="DA67" s="157"/>
      <c r="DB67" s="162" t="str">
        <f t="shared" si="3"/>
        <v>_5.1.3_Хантос</v>
      </c>
    </row>
    <row r="68" spans="1:106" s="120" customFormat="1" ht="14.25" outlineLevel="1" x14ac:dyDescent="0.25">
      <c r="B68" s="15" t="s">
        <v>160</v>
      </c>
      <c r="C68" s="15" t="str">
        <f t="shared" si="54"/>
        <v>Мегион</v>
      </c>
      <c r="D68" s="15"/>
      <c r="E68" s="15"/>
      <c r="F68" s="15"/>
      <c r="G68" s="160"/>
      <c r="H68" s="161">
        <f t="shared" ref="H68:BS68" ca="1" si="62">IF($G17&lt;&gt;"",IF(YEAR($G17)=H$63,(DATEVALUE("31.12."&amp;H$63)-$G17)/H$54,IF(YEAR($G17)&lt;H$63,1,0)),0)</f>
        <v>0</v>
      </c>
      <c r="I68" s="161">
        <f t="shared" ca="1" si="62"/>
        <v>0</v>
      </c>
      <c r="J68" s="161">
        <f t="shared" ca="1" si="62"/>
        <v>0</v>
      </c>
      <c r="K68" s="161">
        <f t="shared" ca="1" si="62"/>
        <v>0.99726027397260275</v>
      </c>
      <c r="L68" s="161">
        <f t="shared" ca="1" si="62"/>
        <v>1</v>
      </c>
      <c r="M68" s="161">
        <f t="shared" ca="1" si="62"/>
        <v>1</v>
      </c>
      <c r="N68" s="161">
        <f t="shared" ca="1" si="62"/>
        <v>1</v>
      </c>
      <c r="O68" s="161">
        <f t="shared" ca="1" si="62"/>
        <v>1</v>
      </c>
      <c r="P68" s="161">
        <f t="shared" ca="1" si="62"/>
        <v>1</v>
      </c>
      <c r="Q68" s="161">
        <f t="shared" ca="1" si="62"/>
        <v>1</v>
      </c>
      <c r="R68" s="161">
        <f t="shared" ca="1" si="62"/>
        <v>1</v>
      </c>
      <c r="S68" s="161">
        <f t="shared" ca="1" si="62"/>
        <v>1</v>
      </c>
      <c r="T68" s="161">
        <f t="shared" ca="1" si="62"/>
        <v>1</v>
      </c>
      <c r="U68" s="161">
        <f t="shared" ca="1" si="62"/>
        <v>1</v>
      </c>
      <c r="V68" s="161">
        <f t="shared" ca="1" si="62"/>
        <v>1</v>
      </c>
      <c r="W68" s="161">
        <f t="shared" ca="1" si="62"/>
        <v>1</v>
      </c>
      <c r="X68" s="161">
        <f t="shared" ca="1" si="62"/>
        <v>1</v>
      </c>
      <c r="Y68" s="161">
        <f t="shared" ca="1" si="62"/>
        <v>1</v>
      </c>
      <c r="Z68" s="161">
        <f t="shared" ca="1" si="62"/>
        <v>1</v>
      </c>
      <c r="AA68" s="161">
        <f t="shared" ca="1" si="62"/>
        <v>1</v>
      </c>
      <c r="AB68" s="161">
        <f t="shared" ca="1" si="62"/>
        <v>1</v>
      </c>
      <c r="AC68" s="161">
        <f t="shared" ca="1" si="62"/>
        <v>1</v>
      </c>
      <c r="AD68" s="161">
        <f t="shared" ca="1" si="62"/>
        <v>1</v>
      </c>
      <c r="AE68" s="161">
        <f t="shared" ca="1" si="62"/>
        <v>1</v>
      </c>
      <c r="AF68" s="161">
        <f t="shared" ca="1" si="62"/>
        <v>1</v>
      </c>
      <c r="AG68" s="161">
        <f t="shared" ca="1" si="62"/>
        <v>1</v>
      </c>
      <c r="AH68" s="161">
        <f t="shared" ca="1" si="62"/>
        <v>1</v>
      </c>
      <c r="AI68" s="161">
        <f t="shared" ca="1" si="62"/>
        <v>1</v>
      </c>
      <c r="AJ68" s="161">
        <f t="shared" ca="1" si="62"/>
        <v>1</v>
      </c>
      <c r="AK68" s="161">
        <f t="shared" ca="1" si="62"/>
        <v>1</v>
      </c>
      <c r="AL68" s="161">
        <f t="shared" ca="1" si="62"/>
        <v>1</v>
      </c>
      <c r="AM68" s="161">
        <f t="shared" ca="1" si="62"/>
        <v>1</v>
      </c>
      <c r="AN68" s="161">
        <f t="shared" ca="1" si="62"/>
        <v>1</v>
      </c>
      <c r="AO68" s="161">
        <f t="shared" ca="1" si="62"/>
        <v>1</v>
      </c>
      <c r="AP68" s="161">
        <f t="shared" ca="1" si="62"/>
        <v>1</v>
      </c>
      <c r="AQ68" s="161">
        <f t="shared" ca="1" si="62"/>
        <v>1</v>
      </c>
      <c r="AR68" s="161">
        <f t="shared" ca="1" si="62"/>
        <v>1</v>
      </c>
      <c r="AS68" s="161">
        <f t="shared" ca="1" si="62"/>
        <v>1</v>
      </c>
      <c r="AT68" s="161">
        <f t="shared" ca="1" si="62"/>
        <v>1</v>
      </c>
      <c r="AU68" s="161">
        <f t="shared" ca="1" si="62"/>
        <v>1</v>
      </c>
      <c r="AV68" s="161">
        <f t="shared" ca="1" si="62"/>
        <v>1</v>
      </c>
      <c r="AW68" s="161">
        <f t="shared" ca="1" si="62"/>
        <v>1</v>
      </c>
      <c r="AX68" s="161">
        <f t="shared" ca="1" si="62"/>
        <v>1</v>
      </c>
      <c r="AY68" s="161">
        <f t="shared" ca="1" si="62"/>
        <v>1</v>
      </c>
      <c r="AZ68" s="161">
        <f t="shared" ca="1" si="62"/>
        <v>1</v>
      </c>
      <c r="BA68" s="161">
        <f t="shared" ca="1" si="62"/>
        <v>1</v>
      </c>
      <c r="BB68" s="161">
        <f t="shared" ca="1" si="62"/>
        <v>1</v>
      </c>
      <c r="BC68" s="161">
        <f t="shared" ca="1" si="62"/>
        <v>1</v>
      </c>
      <c r="BD68" s="161">
        <f t="shared" ca="1" si="62"/>
        <v>1</v>
      </c>
      <c r="BE68" s="161">
        <f t="shared" ca="1" si="62"/>
        <v>1</v>
      </c>
      <c r="BF68" s="161">
        <f t="shared" ca="1" si="62"/>
        <v>1</v>
      </c>
      <c r="BG68" s="161">
        <f t="shared" ca="1" si="62"/>
        <v>1</v>
      </c>
      <c r="BH68" s="161">
        <f t="shared" ca="1" si="62"/>
        <v>1</v>
      </c>
      <c r="BI68" s="161">
        <f t="shared" ca="1" si="62"/>
        <v>1</v>
      </c>
      <c r="BJ68" s="161">
        <f t="shared" ca="1" si="62"/>
        <v>1</v>
      </c>
      <c r="BK68" s="161">
        <f t="shared" ca="1" si="62"/>
        <v>1</v>
      </c>
      <c r="BL68" s="161">
        <f t="shared" ca="1" si="62"/>
        <v>1</v>
      </c>
      <c r="BM68" s="161">
        <f t="shared" ca="1" si="62"/>
        <v>1</v>
      </c>
      <c r="BN68" s="161">
        <f t="shared" ca="1" si="62"/>
        <v>1</v>
      </c>
      <c r="BO68" s="161">
        <f t="shared" ca="1" si="62"/>
        <v>1</v>
      </c>
      <c r="BP68" s="161">
        <f t="shared" ca="1" si="62"/>
        <v>1</v>
      </c>
      <c r="BQ68" s="161">
        <f t="shared" ca="1" si="62"/>
        <v>1</v>
      </c>
      <c r="BR68" s="161">
        <f t="shared" ca="1" si="62"/>
        <v>1</v>
      </c>
      <c r="BS68" s="161">
        <f t="shared" ca="1" si="62"/>
        <v>1</v>
      </c>
      <c r="BT68" s="161">
        <f t="shared" ref="BT68:CI68" ca="1" si="63">IF($G17&lt;&gt;"",IF(YEAR($G17)=BT$63,(DATEVALUE("31.12."&amp;BT$63)-$G17)/BT$54,IF(YEAR($G17)&lt;BT$63,1,0)),0)</f>
        <v>1</v>
      </c>
      <c r="BU68" s="161">
        <f t="shared" ca="1" si="63"/>
        <v>1</v>
      </c>
      <c r="BV68" s="161">
        <f t="shared" ca="1" si="63"/>
        <v>1</v>
      </c>
      <c r="BW68" s="161">
        <f t="shared" ca="1" si="63"/>
        <v>1</v>
      </c>
      <c r="BX68" s="161">
        <f t="shared" ca="1" si="63"/>
        <v>1</v>
      </c>
      <c r="BY68" s="161">
        <f t="shared" ca="1" si="63"/>
        <v>1</v>
      </c>
      <c r="BZ68" s="161">
        <f t="shared" ca="1" si="63"/>
        <v>1</v>
      </c>
      <c r="CA68" s="161">
        <f t="shared" ca="1" si="63"/>
        <v>1</v>
      </c>
      <c r="CB68" s="161">
        <f t="shared" ca="1" si="63"/>
        <v>1</v>
      </c>
      <c r="CC68" s="161">
        <f t="shared" ca="1" si="63"/>
        <v>1</v>
      </c>
      <c r="CD68" s="161">
        <f t="shared" ca="1" si="63"/>
        <v>1</v>
      </c>
      <c r="CE68" s="161">
        <f t="shared" ca="1" si="63"/>
        <v>1</v>
      </c>
      <c r="CF68" s="161">
        <f t="shared" ca="1" si="63"/>
        <v>1</v>
      </c>
      <c r="CG68" s="161">
        <f t="shared" ca="1" si="63"/>
        <v>1</v>
      </c>
      <c r="CH68" s="161">
        <f t="shared" ca="1" si="63"/>
        <v>1</v>
      </c>
      <c r="CI68" s="161">
        <f t="shared" ca="1" si="63"/>
        <v>1</v>
      </c>
      <c r="CZ68" s="157"/>
      <c r="DA68" s="157"/>
      <c r="DB68" s="162" t="str">
        <f t="shared" si="3"/>
        <v>_5.1.4_Мегион</v>
      </c>
    </row>
    <row r="69" spans="1:106" s="120" customFormat="1" ht="14.25" outlineLevel="1" x14ac:dyDescent="0.25">
      <c r="B69" s="15" t="s">
        <v>161</v>
      </c>
      <c r="C69" s="15" t="str">
        <f t="shared" si="54"/>
        <v>Оренбург</v>
      </c>
      <c r="D69" s="15"/>
      <c r="E69" s="15"/>
      <c r="F69" s="15"/>
      <c r="G69" s="160"/>
      <c r="H69" s="161">
        <f t="shared" ref="H69:BS69" ca="1" si="64">IF($G18&lt;&gt;"",IF(YEAR($G18)=H$63,(DATEVALUE("31.12."&amp;H$63)-$G18)/H$54,IF(YEAR($G18)&lt;H$63,1,0)),0)</f>
        <v>0</v>
      </c>
      <c r="I69" s="161">
        <f t="shared" ca="1" si="64"/>
        <v>0</v>
      </c>
      <c r="J69" s="161">
        <f t="shared" ca="1" si="64"/>
        <v>0</v>
      </c>
      <c r="K69" s="161">
        <f t="shared" ca="1" si="64"/>
        <v>0.99726027397260275</v>
      </c>
      <c r="L69" s="161">
        <f t="shared" ca="1" si="64"/>
        <v>1</v>
      </c>
      <c r="M69" s="161">
        <f t="shared" ca="1" si="64"/>
        <v>1</v>
      </c>
      <c r="N69" s="161">
        <f t="shared" ca="1" si="64"/>
        <v>1</v>
      </c>
      <c r="O69" s="161">
        <f t="shared" ca="1" si="64"/>
        <v>1</v>
      </c>
      <c r="P69" s="161">
        <f t="shared" ca="1" si="64"/>
        <v>1</v>
      </c>
      <c r="Q69" s="161">
        <f t="shared" ca="1" si="64"/>
        <v>1</v>
      </c>
      <c r="R69" s="161">
        <f t="shared" ca="1" si="64"/>
        <v>1</v>
      </c>
      <c r="S69" s="161">
        <f t="shared" ca="1" si="64"/>
        <v>1</v>
      </c>
      <c r="T69" s="161">
        <f t="shared" ca="1" si="64"/>
        <v>1</v>
      </c>
      <c r="U69" s="161">
        <f t="shared" ca="1" si="64"/>
        <v>1</v>
      </c>
      <c r="V69" s="161">
        <f t="shared" ca="1" si="64"/>
        <v>1</v>
      </c>
      <c r="W69" s="161">
        <f t="shared" ca="1" si="64"/>
        <v>1</v>
      </c>
      <c r="X69" s="161">
        <f t="shared" ca="1" si="64"/>
        <v>1</v>
      </c>
      <c r="Y69" s="161">
        <f t="shared" ca="1" si="64"/>
        <v>1</v>
      </c>
      <c r="Z69" s="161">
        <f t="shared" ca="1" si="64"/>
        <v>1</v>
      </c>
      <c r="AA69" s="161">
        <f t="shared" ca="1" si="64"/>
        <v>1</v>
      </c>
      <c r="AB69" s="161">
        <f t="shared" ca="1" si="64"/>
        <v>1</v>
      </c>
      <c r="AC69" s="161">
        <f t="shared" ca="1" si="64"/>
        <v>1</v>
      </c>
      <c r="AD69" s="161">
        <f t="shared" ca="1" si="64"/>
        <v>1</v>
      </c>
      <c r="AE69" s="161">
        <f t="shared" ca="1" si="64"/>
        <v>1</v>
      </c>
      <c r="AF69" s="161">
        <f t="shared" ca="1" si="64"/>
        <v>1</v>
      </c>
      <c r="AG69" s="161">
        <f t="shared" ca="1" si="64"/>
        <v>1</v>
      </c>
      <c r="AH69" s="161">
        <f t="shared" ca="1" si="64"/>
        <v>1</v>
      </c>
      <c r="AI69" s="161">
        <f t="shared" ca="1" si="64"/>
        <v>1</v>
      </c>
      <c r="AJ69" s="161">
        <f t="shared" ca="1" si="64"/>
        <v>1</v>
      </c>
      <c r="AK69" s="161">
        <f t="shared" ca="1" si="64"/>
        <v>1</v>
      </c>
      <c r="AL69" s="161">
        <f t="shared" ca="1" si="64"/>
        <v>1</v>
      </c>
      <c r="AM69" s="161">
        <f t="shared" ca="1" si="64"/>
        <v>1</v>
      </c>
      <c r="AN69" s="161">
        <f t="shared" ca="1" si="64"/>
        <v>1</v>
      </c>
      <c r="AO69" s="161">
        <f t="shared" ca="1" si="64"/>
        <v>1</v>
      </c>
      <c r="AP69" s="161">
        <f t="shared" ca="1" si="64"/>
        <v>1</v>
      </c>
      <c r="AQ69" s="161">
        <f t="shared" ca="1" si="64"/>
        <v>1</v>
      </c>
      <c r="AR69" s="161">
        <f t="shared" ca="1" si="64"/>
        <v>1</v>
      </c>
      <c r="AS69" s="161">
        <f t="shared" ca="1" si="64"/>
        <v>1</v>
      </c>
      <c r="AT69" s="161">
        <f t="shared" ca="1" si="64"/>
        <v>1</v>
      </c>
      <c r="AU69" s="161">
        <f t="shared" ca="1" si="64"/>
        <v>1</v>
      </c>
      <c r="AV69" s="161">
        <f t="shared" ca="1" si="64"/>
        <v>1</v>
      </c>
      <c r="AW69" s="161">
        <f t="shared" ca="1" si="64"/>
        <v>1</v>
      </c>
      <c r="AX69" s="161">
        <f t="shared" ca="1" si="64"/>
        <v>1</v>
      </c>
      <c r="AY69" s="161">
        <f t="shared" ca="1" si="64"/>
        <v>1</v>
      </c>
      <c r="AZ69" s="161">
        <f t="shared" ca="1" si="64"/>
        <v>1</v>
      </c>
      <c r="BA69" s="161">
        <f t="shared" ca="1" si="64"/>
        <v>1</v>
      </c>
      <c r="BB69" s="161">
        <f t="shared" ca="1" si="64"/>
        <v>1</v>
      </c>
      <c r="BC69" s="161">
        <f t="shared" ca="1" si="64"/>
        <v>1</v>
      </c>
      <c r="BD69" s="161">
        <f t="shared" ca="1" si="64"/>
        <v>1</v>
      </c>
      <c r="BE69" s="161">
        <f t="shared" ca="1" si="64"/>
        <v>1</v>
      </c>
      <c r="BF69" s="161">
        <f t="shared" ca="1" si="64"/>
        <v>1</v>
      </c>
      <c r="BG69" s="161">
        <f t="shared" ca="1" si="64"/>
        <v>1</v>
      </c>
      <c r="BH69" s="161">
        <f t="shared" ca="1" si="64"/>
        <v>1</v>
      </c>
      <c r="BI69" s="161">
        <f t="shared" ca="1" si="64"/>
        <v>1</v>
      </c>
      <c r="BJ69" s="161">
        <f t="shared" ca="1" si="64"/>
        <v>1</v>
      </c>
      <c r="BK69" s="161">
        <f t="shared" ca="1" si="64"/>
        <v>1</v>
      </c>
      <c r="BL69" s="161">
        <f t="shared" ca="1" si="64"/>
        <v>1</v>
      </c>
      <c r="BM69" s="161">
        <f t="shared" ca="1" si="64"/>
        <v>1</v>
      </c>
      <c r="BN69" s="161">
        <f t="shared" ca="1" si="64"/>
        <v>1</v>
      </c>
      <c r="BO69" s="161">
        <f t="shared" ca="1" si="64"/>
        <v>1</v>
      </c>
      <c r="BP69" s="161">
        <f t="shared" ca="1" si="64"/>
        <v>1</v>
      </c>
      <c r="BQ69" s="161">
        <f t="shared" ca="1" si="64"/>
        <v>1</v>
      </c>
      <c r="BR69" s="161">
        <f t="shared" ca="1" si="64"/>
        <v>1</v>
      </c>
      <c r="BS69" s="161">
        <f t="shared" ca="1" si="64"/>
        <v>1</v>
      </c>
      <c r="BT69" s="161">
        <f t="shared" ref="BT69:CI69" ca="1" si="65">IF($G18&lt;&gt;"",IF(YEAR($G18)=BT$63,(DATEVALUE("31.12."&amp;BT$63)-$G18)/BT$54,IF(YEAR($G18)&lt;BT$63,1,0)),0)</f>
        <v>1</v>
      </c>
      <c r="BU69" s="161">
        <f t="shared" ca="1" si="65"/>
        <v>1</v>
      </c>
      <c r="BV69" s="161">
        <f t="shared" ca="1" si="65"/>
        <v>1</v>
      </c>
      <c r="BW69" s="161">
        <f t="shared" ca="1" si="65"/>
        <v>1</v>
      </c>
      <c r="BX69" s="161">
        <f t="shared" ca="1" si="65"/>
        <v>1</v>
      </c>
      <c r="BY69" s="161">
        <f t="shared" ca="1" si="65"/>
        <v>1</v>
      </c>
      <c r="BZ69" s="161">
        <f t="shared" ca="1" si="65"/>
        <v>1</v>
      </c>
      <c r="CA69" s="161">
        <f t="shared" ca="1" si="65"/>
        <v>1</v>
      </c>
      <c r="CB69" s="161">
        <f t="shared" ca="1" si="65"/>
        <v>1</v>
      </c>
      <c r="CC69" s="161">
        <f t="shared" ca="1" si="65"/>
        <v>1</v>
      </c>
      <c r="CD69" s="161">
        <f t="shared" ca="1" si="65"/>
        <v>1</v>
      </c>
      <c r="CE69" s="161">
        <f t="shared" ca="1" si="65"/>
        <v>1</v>
      </c>
      <c r="CF69" s="161">
        <f t="shared" ca="1" si="65"/>
        <v>1</v>
      </c>
      <c r="CG69" s="161">
        <f t="shared" ca="1" si="65"/>
        <v>1</v>
      </c>
      <c r="CH69" s="161">
        <f t="shared" ca="1" si="65"/>
        <v>1</v>
      </c>
      <c r="CI69" s="161">
        <f t="shared" ca="1" si="65"/>
        <v>1</v>
      </c>
      <c r="CZ69" s="157"/>
      <c r="DA69" s="157"/>
      <c r="DB69" s="162" t="str">
        <f t="shared" si="3"/>
        <v>_5.1.5_Оренбург</v>
      </c>
    </row>
    <row r="70" spans="1:106" s="120" customFormat="1" ht="14.25" outlineLevel="1" x14ac:dyDescent="0.25">
      <c r="B70" s="15" t="s">
        <v>204</v>
      </c>
      <c r="C70" s="15" t="str">
        <f t="shared" si="54"/>
        <v>Восток</v>
      </c>
      <c r="D70" s="15"/>
      <c r="E70" s="15"/>
      <c r="F70" s="15"/>
      <c r="G70" s="160"/>
      <c r="H70" s="161">
        <f t="shared" ref="H70:BS70" ca="1" si="66">IF($G19&lt;&gt;"",IF(YEAR($G19)=H$63,(DATEVALUE("31.12."&amp;H$63)-$G19)/H$54,IF(YEAR($G19)&lt;H$63,1,0)),0)</f>
        <v>0</v>
      </c>
      <c r="I70" s="161">
        <f t="shared" ca="1" si="66"/>
        <v>0</v>
      </c>
      <c r="J70" s="161">
        <f t="shared" ca="1" si="66"/>
        <v>0</v>
      </c>
      <c r="K70" s="161">
        <f t="shared" ca="1" si="66"/>
        <v>0.99726027397260275</v>
      </c>
      <c r="L70" s="161">
        <f t="shared" ca="1" si="66"/>
        <v>1</v>
      </c>
      <c r="M70" s="161">
        <f t="shared" ca="1" si="66"/>
        <v>1</v>
      </c>
      <c r="N70" s="161">
        <f t="shared" ca="1" si="66"/>
        <v>1</v>
      </c>
      <c r="O70" s="161">
        <f t="shared" ca="1" si="66"/>
        <v>1</v>
      </c>
      <c r="P70" s="161">
        <f t="shared" ca="1" si="66"/>
        <v>1</v>
      </c>
      <c r="Q70" s="161">
        <f t="shared" ca="1" si="66"/>
        <v>1</v>
      </c>
      <c r="R70" s="161">
        <f t="shared" ca="1" si="66"/>
        <v>1</v>
      </c>
      <c r="S70" s="161">
        <f t="shared" ca="1" si="66"/>
        <v>1</v>
      </c>
      <c r="T70" s="161">
        <f t="shared" ca="1" si="66"/>
        <v>1</v>
      </c>
      <c r="U70" s="161">
        <f t="shared" ca="1" si="66"/>
        <v>1</v>
      </c>
      <c r="V70" s="161">
        <f t="shared" ca="1" si="66"/>
        <v>1</v>
      </c>
      <c r="W70" s="161">
        <f t="shared" ca="1" si="66"/>
        <v>1</v>
      </c>
      <c r="X70" s="161">
        <f t="shared" ca="1" si="66"/>
        <v>1</v>
      </c>
      <c r="Y70" s="161">
        <f t="shared" ca="1" si="66"/>
        <v>1</v>
      </c>
      <c r="Z70" s="161">
        <f t="shared" ca="1" si="66"/>
        <v>1</v>
      </c>
      <c r="AA70" s="161">
        <f t="shared" ca="1" si="66"/>
        <v>1</v>
      </c>
      <c r="AB70" s="161">
        <f t="shared" ca="1" si="66"/>
        <v>1</v>
      </c>
      <c r="AC70" s="161">
        <f t="shared" ca="1" si="66"/>
        <v>1</v>
      </c>
      <c r="AD70" s="161">
        <f t="shared" ca="1" si="66"/>
        <v>1</v>
      </c>
      <c r="AE70" s="161">
        <f t="shared" ca="1" si="66"/>
        <v>1</v>
      </c>
      <c r="AF70" s="161">
        <f t="shared" ca="1" si="66"/>
        <v>1</v>
      </c>
      <c r="AG70" s="161">
        <f t="shared" ca="1" si="66"/>
        <v>1</v>
      </c>
      <c r="AH70" s="161">
        <f t="shared" ca="1" si="66"/>
        <v>1</v>
      </c>
      <c r="AI70" s="161">
        <f t="shared" ca="1" si="66"/>
        <v>1</v>
      </c>
      <c r="AJ70" s="161">
        <f t="shared" ca="1" si="66"/>
        <v>1</v>
      </c>
      <c r="AK70" s="161">
        <f t="shared" ca="1" si="66"/>
        <v>1</v>
      </c>
      <c r="AL70" s="161">
        <f t="shared" ca="1" si="66"/>
        <v>1</v>
      </c>
      <c r="AM70" s="161">
        <f t="shared" ca="1" si="66"/>
        <v>1</v>
      </c>
      <c r="AN70" s="161">
        <f t="shared" ca="1" si="66"/>
        <v>1</v>
      </c>
      <c r="AO70" s="161">
        <f t="shared" ca="1" si="66"/>
        <v>1</v>
      </c>
      <c r="AP70" s="161">
        <f t="shared" ca="1" si="66"/>
        <v>1</v>
      </c>
      <c r="AQ70" s="161">
        <f t="shared" ca="1" si="66"/>
        <v>1</v>
      </c>
      <c r="AR70" s="161">
        <f t="shared" ca="1" si="66"/>
        <v>1</v>
      </c>
      <c r="AS70" s="161">
        <f t="shared" ca="1" si="66"/>
        <v>1</v>
      </c>
      <c r="AT70" s="161">
        <f t="shared" ca="1" si="66"/>
        <v>1</v>
      </c>
      <c r="AU70" s="161">
        <f t="shared" ca="1" si="66"/>
        <v>1</v>
      </c>
      <c r="AV70" s="161">
        <f t="shared" ca="1" si="66"/>
        <v>1</v>
      </c>
      <c r="AW70" s="161">
        <f t="shared" ca="1" si="66"/>
        <v>1</v>
      </c>
      <c r="AX70" s="161">
        <f t="shared" ca="1" si="66"/>
        <v>1</v>
      </c>
      <c r="AY70" s="161">
        <f t="shared" ca="1" si="66"/>
        <v>1</v>
      </c>
      <c r="AZ70" s="161">
        <f t="shared" ca="1" si="66"/>
        <v>1</v>
      </c>
      <c r="BA70" s="161">
        <f t="shared" ca="1" si="66"/>
        <v>1</v>
      </c>
      <c r="BB70" s="161">
        <f t="shared" ca="1" si="66"/>
        <v>1</v>
      </c>
      <c r="BC70" s="161">
        <f t="shared" ca="1" si="66"/>
        <v>1</v>
      </c>
      <c r="BD70" s="161">
        <f t="shared" ca="1" si="66"/>
        <v>1</v>
      </c>
      <c r="BE70" s="161">
        <f t="shared" ca="1" si="66"/>
        <v>1</v>
      </c>
      <c r="BF70" s="161">
        <f t="shared" ca="1" si="66"/>
        <v>1</v>
      </c>
      <c r="BG70" s="161">
        <f t="shared" ca="1" si="66"/>
        <v>1</v>
      </c>
      <c r="BH70" s="161">
        <f t="shared" ca="1" si="66"/>
        <v>1</v>
      </c>
      <c r="BI70" s="161">
        <f t="shared" ca="1" si="66"/>
        <v>1</v>
      </c>
      <c r="BJ70" s="161">
        <f t="shared" ca="1" si="66"/>
        <v>1</v>
      </c>
      <c r="BK70" s="161">
        <f t="shared" ca="1" si="66"/>
        <v>1</v>
      </c>
      <c r="BL70" s="161">
        <f t="shared" ca="1" si="66"/>
        <v>1</v>
      </c>
      <c r="BM70" s="161">
        <f t="shared" ca="1" si="66"/>
        <v>1</v>
      </c>
      <c r="BN70" s="161">
        <f t="shared" ca="1" si="66"/>
        <v>1</v>
      </c>
      <c r="BO70" s="161">
        <f t="shared" ca="1" si="66"/>
        <v>1</v>
      </c>
      <c r="BP70" s="161">
        <f t="shared" ca="1" si="66"/>
        <v>1</v>
      </c>
      <c r="BQ70" s="161">
        <f t="shared" ca="1" si="66"/>
        <v>1</v>
      </c>
      <c r="BR70" s="161">
        <f t="shared" ca="1" si="66"/>
        <v>1</v>
      </c>
      <c r="BS70" s="161">
        <f t="shared" ca="1" si="66"/>
        <v>1</v>
      </c>
      <c r="BT70" s="161">
        <f t="shared" ref="BT70:CI70" ca="1" si="67">IF($G19&lt;&gt;"",IF(YEAR($G19)=BT$63,(DATEVALUE("31.12."&amp;BT$63)-$G19)/BT$54,IF(YEAR($G19)&lt;BT$63,1,0)),0)</f>
        <v>1</v>
      </c>
      <c r="BU70" s="161">
        <f t="shared" ca="1" si="67"/>
        <v>1</v>
      </c>
      <c r="BV70" s="161">
        <f t="shared" ca="1" si="67"/>
        <v>1</v>
      </c>
      <c r="BW70" s="161">
        <f t="shared" ca="1" si="67"/>
        <v>1</v>
      </c>
      <c r="BX70" s="161">
        <f t="shared" ca="1" si="67"/>
        <v>1</v>
      </c>
      <c r="BY70" s="161">
        <f t="shared" ca="1" si="67"/>
        <v>1</v>
      </c>
      <c r="BZ70" s="161">
        <f t="shared" ca="1" si="67"/>
        <v>1</v>
      </c>
      <c r="CA70" s="161">
        <f t="shared" ca="1" si="67"/>
        <v>1</v>
      </c>
      <c r="CB70" s="161">
        <f t="shared" ca="1" si="67"/>
        <v>1</v>
      </c>
      <c r="CC70" s="161">
        <f t="shared" ca="1" si="67"/>
        <v>1</v>
      </c>
      <c r="CD70" s="161">
        <f t="shared" ca="1" si="67"/>
        <v>1</v>
      </c>
      <c r="CE70" s="161">
        <f t="shared" ca="1" si="67"/>
        <v>1</v>
      </c>
      <c r="CF70" s="161">
        <f t="shared" ca="1" si="67"/>
        <v>1</v>
      </c>
      <c r="CG70" s="161">
        <f t="shared" ca="1" si="67"/>
        <v>1</v>
      </c>
      <c r="CH70" s="161">
        <f t="shared" ca="1" si="67"/>
        <v>1</v>
      </c>
      <c r="CI70" s="161">
        <f t="shared" ca="1" si="67"/>
        <v>1</v>
      </c>
      <c r="CZ70" s="157"/>
      <c r="DA70" s="157"/>
      <c r="DB70" s="162" t="str">
        <f t="shared" ref="DB70:DB136" si="68">DA70&amp;"_"&amp;B70&amp;"_"&amp;C70</f>
        <v>_5.1.6_Восток</v>
      </c>
    </row>
    <row r="71" spans="1:106" s="120" customFormat="1" ht="14.25" outlineLevel="1" x14ac:dyDescent="0.25">
      <c r="B71" s="15" t="s">
        <v>205</v>
      </c>
      <c r="C71" s="15" t="str">
        <f t="shared" si="54"/>
        <v>Ямал</v>
      </c>
      <c r="D71" s="15"/>
      <c r="E71" s="15"/>
      <c r="F71" s="15"/>
      <c r="G71" s="160"/>
      <c r="H71" s="161">
        <f t="shared" ref="H71:BS71" ca="1" si="69">IF($G20&lt;&gt;"",IF(YEAR($G20)=H$63,(DATEVALUE("31.12."&amp;H$63)-$G20)/H$54,IF(YEAR($G20)&lt;H$63,1,0)),0)</f>
        <v>0</v>
      </c>
      <c r="I71" s="161">
        <f t="shared" ca="1" si="69"/>
        <v>0</v>
      </c>
      <c r="J71" s="161">
        <f t="shared" ca="1" si="69"/>
        <v>0</v>
      </c>
      <c r="K71" s="161">
        <f t="shared" ca="1" si="69"/>
        <v>0.99726027397260275</v>
      </c>
      <c r="L71" s="161">
        <f t="shared" ca="1" si="69"/>
        <v>1</v>
      </c>
      <c r="M71" s="161">
        <f t="shared" ca="1" si="69"/>
        <v>1</v>
      </c>
      <c r="N71" s="161">
        <f t="shared" ca="1" si="69"/>
        <v>1</v>
      </c>
      <c r="O71" s="161">
        <f t="shared" ca="1" si="69"/>
        <v>1</v>
      </c>
      <c r="P71" s="161">
        <f t="shared" ca="1" si="69"/>
        <v>1</v>
      </c>
      <c r="Q71" s="161">
        <f t="shared" ca="1" si="69"/>
        <v>1</v>
      </c>
      <c r="R71" s="161">
        <f t="shared" ca="1" si="69"/>
        <v>1</v>
      </c>
      <c r="S71" s="161">
        <f t="shared" ca="1" si="69"/>
        <v>1</v>
      </c>
      <c r="T71" s="161">
        <f t="shared" ca="1" si="69"/>
        <v>1</v>
      </c>
      <c r="U71" s="161">
        <f t="shared" ca="1" si="69"/>
        <v>1</v>
      </c>
      <c r="V71" s="161">
        <f t="shared" ca="1" si="69"/>
        <v>1</v>
      </c>
      <c r="W71" s="161">
        <f t="shared" ca="1" si="69"/>
        <v>1</v>
      </c>
      <c r="X71" s="161">
        <f t="shared" ca="1" si="69"/>
        <v>1</v>
      </c>
      <c r="Y71" s="161">
        <f t="shared" ca="1" si="69"/>
        <v>1</v>
      </c>
      <c r="Z71" s="161">
        <f t="shared" ca="1" si="69"/>
        <v>1</v>
      </c>
      <c r="AA71" s="161">
        <f t="shared" ca="1" si="69"/>
        <v>1</v>
      </c>
      <c r="AB71" s="161">
        <f t="shared" ca="1" si="69"/>
        <v>1</v>
      </c>
      <c r="AC71" s="161">
        <f t="shared" ca="1" si="69"/>
        <v>1</v>
      </c>
      <c r="AD71" s="161">
        <f t="shared" ca="1" si="69"/>
        <v>1</v>
      </c>
      <c r="AE71" s="161">
        <f t="shared" ca="1" si="69"/>
        <v>1</v>
      </c>
      <c r="AF71" s="161">
        <f t="shared" ca="1" si="69"/>
        <v>1</v>
      </c>
      <c r="AG71" s="161">
        <f t="shared" ca="1" si="69"/>
        <v>1</v>
      </c>
      <c r="AH71" s="161">
        <f t="shared" ca="1" si="69"/>
        <v>1</v>
      </c>
      <c r="AI71" s="161">
        <f t="shared" ca="1" si="69"/>
        <v>1</v>
      </c>
      <c r="AJ71" s="161">
        <f t="shared" ca="1" si="69"/>
        <v>1</v>
      </c>
      <c r="AK71" s="161">
        <f t="shared" ca="1" si="69"/>
        <v>1</v>
      </c>
      <c r="AL71" s="161">
        <f t="shared" ca="1" si="69"/>
        <v>1</v>
      </c>
      <c r="AM71" s="161">
        <f t="shared" ca="1" si="69"/>
        <v>1</v>
      </c>
      <c r="AN71" s="161">
        <f t="shared" ca="1" si="69"/>
        <v>1</v>
      </c>
      <c r="AO71" s="161">
        <f t="shared" ca="1" si="69"/>
        <v>1</v>
      </c>
      <c r="AP71" s="161">
        <f t="shared" ca="1" si="69"/>
        <v>1</v>
      </c>
      <c r="AQ71" s="161">
        <f t="shared" ca="1" si="69"/>
        <v>1</v>
      </c>
      <c r="AR71" s="161">
        <f t="shared" ca="1" si="69"/>
        <v>1</v>
      </c>
      <c r="AS71" s="161">
        <f t="shared" ca="1" si="69"/>
        <v>1</v>
      </c>
      <c r="AT71" s="161">
        <f t="shared" ca="1" si="69"/>
        <v>1</v>
      </c>
      <c r="AU71" s="161">
        <f t="shared" ca="1" si="69"/>
        <v>1</v>
      </c>
      <c r="AV71" s="161">
        <f t="shared" ca="1" si="69"/>
        <v>1</v>
      </c>
      <c r="AW71" s="161">
        <f t="shared" ca="1" si="69"/>
        <v>1</v>
      </c>
      <c r="AX71" s="161">
        <f t="shared" ca="1" si="69"/>
        <v>1</v>
      </c>
      <c r="AY71" s="161">
        <f t="shared" ca="1" si="69"/>
        <v>1</v>
      </c>
      <c r="AZ71" s="161">
        <f t="shared" ca="1" si="69"/>
        <v>1</v>
      </c>
      <c r="BA71" s="161">
        <f t="shared" ca="1" si="69"/>
        <v>1</v>
      </c>
      <c r="BB71" s="161">
        <f t="shared" ca="1" si="69"/>
        <v>1</v>
      </c>
      <c r="BC71" s="161">
        <f t="shared" ca="1" si="69"/>
        <v>1</v>
      </c>
      <c r="BD71" s="161">
        <f t="shared" ca="1" si="69"/>
        <v>1</v>
      </c>
      <c r="BE71" s="161">
        <f t="shared" ca="1" si="69"/>
        <v>1</v>
      </c>
      <c r="BF71" s="161">
        <f t="shared" ca="1" si="69"/>
        <v>1</v>
      </c>
      <c r="BG71" s="161">
        <f t="shared" ca="1" si="69"/>
        <v>1</v>
      </c>
      <c r="BH71" s="161">
        <f t="shared" ca="1" si="69"/>
        <v>1</v>
      </c>
      <c r="BI71" s="161">
        <f t="shared" ca="1" si="69"/>
        <v>1</v>
      </c>
      <c r="BJ71" s="161">
        <f t="shared" ca="1" si="69"/>
        <v>1</v>
      </c>
      <c r="BK71" s="161">
        <f t="shared" ca="1" si="69"/>
        <v>1</v>
      </c>
      <c r="BL71" s="161">
        <f t="shared" ca="1" si="69"/>
        <v>1</v>
      </c>
      <c r="BM71" s="161">
        <f t="shared" ca="1" si="69"/>
        <v>1</v>
      </c>
      <c r="BN71" s="161">
        <f t="shared" ca="1" si="69"/>
        <v>1</v>
      </c>
      <c r="BO71" s="161">
        <f t="shared" ca="1" si="69"/>
        <v>1</v>
      </c>
      <c r="BP71" s="161">
        <f t="shared" ca="1" si="69"/>
        <v>1</v>
      </c>
      <c r="BQ71" s="161">
        <f t="shared" ca="1" si="69"/>
        <v>1</v>
      </c>
      <c r="BR71" s="161">
        <f t="shared" ca="1" si="69"/>
        <v>1</v>
      </c>
      <c r="BS71" s="161">
        <f t="shared" ca="1" si="69"/>
        <v>1</v>
      </c>
      <c r="BT71" s="161">
        <f t="shared" ref="BT71:CI71" ca="1" si="70">IF($G20&lt;&gt;"",IF(YEAR($G20)=BT$63,(DATEVALUE("31.12."&amp;BT$63)-$G20)/BT$54,IF(YEAR($G20)&lt;BT$63,1,0)),0)</f>
        <v>1</v>
      </c>
      <c r="BU71" s="161">
        <f t="shared" ca="1" si="70"/>
        <v>1</v>
      </c>
      <c r="BV71" s="161">
        <f t="shared" ca="1" si="70"/>
        <v>1</v>
      </c>
      <c r="BW71" s="161">
        <f t="shared" ca="1" si="70"/>
        <v>1</v>
      </c>
      <c r="BX71" s="161">
        <f t="shared" ca="1" si="70"/>
        <v>1</v>
      </c>
      <c r="BY71" s="161">
        <f t="shared" ca="1" si="70"/>
        <v>1</v>
      </c>
      <c r="BZ71" s="161">
        <f t="shared" ca="1" si="70"/>
        <v>1</v>
      </c>
      <c r="CA71" s="161">
        <f t="shared" ca="1" si="70"/>
        <v>1</v>
      </c>
      <c r="CB71" s="161">
        <f t="shared" ca="1" si="70"/>
        <v>1</v>
      </c>
      <c r="CC71" s="161">
        <f t="shared" ca="1" si="70"/>
        <v>1</v>
      </c>
      <c r="CD71" s="161">
        <f t="shared" ca="1" si="70"/>
        <v>1</v>
      </c>
      <c r="CE71" s="161">
        <f t="shared" ca="1" si="70"/>
        <v>1</v>
      </c>
      <c r="CF71" s="161">
        <f t="shared" ca="1" si="70"/>
        <v>1</v>
      </c>
      <c r="CG71" s="161">
        <f t="shared" ca="1" si="70"/>
        <v>1</v>
      </c>
      <c r="CH71" s="161">
        <f t="shared" ca="1" si="70"/>
        <v>1</v>
      </c>
      <c r="CI71" s="161">
        <f t="shared" ca="1" si="70"/>
        <v>1</v>
      </c>
      <c r="CZ71" s="157"/>
      <c r="DA71" s="157"/>
      <c r="DB71" s="162" t="str">
        <f t="shared" si="68"/>
        <v>_5.1.7_Ямал</v>
      </c>
    </row>
    <row r="72" spans="1:106" s="120" customFormat="1" ht="14.25" outlineLevel="1" x14ac:dyDescent="0.25">
      <c r="B72" s="15" t="s">
        <v>206</v>
      </c>
      <c r="C72" s="15" t="str">
        <f t="shared" si="54"/>
        <v>Мессояха</v>
      </c>
      <c r="D72" s="15"/>
      <c r="E72" s="15"/>
      <c r="F72" s="15"/>
      <c r="G72" s="160"/>
      <c r="H72" s="161">
        <f t="shared" ref="H72:BS72" ca="1" si="71">IF($G21&lt;&gt;"",IF(YEAR($G21)=H$63,(DATEVALUE("31.12."&amp;H$63)-$G21)/H$54,IF(YEAR($G21)&lt;H$63,1,0)),0)</f>
        <v>0</v>
      </c>
      <c r="I72" s="161">
        <f t="shared" ca="1" si="71"/>
        <v>0</v>
      </c>
      <c r="J72" s="161">
        <f t="shared" ca="1" si="71"/>
        <v>0</v>
      </c>
      <c r="K72" s="161">
        <f t="shared" ca="1" si="71"/>
        <v>0.99726027397260275</v>
      </c>
      <c r="L72" s="161">
        <f t="shared" ca="1" si="71"/>
        <v>1</v>
      </c>
      <c r="M72" s="161">
        <f t="shared" ca="1" si="71"/>
        <v>1</v>
      </c>
      <c r="N72" s="161">
        <f t="shared" ca="1" si="71"/>
        <v>1</v>
      </c>
      <c r="O72" s="161">
        <f t="shared" ca="1" si="71"/>
        <v>1</v>
      </c>
      <c r="P72" s="161">
        <f t="shared" ca="1" si="71"/>
        <v>1</v>
      </c>
      <c r="Q72" s="161">
        <f t="shared" ca="1" si="71"/>
        <v>1</v>
      </c>
      <c r="R72" s="161">
        <f t="shared" ca="1" si="71"/>
        <v>1</v>
      </c>
      <c r="S72" s="161">
        <f t="shared" ca="1" si="71"/>
        <v>1</v>
      </c>
      <c r="T72" s="161">
        <f t="shared" ca="1" si="71"/>
        <v>1</v>
      </c>
      <c r="U72" s="161">
        <f t="shared" ca="1" si="71"/>
        <v>1</v>
      </c>
      <c r="V72" s="161">
        <f t="shared" ca="1" si="71"/>
        <v>1</v>
      </c>
      <c r="W72" s="161">
        <f t="shared" ca="1" si="71"/>
        <v>1</v>
      </c>
      <c r="X72" s="161">
        <f t="shared" ca="1" si="71"/>
        <v>1</v>
      </c>
      <c r="Y72" s="161">
        <f t="shared" ca="1" si="71"/>
        <v>1</v>
      </c>
      <c r="Z72" s="161">
        <f t="shared" ca="1" si="71"/>
        <v>1</v>
      </c>
      <c r="AA72" s="161">
        <f t="shared" ca="1" si="71"/>
        <v>1</v>
      </c>
      <c r="AB72" s="161">
        <f t="shared" ca="1" si="71"/>
        <v>1</v>
      </c>
      <c r="AC72" s="161">
        <f t="shared" ca="1" si="71"/>
        <v>1</v>
      </c>
      <c r="AD72" s="161">
        <f t="shared" ca="1" si="71"/>
        <v>1</v>
      </c>
      <c r="AE72" s="161">
        <f t="shared" ca="1" si="71"/>
        <v>1</v>
      </c>
      <c r="AF72" s="161">
        <f t="shared" ca="1" si="71"/>
        <v>1</v>
      </c>
      <c r="AG72" s="161">
        <f t="shared" ca="1" si="71"/>
        <v>1</v>
      </c>
      <c r="AH72" s="161">
        <f t="shared" ca="1" si="71"/>
        <v>1</v>
      </c>
      <c r="AI72" s="161">
        <f t="shared" ca="1" si="71"/>
        <v>1</v>
      </c>
      <c r="AJ72" s="161">
        <f t="shared" ca="1" si="71"/>
        <v>1</v>
      </c>
      <c r="AK72" s="161">
        <f t="shared" ca="1" si="71"/>
        <v>1</v>
      </c>
      <c r="AL72" s="161">
        <f t="shared" ca="1" si="71"/>
        <v>1</v>
      </c>
      <c r="AM72" s="161">
        <f t="shared" ca="1" si="71"/>
        <v>1</v>
      </c>
      <c r="AN72" s="161">
        <f t="shared" ca="1" si="71"/>
        <v>1</v>
      </c>
      <c r="AO72" s="161">
        <f t="shared" ca="1" si="71"/>
        <v>1</v>
      </c>
      <c r="AP72" s="161">
        <f t="shared" ca="1" si="71"/>
        <v>1</v>
      </c>
      <c r="AQ72" s="161">
        <f t="shared" ca="1" si="71"/>
        <v>1</v>
      </c>
      <c r="AR72" s="161">
        <f t="shared" ca="1" si="71"/>
        <v>1</v>
      </c>
      <c r="AS72" s="161">
        <f t="shared" ca="1" si="71"/>
        <v>1</v>
      </c>
      <c r="AT72" s="161">
        <f t="shared" ca="1" si="71"/>
        <v>1</v>
      </c>
      <c r="AU72" s="161">
        <f t="shared" ca="1" si="71"/>
        <v>1</v>
      </c>
      <c r="AV72" s="161">
        <f t="shared" ca="1" si="71"/>
        <v>1</v>
      </c>
      <c r="AW72" s="161">
        <f t="shared" ca="1" si="71"/>
        <v>1</v>
      </c>
      <c r="AX72" s="161">
        <f t="shared" ca="1" si="71"/>
        <v>1</v>
      </c>
      <c r="AY72" s="161">
        <f t="shared" ca="1" si="71"/>
        <v>1</v>
      </c>
      <c r="AZ72" s="161">
        <f t="shared" ca="1" si="71"/>
        <v>1</v>
      </c>
      <c r="BA72" s="161">
        <f t="shared" ca="1" si="71"/>
        <v>1</v>
      </c>
      <c r="BB72" s="161">
        <f t="shared" ca="1" si="71"/>
        <v>1</v>
      </c>
      <c r="BC72" s="161">
        <f t="shared" ca="1" si="71"/>
        <v>1</v>
      </c>
      <c r="BD72" s="161">
        <f t="shared" ca="1" si="71"/>
        <v>1</v>
      </c>
      <c r="BE72" s="161">
        <f t="shared" ca="1" si="71"/>
        <v>1</v>
      </c>
      <c r="BF72" s="161">
        <f t="shared" ca="1" si="71"/>
        <v>1</v>
      </c>
      <c r="BG72" s="161">
        <f t="shared" ca="1" si="71"/>
        <v>1</v>
      </c>
      <c r="BH72" s="161">
        <f t="shared" ca="1" si="71"/>
        <v>1</v>
      </c>
      <c r="BI72" s="161">
        <f t="shared" ca="1" si="71"/>
        <v>1</v>
      </c>
      <c r="BJ72" s="161">
        <f t="shared" ca="1" si="71"/>
        <v>1</v>
      </c>
      <c r="BK72" s="161">
        <f t="shared" ca="1" si="71"/>
        <v>1</v>
      </c>
      <c r="BL72" s="161">
        <f t="shared" ca="1" si="71"/>
        <v>1</v>
      </c>
      <c r="BM72" s="161">
        <f t="shared" ca="1" si="71"/>
        <v>1</v>
      </c>
      <c r="BN72" s="161">
        <f t="shared" ca="1" si="71"/>
        <v>1</v>
      </c>
      <c r="BO72" s="161">
        <f t="shared" ca="1" si="71"/>
        <v>1</v>
      </c>
      <c r="BP72" s="161">
        <f t="shared" ca="1" si="71"/>
        <v>1</v>
      </c>
      <c r="BQ72" s="161">
        <f t="shared" ca="1" si="71"/>
        <v>1</v>
      </c>
      <c r="BR72" s="161">
        <f t="shared" ca="1" si="71"/>
        <v>1</v>
      </c>
      <c r="BS72" s="161">
        <f t="shared" ca="1" si="71"/>
        <v>1</v>
      </c>
      <c r="BT72" s="161">
        <f t="shared" ref="BT72:CI72" ca="1" si="72">IF($G21&lt;&gt;"",IF(YEAR($G21)=BT$63,(DATEVALUE("31.12."&amp;BT$63)-$G21)/BT$54,IF(YEAR($G21)&lt;BT$63,1,0)),0)</f>
        <v>1</v>
      </c>
      <c r="BU72" s="161">
        <f t="shared" ca="1" si="72"/>
        <v>1</v>
      </c>
      <c r="BV72" s="161">
        <f t="shared" ca="1" si="72"/>
        <v>1</v>
      </c>
      <c r="BW72" s="161">
        <f t="shared" ca="1" si="72"/>
        <v>1</v>
      </c>
      <c r="BX72" s="161">
        <f t="shared" ca="1" si="72"/>
        <v>1</v>
      </c>
      <c r="BY72" s="161">
        <f t="shared" ca="1" si="72"/>
        <v>1</v>
      </c>
      <c r="BZ72" s="161">
        <f t="shared" ca="1" si="72"/>
        <v>1</v>
      </c>
      <c r="CA72" s="161">
        <f t="shared" ca="1" si="72"/>
        <v>1</v>
      </c>
      <c r="CB72" s="161">
        <f t="shared" ca="1" si="72"/>
        <v>1</v>
      </c>
      <c r="CC72" s="161">
        <f t="shared" ca="1" si="72"/>
        <v>1</v>
      </c>
      <c r="CD72" s="161">
        <f t="shared" ca="1" si="72"/>
        <v>1</v>
      </c>
      <c r="CE72" s="161">
        <f t="shared" ca="1" si="72"/>
        <v>1</v>
      </c>
      <c r="CF72" s="161">
        <f t="shared" ca="1" si="72"/>
        <v>1</v>
      </c>
      <c r="CG72" s="161">
        <f t="shared" ca="1" si="72"/>
        <v>1</v>
      </c>
      <c r="CH72" s="161">
        <f t="shared" ca="1" si="72"/>
        <v>1</v>
      </c>
      <c r="CI72" s="161">
        <f t="shared" ca="1" si="72"/>
        <v>1</v>
      </c>
      <c r="CZ72" s="157"/>
      <c r="DA72" s="157"/>
      <c r="DB72" s="162" t="str">
        <f t="shared" si="68"/>
        <v>_5.1.8_Мессояха</v>
      </c>
    </row>
    <row r="73" spans="1:106" s="120" customFormat="1" ht="14.25" outlineLevel="1" x14ac:dyDescent="0.25">
      <c r="B73" s="15" t="s">
        <v>207</v>
      </c>
      <c r="C73" s="15" t="str">
        <f t="shared" si="54"/>
        <v>Заполярье</v>
      </c>
      <c r="D73" s="15"/>
      <c r="E73" s="15"/>
      <c r="F73" s="15"/>
      <c r="G73" s="160"/>
      <c r="H73" s="161">
        <f t="shared" ref="H73:AM73" ca="1" si="73">IF($G22&lt;&gt;"",IF(YEAR($G22)=H$63,(DATEVALUE("31.12."&amp;H$63)-$G22)/H$54,IF(YEAR($G22)&lt;H$63,1,0)),0)</f>
        <v>0</v>
      </c>
      <c r="I73" s="161">
        <f t="shared" ca="1" si="73"/>
        <v>0</v>
      </c>
      <c r="J73" s="161">
        <f t="shared" ca="1" si="73"/>
        <v>0</v>
      </c>
      <c r="K73" s="161">
        <f t="shared" ca="1" si="73"/>
        <v>0.99726027397260275</v>
      </c>
      <c r="L73" s="161">
        <f t="shared" ca="1" si="73"/>
        <v>1</v>
      </c>
      <c r="M73" s="161">
        <f t="shared" ca="1" si="73"/>
        <v>1</v>
      </c>
      <c r="N73" s="161">
        <f t="shared" ca="1" si="73"/>
        <v>1</v>
      </c>
      <c r="O73" s="161">
        <f t="shared" ca="1" si="73"/>
        <v>1</v>
      </c>
      <c r="P73" s="161">
        <f t="shared" ca="1" si="73"/>
        <v>1</v>
      </c>
      <c r="Q73" s="161">
        <f t="shared" ca="1" si="73"/>
        <v>1</v>
      </c>
      <c r="R73" s="161">
        <f t="shared" ca="1" si="73"/>
        <v>1</v>
      </c>
      <c r="S73" s="161">
        <f t="shared" ca="1" si="73"/>
        <v>1</v>
      </c>
      <c r="T73" s="161">
        <f t="shared" ca="1" si="73"/>
        <v>1</v>
      </c>
      <c r="U73" s="161">
        <f t="shared" ca="1" si="73"/>
        <v>1</v>
      </c>
      <c r="V73" s="161">
        <f t="shared" ca="1" si="73"/>
        <v>1</v>
      </c>
      <c r="W73" s="161">
        <f t="shared" ca="1" si="73"/>
        <v>1</v>
      </c>
      <c r="X73" s="161">
        <f t="shared" ca="1" si="73"/>
        <v>1</v>
      </c>
      <c r="Y73" s="161">
        <f t="shared" ca="1" si="73"/>
        <v>1</v>
      </c>
      <c r="Z73" s="161">
        <f t="shared" ca="1" si="73"/>
        <v>1</v>
      </c>
      <c r="AA73" s="161">
        <f t="shared" ca="1" si="73"/>
        <v>1</v>
      </c>
      <c r="AB73" s="161">
        <f t="shared" ca="1" si="73"/>
        <v>1</v>
      </c>
      <c r="AC73" s="161">
        <f t="shared" ca="1" si="73"/>
        <v>1</v>
      </c>
      <c r="AD73" s="161">
        <f t="shared" ca="1" si="73"/>
        <v>1</v>
      </c>
      <c r="AE73" s="161">
        <f t="shared" ca="1" si="73"/>
        <v>1</v>
      </c>
      <c r="AF73" s="161">
        <f t="shared" ca="1" si="73"/>
        <v>1</v>
      </c>
      <c r="AG73" s="161">
        <f t="shared" ca="1" si="73"/>
        <v>1</v>
      </c>
      <c r="AH73" s="161">
        <f t="shared" ca="1" si="73"/>
        <v>1</v>
      </c>
      <c r="AI73" s="161">
        <f t="shared" ca="1" si="73"/>
        <v>1</v>
      </c>
      <c r="AJ73" s="161">
        <f t="shared" ca="1" si="73"/>
        <v>1</v>
      </c>
      <c r="AK73" s="161">
        <f t="shared" ca="1" si="73"/>
        <v>1</v>
      </c>
      <c r="AL73" s="161">
        <f t="shared" ca="1" si="73"/>
        <v>1</v>
      </c>
      <c r="AM73" s="161">
        <f t="shared" ca="1" si="73"/>
        <v>1</v>
      </c>
      <c r="AN73" s="161">
        <f t="shared" ref="AN73:BS73" ca="1" si="74">IF($G22&lt;&gt;"",IF(YEAR($G22)=AN$63,(DATEVALUE("31.12."&amp;AN$63)-$G22)/AN$54,IF(YEAR($G22)&lt;AN$63,1,0)),0)</f>
        <v>1</v>
      </c>
      <c r="AO73" s="161">
        <f t="shared" ca="1" si="74"/>
        <v>1</v>
      </c>
      <c r="AP73" s="161">
        <f t="shared" ca="1" si="74"/>
        <v>1</v>
      </c>
      <c r="AQ73" s="161">
        <f t="shared" ca="1" si="74"/>
        <v>1</v>
      </c>
      <c r="AR73" s="161">
        <f t="shared" ca="1" si="74"/>
        <v>1</v>
      </c>
      <c r="AS73" s="161">
        <f t="shared" ca="1" si="74"/>
        <v>1</v>
      </c>
      <c r="AT73" s="161">
        <f t="shared" ca="1" si="74"/>
        <v>1</v>
      </c>
      <c r="AU73" s="161">
        <f t="shared" ca="1" si="74"/>
        <v>1</v>
      </c>
      <c r="AV73" s="161">
        <f t="shared" ca="1" si="74"/>
        <v>1</v>
      </c>
      <c r="AW73" s="161">
        <f t="shared" ca="1" si="74"/>
        <v>1</v>
      </c>
      <c r="AX73" s="161">
        <f t="shared" ca="1" si="74"/>
        <v>1</v>
      </c>
      <c r="AY73" s="161">
        <f t="shared" ca="1" si="74"/>
        <v>1</v>
      </c>
      <c r="AZ73" s="161">
        <f t="shared" ca="1" si="74"/>
        <v>1</v>
      </c>
      <c r="BA73" s="161">
        <f t="shared" ca="1" si="74"/>
        <v>1</v>
      </c>
      <c r="BB73" s="161">
        <f t="shared" ca="1" si="74"/>
        <v>1</v>
      </c>
      <c r="BC73" s="161">
        <f t="shared" ca="1" si="74"/>
        <v>1</v>
      </c>
      <c r="BD73" s="161">
        <f t="shared" ca="1" si="74"/>
        <v>1</v>
      </c>
      <c r="BE73" s="161">
        <f t="shared" ca="1" si="74"/>
        <v>1</v>
      </c>
      <c r="BF73" s="161">
        <f t="shared" ca="1" si="74"/>
        <v>1</v>
      </c>
      <c r="BG73" s="161">
        <f t="shared" ca="1" si="74"/>
        <v>1</v>
      </c>
      <c r="BH73" s="161">
        <f t="shared" ca="1" si="74"/>
        <v>1</v>
      </c>
      <c r="BI73" s="161">
        <f t="shared" ca="1" si="74"/>
        <v>1</v>
      </c>
      <c r="BJ73" s="161">
        <f t="shared" ca="1" si="74"/>
        <v>1</v>
      </c>
      <c r="BK73" s="161">
        <f t="shared" ca="1" si="74"/>
        <v>1</v>
      </c>
      <c r="BL73" s="161">
        <f t="shared" ca="1" si="74"/>
        <v>1</v>
      </c>
      <c r="BM73" s="161">
        <f t="shared" ca="1" si="74"/>
        <v>1</v>
      </c>
      <c r="BN73" s="161">
        <f t="shared" ca="1" si="74"/>
        <v>1</v>
      </c>
      <c r="BO73" s="161">
        <f t="shared" ca="1" si="74"/>
        <v>1</v>
      </c>
      <c r="BP73" s="161">
        <f t="shared" ca="1" si="74"/>
        <v>1</v>
      </c>
      <c r="BQ73" s="161">
        <f t="shared" ca="1" si="74"/>
        <v>1</v>
      </c>
      <c r="BR73" s="161">
        <f t="shared" ca="1" si="74"/>
        <v>1</v>
      </c>
      <c r="BS73" s="161">
        <f t="shared" ca="1" si="74"/>
        <v>1</v>
      </c>
      <c r="BT73" s="161">
        <f t="shared" ref="BT73:CI73" ca="1" si="75">IF($G22&lt;&gt;"",IF(YEAR($G22)=BT$63,(DATEVALUE("31.12."&amp;BT$63)-$G22)/BT$54,IF(YEAR($G22)&lt;BT$63,1,0)),0)</f>
        <v>1</v>
      </c>
      <c r="BU73" s="161">
        <f t="shared" ca="1" si="75"/>
        <v>1</v>
      </c>
      <c r="BV73" s="161">
        <f t="shared" ca="1" si="75"/>
        <v>1</v>
      </c>
      <c r="BW73" s="161">
        <f t="shared" ca="1" si="75"/>
        <v>1</v>
      </c>
      <c r="BX73" s="161">
        <f t="shared" ca="1" si="75"/>
        <v>1</v>
      </c>
      <c r="BY73" s="161">
        <f t="shared" ca="1" si="75"/>
        <v>1</v>
      </c>
      <c r="BZ73" s="161">
        <f t="shared" ca="1" si="75"/>
        <v>1</v>
      </c>
      <c r="CA73" s="161">
        <f t="shared" ca="1" si="75"/>
        <v>1</v>
      </c>
      <c r="CB73" s="161">
        <f t="shared" ca="1" si="75"/>
        <v>1</v>
      </c>
      <c r="CC73" s="161">
        <f t="shared" ca="1" si="75"/>
        <v>1</v>
      </c>
      <c r="CD73" s="161">
        <f t="shared" ca="1" si="75"/>
        <v>1</v>
      </c>
      <c r="CE73" s="161">
        <f t="shared" ca="1" si="75"/>
        <v>1</v>
      </c>
      <c r="CF73" s="161">
        <f t="shared" ca="1" si="75"/>
        <v>1</v>
      </c>
      <c r="CG73" s="161">
        <f t="shared" ca="1" si="75"/>
        <v>1</v>
      </c>
      <c r="CH73" s="161">
        <f t="shared" ca="1" si="75"/>
        <v>1</v>
      </c>
      <c r="CI73" s="161">
        <f t="shared" ca="1" si="75"/>
        <v>1</v>
      </c>
      <c r="CZ73" s="157"/>
      <c r="DA73" s="157"/>
      <c r="DB73" s="162" t="str">
        <f t="shared" si="68"/>
        <v>_5.1.9_Заполярье</v>
      </c>
    </row>
    <row r="74" spans="1:106" s="120" customFormat="1" ht="14.25" outlineLevel="1" x14ac:dyDescent="0.25">
      <c r="B74" s="15" t="s">
        <v>697</v>
      </c>
      <c r="C74" s="15">
        <f t="shared" ref="C74" si="76">C27</f>
        <v>0</v>
      </c>
      <c r="D74" s="15"/>
      <c r="E74" s="15"/>
      <c r="F74" s="15"/>
      <c r="G74" s="160"/>
      <c r="H74" s="161">
        <f t="shared" ref="H74:AM74" ca="1" si="77">IF($G27&lt;&gt;"",IF(YEAR($G27)=H$63,(DATEVALUE("31.12."&amp;H$63)-$G27)/H$54,IF(YEAR($G27)&lt;H$63,1,0)),0)</f>
        <v>0</v>
      </c>
      <c r="I74" s="161">
        <f t="shared" ca="1" si="77"/>
        <v>0</v>
      </c>
      <c r="J74" s="161">
        <f t="shared" ca="1" si="77"/>
        <v>0</v>
      </c>
      <c r="K74" s="161">
        <f t="shared" ca="1" si="77"/>
        <v>0.99726027397260275</v>
      </c>
      <c r="L74" s="161">
        <f t="shared" ca="1" si="77"/>
        <v>1</v>
      </c>
      <c r="M74" s="161">
        <f t="shared" ca="1" si="77"/>
        <v>1</v>
      </c>
      <c r="N74" s="161">
        <f t="shared" ca="1" si="77"/>
        <v>1</v>
      </c>
      <c r="O74" s="161">
        <f t="shared" ca="1" si="77"/>
        <v>1</v>
      </c>
      <c r="P74" s="161">
        <f t="shared" ca="1" si="77"/>
        <v>1</v>
      </c>
      <c r="Q74" s="161">
        <f t="shared" ca="1" si="77"/>
        <v>1</v>
      </c>
      <c r="R74" s="161">
        <f t="shared" ca="1" si="77"/>
        <v>1</v>
      </c>
      <c r="S74" s="161">
        <f t="shared" ca="1" si="77"/>
        <v>1</v>
      </c>
      <c r="T74" s="161">
        <f t="shared" ca="1" si="77"/>
        <v>1</v>
      </c>
      <c r="U74" s="161">
        <f t="shared" ca="1" si="77"/>
        <v>1</v>
      </c>
      <c r="V74" s="161">
        <f t="shared" ca="1" si="77"/>
        <v>1</v>
      </c>
      <c r="W74" s="161">
        <f t="shared" ca="1" si="77"/>
        <v>1</v>
      </c>
      <c r="X74" s="161">
        <f t="shared" ca="1" si="77"/>
        <v>1</v>
      </c>
      <c r="Y74" s="161">
        <f t="shared" ca="1" si="77"/>
        <v>1</v>
      </c>
      <c r="Z74" s="161">
        <f t="shared" ca="1" si="77"/>
        <v>1</v>
      </c>
      <c r="AA74" s="161">
        <f t="shared" ca="1" si="77"/>
        <v>1</v>
      </c>
      <c r="AB74" s="161">
        <f t="shared" ca="1" si="77"/>
        <v>1</v>
      </c>
      <c r="AC74" s="161">
        <f t="shared" ca="1" si="77"/>
        <v>1</v>
      </c>
      <c r="AD74" s="161">
        <f t="shared" ca="1" si="77"/>
        <v>1</v>
      </c>
      <c r="AE74" s="161">
        <f t="shared" ca="1" si="77"/>
        <v>1</v>
      </c>
      <c r="AF74" s="161">
        <f t="shared" ca="1" si="77"/>
        <v>1</v>
      </c>
      <c r="AG74" s="161">
        <f t="shared" ca="1" si="77"/>
        <v>1</v>
      </c>
      <c r="AH74" s="161">
        <f t="shared" ca="1" si="77"/>
        <v>1</v>
      </c>
      <c r="AI74" s="161">
        <f t="shared" ca="1" si="77"/>
        <v>1</v>
      </c>
      <c r="AJ74" s="161">
        <f t="shared" ca="1" si="77"/>
        <v>1</v>
      </c>
      <c r="AK74" s="161">
        <f t="shared" ca="1" si="77"/>
        <v>1</v>
      </c>
      <c r="AL74" s="161">
        <f t="shared" ca="1" si="77"/>
        <v>1</v>
      </c>
      <c r="AM74" s="161">
        <f t="shared" ca="1" si="77"/>
        <v>1</v>
      </c>
      <c r="AN74" s="161">
        <f t="shared" ref="AN74:BS74" ca="1" si="78">IF($G27&lt;&gt;"",IF(YEAR($G27)=AN$63,(DATEVALUE("31.12."&amp;AN$63)-$G27)/AN$54,IF(YEAR($G27)&lt;AN$63,1,0)),0)</f>
        <v>1</v>
      </c>
      <c r="AO74" s="161">
        <f t="shared" ca="1" si="78"/>
        <v>1</v>
      </c>
      <c r="AP74" s="161">
        <f t="shared" ca="1" si="78"/>
        <v>1</v>
      </c>
      <c r="AQ74" s="161">
        <f t="shared" ca="1" si="78"/>
        <v>1</v>
      </c>
      <c r="AR74" s="161">
        <f t="shared" ca="1" si="78"/>
        <v>1</v>
      </c>
      <c r="AS74" s="161">
        <f t="shared" ca="1" si="78"/>
        <v>1</v>
      </c>
      <c r="AT74" s="161">
        <f t="shared" ca="1" si="78"/>
        <v>1</v>
      </c>
      <c r="AU74" s="161">
        <f t="shared" ca="1" si="78"/>
        <v>1</v>
      </c>
      <c r="AV74" s="161">
        <f t="shared" ca="1" si="78"/>
        <v>1</v>
      </c>
      <c r="AW74" s="161">
        <f t="shared" ca="1" si="78"/>
        <v>1</v>
      </c>
      <c r="AX74" s="161">
        <f t="shared" ca="1" si="78"/>
        <v>1</v>
      </c>
      <c r="AY74" s="161">
        <f t="shared" ca="1" si="78"/>
        <v>1</v>
      </c>
      <c r="AZ74" s="161">
        <f t="shared" ca="1" si="78"/>
        <v>1</v>
      </c>
      <c r="BA74" s="161">
        <f t="shared" ca="1" si="78"/>
        <v>1</v>
      </c>
      <c r="BB74" s="161">
        <f t="shared" ca="1" si="78"/>
        <v>1</v>
      </c>
      <c r="BC74" s="161">
        <f t="shared" ca="1" si="78"/>
        <v>1</v>
      </c>
      <c r="BD74" s="161">
        <f t="shared" ca="1" si="78"/>
        <v>1</v>
      </c>
      <c r="BE74" s="161">
        <f t="shared" ca="1" si="78"/>
        <v>1</v>
      </c>
      <c r="BF74" s="161">
        <f t="shared" ca="1" si="78"/>
        <v>1</v>
      </c>
      <c r="BG74" s="161">
        <f t="shared" ca="1" si="78"/>
        <v>1</v>
      </c>
      <c r="BH74" s="161">
        <f t="shared" ca="1" si="78"/>
        <v>1</v>
      </c>
      <c r="BI74" s="161">
        <f t="shared" ca="1" si="78"/>
        <v>1</v>
      </c>
      <c r="BJ74" s="161">
        <f t="shared" ca="1" si="78"/>
        <v>1</v>
      </c>
      <c r="BK74" s="161">
        <f t="shared" ca="1" si="78"/>
        <v>1</v>
      </c>
      <c r="BL74" s="161">
        <f t="shared" ca="1" si="78"/>
        <v>1</v>
      </c>
      <c r="BM74" s="161">
        <f t="shared" ca="1" si="78"/>
        <v>1</v>
      </c>
      <c r="BN74" s="161">
        <f t="shared" ca="1" si="78"/>
        <v>1</v>
      </c>
      <c r="BO74" s="161">
        <f t="shared" ca="1" si="78"/>
        <v>1</v>
      </c>
      <c r="BP74" s="161">
        <f t="shared" ca="1" si="78"/>
        <v>1</v>
      </c>
      <c r="BQ74" s="161">
        <f t="shared" ca="1" si="78"/>
        <v>1</v>
      </c>
      <c r="BR74" s="161">
        <f t="shared" ca="1" si="78"/>
        <v>1</v>
      </c>
      <c r="BS74" s="161">
        <f t="shared" ca="1" si="78"/>
        <v>1</v>
      </c>
      <c r="BT74" s="161">
        <f t="shared" ref="BT74:CI74" ca="1" si="79">IF($G27&lt;&gt;"",IF(YEAR($G27)=BT$63,(DATEVALUE("31.12."&amp;BT$63)-$G27)/BT$54,IF(YEAR($G27)&lt;BT$63,1,0)),0)</f>
        <v>1</v>
      </c>
      <c r="BU74" s="161">
        <f t="shared" ca="1" si="79"/>
        <v>1</v>
      </c>
      <c r="BV74" s="161">
        <f t="shared" ca="1" si="79"/>
        <v>1</v>
      </c>
      <c r="BW74" s="161">
        <f t="shared" ca="1" si="79"/>
        <v>1</v>
      </c>
      <c r="BX74" s="161">
        <f t="shared" ca="1" si="79"/>
        <v>1</v>
      </c>
      <c r="BY74" s="161">
        <f t="shared" ca="1" si="79"/>
        <v>1</v>
      </c>
      <c r="BZ74" s="161">
        <f t="shared" ca="1" si="79"/>
        <v>1</v>
      </c>
      <c r="CA74" s="161">
        <f t="shared" ca="1" si="79"/>
        <v>1</v>
      </c>
      <c r="CB74" s="161">
        <f t="shared" ca="1" si="79"/>
        <v>1</v>
      </c>
      <c r="CC74" s="161">
        <f t="shared" ca="1" si="79"/>
        <v>1</v>
      </c>
      <c r="CD74" s="161">
        <f t="shared" ca="1" si="79"/>
        <v>1</v>
      </c>
      <c r="CE74" s="161">
        <f t="shared" ca="1" si="79"/>
        <v>1</v>
      </c>
      <c r="CF74" s="161">
        <f t="shared" ca="1" si="79"/>
        <v>1</v>
      </c>
      <c r="CG74" s="161">
        <f t="shared" ca="1" si="79"/>
        <v>1</v>
      </c>
      <c r="CH74" s="161">
        <f t="shared" ca="1" si="79"/>
        <v>1</v>
      </c>
      <c r="CI74" s="161">
        <f t="shared" ca="1" si="79"/>
        <v>1</v>
      </c>
      <c r="CZ74" s="157"/>
      <c r="DA74" s="157"/>
      <c r="DB74" s="162" t="str">
        <f t="shared" si="68"/>
        <v>_5.1.10_0</v>
      </c>
    </row>
    <row r="75" spans="1:106" s="90" customFormat="1" ht="14.25" outlineLevel="1" x14ac:dyDescent="0.25">
      <c r="B75" s="16" t="s">
        <v>101</v>
      </c>
      <c r="C75" s="16" t="s">
        <v>155</v>
      </c>
      <c r="D75" s="12"/>
      <c r="E75" s="12"/>
      <c r="F75" s="12"/>
      <c r="G75" s="13"/>
      <c r="H75" s="19">
        <f ca="1">IF($H$60=1,IF($G$77+5&gt;$G$76+7,IF(H63&lt;=$G$76+7,1,0),IF(H63&lt;=$G$77+5,1,0)),IF(H63&lt;=$G$77+$G$61,1,0))</f>
        <v>1</v>
      </c>
      <c r="I75" s="19">
        <f t="shared" ref="I75:BT75" ca="1" si="80">IF($H$60=1,IF($G$77+5&gt;$G$76+7,IF(I63&lt;=$G$76+7,1,0),IF(I63&lt;=$G$77+5,1,0)),IF(I63&lt;=$G$77+$G$61,1,0))</f>
        <v>1</v>
      </c>
      <c r="J75" s="19">
        <f t="shared" ca="1" si="80"/>
        <v>1</v>
      </c>
      <c r="K75" s="19">
        <f t="shared" ca="1" si="80"/>
        <v>1</v>
      </c>
      <c r="L75" s="19">
        <f t="shared" ca="1" si="80"/>
        <v>1</v>
      </c>
      <c r="M75" s="19">
        <f t="shared" ca="1" si="80"/>
        <v>1</v>
      </c>
      <c r="N75" s="19">
        <f t="shared" ca="1" si="80"/>
        <v>1</v>
      </c>
      <c r="O75" s="19">
        <f t="shared" ca="1" si="80"/>
        <v>1</v>
      </c>
      <c r="P75" s="19">
        <f t="shared" ca="1" si="80"/>
        <v>1</v>
      </c>
      <c r="Q75" s="19">
        <f t="shared" ca="1" si="80"/>
        <v>1</v>
      </c>
      <c r="R75" s="19">
        <f t="shared" ca="1" si="80"/>
        <v>1</v>
      </c>
      <c r="S75" s="19">
        <f t="shared" ca="1" si="80"/>
        <v>0</v>
      </c>
      <c r="T75" s="19">
        <f t="shared" ca="1" si="80"/>
        <v>0</v>
      </c>
      <c r="U75" s="19">
        <f t="shared" ca="1" si="80"/>
        <v>0</v>
      </c>
      <c r="V75" s="19">
        <f t="shared" ca="1" si="80"/>
        <v>0</v>
      </c>
      <c r="W75" s="19">
        <f t="shared" ca="1" si="80"/>
        <v>0</v>
      </c>
      <c r="X75" s="19">
        <f t="shared" ca="1" si="80"/>
        <v>0</v>
      </c>
      <c r="Y75" s="19">
        <f t="shared" ca="1" si="80"/>
        <v>0</v>
      </c>
      <c r="Z75" s="19">
        <f t="shared" ca="1" si="80"/>
        <v>0</v>
      </c>
      <c r="AA75" s="19">
        <f t="shared" ca="1" si="80"/>
        <v>0</v>
      </c>
      <c r="AB75" s="19">
        <f t="shared" ca="1" si="80"/>
        <v>0</v>
      </c>
      <c r="AC75" s="19">
        <f t="shared" ca="1" si="80"/>
        <v>0</v>
      </c>
      <c r="AD75" s="19">
        <f t="shared" ca="1" si="80"/>
        <v>0</v>
      </c>
      <c r="AE75" s="19">
        <f t="shared" ca="1" si="80"/>
        <v>0</v>
      </c>
      <c r="AF75" s="19">
        <f t="shared" ca="1" si="80"/>
        <v>0</v>
      </c>
      <c r="AG75" s="19">
        <f t="shared" ca="1" si="80"/>
        <v>0</v>
      </c>
      <c r="AH75" s="19">
        <f t="shared" ca="1" si="80"/>
        <v>0</v>
      </c>
      <c r="AI75" s="19">
        <f t="shared" ca="1" si="80"/>
        <v>0</v>
      </c>
      <c r="AJ75" s="19">
        <f t="shared" ca="1" si="80"/>
        <v>0</v>
      </c>
      <c r="AK75" s="19">
        <f t="shared" ca="1" si="80"/>
        <v>0</v>
      </c>
      <c r="AL75" s="19">
        <f t="shared" ca="1" si="80"/>
        <v>0</v>
      </c>
      <c r="AM75" s="19">
        <f t="shared" ca="1" si="80"/>
        <v>0</v>
      </c>
      <c r="AN75" s="19">
        <f t="shared" ca="1" si="80"/>
        <v>0</v>
      </c>
      <c r="AO75" s="19">
        <f t="shared" ca="1" si="80"/>
        <v>0</v>
      </c>
      <c r="AP75" s="19">
        <f t="shared" ca="1" si="80"/>
        <v>0</v>
      </c>
      <c r="AQ75" s="19">
        <f t="shared" ca="1" si="80"/>
        <v>0</v>
      </c>
      <c r="AR75" s="19">
        <f t="shared" ca="1" si="80"/>
        <v>0</v>
      </c>
      <c r="AS75" s="19">
        <f t="shared" ca="1" si="80"/>
        <v>0</v>
      </c>
      <c r="AT75" s="19">
        <f t="shared" ca="1" si="80"/>
        <v>0</v>
      </c>
      <c r="AU75" s="19">
        <f t="shared" ca="1" si="80"/>
        <v>0</v>
      </c>
      <c r="AV75" s="19">
        <f t="shared" ca="1" si="80"/>
        <v>0</v>
      </c>
      <c r="AW75" s="19">
        <f t="shared" ca="1" si="80"/>
        <v>0</v>
      </c>
      <c r="AX75" s="19">
        <f t="shared" ca="1" si="80"/>
        <v>0</v>
      </c>
      <c r="AY75" s="19">
        <f t="shared" ca="1" si="80"/>
        <v>0</v>
      </c>
      <c r="AZ75" s="19">
        <f t="shared" ca="1" si="80"/>
        <v>0</v>
      </c>
      <c r="BA75" s="19">
        <f t="shared" ca="1" si="80"/>
        <v>0</v>
      </c>
      <c r="BB75" s="19">
        <f t="shared" ca="1" si="80"/>
        <v>0</v>
      </c>
      <c r="BC75" s="19">
        <f t="shared" ca="1" si="80"/>
        <v>0</v>
      </c>
      <c r="BD75" s="19">
        <f t="shared" ca="1" si="80"/>
        <v>0</v>
      </c>
      <c r="BE75" s="19">
        <f t="shared" ca="1" si="80"/>
        <v>0</v>
      </c>
      <c r="BF75" s="19">
        <f t="shared" ca="1" si="80"/>
        <v>0</v>
      </c>
      <c r="BG75" s="19">
        <f t="shared" ca="1" si="80"/>
        <v>0</v>
      </c>
      <c r="BH75" s="19">
        <f t="shared" ca="1" si="80"/>
        <v>0</v>
      </c>
      <c r="BI75" s="19">
        <f t="shared" ca="1" si="80"/>
        <v>0</v>
      </c>
      <c r="BJ75" s="19">
        <f t="shared" ca="1" si="80"/>
        <v>0</v>
      </c>
      <c r="BK75" s="19">
        <f t="shared" ca="1" si="80"/>
        <v>0</v>
      </c>
      <c r="BL75" s="19">
        <f t="shared" ca="1" si="80"/>
        <v>0</v>
      </c>
      <c r="BM75" s="19">
        <f t="shared" ca="1" si="80"/>
        <v>0</v>
      </c>
      <c r="BN75" s="19">
        <f t="shared" ca="1" si="80"/>
        <v>0</v>
      </c>
      <c r="BO75" s="19">
        <f t="shared" ca="1" si="80"/>
        <v>0</v>
      </c>
      <c r="BP75" s="19">
        <f t="shared" ca="1" si="80"/>
        <v>0</v>
      </c>
      <c r="BQ75" s="19">
        <f t="shared" ca="1" si="80"/>
        <v>0</v>
      </c>
      <c r="BR75" s="19">
        <f t="shared" ca="1" si="80"/>
        <v>0</v>
      </c>
      <c r="BS75" s="19">
        <f t="shared" ca="1" si="80"/>
        <v>0</v>
      </c>
      <c r="BT75" s="19">
        <f t="shared" ca="1" si="80"/>
        <v>0</v>
      </c>
      <c r="BU75" s="19">
        <f t="shared" ref="BU75:CI75" ca="1" si="81">IF($H$60=1,IF($G$77+5&gt;$G$76+7,IF(BU63&lt;=$G$76+7,1,0),IF(BU63&lt;=$G$77+5,1,0)),IF(BU63&lt;=$G$77+$G$61,1,0))</f>
        <v>0</v>
      </c>
      <c r="BV75" s="19">
        <f t="shared" ca="1" si="81"/>
        <v>0</v>
      </c>
      <c r="BW75" s="19">
        <f t="shared" ca="1" si="81"/>
        <v>0</v>
      </c>
      <c r="BX75" s="19">
        <f t="shared" ca="1" si="81"/>
        <v>0</v>
      </c>
      <c r="BY75" s="19">
        <f t="shared" ca="1" si="81"/>
        <v>0</v>
      </c>
      <c r="BZ75" s="19">
        <f t="shared" ca="1" si="81"/>
        <v>0</v>
      </c>
      <c r="CA75" s="19">
        <f t="shared" ca="1" si="81"/>
        <v>0</v>
      </c>
      <c r="CB75" s="19">
        <f t="shared" ca="1" si="81"/>
        <v>0</v>
      </c>
      <c r="CC75" s="19">
        <f t="shared" ca="1" si="81"/>
        <v>0</v>
      </c>
      <c r="CD75" s="19">
        <f t="shared" ca="1" si="81"/>
        <v>0</v>
      </c>
      <c r="CE75" s="19">
        <f t="shared" ca="1" si="81"/>
        <v>0</v>
      </c>
      <c r="CF75" s="19">
        <f t="shared" ca="1" si="81"/>
        <v>0</v>
      </c>
      <c r="CG75" s="19">
        <f t="shared" ca="1" si="81"/>
        <v>0</v>
      </c>
      <c r="CH75" s="19">
        <f t="shared" ca="1" si="81"/>
        <v>0</v>
      </c>
      <c r="CI75" s="19">
        <f t="shared" ca="1" si="81"/>
        <v>0</v>
      </c>
      <c r="CZ75" s="159" t="s">
        <v>181</v>
      </c>
      <c r="DA75" s="159">
        <v>51</v>
      </c>
      <c r="DB75" s="162" t="str">
        <f t="shared" si="68"/>
        <v>51_5.2_Горизонт оценки</v>
      </c>
    </row>
    <row r="76" spans="1:106" s="90" customFormat="1" ht="14.25" outlineLevel="1" x14ac:dyDescent="0.2">
      <c r="A76" s="261"/>
      <c r="B76" s="12" t="s">
        <v>164</v>
      </c>
      <c r="C76" s="12" t="s">
        <v>162</v>
      </c>
      <c r="D76" s="12"/>
      <c r="E76" s="12"/>
      <c r="F76" s="12"/>
      <c r="G76" s="20">
        <f t="array" aca="1" ref="G76" ca="1">IF(ISNA(OFFSET(G1,0,MATCH(1=1,$H$30:$CI$30&lt;&gt;0,))),$G$4,OFFSET(G1,0,MATCH(1=1,$H$30:$CI$30&lt;&gt;0,)))</f>
        <v>2020</v>
      </c>
      <c r="H76" s="270"/>
      <c r="I76" s="270"/>
      <c r="J76" s="270"/>
      <c r="K76" s="270"/>
      <c r="L76" s="270"/>
      <c r="M76" s="270"/>
      <c r="N76" s="270"/>
      <c r="O76" s="270"/>
      <c r="P76" s="270"/>
      <c r="Q76" s="270"/>
      <c r="R76" s="270"/>
      <c r="S76" s="270"/>
      <c r="T76" s="270"/>
      <c r="U76" s="270"/>
      <c r="V76" s="270"/>
      <c r="W76" s="270"/>
      <c r="X76" s="270"/>
      <c r="Y76" s="270"/>
      <c r="Z76" s="270"/>
      <c r="AA76" s="270"/>
      <c r="AB76" s="270"/>
      <c r="AC76" s="270"/>
      <c r="AD76" s="270"/>
      <c r="AE76" s="270"/>
      <c r="AF76" s="270"/>
      <c r="AG76" s="270"/>
      <c r="AH76" s="270"/>
      <c r="AI76" s="270"/>
      <c r="AJ76" s="270"/>
      <c r="AK76" s="270"/>
      <c r="AL76" s="270"/>
      <c r="AM76" s="270"/>
      <c r="AN76" s="270"/>
      <c r="AO76" s="270"/>
      <c r="AP76" s="270"/>
      <c r="AQ76" s="270"/>
      <c r="AR76" s="270"/>
      <c r="AS76" s="270"/>
      <c r="AT76" s="270"/>
      <c r="AU76" s="270"/>
      <c r="AV76" s="270"/>
      <c r="AW76" s="270"/>
      <c r="AX76" s="270"/>
      <c r="AY76" s="270"/>
      <c r="AZ76" s="270"/>
      <c r="BA76" s="270"/>
      <c r="BB76" s="270"/>
      <c r="BC76" s="270"/>
      <c r="BD76" s="270"/>
      <c r="BE76" s="270"/>
      <c r="BF76" s="270"/>
      <c r="BG76" s="270"/>
      <c r="BH76" s="270"/>
      <c r="BI76" s="270"/>
      <c r="BJ76" s="270"/>
      <c r="BK76" s="270"/>
      <c r="BL76" s="270"/>
      <c r="BM76" s="270"/>
      <c r="BN76" s="270"/>
      <c r="BO76" s="270"/>
      <c r="BP76" s="270"/>
      <c r="BQ76" s="270"/>
      <c r="BR76" s="270"/>
      <c r="BS76" s="270"/>
      <c r="BT76" s="270"/>
      <c r="BU76" s="270"/>
      <c r="BV76" s="270"/>
      <c r="BW76" s="270"/>
      <c r="BX76" s="270"/>
      <c r="BY76" s="270"/>
      <c r="BZ76" s="270"/>
      <c r="CA76" s="270"/>
      <c r="CB76" s="270"/>
      <c r="CC76" s="270"/>
      <c r="CD76" s="270"/>
      <c r="CE76" s="270"/>
      <c r="CF76" s="270"/>
      <c r="CG76" s="270"/>
      <c r="CH76" s="270"/>
      <c r="CI76" s="270"/>
      <c r="CZ76" s="159" t="s">
        <v>181</v>
      </c>
      <c r="DA76" s="159">
        <v>52</v>
      </c>
      <c r="DB76" s="162" t="str">
        <f t="shared" si="68"/>
        <v>52_5.2.1_первый год инвестиций</v>
      </c>
    </row>
    <row r="77" spans="1:106" s="90" customFormat="1" ht="14.25" outlineLevel="1" x14ac:dyDescent="0.2">
      <c r="A77" s="261"/>
      <c r="B77" s="12" t="s">
        <v>165</v>
      </c>
      <c r="C77" s="12" t="s">
        <v>163</v>
      </c>
      <c r="D77" s="12"/>
      <c r="E77" s="12"/>
      <c r="F77" s="12"/>
      <c r="G77" s="20">
        <f ca="1">YEAR(G11)</f>
        <v>2023</v>
      </c>
      <c r="H77" s="270"/>
      <c r="I77" s="270"/>
      <c r="J77" s="270"/>
      <c r="K77" s="270"/>
      <c r="L77" s="270"/>
      <c r="M77" s="270"/>
      <c r="N77" s="270"/>
      <c r="O77" s="270"/>
      <c r="P77" s="270"/>
      <c r="Q77" s="270"/>
      <c r="R77" s="270"/>
      <c r="S77" s="270"/>
      <c r="T77" s="270"/>
      <c r="U77" s="270"/>
      <c r="V77" s="270"/>
      <c r="W77" s="270"/>
      <c r="X77" s="270"/>
      <c r="Y77" s="270"/>
      <c r="Z77" s="270"/>
      <c r="AA77" s="270"/>
      <c r="AB77" s="270"/>
      <c r="AC77" s="270"/>
      <c r="AD77" s="270"/>
      <c r="AE77" s="270"/>
      <c r="AF77" s="270"/>
      <c r="AG77" s="270"/>
      <c r="AH77" s="270"/>
      <c r="AI77" s="270"/>
      <c r="AJ77" s="270"/>
      <c r="AK77" s="270"/>
      <c r="AL77" s="270"/>
      <c r="AM77" s="270"/>
      <c r="AN77" s="270"/>
      <c r="AO77" s="270"/>
      <c r="AP77" s="270"/>
      <c r="AQ77" s="270"/>
      <c r="AR77" s="270"/>
      <c r="AS77" s="270"/>
      <c r="AT77" s="270"/>
      <c r="AU77" s="270"/>
      <c r="AV77" s="270"/>
      <c r="AW77" s="270"/>
      <c r="AX77" s="270"/>
      <c r="AY77" s="270"/>
      <c r="AZ77" s="270"/>
      <c r="BA77" s="270"/>
      <c r="BB77" s="270"/>
      <c r="BC77" s="270"/>
      <c r="BD77" s="270"/>
      <c r="BE77" s="270"/>
      <c r="BF77" s="270"/>
      <c r="BG77" s="270"/>
      <c r="BH77" s="270"/>
      <c r="BI77" s="270"/>
      <c r="BJ77" s="270"/>
      <c r="BK77" s="270"/>
      <c r="BL77" s="270"/>
      <c r="BM77" s="270"/>
      <c r="BN77" s="270"/>
      <c r="BO77" s="270"/>
      <c r="BP77" s="270"/>
      <c r="BQ77" s="270"/>
      <c r="BR77" s="270"/>
      <c r="BS77" s="270"/>
      <c r="BT77" s="270"/>
      <c r="BU77" s="270"/>
      <c r="BV77" s="270"/>
      <c r="BW77" s="270"/>
      <c r="BX77" s="270"/>
      <c r="BY77" s="270"/>
      <c r="BZ77" s="270"/>
      <c r="CA77" s="270"/>
      <c r="CB77" s="270"/>
      <c r="CC77" s="270"/>
      <c r="CD77" s="270"/>
      <c r="CE77" s="270"/>
      <c r="CF77" s="270"/>
      <c r="CG77" s="270"/>
      <c r="CH77" s="270"/>
      <c r="CI77" s="270"/>
      <c r="CZ77" s="159" t="s">
        <v>181</v>
      </c>
      <c r="DA77" s="159">
        <v>53</v>
      </c>
      <c r="DB77" s="162" t="str">
        <f t="shared" si="68"/>
        <v>53_5.2.2_год перевода решения в промышленною эксплуатацию</v>
      </c>
    </row>
    <row r="78" spans="1:106" s="33" customFormat="1" ht="14.25" outlineLevel="1" x14ac:dyDescent="0.25">
      <c r="B78" s="38"/>
      <c r="C78" s="71"/>
      <c r="D78" s="71"/>
      <c r="E78" s="71"/>
      <c r="F78" s="34"/>
      <c r="CZ78" s="41" t="s">
        <v>181</v>
      </c>
      <c r="DA78" s="159">
        <v>54</v>
      </c>
      <c r="DB78" s="162" t="str">
        <f t="shared" si="68"/>
        <v>54__</v>
      </c>
    </row>
    <row r="79" spans="1:106" s="43" customFormat="1" ht="32.25" customHeight="1" x14ac:dyDescent="0.2">
      <c r="A79" s="33"/>
      <c r="B79" s="73" t="s">
        <v>150</v>
      </c>
      <c r="C79" s="74" t="s">
        <v>31</v>
      </c>
      <c r="D79" s="74"/>
      <c r="E79" s="75" t="s">
        <v>116</v>
      </c>
      <c r="F79" s="76"/>
      <c r="G79" s="77"/>
      <c r="H79" s="230">
        <f>H$1</f>
        <v>2020</v>
      </c>
      <c r="I79" s="230">
        <f t="shared" ref="I79" si="82">I$1</f>
        <v>2021</v>
      </c>
      <c r="J79" s="230">
        <f t="shared" ref="J79:BT79" si="83">J$1</f>
        <v>2022</v>
      </c>
      <c r="K79" s="230">
        <f t="shared" si="83"/>
        <v>2023</v>
      </c>
      <c r="L79" s="230">
        <f t="shared" si="83"/>
        <v>2024</v>
      </c>
      <c r="M79" s="230">
        <f t="shared" si="83"/>
        <v>2025</v>
      </c>
      <c r="N79" s="230">
        <f t="shared" si="83"/>
        <v>2026</v>
      </c>
      <c r="O79" s="230">
        <f t="shared" si="83"/>
        <v>2027</v>
      </c>
      <c r="P79" s="230">
        <f t="shared" si="83"/>
        <v>2028</v>
      </c>
      <c r="Q79" s="230">
        <f t="shared" si="83"/>
        <v>2029</v>
      </c>
      <c r="R79" s="230">
        <f t="shared" si="83"/>
        <v>2030</v>
      </c>
      <c r="S79" s="230">
        <f t="shared" si="83"/>
        <v>2031</v>
      </c>
      <c r="T79" s="230">
        <f t="shared" si="83"/>
        <v>2032</v>
      </c>
      <c r="U79" s="230">
        <f t="shared" si="83"/>
        <v>2033</v>
      </c>
      <c r="V79" s="230">
        <f t="shared" si="83"/>
        <v>2034</v>
      </c>
      <c r="W79" s="230">
        <f t="shared" si="83"/>
        <v>2035</v>
      </c>
      <c r="X79" s="230">
        <f t="shared" si="83"/>
        <v>2036</v>
      </c>
      <c r="Y79" s="230">
        <f t="shared" si="83"/>
        <v>2037</v>
      </c>
      <c r="Z79" s="230">
        <f t="shared" si="83"/>
        <v>2038</v>
      </c>
      <c r="AA79" s="230">
        <f t="shared" si="83"/>
        <v>2039</v>
      </c>
      <c r="AB79" s="230">
        <f t="shared" si="83"/>
        <v>2040</v>
      </c>
      <c r="AC79" s="230">
        <f t="shared" si="83"/>
        <v>2041</v>
      </c>
      <c r="AD79" s="230">
        <f t="shared" si="83"/>
        <v>2042</v>
      </c>
      <c r="AE79" s="230">
        <f t="shared" si="83"/>
        <v>2043</v>
      </c>
      <c r="AF79" s="230">
        <f t="shared" si="83"/>
        <v>2044</v>
      </c>
      <c r="AG79" s="230">
        <f t="shared" si="83"/>
        <v>2045</v>
      </c>
      <c r="AH79" s="230">
        <f t="shared" si="83"/>
        <v>2046</v>
      </c>
      <c r="AI79" s="230">
        <f t="shared" si="83"/>
        <v>2047</v>
      </c>
      <c r="AJ79" s="230">
        <f t="shared" si="83"/>
        <v>2048</v>
      </c>
      <c r="AK79" s="230">
        <f t="shared" si="83"/>
        <v>2049</v>
      </c>
      <c r="AL79" s="230">
        <f t="shared" si="83"/>
        <v>2050</v>
      </c>
      <c r="AM79" s="230">
        <f t="shared" si="83"/>
        <v>2051</v>
      </c>
      <c r="AN79" s="230">
        <f t="shared" si="83"/>
        <v>2052</v>
      </c>
      <c r="AO79" s="230">
        <f t="shared" si="83"/>
        <v>2053</v>
      </c>
      <c r="AP79" s="230">
        <f t="shared" si="83"/>
        <v>2054</v>
      </c>
      <c r="AQ79" s="230">
        <f t="shared" si="83"/>
        <v>2055</v>
      </c>
      <c r="AR79" s="230">
        <f t="shared" si="83"/>
        <v>2056</v>
      </c>
      <c r="AS79" s="230">
        <f t="shared" si="83"/>
        <v>2057</v>
      </c>
      <c r="AT79" s="230">
        <f t="shared" si="83"/>
        <v>2058</v>
      </c>
      <c r="AU79" s="230">
        <f t="shared" si="83"/>
        <v>2059</v>
      </c>
      <c r="AV79" s="230">
        <f t="shared" si="83"/>
        <v>2060</v>
      </c>
      <c r="AW79" s="230">
        <f t="shared" si="83"/>
        <v>2061</v>
      </c>
      <c r="AX79" s="230">
        <f t="shared" si="83"/>
        <v>2062</v>
      </c>
      <c r="AY79" s="230">
        <f t="shared" si="83"/>
        <v>2063</v>
      </c>
      <c r="AZ79" s="230">
        <f t="shared" si="83"/>
        <v>2064</v>
      </c>
      <c r="BA79" s="230">
        <f t="shared" si="83"/>
        <v>2065</v>
      </c>
      <c r="BB79" s="230">
        <f t="shared" si="83"/>
        <v>2066</v>
      </c>
      <c r="BC79" s="230">
        <f t="shared" si="83"/>
        <v>2067</v>
      </c>
      <c r="BD79" s="230">
        <f t="shared" si="83"/>
        <v>2068</v>
      </c>
      <c r="BE79" s="230">
        <f t="shared" si="83"/>
        <v>2069</v>
      </c>
      <c r="BF79" s="230">
        <f t="shared" si="83"/>
        <v>2070</v>
      </c>
      <c r="BG79" s="230">
        <f t="shared" si="83"/>
        <v>2071</v>
      </c>
      <c r="BH79" s="230">
        <f t="shared" si="83"/>
        <v>2072</v>
      </c>
      <c r="BI79" s="230">
        <f t="shared" si="83"/>
        <v>2073</v>
      </c>
      <c r="BJ79" s="230">
        <f t="shared" si="83"/>
        <v>2074</v>
      </c>
      <c r="BK79" s="230">
        <f t="shared" si="83"/>
        <v>2075</v>
      </c>
      <c r="BL79" s="230">
        <f t="shared" si="83"/>
        <v>2076</v>
      </c>
      <c r="BM79" s="230">
        <f t="shared" si="83"/>
        <v>2077</v>
      </c>
      <c r="BN79" s="230">
        <f t="shared" si="83"/>
        <v>2078</v>
      </c>
      <c r="BO79" s="230">
        <f t="shared" si="83"/>
        <v>2079</v>
      </c>
      <c r="BP79" s="230">
        <f t="shared" si="83"/>
        <v>2080</v>
      </c>
      <c r="BQ79" s="230">
        <f t="shared" si="83"/>
        <v>2081</v>
      </c>
      <c r="BR79" s="230">
        <f t="shared" si="83"/>
        <v>2082</v>
      </c>
      <c r="BS79" s="230">
        <f t="shared" si="83"/>
        <v>2083</v>
      </c>
      <c r="BT79" s="230">
        <f t="shared" si="83"/>
        <v>2084</v>
      </c>
      <c r="BU79" s="230">
        <f t="shared" ref="BU79:CI79" si="84">BU$1</f>
        <v>2085</v>
      </c>
      <c r="BV79" s="230">
        <f t="shared" si="84"/>
        <v>2086</v>
      </c>
      <c r="BW79" s="230">
        <f t="shared" si="84"/>
        <v>2087</v>
      </c>
      <c r="BX79" s="230">
        <f t="shared" si="84"/>
        <v>2088</v>
      </c>
      <c r="BY79" s="230">
        <f t="shared" si="84"/>
        <v>2089</v>
      </c>
      <c r="BZ79" s="230">
        <f t="shared" si="84"/>
        <v>2090</v>
      </c>
      <c r="CA79" s="230">
        <f t="shared" si="84"/>
        <v>2091</v>
      </c>
      <c r="CB79" s="230">
        <f t="shared" si="84"/>
        <v>2092</v>
      </c>
      <c r="CC79" s="230">
        <f t="shared" si="84"/>
        <v>2093</v>
      </c>
      <c r="CD79" s="230">
        <f t="shared" si="84"/>
        <v>2094</v>
      </c>
      <c r="CE79" s="230">
        <f t="shared" si="84"/>
        <v>2095</v>
      </c>
      <c r="CF79" s="230">
        <f t="shared" si="84"/>
        <v>2096</v>
      </c>
      <c r="CG79" s="230">
        <f t="shared" si="84"/>
        <v>2097</v>
      </c>
      <c r="CH79" s="230">
        <f t="shared" si="84"/>
        <v>2098</v>
      </c>
      <c r="CI79" s="230">
        <f t="shared" si="84"/>
        <v>2099</v>
      </c>
      <c r="CZ79" s="41" t="s">
        <v>181</v>
      </c>
      <c r="DA79" s="159">
        <v>55</v>
      </c>
      <c r="DB79" s="162" t="str">
        <f t="shared" si="68"/>
        <v>55_6_Эффекты проекта</v>
      </c>
    </row>
    <row r="80" spans="1:106" ht="14.25" outlineLevel="1" x14ac:dyDescent="0.25">
      <c r="B80" s="12" t="s">
        <v>62</v>
      </c>
      <c r="C80" s="218" t="s">
        <v>102</v>
      </c>
      <c r="D80" s="12" t="str">
        <f>D107</f>
        <v>Вероятностный</v>
      </c>
      <c r="E80" s="12" t="str">
        <f>E107</f>
        <v>Косвенный</v>
      </c>
      <c r="F80" s="12" t="s">
        <v>13</v>
      </c>
      <c r="G80" s="13">
        <f ca="1">SUM(H80:CI80)</f>
        <v>1507068.4709920709</v>
      </c>
      <c r="H80" s="14">
        <f t="shared" ref="H80:I80" ca="1" si="85">H107*H$75</f>
        <v>0</v>
      </c>
      <c r="I80" s="14">
        <f t="shared" ca="1" si="85"/>
        <v>0</v>
      </c>
      <c r="J80" s="14">
        <f t="shared" ref="J80:AM80" ca="1" si="86">J107*J$75</f>
        <v>0</v>
      </c>
      <c r="K80" s="14">
        <f t="shared" ca="1" si="86"/>
        <v>0</v>
      </c>
      <c r="L80" s="14">
        <f t="shared" ca="1" si="86"/>
        <v>58804.868474620271</v>
      </c>
      <c r="M80" s="14">
        <f t="shared" ca="1" si="86"/>
        <v>143220.79074887352</v>
      </c>
      <c r="N80" s="14">
        <f t="shared" ca="1" si="86"/>
        <v>172838.54928069704</v>
      </c>
      <c r="O80" s="14">
        <f t="shared" ca="1" si="86"/>
        <v>198453.75420065018</v>
      </c>
      <c r="P80" s="14">
        <f t="shared" ca="1" si="86"/>
        <v>311250.1694290766</v>
      </c>
      <c r="Q80" s="14">
        <f t="shared" ca="1" si="86"/>
        <v>311250.1694290766</v>
      </c>
      <c r="R80" s="14">
        <f t="shared" ca="1" si="86"/>
        <v>311250.1694290766</v>
      </c>
      <c r="S80" s="14">
        <f t="shared" ca="1" si="86"/>
        <v>0</v>
      </c>
      <c r="T80" s="14">
        <f t="shared" ca="1" si="86"/>
        <v>0</v>
      </c>
      <c r="U80" s="14">
        <f t="shared" ca="1" si="86"/>
        <v>0</v>
      </c>
      <c r="V80" s="14">
        <f t="shared" ca="1" si="86"/>
        <v>0</v>
      </c>
      <c r="W80" s="14">
        <f t="shared" ca="1" si="86"/>
        <v>0</v>
      </c>
      <c r="X80" s="14">
        <f t="shared" ca="1" si="86"/>
        <v>0</v>
      </c>
      <c r="Y80" s="14">
        <f t="shared" ca="1" si="86"/>
        <v>0</v>
      </c>
      <c r="Z80" s="14">
        <f t="shared" ca="1" si="86"/>
        <v>0</v>
      </c>
      <c r="AA80" s="14">
        <f t="shared" ca="1" si="86"/>
        <v>0</v>
      </c>
      <c r="AB80" s="14">
        <f t="shared" ca="1" si="86"/>
        <v>0</v>
      </c>
      <c r="AC80" s="14">
        <f t="shared" ca="1" si="86"/>
        <v>0</v>
      </c>
      <c r="AD80" s="14">
        <f t="shared" ca="1" si="86"/>
        <v>0</v>
      </c>
      <c r="AE80" s="14">
        <f t="shared" ca="1" si="86"/>
        <v>0</v>
      </c>
      <c r="AF80" s="14">
        <f t="shared" ca="1" si="86"/>
        <v>0</v>
      </c>
      <c r="AG80" s="14">
        <f t="shared" ca="1" si="86"/>
        <v>0</v>
      </c>
      <c r="AH80" s="14">
        <f t="shared" ca="1" si="86"/>
        <v>0</v>
      </c>
      <c r="AI80" s="14">
        <f t="shared" ca="1" si="86"/>
        <v>0</v>
      </c>
      <c r="AJ80" s="14">
        <f t="shared" ca="1" si="86"/>
        <v>0</v>
      </c>
      <c r="AK80" s="14">
        <f t="shared" ca="1" si="86"/>
        <v>0</v>
      </c>
      <c r="AL80" s="14">
        <f t="shared" ca="1" si="86"/>
        <v>0</v>
      </c>
      <c r="AM80" s="14">
        <f t="shared" ca="1" si="86"/>
        <v>0</v>
      </c>
      <c r="AN80" s="14">
        <f t="shared" ref="AN80:BS80" ca="1" si="87">AN107*AN$75</f>
        <v>0</v>
      </c>
      <c r="AO80" s="14">
        <f t="shared" ca="1" si="87"/>
        <v>0</v>
      </c>
      <c r="AP80" s="14">
        <f t="shared" ca="1" si="87"/>
        <v>0</v>
      </c>
      <c r="AQ80" s="14">
        <f t="shared" ca="1" si="87"/>
        <v>0</v>
      </c>
      <c r="AR80" s="14">
        <f t="shared" ca="1" si="87"/>
        <v>0</v>
      </c>
      <c r="AS80" s="14">
        <f t="shared" ca="1" si="87"/>
        <v>0</v>
      </c>
      <c r="AT80" s="14">
        <f t="shared" ca="1" si="87"/>
        <v>0</v>
      </c>
      <c r="AU80" s="14">
        <f t="shared" ca="1" si="87"/>
        <v>0</v>
      </c>
      <c r="AV80" s="14">
        <f t="shared" ca="1" si="87"/>
        <v>0</v>
      </c>
      <c r="AW80" s="14">
        <f t="shared" ca="1" si="87"/>
        <v>0</v>
      </c>
      <c r="AX80" s="14">
        <f t="shared" ca="1" si="87"/>
        <v>0</v>
      </c>
      <c r="AY80" s="14">
        <f t="shared" ca="1" si="87"/>
        <v>0</v>
      </c>
      <c r="AZ80" s="14">
        <f t="shared" ca="1" si="87"/>
        <v>0</v>
      </c>
      <c r="BA80" s="14">
        <f t="shared" ca="1" si="87"/>
        <v>0</v>
      </c>
      <c r="BB80" s="14">
        <f t="shared" ca="1" si="87"/>
        <v>0</v>
      </c>
      <c r="BC80" s="14">
        <f t="shared" ca="1" si="87"/>
        <v>0</v>
      </c>
      <c r="BD80" s="14">
        <f t="shared" ca="1" si="87"/>
        <v>0</v>
      </c>
      <c r="BE80" s="14">
        <f t="shared" ca="1" si="87"/>
        <v>0</v>
      </c>
      <c r="BF80" s="14">
        <f t="shared" ca="1" si="87"/>
        <v>0</v>
      </c>
      <c r="BG80" s="14">
        <f t="shared" ca="1" si="87"/>
        <v>0</v>
      </c>
      <c r="BH80" s="14">
        <f t="shared" ca="1" si="87"/>
        <v>0</v>
      </c>
      <c r="BI80" s="14">
        <f t="shared" ca="1" si="87"/>
        <v>0</v>
      </c>
      <c r="BJ80" s="14">
        <f t="shared" ca="1" si="87"/>
        <v>0</v>
      </c>
      <c r="BK80" s="14">
        <f t="shared" ca="1" si="87"/>
        <v>0</v>
      </c>
      <c r="BL80" s="14">
        <f t="shared" ca="1" si="87"/>
        <v>0</v>
      </c>
      <c r="BM80" s="14">
        <f t="shared" ca="1" si="87"/>
        <v>0</v>
      </c>
      <c r="BN80" s="14">
        <f t="shared" ca="1" si="87"/>
        <v>0</v>
      </c>
      <c r="BO80" s="14">
        <f t="shared" ca="1" si="87"/>
        <v>0</v>
      </c>
      <c r="BP80" s="14">
        <f t="shared" ca="1" si="87"/>
        <v>0</v>
      </c>
      <c r="BQ80" s="14">
        <f t="shared" ca="1" si="87"/>
        <v>0</v>
      </c>
      <c r="BR80" s="14">
        <f t="shared" ca="1" si="87"/>
        <v>0</v>
      </c>
      <c r="BS80" s="14">
        <f t="shared" ca="1" si="87"/>
        <v>0</v>
      </c>
      <c r="BT80" s="14">
        <f t="shared" ref="BT80:CI80" ca="1" si="88">BT107*BT$75</f>
        <v>0</v>
      </c>
      <c r="BU80" s="14">
        <f t="shared" ca="1" si="88"/>
        <v>0</v>
      </c>
      <c r="BV80" s="14">
        <f t="shared" ca="1" si="88"/>
        <v>0</v>
      </c>
      <c r="BW80" s="14">
        <f t="shared" ca="1" si="88"/>
        <v>0</v>
      </c>
      <c r="BX80" s="14">
        <f t="shared" ca="1" si="88"/>
        <v>0</v>
      </c>
      <c r="BY80" s="14">
        <f t="shared" ca="1" si="88"/>
        <v>0</v>
      </c>
      <c r="BZ80" s="14">
        <f t="shared" ca="1" si="88"/>
        <v>0</v>
      </c>
      <c r="CA80" s="14">
        <f t="shared" ca="1" si="88"/>
        <v>0</v>
      </c>
      <c r="CB80" s="14">
        <f t="shared" ca="1" si="88"/>
        <v>0</v>
      </c>
      <c r="CC80" s="14">
        <f t="shared" ca="1" si="88"/>
        <v>0</v>
      </c>
      <c r="CD80" s="14">
        <f t="shared" ca="1" si="88"/>
        <v>0</v>
      </c>
      <c r="CE80" s="14">
        <f t="shared" ca="1" si="88"/>
        <v>0</v>
      </c>
      <c r="CF80" s="14">
        <f t="shared" ca="1" si="88"/>
        <v>0</v>
      </c>
      <c r="CG80" s="14">
        <f t="shared" ca="1" si="88"/>
        <v>0</v>
      </c>
      <c r="CH80" s="14">
        <f t="shared" ca="1" si="88"/>
        <v>0</v>
      </c>
      <c r="CI80" s="14">
        <f t="shared" ca="1" si="88"/>
        <v>0</v>
      </c>
      <c r="CZ80" s="41" t="s">
        <v>181</v>
      </c>
      <c r="DA80" s="159">
        <v>56</v>
      </c>
      <c r="DB80" s="162" t="str">
        <f t="shared" si="68"/>
        <v xml:space="preserve">56_6.1_Сокращение расходов на оплату труда </v>
      </c>
    </row>
    <row r="81" spans="1:106" ht="14.25" outlineLevel="1" x14ac:dyDescent="0.25">
      <c r="B81" s="7" t="s">
        <v>63</v>
      </c>
      <c r="C81" s="55" t="s">
        <v>789</v>
      </c>
      <c r="D81" s="7">
        <f>D113</f>
        <v>0</v>
      </c>
      <c r="E81" s="7">
        <f>E113</f>
        <v>0</v>
      </c>
      <c r="F81" s="7" t="s">
        <v>13</v>
      </c>
      <c r="G81" s="8">
        <f t="shared" ref="G81:G89" ca="1" si="89">SUM(H81:CI81)</f>
        <v>0</v>
      </c>
      <c r="H81" s="9">
        <f t="shared" ref="H81:AM81" ca="1" si="90">H113*H$75</f>
        <v>0</v>
      </c>
      <c r="I81" s="9">
        <f t="shared" ca="1" si="90"/>
        <v>0</v>
      </c>
      <c r="J81" s="9">
        <f t="shared" ca="1" si="90"/>
        <v>0</v>
      </c>
      <c r="K81" s="9">
        <f t="shared" ca="1" si="90"/>
        <v>0</v>
      </c>
      <c r="L81" s="9">
        <f t="shared" ca="1" si="90"/>
        <v>0</v>
      </c>
      <c r="M81" s="9">
        <f t="shared" ca="1" si="90"/>
        <v>0</v>
      </c>
      <c r="N81" s="9">
        <f t="shared" ca="1" si="90"/>
        <v>0</v>
      </c>
      <c r="O81" s="9">
        <f t="shared" ca="1" si="90"/>
        <v>0</v>
      </c>
      <c r="P81" s="9">
        <f t="shared" ca="1" si="90"/>
        <v>0</v>
      </c>
      <c r="Q81" s="9">
        <f t="shared" ca="1" si="90"/>
        <v>0</v>
      </c>
      <c r="R81" s="9">
        <f t="shared" ca="1" si="90"/>
        <v>0</v>
      </c>
      <c r="S81" s="9">
        <f t="shared" ca="1" si="90"/>
        <v>0</v>
      </c>
      <c r="T81" s="9">
        <f t="shared" ca="1" si="90"/>
        <v>0</v>
      </c>
      <c r="U81" s="9">
        <f t="shared" ca="1" si="90"/>
        <v>0</v>
      </c>
      <c r="V81" s="9">
        <f t="shared" ca="1" si="90"/>
        <v>0</v>
      </c>
      <c r="W81" s="9">
        <f t="shared" ca="1" si="90"/>
        <v>0</v>
      </c>
      <c r="X81" s="9">
        <f t="shared" ca="1" si="90"/>
        <v>0</v>
      </c>
      <c r="Y81" s="9">
        <f t="shared" ca="1" si="90"/>
        <v>0</v>
      </c>
      <c r="Z81" s="9">
        <f t="shared" ca="1" si="90"/>
        <v>0</v>
      </c>
      <c r="AA81" s="9">
        <f t="shared" ca="1" si="90"/>
        <v>0</v>
      </c>
      <c r="AB81" s="9">
        <f t="shared" ca="1" si="90"/>
        <v>0</v>
      </c>
      <c r="AC81" s="9">
        <f t="shared" ca="1" si="90"/>
        <v>0</v>
      </c>
      <c r="AD81" s="9">
        <f t="shared" ca="1" si="90"/>
        <v>0</v>
      </c>
      <c r="AE81" s="9">
        <f t="shared" ca="1" si="90"/>
        <v>0</v>
      </c>
      <c r="AF81" s="9">
        <f t="shared" ca="1" si="90"/>
        <v>0</v>
      </c>
      <c r="AG81" s="9">
        <f t="shared" ca="1" si="90"/>
        <v>0</v>
      </c>
      <c r="AH81" s="9">
        <f t="shared" ca="1" si="90"/>
        <v>0</v>
      </c>
      <c r="AI81" s="9">
        <f t="shared" ca="1" si="90"/>
        <v>0</v>
      </c>
      <c r="AJ81" s="9">
        <f t="shared" ca="1" si="90"/>
        <v>0</v>
      </c>
      <c r="AK81" s="9">
        <f t="shared" ca="1" si="90"/>
        <v>0</v>
      </c>
      <c r="AL81" s="9">
        <f t="shared" ca="1" si="90"/>
        <v>0</v>
      </c>
      <c r="AM81" s="9">
        <f t="shared" ca="1" si="90"/>
        <v>0</v>
      </c>
      <c r="AN81" s="9">
        <f t="shared" ref="AN81:BS81" ca="1" si="91">AN113*AN$75</f>
        <v>0</v>
      </c>
      <c r="AO81" s="9">
        <f t="shared" ca="1" si="91"/>
        <v>0</v>
      </c>
      <c r="AP81" s="9">
        <f t="shared" ca="1" si="91"/>
        <v>0</v>
      </c>
      <c r="AQ81" s="9">
        <f t="shared" ca="1" si="91"/>
        <v>0</v>
      </c>
      <c r="AR81" s="9">
        <f t="shared" ca="1" si="91"/>
        <v>0</v>
      </c>
      <c r="AS81" s="9">
        <f t="shared" ca="1" si="91"/>
        <v>0</v>
      </c>
      <c r="AT81" s="9">
        <f t="shared" ca="1" si="91"/>
        <v>0</v>
      </c>
      <c r="AU81" s="9">
        <f t="shared" ca="1" si="91"/>
        <v>0</v>
      </c>
      <c r="AV81" s="9">
        <f t="shared" ca="1" si="91"/>
        <v>0</v>
      </c>
      <c r="AW81" s="9">
        <f t="shared" ca="1" si="91"/>
        <v>0</v>
      </c>
      <c r="AX81" s="9">
        <f t="shared" ca="1" si="91"/>
        <v>0</v>
      </c>
      <c r="AY81" s="9">
        <f t="shared" ca="1" si="91"/>
        <v>0</v>
      </c>
      <c r="AZ81" s="9">
        <f t="shared" ca="1" si="91"/>
        <v>0</v>
      </c>
      <c r="BA81" s="9">
        <f t="shared" ca="1" si="91"/>
        <v>0</v>
      </c>
      <c r="BB81" s="9">
        <f t="shared" ca="1" si="91"/>
        <v>0</v>
      </c>
      <c r="BC81" s="9">
        <f t="shared" ca="1" si="91"/>
        <v>0</v>
      </c>
      <c r="BD81" s="9">
        <f t="shared" ca="1" si="91"/>
        <v>0</v>
      </c>
      <c r="BE81" s="9">
        <f t="shared" ca="1" si="91"/>
        <v>0</v>
      </c>
      <c r="BF81" s="9">
        <f t="shared" ca="1" si="91"/>
        <v>0</v>
      </c>
      <c r="BG81" s="9">
        <f t="shared" ca="1" si="91"/>
        <v>0</v>
      </c>
      <c r="BH81" s="9">
        <f t="shared" ca="1" si="91"/>
        <v>0</v>
      </c>
      <c r="BI81" s="9">
        <f t="shared" ca="1" si="91"/>
        <v>0</v>
      </c>
      <c r="BJ81" s="9">
        <f t="shared" ca="1" si="91"/>
        <v>0</v>
      </c>
      <c r="BK81" s="9">
        <f t="shared" ca="1" si="91"/>
        <v>0</v>
      </c>
      <c r="BL81" s="9">
        <f t="shared" ca="1" si="91"/>
        <v>0</v>
      </c>
      <c r="BM81" s="9">
        <f t="shared" ca="1" si="91"/>
        <v>0</v>
      </c>
      <c r="BN81" s="9">
        <f t="shared" ca="1" si="91"/>
        <v>0</v>
      </c>
      <c r="BO81" s="9">
        <f t="shared" ca="1" si="91"/>
        <v>0</v>
      </c>
      <c r="BP81" s="9">
        <f t="shared" ca="1" si="91"/>
        <v>0</v>
      </c>
      <c r="BQ81" s="9">
        <f t="shared" ca="1" si="91"/>
        <v>0</v>
      </c>
      <c r="BR81" s="9">
        <f t="shared" ca="1" si="91"/>
        <v>0</v>
      </c>
      <c r="BS81" s="9">
        <f t="shared" ca="1" si="91"/>
        <v>0</v>
      </c>
      <c r="BT81" s="9">
        <f t="shared" ref="BT81:CI81" ca="1" si="92">BT113*BT$75</f>
        <v>0</v>
      </c>
      <c r="BU81" s="9">
        <f t="shared" ca="1" si="92"/>
        <v>0</v>
      </c>
      <c r="BV81" s="9">
        <f t="shared" ca="1" si="92"/>
        <v>0</v>
      </c>
      <c r="BW81" s="9">
        <f t="shared" ca="1" si="92"/>
        <v>0</v>
      </c>
      <c r="BX81" s="9">
        <f t="shared" ca="1" si="92"/>
        <v>0</v>
      </c>
      <c r="BY81" s="9">
        <f t="shared" ca="1" si="92"/>
        <v>0</v>
      </c>
      <c r="BZ81" s="9">
        <f t="shared" ca="1" si="92"/>
        <v>0</v>
      </c>
      <c r="CA81" s="9">
        <f t="shared" ca="1" si="92"/>
        <v>0</v>
      </c>
      <c r="CB81" s="9">
        <f t="shared" ca="1" si="92"/>
        <v>0</v>
      </c>
      <c r="CC81" s="9">
        <f t="shared" ca="1" si="92"/>
        <v>0</v>
      </c>
      <c r="CD81" s="9">
        <f t="shared" ca="1" si="92"/>
        <v>0</v>
      </c>
      <c r="CE81" s="9">
        <f t="shared" ca="1" si="92"/>
        <v>0</v>
      </c>
      <c r="CF81" s="9">
        <f t="shared" ca="1" si="92"/>
        <v>0</v>
      </c>
      <c r="CG81" s="9">
        <f t="shared" ca="1" si="92"/>
        <v>0</v>
      </c>
      <c r="CH81" s="9">
        <f t="shared" ca="1" si="92"/>
        <v>0</v>
      </c>
      <c r="CI81" s="9">
        <f t="shared" ca="1" si="92"/>
        <v>0</v>
      </c>
      <c r="CZ81" s="41" t="s">
        <v>181</v>
      </c>
      <c r="DA81" s="159">
        <v>57</v>
      </c>
      <c r="DB81" s="162" t="str">
        <f t="shared" si="68"/>
        <v>57_6.2_Сокращение CAPEX</v>
      </c>
    </row>
    <row r="82" spans="1:106" ht="14.25" outlineLevel="1" x14ac:dyDescent="0.25">
      <c r="B82" s="7" t="s">
        <v>64</v>
      </c>
      <c r="C82" s="55" t="s">
        <v>790</v>
      </c>
      <c r="D82" s="7">
        <f>D114</f>
        <v>0</v>
      </c>
      <c r="E82" s="7">
        <f>E114</f>
        <v>0</v>
      </c>
      <c r="F82" s="7" t="s">
        <v>13</v>
      </c>
      <c r="G82" s="8">
        <f t="shared" ref="G82" ca="1" si="93">SUM(H82:CI82)</f>
        <v>0</v>
      </c>
      <c r="H82" s="303">
        <f t="shared" ref="H82:AM82" ca="1" si="94">H117*H$75</f>
        <v>0</v>
      </c>
      <c r="I82" s="303">
        <f t="shared" ca="1" si="94"/>
        <v>0</v>
      </c>
      <c r="J82" s="303">
        <f t="shared" ca="1" si="94"/>
        <v>0</v>
      </c>
      <c r="K82" s="303">
        <f t="shared" ca="1" si="94"/>
        <v>0</v>
      </c>
      <c r="L82" s="303">
        <f t="shared" ca="1" si="94"/>
        <v>0</v>
      </c>
      <c r="M82" s="303">
        <f t="shared" ca="1" si="94"/>
        <v>0</v>
      </c>
      <c r="N82" s="303">
        <f t="shared" ca="1" si="94"/>
        <v>0</v>
      </c>
      <c r="O82" s="303">
        <f t="shared" ca="1" si="94"/>
        <v>0</v>
      </c>
      <c r="P82" s="303">
        <f t="shared" ca="1" si="94"/>
        <v>0</v>
      </c>
      <c r="Q82" s="303">
        <f t="shared" ca="1" si="94"/>
        <v>0</v>
      </c>
      <c r="R82" s="303">
        <f t="shared" ca="1" si="94"/>
        <v>0</v>
      </c>
      <c r="S82" s="303">
        <f t="shared" ca="1" si="94"/>
        <v>0</v>
      </c>
      <c r="T82" s="303">
        <f t="shared" ca="1" si="94"/>
        <v>0</v>
      </c>
      <c r="U82" s="303">
        <f t="shared" ca="1" si="94"/>
        <v>0</v>
      </c>
      <c r="V82" s="303">
        <f t="shared" ca="1" si="94"/>
        <v>0</v>
      </c>
      <c r="W82" s="303">
        <f t="shared" ca="1" si="94"/>
        <v>0</v>
      </c>
      <c r="X82" s="303">
        <f t="shared" ca="1" si="94"/>
        <v>0</v>
      </c>
      <c r="Y82" s="303">
        <f t="shared" ca="1" si="94"/>
        <v>0</v>
      </c>
      <c r="Z82" s="303">
        <f t="shared" ca="1" si="94"/>
        <v>0</v>
      </c>
      <c r="AA82" s="303">
        <f t="shared" ca="1" si="94"/>
        <v>0</v>
      </c>
      <c r="AB82" s="303">
        <f t="shared" ca="1" si="94"/>
        <v>0</v>
      </c>
      <c r="AC82" s="303">
        <f t="shared" ca="1" si="94"/>
        <v>0</v>
      </c>
      <c r="AD82" s="303">
        <f t="shared" ca="1" si="94"/>
        <v>0</v>
      </c>
      <c r="AE82" s="303">
        <f t="shared" ca="1" si="94"/>
        <v>0</v>
      </c>
      <c r="AF82" s="303">
        <f t="shared" ca="1" si="94"/>
        <v>0</v>
      </c>
      <c r="AG82" s="303">
        <f t="shared" ca="1" si="94"/>
        <v>0</v>
      </c>
      <c r="AH82" s="303">
        <f t="shared" ca="1" si="94"/>
        <v>0</v>
      </c>
      <c r="AI82" s="303">
        <f t="shared" ca="1" si="94"/>
        <v>0</v>
      </c>
      <c r="AJ82" s="303">
        <f t="shared" ca="1" si="94"/>
        <v>0</v>
      </c>
      <c r="AK82" s="303">
        <f t="shared" ca="1" si="94"/>
        <v>0</v>
      </c>
      <c r="AL82" s="303">
        <f t="shared" ca="1" si="94"/>
        <v>0</v>
      </c>
      <c r="AM82" s="303">
        <f t="shared" ca="1" si="94"/>
        <v>0</v>
      </c>
      <c r="AN82" s="303">
        <f t="shared" ref="AN82:BS82" ca="1" si="95">AN117*AN$75</f>
        <v>0</v>
      </c>
      <c r="AO82" s="303">
        <f t="shared" ca="1" si="95"/>
        <v>0</v>
      </c>
      <c r="AP82" s="303">
        <f t="shared" ca="1" si="95"/>
        <v>0</v>
      </c>
      <c r="AQ82" s="303">
        <f t="shared" ca="1" si="95"/>
        <v>0</v>
      </c>
      <c r="AR82" s="303">
        <f t="shared" ca="1" si="95"/>
        <v>0</v>
      </c>
      <c r="AS82" s="303">
        <f t="shared" ca="1" si="95"/>
        <v>0</v>
      </c>
      <c r="AT82" s="303">
        <f t="shared" ca="1" si="95"/>
        <v>0</v>
      </c>
      <c r="AU82" s="303">
        <f t="shared" ca="1" si="95"/>
        <v>0</v>
      </c>
      <c r="AV82" s="303">
        <f t="shared" ca="1" si="95"/>
        <v>0</v>
      </c>
      <c r="AW82" s="303">
        <f t="shared" ca="1" si="95"/>
        <v>0</v>
      </c>
      <c r="AX82" s="303">
        <f t="shared" ca="1" si="95"/>
        <v>0</v>
      </c>
      <c r="AY82" s="303">
        <f t="shared" ca="1" si="95"/>
        <v>0</v>
      </c>
      <c r="AZ82" s="303">
        <f t="shared" ca="1" si="95"/>
        <v>0</v>
      </c>
      <c r="BA82" s="303">
        <f t="shared" ca="1" si="95"/>
        <v>0</v>
      </c>
      <c r="BB82" s="303">
        <f t="shared" ca="1" si="95"/>
        <v>0</v>
      </c>
      <c r="BC82" s="303">
        <f t="shared" ca="1" si="95"/>
        <v>0</v>
      </c>
      <c r="BD82" s="303">
        <f t="shared" ca="1" si="95"/>
        <v>0</v>
      </c>
      <c r="BE82" s="303">
        <f t="shared" ca="1" si="95"/>
        <v>0</v>
      </c>
      <c r="BF82" s="303">
        <f t="shared" ca="1" si="95"/>
        <v>0</v>
      </c>
      <c r="BG82" s="303">
        <f t="shared" ca="1" si="95"/>
        <v>0</v>
      </c>
      <c r="BH82" s="303">
        <f t="shared" ca="1" si="95"/>
        <v>0</v>
      </c>
      <c r="BI82" s="303">
        <f t="shared" ca="1" si="95"/>
        <v>0</v>
      </c>
      <c r="BJ82" s="303">
        <f t="shared" ca="1" si="95"/>
        <v>0</v>
      </c>
      <c r="BK82" s="303">
        <f t="shared" ca="1" si="95"/>
        <v>0</v>
      </c>
      <c r="BL82" s="303">
        <f t="shared" ca="1" si="95"/>
        <v>0</v>
      </c>
      <c r="BM82" s="303">
        <f t="shared" ca="1" si="95"/>
        <v>0</v>
      </c>
      <c r="BN82" s="303">
        <f t="shared" ca="1" si="95"/>
        <v>0</v>
      </c>
      <c r="BO82" s="303">
        <f t="shared" ca="1" si="95"/>
        <v>0</v>
      </c>
      <c r="BP82" s="303">
        <f t="shared" ca="1" si="95"/>
        <v>0</v>
      </c>
      <c r="BQ82" s="303">
        <f t="shared" ca="1" si="95"/>
        <v>0</v>
      </c>
      <c r="BR82" s="303">
        <f t="shared" ca="1" si="95"/>
        <v>0</v>
      </c>
      <c r="BS82" s="303">
        <f t="shared" ca="1" si="95"/>
        <v>0</v>
      </c>
      <c r="BT82" s="303">
        <f t="shared" ref="BT82:CI82" ca="1" si="96">BT117*BT$75</f>
        <v>0</v>
      </c>
      <c r="BU82" s="303">
        <f t="shared" ca="1" si="96"/>
        <v>0</v>
      </c>
      <c r="BV82" s="303">
        <f t="shared" ca="1" si="96"/>
        <v>0</v>
      </c>
      <c r="BW82" s="303">
        <f t="shared" ca="1" si="96"/>
        <v>0</v>
      </c>
      <c r="BX82" s="303">
        <f t="shared" ca="1" si="96"/>
        <v>0</v>
      </c>
      <c r="BY82" s="303">
        <f t="shared" ca="1" si="96"/>
        <v>0</v>
      </c>
      <c r="BZ82" s="303">
        <f t="shared" ca="1" si="96"/>
        <v>0</v>
      </c>
      <c r="CA82" s="303">
        <f t="shared" ca="1" si="96"/>
        <v>0</v>
      </c>
      <c r="CB82" s="303">
        <f t="shared" ca="1" si="96"/>
        <v>0</v>
      </c>
      <c r="CC82" s="303">
        <f t="shared" ca="1" si="96"/>
        <v>0</v>
      </c>
      <c r="CD82" s="303">
        <f t="shared" ca="1" si="96"/>
        <v>0</v>
      </c>
      <c r="CE82" s="303">
        <f t="shared" ca="1" si="96"/>
        <v>0</v>
      </c>
      <c r="CF82" s="303">
        <f t="shared" ca="1" si="96"/>
        <v>0</v>
      </c>
      <c r="CG82" s="303">
        <f t="shared" ca="1" si="96"/>
        <v>0</v>
      </c>
      <c r="CH82" s="303">
        <f t="shared" ca="1" si="96"/>
        <v>0</v>
      </c>
      <c r="CI82" s="303">
        <f t="shared" ca="1" si="96"/>
        <v>0</v>
      </c>
      <c r="CZ82" s="41" t="s">
        <v>181</v>
      </c>
      <c r="DA82" s="159">
        <v>58</v>
      </c>
      <c r="DB82" s="162" t="str">
        <f t="shared" si="68"/>
        <v>58_6.3_Сокращение OPEX</v>
      </c>
    </row>
    <row r="83" spans="1:106" ht="14.25" outlineLevel="1" x14ac:dyDescent="0.25">
      <c r="B83" s="7" t="s">
        <v>151</v>
      </c>
      <c r="C83" s="55" t="s">
        <v>212</v>
      </c>
      <c r="D83" s="7">
        <f>D120</f>
        <v>0</v>
      </c>
      <c r="E83" s="7">
        <f>E120</f>
        <v>0</v>
      </c>
      <c r="F83" s="7" t="s">
        <v>13</v>
      </c>
      <c r="G83" s="8">
        <f t="shared" ca="1" si="89"/>
        <v>0</v>
      </c>
      <c r="H83" s="9">
        <f t="shared" ref="H83:AM83" ca="1" si="97">H120*H$75</f>
        <v>0</v>
      </c>
      <c r="I83" s="9">
        <f t="shared" ca="1" si="97"/>
        <v>0</v>
      </c>
      <c r="J83" s="9">
        <f t="shared" ca="1" si="97"/>
        <v>0</v>
      </c>
      <c r="K83" s="9">
        <f t="shared" ca="1" si="97"/>
        <v>0</v>
      </c>
      <c r="L83" s="9">
        <f t="shared" ca="1" si="97"/>
        <v>0</v>
      </c>
      <c r="M83" s="9">
        <f t="shared" ca="1" si="97"/>
        <v>0</v>
      </c>
      <c r="N83" s="9">
        <f t="shared" ca="1" si="97"/>
        <v>0</v>
      </c>
      <c r="O83" s="9">
        <f t="shared" ca="1" si="97"/>
        <v>0</v>
      </c>
      <c r="P83" s="9">
        <f t="shared" ca="1" si="97"/>
        <v>0</v>
      </c>
      <c r="Q83" s="9">
        <f t="shared" ca="1" si="97"/>
        <v>0</v>
      </c>
      <c r="R83" s="9">
        <f t="shared" ca="1" si="97"/>
        <v>0</v>
      </c>
      <c r="S83" s="9">
        <f t="shared" ca="1" si="97"/>
        <v>0</v>
      </c>
      <c r="T83" s="9">
        <f t="shared" ca="1" si="97"/>
        <v>0</v>
      </c>
      <c r="U83" s="9">
        <f t="shared" ca="1" si="97"/>
        <v>0</v>
      </c>
      <c r="V83" s="9">
        <f t="shared" ca="1" si="97"/>
        <v>0</v>
      </c>
      <c r="W83" s="9">
        <f t="shared" ca="1" si="97"/>
        <v>0</v>
      </c>
      <c r="X83" s="9">
        <f t="shared" ca="1" si="97"/>
        <v>0</v>
      </c>
      <c r="Y83" s="9">
        <f t="shared" ca="1" si="97"/>
        <v>0</v>
      </c>
      <c r="Z83" s="9">
        <f t="shared" ca="1" si="97"/>
        <v>0</v>
      </c>
      <c r="AA83" s="9">
        <f t="shared" ca="1" si="97"/>
        <v>0</v>
      </c>
      <c r="AB83" s="9">
        <f t="shared" ca="1" si="97"/>
        <v>0</v>
      </c>
      <c r="AC83" s="9">
        <f t="shared" ca="1" si="97"/>
        <v>0</v>
      </c>
      <c r="AD83" s="9">
        <f t="shared" ca="1" si="97"/>
        <v>0</v>
      </c>
      <c r="AE83" s="9">
        <f t="shared" ca="1" si="97"/>
        <v>0</v>
      </c>
      <c r="AF83" s="9">
        <f t="shared" ca="1" si="97"/>
        <v>0</v>
      </c>
      <c r="AG83" s="9">
        <f t="shared" ca="1" si="97"/>
        <v>0</v>
      </c>
      <c r="AH83" s="9">
        <f t="shared" ca="1" si="97"/>
        <v>0</v>
      </c>
      <c r="AI83" s="9">
        <f t="shared" ca="1" si="97"/>
        <v>0</v>
      </c>
      <c r="AJ83" s="9">
        <f t="shared" ca="1" si="97"/>
        <v>0</v>
      </c>
      <c r="AK83" s="9">
        <f t="shared" ca="1" si="97"/>
        <v>0</v>
      </c>
      <c r="AL83" s="9">
        <f t="shared" ca="1" si="97"/>
        <v>0</v>
      </c>
      <c r="AM83" s="9">
        <f t="shared" ca="1" si="97"/>
        <v>0</v>
      </c>
      <c r="AN83" s="9">
        <f t="shared" ref="AN83:BS83" ca="1" si="98">AN120*AN$75</f>
        <v>0</v>
      </c>
      <c r="AO83" s="9">
        <f t="shared" ca="1" si="98"/>
        <v>0</v>
      </c>
      <c r="AP83" s="9">
        <f t="shared" ca="1" si="98"/>
        <v>0</v>
      </c>
      <c r="AQ83" s="9">
        <f t="shared" ca="1" si="98"/>
        <v>0</v>
      </c>
      <c r="AR83" s="9">
        <f t="shared" ca="1" si="98"/>
        <v>0</v>
      </c>
      <c r="AS83" s="9">
        <f t="shared" ca="1" si="98"/>
        <v>0</v>
      </c>
      <c r="AT83" s="9">
        <f t="shared" ca="1" si="98"/>
        <v>0</v>
      </c>
      <c r="AU83" s="9">
        <f t="shared" ca="1" si="98"/>
        <v>0</v>
      </c>
      <c r="AV83" s="9">
        <f t="shared" ca="1" si="98"/>
        <v>0</v>
      </c>
      <c r="AW83" s="9">
        <f t="shared" ca="1" si="98"/>
        <v>0</v>
      </c>
      <c r="AX83" s="9">
        <f t="shared" ca="1" si="98"/>
        <v>0</v>
      </c>
      <c r="AY83" s="9">
        <f t="shared" ca="1" si="98"/>
        <v>0</v>
      </c>
      <c r="AZ83" s="9">
        <f t="shared" ca="1" si="98"/>
        <v>0</v>
      </c>
      <c r="BA83" s="9">
        <f t="shared" ca="1" si="98"/>
        <v>0</v>
      </c>
      <c r="BB83" s="9">
        <f t="shared" ca="1" si="98"/>
        <v>0</v>
      </c>
      <c r="BC83" s="9">
        <f t="shared" ca="1" si="98"/>
        <v>0</v>
      </c>
      <c r="BD83" s="9">
        <f t="shared" ca="1" si="98"/>
        <v>0</v>
      </c>
      <c r="BE83" s="9">
        <f t="shared" ca="1" si="98"/>
        <v>0</v>
      </c>
      <c r="BF83" s="9">
        <f t="shared" ca="1" si="98"/>
        <v>0</v>
      </c>
      <c r="BG83" s="9">
        <f t="shared" ca="1" si="98"/>
        <v>0</v>
      </c>
      <c r="BH83" s="9">
        <f t="shared" ca="1" si="98"/>
        <v>0</v>
      </c>
      <c r="BI83" s="9">
        <f t="shared" ca="1" si="98"/>
        <v>0</v>
      </c>
      <c r="BJ83" s="9">
        <f t="shared" ca="1" si="98"/>
        <v>0</v>
      </c>
      <c r="BK83" s="9">
        <f t="shared" ca="1" si="98"/>
        <v>0</v>
      </c>
      <c r="BL83" s="9">
        <f t="shared" ca="1" si="98"/>
        <v>0</v>
      </c>
      <c r="BM83" s="9">
        <f t="shared" ca="1" si="98"/>
        <v>0</v>
      </c>
      <c r="BN83" s="9">
        <f t="shared" ca="1" si="98"/>
        <v>0</v>
      </c>
      <c r="BO83" s="9">
        <f t="shared" ca="1" si="98"/>
        <v>0</v>
      </c>
      <c r="BP83" s="9">
        <f t="shared" ca="1" si="98"/>
        <v>0</v>
      </c>
      <c r="BQ83" s="9">
        <f t="shared" ca="1" si="98"/>
        <v>0</v>
      </c>
      <c r="BR83" s="9">
        <f t="shared" ca="1" si="98"/>
        <v>0</v>
      </c>
      <c r="BS83" s="9">
        <f t="shared" ca="1" si="98"/>
        <v>0</v>
      </c>
      <c r="BT83" s="9">
        <f t="shared" ref="BT83:CI83" ca="1" si="99">BT120*BT$75</f>
        <v>0</v>
      </c>
      <c r="BU83" s="9">
        <f t="shared" ca="1" si="99"/>
        <v>0</v>
      </c>
      <c r="BV83" s="9">
        <f t="shared" ca="1" si="99"/>
        <v>0</v>
      </c>
      <c r="BW83" s="9">
        <f t="shared" ca="1" si="99"/>
        <v>0</v>
      </c>
      <c r="BX83" s="9">
        <f t="shared" ca="1" si="99"/>
        <v>0</v>
      </c>
      <c r="BY83" s="9">
        <f t="shared" ca="1" si="99"/>
        <v>0</v>
      </c>
      <c r="BZ83" s="9">
        <f t="shared" ca="1" si="99"/>
        <v>0</v>
      </c>
      <c r="CA83" s="9">
        <f t="shared" ca="1" si="99"/>
        <v>0</v>
      </c>
      <c r="CB83" s="9">
        <f t="shared" ca="1" si="99"/>
        <v>0</v>
      </c>
      <c r="CC83" s="9">
        <f t="shared" ca="1" si="99"/>
        <v>0</v>
      </c>
      <c r="CD83" s="9">
        <f t="shared" ca="1" si="99"/>
        <v>0</v>
      </c>
      <c r="CE83" s="9">
        <f t="shared" ca="1" si="99"/>
        <v>0</v>
      </c>
      <c r="CF83" s="9">
        <f t="shared" ca="1" si="99"/>
        <v>0</v>
      </c>
      <c r="CG83" s="9">
        <f t="shared" ca="1" si="99"/>
        <v>0</v>
      </c>
      <c r="CH83" s="9">
        <f t="shared" ca="1" si="99"/>
        <v>0</v>
      </c>
      <c r="CI83" s="9">
        <f t="shared" ca="1" si="99"/>
        <v>0</v>
      </c>
      <c r="CZ83" s="41" t="s">
        <v>181</v>
      </c>
      <c r="DA83" s="159">
        <v>59</v>
      </c>
      <c r="DB83" s="162" t="str">
        <f t="shared" si="68"/>
        <v>59_6.4_Изменение денежного потока от увеличения добычи/реализации УВ</v>
      </c>
    </row>
    <row r="84" spans="1:106" ht="14.25" outlineLevel="1" x14ac:dyDescent="0.25">
      <c r="B84" s="7" t="s">
        <v>152</v>
      </c>
      <c r="C84" s="55" t="s">
        <v>104</v>
      </c>
      <c r="D84" s="7">
        <f>D123</f>
        <v>0</v>
      </c>
      <c r="E84" s="7">
        <f>E123</f>
        <v>0</v>
      </c>
      <c r="F84" s="7" t="s">
        <v>13</v>
      </c>
      <c r="G84" s="8">
        <f t="shared" ca="1" si="89"/>
        <v>0</v>
      </c>
      <c r="H84" s="9">
        <f t="shared" ref="H84:AM84" ca="1" si="100">H123*H$75</f>
        <v>0</v>
      </c>
      <c r="I84" s="9">
        <f t="shared" ca="1" si="100"/>
        <v>0</v>
      </c>
      <c r="J84" s="9">
        <f t="shared" ca="1" si="100"/>
        <v>0</v>
      </c>
      <c r="K84" s="9">
        <f t="shared" ca="1" si="100"/>
        <v>0</v>
      </c>
      <c r="L84" s="9">
        <f t="shared" ca="1" si="100"/>
        <v>0</v>
      </c>
      <c r="M84" s="9">
        <f t="shared" ca="1" si="100"/>
        <v>0</v>
      </c>
      <c r="N84" s="9">
        <f t="shared" ca="1" si="100"/>
        <v>0</v>
      </c>
      <c r="O84" s="9">
        <f t="shared" ca="1" si="100"/>
        <v>0</v>
      </c>
      <c r="P84" s="9">
        <f t="shared" ca="1" si="100"/>
        <v>0</v>
      </c>
      <c r="Q84" s="9">
        <f t="shared" ca="1" si="100"/>
        <v>0</v>
      </c>
      <c r="R84" s="9">
        <f t="shared" ca="1" si="100"/>
        <v>0</v>
      </c>
      <c r="S84" s="9">
        <f t="shared" ca="1" si="100"/>
        <v>0</v>
      </c>
      <c r="T84" s="9">
        <f t="shared" ca="1" si="100"/>
        <v>0</v>
      </c>
      <c r="U84" s="9">
        <f t="shared" ca="1" si="100"/>
        <v>0</v>
      </c>
      <c r="V84" s="9">
        <f t="shared" ca="1" si="100"/>
        <v>0</v>
      </c>
      <c r="W84" s="9">
        <f t="shared" ca="1" si="100"/>
        <v>0</v>
      </c>
      <c r="X84" s="9">
        <f t="shared" ca="1" si="100"/>
        <v>0</v>
      </c>
      <c r="Y84" s="9">
        <f t="shared" ca="1" si="100"/>
        <v>0</v>
      </c>
      <c r="Z84" s="9">
        <f t="shared" ca="1" si="100"/>
        <v>0</v>
      </c>
      <c r="AA84" s="9">
        <f t="shared" ca="1" si="100"/>
        <v>0</v>
      </c>
      <c r="AB84" s="9">
        <f t="shared" ca="1" si="100"/>
        <v>0</v>
      </c>
      <c r="AC84" s="9">
        <f t="shared" ca="1" si="100"/>
        <v>0</v>
      </c>
      <c r="AD84" s="9">
        <f t="shared" ca="1" si="100"/>
        <v>0</v>
      </c>
      <c r="AE84" s="9">
        <f t="shared" ca="1" si="100"/>
        <v>0</v>
      </c>
      <c r="AF84" s="9">
        <f t="shared" ca="1" si="100"/>
        <v>0</v>
      </c>
      <c r="AG84" s="9">
        <f t="shared" ca="1" si="100"/>
        <v>0</v>
      </c>
      <c r="AH84" s="9">
        <f t="shared" ca="1" si="100"/>
        <v>0</v>
      </c>
      <c r="AI84" s="9">
        <f t="shared" ca="1" si="100"/>
        <v>0</v>
      </c>
      <c r="AJ84" s="9">
        <f t="shared" ca="1" si="100"/>
        <v>0</v>
      </c>
      <c r="AK84" s="9">
        <f t="shared" ca="1" si="100"/>
        <v>0</v>
      </c>
      <c r="AL84" s="9">
        <f t="shared" ca="1" si="100"/>
        <v>0</v>
      </c>
      <c r="AM84" s="9">
        <f t="shared" ca="1" si="100"/>
        <v>0</v>
      </c>
      <c r="AN84" s="9">
        <f t="shared" ref="AN84:BS84" ca="1" si="101">AN123*AN$75</f>
        <v>0</v>
      </c>
      <c r="AO84" s="9">
        <f t="shared" ca="1" si="101"/>
        <v>0</v>
      </c>
      <c r="AP84" s="9">
        <f t="shared" ca="1" si="101"/>
        <v>0</v>
      </c>
      <c r="AQ84" s="9">
        <f t="shared" ca="1" si="101"/>
        <v>0</v>
      </c>
      <c r="AR84" s="9">
        <f t="shared" ca="1" si="101"/>
        <v>0</v>
      </c>
      <c r="AS84" s="9">
        <f t="shared" ca="1" si="101"/>
        <v>0</v>
      </c>
      <c r="AT84" s="9">
        <f t="shared" ca="1" si="101"/>
        <v>0</v>
      </c>
      <c r="AU84" s="9">
        <f t="shared" ca="1" si="101"/>
        <v>0</v>
      </c>
      <c r="AV84" s="9">
        <f t="shared" ca="1" si="101"/>
        <v>0</v>
      </c>
      <c r="AW84" s="9">
        <f t="shared" ca="1" si="101"/>
        <v>0</v>
      </c>
      <c r="AX84" s="9">
        <f t="shared" ca="1" si="101"/>
        <v>0</v>
      </c>
      <c r="AY84" s="9">
        <f t="shared" ca="1" si="101"/>
        <v>0</v>
      </c>
      <c r="AZ84" s="9">
        <f t="shared" ca="1" si="101"/>
        <v>0</v>
      </c>
      <c r="BA84" s="9">
        <f t="shared" ca="1" si="101"/>
        <v>0</v>
      </c>
      <c r="BB84" s="9">
        <f t="shared" ca="1" si="101"/>
        <v>0</v>
      </c>
      <c r="BC84" s="9">
        <f t="shared" ca="1" si="101"/>
        <v>0</v>
      </c>
      <c r="BD84" s="9">
        <f t="shared" ca="1" si="101"/>
        <v>0</v>
      </c>
      <c r="BE84" s="9">
        <f t="shared" ca="1" si="101"/>
        <v>0</v>
      </c>
      <c r="BF84" s="9">
        <f t="shared" ca="1" si="101"/>
        <v>0</v>
      </c>
      <c r="BG84" s="9">
        <f t="shared" ca="1" si="101"/>
        <v>0</v>
      </c>
      <c r="BH84" s="9">
        <f t="shared" ca="1" si="101"/>
        <v>0</v>
      </c>
      <c r="BI84" s="9">
        <f t="shared" ca="1" si="101"/>
        <v>0</v>
      </c>
      <c r="BJ84" s="9">
        <f t="shared" ca="1" si="101"/>
        <v>0</v>
      </c>
      <c r="BK84" s="9">
        <f t="shared" ca="1" si="101"/>
        <v>0</v>
      </c>
      <c r="BL84" s="9">
        <f t="shared" ca="1" si="101"/>
        <v>0</v>
      </c>
      <c r="BM84" s="9">
        <f t="shared" ca="1" si="101"/>
        <v>0</v>
      </c>
      <c r="BN84" s="9">
        <f t="shared" ca="1" si="101"/>
        <v>0</v>
      </c>
      <c r="BO84" s="9">
        <f t="shared" ca="1" si="101"/>
        <v>0</v>
      </c>
      <c r="BP84" s="9">
        <f t="shared" ca="1" si="101"/>
        <v>0</v>
      </c>
      <c r="BQ84" s="9">
        <f t="shared" ca="1" si="101"/>
        <v>0</v>
      </c>
      <c r="BR84" s="9">
        <f t="shared" ca="1" si="101"/>
        <v>0</v>
      </c>
      <c r="BS84" s="9">
        <f t="shared" ca="1" si="101"/>
        <v>0</v>
      </c>
      <c r="BT84" s="9">
        <f t="shared" ref="BT84:CI84" ca="1" si="102">BT123*BT$75</f>
        <v>0</v>
      </c>
      <c r="BU84" s="9">
        <f t="shared" ca="1" si="102"/>
        <v>0</v>
      </c>
      <c r="BV84" s="9">
        <f t="shared" ca="1" si="102"/>
        <v>0</v>
      </c>
      <c r="BW84" s="9">
        <f t="shared" ca="1" si="102"/>
        <v>0</v>
      </c>
      <c r="BX84" s="9">
        <f t="shared" ca="1" si="102"/>
        <v>0</v>
      </c>
      <c r="BY84" s="9">
        <f t="shared" ca="1" si="102"/>
        <v>0</v>
      </c>
      <c r="BZ84" s="9">
        <f t="shared" ca="1" si="102"/>
        <v>0</v>
      </c>
      <c r="CA84" s="9">
        <f t="shared" ca="1" si="102"/>
        <v>0</v>
      </c>
      <c r="CB84" s="9">
        <f t="shared" ca="1" si="102"/>
        <v>0</v>
      </c>
      <c r="CC84" s="9">
        <f t="shared" ca="1" si="102"/>
        <v>0</v>
      </c>
      <c r="CD84" s="9">
        <f t="shared" ca="1" si="102"/>
        <v>0</v>
      </c>
      <c r="CE84" s="9">
        <f t="shared" ca="1" si="102"/>
        <v>0</v>
      </c>
      <c r="CF84" s="9">
        <f t="shared" ca="1" si="102"/>
        <v>0</v>
      </c>
      <c r="CG84" s="9">
        <f t="shared" ca="1" si="102"/>
        <v>0</v>
      </c>
      <c r="CH84" s="9">
        <f t="shared" ca="1" si="102"/>
        <v>0</v>
      </c>
      <c r="CI84" s="9">
        <f t="shared" ca="1" si="102"/>
        <v>0</v>
      </c>
      <c r="CZ84" s="41" t="s">
        <v>181</v>
      </c>
      <c r="DA84" s="159">
        <v>60</v>
      </c>
      <c r="DB84" s="162" t="str">
        <f t="shared" si="68"/>
        <v>60_6.5_Ранняя добыча / ранняя нефть</v>
      </c>
    </row>
    <row r="85" spans="1:106" ht="25.5" outlineLevel="1" x14ac:dyDescent="0.25">
      <c r="B85" s="7" t="s">
        <v>65</v>
      </c>
      <c r="C85" s="55" t="s">
        <v>105</v>
      </c>
      <c r="D85" s="7">
        <f>D126</f>
        <v>0</v>
      </c>
      <c r="E85" s="7">
        <f>E126</f>
        <v>0</v>
      </c>
      <c r="F85" s="7" t="s">
        <v>13</v>
      </c>
      <c r="G85" s="8">
        <f t="shared" ca="1" si="89"/>
        <v>0</v>
      </c>
      <c r="H85" s="9">
        <f t="shared" ref="H85:AM85" ca="1" si="103">H126*H$75</f>
        <v>0</v>
      </c>
      <c r="I85" s="9">
        <f t="shared" ca="1" si="103"/>
        <v>0</v>
      </c>
      <c r="J85" s="9">
        <f t="shared" ca="1" si="103"/>
        <v>0</v>
      </c>
      <c r="K85" s="9">
        <f t="shared" ca="1" si="103"/>
        <v>0</v>
      </c>
      <c r="L85" s="9">
        <f t="shared" ca="1" si="103"/>
        <v>0</v>
      </c>
      <c r="M85" s="9">
        <f t="shared" ca="1" si="103"/>
        <v>0</v>
      </c>
      <c r="N85" s="9">
        <f t="shared" ca="1" si="103"/>
        <v>0</v>
      </c>
      <c r="O85" s="9">
        <f t="shared" ca="1" si="103"/>
        <v>0</v>
      </c>
      <c r="P85" s="9">
        <f t="shared" ca="1" si="103"/>
        <v>0</v>
      </c>
      <c r="Q85" s="9">
        <f t="shared" ca="1" si="103"/>
        <v>0</v>
      </c>
      <c r="R85" s="9">
        <f t="shared" ca="1" si="103"/>
        <v>0</v>
      </c>
      <c r="S85" s="9">
        <f t="shared" ca="1" si="103"/>
        <v>0</v>
      </c>
      <c r="T85" s="9">
        <f t="shared" ca="1" si="103"/>
        <v>0</v>
      </c>
      <c r="U85" s="9">
        <f t="shared" ca="1" si="103"/>
        <v>0</v>
      </c>
      <c r="V85" s="9">
        <f t="shared" ca="1" si="103"/>
        <v>0</v>
      </c>
      <c r="W85" s="9">
        <f t="shared" ca="1" si="103"/>
        <v>0</v>
      </c>
      <c r="X85" s="9">
        <f t="shared" ca="1" si="103"/>
        <v>0</v>
      </c>
      <c r="Y85" s="9">
        <f t="shared" ca="1" si="103"/>
        <v>0</v>
      </c>
      <c r="Z85" s="9">
        <f t="shared" ca="1" si="103"/>
        <v>0</v>
      </c>
      <c r="AA85" s="9">
        <f t="shared" ca="1" si="103"/>
        <v>0</v>
      </c>
      <c r="AB85" s="9">
        <f t="shared" ca="1" si="103"/>
        <v>0</v>
      </c>
      <c r="AC85" s="9">
        <f t="shared" ca="1" si="103"/>
        <v>0</v>
      </c>
      <c r="AD85" s="9">
        <f t="shared" ca="1" si="103"/>
        <v>0</v>
      </c>
      <c r="AE85" s="9">
        <f t="shared" ca="1" si="103"/>
        <v>0</v>
      </c>
      <c r="AF85" s="9">
        <f t="shared" ca="1" si="103"/>
        <v>0</v>
      </c>
      <c r="AG85" s="9">
        <f t="shared" ca="1" si="103"/>
        <v>0</v>
      </c>
      <c r="AH85" s="9">
        <f t="shared" ca="1" si="103"/>
        <v>0</v>
      </c>
      <c r="AI85" s="9">
        <f t="shared" ca="1" si="103"/>
        <v>0</v>
      </c>
      <c r="AJ85" s="9">
        <f t="shared" ca="1" si="103"/>
        <v>0</v>
      </c>
      <c r="AK85" s="9">
        <f t="shared" ca="1" si="103"/>
        <v>0</v>
      </c>
      <c r="AL85" s="9">
        <f t="shared" ca="1" si="103"/>
        <v>0</v>
      </c>
      <c r="AM85" s="9">
        <f t="shared" ca="1" si="103"/>
        <v>0</v>
      </c>
      <c r="AN85" s="9">
        <f t="shared" ref="AN85:BS85" ca="1" si="104">AN126*AN$75</f>
        <v>0</v>
      </c>
      <c r="AO85" s="9">
        <f t="shared" ca="1" si="104"/>
        <v>0</v>
      </c>
      <c r="AP85" s="9">
        <f t="shared" ca="1" si="104"/>
        <v>0</v>
      </c>
      <c r="AQ85" s="9">
        <f t="shared" ca="1" si="104"/>
        <v>0</v>
      </c>
      <c r="AR85" s="9">
        <f t="shared" ca="1" si="104"/>
        <v>0</v>
      </c>
      <c r="AS85" s="9">
        <f t="shared" ca="1" si="104"/>
        <v>0</v>
      </c>
      <c r="AT85" s="9">
        <f t="shared" ca="1" si="104"/>
        <v>0</v>
      </c>
      <c r="AU85" s="9">
        <f t="shared" ca="1" si="104"/>
        <v>0</v>
      </c>
      <c r="AV85" s="9">
        <f t="shared" ca="1" si="104"/>
        <v>0</v>
      </c>
      <c r="AW85" s="9">
        <f t="shared" ca="1" si="104"/>
        <v>0</v>
      </c>
      <c r="AX85" s="9">
        <f t="shared" ca="1" si="104"/>
        <v>0</v>
      </c>
      <c r="AY85" s="9">
        <f t="shared" ca="1" si="104"/>
        <v>0</v>
      </c>
      <c r="AZ85" s="9">
        <f t="shared" ca="1" si="104"/>
        <v>0</v>
      </c>
      <c r="BA85" s="9">
        <f t="shared" ca="1" si="104"/>
        <v>0</v>
      </c>
      <c r="BB85" s="9">
        <f t="shared" ca="1" si="104"/>
        <v>0</v>
      </c>
      <c r="BC85" s="9">
        <f t="shared" ca="1" si="104"/>
        <v>0</v>
      </c>
      <c r="BD85" s="9">
        <f t="shared" ca="1" si="104"/>
        <v>0</v>
      </c>
      <c r="BE85" s="9">
        <f t="shared" ca="1" si="104"/>
        <v>0</v>
      </c>
      <c r="BF85" s="9">
        <f t="shared" ca="1" si="104"/>
        <v>0</v>
      </c>
      <c r="BG85" s="9">
        <f t="shared" ca="1" si="104"/>
        <v>0</v>
      </c>
      <c r="BH85" s="9">
        <f t="shared" ca="1" si="104"/>
        <v>0</v>
      </c>
      <c r="BI85" s="9">
        <f t="shared" ca="1" si="104"/>
        <v>0</v>
      </c>
      <c r="BJ85" s="9">
        <f t="shared" ca="1" si="104"/>
        <v>0</v>
      </c>
      <c r="BK85" s="9">
        <f t="shared" ca="1" si="104"/>
        <v>0</v>
      </c>
      <c r="BL85" s="9">
        <f t="shared" ca="1" si="104"/>
        <v>0</v>
      </c>
      <c r="BM85" s="9">
        <f t="shared" ca="1" si="104"/>
        <v>0</v>
      </c>
      <c r="BN85" s="9">
        <f t="shared" ca="1" si="104"/>
        <v>0</v>
      </c>
      <c r="BO85" s="9">
        <f t="shared" ca="1" si="104"/>
        <v>0</v>
      </c>
      <c r="BP85" s="9">
        <f t="shared" ca="1" si="104"/>
        <v>0</v>
      </c>
      <c r="BQ85" s="9">
        <f t="shared" ca="1" si="104"/>
        <v>0</v>
      </c>
      <c r="BR85" s="9">
        <f t="shared" ca="1" si="104"/>
        <v>0</v>
      </c>
      <c r="BS85" s="9">
        <f t="shared" ca="1" si="104"/>
        <v>0</v>
      </c>
      <c r="BT85" s="9">
        <f t="shared" ref="BT85:CI85" ca="1" si="105">BT126*BT$75</f>
        <v>0</v>
      </c>
      <c r="BU85" s="9">
        <f t="shared" ca="1" si="105"/>
        <v>0</v>
      </c>
      <c r="BV85" s="9">
        <f t="shared" ca="1" si="105"/>
        <v>0</v>
      </c>
      <c r="BW85" s="9">
        <f t="shared" ca="1" si="105"/>
        <v>0</v>
      </c>
      <c r="BX85" s="9">
        <f t="shared" ca="1" si="105"/>
        <v>0</v>
      </c>
      <c r="BY85" s="9">
        <f t="shared" ca="1" si="105"/>
        <v>0</v>
      </c>
      <c r="BZ85" s="9">
        <f t="shared" ca="1" si="105"/>
        <v>0</v>
      </c>
      <c r="CA85" s="9">
        <f t="shared" ca="1" si="105"/>
        <v>0</v>
      </c>
      <c r="CB85" s="9">
        <f t="shared" ca="1" si="105"/>
        <v>0</v>
      </c>
      <c r="CC85" s="9">
        <f t="shared" ca="1" si="105"/>
        <v>0</v>
      </c>
      <c r="CD85" s="9">
        <f t="shared" ca="1" si="105"/>
        <v>0</v>
      </c>
      <c r="CE85" s="9">
        <f t="shared" ca="1" si="105"/>
        <v>0</v>
      </c>
      <c r="CF85" s="9">
        <f t="shared" ca="1" si="105"/>
        <v>0</v>
      </c>
      <c r="CG85" s="9">
        <f t="shared" ca="1" si="105"/>
        <v>0</v>
      </c>
      <c r="CH85" s="9">
        <f t="shared" ca="1" si="105"/>
        <v>0</v>
      </c>
      <c r="CI85" s="9">
        <f t="shared" ca="1" si="105"/>
        <v>0</v>
      </c>
      <c r="CZ85" s="41" t="s">
        <v>181</v>
      </c>
      <c r="DA85" s="159">
        <v>61</v>
      </c>
      <c r="DB85" s="162" t="str">
        <f t="shared" si="68"/>
        <v>61_6.6_Повышение доходов от оказания услуг либо продажи продукции (за исключением нефти, газа и нефтепродуктов)</v>
      </c>
    </row>
    <row r="86" spans="1:106" ht="14.25" outlineLevel="1" x14ac:dyDescent="0.25">
      <c r="B86" s="7" t="s">
        <v>97</v>
      </c>
      <c r="C86" s="55" t="s">
        <v>106</v>
      </c>
      <c r="D86" s="7">
        <f>D129</f>
        <v>0</v>
      </c>
      <c r="E86" s="7">
        <f>E129</f>
        <v>0</v>
      </c>
      <c r="F86" s="7" t="s">
        <v>13</v>
      </c>
      <c r="G86" s="8">
        <f t="shared" ca="1" si="89"/>
        <v>0</v>
      </c>
      <c r="H86" s="9">
        <f t="shared" ref="H86:AM86" ca="1" si="106">H129*H$75</f>
        <v>0</v>
      </c>
      <c r="I86" s="9">
        <f t="shared" ca="1" si="106"/>
        <v>0</v>
      </c>
      <c r="J86" s="9">
        <f t="shared" ca="1" si="106"/>
        <v>0</v>
      </c>
      <c r="K86" s="9">
        <f t="shared" ca="1" si="106"/>
        <v>0</v>
      </c>
      <c r="L86" s="9">
        <f t="shared" ca="1" si="106"/>
        <v>0</v>
      </c>
      <c r="M86" s="9">
        <f t="shared" ca="1" si="106"/>
        <v>0</v>
      </c>
      <c r="N86" s="9">
        <f t="shared" ca="1" si="106"/>
        <v>0</v>
      </c>
      <c r="O86" s="9">
        <f t="shared" ca="1" si="106"/>
        <v>0</v>
      </c>
      <c r="P86" s="9">
        <f t="shared" ca="1" si="106"/>
        <v>0</v>
      </c>
      <c r="Q86" s="9">
        <f t="shared" ca="1" si="106"/>
        <v>0</v>
      </c>
      <c r="R86" s="9">
        <f t="shared" ca="1" si="106"/>
        <v>0</v>
      </c>
      <c r="S86" s="9">
        <f t="shared" ca="1" si="106"/>
        <v>0</v>
      </c>
      <c r="T86" s="9">
        <f t="shared" ca="1" si="106"/>
        <v>0</v>
      </c>
      <c r="U86" s="9">
        <f t="shared" ca="1" si="106"/>
        <v>0</v>
      </c>
      <c r="V86" s="9">
        <f t="shared" ca="1" si="106"/>
        <v>0</v>
      </c>
      <c r="W86" s="9">
        <f t="shared" ca="1" si="106"/>
        <v>0</v>
      </c>
      <c r="X86" s="9">
        <f t="shared" ca="1" si="106"/>
        <v>0</v>
      </c>
      <c r="Y86" s="9">
        <f t="shared" ca="1" si="106"/>
        <v>0</v>
      </c>
      <c r="Z86" s="9">
        <f t="shared" ca="1" si="106"/>
        <v>0</v>
      </c>
      <c r="AA86" s="9">
        <f t="shared" ca="1" si="106"/>
        <v>0</v>
      </c>
      <c r="AB86" s="9">
        <f t="shared" ca="1" si="106"/>
        <v>0</v>
      </c>
      <c r="AC86" s="9">
        <f t="shared" ca="1" si="106"/>
        <v>0</v>
      </c>
      <c r="AD86" s="9">
        <f t="shared" ca="1" si="106"/>
        <v>0</v>
      </c>
      <c r="AE86" s="9">
        <f t="shared" ca="1" si="106"/>
        <v>0</v>
      </c>
      <c r="AF86" s="9">
        <f t="shared" ca="1" si="106"/>
        <v>0</v>
      </c>
      <c r="AG86" s="9">
        <f t="shared" ca="1" si="106"/>
        <v>0</v>
      </c>
      <c r="AH86" s="9">
        <f t="shared" ca="1" si="106"/>
        <v>0</v>
      </c>
      <c r="AI86" s="9">
        <f t="shared" ca="1" si="106"/>
        <v>0</v>
      </c>
      <c r="AJ86" s="9">
        <f t="shared" ca="1" si="106"/>
        <v>0</v>
      </c>
      <c r="AK86" s="9">
        <f t="shared" ca="1" si="106"/>
        <v>0</v>
      </c>
      <c r="AL86" s="9">
        <f t="shared" ca="1" si="106"/>
        <v>0</v>
      </c>
      <c r="AM86" s="9">
        <f t="shared" ca="1" si="106"/>
        <v>0</v>
      </c>
      <c r="AN86" s="9">
        <f t="shared" ref="AN86:BS86" ca="1" si="107">AN129*AN$75</f>
        <v>0</v>
      </c>
      <c r="AO86" s="9">
        <f t="shared" ca="1" si="107"/>
        <v>0</v>
      </c>
      <c r="AP86" s="9">
        <f t="shared" ca="1" si="107"/>
        <v>0</v>
      </c>
      <c r="AQ86" s="9">
        <f t="shared" ca="1" si="107"/>
        <v>0</v>
      </c>
      <c r="AR86" s="9">
        <f t="shared" ca="1" si="107"/>
        <v>0</v>
      </c>
      <c r="AS86" s="9">
        <f t="shared" ca="1" si="107"/>
        <v>0</v>
      </c>
      <c r="AT86" s="9">
        <f t="shared" ca="1" si="107"/>
        <v>0</v>
      </c>
      <c r="AU86" s="9">
        <f t="shared" ca="1" si="107"/>
        <v>0</v>
      </c>
      <c r="AV86" s="9">
        <f t="shared" ca="1" si="107"/>
        <v>0</v>
      </c>
      <c r="AW86" s="9">
        <f t="shared" ca="1" si="107"/>
        <v>0</v>
      </c>
      <c r="AX86" s="9">
        <f t="shared" ca="1" si="107"/>
        <v>0</v>
      </c>
      <c r="AY86" s="9">
        <f t="shared" ca="1" si="107"/>
        <v>0</v>
      </c>
      <c r="AZ86" s="9">
        <f t="shared" ca="1" si="107"/>
        <v>0</v>
      </c>
      <c r="BA86" s="9">
        <f t="shared" ca="1" si="107"/>
        <v>0</v>
      </c>
      <c r="BB86" s="9">
        <f t="shared" ca="1" si="107"/>
        <v>0</v>
      </c>
      <c r="BC86" s="9">
        <f t="shared" ca="1" si="107"/>
        <v>0</v>
      </c>
      <c r="BD86" s="9">
        <f t="shared" ca="1" si="107"/>
        <v>0</v>
      </c>
      <c r="BE86" s="9">
        <f t="shared" ca="1" si="107"/>
        <v>0</v>
      </c>
      <c r="BF86" s="9">
        <f t="shared" ca="1" si="107"/>
        <v>0</v>
      </c>
      <c r="BG86" s="9">
        <f t="shared" ca="1" si="107"/>
        <v>0</v>
      </c>
      <c r="BH86" s="9">
        <f t="shared" ca="1" si="107"/>
        <v>0</v>
      </c>
      <c r="BI86" s="9">
        <f t="shared" ca="1" si="107"/>
        <v>0</v>
      </c>
      <c r="BJ86" s="9">
        <f t="shared" ca="1" si="107"/>
        <v>0</v>
      </c>
      <c r="BK86" s="9">
        <f t="shared" ca="1" si="107"/>
        <v>0</v>
      </c>
      <c r="BL86" s="9">
        <f t="shared" ca="1" si="107"/>
        <v>0</v>
      </c>
      <c r="BM86" s="9">
        <f t="shared" ca="1" si="107"/>
        <v>0</v>
      </c>
      <c r="BN86" s="9">
        <f t="shared" ca="1" si="107"/>
        <v>0</v>
      </c>
      <c r="BO86" s="9">
        <f t="shared" ca="1" si="107"/>
        <v>0</v>
      </c>
      <c r="BP86" s="9">
        <f t="shared" ca="1" si="107"/>
        <v>0</v>
      </c>
      <c r="BQ86" s="9">
        <f t="shared" ca="1" si="107"/>
        <v>0</v>
      </c>
      <c r="BR86" s="9">
        <f t="shared" ca="1" si="107"/>
        <v>0</v>
      </c>
      <c r="BS86" s="9">
        <f t="shared" ca="1" si="107"/>
        <v>0</v>
      </c>
      <c r="BT86" s="9">
        <f t="shared" ref="BT86:CI86" ca="1" si="108">BT129*BT$75</f>
        <v>0</v>
      </c>
      <c r="BU86" s="9">
        <f t="shared" ca="1" si="108"/>
        <v>0</v>
      </c>
      <c r="BV86" s="9">
        <f t="shared" ca="1" si="108"/>
        <v>0</v>
      </c>
      <c r="BW86" s="9">
        <f t="shared" ca="1" si="108"/>
        <v>0</v>
      </c>
      <c r="BX86" s="9">
        <f t="shared" ca="1" si="108"/>
        <v>0</v>
      </c>
      <c r="BY86" s="9">
        <f t="shared" ca="1" si="108"/>
        <v>0</v>
      </c>
      <c r="BZ86" s="9">
        <f t="shared" ca="1" si="108"/>
        <v>0</v>
      </c>
      <c r="CA86" s="9">
        <f t="shared" ca="1" si="108"/>
        <v>0</v>
      </c>
      <c r="CB86" s="9">
        <f t="shared" ca="1" si="108"/>
        <v>0</v>
      </c>
      <c r="CC86" s="9">
        <f t="shared" ca="1" si="108"/>
        <v>0</v>
      </c>
      <c r="CD86" s="9">
        <f t="shared" ca="1" si="108"/>
        <v>0</v>
      </c>
      <c r="CE86" s="9">
        <f t="shared" ca="1" si="108"/>
        <v>0</v>
      </c>
      <c r="CF86" s="9">
        <f t="shared" ca="1" si="108"/>
        <v>0</v>
      </c>
      <c r="CG86" s="9">
        <f t="shared" ca="1" si="108"/>
        <v>0</v>
      </c>
      <c r="CH86" s="9">
        <f t="shared" ca="1" si="108"/>
        <v>0</v>
      </c>
      <c r="CI86" s="9">
        <f t="shared" ca="1" si="108"/>
        <v>0</v>
      </c>
      <c r="CZ86" s="41" t="s">
        <v>181</v>
      </c>
      <c r="DA86" s="159">
        <v>62</v>
      </c>
      <c r="DB86" s="162" t="str">
        <f t="shared" si="68"/>
        <v>62_6.7_Митигация рисков</v>
      </c>
    </row>
    <row r="87" spans="1:106" ht="14.25" outlineLevel="1" x14ac:dyDescent="0.25">
      <c r="B87" s="7" t="s">
        <v>98</v>
      </c>
      <c r="C87" s="55" t="s">
        <v>153</v>
      </c>
      <c r="D87" s="7">
        <f>D132</f>
        <v>0</v>
      </c>
      <c r="E87" s="7">
        <f>E132</f>
        <v>0</v>
      </c>
      <c r="F87" s="7" t="s">
        <v>13</v>
      </c>
      <c r="G87" s="8">
        <f t="shared" ca="1" si="89"/>
        <v>0</v>
      </c>
      <c r="H87" s="9">
        <f t="shared" ref="H87:AM87" ca="1" si="109">H132*H$75</f>
        <v>0</v>
      </c>
      <c r="I87" s="9">
        <f t="shared" ca="1" si="109"/>
        <v>0</v>
      </c>
      <c r="J87" s="9">
        <f t="shared" ca="1" si="109"/>
        <v>0</v>
      </c>
      <c r="K87" s="9">
        <f t="shared" ca="1" si="109"/>
        <v>0</v>
      </c>
      <c r="L87" s="9">
        <f t="shared" ca="1" si="109"/>
        <v>0</v>
      </c>
      <c r="M87" s="9">
        <f t="shared" ca="1" si="109"/>
        <v>0</v>
      </c>
      <c r="N87" s="9">
        <f t="shared" ca="1" si="109"/>
        <v>0</v>
      </c>
      <c r="O87" s="9">
        <f t="shared" ca="1" si="109"/>
        <v>0</v>
      </c>
      <c r="P87" s="9">
        <f t="shared" ca="1" si="109"/>
        <v>0</v>
      </c>
      <c r="Q87" s="9">
        <f t="shared" ca="1" si="109"/>
        <v>0</v>
      </c>
      <c r="R87" s="9">
        <f t="shared" ca="1" si="109"/>
        <v>0</v>
      </c>
      <c r="S87" s="9">
        <f t="shared" ca="1" si="109"/>
        <v>0</v>
      </c>
      <c r="T87" s="9">
        <f t="shared" ca="1" si="109"/>
        <v>0</v>
      </c>
      <c r="U87" s="9">
        <f t="shared" ca="1" si="109"/>
        <v>0</v>
      </c>
      <c r="V87" s="9">
        <f t="shared" ca="1" si="109"/>
        <v>0</v>
      </c>
      <c r="W87" s="9">
        <f t="shared" ca="1" si="109"/>
        <v>0</v>
      </c>
      <c r="X87" s="9">
        <f t="shared" ca="1" si="109"/>
        <v>0</v>
      </c>
      <c r="Y87" s="9">
        <f t="shared" ca="1" si="109"/>
        <v>0</v>
      </c>
      <c r="Z87" s="9">
        <f t="shared" ca="1" si="109"/>
        <v>0</v>
      </c>
      <c r="AA87" s="9">
        <f t="shared" ca="1" si="109"/>
        <v>0</v>
      </c>
      <c r="AB87" s="9">
        <f t="shared" ca="1" si="109"/>
        <v>0</v>
      </c>
      <c r="AC87" s="9">
        <f t="shared" ca="1" si="109"/>
        <v>0</v>
      </c>
      <c r="AD87" s="9">
        <f t="shared" ca="1" si="109"/>
        <v>0</v>
      </c>
      <c r="AE87" s="9">
        <f t="shared" ca="1" si="109"/>
        <v>0</v>
      </c>
      <c r="AF87" s="9">
        <f t="shared" ca="1" si="109"/>
        <v>0</v>
      </c>
      <c r="AG87" s="9">
        <f t="shared" ca="1" si="109"/>
        <v>0</v>
      </c>
      <c r="AH87" s="9">
        <f t="shared" ca="1" si="109"/>
        <v>0</v>
      </c>
      <c r="AI87" s="9">
        <f t="shared" ca="1" si="109"/>
        <v>0</v>
      </c>
      <c r="AJ87" s="9">
        <f t="shared" ca="1" si="109"/>
        <v>0</v>
      </c>
      <c r="AK87" s="9">
        <f t="shared" ca="1" si="109"/>
        <v>0</v>
      </c>
      <c r="AL87" s="9">
        <f t="shared" ca="1" si="109"/>
        <v>0</v>
      </c>
      <c r="AM87" s="9">
        <f t="shared" ca="1" si="109"/>
        <v>0</v>
      </c>
      <c r="AN87" s="9">
        <f t="shared" ref="AN87:BS87" ca="1" si="110">AN132*AN$75</f>
        <v>0</v>
      </c>
      <c r="AO87" s="9">
        <f t="shared" ca="1" si="110"/>
        <v>0</v>
      </c>
      <c r="AP87" s="9">
        <f t="shared" ca="1" si="110"/>
        <v>0</v>
      </c>
      <c r="AQ87" s="9">
        <f t="shared" ca="1" si="110"/>
        <v>0</v>
      </c>
      <c r="AR87" s="9">
        <f t="shared" ca="1" si="110"/>
        <v>0</v>
      </c>
      <c r="AS87" s="9">
        <f t="shared" ca="1" si="110"/>
        <v>0</v>
      </c>
      <c r="AT87" s="9">
        <f t="shared" ca="1" si="110"/>
        <v>0</v>
      </c>
      <c r="AU87" s="9">
        <f t="shared" ca="1" si="110"/>
        <v>0</v>
      </c>
      <c r="AV87" s="9">
        <f t="shared" ca="1" si="110"/>
        <v>0</v>
      </c>
      <c r="AW87" s="9">
        <f t="shared" ca="1" si="110"/>
        <v>0</v>
      </c>
      <c r="AX87" s="9">
        <f t="shared" ca="1" si="110"/>
        <v>0</v>
      </c>
      <c r="AY87" s="9">
        <f t="shared" ca="1" si="110"/>
        <v>0</v>
      </c>
      <c r="AZ87" s="9">
        <f t="shared" ca="1" si="110"/>
        <v>0</v>
      </c>
      <c r="BA87" s="9">
        <f t="shared" ca="1" si="110"/>
        <v>0</v>
      </c>
      <c r="BB87" s="9">
        <f t="shared" ca="1" si="110"/>
        <v>0</v>
      </c>
      <c r="BC87" s="9">
        <f t="shared" ca="1" si="110"/>
        <v>0</v>
      </c>
      <c r="BD87" s="9">
        <f t="shared" ca="1" si="110"/>
        <v>0</v>
      </c>
      <c r="BE87" s="9">
        <f t="shared" ca="1" si="110"/>
        <v>0</v>
      </c>
      <c r="BF87" s="9">
        <f t="shared" ca="1" si="110"/>
        <v>0</v>
      </c>
      <c r="BG87" s="9">
        <f t="shared" ca="1" si="110"/>
        <v>0</v>
      </c>
      <c r="BH87" s="9">
        <f t="shared" ca="1" si="110"/>
        <v>0</v>
      </c>
      <c r="BI87" s="9">
        <f t="shared" ca="1" si="110"/>
        <v>0</v>
      </c>
      <c r="BJ87" s="9">
        <f t="shared" ca="1" si="110"/>
        <v>0</v>
      </c>
      <c r="BK87" s="9">
        <f t="shared" ca="1" si="110"/>
        <v>0</v>
      </c>
      <c r="BL87" s="9">
        <f t="shared" ca="1" si="110"/>
        <v>0</v>
      </c>
      <c r="BM87" s="9">
        <f t="shared" ca="1" si="110"/>
        <v>0</v>
      </c>
      <c r="BN87" s="9">
        <f t="shared" ca="1" si="110"/>
        <v>0</v>
      </c>
      <c r="BO87" s="9">
        <f t="shared" ca="1" si="110"/>
        <v>0</v>
      </c>
      <c r="BP87" s="9">
        <f t="shared" ca="1" si="110"/>
        <v>0</v>
      </c>
      <c r="BQ87" s="9">
        <f t="shared" ca="1" si="110"/>
        <v>0</v>
      </c>
      <c r="BR87" s="9">
        <f t="shared" ca="1" si="110"/>
        <v>0</v>
      </c>
      <c r="BS87" s="9">
        <f t="shared" ca="1" si="110"/>
        <v>0</v>
      </c>
      <c r="BT87" s="9">
        <f t="shared" ref="BT87:CI87" ca="1" si="111">BT132*BT$75</f>
        <v>0</v>
      </c>
      <c r="BU87" s="9">
        <f t="shared" ca="1" si="111"/>
        <v>0</v>
      </c>
      <c r="BV87" s="9">
        <f t="shared" ca="1" si="111"/>
        <v>0</v>
      </c>
      <c r="BW87" s="9">
        <f t="shared" ca="1" si="111"/>
        <v>0</v>
      </c>
      <c r="BX87" s="9">
        <f t="shared" ca="1" si="111"/>
        <v>0</v>
      </c>
      <c r="BY87" s="9">
        <f t="shared" ca="1" si="111"/>
        <v>0</v>
      </c>
      <c r="BZ87" s="9">
        <f t="shared" ca="1" si="111"/>
        <v>0</v>
      </c>
      <c r="CA87" s="9">
        <f t="shared" ca="1" si="111"/>
        <v>0</v>
      </c>
      <c r="CB87" s="9">
        <f t="shared" ca="1" si="111"/>
        <v>0</v>
      </c>
      <c r="CC87" s="9">
        <f t="shared" ca="1" si="111"/>
        <v>0</v>
      </c>
      <c r="CD87" s="9">
        <f t="shared" ca="1" si="111"/>
        <v>0</v>
      </c>
      <c r="CE87" s="9">
        <f t="shared" ca="1" si="111"/>
        <v>0</v>
      </c>
      <c r="CF87" s="9">
        <f t="shared" ca="1" si="111"/>
        <v>0</v>
      </c>
      <c r="CG87" s="9">
        <f t="shared" ca="1" si="111"/>
        <v>0</v>
      </c>
      <c r="CH87" s="9">
        <f t="shared" ca="1" si="111"/>
        <v>0</v>
      </c>
      <c r="CI87" s="9">
        <f t="shared" ca="1" si="111"/>
        <v>0</v>
      </c>
      <c r="CZ87" s="41" t="s">
        <v>181</v>
      </c>
      <c r="DA87" s="159">
        <v>63</v>
      </c>
      <c r="DB87" s="162" t="str">
        <f t="shared" si="68"/>
        <v>63_6.8_Прочее</v>
      </c>
    </row>
    <row r="88" spans="1:106" s="85" customFormat="1" outlineLevel="1" x14ac:dyDescent="0.25">
      <c r="B88" s="10"/>
      <c r="C88" s="219" t="s">
        <v>4</v>
      </c>
      <c r="D88" s="10"/>
      <c r="E88" s="10"/>
      <c r="F88" s="10" t="s">
        <v>13</v>
      </c>
      <c r="G88" s="8">
        <f t="shared" ca="1" si="89"/>
        <v>1507068.4709920709</v>
      </c>
      <c r="H88" s="11">
        <f t="shared" ref="H88:I88" ca="1" si="112">SUM(H80:H87)</f>
        <v>0</v>
      </c>
      <c r="I88" s="11">
        <f t="shared" ca="1" si="112"/>
        <v>0</v>
      </c>
      <c r="J88" s="11">
        <f t="shared" ref="J88:BS88" ca="1" si="113">SUM(J80:J87)</f>
        <v>0</v>
      </c>
      <c r="K88" s="11">
        <f t="shared" ca="1" si="113"/>
        <v>0</v>
      </c>
      <c r="L88" s="11">
        <f t="shared" ca="1" si="113"/>
        <v>58804.868474620271</v>
      </c>
      <c r="M88" s="11">
        <f t="shared" ca="1" si="113"/>
        <v>143220.79074887352</v>
      </c>
      <c r="N88" s="11">
        <f t="shared" ca="1" si="113"/>
        <v>172838.54928069704</v>
      </c>
      <c r="O88" s="11">
        <f t="shared" ca="1" si="113"/>
        <v>198453.75420065018</v>
      </c>
      <c r="P88" s="11">
        <f t="shared" ca="1" si="113"/>
        <v>311250.1694290766</v>
      </c>
      <c r="Q88" s="11">
        <f t="shared" ca="1" si="113"/>
        <v>311250.1694290766</v>
      </c>
      <c r="R88" s="11">
        <f t="shared" ca="1" si="113"/>
        <v>311250.1694290766</v>
      </c>
      <c r="S88" s="11">
        <f t="shared" ca="1" si="113"/>
        <v>0</v>
      </c>
      <c r="T88" s="11">
        <f t="shared" ca="1" si="113"/>
        <v>0</v>
      </c>
      <c r="U88" s="11">
        <f t="shared" ca="1" si="113"/>
        <v>0</v>
      </c>
      <c r="V88" s="11">
        <f t="shared" ca="1" si="113"/>
        <v>0</v>
      </c>
      <c r="W88" s="11">
        <f t="shared" ca="1" si="113"/>
        <v>0</v>
      </c>
      <c r="X88" s="11">
        <f t="shared" ca="1" si="113"/>
        <v>0</v>
      </c>
      <c r="Y88" s="11">
        <f t="shared" ca="1" si="113"/>
        <v>0</v>
      </c>
      <c r="Z88" s="11">
        <f t="shared" ca="1" si="113"/>
        <v>0</v>
      </c>
      <c r="AA88" s="11">
        <f t="shared" ca="1" si="113"/>
        <v>0</v>
      </c>
      <c r="AB88" s="11">
        <f t="shared" ca="1" si="113"/>
        <v>0</v>
      </c>
      <c r="AC88" s="11">
        <f t="shared" ca="1" si="113"/>
        <v>0</v>
      </c>
      <c r="AD88" s="11">
        <f t="shared" ca="1" si="113"/>
        <v>0</v>
      </c>
      <c r="AE88" s="11">
        <f t="shared" ca="1" si="113"/>
        <v>0</v>
      </c>
      <c r="AF88" s="11">
        <f t="shared" ca="1" si="113"/>
        <v>0</v>
      </c>
      <c r="AG88" s="11">
        <f t="shared" ca="1" si="113"/>
        <v>0</v>
      </c>
      <c r="AH88" s="11">
        <f t="shared" ca="1" si="113"/>
        <v>0</v>
      </c>
      <c r="AI88" s="11">
        <f t="shared" ca="1" si="113"/>
        <v>0</v>
      </c>
      <c r="AJ88" s="11">
        <f t="shared" ca="1" si="113"/>
        <v>0</v>
      </c>
      <c r="AK88" s="11">
        <f t="shared" ca="1" si="113"/>
        <v>0</v>
      </c>
      <c r="AL88" s="11">
        <f t="shared" ca="1" si="113"/>
        <v>0</v>
      </c>
      <c r="AM88" s="11">
        <f t="shared" ca="1" si="113"/>
        <v>0</v>
      </c>
      <c r="AN88" s="11">
        <f t="shared" ca="1" si="113"/>
        <v>0</v>
      </c>
      <c r="AO88" s="11">
        <f t="shared" ca="1" si="113"/>
        <v>0</v>
      </c>
      <c r="AP88" s="11">
        <f t="shared" ca="1" si="113"/>
        <v>0</v>
      </c>
      <c r="AQ88" s="11">
        <f t="shared" ca="1" si="113"/>
        <v>0</v>
      </c>
      <c r="AR88" s="11">
        <f t="shared" ca="1" si="113"/>
        <v>0</v>
      </c>
      <c r="AS88" s="11">
        <f t="shared" ca="1" si="113"/>
        <v>0</v>
      </c>
      <c r="AT88" s="11">
        <f t="shared" ca="1" si="113"/>
        <v>0</v>
      </c>
      <c r="AU88" s="11">
        <f t="shared" ca="1" si="113"/>
        <v>0</v>
      </c>
      <c r="AV88" s="11">
        <f t="shared" ca="1" si="113"/>
        <v>0</v>
      </c>
      <c r="AW88" s="11">
        <f t="shared" ca="1" si="113"/>
        <v>0</v>
      </c>
      <c r="AX88" s="11">
        <f t="shared" ca="1" si="113"/>
        <v>0</v>
      </c>
      <c r="AY88" s="11">
        <f t="shared" ca="1" si="113"/>
        <v>0</v>
      </c>
      <c r="AZ88" s="11">
        <f t="shared" ca="1" si="113"/>
        <v>0</v>
      </c>
      <c r="BA88" s="11">
        <f t="shared" ca="1" si="113"/>
        <v>0</v>
      </c>
      <c r="BB88" s="11">
        <f t="shared" ca="1" si="113"/>
        <v>0</v>
      </c>
      <c r="BC88" s="11">
        <f t="shared" ca="1" si="113"/>
        <v>0</v>
      </c>
      <c r="BD88" s="11">
        <f t="shared" ca="1" si="113"/>
        <v>0</v>
      </c>
      <c r="BE88" s="11">
        <f t="shared" ca="1" si="113"/>
        <v>0</v>
      </c>
      <c r="BF88" s="11">
        <f t="shared" ca="1" si="113"/>
        <v>0</v>
      </c>
      <c r="BG88" s="11">
        <f t="shared" ca="1" si="113"/>
        <v>0</v>
      </c>
      <c r="BH88" s="11">
        <f t="shared" ca="1" si="113"/>
        <v>0</v>
      </c>
      <c r="BI88" s="11">
        <f t="shared" ca="1" si="113"/>
        <v>0</v>
      </c>
      <c r="BJ88" s="11">
        <f t="shared" ca="1" si="113"/>
        <v>0</v>
      </c>
      <c r="BK88" s="11">
        <f t="shared" ca="1" si="113"/>
        <v>0</v>
      </c>
      <c r="BL88" s="11">
        <f t="shared" ca="1" si="113"/>
        <v>0</v>
      </c>
      <c r="BM88" s="11">
        <f t="shared" ca="1" si="113"/>
        <v>0</v>
      </c>
      <c r="BN88" s="11">
        <f t="shared" ca="1" si="113"/>
        <v>0</v>
      </c>
      <c r="BO88" s="11">
        <f t="shared" ca="1" si="113"/>
        <v>0</v>
      </c>
      <c r="BP88" s="11">
        <f t="shared" ca="1" si="113"/>
        <v>0</v>
      </c>
      <c r="BQ88" s="11">
        <f t="shared" ca="1" si="113"/>
        <v>0</v>
      </c>
      <c r="BR88" s="11">
        <f t="shared" ca="1" si="113"/>
        <v>0</v>
      </c>
      <c r="BS88" s="11">
        <f t="shared" ca="1" si="113"/>
        <v>0</v>
      </c>
      <c r="BT88" s="11">
        <f t="shared" ref="BT88:CI88" ca="1" si="114">SUM(BT80:BT87)</f>
        <v>0</v>
      </c>
      <c r="BU88" s="11">
        <f t="shared" ca="1" si="114"/>
        <v>0</v>
      </c>
      <c r="BV88" s="11">
        <f t="shared" ca="1" si="114"/>
        <v>0</v>
      </c>
      <c r="BW88" s="11">
        <f t="shared" ca="1" si="114"/>
        <v>0</v>
      </c>
      <c r="BX88" s="11">
        <f t="shared" ca="1" si="114"/>
        <v>0</v>
      </c>
      <c r="BY88" s="11">
        <f t="shared" ca="1" si="114"/>
        <v>0</v>
      </c>
      <c r="BZ88" s="11">
        <f t="shared" ca="1" si="114"/>
        <v>0</v>
      </c>
      <c r="CA88" s="11">
        <f t="shared" ca="1" si="114"/>
        <v>0</v>
      </c>
      <c r="CB88" s="11">
        <f t="shared" ca="1" si="114"/>
        <v>0</v>
      </c>
      <c r="CC88" s="11">
        <f t="shared" ca="1" si="114"/>
        <v>0</v>
      </c>
      <c r="CD88" s="11">
        <f t="shared" ca="1" si="114"/>
        <v>0</v>
      </c>
      <c r="CE88" s="11">
        <f t="shared" ca="1" si="114"/>
        <v>0</v>
      </c>
      <c r="CF88" s="11">
        <f t="shared" ca="1" si="114"/>
        <v>0</v>
      </c>
      <c r="CG88" s="11">
        <f t="shared" ca="1" si="114"/>
        <v>0</v>
      </c>
      <c r="CH88" s="11">
        <f t="shared" ca="1" si="114"/>
        <v>0</v>
      </c>
      <c r="CI88" s="11">
        <f t="shared" ca="1" si="114"/>
        <v>0</v>
      </c>
      <c r="CZ88" s="41" t="s">
        <v>181</v>
      </c>
      <c r="DA88" s="159">
        <v>64</v>
      </c>
      <c r="DB88" s="162" t="str">
        <f t="shared" si="68"/>
        <v>64__Всего</v>
      </c>
    </row>
    <row r="89" spans="1:106" s="90" customFormat="1" ht="93.75" outlineLevel="1" x14ac:dyDescent="0.25">
      <c r="B89" s="300" t="s">
        <v>788</v>
      </c>
      <c r="C89" s="55" t="s">
        <v>167</v>
      </c>
      <c r="D89" s="7"/>
      <c r="E89" s="55" t="s">
        <v>169</v>
      </c>
      <c r="F89" s="7" t="s">
        <v>13</v>
      </c>
      <c r="G89" s="8">
        <f t="shared" si="89"/>
        <v>0</v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52"/>
      <c r="CE89" s="52"/>
      <c r="CF89" s="52"/>
      <c r="CG89" s="52"/>
      <c r="CH89" s="52"/>
      <c r="CI89" s="52"/>
      <c r="CZ89" s="41" t="s">
        <v>181</v>
      </c>
      <c r="DA89" s="159">
        <v>65</v>
      </c>
      <c r="DB89" s="162" t="str">
        <f t="shared" si="68"/>
        <v>65_6.9_Сумма эффектов, расчитанных от FCF</v>
      </c>
    </row>
    <row r="90" spans="1:106" s="85" customFormat="1" outlineLevel="1" x14ac:dyDescent="0.25">
      <c r="B90" s="305" t="s">
        <v>795</v>
      </c>
      <c r="C90" s="219" t="s">
        <v>796</v>
      </c>
      <c r="D90" s="10"/>
      <c r="E90" s="306"/>
      <c r="F90" s="7" t="s">
        <v>13</v>
      </c>
      <c r="G90" s="13">
        <f t="shared" ref="G90" si="115">SUM(H90:CI90)</f>
        <v>0</v>
      </c>
      <c r="H90" s="11">
        <f>H114</f>
        <v>0</v>
      </c>
      <c r="I90" s="11">
        <f t="shared" ref="I90:BT90" si="116">I114</f>
        <v>0</v>
      </c>
      <c r="J90" s="11">
        <f t="shared" si="116"/>
        <v>0</v>
      </c>
      <c r="K90" s="11">
        <f t="shared" si="116"/>
        <v>0</v>
      </c>
      <c r="L90" s="11">
        <f t="shared" si="116"/>
        <v>0</v>
      </c>
      <c r="M90" s="11">
        <f t="shared" si="116"/>
        <v>0</v>
      </c>
      <c r="N90" s="11">
        <f t="shared" si="116"/>
        <v>0</v>
      </c>
      <c r="O90" s="11">
        <f t="shared" si="116"/>
        <v>0</v>
      </c>
      <c r="P90" s="11">
        <f t="shared" si="116"/>
        <v>0</v>
      </c>
      <c r="Q90" s="11">
        <f t="shared" si="116"/>
        <v>0</v>
      </c>
      <c r="R90" s="11">
        <f t="shared" si="116"/>
        <v>0</v>
      </c>
      <c r="S90" s="11">
        <f t="shared" si="116"/>
        <v>0</v>
      </c>
      <c r="T90" s="11">
        <f t="shared" si="116"/>
        <v>0</v>
      </c>
      <c r="U90" s="11">
        <f t="shared" si="116"/>
        <v>0</v>
      </c>
      <c r="V90" s="11">
        <f t="shared" si="116"/>
        <v>0</v>
      </c>
      <c r="W90" s="11">
        <f t="shared" si="116"/>
        <v>0</v>
      </c>
      <c r="X90" s="11">
        <f t="shared" si="116"/>
        <v>0</v>
      </c>
      <c r="Y90" s="11">
        <f t="shared" si="116"/>
        <v>0</v>
      </c>
      <c r="Z90" s="11">
        <f t="shared" si="116"/>
        <v>0</v>
      </c>
      <c r="AA90" s="11">
        <f t="shared" si="116"/>
        <v>0</v>
      </c>
      <c r="AB90" s="11">
        <f t="shared" si="116"/>
        <v>0</v>
      </c>
      <c r="AC90" s="11">
        <f t="shared" si="116"/>
        <v>0</v>
      </c>
      <c r="AD90" s="11">
        <f t="shared" si="116"/>
        <v>0</v>
      </c>
      <c r="AE90" s="11">
        <f t="shared" si="116"/>
        <v>0</v>
      </c>
      <c r="AF90" s="11">
        <f t="shared" si="116"/>
        <v>0</v>
      </c>
      <c r="AG90" s="11">
        <f t="shared" si="116"/>
        <v>0</v>
      </c>
      <c r="AH90" s="11">
        <f t="shared" si="116"/>
        <v>0</v>
      </c>
      <c r="AI90" s="11">
        <f t="shared" si="116"/>
        <v>0</v>
      </c>
      <c r="AJ90" s="11">
        <f t="shared" si="116"/>
        <v>0</v>
      </c>
      <c r="AK90" s="11">
        <f t="shared" si="116"/>
        <v>0</v>
      </c>
      <c r="AL90" s="11">
        <f t="shared" si="116"/>
        <v>0</v>
      </c>
      <c r="AM90" s="11">
        <f t="shared" si="116"/>
        <v>0</v>
      </c>
      <c r="AN90" s="11">
        <f t="shared" si="116"/>
        <v>0</v>
      </c>
      <c r="AO90" s="11">
        <f t="shared" si="116"/>
        <v>0</v>
      </c>
      <c r="AP90" s="11">
        <f t="shared" si="116"/>
        <v>0</v>
      </c>
      <c r="AQ90" s="11">
        <f t="shared" si="116"/>
        <v>0</v>
      </c>
      <c r="AR90" s="11">
        <f t="shared" si="116"/>
        <v>0</v>
      </c>
      <c r="AS90" s="11">
        <f t="shared" si="116"/>
        <v>0</v>
      </c>
      <c r="AT90" s="11">
        <f t="shared" si="116"/>
        <v>0</v>
      </c>
      <c r="AU90" s="11">
        <f t="shared" si="116"/>
        <v>0</v>
      </c>
      <c r="AV90" s="11">
        <f t="shared" si="116"/>
        <v>0</v>
      </c>
      <c r="AW90" s="11">
        <f t="shared" si="116"/>
        <v>0</v>
      </c>
      <c r="AX90" s="11">
        <f t="shared" si="116"/>
        <v>0</v>
      </c>
      <c r="AY90" s="11">
        <f t="shared" si="116"/>
        <v>0</v>
      </c>
      <c r="AZ90" s="11">
        <f t="shared" si="116"/>
        <v>0</v>
      </c>
      <c r="BA90" s="11">
        <f t="shared" si="116"/>
        <v>0</v>
      </c>
      <c r="BB90" s="11">
        <f t="shared" si="116"/>
        <v>0</v>
      </c>
      <c r="BC90" s="11">
        <f t="shared" si="116"/>
        <v>0</v>
      </c>
      <c r="BD90" s="11">
        <f t="shared" si="116"/>
        <v>0</v>
      </c>
      <c r="BE90" s="11">
        <f t="shared" si="116"/>
        <v>0</v>
      </c>
      <c r="BF90" s="11">
        <f t="shared" si="116"/>
        <v>0</v>
      </c>
      <c r="BG90" s="11">
        <f t="shared" si="116"/>
        <v>0</v>
      </c>
      <c r="BH90" s="11">
        <f t="shared" si="116"/>
        <v>0</v>
      </c>
      <c r="BI90" s="11">
        <f t="shared" si="116"/>
        <v>0</v>
      </c>
      <c r="BJ90" s="11">
        <f t="shared" si="116"/>
        <v>0</v>
      </c>
      <c r="BK90" s="11">
        <f t="shared" si="116"/>
        <v>0</v>
      </c>
      <c r="BL90" s="11">
        <f t="shared" si="116"/>
        <v>0</v>
      </c>
      <c r="BM90" s="11">
        <f t="shared" si="116"/>
        <v>0</v>
      </c>
      <c r="BN90" s="11">
        <f t="shared" si="116"/>
        <v>0</v>
      </c>
      <c r="BO90" s="11">
        <f t="shared" si="116"/>
        <v>0</v>
      </c>
      <c r="BP90" s="11">
        <f t="shared" si="116"/>
        <v>0</v>
      </c>
      <c r="BQ90" s="11">
        <f t="shared" si="116"/>
        <v>0</v>
      </c>
      <c r="BR90" s="11">
        <f t="shared" si="116"/>
        <v>0</v>
      </c>
      <c r="BS90" s="11">
        <f t="shared" si="116"/>
        <v>0</v>
      </c>
      <c r="BT90" s="11">
        <f t="shared" si="116"/>
        <v>0</v>
      </c>
      <c r="BU90" s="11">
        <f t="shared" ref="BU90:CI90" si="117">BU114</f>
        <v>0</v>
      </c>
      <c r="BV90" s="11">
        <f t="shared" si="117"/>
        <v>0</v>
      </c>
      <c r="BW90" s="11">
        <f t="shared" si="117"/>
        <v>0</v>
      </c>
      <c r="BX90" s="11">
        <f t="shared" si="117"/>
        <v>0</v>
      </c>
      <c r="BY90" s="11">
        <f t="shared" si="117"/>
        <v>0</v>
      </c>
      <c r="BZ90" s="11">
        <f t="shared" si="117"/>
        <v>0</v>
      </c>
      <c r="CA90" s="11">
        <f t="shared" si="117"/>
        <v>0</v>
      </c>
      <c r="CB90" s="11">
        <f t="shared" si="117"/>
        <v>0</v>
      </c>
      <c r="CC90" s="11">
        <f t="shared" si="117"/>
        <v>0</v>
      </c>
      <c r="CD90" s="11">
        <f t="shared" si="117"/>
        <v>0</v>
      </c>
      <c r="CE90" s="11">
        <f t="shared" si="117"/>
        <v>0</v>
      </c>
      <c r="CF90" s="11">
        <f t="shared" si="117"/>
        <v>0</v>
      </c>
      <c r="CG90" s="11">
        <f t="shared" si="117"/>
        <v>0</v>
      </c>
      <c r="CH90" s="11">
        <f t="shared" si="117"/>
        <v>0</v>
      </c>
      <c r="CI90" s="11">
        <f t="shared" si="117"/>
        <v>0</v>
      </c>
      <c r="CZ90" s="307"/>
      <c r="DA90" s="159">
        <v>66</v>
      </c>
      <c r="DB90" s="162" t="str">
        <f t="shared" si="68"/>
        <v>66_6.10_Влияние сокращения CAPEX на амортизацию</v>
      </c>
    </row>
    <row r="91" spans="1:106" s="46" customFormat="1" ht="14.25" outlineLevel="1" x14ac:dyDescent="0.25">
      <c r="A91" s="44"/>
      <c r="B91" s="44"/>
      <c r="C91" s="44"/>
      <c r="D91" s="44"/>
      <c r="E91" s="44"/>
      <c r="F91" s="45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Z91" s="41" t="s">
        <v>181</v>
      </c>
      <c r="DA91" s="159">
        <v>67</v>
      </c>
      <c r="DB91" s="162" t="str">
        <f t="shared" si="68"/>
        <v>67__</v>
      </c>
    </row>
    <row r="92" spans="1:106" s="43" customFormat="1" ht="32.25" customHeight="1" x14ac:dyDescent="0.2">
      <c r="A92" s="33"/>
      <c r="B92" s="73" t="s">
        <v>632</v>
      </c>
      <c r="C92" s="74" t="s">
        <v>630</v>
      </c>
      <c r="D92" s="74"/>
      <c r="E92" s="75"/>
      <c r="F92" s="76"/>
      <c r="G92" s="77"/>
      <c r="H92" s="230">
        <f>H$1</f>
        <v>2020</v>
      </c>
      <c r="I92" s="230">
        <f t="shared" ref="I92" si="118">I$1</f>
        <v>2021</v>
      </c>
      <c r="J92" s="230">
        <f t="shared" ref="J92:BT92" si="119">J$1</f>
        <v>2022</v>
      </c>
      <c r="K92" s="230">
        <f t="shared" si="119"/>
        <v>2023</v>
      </c>
      <c r="L92" s="230">
        <f t="shared" si="119"/>
        <v>2024</v>
      </c>
      <c r="M92" s="230">
        <f t="shared" si="119"/>
        <v>2025</v>
      </c>
      <c r="N92" s="230">
        <f t="shared" si="119"/>
        <v>2026</v>
      </c>
      <c r="O92" s="230">
        <f t="shared" si="119"/>
        <v>2027</v>
      </c>
      <c r="P92" s="230">
        <f t="shared" si="119"/>
        <v>2028</v>
      </c>
      <c r="Q92" s="230">
        <f t="shared" si="119"/>
        <v>2029</v>
      </c>
      <c r="R92" s="230">
        <f t="shared" si="119"/>
        <v>2030</v>
      </c>
      <c r="S92" s="230">
        <f t="shared" si="119"/>
        <v>2031</v>
      </c>
      <c r="T92" s="230">
        <f t="shared" si="119"/>
        <v>2032</v>
      </c>
      <c r="U92" s="230">
        <f t="shared" si="119"/>
        <v>2033</v>
      </c>
      <c r="V92" s="230">
        <f t="shared" si="119"/>
        <v>2034</v>
      </c>
      <c r="W92" s="230">
        <f t="shared" si="119"/>
        <v>2035</v>
      </c>
      <c r="X92" s="230">
        <f t="shared" si="119"/>
        <v>2036</v>
      </c>
      <c r="Y92" s="230">
        <f t="shared" si="119"/>
        <v>2037</v>
      </c>
      <c r="Z92" s="230">
        <f t="shared" si="119"/>
        <v>2038</v>
      </c>
      <c r="AA92" s="230">
        <f t="shared" si="119"/>
        <v>2039</v>
      </c>
      <c r="AB92" s="230">
        <f t="shared" si="119"/>
        <v>2040</v>
      </c>
      <c r="AC92" s="230">
        <f t="shared" si="119"/>
        <v>2041</v>
      </c>
      <c r="AD92" s="230">
        <f t="shared" si="119"/>
        <v>2042</v>
      </c>
      <c r="AE92" s="230">
        <f t="shared" si="119"/>
        <v>2043</v>
      </c>
      <c r="AF92" s="230">
        <f t="shared" si="119"/>
        <v>2044</v>
      </c>
      <c r="AG92" s="230">
        <f t="shared" si="119"/>
        <v>2045</v>
      </c>
      <c r="AH92" s="230">
        <f t="shared" si="119"/>
        <v>2046</v>
      </c>
      <c r="AI92" s="230">
        <f t="shared" si="119"/>
        <v>2047</v>
      </c>
      <c r="AJ92" s="230">
        <f t="shared" si="119"/>
        <v>2048</v>
      </c>
      <c r="AK92" s="230">
        <f t="shared" si="119"/>
        <v>2049</v>
      </c>
      <c r="AL92" s="230">
        <f t="shared" si="119"/>
        <v>2050</v>
      </c>
      <c r="AM92" s="230">
        <f t="shared" si="119"/>
        <v>2051</v>
      </c>
      <c r="AN92" s="230">
        <f t="shared" si="119"/>
        <v>2052</v>
      </c>
      <c r="AO92" s="230">
        <f t="shared" si="119"/>
        <v>2053</v>
      </c>
      <c r="AP92" s="230">
        <f t="shared" si="119"/>
        <v>2054</v>
      </c>
      <c r="AQ92" s="230">
        <f t="shared" si="119"/>
        <v>2055</v>
      </c>
      <c r="AR92" s="230">
        <f t="shared" si="119"/>
        <v>2056</v>
      </c>
      <c r="AS92" s="230">
        <f t="shared" si="119"/>
        <v>2057</v>
      </c>
      <c r="AT92" s="230">
        <f t="shared" si="119"/>
        <v>2058</v>
      </c>
      <c r="AU92" s="230">
        <f t="shared" si="119"/>
        <v>2059</v>
      </c>
      <c r="AV92" s="230">
        <f t="shared" si="119"/>
        <v>2060</v>
      </c>
      <c r="AW92" s="230">
        <f t="shared" si="119"/>
        <v>2061</v>
      </c>
      <c r="AX92" s="230">
        <f t="shared" si="119"/>
        <v>2062</v>
      </c>
      <c r="AY92" s="230">
        <f t="shared" si="119"/>
        <v>2063</v>
      </c>
      <c r="AZ92" s="230">
        <f t="shared" si="119"/>
        <v>2064</v>
      </c>
      <c r="BA92" s="230">
        <f t="shared" si="119"/>
        <v>2065</v>
      </c>
      <c r="BB92" s="230">
        <f t="shared" si="119"/>
        <v>2066</v>
      </c>
      <c r="BC92" s="230">
        <f t="shared" si="119"/>
        <v>2067</v>
      </c>
      <c r="BD92" s="230">
        <f t="shared" si="119"/>
        <v>2068</v>
      </c>
      <c r="BE92" s="230">
        <f t="shared" si="119"/>
        <v>2069</v>
      </c>
      <c r="BF92" s="230">
        <f t="shared" si="119"/>
        <v>2070</v>
      </c>
      <c r="BG92" s="230">
        <f t="shared" si="119"/>
        <v>2071</v>
      </c>
      <c r="BH92" s="230">
        <f t="shared" si="119"/>
        <v>2072</v>
      </c>
      <c r="BI92" s="230">
        <f t="shared" si="119"/>
        <v>2073</v>
      </c>
      <c r="BJ92" s="230">
        <f t="shared" si="119"/>
        <v>2074</v>
      </c>
      <c r="BK92" s="230">
        <f t="shared" si="119"/>
        <v>2075</v>
      </c>
      <c r="BL92" s="230">
        <f t="shared" si="119"/>
        <v>2076</v>
      </c>
      <c r="BM92" s="230">
        <f t="shared" si="119"/>
        <v>2077</v>
      </c>
      <c r="BN92" s="230">
        <f t="shared" si="119"/>
        <v>2078</v>
      </c>
      <c r="BO92" s="230">
        <f t="shared" si="119"/>
        <v>2079</v>
      </c>
      <c r="BP92" s="230">
        <f t="shared" si="119"/>
        <v>2080</v>
      </c>
      <c r="BQ92" s="230">
        <f t="shared" si="119"/>
        <v>2081</v>
      </c>
      <c r="BR92" s="230">
        <f t="shared" si="119"/>
        <v>2082</v>
      </c>
      <c r="BS92" s="230">
        <f t="shared" si="119"/>
        <v>2083</v>
      </c>
      <c r="BT92" s="230">
        <f t="shared" si="119"/>
        <v>2084</v>
      </c>
      <c r="BU92" s="230">
        <f t="shared" ref="BU92:CI92" si="120">BU$1</f>
        <v>2085</v>
      </c>
      <c r="BV92" s="230">
        <f t="shared" si="120"/>
        <v>2086</v>
      </c>
      <c r="BW92" s="230">
        <f t="shared" si="120"/>
        <v>2087</v>
      </c>
      <c r="BX92" s="230">
        <f t="shared" si="120"/>
        <v>2088</v>
      </c>
      <c r="BY92" s="230">
        <f t="shared" si="120"/>
        <v>2089</v>
      </c>
      <c r="BZ92" s="230">
        <f t="shared" si="120"/>
        <v>2090</v>
      </c>
      <c r="CA92" s="230">
        <f t="shared" si="120"/>
        <v>2091</v>
      </c>
      <c r="CB92" s="230">
        <f t="shared" si="120"/>
        <v>2092</v>
      </c>
      <c r="CC92" s="230">
        <f t="shared" si="120"/>
        <v>2093</v>
      </c>
      <c r="CD92" s="230">
        <f t="shared" si="120"/>
        <v>2094</v>
      </c>
      <c r="CE92" s="230">
        <f t="shared" si="120"/>
        <v>2095</v>
      </c>
      <c r="CF92" s="230">
        <f t="shared" si="120"/>
        <v>2096</v>
      </c>
      <c r="CG92" s="230">
        <f t="shared" si="120"/>
        <v>2097</v>
      </c>
      <c r="CH92" s="230">
        <f t="shared" si="120"/>
        <v>2098</v>
      </c>
      <c r="CI92" s="230">
        <f t="shared" si="120"/>
        <v>2099</v>
      </c>
      <c r="CZ92" s="41" t="s">
        <v>181</v>
      </c>
      <c r="DA92" s="159">
        <v>68</v>
      </c>
      <c r="DB92" s="162" t="str">
        <f t="shared" si="68"/>
        <v>68_6.А_Исходные данные для расчета эффектов</v>
      </c>
    </row>
    <row r="93" spans="1:106" s="135" customFormat="1" ht="14.25" outlineLevel="1" x14ac:dyDescent="0.25">
      <c r="A93" s="138"/>
      <c r="B93" s="138"/>
      <c r="C93" s="138"/>
      <c r="D93" s="138"/>
      <c r="E93" s="138"/>
      <c r="F93" s="139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  <c r="BE93" s="138"/>
      <c r="BF93" s="138"/>
      <c r="BG93" s="138"/>
      <c r="BH93" s="138"/>
      <c r="BI93" s="138"/>
      <c r="BJ93" s="138"/>
      <c r="BK93" s="138"/>
      <c r="BL93" s="138"/>
      <c r="BM93" s="138"/>
      <c r="BN93" s="138"/>
      <c r="BO93" s="138"/>
      <c r="BP93" s="138"/>
      <c r="BQ93" s="138"/>
      <c r="BR93" s="138"/>
      <c r="BS93" s="138"/>
      <c r="BT93" s="138"/>
      <c r="BU93" s="138"/>
      <c r="BV93" s="138"/>
      <c r="BW93" s="138"/>
      <c r="BX93" s="138"/>
      <c r="BY93" s="138"/>
      <c r="BZ93" s="138"/>
      <c r="CA93" s="138"/>
      <c r="CB93" s="138"/>
      <c r="CC93" s="138"/>
      <c r="CD93" s="138"/>
      <c r="CE93" s="138"/>
      <c r="CF93" s="138"/>
      <c r="CG93" s="138"/>
      <c r="CH93" s="138"/>
      <c r="CI93" s="138"/>
      <c r="CZ93" s="157"/>
      <c r="DA93" s="157"/>
      <c r="DB93" s="164" t="str">
        <f t="shared" si="68"/>
        <v>__</v>
      </c>
    </row>
    <row r="94" spans="1:106" s="135" customFormat="1" ht="14.25" outlineLevel="1" x14ac:dyDescent="0.25">
      <c r="A94" s="138"/>
      <c r="B94" s="138"/>
      <c r="C94" s="138"/>
      <c r="D94" s="138"/>
      <c r="E94" s="138"/>
      <c r="F94" s="139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  <c r="BE94" s="138"/>
      <c r="BF94" s="138"/>
      <c r="BG94" s="138"/>
      <c r="BH94" s="138"/>
      <c r="BI94" s="138"/>
      <c r="BJ94" s="138"/>
      <c r="BK94" s="138"/>
      <c r="BL94" s="138"/>
      <c r="BM94" s="138"/>
      <c r="BN94" s="138"/>
      <c r="BO94" s="138"/>
      <c r="BP94" s="138"/>
      <c r="BQ94" s="138"/>
      <c r="BR94" s="138"/>
      <c r="BS94" s="138"/>
      <c r="BT94" s="138"/>
      <c r="BU94" s="138"/>
      <c r="BV94" s="138"/>
      <c r="BW94" s="138"/>
      <c r="BX94" s="138"/>
      <c r="BY94" s="138"/>
      <c r="BZ94" s="138"/>
      <c r="CA94" s="138"/>
      <c r="CB94" s="138"/>
      <c r="CC94" s="138"/>
      <c r="CD94" s="138"/>
      <c r="CE94" s="138"/>
      <c r="CF94" s="138"/>
      <c r="CG94" s="138"/>
      <c r="CH94" s="138"/>
      <c r="CI94" s="138"/>
      <c r="CZ94" s="157"/>
      <c r="DA94" s="157"/>
      <c r="DB94" s="164" t="str">
        <f t="shared" si="68"/>
        <v>__</v>
      </c>
    </row>
    <row r="95" spans="1:106" s="135" customFormat="1" ht="14.25" outlineLevel="1" x14ac:dyDescent="0.25">
      <c r="A95" s="138"/>
      <c r="B95" s="138"/>
      <c r="C95" s="138"/>
      <c r="D95" s="138"/>
      <c r="E95" s="138"/>
      <c r="F95" s="139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  <c r="BE95" s="138"/>
      <c r="BF95" s="138"/>
      <c r="BG95" s="138"/>
      <c r="BH95" s="138"/>
      <c r="BI95" s="138"/>
      <c r="BJ95" s="138"/>
      <c r="BK95" s="138"/>
      <c r="BL95" s="138"/>
      <c r="BM95" s="138"/>
      <c r="BN95" s="138"/>
      <c r="BO95" s="138"/>
      <c r="BP95" s="138"/>
      <c r="BQ95" s="138"/>
      <c r="BR95" s="138"/>
      <c r="BS95" s="138"/>
      <c r="BT95" s="138"/>
      <c r="BU95" s="138"/>
      <c r="BV95" s="138"/>
      <c r="BW95" s="138"/>
      <c r="BX95" s="138"/>
      <c r="BY95" s="138"/>
      <c r="BZ95" s="138"/>
      <c r="CA95" s="138"/>
      <c r="CB95" s="138"/>
      <c r="CC95" s="138"/>
      <c r="CD95" s="138"/>
      <c r="CE95" s="138"/>
      <c r="CF95" s="138"/>
      <c r="CG95" s="138"/>
      <c r="CH95" s="138"/>
      <c r="CI95" s="138"/>
      <c r="CZ95" s="157"/>
      <c r="DA95" s="157"/>
      <c r="DB95" s="164" t="str">
        <f t="shared" si="68"/>
        <v>__</v>
      </c>
    </row>
    <row r="96" spans="1:106" s="135" customFormat="1" ht="14.25" outlineLevel="1" x14ac:dyDescent="0.25">
      <c r="A96" s="138"/>
      <c r="B96" s="138"/>
      <c r="C96" s="138"/>
      <c r="D96" s="138"/>
      <c r="E96" s="138"/>
      <c r="F96" s="139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  <c r="BE96" s="138"/>
      <c r="BF96" s="138"/>
      <c r="BG96" s="138"/>
      <c r="BH96" s="138"/>
      <c r="BI96" s="138"/>
      <c r="BJ96" s="138"/>
      <c r="BK96" s="138"/>
      <c r="BL96" s="138"/>
      <c r="BM96" s="138"/>
      <c r="BN96" s="138"/>
      <c r="BO96" s="138"/>
      <c r="BP96" s="138"/>
      <c r="BQ96" s="138"/>
      <c r="BR96" s="138"/>
      <c r="BS96" s="138"/>
      <c r="BT96" s="138"/>
      <c r="BU96" s="138"/>
      <c r="BV96" s="138"/>
      <c r="BW96" s="138"/>
      <c r="BX96" s="138"/>
      <c r="BY96" s="138"/>
      <c r="BZ96" s="138"/>
      <c r="CA96" s="138"/>
      <c r="CB96" s="138"/>
      <c r="CC96" s="138"/>
      <c r="CD96" s="138"/>
      <c r="CE96" s="138"/>
      <c r="CF96" s="138"/>
      <c r="CG96" s="138"/>
      <c r="CH96" s="138"/>
      <c r="CI96" s="138"/>
      <c r="CZ96" s="157"/>
      <c r="DA96" s="157"/>
      <c r="DB96" s="164" t="str">
        <f t="shared" si="68"/>
        <v>__</v>
      </c>
    </row>
    <row r="97" spans="1:106" s="135" customFormat="1" ht="14.25" outlineLevel="1" x14ac:dyDescent="0.25">
      <c r="A97" s="138"/>
      <c r="B97" s="138"/>
      <c r="C97" s="138"/>
      <c r="D97" s="138"/>
      <c r="E97" s="138"/>
      <c r="F97" s="139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  <c r="BE97" s="138"/>
      <c r="BF97" s="138"/>
      <c r="BG97" s="138"/>
      <c r="BH97" s="138"/>
      <c r="BI97" s="138"/>
      <c r="BJ97" s="138"/>
      <c r="BK97" s="138"/>
      <c r="BL97" s="138"/>
      <c r="BM97" s="138"/>
      <c r="BN97" s="138"/>
      <c r="BO97" s="138"/>
      <c r="BP97" s="138"/>
      <c r="BQ97" s="138"/>
      <c r="BR97" s="138"/>
      <c r="BS97" s="138"/>
      <c r="BT97" s="138"/>
      <c r="BU97" s="138"/>
      <c r="BV97" s="138"/>
      <c r="BW97" s="138"/>
      <c r="BX97" s="138"/>
      <c r="BY97" s="138"/>
      <c r="BZ97" s="138"/>
      <c r="CA97" s="138"/>
      <c r="CB97" s="138"/>
      <c r="CC97" s="138"/>
      <c r="CD97" s="138"/>
      <c r="CE97" s="138"/>
      <c r="CF97" s="138"/>
      <c r="CG97" s="138"/>
      <c r="CH97" s="138"/>
      <c r="CI97" s="138"/>
      <c r="CZ97" s="157"/>
      <c r="DA97" s="157"/>
      <c r="DB97" s="164" t="str">
        <f t="shared" si="68"/>
        <v>__</v>
      </c>
    </row>
    <row r="98" spans="1:106" s="135" customFormat="1" ht="14.25" outlineLevel="1" x14ac:dyDescent="0.25">
      <c r="A98" s="138"/>
      <c r="B98" s="138"/>
      <c r="C98" s="138"/>
      <c r="D98" s="138"/>
      <c r="E98" s="138"/>
      <c r="F98" s="139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  <c r="BE98" s="138"/>
      <c r="BF98" s="138"/>
      <c r="BG98" s="138"/>
      <c r="BH98" s="138"/>
      <c r="BI98" s="138"/>
      <c r="BJ98" s="138"/>
      <c r="BK98" s="138"/>
      <c r="BL98" s="138"/>
      <c r="BM98" s="138"/>
      <c r="BN98" s="138"/>
      <c r="BO98" s="138"/>
      <c r="BP98" s="138"/>
      <c r="BQ98" s="138"/>
      <c r="BR98" s="138"/>
      <c r="BS98" s="138"/>
      <c r="BT98" s="138"/>
      <c r="BU98" s="138"/>
      <c r="BV98" s="138"/>
      <c r="BW98" s="138"/>
      <c r="BX98" s="138"/>
      <c r="BY98" s="138"/>
      <c r="BZ98" s="138"/>
      <c r="CA98" s="138"/>
      <c r="CB98" s="138"/>
      <c r="CC98" s="138"/>
      <c r="CD98" s="138"/>
      <c r="CE98" s="138"/>
      <c r="CF98" s="138"/>
      <c r="CG98" s="138"/>
      <c r="CH98" s="138"/>
      <c r="CI98" s="138"/>
      <c r="CZ98" s="157"/>
      <c r="DA98" s="157"/>
      <c r="DB98" s="164" t="str">
        <f t="shared" si="68"/>
        <v>__</v>
      </c>
    </row>
    <row r="99" spans="1:106" s="135" customFormat="1" ht="14.25" outlineLevel="1" x14ac:dyDescent="0.25">
      <c r="A99" s="138"/>
      <c r="B99" s="138"/>
      <c r="C99" s="138"/>
      <c r="D99" s="138"/>
      <c r="E99" s="138"/>
      <c r="F99" s="139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Z99" s="157"/>
      <c r="DA99" s="157"/>
      <c r="DB99" s="164" t="str">
        <f t="shared" si="68"/>
        <v>__</v>
      </c>
    </row>
    <row r="100" spans="1:106" s="135" customFormat="1" ht="14.25" outlineLevel="1" x14ac:dyDescent="0.25">
      <c r="A100" s="138"/>
      <c r="B100" s="138"/>
      <c r="C100" s="138"/>
      <c r="D100" s="138"/>
      <c r="E100" s="138"/>
      <c r="F100" s="139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Z100" s="157"/>
      <c r="DA100" s="157"/>
      <c r="DB100" s="164" t="str">
        <f t="shared" si="68"/>
        <v>__</v>
      </c>
    </row>
    <row r="101" spans="1:106" s="135" customFormat="1" ht="14.25" outlineLevel="1" x14ac:dyDescent="0.25">
      <c r="A101" s="138"/>
      <c r="B101" s="138"/>
      <c r="C101" s="138"/>
      <c r="D101" s="138"/>
      <c r="E101" s="138"/>
      <c r="F101" s="139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138"/>
      <c r="AC101" s="138"/>
      <c r="AD101" s="138"/>
      <c r="AE101" s="138"/>
      <c r="AF101" s="138"/>
      <c r="AG101" s="138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Z101" s="157"/>
      <c r="DA101" s="157"/>
      <c r="DB101" s="164" t="str">
        <f t="shared" si="68"/>
        <v>__</v>
      </c>
    </row>
    <row r="102" spans="1:106" s="135" customFormat="1" ht="14.25" outlineLevel="1" x14ac:dyDescent="0.25">
      <c r="A102" s="138"/>
      <c r="B102" s="138"/>
      <c r="C102" s="138"/>
      <c r="D102" s="138"/>
      <c r="E102" s="138"/>
      <c r="F102" s="139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138"/>
      <c r="AC102" s="138"/>
      <c r="AD102" s="138"/>
      <c r="AE102" s="138"/>
      <c r="AF102" s="138"/>
      <c r="AG102" s="138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Z102" s="157"/>
      <c r="DA102" s="157"/>
      <c r="DB102" s="164" t="str">
        <f t="shared" si="68"/>
        <v>__</v>
      </c>
    </row>
    <row r="103" spans="1:106" s="135" customFormat="1" ht="14.25" outlineLevel="1" x14ac:dyDescent="0.25">
      <c r="A103" s="138"/>
      <c r="B103" s="138"/>
      <c r="C103" s="138"/>
      <c r="D103" s="138"/>
      <c r="E103" s="138"/>
      <c r="F103" s="139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138"/>
      <c r="AC103" s="138"/>
      <c r="AD103" s="138"/>
      <c r="AE103" s="138"/>
      <c r="AF103" s="138"/>
      <c r="AG103" s="138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Z103" s="157"/>
      <c r="DA103" s="157"/>
      <c r="DB103" s="164" t="str">
        <f t="shared" si="68"/>
        <v>__</v>
      </c>
    </row>
    <row r="104" spans="1:106" s="135" customFormat="1" ht="14.25" outlineLevel="1" x14ac:dyDescent="0.25">
      <c r="A104" s="138"/>
      <c r="B104" s="138"/>
      <c r="C104" s="138"/>
      <c r="D104" s="138"/>
      <c r="E104" s="138"/>
      <c r="F104" s="139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138"/>
      <c r="AC104" s="138"/>
      <c r="AD104" s="138"/>
      <c r="AE104" s="138"/>
      <c r="AF104" s="138"/>
      <c r="AG104" s="138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Z104" s="157"/>
      <c r="DA104" s="157"/>
      <c r="DB104" s="164" t="str">
        <f t="shared" si="68"/>
        <v>__</v>
      </c>
    </row>
    <row r="105" spans="1:106" s="43" customFormat="1" ht="32.25" customHeight="1" x14ac:dyDescent="0.2">
      <c r="A105" s="33"/>
      <c r="B105" s="73" t="s">
        <v>633</v>
      </c>
      <c r="C105" s="74" t="s">
        <v>631</v>
      </c>
      <c r="D105" s="257" t="s">
        <v>650</v>
      </c>
      <c r="E105" s="75" t="s">
        <v>649</v>
      </c>
      <c r="F105" s="76"/>
      <c r="G105" s="257" t="str">
        <f>G1</f>
        <v>Всего</v>
      </c>
      <c r="H105" s="230">
        <f>H$1</f>
        <v>2020</v>
      </c>
      <c r="I105" s="230">
        <f t="shared" ref="I105" si="121">I$1</f>
        <v>2021</v>
      </c>
      <c r="J105" s="230">
        <f t="shared" ref="J105:BT105" si="122">J$1</f>
        <v>2022</v>
      </c>
      <c r="K105" s="230">
        <f t="shared" si="122"/>
        <v>2023</v>
      </c>
      <c r="L105" s="230">
        <f t="shared" si="122"/>
        <v>2024</v>
      </c>
      <c r="M105" s="230">
        <f t="shared" si="122"/>
        <v>2025</v>
      </c>
      <c r="N105" s="230">
        <f t="shared" si="122"/>
        <v>2026</v>
      </c>
      <c r="O105" s="230">
        <f t="shared" si="122"/>
        <v>2027</v>
      </c>
      <c r="P105" s="230">
        <f t="shared" si="122"/>
        <v>2028</v>
      </c>
      <c r="Q105" s="230">
        <f t="shared" si="122"/>
        <v>2029</v>
      </c>
      <c r="R105" s="230">
        <f t="shared" si="122"/>
        <v>2030</v>
      </c>
      <c r="S105" s="230">
        <f t="shared" si="122"/>
        <v>2031</v>
      </c>
      <c r="T105" s="230">
        <f t="shared" si="122"/>
        <v>2032</v>
      </c>
      <c r="U105" s="230">
        <f t="shared" si="122"/>
        <v>2033</v>
      </c>
      <c r="V105" s="230">
        <f t="shared" si="122"/>
        <v>2034</v>
      </c>
      <c r="W105" s="230">
        <f t="shared" si="122"/>
        <v>2035</v>
      </c>
      <c r="X105" s="230">
        <f t="shared" si="122"/>
        <v>2036</v>
      </c>
      <c r="Y105" s="230">
        <f t="shared" si="122"/>
        <v>2037</v>
      </c>
      <c r="Z105" s="230">
        <f t="shared" si="122"/>
        <v>2038</v>
      </c>
      <c r="AA105" s="230">
        <f t="shared" si="122"/>
        <v>2039</v>
      </c>
      <c r="AB105" s="230">
        <f t="shared" si="122"/>
        <v>2040</v>
      </c>
      <c r="AC105" s="230">
        <f t="shared" si="122"/>
        <v>2041</v>
      </c>
      <c r="AD105" s="230">
        <f t="shared" si="122"/>
        <v>2042</v>
      </c>
      <c r="AE105" s="230">
        <f t="shared" si="122"/>
        <v>2043</v>
      </c>
      <c r="AF105" s="230">
        <f t="shared" si="122"/>
        <v>2044</v>
      </c>
      <c r="AG105" s="230">
        <f t="shared" si="122"/>
        <v>2045</v>
      </c>
      <c r="AH105" s="230">
        <f t="shared" si="122"/>
        <v>2046</v>
      </c>
      <c r="AI105" s="230">
        <f t="shared" si="122"/>
        <v>2047</v>
      </c>
      <c r="AJ105" s="230">
        <f t="shared" si="122"/>
        <v>2048</v>
      </c>
      <c r="AK105" s="230">
        <f t="shared" si="122"/>
        <v>2049</v>
      </c>
      <c r="AL105" s="230">
        <f t="shared" si="122"/>
        <v>2050</v>
      </c>
      <c r="AM105" s="230">
        <f t="shared" si="122"/>
        <v>2051</v>
      </c>
      <c r="AN105" s="230">
        <f t="shared" si="122"/>
        <v>2052</v>
      </c>
      <c r="AO105" s="230">
        <f t="shared" si="122"/>
        <v>2053</v>
      </c>
      <c r="AP105" s="230">
        <f t="shared" si="122"/>
        <v>2054</v>
      </c>
      <c r="AQ105" s="230">
        <f t="shared" si="122"/>
        <v>2055</v>
      </c>
      <c r="AR105" s="230">
        <f t="shared" si="122"/>
        <v>2056</v>
      </c>
      <c r="AS105" s="230">
        <f t="shared" si="122"/>
        <v>2057</v>
      </c>
      <c r="AT105" s="230">
        <f t="shared" si="122"/>
        <v>2058</v>
      </c>
      <c r="AU105" s="230">
        <f t="shared" si="122"/>
        <v>2059</v>
      </c>
      <c r="AV105" s="230">
        <f t="shared" si="122"/>
        <v>2060</v>
      </c>
      <c r="AW105" s="230">
        <f t="shared" si="122"/>
        <v>2061</v>
      </c>
      <c r="AX105" s="230">
        <f t="shared" si="122"/>
        <v>2062</v>
      </c>
      <c r="AY105" s="230">
        <f t="shared" si="122"/>
        <v>2063</v>
      </c>
      <c r="AZ105" s="230">
        <f t="shared" si="122"/>
        <v>2064</v>
      </c>
      <c r="BA105" s="230">
        <f t="shared" si="122"/>
        <v>2065</v>
      </c>
      <c r="BB105" s="230">
        <f t="shared" si="122"/>
        <v>2066</v>
      </c>
      <c r="BC105" s="230">
        <f t="shared" si="122"/>
        <v>2067</v>
      </c>
      <c r="BD105" s="230">
        <f t="shared" si="122"/>
        <v>2068</v>
      </c>
      <c r="BE105" s="230">
        <f t="shared" si="122"/>
        <v>2069</v>
      </c>
      <c r="BF105" s="230">
        <f t="shared" si="122"/>
        <v>2070</v>
      </c>
      <c r="BG105" s="230">
        <f t="shared" si="122"/>
        <v>2071</v>
      </c>
      <c r="BH105" s="230">
        <f t="shared" si="122"/>
        <v>2072</v>
      </c>
      <c r="BI105" s="230">
        <f t="shared" si="122"/>
        <v>2073</v>
      </c>
      <c r="BJ105" s="230">
        <f t="shared" si="122"/>
        <v>2074</v>
      </c>
      <c r="BK105" s="230">
        <f t="shared" si="122"/>
        <v>2075</v>
      </c>
      <c r="BL105" s="230">
        <f t="shared" si="122"/>
        <v>2076</v>
      </c>
      <c r="BM105" s="230">
        <f t="shared" si="122"/>
        <v>2077</v>
      </c>
      <c r="BN105" s="230">
        <f t="shared" si="122"/>
        <v>2078</v>
      </c>
      <c r="BO105" s="230">
        <f t="shared" si="122"/>
        <v>2079</v>
      </c>
      <c r="BP105" s="230">
        <f t="shared" si="122"/>
        <v>2080</v>
      </c>
      <c r="BQ105" s="230">
        <f t="shared" si="122"/>
        <v>2081</v>
      </c>
      <c r="BR105" s="230">
        <f t="shared" si="122"/>
        <v>2082</v>
      </c>
      <c r="BS105" s="230">
        <f t="shared" si="122"/>
        <v>2083</v>
      </c>
      <c r="BT105" s="230">
        <f t="shared" si="122"/>
        <v>2084</v>
      </c>
      <c r="BU105" s="230">
        <f t="shared" ref="BU105:CI105" si="123">BU$1</f>
        <v>2085</v>
      </c>
      <c r="BV105" s="230">
        <f t="shared" si="123"/>
        <v>2086</v>
      </c>
      <c r="BW105" s="230">
        <f t="shared" si="123"/>
        <v>2087</v>
      </c>
      <c r="BX105" s="230">
        <f t="shared" si="123"/>
        <v>2088</v>
      </c>
      <c r="BY105" s="230">
        <f t="shared" si="123"/>
        <v>2089</v>
      </c>
      <c r="BZ105" s="230">
        <f t="shared" si="123"/>
        <v>2090</v>
      </c>
      <c r="CA105" s="230">
        <f t="shared" si="123"/>
        <v>2091</v>
      </c>
      <c r="CB105" s="230">
        <f t="shared" si="123"/>
        <v>2092</v>
      </c>
      <c r="CC105" s="230">
        <f t="shared" si="123"/>
        <v>2093</v>
      </c>
      <c r="CD105" s="230">
        <f t="shared" si="123"/>
        <v>2094</v>
      </c>
      <c r="CE105" s="230">
        <f t="shared" si="123"/>
        <v>2095</v>
      </c>
      <c r="CF105" s="230">
        <f t="shared" si="123"/>
        <v>2096</v>
      </c>
      <c r="CG105" s="230">
        <f t="shared" si="123"/>
        <v>2097</v>
      </c>
      <c r="CH105" s="230">
        <f t="shared" si="123"/>
        <v>2098</v>
      </c>
      <c r="CI105" s="230">
        <f t="shared" si="123"/>
        <v>2099</v>
      </c>
      <c r="CZ105" s="41" t="s">
        <v>181</v>
      </c>
      <c r="DA105" s="159">
        <v>69</v>
      </c>
      <c r="DB105" s="162" t="str">
        <f t="shared" si="68"/>
        <v>69_6.Б_Расчет эффектов</v>
      </c>
    </row>
    <row r="106" spans="1:106" s="46" customFormat="1" ht="14.25" outlineLevel="1" x14ac:dyDescent="0.25">
      <c r="A106" s="44"/>
      <c r="B106" s="44"/>
      <c r="C106" s="44"/>
      <c r="D106" s="44"/>
      <c r="E106" s="44"/>
      <c r="F106" s="45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Z106" s="41"/>
      <c r="DA106" s="159"/>
      <c r="DB106" s="162" t="str">
        <f t="shared" si="68"/>
        <v>__</v>
      </c>
    </row>
    <row r="107" spans="1:106" s="46" customFormat="1" ht="15" customHeight="1" outlineLevel="1" x14ac:dyDescent="0.25">
      <c r="B107" s="301" t="str">
        <f>B80</f>
        <v>6.1</v>
      </c>
      <c r="C107" s="302" t="str">
        <f>C80</f>
        <v xml:space="preserve">Сокращение расходов на оплату труда </v>
      </c>
      <c r="D107" s="49" t="s">
        <v>969</v>
      </c>
      <c r="E107" s="49" t="s">
        <v>1146</v>
      </c>
      <c r="F107" s="290" t="str">
        <f>F80</f>
        <v>тыс.руб.</v>
      </c>
      <c r="G107" s="51">
        <f>SUM(H107:CI107)</f>
        <v>1507068.4709920709</v>
      </c>
      <c r="H107" s="52">
        <f t="shared" ref="H107:AM107" si="124">SUM(H108:H112)</f>
        <v>0</v>
      </c>
      <c r="I107" s="52">
        <f t="shared" si="124"/>
        <v>0</v>
      </c>
      <c r="J107" s="52">
        <f t="shared" si="124"/>
        <v>0</v>
      </c>
      <c r="K107" s="52">
        <f t="shared" si="124"/>
        <v>0</v>
      </c>
      <c r="L107" s="52">
        <f t="shared" si="124"/>
        <v>58804.868474620271</v>
      </c>
      <c r="M107" s="52">
        <f t="shared" si="124"/>
        <v>143220.79074887352</v>
      </c>
      <c r="N107" s="52">
        <f t="shared" si="124"/>
        <v>172838.54928069704</v>
      </c>
      <c r="O107" s="52">
        <f t="shared" si="124"/>
        <v>198453.75420065018</v>
      </c>
      <c r="P107" s="52">
        <f t="shared" si="124"/>
        <v>311250.1694290766</v>
      </c>
      <c r="Q107" s="52">
        <f t="shared" si="124"/>
        <v>311250.1694290766</v>
      </c>
      <c r="R107" s="52">
        <f t="shared" si="124"/>
        <v>311250.1694290766</v>
      </c>
      <c r="S107" s="52">
        <f t="shared" si="124"/>
        <v>0</v>
      </c>
      <c r="T107" s="52">
        <f t="shared" si="124"/>
        <v>0</v>
      </c>
      <c r="U107" s="52">
        <f t="shared" si="124"/>
        <v>0</v>
      </c>
      <c r="V107" s="52">
        <f t="shared" si="124"/>
        <v>0</v>
      </c>
      <c r="W107" s="52">
        <f t="shared" si="124"/>
        <v>0</v>
      </c>
      <c r="X107" s="52">
        <f t="shared" si="124"/>
        <v>0</v>
      </c>
      <c r="Y107" s="52">
        <f t="shared" si="124"/>
        <v>0</v>
      </c>
      <c r="Z107" s="52">
        <f t="shared" si="124"/>
        <v>0</v>
      </c>
      <c r="AA107" s="52">
        <f t="shared" si="124"/>
        <v>0</v>
      </c>
      <c r="AB107" s="52">
        <f t="shared" si="124"/>
        <v>0</v>
      </c>
      <c r="AC107" s="52">
        <f t="shared" si="124"/>
        <v>0</v>
      </c>
      <c r="AD107" s="52">
        <f t="shared" si="124"/>
        <v>0</v>
      </c>
      <c r="AE107" s="52">
        <f t="shared" si="124"/>
        <v>0</v>
      </c>
      <c r="AF107" s="52">
        <f t="shared" si="124"/>
        <v>0</v>
      </c>
      <c r="AG107" s="52">
        <f t="shared" si="124"/>
        <v>0</v>
      </c>
      <c r="AH107" s="52">
        <f t="shared" si="124"/>
        <v>0</v>
      </c>
      <c r="AI107" s="52">
        <f t="shared" si="124"/>
        <v>0</v>
      </c>
      <c r="AJ107" s="52">
        <f t="shared" si="124"/>
        <v>0</v>
      </c>
      <c r="AK107" s="52">
        <f t="shared" si="124"/>
        <v>0</v>
      </c>
      <c r="AL107" s="52">
        <f t="shared" si="124"/>
        <v>0</v>
      </c>
      <c r="AM107" s="52">
        <f t="shared" si="124"/>
        <v>0</v>
      </c>
      <c r="AN107" s="52">
        <f t="shared" ref="AN107:BS107" si="125">SUM(AN108:AN112)</f>
        <v>0</v>
      </c>
      <c r="AO107" s="52">
        <f t="shared" si="125"/>
        <v>0</v>
      </c>
      <c r="AP107" s="52">
        <f t="shared" si="125"/>
        <v>0</v>
      </c>
      <c r="AQ107" s="52">
        <f t="shared" si="125"/>
        <v>0</v>
      </c>
      <c r="AR107" s="52">
        <f t="shared" si="125"/>
        <v>0</v>
      </c>
      <c r="AS107" s="52">
        <f t="shared" si="125"/>
        <v>0</v>
      </c>
      <c r="AT107" s="52">
        <f t="shared" si="125"/>
        <v>0</v>
      </c>
      <c r="AU107" s="52">
        <f t="shared" si="125"/>
        <v>0</v>
      </c>
      <c r="AV107" s="52">
        <f t="shared" si="125"/>
        <v>0</v>
      </c>
      <c r="AW107" s="52">
        <f t="shared" si="125"/>
        <v>0</v>
      </c>
      <c r="AX107" s="52">
        <f t="shared" si="125"/>
        <v>0</v>
      </c>
      <c r="AY107" s="52">
        <f t="shared" si="125"/>
        <v>0</v>
      </c>
      <c r="AZ107" s="52">
        <f t="shared" si="125"/>
        <v>0</v>
      </c>
      <c r="BA107" s="52">
        <f t="shared" si="125"/>
        <v>0</v>
      </c>
      <c r="BB107" s="52">
        <f t="shared" si="125"/>
        <v>0</v>
      </c>
      <c r="BC107" s="52">
        <f t="shared" si="125"/>
        <v>0</v>
      </c>
      <c r="BD107" s="52">
        <f t="shared" si="125"/>
        <v>0</v>
      </c>
      <c r="BE107" s="52">
        <f t="shared" si="125"/>
        <v>0</v>
      </c>
      <c r="BF107" s="52">
        <f t="shared" si="125"/>
        <v>0</v>
      </c>
      <c r="BG107" s="52">
        <f t="shared" si="125"/>
        <v>0</v>
      </c>
      <c r="BH107" s="52">
        <f t="shared" si="125"/>
        <v>0</v>
      </c>
      <c r="BI107" s="52">
        <f t="shared" si="125"/>
        <v>0</v>
      </c>
      <c r="BJ107" s="52">
        <f t="shared" si="125"/>
        <v>0</v>
      </c>
      <c r="BK107" s="52">
        <f t="shared" si="125"/>
        <v>0</v>
      </c>
      <c r="BL107" s="52">
        <f t="shared" si="125"/>
        <v>0</v>
      </c>
      <c r="BM107" s="52">
        <f t="shared" si="125"/>
        <v>0</v>
      </c>
      <c r="BN107" s="52">
        <f t="shared" si="125"/>
        <v>0</v>
      </c>
      <c r="BO107" s="52">
        <f t="shared" si="125"/>
        <v>0</v>
      </c>
      <c r="BP107" s="52">
        <f t="shared" si="125"/>
        <v>0</v>
      </c>
      <c r="BQ107" s="52">
        <f t="shared" si="125"/>
        <v>0</v>
      </c>
      <c r="BR107" s="52">
        <f t="shared" si="125"/>
        <v>0</v>
      </c>
      <c r="BS107" s="52">
        <f t="shared" si="125"/>
        <v>0</v>
      </c>
      <c r="BT107" s="52">
        <f t="shared" ref="BT107:CI107" si="126">SUM(BT108:BT112)</f>
        <v>0</v>
      </c>
      <c r="BU107" s="52">
        <f t="shared" si="126"/>
        <v>0</v>
      </c>
      <c r="BV107" s="52">
        <f t="shared" si="126"/>
        <v>0</v>
      </c>
      <c r="BW107" s="52">
        <f t="shared" si="126"/>
        <v>0</v>
      </c>
      <c r="BX107" s="52">
        <f t="shared" si="126"/>
        <v>0</v>
      </c>
      <c r="BY107" s="52">
        <f t="shared" si="126"/>
        <v>0</v>
      </c>
      <c r="BZ107" s="52">
        <f t="shared" si="126"/>
        <v>0</v>
      </c>
      <c r="CA107" s="52">
        <f t="shared" si="126"/>
        <v>0</v>
      </c>
      <c r="CB107" s="52">
        <f t="shared" si="126"/>
        <v>0</v>
      </c>
      <c r="CC107" s="52">
        <f t="shared" si="126"/>
        <v>0</v>
      </c>
      <c r="CD107" s="52">
        <f t="shared" si="126"/>
        <v>0</v>
      </c>
      <c r="CE107" s="52">
        <f t="shared" si="126"/>
        <v>0</v>
      </c>
      <c r="CF107" s="52">
        <f t="shared" si="126"/>
        <v>0</v>
      </c>
      <c r="CG107" s="52">
        <f t="shared" si="126"/>
        <v>0</v>
      </c>
      <c r="CH107" s="52">
        <f t="shared" si="126"/>
        <v>0</v>
      </c>
      <c r="CI107" s="52">
        <f t="shared" si="126"/>
        <v>0</v>
      </c>
      <c r="CZ107" s="170" t="s">
        <v>181</v>
      </c>
      <c r="DA107" s="168">
        <f>DA105+1</f>
        <v>70</v>
      </c>
      <c r="DB107" s="162" t="str">
        <f t="shared" si="68"/>
        <v xml:space="preserve">70_6.1_Сокращение расходов на оплату труда </v>
      </c>
    </row>
    <row r="108" spans="1:106" s="135" customFormat="1" ht="14.25" outlineLevel="2" x14ac:dyDescent="0.25">
      <c r="B108" s="136"/>
      <c r="C108" s="539" t="str">
        <f>'ИД (ЛК 2.0)'!C97</f>
        <v>Сокращение затрат на обмен производсвенной информацией, тыс. руб.</v>
      </c>
      <c r="D108" s="147"/>
      <c r="E108" s="147"/>
      <c r="F108" s="291"/>
      <c r="G108" s="147"/>
      <c r="H108" s="149">
        <f>IFERROR(INDEX('ИД (ЛК 2.0)'!$H$97:$CI$97,MATCH($C108,'ИД (ЛК 2.0)'!$C$97,0),MATCH(H$105,'ИД (ЛК 2.0)'!$H$94:$CI$94,0)),0)</f>
        <v>0</v>
      </c>
      <c r="I108" s="149">
        <f>IFERROR(INDEX('ИД (ЛК 2.0)'!$H$97:$CI$97,MATCH($C108,'ИД (ЛК 2.0)'!$C$97,0),MATCH(I$105,'ИД (ЛК 2.0)'!$H$94:$CI$94,0)),0)</f>
        <v>0</v>
      </c>
      <c r="J108" s="149">
        <f>IFERROR(INDEX('ИД (ЛК 2.0)'!$H$97:$CI$97,MATCH($C108,'ИД (ЛК 2.0)'!$C$97,0),MATCH(J$105,'ИД (ЛК 2.0)'!$H$94:$CI$94,0)),0)</f>
        <v>0</v>
      </c>
      <c r="K108" s="149">
        <f>IFERROR(INDEX('ИД (ЛК 2.0)'!$H$97:$CI$97,MATCH($C108,'ИД (ЛК 2.0)'!$C$97,0),MATCH(K$105,'ИД (ЛК 2.0)'!$H$94:$CI$94,0)),0)</f>
        <v>0</v>
      </c>
      <c r="L108" s="149">
        <f>IFERROR(INDEX('ИД (ЛК 2.0)'!$H$97:$CI$97,MATCH($C108,'ИД (ЛК 2.0)'!$C$97,0),MATCH(L$105,'ИД (ЛК 2.0)'!$H$94:$CI$94,0)),0)</f>
        <v>0</v>
      </c>
      <c r="M108" s="149">
        <f>IFERROR(INDEX('ИД (ЛК 2.0)'!$H$97:$CI$97,MATCH($C108,'ИД (ЛК 2.0)'!$C$97,0),MATCH(M$105,'ИД (ЛК 2.0)'!$H$94:$CI$94,0)),0)</f>
        <v>0</v>
      </c>
      <c r="N108" s="149">
        <f>IFERROR(INDEX('ИД (ЛК 2.0)'!$H$97:$CI$97,MATCH($C108,'ИД (ЛК 2.0)'!$C$97,0),MATCH(N$105,'ИД (ЛК 2.0)'!$H$94:$CI$94,0)),0)</f>
        <v>5587.6610698945806</v>
      </c>
      <c r="O108" s="149">
        <f>IFERROR(INDEX('ИД (ЛК 2.0)'!$H$97:$CI$97,MATCH($C108,'ИД (ЛК 2.0)'!$C$97,0),MATCH(O$105,'ИД (ЛК 2.0)'!$H$94:$CI$94,0)),0)</f>
        <v>19187.817258883249</v>
      </c>
      <c r="P108" s="149">
        <f>IFERROR(INDEX('ИД (ЛК 2.0)'!$H$97:$CI$97,MATCH($C108,'ИД (ЛК 2.0)'!$C$97,0),MATCH(P$105,'ИД (ЛК 2.0)'!$H$94:$CI$94,0)),0)</f>
        <v>95939.086294416251</v>
      </c>
      <c r="Q108" s="149">
        <f>IFERROR(INDEX('ИД (ЛК 2.0)'!$H$97:$CI$97,MATCH($C108,'ИД (ЛК 2.0)'!$C$97,0),MATCH(Q$105,'ИД (ЛК 2.0)'!$H$94:$CI$94,0)),0)</f>
        <v>95939.086294416251</v>
      </c>
      <c r="R108" s="149">
        <f>IFERROR(INDEX('ИД (ЛК 2.0)'!$H$97:$CI$97,MATCH($C108,'ИД (ЛК 2.0)'!$C$97,0),MATCH(R$105,'ИД (ЛК 2.0)'!$H$94:$CI$94,0)),0)</f>
        <v>95939.086294416251</v>
      </c>
      <c r="S108" s="149"/>
      <c r="T108" s="149"/>
      <c r="U108" s="149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  <c r="BB108" s="149"/>
      <c r="BC108" s="149"/>
      <c r="BD108" s="149"/>
      <c r="BE108" s="149"/>
      <c r="BF108" s="149"/>
      <c r="BG108" s="149"/>
      <c r="BH108" s="149"/>
      <c r="BI108" s="149"/>
      <c r="BJ108" s="149"/>
      <c r="BK108" s="149"/>
      <c r="BL108" s="149"/>
      <c r="BM108" s="149"/>
      <c r="BN108" s="149"/>
      <c r="BO108" s="149"/>
      <c r="BP108" s="149"/>
      <c r="BQ108" s="149"/>
      <c r="BR108" s="149"/>
      <c r="BS108" s="149"/>
      <c r="BT108" s="149"/>
      <c r="BU108" s="149"/>
      <c r="BV108" s="149"/>
      <c r="BW108" s="149"/>
      <c r="BX108" s="149"/>
      <c r="BY108" s="149"/>
      <c r="BZ108" s="149"/>
      <c r="CA108" s="149"/>
      <c r="CB108" s="149"/>
      <c r="CC108" s="149"/>
      <c r="CD108" s="149"/>
      <c r="CE108" s="149"/>
      <c r="CF108" s="149"/>
      <c r="CG108" s="149"/>
      <c r="CH108" s="149"/>
      <c r="CI108" s="149"/>
      <c r="CZ108" s="152"/>
      <c r="DA108" s="157"/>
      <c r="DB108" s="164" t="str">
        <f t="shared" si="68"/>
        <v>__Сокращение затрат на обмен производсвенной информацией, тыс. руб.</v>
      </c>
    </row>
    <row r="109" spans="1:106" s="135" customFormat="1" ht="14.25" outlineLevel="2" x14ac:dyDescent="0.25">
      <c r="B109" s="136"/>
      <c r="C109" s="540" t="str">
        <f>'ИД (Развитие ОЭДК)'!C108</f>
        <v>Сокращение затрат на сбор и согласование оценочных листов, тыс. руб.</v>
      </c>
      <c r="D109" s="147"/>
      <c r="E109" s="147"/>
      <c r="F109" s="291"/>
      <c r="G109" s="147"/>
      <c r="H109" s="149">
        <f>IFERROR(INDEX('ИД (Развитие ОЭДК)'!$H$108:$CI$219,MATCH($C109,'ИД (Развитие ОЭДК)'!$C$108:$C$219,0),MATCH(H$105,'ИД (Развитие ОЭДК)'!$H$105:$CI$105,0)),0)</f>
        <v>0</v>
      </c>
      <c r="I109" s="149">
        <f>IFERROR(INDEX('ИД (Развитие ОЭДК)'!$H$108:$CI$219,MATCH($C109,'ИД (Развитие ОЭДК)'!$C$108:$C$219,0),MATCH(I$105,'ИД (Развитие ОЭДК)'!$H$105:$CI$105,0)),0)</f>
        <v>0</v>
      </c>
      <c r="J109" s="149">
        <f>IFERROR(INDEX('ИД (Развитие ОЭДК)'!$H$108:$CI$219,MATCH($C109,'ИД (Развитие ОЭДК)'!$C$108:$C$219,0),MATCH(J$105,'ИД (Развитие ОЭДК)'!$H$105:$CI$105,0)),0)</f>
        <v>0</v>
      </c>
      <c r="K109" s="149">
        <f>IFERROR(INDEX('ИД (Развитие ОЭДК)'!$H$108:$CI$219,MATCH($C109,'ИД (Развитие ОЭДК)'!$C$108:$C$219,0),MATCH(K$105,'ИД (Развитие ОЭДК)'!$H$105:$CI$105,0)),0)</f>
        <v>0</v>
      </c>
      <c r="L109" s="149">
        <f>IFERROR(INDEX('ИД (Развитие ОЭДК)'!$H$108:$CI$219,MATCH($C109,'ИД (Развитие ОЭДК)'!$C$108:$C$219,0),MATCH(L$105,'ИД (Развитие ОЭДК)'!$H$105:$CI$105,0)),0)</f>
        <v>33898.477157360408</v>
      </c>
      <c r="M109" s="149">
        <f>IFERROR(INDEX('ИД (Развитие ОЭДК)'!$H$108:$CI$219,MATCH($C109,'ИД (Развитие ОЭДК)'!$C$108:$C$219,0),MATCH(M$105,'ИД (Развитие ОЭДК)'!$H$105:$CI$105,0)),0)</f>
        <v>33898.477157360408</v>
      </c>
      <c r="N109" s="149">
        <f>IFERROR(INDEX('ИД (Развитие ОЭДК)'!$H$108:$CI$219,MATCH($C109,'ИД (Развитие ОЭДК)'!$C$108:$C$219,0),MATCH(N$105,'ИД (Развитие ОЭДК)'!$H$105:$CI$105,0)),0)</f>
        <v>33898.477157360408</v>
      </c>
      <c r="O109" s="149">
        <f>IFERROR(INDEX('ИД (Развитие ОЭДК)'!$H$108:$CI$219,MATCH($C109,'ИД (Развитие ОЭДК)'!$C$108:$C$219,0),MATCH(O$105,'ИД (Развитие ОЭДК)'!$H$105:$CI$105,0)),0)</f>
        <v>33898.477157360408</v>
      </c>
      <c r="P109" s="149">
        <f>IFERROR(INDEX('ИД (Развитие ОЭДК)'!$H$108:$CI$219,MATCH($C109,'ИД (Развитие ОЭДК)'!$C$108:$C$219,0),MATCH(P$105,'ИД (Развитие ОЭДК)'!$H$105:$CI$105,0)),0)</f>
        <v>33898.477157360408</v>
      </c>
      <c r="Q109" s="149">
        <f>IFERROR(INDEX('ИД (Развитие ОЭДК)'!$H$108:$CI$219,MATCH($C109,'ИД (Развитие ОЭДК)'!$C$108:$C$219,0),MATCH(Q$105,'ИД (Развитие ОЭДК)'!$H$105:$CI$105,0)),0)</f>
        <v>33898.477157360408</v>
      </c>
      <c r="R109" s="149">
        <f>IFERROR(INDEX('ИД (Развитие ОЭДК)'!$H$108:$CI$219,MATCH($C109,'ИД (Развитие ОЭДК)'!$C$108:$C$219,0),MATCH(R$105,'ИД (Развитие ОЭДК)'!$H$105:$CI$105,0)),0)</f>
        <v>33898.477157360408</v>
      </c>
      <c r="S109" s="149"/>
      <c r="T109" s="149"/>
      <c r="U109" s="149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  <c r="BB109" s="149"/>
      <c r="BC109" s="149"/>
      <c r="BD109" s="149"/>
      <c r="BE109" s="149"/>
      <c r="BF109" s="149"/>
      <c r="BG109" s="149"/>
      <c r="BH109" s="149"/>
      <c r="BI109" s="149"/>
      <c r="BJ109" s="149"/>
      <c r="BK109" s="149"/>
      <c r="BL109" s="149"/>
      <c r="BM109" s="149"/>
      <c r="BN109" s="149"/>
      <c r="BO109" s="149"/>
      <c r="BP109" s="149"/>
      <c r="BQ109" s="149"/>
      <c r="BR109" s="149"/>
      <c r="BS109" s="149"/>
      <c r="BT109" s="149"/>
      <c r="BU109" s="149"/>
      <c r="BV109" s="149"/>
      <c r="BW109" s="149"/>
      <c r="BX109" s="149"/>
      <c r="BY109" s="149"/>
      <c r="BZ109" s="149"/>
      <c r="CA109" s="149"/>
      <c r="CB109" s="149"/>
      <c r="CC109" s="149"/>
      <c r="CD109" s="149"/>
      <c r="CE109" s="149"/>
      <c r="CF109" s="149"/>
      <c r="CG109" s="149"/>
      <c r="CH109" s="149"/>
      <c r="CI109" s="149"/>
      <c r="CZ109" s="152"/>
      <c r="DA109" s="157"/>
      <c r="DB109" s="164"/>
    </row>
    <row r="110" spans="1:106" s="135" customFormat="1" ht="14.25" outlineLevel="2" x14ac:dyDescent="0.25">
      <c r="B110" s="136"/>
      <c r="C110" s="540" t="str">
        <f>'ИД (Развитие ОЭДК)'!C219</f>
        <v>Сокращение затрат на заполнение оценочных листов, тыс. руб.</v>
      </c>
      <c r="D110" s="147"/>
      <c r="E110" s="147"/>
      <c r="F110" s="291"/>
      <c r="G110" s="147"/>
      <c r="H110" s="149">
        <f>IFERROR(INDEX('ИД (Развитие ОЭДК)'!$H$108:$CI$219,MATCH($C110,'ИД (Развитие ОЭДК)'!$C$108:$C$219,0),MATCH(H$105,'ИД (Развитие ОЭДК)'!$H$105:$CI$105,0)),0)</f>
        <v>0</v>
      </c>
      <c r="I110" s="149">
        <f>IFERROR(INDEX('ИД (Развитие ОЭДК)'!$H$108:$CI$219,MATCH($C110,'ИД (Развитие ОЭДК)'!$C$108:$C$219,0),MATCH(I$105,'ИД (Развитие ОЭДК)'!$H$105:$CI$105,0)),0)</f>
        <v>0</v>
      </c>
      <c r="J110" s="149">
        <f>IFERROR(INDEX('ИД (Развитие ОЭДК)'!$H$108:$CI$219,MATCH($C110,'ИД (Развитие ОЭДК)'!$C$108:$C$219,0),MATCH(J$105,'ИД (Развитие ОЭДК)'!$H$105:$CI$105,0)),0)</f>
        <v>0</v>
      </c>
      <c r="K110" s="149">
        <f>IFERROR(INDEX('ИД (Развитие ОЭДК)'!$H$108:$CI$219,MATCH($C110,'ИД (Развитие ОЭДК)'!$C$108:$C$219,0),MATCH(K$105,'ИД (Развитие ОЭДК)'!$H$105:$CI$105,0)),0)</f>
        <v>0</v>
      </c>
      <c r="L110" s="149">
        <f>IFERROR(INDEX('ИД (Развитие ОЭДК)'!$H$108:$CI$219,MATCH($C110,'ИД (Развитие ОЭДК)'!$C$108:$C$219,0),MATCH(L$105,'ИД (Развитие ОЭДК)'!$H$105:$CI$105,0)),0)</f>
        <v>0</v>
      </c>
      <c r="M110" s="149">
        <f>IFERROR(INDEX('ИД (Развитие ОЭДК)'!$H$108:$CI$219,MATCH($C110,'ИД (Развитие ОЭДК)'!$C$108:$C$219,0),MATCH(M$105,'ИД (Развитие ОЭДК)'!$H$105:$CI$105,0)),0)</f>
        <v>26474.07106598985</v>
      </c>
      <c r="N110" s="149">
        <f>IFERROR(INDEX('ИД (Развитие ОЭДК)'!$H$108:$CI$219,MATCH($C110,'ИД (Развитие ОЭДК)'!$C$108:$C$219,0),MATCH(N$105,'ИД (Развитие ОЭДК)'!$H$105:$CI$105,0)),0)</f>
        <v>26474.07106598985</v>
      </c>
      <c r="O110" s="149">
        <f>IFERROR(INDEX('ИД (Развитие ОЭДК)'!$H$108:$CI$219,MATCH($C110,'ИД (Развитие ОЭДК)'!$C$108:$C$219,0),MATCH(O$105,'ИД (Развитие ОЭДК)'!$H$105:$CI$105,0)),0)</f>
        <v>26474.07106598985</v>
      </c>
      <c r="P110" s="149">
        <f>IFERROR(INDEX('ИД (Развитие ОЭДК)'!$H$108:$CI$219,MATCH($C110,'ИД (Развитие ОЭДК)'!$C$108:$C$219,0),MATCH(P$105,'ИД (Развитие ОЭДК)'!$H$105:$CI$105,0)),0)</f>
        <v>26474.07106598985</v>
      </c>
      <c r="Q110" s="149">
        <f>IFERROR(INDEX('ИД (Развитие ОЭДК)'!$H$108:$CI$219,MATCH($C110,'ИД (Развитие ОЭДК)'!$C$108:$C$219,0),MATCH(Q$105,'ИД (Развитие ОЭДК)'!$H$105:$CI$105,0)),0)</f>
        <v>26474.07106598985</v>
      </c>
      <c r="R110" s="149">
        <f>IFERROR(INDEX('ИД (Развитие ОЭДК)'!$H$108:$CI$219,MATCH($C110,'ИД (Развитие ОЭДК)'!$C$108:$C$219,0),MATCH(R$105,'ИД (Развитие ОЭДК)'!$H$105:$CI$105,0)),0)</f>
        <v>26474.07106598985</v>
      </c>
      <c r="S110" s="149"/>
      <c r="T110" s="149"/>
      <c r="U110" s="149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  <c r="BB110" s="149"/>
      <c r="BC110" s="149"/>
      <c r="BD110" s="149"/>
      <c r="BE110" s="149"/>
      <c r="BF110" s="149"/>
      <c r="BG110" s="149"/>
      <c r="BH110" s="149"/>
      <c r="BI110" s="149"/>
      <c r="BJ110" s="149"/>
      <c r="BK110" s="149"/>
      <c r="BL110" s="149"/>
      <c r="BM110" s="149"/>
      <c r="BN110" s="149"/>
      <c r="BO110" s="149"/>
      <c r="BP110" s="149"/>
      <c r="BQ110" s="149"/>
      <c r="BR110" s="149"/>
      <c r="BS110" s="149"/>
      <c r="BT110" s="149"/>
      <c r="BU110" s="149"/>
      <c r="BV110" s="149"/>
      <c r="BW110" s="149"/>
      <c r="BX110" s="149"/>
      <c r="BY110" s="149"/>
      <c r="BZ110" s="149"/>
      <c r="CA110" s="149"/>
      <c r="CB110" s="149"/>
      <c r="CC110" s="149"/>
      <c r="CD110" s="149"/>
      <c r="CE110" s="149"/>
      <c r="CF110" s="149"/>
      <c r="CG110" s="149"/>
      <c r="CH110" s="149"/>
      <c r="CI110" s="149"/>
      <c r="CZ110" s="152"/>
      <c r="DA110" s="157"/>
      <c r="DB110" s="164"/>
    </row>
    <row r="111" spans="1:106" s="135" customFormat="1" ht="14.25" outlineLevel="2" x14ac:dyDescent="0.25">
      <c r="B111" s="136"/>
      <c r="C111" s="540" t="str">
        <f>'ИД (Уберизация зак)'!C112</f>
        <v>Скоращение трудозатрат на подготовку и согласование  наряд-заказа, тыс.руб./год</v>
      </c>
      <c r="D111" s="147"/>
      <c r="E111" s="147"/>
      <c r="F111" s="291"/>
      <c r="G111" s="147"/>
      <c r="H111" s="149">
        <f>IFERROR(INDEX('ИД (Уберизация зак)'!$H$112:$CI$224,MATCH($C111,'ИД (Уберизация зак)'!$C$112:$C$224,0),MATCH(H$105,'ИД (Уберизация зак)'!$H$109:$CI$109,0)),0)</f>
        <v>0</v>
      </c>
      <c r="I111" s="149">
        <f>IFERROR(INDEX('ИД (Уберизация зак)'!$H$112:$CI$224,MATCH($C111,'ИД (Уберизация зак)'!$C$112:$C$224,0),MATCH(I$105,'ИД (Уберизация зак)'!$H$109:$CI$109,0)),0)</f>
        <v>0</v>
      </c>
      <c r="J111" s="149">
        <f>IFERROR(INDEX('ИД (Уберизация зак)'!$H$112:$CI$224,MATCH($C111,'ИД (Уберизация зак)'!$C$112:$C$224,0),MATCH(J$105,'ИД (Уберизация зак)'!$H$109:$CI$109,0)),0)</f>
        <v>0</v>
      </c>
      <c r="K111" s="149">
        <f>IFERROR(INDEX('ИД (Уберизация зак)'!$H$112:$CI$224,MATCH($C111,'ИД (Уберизация зак)'!$C$112:$C$224,0),MATCH(K$105,'ИД (Уберизация зак)'!$H$109:$CI$109,0)),0)</f>
        <v>0</v>
      </c>
      <c r="L111" s="149">
        <f>IFERROR(INDEX('ИД (Уберизация зак)'!$H$112:$CI$224,MATCH($C111,'ИД (Уберизация зак)'!$C$112:$C$224,0),MATCH(L$105,'ИД (Уберизация зак)'!$H$109:$CI$109,0)),0)</f>
        <v>6905.2004200945266</v>
      </c>
      <c r="M111" s="149">
        <f>IFERROR(INDEX('ИД (Уберизация зак)'!$H$112:$CI$224,MATCH($C111,'ИД (Уберизация зак)'!$C$112:$C$224,0),MATCH(M$105,'ИД (Уберизация зак)'!$H$109:$CI$109,0)),0)</f>
        <v>36045.146192893386</v>
      </c>
      <c r="N111" s="149">
        <f>IFERROR(INDEX('ИД (Уберизация зак)'!$H$112:$CI$224,MATCH($C111,'ИД (Уберизация зак)'!$C$112:$C$224,0),MATCH(N$105,'ИД (Уберизация зак)'!$H$109:$CI$109,0)),0)</f>
        <v>60075.243654822327</v>
      </c>
      <c r="O111" s="149">
        <f>IFERROR(INDEX('ИД (Уберизация зак)'!$H$112:$CI$224,MATCH($C111,'ИД (Уберизация зак)'!$C$112:$C$224,0),MATCH(O$105,'ИД (Уберизация зак)'!$H$109:$CI$109,0)),0)</f>
        <v>72090.292385786801</v>
      </c>
      <c r="P111" s="149">
        <f>IFERROR(INDEX('ИД (Уберизация зак)'!$H$112:$CI$224,MATCH($C111,'ИД (Уберизация зак)'!$C$112:$C$224,0),MATCH(P$105,'ИД (Уберизация зак)'!$H$109:$CI$109,0)),0)</f>
        <v>108135.43857868019</v>
      </c>
      <c r="Q111" s="149">
        <f>IFERROR(INDEX('ИД (Уберизация зак)'!$H$112:$CI$224,MATCH($C111,'ИД (Уберизация зак)'!$C$112:$C$224,0),MATCH(Q$105,'ИД (Уберизация зак)'!$H$109:$CI$109,0)),0)</f>
        <v>108135.43857868019</v>
      </c>
      <c r="R111" s="149">
        <f>IFERROR(INDEX('ИД (Уберизация зак)'!$H$112:$CI$224,MATCH($C111,'ИД (Уберизация зак)'!$C$112:$C$224,0),MATCH(R$105,'ИД (Уберизация зак)'!$H$109:$CI$109,0)),0)</f>
        <v>108135.43857868019</v>
      </c>
      <c r="S111" s="149"/>
      <c r="T111" s="149"/>
      <c r="U111" s="149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  <c r="BB111" s="149"/>
      <c r="BC111" s="149"/>
      <c r="BD111" s="149"/>
      <c r="BE111" s="149"/>
      <c r="BF111" s="149"/>
      <c r="BG111" s="149"/>
      <c r="BH111" s="149"/>
      <c r="BI111" s="149"/>
      <c r="BJ111" s="149"/>
      <c r="BK111" s="149"/>
      <c r="BL111" s="149"/>
      <c r="BM111" s="149"/>
      <c r="BN111" s="149"/>
      <c r="BO111" s="149"/>
      <c r="BP111" s="149"/>
      <c r="BQ111" s="149"/>
      <c r="BR111" s="149"/>
      <c r="BS111" s="149"/>
      <c r="BT111" s="149"/>
      <c r="BU111" s="149"/>
      <c r="BV111" s="149"/>
      <c r="BW111" s="149"/>
      <c r="BX111" s="149"/>
      <c r="BY111" s="149"/>
      <c r="BZ111" s="149"/>
      <c r="CA111" s="149"/>
      <c r="CB111" s="149"/>
      <c r="CC111" s="149"/>
      <c r="CD111" s="149"/>
      <c r="CE111" s="149"/>
      <c r="CF111" s="149"/>
      <c r="CG111" s="149"/>
      <c r="CH111" s="149"/>
      <c r="CI111" s="149"/>
      <c r="CZ111" s="152"/>
      <c r="DA111" s="157"/>
      <c r="DB111" s="164"/>
    </row>
    <row r="112" spans="1:106" s="135" customFormat="1" ht="25.5" outlineLevel="2" x14ac:dyDescent="0.25">
      <c r="B112" s="136"/>
      <c r="C112" s="540" t="str">
        <f>'ИД (Уберизация зак)'!C223</f>
        <v>Скоращение трудозатрат на проведение дополнительных процедур выбора, тыс.руб./год</v>
      </c>
      <c r="D112" s="137"/>
      <c r="E112" s="137"/>
      <c r="F112" s="292"/>
      <c r="G112" s="137"/>
      <c r="H112" s="149">
        <f>IFERROR(INDEX('ИД (Уберизация зак)'!$H$112:$CI$224,MATCH($C112,'ИД (Уберизация зак)'!$C$112:$C$224,0),MATCH(H$105,'ИД (Уберизация зак)'!$H$109:$CI$109,0)),0)</f>
        <v>0</v>
      </c>
      <c r="I112" s="149">
        <f>IFERROR(INDEX('ИД (Уберизация зак)'!$H$112:$CI$224,MATCH($C112,'ИД (Уберизация зак)'!$C$112:$C$224,0),MATCH(I$105,'ИД (Уберизация зак)'!$H$109:$CI$109,0)),0)</f>
        <v>0</v>
      </c>
      <c r="J112" s="149">
        <f>IFERROR(INDEX('ИД (Уберизация зак)'!$H$112:$CI$224,MATCH($C112,'ИД (Уберизация зак)'!$C$112:$C$224,0),MATCH(J$105,'ИД (Уберизация зак)'!$H$109:$CI$109,0)),0)</f>
        <v>0</v>
      </c>
      <c r="K112" s="149">
        <f>IFERROR(INDEX('ИД (Уберизация зак)'!$H$112:$CI$224,MATCH($C112,'ИД (Уберизация зак)'!$C$112:$C$224,0),MATCH(K$105,'ИД (Уберизация зак)'!$H$109:$CI$109,0)),0)</f>
        <v>0</v>
      </c>
      <c r="L112" s="149">
        <f>IFERROR(INDEX('ИД (Уберизация зак)'!$H$112:$CI$224,MATCH($C112,'ИД (Уберизация зак)'!$C$112:$C$224,0),MATCH(L$105,'ИД (Уберизация зак)'!$H$109:$CI$109,0)),0)</f>
        <v>18001.190897165339</v>
      </c>
      <c r="M112" s="149">
        <f>IFERROR(INDEX('ИД (Уберизация зак)'!$H$112:$CI$224,MATCH($C112,'ИД (Уберизация зак)'!$C$112:$C$224,0),MATCH(M$105,'ИД (Уберизация зак)'!$H$109:$CI$109,0)),0)</f>
        <v>46803.096332629888</v>
      </c>
      <c r="N112" s="149">
        <f>IFERROR(INDEX('ИД (Уберизация зак)'!$H$112:$CI$224,MATCH($C112,'ИД (Уберизация зак)'!$C$112:$C$224,0),MATCH(N$105,'ИД (Уберизация зак)'!$H$109:$CI$109,0)),0)</f>
        <v>46803.096332629888</v>
      </c>
      <c r="O112" s="149">
        <f>IFERROR(INDEX('ИД (Уберизация зак)'!$H$112:$CI$224,MATCH($C112,'ИД (Уберизация зак)'!$C$112:$C$224,0),MATCH(O$105,'ИД (Уберизация зак)'!$H$109:$CI$109,0)),0)</f>
        <v>46803.096332629888</v>
      </c>
      <c r="P112" s="149">
        <f>IFERROR(INDEX('ИД (Уберизация зак)'!$H$112:$CI$224,MATCH($C112,'ИД (Уберизация зак)'!$C$112:$C$224,0),MATCH(P$105,'ИД (Уберизация зак)'!$H$109:$CI$109,0)),0)</f>
        <v>46803.096332629888</v>
      </c>
      <c r="Q112" s="149">
        <f>IFERROR(INDEX('ИД (Уберизация зак)'!$H$112:$CI$224,MATCH($C112,'ИД (Уберизация зак)'!$C$112:$C$224,0),MATCH(Q$105,'ИД (Уберизация зак)'!$H$109:$CI$109,0)),0)</f>
        <v>46803.096332629888</v>
      </c>
      <c r="R112" s="149">
        <f>IFERROR(INDEX('ИД (Уберизация зак)'!$H$112:$CI$224,MATCH($C112,'ИД (Уберизация зак)'!$C$112:$C$224,0),MATCH(R$105,'ИД (Уберизация зак)'!$H$109:$CI$109,0)),0)</f>
        <v>46803.096332629888</v>
      </c>
      <c r="S112" s="149"/>
      <c r="T112" s="149"/>
      <c r="U112" s="149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  <c r="BB112" s="149"/>
      <c r="BC112" s="149"/>
      <c r="BD112" s="149"/>
      <c r="BE112" s="149"/>
      <c r="BF112" s="149"/>
      <c r="BG112" s="149"/>
      <c r="BH112" s="149"/>
      <c r="BI112" s="149"/>
      <c r="BJ112" s="149"/>
      <c r="BK112" s="149"/>
      <c r="BL112" s="149"/>
      <c r="BM112" s="149"/>
      <c r="BN112" s="149"/>
      <c r="BO112" s="149"/>
      <c r="BP112" s="149"/>
      <c r="BQ112" s="149"/>
      <c r="BR112" s="149"/>
      <c r="BS112" s="149"/>
      <c r="BT112" s="149"/>
      <c r="BU112" s="149"/>
      <c r="BV112" s="149"/>
      <c r="BW112" s="149"/>
      <c r="BX112" s="149"/>
      <c r="BY112" s="149"/>
      <c r="BZ112" s="149"/>
      <c r="CA112" s="149"/>
      <c r="CB112" s="149"/>
      <c r="CC112" s="149"/>
      <c r="CD112" s="149"/>
      <c r="CE112" s="149"/>
      <c r="CF112" s="149"/>
      <c r="CG112" s="149"/>
      <c r="CH112" s="149"/>
      <c r="CI112" s="149"/>
      <c r="CZ112" s="152"/>
      <c r="DA112" s="157"/>
      <c r="DB112" s="164" t="str">
        <f t="shared" si="68"/>
        <v>__Скоращение трудозатрат на проведение дополнительных процедур выбора, тыс.руб./год</v>
      </c>
    </row>
    <row r="113" spans="1:106" s="46" customFormat="1" ht="14.25" outlineLevel="1" x14ac:dyDescent="0.25">
      <c r="B113" s="301" t="str">
        <f>B81</f>
        <v>6.2</v>
      </c>
      <c r="C113" s="302" t="str">
        <f>C81</f>
        <v>Сокращение CAPEX</v>
      </c>
      <c r="D113" s="49"/>
      <c r="E113" s="49"/>
      <c r="F113" s="290" t="str">
        <f>F81</f>
        <v>тыс.руб.</v>
      </c>
      <c r="G113" s="51">
        <f>SUM(H113:CI113)</f>
        <v>0</v>
      </c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/>
      <c r="BB113" s="52"/>
      <c r="BC113" s="52"/>
      <c r="BD113" s="52"/>
      <c r="BE113" s="52"/>
      <c r="BF113" s="52"/>
      <c r="BG113" s="52"/>
      <c r="BH113" s="52"/>
      <c r="BI113" s="52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52"/>
      <c r="CE113" s="52"/>
      <c r="CF113" s="52"/>
      <c r="CG113" s="52"/>
      <c r="CH113" s="52"/>
      <c r="CI113" s="52"/>
      <c r="CZ113" s="168" t="s">
        <v>181</v>
      </c>
      <c r="DA113" s="168">
        <f>DA107+1</f>
        <v>71</v>
      </c>
      <c r="DB113" s="162" t="str">
        <f t="shared" si="68"/>
        <v>71_6.2_Сокращение CAPEX</v>
      </c>
    </row>
    <row r="114" spans="1:106" s="135" customFormat="1" ht="14.25" outlineLevel="3" x14ac:dyDescent="0.25">
      <c r="B114" s="308" t="s">
        <v>797</v>
      </c>
      <c r="C114" s="309" t="s">
        <v>798</v>
      </c>
      <c r="D114" s="310"/>
      <c r="E114" s="310"/>
      <c r="F114" s="290" t="str">
        <f>F82</f>
        <v>тыс.руб.</v>
      </c>
      <c r="G114" s="311">
        <f>SUM(H114:CI114)</f>
        <v>0</v>
      </c>
      <c r="H114" s="312"/>
      <c r="I114" s="312"/>
      <c r="J114" s="312"/>
      <c r="K114" s="312"/>
      <c r="L114" s="312"/>
      <c r="M114" s="312"/>
      <c r="N114" s="312"/>
      <c r="O114" s="312"/>
      <c r="P114" s="312"/>
      <c r="Q114" s="312"/>
      <c r="R114" s="312"/>
      <c r="S114" s="312"/>
      <c r="T114" s="312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  <c r="AL114" s="312"/>
      <c r="AM114" s="312"/>
      <c r="AN114" s="312"/>
      <c r="AO114" s="312"/>
      <c r="AP114" s="312"/>
      <c r="AQ114" s="312"/>
      <c r="AR114" s="312"/>
      <c r="AS114" s="312"/>
      <c r="AT114" s="312"/>
      <c r="AU114" s="312"/>
      <c r="AV114" s="312"/>
      <c r="AW114" s="312"/>
      <c r="AX114" s="312"/>
      <c r="AY114" s="312"/>
      <c r="AZ114" s="312"/>
      <c r="BA114" s="312"/>
      <c r="BB114" s="312"/>
      <c r="BC114" s="312"/>
      <c r="BD114" s="312"/>
      <c r="BE114" s="312"/>
      <c r="BF114" s="312"/>
      <c r="BG114" s="312"/>
      <c r="BH114" s="312"/>
      <c r="BI114" s="312"/>
      <c r="BJ114" s="312"/>
      <c r="BK114" s="312"/>
      <c r="BL114" s="312"/>
      <c r="BM114" s="312"/>
      <c r="BN114" s="312"/>
      <c r="BO114" s="312"/>
      <c r="BP114" s="312"/>
      <c r="BQ114" s="312"/>
      <c r="BR114" s="312"/>
      <c r="BS114" s="312"/>
      <c r="BT114" s="312"/>
      <c r="BU114" s="312"/>
      <c r="BV114" s="312"/>
      <c r="BW114" s="312"/>
      <c r="BX114" s="312"/>
      <c r="BY114" s="312"/>
      <c r="BZ114" s="312"/>
      <c r="CA114" s="312"/>
      <c r="CB114" s="312"/>
      <c r="CC114" s="312"/>
      <c r="CD114" s="312"/>
      <c r="CE114" s="312"/>
      <c r="CF114" s="312"/>
      <c r="CG114" s="312"/>
      <c r="CH114" s="312"/>
      <c r="CI114" s="312"/>
      <c r="CZ114" s="168" t="s">
        <v>181</v>
      </c>
      <c r="DA114" s="168">
        <f>DA113+1</f>
        <v>72</v>
      </c>
      <c r="DB114" s="162" t="str">
        <f t="shared" si="68"/>
        <v>72_6.2.1_Влияние на амортизацию</v>
      </c>
    </row>
    <row r="115" spans="1:106" s="135" customFormat="1" ht="14.25" outlineLevel="2" x14ac:dyDescent="0.25">
      <c r="B115" s="136"/>
      <c r="C115" s="137"/>
      <c r="D115" s="147"/>
      <c r="E115" s="147"/>
      <c r="F115" s="291"/>
      <c r="G115" s="147"/>
      <c r="H115" s="149"/>
      <c r="I115" s="149"/>
      <c r="J115" s="149"/>
      <c r="K115" s="149"/>
      <c r="L115" s="149"/>
      <c r="M115" s="149"/>
      <c r="N115" s="149"/>
      <c r="O115" s="149"/>
      <c r="P115" s="149"/>
      <c r="Q115" s="149"/>
      <c r="R115" s="149"/>
      <c r="S115" s="149"/>
      <c r="T115" s="149"/>
      <c r="U115" s="149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  <c r="BB115" s="149"/>
      <c r="BC115" s="149"/>
      <c r="BD115" s="149"/>
      <c r="BE115" s="149"/>
      <c r="BF115" s="149"/>
      <c r="BG115" s="149"/>
      <c r="BH115" s="149"/>
      <c r="BI115" s="149"/>
      <c r="BJ115" s="149"/>
      <c r="BK115" s="149"/>
      <c r="BL115" s="149"/>
      <c r="BM115" s="149"/>
      <c r="BN115" s="149"/>
      <c r="BO115" s="149"/>
      <c r="BP115" s="149"/>
      <c r="BQ115" s="149"/>
      <c r="BR115" s="149"/>
      <c r="BS115" s="149"/>
      <c r="BT115" s="149"/>
      <c r="BU115" s="149"/>
      <c r="BV115" s="149"/>
      <c r="BW115" s="149"/>
      <c r="BX115" s="149"/>
      <c r="BY115" s="149"/>
      <c r="BZ115" s="149"/>
      <c r="CA115" s="149"/>
      <c r="CB115" s="149"/>
      <c r="CC115" s="149"/>
      <c r="CD115" s="149"/>
      <c r="CE115" s="149"/>
      <c r="CF115" s="149"/>
      <c r="CG115" s="149"/>
      <c r="CH115" s="149"/>
      <c r="CI115" s="149"/>
      <c r="CZ115" s="152"/>
      <c r="DA115" s="157"/>
      <c r="DB115" s="164" t="str">
        <f t="shared" si="68"/>
        <v>__</v>
      </c>
    </row>
    <row r="116" spans="1:106" s="135" customFormat="1" ht="14.25" outlineLevel="2" x14ac:dyDescent="0.25">
      <c r="B116" s="136"/>
      <c r="C116" s="137"/>
      <c r="D116" s="137"/>
      <c r="E116" s="137"/>
      <c r="F116" s="292"/>
      <c r="G116" s="137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  <c r="BB116" s="149"/>
      <c r="BC116" s="149"/>
      <c r="BD116" s="149"/>
      <c r="BE116" s="149"/>
      <c r="BF116" s="149"/>
      <c r="BG116" s="149"/>
      <c r="BH116" s="149"/>
      <c r="BI116" s="149"/>
      <c r="BJ116" s="149"/>
      <c r="BK116" s="149"/>
      <c r="BL116" s="149"/>
      <c r="BM116" s="149"/>
      <c r="BN116" s="149"/>
      <c r="BO116" s="149"/>
      <c r="BP116" s="149"/>
      <c r="BQ116" s="149"/>
      <c r="BR116" s="149"/>
      <c r="BS116" s="149"/>
      <c r="BT116" s="149"/>
      <c r="BU116" s="149"/>
      <c r="BV116" s="149"/>
      <c r="BW116" s="149"/>
      <c r="BX116" s="149"/>
      <c r="BY116" s="149"/>
      <c r="BZ116" s="149"/>
      <c r="CA116" s="149"/>
      <c r="CB116" s="149"/>
      <c r="CC116" s="149"/>
      <c r="CD116" s="149"/>
      <c r="CE116" s="149"/>
      <c r="CF116" s="149"/>
      <c r="CG116" s="149"/>
      <c r="CH116" s="149"/>
      <c r="CI116" s="149"/>
      <c r="CZ116" s="152"/>
      <c r="DA116" s="157"/>
      <c r="DB116" s="164" t="str">
        <f t="shared" si="68"/>
        <v>__</v>
      </c>
    </row>
    <row r="117" spans="1:106" s="46" customFormat="1" ht="14.25" outlineLevel="1" x14ac:dyDescent="0.25">
      <c r="B117" s="301" t="str">
        <f>B82</f>
        <v>6.3</v>
      </c>
      <c r="C117" s="48" t="str">
        <f>C82</f>
        <v>Сокращение OPEX</v>
      </c>
      <c r="D117" s="49"/>
      <c r="E117" s="49"/>
      <c r="F117" s="290" t="str">
        <f>F84</f>
        <v>тыс.руб.</v>
      </c>
      <c r="G117" s="51">
        <f>SUM(H117:CI117)</f>
        <v>0</v>
      </c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/>
      <c r="BB117" s="52"/>
      <c r="BC117" s="52"/>
      <c r="BD117" s="52"/>
      <c r="BE117" s="52"/>
      <c r="BF117" s="52"/>
      <c r="BG117" s="52"/>
      <c r="BH117" s="52"/>
      <c r="BI117" s="52"/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52"/>
      <c r="CE117" s="52"/>
      <c r="CF117" s="52"/>
      <c r="CG117" s="52"/>
      <c r="CH117" s="52"/>
      <c r="CI117" s="52"/>
      <c r="CZ117" s="168" t="s">
        <v>181</v>
      </c>
      <c r="DA117" s="168">
        <f>DA114+1</f>
        <v>73</v>
      </c>
      <c r="DB117" s="162" t="str">
        <f t="shared" si="68"/>
        <v>73_6.3_Сокращение OPEX</v>
      </c>
    </row>
    <row r="118" spans="1:106" s="135" customFormat="1" ht="14.25" outlineLevel="2" x14ac:dyDescent="0.25">
      <c r="B118" s="136"/>
      <c r="C118" s="137"/>
      <c r="D118" s="147"/>
      <c r="E118" s="147"/>
      <c r="F118" s="291"/>
      <c r="G118" s="147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49"/>
      <c r="AF118" s="149"/>
      <c r="AG118" s="149"/>
      <c r="AH118" s="149"/>
      <c r="AI118" s="149"/>
      <c r="AJ118" s="149"/>
      <c r="AK118" s="149"/>
      <c r="AL118" s="149"/>
      <c r="AM118" s="149"/>
      <c r="AN118" s="149"/>
      <c r="AO118" s="149"/>
      <c r="AP118" s="149"/>
      <c r="AQ118" s="149"/>
      <c r="AR118" s="149"/>
      <c r="AS118" s="149"/>
      <c r="AT118" s="149"/>
      <c r="AU118" s="149"/>
      <c r="AV118" s="149"/>
      <c r="AW118" s="149"/>
      <c r="AX118" s="149"/>
      <c r="AY118" s="149"/>
      <c r="AZ118" s="149"/>
      <c r="BA118" s="149"/>
      <c r="BB118" s="149"/>
      <c r="BC118" s="149"/>
      <c r="BD118" s="149"/>
      <c r="BE118" s="149"/>
      <c r="BF118" s="149"/>
      <c r="BG118" s="149"/>
      <c r="BH118" s="149"/>
      <c r="BI118" s="149"/>
      <c r="BJ118" s="149"/>
      <c r="BK118" s="149"/>
      <c r="BL118" s="149"/>
      <c r="BM118" s="149"/>
      <c r="BN118" s="149"/>
      <c r="BO118" s="149"/>
      <c r="BP118" s="149"/>
      <c r="BQ118" s="149"/>
      <c r="BR118" s="149"/>
      <c r="BS118" s="149"/>
      <c r="BT118" s="149"/>
      <c r="BU118" s="149"/>
      <c r="BV118" s="149"/>
      <c r="BW118" s="149"/>
      <c r="BX118" s="149"/>
      <c r="BY118" s="149"/>
      <c r="BZ118" s="149"/>
      <c r="CA118" s="149"/>
      <c r="CB118" s="149"/>
      <c r="CC118" s="149"/>
      <c r="CD118" s="149"/>
      <c r="CE118" s="149"/>
      <c r="CF118" s="149"/>
      <c r="CG118" s="149"/>
      <c r="CH118" s="149"/>
      <c r="CI118" s="149"/>
      <c r="CZ118" s="152"/>
      <c r="DA118" s="157"/>
      <c r="DB118" s="164" t="str">
        <f t="shared" si="68"/>
        <v>__</v>
      </c>
    </row>
    <row r="119" spans="1:106" s="135" customFormat="1" ht="14.25" outlineLevel="2" x14ac:dyDescent="0.25">
      <c r="B119" s="136"/>
      <c r="C119" s="137"/>
      <c r="D119" s="137"/>
      <c r="E119" s="137"/>
      <c r="F119" s="292"/>
      <c r="G119" s="137"/>
      <c r="H119" s="149"/>
      <c r="I119" s="149"/>
      <c r="J119" s="149"/>
      <c r="K119" s="149"/>
      <c r="L119" s="149"/>
      <c r="M119" s="149"/>
      <c r="N119" s="149"/>
      <c r="O119" s="149"/>
      <c r="P119" s="149"/>
      <c r="Q119" s="149"/>
      <c r="R119" s="149"/>
      <c r="S119" s="149"/>
      <c r="T119" s="149"/>
      <c r="U119" s="149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49"/>
      <c r="AF119" s="149"/>
      <c r="AG119" s="149"/>
      <c r="AH119" s="149"/>
      <c r="AI119" s="149"/>
      <c r="AJ119" s="149"/>
      <c r="AK119" s="149"/>
      <c r="AL119" s="149"/>
      <c r="AM119" s="149"/>
      <c r="AN119" s="149"/>
      <c r="AO119" s="149"/>
      <c r="AP119" s="149"/>
      <c r="AQ119" s="149"/>
      <c r="AR119" s="149"/>
      <c r="AS119" s="149"/>
      <c r="AT119" s="149"/>
      <c r="AU119" s="149"/>
      <c r="AV119" s="149"/>
      <c r="AW119" s="149"/>
      <c r="AX119" s="149"/>
      <c r="AY119" s="149"/>
      <c r="AZ119" s="149"/>
      <c r="BA119" s="149"/>
      <c r="BB119" s="149"/>
      <c r="BC119" s="149"/>
      <c r="BD119" s="149"/>
      <c r="BE119" s="149"/>
      <c r="BF119" s="149"/>
      <c r="BG119" s="149"/>
      <c r="BH119" s="149"/>
      <c r="BI119" s="149"/>
      <c r="BJ119" s="149"/>
      <c r="BK119" s="149"/>
      <c r="BL119" s="149"/>
      <c r="BM119" s="149"/>
      <c r="BN119" s="149"/>
      <c r="BO119" s="149"/>
      <c r="BP119" s="149"/>
      <c r="BQ119" s="149"/>
      <c r="BR119" s="149"/>
      <c r="BS119" s="149"/>
      <c r="BT119" s="149"/>
      <c r="BU119" s="149"/>
      <c r="BV119" s="149"/>
      <c r="BW119" s="149"/>
      <c r="BX119" s="149"/>
      <c r="BY119" s="149"/>
      <c r="BZ119" s="149"/>
      <c r="CA119" s="149"/>
      <c r="CB119" s="149"/>
      <c r="CC119" s="149"/>
      <c r="CD119" s="149"/>
      <c r="CE119" s="149"/>
      <c r="CF119" s="149"/>
      <c r="CG119" s="149"/>
      <c r="CH119" s="149"/>
      <c r="CI119" s="149"/>
      <c r="CZ119" s="152"/>
      <c r="DA119" s="157"/>
      <c r="DB119" s="164" t="str">
        <f t="shared" si="68"/>
        <v>__</v>
      </c>
    </row>
    <row r="120" spans="1:106" s="46" customFormat="1" ht="14.25" outlineLevel="1" x14ac:dyDescent="0.25">
      <c r="A120" s="44"/>
      <c r="B120" s="301" t="str">
        <f>B83</f>
        <v>6.4</v>
      </c>
      <c r="C120" s="48" t="str">
        <f>C83</f>
        <v>Изменение денежного потока от увеличения добычи/реализации УВ</v>
      </c>
      <c r="D120" s="49"/>
      <c r="E120" s="49"/>
      <c r="F120" s="290" t="str">
        <f>F83</f>
        <v>тыс.руб.</v>
      </c>
      <c r="G120" s="51">
        <f>SUM(H120:CI120)</f>
        <v>0</v>
      </c>
      <c r="H120" s="52">
        <f>H121</f>
        <v>0</v>
      </c>
      <c r="I120" s="52">
        <f t="shared" ref="I120:R120" si="127">I121</f>
        <v>0</v>
      </c>
      <c r="J120" s="52">
        <f t="shared" si="127"/>
        <v>0</v>
      </c>
      <c r="K120" s="52">
        <f t="shared" si="127"/>
        <v>0</v>
      </c>
      <c r="L120" s="52">
        <f t="shared" si="127"/>
        <v>0</v>
      </c>
      <c r="M120" s="52">
        <f t="shared" si="127"/>
        <v>0</v>
      </c>
      <c r="N120" s="52">
        <f t="shared" si="127"/>
        <v>0</v>
      </c>
      <c r="O120" s="52">
        <f t="shared" si="127"/>
        <v>0</v>
      </c>
      <c r="P120" s="52">
        <f t="shared" si="127"/>
        <v>0</v>
      </c>
      <c r="Q120" s="52">
        <f t="shared" si="127"/>
        <v>0</v>
      </c>
      <c r="R120" s="52">
        <f t="shared" si="127"/>
        <v>0</v>
      </c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/>
      <c r="BB120" s="52"/>
      <c r="BC120" s="52"/>
      <c r="BD120" s="52"/>
      <c r="BE120" s="52"/>
      <c r="BF120" s="52"/>
      <c r="BG120" s="52"/>
      <c r="BH120" s="52"/>
      <c r="BI120" s="52"/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52"/>
      <c r="CE120" s="52"/>
      <c r="CF120" s="52"/>
      <c r="CG120" s="52"/>
      <c r="CH120" s="52"/>
      <c r="CI120" s="52"/>
      <c r="CZ120" s="168" t="s">
        <v>181</v>
      </c>
      <c r="DA120" s="168">
        <f>DA117+1</f>
        <v>74</v>
      </c>
      <c r="DB120" s="162" t="str">
        <f t="shared" si="68"/>
        <v>74_6.4_Изменение денежного потока от увеличения добычи/реализации УВ</v>
      </c>
    </row>
    <row r="121" spans="1:106" s="135" customFormat="1" ht="14.25" outlineLevel="2" x14ac:dyDescent="0.25">
      <c r="B121" s="136"/>
      <c r="C121" s="137">
        <f>'ИД (Рейтингование)'!C133</f>
        <v>0</v>
      </c>
      <c r="D121" s="147"/>
      <c r="E121" s="147"/>
      <c r="F121" s="291"/>
      <c r="G121" s="147"/>
      <c r="H121" s="149">
        <f>'ИД (Рейтингование)'!H133</f>
        <v>0</v>
      </c>
      <c r="I121" s="149">
        <f>'ИД (Рейтингование)'!I133</f>
        <v>0</v>
      </c>
      <c r="J121" s="149">
        <f>'ИД (Рейтингование)'!J133</f>
        <v>0</v>
      </c>
      <c r="K121" s="149">
        <f>'ИД (Рейтингование)'!L133</f>
        <v>0</v>
      </c>
      <c r="L121" s="149">
        <f>'ИД (Рейтингование)'!M133</f>
        <v>0</v>
      </c>
      <c r="M121" s="149">
        <f>'ИД (Рейтингование)'!M133</f>
        <v>0</v>
      </c>
      <c r="N121" s="149">
        <f>'ИД (Рейтингование)'!N133</f>
        <v>0</v>
      </c>
      <c r="O121" s="149">
        <f>'ИД (Рейтингование)'!O133</f>
        <v>0</v>
      </c>
      <c r="P121" s="149">
        <f>'ИД (Рейтингование)'!P133</f>
        <v>0</v>
      </c>
      <c r="Q121" s="149">
        <f>'ИД (Рейтингование)'!Q133</f>
        <v>0</v>
      </c>
      <c r="R121" s="149">
        <f>'ИД (Рейтингование)'!R133</f>
        <v>0</v>
      </c>
      <c r="S121" s="149"/>
      <c r="T121" s="149"/>
      <c r="U121" s="149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49"/>
      <c r="AF121" s="149"/>
      <c r="AG121" s="149"/>
      <c r="AH121" s="149"/>
      <c r="AI121" s="149"/>
      <c r="AJ121" s="149"/>
      <c r="AK121" s="149"/>
      <c r="AL121" s="149"/>
      <c r="AM121" s="149"/>
      <c r="AN121" s="149"/>
      <c r="AO121" s="149"/>
      <c r="AP121" s="149"/>
      <c r="AQ121" s="149"/>
      <c r="AR121" s="149"/>
      <c r="AS121" s="149"/>
      <c r="AT121" s="149"/>
      <c r="AU121" s="149"/>
      <c r="AV121" s="149"/>
      <c r="AW121" s="149"/>
      <c r="AX121" s="149"/>
      <c r="AY121" s="149"/>
      <c r="AZ121" s="149"/>
      <c r="BA121" s="149"/>
      <c r="BB121" s="149"/>
      <c r="BC121" s="149"/>
      <c r="BD121" s="149"/>
      <c r="BE121" s="149"/>
      <c r="BF121" s="149"/>
      <c r="BG121" s="149"/>
      <c r="BH121" s="149"/>
      <c r="BI121" s="149"/>
      <c r="BJ121" s="149"/>
      <c r="BK121" s="149"/>
      <c r="BL121" s="149"/>
      <c r="BM121" s="149"/>
      <c r="BN121" s="149"/>
      <c r="BO121" s="149"/>
      <c r="BP121" s="149"/>
      <c r="BQ121" s="149"/>
      <c r="BR121" s="149"/>
      <c r="BS121" s="149"/>
      <c r="BT121" s="149"/>
      <c r="BU121" s="149"/>
      <c r="BV121" s="149"/>
      <c r="BW121" s="149"/>
      <c r="BX121" s="149"/>
      <c r="BY121" s="149"/>
      <c r="BZ121" s="149"/>
      <c r="CA121" s="149"/>
      <c r="CB121" s="149"/>
      <c r="CC121" s="149"/>
      <c r="CD121" s="149"/>
      <c r="CE121" s="149"/>
      <c r="CF121" s="149"/>
      <c r="CG121" s="149"/>
      <c r="CH121" s="149"/>
      <c r="CI121" s="149"/>
      <c r="CZ121" s="152"/>
      <c r="DA121" s="157"/>
      <c r="DB121" s="164" t="str">
        <f t="shared" si="68"/>
        <v>__0</v>
      </c>
    </row>
    <row r="122" spans="1:106" s="135" customFormat="1" ht="14.25" outlineLevel="2" x14ac:dyDescent="0.25">
      <c r="B122" s="136"/>
      <c r="C122" s="137"/>
      <c r="D122" s="137"/>
      <c r="E122" s="137"/>
      <c r="F122" s="292"/>
      <c r="G122" s="137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49"/>
      <c r="AF122" s="149"/>
      <c r="AG122" s="149"/>
      <c r="AH122" s="149"/>
      <c r="AI122" s="149"/>
      <c r="AJ122" s="149"/>
      <c r="AK122" s="149"/>
      <c r="AL122" s="149"/>
      <c r="AM122" s="149"/>
      <c r="AN122" s="149"/>
      <c r="AO122" s="149"/>
      <c r="AP122" s="149"/>
      <c r="AQ122" s="149"/>
      <c r="AR122" s="149"/>
      <c r="AS122" s="149"/>
      <c r="AT122" s="149"/>
      <c r="AU122" s="149"/>
      <c r="AV122" s="149"/>
      <c r="AW122" s="149"/>
      <c r="AX122" s="149"/>
      <c r="AY122" s="149"/>
      <c r="AZ122" s="149"/>
      <c r="BA122" s="149"/>
      <c r="BB122" s="149"/>
      <c r="BC122" s="149"/>
      <c r="BD122" s="149"/>
      <c r="BE122" s="149"/>
      <c r="BF122" s="149"/>
      <c r="BG122" s="149"/>
      <c r="BH122" s="149"/>
      <c r="BI122" s="149"/>
      <c r="BJ122" s="149"/>
      <c r="BK122" s="149"/>
      <c r="BL122" s="149"/>
      <c r="BM122" s="149"/>
      <c r="BN122" s="149"/>
      <c r="BO122" s="149"/>
      <c r="BP122" s="149"/>
      <c r="BQ122" s="149"/>
      <c r="BR122" s="149"/>
      <c r="BS122" s="149"/>
      <c r="BT122" s="149"/>
      <c r="BU122" s="149"/>
      <c r="BV122" s="149"/>
      <c r="BW122" s="149"/>
      <c r="BX122" s="149"/>
      <c r="BY122" s="149"/>
      <c r="BZ122" s="149"/>
      <c r="CA122" s="149"/>
      <c r="CB122" s="149"/>
      <c r="CC122" s="149"/>
      <c r="CD122" s="149"/>
      <c r="CE122" s="149"/>
      <c r="CF122" s="149"/>
      <c r="CG122" s="149"/>
      <c r="CH122" s="149"/>
      <c r="CI122" s="149"/>
      <c r="CZ122" s="152"/>
      <c r="DA122" s="157"/>
      <c r="DB122" s="164" t="str">
        <f t="shared" si="68"/>
        <v>__</v>
      </c>
    </row>
    <row r="123" spans="1:106" s="46" customFormat="1" ht="14.25" outlineLevel="1" x14ac:dyDescent="0.25">
      <c r="A123" s="44"/>
      <c r="B123" s="301" t="str">
        <f>B84</f>
        <v>6.5</v>
      </c>
      <c r="C123" s="48" t="str">
        <f>C84</f>
        <v>Ранняя добыча / ранняя нефть</v>
      </c>
      <c r="D123" s="49"/>
      <c r="E123" s="49"/>
      <c r="F123" s="290" t="str">
        <f>F84</f>
        <v>тыс.руб.</v>
      </c>
      <c r="G123" s="51">
        <f>SUM(H123:CI123)</f>
        <v>0</v>
      </c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/>
      <c r="BB123" s="52"/>
      <c r="BC123" s="52"/>
      <c r="BD123" s="52"/>
      <c r="BE123" s="52"/>
      <c r="BF123" s="52"/>
      <c r="BG123" s="52"/>
      <c r="BH123" s="52"/>
      <c r="BI123" s="52"/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52"/>
      <c r="CE123" s="52"/>
      <c r="CF123" s="52"/>
      <c r="CG123" s="52"/>
      <c r="CH123" s="52"/>
      <c r="CI123" s="52"/>
      <c r="CZ123" s="170" t="s">
        <v>181</v>
      </c>
      <c r="DA123" s="168">
        <f>DA120+1</f>
        <v>75</v>
      </c>
      <c r="DB123" s="162" t="str">
        <f t="shared" si="68"/>
        <v>75_6.5_Ранняя добыча / ранняя нефть</v>
      </c>
    </row>
    <row r="124" spans="1:106" s="135" customFormat="1" ht="14.25" outlineLevel="2" x14ac:dyDescent="0.25">
      <c r="B124" s="136"/>
      <c r="C124" s="137"/>
      <c r="D124" s="147"/>
      <c r="E124" s="147"/>
      <c r="F124" s="291"/>
      <c r="G124" s="147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49"/>
      <c r="AF124" s="149"/>
      <c r="AG124" s="149"/>
      <c r="AH124" s="149"/>
      <c r="AI124" s="149"/>
      <c r="AJ124" s="149"/>
      <c r="AK124" s="149"/>
      <c r="AL124" s="149"/>
      <c r="AM124" s="149"/>
      <c r="AN124" s="149"/>
      <c r="AO124" s="149"/>
      <c r="AP124" s="149"/>
      <c r="AQ124" s="149"/>
      <c r="AR124" s="149"/>
      <c r="AS124" s="149"/>
      <c r="AT124" s="149"/>
      <c r="AU124" s="149"/>
      <c r="AV124" s="149"/>
      <c r="AW124" s="149"/>
      <c r="AX124" s="149"/>
      <c r="AY124" s="149"/>
      <c r="AZ124" s="149"/>
      <c r="BA124" s="149"/>
      <c r="BB124" s="149"/>
      <c r="BC124" s="149"/>
      <c r="BD124" s="149"/>
      <c r="BE124" s="149"/>
      <c r="BF124" s="149"/>
      <c r="BG124" s="149"/>
      <c r="BH124" s="149"/>
      <c r="BI124" s="149"/>
      <c r="BJ124" s="149"/>
      <c r="BK124" s="149"/>
      <c r="BL124" s="149"/>
      <c r="BM124" s="149"/>
      <c r="BN124" s="149"/>
      <c r="BO124" s="149"/>
      <c r="BP124" s="149"/>
      <c r="BQ124" s="149"/>
      <c r="BR124" s="149"/>
      <c r="BS124" s="149"/>
      <c r="BT124" s="149"/>
      <c r="BU124" s="149"/>
      <c r="BV124" s="149"/>
      <c r="BW124" s="149"/>
      <c r="BX124" s="149"/>
      <c r="BY124" s="149"/>
      <c r="BZ124" s="149"/>
      <c r="CA124" s="149"/>
      <c r="CB124" s="149"/>
      <c r="CC124" s="149"/>
      <c r="CD124" s="149"/>
      <c r="CE124" s="149"/>
      <c r="CF124" s="149"/>
      <c r="CG124" s="149"/>
      <c r="CH124" s="149"/>
      <c r="CI124" s="149"/>
      <c r="CZ124" s="152"/>
      <c r="DA124" s="157"/>
      <c r="DB124" s="164" t="str">
        <f t="shared" si="68"/>
        <v>__</v>
      </c>
    </row>
    <row r="125" spans="1:106" s="135" customFormat="1" ht="14.25" outlineLevel="2" x14ac:dyDescent="0.25">
      <c r="B125" s="136"/>
      <c r="C125" s="137"/>
      <c r="D125" s="137"/>
      <c r="E125" s="137"/>
      <c r="F125" s="292"/>
      <c r="G125" s="137"/>
      <c r="H125" s="149"/>
      <c r="I125" s="149"/>
      <c r="J125" s="149"/>
      <c r="K125" s="149"/>
      <c r="L125" s="149"/>
      <c r="M125" s="149"/>
      <c r="N125" s="149"/>
      <c r="O125" s="149"/>
      <c r="P125" s="149"/>
      <c r="Q125" s="149"/>
      <c r="R125" s="149"/>
      <c r="S125" s="149"/>
      <c r="T125" s="149"/>
      <c r="U125" s="149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49"/>
      <c r="AF125" s="149"/>
      <c r="AG125" s="149"/>
      <c r="AH125" s="149"/>
      <c r="AI125" s="149"/>
      <c r="AJ125" s="149"/>
      <c r="AK125" s="149"/>
      <c r="AL125" s="149"/>
      <c r="AM125" s="149"/>
      <c r="AN125" s="149"/>
      <c r="AO125" s="149"/>
      <c r="AP125" s="149"/>
      <c r="AQ125" s="149"/>
      <c r="AR125" s="149"/>
      <c r="AS125" s="149"/>
      <c r="AT125" s="149"/>
      <c r="AU125" s="149"/>
      <c r="AV125" s="149"/>
      <c r="AW125" s="149"/>
      <c r="AX125" s="149"/>
      <c r="AY125" s="149"/>
      <c r="AZ125" s="149"/>
      <c r="BA125" s="149"/>
      <c r="BB125" s="149"/>
      <c r="BC125" s="149"/>
      <c r="BD125" s="149"/>
      <c r="BE125" s="149"/>
      <c r="BF125" s="149"/>
      <c r="BG125" s="149"/>
      <c r="BH125" s="149"/>
      <c r="BI125" s="149"/>
      <c r="BJ125" s="149"/>
      <c r="BK125" s="149"/>
      <c r="BL125" s="149"/>
      <c r="BM125" s="149"/>
      <c r="BN125" s="149"/>
      <c r="BO125" s="149"/>
      <c r="BP125" s="149"/>
      <c r="BQ125" s="149"/>
      <c r="BR125" s="149"/>
      <c r="BS125" s="149"/>
      <c r="BT125" s="149"/>
      <c r="BU125" s="149"/>
      <c r="BV125" s="149"/>
      <c r="BW125" s="149"/>
      <c r="BX125" s="149"/>
      <c r="BY125" s="149"/>
      <c r="BZ125" s="149"/>
      <c r="CA125" s="149"/>
      <c r="CB125" s="149"/>
      <c r="CC125" s="149"/>
      <c r="CD125" s="149"/>
      <c r="CE125" s="149"/>
      <c r="CF125" s="149"/>
      <c r="CG125" s="149"/>
      <c r="CH125" s="149"/>
      <c r="CI125" s="149"/>
      <c r="CZ125" s="152"/>
      <c r="DA125" s="157"/>
      <c r="DB125" s="164" t="str">
        <f t="shared" si="68"/>
        <v>__</v>
      </c>
    </row>
    <row r="126" spans="1:106" s="46" customFormat="1" ht="31.5" customHeight="1" outlineLevel="1" x14ac:dyDescent="0.25">
      <c r="A126" s="44"/>
      <c r="B126" s="301" t="str">
        <f>B85</f>
        <v>6.6</v>
      </c>
      <c r="C126" s="48" t="str">
        <f>C85</f>
        <v>Повышение доходов от оказания услуг либо продажи продукции (за исключением нефти, газа и нефтепродуктов)</v>
      </c>
      <c r="D126" s="49"/>
      <c r="E126" s="49"/>
      <c r="F126" s="290" t="str">
        <f>F85</f>
        <v>тыс.руб.</v>
      </c>
      <c r="G126" s="51">
        <f>SUM(H126:CI126)</f>
        <v>0</v>
      </c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/>
      <c r="BB126" s="52"/>
      <c r="BC126" s="52"/>
      <c r="BD126" s="52"/>
      <c r="BE126" s="52"/>
      <c r="BF126" s="52"/>
      <c r="BG126" s="52"/>
      <c r="BH126" s="52"/>
      <c r="BI126" s="52"/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52"/>
      <c r="CE126" s="52"/>
      <c r="CF126" s="52"/>
      <c r="CG126" s="52"/>
      <c r="CH126" s="52"/>
      <c r="CI126" s="52"/>
      <c r="CZ126" s="170" t="s">
        <v>181</v>
      </c>
      <c r="DA126" s="168">
        <f>DA123+1</f>
        <v>76</v>
      </c>
      <c r="DB126" s="162" t="str">
        <f t="shared" si="68"/>
        <v>76_6.6_Повышение доходов от оказания услуг либо продажи продукции (за исключением нефти, газа и нефтепродуктов)</v>
      </c>
    </row>
    <row r="127" spans="1:106" s="135" customFormat="1" ht="14.25" outlineLevel="2" x14ac:dyDescent="0.25">
      <c r="B127" s="136"/>
      <c r="C127" s="137"/>
      <c r="D127" s="147"/>
      <c r="E127" s="147"/>
      <c r="F127" s="291"/>
      <c r="G127" s="147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49"/>
      <c r="S127" s="149"/>
      <c r="T127" s="149"/>
      <c r="U127" s="149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49"/>
      <c r="AN127" s="149"/>
      <c r="AO127" s="149"/>
      <c r="AP127" s="149"/>
      <c r="AQ127" s="149"/>
      <c r="AR127" s="149"/>
      <c r="AS127" s="149"/>
      <c r="AT127" s="149"/>
      <c r="AU127" s="149"/>
      <c r="AV127" s="149"/>
      <c r="AW127" s="149"/>
      <c r="AX127" s="149"/>
      <c r="AY127" s="149"/>
      <c r="AZ127" s="149"/>
      <c r="BA127" s="149"/>
      <c r="BB127" s="149"/>
      <c r="BC127" s="149"/>
      <c r="BD127" s="149"/>
      <c r="BE127" s="149"/>
      <c r="BF127" s="149"/>
      <c r="BG127" s="149"/>
      <c r="BH127" s="149"/>
      <c r="BI127" s="149"/>
      <c r="BJ127" s="149"/>
      <c r="BK127" s="149"/>
      <c r="BL127" s="149"/>
      <c r="BM127" s="149"/>
      <c r="BN127" s="149"/>
      <c r="BO127" s="149"/>
      <c r="BP127" s="149"/>
      <c r="BQ127" s="149"/>
      <c r="BR127" s="149"/>
      <c r="BS127" s="149"/>
      <c r="BT127" s="149"/>
      <c r="BU127" s="149"/>
      <c r="BV127" s="149"/>
      <c r="BW127" s="149"/>
      <c r="BX127" s="149"/>
      <c r="BY127" s="149"/>
      <c r="BZ127" s="149"/>
      <c r="CA127" s="149"/>
      <c r="CB127" s="149"/>
      <c r="CC127" s="149"/>
      <c r="CD127" s="149"/>
      <c r="CE127" s="149"/>
      <c r="CF127" s="149"/>
      <c r="CG127" s="149"/>
      <c r="CH127" s="149"/>
      <c r="CI127" s="149"/>
      <c r="CZ127" s="152"/>
      <c r="DA127" s="157"/>
      <c r="DB127" s="164" t="str">
        <f t="shared" si="68"/>
        <v>__</v>
      </c>
    </row>
    <row r="128" spans="1:106" s="135" customFormat="1" ht="14.25" outlineLevel="2" x14ac:dyDescent="0.25">
      <c r="B128" s="136"/>
      <c r="C128" s="137"/>
      <c r="D128" s="137"/>
      <c r="E128" s="137"/>
      <c r="F128" s="292"/>
      <c r="G128" s="137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49"/>
      <c r="AF128" s="149"/>
      <c r="AG128" s="149"/>
      <c r="AH128" s="149"/>
      <c r="AI128" s="149"/>
      <c r="AJ128" s="149"/>
      <c r="AK128" s="149"/>
      <c r="AL128" s="149"/>
      <c r="AM128" s="149"/>
      <c r="AN128" s="149"/>
      <c r="AO128" s="149"/>
      <c r="AP128" s="149"/>
      <c r="AQ128" s="149"/>
      <c r="AR128" s="149"/>
      <c r="AS128" s="149"/>
      <c r="AT128" s="149"/>
      <c r="AU128" s="149"/>
      <c r="AV128" s="149"/>
      <c r="AW128" s="149"/>
      <c r="AX128" s="149"/>
      <c r="AY128" s="149"/>
      <c r="AZ128" s="149"/>
      <c r="BA128" s="149"/>
      <c r="BB128" s="149"/>
      <c r="BC128" s="149"/>
      <c r="BD128" s="149"/>
      <c r="BE128" s="149"/>
      <c r="BF128" s="149"/>
      <c r="BG128" s="149"/>
      <c r="BH128" s="149"/>
      <c r="BI128" s="149"/>
      <c r="BJ128" s="149"/>
      <c r="BK128" s="149"/>
      <c r="BL128" s="149"/>
      <c r="BM128" s="149"/>
      <c r="BN128" s="149"/>
      <c r="BO128" s="149"/>
      <c r="BP128" s="149"/>
      <c r="BQ128" s="149"/>
      <c r="BR128" s="149"/>
      <c r="BS128" s="149"/>
      <c r="BT128" s="149"/>
      <c r="BU128" s="149"/>
      <c r="BV128" s="149"/>
      <c r="BW128" s="149"/>
      <c r="BX128" s="149"/>
      <c r="BY128" s="149"/>
      <c r="BZ128" s="149"/>
      <c r="CA128" s="149"/>
      <c r="CB128" s="149"/>
      <c r="CC128" s="149"/>
      <c r="CD128" s="149"/>
      <c r="CE128" s="149"/>
      <c r="CF128" s="149"/>
      <c r="CG128" s="149"/>
      <c r="CH128" s="149"/>
      <c r="CI128" s="149"/>
      <c r="CZ128" s="152"/>
      <c r="DA128" s="157"/>
      <c r="DB128" s="164" t="str">
        <f t="shared" si="68"/>
        <v>__</v>
      </c>
    </row>
    <row r="129" spans="1:106" s="46" customFormat="1" ht="14.25" outlineLevel="1" x14ac:dyDescent="0.25">
      <c r="A129" s="44"/>
      <c r="B129" s="301" t="str">
        <f>B86</f>
        <v>6.7</v>
      </c>
      <c r="C129" s="48" t="str">
        <f>C86</f>
        <v>Митигация рисков</v>
      </c>
      <c r="D129" s="49"/>
      <c r="E129" s="49"/>
      <c r="F129" s="290" t="str">
        <f>F86</f>
        <v>тыс.руб.</v>
      </c>
      <c r="G129" s="51">
        <f>SUM(H129:CI129)</f>
        <v>0</v>
      </c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52"/>
      <c r="CE129" s="52"/>
      <c r="CF129" s="52"/>
      <c r="CG129" s="52"/>
      <c r="CH129" s="52"/>
      <c r="CI129" s="52"/>
      <c r="CZ129" s="170" t="s">
        <v>181</v>
      </c>
      <c r="DA129" s="168">
        <f>DA126+1</f>
        <v>77</v>
      </c>
      <c r="DB129" s="162" t="str">
        <f t="shared" si="68"/>
        <v>77_6.7_Митигация рисков</v>
      </c>
    </row>
    <row r="130" spans="1:106" s="135" customFormat="1" ht="14.25" outlineLevel="2" x14ac:dyDescent="0.25">
      <c r="B130" s="136"/>
      <c r="C130" s="137"/>
      <c r="D130" s="147"/>
      <c r="E130" s="147"/>
      <c r="F130" s="291"/>
      <c r="G130" s="147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49"/>
      <c r="AF130" s="149"/>
      <c r="AG130" s="149"/>
      <c r="AH130" s="149"/>
      <c r="AI130" s="149"/>
      <c r="AJ130" s="149"/>
      <c r="AK130" s="149"/>
      <c r="AL130" s="149"/>
      <c r="AM130" s="149"/>
      <c r="AN130" s="149"/>
      <c r="AO130" s="149"/>
      <c r="AP130" s="149"/>
      <c r="AQ130" s="149"/>
      <c r="AR130" s="149"/>
      <c r="AS130" s="149"/>
      <c r="AT130" s="149"/>
      <c r="AU130" s="149"/>
      <c r="AV130" s="149"/>
      <c r="AW130" s="149"/>
      <c r="AX130" s="149"/>
      <c r="AY130" s="149"/>
      <c r="AZ130" s="149"/>
      <c r="BA130" s="149"/>
      <c r="BB130" s="149"/>
      <c r="BC130" s="149"/>
      <c r="BD130" s="149"/>
      <c r="BE130" s="149"/>
      <c r="BF130" s="149"/>
      <c r="BG130" s="149"/>
      <c r="BH130" s="149"/>
      <c r="BI130" s="149"/>
      <c r="BJ130" s="149"/>
      <c r="BK130" s="149"/>
      <c r="BL130" s="149"/>
      <c r="BM130" s="149"/>
      <c r="BN130" s="149"/>
      <c r="BO130" s="149"/>
      <c r="BP130" s="149"/>
      <c r="BQ130" s="149"/>
      <c r="BR130" s="149"/>
      <c r="BS130" s="149"/>
      <c r="BT130" s="149"/>
      <c r="BU130" s="149"/>
      <c r="BV130" s="149"/>
      <c r="BW130" s="149"/>
      <c r="BX130" s="149"/>
      <c r="BY130" s="149"/>
      <c r="BZ130" s="149"/>
      <c r="CA130" s="149"/>
      <c r="CB130" s="149"/>
      <c r="CC130" s="149"/>
      <c r="CD130" s="149"/>
      <c r="CE130" s="149"/>
      <c r="CF130" s="149"/>
      <c r="CG130" s="149"/>
      <c r="CH130" s="149"/>
      <c r="CI130" s="149"/>
      <c r="CZ130" s="152"/>
      <c r="DA130" s="157"/>
      <c r="DB130" s="164" t="str">
        <f t="shared" si="68"/>
        <v>__</v>
      </c>
    </row>
    <row r="131" spans="1:106" s="135" customFormat="1" ht="14.25" outlineLevel="2" x14ac:dyDescent="0.25">
      <c r="B131" s="136"/>
      <c r="C131" s="137"/>
      <c r="D131" s="137"/>
      <c r="E131" s="137"/>
      <c r="F131" s="292"/>
      <c r="G131" s="137"/>
      <c r="H131" s="149"/>
      <c r="I131" s="149"/>
      <c r="J131" s="149"/>
      <c r="K131" s="149"/>
      <c r="L131" s="149"/>
      <c r="M131" s="149"/>
      <c r="N131" s="149"/>
      <c r="O131" s="149"/>
      <c r="P131" s="149"/>
      <c r="Q131" s="149"/>
      <c r="R131" s="149"/>
      <c r="S131" s="149"/>
      <c r="T131" s="149"/>
      <c r="U131" s="149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49"/>
      <c r="AM131" s="149"/>
      <c r="AN131" s="149"/>
      <c r="AO131" s="149"/>
      <c r="AP131" s="149"/>
      <c r="AQ131" s="149"/>
      <c r="AR131" s="149"/>
      <c r="AS131" s="149"/>
      <c r="AT131" s="149"/>
      <c r="AU131" s="149"/>
      <c r="AV131" s="149"/>
      <c r="AW131" s="149"/>
      <c r="AX131" s="149"/>
      <c r="AY131" s="149"/>
      <c r="AZ131" s="149"/>
      <c r="BA131" s="149"/>
      <c r="BB131" s="149"/>
      <c r="BC131" s="149"/>
      <c r="BD131" s="149"/>
      <c r="BE131" s="149"/>
      <c r="BF131" s="149"/>
      <c r="BG131" s="149"/>
      <c r="BH131" s="149"/>
      <c r="BI131" s="149"/>
      <c r="BJ131" s="149"/>
      <c r="BK131" s="149"/>
      <c r="BL131" s="149"/>
      <c r="BM131" s="149"/>
      <c r="BN131" s="149"/>
      <c r="BO131" s="149"/>
      <c r="BP131" s="149"/>
      <c r="BQ131" s="149"/>
      <c r="BR131" s="149"/>
      <c r="BS131" s="149"/>
      <c r="BT131" s="149"/>
      <c r="BU131" s="149"/>
      <c r="BV131" s="149"/>
      <c r="BW131" s="149"/>
      <c r="BX131" s="149"/>
      <c r="BY131" s="149"/>
      <c r="BZ131" s="149"/>
      <c r="CA131" s="149"/>
      <c r="CB131" s="149"/>
      <c r="CC131" s="149"/>
      <c r="CD131" s="149"/>
      <c r="CE131" s="149"/>
      <c r="CF131" s="149"/>
      <c r="CG131" s="149"/>
      <c r="CH131" s="149"/>
      <c r="CI131" s="149"/>
      <c r="CZ131" s="152"/>
      <c r="DA131" s="157"/>
      <c r="DB131" s="164" t="str">
        <f t="shared" si="68"/>
        <v>__</v>
      </c>
    </row>
    <row r="132" spans="1:106" s="46" customFormat="1" ht="14.25" outlineLevel="1" x14ac:dyDescent="0.25">
      <c r="A132" s="44"/>
      <c r="B132" s="301" t="str">
        <f>B87</f>
        <v>6.8</v>
      </c>
      <c r="C132" s="48" t="str">
        <f>C87</f>
        <v>Прочее</v>
      </c>
      <c r="D132" s="49"/>
      <c r="E132" s="49"/>
      <c r="F132" s="290" t="str">
        <f>F87</f>
        <v>тыс.руб.</v>
      </c>
      <c r="G132" s="51">
        <f>SUM(H132:CI132)</f>
        <v>0</v>
      </c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/>
      <c r="BB132" s="52"/>
      <c r="BC132" s="52"/>
      <c r="BD132" s="52"/>
      <c r="BE132" s="52"/>
      <c r="BF132" s="52"/>
      <c r="BG132" s="52"/>
      <c r="BH132" s="52"/>
      <c r="BI132" s="52"/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52"/>
      <c r="CE132" s="52"/>
      <c r="CF132" s="52"/>
      <c r="CG132" s="52"/>
      <c r="CH132" s="52"/>
      <c r="CI132" s="52"/>
      <c r="CZ132" s="170" t="s">
        <v>181</v>
      </c>
      <c r="DA132" s="168">
        <f>DA129+1</f>
        <v>78</v>
      </c>
      <c r="DB132" s="162" t="str">
        <f t="shared" si="68"/>
        <v>78_6.8_Прочее</v>
      </c>
    </row>
    <row r="133" spans="1:106" s="120" customFormat="1" ht="14.25" outlineLevel="2" x14ac:dyDescent="0.25">
      <c r="B133" s="155"/>
      <c r="C133" s="156"/>
      <c r="D133" s="156"/>
      <c r="E133" s="156"/>
      <c r="F133" s="157"/>
      <c r="CZ133" s="157"/>
      <c r="DA133" s="157"/>
      <c r="DB133" s="164" t="str">
        <f t="shared" si="68"/>
        <v>__</v>
      </c>
    </row>
    <row r="134" spans="1:106" s="120" customFormat="1" ht="14.25" outlineLevel="2" x14ac:dyDescent="0.25">
      <c r="B134" s="155"/>
      <c r="C134" s="156"/>
      <c r="D134" s="156"/>
      <c r="E134" s="156"/>
      <c r="F134" s="157"/>
      <c r="CZ134" s="157"/>
      <c r="DA134" s="157"/>
      <c r="DB134" s="164" t="str">
        <f t="shared" si="68"/>
        <v>__</v>
      </c>
    </row>
    <row r="135" spans="1:106" s="120" customFormat="1" ht="14.25" outlineLevel="2" x14ac:dyDescent="0.25">
      <c r="B135" s="155"/>
      <c r="C135" s="156"/>
      <c r="D135" s="156"/>
      <c r="E135" s="156"/>
      <c r="F135" s="157"/>
      <c r="CZ135" s="157"/>
      <c r="DA135" s="157"/>
      <c r="DB135" s="164" t="str">
        <f t="shared" si="68"/>
        <v>__</v>
      </c>
    </row>
    <row r="136" spans="1:106" s="120" customFormat="1" ht="14.25" outlineLevel="1" x14ac:dyDescent="0.25">
      <c r="B136" s="155"/>
      <c r="C136" s="156"/>
      <c r="D136" s="156"/>
      <c r="E136" s="156"/>
      <c r="F136" s="157"/>
      <c r="CZ136" s="157"/>
      <c r="DA136" s="157"/>
      <c r="DB136" s="164" t="str">
        <f t="shared" si="68"/>
        <v>__</v>
      </c>
    </row>
    <row r="137" spans="1:106" s="43" customFormat="1" ht="32.25" customHeight="1" x14ac:dyDescent="0.2">
      <c r="A137" s="33"/>
      <c r="B137" s="73" t="s">
        <v>701</v>
      </c>
      <c r="C137" s="74" t="s">
        <v>702</v>
      </c>
      <c r="D137" s="74"/>
      <c r="E137" s="75"/>
      <c r="F137" s="76"/>
      <c r="G137" s="77"/>
      <c r="H137" s="230">
        <f>H$1</f>
        <v>2020</v>
      </c>
      <c r="I137" s="230">
        <f t="shared" ref="I137:BT137" si="128">I$1</f>
        <v>2021</v>
      </c>
      <c r="J137" s="230">
        <f t="shared" si="128"/>
        <v>2022</v>
      </c>
      <c r="K137" s="230">
        <f t="shared" si="128"/>
        <v>2023</v>
      </c>
      <c r="L137" s="230">
        <f t="shared" si="128"/>
        <v>2024</v>
      </c>
      <c r="M137" s="230">
        <f t="shared" si="128"/>
        <v>2025</v>
      </c>
      <c r="N137" s="230">
        <f t="shared" si="128"/>
        <v>2026</v>
      </c>
      <c r="O137" s="230">
        <f t="shared" si="128"/>
        <v>2027</v>
      </c>
      <c r="P137" s="230">
        <f t="shared" si="128"/>
        <v>2028</v>
      </c>
      <c r="Q137" s="230">
        <f t="shared" si="128"/>
        <v>2029</v>
      </c>
      <c r="R137" s="230">
        <f t="shared" si="128"/>
        <v>2030</v>
      </c>
      <c r="S137" s="230">
        <f t="shared" si="128"/>
        <v>2031</v>
      </c>
      <c r="T137" s="230">
        <f t="shared" si="128"/>
        <v>2032</v>
      </c>
      <c r="U137" s="230">
        <f t="shared" si="128"/>
        <v>2033</v>
      </c>
      <c r="V137" s="230">
        <f t="shared" si="128"/>
        <v>2034</v>
      </c>
      <c r="W137" s="230">
        <f t="shared" si="128"/>
        <v>2035</v>
      </c>
      <c r="X137" s="230">
        <f t="shared" si="128"/>
        <v>2036</v>
      </c>
      <c r="Y137" s="230">
        <f t="shared" si="128"/>
        <v>2037</v>
      </c>
      <c r="Z137" s="230">
        <f t="shared" si="128"/>
        <v>2038</v>
      </c>
      <c r="AA137" s="230">
        <f t="shared" si="128"/>
        <v>2039</v>
      </c>
      <c r="AB137" s="230">
        <f t="shared" si="128"/>
        <v>2040</v>
      </c>
      <c r="AC137" s="230">
        <f t="shared" si="128"/>
        <v>2041</v>
      </c>
      <c r="AD137" s="230">
        <f t="shared" si="128"/>
        <v>2042</v>
      </c>
      <c r="AE137" s="230">
        <f t="shared" si="128"/>
        <v>2043</v>
      </c>
      <c r="AF137" s="230">
        <f t="shared" si="128"/>
        <v>2044</v>
      </c>
      <c r="AG137" s="230">
        <f t="shared" si="128"/>
        <v>2045</v>
      </c>
      <c r="AH137" s="230">
        <f t="shared" si="128"/>
        <v>2046</v>
      </c>
      <c r="AI137" s="230">
        <f t="shared" si="128"/>
        <v>2047</v>
      </c>
      <c r="AJ137" s="230">
        <f t="shared" si="128"/>
        <v>2048</v>
      </c>
      <c r="AK137" s="230">
        <f t="shared" si="128"/>
        <v>2049</v>
      </c>
      <c r="AL137" s="230">
        <f t="shared" si="128"/>
        <v>2050</v>
      </c>
      <c r="AM137" s="230">
        <f t="shared" si="128"/>
        <v>2051</v>
      </c>
      <c r="AN137" s="230">
        <f t="shared" si="128"/>
        <v>2052</v>
      </c>
      <c r="AO137" s="230">
        <f t="shared" si="128"/>
        <v>2053</v>
      </c>
      <c r="AP137" s="230">
        <f t="shared" si="128"/>
        <v>2054</v>
      </c>
      <c r="AQ137" s="230">
        <f t="shared" si="128"/>
        <v>2055</v>
      </c>
      <c r="AR137" s="230">
        <f t="shared" si="128"/>
        <v>2056</v>
      </c>
      <c r="AS137" s="230">
        <f t="shared" si="128"/>
        <v>2057</v>
      </c>
      <c r="AT137" s="230">
        <f t="shared" si="128"/>
        <v>2058</v>
      </c>
      <c r="AU137" s="230">
        <f t="shared" si="128"/>
        <v>2059</v>
      </c>
      <c r="AV137" s="230">
        <f t="shared" si="128"/>
        <v>2060</v>
      </c>
      <c r="AW137" s="230">
        <f t="shared" si="128"/>
        <v>2061</v>
      </c>
      <c r="AX137" s="230">
        <f t="shared" si="128"/>
        <v>2062</v>
      </c>
      <c r="AY137" s="230">
        <f t="shared" si="128"/>
        <v>2063</v>
      </c>
      <c r="AZ137" s="230">
        <f t="shared" si="128"/>
        <v>2064</v>
      </c>
      <c r="BA137" s="230">
        <f t="shared" si="128"/>
        <v>2065</v>
      </c>
      <c r="BB137" s="230">
        <f t="shared" si="128"/>
        <v>2066</v>
      </c>
      <c r="BC137" s="230">
        <f t="shared" si="128"/>
        <v>2067</v>
      </c>
      <c r="BD137" s="230">
        <f t="shared" si="128"/>
        <v>2068</v>
      </c>
      <c r="BE137" s="230">
        <f t="shared" si="128"/>
        <v>2069</v>
      </c>
      <c r="BF137" s="230">
        <f t="shared" si="128"/>
        <v>2070</v>
      </c>
      <c r="BG137" s="230">
        <f t="shared" si="128"/>
        <v>2071</v>
      </c>
      <c r="BH137" s="230">
        <f t="shared" si="128"/>
        <v>2072</v>
      </c>
      <c r="BI137" s="230">
        <f t="shared" si="128"/>
        <v>2073</v>
      </c>
      <c r="BJ137" s="230">
        <f t="shared" si="128"/>
        <v>2074</v>
      </c>
      <c r="BK137" s="230">
        <f t="shared" si="128"/>
        <v>2075</v>
      </c>
      <c r="BL137" s="230">
        <f t="shared" si="128"/>
        <v>2076</v>
      </c>
      <c r="BM137" s="230">
        <f t="shared" si="128"/>
        <v>2077</v>
      </c>
      <c r="BN137" s="230">
        <f t="shared" si="128"/>
        <v>2078</v>
      </c>
      <c r="BO137" s="230">
        <f t="shared" si="128"/>
        <v>2079</v>
      </c>
      <c r="BP137" s="230">
        <f t="shared" si="128"/>
        <v>2080</v>
      </c>
      <c r="BQ137" s="230">
        <f t="shared" si="128"/>
        <v>2081</v>
      </c>
      <c r="BR137" s="230">
        <f t="shared" si="128"/>
        <v>2082</v>
      </c>
      <c r="BS137" s="230">
        <f t="shared" si="128"/>
        <v>2083</v>
      </c>
      <c r="BT137" s="230">
        <f t="shared" si="128"/>
        <v>2084</v>
      </c>
      <c r="BU137" s="230">
        <f t="shared" ref="BU137:CI137" si="129">BU$1</f>
        <v>2085</v>
      </c>
      <c r="BV137" s="230">
        <f t="shared" si="129"/>
        <v>2086</v>
      </c>
      <c r="BW137" s="230">
        <f t="shared" si="129"/>
        <v>2087</v>
      </c>
      <c r="BX137" s="230">
        <f t="shared" si="129"/>
        <v>2088</v>
      </c>
      <c r="BY137" s="230">
        <f t="shared" si="129"/>
        <v>2089</v>
      </c>
      <c r="BZ137" s="230">
        <f t="shared" si="129"/>
        <v>2090</v>
      </c>
      <c r="CA137" s="230">
        <f t="shared" si="129"/>
        <v>2091</v>
      </c>
      <c r="CB137" s="230">
        <f t="shared" si="129"/>
        <v>2092</v>
      </c>
      <c r="CC137" s="230">
        <f t="shared" si="129"/>
        <v>2093</v>
      </c>
      <c r="CD137" s="230">
        <f t="shared" si="129"/>
        <v>2094</v>
      </c>
      <c r="CE137" s="230">
        <f t="shared" si="129"/>
        <v>2095</v>
      </c>
      <c r="CF137" s="230">
        <f t="shared" si="129"/>
        <v>2096</v>
      </c>
      <c r="CG137" s="230">
        <f t="shared" si="129"/>
        <v>2097</v>
      </c>
      <c r="CH137" s="230">
        <f t="shared" si="129"/>
        <v>2098</v>
      </c>
      <c r="CI137" s="230">
        <f t="shared" si="129"/>
        <v>2099</v>
      </c>
      <c r="CZ137" s="41" t="s">
        <v>181</v>
      </c>
      <c r="DA137" s="159">
        <f>DA132+1</f>
        <v>79</v>
      </c>
      <c r="DB137" s="162" t="str">
        <f t="shared" ref="DB137:DB150" si="130">DA137&amp;"_"&amp;B137&amp;"_"&amp;C137</f>
        <v>79_7_Продуктовые метрики</v>
      </c>
    </row>
    <row r="138" spans="1:106" s="135" customFormat="1" ht="14.25" customHeight="1" outlineLevel="1" x14ac:dyDescent="0.25">
      <c r="B138" s="136"/>
      <c r="C138" s="137"/>
      <c r="D138" s="137"/>
      <c r="E138" s="137"/>
      <c r="F138" s="152"/>
      <c r="G138" s="149"/>
      <c r="CY138" s="120"/>
      <c r="CZ138" s="271"/>
      <c r="DA138" s="271"/>
      <c r="DB138" s="162" t="str">
        <f t="shared" si="130"/>
        <v>__</v>
      </c>
    </row>
    <row r="139" spans="1:106" s="135" customFormat="1" ht="14.25" customHeight="1" outlineLevel="1" x14ac:dyDescent="0.25">
      <c r="B139" s="136"/>
      <c r="C139" s="137"/>
      <c r="D139" s="137"/>
      <c r="E139" s="137"/>
      <c r="F139" s="152"/>
      <c r="G139" s="149"/>
      <c r="CY139" s="120"/>
      <c r="CZ139" s="271"/>
      <c r="DA139" s="271"/>
      <c r="DB139" s="162" t="str">
        <f t="shared" si="130"/>
        <v>__</v>
      </c>
    </row>
    <row r="140" spans="1:106" s="135" customFormat="1" ht="14.25" customHeight="1" outlineLevel="1" x14ac:dyDescent="0.25">
      <c r="B140" s="136"/>
      <c r="C140" s="137"/>
      <c r="D140" s="137"/>
      <c r="E140" s="137"/>
      <c r="F140" s="152"/>
      <c r="G140" s="149"/>
      <c r="CY140" s="120"/>
      <c r="CZ140" s="271"/>
      <c r="DA140" s="271"/>
      <c r="DB140" s="162" t="str">
        <f t="shared" si="130"/>
        <v>__</v>
      </c>
    </row>
    <row r="141" spans="1:106" s="135" customFormat="1" ht="14.25" customHeight="1" outlineLevel="1" x14ac:dyDescent="0.25">
      <c r="B141" s="136"/>
      <c r="C141" s="137"/>
      <c r="D141" s="137"/>
      <c r="E141" s="137"/>
      <c r="F141" s="152"/>
      <c r="G141" s="149"/>
      <c r="CY141" s="120"/>
      <c r="CZ141" s="271"/>
      <c r="DA141" s="271"/>
      <c r="DB141" s="162" t="str">
        <f t="shared" si="130"/>
        <v>__</v>
      </c>
    </row>
    <row r="142" spans="1:106" s="135" customFormat="1" ht="14.25" customHeight="1" outlineLevel="1" x14ac:dyDescent="0.25">
      <c r="B142" s="136"/>
      <c r="C142" s="137"/>
      <c r="D142" s="137"/>
      <c r="E142" s="137"/>
      <c r="F142" s="152"/>
      <c r="G142" s="149"/>
      <c r="CY142" s="120"/>
      <c r="CZ142" s="271"/>
      <c r="DA142" s="271"/>
      <c r="DB142" s="162" t="str">
        <f t="shared" si="130"/>
        <v>__</v>
      </c>
    </row>
    <row r="143" spans="1:106" s="135" customFormat="1" ht="14.25" customHeight="1" outlineLevel="1" x14ac:dyDescent="0.25">
      <c r="B143" s="136"/>
      <c r="C143" s="137"/>
      <c r="D143" s="137"/>
      <c r="E143" s="137"/>
      <c r="F143" s="152"/>
      <c r="G143" s="149"/>
      <c r="CY143" s="120"/>
      <c r="CZ143" s="271"/>
      <c r="DA143" s="271"/>
      <c r="DB143" s="162" t="str">
        <f t="shared" si="130"/>
        <v>__</v>
      </c>
    </row>
    <row r="144" spans="1:106" s="135" customFormat="1" ht="14.25" customHeight="1" outlineLevel="1" x14ac:dyDescent="0.25">
      <c r="B144" s="136"/>
      <c r="C144" s="137"/>
      <c r="D144" s="137"/>
      <c r="E144" s="137"/>
      <c r="F144" s="152"/>
      <c r="G144" s="149"/>
      <c r="CY144" s="120"/>
      <c r="CZ144" s="271"/>
      <c r="DA144" s="271"/>
      <c r="DB144" s="162" t="str">
        <f t="shared" si="130"/>
        <v>__</v>
      </c>
    </row>
    <row r="145" spans="2:106" s="135" customFormat="1" ht="14.25" customHeight="1" outlineLevel="1" x14ac:dyDescent="0.25">
      <c r="B145" s="136"/>
      <c r="C145" s="137"/>
      <c r="D145" s="137"/>
      <c r="E145" s="137"/>
      <c r="F145" s="152"/>
      <c r="G145" s="149"/>
      <c r="CY145" s="120"/>
      <c r="CZ145" s="271"/>
      <c r="DA145" s="271"/>
      <c r="DB145" s="162" t="str">
        <f t="shared" si="130"/>
        <v>__</v>
      </c>
    </row>
    <row r="146" spans="2:106" s="135" customFormat="1" ht="14.25" customHeight="1" outlineLevel="1" x14ac:dyDescent="0.25">
      <c r="B146" s="136"/>
      <c r="C146" s="137"/>
      <c r="D146" s="137"/>
      <c r="E146" s="137"/>
      <c r="F146" s="152"/>
      <c r="G146" s="149"/>
      <c r="CY146" s="120"/>
      <c r="CZ146" s="271"/>
      <c r="DA146" s="271"/>
      <c r="DB146" s="162" t="str">
        <f t="shared" si="130"/>
        <v>__</v>
      </c>
    </row>
    <row r="147" spans="2:106" s="135" customFormat="1" ht="14.25" customHeight="1" outlineLevel="1" x14ac:dyDescent="0.25">
      <c r="B147" s="136"/>
      <c r="C147" s="137"/>
      <c r="D147" s="137"/>
      <c r="E147" s="137"/>
      <c r="F147" s="152"/>
      <c r="G147" s="149"/>
      <c r="CY147" s="120"/>
      <c r="CZ147" s="271"/>
      <c r="DA147" s="271"/>
      <c r="DB147" s="162" t="str">
        <f t="shared" si="130"/>
        <v>__</v>
      </c>
    </row>
    <row r="148" spans="2:106" s="135" customFormat="1" ht="14.25" customHeight="1" outlineLevel="1" x14ac:dyDescent="0.25">
      <c r="B148" s="136"/>
      <c r="C148" s="137"/>
      <c r="D148" s="137"/>
      <c r="E148" s="137"/>
      <c r="F148" s="152"/>
      <c r="G148" s="149"/>
      <c r="CY148" s="120"/>
      <c r="CZ148" s="271"/>
      <c r="DA148" s="271"/>
      <c r="DB148" s="162" t="str">
        <f t="shared" si="130"/>
        <v>__</v>
      </c>
    </row>
    <row r="149" spans="2:106" s="209" customFormat="1" ht="6" customHeight="1" x14ac:dyDescent="0.25">
      <c r="B149" s="210"/>
      <c r="C149" s="211"/>
      <c r="D149" s="211"/>
      <c r="E149" s="211"/>
      <c r="F149" s="212"/>
      <c r="G149" s="213"/>
      <c r="CY149" s="90"/>
      <c r="CZ149" s="176" t="s">
        <v>181</v>
      </c>
      <c r="DA149" s="176">
        <f>DA137+1</f>
        <v>80</v>
      </c>
      <c r="DB149" s="162" t="str">
        <f t="shared" si="130"/>
        <v>80__</v>
      </c>
    </row>
    <row r="150" spans="2:106" s="90" customFormat="1" ht="4.5" customHeight="1" x14ac:dyDescent="0.25">
      <c r="B150" s="214" t="s">
        <v>183</v>
      </c>
      <c r="C150" s="215"/>
      <c r="D150" s="215"/>
      <c r="E150" s="215"/>
      <c r="F150" s="216"/>
      <c r="G150" s="217"/>
      <c r="H150" s="217"/>
      <c r="I150" s="217"/>
      <c r="J150" s="217"/>
      <c r="K150" s="217"/>
      <c r="L150" s="217"/>
      <c r="M150" s="217"/>
      <c r="N150" s="217"/>
      <c r="O150" s="217"/>
      <c r="P150" s="217"/>
      <c r="Q150" s="217"/>
      <c r="R150" s="217"/>
      <c r="S150" s="217"/>
      <c r="T150" s="217"/>
      <c r="U150" s="217"/>
      <c r="V150" s="217"/>
      <c r="W150" s="217"/>
      <c r="X150" s="217"/>
      <c r="Y150" s="217"/>
      <c r="Z150" s="217"/>
      <c r="AA150" s="217"/>
      <c r="AB150" s="217"/>
      <c r="AC150" s="217"/>
      <c r="AD150" s="217"/>
      <c r="AE150" s="217"/>
      <c r="AF150" s="217"/>
      <c r="AG150" s="217"/>
      <c r="AH150" s="217"/>
      <c r="AI150" s="217"/>
      <c r="AJ150" s="217"/>
      <c r="AK150" s="217"/>
      <c r="AL150" s="217"/>
      <c r="AM150" s="217"/>
      <c r="AN150" s="217"/>
      <c r="AO150" s="217"/>
      <c r="AP150" s="217"/>
      <c r="AQ150" s="217"/>
      <c r="AR150" s="217"/>
      <c r="AS150" s="217"/>
      <c r="AT150" s="217"/>
      <c r="AU150" s="217"/>
      <c r="AV150" s="217"/>
      <c r="AW150" s="217"/>
      <c r="AX150" s="217"/>
      <c r="AY150" s="217"/>
      <c r="AZ150" s="217"/>
      <c r="BA150" s="217"/>
      <c r="BB150" s="217"/>
      <c r="BC150" s="217"/>
      <c r="BD150" s="217"/>
      <c r="BE150" s="217"/>
      <c r="BF150" s="217"/>
      <c r="BG150" s="217"/>
      <c r="BH150" s="217"/>
      <c r="BI150" s="217"/>
      <c r="BJ150" s="217"/>
      <c r="BK150" s="217"/>
      <c r="BL150" s="217"/>
      <c r="BM150" s="217"/>
      <c r="BN150" s="217"/>
      <c r="BO150" s="217"/>
      <c r="BP150" s="217"/>
      <c r="BQ150" s="217"/>
      <c r="BR150" s="217"/>
      <c r="BS150" s="217"/>
      <c r="BT150" s="217"/>
      <c r="BU150" s="217"/>
      <c r="BV150" s="217"/>
      <c r="BW150" s="217"/>
      <c r="BX150" s="217"/>
      <c r="BY150" s="217"/>
      <c r="BZ150" s="217"/>
      <c r="CA150" s="217"/>
      <c r="CB150" s="217"/>
      <c r="CC150" s="217"/>
      <c r="CD150" s="217"/>
      <c r="CE150" s="217"/>
      <c r="CF150" s="217"/>
      <c r="CG150" s="217"/>
      <c r="CH150" s="217"/>
      <c r="CI150" s="217"/>
      <c r="CZ150" s="176" t="s">
        <v>181</v>
      </c>
      <c r="DA150" s="176">
        <f>DA149+1</f>
        <v>81</v>
      </c>
      <c r="DB150" s="162" t="str">
        <f t="shared" si="130"/>
        <v>81_LR_</v>
      </c>
    </row>
    <row r="151" spans="2:106" x14ac:dyDescent="0.25"/>
    <row r="152" spans="2:106" x14ac:dyDescent="0.25"/>
    <row r="153" spans="2:106" x14ac:dyDescent="0.25"/>
    <row r="154" spans="2:106" x14ac:dyDescent="0.25"/>
    <row r="155" spans="2:106" x14ac:dyDescent="0.25"/>
    <row r="156" spans="2:106" s="120" customFormat="1" x14ac:dyDescent="0.25">
      <c r="B156" s="155"/>
      <c r="C156" s="156"/>
      <c r="D156" s="156"/>
      <c r="E156" s="156"/>
      <c r="F156" s="157"/>
      <c r="CZ156" s="157"/>
      <c r="DA156" s="204"/>
      <c r="DB156" s="164"/>
    </row>
    <row r="157" spans="2:106" x14ac:dyDescent="0.25"/>
    <row r="158" spans="2:106" x14ac:dyDescent="0.25"/>
    <row r="159" spans="2:106" x14ac:dyDescent="0.25"/>
    <row r="160" spans="2:106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</sheetData>
  <sheetProtection algorithmName="SHA-512" hashValue="1PCu7vC0FEdG+CFanTLHRAa/q41u0rO2GffPOy39iCSr+n8QzyfK5adgRScqM75UP9TFrWkxp2cvXUqBQM9p6A==" saltValue="foYAG2yqPQbNwxnZmaVhMg==" spinCount="100000" sheet="1" scenarios="1" formatCells="0" formatRows="0" insertRows="0" deleteRows="0"/>
  <conditionalFormatting sqref="G81 I64:CI64 I75:CI75 I7:CI11 H80:CI81 H30:CI32 H83:CI88 G83:G87 G82:CI82 H35:CI36 H38:CI39 H41:CI42 H44:CI46">
    <cfRule type="cellIs" dxfId="969" priority="114" stopIfTrue="1" operator="equal">
      <formula>0</formula>
    </cfRule>
  </conditionalFormatting>
  <conditionalFormatting sqref="G88">
    <cfRule type="cellIs" dxfId="968" priority="111" stopIfTrue="1" operator="equal">
      <formula>0</formula>
    </cfRule>
  </conditionalFormatting>
  <conditionalFormatting sqref="G89">
    <cfRule type="cellIs" dxfId="967" priority="109" stopIfTrue="1" operator="equal">
      <formula>0</formula>
    </cfRule>
  </conditionalFormatting>
  <conditionalFormatting sqref="G64:G75">
    <cfRule type="cellIs" dxfId="966" priority="107" stopIfTrue="1" operator="equal">
      <formula>0</formula>
    </cfRule>
  </conditionalFormatting>
  <conditionalFormatting sqref="H64:H75 I65:CI74">
    <cfRule type="cellIs" dxfId="965" priority="106" stopIfTrue="1" operator="equal">
      <formula>0</formula>
    </cfRule>
  </conditionalFormatting>
  <conditionalFormatting sqref="G77">
    <cfRule type="cellIs" dxfId="964" priority="105" stopIfTrue="1" operator="equal">
      <formula>0</formula>
    </cfRule>
  </conditionalFormatting>
  <conditionalFormatting sqref="G52">
    <cfRule type="cellIs" dxfId="963" priority="103" stopIfTrue="1" operator="equal">
      <formula>0</formula>
    </cfRule>
  </conditionalFormatting>
  <conditionalFormatting sqref="G54:G57">
    <cfRule type="cellIs" dxfId="962" priority="102" stopIfTrue="1" operator="equal">
      <formula>0</formula>
    </cfRule>
  </conditionalFormatting>
  <conditionalFormatting sqref="H54:CI57">
    <cfRule type="cellIs" dxfId="961" priority="101" stopIfTrue="1" operator="equal">
      <formula>0</formula>
    </cfRule>
  </conditionalFormatting>
  <conditionalFormatting sqref="G59">
    <cfRule type="cellIs" dxfId="960" priority="100" stopIfTrue="1" operator="equal">
      <formula>0</formula>
    </cfRule>
  </conditionalFormatting>
  <conditionalFormatting sqref="G58">
    <cfRule type="cellIs" dxfId="959" priority="99" stopIfTrue="1" operator="equal">
      <formula>0</formula>
    </cfRule>
  </conditionalFormatting>
  <conditionalFormatting sqref="G60:G61">
    <cfRule type="cellIs" dxfId="958" priority="96" stopIfTrue="1" operator="equal">
      <formula>0</formula>
    </cfRule>
  </conditionalFormatting>
  <conditionalFormatting sqref="B61:C61 F61:G61">
    <cfRule type="expression" dxfId="957" priority="95">
      <formula>$G$60="Автоматическое"</formula>
    </cfRule>
  </conditionalFormatting>
  <conditionalFormatting sqref="G31:G32">
    <cfRule type="cellIs" dxfId="956" priority="94" stopIfTrue="1" operator="equal">
      <formula>0</formula>
    </cfRule>
  </conditionalFormatting>
  <conditionalFormatting sqref="G30">
    <cfRule type="cellIs" dxfId="955" priority="92" stopIfTrue="1" operator="equal">
      <formula>0</formula>
    </cfRule>
  </conditionalFormatting>
  <conditionalFormatting sqref="H34:CI34">
    <cfRule type="cellIs" dxfId="954" priority="89" stopIfTrue="1" operator="equal">
      <formula>0</formula>
    </cfRule>
  </conditionalFormatting>
  <conditionalFormatting sqref="G34">
    <cfRule type="cellIs" dxfId="953" priority="90" stopIfTrue="1" operator="equal">
      <formula>0</formula>
    </cfRule>
  </conditionalFormatting>
  <conditionalFormatting sqref="G37">
    <cfRule type="cellIs" dxfId="952" priority="88" stopIfTrue="1" operator="equal">
      <formula>0</formula>
    </cfRule>
  </conditionalFormatting>
  <conditionalFormatting sqref="H37:CI37">
    <cfRule type="cellIs" dxfId="951" priority="87" stopIfTrue="1" operator="equal">
      <formula>0</formula>
    </cfRule>
  </conditionalFormatting>
  <conditionalFormatting sqref="G40">
    <cfRule type="cellIs" dxfId="950" priority="86" stopIfTrue="1" operator="equal">
      <formula>0</formula>
    </cfRule>
  </conditionalFormatting>
  <conditionalFormatting sqref="H40:CI40">
    <cfRule type="cellIs" dxfId="949" priority="85" stopIfTrue="1" operator="equal">
      <formula>0</formula>
    </cfRule>
  </conditionalFormatting>
  <conditionalFormatting sqref="G43">
    <cfRule type="cellIs" dxfId="948" priority="84" stopIfTrue="1" operator="equal">
      <formula>0</formula>
    </cfRule>
  </conditionalFormatting>
  <conditionalFormatting sqref="H43:CI43">
    <cfRule type="cellIs" dxfId="947" priority="83" stopIfTrue="1" operator="equal">
      <formula>0</formula>
    </cfRule>
  </conditionalFormatting>
  <conditionalFormatting sqref="G35:G36">
    <cfRule type="cellIs" dxfId="946" priority="82" stopIfTrue="1" operator="equal">
      <formula>0</formula>
    </cfRule>
  </conditionalFormatting>
  <conditionalFormatting sqref="G41:G42">
    <cfRule type="cellIs" dxfId="945" priority="72" stopIfTrue="1" operator="equal">
      <formula>0</formula>
    </cfRule>
  </conditionalFormatting>
  <conditionalFormatting sqref="G44:G45">
    <cfRule type="cellIs" dxfId="944" priority="70" stopIfTrue="1" operator="equal">
      <formula>0</formula>
    </cfRule>
  </conditionalFormatting>
  <conditionalFormatting sqref="G38:G39">
    <cfRule type="cellIs" dxfId="943" priority="74" stopIfTrue="1" operator="equal">
      <formula>0</formula>
    </cfRule>
  </conditionalFormatting>
  <conditionalFormatting sqref="G14:G27">
    <cfRule type="cellIs" dxfId="942" priority="68" stopIfTrue="1" operator="equal">
      <formula>0</formula>
    </cfRule>
  </conditionalFormatting>
  <conditionalFormatting sqref="G4:G6">
    <cfRule type="cellIs" dxfId="941" priority="66" stopIfTrue="1" operator="equal">
      <formula>0</formula>
    </cfRule>
  </conditionalFormatting>
  <conditionalFormatting sqref="H7:H11">
    <cfRule type="cellIs" dxfId="940" priority="65" stopIfTrue="1" operator="equal">
      <formula>0</formula>
    </cfRule>
  </conditionalFormatting>
  <conditionalFormatting sqref="H6">
    <cfRule type="cellIs" dxfId="939" priority="64" stopIfTrue="1" operator="equal">
      <formula>0</formula>
    </cfRule>
  </conditionalFormatting>
  <conditionalFormatting sqref="H7:CI11">
    <cfRule type="expression" dxfId="938" priority="63">
      <formula>YEAR(H7)&lt;&gt;H$3</formula>
    </cfRule>
  </conditionalFormatting>
  <conditionalFormatting sqref="G7:G11">
    <cfRule type="cellIs" dxfId="937" priority="62" stopIfTrue="1" operator="equal">
      <formula>0</formula>
    </cfRule>
  </conditionalFormatting>
  <conditionalFormatting sqref="G76">
    <cfRule type="cellIs" dxfId="936" priority="61" stopIfTrue="1" operator="equal">
      <formula>0</formula>
    </cfRule>
  </conditionalFormatting>
  <conditionalFormatting sqref="G46">
    <cfRule type="cellIs" dxfId="935" priority="43" stopIfTrue="1" operator="equal">
      <formula>0</formula>
    </cfRule>
  </conditionalFormatting>
  <conditionalFormatting sqref="G80">
    <cfRule type="cellIs" dxfId="934" priority="20" stopIfTrue="1" operator="equal">
      <formula>0</formula>
    </cfRule>
  </conditionalFormatting>
  <conditionalFormatting sqref="H33:CI33">
    <cfRule type="cellIs" dxfId="933" priority="19" stopIfTrue="1" operator="equal">
      <formula>0</formula>
    </cfRule>
  </conditionalFormatting>
  <conditionalFormatting sqref="G33">
    <cfRule type="cellIs" dxfId="932" priority="18" stopIfTrue="1" operator="equal">
      <formula>0</formula>
    </cfRule>
  </conditionalFormatting>
  <conditionalFormatting sqref="G53">
    <cfRule type="cellIs" dxfId="931" priority="17" stopIfTrue="1" operator="equal">
      <formula>0</formula>
    </cfRule>
  </conditionalFormatting>
  <conditionalFormatting sqref="H48:CI49">
    <cfRule type="cellIs" dxfId="930" priority="16" stopIfTrue="1" operator="equal">
      <formula>0</formula>
    </cfRule>
  </conditionalFormatting>
  <conditionalFormatting sqref="G47">
    <cfRule type="cellIs" dxfId="929" priority="15" stopIfTrue="1" operator="equal">
      <formula>0</formula>
    </cfRule>
  </conditionalFormatting>
  <conditionalFormatting sqref="H47:CI47">
    <cfRule type="cellIs" dxfId="928" priority="14" stopIfTrue="1" operator="equal">
      <formula>0</formula>
    </cfRule>
  </conditionalFormatting>
  <conditionalFormatting sqref="G48:G49">
    <cfRule type="cellIs" dxfId="927" priority="13" stopIfTrue="1" operator="equal">
      <formula>0</formula>
    </cfRule>
  </conditionalFormatting>
  <conditionalFormatting sqref="H14:I27 L14:CI27">
    <cfRule type="cellIs" dxfId="926" priority="12" stopIfTrue="1" operator="equal">
      <formula>0</formula>
    </cfRule>
  </conditionalFormatting>
  <conditionalFormatting sqref="H14:I27 L14:CI27">
    <cfRule type="expression" dxfId="925" priority="11">
      <formula>YEAR(H14)&lt;&gt;H$3</formula>
    </cfRule>
  </conditionalFormatting>
  <conditionalFormatting sqref="H90:CI90">
    <cfRule type="cellIs" dxfId="924" priority="10" stopIfTrue="1" operator="equal">
      <formula>0</formula>
    </cfRule>
  </conditionalFormatting>
  <conditionalFormatting sqref="G90">
    <cfRule type="cellIs" dxfId="923" priority="9" stopIfTrue="1" operator="equal">
      <formula>0</formula>
    </cfRule>
  </conditionalFormatting>
  <conditionalFormatting sqref="D61">
    <cfRule type="expression" dxfId="922" priority="6">
      <formula>$G$60="Автоматическое"</formula>
    </cfRule>
    <cfRule type="cellIs" dxfId="921" priority="8" stopIfTrue="1" operator="equal">
      <formula>0</formula>
    </cfRule>
  </conditionalFormatting>
  <conditionalFormatting sqref="E61">
    <cfRule type="expression" dxfId="920" priority="5">
      <formula>$G$60="Автоматическое"</formula>
    </cfRule>
    <cfRule type="cellIs" dxfId="919" priority="7" stopIfTrue="1" operator="equal">
      <formula>0</formula>
    </cfRule>
  </conditionalFormatting>
  <conditionalFormatting sqref="K14:K27">
    <cfRule type="cellIs" dxfId="918" priority="2" stopIfTrue="1" operator="equal">
      <formula>0</formula>
    </cfRule>
  </conditionalFormatting>
  <conditionalFormatting sqref="K14:K27">
    <cfRule type="expression" dxfId="917" priority="1">
      <formula>YEAR(K14)&lt;&gt;J$3</formula>
    </cfRule>
  </conditionalFormatting>
  <dataValidations count="5">
    <dataValidation type="list" allowBlank="1" showInputMessage="1" showErrorMessage="1" sqref="G60">
      <formula1>"Ручное, Автоматическое"</formula1>
    </dataValidation>
    <dataValidation type="list" allowBlank="1" showInputMessage="1" showErrorMessage="1" sqref="E133:E135">
      <formula1>"Прямой, Косвенный"</formula1>
    </dataValidation>
    <dataValidation type="list" allowBlank="1" showInputMessage="1" showErrorMessage="1" sqref="D133:D135">
      <formula1>"Детерминистический, Вероятностный"</formula1>
    </dataValidation>
    <dataValidation type="list" allowBlank="1" showInputMessage="1" showErrorMessage="1" promptTitle="Метод расчета эффекта" prompt="Выберите из выпадающего списка" sqref="D107 D113 D120 D123 D126 D129 D132 D117">
      <formula1>"Детерминистический, Вероятностный"</formula1>
    </dataValidation>
    <dataValidation type="list" allowBlank="1" showInputMessage="1" showErrorMessage="1" promptTitle="Тип эффекта" prompt="Выберите из выпадающего списка" sqref="E107 E113 E120 E123 E126 E129 E132 E117">
      <formula1>"Прямой, Косвенный"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ор ДО" prompt="Выберете из выпадающего списка наименование ДО">
          <x14:formula1>
            <xm:f>Sys!$B$4:$B$24</xm:f>
          </x14:formula1>
          <xm:sqref>C14:C27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B0F0"/>
    <pageSetUpPr fitToPage="1"/>
  </sheetPr>
  <dimension ref="A1:CG181"/>
  <sheetViews>
    <sheetView view="pageBreakPreview" topLeftCell="A37" zoomScale="70" zoomScaleNormal="40" zoomScaleSheetLayoutView="70" workbookViewId="0">
      <selection activeCell="I28" sqref="I28:O28"/>
    </sheetView>
  </sheetViews>
  <sheetFormatPr defaultColWidth="8.7109375" defaultRowHeight="14.25" outlineLevelCol="1" x14ac:dyDescent="0.2"/>
  <cols>
    <col min="1" max="1" width="3.28515625" style="2" customWidth="1"/>
    <col min="2" max="2" width="66.5703125" style="2" customWidth="1"/>
    <col min="3" max="3" width="12.5703125" style="60" customWidth="1"/>
    <col min="4" max="16" width="14.5703125" style="2" customWidth="1"/>
    <col min="17" max="84" width="14.7109375" style="2" customWidth="1" outlineLevel="1"/>
    <col min="85" max="16384" width="8.7109375" style="2"/>
  </cols>
  <sheetData>
    <row r="1" spans="1:85" x14ac:dyDescent="0.2">
      <c r="A1" s="200" t="s">
        <v>209</v>
      </c>
      <c r="B1" s="94"/>
      <c r="C1" s="9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</row>
    <row r="2" spans="1:85" ht="18" x14ac:dyDescent="0.2">
      <c r="A2" s="200" t="str">
        <f>ИД!A2</f>
        <v>3.1.21.08.12</v>
      </c>
      <c r="B2" s="94"/>
      <c r="C2" s="944" t="s">
        <v>185</v>
      </c>
      <c r="D2" s="944"/>
      <c r="E2" s="944"/>
      <c r="F2" s="944"/>
      <c r="G2" s="944"/>
      <c r="H2" s="944"/>
      <c r="I2" s="944"/>
      <c r="J2" s="944"/>
      <c r="K2" s="944"/>
      <c r="L2" s="94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</row>
    <row r="3" spans="1:85" ht="18" x14ac:dyDescent="0.2">
      <c r="A3" s="94"/>
      <c r="B3" s="94"/>
      <c r="C3" s="943" t="str">
        <f>IF(Согласование!$B$11="ИТ","ИТ",IF(Согласование!$B$11="Цифровой","цифрового",IF(Согласование!$B$11="Организационный","организационного","технологического")))&amp;" проекта"</f>
        <v>ИТ проекта</v>
      </c>
      <c r="D3" s="943"/>
      <c r="E3" s="943"/>
      <c r="F3" s="943"/>
      <c r="G3" s="943"/>
      <c r="H3" s="943"/>
      <c r="I3" s="943"/>
      <c r="J3" s="943"/>
      <c r="K3" s="943"/>
      <c r="L3" s="943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4"/>
      <c r="AY3" s="94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K3" s="94"/>
      <c r="BL3" s="94"/>
      <c r="BM3" s="94"/>
      <c r="BN3" s="94"/>
      <c r="BO3" s="94"/>
      <c r="BP3" s="94"/>
      <c r="BQ3" s="94"/>
      <c r="BR3" s="94"/>
      <c r="BS3" s="94"/>
      <c r="BT3" s="94"/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</row>
    <row r="4" spans="1:85" ht="18" x14ac:dyDescent="0.2">
      <c r="A4" s="94"/>
      <c r="B4" s="94"/>
      <c r="C4" s="943" t="str">
        <f>Согласование!$B$5</f>
        <v>[НАЗВАНИЕ ИС]</v>
      </c>
      <c r="D4" s="943"/>
      <c r="E4" s="943"/>
      <c r="F4" s="943"/>
      <c r="G4" s="943"/>
      <c r="H4" s="943"/>
      <c r="I4" s="943"/>
      <c r="J4" s="943"/>
      <c r="K4" s="943"/>
      <c r="L4" s="943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  <c r="BK4" s="94"/>
      <c r="BL4" s="94"/>
      <c r="BM4" s="94"/>
      <c r="BN4" s="94"/>
      <c r="BO4" s="94"/>
      <c r="BP4" s="94"/>
      <c r="BQ4" s="94"/>
      <c r="BR4" s="94"/>
      <c r="BS4" s="94"/>
      <c r="BT4" s="94"/>
      <c r="BU4" s="94"/>
      <c r="BV4" s="94"/>
      <c r="BW4" s="94"/>
      <c r="BX4" s="94"/>
      <c r="BY4" s="94"/>
      <c r="BZ4" s="94"/>
      <c r="CA4" s="94"/>
      <c r="CB4" s="94"/>
      <c r="CC4" s="94"/>
      <c r="CD4" s="94"/>
      <c r="CE4" s="94"/>
      <c r="CF4" s="94"/>
      <c r="CG4" s="94"/>
    </row>
    <row r="5" spans="1:85" x14ac:dyDescent="0.2">
      <c r="A5" s="94"/>
      <c r="B5" s="94"/>
      <c r="C5" s="942" t="str">
        <f>"("&amp;Согласование!$B$7&amp;")"</f>
        <v>(ХХХХХХХХХХХ)</v>
      </c>
      <c r="D5" s="942"/>
      <c r="E5" s="942"/>
      <c r="F5" s="942"/>
      <c r="G5" s="942"/>
      <c r="H5" s="942"/>
      <c r="I5" s="942"/>
      <c r="J5" s="942"/>
      <c r="K5" s="942"/>
      <c r="L5" s="942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  <c r="AX5" s="94"/>
      <c r="AY5" s="94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4"/>
      <c r="BK5" s="94"/>
      <c r="BL5" s="94"/>
      <c r="BM5" s="94"/>
      <c r="BN5" s="94"/>
      <c r="BO5" s="94"/>
      <c r="BP5" s="94"/>
      <c r="BQ5" s="94"/>
      <c r="BR5" s="94"/>
      <c r="BS5" s="94"/>
      <c r="BT5" s="94"/>
      <c r="BU5" s="94"/>
      <c r="BV5" s="94"/>
      <c r="BW5" s="94"/>
      <c r="BX5" s="94"/>
      <c r="BY5" s="94"/>
      <c r="BZ5" s="94"/>
      <c r="CA5" s="94"/>
      <c r="CB5" s="94"/>
      <c r="CC5" s="94"/>
      <c r="CD5" s="94"/>
      <c r="CE5" s="94"/>
      <c r="CF5" s="94"/>
      <c r="CG5" s="94"/>
    </row>
    <row r="6" spans="1:85" ht="18" x14ac:dyDescent="0.2">
      <c r="A6" s="94"/>
      <c r="B6" s="94"/>
      <c r="C6" s="943" t="s">
        <v>186</v>
      </c>
      <c r="D6" s="943"/>
      <c r="E6" s="943"/>
      <c r="F6" s="943"/>
      <c r="G6" s="943"/>
      <c r="H6" s="943"/>
      <c r="I6" s="943"/>
      <c r="J6" s="943"/>
      <c r="K6" s="943"/>
      <c r="L6" s="943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  <c r="AX6" s="94"/>
      <c r="AY6" s="94"/>
      <c r="AZ6" s="94"/>
      <c r="BA6" s="94"/>
      <c r="BB6" s="94"/>
      <c r="BC6" s="94"/>
      <c r="BD6" s="94"/>
      <c r="BE6" s="94"/>
      <c r="BF6" s="94"/>
      <c r="BG6" s="94"/>
      <c r="BH6" s="94"/>
      <c r="BI6" s="94"/>
      <c r="BJ6" s="94"/>
      <c r="BK6" s="94"/>
      <c r="BL6" s="94"/>
      <c r="BM6" s="94"/>
      <c r="BN6" s="94"/>
      <c r="BO6" s="94"/>
      <c r="BP6" s="94"/>
      <c r="BQ6" s="94"/>
      <c r="BR6" s="94"/>
      <c r="BS6" s="94"/>
      <c r="BT6" s="94"/>
      <c r="BU6" s="94"/>
      <c r="BV6" s="94"/>
      <c r="BW6" s="94"/>
      <c r="BX6" s="94"/>
      <c r="BY6" s="94"/>
      <c r="BZ6" s="94"/>
      <c r="CA6" s="94"/>
      <c r="CB6" s="94"/>
      <c r="CC6" s="94"/>
      <c r="CD6" s="94"/>
      <c r="CE6" s="94"/>
      <c r="CF6" s="94"/>
      <c r="CG6" s="94"/>
    </row>
    <row r="7" spans="1:85" ht="18" x14ac:dyDescent="0.2">
      <c r="A7" s="94"/>
      <c r="B7" s="94"/>
      <c r="C7" s="943" t="str">
        <f>Согласование!$B$9</f>
        <v>Управление взаимоотншениями с поставщиками и подрдчиками</v>
      </c>
      <c r="D7" s="943"/>
      <c r="E7" s="943"/>
      <c r="F7" s="943"/>
      <c r="G7" s="943"/>
      <c r="H7" s="943"/>
      <c r="I7" s="943"/>
      <c r="J7" s="943"/>
      <c r="K7" s="943"/>
      <c r="L7" s="943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/>
      <c r="BW7" s="94"/>
      <c r="BX7" s="94"/>
      <c r="BY7" s="94"/>
      <c r="BZ7" s="94"/>
      <c r="CA7" s="94"/>
      <c r="CB7" s="94"/>
      <c r="CC7" s="94"/>
      <c r="CD7" s="94"/>
      <c r="CE7" s="94"/>
      <c r="CF7" s="94"/>
      <c r="CG7" s="94"/>
    </row>
    <row r="8" spans="1:85" x14ac:dyDescent="0.2">
      <c r="A8" s="94"/>
      <c r="B8" s="94"/>
      <c r="C8" s="95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  <c r="CD8" s="94"/>
      <c r="CE8" s="94"/>
      <c r="CF8" s="94"/>
      <c r="CG8" s="94"/>
    </row>
    <row r="9" spans="1:85" x14ac:dyDescent="0.2">
      <c r="A9" s="94"/>
      <c r="B9" s="94"/>
      <c r="C9" s="95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</row>
    <row r="10" spans="1:85" ht="40.5" customHeight="1" x14ac:dyDescent="0.2">
      <c r="A10" s="94"/>
      <c r="B10" s="96" t="s">
        <v>1</v>
      </c>
      <c r="C10" s="96" t="s">
        <v>166</v>
      </c>
      <c r="D10" s="97" t="s">
        <v>187</v>
      </c>
      <c r="E10" s="97" t="s">
        <v>170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4"/>
      <c r="CG10" s="94"/>
    </row>
    <row r="11" spans="1:85" x14ac:dyDescent="0.2">
      <c r="A11" s="94"/>
      <c r="B11" s="12" t="s">
        <v>180</v>
      </c>
      <c r="C11" s="64" t="s">
        <v>13</v>
      </c>
      <c r="D11" s="13">
        <f ca="1">D60</f>
        <v>-363352.12724625797</v>
      </c>
      <c r="E11" s="13">
        <f ca="1">D91</f>
        <v>157422.65439887249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</row>
    <row r="12" spans="1:85" x14ac:dyDescent="0.2">
      <c r="A12" s="94"/>
      <c r="B12" s="7" t="s">
        <v>66</v>
      </c>
      <c r="C12" s="57" t="s">
        <v>144</v>
      </c>
      <c r="D12" s="61">
        <f ca="1">1+D11/D59</f>
        <v>0</v>
      </c>
      <c r="E12" s="61">
        <f ca="1">E11/D87+1</f>
        <v>1.466223779065154</v>
      </c>
      <c r="F12" s="202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</row>
    <row r="13" spans="1:85" x14ac:dyDescent="0.2">
      <c r="A13" s="94"/>
      <c r="B13" s="7" t="s">
        <v>791</v>
      </c>
      <c r="C13" s="57" t="s">
        <v>11</v>
      </c>
      <c r="D13" s="62">
        <f ca="1">IFERROR(MIRR(E54:P54,ИД!$G$52,ИД!$G$52),0)</f>
        <v>-1</v>
      </c>
      <c r="E13" s="62">
        <f ca="1">IFERROR(MIRR(E84:CF84,ИД!$G$52,ИД!$G$52),0)</f>
        <v>0.14637077779447871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</row>
    <row r="14" spans="1:85" x14ac:dyDescent="0.2">
      <c r="A14" s="94"/>
      <c r="B14" s="7" t="s">
        <v>9</v>
      </c>
      <c r="C14" s="57" t="s">
        <v>10</v>
      </c>
      <c r="D14" s="63" t="str">
        <f ca="1">IF(D11&lt;0,"Не окупается",SUM(E64:P64))</f>
        <v>Не окупается</v>
      </c>
      <c r="E14" s="63">
        <f ca="1">D92</f>
        <v>9.1210748699560433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</row>
    <row r="15" spans="1:85" x14ac:dyDescent="0.2">
      <c r="A15" s="94"/>
      <c r="B15" s="94"/>
      <c r="C15" s="95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94"/>
      <c r="BX15" s="94"/>
      <c r="BY15" s="94"/>
      <c r="BZ15" s="94"/>
      <c r="CA15" s="94"/>
      <c r="CB15" s="94"/>
      <c r="CC15" s="94"/>
      <c r="CD15" s="94"/>
      <c r="CE15" s="94"/>
      <c r="CF15" s="94"/>
      <c r="CG15" s="94"/>
    </row>
    <row r="16" spans="1:85" ht="15" customHeight="1" x14ac:dyDescent="0.2">
      <c r="A16" s="94"/>
      <c r="B16" s="945" t="s">
        <v>24</v>
      </c>
      <c r="C16" s="945" t="s">
        <v>32</v>
      </c>
      <c r="D16" s="947" t="s">
        <v>4</v>
      </c>
      <c r="E16" s="96">
        <v>1</v>
      </c>
      <c r="F16" s="96">
        <v>2</v>
      </c>
      <c r="G16" s="96">
        <v>3</v>
      </c>
      <c r="H16" s="96">
        <v>4</v>
      </c>
      <c r="I16" s="96">
        <v>5</v>
      </c>
      <c r="J16" s="96">
        <v>6</v>
      </c>
      <c r="K16" s="96">
        <v>7</v>
      </c>
      <c r="L16" s="96">
        <v>8</v>
      </c>
      <c r="M16" s="96">
        <v>9</v>
      </c>
      <c r="N16" s="96">
        <v>10</v>
      </c>
      <c r="O16" s="96">
        <v>11</v>
      </c>
      <c r="P16" s="96">
        <v>12</v>
      </c>
      <c r="Q16" s="96">
        <v>13</v>
      </c>
      <c r="R16" s="96">
        <v>14</v>
      </c>
      <c r="S16" s="96">
        <v>15</v>
      </c>
      <c r="T16" s="96">
        <v>16</v>
      </c>
      <c r="U16" s="96">
        <v>17</v>
      </c>
      <c r="V16" s="96">
        <v>18</v>
      </c>
      <c r="W16" s="96">
        <v>19</v>
      </c>
      <c r="X16" s="96">
        <v>20</v>
      </c>
      <c r="Y16" s="96">
        <v>21</v>
      </c>
      <c r="Z16" s="96">
        <v>22</v>
      </c>
      <c r="AA16" s="96">
        <v>23</v>
      </c>
      <c r="AB16" s="96">
        <v>24</v>
      </c>
      <c r="AC16" s="96">
        <v>25</v>
      </c>
      <c r="AD16" s="96">
        <v>26</v>
      </c>
      <c r="AE16" s="96">
        <v>27</v>
      </c>
      <c r="AF16" s="96">
        <v>28</v>
      </c>
      <c r="AG16" s="96">
        <v>29</v>
      </c>
      <c r="AH16" s="96">
        <v>30</v>
      </c>
      <c r="AI16" s="96">
        <v>31</v>
      </c>
      <c r="AJ16" s="96">
        <v>32</v>
      </c>
      <c r="AK16" s="96">
        <v>33</v>
      </c>
      <c r="AL16" s="96">
        <v>34</v>
      </c>
      <c r="AM16" s="96">
        <v>35</v>
      </c>
      <c r="AN16" s="96">
        <v>36</v>
      </c>
      <c r="AO16" s="96">
        <v>37</v>
      </c>
      <c r="AP16" s="96">
        <v>38</v>
      </c>
      <c r="AQ16" s="96">
        <v>39</v>
      </c>
      <c r="AR16" s="96">
        <v>40</v>
      </c>
      <c r="AS16" s="96">
        <v>41</v>
      </c>
      <c r="AT16" s="96">
        <v>42</v>
      </c>
      <c r="AU16" s="96">
        <v>43</v>
      </c>
      <c r="AV16" s="96">
        <v>44</v>
      </c>
      <c r="AW16" s="96">
        <v>45</v>
      </c>
      <c r="AX16" s="96">
        <v>46</v>
      </c>
      <c r="AY16" s="96">
        <v>47</v>
      </c>
      <c r="AZ16" s="96">
        <v>48</v>
      </c>
      <c r="BA16" s="96">
        <v>49</v>
      </c>
      <c r="BB16" s="96">
        <v>50</v>
      </c>
      <c r="BC16" s="96">
        <v>51</v>
      </c>
      <c r="BD16" s="96">
        <v>52</v>
      </c>
      <c r="BE16" s="96">
        <v>53</v>
      </c>
      <c r="BF16" s="96">
        <v>54</v>
      </c>
      <c r="BG16" s="96">
        <v>55</v>
      </c>
      <c r="BH16" s="96">
        <v>56</v>
      </c>
      <c r="BI16" s="96">
        <v>57</v>
      </c>
      <c r="BJ16" s="96">
        <v>58</v>
      </c>
      <c r="BK16" s="96">
        <v>59</v>
      </c>
      <c r="BL16" s="96">
        <v>60</v>
      </c>
      <c r="BM16" s="96">
        <v>61</v>
      </c>
      <c r="BN16" s="96">
        <v>62</v>
      </c>
      <c r="BO16" s="96">
        <v>63</v>
      </c>
      <c r="BP16" s="96">
        <v>64</v>
      </c>
      <c r="BQ16" s="96">
        <v>65</v>
      </c>
      <c r="BR16" s="96">
        <v>66</v>
      </c>
      <c r="BS16" s="96">
        <v>67</v>
      </c>
      <c r="BT16" s="96">
        <v>68</v>
      </c>
      <c r="BU16" s="96">
        <v>69</v>
      </c>
      <c r="BV16" s="96">
        <v>70</v>
      </c>
      <c r="BW16" s="96">
        <v>71</v>
      </c>
      <c r="BX16" s="96">
        <v>72</v>
      </c>
      <c r="BY16" s="96">
        <v>73</v>
      </c>
      <c r="BZ16" s="96">
        <v>74</v>
      </c>
      <c r="CA16" s="96">
        <v>75</v>
      </c>
      <c r="CB16" s="96">
        <v>76</v>
      </c>
      <c r="CC16" s="96">
        <v>77</v>
      </c>
      <c r="CD16" s="96">
        <v>78</v>
      </c>
      <c r="CE16" s="96">
        <v>79</v>
      </c>
      <c r="CF16" s="96">
        <v>80</v>
      </c>
      <c r="CG16" s="94"/>
    </row>
    <row r="17" spans="1:85" x14ac:dyDescent="0.2">
      <c r="A17" s="94"/>
      <c r="B17" s="946"/>
      <c r="C17" s="946"/>
      <c r="D17" s="948"/>
      <c r="E17" s="96">
        <f>ИД!H1</f>
        <v>2020</v>
      </c>
      <c r="F17" s="96">
        <f>E17+1</f>
        <v>2021</v>
      </c>
      <c r="G17" s="96">
        <f t="shared" ref="G17:P17" si="0">F17+1</f>
        <v>2022</v>
      </c>
      <c r="H17" s="96">
        <f t="shared" si="0"/>
        <v>2023</v>
      </c>
      <c r="I17" s="96">
        <f t="shared" si="0"/>
        <v>2024</v>
      </c>
      <c r="J17" s="96">
        <f t="shared" si="0"/>
        <v>2025</v>
      </c>
      <c r="K17" s="96">
        <f t="shared" si="0"/>
        <v>2026</v>
      </c>
      <c r="L17" s="96">
        <f t="shared" si="0"/>
        <v>2027</v>
      </c>
      <c r="M17" s="96">
        <f t="shared" si="0"/>
        <v>2028</v>
      </c>
      <c r="N17" s="96">
        <f t="shared" si="0"/>
        <v>2029</v>
      </c>
      <c r="O17" s="96">
        <f t="shared" si="0"/>
        <v>2030</v>
      </c>
      <c r="P17" s="96">
        <f t="shared" si="0"/>
        <v>2031</v>
      </c>
      <c r="Q17" s="96">
        <f t="shared" ref="Q17:AV17" si="1">P17+1</f>
        <v>2032</v>
      </c>
      <c r="R17" s="96">
        <f t="shared" si="1"/>
        <v>2033</v>
      </c>
      <c r="S17" s="96">
        <f t="shared" si="1"/>
        <v>2034</v>
      </c>
      <c r="T17" s="96">
        <f t="shared" si="1"/>
        <v>2035</v>
      </c>
      <c r="U17" s="96">
        <f t="shared" si="1"/>
        <v>2036</v>
      </c>
      <c r="V17" s="96">
        <f t="shared" si="1"/>
        <v>2037</v>
      </c>
      <c r="W17" s="96">
        <f t="shared" si="1"/>
        <v>2038</v>
      </c>
      <c r="X17" s="96">
        <f t="shared" si="1"/>
        <v>2039</v>
      </c>
      <c r="Y17" s="96">
        <f t="shared" si="1"/>
        <v>2040</v>
      </c>
      <c r="Z17" s="96">
        <f t="shared" si="1"/>
        <v>2041</v>
      </c>
      <c r="AA17" s="96">
        <f t="shared" si="1"/>
        <v>2042</v>
      </c>
      <c r="AB17" s="96">
        <f t="shared" si="1"/>
        <v>2043</v>
      </c>
      <c r="AC17" s="96">
        <f t="shared" si="1"/>
        <v>2044</v>
      </c>
      <c r="AD17" s="96">
        <f t="shared" si="1"/>
        <v>2045</v>
      </c>
      <c r="AE17" s="96">
        <f t="shared" si="1"/>
        <v>2046</v>
      </c>
      <c r="AF17" s="96">
        <f t="shared" si="1"/>
        <v>2047</v>
      </c>
      <c r="AG17" s="96">
        <f t="shared" si="1"/>
        <v>2048</v>
      </c>
      <c r="AH17" s="96">
        <f t="shared" si="1"/>
        <v>2049</v>
      </c>
      <c r="AI17" s="96">
        <f t="shared" si="1"/>
        <v>2050</v>
      </c>
      <c r="AJ17" s="96">
        <f t="shared" si="1"/>
        <v>2051</v>
      </c>
      <c r="AK17" s="96">
        <f t="shared" si="1"/>
        <v>2052</v>
      </c>
      <c r="AL17" s="96">
        <f t="shared" si="1"/>
        <v>2053</v>
      </c>
      <c r="AM17" s="96">
        <f t="shared" si="1"/>
        <v>2054</v>
      </c>
      <c r="AN17" s="96">
        <f t="shared" si="1"/>
        <v>2055</v>
      </c>
      <c r="AO17" s="96">
        <f t="shared" si="1"/>
        <v>2056</v>
      </c>
      <c r="AP17" s="96">
        <f t="shared" si="1"/>
        <v>2057</v>
      </c>
      <c r="AQ17" s="96">
        <f t="shared" si="1"/>
        <v>2058</v>
      </c>
      <c r="AR17" s="96">
        <f t="shared" si="1"/>
        <v>2059</v>
      </c>
      <c r="AS17" s="96">
        <f t="shared" si="1"/>
        <v>2060</v>
      </c>
      <c r="AT17" s="96">
        <f t="shared" si="1"/>
        <v>2061</v>
      </c>
      <c r="AU17" s="96">
        <f t="shared" si="1"/>
        <v>2062</v>
      </c>
      <c r="AV17" s="96">
        <f t="shared" si="1"/>
        <v>2063</v>
      </c>
      <c r="AW17" s="96">
        <f t="shared" ref="AW17:CF17" si="2">AV17+1</f>
        <v>2064</v>
      </c>
      <c r="AX17" s="96">
        <f t="shared" si="2"/>
        <v>2065</v>
      </c>
      <c r="AY17" s="96">
        <f t="shared" si="2"/>
        <v>2066</v>
      </c>
      <c r="AZ17" s="96">
        <f t="shared" si="2"/>
        <v>2067</v>
      </c>
      <c r="BA17" s="96">
        <f t="shared" si="2"/>
        <v>2068</v>
      </c>
      <c r="BB17" s="96">
        <f t="shared" si="2"/>
        <v>2069</v>
      </c>
      <c r="BC17" s="96">
        <f t="shared" si="2"/>
        <v>2070</v>
      </c>
      <c r="BD17" s="96">
        <f t="shared" si="2"/>
        <v>2071</v>
      </c>
      <c r="BE17" s="96">
        <f t="shared" si="2"/>
        <v>2072</v>
      </c>
      <c r="BF17" s="96">
        <f t="shared" si="2"/>
        <v>2073</v>
      </c>
      <c r="BG17" s="96">
        <f t="shared" si="2"/>
        <v>2074</v>
      </c>
      <c r="BH17" s="96">
        <f t="shared" si="2"/>
        <v>2075</v>
      </c>
      <c r="BI17" s="96">
        <f t="shared" si="2"/>
        <v>2076</v>
      </c>
      <c r="BJ17" s="96">
        <f t="shared" si="2"/>
        <v>2077</v>
      </c>
      <c r="BK17" s="96">
        <f t="shared" si="2"/>
        <v>2078</v>
      </c>
      <c r="BL17" s="96">
        <f t="shared" si="2"/>
        <v>2079</v>
      </c>
      <c r="BM17" s="96">
        <f t="shared" si="2"/>
        <v>2080</v>
      </c>
      <c r="BN17" s="96">
        <f t="shared" si="2"/>
        <v>2081</v>
      </c>
      <c r="BO17" s="96">
        <f t="shared" si="2"/>
        <v>2082</v>
      </c>
      <c r="BP17" s="96">
        <f t="shared" si="2"/>
        <v>2083</v>
      </c>
      <c r="BQ17" s="96">
        <f t="shared" si="2"/>
        <v>2084</v>
      </c>
      <c r="BR17" s="96">
        <f t="shared" si="2"/>
        <v>2085</v>
      </c>
      <c r="BS17" s="96">
        <f t="shared" si="2"/>
        <v>2086</v>
      </c>
      <c r="BT17" s="96">
        <f t="shared" si="2"/>
        <v>2087</v>
      </c>
      <c r="BU17" s="96">
        <f t="shared" si="2"/>
        <v>2088</v>
      </c>
      <c r="BV17" s="96">
        <f t="shared" si="2"/>
        <v>2089</v>
      </c>
      <c r="BW17" s="96">
        <f t="shared" si="2"/>
        <v>2090</v>
      </c>
      <c r="BX17" s="96">
        <f t="shared" si="2"/>
        <v>2091</v>
      </c>
      <c r="BY17" s="96">
        <f t="shared" si="2"/>
        <v>2092</v>
      </c>
      <c r="BZ17" s="96">
        <f t="shared" si="2"/>
        <v>2093</v>
      </c>
      <c r="CA17" s="96">
        <f t="shared" si="2"/>
        <v>2094</v>
      </c>
      <c r="CB17" s="96">
        <f t="shared" si="2"/>
        <v>2095</v>
      </c>
      <c r="CC17" s="96">
        <f t="shared" si="2"/>
        <v>2096</v>
      </c>
      <c r="CD17" s="96">
        <f t="shared" si="2"/>
        <v>2097</v>
      </c>
      <c r="CE17" s="96">
        <f t="shared" si="2"/>
        <v>2098</v>
      </c>
      <c r="CF17" s="96">
        <f t="shared" si="2"/>
        <v>2099</v>
      </c>
      <c r="CG17" s="94"/>
    </row>
    <row r="18" spans="1:85" ht="17.25" customHeight="1" x14ac:dyDescent="0.2">
      <c r="A18" s="98" t="str">
        <f>ИД!E80</f>
        <v>Косвенный</v>
      </c>
      <c r="B18" s="218" t="str">
        <f>ИД!C80</f>
        <v xml:space="preserve">Сокращение расходов на оплату труда </v>
      </c>
      <c r="C18" s="64" t="str">
        <f>ИД!F80</f>
        <v>тыс.руб.</v>
      </c>
      <c r="D18" s="13">
        <f t="shared" ref="D18:D28" ca="1" si="3">SUM(E18:CF18)</f>
        <v>1507068.4709920709</v>
      </c>
      <c r="E18" s="14">
        <f ca="1">ИД!H80</f>
        <v>0</v>
      </c>
      <c r="F18" s="14">
        <f ca="1">ИД!I80</f>
        <v>0</v>
      </c>
      <c r="G18" s="14">
        <f ca="1">ИД!J80</f>
        <v>0</v>
      </c>
      <c r="H18" s="14">
        <f ca="1">ИД!K80</f>
        <v>0</v>
      </c>
      <c r="I18" s="14">
        <f ca="1">ИД!L80</f>
        <v>58804.868474620271</v>
      </c>
      <c r="J18" s="14">
        <f ca="1">ИД!M80</f>
        <v>143220.79074887352</v>
      </c>
      <c r="K18" s="14">
        <f ca="1">ИД!N80</f>
        <v>172838.54928069704</v>
      </c>
      <c r="L18" s="14">
        <f ca="1">ИД!O80</f>
        <v>198453.75420065018</v>
      </c>
      <c r="M18" s="14">
        <f ca="1">ИД!P80</f>
        <v>311250.1694290766</v>
      </c>
      <c r="N18" s="14">
        <f ca="1">ИД!Q80</f>
        <v>311250.1694290766</v>
      </c>
      <c r="O18" s="14">
        <f ca="1">ИД!R80</f>
        <v>311250.1694290766</v>
      </c>
      <c r="P18" s="14">
        <f ca="1">ИД!S80</f>
        <v>0</v>
      </c>
      <c r="Q18" s="14">
        <f ca="1">ИД!T80</f>
        <v>0</v>
      </c>
      <c r="R18" s="14">
        <f ca="1">ИД!U80</f>
        <v>0</v>
      </c>
      <c r="S18" s="14">
        <f ca="1">ИД!V80</f>
        <v>0</v>
      </c>
      <c r="T18" s="14">
        <f ca="1">ИД!W80</f>
        <v>0</v>
      </c>
      <c r="U18" s="14">
        <f ca="1">ИД!X80</f>
        <v>0</v>
      </c>
      <c r="V18" s="14">
        <f ca="1">ИД!Y80</f>
        <v>0</v>
      </c>
      <c r="W18" s="14">
        <f ca="1">ИД!Z80</f>
        <v>0</v>
      </c>
      <c r="X18" s="14">
        <f ca="1">ИД!AA80</f>
        <v>0</v>
      </c>
      <c r="Y18" s="14">
        <f ca="1">ИД!AB80</f>
        <v>0</v>
      </c>
      <c r="Z18" s="14">
        <f ca="1">ИД!AC80</f>
        <v>0</v>
      </c>
      <c r="AA18" s="14">
        <f ca="1">ИД!AD80</f>
        <v>0</v>
      </c>
      <c r="AB18" s="14">
        <f ca="1">ИД!AE80</f>
        <v>0</v>
      </c>
      <c r="AC18" s="14">
        <f ca="1">ИД!AF80</f>
        <v>0</v>
      </c>
      <c r="AD18" s="14">
        <f ca="1">ИД!AG80</f>
        <v>0</v>
      </c>
      <c r="AE18" s="14">
        <f ca="1">ИД!AH80</f>
        <v>0</v>
      </c>
      <c r="AF18" s="14">
        <f ca="1">ИД!AI80</f>
        <v>0</v>
      </c>
      <c r="AG18" s="14">
        <f ca="1">ИД!AJ80</f>
        <v>0</v>
      </c>
      <c r="AH18" s="14">
        <f ca="1">ИД!AK80</f>
        <v>0</v>
      </c>
      <c r="AI18" s="14">
        <f ca="1">ИД!AL80</f>
        <v>0</v>
      </c>
      <c r="AJ18" s="14">
        <f ca="1">ИД!AM80</f>
        <v>0</v>
      </c>
      <c r="AK18" s="14">
        <f ca="1">ИД!AN80</f>
        <v>0</v>
      </c>
      <c r="AL18" s="14">
        <f ca="1">ИД!AO80</f>
        <v>0</v>
      </c>
      <c r="AM18" s="14">
        <f ca="1">ИД!AP80</f>
        <v>0</v>
      </c>
      <c r="AN18" s="14">
        <f ca="1">ИД!AQ80</f>
        <v>0</v>
      </c>
      <c r="AO18" s="14">
        <f ca="1">ИД!AR80</f>
        <v>0</v>
      </c>
      <c r="AP18" s="14">
        <f ca="1">ИД!AS80</f>
        <v>0</v>
      </c>
      <c r="AQ18" s="14">
        <f ca="1">ИД!AT80</f>
        <v>0</v>
      </c>
      <c r="AR18" s="14">
        <f ca="1">ИД!AU80</f>
        <v>0</v>
      </c>
      <c r="AS18" s="14">
        <f ca="1">ИД!AV80</f>
        <v>0</v>
      </c>
      <c r="AT18" s="14">
        <f ca="1">ИД!AW80</f>
        <v>0</v>
      </c>
      <c r="AU18" s="14">
        <f ca="1">ИД!AX80</f>
        <v>0</v>
      </c>
      <c r="AV18" s="14">
        <f ca="1">ИД!AY80</f>
        <v>0</v>
      </c>
      <c r="AW18" s="14">
        <f ca="1">ИД!AZ80</f>
        <v>0</v>
      </c>
      <c r="AX18" s="14">
        <f ca="1">ИД!BA80</f>
        <v>0</v>
      </c>
      <c r="AY18" s="14">
        <f ca="1">ИД!BB80</f>
        <v>0</v>
      </c>
      <c r="AZ18" s="14">
        <f ca="1">ИД!BC80</f>
        <v>0</v>
      </c>
      <c r="BA18" s="14">
        <f ca="1">ИД!BD80</f>
        <v>0</v>
      </c>
      <c r="BB18" s="14">
        <f ca="1">ИД!BE80</f>
        <v>0</v>
      </c>
      <c r="BC18" s="14">
        <f ca="1">ИД!BF80</f>
        <v>0</v>
      </c>
      <c r="BD18" s="14">
        <f ca="1">ИД!BG80</f>
        <v>0</v>
      </c>
      <c r="BE18" s="14">
        <f ca="1">ИД!BH80</f>
        <v>0</v>
      </c>
      <c r="BF18" s="14">
        <f ca="1">ИД!BI80</f>
        <v>0</v>
      </c>
      <c r="BG18" s="14">
        <f ca="1">ИД!BJ80</f>
        <v>0</v>
      </c>
      <c r="BH18" s="14">
        <f ca="1">ИД!BK80</f>
        <v>0</v>
      </c>
      <c r="BI18" s="14">
        <f ca="1">ИД!BL80</f>
        <v>0</v>
      </c>
      <c r="BJ18" s="14">
        <f ca="1">ИД!BM80</f>
        <v>0</v>
      </c>
      <c r="BK18" s="14">
        <f ca="1">ИД!BN80</f>
        <v>0</v>
      </c>
      <c r="BL18" s="14">
        <f ca="1">ИД!BO80</f>
        <v>0</v>
      </c>
      <c r="BM18" s="14">
        <f ca="1">ИД!BP80</f>
        <v>0</v>
      </c>
      <c r="BN18" s="14">
        <f ca="1">ИД!BQ80</f>
        <v>0</v>
      </c>
      <c r="BO18" s="14">
        <f ca="1">ИД!BR80</f>
        <v>0</v>
      </c>
      <c r="BP18" s="14">
        <f ca="1">ИД!BS80</f>
        <v>0</v>
      </c>
      <c r="BQ18" s="14">
        <f ca="1">ИД!BT80</f>
        <v>0</v>
      </c>
      <c r="BR18" s="14">
        <f ca="1">ИД!BU80</f>
        <v>0</v>
      </c>
      <c r="BS18" s="14">
        <f ca="1">ИД!BV80</f>
        <v>0</v>
      </c>
      <c r="BT18" s="14">
        <f ca="1">ИД!BW80</f>
        <v>0</v>
      </c>
      <c r="BU18" s="14">
        <f ca="1">ИД!BX80</f>
        <v>0</v>
      </c>
      <c r="BV18" s="14">
        <f ca="1">ИД!BY80</f>
        <v>0</v>
      </c>
      <c r="BW18" s="14">
        <f ca="1">ИД!BZ80</f>
        <v>0</v>
      </c>
      <c r="BX18" s="14">
        <f ca="1">ИД!CA80</f>
        <v>0</v>
      </c>
      <c r="BY18" s="14">
        <f ca="1">ИД!CB80</f>
        <v>0</v>
      </c>
      <c r="BZ18" s="14">
        <f ca="1">ИД!CC80</f>
        <v>0</v>
      </c>
      <c r="CA18" s="14">
        <f ca="1">ИД!CD80</f>
        <v>0</v>
      </c>
      <c r="CB18" s="14">
        <f ca="1">ИД!CE80</f>
        <v>0</v>
      </c>
      <c r="CC18" s="14">
        <f ca="1">ИД!CF80</f>
        <v>0</v>
      </c>
      <c r="CD18" s="14">
        <f ca="1">ИД!CG80</f>
        <v>0</v>
      </c>
      <c r="CE18" s="14">
        <f ca="1">ИД!CH80</f>
        <v>0</v>
      </c>
      <c r="CF18" s="14">
        <f ca="1">ИД!CI80</f>
        <v>0</v>
      </c>
      <c r="CG18" s="94"/>
    </row>
    <row r="19" spans="1:85" ht="15" customHeight="1" x14ac:dyDescent="0.2">
      <c r="A19" s="98">
        <f>ИД!E81</f>
        <v>0</v>
      </c>
      <c r="B19" s="218" t="str">
        <f>ИД!C81</f>
        <v>Сокращение CAPEX</v>
      </c>
      <c r="C19" s="57" t="str">
        <f>ИД!F81</f>
        <v>тыс.руб.</v>
      </c>
      <c r="D19" s="8">
        <f t="shared" ca="1" si="3"/>
        <v>0</v>
      </c>
      <c r="E19" s="14">
        <f ca="1">ИД!H81</f>
        <v>0</v>
      </c>
      <c r="F19" s="14">
        <f ca="1">ИД!I81</f>
        <v>0</v>
      </c>
      <c r="G19" s="14">
        <f ca="1">ИД!J81</f>
        <v>0</v>
      </c>
      <c r="H19" s="14">
        <f ca="1">ИД!K81</f>
        <v>0</v>
      </c>
      <c r="I19" s="14">
        <f ca="1">ИД!L81</f>
        <v>0</v>
      </c>
      <c r="J19" s="14">
        <f ca="1">ИД!M81</f>
        <v>0</v>
      </c>
      <c r="K19" s="14">
        <f ca="1">ИД!N81</f>
        <v>0</v>
      </c>
      <c r="L19" s="14">
        <f ca="1">ИД!O81</f>
        <v>0</v>
      </c>
      <c r="M19" s="14">
        <f ca="1">ИД!P81</f>
        <v>0</v>
      </c>
      <c r="N19" s="14">
        <f ca="1">ИД!Q81</f>
        <v>0</v>
      </c>
      <c r="O19" s="14">
        <f ca="1">ИД!R81</f>
        <v>0</v>
      </c>
      <c r="P19" s="14">
        <f ca="1">ИД!S81</f>
        <v>0</v>
      </c>
      <c r="Q19" s="14">
        <f ca="1">ИД!T81</f>
        <v>0</v>
      </c>
      <c r="R19" s="14">
        <f ca="1">ИД!U81</f>
        <v>0</v>
      </c>
      <c r="S19" s="14">
        <f ca="1">ИД!V81</f>
        <v>0</v>
      </c>
      <c r="T19" s="14">
        <f ca="1">ИД!W81</f>
        <v>0</v>
      </c>
      <c r="U19" s="14">
        <f ca="1">ИД!X81</f>
        <v>0</v>
      </c>
      <c r="V19" s="14">
        <f ca="1">ИД!Y81</f>
        <v>0</v>
      </c>
      <c r="W19" s="14">
        <f ca="1">ИД!Z81</f>
        <v>0</v>
      </c>
      <c r="X19" s="14">
        <f ca="1">ИД!AA81</f>
        <v>0</v>
      </c>
      <c r="Y19" s="14">
        <f ca="1">ИД!AB81</f>
        <v>0</v>
      </c>
      <c r="Z19" s="14">
        <f ca="1">ИД!AC81</f>
        <v>0</v>
      </c>
      <c r="AA19" s="14">
        <f ca="1">ИД!AD81</f>
        <v>0</v>
      </c>
      <c r="AB19" s="14">
        <f ca="1">ИД!AE81</f>
        <v>0</v>
      </c>
      <c r="AC19" s="14">
        <f ca="1">ИД!AF81</f>
        <v>0</v>
      </c>
      <c r="AD19" s="14">
        <f ca="1">ИД!AG81</f>
        <v>0</v>
      </c>
      <c r="AE19" s="14">
        <f ca="1">ИД!AH81</f>
        <v>0</v>
      </c>
      <c r="AF19" s="14">
        <f ca="1">ИД!AI81</f>
        <v>0</v>
      </c>
      <c r="AG19" s="14">
        <f ca="1">ИД!AJ81</f>
        <v>0</v>
      </c>
      <c r="AH19" s="14">
        <f ca="1">ИД!AK81</f>
        <v>0</v>
      </c>
      <c r="AI19" s="14">
        <f ca="1">ИД!AL81</f>
        <v>0</v>
      </c>
      <c r="AJ19" s="14">
        <f ca="1">ИД!AM81</f>
        <v>0</v>
      </c>
      <c r="AK19" s="14">
        <f ca="1">ИД!AN81</f>
        <v>0</v>
      </c>
      <c r="AL19" s="14">
        <f ca="1">ИД!AO81</f>
        <v>0</v>
      </c>
      <c r="AM19" s="14">
        <f ca="1">ИД!AP81</f>
        <v>0</v>
      </c>
      <c r="AN19" s="14">
        <f ca="1">ИД!AQ81</f>
        <v>0</v>
      </c>
      <c r="AO19" s="14">
        <f ca="1">ИД!AR81</f>
        <v>0</v>
      </c>
      <c r="AP19" s="14">
        <f ca="1">ИД!AS81</f>
        <v>0</v>
      </c>
      <c r="AQ19" s="14">
        <f ca="1">ИД!AT81</f>
        <v>0</v>
      </c>
      <c r="AR19" s="14">
        <f ca="1">ИД!AU81</f>
        <v>0</v>
      </c>
      <c r="AS19" s="14">
        <f ca="1">ИД!AV81</f>
        <v>0</v>
      </c>
      <c r="AT19" s="14">
        <f ca="1">ИД!AW81</f>
        <v>0</v>
      </c>
      <c r="AU19" s="14">
        <f ca="1">ИД!AX81</f>
        <v>0</v>
      </c>
      <c r="AV19" s="14">
        <f ca="1">ИД!AY81</f>
        <v>0</v>
      </c>
      <c r="AW19" s="14">
        <f ca="1">ИД!AZ81</f>
        <v>0</v>
      </c>
      <c r="AX19" s="14">
        <f ca="1">ИД!BA81</f>
        <v>0</v>
      </c>
      <c r="AY19" s="14">
        <f ca="1">ИД!BB81</f>
        <v>0</v>
      </c>
      <c r="AZ19" s="14">
        <f ca="1">ИД!BC81</f>
        <v>0</v>
      </c>
      <c r="BA19" s="14">
        <f ca="1">ИД!BD81</f>
        <v>0</v>
      </c>
      <c r="BB19" s="14">
        <f ca="1">ИД!BE81</f>
        <v>0</v>
      </c>
      <c r="BC19" s="14">
        <f ca="1">ИД!BF81</f>
        <v>0</v>
      </c>
      <c r="BD19" s="14">
        <f ca="1">ИД!BG81</f>
        <v>0</v>
      </c>
      <c r="BE19" s="14">
        <f ca="1">ИД!BH81</f>
        <v>0</v>
      </c>
      <c r="BF19" s="14">
        <f ca="1">ИД!BI81</f>
        <v>0</v>
      </c>
      <c r="BG19" s="14">
        <f ca="1">ИД!BJ81</f>
        <v>0</v>
      </c>
      <c r="BH19" s="14">
        <f ca="1">ИД!BK81</f>
        <v>0</v>
      </c>
      <c r="BI19" s="14">
        <f ca="1">ИД!BL81</f>
        <v>0</v>
      </c>
      <c r="BJ19" s="14">
        <f ca="1">ИД!BM81</f>
        <v>0</v>
      </c>
      <c r="BK19" s="14">
        <f ca="1">ИД!BN81</f>
        <v>0</v>
      </c>
      <c r="BL19" s="14">
        <f ca="1">ИД!BO81</f>
        <v>0</v>
      </c>
      <c r="BM19" s="14">
        <f ca="1">ИД!BP81</f>
        <v>0</v>
      </c>
      <c r="BN19" s="14">
        <f ca="1">ИД!BQ81</f>
        <v>0</v>
      </c>
      <c r="BO19" s="14">
        <f ca="1">ИД!BR81</f>
        <v>0</v>
      </c>
      <c r="BP19" s="14">
        <f ca="1">ИД!BS81</f>
        <v>0</v>
      </c>
      <c r="BQ19" s="14">
        <f ca="1">ИД!BT81</f>
        <v>0</v>
      </c>
      <c r="BR19" s="14">
        <f ca="1">ИД!BU81</f>
        <v>0</v>
      </c>
      <c r="BS19" s="14">
        <f ca="1">ИД!BV81</f>
        <v>0</v>
      </c>
      <c r="BT19" s="14">
        <f ca="1">ИД!BW81</f>
        <v>0</v>
      </c>
      <c r="BU19" s="14">
        <f ca="1">ИД!BX81</f>
        <v>0</v>
      </c>
      <c r="BV19" s="14">
        <f ca="1">ИД!BY81</f>
        <v>0</v>
      </c>
      <c r="BW19" s="14">
        <f ca="1">ИД!BZ81</f>
        <v>0</v>
      </c>
      <c r="BX19" s="14">
        <f ca="1">ИД!CA81</f>
        <v>0</v>
      </c>
      <c r="BY19" s="14">
        <f ca="1">ИД!CB81</f>
        <v>0</v>
      </c>
      <c r="BZ19" s="14">
        <f ca="1">ИД!CC81</f>
        <v>0</v>
      </c>
      <c r="CA19" s="14">
        <f ca="1">ИД!CD81</f>
        <v>0</v>
      </c>
      <c r="CB19" s="14">
        <f ca="1">ИД!CE81</f>
        <v>0</v>
      </c>
      <c r="CC19" s="14">
        <f ca="1">ИД!CF81</f>
        <v>0</v>
      </c>
      <c r="CD19" s="14">
        <f ca="1">ИД!CG81</f>
        <v>0</v>
      </c>
      <c r="CE19" s="14">
        <f ca="1">ИД!CH81</f>
        <v>0</v>
      </c>
      <c r="CF19" s="14">
        <f ca="1">ИД!CI81</f>
        <v>0</v>
      </c>
      <c r="CG19" s="94"/>
    </row>
    <row r="20" spans="1:85" ht="15" customHeight="1" x14ac:dyDescent="0.2">
      <c r="A20" s="98">
        <f>ИД!E82</f>
        <v>0</v>
      </c>
      <c r="B20" s="218" t="str">
        <f>ИД!C82</f>
        <v>Сокращение OPEX</v>
      </c>
      <c r="C20" s="57" t="str">
        <f>ИД!F82</f>
        <v>тыс.руб.</v>
      </c>
      <c r="D20" s="8">
        <f t="shared" ref="D20" ca="1" si="4">SUM(E20:CF20)</f>
        <v>0</v>
      </c>
      <c r="E20" s="14">
        <f ca="1">ИД!H82</f>
        <v>0</v>
      </c>
      <c r="F20" s="14">
        <f ca="1">ИД!I82</f>
        <v>0</v>
      </c>
      <c r="G20" s="14">
        <f ca="1">ИД!J82</f>
        <v>0</v>
      </c>
      <c r="H20" s="14">
        <f ca="1">ИД!K82</f>
        <v>0</v>
      </c>
      <c r="I20" s="14">
        <f ca="1">ИД!L82</f>
        <v>0</v>
      </c>
      <c r="J20" s="14">
        <f ca="1">ИД!M82</f>
        <v>0</v>
      </c>
      <c r="K20" s="14">
        <f ca="1">ИД!N82</f>
        <v>0</v>
      </c>
      <c r="L20" s="14">
        <f ca="1">ИД!O82</f>
        <v>0</v>
      </c>
      <c r="M20" s="14">
        <f ca="1">ИД!P82</f>
        <v>0</v>
      </c>
      <c r="N20" s="14">
        <f ca="1">ИД!Q82</f>
        <v>0</v>
      </c>
      <c r="O20" s="14">
        <f ca="1">ИД!R82</f>
        <v>0</v>
      </c>
      <c r="P20" s="14">
        <f ca="1">ИД!S82</f>
        <v>0</v>
      </c>
      <c r="Q20" s="14">
        <f ca="1">ИД!T82</f>
        <v>0</v>
      </c>
      <c r="R20" s="14">
        <f ca="1">ИД!U82</f>
        <v>0</v>
      </c>
      <c r="S20" s="14">
        <f ca="1">ИД!V82</f>
        <v>0</v>
      </c>
      <c r="T20" s="14">
        <f ca="1">ИД!W82</f>
        <v>0</v>
      </c>
      <c r="U20" s="14">
        <f ca="1">ИД!X82</f>
        <v>0</v>
      </c>
      <c r="V20" s="14">
        <f ca="1">ИД!Y82</f>
        <v>0</v>
      </c>
      <c r="W20" s="14">
        <f ca="1">ИД!Z82</f>
        <v>0</v>
      </c>
      <c r="X20" s="14">
        <f ca="1">ИД!AA82</f>
        <v>0</v>
      </c>
      <c r="Y20" s="14">
        <f ca="1">ИД!AB82</f>
        <v>0</v>
      </c>
      <c r="Z20" s="14">
        <f ca="1">ИД!AC82</f>
        <v>0</v>
      </c>
      <c r="AA20" s="14">
        <f ca="1">ИД!AD82</f>
        <v>0</v>
      </c>
      <c r="AB20" s="14">
        <f ca="1">ИД!AE82</f>
        <v>0</v>
      </c>
      <c r="AC20" s="14">
        <f ca="1">ИД!AF82</f>
        <v>0</v>
      </c>
      <c r="AD20" s="14">
        <f ca="1">ИД!AG82</f>
        <v>0</v>
      </c>
      <c r="AE20" s="14">
        <f ca="1">ИД!AH82</f>
        <v>0</v>
      </c>
      <c r="AF20" s="14">
        <f ca="1">ИД!AI82</f>
        <v>0</v>
      </c>
      <c r="AG20" s="14">
        <f ca="1">ИД!AJ82</f>
        <v>0</v>
      </c>
      <c r="AH20" s="14">
        <f ca="1">ИД!AK82</f>
        <v>0</v>
      </c>
      <c r="AI20" s="14">
        <f ca="1">ИД!AL82</f>
        <v>0</v>
      </c>
      <c r="AJ20" s="14">
        <f ca="1">ИД!AM82</f>
        <v>0</v>
      </c>
      <c r="AK20" s="14">
        <f ca="1">ИД!AN82</f>
        <v>0</v>
      </c>
      <c r="AL20" s="14">
        <f ca="1">ИД!AO82</f>
        <v>0</v>
      </c>
      <c r="AM20" s="14">
        <f ca="1">ИД!AP82</f>
        <v>0</v>
      </c>
      <c r="AN20" s="14">
        <f ca="1">ИД!AQ82</f>
        <v>0</v>
      </c>
      <c r="AO20" s="14">
        <f ca="1">ИД!AR82</f>
        <v>0</v>
      </c>
      <c r="AP20" s="14">
        <f ca="1">ИД!AS82</f>
        <v>0</v>
      </c>
      <c r="AQ20" s="14">
        <f ca="1">ИД!AT82</f>
        <v>0</v>
      </c>
      <c r="AR20" s="14">
        <f ca="1">ИД!AU82</f>
        <v>0</v>
      </c>
      <c r="AS20" s="14">
        <f ca="1">ИД!AV82</f>
        <v>0</v>
      </c>
      <c r="AT20" s="14">
        <f ca="1">ИД!AW82</f>
        <v>0</v>
      </c>
      <c r="AU20" s="14">
        <f ca="1">ИД!AX82</f>
        <v>0</v>
      </c>
      <c r="AV20" s="14">
        <f ca="1">ИД!AY82</f>
        <v>0</v>
      </c>
      <c r="AW20" s="14">
        <f ca="1">ИД!AZ82</f>
        <v>0</v>
      </c>
      <c r="AX20" s="14">
        <f ca="1">ИД!BA82</f>
        <v>0</v>
      </c>
      <c r="AY20" s="14">
        <f ca="1">ИД!BB82</f>
        <v>0</v>
      </c>
      <c r="AZ20" s="14">
        <f ca="1">ИД!BC82</f>
        <v>0</v>
      </c>
      <c r="BA20" s="14">
        <f ca="1">ИД!BD82</f>
        <v>0</v>
      </c>
      <c r="BB20" s="14">
        <f ca="1">ИД!BE82</f>
        <v>0</v>
      </c>
      <c r="BC20" s="14">
        <f ca="1">ИД!BF82</f>
        <v>0</v>
      </c>
      <c r="BD20" s="14">
        <f ca="1">ИД!BG82</f>
        <v>0</v>
      </c>
      <c r="BE20" s="14">
        <f ca="1">ИД!BH82</f>
        <v>0</v>
      </c>
      <c r="BF20" s="14">
        <f ca="1">ИД!BI82</f>
        <v>0</v>
      </c>
      <c r="BG20" s="14">
        <f ca="1">ИД!BJ82</f>
        <v>0</v>
      </c>
      <c r="BH20" s="14">
        <f ca="1">ИД!BK82</f>
        <v>0</v>
      </c>
      <c r="BI20" s="14">
        <f ca="1">ИД!BL82</f>
        <v>0</v>
      </c>
      <c r="BJ20" s="14">
        <f ca="1">ИД!BM82</f>
        <v>0</v>
      </c>
      <c r="BK20" s="14">
        <f ca="1">ИД!BN82</f>
        <v>0</v>
      </c>
      <c r="BL20" s="14">
        <f ca="1">ИД!BO82</f>
        <v>0</v>
      </c>
      <c r="BM20" s="14">
        <f ca="1">ИД!BP82</f>
        <v>0</v>
      </c>
      <c r="BN20" s="14">
        <f ca="1">ИД!BQ82</f>
        <v>0</v>
      </c>
      <c r="BO20" s="14">
        <f ca="1">ИД!BR82</f>
        <v>0</v>
      </c>
      <c r="BP20" s="14">
        <f ca="1">ИД!BS82</f>
        <v>0</v>
      </c>
      <c r="BQ20" s="14">
        <f ca="1">ИД!BT82</f>
        <v>0</v>
      </c>
      <c r="BR20" s="14">
        <f ca="1">ИД!BU82</f>
        <v>0</v>
      </c>
      <c r="BS20" s="14">
        <f ca="1">ИД!BV82</f>
        <v>0</v>
      </c>
      <c r="BT20" s="14">
        <f ca="1">ИД!BW82</f>
        <v>0</v>
      </c>
      <c r="BU20" s="14">
        <f ca="1">ИД!BX82</f>
        <v>0</v>
      </c>
      <c r="BV20" s="14">
        <f ca="1">ИД!BY82</f>
        <v>0</v>
      </c>
      <c r="BW20" s="14">
        <f ca="1">ИД!BZ82</f>
        <v>0</v>
      </c>
      <c r="BX20" s="14">
        <f ca="1">ИД!CA82</f>
        <v>0</v>
      </c>
      <c r="BY20" s="14">
        <f ca="1">ИД!CB82</f>
        <v>0</v>
      </c>
      <c r="BZ20" s="14">
        <f ca="1">ИД!CC82</f>
        <v>0</v>
      </c>
      <c r="CA20" s="14">
        <f ca="1">ИД!CD82</f>
        <v>0</v>
      </c>
      <c r="CB20" s="14">
        <f ca="1">ИД!CE82</f>
        <v>0</v>
      </c>
      <c r="CC20" s="14">
        <f ca="1">ИД!CF82</f>
        <v>0</v>
      </c>
      <c r="CD20" s="14">
        <f ca="1">ИД!CG82</f>
        <v>0</v>
      </c>
      <c r="CE20" s="14">
        <f ca="1">ИД!CH82</f>
        <v>0</v>
      </c>
      <c r="CF20" s="14">
        <f ca="1">ИД!CI82</f>
        <v>0</v>
      </c>
      <c r="CG20" s="94"/>
    </row>
    <row r="21" spans="1:85" ht="15" customHeight="1" x14ac:dyDescent="0.2">
      <c r="A21" s="98">
        <f>ИД!E83</f>
        <v>0</v>
      </c>
      <c r="B21" s="218" t="str">
        <f>ИД!C83</f>
        <v>Изменение денежного потока от увеличения добычи/реализации УВ</v>
      </c>
      <c r="C21" s="57" t="str">
        <f>ИД!F83</f>
        <v>тыс.руб.</v>
      </c>
      <c r="D21" s="8">
        <f t="shared" ca="1" si="3"/>
        <v>0</v>
      </c>
      <c r="E21" s="14">
        <f ca="1">ИД!H83</f>
        <v>0</v>
      </c>
      <c r="F21" s="14">
        <f ca="1">ИД!I83</f>
        <v>0</v>
      </c>
      <c r="G21" s="14">
        <f ca="1">ИД!J83</f>
        <v>0</v>
      </c>
      <c r="H21" s="14">
        <f ca="1">ИД!K83</f>
        <v>0</v>
      </c>
      <c r="I21" s="14">
        <f ca="1">ИД!L83</f>
        <v>0</v>
      </c>
      <c r="J21" s="14">
        <f ca="1">ИД!M83</f>
        <v>0</v>
      </c>
      <c r="K21" s="14">
        <f ca="1">ИД!N83</f>
        <v>0</v>
      </c>
      <c r="L21" s="14">
        <f ca="1">ИД!O83</f>
        <v>0</v>
      </c>
      <c r="M21" s="14">
        <f ca="1">ИД!P83</f>
        <v>0</v>
      </c>
      <c r="N21" s="14">
        <f ca="1">ИД!Q83</f>
        <v>0</v>
      </c>
      <c r="O21" s="14">
        <f ca="1">ИД!R83</f>
        <v>0</v>
      </c>
      <c r="P21" s="14">
        <f ca="1">ИД!S83</f>
        <v>0</v>
      </c>
      <c r="Q21" s="14">
        <f ca="1">ИД!T83</f>
        <v>0</v>
      </c>
      <c r="R21" s="14">
        <f ca="1">ИД!U83</f>
        <v>0</v>
      </c>
      <c r="S21" s="14">
        <f ca="1">ИД!V83</f>
        <v>0</v>
      </c>
      <c r="T21" s="14">
        <f ca="1">ИД!W83</f>
        <v>0</v>
      </c>
      <c r="U21" s="14">
        <f ca="1">ИД!X83</f>
        <v>0</v>
      </c>
      <c r="V21" s="14">
        <f ca="1">ИД!Y83</f>
        <v>0</v>
      </c>
      <c r="W21" s="14">
        <f ca="1">ИД!Z83</f>
        <v>0</v>
      </c>
      <c r="X21" s="14">
        <f ca="1">ИД!AA83</f>
        <v>0</v>
      </c>
      <c r="Y21" s="14">
        <f ca="1">ИД!AB83</f>
        <v>0</v>
      </c>
      <c r="Z21" s="14">
        <f ca="1">ИД!AC83</f>
        <v>0</v>
      </c>
      <c r="AA21" s="14">
        <f ca="1">ИД!AD83</f>
        <v>0</v>
      </c>
      <c r="AB21" s="14">
        <f ca="1">ИД!AE83</f>
        <v>0</v>
      </c>
      <c r="AC21" s="14">
        <f ca="1">ИД!AF83</f>
        <v>0</v>
      </c>
      <c r="AD21" s="14">
        <f ca="1">ИД!AG83</f>
        <v>0</v>
      </c>
      <c r="AE21" s="14">
        <f ca="1">ИД!AH83</f>
        <v>0</v>
      </c>
      <c r="AF21" s="14">
        <f ca="1">ИД!AI83</f>
        <v>0</v>
      </c>
      <c r="AG21" s="14">
        <f ca="1">ИД!AJ83</f>
        <v>0</v>
      </c>
      <c r="AH21" s="14">
        <f ca="1">ИД!AK83</f>
        <v>0</v>
      </c>
      <c r="AI21" s="14">
        <f ca="1">ИД!AL83</f>
        <v>0</v>
      </c>
      <c r="AJ21" s="14">
        <f ca="1">ИД!AM83</f>
        <v>0</v>
      </c>
      <c r="AK21" s="14">
        <f ca="1">ИД!AN83</f>
        <v>0</v>
      </c>
      <c r="AL21" s="14">
        <f ca="1">ИД!AO83</f>
        <v>0</v>
      </c>
      <c r="AM21" s="14">
        <f ca="1">ИД!AP83</f>
        <v>0</v>
      </c>
      <c r="AN21" s="14">
        <f ca="1">ИД!AQ83</f>
        <v>0</v>
      </c>
      <c r="AO21" s="14">
        <f ca="1">ИД!AR83</f>
        <v>0</v>
      </c>
      <c r="AP21" s="14">
        <f ca="1">ИД!AS83</f>
        <v>0</v>
      </c>
      <c r="AQ21" s="14">
        <f ca="1">ИД!AT83</f>
        <v>0</v>
      </c>
      <c r="AR21" s="14">
        <f ca="1">ИД!AU83</f>
        <v>0</v>
      </c>
      <c r="AS21" s="14">
        <f ca="1">ИД!AV83</f>
        <v>0</v>
      </c>
      <c r="AT21" s="14">
        <f ca="1">ИД!AW83</f>
        <v>0</v>
      </c>
      <c r="AU21" s="14">
        <f ca="1">ИД!AX83</f>
        <v>0</v>
      </c>
      <c r="AV21" s="14">
        <f ca="1">ИД!AY83</f>
        <v>0</v>
      </c>
      <c r="AW21" s="14">
        <f ca="1">ИД!AZ83</f>
        <v>0</v>
      </c>
      <c r="AX21" s="14">
        <f ca="1">ИД!BA83</f>
        <v>0</v>
      </c>
      <c r="AY21" s="14">
        <f ca="1">ИД!BB83</f>
        <v>0</v>
      </c>
      <c r="AZ21" s="14">
        <f ca="1">ИД!BC83</f>
        <v>0</v>
      </c>
      <c r="BA21" s="14">
        <f ca="1">ИД!BD83</f>
        <v>0</v>
      </c>
      <c r="BB21" s="14">
        <f ca="1">ИД!BE83</f>
        <v>0</v>
      </c>
      <c r="BC21" s="14">
        <f ca="1">ИД!BF83</f>
        <v>0</v>
      </c>
      <c r="BD21" s="14">
        <f ca="1">ИД!BG83</f>
        <v>0</v>
      </c>
      <c r="BE21" s="14">
        <f ca="1">ИД!BH83</f>
        <v>0</v>
      </c>
      <c r="BF21" s="14">
        <f ca="1">ИД!BI83</f>
        <v>0</v>
      </c>
      <c r="BG21" s="14">
        <f ca="1">ИД!BJ83</f>
        <v>0</v>
      </c>
      <c r="BH21" s="14">
        <f ca="1">ИД!BK83</f>
        <v>0</v>
      </c>
      <c r="BI21" s="14">
        <f ca="1">ИД!BL83</f>
        <v>0</v>
      </c>
      <c r="BJ21" s="14">
        <f ca="1">ИД!BM83</f>
        <v>0</v>
      </c>
      <c r="BK21" s="14">
        <f ca="1">ИД!BN83</f>
        <v>0</v>
      </c>
      <c r="BL21" s="14">
        <f ca="1">ИД!BO83</f>
        <v>0</v>
      </c>
      <c r="BM21" s="14">
        <f ca="1">ИД!BP83</f>
        <v>0</v>
      </c>
      <c r="BN21" s="14">
        <f ca="1">ИД!BQ83</f>
        <v>0</v>
      </c>
      <c r="BO21" s="14">
        <f ca="1">ИД!BR83</f>
        <v>0</v>
      </c>
      <c r="BP21" s="14">
        <f ca="1">ИД!BS83</f>
        <v>0</v>
      </c>
      <c r="BQ21" s="14">
        <f ca="1">ИД!BT83</f>
        <v>0</v>
      </c>
      <c r="BR21" s="14">
        <f ca="1">ИД!BU83</f>
        <v>0</v>
      </c>
      <c r="BS21" s="14">
        <f ca="1">ИД!BV83</f>
        <v>0</v>
      </c>
      <c r="BT21" s="14">
        <f ca="1">ИД!BW83</f>
        <v>0</v>
      </c>
      <c r="BU21" s="14">
        <f ca="1">ИД!BX83</f>
        <v>0</v>
      </c>
      <c r="BV21" s="14">
        <f ca="1">ИД!BY83</f>
        <v>0</v>
      </c>
      <c r="BW21" s="14">
        <f ca="1">ИД!BZ83</f>
        <v>0</v>
      </c>
      <c r="BX21" s="14">
        <f ca="1">ИД!CA83</f>
        <v>0</v>
      </c>
      <c r="BY21" s="14">
        <f ca="1">ИД!CB83</f>
        <v>0</v>
      </c>
      <c r="BZ21" s="14">
        <f ca="1">ИД!CC83</f>
        <v>0</v>
      </c>
      <c r="CA21" s="14">
        <f ca="1">ИД!CD83</f>
        <v>0</v>
      </c>
      <c r="CB21" s="14">
        <f ca="1">ИД!CE83</f>
        <v>0</v>
      </c>
      <c r="CC21" s="14">
        <f ca="1">ИД!CF83</f>
        <v>0</v>
      </c>
      <c r="CD21" s="14">
        <f ca="1">ИД!CG83</f>
        <v>0</v>
      </c>
      <c r="CE21" s="14">
        <f ca="1">ИД!CH83</f>
        <v>0</v>
      </c>
      <c r="CF21" s="14">
        <f ca="1">ИД!CI83</f>
        <v>0</v>
      </c>
      <c r="CG21" s="94"/>
    </row>
    <row r="22" spans="1:85" ht="15" customHeight="1" x14ac:dyDescent="0.2">
      <c r="A22" s="98">
        <f>ИД!E84</f>
        <v>0</v>
      </c>
      <c r="B22" s="218" t="str">
        <f>ИД!C84</f>
        <v>Ранняя добыча / ранняя нефть</v>
      </c>
      <c r="C22" s="57" t="str">
        <f>ИД!F84</f>
        <v>тыс.руб.</v>
      </c>
      <c r="D22" s="8">
        <f t="shared" ca="1" si="3"/>
        <v>0</v>
      </c>
      <c r="E22" s="14">
        <f ca="1">ИД!H84</f>
        <v>0</v>
      </c>
      <c r="F22" s="14">
        <f ca="1">ИД!I84</f>
        <v>0</v>
      </c>
      <c r="G22" s="14">
        <f ca="1">ИД!J84</f>
        <v>0</v>
      </c>
      <c r="H22" s="14">
        <f ca="1">ИД!K84</f>
        <v>0</v>
      </c>
      <c r="I22" s="14">
        <f ca="1">ИД!L84</f>
        <v>0</v>
      </c>
      <c r="J22" s="14">
        <f ca="1">ИД!M84</f>
        <v>0</v>
      </c>
      <c r="K22" s="14">
        <f ca="1">ИД!N84</f>
        <v>0</v>
      </c>
      <c r="L22" s="14">
        <f ca="1">ИД!O84</f>
        <v>0</v>
      </c>
      <c r="M22" s="14">
        <f ca="1">ИД!P84</f>
        <v>0</v>
      </c>
      <c r="N22" s="14">
        <f ca="1">ИД!Q84</f>
        <v>0</v>
      </c>
      <c r="O22" s="14">
        <f ca="1">ИД!R84</f>
        <v>0</v>
      </c>
      <c r="P22" s="14">
        <f ca="1">ИД!S84</f>
        <v>0</v>
      </c>
      <c r="Q22" s="14">
        <f ca="1">ИД!T84</f>
        <v>0</v>
      </c>
      <c r="R22" s="14">
        <f ca="1">ИД!U84</f>
        <v>0</v>
      </c>
      <c r="S22" s="14">
        <f ca="1">ИД!V84</f>
        <v>0</v>
      </c>
      <c r="T22" s="14">
        <f ca="1">ИД!W84</f>
        <v>0</v>
      </c>
      <c r="U22" s="14">
        <f ca="1">ИД!X84</f>
        <v>0</v>
      </c>
      <c r="V22" s="14">
        <f ca="1">ИД!Y84</f>
        <v>0</v>
      </c>
      <c r="W22" s="14">
        <f ca="1">ИД!Z84</f>
        <v>0</v>
      </c>
      <c r="X22" s="14">
        <f ca="1">ИД!AA84</f>
        <v>0</v>
      </c>
      <c r="Y22" s="14">
        <f ca="1">ИД!AB84</f>
        <v>0</v>
      </c>
      <c r="Z22" s="14">
        <f ca="1">ИД!AC84</f>
        <v>0</v>
      </c>
      <c r="AA22" s="14">
        <f ca="1">ИД!AD84</f>
        <v>0</v>
      </c>
      <c r="AB22" s="14">
        <f ca="1">ИД!AE84</f>
        <v>0</v>
      </c>
      <c r="AC22" s="14">
        <f ca="1">ИД!AF84</f>
        <v>0</v>
      </c>
      <c r="AD22" s="14">
        <f ca="1">ИД!AG84</f>
        <v>0</v>
      </c>
      <c r="AE22" s="14">
        <f ca="1">ИД!AH84</f>
        <v>0</v>
      </c>
      <c r="AF22" s="14">
        <f ca="1">ИД!AI84</f>
        <v>0</v>
      </c>
      <c r="AG22" s="14">
        <f ca="1">ИД!AJ84</f>
        <v>0</v>
      </c>
      <c r="AH22" s="14">
        <f ca="1">ИД!AK84</f>
        <v>0</v>
      </c>
      <c r="AI22" s="14">
        <f ca="1">ИД!AL84</f>
        <v>0</v>
      </c>
      <c r="AJ22" s="14">
        <f ca="1">ИД!AM84</f>
        <v>0</v>
      </c>
      <c r="AK22" s="14">
        <f ca="1">ИД!AN84</f>
        <v>0</v>
      </c>
      <c r="AL22" s="14">
        <f ca="1">ИД!AO84</f>
        <v>0</v>
      </c>
      <c r="AM22" s="14">
        <f ca="1">ИД!AP84</f>
        <v>0</v>
      </c>
      <c r="AN22" s="14">
        <f ca="1">ИД!AQ84</f>
        <v>0</v>
      </c>
      <c r="AO22" s="14">
        <f ca="1">ИД!AR84</f>
        <v>0</v>
      </c>
      <c r="AP22" s="14">
        <f ca="1">ИД!AS84</f>
        <v>0</v>
      </c>
      <c r="AQ22" s="14">
        <f ca="1">ИД!AT84</f>
        <v>0</v>
      </c>
      <c r="AR22" s="14">
        <f ca="1">ИД!AU84</f>
        <v>0</v>
      </c>
      <c r="AS22" s="14">
        <f ca="1">ИД!AV84</f>
        <v>0</v>
      </c>
      <c r="AT22" s="14">
        <f ca="1">ИД!AW84</f>
        <v>0</v>
      </c>
      <c r="AU22" s="14">
        <f ca="1">ИД!AX84</f>
        <v>0</v>
      </c>
      <c r="AV22" s="14">
        <f ca="1">ИД!AY84</f>
        <v>0</v>
      </c>
      <c r="AW22" s="14">
        <f ca="1">ИД!AZ84</f>
        <v>0</v>
      </c>
      <c r="AX22" s="14">
        <f ca="1">ИД!BA84</f>
        <v>0</v>
      </c>
      <c r="AY22" s="14">
        <f ca="1">ИД!BB84</f>
        <v>0</v>
      </c>
      <c r="AZ22" s="14">
        <f ca="1">ИД!BC84</f>
        <v>0</v>
      </c>
      <c r="BA22" s="14">
        <f ca="1">ИД!BD84</f>
        <v>0</v>
      </c>
      <c r="BB22" s="14">
        <f ca="1">ИД!BE84</f>
        <v>0</v>
      </c>
      <c r="BC22" s="14">
        <f ca="1">ИД!BF84</f>
        <v>0</v>
      </c>
      <c r="BD22" s="14">
        <f ca="1">ИД!BG84</f>
        <v>0</v>
      </c>
      <c r="BE22" s="14">
        <f ca="1">ИД!BH84</f>
        <v>0</v>
      </c>
      <c r="BF22" s="14">
        <f ca="1">ИД!BI84</f>
        <v>0</v>
      </c>
      <c r="BG22" s="14">
        <f ca="1">ИД!BJ84</f>
        <v>0</v>
      </c>
      <c r="BH22" s="14">
        <f ca="1">ИД!BK84</f>
        <v>0</v>
      </c>
      <c r="BI22" s="14">
        <f ca="1">ИД!BL84</f>
        <v>0</v>
      </c>
      <c r="BJ22" s="14">
        <f ca="1">ИД!BM84</f>
        <v>0</v>
      </c>
      <c r="BK22" s="14">
        <f ca="1">ИД!BN84</f>
        <v>0</v>
      </c>
      <c r="BL22" s="14">
        <f ca="1">ИД!BO84</f>
        <v>0</v>
      </c>
      <c r="BM22" s="14">
        <f ca="1">ИД!BP84</f>
        <v>0</v>
      </c>
      <c r="BN22" s="14">
        <f ca="1">ИД!BQ84</f>
        <v>0</v>
      </c>
      <c r="BO22" s="14">
        <f ca="1">ИД!BR84</f>
        <v>0</v>
      </c>
      <c r="BP22" s="14">
        <f ca="1">ИД!BS84</f>
        <v>0</v>
      </c>
      <c r="BQ22" s="14">
        <f ca="1">ИД!BT84</f>
        <v>0</v>
      </c>
      <c r="BR22" s="14">
        <f ca="1">ИД!BU84</f>
        <v>0</v>
      </c>
      <c r="BS22" s="14">
        <f ca="1">ИД!BV84</f>
        <v>0</v>
      </c>
      <c r="BT22" s="14">
        <f ca="1">ИД!BW84</f>
        <v>0</v>
      </c>
      <c r="BU22" s="14">
        <f ca="1">ИД!BX84</f>
        <v>0</v>
      </c>
      <c r="BV22" s="14">
        <f ca="1">ИД!BY84</f>
        <v>0</v>
      </c>
      <c r="BW22" s="14">
        <f ca="1">ИД!BZ84</f>
        <v>0</v>
      </c>
      <c r="BX22" s="14">
        <f ca="1">ИД!CA84</f>
        <v>0</v>
      </c>
      <c r="BY22" s="14">
        <f ca="1">ИД!CB84</f>
        <v>0</v>
      </c>
      <c r="BZ22" s="14">
        <f ca="1">ИД!CC84</f>
        <v>0</v>
      </c>
      <c r="CA22" s="14">
        <f ca="1">ИД!CD84</f>
        <v>0</v>
      </c>
      <c r="CB22" s="14">
        <f ca="1">ИД!CE84</f>
        <v>0</v>
      </c>
      <c r="CC22" s="14">
        <f ca="1">ИД!CF84</f>
        <v>0</v>
      </c>
      <c r="CD22" s="14">
        <f ca="1">ИД!CG84</f>
        <v>0</v>
      </c>
      <c r="CE22" s="14">
        <f ca="1">ИД!CH84</f>
        <v>0</v>
      </c>
      <c r="CF22" s="14">
        <f ca="1">ИД!CI84</f>
        <v>0</v>
      </c>
      <c r="CG22" s="94"/>
    </row>
    <row r="23" spans="1:85" ht="28.5" customHeight="1" x14ac:dyDescent="0.2">
      <c r="A23" s="98">
        <f>ИД!E85</f>
        <v>0</v>
      </c>
      <c r="B23" s="218" t="str">
        <f>ИД!C85</f>
        <v>Повышение доходов от оказания услуг либо продажи продукции (за исключением нефти, газа и нефтепродуктов)</v>
      </c>
      <c r="C23" s="57" t="str">
        <f>ИД!F85</f>
        <v>тыс.руб.</v>
      </c>
      <c r="D23" s="8">
        <f t="shared" ca="1" si="3"/>
        <v>0</v>
      </c>
      <c r="E23" s="14">
        <f ca="1">ИД!H85</f>
        <v>0</v>
      </c>
      <c r="F23" s="14">
        <f ca="1">ИД!I85</f>
        <v>0</v>
      </c>
      <c r="G23" s="14">
        <f ca="1">ИД!J85</f>
        <v>0</v>
      </c>
      <c r="H23" s="14">
        <f ca="1">ИД!K85</f>
        <v>0</v>
      </c>
      <c r="I23" s="14">
        <f ca="1">ИД!L85</f>
        <v>0</v>
      </c>
      <c r="J23" s="14">
        <f ca="1">ИД!M85</f>
        <v>0</v>
      </c>
      <c r="K23" s="14">
        <f ca="1">ИД!N85</f>
        <v>0</v>
      </c>
      <c r="L23" s="14">
        <f ca="1">ИД!O85</f>
        <v>0</v>
      </c>
      <c r="M23" s="14">
        <f ca="1">ИД!P85</f>
        <v>0</v>
      </c>
      <c r="N23" s="14">
        <f ca="1">ИД!Q85</f>
        <v>0</v>
      </c>
      <c r="O23" s="14">
        <f ca="1">ИД!R85</f>
        <v>0</v>
      </c>
      <c r="P23" s="14">
        <f ca="1">ИД!S85</f>
        <v>0</v>
      </c>
      <c r="Q23" s="14">
        <f ca="1">ИД!T85</f>
        <v>0</v>
      </c>
      <c r="R23" s="14">
        <f ca="1">ИД!U85</f>
        <v>0</v>
      </c>
      <c r="S23" s="14">
        <f ca="1">ИД!V85</f>
        <v>0</v>
      </c>
      <c r="T23" s="14">
        <f ca="1">ИД!W85</f>
        <v>0</v>
      </c>
      <c r="U23" s="14">
        <f ca="1">ИД!X85</f>
        <v>0</v>
      </c>
      <c r="V23" s="14">
        <f ca="1">ИД!Y85</f>
        <v>0</v>
      </c>
      <c r="W23" s="14">
        <f ca="1">ИД!Z85</f>
        <v>0</v>
      </c>
      <c r="X23" s="14">
        <f ca="1">ИД!AA85</f>
        <v>0</v>
      </c>
      <c r="Y23" s="14">
        <f ca="1">ИД!AB85</f>
        <v>0</v>
      </c>
      <c r="Z23" s="14">
        <f ca="1">ИД!AC85</f>
        <v>0</v>
      </c>
      <c r="AA23" s="14">
        <f ca="1">ИД!AD85</f>
        <v>0</v>
      </c>
      <c r="AB23" s="14">
        <f ca="1">ИД!AE85</f>
        <v>0</v>
      </c>
      <c r="AC23" s="14">
        <f ca="1">ИД!AF85</f>
        <v>0</v>
      </c>
      <c r="AD23" s="14">
        <f ca="1">ИД!AG85</f>
        <v>0</v>
      </c>
      <c r="AE23" s="14">
        <f ca="1">ИД!AH85</f>
        <v>0</v>
      </c>
      <c r="AF23" s="14">
        <f ca="1">ИД!AI85</f>
        <v>0</v>
      </c>
      <c r="AG23" s="14">
        <f ca="1">ИД!AJ85</f>
        <v>0</v>
      </c>
      <c r="AH23" s="14">
        <f ca="1">ИД!AK85</f>
        <v>0</v>
      </c>
      <c r="AI23" s="14">
        <f ca="1">ИД!AL85</f>
        <v>0</v>
      </c>
      <c r="AJ23" s="14">
        <f ca="1">ИД!AM85</f>
        <v>0</v>
      </c>
      <c r="AK23" s="14">
        <f ca="1">ИД!AN85</f>
        <v>0</v>
      </c>
      <c r="AL23" s="14">
        <f ca="1">ИД!AO85</f>
        <v>0</v>
      </c>
      <c r="AM23" s="14">
        <f ca="1">ИД!AP85</f>
        <v>0</v>
      </c>
      <c r="AN23" s="14">
        <f ca="1">ИД!AQ85</f>
        <v>0</v>
      </c>
      <c r="AO23" s="14">
        <f ca="1">ИД!AR85</f>
        <v>0</v>
      </c>
      <c r="AP23" s="14">
        <f ca="1">ИД!AS85</f>
        <v>0</v>
      </c>
      <c r="AQ23" s="14">
        <f ca="1">ИД!AT85</f>
        <v>0</v>
      </c>
      <c r="AR23" s="14">
        <f ca="1">ИД!AU85</f>
        <v>0</v>
      </c>
      <c r="AS23" s="14">
        <f ca="1">ИД!AV85</f>
        <v>0</v>
      </c>
      <c r="AT23" s="14">
        <f ca="1">ИД!AW85</f>
        <v>0</v>
      </c>
      <c r="AU23" s="14">
        <f ca="1">ИД!AX85</f>
        <v>0</v>
      </c>
      <c r="AV23" s="14">
        <f ca="1">ИД!AY85</f>
        <v>0</v>
      </c>
      <c r="AW23" s="14">
        <f ca="1">ИД!AZ85</f>
        <v>0</v>
      </c>
      <c r="AX23" s="14">
        <f ca="1">ИД!BA85</f>
        <v>0</v>
      </c>
      <c r="AY23" s="14">
        <f ca="1">ИД!BB85</f>
        <v>0</v>
      </c>
      <c r="AZ23" s="14">
        <f ca="1">ИД!BC85</f>
        <v>0</v>
      </c>
      <c r="BA23" s="14">
        <f ca="1">ИД!BD85</f>
        <v>0</v>
      </c>
      <c r="BB23" s="14">
        <f ca="1">ИД!BE85</f>
        <v>0</v>
      </c>
      <c r="BC23" s="14">
        <f ca="1">ИД!BF85</f>
        <v>0</v>
      </c>
      <c r="BD23" s="14">
        <f ca="1">ИД!BG85</f>
        <v>0</v>
      </c>
      <c r="BE23" s="14">
        <f ca="1">ИД!BH85</f>
        <v>0</v>
      </c>
      <c r="BF23" s="14">
        <f ca="1">ИД!BI85</f>
        <v>0</v>
      </c>
      <c r="BG23" s="14">
        <f ca="1">ИД!BJ85</f>
        <v>0</v>
      </c>
      <c r="BH23" s="14">
        <f ca="1">ИД!BK85</f>
        <v>0</v>
      </c>
      <c r="BI23" s="14">
        <f ca="1">ИД!BL85</f>
        <v>0</v>
      </c>
      <c r="BJ23" s="14">
        <f ca="1">ИД!BM85</f>
        <v>0</v>
      </c>
      <c r="BK23" s="14">
        <f ca="1">ИД!BN85</f>
        <v>0</v>
      </c>
      <c r="BL23" s="14">
        <f ca="1">ИД!BO85</f>
        <v>0</v>
      </c>
      <c r="BM23" s="14">
        <f ca="1">ИД!BP85</f>
        <v>0</v>
      </c>
      <c r="BN23" s="14">
        <f ca="1">ИД!BQ85</f>
        <v>0</v>
      </c>
      <c r="BO23" s="14">
        <f ca="1">ИД!BR85</f>
        <v>0</v>
      </c>
      <c r="BP23" s="14">
        <f ca="1">ИД!BS85</f>
        <v>0</v>
      </c>
      <c r="BQ23" s="14">
        <f ca="1">ИД!BT85</f>
        <v>0</v>
      </c>
      <c r="BR23" s="14">
        <f ca="1">ИД!BU85</f>
        <v>0</v>
      </c>
      <c r="BS23" s="14">
        <f ca="1">ИД!BV85</f>
        <v>0</v>
      </c>
      <c r="BT23" s="14">
        <f ca="1">ИД!BW85</f>
        <v>0</v>
      </c>
      <c r="BU23" s="14">
        <f ca="1">ИД!BX85</f>
        <v>0</v>
      </c>
      <c r="BV23" s="14">
        <f ca="1">ИД!BY85</f>
        <v>0</v>
      </c>
      <c r="BW23" s="14">
        <f ca="1">ИД!BZ85</f>
        <v>0</v>
      </c>
      <c r="BX23" s="14">
        <f ca="1">ИД!CA85</f>
        <v>0</v>
      </c>
      <c r="BY23" s="14">
        <f ca="1">ИД!CB85</f>
        <v>0</v>
      </c>
      <c r="BZ23" s="14">
        <f ca="1">ИД!CC85</f>
        <v>0</v>
      </c>
      <c r="CA23" s="14">
        <f ca="1">ИД!CD85</f>
        <v>0</v>
      </c>
      <c r="CB23" s="14">
        <f ca="1">ИД!CE85</f>
        <v>0</v>
      </c>
      <c r="CC23" s="14">
        <f ca="1">ИД!CF85</f>
        <v>0</v>
      </c>
      <c r="CD23" s="14">
        <f ca="1">ИД!CG85</f>
        <v>0</v>
      </c>
      <c r="CE23" s="14">
        <f ca="1">ИД!CH85</f>
        <v>0</v>
      </c>
      <c r="CF23" s="14">
        <f ca="1">ИД!CI85</f>
        <v>0</v>
      </c>
      <c r="CG23" s="94"/>
    </row>
    <row r="24" spans="1:85" x14ac:dyDescent="0.2">
      <c r="A24" s="98">
        <f>ИД!E86</f>
        <v>0</v>
      </c>
      <c r="B24" s="218" t="str">
        <f>ИД!C86</f>
        <v>Митигация рисков</v>
      </c>
      <c r="C24" s="57" t="str">
        <f>ИД!F86</f>
        <v>тыс.руб.</v>
      </c>
      <c r="D24" s="8">
        <f t="shared" ca="1" si="3"/>
        <v>0</v>
      </c>
      <c r="E24" s="14">
        <f ca="1">ИД!H86</f>
        <v>0</v>
      </c>
      <c r="F24" s="14">
        <f ca="1">ИД!I86</f>
        <v>0</v>
      </c>
      <c r="G24" s="14">
        <f ca="1">ИД!J86</f>
        <v>0</v>
      </c>
      <c r="H24" s="14">
        <f ca="1">ИД!K86</f>
        <v>0</v>
      </c>
      <c r="I24" s="14">
        <f ca="1">ИД!L86</f>
        <v>0</v>
      </c>
      <c r="J24" s="14">
        <f ca="1">ИД!M86</f>
        <v>0</v>
      </c>
      <c r="K24" s="14">
        <f ca="1">ИД!N86</f>
        <v>0</v>
      </c>
      <c r="L24" s="14">
        <f ca="1">ИД!O86</f>
        <v>0</v>
      </c>
      <c r="M24" s="14">
        <f ca="1">ИД!P86</f>
        <v>0</v>
      </c>
      <c r="N24" s="14">
        <f ca="1">ИД!Q86</f>
        <v>0</v>
      </c>
      <c r="O24" s="14">
        <f ca="1">ИД!R86</f>
        <v>0</v>
      </c>
      <c r="P24" s="14">
        <f ca="1">ИД!S86</f>
        <v>0</v>
      </c>
      <c r="Q24" s="14">
        <f ca="1">ИД!T86</f>
        <v>0</v>
      </c>
      <c r="R24" s="14">
        <f ca="1">ИД!U86</f>
        <v>0</v>
      </c>
      <c r="S24" s="14">
        <f ca="1">ИД!V86</f>
        <v>0</v>
      </c>
      <c r="T24" s="14">
        <f ca="1">ИД!W86</f>
        <v>0</v>
      </c>
      <c r="U24" s="14">
        <f ca="1">ИД!X86</f>
        <v>0</v>
      </c>
      <c r="V24" s="14">
        <f ca="1">ИД!Y86</f>
        <v>0</v>
      </c>
      <c r="W24" s="14">
        <f ca="1">ИД!Z86</f>
        <v>0</v>
      </c>
      <c r="X24" s="14">
        <f ca="1">ИД!AA86</f>
        <v>0</v>
      </c>
      <c r="Y24" s="14">
        <f ca="1">ИД!AB86</f>
        <v>0</v>
      </c>
      <c r="Z24" s="14">
        <f ca="1">ИД!AC86</f>
        <v>0</v>
      </c>
      <c r="AA24" s="14">
        <f ca="1">ИД!AD86</f>
        <v>0</v>
      </c>
      <c r="AB24" s="14">
        <f ca="1">ИД!AE86</f>
        <v>0</v>
      </c>
      <c r="AC24" s="14">
        <f ca="1">ИД!AF86</f>
        <v>0</v>
      </c>
      <c r="AD24" s="14">
        <f ca="1">ИД!AG86</f>
        <v>0</v>
      </c>
      <c r="AE24" s="14">
        <f ca="1">ИД!AH86</f>
        <v>0</v>
      </c>
      <c r="AF24" s="14">
        <f ca="1">ИД!AI86</f>
        <v>0</v>
      </c>
      <c r="AG24" s="14">
        <f ca="1">ИД!AJ86</f>
        <v>0</v>
      </c>
      <c r="AH24" s="14">
        <f ca="1">ИД!AK86</f>
        <v>0</v>
      </c>
      <c r="AI24" s="14">
        <f ca="1">ИД!AL86</f>
        <v>0</v>
      </c>
      <c r="AJ24" s="14">
        <f ca="1">ИД!AM86</f>
        <v>0</v>
      </c>
      <c r="AK24" s="14">
        <f ca="1">ИД!AN86</f>
        <v>0</v>
      </c>
      <c r="AL24" s="14">
        <f ca="1">ИД!AO86</f>
        <v>0</v>
      </c>
      <c r="AM24" s="14">
        <f ca="1">ИД!AP86</f>
        <v>0</v>
      </c>
      <c r="AN24" s="14">
        <f ca="1">ИД!AQ86</f>
        <v>0</v>
      </c>
      <c r="AO24" s="14">
        <f ca="1">ИД!AR86</f>
        <v>0</v>
      </c>
      <c r="AP24" s="14">
        <f ca="1">ИД!AS86</f>
        <v>0</v>
      </c>
      <c r="AQ24" s="14">
        <f ca="1">ИД!AT86</f>
        <v>0</v>
      </c>
      <c r="AR24" s="14">
        <f ca="1">ИД!AU86</f>
        <v>0</v>
      </c>
      <c r="AS24" s="14">
        <f ca="1">ИД!AV86</f>
        <v>0</v>
      </c>
      <c r="AT24" s="14">
        <f ca="1">ИД!AW86</f>
        <v>0</v>
      </c>
      <c r="AU24" s="14">
        <f ca="1">ИД!AX86</f>
        <v>0</v>
      </c>
      <c r="AV24" s="14">
        <f ca="1">ИД!AY86</f>
        <v>0</v>
      </c>
      <c r="AW24" s="14">
        <f ca="1">ИД!AZ86</f>
        <v>0</v>
      </c>
      <c r="AX24" s="14">
        <f ca="1">ИД!BA86</f>
        <v>0</v>
      </c>
      <c r="AY24" s="14">
        <f ca="1">ИД!BB86</f>
        <v>0</v>
      </c>
      <c r="AZ24" s="14">
        <f ca="1">ИД!BC86</f>
        <v>0</v>
      </c>
      <c r="BA24" s="14">
        <f ca="1">ИД!BD86</f>
        <v>0</v>
      </c>
      <c r="BB24" s="14">
        <f ca="1">ИД!BE86</f>
        <v>0</v>
      </c>
      <c r="BC24" s="14">
        <f ca="1">ИД!BF86</f>
        <v>0</v>
      </c>
      <c r="BD24" s="14">
        <f ca="1">ИД!BG86</f>
        <v>0</v>
      </c>
      <c r="BE24" s="14">
        <f ca="1">ИД!BH86</f>
        <v>0</v>
      </c>
      <c r="BF24" s="14">
        <f ca="1">ИД!BI86</f>
        <v>0</v>
      </c>
      <c r="BG24" s="14">
        <f ca="1">ИД!BJ86</f>
        <v>0</v>
      </c>
      <c r="BH24" s="14">
        <f ca="1">ИД!BK86</f>
        <v>0</v>
      </c>
      <c r="BI24" s="14">
        <f ca="1">ИД!BL86</f>
        <v>0</v>
      </c>
      <c r="BJ24" s="14">
        <f ca="1">ИД!BM86</f>
        <v>0</v>
      </c>
      <c r="BK24" s="14">
        <f ca="1">ИД!BN86</f>
        <v>0</v>
      </c>
      <c r="BL24" s="14">
        <f ca="1">ИД!BO86</f>
        <v>0</v>
      </c>
      <c r="BM24" s="14">
        <f ca="1">ИД!BP86</f>
        <v>0</v>
      </c>
      <c r="BN24" s="14">
        <f ca="1">ИД!BQ86</f>
        <v>0</v>
      </c>
      <c r="BO24" s="14">
        <f ca="1">ИД!BR86</f>
        <v>0</v>
      </c>
      <c r="BP24" s="14">
        <f ca="1">ИД!BS86</f>
        <v>0</v>
      </c>
      <c r="BQ24" s="14">
        <f ca="1">ИД!BT86</f>
        <v>0</v>
      </c>
      <c r="BR24" s="14">
        <f ca="1">ИД!BU86</f>
        <v>0</v>
      </c>
      <c r="BS24" s="14">
        <f ca="1">ИД!BV86</f>
        <v>0</v>
      </c>
      <c r="BT24" s="14">
        <f ca="1">ИД!BW86</f>
        <v>0</v>
      </c>
      <c r="BU24" s="14">
        <f ca="1">ИД!BX86</f>
        <v>0</v>
      </c>
      <c r="BV24" s="14">
        <f ca="1">ИД!BY86</f>
        <v>0</v>
      </c>
      <c r="BW24" s="14">
        <f ca="1">ИД!BZ86</f>
        <v>0</v>
      </c>
      <c r="BX24" s="14">
        <f ca="1">ИД!CA86</f>
        <v>0</v>
      </c>
      <c r="BY24" s="14">
        <f ca="1">ИД!CB86</f>
        <v>0</v>
      </c>
      <c r="BZ24" s="14">
        <f ca="1">ИД!CC86</f>
        <v>0</v>
      </c>
      <c r="CA24" s="14">
        <f ca="1">ИД!CD86</f>
        <v>0</v>
      </c>
      <c r="CB24" s="14">
        <f ca="1">ИД!CE86</f>
        <v>0</v>
      </c>
      <c r="CC24" s="14">
        <f ca="1">ИД!CF86</f>
        <v>0</v>
      </c>
      <c r="CD24" s="14">
        <f ca="1">ИД!CG86</f>
        <v>0</v>
      </c>
      <c r="CE24" s="14">
        <f ca="1">ИД!CH86</f>
        <v>0</v>
      </c>
      <c r="CF24" s="14">
        <f ca="1">ИД!CI86</f>
        <v>0</v>
      </c>
      <c r="CG24" s="94"/>
    </row>
    <row r="25" spans="1:85" x14ac:dyDescent="0.2">
      <c r="A25" s="98">
        <f>ИД!E87</f>
        <v>0</v>
      </c>
      <c r="B25" s="218" t="str">
        <f>ИД!C87</f>
        <v>Прочее</v>
      </c>
      <c r="C25" s="57" t="str">
        <f>ИД!F87</f>
        <v>тыс.руб.</v>
      </c>
      <c r="D25" s="8">
        <f t="shared" ca="1" si="3"/>
        <v>0</v>
      </c>
      <c r="E25" s="14">
        <f ca="1">ИД!H87</f>
        <v>0</v>
      </c>
      <c r="F25" s="14">
        <f ca="1">ИД!I87</f>
        <v>0</v>
      </c>
      <c r="G25" s="14">
        <f ca="1">ИД!J87</f>
        <v>0</v>
      </c>
      <c r="H25" s="14">
        <f ca="1">ИД!K87</f>
        <v>0</v>
      </c>
      <c r="I25" s="14">
        <f ca="1">ИД!L87</f>
        <v>0</v>
      </c>
      <c r="J25" s="14">
        <f ca="1">ИД!M87</f>
        <v>0</v>
      </c>
      <c r="K25" s="14">
        <f ca="1">ИД!N87</f>
        <v>0</v>
      </c>
      <c r="L25" s="14">
        <f ca="1">ИД!O87</f>
        <v>0</v>
      </c>
      <c r="M25" s="14">
        <f ca="1">ИД!P87</f>
        <v>0</v>
      </c>
      <c r="N25" s="14">
        <f ca="1">ИД!Q87</f>
        <v>0</v>
      </c>
      <c r="O25" s="14">
        <f ca="1">ИД!R87</f>
        <v>0</v>
      </c>
      <c r="P25" s="14">
        <f ca="1">ИД!S87</f>
        <v>0</v>
      </c>
      <c r="Q25" s="14">
        <f ca="1">ИД!T87</f>
        <v>0</v>
      </c>
      <c r="R25" s="14">
        <f ca="1">ИД!U87</f>
        <v>0</v>
      </c>
      <c r="S25" s="14">
        <f ca="1">ИД!V87</f>
        <v>0</v>
      </c>
      <c r="T25" s="14">
        <f ca="1">ИД!W87</f>
        <v>0</v>
      </c>
      <c r="U25" s="14">
        <f ca="1">ИД!X87</f>
        <v>0</v>
      </c>
      <c r="V25" s="14">
        <f ca="1">ИД!Y87</f>
        <v>0</v>
      </c>
      <c r="W25" s="14">
        <f ca="1">ИД!Z87</f>
        <v>0</v>
      </c>
      <c r="X25" s="14">
        <f ca="1">ИД!AA87</f>
        <v>0</v>
      </c>
      <c r="Y25" s="14">
        <f ca="1">ИД!AB87</f>
        <v>0</v>
      </c>
      <c r="Z25" s="14">
        <f ca="1">ИД!AC87</f>
        <v>0</v>
      </c>
      <c r="AA25" s="14">
        <f ca="1">ИД!AD87</f>
        <v>0</v>
      </c>
      <c r="AB25" s="14">
        <f ca="1">ИД!AE87</f>
        <v>0</v>
      </c>
      <c r="AC25" s="14">
        <f ca="1">ИД!AF87</f>
        <v>0</v>
      </c>
      <c r="AD25" s="14">
        <f ca="1">ИД!AG87</f>
        <v>0</v>
      </c>
      <c r="AE25" s="14">
        <f ca="1">ИД!AH87</f>
        <v>0</v>
      </c>
      <c r="AF25" s="14">
        <f ca="1">ИД!AI87</f>
        <v>0</v>
      </c>
      <c r="AG25" s="14">
        <f ca="1">ИД!AJ87</f>
        <v>0</v>
      </c>
      <c r="AH25" s="14">
        <f ca="1">ИД!AK87</f>
        <v>0</v>
      </c>
      <c r="AI25" s="14">
        <f ca="1">ИД!AL87</f>
        <v>0</v>
      </c>
      <c r="AJ25" s="14">
        <f ca="1">ИД!AM87</f>
        <v>0</v>
      </c>
      <c r="AK25" s="14">
        <f ca="1">ИД!AN87</f>
        <v>0</v>
      </c>
      <c r="AL25" s="14">
        <f ca="1">ИД!AO87</f>
        <v>0</v>
      </c>
      <c r="AM25" s="14">
        <f ca="1">ИД!AP87</f>
        <v>0</v>
      </c>
      <c r="AN25" s="14">
        <f ca="1">ИД!AQ87</f>
        <v>0</v>
      </c>
      <c r="AO25" s="14">
        <f ca="1">ИД!AR87</f>
        <v>0</v>
      </c>
      <c r="AP25" s="14">
        <f ca="1">ИД!AS87</f>
        <v>0</v>
      </c>
      <c r="AQ25" s="14">
        <f ca="1">ИД!AT87</f>
        <v>0</v>
      </c>
      <c r="AR25" s="14">
        <f ca="1">ИД!AU87</f>
        <v>0</v>
      </c>
      <c r="AS25" s="14">
        <f ca="1">ИД!AV87</f>
        <v>0</v>
      </c>
      <c r="AT25" s="14">
        <f ca="1">ИД!AW87</f>
        <v>0</v>
      </c>
      <c r="AU25" s="14">
        <f ca="1">ИД!AX87</f>
        <v>0</v>
      </c>
      <c r="AV25" s="14">
        <f ca="1">ИД!AY87</f>
        <v>0</v>
      </c>
      <c r="AW25" s="14">
        <f ca="1">ИД!AZ87</f>
        <v>0</v>
      </c>
      <c r="AX25" s="14">
        <f ca="1">ИД!BA87</f>
        <v>0</v>
      </c>
      <c r="AY25" s="14">
        <f ca="1">ИД!BB87</f>
        <v>0</v>
      </c>
      <c r="AZ25" s="14">
        <f ca="1">ИД!BC87</f>
        <v>0</v>
      </c>
      <c r="BA25" s="14">
        <f ca="1">ИД!BD87</f>
        <v>0</v>
      </c>
      <c r="BB25" s="14">
        <f ca="1">ИД!BE87</f>
        <v>0</v>
      </c>
      <c r="BC25" s="14">
        <f ca="1">ИД!BF87</f>
        <v>0</v>
      </c>
      <c r="BD25" s="14">
        <f ca="1">ИД!BG87</f>
        <v>0</v>
      </c>
      <c r="BE25" s="14">
        <f ca="1">ИД!BH87</f>
        <v>0</v>
      </c>
      <c r="BF25" s="14">
        <f ca="1">ИД!BI87</f>
        <v>0</v>
      </c>
      <c r="BG25" s="14">
        <f ca="1">ИД!BJ87</f>
        <v>0</v>
      </c>
      <c r="BH25" s="14">
        <f ca="1">ИД!BK87</f>
        <v>0</v>
      </c>
      <c r="BI25" s="14">
        <f ca="1">ИД!BL87</f>
        <v>0</v>
      </c>
      <c r="BJ25" s="14">
        <f ca="1">ИД!BM87</f>
        <v>0</v>
      </c>
      <c r="BK25" s="14">
        <f ca="1">ИД!BN87</f>
        <v>0</v>
      </c>
      <c r="BL25" s="14">
        <f ca="1">ИД!BO87</f>
        <v>0</v>
      </c>
      <c r="BM25" s="14">
        <f ca="1">ИД!BP87</f>
        <v>0</v>
      </c>
      <c r="BN25" s="14">
        <f ca="1">ИД!BQ87</f>
        <v>0</v>
      </c>
      <c r="BO25" s="14">
        <f ca="1">ИД!BR87</f>
        <v>0</v>
      </c>
      <c r="BP25" s="14">
        <f ca="1">ИД!BS87</f>
        <v>0</v>
      </c>
      <c r="BQ25" s="14">
        <f ca="1">ИД!BT87</f>
        <v>0</v>
      </c>
      <c r="BR25" s="14">
        <f ca="1">ИД!BU87</f>
        <v>0</v>
      </c>
      <c r="BS25" s="14">
        <f ca="1">ИД!BV87</f>
        <v>0</v>
      </c>
      <c r="BT25" s="14">
        <f ca="1">ИД!BW87</f>
        <v>0</v>
      </c>
      <c r="BU25" s="14">
        <f ca="1">ИД!BX87</f>
        <v>0</v>
      </c>
      <c r="BV25" s="14">
        <f ca="1">ИД!BY87</f>
        <v>0</v>
      </c>
      <c r="BW25" s="14">
        <f ca="1">ИД!BZ87</f>
        <v>0</v>
      </c>
      <c r="BX25" s="14">
        <f ca="1">ИД!CA87</f>
        <v>0</v>
      </c>
      <c r="BY25" s="14">
        <f ca="1">ИД!CB87</f>
        <v>0</v>
      </c>
      <c r="BZ25" s="14">
        <f ca="1">ИД!CC87</f>
        <v>0</v>
      </c>
      <c r="CA25" s="14">
        <f ca="1">ИД!CD87</f>
        <v>0</v>
      </c>
      <c r="CB25" s="14">
        <f ca="1">ИД!CE87</f>
        <v>0</v>
      </c>
      <c r="CC25" s="14">
        <f ca="1">ИД!CF87</f>
        <v>0</v>
      </c>
      <c r="CD25" s="14">
        <f ca="1">ИД!CG87</f>
        <v>0</v>
      </c>
      <c r="CE25" s="14">
        <f ca="1">ИД!CH87</f>
        <v>0</v>
      </c>
      <c r="CF25" s="14">
        <f ca="1">ИД!CI87</f>
        <v>0</v>
      </c>
      <c r="CG25" s="94"/>
    </row>
    <row r="26" spans="1:85" s="5" customFormat="1" ht="15" x14ac:dyDescent="0.25">
      <c r="A26" s="99"/>
      <c r="B26" s="10" t="s">
        <v>177</v>
      </c>
      <c r="C26" s="58" t="str">
        <f>ИД!F88</f>
        <v>тыс.руб.</v>
      </c>
      <c r="D26" s="8">
        <f ca="1">SUM(D18:D25)</f>
        <v>1507068.4709920709</v>
      </c>
      <c r="E26" s="11">
        <f t="shared" ref="E26:BP26" ca="1" si="5">SUM(E18:E25)</f>
        <v>0</v>
      </c>
      <c r="F26" s="11">
        <f t="shared" ca="1" si="5"/>
        <v>0</v>
      </c>
      <c r="G26" s="11">
        <f ca="1">SUM(G18:G25)</f>
        <v>0</v>
      </c>
      <c r="H26" s="11">
        <f t="shared" ca="1" si="5"/>
        <v>0</v>
      </c>
      <c r="I26" s="11">
        <f t="shared" ca="1" si="5"/>
        <v>58804.868474620271</v>
      </c>
      <c r="J26" s="11">
        <f t="shared" ca="1" si="5"/>
        <v>143220.79074887352</v>
      </c>
      <c r="K26" s="11">
        <f t="shared" ca="1" si="5"/>
        <v>172838.54928069704</v>
      </c>
      <c r="L26" s="11">
        <f t="shared" ca="1" si="5"/>
        <v>198453.75420065018</v>
      </c>
      <c r="M26" s="11">
        <f t="shared" ca="1" si="5"/>
        <v>311250.1694290766</v>
      </c>
      <c r="N26" s="11">
        <f t="shared" ca="1" si="5"/>
        <v>311250.1694290766</v>
      </c>
      <c r="O26" s="11">
        <f t="shared" ca="1" si="5"/>
        <v>311250.1694290766</v>
      </c>
      <c r="P26" s="11">
        <f t="shared" ca="1" si="5"/>
        <v>0</v>
      </c>
      <c r="Q26" s="11">
        <f t="shared" ca="1" si="5"/>
        <v>0</v>
      </c>
      <c r="R26" s="11">
        <f t="shared" ca="1" si="5"/>
        <v>0</v>
      </c>
      <c r="S26" s="11">
        <f t="shared" ca="1" si="5"/>
        <v>0</v>
      </c>
      <c r="T26" s="11">
        <f t="shared" ca="1" si="5"/>
        <v>0</v>
      </c>
      <c r="U26" s="11">
        <f t="shared" ca="1" si="5"/>
        <v>0</v>
      </c>
      <c r="V26" s="11">
        <f t="shared" ca="1" si="5"/>
        <v>0</v>
      </c>
      <c r="W26" s="11">
        <f t="shared" ca="1" si="5"/>
        <v>0</v>
      </c>
      <c r="X26" s="11">
        <f t="shared" ca="1" si="5"/>
        <v>0</v>
      </c>
      <c r="Y26" s="11">
        <f t="shared" ca="1" si="5"/>
        <v>0</v>
      </c>
      <c r="Z26" s="11">
        <f t="shared" ca="1" si="5"/>
        <v>0</v>
      </c>
      <c r="AA26" s="11">
        <f t="shared" ca="1" si="5"/>
        <v>0</v>
      </c>
      <c r="AB26" s="11">
        <f t="shared" ca="1" si="5"/>
        <v>0</v>
      </c>
      <c r="AC26" s="11">
        <f t="shared" ca="1" si="5"/>
        <v>0</v>
      </c>
      <c r="AD26" s="11">
        <f t="shared" ca="1" si="5"/>
        <v>0</v>
      </c>
      <c r="AE26" s="11">
        <f t="shared" ca="1" si="5"/>
        <v>0</v>
      </c>
      <c r="AF26" s="11">
        <f t="shared" ca="1" si="5"/>
        <v>0</v>
      </c>
      <c r="AG26" s="11">
        <f t="shared" ca="1" si="5"/>
        <v>0</v>
      </c>
      <c r="AH26" s="11">
        <f t="shared" ca="1" si="5"/>
        <v>0</v>
      </c>
      <c r="AI26" s="11">
        <f t="shared" ca="1" si="5"/>
        <v>0</v>
      </c>
      <c r="AJ26" s="11">
        <f t="shared" ca="1" si="5"/>
        <v>0</v>
      </c>
      <c r="AK26" s="11">
        <f t="shared" ca="1" si="5"/>
        <v>0</v>
      </c>
      <c r="AL26" s="11">
        <f t="shared" ca="1" si="5"/>
        <v>0</v>
      </c>
      <c r="AM26" s="11">
        <f t="shared" ca="1" si="5"/>
        <v>0</v>
      </c>
      <c r="AN26" s="11">
        <f t="shared" ca="1" si="5"/>
        <v>0</v>
      </c>
      <c r="AO26" s="11">
        <f t="shared" ca="1" si="5"/>
        <v>0</v>
      </c>
      <c r="AP26" s="11">
        <f t="shared" ca="1" si="5"/>
        <v>0</v>
      </c>
      <c r="AQ26" s="11">
        <f t="shared" ca="1" si="5"/>
        <v>0</v>
      </c>
      <c r="AR26" s="11">
        <f t="shared" ca="1" si="5"/>
        <v>0</v>
      </c>
      <c r="AS26" s="11">
        <f t="shared" ca="1" si="5"/>
        <v>0</v>
      </c>
      <c r="AT26" s="11">
        <f t="shared" ca="1" si="5"/>
        <v>0</v>
      </c>
      <c r="AU26" s="11">
        <f t="shared" ca="1" si="5"/>
        <v>0</v>
      </c>
      <c r="AV26" s="11">
        <f t="shared" ca="1" si="5"/>
        <v>0</v>
      </c>
      <c r="AW26" s="11">
        <f t="shared" ca="1" si="5"/>
        <v>0</v>
      </c>
      <c r="AX26" s="11">
        <f t="shared" ca="1" si="5"/>
        <v>0</v>
      </c>
      <c r="AY26" s="11">
        <f t="shared" ca="1" si="5"/>
        <v>0</v>
      </c>
      <c r="AZ26" s="11">
        <f t="shared" ca="1" si="5"/>
        <v>0</v>
      </c>
      <c r="BA26" s="11">
        <f t="shared" ca="1" si="5"/>
        <v>0</v>
      </c>
      <c r="BB26" s="11">
        <f t="shared" ca="1" si="5"/>
        <v>0</v>
      </c>
      <c r="BC26" s="11">
        <f t="shared" ca="1" si="5"/>
        <v>0</v>
      </c>
      <c r="BD26" s="11">
        <f t="shared" ca="1" si="5"/>
        <v>0</v>
      </c>
      <c r="BE26" s="11">
        <f t="shared" ca="1" si="5"/>
        <v>0</v>
      </c>
      <c r="BF26" s="11">
        <f t="shared" ca="1" si="5"/>
        <v>0</v>
      </c>
      <c r="BG26" s="11">
        <f t="shared" ca="1" si="5"/>
        <v>0</v>
      </c>
      <c r="BH26" s="11">
        <f t="shared" ca="1" si="5"/>
        <v>0</v>
      </c>
      <c r="BI26" s="11">
        <f t="shared" ca="1" si="5"/>
        <v>0</v>
      </c>
      <c r="BJ26" s="11">
        <f t="shared" ca="1" si="5"/>
        <v>0</v>
      </c>
      <c r="BK26" s="11">
        <f t="shared" ca="1" si="5"/>
        <v>0</v>
      </c>
      <c r="BL26" s="11">
        <f t="shared" ca="1" si="5"/>
        <v>0</v>
      </c>
      <c r="BM26" s="11">
        <f t="shared" ca="1" si="5"/>
        <v>0</v>
      </c>
      <c r="BN26" s="11">
        <f t="shared" ca="1" si="5"/>
        <v>0</v>
      </c>
      <c r="BO26" s="11">
        <f t="shared" ca="1" si="5"/>
        <v>0</v>
      </c>
      <c r="BP26" s="11">
        <f t="shared" ca="1" si="5"/>
        <v>0</v>
      </c>
      <c r="BQ26" s="11">
        <f t="shared" ref="BQ26:CF26" ca="1" si="6">SUM(BQ18:BQ25)</f>
        <v>0</v>
      </c>
      <c r="BR26" s="11">
        <f t="shared" ca="1" si="6"/>
        <v>0</v>
      </c>
      <c r="BS26" s="11">
        <f t="shared" ca="1" si="6"/>
        <v>0</v>
      </c>
      <c r="BT26" s="11">
        <f t="shared" ca="1" si="6"/>
        <v>0</v>
      </c>
      <c r="BU26" s="11">
        <f t="shared" ca="1" si="6"/>
        <v>0</v>
      </c>
      <c r="BV26" s="11">
        <f t="shared" ca="1" si="6"/>
        <v>0</v>
      </c>
      <c r="BW26" s="11">
        <f t="shared" ca="1" si="6"/>
        <v>0</v>
      </c>
      <c r="BX26" s="11">
        <f t="shared" ca="1" si="6"/>
        <v>0</v>
      </c>
      <c r="BY26" s="11">
        <f t="shared" ca="1" si="6"/>
        <v>0</v>
      </c>
      <c r="BZ26" s="11">
        <f t="shared" ca="1" si="6"/>
        <v>0</v>
      </c>
      <c r="CA26" s="11">
        <f t="shared" ca="1" si="6"/>
        <v>0</v>
      </c>
      <c r="CB26" s="11">
        <f t="shared" ca="1" si="6"/>
        <v>0</v>
      </c>
      <c r="CC26" s="11">
        <f t="shared" ca="1" si="6"/>
        <v>0</v>
      </c>
      <c r="CD26" s="11">
        <f t="shared" ca="1" si="6"/>
        <v>0</v>
      </c>
      <c r="CE26" s="11">
        <f t="shared" ca="1" si="6"/>
        <v>0</v>
      </c>
      <c r="CF26" s="11">
        <f t="shared" ca="1" si="6"/>
        <v>0</v>
      </c>
      <c r="CG26" s="99"/>
    </row>
    <row r="27" spans="1:85" s="6" customFormat="1" x14ac:dyDescent="0.2">
      <c r="A27" s="98"/>
      <c r="B27" s="93" t="s">
        <v>178</v>
      </c>
      <c r="C27" s="59" t="str">
        <f>C26</f>
        <v>тыс.руб.</v>
      </c>
      <c r="D27" s="8">
        <f t="shared" ca="1" si="3"/>
        <v>0</v>
      </c>
      <c r="E27" s="92">
        <f t="array" aca="1" ref="E27" ca="1">SUMPRODUCT(--($A$18:$A$25="прямой")*(E$18:E$25))</f>
        <v>0</v>
      </c>
      <c r="F27" s="92">
        <f t="array" aca="1" ref="F27" ca="1">SUMPRODUCT(--($A$18:$A$25="прямой")*(F$18:F$25))</f>
        <v>0</v>
      </c>
      <c r="G27" s="92">
        <f t="array" aca="1" ref="G27" ca="1">SUMPRODUCT(--($A$18:$A$25="прямой")*(G$18:G$25))</f>
        <v>0</v>
      </c>
      <c r="H27" s="92">
        <f t="array" aca="1" ref="H27" ca="1">SUMPRODUCT(--($A$18:$A$25="прямой")*(H$18:H$25))</f>
        <v>0</v>
      </c>
      <c r="I27" s="92">
        <f t="array" aca="1" ref="I27" ca="1">SUMPRODUCT(--($A$18:$A$25="прямой")*(I$18:I$25))</f>
        <v>0</v>
      </c>
      <c r="J27" s="92">
        <f t="array" aca="1" ref="J27" ca="1">SUMPRODUCT(--($A$18:$A$25="прямой")*(J$18:J$25))</f>
        <v>0</v>
      </c>
      <c r="K27" s="92">
        <f t="array" aca="1" ref="K27" ca="1">SUMPRODUCT(--($A$18:$A$25="прямой")*(K$18:K$25))</f>
        <v>0</v>
      </c>
      <c r="L27" s="92">
        <f t="array" aca="1" ref="L27" ca="1">SUMPRODUCT(--($A$18:$A$25="прямой")*(L$18:L$25))</f>
        <v>0</v>
      </c>
      <c r="M27" s="92">
        <f t="array" aca="1" ref="M27" ca="1">SUMPRODUCT(--($A$18:$A$25="прямой")*(M$18:M$25))</f>
        <v>0</v>
      </c>
      <c r="N27" s="92">
        <f t="array" aca="1" ref="N27" ca="1">SUMPRODUCT(--($A$18:$A$25="прямой")*(N$18:N$25))</f>
        <v>0</v>
      </c>
      <c r="O27" s="92">
        <f t="array" aca="1" ref="O27" ca="1">SUMPRODUCT(--($A$18:$A$25="прямой")*(O$18:O$25))</f>
        <v>0</v>
      </c>
      <c r="P27" s="92">
        <f t="array" aca="1" ref="P27" ca="1">SUMPRODUCT(--($A$18:$A$25="прямой")*(P$18:P$25))</f>
        <v>0</v>
      </c>
      <c r="Q27" s="92">
        <f t="array" aca="1" ref="Q27" ca="1">SUMPRODUCT(--($A$18:$A$25="прямой")*(Q$18:Q$25))</f>
        <v>0</v>
      </c>
      <c r="R27" s="92">
        <f t="array" aca="1" ref="R27" ca="1">SUMPRODUCT(--($A$18:$A$25="прямой")*(R$18:R$25))</f>
        <v>0</v>
      </c>
      <c r="S27" s="92">
        <f t="array" aca="1" ref="S27" ca="1">SUMPRODUCT(--($A$18:$A$25="прямой")*(S$18:S$25))</f>
        <v>0</v>
      </c>
      <c r="T27" s="92">
        <f t="array" aca="1" ref="T27" ca="1">SUMPRODUCT(--($A$18:$A$25="прямой")*(T$18:T$25))</f>
        <v>0</v>
      </c>
      <c r="U27" s="92">
        <f t="array" aca="1" ref="U27" ca="1">SUMPRODUCT(--($A$18:$A$25="прямой")*(U$18:U$25))</f>
        <v>0</v>
      </c>
      <c r="V27" s="92">
        <f t="array" aca="1" ref="V27" ca="1">SUMPRODUCT(--($A$18:$A$25="прямой")*(V$18:V$25))</f>
        <v>0</v>
      </c>
      <c r="W27" s="92">
        <f t="array" aca="1" ref="W27" ca="1">SUMPRODUCT(--($A$18:$A$25="прямой")*(W$18:W$25))</f>
        <v>0</v>
      </c>
      <c r="X27" s="92">
        <f t="array" aca="1" ref="X27" ca="1">SUMPRODUCT(--($A$18:$A$25="прямой")*(X$18:X$25))</f>
        <v>0</v>
      </c>
      <c r="Y27" s="92">
        <f t="array" aca="1" ref="Y27" ca="1">SUMPRODUCT(--($A$18:$A$25="прямой")*(Y$18:Y$25))</f>
        <v>0</v>
      </c>
      <c r="Z27" s="92">
        <f t="array" aca="1" ref="Z27" ca="1">SUMPRODUCT(--($A$18:$A$25="прямой")*(Z$18:Z$25))</f>
        <v>0</v>
      </c>
      <c r="AA27" s="92">
        <f t="array" aca="1" ref="AA27" ca="1">SUMPRODUCT(--($A$18:$A$25="прямой")*(AA$18:AA$25))</f>
        <v>0</v>
      </c>
      <c r="AB27" s="92">
        <f t="array" aca="1" ref="AB27" ca="1">SUMPRODUCT(--($A$18:$A$25="прямой")*(AB$18:AB$25))</f>
        <v>0</v>
      </c>
      <c r="AC27" s="92">
        <f t="array" aca="1" ref="AC27" ca="1">SUMPRODUCT(--($A$18:$A$25="прямой")*(AC$18:AC$25))</f>
        <v>0</v>
      </c>
      <c r="AD27" s="92">
        <f t="array" aca="1" ref="AD27" ca="1">SUMPRODUCT(--($A$18:$A$25="прямой")*(AD$18:AD$25))</f>
        <v>0</v>
      </c>
      <c r="AE27" s="92">
        <f t="array" aca="1" ref="AE27" ca="1">SUMPRODUCT(--($A$18:$A$25="прямой")*(AE$18:AE$25))</f>
        <v>0</v>
      </c>
      <c r="AF27" s="92">
        <f t="array" aca="1" ref="AF27" ca="1">SUMPRODUCT(--($A$18:$A$25="прямой")*(AF$18:AF$25))</f>
        <v>0</v>
      </c>
      <c r="AG27" s="92">
        <f t="array" aca="1" ref="AG27" ca="1">SUMPRODUCT(--($A$18:$A$25="прямой")*(AG$18:AG$25))</f>
        <v>0</v>
      </c>
      <c r="AH27" s="92">
        <f t="array" aca="1" ref="AH27" ca="1">SUMPRODUCT(--($A$18:$A$25="прямой")*(AH$18:AH$25))</f>
        <v>0</v>
      </c>
      <c r="AI27" s="92">
        <f t="array" aca="1" ref="AI27" ca="1">SUMPRODUCT(--($A$18:$A$25="прямой")*(AI$18:AI$25))</f>
        <v>0</v>
      </c>
      <c r="AJ27" s="92">
        <f t="array" aca="1" ref="AJ27" ca="1">SUMPRODUCT(--($A$18:$A$25="прямой")*(AJ$18:AJ$25))</f>
        <v>0</v>
      </c>
      <c r="AK27" s="92">
        <f t="array" aca="1" ref="AK27" ca="1">SUMPRODUCT(--($A$18:$A$25="прямой")*(AK$18:AK$25))</f>
        <v>0</v>
      </c>
      <c r="AL27" s="92">
        <f t="array" aca="1" ref="AL27" ca="1">SUMPRODUCT(--($A$18:$A$25="прямой")*(AL$18:AL$25))</f>
        <v>0</v>
      </c>
      <c r="AM27" s="92">
        <f t="array" aca="1" ref="AM27" ca="1">SUMPRODUCT(--($A$18:$A$25="прямой")*(AM$18:AM$25))</f>
        <v>0</v>
      </c>
      <c r="AN27" s="92">
        <f t="array" aca="1" ref="AN27" ca="1">SUMPRODUCT(--($A$18:$A$25="прямой")*(AN$18:AN$25))</f>
        <v>0</v>
      </c>
      <c r="AO27" s="92">
        <f t="array" aca="1" ref="AO27" ca="1">SUMPRODUCT(--($A$18:$A$25="прямой")*(AO$18:AO$25))</f>
        <v>0</v>
      </c>
      <c r="AP27" s="92">
        <f t="array" aca="1" ref="AP27" ca="1">SUMPRODUCT(--($A$18:$A$25="прямой")*(AP$18:AP$25))</f>
        <v>0</v>
      </c>
      <c r="AQ27" s="92">
        <f t="array" aca="1" ref="AQ27" ca="1">SUMPRODUCT(--($A$18:$A$25="прямой")*(AQ$18:AQ$25))</f>
        <v>0</v>
      </c>
      <c r="AR27" s="92">
        <f t="array" aca="1" ref="AR27" ca="1">SUMPRODUCT(--($A$18:$A$25="прямой")*(AR$18:AR$25))</f>
        <v>0</v>
      </c>
      <c r="AS27" s="92">
        <f t="array" aca="1" ref="AS27" ca="1">SUMPRODUCT(--($A$18:$A$25="прямой")*(AS$18:AS$25))</f>
        <v>0</v>
      </c>
      <c r="AT27" s="92">
        <f t="array" aca="1" ref="AT27" ca="1">SUMPRODUCT(--($A$18:$A$25="прямой")*(AT$18:AT$25))</f>
        <v>0</v>
      </c>
      <c r="AU27" s="92">
        <f t="array" aca="1" ref="AU27" ca="1">SUMPRODUCT(--($A$18:$A$25="прямой")*(AU$18:AU$25))</f>
        <v>0</v>
      </c>
      <c r="AV27" s="92">
        <f t="array" aca="1" ref="AV27" ca="1">SUMPRODUCT(--($A$18:$A$25="прямой")*(AV$18:AV$25))</f>
        <v>0</v>
      </c>
      <c r="AW27" s="92">
        <f t="array" aca="1" ref="AW27" ca="1">SUMPRODUCT(--($A$18:$A$25="прямой")*(AW$18:AW$25))</f>
        <v>0</v>
      </c>
      <c r="AX27" s="92">
        <f t="array" aca="1" ref="AX27" ca="1">SUMPRODUCT(--($A$18:$A$25="прямой")*(AX$18:AX$25))</f>
        <v>0</v>
      </c>
      <c r="AY27" s="92">
        <f t="array" aca="1" ref="AY27" ca="1">SUMPRODUCT(--($A$18:$A$25="прямой")*(AY$18:AY$25))</f>
        <v>0</v>
      </c>
      <c r="AZ27" s="92">
        <f t="array" aca="1" ref="AZ27" ca="1">SUMPRODUCT(--($A$18:$A$25="прямой")*(AZ$18:AZ$25))</f>
        <v>0</v>
      </c>
      <c r="BA27" s="92">
        <f t="array" aca="1" ref="BA27" ca="1">SUMPRODUCT(--($A$18:$A$25="прямой")*(BA$18:BA$25))</f>
        <v>0</v>
      </c>
      <c r="BB27" s="92">
        <f t="array" aca="1" ref="BB27" ca="1">SUMPRODUCT(--($A$18:$A$25="прямой")*(BB$18:BB$25))</f>
        <v>0</v>
      </c>
      <c r="BC27" s="92">
        <f t="array" aca="1" ref="BC27" ca="1">SUMPRODUCT(--($A$18:$A$25="прямой")*(BC$18:BC$25))</f>
        <v>0</v>
      </c>
      <c r="BD27" s="92">
        <f t="array" aca="1" ref="BD27" ca="1">SUMPRODUCT(--($A$18:$A$25="прямой")*(BD$18:BD$25))</f>
        <v>0</v>
      </c>
      <c r="BE27" s="92">
        <f t="array" aca="1" ref="BE27" ca="1">SUMPRODUCT(--($A$18:$A$25="прямой")*(BE$18:BE$25))</f>
        <v>0</v>
      </c>
      <c r="BF27" s="92">
        <f t="array" aca="1" ref="BF27" ca="1">SUMPRODUCT(--($A$18:$A$25="прямой")*(BF$18:BF$25))</f>
        <v>0</v>
      </c>
      <c r="BG27" s="92">
        <f t="array" aca="1" ref="BG27" ca="1">SUMPRODUCT(--($A$18:$A$25="прямой")*(BG$18:BG$25))</f>
        <v>0</v>
      </c>
      <c r="BH27" s="92">
        <f t="array" aca="1" ref="BH27" ca="1">SUMPRODUCT(--($A$18:$A$25="прямой")*(BH$18:BH$25))</f>
        <v>0</v>
      </c>
      <c r="BI27" s="92">
        <f t="array" aca="1" ref="BI27" ca="1">SUMPRODUCT(--($A$18:$A$25="прямой")*(BI$18:BI$25))</f>
        <v>0</v>
      </c>
      <c r="BJ27" s="92">
        <f t="array" aca="1" ref="BJ27" ca="1">SUMPRODUCT(--($A$18:$A$25="прямой")*(BJ$18:BJ$25))</f>
        <v>0</v>
      </c>
      <c r="BK27" s="92">
        <f t="array" aca="1" ref="BK27" ca="1">SUMPRODUCT(--($A$18:$A$25="прямой")*(BK$18:BK$25))</f>
        <v>0</v>
      </c>
      <c r="BL27" s="92">
        <f t="array" aca="1" ref="BL27" ca="1">SUMPRODUCT(--($A$18:$A$25="прямой")*(BL$18:BL$25))</f>
        <v>0</v>
      </c>
      <c r="BM27" s="92">
        <f t="array" aca="1" ref="BM27" ca="1">SUMPRODUCT(--($A$18:$A$25="прямой")*(BM$18:BM$25))</f>
        <v>0</v>
      </c>
      <c r="BN27" s="92">
        <f t="array" aca="1" ref="BN27" ca="1">SUMPRODUCT(--($A$18:$A$25="прямой")*(BN$18:BN$25))</f>
        <v>0</v>
      </c>
      <c r="BO27" s="92">
        <f t="array" aca="1" ref="BO27" ca="1">SUMPRODUCT(--($A$18:$A$25="прямой")*(BO$18:BO$25))</f>
        <v>0</v>
      </c>
      <c r="BP27" s="92">
        <f t="array" aca="1" ref="BP27" ca="1">SUMPRODUCT(--($A$18:$A$25="прямой")*(BP$18:BP$25))</f>
        <v>0</v>
      </c>
      <c r="BQ27" s="92">
        <f t="array" aca="1" ref="BQ27" ca="1">SUMPRODUCT(--($A$18:$A$25="прямой")*(BQ$18:BQ$25))</f>
        <v>0</v>
      </c>
      <c r="BR27" s="92">
        <f t="array" aca="1" ref="BR27" ca="1">SUMPRODUCT(--($A$18:$A$25="прямой")*(BR$18:BR$25))</f>
        <v>0</v>
      </c>
      <c r="BS27" s="92">
        <f t="array" aca="1" ref="BS27" ca="1">SUMPRODUCT(--($A$18:$A$25="прямой")*(BS$18:BS$25))</f>
        <v>0</v>
      </c>
      <c r="BT27" s="92">
        <f t="array" aca="1" ref="BT27" ca="1">SUMPRODUCT(--($A$18:$A$25="прямой")*(BT$18:BT$25))</f>
        <v>0</v>
      </c>
      <c r="BU27" s="92">
        <f t="array" aca="1" ref="BU27" ca="1">SUMPRODUCT(--($A$18:$A$25="прямой")*(BU$18:BU$25))</f>
        <v>0</v>
      </c>
      <c r="BV27" s="92">
        <f t="array" aca="1" ref="BV27" ca="1">SUMPRODUCT(--($A$18:$A$25="прямой")*(BV$18:BV$25))</f>
        <v>0</v>
      </c>
      <c r="BW27" s="92">
        <f t="array" aca="1" ref="BW27" ca="1">SUMPRODUCT(--($A$18:$A$25="прямой")*(BW$18:BW$25))</f>
        <v>0</v>
      </c>
      <c r="BX27" s="92">
        <f t="array" aca="1" ref="BX27" ca="1">SUMPRODUCT(--($A$18:$A$25="прямой")*(BX$18:BX$25))</f>
        <v>0</v>
      </c>
      <c r="BY27" s="92">
        <f t="array" aca="1" ref="BY27" ca="1">SUMPRODUCT(--($A$18:$A$25="прямой")*(BY$18:BY$25))</f>
        <v>0</v>
      </c>
      <c r="BZ27" s="92">
        <f t="array" aca="1" ref="BZ27" ca="1">SUMPRODUCT(--($A$18:$A$25="прямой")*(BZ$18:BZ$25))</f>
        <v>0</v>
      </c>
      <c r="CA27" s="92">
        <f t="array" aca="1" ref="CA27" ca="1">SUMPRODUCT(--($A$18:$A$25="прямой")*(CA$18:CA$25))</f>
        <v>0</v>
      </c>
      <c r="CB27" s="92">
        <f t="array" aca="1" ref="CB27" ca="1">SUMPRODUCT(--($A$18:$A$25="прямой")*(CB$18:CB$25))</f>
        <v>0</v>
      </c>
      <c r="CC27" s="92">
        <f t="array" aca="1" ref="CC27" ca="1">SUMPRODUCT(--($A$18:$A$25="прямой")*(CC$18:CC$25))</f>
        <v>0</v>
      </c>
      <c r="CD27" s="92">
        <f t="array" aca="1" ref="CD27" ca="1">SUMPRODUCT(--($A$18:$A$25="прямой")*(CD$18:CD$25))</f>
        <v>0</v>
      </c>
      <c r="CE27" s="92">
        <f t="array" aca="1" ref="CE27" ca="1">SUMPRODUCT(--($A$18:$A$25="прямой")*(CE$18:CE$25))</f>
        <v>0</v>
      </c>
      <c r="CF27" s="92">
        <f t="array" aca="1" ref="CF27" ca="1">SUMPRODUCT(--($A$18:$A$25="прямой")*(CF$18:CF$25))</f>
        <v>0</v>
      </c>
      <c r="CG27" s="98"/>
    </row>
    <row r="28" spans="1:85" s="6" customFormat="1" x14ac:dyDescent="0.2">
      <c r="A28" s="98"/>
      <c r="B28" s="93" t="s">
        <v>179</v>
      </c>
      <c r="C28" s="59" t="str">
        <f>C27</f>
        <v>тыс.руб.</v>
      </c>
      <c r="D28" s="8">
        <f t="shared" ca="1" si="3"/>
        <v>1507068.4709920709</v>
      </c>
      <c r="E28" s="92">
        <f t="array" aca="1" ref="E28" ca="1">SUMPRODUCT(--($A$18:$A$25="косвенный")*(E$18:E$25))</f>
        <v>0</v>
      </c>
      <c r="F28" s="92">
        <f t="array" aca="1" ref="F28" ca="1">SUMPRODUCT(--($A$18:$A$25="косвенный")*(F$18:F$25))</f>
        <v>0</v>
      </c>
      <c r="G28" s="92">
        <f t="array" aca="1" ref="G28" ca="1">SUMPRODUCT(--($A$18:$A$25="косвенный")*(G$18:G$25))</f>
        <v>0</v>
      </c>
      <c r="H28" s="92">
        <f t="array" aca="1" ref="H28" ca="1">SUMPRODUCT(--($A$18:$A$25="косвенный")*(H$18:H$25))</f>
        <v>0</v>
      </c>
      <c r="I28" s="92">
        <f t="array" aca="1" ref="I28" ca="1">SUMPRODUCT(--($A$18:$A$25="косвенный")*(I$18:I$25))</f>
        <v>58804.868474620271</v>
      </c>
      <c r="J28" s="92">
        <f t="array" aca="1" ref="J28" ca="1">SUMPRODUCT(--($A$18:$A$25="косвенный")*(J$18:J$25))</f>
        <v>143220.79074887352</v>
      </c>
      <c r="K28" s="92">
        <f t="array" aca="1" ref="K28" ca="1">SUMPRODUCT(--($A$18:$A$25="косвенный")*(K$18:K$25))</f>
        <v>172838.54928069704</v>
      </c>
      <c r="L28" s="92">
        <f t="array" aca="1" ref="L28" ca="1">SUMPRODUCT(--($A$18:$A$25="косвенный")*(L$18:L$25))</f>
        <v>198453.75420065018</v>
      </c>
      <c r="M28" s="92">
        <f t="array" aca="1" ref="M28" ca="1">SUMPRODUCT(--($A$18:$A$25="косвенный")*(M$18:M$25))</f>
        <v>311250.1694290766</v>
      </c>
      <c r="N28" s="92">
        <f t="array" aca="1" ref="N28" ca="1">SUMPRODUCT(--($A$18:$A$25="косвенный")*(N$18:N$25))</f>
        <v>311250.1694290766</v>
      </c>
      <c r="O28" s="92">
        <f t="array" aca="1" ref="O28" ca="1">SUMPRODUCT(--($A$18:$A$25="косвенный")*(O$18:O$25))</f>
        <v>311250.1694290766</v>
      </c>
      <c r="P28" s="92">
        <f t="array" aca="1" ref="P28" ca="1">SUMPRODUCT(--($A$18:$A$25="косвенный")*(P$18:P$25))</f>
        <v>0</v>
      </c>
      <c r="Q28" s="92">
        <f t="array" aca="1" ref="Q28" ca="1">SUMPRODUCT(--($A$18:$A$25="косвенный")*(Q$18:Q$25))</f>
        <v>0</v>
      </c>
      <c r="R28" s="92">
        <f t="array" aca="1" ref="R28" ca="1">SUMPRODUCT(--($A$18:$A$25="косвенный")*(R$18:R$25))</f>
        <v>0</v>
      </c>
      <c r="S28" s="92">
        <f t="array" aca="1" ref="S28" ca="1">SUMPRODUCT(--($A$18:$A$25="косвенный")*(S$18:S$25))</f>
        <v>0</v>
      </c>
      <c r="T28" s="92">
        <f t="array" aca="1" ref="T28" ca="1">SUMPRODUCT(--($A$18:$A$25="косвенный")*(T$18:T$25))</f>
        <v>0</v>
      </c>
      <c r="U28" s="92">
        <f t="array" aca="1" ref="U28" ca="1">SUMPRODUCT(--($A$18:$A$25="косвенный")*(U$18:U$25))</f>
        <v>0</v>
      </c>
      <c r="V28" s="92">
        <f t="array" aca="1" ref="V28" ca="1">SUMPRODUCT(--($A$18:$A$25="косвенный")*(V$18:V$25))</f>
        <v>0</v>
      </c>
      <c r="W28" s="92">
        <f t="array" aca="1" ref="W28" ca="1">SUMPRODUCT(--($A$18:$A$25="косвенный")*(W$18:W$25))</f>
        <v>0</v>
      </c>
      <c r="X28" s="92">
        <f t="array" aca="1" ref="X28" ca="1">SUMPRODUCT(--($A$18:$A$25="косвенный")*(X$18:X$25))</f>
        <v>0</v>
      </c>
      <c r="Y28" s="92">
        <f t="array" aca="1" ref="Y28" ca="1">SUMPRODUCT(--($A$18:$A$25="косвенный")*(Y$18:Y$25))</f>
        <v>0</v>
      </c>
      <c r="Z28" s="92">
        <f t="array" aca="1" ref="Z28" ca="1">SUMPRODUCT(--($A$18:$A$25="косвенный")*(Z$18:Z$25))</f>
        <v>0</v>
      </c>
      <c r="AA28" s="92">
        <f t="array" aca="1" ref="AA28" ca="1">SUMPRODUCT(--($A$18:$A$25="косвенный")*(AA$18:AA$25))</f>
        <v>0</v>
      </c>
      <c r="AB28" s="92">
        <f t="array" aca="1" ref="AB28" ca="1">SUMPRODUCT(--($A$18:$A$25="косвенный")*(AB$18:AB$25))</f>
        <v>0</v>
      </c>
      <c r="AC28" s="92">
        <f t="array" aca="1" ref="AC28" ca="1">SUMPRODUCT(--($A$18:$A$25="косвенный")*(AC$18:AC$25))</f>
        <v>0</v>
      </c>
      <c r="AD28" s="92">
        <f t="array" aca="1" ref="AD28" ca="1">SUMPRODUCT(--($A$18:$A$25="косвенный")*(AD$18:AD$25))</f>
        <v>0</v>
      </c>
      <c r="AE28" s="92">
        <f t="array" aca="1" ref="AE28" ca="1">SUMPRODUCT(--($A$18:$A$25="косвенный")*(AE$18:AE$25))</f>
        <v>0</v>
      </c>
      <c r="AF28" s="92">
        <f t="array" aca="1" ref="AF28" ca="1">SUMPRODUCT(--($A$18:$A$25="косвенный")*(AF$18:AF$25))</f>
        <v>0</v>
      </c>
      <c r="AG28" s="92">
        <f t="array" aca="1" ref="AG28" ca="1">SUMPRODUCT(--($A$18:$A$25="косвенный")*(AG$18:AG$25))</f>
        <v>0</v>
      </c>
      <c r="AH28" s="92">
        <f t="array" aca="1" ref="AH28" ca="1">SUMPRODUCT(--($A$18:$A$25="косвенный")*(AH$18:AH$25))</f>
        <v>0</v>
      </c>
      <c r="AI28" s="92">
        <f t="array" aca="1" ref="AI28" ca="1">SUMPRODUCT(--($A$18:$A$25="косвенный")*(AI$18:AI$25))</f>
        <v>0</v>
      </c>
      <c r="AJ28" s="92">
        <f t="array" aca="1" ref="AJ28" ca="1">SUMPRODUCT(--($A$18:$A$25="косвенный")*(AJ$18:AJ$25))</f>
        <v>0</v>
      </c>
      <c r="AK28" s="92">
        <f t="array" aca="1" ref="AK28" ca="1">SUMPRODUCT(--($A$18:$A$25="косвенный")*(AK$18:AK$25))</f>
        <v>0</v>
      </c>
      <c r="AL28" s="92">
        <f t="array" aca="1" ref="AL28" ca="1">SUMPRODUCT(--($A$18:$A$25="косвенный")*(AL$18:AL$25))</f>
        <v>0</v>
      </c>
      <c r="AM28" s="92">
        <f t="array" aca="1" ref="AM28" ca="1">SUMPRODUCT(--($A$18:$A$25="косвенный")*(AM$18:AM$25))</f>
        <v>0</v>
      </c>
      <c r="AN28" s="92">
        <f t="array" aca="1" ref="AN28" ca="1">SUMPRODUCT(--($A$18:$A$25="косвенный")*(AN$18:AN$25))</f>
        <v>0</v>
      </c>
      <c r="AO28" s="92">
        <f t="array" aca="1" ref="AO28" ca="1">SUMPRODUCT(--($A$18:$A$25="косвенный")*(AO$18:AO$25))</f>
        <v>0</v>
      </c>
      <c r="AP28" s="92">
        <f t="array" aca="1" ref="AP28" ca="1">SUMPRODUCT(--($A$18:$A$25="косвенный")*(AP$18:AP$25))</f>
        <v>0</v>
      </c>
      <c r="AQ28" s="92">
        <f t="array" aca="1" ref="AQ28" ca="1">SUMPRODUCT(--($A$18:$A$25="косвенный")*(AQ$18:AQ$25))</f>
        <v>0</v>
      </c>
      <c r="AR28" s="92">
        <f t="array" aca="1" ref="AR28" ca="1">SUMPRODUCT(--($A$18:$A$25="косвенный")*(AR$18:AR$25))</f>
        <v>0</v>
      </c>
      <c r="AS28" s="92">
        <f t="array" aca="1" ref="AS28" ca="1">SUMPRODUCT(--($A$18:$A$25="косвенный")*(AS$18:AS$25))</f>
        <v>0</v>
      </c>
      <c r="AT28" s="92">
        <f t="array" aca="1" ref="AT28" ca="1">SUMPRODUCT(--($A$18:$A$25="косвенный")*(AT$18:AT$25))</f>
        <v>0</v>
      </c>
      <c r="AU28" s="92">
        <f t="array" aca="1" ref="AU28" ca="1">SUMPRODUCT(--($A$18:$A$25="косвенный")*(AU$18:AU$25))</f>
        <v>0</v>
      </c>
      <c r="AV28" s="92">
        <f t="array" aca="1" ref="AV28" ca="1">SUMPRODUCT(--($A$18:$A$25="косвенный")*(AV$18:AV$25))</f>
        <v>0</v>
      </c>
      <c r="AW28" s="92">
        <f t="array" aca="1" ref="AW28" ca="1">SUMPRODUCT(--($A$18:$A$25="косвенный")*(AW$18:AW$25))</f>
        <v>0</v>
      </c>
      <c r="AX28" s="92">
        <f t="array" aca="1" ref="AX28" ca="1">SUMPRODUCT(--($A$18:$A$25="косвенный")*(AX$18:AX$25))</f>
        <v>0</v>
      </c>
      <c r="AY28" s="92">
        <f t="array" aca="1" ref="AY28" ca="1">SUMPRODUCT(--($A$18:$A$25="косвенный")*(AY$18:AY$25))</f>
        <v>0</v>
      </c>
      <c r="AZ28" s="92">
        <f t="array" aca="1" ref="AZ28" ca="1">SUMPRODUCT(--($A$18:$A$25="косвенный")*(AZ$18:AZ$25))</f>
        <v>0</v>
      </c>
      <c r="BA28" s="92">
        <f t="array" aca="1" ref="BA28" ca="1">SUMPRODUCT(--($A$18:$A$25="косвенный")*(BA$18:BA$25))</f>
        <v>0</v>
      </c>
      <c r="BB28" s="92">
        <f t="array" aca="1" ref="BB28" ca="1">SUMPRODUCT(--($A$18:$A$25="косвенный")*(BB$18:BB$25))</f>
        <v>0</v>
      </c>
      <c r="BC28" s="92">
        <f t="array" aca="1" ref="BC28" ca="1">SUMPRODUCT(--($A$18:$A$25="косвенный")*(BC$18:BC$25))</f>
        <v>0</v>
      </c>
      <c r="BD28" s="92">
        <f t="array" aca="1" ref="BD28" ca="1">SUMPRODUCT(--($A$18:$A$25="косвенный")*(BD$18:BD$25))</f>
        <v>0</v>
      </c>
      <c r="BE28" s="92">
        <f t="array" aca="1" ref="BE28" ca="1">SUMPRODUCT(--($A$18:$A$25="косвенный")*(BE$18:BE$25))</f>
        <v>0</v>
      </c>
      <c r="BF28" s="92">
        <f t="array" aca="1" ref="BF28" ca="1">SUMPRODUCT(--($A$18:$A$25="косвенный")*(BF$18:BF$25))</f>
        <v>0</v>
      </c>
      <c r="BG28" s="92">
        <f t="array" aca="1" ref="BG28" ca="1">SUMPRODUCT(--($A$18:$A$25="косвенный")*(BG$18:BG$25))</f>
        <v>0</v>
      </c>
      <c r="BH28" s="92">
        <f t="array" aca="1" ref="BH28" ca="1">SUMPRODUCT(--($A$18:$A$25="косвенный")*(BH$18:BH$25))</f>
        <v>0</v>
      </c>
      <c r="BI28" s="92">
        <f t="array" aca="1" ref="BI28" ca="1">SUMPRODUCT(--($A$18:$A$25="косвенный")*(BI$18:BI$25))</f>
        <v>0</v>
      </c>
      <c r="BJ28" s="92">
        <f t="array" aca="1" ref="BJ28" ca="1">SUMPRODUCT(--($A$18:$A$25="косвенный")*(BJ$18:BJ$25))</f>
        <v>0</v>
      </c>
      <c r="BK28" s="92">
        <f t="array" aca="1" ref="BK28" ca="1">SUMPRODUCT(--($A$18:$A$25="косвенный")*(BK$18:BK$25))</f>
        <v>0</v>
      </c>
      <c r="BL28" s="92">
        <f t="array" aca="1" ref="BL28" ca="1">SUMPRODUCT(--($A$18:$A$25="косвенный")*(BL$18:BL$25))</f>
        <v>0</v>
      </c>
      <c r="BM28" s="92">
        <f t="array" aca="1" ref="BM28" ca="1">SUMPRODUCT(--($A$18:$A$25="косвенный")*(BM$18:BM$25))</f>
        <v>0</v>
      </c>
      <c r="BN28" s="92">
        <f t="array" aca="1" ref="BN28" ca="1">SUMPRODUCT(--($A$18:$A$25="косвенный")*(BN$18:BN$25))</f>
        <v>0</v>
      </c>
      <c r="BO28" s="92">
        <f t="array" aca="1" ref="BO28" ca="1">SUMPRODUCT(--($A$18:$A$25="косвенный")*(BO$18:BO$25))</f>
        <v>0</v>
      </c>
      <c r="BP28" s="92">
        <f t="array" aca="1" ref="BP28" ca="1">SUMPRODUCT(--($A$18:$A$25="косвенный")*(BP$18:BP$25))</f>
        <v>0</v>
      </c>
      <c r="BQ28" s="92">
        <f t="array" aca="1" ref="BQ28" ca="1">SUMPRODUCT(--($A$18:$A$25="косвенный")*(BQ$18:BQ$25))</f>
        <v>0</v>
      </c>
      <c r="BR28" s="92">
        <f t="array" aca="1" ref="BR28" ca="1">SUMPRODUCT(--($A$18:$A$25="косвенный")*(BR$18:BR$25))</f>
        <v>0</v>
      </c>
      <c r="BS28" s="92">
        <f t="array" aca="1" ref="BS28" ca="1">SUMPRODUCT(--($A$18:$A$25="косвенный")*(BS$18:BS$25))</f>
        <v>0</v>
      </c>
      <c r="BT28" s="92">
        <f t="array" aca="1" ref="BT28" ca="1">SUMPRODUCT(--($A$18:$A$25="косвенный")*(BT$18:BT$25))</f>
        <v>0</v>
      </c>
      <c r="BU28" s="92">
        <f t="array" aca="1" ref="BU28" ca="1">SUMPRODUCT(--($A$18:$A$25="косвенный")*(BU$18:BU$25))</f>
        <v>0</v>
      </c>
      <c r="BV28" s="92">
        <f t="array" aca="1" ref="BV28" ca="1">SUMPRODUCT(--($A$18:$A$25="косвенный")*(BV$18:BV$25))</f>
        <v>0</v>
      </c>
      <c r="BW28" s="92">
        <f t="array" aca="1" ref="BW28" ca="1">SUMPRODUCT(--($A$18:$A$25="косвенный")*(BW$18:BW$25))</f>
        <v>0</v>
      </c>
      <c r="BX28" s="92">
        <f t="array" aca="1" ref="BX28" ca="1">SUMPRODUCT(--($A$18:$A$25="косвенный")*(BX$18:BX$25))</f>
        <v>0</v>
      </c>
      <c r="BY28" s="92">
        <f t="array" aca="1" ref="BY28" ca="1">SUMPRODUCT(--($A$18:$A$25="косвенный")*(BY$18:BY$25))</f>
        <v>0</v>
      </c>
      <c r="BZ28" s="92">
        <f t="array" aca="1" ref="BZ28" ca="1">SUMPRODUCT(--($A$18:$A$25="косвенный")*(BZ$18:BZ$25))</f>
        <v>0</v>
      </c>
      <c r="CA28" s="92">
        <f t="array" aca="1" ref="CA28" ca="1">SUMPRODUCT(--($A$18:$A$25="косвенный")*(CA$18:CA$25))</f>
        <v>0</v>
      </c>
      <c r="CB28" s="92">
        <f t="array" aca="1" ref="CB28" ca="1">SUMPRODUCT(--($A$18:$A$25="косвенный")*(CB$18:CB$25))</f>
        <v>0</v>
      </c>
      <c r="CC28" s="92">
        <f t="array" aca="1" ref="CC28" ca="1">SUMPRODUCT(--($A$18:$A$25="косвенный")*(CC$18:CC$25))</f>
        <v>0</v>
      </c>
      <c r="CD28" s="92">
        <f t="array" aca="1" ref="CD28" ca="1">SUMPRODUCT(--($A$18:$A$25="косвенный")*(CD$18:CD$25))</f>
        <v>0</v>
      </c>
      <c r="CE28" s="92">
        <f t="array" aca="1" ref="CE28" ca="1">SUMPRODUCT(--($A$18:$A$25="косвенный")*(CE$18:CE$25))</f>
        <v>0</v>
      </c>
      <c r="CF28" s="92">
        <f t="array" aca="1" ref="CF28" ca="1">SUMPRODUCT(--($A$18:$A$25="косвенный")*(CF$18:CF$25))</f>
        <v>0</v>
      </c>
      <c r="CG28" s="98"/>
    </row>
    <row r="29" spans="1:85" s="3" customFormat="1" x14ac:dyDescent="0.2">
      <c r="A29" s="100"/>
      <c r="B29" s="101"/>
      <c r="C29" s="102"/>
      <c r="D29" s="100"/>
      <c r="E29" s="103"/>
      <c r="F29" s="103"/>
      <c r="G29" s="103"/>
      <c r="H29" s="103"/>
      <c r="I29" s="103"/>
      <c r="J29" s="103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0"/>
      <c r="BO29" s="100"/>
      <c r="BP29" s="100"/>
      <c r="BQ29" s="100"/>
      <c r="BR29" s="100"/>
      <c r="BS29" s="100"/>
      <c r="BT29" s="100"/>
      <c r="BU29" s="100"/>
      <c r="BV29" s="100"/>
      <c r="BW29" s="100"/>
      <c r="BX29" s="100"/>
      <c r="BY29" s="100"/>
      <c r="BZ29" s="100"/>
      <c r="CA29" s="100"/>
      <c r="CB29" s="100"/>
      <c r="CC29" s="100"/>
      <c r="CD29" s="100"/>
      <c r="CE29" s="100"/>
      <c r="CF29" s="100"/>
      <c r="CG29" s="100"/>
    </row>
    <row r="30" spans="1:85" ht="28.5" customHeight="1" x14ac:dyDescent="0.2">
      <c r="A30" s="94"/>
      <c r="B30" s="96" t="s">
        <v>33</v>
      </c>
      <c r="C30" s="96" t="s">
        <v>166</v>
      </c>
      <c r="D30" s="96" t="s">
        <v>4</v>
      </c>
      <c r="E30" s="96">
        <f>E17</f>
        <v>2020</v>
      </c>
      <c r="F30" s="96">
        <f>E30+1</f>
        <v>2021</v>
      </c>
      <c r="G30" s="96">
        <f t="shared" ref="G30:BR30" si="7">F30+1</f>
        <v>2022</v>
      </c>
      <c r="H30" s="96">
        <f t="shared" si="7"/>
        <v>2023</v>
      </c>
      <c r="I30" s="96">
        <f t="shared" si="7"/>
        <v>2024</v>
      </c>
      <c r="J30" s="96">
        <f t="shared" si="7"/>
        <v>2025</v>
      </c>
      <c r="K30" s="96">
        <f t="shared" si="7"/>
        <v>2026</v>
      </c>
      <c r="L30" s="96">
        <f t="shared" si="7"/>
        <v>2027</v>
      </c>
      <c r="M30" s="96">
        <f t="shared" si="7"/>
        <v>2028</v>
      </c>
      <c r="N30" s="96">
        <f t="shared" si="7"/>
        <v>2029</v>
      </c>
      <c r="O30" s="96">
        <f t="shared" si="7"/>
        <v>2030</v>
      </c>
      <c r="P30" s="96">
        <f t="shared" si="7"/>
        <v>2031</v>
      </c>
      <c r="Q30" s="96">
        <f t="shared" si="7"/>
        <v>2032</v>
      </c>
      <c r="R30" s="96">
        <f t="shared" si="7"/>
        <v>2033</v>
      </c>
      <c r="S30" s="96">
        <f t="shared" si="7"/>
        <v>2034</v>
      </c>
      <c r="T30" s="96">
        <f t="shared" si="7"/>
        <v>2035</v>
      </c>
      <c r="U30" s="96">
        <f t="shared" si="7"/>
        <v>2036</v>
      </c>
      <c r="V30" s="96">
        <f t="shared" si="7"/>
        <v>2037</v>
      </c>
      <c r="W30" s="96">
        <f t="shared" si="7"/>
        <v>2038</v>
      </c>
      <c r="X30" s="96">
        <f t="shared" si="7"/>
        <v>2039</v>
      </c>
      <c r="Y30" s="96">
        <f t="shared" si="7"/>
        <v>2040</v>
      </c>
      <c r="Z30" s="96">
        <f t="shared" si="7"/>
        <v>2041</v>
      </c>
      <c r="AA30" s="96">
        <f t="shared" si="7"/>
        <v>2042</v>
      </c>
      <c r="AB30" s="96">
        <f t="shared" si="7"/>
        <v>2043</v>
      </c>
      <c r="AC30" s="96">
        <f t="shared" si="7"/>
        <v>2044</v>
      </c>
      <c r="AD30" s="96">
        <f t="shared" si="7"/>
        <v>2045</v>
      </c>
      <c r="AE30" s="96">
        <f t="shared" si="7"/>
        <v>2046</v>
      </c>
      <c r="AF30" s="96">
        <f t="shared" si="7"/>
        <v>2047</v>
      </c>
      <c r="AG30" s="96">
        <f t="shared" si="7"/>
        <v>2048</v>
      </c>
      <c r="AH30" s="96">
        <f t="shared" si="7"/>
        <v>2049</v>
      </c>
      <c r="AI30" s="96">
        <f t="shared" si="7"/>
        <v>2050</v>
      </c>
      <c r="AJ30" s="96">
        <f t="shared" si="7"/>
        <v>2051</v>
      </c>
      <c r="AK30" s="96">
        <f t="shared" si="7"/>
        <v>2052</v>
      </c>
      <c r="AL30" s="96">
        <f t="shared" si="7"/>
        <v>2053</v>
      </c>
      <c r="AM30" s="96">
        <f t="shared" si="7"/>
        <v>2054</v>
      </c>
      <c r="AN30" s="96">
        <f t="shared" si="7"/>
        <v>2055</v>
      </c>
      <c r="AO30" s="96">
        <f t="shared" si="7"/>
        <v>2056</v>
      </c>
      <c r="AP30" s="96">
        <f t="shared" si="7"/>
        <v>2057</v>
      </c>
      <c r="AQ30" s="96">
        <f t="shared" si="7"/>
        <v>2058</v>
      </c>
      <c r="AR30" s="96">
        <f t="shared" si="7"/>
        <v>2059</v>
      </c>
      <c r="AS30" s="96">
        <f t="shared" si="7"/>
        <v>2060</v>
      </c>
      <c r="AT30" s="96">
        <f t="shared" si="7"/>
        <v>2061</v>
      </c>
      <c r="AU30" s="96">
        <f t="shared" si="7"/>
        <v>2062</v>
      </c>
      <c r="AV30" s="96">
        <f t="shared" si="7"/>
        <v>2063</v>
      </c>
      <c r="AW30" s="96">
        <f t="shared" si="7"/>
        <v>2064</v>
      </c>
      <c r="AX30" s="96">
        <f t="shared" si="7"/>
        <v>2065</v>
      </c>
      <c r="AY30" s="96">
        <f t="shared" si="7"/>
        <v>2066</v>
      </c>
      <c r="AZ30" s="96">
        <f t="shared" si="7"/>
        <v>2067</v>
      </c>
      <c r="BA30" s="96">
        <f t="shared" si="7"/>
        <v>2068</v>
      </c>
      <c r="BB30" s="96">
        <f t="shared" si="7"/>
        <v>2069</v>
      </c>
      <c r="BC30" s="96">
        <f t="shared" si="7"/>
        <v>2070</v>
      </c>
      <c r="BD30" s="96">
        <f t="shared" si="7"/>
        <v>2071</v>
      </c>
      <c r="BE30" s="96">
        <f t="shared" si="7"/>
        <v>2072</v>
      </c>
      <c r="BF30" s="96">
        <f t="shared" si="7"/>
        <v>2073</v>
      </c>
      <c r="BG30" s="96">
        <f t="shared" si="7"/>
        <v>2074</v>
      </c>
      <c r="BH30" s="96">
        <f t="shared" si="7"/>
        <v>2075</v>
      </c>
      <c r="BI30" s="96">
        <f t="shared" si="7"/>
        <v>2076</v>
      </c>
      <c r="BJ30" s="96">
        <f t="shared" si="7"/>
        <v>2077</v>
      </c>
      <c r="BK30" s="96">
        <f t="shared" si="7"/>
        <v>2078</v>
      </c>
      <c r="BL30" s="96">
        <f t="shared" si="7"/>
        <v>2079</v>
      </c>
      <c r="BM30" s="96">
        <f t="shared" si="7"/>
        <v>2080</v>
      </c>
      <c r="BN30" s="96">
        <f t="shared" si="7"/>
        <v>2081</v>
      </c>
      <c r="BO30" s="96">
        <f t="shared" si="7"/>
        <v>2082</v>
      </c>
      <c r="BP30" s="96">
        <f t="shared" si="7"/>
        <v>2083</v>
      </c>
      <c r="BQ30" s="96">
        <f t="shared" si="7"/>
        <v>2084</v>
      </c>
      <c r="BR30" s="96">
        <f t="shared" si="7"/>
        <v>2085</v>
      </c>
      <c r="BS30" s="96">
        <f t="shared" ref="BS30:CF30" si="8">BR30+1</f>
        <v>2086</v>
      </c>
      <c r="BT30" s="96">
        <f t="shared" si="8"/>
        <v>2087</v>
      </c>
      <c r="BU30" s="96">
        <f t="shared" si="8"/>
        <v>2088</v>
      </c>
      <c r="BV30" s="96">
        <f t="shared" si="8"/>
        <v>2089</v>
      </c>
      <c r="BW30" s="96">
        <f t="shared" si="8"/>
        <v>2090</v>
      </c>
      <c r="BX30" s="96">
        <f t="shared" si="8"/>
        <v>2091</v>
      </c>
      <c r="BY30" s="96">
        <f t="shared" si="8"/>
        <v>2092</v>
      </c>
      <c r="BZ30" s="96">
        <f t="shared" si="8"/>
        <v>2093</v>
      </c>
      <c r="CA30" s="96">
        <f t="shared" si="8"/>
        <v>2094</v>
      </c>
      <c r="CB30" s="96">
        <f t="shared" si="8"/>
        <v>2095</v>
      </c>
      <c r="CC30" s="96">
        <f t="shared" si="8"/>
        <v>2096</v>
      </c>
      <c r="CD30" s="96">
        <f t="shared" si="8"/>
        <v>2097</v>
      </c>
      <c r="CE30" s="96">
        <f t="shared" si="8"/>
        <v>2098</v>
      </c>
      <c r="CF30" s="96">
        <f t="shared" si="8"/>
        <v>2099</v>
      </c>
      <c r="CG30" s="94"/>
    </row>
    <row r="31" spans="1:85" ht="15" customHeight="1" x14ac:dyDescent="0.2">
      <c r="A31" s="98"/>
      <c r="B31" s="12" t="s">
        <v>25</v>
      </c>
      <c r="C31" s="64" t="s">
        <v>5</v>
      </c>
      <c r="D31" s="13">
        <f>SUM(E31:CF31)</f>
        <v>384121.87663000001</v>
      </c>
      <c r="E31" s="14">
        <f>ИД!H31</f>
        <v>2099.9987299999998</v>
      </c>
      <c r="F31" s="14">
        <f>ИД!I31</f>
        <v>921.87789999999995</v>
      </c>
      <c r="G31" s="14">
        <f>ИД!J31</f>
        <v>21600</v>
      </c>
      <c r="H31" s="14">
        <f>ИД!K31</f>
        <v>261400</v>
      </c>
      <c r="I31" s="14">
        <f>ИД!L31</f>
        <v>65880</v>
      </c>
      <c r="J31" s="14">
        <f>ИД!M31</f>
        <v>32220</v>
      </c>
      <c r="K31" s="14">
        <f>ИД!N31</f>
        <v>0</v>
      </c>
      <c r="L31" s="14">
        <f>ИД!O31</f>
        <v>0</v>
      </c>
      <c r="M31" s="14">
        <f>ИД!P31</f>
        <v>0</v>
      </c>
      <c r="N31" s="14">
        <f>ИД!Q31</f>
        <v>0</v>
      </c>
      <c r="O31" s="14">
        <f>ИД!R31</f>
        <v>0</v>
      </c>
      <c r="P31" s="14">
        <f>ИД!S31</f>
        <v>0</v>
      </c>
      <c r="Q31" s="14">
        <f>ИД!T31</f>
        <v>0</v>
      </c>
      <c r="R31" s="14">
        <f>ИД!U31</f>
        <v>0</v>
      </c>
      <c r="S31" s="14">
        <f>ИД!V31</f>
        <v>0</v>
      </c>
      <c r="T31" s="14">
        <f>ИД!W31</f>
        <v>0</v>
      </c>
      <c r="U31" s="14">
        <f>ИД!X31</f>
        <v>0</v>
      </c>
      <c r="V31" s="14">
        <f>ИД!Y31</f>
        <v>0</v>
      </c>
      <c r="W31" s="14">
        <f>ИД!Z31</f>
        <v>0</v>
      </c>
      <c r="X31" s="14">
        <f>ИД!AA31</f>
        <v>0</v>
      </c>
      <c r="Y31" s="14">
        <f>ИД!AB31</f>
        <v>0</v>
      </c>
      <c r="Z31" s="14">
        <f>ИД!AC31</f>
        <v>0</v>
      </c>
      <c r="AA31" s="14">
        <f>ИД!AD31</f>
        <v>0</v>
      </c>
      <c r="AB31" s="14">
        <f>ИД!AE31</f>
        <v>0</v>
      </c>
      <c r="AC31" s="14">
        <f>ИД!AF31</f>
        <v>0</v>
      </c>
      <c r="AD31" s="14">
        <f>ИД!AG31</f>
        <v>0</v>
      </c>
      <c r="AE31" s="14">
        <f>ИД!AH31</f>
        <v>0</v>
      </c>
      <c r="AF31" s="14">
        <f>ИД!AI31</f>
        <v>0</v>
      </c>
      <c r="AG31" s="14">
        <f>ИД!AJ31</f>
        <v>0</v>
      </c>
      <c r="AH31" s="14">
        <f>ИД!AK31</f>
        <v>0</v>
      </c>
      <c r="AI31" s="14">
        <f>ИД!AL31</f>
        <v>0</v>
      </c>
      <c r="AJ31" s="14">
        <f>ИД!AM31</f>
        <v>0</v>
      </c>
      <c r="AK31" s="14">
        <f>ИД!AN31</f>
        <v>0</v>
      </c>
      <c r="AL31" s="14">
        <f>ИД!AO31</f>
        <v>0</v>
      </c>
      <c r="AM31" s="14">
        <f>ИД!AP31</f>
        <v>0</v>
      </c>
      <c r="AN31" s="14">
        <f>ИД!AQ31</f>
        <v>0</v>
      </c>
      <c r="AO31" s="14">
        <f>ИД!AR31</f>
        <v>0</v>
      </c>
      <c r="AP31" s="14">
        <f>ИД!AS31</f>
        <v>0</v>
      </c>
      <c r="AQ31" s="14">
        <f>ИД!AT31</f>
        <v>0</v>
      </c>
      <c r="AR31" s="14">
        <f>ИД!AU31</f>
        <v>0</v>
      </c>
      <c r="AS31" s="14">
        <f>ИД!AV31</f>
        <v>0</v>
      </c>
      <c r="AT31" s="14">
        <f>ИД!AW31</f>
        <v>0</v>
      </c>
      <c r="AU31" s="14">
        <f>ИД!AX31</f>
        <v>0</v>
      </c>
      <c r="AV31" s="14">
        <f>ИД!AY31</f>
        <v>0</v>
      </c>
      <c r="AW31" s="14">
        <f>ИД!AZ31</f>
        <v>0</v>
      </c>
      <c r="AX31" s="14">
        <f>ИД!BA31</f>
        <v>0</v>
      </c>
      <c r="AY31" s="14">
        <f>ИД!BB31</f>
        <v>0</v>
      </c>
      <c r="AZ31" s="14">
        <f>ИД!BC31</f>
        <v>0</v>
      </c>
      <c r="BA31" s="14">
        <f>ИД!BD31</f>
        <v>0</v>
      </c>
      <c r="BB31" s="14">
        <f>ИД!BE31</f>
        <v>0</v>
      </c>
      <c r="BC31" s="14">
        <f>ИД!BF31</f>
        <v>0</v>
      </c>
      <c r="BD31" s="14">
        <f>ИД!BG31</f>
        <v>0</v>
      </c>
      <c r="BE31" s="14">
        <f>ИД!BH31</f>
        <v>0</v>
      </c>
      <c r="BF31" s="14">
        <f>ИД!BI31</f>
        <v>0</v>
      </c>
      <c r="BG31" s="14">
        <f>ИД!BJ31</f>
        <v>0</v>
      </c>
      <c r="BH31" s="14">
        <f>ИД!BK31</f>
        <v>0</v>
      </c>
      <c r="BI31" s="14">
        <f>ИД!BL31</f>
        <v>0</v>
      </c>
      <c r="BJ31" s="14">
        <f>ИД!BM31</f>
        <v>0</v>
      </c>
      <c r="BK31" s="14">
        <f>ИД!BN31</f>
        <v>0</v>
      </c>
      <c r="BL31" s="14">
        <f>ИД!BO31</f>
        <v>0</v>
      </c>
      <c r="BM31" s="14">
        <f>ИД!BP31</f>
        <v>0</v>
      </c>
      <c r="BN31" s="14">
        <f>ИД!BQ31</f>
        <v>0</v>
      </c>
      <c r="BO31" s="14">
        <f>ИД!BR31</f>
        <v>0</v>
      </c>
      <c r="BP31" s="14">
        <f>ИД!BS31</f>
        <v>0</v>
      </c>
      <c r="BQ31" s="14">
        <f>ИД!BT31</f>
        <v>0</v>
      </c>
      <c r="BR31" s="14">
        <f>ИД!BU31</f>
        <v>0</v>
      </c>
      <c r="BS31" s="14">
        <f>ИД!BV31</f>
        <v>0</v>
      </c>
      <c r="BT31" s="14">
        <f>ИД!BW31</f>
        <v>0</v>
      </c>
      <c r="BU31" s="14">
        <f>ИД!BX31</f>
        <v>0</v>
      </c>
      <c r="BV31" s="14">
        <f>ИД!BY31</f>
        <v>0</v>
      </c>
      <c r="BW31" s="14">
        <f>ИД!BZ31</f>
        <v>0</v>
      </c>
      <c r="BX31" s="14">
        <f>ИД!CA31</f>
        <v>0</v>
      </c>
      <c r="BY31" s="14">
        <f>ИД!CB31</f>
        <v>0</v>
      </c>
      <c r="BZ31" s="14">
        <f>ИД!CC31</f>
        <v>0</v>
      </c>
      <c r="CA31" s="14">
        <f>ИД!CD31</f>
        <v>0</v>
      </c>
      <c r="CB31" s="14">
        <f>ИД!CE31</f>
        <v>0</v>
      </c>
      <c r="CC31" s="14">
        <f>ИД!CF31</f>
        <v>0</v>
      </c>
      <c r="CD31" s="14">
        <f>ИД!CG31</f>
        <v>0</v>
      </c>
      <c r="CE31" s="14">
        <f>ИД!CH31</f>
        <v>0</v>
      </c>
      <c r="CF31" s="14">
        <f>ИД!CI31</f>
        <v>0</v>
      </c>
      <c r="CG31" s="94"/>
    </row>
    <row r="32" spans="1:85" ht="15" customHeight="1" x14ac:dyDescent="0.2">
      <c r="A32" s="98"/>
      <c r="B32" s="7" t="s">
        <v>77</v>
      </c>
      <c r="C32" s="57" t="s">
        <v>5</v>
      </c>
      <c r="D32" s="8">
        <f>SUM(E32:CF32)</f>
        <v>141180.29871600002</v>
      </c>
      <c r="E32" s="9">
        <f>ИД!H32-ИД!H36</f>
        <v>0</v>
      </c>
      <c r="F32" s="9">
        <f>ИД!I32-ИД!I36</f>
        <v>0</v>
      </c>
      <c r="G32" s="9">
        <f>ИД!J32-ИД!J36</f>
        <v>29200</v>
      </c>
      <c r="H32" s="9">
        <f>ИД!K32-ИД!K36</f>
        <v>47830.099572000006</v>
      </c>
      <c r="I32" s="9">
        <f>ИД!L32-ИД!L36</f>
        <v>34630.099572000006</v>
      </c>
      <c r="J32" s="9">
        <f>ИД!M32-ИД!M36</f>
        <v>29520.099572000003</v>
      </c>
      <c r="K32" s="9">
        <f>ИД!N32-ИД!N36</f>
        <v>0</v>
      </c>
      <c r="L32" s="9">
        <f>ИД!O32-ИД!O36</f>
        <v>0</v>
      </c>
      <c r="M32" s="9">
        <f>ИД!P32-ИД!P36</f>
        <v>0</v>
      </c>
      <c r="N32" s="9">
        <f>ИД!Q32-ИД!Q36</f>
        <v>0</v>
      </c>
      <c r="O32" s="9">
        <f>ИД!R32-ИД!R36</f>
        <v>0</v>
      </c>
      <c r="P32" s="9">
        <f>ИД!S32-ИД!S36</f>
        <v>0</v>
      </c>
      <c r="Q32" s="9">
        <f>ИД!T32-ИД!T36</f>
        <v>0</v>
      </c>
      <c r="R32" s="9">
        <f>ИД!U32-ИД!U36</f>
        <v>0</v>
      </c>
      <c r="S32" s="9">
        <f>ИД!V32-ИД!V36</f>
        <v>0</v>
      </c>
      <c r="T32" s="9">
        <f>ИД!W32-ИД!W36</f>
        <v>0</v>
      </c>
      <c r="U32" s="9">
        <f>ИД!X32-ИД!X36</f>
        <v>0</v>
      </c>
      <c r="V32" s="9">
        <f>ИД!Y32-ИД!Y36</f>
        <v>0</v>
      </c>
      <c r="W32" s="9">
        <f>ИД!Z32-ИД!Z36</f>
        <v>0</v>
      </c>
      <c r="X32" s="9">
        <f>ИД!AA32-ИД!AA36</f>
        <v>0</v>
      </c>
      <c r="Y32" s="9">
        <f>ИД!AB32-ИД!AB36</f>
        <v>0</v>
      </c>
      <c r="Z32" s="9">
        <f>ИД!AC32-ИД!AC36</f>
        <v>0</v>
      </c>
      <c r="AA32" s="9">
        <f>ИД!AD32-ИД!AD36</f>
        <v>0</v>
      </c>
      <c r="AB32" s="9">
        <f>ИД!AE32-ИД!AE36</f>
        <v>0</v>
      </c>
      <c r="AC32" s="9">
        <f>ИД!AF32-ИД!AF36</f>
        <v>0</v>
      </c>
      <c r="AD32" s="9">
        <f>ИД!AG32-ИД!AG36</f>
        <v>0</v>
      </c>
      <c r="AE32" s="9">
        <f>ИД!AH32-ИД!AH36</f>
        <v>0</v>
      </c>
      <c r="AF32" s="9">
        <f>ИД!AI32-ИД!AI36</f>
        <v>0</v>
      </c>
      <c r="AG32" s="9">
        <f>ИД!AJ32-ИД!AJ36</f>
        <v>0</v>
      </c>
      <c r="AH32" s="9">
        <f>ИД!AK32-ИД!AK36</f>
        <v>0</v>
      </c>
      <c r="AI32" s="9">
        <f>ИД!AL32-ИД!AL36</f>
        <v>0</v>
      </c>
      <c r="AJ32" s="9">
        <f>ИД!AM32-ИД!AM36</f>
        <v>0</v>
      </c>
      <c r="AK32" s="9">
        <f>ИД!AN32-ИД!AN36</f>
        <v>0</v>
      </c>
      <c r="AL32" s="9">
        <f>ИД!AO32-ИД!AO36</f>
        <v>0</v>
      </c>
      <c r="AM32" s="9">
        <f>ИД!AP32-ИД!AP36</f>
        <v>0</v>
      </c>
      <c r="AN32" s="9">
        <f>ИД!AQ32-ИД!AQ36</f>
        <v>0</v>
      </c>
      <c r="AO32" s="9">
        <f>ИД!AR32-ИД!AR36</f>
        <v>0</v>
      </c>
      <c r="AP32" s="9">
        <f>ИД!AS32-ИД!AS36</f>
        <v>0</v>
      </c>
      <c r="AQ32" s="9">
        <f>ИД!AT32-ИД!AT36</f>
        <v>0</v>
      </c>
      <c r="AR32" s="9">
        <f>ИД!AU32-ИД!AU36</f>
        <v>0</v>
      </c>
      <c r="AS32" s="9">
        <f>ИД!AV32-ИД!AV36</f>
        <v>0</v>
      </c>
      <c r="AT32" s="9">
        <f>ИД!AW32-ИД!AW36</f>
        <v>0</v>
      </c>
      <c r="AU32" s="9">
        <f>ИД!AX32-ИД!AX36</f>
        <v>0</v>
      </c>
      <c r="AV32" s="9">
        <f>ИД!AY32-ИД!AY36</f>
        <v>0</v>
      </c>
      <c r="AW32" s="9">
        <f>ИД!AZ32-ИД!AZ36</f>
        <v>0</v>
      </c>
      <c r="AX32" s="9">
        <f>ИД!BA32-ИД!BA36</f>
        <v>0</v>
      </c>
      <c r="AY32" s="9">
        <f>ИД!BB32-ИД!BB36</f>
        <v>0</v>
      </c>
      <c r="AZ32" s="9">
        <f>ИД!BC32-ИД!BC36</f>
        <v>0</v>
      </c>
      <c r="BA32" s="9">
        <f>ИД!BD32-ИД!BD36</f>
        <v>0</v>
      </c>
      <c r="BB32" s="9">
        <f>ИД!BE32-ИД!BE36</f>
        <v>0</v>
      </c>
      <c r="BC32" s="9">
        <f>ИД!BF32-ИД!BF36</f>
        <v>0</v>
      </c>
      <c r="BD32" s="9">
        <f>ИД!BG32-ИД!BG36</f>
        <v>0</v>
      </c>
      <c r="BE32" s="9">
        <f>ИД!BH32-ИД!BH36</f>
        <v>0</v>
      </c>
      <c r="BF32" s="9">
        <f>ИД!BI32-ИД!BI36</f>
        <v>0</v>
      </c>
      <c r="BG32" s="9">
        <f>ИД!BJ32-ИД!BJ36</f>
        <v>0</v>
      </c>
      <c r="BH32" s="9">
        <f>ИД!BK32-ИД!BK36</f>
        <v>0</v>
      </c>
      <c r="BI32" s="9">
        <f>ИД!BL32-ИД!BL36</f>
        <v>0</v>
      </c>
      <c r="BJ32" s="9">
        <f>ИД!BM32-ИД!BM36</f>
        <v>0</v>
      </c>
      <c r="BK32" s="9">
        <f>ИД!BN32-ИД!BN36</f>
        <v>0</v>
      </c>
      <c r="BL32" s="9">
        <f>ИД!BO32-ИД!BO36</f>
        <v>0</v>
      </c>
      <c r="BM32" s="9">
        <f>ИД!BP32-ИД!BP36</f>
        <v>0</v>
      </c>
      <c r="BN32" s="9">
        <f>ИД!BQ32-ИД!BQ36</f>
        <v>0</v>
      </c>
      <c r="BO32" s="9">
        <f>ИД!BR32-ИД!BR36</f>
        <v>0</v>
      </c>
      <c r="BP32" s="9">
        <f>ИД!BS32-ИД!BS36</f>
        <v>0</v>
      </c>
      <c r="BQ32" s="9">
        <f>ИД!BT32-ИД!BT36</f>
        <v>0</v>
      </c>
      <c r="BR32" s="9">
        <f>ИД!BU32-ИД!BU36</f>
        <v>0</v>
      </c>
      <c r="BS32" s="9">
        <f>ИД!BV32-ИД!BV36</f>
        <v>0</v>
      </c>
      <c r="BT32" s="9">
        <f>ИД!BW32-ИД!BW36</f>
        <v>0</v>
      </c>
      <c r="BU32" s="9">
        <f>ИД!BX32-ИД!BX36</f>
        <v>0</v>
      </c>
      <c r="BV32" s="9">
        <f>ИД!BY32-ИД!BY36</f>
        <v>0</v>
      </c>
      <c r="BW32" s="9">
        <f>ИД!BZ32-ИД!BZ36</f>
        <v>0</v>
      </c>
      <c r="BX32" s="9">
        <f>ИД!CA32-ИД!CA36</f>
        <v>0</v>
      </c>
      <c r="BY32" s="9">
        <f>ИД!CB32-ИД!CB36</f>
        <v>0</v>
      </c>
      <c r="BZ32" s="9">
        <f>ИД!CC32-ИД!CC36</f>
        <v>0</v>
      </c>
      <c r="CA32" s="9">
        <f>ИД!CD32-ИД!CD36</f>
        <v>0</v>
      </c>
      <c r="CB32" s="9">
        <f>ИД!CE32-ИД!CE36</f>
        <v>0</v>
      </c>
      <c r="CC32" s="9">
        <f>ИД!CF32-ИД!CF36</f>
        <v>0</v>
      </c>
      <c r="CD32" s="9">
        <f>ИД!CG32-ИД!CG36</f>
        <v>0</v>
      </c>
      <c r="CE32" s="9">
        <f>ИД!CH32-ИД!CH36</f>
        <v>0</v>
      </c>
      <c r="CF32" s="9">
        <f>ИД!CI32-ИД!CI36</f>
        <v>0</v>
      </c>
      <c r="CG32" s="94"/>
    </row>
    <row r="33" spans="1:85" ht="15" customHeight="1" x14ac:dyDescent="0.2">
      <c r="A33" s="98"/>
      <c r="B33" s="7" t="s">
        <v>26</v>
      </c>
      <c r="C33" s="57" t="s">
        <v>5</v>
      </c>
      <c r="D33" s="8">
        <f ca="1">SUM(E33:CF33)</f>
        <v>78084.61538461539</v>
      </c>
      <c r="E33" s="9">
        <f ca="1">(ИД!H36+ИД!H46)*ИД!H75</f>
        <v>0</v>
      </c>
      <c r="F33" s="9">
        <f ca="1">(ИД!I36+ИД!I46)*ИД!I75</f>
        <v>0</v>
      </c>
      <c r="G33" s="9">
        <f ca="1">(ИД!J36+ИД!J46)*ИД!J75</f>
        <v>11400</v>
      </c>
      <c r="H33" s="9">
        <f ca="1">(ИД!K36+ИД!K46)*ИД!K75</f>
        <v>14000</v>
      </c>
      <c r="I33" s="9">
        <f ca="1">(ИД!L36+ИД!L46)*ИД!L75</f>
        <v>17319.780219780219</v>
      </c>
      <c r="J33" s="9">
        <f ca="1">(ИД!M36+ИД!M46)*ИД!M75</f>
        <v>16789.835164835167</v>
      </c>
      <c r="K33" s="9">
        <f ca="1">(ИД!N36+ИД!N46)*ИД!N75</f>
        <v>18575</v>
      </c>
      <c r="L33" s="9">
        <f ca="1">(ИД!O36+ИД!O46)*ИД!O75</f>
        <v>0</v>
      </c>
      <c r="M33" s="9">
        <f ca="1">(ИД!P36+ИД!P46)*ИД!P75</f>
        <v>0</v>
      </c>
      <c r="N33" s="9">
        <f ca="1">(ИД!Q36+ИД!Q46)*ИД!Q75</f>
        <v>0</v>
      </c>
      <c r="O33" s="9">
        <f ca="1">(ИД!R36+ИД!R46)*ИД!R75</f>
        <v>0</v>
      </c>
      <c r="P33" s="9">
        <f ca="1">(ИД!S36+ИД!S46)*ИД!S75</f>
        <v>0</v>
      </c>
      <c r="Q33" s="9">
        <f ca="1">(ИД!T36+ИД!T46)*ИД!T75</f>
        <v>0</v>
      </c>
      <c r="R33" s="9">
        <f ca="1">(ИД!U36+ИД!U46)*ИД!U75</f>
        <v>0</v>
      </c>
      <c r="S33" s="9">
        <f ca="1">(ИД!V36+ИД!V46)*ИД!V75</f>
        <v>0</v>
      </c>
      <c r="T33" s="9">
        <f ca="1">(ИД!W36+ИД!W46)*ИД!W75</f>
        <v>0</v>
      </c>
      <c r="U33" s="9">
        <f ca="1">(ИД!X36+ИД!X46)*ИД!X75</f>
        <v>0</v>
      </c>
      <c r="V33" s="9">
        <f ca="1">(ИД!Y36+ИД!Y46)*ИД!Y75</f>
        <v>0</v>
      </c>
      <c r="W33" s="9">
        <f ca="1">(ИД!Z36+ИД!Z46)*ИД!Z75</f>
        <v>0</v>
      </c>
      <c r="X33" s="9">
        <f ca="1">(ИД!AA36+ИД!AA46)*ИД!AA75</f>
        <v>0</v>
      </c>
      <c r="Y33" s="9">
        <f ca="1">(ИД!AB36+ИД!AB46)*ИД!AB75</f>
        <v>0</v>
      </c>
      <c r="Z33" s="9">
        <f ca="1">(ИД!AC36+ИД!AC46)*ИД!AC75</f>
        <v>0</v>
      </c>
      <c r="AA33" s="9">
        <f ca="1">(ИД!AD36+ИД!AD46)*ИД!AD75</f>
        <v>0</v>
      </c>
      <c r="AB33" s="9">
        <f ca="1">(ИД!AE36+ИД!AE46)*ИД!AE75</f>
        <v>0</v>
      </c>
      <c r="AC33" s="9">
        <f ca="1">(ИД!AF36+ИД!AF46)*ИД!AF75</f>
        <v>0</v>
      </c>
      <c r="AD33" s="9">
        <f ca="1">(ИД!AG36+ИД!AG46)*ИД!AG75</f>
        <v>0</v>
      </c>
      <c r="AE33" s="9">
        <f ca="1">(ИД!AH36+ИД!AH46)*ИД!AH75</f>
        <v>0</v>
      </c>
      <c r="AF33" s="9">
        <f ca="1">(ИД!AI36+ИД!AI46)*ИД!AI75</f>
        <v>0</v>
      </c>
      <c r="AG33" s="9">
        <f ca="1">(ИД!AJ36+ИД!AJ46)*ИД!AJ75</f>
        <v>0</v>
      </c>
      <c r="AH33" s="9">
        <f ca="1">(ИД!AK36+ИД!AK46)*ИД!AK75</f>
        <v>0</v>
      </c>
      <c r="AI33" s="9">
        <f ca="1">(ИД!AL36+ИД!AL46)*ИД!AL75</f>
        <v>0</v>
      </c>
      <c r="AJ33" s="9">
        <f ca="1">(ИД!AM36+ИД!AM46)*ИД!AM75</f>
        <v>0</v>
      </c>
      <c r="AK33" s="9">
        <f ca="1">(ИД!AN36+ИД!AN46)*ИД!AN75</f>
        <v>0</v>
      </c>
      <c r="AL33" s="9">
        <f ca="1">(ИД!AO36+ИД!AO46)*ИД!AO75</f>
        <v>0</v>
      </c>
      <c r="AM33" s="9">
        <f ca="1">(ИД!AP36+ИД!AP46)*ИД!AP75</f>
        <v>0</v>
      </c>
      <c r="AN33" s="9">
        <f ca="1">(ИД!AQ36+ИД!AQ46)*ИД!AQ75</f>
        <v>0</v>
      </c>
      <c r="AO33" s="9">
        <f ca="1">(ИД!AR36+ИД!AR46)*ИД!AR75</f>
        <v>0</v>
      </c>
      <c r="AP33" s="9">
        <f ca="1">(ИД!AS36+ИД!AS46)*ИД!AS75</f>
        <v>0</v>
      </c>
      <c r="AQ33" s="9">
        <f ca="1">(ИД!AT36+ИД!AT46)*ИД!AT75</f>
        <v>0</v>
      </c>
      <c r="AR33" s="9">
        <f ca="1">(ИД!AU36+ИД!AU46)*ИД!AU75</f>
        <v>0</v>
      </c>
      <c r="AS33" s="9">
        <f ca="1">(ИД!AV36+ИД!AV46)*ИД!AV75</f>
        <v>0</v>
      </c>
      <c r="AT33" s="9">
        <f ca="1">(ИД!AW36+ИД!AW46)*ИД!AW75</f>
        <v>0</v>
      </c>
      <c r="AU33" s="9">
        <f ca="1">(ИД!AX36+ИД!AX46)*ИД!AX75</f>
        <v>0</v>
      </c>
      <c r="AV33" s="9">
        <f ca="1">(ИД!AY36+ИД!AY46)*ИД!AY75</f>
        <v>0</v>
      </c>
      <c r="AW33" s="9">
        <f ca="1">(ИД!AZ36+ИД!AZ46)*ИД!AZ75</f>
        <v>0</v>
      </c>
      <c r="AX33" s="9">
        <f ca="1">(ИД!BA36+ИД!BA46)*ИД!BA75</f>
        <v>0</v>
      </c>
      <c r="AY33" s="9">
        <f ca="1">(ИД!BB36+ИД!BB46)*ИД!BB75</f>
        <v>0</v>
      </c>
      <c r="AZ33" s="9">
        <f ca="1">(ИД!BC36+ИД!BC46)*ИД!BC75</f>
        <v>0</v>
      </c>
      <c r="BA33" s="9">
        <f ca="1">(ИД!BD36+ИД!BD46)*ИД!BD75</f>
        <v>0</v>
      </c>
      <c r="BB33" s="9">
        <f ca="1">(ИД!BE36+ИД!BE46)*ИД!BE75</f>
        <v>0</v>
      </c>
      <c r="BC33" s="9">
        <f ca="1">(ИД!BF36+ИД!BF46)*ИД!BF75</f>
        <v>0</v>
      </c>
      <c r="BD33" s="9">
        <f ca="1">(ИД!BG36+ИД!BG46)*ИД!BG75</f>
        <v>0</v>
      </c>
      <c r="BE33" s="9">
        <f ca="1">(ИД!BH36+ИД!BH46)*ИД!BH75</f>
        <v>0</v>
      </c>
      <c r="BF33" s="9">
        <f ca="1">(ИД!BI36+ИД!BI46)*ИД!BI75</f>
        <v>0</v>
      </c>
      <c r="BG33" s="9">
        <f ca="1">(ИД!BJ36+ИД!BJ46)*ИД!BJ75</f>
        <v>0</v>
      </c>
      <c r="BH33" s="9">
        <f ca="1">(ИД!BK36+ИД!BK46)*ИД!BK75</f>
        <v>0</v>
      </c>
      <c r="BI33" s="9">
        <f ca="1">(ИД!BL36+ИД!BL46)*ИД!BL75</f>
        <v>0</v>
      </c>
      <c r="BJ33" s="9">
        <f ca="1">(ИД!BM36+ИД!BM46)*ИД!BM75</f>
        <v>0</v>
      </c>
      <c r="BK33" s="9">
        <f ca="1">(ИД!BN36+ИД!BN46)*ИД!BN75</f>
        <v>0</v>
      </c>
      <c r="BL33" s="9">
        <f ca="1">(ИД!BO36+ИД!BO46)*ИД!BO75</f>
        <v>0</v>
      </c>
      <c r="BM33" s="9">
        <f ca="1">(ИД!BP36+ИД!BP46)*ИД!BP75</f>
        <v>0</v>
      </c>
      <c r="BN33" s="9">
        <f ca="1">(ИД!BQ36+ИД!BQ46)*ИД!BQ75</f>
        <v>0</v>
      </c>
      <c r="BO33" s="9">
        <f ca="1">(ИД!BR36+ИД!BR46)*ИД!BR75</f>
        <v>0</v>
      </c>
      <c r="BP33" s="9">
        <f ca="1">(ИД!BS36+ИД!BS46)*ИД!BS75</f>
        <v>0</v>
      </c>
      <c r="BQ33" s="9">
        <f ca="1">(ИД!BT36+ИД!BT46)*ИД!BT75</f>
        <v>0</v>
      </c>
      <c r="BR33" s="9">
        <f ca="1">(ИД!BU36+ИД!BU46)*ИД!BU75</f>
        <v>0</v>
      </c>
      <c r="BS33" s="9">
        <f ca="1">(ИД!BV36+ИД!BV46)*ИД!BV75</f>
        <v>0</v>
      </c>
      <c r="BT33" s="9">
        <f ca="1">(ИД!BW36+ИД!BW46)*ИД!BW75</f>
        <v>0</v>
      </c>
      <c r="BU33" s="9">
        <f ca="1">(ИД!BX36+ИД!BX46)*ИД!BX75</f>
        <v>0</v>
      </c>
      <c r="BV33" s="9">
        <f ca="1">(ИД!BY36+ИД!BY46)*ИД!BY75</f>
        <v>0</v>
      </c>
      <c r="BW33" s="9">
        <f ca="1">(ИД!BZ36+ИД!BZ46)*ИД!BZ75</f>
        <v>0</v>
      </c>
      <c r="BX33" s="9">
        <f ca="1">(ИД!CA36+ИД!CA46)*ИД!CA75</f>
        <v>0</v>
      </c>
      <c r="BY33" s="9">
        <f ca="1">(ИД!CB36+ИД!CB46)*ИД!CB75</f>
        <v>0</v>
      </c>
      <c r="BZ33" s="9">
        <f ca="1">(ИД!CC36+ИД!CC46)*ИД!CC75</f>
        <v>0</v>
      </c>
      <c r="CA33" s="9">
        <f ca="1">(ИД!CD36+ИД!CD46)*ИД!CD75</f>
        <v>0</v>
      </c>
      <c r="CB33" s="9">
        <f ca="1">(ИД!CE36+ИД!CE46)*ИД!CE75</f>
        <v>0</v>
      </c>
      <c r="CC33" s="9">
        <f ca="1">(ИД!CF36+ИД!CF46)*ИД!CF75</f>
        <v>0</v>
      </c>
      <c r="CD33" s="9">
        <f ca="1">(ИД!CG36+ИД!CG46)*ИД!CG75</f>
        <v>0</v>
      </c>
      <c r="CE33" s="9">
        <f ca="1">(ИД!CH36+ИД!CH46)*ИД!CH75</f>
        <v>0</v>
      </c>
      <c r="CF33" s="9">
        <f ca="1">(ИД!CI36+ИД!CI46)*ИД!CI75</f>
        <v>0</v>
      </c>
      <c r="CG33" s="94"/>
    </row>
    <row r="34" spans="1:85" s="5" customFormat="1" ht="15" customHeight="1" x14ac:dyDescent="0.25">
      <c r="A34" s="104"/>
      <c r="B34" s="10" t="s">
        <v>4</v>
      </c>
      <c r="C34" s="58" t="s">
        <v>5</v>
      </c>
      <c r="D34" s="8">
        <f ca="1">SUM(D31:D33)</f>
        <v>603386.79073061538</v>
      </c>
      <c r="E34" s="11">
        <f ca="1">SUM(E31:E33)</f>
        <v>2099.9987299999998</v>
      </c>
      <c r="F34" s="11">
        <f t="shared" ref="F34:P34" ca="1" si="9">SUM(F31:F33)</f>
        <v>921.87789999999995</v>
      </c>
      <c r="G34" s="11">
        <f t="shared" ca="1" si="9"/>
        <v>62200</v>
      </c>
      <c r="H34" s="11">
        <f t="shared" ca="1" si="9"/>
        <v>323230.09957199998</v>
      </c>
      <c r="I34" s="11">
        <f t="shared" ca="1" si="9"/>
        <v>117829.87979178023</v>
      </c>
      <c r="J34" s="11">
        <f t="shared" ca="1" si="9"/>
        <v>78529.934736835174</v>
      </c>
      <c r="K34" s="11">
        <f t="shared" ca="1" si="9"/>
        <v>18575</v>
      </c>
      <c r="L34" s="11">
        <f t="shared" ca="1" si="9"/>
        <v>0</v>
      </c>
      <c r="M34" s="11">
        <f t="shared" ca="1" si="9"/>
        <v>0</v>
      </c>
      <c r="N34" s="11">
        <f t="shared" ca="1" si="9"/>
        <v>0</v>
      </c>
      <c r="O34" s="11">
        <f t="shared" ca="1" si="9"/>
        <v>0</v>
      </c>
      <c r="P34" s="11">
        <f t="shared" ca="1" si="9"/>
        <v>0</v>
      </c>
      <c r="Q34" s="11">
        <f ca="1">SUM(Q31:Q33)</f>
        <v>0</v>
      </c>
      <c r="R34" s="11">
        <f ca="1">SUM(R31:R33)</f>
        <v>0</v>
      </c>
      <c r="S34" s="11">
        <f ca="1">SUM(S31:S33)</f>
        <v>0</v>
      </c>
      <c r="T34" s="11">
        <f t="shared" ref="T34:AS34" ca="1" si="10">SUM(T31:T33)</f>
        <v>0</v>
      </c>
      <c r="U34" s="11">
        <f t="shared" ca="1" si="10"/>
        <v>0</v>
      </c>
      <c r="V34" s="11">
        <f t="shared" ca="1" si="10"/>
        <v>0</v>
      </c>
      <c r="W34" s="11">
        <f t="shared" ca="1" si="10"/>
        <v>0</v>
      </c>
      <c r="X34" s="11">
        <f t="shared" ca="1" si="10"/>
        <v>0</v>
      </c>
      <c r="Y34" s="11">
        <f t="shared" ca="1" si="10"/>
        <v>0</v>
      </c>
      <c r="Z34" s="11">
        <f t="shared" ca="1" si="10"/>
        <v>0</v>
      </c>
      <c r="AA34" s="11">
        <f t="shared" ca="1" si="10"/>
        <v>0</v>
      </c>
      <c r="AB34" s="11">
        <f t="shared" ca="1" si="10"/>
        <v>0</v>
      </c>
      <c r="AC34" s="11">
        <f t="shared" ca="1" si="10"/>
        <v>0</v>
      </c>
      <c r="AD34" s="11">
        <f t="shared" ca="1" si="10"/>
        <v>0</v>
      </c>
      <c r="AE34" s="11">
        <f t="shared" ca="1" si="10"/>
        <v>0</v>
      </c>
      <c r="AF34" s="11">
        <f t="shared" ca="1" si="10"/>
        <v>0</v>
      </c>
      <c r="AG34" s="11">
        <f t="shared" ca="1" si="10"/>
        <v>0</v>
      </c>
      <c r="AH34" s="11">
        <f t="shared" ca="1" si="10"/>
        <v>0</v>
      </c>
      <c r="AI34" s="11">
        <f t="shared" ca="1" si="10"/>
        <v>0</v>
      </c>
      <c r="AJ34" s="11">
        <f t="shared" ca="1" si="10"/>
        <v>0</v>
      </c>
      <c r="AK34" s="11">
        <f t="shared" ca="1" si="10"/>
        <v>0</v>
      </c>
      <c r="AL34" s="11">
        <f t="shared" ca="1" si="10"/>
        <v>0</v>
      </c>
      <c r="AM34" s="11">
        <f t="shared" ca="1" si="10"/>
        <v>0</v>
      </c>
      <c r="AN34" s="11">
        <f t="shared" ca="1" si="10"/>
        <v>0</v>
      </c>
      <c r="AO34" s="11">
        <f t="shared" ca="1" si="10"/>
        <v>0</v>
      </c>
      <c r="AP34" s="11">
        <f t="shared" ca="1" si="10"/>
        <v>0</v>
      </c>
      <c r="AQ34" s="11">
        <f t="shared" ca="1" si="10"/>
        <v>0</v>
      </c>
      <c r="AR34" s="11">
        <f t="shared" ca="1" si="10"/>
        <v>0</v>
      </c>
      <c r="AS34" s="11">
        <f t="shared" ca="1" si="10"/>
        <v>0</v>
      </c>
      <c r="AT34" s="11">
        <f t="shared" ref="AT34:BX34" ca="1" si="11">SUM(AT31:AT33)</f>
        <v>0</v>
      </c>
      <c r="AU34" s="11">
        <f t="shared" ca="1" si="11"/>
        <v>0</v>
      </c>
      <c r="AV34" s="11">
        <f t="shared" ca="1" si="11"/>
        <v>0</v>
      </c>
      <c r="AW34" s="11">
        <f t="shared" ca="1" si="11"/>
        <v>0</v>
      </c>
      <c r="AX34" s="11">
        <f t="shared" ca="1" si="11"/>
        <v>0</v>
      </c>
      <c r="AY34" s="11">
        <f t="shared" ca="1" si="11"/>
        <v>0</v>
      </c>
      <c r="AZ34" s="11">
        <f t="shared" ca="1" si="11"/>
        <v>0</v>
      </c>
      <c r="BA34" s="11">
        <f t="shared" ca="1" si="11"/>
        <v>0</v>
      </c>
      <c r="BB34" s="11">
        <f t="shared" ca="1" si="11"/>
        <v>0</v>
      </c>
      <c r="BC34" s="11">
        <f t="shared" ca="1" si="11"/>
        <v>0</v>
      </c>
      <c r="BD34" s="11">
        <f t="shared" ca="1" si="11"/>
        <v>0</v>
      </c>
      <c r="BE34" s="11">
        <f t="shared" ca="1" si="11"/>
        <v>0</v>
      </c>
      <c r="BF34" s="11">
        <f t="shared" ca="1" si="11"/>
        <v>0</v>
      </c>
      <c r="BG34" s="11">
        <f t="shared" ca="1" si="11"/>
        <v>0</v>
      </c>
      <c r="BH34" s="11">
        <f t="shared" ca="1" si="11"/>
        <v>0</v>
      </c>
      <c r="BI34" s="11">
        <f t="shared" ca="1" si="11"/>
        <v>0</v>
      </c>
      <c r="BJ34" s="11">
        <f t="shared" ca="1" si="11"/>
        <v>0</v>
      </c>
      <c r="BK34" s="11">
        <f t="shared" ca="1" si="11"/>
        <v>0</v>
      </c>
      <c r="BL34" s="11">
        <f t="shared" ca="1" si="11"/>
        <v>0</v>
      </c>
      <c r="BM34" s="11">
        <f t="shared" ca="1" si="11"/>
        <v>0</v>
      </c>
      <c r="BN34" s="11">
        <f t="shared" ca="1" si="11"/>
        <v>0</v>
      </c>
      <c r="BO34" s="11">
        <f t="shared" ca="1" si="11"/>
        <v>0</v>
      </c>
      <c r="BP34" s="11">
        <f t="shared" ca="1" si="11"/>
        <v>0</v>
      </c>
      <c r="BQ34" s="11">
        <f t="shared" ca="1" si="11"/>
        <v>0</v>
      </c>
      <c r="BR34" s="11">
        <f t="shared" ca="1" si="11"/>
        <v>0</v>
      </c>
      <c r="BS34" s="11">
        <f t="shared" ca="1" si="11"/>
        <v>0</v>
      </c>
      <c r="BT34" s="11">
        <f t="shared" ca="1" si="11"/>
        <v>0</v>
      </c>
      <c r="BU34" s="11">
        <f t="shared" ca="1" si="11"/>
        <v>0</v>
      </c>
      <c r="BV34" s="11">
        <f t="shared" ca="1" si="11"/>
        <v>0</v>
      </c>
      <c r="BW34" s="11">
        <f t="shared" ca="1" si="11"/>
        <v>0</v>
      </c>
      <c r="BX34" s="11">
        <f t="shared" ca="1" si="11"/>
        <v>0</v>
      </c>
      <c r="BY34" s="11">
        <f t="shared" ref="BY34:CE34" ca="1" si="12">SUM(BY31:BY33)</f>
        <v>0</v>
      </c>
      <c r="BZ34" s="11">
        <f t="shared" ca="1" si="12"/>
        <v>0</v>
      </c>
      <c r="CA34" s="11">
        <f t="shared" ca="1" si="12"/>
        <v>0</v>
      </c>
      <c r="CB34" s="11">
        <f t="shared" ca="1" si="12"/>
        <v>0</v>
      </c>
      <c r="CC34" s="11">
        <f t="shared" ca="1" si="12"/>
        <v>0</v>
      </c>
      <c r="CD34" s="11">
        <f t="shared" ca="1" si="12"/>
        <v>0</v>
      </c>
      <c r="CE34" s="11">
        <f t="shared" ca="1" si="12"/>
        <v>0</v>
      </c>
      <c r="CF34" s="11">
        <f ca="1">SUM(CF31:CF33)</f>
        <v>0</v>
      </c>
      <c r="CG34" s="99"/>
    </row>
    <row r="35" spans="1:85" x14ac:dyDescent="0.2">
      <c r="A35" s="94"/>
      <c r="B35" s="105"/>
      <c r="C35" s="106"/>
      <c r="D35" s="94"/>
      <c r="E35" s="105"/>
      <c r="F35" s="105"/>
      <c r="G35" s="105"/>
      <c r="H35" s="105"/>
      <c r="I35" s="105"/>
      <c r="J35" s="105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94"/>
    </row>
    <row r="36" spans="1:85" ht="28.5" customHeight="1" x14ac:dyDescent="0.2">
      <c r="A36" s="94"/>
      <c r="B36" s="96" t="s">
        <v>117</v>
      </c>
      <c r="C36" s="96" t="s">
        <v>166</v>
      </c>
      <c r="D36" s="96" t="s">
        <v>4</v>
      </c>
      <c r="E36" s="96">
        <f>$E$17</f>
        <v>2020</v>
      </c>
      <c r="F36" s="96">
        <f>E36+1</f>
        <v>2021</v>
      </c>
      <c r="G36" s="96">
        <f t="shared" ref="G36:BR36" si="13">F36+1</f>
        <v>2022</v>
      </c>
      <c r="H36" s="96">
        <f t="shared" si="13"/>
        <v>2023</v>
      </c>
      <c r="I36" s="96">
        <f t="shared" si="13"/>
        <v>2024</v>
      </c>
      <c r="J36" s="96">
        <f t="shared" si="13"/>
        <v>2025</v>
      </c>
      <c r="K36" s="96">
        <f t="shared" si="13"/>
        <v>2026</v>
      </c>
      <c r="L36" s="96">
        <f t="shared" si="13"/>
        <v>2027</v>
      </c>
      <c r="M36" s="96">
        <f t="shared" si="13"/>
        <v>2028</v>
      </c>
      <c r="N36" s="96">
        <f t="shared" si="13"/>
        <v>2029</v>
      </c>
      <c r="O36" s="96">
        <f t="shared" si="13"/>
        <v>2030</v>
      </c>
      <c r="P36" s="96">
        <f t="shared" si="13"/>
        <v>2031</v>
      </c>
      <c r="Q36" s="96">
        <f t="shared" si="13"/>
        <v>2032</v>
      </c>
      <c r="R36" s="96">
        <f t="shared" si="13"/>
        <v>2033</v>
      </c>
      <c r="S36" s="96">
        <f t="shared" si="13"/>
        <v>2034</v>
      </c>
      <c r="T36" s="96">
        <f t="shared" si="13"/>
        <v>2035</v>
      </c>
      <c r="U36" s="96">
        <f t="shared" si="13"/>
        <v>2036</v>
      </c>
      <c r="V36" s="96">
        <f t="shared" si="13"/>
        <v>2037</v>
      </c>
      <c r="W36" s="96">
        <f t="shared" si="13"/>
        <v>2038</v>
      </c>
      <c r="X36" s="96">
        <f t="shared" si="13"/>
        <v>2039</v>
      </c>
      <c r="Y36" s="96">
        <f t="shared" si="13"/>
        <v>2040</v>
      </c>
      <c r="Z36" s="96">
        <f t="shared" si="13"/>
        <v>2041</v>
      </c>
      <c r="AA36" s="96">
        <f t="shared" si="13"/>
        <v>2042</v>
      </c>
      <c r="AB36" s="96">
        <f t="shared" si="13"/>
        <v>2043</v>
      </c>
      <c r="AC36" s="96">
        <f t="shared" si="13"/>
        <v>2044</v>
      </c>
      <c r="AD36" s="96">
        <f t="shared" si="13"/>
        <v>2045</v>
      </c>
      <c r="AE36" s="96">
        <f t="shared" si="13"/>
        <v>2046</v>
      </c>
      <c r="AF36" s="96">
        <f t="shared" si="13"/>
        <v>2047</v>
      </c>
      <c r="AG36" s="96">
        <f t="shared" si="13"/>
        <v>2048</v>
      </c>
      <c r="AH36" s="96">
        <f t="shared" si="13"/>
        <v>2049</v>
      </c>
      <c r="AI36" s="96">
        <f t="shared" si="13"/>
        <v>2050</v>
      </c>
      <c r="AJ36" s="96">
        <f t="shared" si="13"/>
        <v>2051</v>
      </c>
      <c r="AK36" s="96">
        <f t="shared" si="13"/>
        <v>2052</v>
      </c>
      <c r="AL36" s="96">
        <f t="shared" si="13"/>
        <v>2053</v>
      </c>
      <c r="AM36" s="96">
        <f t="shared" si="13"/>
        <v>2054</v>
      </c>
      <c r="AN36" s="96">
        <f t="shared" si="13"/>
        <v>2055</v>
      </c>
      <c r="AO36" s="96">
        <f t="shared" si="13"/>
        <v>2056</v>
      </c>
      <c r="AP36" s="96">
        <f t="shared" si="13"/>
        <v>2057</v>
      </c>
      <c r="AQ36" s="96">
        <f t="shared" si="13"/>
        <v>2058</v>
      </c>
      <c r="AR36" s="96">
        <f t="shared" si="13"/>
        <v>2059</v>
      </c>
      <c r="AS36" s="96">
        <f t="shared" si="13"/>
        <v>2060</v>
      </c>
      <c r="AT36" s="96">
        <f t="shared" si="13"/>
        <v>2061</v>
      </c>
      <c r="AU36" s="96">
        <f t="shared" si="13"/>
        <v>2062</v>
      </c>
      <c r="AV36" s="96">
        <f t="shared" si="13"/>
        <v>2063</v>
      </c>
      <c r="AW36" s="96">
        <f t="shared" si="13"/>
        <v>2064</v>
      </c>
      <c r="AX36" s="96">
        <f t="shared" si="13"/>
        <v>2065</v>
      </c>
      <c r="AY36" s="96">
        <f t="shared" si="13"/>
        <v>2066</v>
      </c>
      <c r="AZ36" s="96">
        <f t="shared" si="13"/>
        <v>2067</v>
      </c>
      <c r="BA36" s="96">
        <f t="shared" si="13"/>
        <v>2068</v>
      </c>
      <c r="BB36" s="96">
        <f t="shared" si="13"/>
        <v>2069</v>
      </c>
      <c r="BC36" s="96">
        <f t="shared" si="13"/>
        <v>2070</v>
      </c>
      <c r="BD36" s="96">
        <f t="shared" si="13"/>
        <v>2071</v>
      </c>
      <c r="BE36" s="96">
        <f t="shared" si="13"/>
        <v>2072</v>
      </c>
      <c r="BF36" s="96">
        <f t="shared" si="13"/>
        <v>2073</v>
      </c>
      <c r="BG36" s="96">
        <f t="shared" si="13"/>
        <v>2074</v>
      </c>
      <c r="BH36" s="96">
        <f t="shared" si="13"/>
        <v>2075</v>
      </c>
      <c r="BI36" s="96">
        <f t="shared" si="13"/>
        <v>2076</v>
      </c>
      <c r="BJ36" s="96">
        <f t="shared" si="13"/>
        <v>2077</v>
      </c>
      <c r="BK36" s="96">
        <f t="shared" si="13"/>
        <v>2078</v>
      </c>
      <c r="BL36" s="96">
        <f t="shared" si="13"/>
        <v>2079</v>
      </c>
      <c r="BM36" s="96">
        <f t="shared" si="13"/>
        <v>2080</v>
      </c>
      <c r="BN36" s="96">
        <f t="shared" si="13"/>
        <v>2081</v>
      </c>
      <c r="BO36" s="96">
        <f t="shared" si="13"/>
        <v>2082</v>
      </c>
      <c r="BP36" s="96">
        <f t="shared" si="13"/>
        <v>2083</v>
      </c>
      <c r="BQ36" s="96">
        <f t="shared" si="13"/>
        <v>2084</v>
      </c>
      <c r="BR36" s="96">
        <f t="shared" si="13"/>
        <v>2085</v>
      </c>
      <c r="BS36" s="96">
        <f t="shared" ref="BS36:CF36" si="14">BR36+1</f>
        <v>2086</v>
      </c>
      <c r="BT36" s="96">
        <f t="shared" si="14"/>
        <v>2087</v>
      </c>
      <c r="BU36" s="96">
        <f t="shared" si="14"/>
        <v>2088</v>
      </c>
      <c r="BV36" s="96">
        <f t="shared" si="14"/>
        <v>2089</v>
      </c>
      <c r="BW36" s="96">
        <f t="shared" si="14"/>
        <v>2090</v>
      </c>
      <c r="BX36" s="96">
        <f t="shared" si="14"/>
        <v>2091</v>
      </c>
      <c r="BY36" s="96">
        <f t="shared" si="14"/>
        <v>2092</v>
      </c>
      <c r="BZ36" s="96">
        <f t="shared" si="14"/>
        <v>2093</v>
      </c>
      <c r="CA36" s="96">
        <f t="shared" si="14"/>
        <v>2094</v>
      </c>
      <c r="CB36" s="96">
        <f t="shared" si="14"/>
        <v>2095</v>
      </c>
      <c r="CC36" s="96">
        <f t="shared" si="14"/>
        <v>2096</v>
      </c>
      <c r="CD36" s="96">
        <f t="shared" si="14"/>
        <v>2097</v>
      </c>
      <c r="CE36" s="96">
        <f t="shared" si="14"/>
        <v>2098</v>
      </c>
      <c r="CF36" s="96">
        <f t="shared" si="14"/>
        <v>2099</v>
      </c>
      <c r="CG36" s="94"/>
    </row>
    <row r="37" spans="1:85" ht="15" customHeight="1" x14ac:dyDescent="0.2">
      <c r="A37" s="98"/>
      <c r="B37" s="16" t="s">
        <v>67</v>
      </c>
      <c r="C37" s="64"/>
      <c r="D37" s="13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94"/>
    </row>
    <row r="38" spans="1:85" ht="15" customHeight="1" x14ac:dyDescent="0.2">
      <c r="A38" s="98"/>
      <c r="B38" s="7" t="s">
        <v>70</v>
      </c>
      <c r="C38" s="57" t="s">
        <v>5</v>
      </c>
      <c r="D38" s="8">
        <f>SUM(E38:CF38)</f>
        <v>525302.175346</v>
      </c>
      <c r="E38" s="9">
        <f>IF(YEAR(ИД!$G$6)=E$17,SUM($E$31:E$32),IF(YEAR(ИД!$G$6)&gt;E$17,0,SUM(E$31:E$32)))</f>
        <v>2099.9987299999998</v>
      </c>
      <c r="F38" s="9">
        <f>IF(YEAR(ИД!$G$6)=F$17,SUM($E$31:F$32),IF(YEAR(ИД!$G$6)&gt;F$17,0,SUM(F$31:F$32)))</f>
        <v>921.87789999999995</v>
      </c>
      <c r="G38" s="9">
        <f>IF(YEAR(ИД!$G$6)=G$17,SUM($E$31:G$32),IF(YEAR(ИД!$G$6)&gt;G$17,0,SUM(G$31:G$32)))</f>
        <v>50800</v>
      </c>
      <c r="H38" s="9">
        <f>IF(YEAR(ИД!$G$6)=H$17,SUM($E$31:H$32),IF(YEAR(ИД!$G$6)&gt;H$17,0,SUM(H$31:H$32)))</f>
        <v>309230.09957199998</v>
      </c>
      <c r="I38" s="9">
        <f>IF(YEAR(ИД!$G$6)=I$17,SUM($E$31:I$32),IF(YEAR(ИД!$G$6)&gt;I$17,0,SUM(I$31:I$32)))</f>
        <v>100510.09957200001</v>
      </c>
      <c r="J38" s="9">
        <f>IF(YEAR(ИД!$G$6)=J$17,SUM($E$31:J$32),IF(YEAR(ИД!$G$6)&gt;J$17,0,SUM(J$31:J$32)))</f>
        <v>61740.099572000006</v>
      </c>
      <c r="K38" s="9">
        <f>IF(YEAR(ИД!$G$6)=K$17,SUM($E$31:K$32),IF(YEAR(ИД!$G$6)&gt;K$17,0,SUM(K$31:K$32)))</f>
        <v>0</v>
      </c>
      <c r="L38" s="9">
        <f>IF(YEAR(ИД!$G$6)=L$17,SUM($E$31:L$32),IF(YEAR(ИД!$G$6)&gt;L$17,0,SUM(L$31:L$32)))</f>
        <v>0</v>
      </c>
      <c r="M38" s="9">
        <f>IF(YEAR(ИД!$G$6)=M$17,SUM($E$31:M$32),IF(YEAR(ИД!$G$6)&gt;M$17,0,SUM(M$31:M$32)))</f>
        <v>0</v>
      </c>
      <c r="N38" s="9">
        <f>IF(YEAR(ИД!$G$6)=N$17,SUM($E$31:N$32),IF(YEAR(ИД!$G$6)&gt;N$17,0,SUM(N$31:N$32)))</f>
        <v>0</v>
      </c>
      <c r="O38" s="9">
        <f>IF(YEAR(ИД!$G$6)=O$17,SUM($E$31:O$32),IF(YEAR(ИД!$G$6)&gt;O$17,0,SUM(O$31:O$32)))</f>
        <v>0</v>
      </c>
      <c r="P38" s="9">
        <f>IF(YEAR(ИД!$G$6)=P$17,SUM($E$31:P$32),IF(YEAR(ИД!$G$6)&gt;P$17,0,SUM(P$31:P$32)))</f>
        <v>0</v>
      </c>
      <c r="Q38" s="9">
        <f>IF(YEAR(ИД!$G$6)=Q$17,SUM($E$31:Q$32),IF(YEAR(ИД!$G$6)&gt;Q$17,0,SUM(Q$31:Q$32)))</f>
        <v>0</v>
      </c>
      <c r="R38" s="9">
        <f>IF(YEAR(ИД!$G$6)=R$17,SUM($E$31:R$32),IF(YEAR(ИД!$G$6)&gt;R$17,0,SUM(R$31:R$32)))</f>
        <v>0</v>
      </c>
      <c r="S38" s="9">
        <f>IF(YEAR(ИД!$G$6)=S$17,SUM($E$31:S$32),IF(YEAR(ИД!$G$6)&gt;S$17,0,SUM(S$31:S$32)))</f>
        <v>0</v>
      </c>
      <c r="T38" s="9">
        <f>IF(YEAR(ИД!$G$6)=T$17,SUM($E$31:T$32),IF(YEAR(ИД!$G$6)&gt;T$17,0,SUM(T$31:T$32)))</f>
        <v>0</v>
      </c>
      <c r="U38" s="9">
        <f>IF(YEAR(ИД!$G$6)=U$17,SUM($E$31:U$32),IF(YEAR(ИД!$G$6)&gt;U$17,0,SUM(U$31:U$32)))</f>
        <v>0</v>
      </c>
      <c r="V38" s="9">
        <f>IF(YEAR(ИД!$G$6)=V$17,SUM($E$31:V$32),IF(YEAR(ИД!$G$6)&gt;V$17,0,SUM(V$31:V$32)))</f>
        <v>0</v>
      </c>
      <c r="W38" s="9">
        <f>IF(YEAR(ИД!$G$6)=W$17,SUM($E$31:W$32),IF(YEAR(ИД!$G$6)&gt;W$17,0,SUM(W$31:W$32)))</f>
        <v>0</v>
      </c>
      <c r="X38" s="9">
        <f>IF(YEAR(ИД!$G$6)=X$17,SUM($E$31:X$32),IF(YEAR(ИД!$G$6)&gt;X$17,0,SUM(X$31:X$32)))</f>
        <v>0</v>
      </c>
      <c r="Y38" s="9">
        <f>IF(YEAR(ИД!$G$6)=Y$17,SUM($E$31:Y$32),IF(YEAR(ИД!$G$6)&gt;Y$17,0,SUM(Y$31:Y$32)))</f>
        <v>0</v>
      </c>
      <c r="Z38" s="9">
        <f>IF(YEAR(ИД!$G$6)=Z$17,SUM($E$31:Z$32),IF(YEAR(ИД!$G$6)&gt;Z$17,0,SUM(Z$31:Z$32)))</f>
        <v>0</v>
      </c>
      <c r="AA38" s="9">
        <f>IF(YEAR(ИД!$G$6)=AA$17,SUM($E$31:AA$32),IF(YEAR(ИД!$G$6)&gt;AA$17,0,SUM(AA$31:AA$32)))</f>
        <v>0</v>
      </c>
      <c r="AB38" s="9">
        <f>IF(YEAR(ИД!$G$6)=AB$17,SUM($E$31:AB$32),IF(YEAR(ИД!$G$6)&gt;AB$17,0,SUM(AB$31:AB$32)))</f>
        <v>0</v>
      </c>
      <c r="AC38" s="9">
        <f>IF(YEAR(ИД!$G$6)=AC$17,SUM($E$31:AC$32),IF(YEAR(ИД!$G$6)&gt;AC$17,0,SUM(AC$31:AC$32)))</f>
        <v>0</v>
      </c>
      <c r="AD38" s="9">
        <f>IF(YEAR(ИД!$G$6)=AD$17,SUM($E$31:AD$32),IF(YEAR(ИД!$G$6)&gt;AD$17,0,SUM(AD$31:AD$32)))</f>
        <v>0</v>
      </c>
      <c r="AE38" s="9">
        <f>IF(YEAR(ИД!$G$6)=AE$17,SUM($E$31:AE$32),IF(YEAR(ИД!$G$6)&gt;AE$17,0,SUM(AE$31:AE$32)))</f>
        <v>0</v>
      </c>
      <c r="AF38" s="9">
        <f>IF(YEAR(ИД!$G$6)=AF$17,SUM($E$31:AF$32),IF(YEAR(ИД!$G$6)&gt;AF$17,0,SUM(AF$31:AF$32)))</f>
        <v>0</v>
      </c>
      <c r="AG38" s="9">
        <f>IF(YEAR(ИД!$G$6)=AG$17,SUM($E$31:AG$32),IF(YEAR(ИД!$G$6)&gt;AG$17,0,SUM(AG$31:AG$32)))</f>
        <v>0</v>
      </c>
      <c r="AH38" s="9">
        <f>IF(YEAR(ИД!$G$6)=AH$17,SUM($E$31:AH$32),IF(YEAR(ИД!$G$6)&gt;AH$17,0,SUM(AH$31:AH$32)))</f>
        <v>0</v>
      </c>
      <c r="AI38" s="9">
        <f>IF(YEAR(ИД!$G$6)=AI$17,SUM($E$31:AI$32),IF(YEAR(ИД!$G$6)&gt;AI$17,0,SUM(AI$31:AI$32)))</f>
        <v>0</v>
      </c>
      <c r="AJ38" s="9">
        <f>IF(YEAR(ИД!$G$6)=AJ$17,SUM($E$31:AJ$32),IF(YEAR(ИД!$G$6)&gt;AJ$17,0,SUM(AJ$31:AJ$32)))</f>
        <v>0</v>
      </c>
      <c r="AK38" s="9">
        <f>IF(YEAR(ИД!$G$6)=AK$17,SUM($E$31:AK$32),IF(YEAR(ИД!$G$6)&gt;AK$17,0,SUM(AK$31:AK$32)))</f>
        <v>0</v>
      </c>
      <c r="AL38" s="9">
        <f>IF(YEAR(ИД!$G$6)=AL$17,SUM($E$31:AL$32),IF(YEAR(ИД!$G$6)&gt;AL$17,0,SUM(AL$31:AL$32)))</f>
        <v>0</v>
      </c>
      <c r="AM38" s="9">
        <f>IF(YEAR(ИД!$G$6)=AM$17,SUM($E$31:AM$32),IF(YEAR(ИД!$G$6)&gt;AM$17,0,SUM(AM$31:AM$32)))</f>
        <v>0</v>
      </c>
      <c r="AN38" s="9">
        <f>IF(YEAR(ИД!$G$6)=AN$17,SUM($E$31:AN$32),IF(YEAR(ИД!$G$6)&gt;AN$17,0,SUM(AN$31:AN$32)))</f>
        <v>0</v>
      </c>
      <c r="AO38" s="9">
        <f>IF(YEAR(ИД!$G$6)=AO$17,SUM($E$31:AO$32),IF(YEAR(ИД!$G$6)&gt;AO$17,0,SUM(AO$31:AO$32)))</f>
        <v>0</v>
      </c>
      <c r="AP38" s="9">
        <f>IF(YEAR(ИД!$G$6)=AP$17,SUM($E$31:AP$32),IF(YEAR(ИД!$G$6)&gt;AP$17,0,SUM(AP$31:AP$32)))</f>
        <v>0</v>
      </c>
      <c r="AQ38" s="9">
        <f>IF(YEAR(ИД!$G$6)=AQ$17,SUM($E$31:AQ$32),IF(YEAR(ИД!$G$6)&gt;AQ$17,0,SUM(AQ$31:AQ$32)))</f>
        <v>0</v>
      </c>
      <c r="AR38" s="9">
        <f>IF(YEAR(ИД!$G$6)=AR$17,SUM($E$31:AR$32),IF(YEAR(ИД!$G$6)&gt;AR$17,0,SUM(AR$31:AR$32)))</f>
        <v>0</v>
      </c>
      <c r="AS38" s="9">
        <f>IF(YEAR(ИД!$G$6)=AS$17,SUM($E$31:AS$32),IF(YEAR(ИД!$G$6)&gt;AS$17,0,SUM(AS$31:AS$32)))</f>
        <v>0</v>
      </c>
      <c r="AT38" s="9">
        <f>IF(YEAR(ИД!$G$6)=AT$17,SUM($E$31:AT$32),IF(YEAR(ИД!$G$6)&gt;AT$17,0,SUM(AT$31:AT$32)))</f>
        <v>0</v>
      </c>
      <c r="AU38" s="9">
        <f>IF(YEAR(ИД!$G$6)=AU$17,SUM($E$31:AU$32),IF(YEAR(ИД!$G$6)&gt;AU$17,0,SUM(AU$31:AU$32)))</f>
        <v>0</v>
      </c>
      <c r="AV38" s="9">
        <f>IF(YEAR(ИД!$G$6)=AV$17,SUM($E$31:AV$32),IF(YEAR(ИД!$G$6)&gt;AV$17,0,SUM(AV$31:AV$32)))</f>
        <v>0</v>
      </c>
      <c r="AW38" s="9">
        <f>IF(YEAR(ИД!$G$6)=AW$17,SUM($E$31:AW$32),IF(YEAR(ИД!$G$6)&gt;AW$17,0,SUM(AW$31:AW$32)))</f>
        <v>0</v>
      </c>
      <c r="AX38" s="9">
        <f>IF(YEAR(ИД!$G$6)=AX$17,SUM($E$31:AX$32),IF(YEAR(ИД!$G$6)&gt;AX$17,0,SUM(AX$31:AX$32)))</f>
        <v>0</v>
      </c>
      <c r="AY38" s="9">
        <f>IF(YEAR(ИД!$G$6)=AY$17,SUM($E$31:AY$32),IF(YEAR(ИД!$G$6)&gt;AY$17,0,SUM(AY$31:AY$32)))</f>
        <v>0</v>
      </c>
      <c r="AZ38" s="9">
        <f>IF(YEAR(ИД!$G$6)=AZ$17,SUM($E$31:AZ$32),IF(YEAR(ИД!$G$6)&gt;AZ$17,0,SUM(AZ$31:AZ$32)))</f>
        <v>0</v>
      </c>
      <c r="BA38" s="9">
        <f>IF(YEAR(ИД!$G$6)=BA$17,SUM($E$31:BA$32),IF(YEAR(ИД!$G$6)&gt;BA$17,0,SUM(BA$31:BA$32)))</f>
        <v>0</v>
      </c>
      <c r="BB38" s="9">
        <f>IF(YEAR(ИД!$G$6)=BB$17,SUM($E$31:BB$32),IF(YEAR(ИД!$G$6)&gt;BB$17,0,SUM(BB$31:BB$32)))</f>
        <v>0</v>
      </c>
      <c r="BC38" s="9">
        <f>IF(YEAR(ИД!$G$6)=BC$17,SUM($E$31:BC$32),IF(YEAR(ИД!$G$6)&gt;BC$17,0,SUM(BC$31:BC$32)))</f>
        <v>0</v>
      </c>
      <c r="BD38" s="9">
        <f>IF(YEAR(ИД!$G$6)=BD$17,SUM($E$31:BD$32),IF(YEAR(ИД!$G$6)&gt;BD$17,0,SUM(BD$31:BD$32)))</f>
        <v>0</v>
      </c>
      <c r="BE38" s="9">
        <f>IF(YEAR(ИД!$G$6)=BE$17,SUM($E$31:BE$32),IF(YEAR(ИД!$G$6)&gt;BE$17,0,SUM(BE$31:BE$32)))</f>
        <v>0</v>
      </c>
      <c r="BF38" s="9">
        <f>IF(YEAR(ИД!$G$6)=BF$17,SUM($E$31:BF$32),IF(YEAR(ИД!$G$6)&gt;BF$17,0,SUM(BF$31:BF$32)))</f>
        <v>0</v>
      </c>
      <c r="BG38" s="9">
        <f>IF(YEAR(ИД!$G$6)=BG$17,SUM($E$31:BG$32),IF(YEAR(ИД!$G$6)&gt;BG$17,0,SUM(BG$31:BG$32)))</f>
        <v>0</v>
      </c>
      <c r="BH38" s="9">
        <f>IF(YEAR(ИД!$G$6)=BH$17,SUM($E$31:BH$32),IF(YEAR(ИД!$G$6)&gt;BH$17,0,SUM(BH$31:BH$32)))</f>
        <v>0</v>
      </c>
      <c r="BI38" s="9">
        <f>IF(YEAR(ИД!$G$6)=BI$17,SUM($E$31:BI$32),IF(YEAR(ИД!$G$6)&gt;BI$17,0,SUM(BI$31:BI$32)))</f>
        <v>0</v>
      </c>
      <c r="BJ38" s="9">
        <f>IF(YEAR(ИД!$G$6)=BJ$17,SUM($E$31:BJ$32),IF(YEAR(ИД!$G$6)&gt;BJ$17,0,SUM(BJ$31:BJ$32)))</f>
        <v>0</v>
      </c>
      <c r="BK38" s="9">
        <f>IF(YEAR(ИД!$G$6)=BK$17,SUM($E$31:BK$32),IF(YEAR(ИД!$G$6)&gt;BK$17,0,SUM(BK$31:BK$32)))</f>
        <v>0</v>
      </c>
      <c r="BL38" s="9">
        <f>IF(YEAR(ИД!$G$6)=BL$17,SUM($E$31:BL$32),IF(YEAR(ИД!$G$6)&gt;BL$17,0,SUM(BL$31:BL$32)))</f>
        <v>0</v>
      </c>
      <c r="BM38" s="9">
        <f>IF(YEAR(ИД!$G$6)=BM$17,SUM($E$31:BM$32),IF(YEAR(ИД!$G$6)&gt;BM$17,0,SUM(BM$31:BM$32)))</f>
        <v>0</v>
      </c>
      <c r="BN38" s="9">
        <f>IF(YEAR(ИД!$G$6)=BN$17,SUM($E$31:BN$32),IF(YEAR(ИД!$G$6)&gt;BN$17,0,SUM(BN$31:BN$32)))</f>
        <v>0</v>
      </c>
      <c r="BO38" s="9">
        <f>IF(YEAR(ИД!$G$6)=BO$17,SUM($E$31:BO$32),IF(YEAR(ИД!$G$6)&gt;BO$17,0,SUM(BO$31:BO$32)))</f>
        <v>0</v>
      </c>
      <c r="BP38" s="9">
        <f>IF(YEAR(ИД!$G$6)=BP$17,SUM($E$31:BP$32),IF(YEAR(ИД!$G$6)&gt;BP$17,0,SUM(BP$31:BP$32)))</f>
        <v>0</v>
      </c>
      <c r="BQ38" s="9">
        <f>IF(YEAR(ИД!$G$6)=BQ$17,SUM($E$31:BQ$32),IF(YEAR(ИД!$G$6)&gt;BQ$17,0,SUM(BQ$31:BQ$32)))</f>
        <v>0</v>
      </c>
      <c r="BR38" s="9">
        <f>IF(YEAR(ИД!$G$6)=BR$17,SUM($E$31:BR$32),IF(YEAR(ИД!$G$6)&gt;BR$17,0,SUM(BR$31:BR$32)))</f>
        <v>0</v>
      </c>
      <c r="BS38" s="9">
        <f>IF(YEAR(ИД!$G$6)=BS$17,SUM($E$31:BS$32),IF(YEAR(ИД!$G$6)&gt;BS$17,0,SUM(BS$31:BS$32)))</f>
        <v>0</v>
      </c>
      <c r="BT38" s="9">
        <f>IF(YEAR(ИД!$G$6)=BT$17,SUM($E$31:BT$32),IF(YEAR(ИД!$G$6)&gt;BT$17,0,SUM(BT$31:BT$32)))</f>
        <v>0</v>
      </c>
      <c r="BU38" s="9">
        <f>IF(YEAR(ИД!$G$6)=BU$17,SUM($E$31:BU$32),IF(YEAR(ИД!$G$6)&gt;BU$17,0,SUM(BU$31:BU$32)))</f>
        <v>0</v>
      </c>
      <c r="BV38" s="9">
        <f>IF(YEAR(ИД!$G$6)=BV$17,SUM($E$31:BV$32),IF(YEAR(ИД!$G$6)&gt;BV$17,0,SUM(BV$31:BV$32)))</f>
        <v>0</v>
      </c>
      <c r="BW38" s="9">
        <f>IF(YEAR(ИД!$G$6)=BW$17,SUM($E$31:BW$32),IF(YEAR(ИД!$G$6)&gt;BW$17,0,SUM(BW$31:BW$32)))</f>
        <v>0</v>
      </c>
      <c r="BX38" s="9">
        <f>IF(YEAR(ИД!$G$6)=BX$17,SUM($E$31:BX$32),IF(YEAR(ИД!$G$6)&gt;BX$17,0,SUM(BX$31:BX$32)))</f>
        <v>0</v>
      </c>
      <c r="BY38" s="9">
        <f>IF(YEAR(ИД!$G$6)=BY$17,SUM($E$31:BY$32),IF(YEAR(ИД!$G$6)&gt;BY$17,0,SUM(BY$31:BY$32)))</f>
        <v>0</v>
      </c>
      <c r="BZ38" s="9">
        <f>IF(YEAR(ИД!$G$6)=BZ$17,SUM($E$31:BZ$32),IF(YEAR(ИД!$G$6)&gt;BZ$17,0,SUM(BZ$31:BZ$32)))</f>
        <v>0</v>
      </c>
      <c r="CA38" s="9">
        <f>IF(YEAR(ИД!$G$6)=CA$17,SUM($E$31:CA$32),IF(YEAR(ИД!$G$6)&gt;CA$17,0,SUM(CA$31:CA$32)))</f>
        <v>0</v>
      </c>
      <c r="CB38" s="9">
        <f>IF(YEAR(ИД!$G$6)=CB$17,SUM($E$31:CB$32),IF(YEAR(ИД!$G$6)&gt;CB$17,0,SUM(CB$31:CB$32)))</f>
        <v>0</v>
      </c>
      <c r="CC38" s="9">
        <f>IF(YEAR(ИД!$G$6)=CC$17,SUM($E$31:CC$32),IF(YEAR(ИД!$G$6)&gt;CC$17,0,SUM(CC$31:CC$32)))</f>
        <v>0</v>
      </c>
      <c r="CD38" s="9">
        <f>IF(YEAR(ИД!$G$6)=CD$17,SUM($E$31:CD$32),IF(YEAR(ИД!$G$6)&gt;CD$17,0,SUM(CD$31:CD$32)))</f>
        <v>0</v>
      </c>
      <c r="CE38" s="9">
        <f>IF(YEAR(ИД!$G$6)=CE$17,SUM($E$31:CE$32),IF(YEAR(ИД!$G$6)&gt;CE$17,0,SUM(CE$31:CE$32)))</f>
        <v>0</v>
      </c>
      <c r="CF38" s="9">
        <f>IF(YEAR(ИД!$G$6)=CF$17,SUM($E$31:CF$32),IF(YEAR(ИД!$G$6)&gt;CF$17,0,SUM(CF$31:CF$32)))</f>
        <v>0</v>
      </c>
      <c r="CG38" s="94"/>
    </row>
    <row r="39" spans="1:85" ht="15" customHeight="1" x14ac:dyDescent="0.2">
      <c r="A39" s="98"/>
      <c r="B39" s="7" t="s">
        <v>71</v>
      </c>
      <c r="C39" s="57" t="s">
        <v>5</v>
      </c>
      <c r="D39" s="8">
        <f>D38</f>
        <v>525302.175346</v>
      </c>
      <c r="E39" s="9">
        <f ca="1">E38*E97</f>
        <v>2099.9987299999998</v>
      </c>
      <c r="F39" s="9">
        <f ca="1">(E39+F38)*F97</f>
        <v>3021.8766299999997</v>
      </c>
      <c r="G39" s="9">
        <f t="shared" ref="G39:BR39" ca="1" si="15">(F39+G38)*G97</f>
        <v>53821.876629999999</v>
      </c>
      <c r="H39" s="9">
        <f t="shared" ca="1" si="15"/>
        <v>363051.97620199999</v>
      </c>
      <c r="I39" s="9">
        <f t="shared" ca="1" si="15"/>
        <v>463562.07577400003</v>
      </c>
      <c r="J39" s="9">
        <f t="shared" ca="1" si="15"/>
        <v>525302.175346</v>
      </c>
      <c r="K39" s="9">
        <f t="shared" ca="1" si="15"/>
        <v>525302.175346</v>
      </c>
      <c r="L39" s="9">
        <f t="shared" ca="1" si="15"/>
        <v>525302.175346</v>
      </c>
      <c r="M39" s="9">
        <f t="shared" ca="1" si="15"/>
        <v>525302.175346</v>
      </c>
      <c r="N39" s="9">
        <f t="shared" ca="1" si="15"/>
        <v>525302.175346</v>
      </c>
      <c r="O39" s="9">
        <f t="shared" ca="1" si="15"/>
        <v>525302.175346</v>
      </c>
      <c r="P39" s="9">
        <f t="shared" ca="1" si="15"/>
        <v>0</v>
      </c>
      <c r="Q39" s="9">
        <f t="shared" ca="1" si="15"/>
        <v>0</v>
      </c>
      <c r="R39" s="9">
        <f t="shared" ca="1" si="15"/>
        <v>0</v>
      </c>
      <c r="S39" s="9">
        <f t="shared" ca="1" si="15"/>
        <v>0</v>
      </c>
      <c r="T39" s="9">
        <f t="shared" ca="1" si="15"/>
        <v>0</v>
      </c>
      <c r="U39" s="9">
        <f t="shared" ca="1" si="15"/>
        <v>0</v>
      </c>
      <c r="V39" s="9">
        <f t="shared" ca="1" si="15"/>
        <v>0</v>
      </c>
      <c r="W39" s="9">
        <f t="shared" ca="1" si="15"/>
        <v>0</v>
      </c>
      <c r="X39" s="9">
        <f t="shared" ca="1" si="15"/>
        <v>0</v>
      </c>
      <c r="Y39" s="9">
        <f t="shared" ca="1" si="15"/>
        <v>0</v>
      </c>
      <c r="Z39" s="9">
        <f t="shared" ca="1" si="15"/>
        <v>0</v>
      </c>
      <c r="AA39" s="9">
        <f t="shared" ca="1" si="15"/>
        <v>0</v>
      </c>
      <c r="AB39" s="9">
        <f t="shared" ca="1" si="15"/>
        <v>0</v>
      </c>
      <c r="AC39" s="9">
        <f t="shared" ca="1" si="15"/>
        <v>0</v>
      </c>
      <c r="AD39" s="9">
        <f t="shared" ca="1" si="15"/>
        <v>0</v>
      </c>
      <c r="AE39" s="9">
        <f t="shared" ca="1" si="15"/>
        <v>0</v>
      </c>
      <c r="AF39" s="9">
        <f t="shared" ca="1" si="15"/>
        <v>0</v>
      </c>
      <c r="AG39" s="9">
        <f t="shared" ca="1" si="15"/>
        <v>0</v>
      </c>
      <c r="AH39" s="9">
        <f t="shared" ca="1" si="15"/>
        <v>0</v>
      </c>
      <c r="AI39" s="9">
        <f t="shared" ca="1" si="15"/>
        <v>0</v>
      </c>
      <c r="AJ39" s="9">
        <f t="shared" ca="1" si="15"/>
        <v>0</v>
      </c>
      <c r="AK39" s="9">
        <f t="shared" ca="1" si="15"/>
        <v>0</v>
      </c>
      <c r="AL39" s="9">
        <f t="shared" ca="1" si="15"/>
        <v>0</v>
      </c>
      <c r="AM39" s="9">
        <f t="shared" ca="1" si="15"/>
        <v>0</v>
      </c>
      <c r="AN39" s="9">
        <f t="shared" ca="1" si="15"/>
        <v>0</v>
      </c>
      <c r="AO39" s="9">
        <f t="shared" ca="1" si="15"/>
        <v>0</v>
      </c>
      <c r="AP39" s="9">
        <f t="shared" ca="1" si="15"/>
        <v>0</v>
      </c>
      <c r="AQ39" s="9">
        <f t="shared" ca="1" si="15"/>
        <v>0</v>
      </c>
      <c r="AR39" s="9">
        <f t="shared" ca="1" si="15"/>
        <v>0</v>
      </c>
      <c r="AS39" s="9">
        <f t="shared" ca="1" si="15"/>
        <v>0</v>
      </c>
      <c r="AT39" s="9">
        <f t="shared" ca="1" si="15"/>
        <v>0</v>
      </c>
      <c r="AU39" s="9">
        <f t="shared" ca="1" si="15"/>
        <v>0</v>
      </c>
      <c r="AV39" s="9">
        <f t="shared" ca="1" si="15"/>
        <v>0</v>
      </c>
      <c r="AW39" s="9">
        <f t="shared" ca="1" si="15"/>
        <v>0</v>
      </c>
      <c r="AX39" s="9">
        <f t="shared" ca="1" si="15"/>
        <v>0</v>
      </c>
      <c r="AY39" s="9">
        <f t="shared" ca="1" si="15"/>
        <v>0</v>
      </c>
      <c r="AZ39" s="9">
        <f t="shared" ca="1" si="15"/>
        <v>0</v>
      </c>
      <c r="BA39" s="9">
        <f t="shared" ca="1" si="15"/>
        <v>0</v>
      </c>
      <c r="BB39" s="9">
        <f t="shared" ca="1" si="15"/>
        <v>0</v>
      </c>
      <c r="BC39" s="9">
        <f t="shared" ca="1" si="15"/>
        <v>0</v>
      </c>
      <c r="BD39" s="9">
        <f t="shared" ca="1" si="15"/>
        <v>0</v>
      </c>
      <c r="BE39" s="9">
        <f t="shared" ca="1" si="15"/>
        <v>0</v>
      </c>
      <c r="BF39" s="9">
        <f t="shared" ca="1" si="15"/>
        <v>0</v>
      </c>
      <c r="BG39" s="9">
        <f t="shared" ca="1" si="15"/>
        <v>0</v>
      </c>
      <c r="BH39" s="9">
        <f t="shared" ca="1" si="15"/>
        <v>0</v>
      </c>
      <c r="BI39" s="9">
        <f t="shared" ca="1" si="15"/>
        <v>0</v>
      </c>
      <c r="BJ39" s="9">
        <f t="shared" ca="1" si="15"/>
        <v>0</v>
      </c>
      <c r="BK39" s="9">
        <f t="shared" ca="1" si="15"/>
        <v>0</v>
      </c>
      <c r="BL39" s="9">
        <f t="shared" ca="1" si="15"/>
        <v>0</v>
      </c>
      <c r="BM39" s="9">
        <f t="shared" ca="1" si="15"/>
        <v>0</v>
      </c>
      <c r="BN39" s="9">
        <f t="shared" ca="1" si="15"/>
        <v>0</v>
      </c>
      <c r="BO39" s="9">
        <f t="shared" ca="1" si="15"/>
        <v>0</v>
      </c>
      <c r="BP39" s="9">
        <f t="shared" ca="1" si="15"/>
        <v>0</v>
      </c>
      <c r="BQ39" s="9">
        <f t="shared" ca="1" si="15"/>
        <v>0</v>
      </c>
      <c r="BR39" s="9">
        <f t="shared" ca="1" si="15"/>
        <v>0</v>
      </c>
      <c r="BS39" s="9">
        <f t="shared" ref="BS39:CF39" ca="1" si="16">(BR39+BS38)*BS97</f>
        <v>0</v>
      </c>
      <c r="BT39" s="9">
        <f t="shared" ca="1" si="16"/>
        <v>0</v>
      </c>
      <c r="BU39" s="9">
        <f t="shared" ca="1" si="16"/>
        <v>0</v>
      </c>
      <c r="BV39" s="9">
        <f t="shared" ca="1" si="16"/>
        <v>0</v>
      </c>
      <c r="BW39" s="9">
        <f t="shared" ca="1" si="16"/>
        <v>0</v>
      </c>
      <c r="BX39" s="9">
        <f t="shared" ca="1" si="16"/>
        <v>0</v>
      </c>
      <c r="BY39" s="9">
        <f t="shared" ca="1" si="16"/>
        <v>0</v>
      </c>
      <c r="BZ39" s="9">
        <f t="shared" ca="1" si="16"/>
        <v>0</v>
      </c>
      <c r="CA39" s="9">
        <f t="shared" ca="1" si="16"/>
        <v>0</v>
      </c>
      <c r="CB39" s="9">
        <f t="shared" ca="1" si="16"/>
        <v>0</v>
      </c>
      <c r="CC39" s="9">
        <f t="shared" ca="1" si="16"/>
        <v>0</v>
      </c>
      <c r="CD39" s="9">
        <f t="shared" ca="1" si="16"/>
        <v>0</v>
      </c>
      <c r="CE39" s="9">
        <f t="shared" ca="1" si="16"/>
        <v>0</v>
      </c>
      <c r="CF39" s="9">
        <f t="shared" ca="1" si="16"/>
        <v>0</v>
      </c>
      <c r="CG39" s="94"/>
    </row>
    <row r="40" spans="1:85" ht="15" customHeight="1" x14ac:dyDescent="0.2">
      <c r="A40" s="98"/>
      <c r="B40" s="7" t="s">
        <v>796</v>
      </c>
      <c r="C40" s="57" t="s">
        <v>5</v>
      </c>
      <c r="D40" s="8">
        <f>SUM(E40:CF40)</f>
        <v>0</v>
      </c>
      <c r="E40" s="9">
        <f>ИД!H90</f>
        <v>0</v>
      </c>
      <c r="F40" s="9">
        <f>ИД!I90</f>
        <v>0</v>
      </c>
      <c r="G40" s="9">
        <f>ИД!J90</f>
        <v>0</v>
      </c>
      <c r="H40" s="9">
        <f>ИД!K90</f>
        <v>0</v>
      </c>
      <c r="I40" s="9">
        <f>ИД!L90</f>
        <v>0</v>
      </c>
      <c r="J40" s="9">
        <f>ИД!M90</f>
        <v>0</v>
      </c>
      <c r="K40" s="9">
        <f>ИД!N90</f>
        <v>0</v>
      </c>
      <c r="L40" s="9">
        <f>ИД!O90</f>
        <v>0</v>
      </c>
      <c r="M40" s="9">
        <f>ИД!P90</f>
        <v>0</v>
      </c>
      <c r="N40" s="9">
        <f>ИД!Q90</f>
        <v>0</v>
      </c>
      <c r="O40" s="9">
        <f>ИД!R90</f>
        <v>0</v>
      </c>
      <c r="P40" s="9">
        <f>ИД!S90</f>
        <v>0</v>
      </c>
      <c r="Q40" s="9">
        <f>ИД!T90</f>
        <v>0</v>
      </c>
      <c r="R40" s="9">
        <f>ИД!U90</f>
        <v>0</v>
      </c>
      <c r="S40" s="9">
        <f>ИД!V90</f>
        <v>0</v>
      </c>
      <c r="T40" s="9">
        <f>ИД!W90</f>
        <v>0</v>
      </c>
      <c r="U40" s="9">
        <f>ИД!X90</f>
        <v>0</v>
      </c>
      <c r="V40" s="9">
        <f>ИД!Y90</f>
        <v>0</v>
      </c>
      <c r="W40" s="9">
        <f>ИД!Z90</f>
        <v>0</v>
      </c>
      <c r="X40" s="9">
        <f>ИД!AA90</f>
        <v>0</v>
      </c>
      <c r="Y40" s="9">
        <f>ИД!AB90</f>
        <v>0</v>
      </c>
      <c r="Z40" s="9">
        <f>ИД!AC90</f>
        <v>0</v>
      </c>
      <c r="AA40" s="9">
        <f>ИД!AD90</f>
        <v>0</v>
      </c>
      <c r="AB40" s="9">
        <f>ИД!AE90</f>
        <v>0</v>
      </c>
      <c r="AC40" s="9">
        <f>ИД!AF90</f>
        <v>0</v>
      </c>
      <c r="AD40" s="9">
        <f>ИД!AG90</f>
        <v>0</v>
      </c>
      <c r="AE40" s="9">
        <f>ИД!AH90</f>
        <v>0</v>
      </c>
      <c r="AF40" s="9">
        <f>ИД!AI90</f>
        <v>0</v>
      </c>
      <c r="AG40" s="9">
        <f>ИД!AJ90</f>
        <v>0</v>
      </c>
      <c r="AH40" s="9">
        <f>ИД!AK90</f>
        <v>0</v>
      </c>
      <c r="AI40" s="9">
        <f>ИД!AL90</f>
        <v>0</v>
      </c>
      <c r="AJ40" s="9">
        <f>ИД!AM90</f>
        <v>0</v>
      </c>
      <c r="AK40" s="9">
        <f>ИД!AN90</f>
        <v>0</v>
      </c>
      <c r="AL40" s="9">
        <f>ИД!AO90</f>
        <v>0</v>
      </c>
      <c r="AM40" s="9">
        <f>ИД!AP90</f>
        <v>0</v>
      </c>
      <c r="AN40" s="9">
        <f>ИД!AQ90</f>
        <v>0</v>
      </c>
      <c r="AO40" s="9">
        <f>ИД!AR90</f>
        <v>0</v>
      </c>
      <c r="AP40" s="9">
        <f>ИД!AS90</f>
        <v>0</v>
      </c>
      <c r="AQ40" s="9">
        <f>ИД!AT90</f>
        <v>0</v>
      </c>
      <c r="AR40" s="9">
        <f>ИД!AU90</f>
        <v>0</v>
      </c>
      <c r="AS40" s="9">
        <f>ИД!AV90</f>
        <v>0</v>
      </c>
      <c r="AT40" s="9">
        <f>ИД!AW90</f>
        <v>0</v>
      </c>
      <c r="AU40" s="9">
        <f>ИД!AX90</f>
        <v>0</v>
      </c>
      <c r="AV40" s="9">
        <f>ИД!AY90</f>
        <v>0</v>
      </c>
      <c r="AW40" s="9">
        <f>ИД!AZ90</f>
        <v>0</v>
      </c>
      <c r="AX40" s="9">
        <f>ИД!BA90</f>
        <v>0</v>
      </c>
      <c r="AY40" s="9">
        <f>ИД!BB90</f>
        <v>0</v>
      </c>
      <c r="AZ40" s="9">
        <f>ИД!BC90</f>
        <v>0</v>
      </c>
      <c r="BA40" s="9">
        <f>ИД!BD90</f>
        <v>0</v>
      </c>
      <c r="BB40" s="9">
        <f>ИД!BE90</f>
        <v>0</v>
      </c>
      <c r="BC40" s="9">
        <f>ИД!BF90</f>
        <v>0</v>
      </c>
      <c r="BD40" s="9">
        <f>ИД!BG90</f>
        <v>0</v>
      </c>
      <c r="BE40" s="9">
        <f>ИД!BH90</f>
        <v>0</v>
      </c>
      <c r="BF40" s="9">
        <f>ИД!BI90</f>
        <v>0</v>
      </c>
      <c r="BG40" s="9">
        <f>ИД!BJ90</f>
        <v>0</v>
      </c>
      <c r="BH40" s="9">
        <f>ИД!BK90</f>
        <v>0</v>
      </c>
      <c r="BI40" s="9">
        <f>ИД!BL90</f>
        <v>0</v>
      </c>
      <c r="BJ40" s="9">
        <f>ИД!BM90</f>
        <v>0</v>
      </c>
      <c r="BK40" s="9">
        <f>ИД!BN90</f>
        <v>0</v>
      </c>
      <c r="BL40" s="9">
        <f>ИД!BO90</f>
        <v>0</v>
      </c>
      <c r="BM40" s="9">
        <f>ИД!BP90</f>
        <v>0</v>
      </c>
      <c r="BN40" s="9">
        <f>ИД!BQ90</f>
        <v>0</v>
      </c>
      <c r="BO40" s="9">
        <f>ИД!BR90</f>
        <v>0</v>
      </c>
      <c r="BP40" s="9">
        <f>ИД!BS90</f>
        <v>0</v>
      </c>
      <c r="BQ40" s="9">
        <f>ИД!BT90</f>
        <v>0</v>
      </c>
      <c r="BR40" s="9">
        <f>ИД!BU90</f>
        <v>0</v>
      </c>
      <c r="BS40" s="9">
        <f>ИД!BV90</f>
        <v>0</v>
      </c>
      <c r="BT40" s="9">
        <f>ИД!BW90</f>
        <v>0</v>
      </c>
      <c r="BU40" s="9">
        <f>ИД!BX90</f>
        <v>0</v>
      </c>
      <c r="BV40" s="9">
        <f>ИД!BY90</f>
        <v>0</v>
      </c>
      <c r="BW40" s="9">
        <f>ИД!BZ90</f>
        <v>0</v>
      </c>
      <c r="BX40" s="9">
        <f>ИД!CA90</f>
        <v>0</v>
      </c>
      <c r="BY40" s="9">
        <f>ИД!CB90</f>
        <v>0</v>
      </c>
      <c r="BZ40" s="9">
        <f>ИД!CC90</f>
        <v>0</v>
      </c>
      <c r="CA40" s="9">
        <f>ИД!CD90</f>
        <v>0</v>
      </c>
      <c r="CB40" s="9">
        <f>ИД!CE90</f>
        <v>0</v>
      </c>
      <c r="CC40" s="9">
        <f>ИД!CF90</f>
        <v>0</v>
      </c>
      <c r="CD40" s="9">
        <f>ИД!CG90</f>
        <v>0</v>
      </c>
      <c r="CE40" s="9">
        <f>ИД!CH90</f>
        <v>0</v>
      </c>
      <c r="CF40" s="9">
        <f>ИД!CI90</f>
        <v>0</v>
      </c>
      <c r="CG40" s="94"/>
    </row>
    <row r="41" spans="1:85" ht="15" customHeight="1" x14ac:dyDescent="0.2">
      <c r="A41" s="98"/>
      <c r="B41" s="7" t="s">
        <v>67</v>
      </c>
      <c r="C41" s="57" t="s">
        <v>5</v>
      </c>
      <c r="D41" s="8">
        <f ca="1">SUM(E41:CF41)</f>
        <v>525302.175346</v>
      </c>
      <c r="E41" s="9">
        <f ca="1">(E39*1/ИД!$G$58*IF(YEAR(ИД!$G$6)=E$17,ИД!$H$6,1)+E40)*E97</f>
        <v>299.99981857142853</v>
      </c>
      <c r="F41" s="9">
        <f ca="1">(IF(AND(E42&gt;=F39,F38=0),0,IF((E42+F39*1/ИД!$G$58)&gt;(E39+F38),(F39-E42),F39*1/ИД!$G$58))*IF(YEAR(ИД!$G$6)=F$17,ИД!$H$6,1)+F40)*F97</f>
        <v>431.69666142857142</v>
      </c>
      <c r="G41" s="9">
        <f ca="1">(IF(AND(F42&gt;=G39,G38=0),0,IF((F42+G39*1/ИД!$G$58)&gt;(F39+G38),(G39-F42),G39*1/ИД!$G$58))*IF(YEAR(ИД!$G$6)=G$17,ИД!$H$6,1)+G40)*G97</f>
        <v>7688.839518571428</v>
      </c>
      <c r="H41" s="9">
        <f ca="1">(IF(AND(G42&gt;=H39,H38=0),0,IF((G42+H39*1/ИД!$G$58)&gt;(G39+H38),(H39-G42),H39*1/ИД!$G$58))*IF(YEAR(ИД!$G$6)=H$17,ИД!$H$6,1)+H40)*H97</f>
        <v>51864.568028857138</v>
      </c>
      <c r="I41" s="9">
        <f ca="1">(IF(AND(H42&gt;=I39,I38=0),0,IF((H42+I39*1/ИД!$G$58)&gt;(H39+I38),(I39-H42),I39*1/ИД!$G$58))*IF(YEAR(ИД!$G$6)=I$17,ИД!$H$6,1)+I40)*I97</f>
        <v>66223.153682000004</v>
      </c>
      <c r="J41" s="9">
        <f ca="1">(IF(AND(I42&gt;=J39,J38=0),0,IF((I42+J39*1/ИД!$G$58)&gt;(I39+J38),(J39-I42),J39*1/ИД!$G$58))*IF(YEAR(ИД!$G$6)=J$17,ИД!$H$6,1)+J40)*J97</f>
        <v>75043.167906571427</v>
      </c>
      <c r="K41" s="9">
        <f ca="1">(IF(AND(J42&gt;=K39,K38=0),0,IF((J42+K39*1/ИД!$G$58)&gt;(J39+K38),(K39-J42),K39*1/ИД!$G$58))*IF(YEAR(ИД!$G$6)=K$17,ИД!$H$6,1)+K40)*K97</f>
        <v>75043.167906571427</v>
      </c>
      <c r="L41" s="9">
        <f ca="1">(IF(AND(K42&gt;=L39,L38=0),0,IF((K42+L39*1/ИД!$G$58)&gt;(K39+L38),(L39-K42),L39*1/ИД!$G$58))*IF(YEAR(ИД!$G$6)=L$17,ИД!$H$6,1)+L40)*L97</f>
        <v>75043.167906571427</v>
      </c>
      <c r="M41" s="9">
        <f ca="1">(IF(AND(L42&gt;=M39,M38=0),0,IF((L42+M39*1/ИД!$G$58)&gt;(L39+M38),(M39-L42),M39*1/ИД!$G$58))*IF(YEAR(ИД!$G$6)=M$17,ИД!$H$6,1)+M40)*M97</f>
        <v>75043.167906571427</v>
      </c>
      <c r="N41" s="9">
        <f ca="1">(IF(AND(M42&gt;=N39,N38=0),0,IF((M42+N39*1/ИД!$G$58)&gt;(M39+N38),(N39-M42),N39*1/ИД!$G$58))*IF(YEAR(ИД!$G$6)=N$17,ИД!$H$6,1)+N40)*N97</f>
        <v>75043.167906571427</v>
      </c>
      <c r="O41" s="9">
        <f ca="1">(IF(AND(N42&gt;=O39,O38=0),0,IF((N42+O39*1/ИД!$G$58)&gt;(N39+O38),(O39-N42),O39*1/ИД!$G$58))*IF(YEAR(ИД!$G$6)=O$17,ИД!$H$6,1)+O40)*O97</f>
        <v>23578.078103714332</v>
      </c>
      <c r="P41" s="9">
        <f ca="1">(IF(AND(O42&gt;=P39,P38=0),0,IF((O42+P39*1/ИД!$G$58)&gt;(O39+P38),(P39-O42),P39*1/ИД!$G$58))*IF(YEAR(ИД!$G$6)=P$17,ИД!$H$6,1)+P40)*P97</f>
        <v>0</v>
      </c>
      <c r="Q41" s="9">
        <f ca="1">(IF(AND(P42&gt;=Q39,Q38=0),0,IF((P42+Q39*1/ИД!$G$58)&gt;(P39+Q38),(Q39-P42),Q39*1/ИД!$G$58))*IF(YEAR(ИД!$G$6)=Q$17,ИД!$H$6,1)+Q40)*Q97</f>
        <v>0</v>
      </c>
      <c r="R41" s="9">
        <f ca="1">(IF(AND(Q42&gt;=R39,R38=0),0,IF((Q42+R39*1/ИД!$G$58)&gt;(Q39+R38),(R39-Q42),R39*1/ИД!$G$58))*IF(YEAR(ИД!$G$6)=R$17,ИД!$H$6,1)+R40)*R97</f>
        <v>0</v>
      </c>
      <c r="S41" s="9">
        <f ca="1">(IF(AND(R42&gt;=S39,S38=0),0,IF((R42+S39*1/ИД!$G$58)&gt;(R39+S38),(S39-R42),S39*1/ИД!$G$58))*IF(YEAR(ИД!$G$6)=S$17,ИД!$H$6,1)+S40)*S97</f>
        <v>0</v>
      </c>
      <c r="T41" s="9">
        <f ca="1">(IF(AND(S42&gt;=T39,T38=0),0,IF((S42+T39*1/ИД!$G$58)&gt;(S39+T38),(T39-S42),T39*1/ИД!$G$58))*IF(YEAR(ИД!$G$6)=T$17,ИД!$H$6,1)+T40)*T97</f>
        <v>0</v>
      </c>
      <c r="U41" s="9">
        <f ca="1">(IF(AND(T42&gt;=U39,U38=0),0,IF((T42+U39*1/ИД!$G$58)&gt;(T39+U38),(U39-T42),U39*1/ИД!$G$58))*IF(YEAR(ИД!$G$6)=U$17,ИД!$H$6,1)+U40)*U97</f>
        <v>0</v>
      </c>
      <c r="V41" s="9">
        <f ca="1">(IF(AND(U42&gt;=V39,V38=0),0,IF((U42+V39*1/ИД!$G$58)&gt;(U39+V38),(V39-U42),V39*1/ИД!$G$58))*IF(YEAR(ИД!$G$6)=V$17,ИД!$H$6,1)+V40)*V97</f>
        <v>0</v>
      </c>
      <c r="W41" s="9">
        <f ca="1">(IF(AND(V42&gt;=W39,W38=0),0,IF((V42+W39*1/ИД!$G$58)&gt;(V39+W38),(W39-V42),W39*1/ИД!$G$58))*IF(YEAR(ИД!$G$6)=W$17,ИД!$H$6,1)+W40)*W97</f>
        <v>0</v>
      </c>
      <c r="X41" s="9">
        <f ca="1">(IF(AND(W42&gt;=X39,X38=0),0,IF((W42+X39*1/ИД!$G$58)&gt;(W39+X38),(X39-W42),X39*1/ИД!$G$58))*IF(YEAR(ИД!$G$6)=X$17,ИД!$H$6,1)+X40)*X97</f>
        <v>0</v>
      </c>
      <c r="Y41" s="9">
        <f ca="1">(IF(AND(X42&gt;=Y39,Y38=0),0,IF((X42+Y39*1/ИД!$G$58)&gt;(X39+Y38),(Y39-X42),Y39*1/ИД!$G$58))*IF(YEAR(ИД!$G$6)=Y$17,ИД!$H$6,1)+Y40)*Y97</f>
        <v>0</v>
      </c>
      <c r="Z41" s="9">
        <f ca="1">(IF(AND(Y42&gt;=Z39,Z38=0),0,IF((Y42+Z39*1/ИД!$G$58)&gt;(Y39+Z38),(Z39-Y42),Z39*1/ИД!$G$58))*IF(YEAR(ИД!$G$6)=Z$17,ИД!$H$6,1)+Z40)*Z97</f>
        <v>0</v>
      </c>
      <c r="AA41" s="9">
        <f ca="1">(IF(AND(Z42&gt;=AA39,AA38=0),0,IF((Z42+AA39*1/ИД!$G$58)&gt;(Z39+AA38),(AA39-Z42),AA39*1/ИД!$G$58))*IF(YEAR(ИД!$G$6)=AA$17,ИД!$H$6,1)+AA40)*AA97</f>
        <v>0</v>
      </c>
      <c r="AB41" s="9">
        <f ca="1">(IF(AND(AA42&gt;=AB39,AB38=0),0,IF((AA42+AB39*1/ИД!$G$58)&gt;(AA39+AB38),(AB39-AA42),AB39*1/ИД!$G$58))*IF(YEAR(ИД!$G$6)=AB$17,ИД!$H$6,1)+AB40)*AB97</f>
        <v>0</v>
      </c>
      <c r="AC41" s="9">
        <f ca="1">(IF(AND(AB42&gt;=AC39,AC38=0),0,IF((AB42+AC39*1/ИД!$G$58)&gt;(AB39+AC38),(AC39-AB42),AC39*1/ИД!$G$58))*IF(YEAR(ИД!$G$6)=AC$17,ИД!$H$6,1)+AC40)*AC97</f>
        <v>0</v>
      </c>
      <c r="AD41" s="9">
        <f ca="1">(IF(AND(AC42&gt;=AD39,AD38=0),0,IF((AC42+AD39*1/ИД!$G$58)&gt;(AC39+AD38),(AD39-AC42),AD39*1/ИД!$G$58))*IF(YEAR(ИД!$G$6)=AD$17,ИД!$H$6,1)+AD40)*AD97</f>
        <v>0</v>
      </c>
      <c r="AE41" s="9">
        <f ca="1">(IF(AND(AD42&gt;=AE39,AE38=0),0,IF((AD42+AE39*1/ИД!$G$58)&gt;(AD39+AE38),(AE39-AD42),AE39*1/ИД!$G$58))*IF(YEAR(ИД!$G$6)=AE$17,ИД!$H$6,1)+AE40)*AE97</f>
        <v>0</v>
      </c>
      <c r="AF41" s="9">
        <f ca="1">(IF(AND(AE42&gt;=AF39,AF38=0),0,IF((AE42+AF39*1/ИД!$G$58)&gt;(AE39+AF38),(AF39-AE42),AF39*1/ИД!$G$58))*IF(YEAR(ИД!$G$6)=AF$17,ИД!$H$6,1)+AF40)*AF97</f>
        <v>0</v>
      </c>
      <c r="AG41" s="9">
        <f ca="1">(IF(AND(AF42&gt;=AG39,AG38=0),0,IF((AF42+AG39*1/ИД!$G$58)&gt;(AF39+AG38),(AG39-AF42),AG39*1/ИД!$G$58))*IF(YEAR(ИД!$G$6)=AG$17,ИД!$H$6,1)+AG40)*AG97</f>
        <v>0</v>
      </c>
      <c r="AH41" s="9">
        <f ca="1">(IF(AND(AG42&gt;=AH39,AH38=0),0,IF((AG42+AH39*1/ИД!$G$58)&gt;(AG39+AH38),(AH39-AG42),AH39*1/ИД!$G$58))*IF(YEAR(ИД!$G$6)=AH$17,ИД!$H$6,1)+AH40)*AH97</f>
        <v>0</v>
      </c>
      <c r="AI41" s="9">
        <f ca="1">(IF(AND(AH42&gt;=AI39,AI38=0),0,IF((AH42+AI39*1/ИД!$G$58)&gt;(AH39+AI38),(AI39-AH42),AI39*1/ИД!$G$58))*IF(YEAR(ИД!$G$6)=AI$17,ИД!$H$6,1)+AI40)*AI97</f>
        <v>0</v>
      </c>
      <c r="AJ41" s="9">
        <f ca="1">(IF(AND(AI42&gt;=AJ39,AJ38=0),0,IF((AI42+AJ39*1/ИД!$G$58)&gt;(AI39+AJ38),(AJ39-AI42),AJ39*1/ИД!$G$58))*IF(YEAR(ИД!$G$6)=AJ$17,ИД!$H$6,1)+AJ40)*AJ97</f>
        <v>0</v>
      </c>
      <c r="AK41" s="9">
        <f ca="1">(IF(AND(AJ42&gt;=AK39,AK38=0),0,IF((AJ42+AK39*1/ИД!$G$58)&gt;(AJ39+AK38),(AK39-AJ42),AK39*1/ИД!$G$58))*IF(YEAR(ИД!$G$6)=AK$17,ИД!$H$6,1)+AK40)*AK97</f>
        <v>0</v>
      </c>
      <c r="AL41" s="9">
        <f ca="1">(IF(AND(AK42&gt;=AL39,AL38=0),0,IF((AK42+AL39*1/ИД!$G$58)&gt;(AK39+AL38),(AL39-AK42),AL39*1/ИД!$G$58))*IF(YEAR(ИД!$G$6)=AL$17,ИД!$H$6,1)+AL40)*AL97</f>
        <v>0</v>
      </c>
      <c r="AM41" s="9">
        <f ca="1">(IF(AND(AL42&gt;=AM39,AM38=0),0,IF((AL42+AM39*1/ИД!$G$58)&gt;(AL39+AM38),(AM39-AL42),AM39*1/ИД!$G$58))*IF(YEAR(ИД!$G$6)=AM$17,ИД!$H$6,1)+AM40)*AM97</f>
        <v>0</v>
      </c>
      <c r="AN41" s="9">
        <f ca="1">(IF(AND(AM42&gt;=AN39,AN38=0),0,IF((AM42+AN39*1/ИД!$G$58)&gt;(AM39+AN38),(AN39-AM42),AN39*1/ИД!$G$58))*IF(YEAR(ИД!$G$6)=AN$17,ИД!$H$6,1)+AN40)*AN97</f>
        <v>0</v>
      </c>
      <c r="AO41" s="9">
        <f ca="1">(IF(AND(AN42&gt;=AO39,AO38=0),0,IF((AN42+AO39*1/ИД!$G$58)&gt;(AN39+AO38),(AO39-AN42),AO39*1/ИД!$G$58))*IF(YEAR(ИД!$G$6)=AO$17,ИД!$H$6,1)+AO40)*AO97</f>
        <v>0</v>
      </c>
      <c r="AP41" s="9">
        <f ca="1">(IF(AND(AO42&gt;=AP39,AP38=0),0,IF((AO42+AP39*1/ИД!$G$58)&gt;(AO39+AP38),(AP39-AO42),AP39*1/ИД!$G$58))*IF(YEAR(ИД!$G$6)=AP$17,ИД!$H$6,1)+AP40)*AP97</f>
        <v>0</v>
      </c>
      <c r="AQ41" s="9">
        <f ca="1">(IF(AND(AP42&gt;=AQ39,AQ38=0),0,IF((AP42+AQ39*1/ИД!$G$58)&gt;(AP39+AQ38),(AQ39-AP42),AQ39*1/ИД!$G$58))*IF(YEAR(ИД!$G$6)=AQ$17,ИД!$H$6,1)+AQ40)*AQ97</f>
        <v>0</v>
      </c>
      <c r="AR41" s="9">
        <f ca="1">(IF(AND(AQ42&gt;=AR39,AR38=0),0,IF((AQ42+AR39*1/ИД!$G$58)&gt;(AQ39+AR38),(AR39-AQ42),AR39*1/ИД!$G$58))*IF(YEAR(ИД!$G$6)=AR$17,ИД!$H$6,1)+AR40)*AR97</f>
        <v>0</v>
      </c>
      <c r="AS41" s="9">
        <f ca="1">(IF(AND(AR42&gt;=AS39,AS38=0),0,IF((AR42+AS39*1/ИД!$G$58)&gt;(AR39+AS38),(AS39-AR42),AS39*1/ИД!$G$58))*IF(YEAR(ИД!$G$6)=AS$17,ИД!$H$6,1)+AS40)*AS97</f>
        <v>0</v>
      </c>
      <c r="AT41" s="9">
        <f ca="1">(IF(AND(AS42&gt;=AT39,AT38=0),0,IF((AS42+AT39*1/ИД!$G$58)&gt;(AS39+AT38),(AT39-AS42),AT39*1/ИД!$G$58))*IF(YEAR(ИД!$G$6)=AT$17,ИД!$H$6,1)+AT40)*AT97</f>
        <v>0</v>
      </c>
      <c r="AU41" s="9">
        <f ca="1">(IF(AND(AT42&gt;=AU39,AU38=0),0,IF((AT42+AU39*1/ИД!$G$58)&gt;(AT39+AU38),(AU39-AT42),AU39*1/ИД!$G$58))*IF(YEAR(ИД!$G$6)=AU$17,ИД!$H$6,1)+AU40)*AU97</f>
        <v>0</v>
      </c>
      <c r="AV41" s="9">
        <f ca="1">(IF(AND(AU42&gt;=AV39,AV38=0),0,IF((AU42+AV39*1/ИД!$G$58)&gt;(AU39+AV38),(AV39-AU42),AV39*1/ИД!$G$58))*IF(YEAR(ИД!$G$6)=AV$17,ИД!$H$6,1)+AV40)*AV97</f>
        <v>0</v>
      </c>
      <c r="AW41" s="9">
        <f ca="1">(IF(AND(AV42&gt;=AW39,AW38=0),0,IF((AV42+AW39*1/ИД!$G$58)&gt;(AV39+AW38),(AW39-AV42),AW39*1/ИД!$G$58))*IF(YEAR(ИД!$G$6)=AW$17,ИД!$H$6,1)+AW40)*AW97</f>
        <v>0</v>
      </c>
      <c r="AX41" s="9">
        <f ca="1">(IF(AND(AW42&gt;=AX39,AX38=0),0,IF((AW42+AX39*1/ИД!$G$58)&gt;(AW39+AX38),(AX39-AW42),AX39*1/ИД!$G$58))*IF(YEAR(ИД!$G$6)=AX$17,ИД!$H$6,1)+AX40)*AX97</f>
        <v>0</v>
      </c>
      <c r="AY41" s="9">
        <f ca="1">(IF(AND(AX42&gt;=AY39,AY38=0),0,IF((AX42+AY39*1/ИД!$G$58)&gt;(AX39+AY38),(AY39-AX42),AY39*1/ИД!$G$58))*IF(YEAR(ИД!$G$6)=AY$17,ИД!$H$6,1)+AY40)*AY97</f>
        <v>0</v>
      </c>
      <c r="AZ41" s="9">
        <f ca="1">(IF(AND(AY42&gt;=AZ39,AZ38=0),0,IF((AY42+AZ39*1/ИД!$G$58)&gt;(AY39+AZ38),(AZ39-AY42),AZ39*1/ИД!$G$58))*IF(YEAR(ИД!$G$6)=AZ$17,ИД!$H$6,1)+AZ40)*AZ97</f>
        <v>0</v>
      </c>
      <c r="BA41" s="9">
        <f ca="1">(IF(AND(AZ42&gt;=BA39,BA38=0),0,IF((AZ42+BA39*1/ИД!$G$58)&gt;(AZ39+BA38),(BA39-AZ42),BA39*1/ИД!$G$58))*IF(YEAR(ИД!$G$6)=BA$17,ИД!$H$6,1)+BA40)*BA97</f>
        <v>0</v>
      </c>
      <c r="BB41" s="9">
        <f ca="1">(IF(AND(BA42&gt;=BB39,BB38=0),0,IF((BA42+BB39*1/ИД!$G$58)&gt;(BA39+BB38),(BB39-BA42),BB39*1/ИД!$G$58))*IF(YEAR(ИД!$G$6)=BB$17,ИД!$H$6,1)+BB40)*BB97</f>
        <v>0</v>
      </c>
      <c r="BC41" s="9">
        <f ca="1">(IF(AND(BB42&gt;=BC39,BC38=0),0,IF((BB42+BC39*1/ИД!$G$58)&gt;(BB39+BC38),(BC39-BB42),BC39*1/ИД!$G$58))*IF(YEAR(ИД!$G$6)=BC$17,ИД!$H$6,1)+BC40)*BC97</f>
        <v>0</v>
      </c>
      <c r="BD41" s="9">
        <f ca="1">(IF(AND(BC42&gt;=BD39,BD38=0),0,IF((BC42+BD39*1/ИД!$G$58)&gt;(BC39+BD38),(BD39-BC42),BD39*1/ИД!$G$58))*IF(YEAR(ИД!$G$6)=BD$17,ИД!$H$6,1)+BD40)*BD97</f>
        <v>0</v>
      </c>
      <c r="BE41" s="9">
        <f ca="1">(IF(AND(BD42&gt;=BE39,BE38=0),0,IF((BD42+BE39*1/ИД!$G$58)&gt;(BD39+BE38),(BE39-BD42),BE39*1/ИД!$G$58))*IF(YEAR(ИД!$G$6)=BE$17,ИД!$H$6,1)+BE40)*BE97</f>
        <v>0</v>
      </c>
      <c r="BF41" s="9">
        <f ca="1">(IF(AND(BE42&gt;=BF39,BF38=0),0,IF((BE42+BF39*1/ИД!$G$58)&gt;(BE39+BF38),(BF39-BE42),BF39*1/ИД!$G$58))*IF(YEAR(ИД!$G$6)=BF$17,ИД!$H$6,1)+BF40)*BF97</f>
        <v>0</v>
      </c>
      <c r="BG41" s="9">
        <f ca="1">(IF(AND(BF42&gt;=BG39,BG38=0),0,IF((BF42+BG39*1/ИД!$G$58)&gt;(BF39+BG38),(BG39-BF42),BG39*1/ИД!$G$58))*IF(YEAR(ИД!$G$6)=BG$17,ИД!$H$6,1)+BG40)*BG97</f>
        <v>0</v>
      </c>
      <c r="BH41" s="9">
        <f ca="1">(IF(AND(BG42&gt;=BH39,BH38=0),0,IF((BG42+BH39*1/ИД!$G$58)&gt;(BG39+BH38),(BH39-BG42),BH39*1/ИД!$G$58))*IF(YEAR(ИД!$G$6)=BH$17,ИД!$H$6,1)+BH40)*BH97</f>
        <v>0</v>
      </c>
      <c r="BI41" s="9">
        <f ca="1">(IF(AND(BH42&gt;=BI39,BI38=0),0,IF((BH42+BI39*1/ИД!$G$58)&gt;(BH39+BI38),(BI39-BH42),BI39*1/ИД!$G$58))*IF(YEAR(ИД!$G$6)=BI$17,ИД!$H$6,1)+BI40)*BI97</f>
        <v>0</v>
      </c>
      <c r="BJ41" s="9">
        <f ca="1">(IF(AND(BI42&gt;=BJ39,BJ38=0),0,IF((BI42+BJ39*1/ИД!$G$58)&gt;(BI39+BJ38),(BJ39-BI42),BJ39*1/ИД!$G$58))*IF(YEAR(ИД!$G$6)=BJ$17,ИД!$H$6,1)+BJ40)*BJ97</f>
        <v>0</v>
      </c>
      <c r="BK41" s="9">
        <f ca="1">(IF(AND(BJ42&gt;=BK39,BK38=0),0,IF((BJ42+BK39*1/ИД!$G$58)&gt;(BJ39+BK38),(BK39-BJ42),BK39*1/ИД!$G$58))*IF(YEAR(ИД!$G$6)=BK$17,ИД!$H$6,1)+BK40)*BK97</f>
        <v>0</v>
      </c>
      <c r="BL41" s="9">
        <f ca="1">(IF(AND(BK42&gt;=BL39,BL38=0),0,IF((BK42+BL39*1/ИД!$G$58)&gt;(BK39+BL38),(BL39-BK42),BL39*1/ИД!$G$58))*IF(YEAR(ИД!$G$6)=BL$17,ИД!$H$6,1)+BL40)*BL97</f>
        <v>0</v>
      </c>
      <c r="BM41" s="9">
        <f ca="1">(IF(AND(BL42&gt;=BM39,BM38=0),0,IF((BL42+BM39*1/ИД!$G$58)&gt;(BL39+BM38),(BM39-BL42),BM39*1/ИД!$G$58))*IF(YEAR(ИД!$G$6)=BM$17,ИД!$H$6,1)+BM40)*BM97</f>
        <v>0</v>
      </c>
      <c r="BN41" s="9">
        <f ca="1">(IF(AND(BM42&gt;=BN39,BN38=0),0,IF((BM42+BN39*1/ИД!$G$58)&gt;(BM39+BN38),(BN39-BM42),BN39*1/ИД!$G$58))*IF(YEAR(ИД!$G$6)=BN$17,ИД!$H$6,1)+BN40)*BN97</f>
        <v>0</v>
      </c>
      <c r="BO41" s="9">
        <f ca="1">(IF(AND(BN42&gt;=BO39,BO38=0),0,IF((BN42+BO39*1/ИД!$G$58)&gt;(BN39+BO38),(BO39-BN42),BO39*1/ИД!$G$58))*IF(YEAR(ИД!$G$6)=BO$17,ИД!$H$6,1)+BO40)*BO97</f>
        <v>0</v>
      </c>
      <c r="BP41" s="9">
        <f ca="1">(IF(AND(BO42&gt;=BP39,BP38=0),0,IF((BO42+BP39*1/ИД!$G$58)&gt;(BO39+BP38),(BP39-BO42),BP39*1/ИД!$G$58))*IF(YEAR(ИД!$G$6)=BP$17,ИД!$H$6,1)+BP40)*BP97</f>
        <v>0</v>
      </c>
      <c r="BQ41" s="9">
        <f ca="1">(IF(AND(BP42&gt;=BQ39,BQ38=0),0,IF((BP42+BQ39*1/ИД!$G$58)&gt;(BP39+BQ38),(BQ39-BP42),BQ39*1/ИД!$G$58))*IF(YEAR(ИД!$G$6)=BQ$17,ИД!$H$6,1)+BQ40)*BQ97</f>
        <v>0</v>
      </c>
      <c r="BR41" s="9">
        <f ca="1">(IF(AND(BQ42&gt;=BR39,BR38=0),0,IF((BQ42+BR39*1/ИД!$G$58)&gt;(BQ39+BR38),(BR39-BQ42),BR39*1/ИД!$G$58))*IF(YEAR(ИД!$G$6)=BR$17,ИД!$H$6,1)+BR40)*BR97</f>
        <v>0</v>
      </c>
      <c r="BS41" s="9">
        <f ca="1">(IF(AND(BR42&gt;=BS39,BS38=0),0,IF((BR42+BS39*1/ИД!$G$58)&gt;(BR39+BS38),(BS39-BR42),BS39*1/ИД!$G$58))*IF(YEAR(ИД!$G$6)=BS$17,ИД!$H$6,1)+BS40)*BS97</f>
        <v>0</v>
      </c>
      <c r="BT41" s="9">
        <f ca="1">(IF(AND(BS42&gt;=BT39,BT38=0),0,IF((BS42+BT39*1/ИД!$G$58)&gt;(BS39+BT38),(BT39-BS42),BT39*1/ИД!$G$58))*IF(YEAR(ИД!$G$6)=BT$17,ИД!$H$6,1)+BT40)*BT97</f>
        <v>0</v>
      </c>
      <c r="BU41" s="9">
        <f ca="1">(IF(AND(BT42&gt;=BU39,BU38=0),0,IF((BT42+BU39*1/ИД!$G$58)&gt;(BT39+BU38),(BU39-BT42),BU39*1/ИД!$G$58))*IF(YEAR(ИД!$G$6)=BU$17,ИД!$H$6,1)+BU40)*BU97</f>
        <v>0</v>
      </c>
      <c r="BV41" s="9">
        <f ca="1">(IF(AND(BU42&gt;=BV39,BV38=0),0,IF((BU42+BV39*1/ИД!$G$58)&gt;(BU39+BV38),(BV39-BU42),BV39*1/ИД!$G$58))*IF(YEAR(ИД!$G$6)=BV$17,ИД!$H$6,1)+BV40)*BV97</f>
        <v>0</v>
      </c>
      <c r="BW41" s="9">
        <f ca="1">(IF(AND(BV42&gt;=BW39,BW38=0),0,IF((BV42+BW39*1/ИД!$G$58)&gt;(BV39+BW38),(BW39-BV42),BW39*1/ИД!$G$58))*IF(YEAR(ИД!$G$6)=BW$17,ИД!$H$6,1)+BW40)*BW97</f>
        <v>0</v>
      </c>
      <c r="BX41" s="9">
        <f ca="1">(IF(AND(BW42&gt;=BX39,BX38=0),0,IF((BW42+BX39*1/ИД!$G$58)&gt;(BW39+BX38),(BX39-BW42),BX39*1/ИД!$G$58))*IF(YEAR(ИД!$G$6)=BX$17,ИД!$H$6,1)+BX40)*BX97</f>
        <v>0</v>
      </c>
      <c r="BY41" s="9">
        <f ca="1">(IF(AND(BX42&gt;=BY39,BY38=0),0,IF((BX42+BY39*1/ИД!$G$58)&gt;(BX39+BY38),(BY39-BX42),BY39*1/ИД!$G$58))*IF(YEAR(ИД!$G$6)=BY$17,ИД!$H$6,1)+BY40)*BY97</f>
        <v>0</v>
      </c>
      <c r="BZ41" s="9">
        <f ca="1">(IF(AND(BY42&gt;=BZ39,BZ38=0),0,IF((BY42+BZ39*1/ИД!$G$58)&gt;(BY39+BZ38),(BZ39-BY42),BZ39*1/ИД!$G$58))*IF(YEAR(ИД!$G$6)=BZ$17,ИД!$H$6,1)+BZ40)*BZ97</f>
        <v>0</v>
      </c>
      <c r="CA41" s="9">
        <f ca="1">(IF(AND(BZ42&gt;=CA39,CA38=0),0,IF((BZ42+CA39*1/ИД!$G$58)&gt;(BZ39+CA38),(CA39-BZ42),CA39*1/ИД!$G$58))*IF(YEAR(ИД!$G$6)=CA$17,ИД!$H$6,1)+CA40)*CA97</f>
        <v>0</v>
      </c>
      <c r="CB41" s="9">
        <f ca="1">(IF(AND(CA42&gt;=CB39,CB38=0),0,IF((CA42+CB39*1/ИД!$G$58)&gt;(CA39+CB38),(CB39-CA42),CB39*1/ИД!$G$58))*IF(YEAR(ИД!$G$6)=CB$17,ИД!$H$6,1)+CB40)*CB97</f>
        <v>0</v>
      </c>
      <c r="CC41" s="9">
        <f ca="1">(IF(AND(CB42&gt;=CC39,CC38=0),0,IF((CB42+CC39*1/ИД!$G$58)&gt;(CB39+CC38),(CC39-CB42),CC39*1/ИД!$G$58))*IF(YEAR(ИД!$G$6)=CC$17,ИД!$H$6,1)+CC40)*CC97</f>
        <v>0</v>
      </c>
      <c r="CD41" s="9">
        <f ca="1">(IF(AND(CC42&gt;=CD39,CD38=0),0,IF((CC42+CD39*1/ИД!$G$58)&gt;(CC39+CD38),(CD39-CC42),CD39*1/ИД!$G$58))*IF(YEAR(ИД!$G$6)=CD$17,ИД!$H$6,1)+CD40)*CD97</f>
        <v>0</v>
      </c>
      <c r="CE41" s="9">
        <f ca="1">(IF(AND(CD42&gt;=CE39,CE38=0),0,IF((CD42+CE39*1/ИД!$G$58)&gt;(CD39+CE38),(CE39-CD42),CE39*1/ИД!$G$58))*IF(YEAR(ИД!$G$6)=CE$17,ИД!$H$6,1)+CE40)*CE97</f>
        <v>0</v>
      </c>
      <c r="CF41" s="9">
        <f ca="1">(IF(AND(CE42&gt;=CF39,CF38=0),0,IF((CE42+CF39*1/ИД!$G$58)&gt;(CE39+CF38),(CF39-CE42),CF39*1/ИД!$G$58))*IF(YEAR(ИД!$G$6)=CF$17,ИД!$H$6,1)+CF40)*CF97</f>
        <v>0</v>
      </c>
      <c r="CG41" s="94"/>
    </row>
    <row r="42" spans="1:85" ht="15" customHeight="1" x14ac:dyDescent="0.2">
      <c r="A42" s="98"/>
      <c r="B42" s="7" t="s">
        <v>72</v>
      </c>
      <c r="C42" s="57" t="s">
        <v>5</v>
      </c>
      <c r="D42" s="8">
        <f ca="1">D41</f>
        <v>525302.175346</v>
      </c>
      <c r="E42" s="9">
        <f ca="1">E41*E97</f>
        <v>299.99981857142853</v>
      </c>
      <c r="F42" s="9">
        <f ca="1">(E42+F41)*F97</f>
        <v>731.69647999999995</v>
      </c>
      <c r="G42" s="9">
        <f t="shared" ref="G42:BR42" ca="1" si="17">(F42+G41)*G97</f>
        <v>8420.5359985714276</v>
      </c>
      <c r="H42" s="9">
        <f t="shared" ca="1" si="17"/>
        <v>60285.104027428562</v>
      </c>
      <c r="I42" s="9">
        <f t="shared" ca="1" si="17"/>
        <v>126508.25770942857</v>
      </c>
      <c r="J42" s="9">
        <f t="shared" ca="1" si="17"/>
        <v>201551.42561599999</v>
      </c>
      <c r="K42" s="9">
        <f t="shared" ca="1" si="17"/>
        <v>276594.59352257143</v>
      </c>
      <c r="L42" s="9">
        <f t="shared" ca="1" si="17"/>
        <v>351637.76142914285</v>
      </c>
      <c r="M42" s="9">
        <f t="shared" ca="1" si="17"/>
        <v>426680.92933571426</v>
      </c>
      <c r="N42" s="9">
        <f t="shared" ca="1" si="17"/>
        <v>501724.09724228567</v>
      </c>
      <c r="O42" s="9">
        <f t="shared" ca="1" si="17"/>
        <v>525302.175346</v>
      </c>
      <c r="P42" s="9">
        <f t="shared" ca="1" si="17"/>
        <v>0</v>
      </c>
      <c r="Q42" s="9">
        <f t="shared" ca="1" si="17"/>
        <v>0</v>
      </c>
      <c r="R42" s="9">
        <f t="shared" ca="1" si="17"/>
        <v>0</v>
      </c>
      <c r="S42" s="9">
        <f t="shared" ca="1" si="17"/>
        <v>0</v>
      </c>
      <c r="T42" s="9">
        <f t="shared" ca="1" si="17"/>
        <v>0</v>
      </c>
      <c r="U42" s="9">
        <f t="shared" ca="1" si="17"/>
        <v>0</v>
      </c>
      <c r="V42" s="9">
        <f t="shared" ca="1" si="17"/>
        <v>0</v>
      </c>
      <c r="W42" s="9">
        <f t="shared" ca="1" si="17"/>
        <v>0</v>
      </c>
      <c r="X42" s="9">
        <f t="shared" ca="1" si="17"/>
        <v>0</v>
      </c>
      <c r="Y42" s="9">
        <f t="shared" ca="1" si="17"/>
        <v>0</v>
      </c>
      <c r="Z42" s="9">
        <f t="shared" ca="1" si="17"/>
        <v>0</v>
      </c>
      <c r="AA42" s="9">
        <f t="shared" ca="1" si="17"/>
        <v>0</v>
      </c>
      <c r="AB42" s="9">
        <f t="shared" ca="1" si="17"/>
        <v>0</v>
      </c>
      <c r="AC42" s="9">
        <f t="shared" ca="1" si="17"/>
        <v>0</v>
      </c>
      <c r="AD42" s="9">
        <f t="shared" ca="1" si="17"/>
        <v>0</v>
      </c>
      <c r="AE42" s="9">
        <f t="shared" ca="1" si="17"/>
        <v>0</v>
      </c>
      <c r="AF42" s="9">
        <f t="shared" ca="1" si="17"/>
        <v>0</v>
      </c>
      <c r="AG42" s="9">
        <f t="shared" ca="1" si="17"/>
        <v>0</v>
      </c>
      <c r="AH42" s="9">
        <f t="shared" ca="1" si="17"/>
        <v>0</v>
      </c>
      <c r="AI42" s="9">
        <f t="shared" ca="1" si="17"/>
        <v>0</v>
      </c>
      <c r="AJ42" s="9">
        <f t="shared" ca="1" si="17"/>
        <v>0</v>
      </c>
      <c r="AK42" s="9">
        <f t="shared" ca="1" si="17"/>
        <v>0</v>
      </c>
      <c r="AL42" s="9">
        <f t="shared" ca="1" si="17"/>
        <v>0</v>
      </c>
      <c r="AM42" s="9">
        <f t="shared" ca="1" si="17"/>
        <v>0</v>
      </c>
      <c r="AN42" s="9">
        <f t="shared" ca="1" si="17"/>
        <v>0</v>
      </c>
      <c r="AO42" s="9">
        <f t="shared" ca="1" si="17"/>
        <v>0</v>
      </c>
      <c r="AP42" s="9">
        <f t="shared" ca="1" si="17"/>
        <v>0</v>
      </c>
      <c r="AQ42" s="9">
        <f t="shared" ca="1" si="17"/>
        <v>0</v>
      </c>
      <c r="AR42" s="9">
        <f t="shared" ca="1" si="17"/>
        <v>0</v>
      </c>
      <c r="AS42" s="9">
        <f t="shared" ca="1" si="17"/>
        <v>0</v>
      </c>
      <c r="AT42" s="9">
        <f t="shared" ca="1" si="17"/>
        <v>0</v>
      </c>
      <c r="AU42" s="9">
        <f t="shared" ca="1" si="17"/>
        <v>0</v>
      </c>
      <c r="AV42" s="9">
        <f t="shared" ca="1" si="17"/>
        <v>0</v>
      </c>
      <c r="AW42" s="9">
        <f t="shared" ca="1" si="17"/>
        <v>0</v>
      </c>
      <c r="AX42" s="9">
        <f t="shared" ca="1" si="17"/>
        <v>0</v>
      </c>
      <c r="AY42" s="9">
        <f t="shared" ca="1" si="17"/>
        <v>0</v>
      </c>
      <c r="AZ42" s="9">
        <f t="shared" ca="1" si="17"/>
        <v>0</v>
      </c>
      <c r="BA42" s="9">
        <f t="shared" ca="1" si="17"/>
        <v>0</v>
      </c>
      <c r="BB42" s="9">
        <f t="shared" ca="1" si="17"/>
        <v>0</v>
      </c>
      <c r="BC42" s="9">
        <f t="shared" ca="1" si="17"/>
        <v>0</v>
      </c>
      <c r="BD42" s="9">
        <f t="shared" ca="1" si="17"/>
        <v>0</v>
      </c>
      <c r="BE42" s="9">
        <f t="shared" ca="1" si="17"/>
        <v>0</v>
      </c>
      <c r="BF42" s="9">
        <f t="shared" ca="1" si="17"/>
        <v>0</v>
      </c>
      <c r="BG42" s="9">
        <f t="shared" ca="1" si="17"/>
        <v>0</v>
      </c>
      <c r="BH42" s="9">
        <f t="shared" ca="1" si="17"/>
        <v>0</v>
      </c>
      <c r="BI42" s="9">
        <f t="shared" ca="1" si="17"/>
        <v>0</v>
      </c>
      <c r="BJ42" s="9">
        <f t="shared" ca="1" si="17"/>
        <v>0</v>
      </c>
      <c r="BK42" s="9">
        <f t="shared" ca="1" si="17"/>
        <v>0</v>
      </c>
      <c r="BL42" s="9">
        <f t="shared" ca="1" si="17"/>
        <v>0</v>
      </c>
      <c r="BM42" s="9">
        <f t="shared" ca="1" si="17"/>
        <v>0</v>
      </c>
      <c r="BN42" s="9">
        <f t="shared" ca="1" si="17"/>
        <v>0</v>
      </c>
      <c r="BO42" s="9">
        <f t="shared" ca="1" si="17"/>
        <v>0</v>
      </c>
      <c r="BP42" s="9">
        <f t="shared" ca="1" si="17"/>
        <v>0</v>
      </c>
      <c r="BQ42" s="9">
        <f t="shared" ca="1" si="17"/>
        <v>0</v>
      </c>
      <c r="BR42" s="9">
        <f t="shared" ca="1" si="17"/>
        <v>0</v>
      </c>
      <c r="BS42" s="9">
        <f t="shared" ref="BS42:CF42" ca="1" si="18">(BR42+BS41)*BS97</f>
        <v>0</v>
      </c>
      <c r="BT42" s="9">
        <f t="shared" ca="1" si="18"/>
        <v>0</v>
      </c>
      <c r="BU42" s="9">
        <f t="shared" ca="1" si="18"/>
        <v>0</v>
      </c>
      <c r="BV42" s="9">
        <f t="shared" ca="1" si="18"/>
        <v>0</v>
      </c>
      <c r="BW42" s="9">
        <f t="shared" ca="1" si="18"/>
        <v>0</v>
      </c>
      <c r="BX42" s="9">
        <f t="shared" ca="1" si="18"/>
        <v>0</v>
      </c>
      <c r="BY42" s="9">
        <f t="shared" ca="1" si="18"/>
        <v>0</v>
      </c>
      <c r="BZ42" s="9">
        <f t="shared" ca="1" si="18"/>
        <v>0</v>
      </c>
      <c r="CA42" s="9">
        <f t="shared" ca="1" si="18"/>
        <v>0</v>
      </c>
      <c r="CB42" s="9">
        <f t="shared" ca="1" si="18"/>
        <v>0</v>
      </c>
      <c r="CC42" s="9">
        <f t="shared" ca="1" si="18"/>
        <v>0</v>
      </c>
      <c r="CD42" s="9">
        <f t="shared" ca="1" si="18"/>
        <v>0</v>
      </c>
      <c r="CE42" s="9">
        <f t="shared" ca="1" si="18"/>
        <v>0</v>
      </c>
      <c r="CF42" s="9">
        <f t="shared" ca="1" si="18"/>
        <v>0</v>
      </c>
      <c r="CG42" s="94"/>
    </row>
    <row r="43" spans="1:85" s="3" customFormat="1" ht="5.25" customHeight="1" x14ac:dyDescent="0.25">
      <c r="A43" s="100"/>
      <c r="B43" s="108"/>
      <c r="C43" s="106"/>
      <c r="D43" s="109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00"/>
    </row>
    <row r="44" spans="1:85" ht="15" customHeight="1" x14ac:dyDescent="0.2">
      <c r="A44" s="98"/>
      <c r="B44" s="10" t="s">
        <v>68</v>
      </c>
      <c r="C44" s="57"/>
      <c r="D44" s="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4"/>
    </row>
    <row r="45" spans="1:85" ht="15" customHeight="1" x14ac:dyDescent="0.2">
      <c r="A45" s="98"/>
      <c r="B45" s="7" t="s">
        <v>73</v>
      </c>
      <c r="C45" s="57" t="s">
        <v>5</v>
      </c>
      <c r="D45" s="8">
        <f ca="1">SUM(E45:CF45)</f>
        <v>78084.61538461539</v>
      </c>
      <c r="E45" s="9">
        <f t="shared" ref="E45:AJ45" ca="1" si="19">E33*E97</f>
        <v>0</v>
      </c>
      <c r="F45" s="9">
        <f t="shared" ca="1" si="19"/>
        <v>0</v>
      </c>
      <c r="G45" s="9">
        <f t="shared" ca="1" si="19"/>
        <v>11400</v>
      </c>
      <c r="H45" s="9">
        <f t="shared" ca="1" si="19"/>
        <v>14000</v>
      </c>
      <c r="I45" s="9">
        <f t="shared" ca="1" si="19"/>
        <v>17319.780219780219</v>
      </c>
      <c r="J45" s="9">
        <f t="shared" ca="1" si="19"/>
        <v>16789.835164835167</v>
      </c>
      <c r="K45" s="9">
        <f t="shared" ca="1" si="19"/>
        <v>18575</v>
      </c>
      <c r="L45" s="9">
        <f t="shared" ca="1" si="19"/>
        <v>0</v>
      </c>
      <c r="M45" s="9">
        <f t="shared" ca="1" si="19"/>
        <v>0</v>
      </c>
      <c r="N45" s="9">
        <f t="shared" ca="1" si="19"/>
        <v>0</v>
      </c>
      <c r="O45" s="9">
        <f t="shared" ca="1" si="19"/>
        <v>0</v>
      </c>
      <c r="P45" s="9">
        <f t="shared" ca="1" si="19"/>
        <v>0</v>
      </c>
      <c r="Q45" s="9">
        <f t="shared" ca="1" si="19"/>
        <v>0</v>
      </c>
      <c r="R45" s="9">
        <f t="shared" ca="1" si="19"/>
        <v>0</v>
      </c>
      <c r="S45" s="9">
        <f t="shared" ca="1" si="19"/>
        <v>0</v>
      </c>
      <c r="T45" s="9">
        <f t="shared" ca="1" si="19"/>
        <v>0</v>
      </c>
      <c r="U45" s="9">
        <f t="shared" ca="1" si="19"/>
        <v>0</v>
      </c>
      <c r="V45" s="9">
        <f t="shared" ca="1" si="19"/>
        <v>0</v>
      </c>
      <c r="W45" s="9">
        <f t="shared" ca="1" si="19"/>
        <v>0</v>
      </c>
      <c r="X45" s="9">
        <f t="shared" ca="1" si="19"/>
        <v>0</v>
      </c>
      <c r="Y45" s="9">
        <f t="shared" ca="1" si="19"/>
        <v>0</v>
      </c>
      <c r="Z45" s="9">
        <f t="shared" ca="1" si="19"/>
        <v>0</v>
      </c>
      <c r="AA45" s="9">
        <f t="shared" ca="1" si="19"/>
        <v>0</v>
      </c>
      <c r="AB45" s="9">
        <f t="shared" ca="1" si="19"/>
        <v>0</v>
      </c>
      <c r="AC45" s="9">
        <f t="shared" ca="1" si="19"/>
        <v>0</v>
      </c>
      <c r="AD45" s="9">
        <f t="shared" ca="1" si="19"/>
        <v>0</v>
      </c>
      <c r="AE45" s="9">
        <f t="shared" ca="1" si="19"/>
        <v>0</v>
      </c>
      <c r="AF45" s="9">
        <f t="shared" ca="1" si="19"/>
        <v>0</v>
      </c>
      <c r="AG45" s="9">
        <f t="shared" ca="1" si="19"/>
        <v>0</v>
      </c>
      <c r="AH45" s="9">
        <f t="shared" ca="1" si="19"/>
        <v>0</v>
      </c>
      <c r="AI45" s="9">
        <f t="shared" ca="1" si="19"/>
        <v>0</v>
      </c>
      <c r="AJ45" s="9">
        <f t="shared" ca="1" si="19"/>
        <v>0</v>
      </c>
      <c r="AK45" s="9">
        <f t="shared" ref="AK45:BP45" ca="1" si="20">AK33*AK97</f>
        <v>0</v>
      </c>
      <c r="AL45" s="9">
        <f t="shared" ca="1" si="20"/>
        <v>0</v>
      </c>
      <c r="AM45" s="9">
        <f t="shared" ca="1" si="20"/>
        <v>0</v>
      </c>
      <c r="AN45" s="9">
        <f t="shared" ca="1" si="20"/>
        <v>0</v>
      </c>
      <c r="AO45" s="9">
        <f t="shared" ca="1" si="20"/>
        <v>0</v>
      </c>
      <c r="AP45" s="9">
        <f t="shared" ca="1" si="20"/>
        <v>0</v>
      </c>
      <c r="AQ45" s="9">
        <f t="shared" ca="1" si="20"/>
        <v>0</v>
      </c>
      <c r="AR45" s="9">
        <f t="shared" ca="1" si="20"/>
        <v>0</v>
      </c>
      <c r="AS45" s="9">
        <f t="shared" ca="1" si="20"/>
        <v>0</v>
      </c>
      <c r="AT45" s="9">
        <f t="shared" ca="1" si="20"/>
        <v>0</v>
      </c>
      <c r="AU45" s="9">
        <f t="shared" ca="1" si="20"/>
        <v>0</v>
      </c>
      <c r="AV45" s="9">
        <f t="shared" ca="1" si="20"/>
        <v>0</v>
      </c>
      <c r="AW45" s="9">
        <f t="shared" ca="1" si="20"/>
        <v>0</v>
      </c>
      <c r="AX45" s="9">
        <f t="shared" ca="1" si="20"/>
        <v>0</v>
      </c>
      <c r="AY45" s="9">
        <f t="shared" ca="1" si="20"/>
        <v>0</v>
      </c>
      <c r="AZ45" s="9">
        <f t="shared" ca="1" si="20"/>
        <v>0</v>
      </c>
      <c r="BA45" s="9">
        <f t="shared" ca="1" si="20"/>
        <v>0</v>
      </c>
      <c r="BB45" s="9">
        <f t="shared" ca="1" si="20"/>
        <v>0</v>
      </c>
      <c r="BC45" s="9">
        <f t="shared" ca="1" si="20"/>
        <v>0</v>
      </c>
      <c r="BD45" s="9">
        <f t="shared" ca="1" si="20"/>
        <v>0</v>
      </c>
      <c r="BE45" s="9">
        <f t="shared" ca="1" si="20"/>
        <v>0</v>
      </c>
      <c r="BF45" s="9">
        <f t="shared" ca="1" si="20"/>
        <v>0</v>
      </c>
      <c r="BG45" s="9">
        <f t="shared" ca="1" si="20"/>
        <v>0</v>
      </c>
      <c r="BH45" s="9">
        <f t="shared" ca="1" si="20"/>
        <v>0</v>
      </c>
      <c r="BI45" s="9">
        <f t="shared" ca="1" si="20"/>
        <v>0</v>
      </c>
      <c r="BJ45" s="9">
        <f t="shared" ca="1" si="20"/>
        <v>0</v>
      </c>
      <c r="BK45" s="9">
        <f t="shared" ca="1" si="20"/>
        <v>0</v>
      </c>
      <c r="BL45" s="9">
        <f t="shared" ca="1" si="20"/>
        <v>0</v>
      </c>
      <c r="BM45" s="9">
        <f t="shared" ca="1" si="20"/>
        <v>0</v>
      </c>
      <c r="BN45" s="9">
        <f t="shared" ca="1" si="20"/>
        <v>0</v>
      </c>
      <c r="BO45" s="9">
        <f t="shared" ca="1" si="20"/>
        <v>0</v>
      </c>
      <c r="BP45" s="9">
        <f t="shared" ca="1" si="20"/>
        <v>0</v>
      </c>
      <c r="BQ45" s="9">
        <f t="shared" ref="BQ45:CF45" ca="1" si="21">BQ33*BQ97</f>
        <v>0</v>
      </c>
      <c r="BR45" s="9">
        <f t="shared" ca="1" si="21"/>
        <v>0</v>
      </c>
      <c r="BS45" s="9">
        <f t="shared" ca="1" si="21"/>
        <v>0</v>
      </c>
      <c r="BT45" s="9">
        <f t="shared" ca="1" si="21"/>
        <v>0</v>
      </c>
      <c r="BU45" s="9">
        <f t="shared" ca="1" si="21"/>
        <v>0</v>
      </c>
      <c r="BV45" s="9">
        <f t="shared" ca="1" si="21"/>
        <v>0</v>
      </c>
      <c r="BW45" s="9">
        <f t="shared" ca="1" si="21"/>
        <v>0</v>
      </c>
      <c r="BX45" s="9">
        <f t="shared" ca="1" si="21"/>
        <v>0</v>
      </c>
      <c r="BY45" s="9">
        <f t="shared" ca="1" si="21"/>
        <v>0</v>
      </c>
      <c r="BZ45" s="9">
        <f t="shared" ca="1" si="21"/>
        <v>0</v>
      </c>
      <c r="CA45" s="9">
        <f t="shared" ca="1" si="21"/>
        <v>0</v>
      </c>
      <c r="CB45" s="9">
        <f t="shared" ca="1" si="21"/>
        <v>0</v>
      </c>
      <c r="CC45" s="9">
        <f t="shared" ca="1" si="21"/>
        <v>0</v>
      </c>
      <c r="CD45" s="9">
        <f t="shared" ca="1" si="21"/>
        <v>0</v>
      </c>
      <c r="CE45" s="9">
        <f t="shared" ca="1" si="21"/>
        <v>0</v>
      </c>
      <c r="CF45" s="9">
        <f t="shared" ca="1" si="21"/>
        <v>0</v>
      </c>
      <c r="CG45" s="94"/>
    </row>
    <row r="46" spans="1:85" ht="15" customHeight="1" x14ac:dyDescent="0.2">
      <c r="A46" s="98"/>
      <c r="B46" s="7" t="s">
        <v>168</v>
      </c>
      <c r="C46" s="57" t="s">
        <v>5</v>
      </c>
      <c r="D46" s="8">
        <f ca="1">SUM(E46:CF46)</f>
        <v>0</v>
      </c>
      <c r="E46" s="9">
        <f ca="1">ИД!H89*ИД!H75</f>
        <v>0</v>
      </c>
      <c r="F46" s="9">
        <f ca="1">ИД!I89*ИД!I75</f>
        <v>0</v>
      </c>
      <c r="G46" s="9">
        <f ca="1">ИД!J89*ИД!J75</f>
        <v>0</v>
      </c>
      <c r="H46" s="9">
        <f ca="1">ИД!K89*ИД!K75</f>
        <v>0</v>
      </c>
      <c r="I46" s="9">
        <f ca="1">ИД!L89*ИД!L75</f>
        <v>0</v>
      </c>
      <c r="J46" s="9">
        <f ca="1">ИД!M89*ИД!M75</f>
        <v>0</v>
      </c>
      <c r="K46" s="9">
        <f ca="1">ИД!N89*ИД!N75</f>
        <v>0</v>
      </c>
      <c r="L46" s="9">
        <f ca="1">ИД!O89*ИД!O75</f>
        <v>0</v>
      </c>
      <c r="M46" s="9">
        <f ca="1">ИД!P89*ИД!P75</f>
        <v>0</v>
      </c>
      <c r="N46" s="9">
        <f ca="1">ИД!Q89*ИД!Q75</f>
        <v>0</v>
      </c>
      <c r="O46" s="9">
        <f ca="1">ИД!R89*ИД!R75</f>
        <v>0</v>
      </c>
      <c r="P46" s="9">
        <f ca="1">ИД!S89*ИД!S75</f>
        <v>0</v>
      </c>
      <c r="Q46" s="9">
        <f ca="1">ИД!T89*ИД!T75</f>
        <v>0</v>
      </c>
      <c r="R46" s="9">
        <f ca="1">ИД!U89*ИД!U75</f>
        <v>0</v>
      </c>
      <c r="S46" s="9">
        <f ca="1">ИД!V89*ИД!V75</f>
        <v>0</v>
      </c>
      <c r="T46" s="9">
        <f ca="1">ИД!W89*ИД!W75</f>
        <v>0</v>
      </c>
      <c r="U46" s="9">
        <f ca="1">ИД!X89*ИД!X75</f>
        <v>0</v>
      </c>
      <c r="V46" s="9">
        <f ca="1">ИД!Y89*ИД!Y75</f>
        <v>0</v>
      </c>
      <c r="W46" s="9">
        <f ca="1">ИД!Z89*ИД!Z75</f>
        <v>0</v>
      </c>
      <c r="X46" s="9">
        <f ca="1">ИД!AA89*ИД!AA75</f>
        <v>0</v>
      </c>
      <c r="Y46" s="9">
        <f ca="1">ИД!AB89*ИД!AB75</f>
        <v>0</v>
      </c>
      <c r="Z46" s="9">
        <f ca="1">ИД!AC89*ИД!AC75</f>
        <v>0</v>
      </c>
      <c r="AA46" s="9">
        <f ca="1">ИД!AD89*ИД!AD75</f>
        <v>0</v>
      </c>
      <c r="AB46" s="9">
        <f ca="1">ИД!AE89*ИД!AE75</f>
        <v>0</v>
      </c>
      <c r="AC46" s="9">
        <f ca="1">ИД!AF89*ИД!AF75</f>
        <v>0</v>
      </c>
      <c r="AD46" s="9">
        <f ca="1">ИД!AG89*ИД!AG75</f>
        <v>0</v>
      </c>
      <c r="AE46" s="9">
        <f ca="1">ИД!AH89*ИД!AH75</f>
        <v>0</v>
      </c>
      <c r="AF46" s="9">
        <f ca="1">ИД!AI89*ИД!AI75</f>
        <v>0</v>
      </c>
      <c r="AG46" s="9">
        <f ca="1">ИД!AJ89*ИД!AJ75</f>
        <v>0</v>
      </c>
      <c r="AH46" s="9">
        <f ca="1">ИД!AK89*ИД!AK75</f>
        <v>0</v>
      </c>
      <c r="AI46" s="9">
        <f ca="1">ИД!AL89*ИД!AL75</f>
        <v>0</v>
      </c>
      <c r="AJ46" s="9">
        <f ca="1">ИД!AM89*ИД!AM75</f>
        <v>0</v>
      </c>
      <c r="AK46" s="9">
        <f ca="1">ИД!AN89*ИД!AN75</f>
        <v>0</v>
      </c>
      <c r="AL46" s="9">
        <f ca="1">ИД!AO89*ИД!AO75</f>
        <v>0</v>
      </c>
      <c r="AM46" s="9">
        <f ca="1">ИД!AP89*ИД!AP75</f>
        <v>0</v>
      </c>
      <c r="AN46" s="9">
        <f ca="1">ИД!AQ89*ИД!AQ75</f>
        <v>0</v>
      </c>
      <c r="AO46" s="9">
        <f ca="1">ИД!AR89*ИД!AR75</f>
        <v>0</v>
      </c>
      <c r="AP46" s="9">
        <f ca="1">ИД!AS89*ИД!AS75</f>
        <v>0</v>
      </c>
      <c r="AQ46" s="9">
        <f ca="1">ИД!AT89*ИД!AT75</f>
        <v>0</v>
      </c>
      <c r="AR46" s="9">
        <f ca="1">ИД!AU89*ИД!AU75</f>
        <v>0</v>
      </c>
      <c r="AS46" s="9">
        <f ca="1">ИД!AV89*ИД!AV75</f>
        <v>0</v>
      </c>
      <c r="AT46" s="9">
        <f ca="1">ИД!AW89*ИД!AW75</f>
        <v>0</v>
      </c>
      <c r="AU46" s="9">
        <f ca="1">ИД!AX89*ИД!AX75</f>
        <v>0</v>
      </c>
      <c r="AV46" s="9">
        <f ca="1">ИД!AY89*ИД!AY75</f>
        <v>0</v>
      </c>
      <c r="AW46" s="9">
        <f ca="1">ИД!AZ89*ИД!AZ75</f>
        <v>0</v>
      </c>
      <c r="AX46" s="9">
        <f ca="1">ИД!BA89*ИД!BA75</f>
        <v>0</v>
      </c>
      <c r="AY46" s="9">
        <f ca="1">ИД!BB89*ИД!BB75</f>
        <v>0</v>
      </c>
      <c r="AZ46" s="9">
        <f ca="1">ИД!BC89*ИД!BC75</f>
        <v>0</v>
      </c>
      <c r="BA46" s="9">
        <f ca="1">ИД!BD89*ИД!BD75</f>
        <v>0</v>
      </c>
      <c r="BB46" s="9">
        <f ca="1">ИД!BE89*ИД!BE75</f>
        <v>0</v>
      </c>
      <c r="BC46" s="9">
        <f ca="1">ИД!BF89*ИД!BF75</f>
        <v>0</v>
      </c>
      <c r="BD46" s="9">
        <f ca="1">ИД!BG89*ИД!BG75</f>
        <v>0</v>
      </c>
      <c r="BE46" s="9">
        <f ca="1">ИД!BH89*ИД!BH75</f>
        <v>0</v>
      </c>
      <c r="BF46" s="9">
        <f ca="1">ИД!BI89*ИД!BI75</f>
        <v>0</v>
      </c>
      <c r="BG46" s="9">
        <f ca="1">ИД!BJ89*ИД!BJ75</f>
        <v>0</v>
      </c>
      <c r="BH46" s="9">
        <f ca="1">ИД!BK89*ИД!BK75</f>
        <v>0</v>
      </c>
      <c r="BI46" s="9">
        <f ca="1">ИД!BL89*ИД!BL75</f>
        <v>0</v>
      </c>
      <c r="BJ46" s="9">
        <f ca="1">ИД!BM89*ИД!BM75</f>
        <v>0</v>
      </c>
      <c r="BK46" s="9">
        <f ca="1">ИД!BN89*ИД!BN75</f>
        <v>0</v>
      </c>
      <c r="BL46" s="9">
        <f ca="1">ИД!BO89*ИД!BO75</f>
        <v>0</v>
      </c>
      <c r="BM46" s="9">
        <f ca="1">ИД!BP89*ИД!BP75</f>
        <v>0</v>
      </c>
      <c r="BN46" s="9">
        <f ca="1">ИД!BQ89*ИД!BQ75</f>
        <v>0</v>
      </c>
      <c r="BO46" s="9">
        <f ca="1">ИД!BR89*ИД!BR75</f>
        <v>0</v>
      </c>
      <c r="BP46" s="9">
        <f ca="1">ИД!BS89*ИД!BS75</f>
        <v>0</v>
      </c>
      <c r="BQ46" s="9">
        <f ca="1">ИД!BT89*ИД!BT75</f>
        <v>0</v>
      </c>
      <c r="BR46" s="9">
        <f ca="1">ИД!BU89*ИД!BU75</f>
        <v>0</v>
      </c>
      <c r="BS46" s="9">
        <f ca="1">ИД!BV89*ИД!BV75</f>
        <v>0</v>
      </c>
      <c r="BT46" s="9">
        <f ca="1">ИД!BW89*ИД!BW75</f>
        <v>0</v>
      </c>
      <c r="BU46" s="9">
        <f ca="1">ИД!BX89*ИД!BX75</f>
        <v>0</v>
      </c>
      <c r="BV46" s="9">
        <f ca="1">ИД!BY89*ИД!BY75</f>
        <v>0</v>
      </c>
      <c r="BW46" s="9">
        <f ca="1">ИД!BZ89*ИД!BZ75</f>
        <v>0</v>
      </c>
      <c r="BX46" s="9">
        <f ca="1">ИД!CA89*ИД!CA75</f>
        <v>0</v>
      </c>
      <c r="BY46" s="9">
        <f ca="1">ИД!CB89*ИД!CB75</f>
        <v>0</v>
      </c>
      <c r="BZ46" s="9">
        <f ca="1">ИД!CC89*ИД!CC75</f>
        <v>0</v>
      </c>
      <c r="CA46" s="9">
        <f ca="1">ИД!CD89*ИД!CD75</f>
        <v>0</v>
      </c>
      <c r="CB46" s="9">
        <f ca="1">ИД!CE89*ИД!CE75</f>
        <v>0</v>
      </c>
      <c r="CC46" s="9">
        <f ca="1">ИД!CF89*ИД!CF75</f>
        <v>0</v>
      </c>
      <c r="CD46" s="9">
        <f ca="1">ИД!CG89*ИД!CG75</f>
        <v>0</v>
      </c>
      <c r="CE46" s="9">
        <f ca="1">ИД!CH89*ИД!CH75</f>
        <v>0</v>
      </c>
      <c r="CF46" s="9">
        <f ca="1">ИД!CI89*ИД!CI75</f>
        <v>0</v>
      </c>
      <c r="CG46" s="94"/>
    </row>
    <row r="47" spans="1:85" ht="15" customHeight="1" x14ac:dyDescent="0.2">
      <c r="A47" s="98"/>
      <c r="B47" s="7" t="s">
        <v>74</v>
      </c>
      <c r="C47" s="57" t="s">
        <v>5</v>
      </c>
      <c r="D47" s="8">
        <f ca="1">SUM(E47:CF47)</f>
        <v>-603386.79073061538</v>
      </c>
      <c r="E47" s="9">
        <f ca="1">E27-IF($A$19="Прямой",E19,0)-E41-E45-E46</f>
        <v>-299.99981857142853</v>
      </c>
      <c r="F47" s="9">
        <f t="shared" ref="F47:BQ47" ca="1" si="22">F27-IF($A$19="Прямой",F19,0)-F41-F45-F46</f>
        <v>-431.69666142857142</v>
      </c>
      <c r="G47" s="9">
        <f t="shared" ca="1" si="22"/>
        <v>-19088.839518571429</v>
      </c>
      <c r="H47" s="9">
        <f t="shared" ca="1" si="22"/>
        <v>-65864.568028857146</v>
      </c>
      <c r="I47" s="9">
        <f t="shared" ca="1" si="22"/>
        <v>-83542.933901780227</v>
      </c>
      <c r="J47" s="9">
        <f t="shared" ca="1" si="22"/>
        <v>-91833.003071406594</v>
      </c>
      <c r="K47" s="9">
        <f t="shared" ca="1" si="22"/>
        <v>-93618.167906571427</v>
      </c>
      <c r="L47" s="9">
        <f t="shared" ca="1" si="22"/>
        <v>-75043.167906571427</v>
      </c>
      <c r="M47" s="9">
        <f t="shared" ca="1" si="22"/>
        <v>-75043.167906571427</v>
      </c>
      <c r="N47" s="9">
        <f t="shared" ca="1" si="22"/>
        <v>-75043.167906571427</v>
      </c>
      <c r="O47" s="9">
        <f t="shared" ca="1" si="22"/>
        <v>-23578.078103714332</v>
      </c>
      <c r="P47" s="9">
        <f t="shared" ca="1" si="22"/>
        <v>0</v>
      </c>
      <c r="Q47" s="9">
        <f t="shared" ca="1" si="22"/>
        <v>0</v>
      </c>
      <c r="R47" s="9">
        <f t="shared" ca="1" si="22"/>
        <v>0</v>
      </c>
      <c r="S47" s="9">
        <f t="shared" ca="1" si="22"/>
        <v>0</v>
      </c>
      <c r="T47" s="9">
        <f t="shared" ca="1" si="22"/>
        <v>0</v>
      </c>
      <c r="U47" s="9">
        <f t="shared" ca="1" si="22"/>
        <v>0</v>
      </c>
      <c r="V47" s="9">
        <f t="shared" ca="1" si="22"/>
        <v>0</v>
      </c>
      <c r="W47" s="9">
        <f t="shared" ca="1" si="22"/>
        <v>0</v>
      </c>
      <c r="X47" s="9">
        <f t="shared" ca="1" si="22"/>
        <v>0</v>
      </c>
      <c r="Y47" s="9">
        <f t="shared" ca="1" si="22"/>
        <v>0</v>
      </c>
      <c r="Z47" s="9">
        <f t="shared" ca="1" si="22"/>
        <v>0</v>
      </c>
      <c r="AA47" s="9">
        <f t="shared" ca="1" si="22"/>
        <v>0</v>
      </c>
      <c r="AB47" s="9">
        <f t="shared" ca="1" si="22"/>
        <v>0</v>
      </c>
      <c r="AC47" s="9">
        <f t="shared" ca="1" si="22"/>
        <v>0</v>
      </c>
      <c r="AD47" s="9">
        <f t="shared" ca="1" si="22"/>
        <v>0</v>
      </c>
      <c r="AE47" s="9">
        <f t="shared" ca="1" si="22"/>
        <v>0</v>
      </c>
      <c r="AF47" s="9">
        <f t="shared" ca="1" si="22"/>
        <v>0</v>
      </c>
      <c r="AG47" s="9">
        <f t="shared" ca="1" si="22"/>
        <v>0</v>
      </c>
      <c r="AH47" s="9">
        <f t="shared" ca="1" si="22"/>
        <v>0</v>
      </c>
      <c r="AI47" s="9">
        <f t="shared" ca="1" si="22"/>
        <v>0</v>
      </c>
      <c r="AJ47" s="9">
        <f t="shared" ca="1" si="22"/>
        <v>0</v>
      </c>
      <c r="AK47" s="9">
        <f t="shared" ca="1" si="22"/>
        <v>0</v>
      </c>
      <c r="AL47" s="9">
        <f t="shared" ca="1" si="22"/>
        <v>0</v>
      </c>
      <c r="AM47" s="9">
        <f t="shared" ca="1" si="22"/>
        <v>0</v>
      </c>
      <c r="AN47" s="9">
        <f t="shared" ca="1" si="22"/>
        <v>0</v>
      </c>
      <c r="AO47" s="9">
        <f t="shared" ca="1" si="22"/>
        <v>0</v>
      </c>
      <c r="AP47" s="9">
        <f t="shared" ca="1" si="22"/>
        <v>0</v>
      </c>
      <c r="AQ47" s="9">
        <f t="shared" ca="1" si="22"/>
        <v>0</v>
      </c>
      <c r="AR47" s="9">
        <f t="shared" ca="1" si="22"/>
        <v>0</v>
      </c>
      <c r="AS47" s="9">
        <f t="shared" ca="1" si="22"/>
        <v>0</v>
      </c>
      <c r="AT47" s="9">
        <f t="shared" ca="1" si="22"/>
        <v>0</v>
      </c>
      <c r="AU47" s="9">
        <f t="shared" ca="1" si="22"/>
        <v>0</v>
      </c>
      <c r="AV47" s="9">
        <f t="shared" ca="1" si="22"/>
        <v>0</v>
      </c>
      <c r="AW47" s="9">
        <f t="shared" ca="1" si="22"/>
        <v>0</v>
      </c>
      <c r="AX47" s="9">
        <f t="shared" ca="1" si="22"/>
        <v>0</v>
      </c>
      <c r="AY47" s="9">
        <f t="shared" ca="1" si="22"/>
        <v>0</v>
      </c>
      <c r="AZ47" s="9">
        <f t="shared" ca="1" si="22"/>
        <v>0</v>
      </c>
      <c r="BA47" s="9">
        <f t="shared" ca="1" si="22"/>
        <v>0</v>
      </c>
      <c r="BB47" s="9">
        <f t="shared" ca="1" si="22"/>
        <v>0</v>
      </c>
      <c r="BC47" s="9">
        <f t="shared" ca="1" si="22"/>
        <v>0</v>
      </c>
      <c r="BD47" s="9">
        <f t="shared" ca="1" si="22"/>
        <v>0</v>
      </c>
      <c r="BE47" s="9">
        <f t="shared" ca="1" si="22"/>
        <v>0</v>
      </c>
      <c r="BF47" s="9">
        <f t="shared" ca="1" si="22"/>
        <v>0</v>
      </c>
      <c r="BG47" s="9">
        <f t="shared" ca="1" si="22"/>
        <v>0</v>
      </c>
      <c r="BH47" s="9">
        <f t="shared" ca="1" si="22"/>
        <v>0</v>
      </c>
      <c r="BI47" s="9">
        <f t="shared" ca="1" si="22"/>
        <v>0</v>
      </c>
      <c r="BJ47" s="9">
        <f t="shared" ca="1" si="22"/>
        <v>0</v>
      </c>
      <c r="BK47" s="9">
        <f t="shared" ca="1" si="22"/>
        <v>0</v>
      </c>
      <c r="BL47" s="9">
        <f t="shared" ca="1" si="22"/>
        <v>0</v>
      </c>
      <c r="BM47" s="9">
        <f t="shared" ca="1" si="22"/>
        <v>0</v>
      </c>
      <c r="BN47" s="9">
        <f t="shared" ca="1" si="22"/>
        <v>0</v>
      </c>
      <c r="BO47" s="9">
        <f t="shared" ca="1" si="22"/>
        <v>0</v>
      </c>
      <c r="BP47" s="9">
        <f t="shared" ca="1" si="22"/>
        <v>0</v>
      </c>
      <c r="BQ47" s="9">
        <f t="shared" ca="1" si="22"/>
        <v>0</v>
      </c>
      <c r="BR47" s="9">
        <f t="shared" ref="BR47:CF47" ca="1" si="23">BR27-IF($A$19="Прямой",BR19,0)-BR41-BR45-BR46</f>
        <v>0</v>
      </c>
      <c r="BS47" s="9">
        <f t="shared" ca="1" si="23"/>
        <v>0</v>
      </c>
      <c r="BT47" s="9">
        <f t="shared" ca="1" si="23"/>
        <v>0</v>
      </c>
      <c r="BU47" s="9">
        <f t="shared" ca="1" si="23"/>
        <v>0</v>
      </c>
      <c r="BV47" s="9">
        <f t="shared" ca="1" si="23"/>
        <v>0</v>
      </c>
      <c r="BW47" s="9">
        <f t="shared" ca="1" si="23"/>
        <v>0</v>
      </c>
      <c r="BX47" s="9">
        <f t="shared" ca="1" si="23"/>
        <v>0</v>
      </c>
      <c r="BY47" s="9">
        <f t="shared" ca="1" si="23"/>
        <v>0</v>
      </c>
      <c r="BZ47" s="9">
        <f t="shared" ca="1" si="23"/>
        <v>0</v>
      </c>
      <c r="CA47" s="9">
        <f t="shared" ca="1" si="23"/>
        <v>0</v>
      </c>
      <c r="CB47" s="9">
        <f t="shared" ca="1" si="23"/>
        <v>0</v>
      </c>
      <c r="CC47" s="9">
        <f t="shared" ca="1" si="23"/>
        <v>0</v>
      </c>
      <c r="CD47" s="9">
        <f t="shared" ca="1" si="23"/>
        <v>0</v>
      </c>
      <c r="CE47" s="9">
        <f t="shared" ca="1" si="23"/>
        <v>0</v>
      </c>
      <c r="CF47" s="9">
        <f t="shared" ca="1" si="23"/>
        <v>0</v>
      </c>
      <c r="CG47" s="94"/>
    </row>
    <row r="48" spans="1:85" ht="15" customHeight="1" x14ac:dyDescent="0.2">
      <c r="A48" s="98"/>
      <c r="B48" s="7" t="s">
        <v>799</v>
      </c>
      <c r="C48" s="57" t="s">
        <v>5</v>
      </c>
      <c r="D48" s="8">
        <f ca="1">SUM(E48:CF48)</f>
        <v>-78084.61538461539</v>
      </c>
      <c r="E48" s="9">
        <f ca="1">E27-IF($A$19="Прямой",E19,0)-E45</f>
        <v>0</v>
      </c>
      <c r="F48" s="9">
        <f t="shared" ref="F48:BQ48" ca="1" si="24">F27-IF($A$19="Прямой",F19,0)-F45</f>
        <v>0</v>
      </c>
      <c r="G48" s="9">
        <f t="shared" ca="1" si="24"/>
        <v>-11400</v>
      </c>
      <c r="H48" s="9">
        <f t="shared" ca="1" si="24"/>
        <v>-14000</v>
      </c>
      <c r="I48" s="9">
        <f t="shared" ca="1" si="24"/>
        <v>-17319.780219780219</v>
      </c>
      <c r="J48" s="9">
        <f t="shared" ca="1" si="24"/>
        <v>-16789.835164835167</v>
      </c>
      <c r="K48" s="9">
        <f t="shared" ca="1" si="24"/>
        <v>-18575</v>
      </c>
      <c r="L48" s="9">
        <f t="shared" ca="1" si="24"/>
        <v>0</v>
      </c>
      <c r="M48" s="9">
        <f t="shared" ca="1" si="24"/>
        <v>0</v>
      </c>
      <c r="N48" s="9">
        <f t="shared" ca="1" si="24"/>
        <v>0</v>
      </c>
      <c r="O48" s="9">
        <f t="shared" ca="1" si="24"/>
        <v>0</v>
      </c>
      <c r="P48" s="9">
        <f t="shared" ca="1" si="24"/>
        <v>0</v>
      </c>
      <c r="Q48" s="9">
        <f t="shared" ca="1" si="24"/>
        <v>0</v>
      </c>
      <c r="R48" s="9">
        <f t="shared" ca="1" si="24"/>
        <v>0</v>
      </c>
      <c r="S48" s="9">
        <f t="shared" ca="1" si="24"/>
        <v>0</v>
      </c>
      <c r="T48" s="9">
        <f t="shared" ca="1" si="24"/>
        <v>0</v>
      </c>
      <c r="U48" s="9">
        <f t="shared" ca="1" si="24"/>
        <v>0</v>
      </c>
      <c r="V48" s="9">
        <f t="shared" ca="1" si="24"/>
        <v>0</v>
      </c>
      <c r="W48" s="9">
        <f t="shared" ca="1" si="24"/>
        <v>0</v>
      </c>
      <c r="X48" s="9">
        <f t="shared" ca="1" si="24"/>
        <v>0</v>
      </c>
      <c r="Y48" s="9">
        <f t="shared" ca="1" si="24"/>
        <v>0</v>
      </c>
      <c r="Z48" s="9">
        <f t="shared" ca="1" si="24"/>
        <v>0</v>
      </c>
      <c r="AA48" s="9">
        <f t="shared" ca="1" si="24"/>
        <v>0</v>
      </c>
      <c r="AB48" s="9">
        <f t="shared" ca="1" si="24"/>
        <v>0</v>
      </c>
      <c r="AC48" s="9">
        <f t="shared" ca="1" si="24"/>
        <v>0</v>
      </c>
      <c r="AD48" s="9">
        <f t="shared" ca="1" si="24"/>
        <v>0</v>
      </c>
      <c r="AE48" s="9">
        <f t="shared" ca="1" si="24"/>
        <v>0</v>
      </c>
      <c r="AF48" s="9">
        <f t="shared" ca="1" si="24"/>
        <v>0</v>
      </c>
      <c r="AG48" s="9">
        <f t="shared" ca="1" si="24"/>
        <v>0</v>
      </c>
      <c r="AH48" s="9">
        <f t="shared" ca="1" si="24"/>
        <v>0</v>
      </c>
      <c r="AI48" s="9">
        <f t="shared" ca="1" si="24"/>
        <v>0</v>
      </c>
      <c r="AJ48" s="9">
        <f t="shared" ca="1" si="24"/>
        <v>0</v>
      </c>
      <c r="AK48" s="9">
        <f t="shared" ca="1" si="24"/>
        <v>0</v>
      </c>
      <c r="AL48" s="9">
        <f t="shared" ca="1" si="24"/>
        <v>0</v>
      </c>
      <c r="AM48" s="9">
        <f t="shared" ca="1" si="24"/>
        <v>0</v>
      </c>
      <c r="AN48" s="9">
        <f t="shared" ca="1" si="24"/>
        <v>0</v>
      </c>
      <c r="AO48" s="9">
        <f t="shared" ca="1" si="24"/>
        <v>0</v>
      </c>
      <c r="AP48" s="9">
        <f t="shared" ca="1" si="24"/>
        <v>0</v>
      </c>
      <c r="AQ48" s="9">
        <f t="shared" ca="1" si="24"/>
        <v>0</v>
      </c>
      <c r="AR48" s="9">
        <f t="shared" ca="1" si="24"/>
        <v>0</v>
      </c>
      <c r="AS48" s="9">
        <f t="shared" ca="1" si="24"/>
        <v>0</v>
      </c>
      <c r="AT48" s="9">
        <f t="shared" ca="1" si="24"/>
        <v>0</v>
      </c>
      <c r="AU48" s="9">
        <f t="shared" ca="1" si="24"/>
        <v>0</v>
      </c>
      <c r="AV48" s="9">
        <f t="shared" ca="1" si="24"/>
        <v>0</v>
      </c>
      <c r="AW48" s="9">
        <f t="shared" ca="1" si="24"/>
        <v>0</v>
      </c>
      <c r="AX48" s="9">
        <f t="shared" ca="1" si="24"/>
        <v>0</v>
      </c>
      <c r="AY48" s="9">
        <f t="shared" ca="1" si="24"/>
        <v>0</v>
      </c>
      <c r="AZ48" s="9">
        <f t="shared" ca="1" si="24"/>
        <v>0</v>
      </c>
      <c r="BA48" s="9">
        <f t="shared" ca="1" si="24"/>
        <v>0</v>
      </c>
      <c r="BB48" s="9">
        <f t="shared" ca="1" si="24"/>
        <v>0</v>
      </c>
      <c r="BC48" s="9">
        <f t="shared" ca="1" si="24"/>
        <v>0</v>
      </c>
      <c r="BD48" s="9">
        <f t="shared" ca="1" si="24"/>
        <v>0</v>
      </c>
      <c r="BE48" s="9">
        <f t="shared" ca="1" si="24"/>
        <v>0</v>
      </c>
      <c r="BF48" s="9">
        <f t="shared" ca="1" si="24"/>
        <v>0</v>
      </c>
      <c r="BG48" s="9">
        <f t="shared" ca="1" si="24"/>
        <v>0</v>
      </c>
      <c r="BH48" s="9">
        <f t="shared" ca="1" si="24"/>
        <v>0</v>
      </c>
      <c r="BI48" s="9">
        <f t="shared" ca="1" si="24"/>
        <v>0</v>
      </c>
      <c r="BJ48" s="9">
        <f t="shared" ca="1" si="24"/>
        <v>0</v>
      </c>
      <c r="BK48" s="9">
        <f t="shared" ca="1" si="24"/>
        <v>0</v>
      </c>
      <c r="BL48" s="9">
        <f t="shared" ca="1" si="24"/>
        <v>0</v>
      </c>
      <c r="BM48" s="9">
        <f t="shared" ca="1" si="24"/>
        <v>0</v>
      </c>
      <c r="BN48" s="9">
        <f t="shared" ca="1" si="24"/>
        <v>0</v>
      </c>
      <c r="BO48" s="9">
        <f t="shared" ca="1" si="24"/>
        <v>0</v>
      </c>
      <c r="BP48" s="9">
        <f t="shared" ca="1" si="24"/>
        <v>0</v>
      </c>
      <c r="BQ48" s="9">
        <f t="shared" ca="1" si="24"/>
        <v>0</v>
      </c>
      <c r="BR48" s="9">
        <f t="shared" ref="BR48:CF48" ca="1" si="25">BR27-IF($A$19="Прямой",BR19,0)-BR45</f>
        <v>0</v>
      </c>
      <c r="BS48" s="9">
        <f t="shared" ca="1" si="25"/>
        <v>0</v>
      </c>
      <c r="BT48" s="9">
        <f t="shared" ca="1" si="25"/>
        <v>0</v>
      </c>
      <c r="BU48" s="9">
        <f t="shared" ca="1" si="25"/>
        <v>0</v>
      </c>
      <c r="BV48" s="9">
        <f t="shared" ca="1" si="25"/>
        <v>0</v>
      </c>
      <c r="BW48" s="9">
        <f t="shared" ca="1" si="25"/>
        <v>0</v>
      </c>
      <c r="BX48" s="9">
        <f t="shared" ca="1" si="25"/>
        <v>0</v>
      </c>
      <c r="BY48" s="9">
        <f t="shared" ca="1" si="25"/>
        <v>0</v>
      </c>
      <c r="BZ48" s="9">
        <f t="shared" ca="1" si="25"/>
        <v>0</v>
      </c>
      <c r="CA48" s="9">
        <f t="shared" ca="1" si="25"/>
        <v>0</v>
      </c>
      <c r="CB48" s="9">
        <f t="shared" ca="1" si="25"/>
        <v>0</v>
      </c>
      <c r="CC48" s="9">
        <f t="shared" ca="1" si="25"/>
        <v>0</v>
      </c>
      <c r="CD48" s="9">
        <f t="shared" ca="1" si="25"/>
        <v>0</v>
      </c>
      <c r="CE48" s="9">
        <f t="shared" ca="1" si="25"/>
        <v>0</v>
      </c>
      <c r="CF48" s="9">
        <f t="shared" ca="1" si="25"/>
        <v>0</v>
      </c>
      <c r="CG48" s="94"/>
    </row>
    <row r="49" spans="1:85" ht="15" customHeight="1" x14ac:dyDescent="0.2">
      <c r="A49" s="98"/>
      <c r="B49" s="7" t="s">
        <v>75</v>
      </c>
      <c r="C49" s="57" t="s">
        <v>5</v>
      </c>
      <c r="D49" s="8">
        <f ca="1">SUM(E49:CF49)</f>
        <v>0</v>
      </c>
      <c r="E49" s="9">
        <f ca="1">E47*ИД!$G$59*IF(ISNA(MATCH("прямой",$A$18:$A$24,0)),0,1)*E97</f>
        <v>0</v>
      </c>
      <c r="F49" s="9">
        <f ca="1">F47*ИД!$G$59*IF(ISNA(MATCH("прямой",$A$18:$A$24,0)),0,1)*F97</f>
        <v>0</v>
      </c>
      <c r="G49" s="9">
        <f ca="1">G47*ИД!$G$59*IF(ISNA(MATCH("прямой",$A$18:$A$24,0)),0,1)*G97</f>
        <v>0</v>
      </c>
      <c r="H49" s="9">
        <f ca="1">H47*ИД!$G$59*IF(ISNA(MATCH("прямой",$A$18:$A$24,0)),0,1)*H97</f>
        <v>0</v>
      </c>
      <c r="I49" s="9">
        <f ca="1">I47*ИД!$G$59*IF(ISNA(MATCH("прямой",$A$18:$A$24,0)),0,1)*I97</f>
        <v>0</v>
      </c>
      <c r="J49" s="9">
        <f ca="1">J47*ИД!$G$59*IF(ISNA(MATCH("прямой",$A$18:$A$24,0)),0,1)*J97</f>
        <v>0</v>
      </c>
      <c r="K49" s="9">
        <f ca="1">K47*ИД!$G$59*IF(ISNA(MATCH("прямой",$A$18:$A$24,0)),0,1)*K97</f>
        <v>0</v>
      </c>
      <c r="L49" s="9">
        <f ca="1">L47*ИД!$G$59*IF(ISNA(MATCH("прямой",$A$18:$A$24,0)),0,1)*L97</f>
        <v>0</v>
      </c>
      <c r="M49" s="9">
        <f ca="1">M47*ИД!$G$59*IF(ISNA(MATCH("прямой",$A$18:$A$24,0)),0,1)*M97</f>
        <v>0</v>
      </c>
      <c r="N49" s="9">
        <f ca="1">N47*ИД!$G$59*IF(ISNA(MATCH("прямой",$A$18:$A$24,0)),0,1)*N97</f>
        <v>0</v>
      </c>
      <c r="O49" s="9">
        <f ca="1">O47*ИД!$G$59*IF(ISNA(MATCH("прямой",$A$18:$A$24,0)),0,1)*O97</f>
        <v>0</v>
      </c>
      <c r="P49" s="9">
        <f ca="1">P47*ИД!$G$59*IF(ISNA(MATCH("прямой",$A$18:$A$24,0)),0,1)*P97</f>
        <v>0</v>
      </c>
      <c r="Q49" s="9">
        <f ca="1">Q47*ИД!$G$59*IF(ISNA(MATCH("прямой",$A$18:$A$24,0)),0,1)*Q97</f>
        <v>0</v>
      </c>
      <c r="R49" s="9">
        <f ca="1">R47*ИД!$G$59*IF(ISNA(MATCH("прямой",$A$18:$A$24,0)),0,1)*R97</f>
        <v>0</v>
      </c>
      <c r="S49" s="9">
        <f ca="1">S47*ИД!$G$59*IF(ISNA(MATCH("прямой",$A$18:$A$24,0)),0,1)*S97</f>
        <v>0</v>
      </c>
      <c r="T49" s="9">
        <f ca="1">T47*ИД!$G$59*IF(ISNA(MATCH("прямой",$A$18:$A$24,0)),0,1)*T97</f>
        <v>0</v>
      </c>
      <c r="U49" s="9">
        <f ca="1">U47*ИД!$G$59*IF(ISNA(MATCH("прямой",$A$18:$A$24,0)),0,1)*U97</f>
        <v>0</v>
      </c>
      <c r="V49" s="9">
        <f ca="1">V47*ИД!$G$59*IF(ISNA(MATCH("прямой",$A$18:$A$24,0)),0,1)*V97</f>
        <v>0</v>
      </c>
      <c r="W49" s="9">
        <f ca="1">W47*ИД!$G$59*IF(ISNA(MATCH("прямой",$A$18:$A$24,0)),0,1)*W97</f>
        <v>0</v>
      </c>
      <c r="X49" s="9">
        <f ca="1">X47*ИД!$G$59*IF(ISNA(MATCH("прямой",$A$18:$A$24,0)),0,1)*X97</f>
        <v>0</v>
      </c>
      <c r="Y49" s="9">
        <f ca="1">Y47*ИД!$G$59*IF(ISNA(MATCH("прямой",$A$18:$A$24,0)),0,1)*Y97</f>
        <v>0</v>
      </c>
      <c r="Z49" s="9">
        <f ca="1">Z47*ИД!$G$59*IF(ISNA(MATCH("прямой",$A$18:$A$24,0)),0,1)*Z97</f>
        <v>0</v>
      </c>
      <c r="AA49" s="9">
        <f ca="1">AA47*ИД!$G$59*IF(ISNA(MATCH("прямой",$A$18:$A$24,0)),0,1)*AA97</f>
        <v>0</v>
      </c>
      <c r="AB49" s="9">
        <f ca="1">AB47*ИД!$G$59*IF(ISNA(MATCH("прямой",$A$18:$A$24,0)),0,1)*AB97</f>
        <v>0</v>
      </c>
      <c r="AC49" s="9">
        <f ca="1">AC47*ИД!$G$59*IF(ISNA(MATCH("прямой",$A$18:$A$24,0)),0,1)*AC97</f>
        <v>0</v>
      </c>
      <c r="AD49" s="9">
        <f ca="1">AD47*ИД!$G$59*IF(ISNA(MATCH("прямой",$A$18:$A$24,0)),0,1)*AD97</f>
        <v>0</v>
      </c>
      <c r="AE49" s="9">
        <f ca="1">AE47*ИД!$G$59*IF(ISNA(MATCH("прямой",$A$18:$A$24,0)),0,1)*AE97</f>
        <v>0</v>
      </c>
      <c r="AF49" s="9">
        <f ca="1">AF47*ИД!$G$59*IF(ISNA(MATCH("прямой",$A$18:$A$24,0)),0,1)*AF97</f>
        <v>0</v>
      </c>
      <c r="AG49" s="9">
        <f ca="1">AG47*ИД!$G$59*IF(ISNA(MATCH("прямой",$A$18:$A$24,0)),0,1)*AG97</f>
        <v>0</v>
      </c>
      <c r="AH49" s="9">
        <f ca="1">AH47*ИД!$G$59*IF(ISNA(MATCH("прямой",$A$18:$A$24,0)),0,1)*AH97</f>
        <v>0</v>
      </c>
      <c r="AI49" s="9">
        <f ca="1">AI47*ИД!$G$59*IF(ISNA(MATCH("прямой",$A$18:$A$24,0)),0,1)*AI97</f>
        <v>0</v>
      </c>
      <c r="AJ49" s="9">
        <f ca="1">AJ47*ИД!$G$59*IF(ISNA(MATCH("прямой",$A$18:$A$24,0)),0,1)*AJ97</f>
        <v>0</v>
      </c>
      <c r="AK49" s="9">
        <f ca="1">AK47*ИД!$G$59*IF(ISNA(MATCH("прямой",$A$18:$A$24,0)),0,1)*AK97</f>
        <v>0</v>
      </c>
      <c r="AL49" s="9">
        <f ca="1">AL47*ИД!$G$59*IF(ISNA(MATCH("прямой",$A$18:$A$24,0)),0,1)*AL97</f>
        <v>0</v>
      </c>
      <c r="AM49" s="9">
        <f ca="1">AM47*ИД!$G$59*IF(ISNA(MATCH("прямой",$A$18:$A$24,0)),0,1)*AM97</f>
        <v>0</v>
      </c>
      <c r="AN49" s="9">
        <f ca="1">AN47*ИД!$G$59*IF(ISNA(MATCH("прямой",$A$18:$A$24,0)),0,1)*AN97</f>
        <v>0</v>
      </c>
      <c r="AO49" s="9">
        <f ca="1">AO47*ИД!$G$59*IF(ISNA(MATCH("прямой",$A$18:$A$24,0)),0,1)*AO97</f>
        <v>0</v>
      </c>
      <c r="AP49" s="9">
        <f ca="1">AP47*ИД!$G$59*IF(ISNA(MATCH("прямой",$A$18:$A$24,0)),0,1)*AP97</f>
        <v>0</v>
      </c>
      <c r="AQ49" s="9">
        <f ca="1">AQ47*ИД!$G$59*IF(ISNA(MATCH("прямой",$A$18:$A$24,0)),0,1)*AQ97</f>
        <v>0</v>
      </c>
      <c r="AR49" s="9">
        <f ca="1">AR47*ИД!$G$59*IF(ISNA(MATCH("прямой",$A$18:$A$24,0)),0,1)*AR97</f>
        <v>0</v>
      </c>
      <c r="AS49" s="9">
        <f ca="1">AS47*ИД!$G$59*IF(ISNA(MATCH("прямой",$A$18:$A$24,0)),0,1)*AS97</f>
        <v>0</v>
      </c>
      <c r="AT49" s="9">
        <f ca="1">AT47*ИД!$G$59*IF(ISNA(MATCH("прямой",$A$18:$A$24,0)),0,1)*AT97</f>
        <v>0</v>
      </c>
      <c r="AU49" s="9">
        <f ca="1">AU47*ИД!$G$59*IF(ISNA(MATCH("прямой",$A$18:$A$24,0)),0,1)*AU97</f>
        <v>0</v>
      </c>
      <c r="AV49" s="9">
        <f ca="1">AV47*ИД!$G$59*IF(ISNA(MATCH("прямой",$A$18:$A$24,0)),0,1)*AV97</f>
        <v>0</v>
      </c>
      <c r="AW49" s="9">
        <f ca="1">AW47*ИД!$G$59*IF(ISNA(MATCH("прямой",$A$18:$A$24,0)),0,1)*AW97</f>
        <v>0</v>
      </c>
      <c r="AX49" s="9">
        <f ca="1">AX47*ИД!$G$59*IF(ISNA(MATCH("прямой",$A$18:$A$24,0)),0,1)*AX97</f>
        <v>0</v>
      </c>
      <c r="AY49" s="9">
        <f ca="1">AY47*ИД!$G$59*IF(ISNA(MATCH("прямой",$A$18:$A$24,0)),0,1)*AY97</f>
        <v>0</v>
      </c>
      <c r="AZ49" s="9">
        <f ca="1">AZ47*ИД!$G$59*IF(ISNA(MATCH("прямой",$A$18:$A$24,0)),0,1)*AZ97</f>
        <v>0</v>
      </c>
      <c r="BA49" s="9">
        <f ca="1">BA47*ИД!$G$59*IF(ISNA(MATCH("прямой",$A$18:$A$24,0)),0,1)*BA97</f>
        <v>0</v>
      </c>
      <c r="BB49" s="9">
        <f ca="1">BB47*ИД!$G$59*IF(ISNA(MATCH("прямой",$A$18:$A$24,0)),0,1)*BB97</f>
        <v>0</v>
      </c>
      <c r="BC49" s="9">
        <f ca="1">BC47*ИД!$G$59*IF(ISNA(MATCH("прямой",$A$18:$A$24,0)),0,1)*BC97</f>
        <v>0</v>
      </c>
      <c r="BD49" s="9">
        <f ca="1">BD47*ИД!$G$59*IF(ISNA(MATCH("прямой",$A$18:$A$24,0)),0,1)*BD97</f>
        <v>0</v>
      </c>
      <c r="BE49" s="9">
        <f ca="1">BE47*ИД!$G$59*IF(ISNA(MATCH("прямой",$A$18:$A$24,0)),0,1)*BE97</f>
        <v>0</v>
      </c>
      <c r="BF49" s="9">
        <f ca="1">BF47*ИД!$G$59*IF(ISNA(MATCH("прямой",$A$18:$A$24,0)),0,1)*BF97</f>
        <v>0</v>
      </c>
      <c r="BG49" s="9">
        <f ca="1">BG47*ИД!$G$59*IF(ISNA(MATCH("прямой",$A$18:$A$24,0)),0,1)*BG97</f>
        <v>0</v>
      </c>
      <c r="BH49" s="9">
        <f ca="1">BH47*ИД!$G$59*IF(ISNA(MATCH("прямой",$A$18:$A$24,0)),0,1)*BH97</f>
        <v>0</v>
      </c>
      <c r="BI49" s="9">
        <f ca="1">BI47*ИД!$G$59*IF(ISNA(MATCH("прямой",$A$18:$A$24,0)),0,1)*BI97</f>
        <v>0</v>
      </c>
      <c r="BJ49" s="9">
        <f ca="1">BJ47*ИД!$G$59*IF(ISNA(MATCH("прямой",$A$18:$A$24,0)),0,1)*BJ97</f>
        <v>0</v>
      </c>
      <c r="BK49" s="9">
        <f ca="1">BK47*ИД!$G$59*IF(ISNA(MATCH("прямой",$A$18:$A$24,0)),0,1)*BK97</f>
        <v>0</v>
      </c>
      <c r="BL49" s="9">
        <f ca="1">BL47*ИД!$G$59*IF(ISNA(MATCH("прямой",$A$18:$A$24,0)),0,1)*BL97</f>
        <v>0</v>
      </c>
      <c r="BM49" s="9">
        <f ca="1">BM47*ИД!$G$59*IF(ISNA(MATCH("прямой",$A$18:$A$24,0)),0,1)*BM97</f>
        <v>0</v>
      </c>
      <c r="BN49" s="9">
        <f ca="1">BN47*ИД!$G$59*IF(ISNA(MATCH("прямой",$A$18:$A$24,0)),0,1)*BN97</f>
        <v>0</v>
      </c>
      <c r="BO49" s="9">
        <f ca="1">BO47*ИД!$G$59*IF(ISNA(MATCH("прямой",$A$18:$A$24,0)),0,1)*BO97</f>
        <v>0</v>
      </c>
      <c r="BP49" s="9">
        <f ca="1">BP47*ИД!$G$59*IF(ISNA(MATCH("прямой",$A$18:$A$24,0)),0,1)*BP97</f>
        <v>0</v>
      </c>
      <c r="BQ49" s="9">
        <f ca="1">BQ47*ИД!$G$59*IF(ISNA(MATCH("прямой",$A$18:$A$24,0)),0,1)*BQ97</f>
        <v>0</v>
      </c>
      <c r="BR49" s="9">
        <f ca="1">BR47*ИД!$G$59*IF(ISNA(MATCH("прямой",$A$18:$A$24,0)),0,1)*BR97</f>
        <v>0</v>
      </c>
      <c r="BS49" s="9">
        <f ca="1">BS47*ИД!$G$59*IF(ISNA(MATCH("прямой",$A$18:$A$24,0)),0,1)*BS97</f>
        <v>0</v>
      </c>
      <c r="BT49" s="9">
        <f ca="1">BT47*ИД!$G$59*IF(ISNA(MATCH("прямой",$A$18:$A$24,0)),0,1)*BT97</f>
        <v>0</v>
      </c>
      <c r="BU49" s="9">
        <f ca="1">BU47*ИД!$G$59*IF(ISNA(MATCH("прямой",$A$18:$A$24,0)),0,1)*BU97</f>
        <v>0</v>
      </c>
      <c r="BV49" s="9">
        <f ca="1">BV47*ИД!$G$59*IF(ISNA(MATCH("прямой",$A$18:$A$24,0)),0,1)*BV97</f>
        <v>0</v>
      </c>
      <c r="BW49" s="9">
        <f ca="1">BW47*ИД!$G$59*IF(ISNA(MATCH("прямой",$A$18:$A$24,0)),0,1)*BW97</f>
        <v>0</v>
      </c>
      <c r="BX49" s="9">
        <f ca="1">BX47*ИД!$G$59*IF(ISNA(MATCH("прямой",$A$18:$A$24,0)),0,1)*BX97</f>
        <v>0</v>
      </c>
      <c r="BY49" s="9">
        <f ca="1">BY47*ИД!$G$59*IF(ISNA(MATCH("прямой",$A$18:$A$24,0)),0,1)*BY97</f>
        <v>0</v>
      </c>
      <c r="BZ49" s="9">
        <f ca="1">BZ47*ИД!$G$59*IF(ISNA(MATCH("прямой",$A$18:$A$24,0)),0,1)*BZ97</f>
        <v>0</v>
      </c>
      <c r="CA49" s="9">
        <f ca="1">CA47*ИД!$G$59*IF(ISNA(MATCH("прямой",$A$18:$A$24,0)),0,1)*CA97</f>
        <v>0</v>
      </c>
      <c r="CB49" s="9">
        <f ca="1">CB47*ИД!$G$59*IF(ISNA(MATCH("прямой",$A$18:$A$24,0)),0,1)*CB97</f>
        <v>0</v>
      </c>
      <c r="CC49" s="9">
        <f ca="1">CC47*ИД!$G$59*IF(ISNA(MATCH("прямой",$A$18:$A$24,0)),0,1)*CC97</f>
        <v>0</v>
      </c>
      <c r="CD49" s="9">
        <f ca="1">CD47*ИД!$G$59*IF(ISNA(MATCH("прямой",$A$18:$A$24,0)),0,1)*CD97</f>
        <v>0</v>
      </c>
      <c r="CE49" s="9">
        <f ca="1">CE47*ИД!$G$59*IF(ISNA(MATCH("прямой",$A$18:$A$24,0)),0,1)*CE97</f>
        <v>0</v>
      </c>
      <c r="CF49" s="9">
        <f ca="1">CF47*ИД!$G$59*IF(ISNA(MATCH("прямой",$A$18:$A$24,0)),0,1)*CF97</f>
        <v>0</v>
      </c>
      <c r="CG49" s="94"/>
    </row>
    <row r="50" spans="1:85" x14ac:dyDescent="0.2">
      <c r="A50" s="94"/>
      <c r="B50" s="105"/>
      <c r="C50" s="106"/>
      <c r="D50" s="94"/>
      <c r="E50" s="105"/>
      <c r="F50" s="105"/>
      <c r="G50" s="105"/>
      <c r="H50" s="105"/>
      <c r="I50" s="105"/>
      <c r="J50" s="105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7"/>
      <c r="BB50" s="107"/>
      <c r="BC50" s="107"/>
      <c r="BD50" s="107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94"/>
    </row>
    <row r="51" spans="1:85" ht="28.5" customHeight="1" x14ac:dyDescent="0.2">
      <c r="A51" s="94"/>
      <c r="B51" s="96" t="s">
        <v>118</v>
      </c>
      <c r="C51" s="96" t="s">
        <v>166</v>
      </c>
      <c r="D51" s="96" t="s">
        <v>4</v>
      </c>
      <c r="E51" s="96">
        <f>$E$17</f>
        <v>2020</v>
      </c>
      <c r="F51" s="96">
        <f>E51+1</f>
        <v>2021</v>
      </c>
      <c r="G51" s="96">
        <f t="shared" ref="G51:BR51" si="26">F51+1</f>
        <v>2022</v>
      </c>
      <c r="H51" s="96">
        <f t="shared" si="26"/>
        <v>2023</v>
      </c>
      <c r="I51" s="96">
        <f t="shared" si="26"/>
        <v>2024</v>
      </c>
      <c r="J51" s="96">
        <f t="shared" si="26"/>
        <v>2025</v>
      </c>
      <c r="K51" s="96">
        <f t="shared" si="26"/>
        <v>2026</v>
      </c>
      <c r="L51" s="96">
        <f t="shared" si="26"/>
        <v>2027</v>
      </c>
      <c r="M51" s="96">
        <f t="shared" si="26"/>
        <v>2028</v>
      </c>
      <c r="N51" s="96">
        <f t="shared" si="26"/>
        <v>2029</v>
      </c>
      <c r="O51" s="96">
        <f t="shared" si="26"/>
        <v>2030</v>
      </c>
      <c r="P51" s="96">
        <f t="shared" si="26"/>
        <v>2031</v>
      </c>
      <c r="Q51" s="96">
        <f t="shared" si="26"/>
        <v>2032</v>
      </c>
      <c r="R51" s="96">
        <f t="shared" si="26"/>
        <v>2033</v>
      </c>
      <c r="S51" s="96">
        <f t="shared" si="26"/>
        <v>2034</v>
      </c>
      <c r="T51" s="96">
        <f t="shared" si="26"/>
        <v>2035</v>
      </c>
      <c r="U51" s="96">
        <f t="shared" si="26"/>
        <v>2036</v>
      </c>
      <c r="V51" s="96">
        <f t="shared" si="26"/>
        <v>2037</v>
      </c>
      <c r="W51" s="96">
        <f t="shared" si="26"/>
        <v>2038</v>
      </c>
      <c r="X51" s="96">
        <f t="shared" si="26"/>
        <v>2039</v>
      </c>
      <c r="Y51" s="96">
        <f t="shared" si="26"/>
        <v>2040</v>
      </c>
      <c r="Z51" s="96">
        <f t="shared" si="26"/>
        <v>2041</v>
      </c>
      <c r="AA51" s="96">
        <f t="shared" si="26"/>
        <v>2042</v>
      </c>
      <c r="AB51" s="96">
        <f t="shared" si="26"/>
        <v>2043</v>
      </c>
      <c r="AC51" s="96">
        <f t="shared" si="26"/>
        <v>2044</v>
      </c>
      <c r="AD51" s="96">
        <f t="shared" si="26"/>
        <v>2045</v>
      </c>
      <c r="AE51" s="96">
        <f t="shared" si="26"/>
        <v>2046</v>
      </c>
      <c r="AF51" s="96">
        <f t="shared" si="26"/>
        <v>2047</v>
      </c>
      <c r="AG51" s="96">
        <f t="shared" si="26"/>
        <v>2048</v>
      </c>
      <c r="AH51" s="96">
        <f t="shared" si="26"/>
        <v>2049</v>
      </c>
      <c r="AI51" s="96">
        <f t="shared" si="26"/>
        <v>2050</v>
      </c>
      <c r="AJ51" s="96">
        <f t="shared" si="26"/>
        <v>2051</v>
      </c>
      <c r="AK51" s="96">
        <f t="shared" si="26"/>
        <v>2052</v>
      </c>
      <c r="AL51" s="96">
        <f t="shared" si="26"/>
        <v>2053</v>
      </c>
      <c r="AM51" s="96">
        <f t="shared" si="26"/>
        <v>2054</v>
      </c>
      <c r="AN51" s="96">
        <f t="shared" si="26"/>
        <v>2055</v>
      </c>
      <c r="AO51" s="96">
        <f t="shared" si="26"/>
        <v>2056</v>
      </c>
      <c r="AP51" s="96">
        <f t="shared" si="26"/>
        <v>2057</v>
      </c>
      <c r="AQ51" s="96">
        <f t="shared" si="26"/>
        <v>2058</v>
      </c>
      <c r="AR51" s="96">
        <f t="shared" si="26"/>
        <v>2059</v>
      </c>
      <c r="AS51" s="96">
        <f t="shared" si="26"/>
        <v>2060</v>
      </c>
      <c r="AT51" s="96">
        <f t="shared" si="26"/>
        <v>2061</v>
      </c>
      <c r="AU51" s="96">
        <f t="shared" si="26"/>
        <v>2062</v>
      </c>
      <c r="AV51" s="96">
        <f t="shared" si="26"/>
        <v>2063</v>
      </c>
      <c r="AW51" s="96">
        <f t="shared" si="26"/>
        <v>2064</v>
      </c>
      <c r="AX51" s="96">
        <f t="shared" si="26"/>
        <v>2065</v>
      </c>
      <c r="AY51" s="96">
        <f t="shared" si="26"/>
        <v>2066</v>
      </c>
      <c r="AZ51" s="96">
        <f t="shared" si="26"/>
        <v>2067</v>
      </c>
      <c r="BA51" s="96">
        <f t="shared" si="26"/>
        <v>2068</v>
      </c>
      <c r="BB51" s="96">
        <f t="shared" si="26"/>
        <v>2069</v>
      </c>
      <c r="BC51" s="96">
        <f t="shared" si="26"/>
        <v>2070</v>
      </c>
      <c r="BD51" s="96">
        <f t="shared" si="26"/>
        <v>2071</v>
      </c>
      <c r="BE51" s="96">
        <f t="shared" si="26"/>
        <v>2072</v>
      </c>
      <c r="BF51" s="96">
        <f t="shared" si="26"/>
        <v>2073</v>
      </c>
      <c r="BG51" s="96">
        <f t="shared" si="26"/>
        <v>2074</v>
      </c>
      <c r="BH51" s="96">
        <f t="shared" si="26"/>
        <v>2075</v>
      </c>
      <c r="BI51" s="96">
        <f t="shared" si="26"/>
        <v>2076</v>
      </c>
      <c r="BJ51" s="96">
        <f t="shared" si="26"/>
        <v>2077</v>
      </c>
      <c r="BK51" s="96">
        <f t="shared" si="26"/>
        <v>2078</v>
      </c>
      <c r="BL51" s="96">
        <f t="shared" si="26"/>
        <v>2079</v>
      </c>
      <c r="BM51" s="96">
        <f t="shared" si="26"/>
        <v>2080</v>
      </c>
      <c r="BN51" s="96">
        <f t="shared" si="26"/>
        <v>2081</v>
      </c>
      <c r="BO51" s="96">
        <f t="shared" si="26"/>
        <v>2082</v>
      </c>
      <c r="BP51" s="96">
        <f t="shared" si="26"/>
        <v>2083</v>
      </c>
      <c r="BQ51" s="96">
        <f t="shared" si="26"/>
        <v>2084</v>
      </c>
      <c r="BR51" s="96">
        <f t="shared" si="26"/>
        <v>2085</v>
      </c>
      <c r="BS51" s="96">
        <f t="shared" ref="BS51:CF51" si="27">BR51+1</f>
        <v>2086</v>
      </c>
      <c r="BT51" s="96">
        <f t="shared" si="27"/>
        <v>2087</v>
      </c>
      <c r="BU51" s="96">
        <f t="shared" si="27"/>
        <v>2088</v>
      </c>
      <c r="BV51" s="96">
        <f t="shared" si="27"/>
        <v>2089</v>
      </c>
      <c r="BW51" s="96">
        <f t="shared" si="27"/>
        <v>2090</v>
      </c>
      <c r="BX51" s="96">
        <f t="shared" si="27"/>
        <v>2091</v>
      </c>
      <c r="BY51" s="96">
        <f t="shared" si="27"/>
        <v>2092</v>
      </c>
      <c r="BZ51" s="96">
        <f t="shared" si="27"/>
        <v>2093</v>
      </c>
      <c r="CA51" s="96">
        <f t="shared" si="27"/>
        <v>2094</v>
      </c>
      <c r="CB51" s="96">
        <f t="shared" si="27"/>
        <v>2095</v>
      </c>
      <c r="CC51" s="96">
        <f t="shared" si="27"/>
        <v>2096</v>
      </c>
      <c r="CD51" s="96">
        <f t="shared" si="27"/>
        <v>2097</v>
      </c>
      <c r="CE51" s="96">
        <f t="shared" si="27"/>
        <v>2098</v>
      </c>
      <c r="CF51" s="96">
        <f t="shared" si="27"/>
        <v>2099</v>
      </c>
      <c r="CG51" s="94"/>
    </row>
    <row r="52" spans="1:85" s="6" customFormat="1" ht="15" customHeight="1" x14ac:dyDescent="0.2">
      <c r="A52" s="98"/>
      <c r="B52" s="26" t="s">
        <v>7</v>
      </c>
      <c r="C52" s="59" t="s">
        <v>144</v>
      </c>
      <c r="D52" s="24"/>
      <c r="E52" s="56">
        <f>1/(1+ИД!$G$52)^(E17-ИД!$G$4+1/2)</f>
        <v>0.93658581158169396</v>
      </c>
      <c r="F52" s="56">
        <f>1/(1+ИД!$G$52)^(F17-ИД!$G$4+1/2)</f>
        <v>0.82156650138745069</v>
      </c>
      <c r="G52" s="56">
        <f>1/(1+ИД!$G$52)^(G17-ИД!$G$4+1/2)</f>
        <v>0.72067236963811454</v>
      </c>
      <c r="H52" s="56">
        <f>1/(1+ИД!$G$52)^(H17-ИД!$G$4+1/2)</f>
        <v>0.63216874529659162</v>
      </c>
      <c r="I52" s="56">
        <f>1/(1+ИД!$G$52)^(I17-ИД!$G$4+1/2)</f>
        <v>0.55453398710227331</v>
      </c>
      <c r="J52" s="56">
        <f>1/(1+ИД!$G$52)^(J17-ИД!$G$4+1/2)</f>
        <v>0.48643332201953804</v>
      </c>
      <c r="K52" s="56">
        <f>1/(1+ИД!$G$52)^(K17-ИД!$G$4+1/2)</f>
        <v>0.42669589650836653</v>
      </c>
      <c r="L52" s="56">
        <f>1/(1+ИД!$G$52)^(L17-ИД!$G$4+1/2)</f>
        <v>0.3742946460599707</v>
      </c>
      <c r="M52" s="56">
        <f>1/(1+ИД!$G$52)^(M17-ИД!$G$4+1/2)</f>
        <v>0.32832863689471109</v>
      </c>
      <c r="N52" s="56">
        <f>1/(1+ИД!$G$52)^(N17-ИД!$G$4+1/2)</f>
        <v>0.28800757622343076</v>
      </c>
      <c r="O52" s="56">
        <f>1/(1+ИД!$G$52)^(O17-ИД!$G$4+1/2)</f>
        <v>0.25263822475739534</v>
      </c>
      <c r="P52" s="56">
        <f>1/(1+ИД!$G$52)^(P17-ИД!$G$4+1/2)</f>
        <v>0.22161247785736432</v>
      </c>
      <c r="Q52" s="56">
        <f>1/(1+ИД!$G$52)^(Q17-ИД!$G$4+1/2)</f>
        <v>0.19439691040119675</v>
      </c>
      <c r="R52" s="56">
        <f>1/(1+ИД!$G$52)^(R17-ИД!$G$4+1/2)</f>
        <v>0.17052360561508487</v>
      </c>
      <c r="S52" s="56">
        <f>1/(1+ИД!$G$52)^(S17-ИД!$G$4+1/2)</f>
        <v>0.1495821101886709</v>
      </c>
      <c r="T52" s="56">
        <f>1/(1+ИД!$G$52)^(T17-ИД!$G$4+1/2)</f>
        <v>0.13121237735848321</v>
      </c>
      <c r="U52" s="56">
        <f>1/(1+ИД!$G$52)^(U17-ИД!$G$4+1/2)</f>
        <v>0.11509857663024847</v>
      </c>
      <c r="V52" s="56">
        <f>1/(1+ИД!$G$52)^(V17-ИД!$G$4+1/2)</f>
        <v>0.10096366371074424</v>
      </c>
      <c r="W52" s="56">
        <f>1/(1+ИД!$G$52)^(W17-ИД!$G$4+1/2)</f>
        <v>8.8564617290126518E-2</v>
      </c>
      <c r="X52" s="56">
        <f>1/(1+ИД!$G$52)^(X17-ИД!$G$4+1/2)</f>
        <v>7.7688260780812715E-2</v>
      </c>
      <c r="Y52" s="56">
        <f>1/(1+ИД!$G$52)^(Y17-ИД!$G$4+1/2)</f>
        <v>6.8147597176151514E-2</v>
      </c>
      <c r="Z52" s="56">
        <f>1/(1+ИД!$G$52)^(Z17-ИД!$G$4+1/2)</f>
        <v>5.9778594014167991E-2</v>
      </c>
      <c r="AA52" s="56">
        <f>1/(1+ИД!$G$52)^(AA17-ИД!$G$4+1/2)</f>
        <v>5.2437363170322784E-2</v>
      </c>
      <c r="AB52" s="56">
        <f>1/(1+ИД!$G$52)^(AB17-ИД!$G$4+1/2)</f>
        <v>4.5997686991511209E-2</v>
      </c>
      <c r="AC52" s="56">
        <f>1/(1+ИД!$G$52)^(AC17-ИД!$G$4+1/2)</f>
        <v>4.0348848238167735E-2</v>
      </c>
      <c r="AD52" s="56">
        <f>1/(1+ИД!$G$52)^(AD17-ИД!$G$4+1/2)</f>
        <v>3.5393726524708534E-2</v>
      </c>
      <c r="AE52" s="56">
        <f>1/(1+ИД!$G$52)^(AE17-ИД!$G$4+1/2)</f>
        <v>3.1047128530446073E-2</v>
      </c>
      <c r="AF52" s="56">
        <f>1/(1+ИД!$G$52)^(AF17-ИД!$G$4+1/2)</f>
        <v>2.7234323272321111E-2</v>
      </c>
      <c r="AG52" s="56">
        <f>1/(1+ИД!$G$52)^(AG17-ИД!$G$4+1/2)</f>
        <v>2.3889757256422034E-2</v>
      </c>
      <c r="AH52" s="56">
        <f>1/(1+ИД!$G$52)^(AH17-ИД!$G$4+1/2)</f>
        <v>2.095592741791406E-2</v>
      </c>
      <c r="AI52" s="56">
        <f>1/(1+ИД!$G$52)^(AI17-ИД!$G$4+1/2)</f>
        <v>1.8382392471854435E-2</v>
      </c>
      <c r="AJ52" s="56">
        <f>1/(1+ИД!$G$52)^(AJ17-ИД!$G$4+1/2)</f>
        <v>1.6124905677065298E-2</v>
      </c>
      <c r="AK52" s="56">
        <f>1/(1+ИД!$G$52)^(AK17-ИД!$G$4+1/2)</f>
        <v>1.4144654102688847E-2</v>
      </c>
      <c r="AL52" s="56">
        <f>1/(1+ИД!$G$52)^(AL17-ИД!$G$4+1/2)</f>
        <v>1.2407591318148113E-2</v>
      </c>
      <c r="AM52" s="56">
        <f>1/(1+ИД!$G$52)^(AM17-ИД!$G$4+1/2)</f>
        <v>1.0883852033463259E-2</v>
      </c>
      <c r="AN52" s="56">
        <f>1/(1+ИД!$G$52)^(AN17-ИД!$G$4+1/2)</f>
        <v>9.5472386258449605E-3</v>
      </c>
      <c r="AO52" s="56">
        <f>1/(1+ИД!$G$52)^(AO17-ИД!$G$4+1/2)</f>
        <v>8.3747707244254052E-3</v>
      </c>
      <c r="AP52" s="56">
        <f>1/(1+ИД!$G$52)^(AP17-ИД!$G$4+1/2)</f>
        <v>7.3462901091450872E-3</v>
      </c>
      <c r="AQ52" s="56">
        <f>1/(1+ИД!$G$52)^(AQ17-ИД!$G$4+1/2)</f>
        <v>6.4441141308290246E-3</v>
      </c>
      <c r="AR52" s="56">
        <f>1/(1+ИД!$G$52)^(AR17-ИД!$G$4+1/2)</f>
        <v>5.6527316937096724E-3</v>
      </c>
      <c r="AS52" s="56">
        <f>1/(1+ИД!$G$52)^(AS17-ИД!$G$4+1/2)</f>
        <v>4.9585365734295343E-3</v>
      </c>
      <c r="AT52" s="56">
        <f>1/(1+ИД!$G$52)^(AT17-ИД!$G$4+1/2)</f>
        <v>4.3495934854645051E-3</v>
      </c>
      <c r="AU52" s="56">
        <f>1/(1+ИД!$G$52)^(AU17-ИД!$G$4+1/2)</f>
        <v>3.8154328819864089E-3</v>
      </c>
      <c r="AV52" s="56">
        <f>1/(1+ИД!$G$52)^(AV17-ИД!$G$4+1/2)</f>
        <v>3.3468709491108828E-3</v>
      </c>
      <c r="AW52" s="56">
        <f>1/(1+ИД!$G$52)^(AW17-ИД!$G$4+1/2)</f>
        <v>2.9358517097463886E-3</v>
      </c>
      <c r="AX52" s="56">
        <f>1/(1+ИД!$G$52)^(AX17-ИД!$G$4+1/2)</f>
        <v>2.575308517321392E-3</v>
      </c>
      <c r="AY52" s="56">
        <f>1/(1+ИД!$G$52)^(AY17-ИД!$G$4+1/2)</f>
        <v>2.2590425590538533E-3</v>
      </c>
      <c r="AZ52" s="56">
        <f>1/(1+ИД!$G$52)^(AZ17-ИД!$G$4+1/2)</f>
        <v>1.9816162798718014E-3</v>
      </c>
      <c r="BA52" s="56">
        <f>1/(1+ИД!$G$52)^(BA17-ИД!$G$4+1/2)</f>
        <v>1.7382598946243861E-3</v>
      </c>
      <c r="BB52" s="56">
        <f>1/(1+ИД!$G$52)^(BB17-ИД!$G$4+1/2)</f>
        <v>1.5247893812494618E-3</v>
      </c>
      <c r="BC52" s="56">
        <f>1/(1+ИД!$G$52)^(BC17-ИД!$G$4+1/2)</f>
        <v>1.3375345449556687E-3</v>
      </c>
      <c r="BD52" s="56">
        <f>1/(1+ИД!$G$52)^(BD17-ИД!$G$4+1/2)</f>
        <v>1.1732759166277788E-3</v>
      </c>
      <c r="BE52" s="56">
        <f>1/(1+ИД!$G$52)^(BE17-ИД!$G$4+1/2)</f>
        <v>1.0291894005506833E-3</v>
      </c>
      <c r="BF52" s="56">
        <f>1/(1+ИД!$G$52)^(BF17-ИД!$G$4+1/2)</f>
        <v>9.0279771978130053E-4</v>
      </c>
      <c r="BG52" s="56">
        <f>1/(1+ИД!$G$52)^(BG17-ИД!$G$4+1/2)</f>
        <v>7.9192782436956208E-4</v>
      </c>
      <c r="BH52" s="56">
        <f>1/(1+ИД!$G$52)^(BH17-ИД!$G$4+1/2)</f>
        <v>6.9467353014873885E-4</v>
      </c>
      <c r="BI52" s="56">
        <f>1/(1+ИД!$G$52)^(BI17-ИД!$G$4+1/2)</f>
        <v>6.0936274574450728E-4</v>
      </c>
      <c r="BJ52" s="56">
        <f>1/(1+ИД!$G$52)^(BJ17-ИД!$G$4+1/2)</f>
        <v>5.3452872433728724E-4</v>
      </c>
      <c r="BK52" s="56">
        <f>1/(1+ИД!$G$52)^(BK17-ИД!$G$4+1/2)</f>
        <v>4.6888484590990119E-4</v>
      </c>
      <c r="BL52" s="56">
        <f>1/(1+ИД!$G$52)^(BL17-ИД!$G$4+1/2)</f>
        <v>4.1130249641219379E-4</v>
      </c>
      <c r="BM52" s="56">
        <f>1/(1+ИД!$G$52)^(BM17-ИД!$G$4+1/2)</f>
        <v>3.6079166351946833E-4</v>
      </c>
      <c r="BN52" s="56">
        <f>1/(1+ИД!$G$52)^(BN17-ИД!$G$4+1/2)</f>
        <v>3.1648391536795472E-4</v>
      </c>
      <c r="BO52" s="56">
        <f>1/(1+ИД!$G$52)^(BO17-ИД!$G$4+1/2)</f>
        <v>2.7761746962101278E-4</v>
      </c>
      <c r="BP52" s="56">
        <f>1/(1+ИД!$G$52)^(BP17-ИД!$G$4+1/2)</f>
        <v>2.4352409615878293E-4</v>
      </c>
      <c r="BQ52" s="56">
        <f>1/(1+ИД!$G$52)^(BQ17-ИД!$G$4+1/2)</f>
        <v>2.1361762820945894E-4</v>
      </c>
      <c r="BR52" s="56">
        <f>1/(1+ИД!$G$52)^(BR17-ИД!$G$4+1/2)</f>
        <v>1.8738388439426212E-4</v>
      </c>
      <c r="BS52" s="56">
        <f>1/(1+ИД!$G$52)^(BS17-ИД!$G$4+1/2)</f>
        <v>1.6437182841601931E-4</v>
      </c>
      <c r="BT52" s="56">
        <f>1/(1+ИД!$G$52)^(BT17-ИД!$G$4+1/2)</f>
        <v>1.4418581440001709E-4</v>
      </c>
      <c r="BU52" s="56">
        <f>1/(1+ИД!$G$52)^(BU17-ИД!$G$4+1/2)</f>
        <v>1.2647878456141843E-4</v>
      </c>
      <c r="BV52" s="56">
        <f>1/(1+ИД!$G$52)^(BV17-ИД!$G$4+1/2)</f>
        <v>1.109463022468582E-4</v>
      </c>
      <c r="BW52" s="56">
        <f>1/(1+ИД!$G$52)^(BW17-ИД!$G$4+1/2)</f>
        <v>9.7321317760402028E-5</v>
      </c>
      <c r="BX52" s="56">
        <f>1/(1+ИД!$G$52)^(BX17-ИД!$G$4+1/2)</f>
        <v>8.5369576982808742E-5</v>
      </c>
      <c r="BY52" s="56">
        <f>1/(1+ИД!$G$52)^(BY17-ИД!$G$4+1/2)</f>
        <v>7.4885593844569017E-5</v>
      </c>
      <c r="BZ52" s="56">
        <f>1/(1+ИД!$G$52)^(BZ17-ИД!$G$4+1/2)</f>
        <v>6.5689117407516652E-5</v>
      </c>
      <c r="CA52" s="56">
        <f>1/(1+ИД!$G$52)^(CA17-ИД!$G$4+1/2)</f>
        <v>5.7622032813611147E-5</v>
      </c>
      <c r="CB52" s="56">
        <f>1/(1+ИД!$G$52)^(CB17-ИД!$G$4+1/2)</f>
        <v>5.0545642818957126E-5</v>
      </c>
      <c r="CC52" s="56">
        <f>1/(1+ИД!$G$52)^(CC17-ИД!$G$4+1/2)</f>
        <v>4.4338283174523762E-5</v>
      </c>
      <c r="CD52" s="56">
        <f>1/(1+ИД!$G$52)^(CD17-ИД!$G$4+1/2)</f>
        <v>3.8893230854845448E-5</v>
      </c>
      <c r="CE52" s="56">
        <f>1/(1+ИД!$G$52)^(CE17-ИД!$G$4+1/2)</f>
        <v>3.4116869170917033E-5</v>
      </c>
      <c r="CF52" s="56">
        <f>1/(1+ИД!$G$52)^(CF17-ИД!$G$4+1/2)</f>
        <v>2.9927078220102646E-5</v>
      </c>
      <c r="CG52" s="98"/>
    </row>
    <row r="53" spans="1:85" x14ac:dyDescent="0.2">
      <c r="A53" s="94"/>
      <c r="B53" s="111"/>
      <c r="C53" s="95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  <c r="AX53" s="94"/>
      <c r="AY53" s="94"/>
      <c r="AZ53" s="94"/>
      <c r="BA53" s="94"/>
      <c r="BB53" s="94"/>
      <c r="BC53" s="94"/>
      <c r="BD53" s="94"/>
      <c r="BE53" s="94"/>
      <c r="BF53" s="94"/>
      <c r="BG53" s="94"/>
      <c r="BH53" s="94"/>
      <c r="BI53" s="94"/>
      <c r="BJ53" s="94"/>
      <c r="BK53" s="94"/>
      <c r="BL53" s="94"/>
      <c r="BM53" s="94"/>
      <c r="BN53" s="94"/>
      <c r="BO53" s="94"/>
      <c r="BP53" s="94"/>
      <c r="BQ53" s="94"/>
      <c r="BR53" s="94"/>
      <c r="BS53" s="94"/>
      <c r="BT53" s="94"/>
      <c r="BU53" s="94"/>
      <c r="BV53" s="94"/>
      <c r="BW53" s="94"/>
      <c r="BX53" s="94"/>
      <c r="BY53" s="94"/>
      <c r="BZ53" s="94"/>
      <c r="CA53" s="94"/>
      <c r="CB53" s="94"/>
      <c r="CC53" s="94"/>
      <c r="CD53" s="94"/>
      <c r="CE53" s="94"/>
      <c r="CF53" s="94"/>
      <c r="CG53" s="94"/>
    </row>
    <row r="54" spans="1:85" ht="15" customHeight="1" x14ac:dyDescent="0.2">
      <c r="A54" s="98"/>
      <c r="B54" s="7" t="s">
        <v>149</v>
      </c>
      <c r="C54" s="57" t="s">
        <v>5</v>
      </c>
      <c r="D54" s="8">
        <f ca="1">SUM(E54:CF54)</f>
        <v>-603386.79073061538</v>
      </c>
      <c r="E54" s="9">
        <f t="shared" ref="E54:AJ54" ca="1" si="28">(E27-E49-E34)*E97</f>
        <v>-2099.9987299999998</v>
      </c>
      <c r="F54" s="9">
        <f t="shared" ca="1" si="28"/>
        <v>-921.87789999999995</v>
      </c>
      <c r="G54" s="9">
        <f t="shared" ca="1" si="28"/>
        <v>-62200</v>
      </c>
      <c r="H54" s="9">
        <f t="shared" ca="1" si="28"/>
        <v>-323230.09957199998</v>
      </c>
      <c r="I54" s="9">
        <f t="shared" ca="1" si="28"/>
        <v>-117829.87979178023</v>
      </c>
      <c r="J54" s="9">
        <f t="shared" ca="1" si="28"/>
        <v>-78529.934736835174</v>
      </c>
      <c r="K54" s="9">
        <f t="shared" ca="1" si="28"/>
        <v>-18575</v>
      </c>
      <c r="L54" s="9">
        <f t="shared" ca="1" si="28"/>
        <v>0</v>
      </c>
      <c r="M54" s="9">
        <f t="shared" ca="1" si="28"/>
        <v>0</v>
      </c>
      <c r="N54" s="9">
        <f t="shared" ca="1" si="28"/>
        <v>0</v>
      </c>
      <c r="O54" s="9">
        <f t="shared" ca="1" si="28"/>
        <v>0</v>
      </c>
      <c r="P54" s="9">
        <f t="shared" ca="1" si="28"/>
        <v>0</v>
      </c>
      <c r="Q54" s="9">
        <f t="shared" ca="1" si="28"/>
        <v>0</v>
      </c>
      <c r="R54" s="9">
        <f t="shared" ca="1" si="28"/>
        <v>0</v>
      </c>
      <c r="S54" s="9">
        <f t="shared" ca="1" si="28"/>
        <v>0</v>
      </c>
      <c r="T54" s="9">
        <f t="shared" ca="1" si="28"/>
        <v>0</v>
      </c>
      <c r="U54" s="9">
        <f t="shared" ca="1" si="28"/>
        <v>0</v>
      </c>
      <c r="V54" s="9">
        <f t="shared" ca="1" si="28"/>
        <v>0</v>
      </c>
      <c r="W54" s="9">
        <f t="shared" ca="1" si="28"/>
        <v>0</v>
      </c>
      <c r="X54" s="9">
        <f t="shared" ca="1" si="28"/>
        <v>0</v>
      </c>
      <c r="Y54" s="9">
        <f t="shared" ca="1" si="28"/>
        <v>0</v>
      </c>
      <c r="Z54" s="9">
        <f t="shared" ca="1" si="28"/>
        <v>0</v>
      </c>
      <c r="AA54" s="9">
        <f t="shared" ca="1" si="28"/>
        <v>0</v>
      </c>
      <c r="AB54" s="9">
        <f t="shared" ca="1" si="28"/>
        <v>0</v>
      </c>
      <c r="AC54" s="9">
        <f t="shared" ca="1" si="28"/>
        <v>0</v>
      </c>
      <c r="AD54" s="9">
        <f t="shared" ca="1" si="28"/>
        <v>0</v>
      </c>
      <c r="AE54" s="9">
        <f t="shared" ca="1" si="28"/>
        <v>0</v>
      </c>
      <c r="AF54" s="9">
        <f t="shared" ca="1" si="28"/>
        <v>0</v>
      </c>
      <c r="AG54" s="9">
        <f t="shared" ca="1" si="28"/>
        <v>0</v>
      </c>
      <c r="AH54" s="9">
        <f t="shared" ca="1" si="28"/>
        <v>0</v>
      </c>
      <c r="AI54" s="9">
        <f t="shared" ca="1" si="28"/>
        <v>0</v>
      </c>
      <c r="AJ54" s="9">
        <f t="shared" ca="1" si="28"/>
        <v>0</v>
      </c>
      <c r="AK54" s="9">
        <f t="shared" ref="AK54:BP54" ca="1" si="29">(AK27-AK49-AK34)*AK97</f>
        <v>0</v>
      </c>
      <c r="AL54" s="9">
        <f t="shared" ca="1" si="29"/>
        <v>0</v>
      </c>
      <c r="AM54" s="9">
        <f t="shared" ca="1" si="29"/>
        <v>0</v>
      </c>
      <c r="AN54" s="9">
        <f t="shared" ca="1" si="29"/>
        <v>0</v>
      </c>
      <c r="AO54" s="9">
        <f t="shared" ca="1" si="29"/>
        <v>0</v>
      </c>
      <c r="AP54" s="9">
        <f t="shared" ca="1" si="29"/>
        <v>0</v>
      </c>
      <c r="AQ54" s="9">
        <f t="shared" ca="1" si="29"/>
        <v>0</v>
      </c>
      <c r="AR54" s="9">
        <f t="shared" ca="1" si="29"/>
        <v>0</v>
      </c>
      <c r="AS54" s="9">
        <f t="shared" ca="1" si="29"/>
        <v>0</v>
      </c>
      <c r="AT54" s="9">
        <f t="shared" ca="1" si="29"/>
        <v>0</v>
      </c>
      <c r="AU54" s="9">
        <f t="shared" ca="1" si="29"/>
        <v>0</v>
      </c>
      <c r="AV54" s="9">
        <f t="shared" ca="1" si="29"/>
        <v>0</v>
      </c>
      <c r="AW54" s="9">
        <f t="shared" ca="1" si="29"/>
        <v>0</v>
      </c>
      <c r="AX54" s="9">
        <f t="shared" ca="1" si="29"/>
        <v>0</v>
      </c>
      <c r="AY54" s="9">
        <f t="shared" ca="1" si="29"/>
        <v>0</v>
      </c>
      <c r="AZ54" s="9">
        <f t="shared" ca="1" si="29"/>
        <v>0</v>
      </c>
      <c r="BA54" s="9">
        <f t="shared" ca="1" si="29"/>
        <v>0</v>
      </c>
      <c r="BB54" s="9">
        <f t="shared" ca="1" si="29"/>
        <v>0</v>
      </c>
      <c r="BC54" s="9">
        <f t="shared" ca="1" si="29"/>
        <v>0</v>
      </c>
      <c r="BD54" s="9">
        <f t="shared" ca="1" si="29"/>
        <v>0</v>
      </c>
      <c r="BE54" s="9">
        <f t="shared" ca="1" si="29"/>
        <v>0</v>
      </c>
      <c r="BF54" s="9">
        <f t="shared" ca="1" si="29"/>
        <v>0</v>
      </c>
      <c r="BG54" s="9">
        <f t="shared" ca="1" si="29"/>
        <v>0</v>
      </c>
      <c r="BH54" s="9">
        <f t="shared" ca="1" si="29"/>
        <v>0</v>
      </c>
      <c r="BI54" s="9">
        <f t="shared" ca="1" si="29"/>
        <v>0</v>
      </c>
      <c r="BJ54" s="9">
        <f t="shared" ca="1" si="29"/>
        <v>0</v>
      </c>
      <c r="BK54" s="9">
        <f t="shared" ca="1" si="29"/>
        <v>0</v>
      </c>
      <c r="BL54" s="9">
        <f t="shared" ca="1" si="29"/>
        <v>0</v>
      </c>
      <c r="BM54" s="9">
        <f t="shared" ca="1" si="29"/>
        <v>0</v>
      </c>
      <c r="BN54" s="9">
        <f t="shared" ca="1" si="29"/>
        <v>0</v>
      </c>
      <c r="BO54" s="9">
        <f t="shared" ca="1" si="29"/>
        <v>0</v>
      </c>
      <c r="BP54" s="9">
        <f t="shared" ca="1" si="29"/>
        <v>0</v>
      </c>
      <c r="BQ54" s="9">
        <f t="shared" ref="BQ54:CF54" ca="1" si="30">(BQ27-BQ49-BQ34)*BQ97</f>
        <v>0</v>
      </c>
      <c r="BR54" s="9">
        <f t="shared" ca="1" si="30"/>
        <v>0</v>
      </c>
      <c r="BS54" s="9">
        <f t="shared" ca="1" si="30"/>
        <v>0</v>
      </c>
      <c r="BT54" s="9">
        <f t="shared" ca="1" si="30"/>
        <v>0</v>
      </c>
      <c r="BU54" s="9">
        <f t="shared" ca="1" si="30"/>
        <v>0</v>
      </c>
      <c r="BV54" s="9">
        <f t="shared" ca="1" si="30"/>
        <v>0</v>
      </c>
      <c r="BW54" s="9">
        <f t="shared" ca="1" si="30"/>
        <v>0</v>
      </c>
      <c r="BX54" s="9">
        <f t="shared" ca="1" si="30"/>
        <v>0</v>
      </c>
      <c r="BY54" s="9">
        <f t="shared" ca="1" si="30"/>
        <v>0</v>
      </c>
      <c r="BZ54" s="9">
        <f t="shared" ca="1" si="30"/>
        <v>0</v>
      </c>
      <c r="CA54" s="9">
        <f t="shared" ca="1" si="30"/>
        <v>0</v>
      </c>
      <c r="CB54" s="9">
        <f t="shared" ca="1" si="30"/>
        <v>0</v>
      </c>
      <c r="CC54" s="9">
        <f t="shared" ca="1" si="30"/>
        <v>0</v>
      </c>
      <c r="CD54" s="9">
        <f t="shared" ca="1" si="30"/>
        <v>0</v>
      </c>
      <c r="CE54" s="9">
        <f t="shared" ca="1" si="30"/>
        <v>0</v>
      </c>
      <c r="CF54" s="9">
        <f t="shared" ca="1" si="30"/>
        <v>0</v>
      </c>
      <c r="CG54" s="94"/>
    </row>
    <row r="55" spans="1:85" ht="15" customHeight="1" x14ac:dyDescent="0.2">
      <c r="A55" s="98"/>
      <c r="B55" s="7" t="s">
        <v>27</v>
      </c>
      <c r="C55" s="57" t="s">
        <v>5</v>
      </c>
      <c r="D55" s="8">
        <f ca="1">SUM(E55:CF55)</f>
        <v>-78084.61538461539</v>
      </c>
      <c r="E55" s="9">
        <f ca="1">(E27-IF($A$19="прямой",E19,0)-E33-E49)*E97</f>
        <v>0</v>
      </c>
      <c r="F55" s="9">
        <f t="shared" ref="F55:BQ55" ca="1" si="31">(F27-IF($A$19="прямой",F19,0)-F33-F49)*F97</f>
        <v>0</v>
      </c>
      <c r="G55" s="9">
        <f t="shared" ca="1" si="31"/>
        <v>-11400</v>
      </c>
      <c r="H55" s="9">
        <f t="shared" ca="1" si="31"/>
        <v>-14000</v>
      </c>
      <c r="I55" s="9">
        <f t="shared" ca="1" si="31"/>
        <v>-17319.780219780219</v>
      </c>
      <c r="J55" s="9">
        <f t="shared" ca="1" si="31"/>
        <v>-16789.835164835167</v>
      </c>
      <c r="K55" s="9">
        <f t="shared" ca="1" si="31"/>
        <v>-18575</v>
      </c>
      <c r="L55" s="9">
        <f t="shared" ca="1" si="31"/>
        <v>0</v>
      </c>
      <c r="M55" s="9">
        <f t="shared" ca="1" si="31"/>
        <v>0</v>
      </c>
      <c r="N55" s="9">
        <f t="shared" ca="1" si="31"/>
        <v>0</v>
      </c>
      <c r="O55" s="9">
        <f t="shared" ca="1" si="31"/>
        <v>0</v>
      </c>
      <c r="P55" s="9">
        <f t="shared" ca="1" si="31"/>
        <v>0</v>
      </c>
      <c r="Q55" s="9">
        <f t="shared" ca="1" si="31"/>
        <v>0</v>
      </c>
      <c r="R55" s="9">
        <f t="shared" ca="1" si="31"/>
        <v>0</v>
      </c>
      <c r="S55" s="9">
        <f t="shared" ca="1" si="31"/>
        <v>0</v>
      </c>
      <c r="T55" s="9">
        <f t="shared" ca="1" si="31"/>
        <v>0</v>
      </c>
      <c r="U55" s="9">
        <f t="shared" ca="1" si="31"/>
        <v>0</v>
      </c>
      <c r="V55" s="9">
        <f t="shared" ca="1" si="31"/>
        <v>0</v>
      </c>
      <c r="W55" s="9">
        <f t="shared" ca="1" si="31"/>
        <v>0</v>
      </c>
      <c r="X55" s="9">
        <f t="shared" ca="1" si="31"/>
        <v>0</v>
      </c>
      <c r="Y55" s="9">
        <f t="shared" ca="1" si="31"/>
        <v>0</v>
      </c>
      <c r="Z55" s="9">
        <f t="shared" ca="1" si="31"/>
        <v>0</v>
      </c>
      <c r="AA55" s="9">
        <f t="shared" ca="1" si="31"/>
        <v>0</v>
      </c>
      <c r="AB55" s="9">
        <f t="shared" ca="1" si="31"/>
        <v>0</v>
      </c>
      <c r="AC55" s="9">
        <f t="shared" ca="1" si="31"/>
        <v>0</v>
      </c>
      <c r="AD55" s="9">
        <f t="shared" ca="1" si="31"/>
        <v>0</v>
      </c>
      <c r="AE55" s="9">
        <f t="shared" ca="1" si="31"/>
        <v>0</v>
      </c>
      <c r="AF55" s="9">
        <f t="shared" ca="1" si="31"/>
        <v>0</v>
      </c>
      <c r="AG55" s="9">
        <f t="shared" ca="1" si="31"/>
        <v>0</v>
      </c>
      <c r="AH55" s="9">
        <f t="shared" ca="1" si="31"/>
        <v>0</v>
      </c>
      <c r="AI55" s="9">
        <f t="shared" ca="1" si="31"/>
        <v>0</v>
      </c>
      <c r="AJ55" s="9">
        <f t="shared" ca="1" si="31"/>
        <v>0</v>
      </c>
      <c r="AK55" s="9">
        <f t="shared" ca="1" si="31"/>
        <v>0</v>
      </c>
      <c r="AL55" s="9">
        <f t="shared" ca="1" si="31"/>
        <v>0</v>
      </c>
      <c r="AM55" s="9">
        <f t="shared" ca="1" si="31"/>
        <v>0</v>
      </c>
      <c r="AN55" s="9">
        <f t="shared" ca="1" si="31"/>
        <v>0</v>
      </c>
      <c r="AO55" s="9">
        <f t="shared" ca="1" si="31"/>
        <v>0</v>
      </c>
      <c r="AP55" s="9">
        <f t="shared" ca="1" si="31"/>
        <v>0</v>
      </c>
      <c r="AQ55" s="9">
        <f t="shared" ca="1" si="31"/>
        <v>0</v>
      </c>
      <c r="AR55" s="9">
        <f t="shared" ca="1" si="31"/>
        <v>0</v>
      </c>
      <c r="AS55" s="9">
        <f t="shared" ca="1" si="31"/>
        <v>0</v>
      </c>
      <c r="AT55" s="9">
        <f t="shared" ca="1" si="31"/>
        <v>0</v>
      </c>
      <c r="AU55" s="9">
        <f t="shared" ca="1" si="31"/>
        <v>0</v>
      </c>
      <c r="AV55" s="9">
        <f t="shared" ca="1" si="31"/>
        <v>0</v>
      </c>
      <c r="AW55" s="9">
        <f t="shared" ca="1" si="31"/>
        <v>0</v>
      </c>
      <c r="AX55" s="9">
        <f t="shared" ca="1" si="31"/>
        <v>0</v>
      </c>
      <c r="AY55" s="9">
        <f t="shared" ca="1" si="31"/>
        <v>0</v>
      </c>
      <c r="AZ55" s="9">
        <f t="shared" ca="1" si="31"/>
        <v>0</v>
      </c>
      <c r="BA55" s="9">
        <f t="shared" ca="1" si="31"/>
        <v>0</v>
      </c>
      <c r="BB55" s="9">
        <f t="shared" ca="1" si="31"/>
        <v>0</v>
      </c>
      <c r="BC55" s="9">
        <f t="shared" ca="1" si="31"/>
        <v>0</v>
      </c>
      <c r="BD55" s="9">
        <f t="shared" ca="1" si="31"/>
        <v>0</v>
      </c>
      <c r="BE55" s="9">
        <f t="shared" ca="1" si="31"/>
        <v>0</v>
      </c>
      <c r="BF55" s="9">
        <f t="shared" ca="1" si="31"/>
        <v>0</v>
      </c>
      <c r="BG55" s="9">
        <f t="shared" ca="1" si="31"/>
        <v>0</v>
      </c>
      <c r="BH55" s="9">
        <f t="shared" ca="1" si="31"/>
        <v>0</v>
      </c>
      <c r="BI55" s="9">
        <f t="shared" ca="1" si="31"/>
        <v>0</v>
      </c>
      <c r="BJ55" s="9">
        <f t="shared" ca="1" si="31"/>
        <v>0</v>
      </c>
      <c r="BK55" s="9">
        <f t="shared" ca="1" si="31"/>
        <v>0</v>
      </c>
      <c r="BL55" s="9">
        <f t="shared" ca="1" si="31"/>
        <v>0</v>
      </c>
      <c r="BM55" s="9">
        <f t="shared" ca="1" si="31"/>
        <v>0</v>
      </c>
      <c r="BN55" s="9">
        <f t="shared" ca="1" si="31"/>
        <v>0</v>
      </c>
      <c r="BO55" s="9">
        <f t="shared" ca="1" si="31"/>
        <v>0</v>
      </c>
      <c r="BP55" s="9">
        <f t="shared" ca="1" si="31"/>
        <v>0</v>
      </c>
      <c r="BQ55" s="9">
        <f t="shared" ca="1" si="31"/>
        <v>0</v>
      </c>
      <c r="BR55" s="9">
        <f t="shared" ref="BR55:CF55" ca="1" si="32">(BR27-IF($A$19="прямой",BR19,0)-BR33-BR49)*BR97</f>
        <v>0</v>
      </c>
      <c r="BS55" s="9">
        <f t="shared" ca="1" si="32"/>
        <v>0</v>
      </c>
      <c r="BT55" s="9">
        <f t="shared" ca="1" si="32"/>
        <v>0</v>
      </c>
      <c r="BU55" s="9">
        <f t="shared" ca="1" si="32"/>
        <v>0</v>
      </c>
      <c r="BV55" s="9">
        <f t="shared" ca="1" si="32"/>
        <v>0</v>
      </c>
      <c r="BW55" s="9">
        <f t="shared" ca="1" si="32"/>
        <v>0</v>
      </c>
      <c r="BX55" s="9">
        <f t="shared" ca="1" si="32"/>
        <v>0</v>
      </c>
      <c r="BY55" s="9">
        <f t="shared" ca="1" si="32"/>
        <v>0</v>
      </c>
      <c r="BZ55" s="9">
        <f t="shared" ca="1" si="32"/>
        <v>0</v>
      </c>
      <c r="CA55" s="9">
        <f t="shared" ca="1" si="32"/>
        <v>0</v>
      </c>
      <c r="CB55" s="9">
        <f t="shared" ca="1" si="32"/>
        <v>0</v>
      </c>
      <c r="CC55" s="9">
        <f t="shared" ca="1" si="32"/>
        <v>0</v>
      </c>
      <c r="CD55" s="9">
        <f t="shared" ca="1" si="32"/>
        <v>0</v>
      </c>
      <c r="CE55" s="9">
        <f t="shared" ca="1" si="32"/>
        <v>0</v>
      </c>
      <c r="CF55" s="9">
        <f t="shared" ca="1" si="32"/>
        <v>0</v>
      </c>
      <c r="CG55" s="94"/>
    </row>
    <row r="56" spans="1:85" ht="15" customHeight="1" x14ac:dyDescent="0.2">
      <c r="A56" s="98"/>
      <c r="B56" s="7" t="s">
        <v>28</v>
      </c>
      <c r="C56" s="57" t="s">
        <v>5</v>
      </c>
      <c r="D56" s="8">
        <f ca="1">D55</f>
        <v>-78084.61538461539</v>
      </c>
      <c r="E56" s="9">
        <f ca="1">E55</f>
        <v>0</v>
      </c>
      <c r="F56" s="9">
        <f t="shared" ref="F56:AK56" ca="1" si="33">(E56+F55)*F97</f>
        <v>0</v>
      </c>
      <c r="G56" s="9">
        <f t="shared" ca="1" si="33"/>
        <v>-11400</v>
      </c>
      <c r="H56" s="9">
        <f t="shared" ca="1" si="33"/>
        <v>-25400</v>
      </c>
      <c r="I56" s="9">
        <f t="shared" ca="1" si="33"/>
        <v>-42719.780219780223</v>
      </c>
      <c r="J56" s="9">
        <f t="shared" ca="1" si="33"/>
        <v>-59509.61538461539</v>
      </c>
      <c r="K56" s="9">
        <f t="shared" ca="1" si="33"/>
        <v>-78084.61538461539</v>
      </c>
      <c r="L56" s="9">
        <f t="shared" ca="1" si="33"/>
        <v>-78084.61538461539</v>
      </c>
      <c r="M56" s="9">
        <f t="shared" ca="1" si="33"/>
        <v>-78084.61538461539</v>
      </c>
      <c r="N56" s="9">
        <f t="shared" ca="1" si="33"/>
        <v>-78084.61538461539</v>
      </c>
      <c r="O56" s="9">
        <f t="shared" ca="1" si="33"/>
        <v>-78084.61538461539</v>
      </c>
      <c r="P56" s="9">
        <f t="shared" ca="1" si="33"/>
        <v>0</v>
      </c>
      <c r="Q56" s="9">
        <f t="shared" ca="1" si="33"/>
        <v>0</v>
      </c>
      <c r="R56" s="9">
        <f t="shared" ca="1" si="33"/>
        <v>0</v>
      </c>
      <c r="S56" s="9">
        <f t="shared" ca="1" si="33"/>
        <v>0</v>
      </c>
      <c r="T56" s="9">
        <f t="shared" ca="1" si="33"/>
        <v>0</v>
      </c>
      <c r="U56" s="9">
        <f t="shared" ca="1" si="33"/>
        <v>0</v>
      </c>
      <c r="V56" s="9">
        <f t="shared" ca="1" si="33"/>
        <v>0</v>
      </c>
      <c r="W56" s="9">
        <f t="shared" ca="1" si="33"/>
        <v>0</v>
      </c>
      <c r="X56" s="9">
        <f t="shared" ca="1" si="33"/>
        <v>0</v>
      </c>
      <c r="Y56" s="9">
        <f t="shared" ca="1" si="33"/>
        <v>0</v>
      </c>
      <c r="Z56" s="9">
        <f t="shared" ca="1" si="33"/>
        <v>0</v>
      </c>
      <c r="AA56" s="9">
        <f t="shared" ca="1" si="33"/>
        <v>0</v>
      </c>
      <c r="AB56" s="9">
        <f t="shared" ca="1" si="33"/>
        <v>0</v>
      </c>
      <c r="AC56" s="9">
        <f t="shared" ca="1" si="33"/>
        <v>0</v>
      </c>
      <c r="AD56" s="9">
        <f t="shared" ca="1" si="33"/>
        <v>0</v>
      </c>
      <c r="AE56" s="9">
        <f t="shared" ca="1" si="33"/>
        <v>0</v>
      </c>
      <c r="AF56" s="9">
        <f t="shared" ca="1" si="33"/>
        <v>0</v>
      </c>
      <c r="AG56" s="9">
        <f t="shared" ca="1" si="33"/>
        <v>0</v>
      </c>
      <c r="AH56" s="9">
        <f t="shared" ca="1" si="33"/>
        <v>0</v>
      </c>
      <c r="AI56" s="9">
        <f t="shared" ca="1" si="33"/>
        <v>0</v>
      </c>
      <c r="AJ56" s="9">
        <f t="shared" ca="1" si="33"/>
        <v>0</v>
      </c>
      <c r="AK56" s="9">
        <f t="shared" ca="1" si="33"/>
        <v>0</v>
      </c>
      <c r="AL56" s="9">
        <f t="shared" ref="AL56:BQ56" ca="1" si="34">(AK56+AL55)*AL97</f>
        <v>0</v>
      </c>
      <c r="AM56" s="9">
        <f t="shared" ca="1" si="34"/>
        <v>0</v>
      </c>
      <c r="AN56" s="9">
        <f t="shared" ca="1" si="34"/>
        <v>0</v>
      </c>
      <c r="AO56" s="9">
        <f t="shared" ca="1" si="34"/>
        <v>0</v>
      </c>
      <c r="AP56" s="9">
        <f t="shared" ca="1" si="34"/>
        <v>0</v>
      </c>
      <c r="AQ56" s="9">
        <f t="shared" ca="1" si="34"/>
        <v>0</v>
      </c>
      <c r="AR56" s="9">
        <f t="shared" ca="1" si="34"/>
        <v>0</v>
      </c>
      <c r="AS56" s="9">
        <f t="shared" ca="1" si="34"/>
        <v>0</v>
      </c>
      <c r="AT56" s="9">
        <f t="shared" ca="1" si="34"/>
        <v>0</v>
      </c>
      <c r="AU56" s="9">
        <f t="shared" ca="1" si="34"/>
        <v>0</v>
      </c>
      <c r="AV56" s="9">
        <f t="shared" ca="1" si="34"/>
        <v>0</v>
      </c>
      <c r="AW56" s="9">
        <f t="shared" ca="1" si="34"/>
        <v>0</v>
      </c>
      <c r="AX56" s="9">
        <f t="shared" ca="1" si="34"/>
        <v>0</v>
      </c>
      <c r="AY56" s="9">
        <f t="shared" ca="1" si="34"/>
        <v>0</v>
      </c>
      <c r="AZ56" s="9">
        <f t="shared" ca="1" si="34"/>
        <v>0</v>
      </c>
      <c r="BA56" s="9">
        <f t="shared" ca="1" si="34"/>
        <v>0</v>
      </c>
      <c r="BB56" s="9">
        <f t="shared" ca="1" si="34"/>
        <v>0</v>
      </c>
      <c r="BC56" s="9">
        <f t="shared" ca="1" si="34"/>
        <v>0</v>
      </c>
      <c r="BD56" s="9">
        <f t="shared" ca="1" si="34"/>
        <v>0</v>
      </c>
      <c r="BE56" s="9">
        <f t="shared" ca="1" si="34"/>
        <v>0</v>
      </c>
      <c r="BF56" s="9">
        <f t="shared" ca="1" si="34"/>
        <v>0</v>
      </c>
      <c r="BG56" s="9">
        <f t="shared" ca="1" si="34"/>
        <v>0</v>
      </c>
      <c r="BH56" s="9">
        <f t="shared" ca="1" si="34"/>
        <v>0</v>
      </c>
      <c r="BI56" s="9">
        <f t="shared" ca="1" si="34"/>
        <v>0</v>
      </c>
      <c r="BJ56" s="9">
        <f t="shared" ca="1" si="34"/>
        <v>0</v>
      </c>
      <c r="BK56" s="9">
        <f t="shared" ca="1" si="34"/>
        <v>0</v>
      </c>
      <c r="BL56" s="9">
        <f t="shared" ca="1" si="34"/>
        <v>0</v>
      </c>
      <c r="BM56" s="9">
        <f t="shared" ca="1" si="34"/>
        <v>0</v>
      </c>
      <c r="BN56" s="9">
        <f t="shared" ca="1" si="34"/>
        <v>0</v>
      </c>
      <c r="BO56" s="9">
        <f t="shared" ca="1" si="34"/>
        <v>0</v>
      </c>
      <c r="BP56" s="9">
        <f t="shared" ca="1" si="34"/>
        <v>0</v>
      </c>
      <c r="BQ56" s="9">
        <f t="shared" ca="1" si="34"/>
        <v>0</v>
      </c>
      <c r="BR56" s="9">
        <f t="shared" ref="BR56:CF56" ca="1" si="35">(BQ56+BR55)*BR97</f>
        <v>0</v>
      </c>
      <c r="BS56" s="9">
        <f t="shared" ca="1" si="35"/>
        <v>0</v>
      </c>
      <c r="BT56" s="9">
        <f t="shared" ca="1" si="35"/>
        <v>0</v>
      </c>
      <c r="BU56" s="9">
        <f t="shared" ca="1" si="35"/>
        <v>0</v>
      </c>
      <c r="BV56" s="9">
        <f t="shared" ca="1" si="35"/>
        <v>0</v>
      </c>
      <c r="BW56" s="9">
        <f t="shared" ca="1" si="35"/>
        <v>0</v>
      </c>
      <c r="BX56" s="9">
        <f t="shared" ca="1" si="35"/>
        <v>0</v>
      </c>
      <c r="BY56" s="9">
        <f t="shared" ca="1" si="35"/>
        <v>0</v>
      </c>
      <c r="BZ56" s="9">
        <f t="shared" ca="1" si="35"/>
        <v>0</v>
      </c>
      <c r="CA56" s="9">
        <f t="shared" ca="1" si="35"/>
        <v>0</v>
      </c>
      <c r="CB56" s="9">
        <f t="shared" ca="1" si="35"/>
        <v>0</v>
      </c>
      <c r="CC56" s="9">
        <f t="shared" ca="1" si="35"/>
        <v>0</v>
      </c>
      <c r="CD56" s="9">
        <f t="shared" ca="1" si="35"/>
        <v>0</v>
      </c>
      <c r="CE56" s="9">
        <f t="shared" ca="1" si="35"/>
        <v>0</v>
      </c>
      <c r="CF56" s="9">
        <f t="shared" ca="1" si="35"/>
        <v>0</v>
      </c>
      <c r="CG56" s="94"/>
    </row>
    <row r="57" spans="1:85" ht="15" customHeight="1" x14ac:dyDescent="0.2">
      <c r="A57" s="98"/>
      <c r="B57" s="7" t="s">
        <v>801</v>
      </c>
      <c r="C57" s="57" t="s">
        <v>5</v>
      </c>
      <c r="D57" s="8">
        <f ca="1">SUM(E57:CF57)</f>
        <v>525302.175346</v>
      </c>
      <c r="E57" s="9">
        <f ca="1">(E31+E32)*E97</f>
        <v>2099.9987299999998</v>
      </c>
      <c r="F57" s="9">
        <f t="shared" ref="F57:BQ57" ca="1" si="36">(F31+F32)*F97</f>
        <v>921.87789999999995</v>
      </c>
      <c r="G57" s="9">
        <f t="shared" ca="1" si="36"/>
        <v>50800</v>
      </c>
      <c r="H57" s="9">
        <f t="shared" ca="1" si="36"/>
        <v>309230.09957199998</v>
      </c>
      <c r="I57" s="9">
        <f t="shared" ca="1" si="36"/>
        <v>100510.09957200001</v>
      </c>
      <c r="J57" s="9">
        <f t="shared" ca="1" si="36"/>
        <v>61740.099572000006</v>
      </c>
      <c r="K57" s="9">
        <f t="shared" ca="1" si="36"/>
        <v>0</v>
      </c>
      <c r="L57" s="9">
        <f t="shared" ca="1" si="36"/>
        <v>0</v>
      </c>
      <c r="M57" s="9">
        <f t="shared" ca="1" si="36"/>
        <v>0</v>
      </c>
      <c r="N57" s="9">
        <f t="shared" ca="1" si="36"/>
        <v>0</v>
      </c>
      <c r="O57" s="9">
        <f t="shared" ca="1" si="36"/>
        <v>0</v>
      </c>
      <c r="P57" s="9">
        <f t="shared" ca="1" si="36"/>
        <v>0</v>
      </c>
      <c r="Q57" s="9">
        <f t="shared" ca="1" si="36"/>
        <v>0</v>
      </c>
      <c r="R57" s="9">
        <f t="shared" ca="1" si="36"/>
        <v>0</v>
      </c>
      <c r="S57" s="9">
        <f t="shared" ca="1" si="36"/>
        <v>0</v>
      </c>
      <c r="T57" s="9">
        <f t="shared" ca="1" si="36"/>
        <v>0</v>
      </c>
      <c r="U57" s="9">
        <f t="shared" ca="1" si="36"/>
        <v>0</v>
      </c>
      <c r="V57" s="9">
        <f t="shared" ca="1" si="36"/>
        <v>0</v>
      </c>
      <c r="W57" s="9">
        <f t="shared" ca="1" si="36"/>
        <v>0</v>
      </c>
      <c r="X57" s="9">
        <f t="shared" ca="1" si="36"/>
        <v>0</v>
      </c>
      <c r="Y57" s="9">
        <f t="shared" ca="1" si="36"/>
        <v>0</v>
      </c>
      <c r="Z57" s="9">
        <f t="shared" ca="1" si="36"/>
        <v>0</v>
      </c>
      <c r="AA57" s="9">
        <f t="shared" ca="1" si="36"/>
        <v>0</v>
      </c>
      <c r="AB57" s="9">
        <f t="shared" ca="1" si="36"/>
        <v>0</v>
      </c>
      <c r="AC57" s="9">
        <f t="shared" ca="1" si="36"/>
        <v>0</v>
      </c>
      <c r="AD57" s="9">
        <f t="shared" ca="1" si="36"/>
        <v>0</v>
      </c>
      <c r="AE57" s="9">
        <f t="shared" ca="1" si="36"/>
        <v>0</v>
      </c>
      <c r="AF57" s="9">
        <f t="shared" ca="1" si="36"/>
        <v>0</v>
      </c>
      <c r="AG57" s="9">
        <f t="shared" ca="1" si="36"/>
        <v>0</v>
      </c>
      <c r="AH57" s="9">
        <f t="shared" ca="1" si="36"/>
        <v>0</v>
      </c>
      <c r="AI57" s="9">
        <f t="shared" ca="1" si="36"/>
        <v>0</v>
      </c>
      <c r="AJ57" s="9">
        <f t="shared" ca="1" si="36"/>
        <v>0</v>
      </c>
      <c r="AK57" s="9">
        <f t="shared" ca="1" si="36"/>
        <v>0</v>
      </c>
      <c r="AL57" s="9">
        <f t="shared" ca="1" si="36"/>
        <v>0</v>
      </c>
      <c r="AM57" s="9">
        <f t="shared" ca="1" si="36"/>
        <v>0</v>
      </c>
      <c r="AN57" s="9">
        <f t="shared" ca="1" si="36"/>
        <v>0</v>
      </c>
      <c r="AO57" s="9">
        <f t="shared" ca="1" si="36"/>
        <v>0</v>
      </c>
      <c r="AP57" s="9">
        <f t="shared" ca="1" si="36"/>
        <v>0</v>
      </c>
      <c r="AQ57" s="9">
        <f t="shared" ca="1" si="36"/>
        <v>0</v>
      </c>
      <c r="AR57" s="9">
        <f t="shared" ca="1" si="36"/>
        <v>0</v>
      </c>
      <c r="AS57" s="9">
        <f t="shared" ca="1" si="36"/>
        <v>0</v>
      </c>
      <c r="AT57" s="9">
        <f t="shared" ca="1" si="36"/>
        <v>0</v>
      </c>
      <c r="AU57" s="9">
        <f t="shared" ca="1" si="36"/>
        <v>0</v>
      </c>
      <c r="AV57" s="9">
        <f t="shared" ca="1" si="36"/>
        <v>0</v>
      </c>
      <c r="AW57" s="9">
        <f t="shared" ca="1" si="36"/>
        <v>0</v>
      </c>
      <c r="AX57" s="9">
        <f t="shared" ca="1" si="36"/>
        <v>0</v>
      </c>
      <c r="AY57" s="9">
        <f t="shared" ca="1" si="36"/>
        <v>0</v>
      </c>
      <c r="AZ57" s="9">
        <f t="shared" ca="1" si="36"/>
        <v>0</v>
      </c>
      <c r="BA57" s="9">
        <f t="shared" ca="1" si="36"/>
        <v>0</v>
      </c>
      <c r="BB57" s="9">
        <f t="shared" ca="1" si="36"/>
        <v>0</v>
      </c>
      <c r="BC57" s="9">
        <f t="shared" ca="1" si="36"/>
        <v>0</v>
      </c>
      <c r="BD57" s="9">
        <f t="shared" ca="1" si="36"/>
        <v>0</v>
      </c>
      <c r="BE57" s="9">
        <f t="shared" ca="1" si="36"/>
        <v>0</v>
      </c>
      <c r="BF57" s="9">
        <f t="shared" ca="1" si="36"/>
        <v>0</v>
      </c>
      <c r="BG57" s="9">
        <f t="shared" ca="1" si="36"/>
        <v>0</v>
      </c>
      <c r="BH57" s="9">
        <f t="shared" ca="1" si="36"/>
        <v>0</v>
      </c>
      <c r="BI57" s="9">
        <f t="shared" ca="1" si="36"/>
        <v>0</v>
      </c>
      <c r="BJ57" s="9">
        <f t="shared" ca="1" si="36"/>
        <v>0</v>
      </c>
      <c r="BK57" s="9">
        <f t="shared" ca="1" si="36"/>
        <v>0</v>
      </c>
      <c r="BL57" s="9">
        <f t="shared" ca="1" si="36"/>
        <v>0</v>
      </c>
      <c r="BM57" s="9">
        <f t="shared" ca="1" si="36"/>
        <v>0</v>
      </c>
      <c r="BN57" s="9">
        <f t="shared" ca="1" si="36"/>
        <v>0</v>
      </c>
      <c r="BO57" s="9">
        <f t="shared" ca="1" si="36"/>
        <v>0</v>
      </c>
      <c r="BP57" s="9">
        <f t="shared" ca="1" si="36"/>
        <v>0</v>
      </c>
      <c r="BQ57" s="9">
        <f t="shared" ca="1" si="36"/>
        <v>0</v>
      </c>
      <c r="BR57" s="9">
        <f t="shared" ref="BR57:CF57" ca="1" si="37">(BR31+BR32)*BR97</f>
        <v>0</v>
      </c>
      <c r="BS57" s="9">
        <f t="shared" ca="1" si="37"/>
        <v>0</v>
      </c>
      <c r="BT57" s="9">
        <f t="shared" ca="1" si="37"/>
        <v>0</v>
      </c>
      <c r="BU57" s="9">
        <f t="shared" ca="1" si="37"/>
        <v>0</v>
      </c>
      <c r="BV57" s="9">
        <f t="shared" ca="1" si="37"/>
        <v>0</v>
      </c>
      <c r="BW57" s="9">
        <f t="shared" ca="1" si="37"/>
        <v>0</v>
      </c>
      <c r="BX57" s="9">
        <f t="shared" ca="1" si="37"/>
        <v>0</v>
      </c>
      <c r="BY57" s="9">
        <f t="shared" ca="1" si="37"/>
        <v>0</v>
      </c>
      <c r="BZ57" s="9">
        <f t="shared" ca="1" si="37"/>
        <v>0</v>
      </c>
      <c r="CA57" s="9">
        <f t="shared" ca="1" si="37"/>
        <v>0</v>
      </c>
      <c r="CB57" s="9">
        <f t="shared" ca="1" si="37"/>
        <v>0</v>
      </c>
      <c r="CC57" s="9">
        <f t="shared" ca="1" si="37"/>
        <v>0</v>
      </c>
      <c r="CD57" s="9">
        <f t="shared" ca="1" si="37"/>
        <v>0</v>
      </c>
      <c r="CE57" s="9">
        <f t="shared" ca="1" si="37"/>
        <v>0</v>
      </c>
      <c r="CF57" s="9">
        <f t="shared" ca="1" si="37"/>
        <v>0</v>
      </c>
      <c r="CG57" s="94"/>
    </row>
    <row r="58" spans="1:85" ht="15" customHeight="1" x14ac:dyDescent="0.2">
      <c r="A58" s="98"/>
      <c r="B58" s="7" t="s">
        <v>802</v>
      </c>
      <c r="C58" s="57" t="s">
        <v>5</v>
      </c>
      <c r="D58" s="8">
        <f ca="1">D57</f>
        <v>525302.175346</v>
      </c>
      <c r="E58" s="9">
        <f ca="1">E57</f>
        <v>2099.9987299999998</v>
      </c>
      <c r="F58" s="9">
        <f ca="1">E58+F57</f>
        <v>3021.8766299999997</v>
      </c>
      <c r="G58" s="9">
        <f t="shared" ref="G58:BR58" ca="1" si="38">F58+G57</f>
        <v>53821.876629999999</v>
      </c>
      <c r="H58" s="9">
        <f t="shared" ca="1" si="38"/>
        <v>363051.97620199999</v>
      </c>
      <c r="I58" s="9">
        <f t="shared" ca="1" si="38"/>
        <v>463562.07577400003</v>
      </c>
      <c r="J58" s="9">
        <f t="shared" ca="1" si="38"/>
        <v>525302.175346</v>
      </c>
      <c r="K58" s="9">
        <f t="shared" ca="1" si="38"/>
        <v>525302.175346</v>
      </c>
      <c r="L58" s="9">
        <f t="shared" ca="1" si="38"/>
        <v>525302.175346</v>
      </c>
      <c r="M58" s="9">
        <f t="shared" ca="1" si="38"/>
        <v>525302.175346</v>
      </c>
      <c r="N58" s="9">
        <f t="shared" ca="1" si="38"/>
        <v>525302.175346</v>
      </c>
      <c r="O58" s="9">
        <f t="shared" ca="1" si="38"/>
        <v>525302.175346</v>
      </c>
      <c r="P58" s="9">
        <f t="shared" ca="1" si="38"/>
        <v>525302.175346</v>
      </c>
      <c r="Q58" s="9">
        <f t="shared" ca="1" si="38"/>
        <v>525302.175346</v>
      </c>
      <c r="R58" s="9">
        <f t="shared" ca="1" si="38"/>
        <v>525302.175346</v>
      </c>
      <c r="S58" s="9">
        <f t="shared" ca="1" si="38"/>
        <v>525302.175346</v>
      </c>
      <c r="T58" s="9">
        <f t="shared" ca="1" si="38"/>
        <v>525302.175346</v>
      </c>
      <c r="U58" s="9">
        <f t="shared" ca="1" si="38"/>
        <v>525302.175346</v>
      </c>
      <c r="V58" s="9">
        <f t="shared" ca="1" si="38"/>
        <v>525302.175346</v>
      </c>
      <c r="W58" s="9">
        <f t="shared" ca="1" si="38"/>
        <v>525302.175346</v>
      </c>
      <c r="X58" s="9">
        <f t="shared" ca="1" si="38"/>
        <v>525302.175346</v>
      </c>
      <c r="Y58" s="9">
        <f t="shared" ca="1" si="38"/>
        <v>525302.175346</v>
      </c>
      <c r="Z58" s="9">
        <f t="shared" ca="1" si="38"/>
        <v>525302.175346</v>
      </c>
      <c r="AA58" s="9">
        <f t="shared" ca="1" si="38"/>
        <v>525302.175346</v>
      </c>
      <c r="AB58" s="9">
        <f t="shared" ca="1" si="38"/>
        <v>525302.175346</v>
      </c>
      <c r="AC58" s="9">
        <f t="shared" ca="1" si="38"/>
        <v>525302.175346</v>
      </c>
      <c r="AD58" s="9">
        <f t="shared" ca="1" si="38"/>
        <v>525302.175346</v>
      </c>
      <c r="AE58" s="9">
        <f t="shared" ca="1" si="38"/>
        <v>525302.175346</v>
      </c>
      <c r="AF58" s="9">
        <f t="shared" ca="1" si="38"/>
        <v>525302.175346</v>
      </c>
      <c r="AG58" s="9">
        <f t="shared" ca="1" si="38"/>
        <v>525302.175346</v>
      </c>
      <c r="AH58" s="9">
        <f t="shared" ca="1" si="38"/>
        <v>525302.175346</v>
      </c>
      <c r="AI58" s="9">
        <f t="shared" ca="1" si="38"/>
        <v>525302.175346</v>
      </c>
      <c r="AJ58" s="9">
        <f t="shared" ca="1" si="38"/>
        <v>525302.175346</v>
      </c>
      <c r="AK58" s="9">
        <f t="shared" ca="1" si="38"/>
        <v>525302.175346</v>
      </c>
      <c r="AL58" s="9">
        <f t="shared" ca="1" si="38"/>
        <v>525302.175346</v>
      </c>
      <c r="AM58" s="9">
        <f t="shared" ca="1" si="38"/>
        <v>525302.175346</v>
      </c>
      <c r="AN58" s="9">
        <f t="shared" ca="1" si="38"/>
        <v>525302.175346</v>
      </c>
      <c r="AO58" s="9">
        <f t="shared" ca="1" si="38"/>
        <v>525302.175346</v>
      </c>
      <c r="AP58" s="9">
        <f t="shared" ca="1" si="38"/>
        <v>525302.175346</v>
      </c>
      <c r="AQ58" s="9">
        <f t="shared" ca="1" si="38"/>
        <v>525302.175346</v>
      </c>
      <c r="AR58" s="9">
        <f t="shared" ca="1" si="38"/>
        <v>525302.175346</v>
      </c>
      <c r="AS58" s="9">
        <f t="shared" ca="1" si="38"/>
        <v>525302.175346</v>
      </c>
      <c r="AT58" s="9">
        <f t="shared" ca="1" si="38"/>
        <v>525302.175346</v>
      </c>
      <c r="AU58" s="9">
        <f t="shared" ca="1" si="38"/>
        <v>525302.175346</v>
      </c>
      <c r="AV58" s="9">
        <f t="shared" ca="1" si="38"/>
        <v>525302.175346</v>
      </c>
      <c r="AW58" s="9">
        <f t="shared" ca="1" si="38"/>
        <v>525302.175346</v>
      </c>
      <c r="AX58" s="9">
        <f t="shared" ca="1" si="38"/>
        <v>525302.175346</v>
      </c>
      <c r="AY58" s="9">
        <f t="shared" ca="1" si="38"/>
        <v>525302.175346</v>
      </c>
      <c r="AZ58" s="9">
        <f t="shared" ca="1" si="38"/>
        <v>525302.175346</v>
      </c>
      <c r="BA58" s="9">
        <f t="shared" ca="1" si="38"/>
        <v>525302.175346</v>
      </c>
      <c r="BB58" s="9">
        <f t="shared" ca="1" si="38"/>
        <v>525302.175346</v>
      </c>
      <c r="BC58" s="9">
        <f t="shared" ca="1" si="38"/>
        <v>525302.175346</v>
      </c>
      <c r="BD58" s="9">
        <f t="shared" ca="1" si="38"/>
        <v>525302.175346</v>
      </c>
      <c r="BE58" s="9">
        <f t="shared" ca="1" si="38"/>
        <v>525302.175346</v>
      </c>
      <c r="BF58" s="9">
        <f t="shared" ca="1" si="38"/>
        <v>525302.175346</v>
      </c>
      <c r="BG58" s="9">
        <f t="shared" ca="1" si="38"/>
        <v>525302.175346</v>
      </c>
      <c r="BH58" s="9">
        <f t="shared" ca="1" si="38"/>
        <v>525302.175346</v>
      </c>
      <c r="BI58" s="9">
        <f t="shared" ca="1" si="38"/>
        <v>525302.175346</v>
      </c>
      <c r="BJ58" s="9">
        <f t="shared" ca="1" si="38"/>
        <v>525302.175346</v>
      </c>
      <c r="BK58" s="9">
        <f t="shared" ca="1" si="38"/>
        <v>525302.175346</v>
      </c>
      <c r="BL58" s="9">
        <f t="shared" ca="1" si="38"/>
        <v>525302.175346</v>
      </c>
      <c r="BM58" s="9">
        <f t="shared" ca="1" si="38"/>
        <v>525302.175346</v>
      </c>
      <c r="BN58" s="9">
        <f t="shared" ca="1" si="38"/>
        <v>525302.175346</v>
      </c>
      <c r="BO58" s="9">
        <f t="shared" ca="1" si="38"/>
        <v>525302.175346</v>
      </c>
      <c r="BP58" s="9">
        <f t="shared" ca="1" si="38"/>
        <v>525302.175346</v>
      </c>
      <c r="BQ58" s="9">
        <f t="shared" ca="1" si="38"/>
        <v>525302.175346</v>
      </c>
      <c r="BR58" s="9">
        <f t="shared" ca="1" si="38"/>
        <v>525302.175346</v>
      </c>
      <c r="BS58" s="9">
        <f t="shared" ref="BS58:CE58" ca="1" si="39">BR58+BS57</f>
        <v>525302.175346</v>
      </c>
      <c r="BT58" s="9">
        <f t="shared" ca="1" si="39"/>
        <v>525302.175346</v>
      </c>
      <c r="BU58" s="9">
        <f t="shared" ca="1" si="39"/>
        <v>525302.175346</v>
      </c>
      <c r="BV58" s="9">
        <f t="shared" ca="1" si="39"/>
        <v>525302.175346</v>
      </c>
      <c r="BW58" s="9">
        <f t="shared" ca="1" si="39"/>
        <v>525302.175346</v>
      </c>
      <c r="BX58" s="9">
        <f t="shared" ca="1" si="39"/>
        <v>525302.175346</v>
      </c>
      <c r="BY58" s="9">
        <f t="shared" ca="1" si="39"/>
        <v>525302.175346</v>
      </c>
      <c r="BZ58" s="9">
        <f t="shared" ca="1" si="39"/>
        <v>525302.175346</v>
      </c>
      <c r="CA58" s="9">
        <f t="shared" ca="1" si="39"/>
        <v>525302.175346</v>
      </c>
      <c r="CB58" s="9">
        <f t="shared" ca="1" si="39"/>
        <v>525302.175346</v>
      </c>
      <c r="CC58" s="9">
        <f t="shared" ca="1" si="39"/>
        <v>525302.175346</v>
      </c>
      <c r="CD58" s="9">
        <f t="shared" ca="1" si="39"/>
        <v>525302.175346</v>
      </c>
      <c r="CE58" s="9">
        <f t="shared" ca="1" si="39"/>
        <v>525302.175346</v>
      </c>
      <c r="CF58" s="9">
        <f ca="1">CE58+CF57</f>
        <v>525302.175346</v>
      </c>
      <c r="CG58" s="94"/>
    </row>
    <row r="59" spans="1:85" ht="15" customHeight="1" x14ac:dyDescent="0.2">
      <c r="A59" s="98"/>
      <c r="B59" s="7" t="s">
        <v>6</v>
      </c>
      <c r="C59" s="57" t="s">
        <v>5</v>
      </c>
      <c r="D59" s="8">
        <f ca="1">SUM(E59:CF59)</f>
        <v>363352.12724625797</v>
      </c>
      <c r="E59" s="9">
        <f t="shared" ref="E59:AJ59" ca="1" si="40">(E31+E32-E55*E95*(E55&lt;0))*E52*E97</f>
        <v>1966.8290148575763</v>
      </c>
      <c r="F59" s="9">
        <f t="shared" ca="1" si="40"/>
        <v>757.3840010094101</v>
      </c>
      <c r="G59" s="9">
        <f t="shared" ca="1" si="40"/>
        <v>44825.821391490725</v>
      </c>
      <c r="H59" s="9">
        <f t="shared" ca="1" si="40"/>
        <v>204335.96648852361</v>
      </c>
      <c r="I59" s="9">
        <f t="shared" ca="1" si="40"/>
        <v>65340.673040717469</v>
      </c>
      <c r="J59" s="9">
        <f t="shared" ca="1" si="40"/>
        <v>38199.577032016248</v>
      </c>
      <c r="K59" s="9">
        <f t="shared" ca="1" si="40"/>
        <v>7925.8762776429085</v>
      </c>
      <c r="L59" s="9">
        <f t="shared" ca="1" si="40"/>
        <v>0</v>
      </c>
      <c r="M59" s="9">
        <f t="shared" ca="1" si="40"/>
        <v>0</v>
      </c>
      <c r="N59" s="9">
        <f t="shared" ca="1" si="40"/>
        <v>0</v>
      </c>
      <c r="O59" s="9">
        <f t="shared" ca="1" si="40"/>
        <v>0</v>
      </c>
      <c r="P59" s="9">
        <f t="shared" ca="1" si="40"/>
        <v>0</v>
      </c>
      <c r="Q59" s="9">
        <f t="shared" ca="1" si="40"/>
        <v>0</v>
      </c>
      <c r="R59" s="9">
        <f t="shared" ca="1" si="40"/>
        <v>0</v>
      </c>
      <c r="S59" s="9">
        <f t="shared" ca="1" si="40"/>
        <v>0</v>
      </c>
      <c r="T59" s="9">
        <f t="shared" ca="1" si="40"/>
        <v>0</v>
      </c>
      <c r="U59" s="9">
        <f t="shared" ca="1" si="40"/>
        <v>0</v>
      </c>
      <c r="V59" s="9">
        <f t="shared" ca="1" si="40"/>
        <v>0</v>
      </c>
      <c r="W59" s="9">
        <f t="shared" ca="1" si="40"/>
        <v>0</v>
      </c>
      <c r="X59" s="9">
        <f t="shared" ca="1" si="40"/>
        <v>0</v>
      </c>
      <c r="Y59" s="9">
        <f t="shared" ca="1" si="40"/>
        <v>0</v>
      </c>
      <c r="Z59" s="9">
        <f t="shared" ca="1" si="40"/>
        <v>0</v>
      </c>
      <c r="AA59" s="9">
        <f t="shared" ca="1" si="40"/>
        <v>0</v>
      </c>
      <c r="AB59" s="9">
        <f t="shared" ca="1" si="40"/>
        <v>0</v>
      </c>
      <c r="AC59" s="9">
        <f t="shared" ca="1" si="40"/>
        <v>0</v>
      </c>
      <c r="AD59" s="9">
        <f t="shared" ca="1" si="40"/>
        <v>0</v>
      </c>
      <c r="AE59" s="9">
        <f t="shared" ca="1" si="40"/>
        <v>0</v>
      </c>
      <c r="AF59" s="9">
        <f t="shared" ca="1" si="40"/>
        <v>0</v>
      </c>
      <c r="AG59" s="9">
        <f t="shared" ca="1" si="40"/>
        <v>0</v>
      </c>
      <c r="AH59" s="9">
        <f t="shared" ca="1" si="40"/>
        <v>0</v>
      </c>
      <c r="AI59" s="9">
        <f t="shared" ca="1" si="40"/>
        <v>0</v>
      </c>
      <c r="AJ59" s="9">
        <f t="shared" ca="1" si="40"/>
        <v>0</v>
      </c>
      <c r="AK59" s="9">
        <f t="shared" ref="AK59:BP59" ca="1" si="41">(AK31+AK32-AK55*AK95*(AK55&lt;0))*AK52*AK97</f>
        <v>0</v>
      </c>
      <c r="AL59" s="9">
        <f t="shared" ca="1" si="41"/>
        <v>0</v>
      </c>
      <c r="AM59" s="9">
        <f t="shared" ca="1" si="41"/>
        <v>0</v>
      </c>
      <c r="AN59" s="9">
        <f t="shared" ca="1" si="41"/>
        <v>0</v>
      </c>
      <c r="AO59" s="9">
        <f t="shared" ca="1" si="41"/>
        <v>0</v>
      </c>
      <c r="AP59" s="9">
        <f t="shared" ca="1" si="41"/>
        <v>0</v>
      </c>
      <c r="AQ59" s="9">
        <f t="shared" ca="1" si="41"/>
        <v>0</v>
      </c>
      <c r="AR59" s="9">
        <f t="shared" ca="1" si="41"/>
        <v>0</v>
      </c>
      <c r="AS59" s="9">
        <f t="shared" ca="1" si="41"/>
        <v>0</v>
      </c>
      <c r="AT59" s="9">
        <f t="shared" ca="1" si="41"/>
        <v>0</v>
      </c>
      <c r="AU59" s="9">
        <f t="shared" ca="1" si="41"/>
        <v>0</v>
      </c>
      <c r="AV59" s="9">
        <f t="shared" ca="1" si="41"/>
        <v>0</v>
      </c>
      <c r="AW59" s="9">
        <f t="shared" ca="1" si="41"/>
        <v>0</v>
      </c>
      <c r="AX59" s="9">
        <f t="shared" ca="1" si="41"/>
        <v>0</v>
      </c>
      <c r="AY59" s="9">
        <f t="shared" ca="1" si="41"/>
        <v>0</v>
      </c>
      <c r="AZ59" s="9">
        <f t="shared" ca="1" si="41"/>
        <v>0</v>
      </c>
      <c r="BA59" s="9">
        <f t="shared" ca="1" si="41"/>
        <v>0</v>
      </c>
      <c r="BB59" s="9">
        <f t="shared" ca="1" si="41"/>
        <v>0</v>
      </c>
      <c r="BC59" s="9">
        <f t="shared" ca="1" si="41"/>
        <v>0</v>
      </c>
      <c r="BD59" s="9">
        <f t="shared" ca="1" si="41"/>
        <v>0</v>
      </c>
      <c r="BE59" s="9">
        <f t="shared" ca="1" si="41"/>
        <v>0</v>
      </c>
      <c r="BF59" s="9">
        <f t="shared" ca="1" si="41"/>
        <v>0</v>
      </c>
      <c r="BG59" s="9">
        <f t="shared" ca="1" si="41"/>
        <v>0</v>
      </c>
      <c r="BH59" s="9">
        <f t="shared" ca="1" si="41"/>
        <v>0</v>
      </c>
      <c r="BI59" s="9">
        <f t="shared" ca="1" si="41"/>
        <v>0</v>
      </c>
      <c r="BJ59" s="9">
        <f t="shared" ca="1" si="41"/>
        <v>0</v>
      </c>
      <c r="BK59" s="9">
        <f t="shared" ca="1" si="41"/>
        <v>0</v>
      </c>
      <c r="BL59" s="9">
        <f t="shared" ca="1" si="41"/>
        <v>0</v>
      </c>
      <c r="BM59" s="9">
        <f t="shared" ca="1" si="41"/>
        <v>0</v>
      </c>
      <c r="BN59" s="9">
        <f t="shared" ca="1" si="41"/>
        <v>0</v>
      </c>
      <c r="BO59" s="9">
        <f t="shared" ca="1" si="41"/>
        <v>0</v>
      </c>
      <c r="BP59" s="9">
        <f t="shared" ca="1" si="41"/>
        <v>0</v>
      </c>
      <c r="BQ59" s="9">
        <f t="shared" ref="BQ59:CF59" ca="1" si="42">(BQ31+BQ32-BQ55*BQ95*(BQ55&lt;0))*BQ52*BQ97</f>
        <v>0</v>
      </c>
      <c r="BR59" s="9">
        <f t="shared" ca="1" si="42"/>
        <v>0</v>
      </c>
      <c r="BS59" s="9">
        <f t="shared" ca="1" si="42"/>
        <v>0</v>
      </c>
      <c r="BT59" s="9">
        <f t="shared" ca="1" si="42"/>
        <v>0</v>
      </c>
      <c r="BU59" s="9">
        <f t="shared" ca="1" si="42"/>
        <v>0</v>
      </c>
      <c r="BV59" s="9">
        <f t="shared" ca="1" si="42"/>
        <v>0</v>
      </c>
      <c r="BW59" s="9">
        <f t="shared" ca="1" si="42"/>
        <v>0</v>
      </c>
      <c r="BX59" s="9">
        <f t="shared" ca="1" si="42"/>
        <v>0</v>
      </c>
      <c r="BY59" s="9">
        <f t="shared" ca="1" si="42"/>
        <v>0</v>
      </c>
      <c r="BZ59" s="9">
        <f t="shared" ca="1" si="42"/>
        <v>0</v>
      </c>
      <c r="CA59" s="9">
        <f t="shared" ca="1" si="42"/>
        <v>0</v>
      </c>
      <c r="CB59" s="9">
        <f t="shared" ca="1" si="42"/>
        <v>0</v>
      </c>
      <c r="CC59" s="9">
        <f t="shared" ca="1" si="42"/>
        <v>0</v>
      </c>
      <c r="CD59" s="9">
        <f t="shared" ca="1" si="42"/>
        <v>0</v>
      </c>
      <c r="CE59" s="9">
        <f t="shared" ca="1" si="42"/>
        <v>0</v>
      </c>
      <c r="CF59" s="9">
        <f t="shared" ca="1" si="42"/>
        <v>0</v>
      </c>
      <c r="CG59" s="94"/>
    </row>
    <row r="60" spans="1:85" ht="15" customHeight="1" x14ac:dyDescent="0.2">
      <c r="A60" s="98"/>
      <c r="B60" s="7" t="s">
        <v>29</v>
      </c>
      <c r="C60" s="57" t="s">
        <v>5</v>
      </c>
      <c r="D60" s="8">
        <f ca="1">SUM(E60:CF60)</f>
        <v>-363352.12724625797</v>
      </c>
      <c r="E60" s="9">
        <f t="shared" ref="E60:AJ60" ca="1" si="43">E52*E54*E97</f>
        <v>-1966.8290148575763</v>
      </c>
      <c r="F60" s="9">
        <f t="shared" ca="1" si="43"/>
        <v>-757.3840010094101</v>
      </c>
      <c r="G60" s="9">
        <f t="shared" ca="1" si="43"/>
        <v>-44825.821391490725</v>
      </c>
      <c r="H60" s="9">
        <f t="shared" ca="1" si="43"/>
        <v>-204335.96648852361</v>
      </c>
      <c r="I60" s="9">
        <f t="shared" ca="1" si="43"/>
        <v>-65340.673040717469</v>
      </c>
      <c r="J60" s="9">
        <f t="shared" ca="1" si="43"/>
        <v>-38199.577032016248</v>
      </c>
      <c r="K60" s="9">
        <f t="shared" ca="1" si="43"/>
        <v>-7925.8762776429085</v>
      </c>
      <c r="L60" s="9">
        <f t="shared" ca="1" si="43"/>
        <v>0</v>
      </c>
      <c r="M60" s="9">
        <f t="shared" ca="1" si="43"/>
        <v>0</v>
      </c>
      <c r="N60" s="9">
        <f t="shared" ca="1" si="43"/>
        <v>0</v>
      </c>
      <c r="O60" s="9">
        <f t="shared" ca="1" si="43"/>
        <v>0</v>
      </c>
      <c r="P60" s="9">
        <f t="shared" ca="1" si="43"/>
        <v>0</v>
      </c>
      <c r="Q60" s="9">
        <f t="shared" ca="1" si="43"/>
        <v>0</v>
      </c>
      <c r="R60" s="9">
        <f t="shared" ca="1" si="43"/>
        <v>0</v>
      </c>
      <c r="S60" s="9">
        <f t="shared" ca="1" si="43"/>
        <v>0</v>
      </c>
      <c r="T60" s="9">
        <f t="shared" ca="1" si="43"/>
        <v>0</v>
      </c>
      <c r="U60" s="9">
        <f t="shared" ca="1" si="43"/>
        <v>0</v>
      </c>
      <c r="V60" s="9">
        <f t="shared" ca="1" si="43"/>
        <v>0</v>
      </c>
      <c r="W60" s="9">
        <f t="shared" ca="1" si="43"/>
        <v>0</v>
      </c>
      <c r="X60" s="9">
        <f t="shared" ca="1" si="43"/>
        <v>0</v>
      </c>
      <c r="Y60" s="9">
        <f t="shared" ca="1" si="43"/>
        <v>0</v>
      </c>
      <c r="Z60" s="9">
        <f t="shared" ca="1" si="43"/>
        <v>0</v>
      </c>
      <c r="AA60" s="9">
        <f t="shared" ca="1" si="43"/>
        <v>0</v>
      </c>
      <c r="AB60" s="9">
        <f t="shared" ca="1" si="43"/>
        <v>0</v>
      </c>
      <c r="AC60" s="9">
        <f t="shared" ca="1" si="43"/>
        <v>0</v>
      </c>
      <c r="AD60" s="9">
        <f t="shared" ca="1" si="43"/>
        <v>0</v>
      </c>
      <c r="AE60" s="9">
        <f t="shared" ca="1" si="43"/>
        <v>0</v>
      </c>
      <c r="AF60" s="9">
        <f t="shared" ca="1" si="43"/>
        <v>0</v>
      </c>
      <c r="AG60" s="9">
        <f t="shared" ca="1" si="43"/>
        <v>0</v>
      </c>
      <c r="AH60" s="9">
        <f t="shared" ca="1" si="43"/>
        <v>0</v>
      </c>
      <c r="AI60" s="9">
        <f t="shared" ca="1" si="43"/>
        <v>0</v>
      </c>
      <c r="AJ60" s="9">
        <f t="shared" ca="1" si="43"/>
        <v>0</v>
      </c>
      <c r="AK60" s="9">
        <f t="shared" ref="AK60:BP60" ca="1" si="44">AK52*AK54*AK97</f>
        <v>0</v>
      </c>
      <c r="AL60" s="9">
        <f t="shared" ca="1" si="44"/>
        <v>0</v>
      </c>
      <c r="AM60" s="9">
        <f t="shared" ca="1" si="44"/>
        <v>0</v>
      </c>
      <c r="AN60" s="9">
        <f t="shared" ca="1" si="44"/>
        <v>0</v>
      </c>
      <c r="AO60" s="9">
        <f t="shared" ca="1" si="44"/>
        <v>0</v>
      </c>
      <c r="AP60" s="9">
        <f t="shared" ca="1" si="44"/>
        <v>0</v>
      </c>
      <c r="AQ60" s="9">
        <f t="shared" ca="1" si="44"/>
        <v>0</v>
      </c>
      <c r="AR60" s="9">
        <f t="shared" ca="1" si="44"/>
        <v>0</v>
      </c>
      <c r="AS60" s="9">
        <f t="shared" ca="1" si="44"/>
        <v>0</v>
      </c>
      <c r="AT60" s="9">
        <f t="shared" ca="1" si="44"/>
        <v>0</v>
      </c>
      <c r="AU60" s="9">
        <f t="shared" ca="1" si="44"/>
        <v>0</v>
      </c>
      <c r="AV60" s="9">
        <f t="shared" ca="1" si="44"/>
        <v>0</v>
      </c>
      <c r="AW60" s="9">
        <f t="shared" ca="1" si="44"/>
        <v>0</v>
      </c>
      <c r="AX60" s="9">
        <f t="shared" ca="1" si="44"/>
        <v>0</v>
      </c>
      <c r="AY60" s="9">
        <f t="shared" ca="1" si="44"/>
        <v>0</v>
      </c>
      <c r="AZ60" s="9">
        <f t="shared" ca="1" si="44"/>
        <v>0</v>
      </c>
      <c r="BA60" s="9">
        <f t="shared" ca="1" si="44"/>
        <v>0</v>
      </c>
      <c r="BB60" s="9">
        <f t="shared" ca="1" si="44"/>
        <v>0</v>
      </c>
      <c r="BC60" s="9">
        <f t="shared" ca="1" si="44"/>
        <v>0</v>
      </c>
      <c r="BD60" s="9">
        <f t="shared" ca="1" si="44"/>
        <v>0</v>
      </c>
      <c r="BE60" s="9">
        <f t="shared" ca="1" si="44"/>
        <v>0</v>
      </c>
      <c r="BF60" s="9">
        <f t="shared" ca="1" si="44"/>
        <v>0</v>
      </c>
      <c r="BG60" s="9">
        <f t="shared" ca="1" si="44"/>
        <v>0</v>
      </c>
      <c r="BH60" s="9">
        <f t="shared" ca="1" si="44"/>
        <v>0</v>
      </c>
      <c r="BI60" s="9">
        <f t="shared" ca="1" si="44"/>
        <v>0</v>
      </c>
      <c r="BJ60" s="9">
        <f t="shared" ca="1" si="44"/>
        <v>0</v>
      </c>
      <c r="BK60" s="9">
        <f t="shared" ca="1" si="44"/>
        <v>0</v>
      </c>
      <c r="BL60" s="9">
        <f t="shared" ca="1" si="44"/>
        <v>0</v>
      </c>
      <c r="BM60" s="9">
        <f t="shared" ca="1" si="44"/>
        <v>0</v>
      </c>
      <c r="BN60" s="9">
        <f t="shared" ca="1" si="44"/>
        <v>0</v>
      </c>
      <c r="BO60" s="9">
        <f t="shared" ca="1" si="44"/>
        <v>0</v>
      </c>
      <c r="BP60" s="9">
        <f t="shared" ca="1" si="44"/>
        <v>0</v>
      </c>
      <c r="BQ60" s="9">
        <f t="shared" ref="BQ60:CF60" ca="1" si="45">BQ52*BQ54*BQ97</f>
        <v>0</v>
      </c>
      <c r="BR60" s="9">
        <f t="shared" ca="1" si="45"/>
        <v>0</v>
      </c>
      <c r="BS60" s="9">
        <f t="shared" ca="1" si="45"/>
        <v>0</v>
      </c>
      <c r="BT60" s="9">
        <f t="shared" ca="1" si="45"/>
        <v>0</v>
      </c>
      <c r="BU60" s="9">
        <f t="shared" ca="1" si="45"/>
        <v>0</v>
      </c>
      <c r="BV60" s="9">
        <f t="shared" ca="1" si="45"/>
        <v>0</v>
      </c>
      <c r="BW60" s="9">
        <f t="shared" ca="1" si="45"/>
        <v>0</v>
      </c>
      <c r="BX60" s="9">
        <f t="shared" ca="1" si="45"/>
        <v>0</v>
      </c>
      <c r="BY60" s="9">
        <f t="shared" ca="1" si="45"/>
        <v>0</v>
      </c>
      <c r="BZ60" s="9">
        <f t="shared" ca="1" si="45"/>
        <v>0</v>
      </c>
      <c r="CA60" s="9">
        <f t="shared" ca="1" si="45"/>
        <v>0</v>
      </c>
      <c r="CB60" s="9">
        <f t="shared" ca="1" si="45"/>
        <v>0</v>
      </c>
      <c r="CC60" s="9">
        <f t="shared" ca="1" si="45"/>
        <v>0</v>
      </c>
      <c r="CD60" s="9">
        <f t="shared" ca="1" si="45"/>
        <v>0</v>
      </c>
      <c r="CE60" s="9">
        <f t="shared" ca="1" si="45"/>
        <v>0</v>
      </c>
      <c r="CF60" s="9">
        <f t="shared" ca="1" si="45"/>
        <v>0</v>
      </c>
      <c r="CG60" s="94"/>
    </row>
    <row r="61" spans="1:85" ht="15" customHeight="1" x14ac:dyDescent="0.2">
      <c r="A61" s="98"/>
      <c r="B61" s="7" t="s">
        <v>30</v>
      </c>
      <c r="C61" s="57" t="s">
        <v>5</v>
      </c>
      <c r="D61" s="8">
        <f ca="1">D54</f>
        <v>-603386.79073061538</v>
      </c>
      <c r="E61" s="9">
        <f ca="1">E54</f>
        <v>-2099.9987299999998</v>
      </c>
      <c r="F61" s="9">
        <f t="shared" ref="F61:AK61" ca="1" si="46">(E61+F54)*F97</f>
        <v>-3021.8766299999997</v>
      </c>
      <c r="G61" s="9">
        <f t="shared" ca="1" si="46"/>
        <v>-65221.876629999999</v>
      </c>
      <c r="H61" s="9">
        <f t="shared" ca="1" si="46"/>
        <v>-388451.97620199999</v>
      </c>
      <c r="I61" s="9">
        <f t="shared" ca="1" si="46"/>
        <v>-506281.85599378019</v>
      </c>
      <c r="J61" s="9">
        <f t="shared" ca="1" si="46"/>
        <v>-584811.79073061538</v>
      </c>
      <c r="K61" s="9">
        <f t="shared" ca="1" si="46"/>
        <v>-603386.79073061538</v>
      </c>
      <c r="L61" s="9">
        <f t="shared" ca="1" si="46"/>
        <v>-603386.79073061538</v>
      </c>
      <c r="M61" s="9">
        <f t="shared" ca="1" si="46"/>
        <v>-603386.79073061538</v>
      </c>
      <c r="N61" s="9">
        <f t="shared" ca="1" si="46"/>
        <v>-603386.79073061538</v>
      </c>
      <c r="O61" s="9">
        <f t="shared" ca="1" si="46"/>
        <v>-603386.79073061538</v>
      </c>
      <c r="P61" s="9">
        <f t="shared" ca="1" si="46"/>
        <v>0</v>
      </c>
      <c r="Q61" s="9">
        <f t="shared" ca="1" si="46"/>
        <v>0</v>
      </c>
      <c r="R61" s="9">
        <f t="shared" ca="1" si="46"/>
        <v>0</v>
      </c>
      <c r="S61" s="9">
        <f t="shared" ca="1" si="46"/>
        <v>0</v>
      </c>
      <c r="T61" s="9">
        <f t="shared" ca="1" si="46"/>
        <v>0</v>
      </c>
      <c r="U61" s="9">
        <f t="shared" ca="1" si="46"/>
        <v>0</v>
      </c>
      <c r="V61" s="9">
        <f t="shared" ca="1" si="46"/>
        <v>0</v>
      </c>
      <c r="W61" s="9">
        <f t="shared" ca="1" si="46"/>
        <v>0</v>
      </c>
      <c r="X61" s="9">
        <f t="shared" ca="1" si="46"/>
        <v>0</v>
      </c>
      <c r="Y61" s="9">
        <f t="shared" ca="1" si="46"/>
        <v>0</v>
      </c>
      <c r="Z61" s="9">
        <f t="shared" ca="1" si="46"/>
        <v>0</v>
      </c>
      <c r="AA61" s="9">
        <f t="shared" ca="1" si="46"/>
        <v>0</v>
      </c>
      <c r="AB61" s="9">
        <f t="shared" ca="1" si="46"/>
        <v>0</v>
      </c>
      <c r="AC61" s="9">
        <f t="shared" ca="1" si="46"/>
        <v>0</v>
      </c>
      <c r="AD61" s="9">
        <f t="shared" ca="1" si="46"/>
        <v>0</v>
      </c>
      <c r="AE61" s="9">
        <f t="shared" ca="1" si="46"/>
        <v>0</v>
      </c>
      <c r="AF61" s="9">
        <f t="shared" ca="1" si="46"/>
        <v>0</v>
      </c>
      <c r="AG61" s="9">
        <f t="shared" ca="1" si="46"/>
        <v>0</v>
      </c>
      <c r="AH61" s="9">
        <f t="shared" ca="1" si="46"/>
        <v>0</v>
      </c>
      <c r="AI61" s="9">
        <f t="shared" ca="1" si="46"/>
        <v>0</v>
      </c>
      <c r="AJ61" s="9">
        <f t="shared" ca="1" si="46"/>
        <v>0</v>
      </c>
      <c r="AK61" s="9">
        <f t="shared" ca="1" si="46"/>
        <v>0</v>
      </c>
      <c r="AL61" s="9">
        <f t="shared" ref="AL61:BQ61" ca="1" si="47">(AK61+AL54)*AL97</f>
        <v>0</v>
      </c>
      <c r="AM61" s="9">
        <f t="shared" ca="1" si="47"/>
        <v>0</v>
      </c>
      <c r="AN61" s="9">
        <f t="shared" ca="1" si="47"/>
        <v>0</v>
      </c>
      <c r="AO61" s="9">
        <f t="shared" ca="1" si="47"/>
        <v>0</v>
      </c>
      <c r="AP61" s="9">
        <f t="shared" ca="1" si="47"/>
        <v>0</v>
      </c>
      <c r="AQ61" s="9">
        <f t="shared" ca="1" si="47"/>
        <v>0</v>
      </c>
      <c r="AR61" s="9">
        <f t="shared" ca="1" si="47"/>
        <v>0</v>
      </c>
      <c r="AS61" s="9">
        <f t="shared" ca="1" si="47"/>
        <v>0</v>
      </c>
      <c r="AT61" s="9">
        <f t="shared" ca="1" si="47"/>
        <v>0</v>
      </c>
      <c r="AU61" s="9">
        <f t="shared" ca="1" si="47"/>
        <v>0</v>
      </c>
      <c r="AV61" s="9">
        <f t="shared" ca="1" si="47"/>
        <v>0</v>
      </c>
      <c r="AW61" s="9">
        <f t="shared" ca="1" si="47"/>
        <v>0</v>
      </c>
      <c r="AX61" s="9">
        <f t="shared" ca="1" si="47"/>
        <v>0</v>
      </c>
      <c r="AY61" s="9">
        <f t="shared" ca="1" si="47"/>
        <v>0</v>
      </c>
      <c r="AZ61" s="9">
        <f t="shared" ca="1" si="47"/>
        <v>0</v>
      </c>
      <c r="BA61" s="9">
        <f t="shared" ca="1" si="47"/>
        <v>0</v>
      </c>
      <c r="BB61" s="9">
        <f t="shared" ca="1" si="47"/>
        <v>0</v>
      </c>
      <c r="BC61" s="9">
        <f t="shared" ca="1" si="47"/>
        <v>0</v>
      </c>
      <c r="BD61" s="9">
        <f t="shared" ca="1" si="47"/>
        <v>0</v>
      </c>
      <c r="BE61" s="9">
        <f t="shared" ca="1" si="47"/>
        <v>0</v>
      </c>
      <c r="BF61" s="9">
        <f t="shared" ca="1" si="47"/>
        <v>0</v>
      </c>
      <c r="BG61" s="9">
        <f t="shared" ca="1" si="47"/>
        <v>0</v>
      </c>
      <c r="BH61" s="9">
        <f t="shared" ca="1" si="47"/>
        <v>0</v>
      </c>
      <c r="BI61" s="9">
        <f t="shared" ca="1" si="47"/>
        <v>0</v>
      </c>
      <c r="BJ61" s="9">
        <f t="shared" ca="1" si="47"/>
        <v>0</v>
      </c>
      <c r="BK61" s="9">
        <f t="shared" ca="1" si="47"/>
        <v>0</v>
      </c>
      <c r="BL61" s="9">
        <f t="shared" ca="1" si="47"/>
        <v>0</v>
      </c>
      <c r="BM61" s="9">
        <f t="shared" ca="1" si="47"/>
        <v>0</v>
      </c>
      <c r="BN61" s="9">
        <f t="shared" ca="1" si="47"/>
        <v>0</v>
      </c>
      <c r="BO61" s="9">
        <f t="shared" ca="1" si="47"/>
        <v>0</v>
      </c>
      <c r="BP61" s="9">
        <f t="shared" ca="1" si="47"/>
        <v>0</v>
      </c>
      <c r="BQ61" s="9">
        <f t="shared" ca="1" si="47"/>
        <v>0</v>
      </c>
      <c r="BR61" s="9">
        <f t="shared" ref="BR61:CF61" ca="1" si="48">(BQ61+BR54)*BR97</f>
        <v>0</v>
      </c>
      <c r="BS61" s="9">
        <f t="shared" ca="1" si="48"/>
        <v>0</v>
      </c>
      <c r="BT61" s="9">
        <f t="shared" ca="1" si="48"/>
        <v>0</v>
      </c>
      <c r="BU61" s="9">
        <f t="shared" ca="1" si="48"/>
        <v>0</v>
      </c>
      <c r="BV61" s="9">
        <f t="shared" ca="1" si="48"/>
        <v>0</v>
      </c>
      <c r="BW61" s="9">
        <f t="shared" ca="1" si="48"/>
        <v>0</v>
      </c>
      <c r="BX61" s="9">
        <f t="shared" ca="1" si="48"/>
        <v>0</v>
      </c>
      <c r="BY61" s="9">
        <f t="shared" ca="1" si="48"/>
        <v>0</v>
      </c>
      <c r="BZ61" s="9">
        <f t="shared" ca="1" si="48"/>
        <v>0</v>
      </c>
      <c r="CA61" s="9">
        <f t="shared" ca="1" si="48"/>
        <v>0</v>
      </c>
      <c r="CB61" s="9">
        <f t="shared" ca="1" si="48"/>
        <v>0</v>
      </c>
      <c r="CC61" s="9">
        <f t="shared" ca="1" si="48"/>
        <v>0</v>
      </c>
      <c r="CD61" s="9">
        <f t="shared" ca="1" si="48"/>
        <v>0</v>
      </c>
      <c r="CE61" s="9">
        <f t="shared" ca="1" si="48"/>
        <v>0</v>
      </c>
      <c r="CF61" s="9">
        <f t="shared" ca="1" si="48"/>
        <v>0</v>
      </c>
      <c r="CG61" s="94"/>
    </row>
    <row r="62" spans="1:85" ht="15" customHeight="1" x14ac:dyDescent="0.2">
      <c r="A62" s="98"/>
      <c r="B62" s="7" t="s">
        <v>148</v>
      </c>
      <c r="C62" s="57" t="s">
        <v>10</v>
      </c>
      <c r="D62" s="63">
        <f ca="1">SUM(E62:CF62)</f>
        <v>11</v>
      </c>
      <c r="E62" s="91">
        <f ca="1">IF(E61&lt;0,1,0)</f>
        <v>1</v>
      </c>
      <c r="F62" s="91">
        <f t="shared" ref="F62:AK62" ca="1" si="49">IF(F61&lt;0,1,IF(E62&lt;1,0,ABS(E61)/(ABS(E61)+F61)))*F$97</f>
        <v>1</v>
      </c>
      <c r="G62" s="91">
        <f t="shared" ca="1" si="49"/>
        <v>1</v>
      </c>
      <c r="H62" s="91">
        <f t="shared" ca="1" si="49"/>
        <v>1</v>
      </c>
      <c r="I62" s="91">
        <f t="shared" ca="1" si="49"/>
        <v>1</v>
      </c>
      <c r="J62" s="91">
        <f t="shared" ca="1" si="49"/>
        <v>1</v>
      </c>
      <c r="K62" s="91">
        <f t="shared" ca="1" si="49"/>
        <v>1</v>
      </c>
      <c r="L62" s="91">
        <f t="shared" ca="1" si="49"/>
        <v>1</v>
      </c>
      <c r="M62" s="91">
        <f t="shared" ca="1" si="49"/>
        <v>1</v>
      </c>
      <c r="N62" s="91">
        <f t="shared" ca="1" si="49"/>
        <v>1</v>
      </c>
      <c r="O62" s="91">
        <f t="shared" ca="1" si="49"/>
        <v>1</v>
      </c>
      <c r="P62" s="91">
        <f t="shared" ca="1" si="49"/>
        <v>0</v>
      </c>
      <c r="Q62" s="91">
        <f t="shared" ca="1" si="49"/>
        <v>0</v>
      </c>
      <c r="R62" s="91">
        <f t="shared" ca="1" si="49"/>
        <v>0</v>
      </c>
      <c r="S62" s="91">
        <f t="shared" ca="1" si="49"/>
        <v>0</v>
      </c>
      <c r="T62" s="91">
        <f t="shared" ca="1" si="49"/>
        <v>0</v>
      </c>
      <c r="U62" s="91">
        <f t="shared" ca="1" si="49"/>
        <v>0</v>
      </c>
      <c r="V62" s="91">
        <f t="shared" ca="1" si="49"/>
        <v>0</v>
      </c>
      <c r="W62" s="91">
        <f t="shared" ca="1" si="49"/>
        <v>0</v>
      </c>
      <c r="X62" s="91">
        <f t="shared" ca="1" si="49"/>
        <v>0</v>
      </c>
      <c r="Y62" s="91">
        <f t="shared" ca="1" si="49"/>
        <v>0</v>
      </c>
      <c r="Z62" s="91">
        <f t="shared" ca="1" si="49"/>
        <v>0</v>
      </c>
      <c r="AA62" s="91">
        <f t="shared" ca="1" si="49"/>
        <v>0</v>
      </c>
      <c r="AB62" s="91">
        <f t="shared" ca="1" si="49"/>
        <v>0</v>
      </c>
      <c r="AC62" s="91">
        <f t="shared" ca="1" si="49"/>
        <v>0</v>
      </c>
      <c r="AD62" s="91">
        <f t="shared" ca="1" si="49"/>
        <v>0</v>
      </c>
      <c r="AE62" s="91">
        <f t="shared" ca="1" si="49"/>
        <v>0</v>
      </c>
      <c r="AF62" s="91">
        <f t="shared" ca="1" si="49"/>
        <v>0</v>
      </c>
      <c r="AG62" s="91">
        <f t="shared" ca="1" si="49"/>
        <v>0</v>
      </c>
      <c r="AH62" s="91">
        <f t="shared" ca="1" si="49"/>
        <v>0</v>
      </c>
      <c r="AI62" s="91">
        <f t="shared" ca="1" si="49"/>
        <v>0</v>
      </c>
      <c r="AJ62" s="91">
        <f t="shared" ca="1" si="49"/>
        <v>0</v>
      </c>
      <c r="AK62" s="91">
        <f t="shared" ca="1" si="49"/>
        <v>0</v>
      </c>
      <c r="AL62" s="91">
        <f t="shared" ref="AL62:BQ62" ca="1" si="50">IF(AL61&lt;0,1,IF(AK62&lt;1,0,ABS(AK61)/(ABS(AK61)+AL61)))*AL$97</f>
        <v>0</v>
      </c>
      <c r="AM62" s="91">
        <f t="shared" ca="1" si="50"/>
        <v>0</v>
      </c>
      <c r="AN62" s="91">
        <f t="shared" ca="1" si="50"/>
        <v>0</v>
      </c>
      <c r="AO62" s="91">
        <f t="shared" ca="1" si="50"/>
        <v>0</v>
      </c>
      <c r="AP62" s="91">
        <f t="shared" ca="1" si="50"/>
        <v>0</v>
      </c>
      <c r="AQ62" s="91">
        <f t="shared" ca="1" si="50"/>
        <v>0</v>
      </c>
      <c r="AR62" s="91">
        <f t="shared" ca="1" si="50"/>
        <v>0</v>
      </c>
      <c r="AS62" s="91">
        <f t="shared" ca="1" si="50"/>
        <v>0</v>
      </c>
      <c r="AT62" s="91">
        <f t="shared" ca="1" si="50"/>
        <v>0</v>
      </c>
      <c r="AU62" s="91">
        <f t="shared" ca="1" si="50"/>
        <v>0</v>
      </c>
      <c r="AV62" s="91">
        <f t="shared" ca="1" si="50"/>
        <v>0</v>
      </c>
      <c r="AW62" s="91">
        <f t="shared" ca="1" si="50"/>
        <v>0</v>
      </c>
      <c r="AX62" s="91">
        <f t="shared" ca="1" si="50"/>
        <v>0</v>
      </c>
      <c r="AY62" s="91">
        <f t="shared" ca="1" si="50"/>
        <v>0</v>
      </c>
      <c r="AZ62" s="91">
        <f t="shared" ca="1" si="50"/>
        <v>0</v>
      </c>
      <c r="BA62" s="91">
        <f t="shared" ca="1" si="50"/>
        <v>0</v>
      </c>
      <c r="BB62" s="91">
        <f t="shared" ca="1" si="50"/>
        <v>0</v>
      </c>
      <c r="BC62" s="91">
        <f t="shared" ca="1" si="50"/>
        <v>0</v>
      </c>
      <c r="BD62" s="91">
        <f t="shared" ca="1" si="50"/>
        <v>0</v>
      </c>
      <c r="BE62" s="91">
        <f t="shared" ca="1" si="50"/>
        <v>0</v>
      </c>
      <c r="BF62" s="91">
        <f t="shared" ca="1" si="50"/>
        <v>0</v>
      </c>
      <c r="BG62" s="91">
        <f t="shared" ca="1" si="50"/>
        <v>0</v>
      </c>
      <c r="BH62" s="91">
        <f t="shared" ca="1" si="50"/>
        <v>0</v>
      </c>
      <c r="BI62" s="91">
        <f t="shared" ca="1" si="50"/>
        <v>0</v>
      </c>
      <c r="BJ62" s="91">
        <f t="shared" ca="1" si="50"/>
        <v>0</v>
      </c>
      <c r="BK62" s="91">
        <f t="shared" ca="1" si="50"/>
        <v>0</v>
      </c>
      <c r="BL62" s="91">
        <f t="shared" ca="1" si="50"/>
        <v>0</v>
      </c>
      <c r="BM62" s="91">
        <f t="shared" ca="1" si="50"/>
        <v>0</v>
      </c>
      <c r="BN62" s="91">
        <f t="shared" ca="1" si="50"/>
        <v>0</v>
      </c>
      <c r="BO62" s="91">
        <f t="shared" ca="1" si="50"/>
        <v>0</v>
      </c>
      <c r="BP62" s="91">
        <f t="shared" ca="1" si="50"/>
        <v>0</v>
      </c>
      <c r="BQ62" s="91">
        <f t="shared" ca="1" si="50"/>
        <v>0</v>
      </c>
      <c r="BR62" s="91">
        <f t="shared" ref="BR62:CF62" ca="1" si="51">IF(BR61&lt;0,1,IF(BQ62&lt;1,0,ABS(BQ61)/(ABS(BQ61)+BR61)))*BR$97</f>
        <v>0</v>
      </c>
      <c r="BS62" s="91">
        <f t="shared" ca="1" si="51"/>
        <v>0</v>
      </c>
      <c r="BT62" s="91">
        <f t="shared" ca="1" si="51"/>
        <v>0</v>
      </c>
      <c r="BU62" s="91">
        <f t="shared" ca="1" si="51"/>
        <v>0</v>
      </c>
      <c r="BV62" s="91">
        <f t="shared" ca="1" si="51"/>
        <v>0</v>
      </c>
      <c r="BW62" s="91">
        <f t="shared" ca="1" si="51"/>
        <v>0</v>
      </c>
      <c r="BX62" s="91">
        <f t="shared" ca="1" si="51"/>
        <v>0</v>
      </c>
      <c r="BY62" s="91">
        <f t="shared" ca="1" si="51"/>
        <v>0</v>
      </c>
      <c r="BZ62" s="91">
        <f t="shared" ca="1" si="51"/>
        <v>0</v>
      </c>
      <c r="CA62" s="91">
        <f t="shared" ca="1" si="51"/>
        <v>0</v>
      </c>
      <c r="CB62" s="91">
        <f t="shared" ca="1" si="51"/>
        <v>0</v>
      </c>
      <c r="CC62" s="91">
        <f t="shared" ca="1" si="51"/>
        <v>0</v>
      </c>
      <c r="CD62" s="91">
        <f t="shared" ca="1" si="51"/>
        <v>0</v>
      </c>
      <c r="CE62" s="91">
        <f t="shared" ca="1" si="51"/>
        <v>0</v>
      </c>
      <c r="CF62" s="91">
        <f t="shared" ca="1" si="51"/>
        <v>0</v>
      </c>
      <c r="CG62" s="94"/>
    </row>
    <row r="63" spans="1:85" ht="15" customHeight="1" x14ac:dyDescent="0.2">
      <c r="A63" s="98"/>
      <c r="B63" s="7" t="s">
        <v>147</v>
      </c>
      <c r="C63" s="57" t="s">
        <v>5</v>
      </c>
      <c r="D63" s="8">
        <f ca="1">D60</f>
        <v>-363352.12724625797</v>
      </c>
      <c r="E63" s="9">
        <f ca="1">E60</f>
        <v>-1966.8290148575763</v>
      </c>
      <c r="F63" s="9">
        <f t="shared" ref="F63:AK63" ca="1" si="52">(E63+F60)*F97</f>
        <v>-2724.2130158669866</v>
      </c>
      <c r="G63" s="9">
        <f t="shared" ca="1" si="52"/>
        <v>-47550.034407357714</v>
      </c>
      <c r="H63" s="9">
        <f t="shared" ca="1" si="52"/>
        <v>-251886.00089588133</v>
      </c>
      <c r="I63" s="9">
        <f t="shared" ca="1" si="52"/>
        <v>-317226.67393659882</v>
      </c>
      <c r="J63" s="9">
        <f t="shared" ca="1" si="52"/>
        <v>-355426.25096861506</v>
      </c>
      <c r="K63" s="9">
        <f t="shared" ca="1" si="52"/>
        <v>-363352.12724625797</v>
      </c>
      <c r="L63" s="9">
        <f t="shared" ca="1" si="52"/>
        <v>-363352.12724625797</v>
      </c>
      <c r="M63" s="9">
        <f t="shared" ca="1" si="52"/>
        <v>-363352.12724625797</v>
      </c>
      <c r="N63" s="9">
        <f t="shared" ca="1" si="52"/>
        <v>-363352.12724625797</v>
      </c>
      <c r="O63" s="9">
        <f t="shared" ca="1" si="52"/>
        <v>-363352.12724625797</v>
      </c>
      <c r="P63" s="9">
        <f t="shared" ca="1" si="52"/>
        <v>0</v>
      </c>
      <c r="Q63" s="9">
        <f t="shared" ca="1" si="52"/>
        <v>0</v>
      </c>
      <c r="R63" s="9">
        <f t="shared" ca="1" si="52"/>
        <v>0</v>
      </c>
      <c r="S63" s="9">
        <f t="shared" ca="1" si="52"/>
        <v>0</v>
      </c>
      <c r="T63" s="9">
        <f t="shared" ca="1" si="52"/>
        <v>0</v>
      </c>
      <c r="U63" s="9">
        <f t="shared" ca="1" si="52"/>
        <v>0</v>
      </c>
      <c r="V63" s="9">
        <f t="shared" ca="1" si="52"/>
        <v>0</v>
      </c>
      <c r="W63" s="9">
        <f t="shared" ca="1" si="52"/>
        <v>0</v>
      </c>
      <c r="X63" s="9">
        <f t="shared" ca="1" si="52"/>
        <v>0</v>
      </c>
      <c r="Y63" s="9">
        <f t="shared" ca="1" si="52"/>
        <v>0</v>
      </c>
      <c r="Z63" s="9">
        <f t="shared" ca="1" si="52"/>
        <v>0</v>
      </c>
      <c r="AA63" s="9">
        <f t="shared" ca="1" si="52"/>
        <v>0</v>
      </c>
      <c r="AB63" s="9">
        <f t="shared" ca="1" si="52"/>
        <v>0</v>
      </c>
      <c r="AC63" s="9">
        <f t="shared" ca="1" si="52"/>
        <v>0</v>
      </c>
      <c r="AD63" s="9">
        <f t="shared" ca="1" si="52"/>
        <v>0</v>
      </c>
      <c r="AE63" s="9">
        <f t="shared" ca="1" si="52"/>
        <v>0</v>
      </c>
      <c r="AF63" s="9">
        <f t="shared" ca="1" si="52"/>
        <v>0</v>
      </c>
      <c r="AG63" s="9">
        <f t="shared" ca="1" si="52"/>
        <v>0</v>
      </c>
      <c r="AH63" s="9">
        <f t="shared" ca="1" si="52"/>
        <v>0</v>
      </c>
      <c r="AI63" s="9">
        <f t="shared" ca="1" si="52"/>
        <v>0</v>
      </c>
      <c r="AJ63" s="9">
        <f t="shared" ca="1" si="52"/>
        <v>0</v>
      </c>
      <c r="AK63" s="9">
        <f t="shared" ca="1" si="52"/>
        <v>0</v>
      </c>
      <c r="AL63" s="9">
        <f t="shared" ref="AL63:BQ63" ca="1" si="53">(AK63+AL60)*AL97</f>
        <v>0</v>
      </c>
      <c r="AM63" s="9">
        <f t="shared" ca="1" si="53"/>
        <v>0</v>
      </c>
      <c r="AN63" s="9">
        <f t="shared" ca="1" si="53"/>
        <v>0</v>
      </c>
      <c r="AO63" s="9">
        <f t="shared" ca="1" si="53"/>
        <v>0</v>
      </c>
      <c r="AP63" s="9">
        <f t="shared" ca="1" si="53"/>
        <v>0</v>
      </c>
      <c r="AQ63" s="9">
        <f t="shared" ca="1" si="53"/>
        <v>0</v>
      </c>
      <c r="AR63" s="9">
        <f t="shared" ca="1" si="53"/>
        <v>0</v>
      </c>
      <c r="AS63" s="9">
        <f t="shared" ca="1" si="53"/>
        <v>0</v>
      </c>
      <c r="AT63" s="9">
        <f t="shared" ca="1" si="53"/>
        <v>0</v>
      </c>
      <c r="AU63" s="9">
        <f t="shared" ca="1" si="53"/>
        <v>0</v>
      </c>
      <c r="AV63" s="9">
        <f t="shared" ca="1" si="53"/>
        <v>0</v>
      </c>
      <c r="AW63" s="9">
        <f t="shared" ca="1" si="53"/>
        <v>0</v>
      </c>
      <c r="AX63" s="9">
        <f t="shared" ca="1" si="53"/>
        <v>0</v>
      </c>
      <c r="AY63" s="9">
        <f t="shared" ca="1" si="53"/>
        <v>0</v>
      </c>
      <c r="AZ63" s="9">
        <f t="shared" ca="1" si="53"/>
        <v>0</v>
      </c>
      <c r="BA63" s="9">
        <f t="shared" ca="1" si="53"/>
        <v>0</v>
      </c>
      <c r="BB63" s="9">
        <f t="shared" ca="1" si="53"/>
        <v>0</v>
      </c>
      <c r="BC63" s="9">
        <f t="shared" ca="1" si="53"/>
        <v>0</v>
      </c>
      <c r="BD63" s="9">
        <f t="shared" ca="1" si="53"/>
        <v>0</v>
      </c>
      <c r="BE63" s="9">
        <f t="shared" ca="1" si="53"/>
        <v>0</v>
      </c>
      <c r="BF63" s="9">
        <f t="shared" ca="1" si="53"/>
        <v>0</v>
      </c>
      <c r="BG63" s="9">
        <f t="shared" ca="1" si="53"/>
        <v>0</v>
      </c>
      <c r="BH63" s="9">
        <f t="shared" ca="1" si="53"/>
        <v>0</v>
      </c>
      <c r="BI63" s="9">
        <f t="shared" ca="1" si="53"/>
        <v>0</v>
      </c>
      <c r="BJ63" s="9">
        <f t="shared" ca="1" si="53"/>
        <v>0</v>
      </c>
      <c r="BK63" s="9">
        <f t="shared" ca="1" si="53"/>
        <v>0</v>
      </c>
      <c r="BL63" s="9">
        <f t="shared" ca="1" si="53"/>
        <v>0</v>
      </c>
      <c r="BM63" s="9">
        <f t="shared" ca="1" si="53"/>
        <v>0</v>
      </c>
      <c r="BN63" s="9">
        <f t="shared" ca="1" si="53"/>
        <v>0</v>
      </c>
      <c r="BO63" s="9">
        <f t="shared" ca="1" si="53"/>
        <v>0</v>
      </c>
      <c r="BP63" s="9">
        <f t="shared" ca="1" si="53"/>
        <v>0</v>
      </c>
      <c r="BQ63" s="9">
        <f t="shared" ca="1" si="53"/>
        <v>0</v>
      </c>
      <c r="BR63" s="9">
        <f t="shared" ref="BR63:CF63" ca="1" si="54">(BQ63+BR60)*BR97</f>
        <v>0</v>
      </c>
      <c r="BS63" s="9">
        <f t="shared" ca="1" si="54"/>
        <v>0</v>
      </c>
      <c r="BT63" s="9">
        <f t="shared" ca="1" si="54"/>
        <v>0</v>
      </c>
      <c r="BU63" s="9">
        <f t="shared" ca="1" si="54"/>
        <v>0</v>
      </c>
      <c r="BV63" s="9">
        <f t="shared" ca="1" si="54"/>
        <v>0</v>
      </c>
      <c r="BW63" s="9">
        <f t="shared" ca="1" si="54"/>
        <v>0</v>
      </c>
      <c r="BX63" s="9">
        <f t="shared" ca="1" si="54"/>
        <v>0</v>
      </c>
      <c r="BY63" s="9">
        <f t="shared" ca="1" si="54"/>
        <v>0</v>
      </c>
      <c r="BZ63" s="9">
        <f t="shared" ca="1" si="54"/>
        <v>0</v>
      </c>
      <c r="CA63" s="9">
        <f t="shared" ca="1" si="54"/>
        <v>0</v>
      </c>
      <c r="CB63" s="9">
        <f t="shared" ca="1" si="54"/>
        <v>0</v>
      </c>
      <c r="CC63" s="9">
        <f t="shared" ca="1" si="54"/>
        <v>0</v>
      </c>
      <c r="CD63" s="9">
        <f t="shared" ca="1" si="54"/>
        <v>0</v>
      </c>
      <c r="CE63" s="9">
        <f t="shared" ca="1" si="54"/>
        <v>0</v>
      </c>
      <c r="CF63" s="9">
        <f t="shared" ca="1" si="54"/>
        <v>0</v>
      </c>
      <c r="CG63" s="94"/>
    </row>
    <row r="64" spans="1:85" ht="15" customHeight="1" x14ac:dyDescent="0.2">
      <c r="A64" s="98"/>
      <c r="B64" s="7" t="s">
        <v>146</v>
      </c>
      <c r="C64" s="57" t="s">
        <v>10</v>
      </c>
      <c r="D64" s="63">
        <f ca="1">SUM(E64:CF64)</f>
        <v>11</v>
      </c>
      <c r="E64" s="91">
        <f ca="1">IF(E63&lt;0,1,0)</f>
        <v>1</v>
      </c>
      <c r="F64" s="91">
        <f t="shared" ref="F64:AK64" ca="1" si="55">IF(F63&lt;0,1,IF(E64&lt;1,0,ABS(E63)/(ABS(E63)+F63)))*F97</f>
        <v>1</v>
      </c>
      <c r="G64" s="91">
        <f t="shared" ca="1" si="55"/>
        <v>1</v>
      </c>
      <c r="H64" s="91">
        <f t="shared" ca="1" si="55"/>
        <v>1</v>
      </c>
      <c r="I64" s="91">
        <f t="shared" ca="1" si="55"/>
        <v>1</v>
      </c>
      <c r="J64" s="91">
        <f t="shared" ca="1" si="55"/>
        <v>1</v>
      </c>
      <c r="K64" s="91">
        <f t="shared" ca="1" si="55"/>
        <v>1</v>
      </c>
      <c r="L64" s="91">
        <f t="shared" ca="1" si="55"/>
        <v>1</v>
      </c>
      <c r="M64" s="91">
        <f t="shared" ca="1" si="55"/>
        <v>1</v>
      </c>
      <c r="N64" s="91">
        <f t="shared" ca="1" si="55"/>
        <v>1</v>
      </c>
      <c r="O64" s="91">
        <f t="shared" ca="1" si="55"/>
        <v>1</v>
      </c>
      <c r="P64" s="91">
        <f t="shared" ca="1" si="55"/>
        <v>0</v>
      </c>
      <c r="Q64" s="91">
        <f t="shared" ca="1" si="55"/>
        <v>0</v>
      </c>
      <c r="R64" s="91">
        <f t="shared" ca="1" si="55"/>
        <v>0</v>
      </c>
      <c r="S64" s="91">
        <f t="shared" ca="1" si="55"/>
        <v>0</v>
      </c>
      <c r="T64" s="91">
        <f t="shared" ca="1" si="55"/>
        <v>0</v>
      </c>
      <c r="U64" s="91">
        <f t="shared" ca="1" si="55"/>
        <v>0</v>
      </c>
      <c r="V64" s="91">
        <f t="shared" ca="1" si="55"/>
        <v>0</v>
      </c>
      <c r="W64" s="91">
        <f t="shared" ca="1" si="55"/>
        <v>0</v>
      </c>
      <c r="X64" s="91">
        <f t="shared" ca="1" si="55"/>
        <v>0</v>
      </c>
      <c r="Y64" s="91">
        <f t="shared" ca="1" si="55"/>
        <v>0</v>
      </c>
      <c r="Z64" s="91">
        <f t="shared" ca="1" si="55"/>
        <v>0</v>
      </c>
      <c r="AA64" s="91">
        <f t="shared" ca="1" si="55"/>
        <v>0</v>
      </c>
      <c r="AB64" s="91">
        <f t="shared" ca="1" si="55"/>
        <v>0</v>
      </c>
      <c r="AC64" s="91">
        <f t="shared" ca="1" si="55"/>
        <v>0</v>
      </c>
      <c r="AD64" s="91">
        <f t="shared" ca="1" si="55"/>
        <v>0</v>
      </c>
      <c r="AE64" s="91">
        <f t="shared" ca="1" si="55"/>
        <v>0</v>
      </c>
      <c r="AF64" s="91">
        <f t="shared" ca="1" si="55"/>
        <v>0</v>
      </c>
      <c r="AG64" s="91">
        <f t="shared" ca="1" si="55"/>
        <v>0</v>
      </c>
      <c r="AH64" s="91">
        <f t="shared" ca="1" si="55"/>
        <v>0</v>
      </c>
      <c r="AI64" s="91">
        <f t="shared" ca="1" si="55"/>
        <v>0</v>
      </c>
      <c r="AJ64" s="91">
        <f t="shared" ca="1" si="55"/>
        <v>0</v>
      </c>
      <c r="AK64" s="91">
        <f t="shared" ca="1" si="55"/>
        <v>0</v>
      </c>
      <c r="AL64" s="91">
        <f t="shared" ref="AL64:BQ64" ca="1" si="56">IF(AL63&lt;0,1,IF(AK64&lt;1,0,ABS(AK63)/(ABS(AK63)+AL63)))*AL97</f>
        <v>0</v>
      </c>
      <c r="AM64" s="91">
        <f t="shared" ca="1" si="56"/>
        <v>0</v>
      </c>
      <c r="AN64" s="91">
        <f t="shared" ca="1" si="56"/>
        <v>0</v>
      </c>
      <c r="AO64" s="91">
        <f t="shared" ca="1" si="56"/>
        <v>0</v>
      </c>
      <c r="AP64" s="91">
        <f t="shared" ca="1" si="56"/>
        <v>0</v>
      </c>
      <c r="AQ64" s="91">
        <f t="shared" ca="1" si="56"/>
        <v>0</v>
      </c>
      <c r="AR64" s="91">
        <f t="shared" ca="1" si="56"/>
        <v>0</v>
      </c>
      <c r="AS64" s="91">
        <f t="shared" ca="1" si="56"/>
        <v>0</v>
      </c>
      <c r="AT64" s="91">
        <f t="shared" ca="1" si="56"/>
        <v>0</v>
      </c>
      <c r="AU64" s="91">
        <f t="shared" ca="1" si="56"/>
        <v>0</v>
      </c>
      <c r="AV64" s="91">
        <f t="shared" ca="1" si="56"/>
        <v>0</v>
      </c>
      <c r="AW64" s="91">
        <f t="shared" ca="1" si="56"/>
        <v>0</v>
      </c>
      <c r="AX64" s="91">
        <f t="shared" ca="1" si="56"/>
        <v>0</v>
      </c>
      <c r="AY64" s="91">
        <f t="shared" ca="1" si="56"/>
        <v>0</v>
      </c>
      <c r="AZ64" s="91">
        <f t="shared" ca="1" si="56"/>
        <v>0</v>
      </c>
      <c r="BA64" s="91">
        <f t="shared" ca="1" si="56"/>
        <v>0</v>
      </c>
      <c r="BB64" s="91">
        <f t="shared" ca="1" si="56"/>
        <v>0</v>
      </c>
      <c r="BC64" s="91">
        <f t="shared" ca="1" si="56"/>
        <v>0</v>
      </c>
      <c r="BD64" s="91">
        <f t="shared" ca="1" si="56"/>
        <v>0</v>
      </c>
      <c r="BE64" s="91">
        <f t="shared" ca="1" si="56"/>
        <v>0</v>
      </c>
      <c r="BF64" s="91">
        <f t="shared" ca="1" si="56"/>
        <v>0</v>
      </c>
      <c r="BG64" s="91">
        <f t="shared" ca="1" si="56"/>
        <v>0</v>
      </c>
      <c r="BH64" s="91">
        <f t="shared" ca="1" si="56"/>
        <v>0</v>
      </c>
      <c r="BI64" s="91">
        <f t="shared" ca="1" si="56"/>
        <v>0</v>
      </c>
      <c r="BJ64" s="91">
        <f t="shared" ca="1" si="56"/>
        <v>0</v>
      </c>
      <c r="BK64" s="91">
        <f t="shared" ca="1" si="56"/>
        <v>0</v>
      </c>
      <c r="BL64" s="91">
        <f t="shared" ca="1" si="56"/>
        <v>0</v>
      </c>
      <c r="BM64" s="91">
        <f t="shared" ca="1" si="56"/>
        <v>0</v>
      </c>
      <c r="BN64" s="91">
        <f t="shared" ca="1" si="56"/>
        <v>0</v>
      </c>
      <c r="BO64" s="91">
        <f t="shared" ca="1" si="56"/>
        <v>0</v>
      </c>
      <c r="BP64" s="91">
        <f t="shared" ca="1" si="56"/>
        <v>0</v>
      </c>
      <c r="BQ64" s="91">
        <f t="shared" ca="1" si="56"/>
        <v>0</v>
      </c>
      <c r="BR64" s="91">
        <f t="shared" ref="BR64:CF64" ca="1" si="57">IF(BR63&lt;0,1,IF(BQ64&lt;1,0,ABS(BQ63)/(ABS(BQ63)+BR63)))*BR97</f>
        <v>0</v>
      </c>
      <c r="BS64" s="91">
        <f t="shared" ca="1" si="57"/>
        <v>0</v>
      </c>
      <c r="BT64" s="91">
        <f t="shared" ca="1" si="57"/>
        <v>0</v>
      </c>
      <c r="BU64" s="91">
        <f t="shared" ca="1" si="57"/>
        <v>0</v>
      </c>
      <c r="BV64" s="91">
        <f t="shared" ca="1" si="57"/>
        <v>0</v>
      </c>
      <c r="BW64" s="91">
        <f t="shared" ca="1" si="57"/>
        <v>0</v>
      </c>
      <c r="BX64" s="91">
        <f t="shared" ca="1" si="57"/>
        <v>0</v>
      </c>
      <c r="BY64" s="91">
        <f t="shared" ca="1" si="57"/>
        <v>0</v>
      </c>
      <c r="BZ64" s="91">
        <f t="shared" ca="1" si="57"/>
        <v>0</v>
      </c>
      <c r="CA64" s="91">
        <f t="shared" ca="1" si="57"/>
        <v>0</v>
      </c>
      <c r="CB64" s="91">
        <f t="shared" ca="1" si="57"/>
        <v>0</v>
      </c>
      <c r="CC64" s="91">
        <f t="shared" ca="1" si="57"/>
        <v>0</v>
      </c>
      <c r="CD64" s="91">
        <f t="shared" ca="1" si="57"/>
        <v>0</v>
      </c>
      <c r="CE64" s="91">
        <f t="shared" ca="1" si="57"/>
        <v>0</v>
      </c>
      <c r="CF64" s="91">
        <f t="shared" ca="1" si="57"/>
        <v>0</v>
      </c>
      <c r="CG64" s="94"/>
    </row>
    <row r="65" spans="1:85" ht="15" customHeight="1" x14ac:dyDescent="0.2">
      <c r="A65" s="98"/>
      <c r="B65" s="7" t="s">
        <v>800</v>
      </c>
      <c r="C65" s="57" t="s">
        <v>5</v>
      </c>
      <c r="D65" s="63">
        <f ca="1">SUM(E65:CF65)</f>
        <v>603386.79073061538</v>
      </c>
      <c r="E65" s="91">
        <f ca="1">E34*E97</f>
        <v>2099.9987299999998</v>
      </c>
      <c r="F65" s="91">
        <f t="shared" ref="F65:BQ65" ca="1" si="58">F34*F97</f>
        <v>921.87789999999995</v>
      </c>
      <c r="G65" s="91">
        <f t="shared" ca="1" si="58"/>
        <v>62200</v>
      </c>
      <c r="H65" s="91">
        <f t="shared" ca="1" si="58"/>
        <v>323230.09957199998</v>
      </c>
      <c r="I65" s="91">
        <f t="shared" ca="1" si="58"/>
        <v>117829.87979178023</v>
      </c>
      <c r="J65" s="91">
        <f t="shared" ca="1" si="58"/>
        <v>78529.934736835174</v>
      </c>
      <c r="K65" s="91">
        <f t="shared" ca="1" si="58"/>
        <v>18575</v>
      </c>
      <c r="L65" s="91">
        <f t="shared" ca="1" si="58"/>
        <v>0</v>
      </c>
      <c r="M65" s="91">
        <f t="shared" ca="1" si="58"/>
        <v>0</v>
      </c>
      <c r="N65" s="91">
        <f t="shared" ca="1" si="58"/>
        <v>0</v>
      </c>
      <c r="O65" s="91">
        <f t="shared" ca="1" si="58"/>
        <v>0</v>
      </c>
      <c r="P65" s="91">
        <f t="shared" ca="1" si="58"/>
        <v>0</v>
      </c>
      <c r="Q65" s="91">
        <f t="shared" ca="1" si="58"/>
        <v>0</v>
      </c>
      <c r="R65" s="91">
        <f t="shared" ca="1" si="58"/>
        <v>0</v>
      </c>
      <c r="S65" s="91">
        <f t="shared" ca="1" si="58"/>
        <v>0</v>
      </c>
      <c r="T65" s="91">
        <f t="shared" ca="1" si="58"/>
        <v>0</v>
      </c>
      <c r="U65" s="91">
        <f t="shared" ca="1" si="58"/>
        <v>0</v>
      </c>
      <c r="V65" s="91">
        <f t="shared" ca="1" si="58"/>
        <v>0</v>
      </c>
      <c r="W65" s="91">
        <f t="shared" ca="1" si="58"/>
        <v>0</v>
      </c>
      <c r="X65" s="91">
        <f t="shared" ca="1" si="58"/>
        <v>0</v>
      </c>
      <c r="Y65" s="91">
        <f t="shared" ca="1" si="58"/>
        <v>0</v>
      </c>
      <c r="Z65" s="91">
        <f t="shared" ca="1" si="58"/>
        <v>0</v>
      </c>
      <c r="AA65" s="91">
        <f t="shared" ca="1" si="58"/>
        <v>0</v>
      </c>
      <c r="AB65" s="91">
        <f t="shared" ca="1" si="58"/>
        <v>0</v>
      </c>
      <c r="AC65" s="91">
        <f t="shared" ca="1" si="58"/>
        <v>0</v>
      </c>
      <c r="AD65" s="91">
        <f t="shared" ca="1" si="58"/>
        <v>0</v>
      </c>
      <c r="AE65" s="91">
        <f t="shared" ca="1" si="58"/>
        <v>0</v>
      </c>
      <c r="AF65" s="91">
        <f t="shared" ca="1" si="58"/>
        <v>0</v>
      </c>
      <c r="AG65" s="91">
        <f t="shared" ca="1" si="58"/>
        <v>0</v>
      </c>
      <c r="AH65" s="91">
        <f t="shared" ca="1" si="58"/>
        <v>0</v>
      </c>
      <c r="AI65" s="91">
        <f t="shared" ca="1" si="58"/>
        <v>0</v>
      </c>
      <c r="AJ65" s="91">
        <f t="shared" ca="1" si="58"/>
        <v>0</v>
      </c>
      <c r="AK65" s="91">
        <f t="shared" ca="1" si="58"/>
        <v>0</v>
      </c>
      <c r="AL65" s="91">
        <f t="shared" ca="1" si="58"/>
        <v>0</v>
      </c>
      <c r="AM65" s="91">
        <f t="shared" ca="1" si="58"/>
        <v>0</v>
      </c>
      <c r="AN65" s="91">
        <f t="shared" ca="1" si="58"/>
        <v>0</v>
      </c>
      <c r="AO65" s="91">
        <f t="shared" ca="1" si="58"/>
        <v>0</v>
      </c>
      <c r="AP65" s="91">
        <f t="shared" ca="1" si="58"/>
        <v>0</v>
      </c>
      <c r="AQ65" s="91">
        <f t="shared" ca="1" si="58"/>
        <v>0</v>
      </c>
      <c r="AR65" s="91">
        <f t="shared" ca="1" si="58"/>
        <v>0</v>
      </c>
      <c r="AS65" s="91">
        <f t="shared" ca="1" si="58"/>
        <v>0</v>
      </c>
      <c r="AT65" s="91">
        <f t="shared" ca="1" si="58"/>
        <v>0</v>
      </c>
      <c r="AU65" s="91">
        <f t="shared" ca="1" si="58"/>
        <v>0</v>
      </c>
      <c r="AV65" s="91">
        <f t="shared" ca="1" si="58"/>
        <v>0</v>
      </c>
      <c r="AW65" s="91">
        <f t="shared" ca="1" si="58"/>
        <v>0</v>
      </c>
      <c r="AX65" s="91">
        <f t="shared" ca="1" si="58"/>
        <v>0</v>
      </c>
      <c r="AY65" s="91">
        <f t="shared" ca="1" si="58"/>
        <v>0</v>
      </c>
      <c r="AZ65" s="91">
        <f t="shared" ca="1" si="58"/>
        <v>0</v>
      </c>
      <c r="BA65" s="91">
        <f t="shared" ca="1" si="58"/>
        <v>0</v>
      </c>
      <c r="BB65" s="91">
        <f t="shared" ca="1" si="58"/>
        <v>0</v>
      </c>
      <c r="BC65" s="91">
        <f t="shared" ca="1" si="58"/>
        <v>0</v>
      </c>
      <c r="BD65" s="91">
        <f t="shared" ca="1" si="58"/>
        <v>0</v>
      </c>
      <c r="BE65" s="91">
        <f t="shared" ca="1" si="58"/>
        <v>0</v>
      </c>
      <c r="BF65" s="91">
        <f t="shared" ca="1" si="58"/>
        <v>0</v>
      </c>
      <c r="BG65" s="91">
        <f t="shared" ca="1" si="58"/>
        <v>0</v>
      </c>
      <c r="BH65" s="91">
        <f t="shared" ca="1" si="58"/>
        <v>0</v>
      </c>
      <c r="BI65" s="91">
        <f t="shared" ca="1" si="58"/>
        <v>0</v>
      </c>
      <c r="BJ65" s="91">
        <f t="shared" ca="1" si="58"/>
        <v>0</v>
      </c>
      <c r="BK65" s="91">
        <f t="shared" ca="1" si="58"/>
        <v>0</v>
      </c>
      <c r="BL65" s="91">
        <f t="shared" ca="1" si="58"/>
        <v>0</v>
      </c>
      <c r="BM65" s="91">
        <f t="shared" ca="1" si="58"/>
        <v>0</v>
      </c>
      <c r="BN65" s="91">
        <f t="shared" ca="1" si="58"/>
        <v>0</v>
      </c>
      <c r="BO65" s="91">
        <f t="shared" ca="1" si="58"/>
        <v>0</v>
      </c>
      <c r="BP65" s="91">
        <f t="shared" ca="1" si="58"/>
        <v>0</v>
      </c>
      <c r="BQ65" s="91">
        <f t="shared" ca="1" si="58"/>
        <v>0</v>
      </c>
      <c r="BR65" s="91">
        <f t="shared" ref="BR65:CF65" ca="1" si="59">BR34*BR97</f>
        <v>0</v>
      </c>
      <c r="BS65" s="91">
        <f t="shared" ca="1" si="59"/>
        <v>0</v>
      </c>
      <c r="BT65" s="91">
        <f t="shared" ca="1" si="59"/>
        <v>0</v>
      </c>
      <c r="BU65" s="91">
        <f t="shared" ca="1" si="59"/>
        <v>0</v>
      </c>
      <c r="BV65" s="91">
        <f t="shared" ca="1" si="59"/>
        <v>0</v>
      </c>
      <c r="BW65" s="91">
        <f t="shared" ca="1" si="59"/>
        <v>0</v>
      </c>
      <c r="BX65" s="91">
        <f t="shared" ca="1" si="59"/>
        <v>0</v>
      </c>
      <c r="BY65" s="91">
        <f t="shared" ca="1" si="59"/>
        <v>0</v>
      </c>
      <c r="BZ65" s="91">
        <f t="shared" ca="1" si="59"/>
        <v>0</v>
      </c>
      <c r="CA65" s="91">
        <f t="shared" ca="1" si="59"/>
        <v>0</v>
      </c>
      <c r="CB65" s="91">
        <f t="shared" ca="1" si="59"/>
        <v>0</v>
      </c>
      <c r="CC65" s="91">
        <f t="shared" ca="1" si="59"/>
        <v>0</v>
      </c>
      <c r="CD65" s="91">
        <f t="shared" ca="1" si="59"/>
        <v>0</v>
      </c>
      <c r="CE65" s="91">
        <f t="shared" ca="1" si="59"/>
        <v>0</v>
      </c>
      <c r="CF65" s="91">
        <f t="shared" ca="1" si="59"/>
        <v>0</v>
      </c>
      <c r="CG65" s="94"/>
    </row>
    <row r="66" spans="1:85" ht="15" customHeight="1" x14ac:dyDescent="0.2">
      <c r="A66" s="98"/>
      <c r="B66" s="304" t="s">
        <v>808</v>
      </c>
      <c r="C66" s="313" t="s">
        <v>144</v>
      </c>
      <c r="D66" s="314">
        <f ca="1">(SUMIFS($E$55:$CF$55,$E$51:$CF$51,"&gt;="&amp;YEAR(TODAY()),$E$51:$CF$51,"&lt;="&amp;YEAR(TODAY())+2)+IF($A$19="прямой",SUMIFS($E$19:$CF$19,$E$51:$CF$51,"&gt;="&amp;YEAR(TODAY()),$E$51:$CF$51,"&lt;="&amp;YEAR(TODAY())+2),0))/SUMIFS($E$57:$CF$57,$E$51:$CF$51,"&gt;="&amp;YEAR(TODAY()),$E$51:$CF$51,"&lt;="&amp;YEAR(TODAY())+2)</f>
        <v>-9.2760154920640853E-2</v>
      </c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94"/>
      <c r="BA66" s="94"/>
      <c r="BB66" s="94"/>
      <c r="BC66" s="94"/>
      <c r="BD66" s="94"/>
      <c r="BE66" s="94"/>
      <c r="BF66" s="94"/>
      <c r="BG66" s="94"/>
      <c r="BH66" s="94"/>
      <c r="BI66" s="94"/>
      <c r="BJ66" s="94"/>
      <c r="BK66" s="94"/>
      <c r="BL66" s="94"/>
      <c r="BM66" s="94"/>
      <c r="BN66" s="94"/>
      <c r="BO66" s="94"/>
      <c r="BP66" s="94"/>
      <c r="BQ66" s="94"/>
      <c r="BR66" s="94"/>
      <c r="BS66" s="94"/>
      <c r="BT66" s="94"/>
      <c r="BU66" s="94"/>
      <c r="BV66" s="94"/>
      <c r="BW66" s="94"/>
      <c r="BX66" s="94"/>
      <c r="BY66" s="94"/>
      <c r="BZ66" s="94"/>
      <c r="CA66" s="94"/>
      <c r="CB66" s="94"/>
      <c r="CC66" s="94"/>
      <c r="CD66" s="94"/>
      <c r="CE66" s="94"/>
      <c r="CF66" s="94"/>
      <c r="CG66" s="94"/>
    </row>
    <row r="67" spans="1:85" x14ac:dyDescent="0.2">
      <c r="A67" s="94"/>
      <c r="B67" s="94"/>
      <c r="C67" s="95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  <c r="AX67" s="94"/>
      <c r="AY67" s="94"/>
      <c r="AZ67" s="94"/>
      <c r="BA67" s="94"/>
      <c r="BB67" s="94"/>
      <c r="BC67" s="94"/>
      <c r="BD67" s="94"/>
      <c r="BE67" s="94"/>
      <c r="BF67" s="94"/>
      <c r="BG67" s="94"/>
      <c r="BH67" s="94"/>
      <c r="BI67" s="94"/>
      <c r="BJ67" s="94"/>
      <c r="BK67" s="94"/>
      <c r="BL67" s="94"/>
      <c r="BM67" s="94"/>
      <c r="BN67" s="94"/>
      <c r="BO67" s="94"/>
      <c r="BP67" s="94"/>
      <c r="BQ67" s="94"/>
      <c r="BR67" s="94"/>
      <c r="BS67" s="94"/>
      <c r="BT67" s="94"/>
      <c r="BU67" s="94"/>
      <c r="BV67" s="94"/>
      <c r="BW67" s="94"/>
      <c r="BX67" s="94"/>
      <c r="BY67" s="94"/>
      <c r="BZ67" s="94"/>
      <c r="CA67" s="94"/>
      <c r="CB67" s="94"/>
      <c r="CC67" s="94"/>
      <c r="CD67" s="94"/>
      <c r="CE67" s="94"/>
      <c r="CF67" s="94"/>
      <c r="CG67" s="94"/>
    </row>
    <row r="68" spans="1:85" x14ac:dyDescent="0.2">
      <c r="A68" s="94"/>
      <c r="B68" s="94"/>
      <c r="C68" s="95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  <c r="AV68" s="94"/>
      <c r="AW68" s="94"/>
      <c r="AX68" s="94"/>
      <c r="AY68" s="94"/>
      <c r="AZ68" s="94"/>
      <c r="BA68" s="94"/>
      <c r="BB68" s="94"/>
      <c r="BC68" s="94"/>
      <c r="BD68" s="94"/>
      <c r="BE68" s="94"/>
      <c r="BF68" s="94"/>
      <c r="BG68" s="94"/>
      <c r="BH68" s="94"/>
      <c r="BI68" s="94"/>
      <c r="BJ68" s="94"/>
      <c r="BK68" s="94"/>
      <c r="BL68" s="94"/>
      <c r="BM68" s="94"/>
      <c r="BN68" s="94"/>
      <c r="BO68" s="94"/>
      <c r="BP68" s="94"/>
      <c r="BQ68" s="94"/>
      <c r="BR68" s="94"/>
      <c r="BS68" s="94"/>
      <c r="BT68" s="94"/>
      <c r="BU68" s="94"/>
      <c r="BV68" s="94"/>
      <c r="BW68" s="94"/>
      <c r="BX68" s="94"/>
      <c r="BY68" s="94"/>
      <c r="BZ68" s="94"/>
      <c r="CA68" s="94"/>
      <c r="CB68" s="94"/>
      <c r="CC68" s="94"/>
      <c r="CD68" s="94"/>
      <c r="CE68" s="94"/>
      <c r="CF68" s="94"/>
      <c r="CG68" s="94"/>
    </row>
    <row r="69" spans="1:85" x14ac:dyDescent="0.2">
      <c r="A69" s="94"/>
      <c r="B69" s="94"/>
      <c r="C69" s="95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  <c r="AV69" s="94"/>
      <c r="AW69" s="94"/>
      <c r="AX69" s="94"/>
      <c r="AY69" s="94"/>
      <c r="AZ69" s="94"/>
      <c r="BA69" s="94"/>
      <c r="BB69" s="94"/>
      <c r="BC69" s="94"/>
      <c r="BD69" s="94"/>
      <c r="BE69" s="94"/>
      <c r="BF69" s="94"/>
      <c r="BG69" s="94"/>
      <c r="BH69" s="94"/>
      <c r="BI69" s="94"/>
      <c r="BJ69" s="94"/>
      <c r="BK69" s="94"/>
      <c r="BL69" s="94"/>
      <c r="BM69" s="94"/>
      <c r="BN69" s="94"/>
      <c r="BO69" s="94"/>
      <c r="BP69" s="94"/>
      <c r="BQ69" s="94"/>
      <c r="BR69" s="94"/>
      <c r="BS69" s="94"/>
      <c r="BT69" s="94"/>
      <c r="BU69" s="94"/>
      <c r="BV69" s="94"/>
      <c r="BW69" s="94"/>
      <c r="BX69" s="94"/>
      <c r="BY69" s="94"/>
      <c r="BZ69" s="94"/>
      <c r="CA69" s="94"/>
      <c r="CB69" s="94"/>
      <c r="CC69" s="94"/>
      <c r="CD69" s="94"/>
      <c r="CE69" s="94"/>
      <c r="CF69" s="94"/>
      <c r="CG69" s="94"/>
    </row>
    <row r="70" spans="1:85" x14ac:dyDescent="0.2">
      <c r="A70" s="94"/>
      <c r="B70" s="94"/>
      <c r="C70" s="95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  <c r="AV70" s="94"/>
      <c r="AW70" s="94"/>
      <c r="AX70" s="94"/>
      <c r="AY70" s="94"/>
      <c r="AZ70" s="94"/>
      <c r="BA70" s="94"/>
      <c r="BB70" s="94"/>
      <c r="BC70" s="94"/>
      <c r="BD70" s="94"/>
      <c r="BE70" s="94"/>
      <c r="BF70" s="94"/>
      <c r="BG70" s="94"/>
      <c r="BH70" s="94"/>
      <c r="BI70" s="94"/>
      <c r="BJ70" s="94"/>
      <c r="BK70" s="94"/>
      <c r="BL70" s="94"/>
      <c r="BM70" s="94"/>
      <c r="BN70" s="94"/>
      <c r="BO70" s="94"/>
      <c r="BP70" s="94"/>
      <c r="BQ70" s="94"/>
      <c r="BR70" s="94"/>
      <c r="BS70" s="94"/>
      <c r="BT70" s="94"/>
      <c r="BU70" s="94"/>
      <c r="BV70" s="94"/>
      <c r="BW70" s="94"/>
      <c r="BX70" s="94"/>
      <c r="BY70" s="94"/>
      <c r="BZ70" s="94"/>
      <c r="CA70" s="94"/>
      <c r="CB70" s="94"/>
      <c r="CC70" s="94"/>
      <c r="CD70" s="94"/>
      <c r="CE70" s="94"/>
      <c r="CF70" s="94"/>
      <c r="CG70" s="94"/>
    </row>
    <row r="71" spans="1:85" x14ac:dyDescent="0.2">
      <c r="A71" s="94"/>
      <c r="B71" s="94"/>
      <c r="C71" s="95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  <c r="AV71" s="94"/>
      <c r="AW71" s="94"/>
      <c r="AX71" s="94"/>
      <c r="AY71" s="94"/>
      <c r="AZ71" s="94"/>
      <c r="BA71" s="94"/>
      <c r="BB71" s="94"/>
      <c r="BC71" s="94"/>
      <c r="BD71" s="94"/>
      <c r="BE71" s="94"/>
      <c r="BF71" s="94"/>
      <c r="BG71" s="94"/>
      <c r="BH71" s="94"/>
      <c r="BI71" s="94"/>
      <c r="BJ71" s="94"/>
      <c r="BK71" s="94"/>
      <c r="BL71" s="94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/>
      <c r="CA71" s="94"/>
      <c r="CB71" s="94"/>
      <c r="CC71" s="94"/>
      <c r="CD71" s="94"/>
      <c r="CE71" s="94"/>
      <c r="CF71" s="94"/>
      <c r="CG71" s="94"/>
    </row>
    <row r="72" spans="1:85" x14ac:dyDescent="0.2">
      <c r="A72" s="94"/>
      <c r="B72" s="94"/>
      <c r="C72" s="95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  <c r="AV72" s="94"/>
      <c r="AW72" s="94"/>
      <c r="AX72" s="94"/>
      <c r="AY72" s="94"/>
      <c r="AZ72" s="94"/>
      <c r="BA72" s="94"/>
      <c r="BB72" s="94"/>
      <c r="BC72" s="94"/>
      <c r="BD72" s="94"/>
      <c r="BE72" s="94"/>
      <c r="BF72" s="94"/>
      <c r="BG72" s="94"/>
      <c r="BH72" s="94"/>
      <c r="BI72" s="94"/>
      <c r="BJ72" s="94"/>
      <c r="BK72" s="94"/>
      <c r="BL72" s="94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94"/>
      <c r="BZ72" s="94"/>
      <c r="CA72" s="94"/>
      <c r="CB72" s="94"/>
      <c r="CC72" s="94"/>
      <c r="CD72" s="94"/>
      <c r="CE72" s="94"/>
      <c r="CF72" s="94"/>
      <c r="CG72" s="94"/>
    </row>
    <row r="73" spans="1:85" x14ac:dyDescent="0.2">
      <c r="A73" s="94"/>
      <c r="B73" s="94"/>
      <c r="C73" s="95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A73" s="94"/>
      <c r="CB73" s="94"/>
      <c r="CC73" s="94"/>
      <c r="CD73" s="94"/>
      <c r="CE73" s="94"/>
      <c r="CF73" s="94"/>
      <c r="CG73" s="94"/>
    </row>
    <row r="74" spans="1:85" x14ac:dyDescent="0.2">
      <c r="A74" s="94"/>
      <c r="B74" s="94"/>
      <c r="C74" s="95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BD74" s="94"/>
      <c r="BE74" s="94"/>
      <c r="BF74" s="94"/>
      <c r="BG74" s="94"/>
      <c r="BH74" s="94"/>
      <c r="BI74" s="94"/>
      <c r="BJ74" s="94"/>
      <c r="BK74" s="94"/>
      <c r="BL74" s="94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A74" s="94"/>
      <c r="CB74" s="94"/>
      <c r="CC74" s="94"/>
      <c r="CD74" s="94"/>
      <c r="CE74" s="94"/>
      <c r="CF74" s="94"/>
      <c r="CG74" s="94"/>
    </row>
    <row r="75" spans="1:85" x14ac:dyDescent="0.2">
      <c r="A75" s="94"/>
      <c r="B75" s="94"/>
      <c r="C75" s="95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A75" s="94"/>
      <c r="CB75" s="94"/>
      <c r="CC75" s="94"/>
      <c r="CD75" s="94"/>
      <c r="CE75" s="94"/>
      <c r="CF75" s="94"/>
      <c r="CG75" s="94"/>
    </row>
    <row r="76" spans="1:85" x14ac:dyDescent="0.2">
      <c r="A76" s="94"/>
      <c r="B76" s="94"/>
      <c r="C76" s="95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</row>
    <row r="77" spans="1:85" x14ac:dyDescent="0.2">
      <c r="A77" s="94"/>
      <c r="B77" s="94"/>
      <c r="C77" s="95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  <c r="BS77" s="94"/>
      <c r="BT77" s="94"/>
      <c r="BU77" s="94"/>
      <c r="BV77" s="94"/>
      <c r="BW77" s="94"/>
      <c r="BX77" s="94"/>
      <c r="BY77" s="94"/>
      <c r="BZ77" s="94"/>
      <c r="CA77" s="94"/>
      <c r="CB77" s="94"/>
      <c r="CC77" s="94"/>
      <c r="CD77" s="94"/>
      <c r="CE77" s="94"/>
      <c r="CF77" s="94"/>
      <c r="CG77" s="94"/>
    </row>
    <row r="78" spans="1:85" x14ac:dyDescent="0.2">
      <c r="A78" s="94"/>
      <c r="B78" s="94"/>
      <c r="C78" s="95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  <c r="AX78" s="94"/>
      <c r="AY78" s="94"/>
      <c r="AZ78" s="94"/>
      <c r="BA78" s="94"/>
      <c r="BB78" s="94"/>
      <c r="BC78" s="94"/>
      <c r="BD78" s="94"/>
      <c r="BE78" s="94"/>
      <c r="BF78" s="94"/>
      <c r="BG78" s="94"/>
      <c r="BH78" s="94"/>
      <c r="BI78" s="94"/>
      <c r="BJ78" s="94"/>
      <c r="BK78" s="94"/>
      <c r="BL78" s="94"/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94"/>
      <c r="BZ78" s="94"/>
      <c r="CA78" s="94"/>
      <c r="CB78" s="94"/>
      <c r="CC78" s="94"/>
      <c r="CD78" s="94"/>
      <c r="CE78" s="94"/>
      <c r="CF78" s="94"/>
      <c r="CG78" s="94"/>
    </row>
    <row r="79" spans="1:85" x14ac:dyDescent="0.2">
      <c r="A79" s="94"/>
      <c r="B79" s="94"/>
      <c r="C79" s="95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  <c r="AV79" s="94"/>
      <c r="AW79" s="94"/>
      <c r="AX79" s="94"/>
      <c r="AY79" s="94"/>
      <c r="AZ79" s="94"/>
      <c r="BA79" s="94"/>
      <c r="BB79" s="94"/>
      <c r="BC79" s="94"/>
      <c r="BD79" s="94"/>
      <c r="BE79" s="94"/>
      <c r="BF79" s="94"/>
      <c r="BG79" s="94"/>
      <c r="BH79" s="94"/>
      <c r="BI79" s="94"/>
      <c r="BJ79" s="94"/>
      <c r="BK79" s="94"/>
      <c r="BL79" s="94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A79" s="94"/>
      <c r="CB79" s="94"/>
      <c r="CC79" s="94"/>
      <c r="CD79" s="94"/>
      <c r="CE79" s="94"/>
      <c r="CF79" s="94"/>
      <c r="CG79" s="94"/>
    </row>
    <row r="80" spans="1:85" x14ac:dyDescent="0.2">
      <c r="A80" s="94"/>
      <c r="B80" s="94"/>
      <c r="C80" s="95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94"/>
      <c r="BZ80" s="94"/>
      <c r="CA80" s="94"/>
      <c r="CB80" s="94"/>
      <c r="CC80" s="94"/>
      <c r="CD80" s="94"/>
      <c r="CE80" s="94"/>
      <c r="CF80" s="94"/>
      <c r="CG80" s="94"/>
    </row>
    <row r="81" spans="1:85" x14ac:dyDescent="0.2">
      <c r="A81" s="94"/>
      <c r="B81" s="94"/>
      <c r="C81" s="95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94"/>
      <c r="BZ81" s="94"/>
      <c r="CA81" s="94"/>
      <c r="CB81" s="94"/>
      <c r="CC81" s="94"/>
      <c r="CD81" s="94"/>
      <c r="CE81" s="94"/>
      <c r="CF81" s="94"/>
      <c r="CG81" s="94"/>
    </row>
    <row r="82" spans="1:85" x14ac:dyDescent="0.2">
      <c r="A82" s="94"/>
      <c r="B82" s="94"/>
      <c r="C82" s="95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A82" s="94"/>
      <c r="CB82" s="94"/>
      <c r="CC82" s="94"/>
      <c r="CD82" s="94"/>
      <c r="CE82" s="94"/>
      <c r="CF82" s="94"/>
      <c r="CG82" s="94"/>
    </row>
    <row r="83" spans="1:85" ht="28.5" customHeight="1" x14ac:dyDescent="0.2">
      <c r="A83" s="94"/>
      <c r="B83" s="96" t="s">
        <v>171</v>
      </c>
      <c r="C83" s="96" t="s">
        <v>166</v>
      </c>
      <c r="D83" s="96" t="s">
        <v>4</v>
      </c>
      <c r="E83" s="96">
        <f>$E$17</f>
        <v>2020</v>
      </c>
      <c r="F83" s="96">
        <f t="shared" ref="F83:AK83" si="60">E83+1</f>
        <v>2021</v>
      </c>
      <c r="G83" s="96">
        <f t="shared" si="60"/>
        <v>2022</v>
      </c>
      <c r="H83" s="96">
        <f t="shared" si="60"/>
        <v>2023</v>
      </c>
      <c r="I83" s="96">
        <f t="shared" si="60"/>
        <v>2024</v>
      </c>
      <c r="J83" s="96">
        <f t="shared" si="60"/>
        <v>2025</v>
      </c>
      <c r="K83" s="96">
        <f t="shared" si="60"/>
        <v>2026</v>
      </c>
      <c r="L83" s="96">
        <f t="shared" si="60"/>
        <v>2027</v>
      </c>
      <c r="M83" s="96">
        <f t="shared" si="60"/>
        <v>2028</v>
      </c>
      <c r="N83" s="96">
        <f t="shared" si="60"/>
        <v>2029</v>
      </c>
      <c r="O83" s="96">
        <f t="shared" si="60"/>
        <v>2030</v>
      </c>
      <c r="P83" s="96">
        <f t="shared" si="60"/>
        <v>2031</v>
      </c>
      <c r="Q83" s="96">
        <f t="shared" si="60"/>
        <v>2032</v>
      </c>
      <c r="R83" s="96">
        <f t="shared" si="60"/>
        <v>2033</v>
      </c>
      <c r="S83" s="96">
        <f t="shared" si="60"/>
        <v>2034</v>
      </c>
      <c r="T83" s="96">
        <f t="shared" si="60"/>
        <v>2035</v>
      </c>
      <c r="U83" s="96">
        <f t="shared" si="60"/>
        <v>2036</v>
      </c>
      <c r="V83" s="96">
        <f t="shared" si="60"/>
        <v>2037</v>
      </c>
      <c r="W83" s="96">
        <f t="shared" si="60"/>
        <v>2038</v>
      </c>
      <c r="X83" s="96">
        <f t="shared" si="60"/>
        <v>2039</v>
      </c>
      <c r="Y83" s="96">
        <f t="shared" si="60"/>
        <v>2040</v>
      </c>
      <c r="Z83" s="96">
        <f t="shared" si="60"/>
        <v>2041</v>
      </c>
      <c r="AA83" s="96">
        <f t="shared" si="60"/>
        <v>2042</v>
      </c>
      <c r="AB83" s="96">
        <f t="shared" si="60"/>
        <v>2043</v>
      </c>
      <c r="AC83" s="96">
        <f t="shared" si="60"/>
        <v>2044</v>
      </c>
      <c r="AD83" s="96">
        <f t="shared" si="60"/>
        <v>2045</v>
      </c>
      <c r="AE83" s="96">
        <f t="shared" si="60"/>
        <v>2046</v>
      </c>
      <c r="AF83" s="96">
        <f t="shared" si="60"/>
        <v>2047</v>
      </c>
      <c r="AG83" s="96">
        <f t="shared" si="60"/>
        <v>2048</v>
      </c>
      <c r="AH83" s="96">
        <f t="shared" si="60"/>
        <v>2049</v>
      </c>
      <c r="AI83" s="96">
        <f t="shared" si="60"/>
        <v>2050</v>
      </c>
      <c r="AJ83" s="96">
        <f t="shared" si="60"/>
        <v>2051</v>
      </c>
      <c r="AK83" s="96">
        <f t="shared" si="60"/>
        <v>2052</v>
      </c>
      <c r="AL83" s="96">
        <f t="shared" ref="AL83:BQ83" si="61">AK83+1</f>
        <v>2053</v>
      </c>
      <c r="AM83" s="96">
        <f t="shared" si="61"/>
        <v>2054</v>
      </c>
      <c r="AN83" s="96">
        <f t="shared" si="61"/>
        <v>2055</v>
      </c>
      <c r="AO83" s="96">
        <f t="shared" si="61"/>
        <v>2056</v>
      </c>
      <c r="AP83" s="96">
        <f t="shared" si="61"/>
        <v>2057</v>
      </c>
      <c r="AQ83" s="96">
        <f t="shared" si="61"/>
        <v>2058</v>
      </c>
      <c r="AR83" s="96">
        <f t="shared" si="61"/>
        <v>2059</v>
      </c>
      <c r="AS83" s="96">
        <f t="shared" si="61"/>
        <v>2060</v>
      </c>
      <c r="AT83" s="96">
        <f t="shared" si="61"/>
        <v>2061</v>
      </c>
      <c r="AU83" s="96">
        <f t="shared" si="61"/>
        <v>2062</v>
      </c>
      <c r="AV83" s="96">
        <f t="shared" si="61"/>
        <v>2063</v>
      </c>
      <c r="AW83" s="96">
        <f t="shared" si="61"/>
        <v>2064</v>
      </c>
      <c r="AX83" s="96">
        <f t="shared" si="61"/>
        <v>2065</v>
      </c>
      <c r="AY83" s="96">
        <f t="shared" si="61"/>
        <v>2066</v>
      </c>
      <c r="AZ83" s="96">
        <f t="shared" si="61"/>
        <v>2067</v>
      </c>
      <c r="BA83" s="96">
        <f t="shared" si="61"/>
        <v>2068</v>
      </c>
      <c r="BB83" s="96">
        <f t="shared" si="61"/>
        <v>2069</v>
      </c>
      <c r="BC83" s="96">
        <f t="shared" si="61"/>
        <v>2070</v>
      </c>
      <c r="BD83" s="96">
        <f t="shared" si="61"/>
        <v>2071</v>
      </c>
      <c r="BE83" s="96">
        <f t="shared" si="61"/>
        <v>2072</v>
      </c>
      <c r="BF83" s="96">
        <f t="shared" si="61"/>
        <v>2073</v>
      </c>
      <c r="BG83" s="96">
        <f t="shared" si="61"/>
        <v>2074</v>
      </c>
      <c r="BH83" s="96">
        <f t="shared" si="61"/>
        <v>2075</v>
      </c>
      <c r="BI83" s="96">
        <f t="shared" si="61"/>
        <v>2076</v>
      </c>
      <c r="BJ83" s="96">
        <f t="shared" si="61"/>
        <v>2077</v>
      </c>
      <c r="BK83" s="96">
        <f t="shared" si="61"/>
        <v>2078</v>
      </c>
      <c r="BL83" s="96">
        <f t="shared" si="61"/>
        <v>2079</v>
      </c>
      <c r="BM83" s="96">
        <f t="shared" si="61"/>
        <v>2080</v>
      </c>
      <c r="BN83" s="96">
        <f t="shared" si="61"/>
        <v>2081</v>
      </c>
      <c r="BO83" s="96">
        <f t="shared" si="61"/>
        <v>2082</v>
      </c>
      <c r="BP83" s="96">
        <f t="shared" si="61"/>
        <v>2083</v>
      </c>
      <c r="BQ83" s="96">
        <f t="shared" si="61"/>
        <v>2084</v>
      </c>
      <c r="BR83" s="96">
        <f t="shared" ref="BR83:CF83" si="62">BQ83+1</f>
        <v>2085</v>
      </c>
      <c r="BS83" s="96">
        <f t="shared" si="62"/>
        <v>2086</v>
      </c>
      <c r="BT83" s="96">
        <f t="shared" si="62"/>
        <v>2087</v>
      </c>
      <c r="BU83" s="96">
        <f t="shared" si="62"/>
        <v>2088</v>
      </c>
      <c r="BV83" s="96">
        <f t="shared" si="62"/>
        <v>2089</v>
      </c>
      <c r="BW83" s="96">
        <f t="shared" si="62"/>
        <v>2090</v>
      </c>
      <c r="BX83" s="96">
        <f t="shared" si="62"/>
        <v>2091</v>
      </c>
      <c r="BY83" s="96">
        <f t="shared" si="62"/>
        <v>2092</v>
      </c>
      <c r="BZ83" s="96">
        <f t="shared" si="62"/>
        <v>2093</v>
      </c>
      <c r="CA83" s="96">
        <f t="shared" si="62"/>
        <v>2094</v>
      </c>
      <c r="CB83" s="96">
        <f t="shared" si="62"/>
        <v>2095</v>
      </c>
      <c r="CC83" s="96">
        <f t="shared" si="62"/>
        <v>2096</v>
      </c>
      <c r="CD83" s="96">
        <f t="shared" si="62"/>
        <v>2097</v>
      </c>
      <c r="CE83" s="96">
        <f t="shared" si="62"/>
        <v>2098</v>
      </c>
      <c r="CF83" s="96">
        <f t="shared" si="62"/>
        <v>2099</v>
      </c>
      <c r="CG83" s="94"/>
    </row>
    <row r="84" spans="1:85" ht="15" customHeight="1" x14ac:dyDescent="0.2">
      <c r="A84" s="98"/>
      <c r="B84" s="7" t="s">
        <v>149</v>
      </c>
      <c r="C84" s="57" t="s">
        <v>5</v>
      </c>
      <c r="D84" s="8">
        <f ca="1">SUM(E84:CF84)</f>
        <v>903681.68026145548</v>
      </c>
      <c r="E84" s="9">
        <f t="shared" ref="E84:AJ84" ca="1" si="63">(E26-E49-E34)*E97</f>
        <v>-2099.9987299999998</v>
      </c>
      <c r="F84" s="9">
        <f t="shared" ca="1" si="63"/>
        <v>-921.87789999999995</v>
      </c>
      <c r="G84" s="9">
        <f t="shared" ca="1" si="63"/>
        <v>-62200</v>
      </c>
      <c r="H84" s="9">
        <f t="shared" ca="1" si="63"/>
        <v>-323230.09957199998</v>
      </c>
      <c r="I84" s="9">
        <f t="shared" ca="1" si="63"/>
        <v>-59025.011317159959</v>
      </c>
      <c r="J84" s="9">
        <f t="shared" ca="1" si="63"/>
        <v>64690.856012038348</v>
      </c>
      <c r="K84" s="9">
        <f t="shared" ca="1" si="63"/>
        <v>154263.54928069704</v>
      </c>
      <c r="L84" s="9">
        <f t="shared" ca="1" si="63"/>
        <v>198453.75420065018</v>
      </c>
      <c r="M84" s="9">
        <f t="shared" ca="1" si="63"/>
        <v>311250.1694290766</v>
      </c>
      <c r="N84" s="9">
        <f t="shared" ca="1" si="63"/>
        <v>311250.1694290766</v>
      </c>
      <c r="O84" s="9">
        <f t="shared" ca="1" si="63"/>
        <v>311250.1694290766</v>
      </c>
      <c r="P84" s="9">
        <f t="shared" ca="1" si="63"/>
        <v>0</v>
      </c>
      <c r="Q84" s="9">
        <f t="shared" ca="1" si="63"/>
        <v>0</v>
      </c>
      <c r="R84" s="9">
        <f t="shared" ca="1" si="63"/>
        <v>0</v>
      </c>
      <c r="S84" s="9">
        <f t="shared" ca="1" si="63"/>
        <v>0</v>
      </c>
      <c r="T84" s="9">
        <f t="shared" ca="1" si="63"/>
        <v>0</v>
      </c>
      <c r="U84" s="9">
        <f t="shared" ca="1" si="63"/>
        <v>0</v>
      </c>
      <c r="V84" s="9">
        <f t="shared" ca="1" si="63"/>
        <v>0</v>
      </c>
      <c r="W84" s="9">
        <f t="shared" ca="1" si="63"/>
        <v>0</v>
      </c>
      <c r="X84" s="9">
        <f t="shared" ca="1" si="63"/>
        <v>0</v>
      </c>
      <c r="Y84" s="9">
        <f t="shared" ca="1" si="63"/>
        <v>0</v>
      </c>
      <c r="Z84" s="9">
        <f t="shared" ca="1" si="63"/>
        <v>0</v>
      </c>
      <c r="AA84" s="9">
        <f t="shared" ca="1" si="63"/>
        <v>0</v>
      </c>
      <c r="AB84" s="9">
        <f t="shared" ca="1" si="63"/>
        <v>0</v>
      </c>
      <c r="AC84" s="9">
        <f t="shared" ca="1" si="63"/>
        <v>0</v>
      </c>
      <c r="AD84" s="9">
        <f t="shared" ca="1" si="63"/>
        <v>0</v>
      </c>
      <c r="AE84" s="9">
        <f t="shared" ca="1" si="63"/>
        <v>0</v>
      </c>
      <c r="AF84" s="9">
        <f t="shared" ca="1" si="63"/>
        <v>0</v>
      </c>
      <c r="AG84" s="9">
        <f t="shared" ca="1" si="63"/>
        <v>0</v>
      </c>
      <c r="AH84" s="9">
        <f t="shared" ca="1" si="63"/>
        <v>0</v>
      </c>
      <c r="AI84" s="9">
        <f t="shared" ca="1" si="63"/>
        <v>0</v>
      </c>
      <c r="AJ84" s="9">
        <f t="shared" ca="1" si="63"/>
        <v>0</v>
      </c>
      <c r="AK84" s="9">
        <f t="shared" ref="AK84:BP84" ca="1" si="64">(AK26-AK49-AK34)*AK97</f>
        <v>0</v>
      </c>
      <c r="AL84" s="9">
        <f t="shared" ca="1" si="64"/>
        <v>0</v>
      </c>
      <c r="AM84" s="9">
        <f t="shared" ca="1" si="64"/>
        <v>0</v>
      </c>
      <c r="AN84" s="9">
        <f t="shared" ca="1" si="64"/>
        <v>0</v>
      </c>
      <c r="AO84" s="9">
        <f t="shared" ca="1" si="64"/>
        <v>0</v>
      </c>
      <c r="AP84" s="9">
        <f t="shared" ca="1" si="64"/>
        <v>0</v>
      </c>
      <c r="AQ84" s="9">
        <f t="shared" ca="1" si="64"/>
        <v>0</v>
      </c>
      <c r="AR84" s="9">
        <f t="shared" ca="1" si="64"/>
        <v>0</v>
      </c>
      <c r="AS84" s="9">
        <f t="shared" ca="1" si="64"/>
        <v>0</v>
      </c>
      <c r="AT84" s="9">
        <f t="shared" ca="1" si="64"/>
        <v>0</v>
      </c>
      <c r="AU84" s="9">
        <f t="shared" ca="1" si="64"/>
        <v>0</v>
      </c>
      <c r="AV84" s="9">
        <f t="shared" ca="1" si="64"/>
        <v>0</v>
      </c>
      <c r="AW84" s="9">
        <f t="shared" ca="1" si="64"/>
        <v>0</v>
      </c>
      <c r="AX84" s="9">
        <f t="shared" ca="1" si="64"/>
        <v>0</v>
      </c>
      <c r="AY84" s="9">
        <f t="shared" ca="1" si="64"/>
        <v>0</v>
      </c>
      <c r="AZ84" s="9">
        <f t="shared" ca="1" si="64"/>
        <v>0</v>
      </c>
      <c r="BA84" s="9">
        <f t="shared" ca="1" si="64"/>
        <v>0</v>
      </c>
      <c r="BB84" s="9">
        <f t="shared" ca="1" si="64"/>
        <v>0</v>
      </c>
      <c r="BC84" s="9">
        <f t="shared" ca="1" si="64"/>
        <v>0</v>
      </c>
      <c r="BD84" s="9">
        <f t="shared" ca="1" si="64"/>
        <v>0</v>
      </c>
      <c r="BE84" s="9">
        <f t="shared" ca="1" si="64"/>
        <v>0</v>
      </c>
      <c r="BF84" s="9">
        <f t="shared" ca="1" si="64"/>
        <v>0</v>
      </c>
      <c r="BG84" s="9">
        <f t="shared" ca="1" si="64"/>
        <v>0</v>
      </c>
      <c r="BH84" s="9">
        <f t="shared" ca="1" si="64"/>
        <v>0</v>
      </c>
      <c r="BI84" s="9">
        <f t="shared" ca="1" si="64"/>
        <v>0</v>
      </c>
      <c r="BJ84" s="9">
        <f t="shared" ca="1" si="64"/>
        <v>0</v>
      </c>
      <c r="BK84" s="9">
        <f t="shared" ca="1" si="64"/>
        <v>0</v>
      </c>
      <c r="BL84" s="9">
        <f t="shared" ca="1" si="64"/>
        <v>0</v>
      </c>
      <c r="BM84" s="9">
        <f t="shared" ca="1" si="64"/>
        <v>0</v>
      </c>
      <c r="BN84" s="9">
        <f t="shared" ca="1" si="64"/>
        <v>0</v>
      </c>
      <c r="BO84" s="9">
        <f t="shared" ca="1" si="64"/>
        <v>0</v>
      </c>
      <c r="BP84" s="9">
        <f t="shared" ca="1" si="64"/>
        <v>0</v>
      </c>
      <c r="BQ84" s="9">
        <f t="shared" ref="BQ84:CF84" ca="1" si="65">(BQ26-BQ49-BQ34)*BQ97</f>
        <v>0</v>
      </c>
      <c r="BR84" s="9">
        <f t="shared" ca="1" si="65"/>
        <v>0</v>
      </c>
      <c r="BS84" s="9">
        <f t="shared" ca="1" si="65"/>
        <v>0</v>
      </c>
      <c r="BT84" s="9">
        <f t="shared" ca="1" si="65"/>
        <v>0</v>
      </c>
      <c r="BU84" s="9">
        <f t="shared" ca="1" si="65"/>
        <v>0</v>
      </c>
      <c r="BV84" s="9">
        <f t="shared" ca="1" si="65"/>
        <v>0</v>
      </c>
      <c r="BW84" s="9">
        <f t="shared" ca="1" si="65"/>
        <v>0</v>
      </c>
      <c r="BX84" s="9">
        <f t="shared" ca="1" si="65"/>
        <v>0</v>
      </c>
      <c r="BY84" s="9">
        <f t="shared" ca="1" si="65"/>
        <v>0</v>
      </c>
      <c r="BZ84" s="9">
        <f t="shared" ca="1" si="65"/>
        <v>0</v>
      </c>
      <c r="CA84" s="9">
        <f t="shared" ca="1" si="65"/>
        <v>0</v>
      </c>
      <c r="CB84" s="9">
        <f t="shared" ca="1" si="65"/>
        <v>0</v>
      </c>
      <c r="CC84" s="9">
        <f t="shared" ca="1" si="65"/>
        <v>0</v>
      </c>
      <c r="CD84" s="9">
        <f t="shared" ca="1" si="65"/>
        <v>0</v>
      </c>
      <c r="CE84" s="9">
        <f t="shared" ca="1" si="65"/>
        <v>0</v>
      </c>
      <c r="CF84" s="9">
        <f t="shared" ca="1" si="65"/>
        <v>0</v>
      </c>
      <c r="CG84" s="94"/>
    </row>
    <row r="85" spans="1:85" ht="15" customHeight="1" x14ac:dyDescent="0.2">
      <c r="A85" s="98"/>
      <c r="B85" s="7" t="s">
        <v>27</v>
      </c>
      <c r="C85" s="57" t="s">
        <v>5</v>
      </c>
      <c r="D85" s="8">
        <f ca="1">SUM(E85:CF85)</f>
        <v>1428983.8556074554</v>
      </c>
      <c r="E85" s="9">
        <f ca="1">(E26-E19-E33)*E97</f>
        <v>0</v>
      </c>
      <c r="F85" s="9">
        <f t="shared" ref="F85:BQ85" ca="1" si="66">(F26-F19-F33)*F97</f>
        <v>0</v>
      </c>
      <c r="G85" s="9">
        <f t="shared" ca="1" si="66"/>
        <v>-11400</v>
      </c>
      <c r="H85" s="9">
        <f t="shared" ca="1" si="66"/>
        <v>-14000</v>
      </c>
      <c r="I85" s="9">
        <f t="shared" ca="1" si="66"/>
        <v>41485.088254840055</v>
      </c>
      <c r="J85" s="9">
        <f t="shared" ca="1" si="66"/>
        <v>126430.95558403835</v>
      </c>
      <c r="K85" s="9">
        <f t="shared" ca="1" si="66"/>
        <v>154263.54928069704</v>
      </c>
      <c r="L85" s="9">
        <f t="shared" ca="1" si="66"/>
        <v>198453.75420065018</v>
      </c>
      <c r="M85" s="9">
        <f t="shared" ca="1" si="66"/>
        <v>311250.1694290766</v>
      </c>
      <c r="N85" s="9">
        <f t="shared" ca="1" si="66"/>
        <v>311250.1694290766</v>
      </c>
      <c r="O85" s="9">
        <f t="shared" ca="1" si="66"/>
        <v>311250.1694290766</v>
      </c>
      <c r="P85" s="9">
        <f t="shared" ca="1" si="66"/>
        <v>0</v>
      </c>
      <c r="Q85" s="9">
        <f t="shared" ca="1" si="66"/>
        <v>0</v>
      </c>
      <c r="R85" s="9">
        <f t="shared" ca="1" si="66"/>
        <v>0</v>
      </c>
      <c r="S85" s="9">
        <f t="shared" ca="1" si="66"/>
        <v>0</v>
      </c>
      <c r="T85" s="9">
        <f t="shared" ca="1" si="66"/>
        <v>0</v>
      </c>
      <c r="U85" s="9">
        <f t="shared" ca="1" si="66"/>
        <v>0</v>
      </c>
      <c r="V85" s="9">
        <f t="shared" ca="1" si="66"/>
        <v>0</v>
      </c>
      <c r="W85" s="9">
        <f t="shared" ca="1" si="66"/>
        <v>0</v>
      </c>
      <c r="X85" s="9">
        <f t="shared" ca="1" si="66"/>
        <v>0</v>
      </c>
      <c r="Y85" s="9">
        <f t="shared" ca="1" si="66"/>
        <v>0</v>
      </c>
      <c r="Z85" s="9">
        <f t="shared" ca="1" si="66"/>
        <v>0</v>
      </c>
      <c r="AA85" s="9">
        <f t="shared" ca="1" si="66"/>
        <v>0</v>
      </c>
      <c r="AB85" s="9">
        <f t="shared" ca="1" si="66"/>
        <v>0</v>
      </c>
      <c r="AC85" s="9">
        <f t="shared" ca="1" si="66"/>
        <v>0</v>
      </c>
      <c r="AD85" s="9">
        <f t="shared" ca="1" si="66"/>
        <v>0</v>
      </c>
      <c r="AE85" s="9">
        <f t="shared" ca="1" si="66"/>
        <v>0</v>
      </c>
      <c r="AF85" s="9">
        <f t="shared" ca="1" si="66"/>
        <v>0</v>
      </c>
      <c r="AG85" s="9">
        <f t="shared" ca="1" si="66"/>
        <v>0</v>
      </c>
      <c r="AH85" s="9">
        <f t="shared" ca="1" si="66"/>
        <v>0</v>
      </c>
      <c r="AI85" s="9">
        <f t="shared" ca="1" si="66"/>
        <v>0</v>
      </c>
      <c r="AJ85" s="9">
        <f t="shared" ca="1" si="66"/>
        <v>0</v>
      </c>
      <c r="AK85" s="9">
        <f t="shared" ca="1" si="66"/>
        <v>0</v>
      </c>
      <c r="AL85" s="9">
        <f t="shared" ca="1" si="66"/>
        <v>0</v>
      </c>
      <c r="AM85" s="9">
        <f t="shared" ca="1" si="66"/>
        <v>0</v>
      </c>
      <c r="AN85" s="9">
        <f t="shared" ca="1" si="66"/>
        <v>0</v>
      </c>
      <c r="AO85" s="9">
        <f t="shared" ca="1" si="66"/>
        <v>0</v>
      </c>
      <c r="AP85" s="9">
        <f t="shared" ca="1" si="66"/>
        <v>0</v>
      </c>
      <c r="AQ85" s="9">
        <f t="shared" ca="1" si="66"/>
        <v>0</v>
      </c>
      <c r="AR85" s="9">
        <f t="shared" ca="1" si="66"/>
        <v>0</v>
      </c>
      <c r="AS85" s="9">
        <f t="shared" ca="1" si="66"/>
        <v>0</v>
      </c>
      <c r="AT85" s="9">
        <f t="shared" ca="1" si="66"/>
        <v>0</v>
      </c>
      <c r="AU85" s="9">
        <f t="shared" ca="1" si="66"/>
        <v>0</v>
      </c>
      <c r="AV85" s="9">
        <f t="shared" ca="1" si="66"/>
        <v>0</v>
      </c>
      <c r="AW85" s="9">
        <f t="shared" ca="1" si="66"/>
        <v>0</v>
      </c>
      <c r="AX85" s="9">
        <f t="shared" ca="1" si="66"/>
        <v>0</v>
      </c>
      <c r="AY85" s="9">
        <f t="shared" ca="1" si="66"/>
        <v>0</v>
      </c>
      <c r="AZ85" s="9">
        <f t="shared" ca="1" si="66"/>
        <v>0</v>
      </c>
      <c r="BA85" s="9">
        <f t="shared" ca="1" si="66"/>
        <v>0</v>
      </c>
      <c r="BB85" s="9">
        <f t="shared" ca="1" si="66"/>
        <v>0</v>
      </c>
      <c r="BC85" s="9">
        <f t="shared" ca="1" si="66"/>
        <v>0</v>
      </c>
      <c r="BD85" s="9">
        <f t="shared" ca="1" si="66"/>
        <v>0</v>
      </c>
      <c r="BE85" s="9">
        <f t="shared" ca="1" si="66"/>
        <v>0</v>
      </c>
      <c r="BF85" s="9">
        <f t="shared" ca="1" si="66"/>
        <v>0</v>
      </c>
      <c r="BG85" s="9">
        <f t="shared" ca="1" si="66"/>
        <v>0</v>
      </c>
      <c r="BH85" s="9">
        <f t="shared" ca="1" si="66"/>
        <v>0</v>
      </c>
      <c r="BI85" s="9">
        <f t="shared" ca="1" si="66"/>
        <v>0</v>
      </c>
      <c r="BJ85" s="9">
        <f t="shared" ca="1" si="66"/>
        <v>0</v>
      </c>
      <c r="BK85" s="9">
        <f t="shared" ca="1" si="66"/>
        <v>0</v>
      </c>
      <c r="BL85" s="9">
        <f t="shared" ca="1" si="66"/>
        <v>0</v>
      </c>
      <c r="BM85" s="9">
        <f t="shared" ca="1" si="66"/>
        <v>0</v>
      </c>
      <c r="BN85" s="9">
        <f t="shared" ca="1" si="66"/>
        <v>0</v>
      </c>
      <c r="BO85" s="9">
        <f t="shared" ca="1" si="66"/>
        <v>0</v>
      </c>
      <c r="BP85" s="9">
        <f t="shared" ca="1" si="66"/>
        <v>0</v>
      </c>
      <c r="BQ85" s="9">
        <f t="shared" ca="1" si="66"/>
        <v>0</v>
      </c>
      <c r="BR85" s="9">
        <f t="shared" ref="BR85:CF85" ca="1" si="67">(BR26-BR19-BR33)*BR97</f>
        <v>0</v>
      </c>
      <c r="BS85" s="9">
        <f t="shared" ca="1" si="67"/>
        <v>0</v>
      </c>
      <c r="BT85" s="9">
        <f t="shared" ca="1" si="67"/>
        <v>0</v>
      </c>
      <c r="BU85" s="9">
        <f t="shared" ca="1" si="67"/>
        <v>0</v>
      </c>
      <c r="BV85" s="9">
        <f t="shared" ca="1" si="67"/>
        <v>0</v>
      </c>
      <c r="BW85" s="9">
        <f t="shared" ca="1" si="67"/>
        <v>0</v>
      </c>
      <c r="BX85" s="9">
        <f t="shared" ca="1" si="67"/>
        <v>0</v>
      </c>
      <c r="BY85" s="9">
        <f t="shared" ca="1" si="67"/>
        <v>0</v>
      </c>
      <c r="BZ85" s="9">
        <f t="shared" ca="1" si="67"/>
        <v>0</v>
      </c>
      <c r="CA85" s="9">
        <f t="shared" ca="1" si="67"/>
        <v>0</v>
      </c>
      <c r="CB85" s="9">
        <f t="shared" ca="1" si="67"/>
        <v>0</v>
      </c>
      <c r="CC85" s="9">
        <f t="shared" ca="1" si="67"/>
        <v>0</v>
      </c>
      <c r="CD85" s="9">
        <f t="shared" ca="1" si="67"/>
        <v>0</v>
      </c>
      <c r="CE85" s="9">
        <f t="shared" ca="1" si="67"/>
        <v>0</v>
      </c>
      <c r="CF85" s="9">
        <f t="shared" ca="1" si="67"/>
        <v>0</v>
      </c>
      <c r="CG85" s="94"/>
    </row>
    <row r="86" spans="1:85" ht="15" customHeight="1" x14ac:dyDescent="0.2">
      <c r="A86" s="98"/>
      <c r="B86" s="7" t="s">
        <v>28</v>
      </c>
      <c r="C86" s="57" t="s">
        <v>5</v>
      </c>
      <c r="D86" s="8">
        <f ca="1">D85</f>
        <v>1428983.8556074554</v>
      </c>
      <c r="E86" s="9">
        <f ca="1">E85*E97</f>
        <v>0</v>
      </c>
      <c r="F86" s="9">
        <f t="shared" ref="F86:AK86" ca="1" si="68">(E86+F85)*F97</f>
        <v>0</v>
      </c>
      <c r="G86" s="9">
        <f t="shared" ca="1" si="68"/>
        <v>-11400</v>
      </c>
      <c r="H86" s="9">
        <f t="shared" ca="1" si="68"/>
        <v>-25400</v>
      </c>
      <c r="I86" s="9">
        <f t="shared" ca="1" si="68"/>
        <v>16085.088254840055</v>
      </c>
      <c r="J86" s="9">
        <f t="shared" ca="1" si="68"/>
        <v>142516.0438388784</v>
      </c>
      <c r="K86" s="9">
        <f t="shared" ca="1" si="68"/>
        <v>296779.59311957541</v>
      </c>
      <c r="L86" s="9">
        <f t="shared" ca="1" si="68"/>
        <v>495233.34732022556</v>
      </c>
      <c r="M86" s="9">
        <f t="shared" ca="1" si="68"/>
        <v>806483.51674930216</v>
      </c>
      <c r="N86" s="9">
        <f t="shared" ca="1" si="68"/>
        <v>1117733.6861783788</v>
      </c>
      <c r="O86" s="9">
        <f t="shared" ca="1" si="68"/>
        <v>1428983.8556074554</v>
      </c>
      <c r="P86" s="9">
        <f t="shared" ca="1" si="68"/>
        <v>0</v>
      </c>
      <c r="Q86" s="9">
        <f t="shared" ca="1" si="68"/>
        <v>0</v>
      </c>
      <c r="R86" s="9">
        <f t="shared" ca="1" si="68"/>
        <v>0</v>
      </c>
      <c r="S86" s="9">
        <f t="shared" ca="1" si="68"/>
        <v>0</v>
      </c>
      <c r="T86" s="9">
        <f t="shared" ca="1" si="68"/>
        <v>0</v>
      </c>
      <c r="U86" s="9">
        <f t="shared" ca="1" si="68"/>
        <v>0</v>
      </c>
      <c r="V86" s="9">
        <f t="shared" ca="1" si="68"/>
        <v>0</v>
      </c>
      <c r="W86" s="9">
        <f t="shared" ca="1" si="68"/>
        <v>0</v>
      </c>
      <c r="X86" s="9">
        <f t="shared" ca="1" si="68"/>
        <v>0</v>
      </c>
      <c r="Y86" s="9">
        <f t="shared" ca="1" si="68"/>
        <v>0</v>
      </c>
      <c r="Z86" s="9">
        <f t="shared" ca="1" si="68"/>
        <v>0</v>
      </c>
      <c r="AA86" s="9">
        <f t="shared" ca="1" si="68"/>
        <v>0</v>
      </c>
      <c r="AB86" s="9">
        <f t="shared" ca="1" si="68"/>
        <v>0</v>
      </c>
      <c r="AC86" s="9">
        <f t="shared" ca="1" si="68"/>
        <v>0</v>
      </c>
      <c r="AD86" s="9">
        <f t="shared" ca="1" si="68"/>
        <v>0</v>
      </c>
      <c r="AE86" s="9">
        <f t="shared" ca="1" si="68"/>
        <v>0</v>
      </c>
      <c r="AF86" s="9">
        <f t="shared" ca="1" si="68"/>
        <v>0</v>
      </c>
      <c r="AG86" s="9">
        <f t="shared" ca="1" si="68"/>
        <v>0</v>
      </c>
      <c r="AH86" s="9">
        <f t="shared" ca="1" si="68"/>
        <v>0</v>
      </c>
      <c r="AI86" s="9">
        <f t="shared" ca="1" si="68"/>
        <v>0</v>
      </c>
      <c r="AJ86" s="9">
        <f t="shared" ca="1" si="68"/>
        <v>0</v>
      </c>
      <c r="AK86" s="9">
        <f t="shared" ca="1" si="68"/>
        <v>0</v>
      </c>
      <c r="AL86" s="9">
        <f t="shared" ref="AL86:BQ86" ca="1" si="69">(AK86+AL85)*AL97</f>
        <v>0</v>
      </c>
      <c r="AM86" s="9">
        <f t="shared" ca="1" si="69"/>
        <v>0</v>
      </c>
      <c r="AN86" s="9">
        <f t="shared" ca="1" si="69"/>
        <v>0</v>
      </c>
      <c r="AO86" s="9">
        <f t="shared" ca="1" si="69"/>
        <v>0</v>
      </c>
      <c r="AP86" s="9">
        <f t="shared" ca="1" si="69"/>
        <v>0</v>
      </c>
      <c r="AQ86" s="9">
        <f t="shared" ca="1" si="69"/>
        <v>0</v>
      </c>
      <c r="AR86" s="9">
        <f t="shared" ca="1" si="69"/>
        <v>0</v>
      </c>
      <c r="AS86" s="9">
        <f t="shared" ca="1" si="69"/>
        <v>0</v>
      </c>
      <c r="AT86" s="9">
        <f t="shared" ca="1" si="69"/>
        <v>0</v>
      </c>
      <c r="AU86" s="9">
        <f t="shared" ca="1" si="69"/>
        <v>0</v>
      </c>
      <c r="AV86" s="9">
        <f t="shared" ca="1" si="69"/>
        <v>0</v>
      </c>
      <c r="AW86" s="9">
        <f t="shared" ca="1" si="69"/>
        <v>0</v>
      </c>
      <c r="AX86" s="9">
        <f t="shared" ca="1" si="69"/>
        <v>0</v>
      </c>
      <c r="AY86" s="9">
        <f t="shared" ca="1" si="69"/>
        <v>0</v>
      </c>
      <c r="AZ86" s="9">
        <f t="shared" ca="1" si="69"/>
        <v>0</v>
      </c>
      <c r="BA86" s="9">
        <f t="shared" ca="1" si="69"/>
        <v>0</v>
      </c>
      <c r="BB86" s="9">
        <f t="shared" ca="1" si="69"/>
        <v>0</v>
      </c>
      <c r="BC86" s="9">
        <f t="shared" ca="1" si="69"/>
        <v>0</v>
      </c>
      <c r="BD86" s="9">
        <f t="shared" ca="1" si="69"/>
        <v>0</v>
      </c>
      <c r="BE86" s="9">
        <f t="shared" ca="1" si="69"/>
        <v>0</v>
      </c>
      <c r="BF86" s="9">
        <f t="shared" ca="1" si="69"/>
        <v>0</v>
      </c>
      <c r="BG86" s="9">
        <f t="shared" ca="1" si="69"/>
        <v>0</v>
      </c>
      <c r="BH86" s="9">
        <f t="shared" ca="1" si="69"/>
        <v>0</v>
      </c>
      <c r="BI86" s="9">
        <f t="shared" ca="1" si="69"/>
        <v>0</v>
      </c>
      <c r="BJ86" s="9">
        <f t="shared" ca="1" si="69"/>
        <v>0</v>
      </c>
      <c r="BK86" s="9">
        <f t="shared" ca="1" si="69"/>
        <v>0</v>
      </c>
      <c r="BL86" s="9">
        <f t="shared" ca="1" si="69"/>
        <v>0</v>
      </c>
      <c r="BM86" s="9">
        <f t="shared" ca="1" si="69"/>
        <v>0</v>
      </c>
      <c r="BN86" s="9">
        <f t="shared" ca="1" si="69"/>
        <v>0</v>
      </c>
      <c r="BO86" s="9">
        <f t="shared" ca="1" si="69"/>
        <v>0</v>
      </c>
      <c r="BP86" s="9">
        <f t="shared" ca="1" si="69"/>
        <v>0</v>
      </c>
      <c r="BQ86" s="9">
        <f t="shared" ca="1" si="69"/>
        <v>0</v>
      </c>
      <c r="BR86" s="9">
        <f t="shared" ref="BR86:CF86" ca="1" si="70">(BQ86+BR85)*BR97</f>
        <v>0</v>
      </c>
      <c r="BS86" s="9">
        <f t="shared" ca="1" si="70"/>
        <v>0</v>
      </c>
      <c r="BT86" s="9">
        <f t="shared" ca="1" si="70"/>
        <v>0</v>
      </c>
      <c r="BU86" s="9">
        <f t="shared" ca="1" si="70"/>
        <v>0</v>
      </c>
      <c r="BV86" s="9">
        <f t="shared" ca="1" si="70"/>
        <v>0</v>
      </c>
      <c r="BW86" s="9">
        <f t="shared" ca="1" si="70"/>
        <v>0</v>
      </c>
      <c r="BX86" s="9">
        <f t="shared" ca="1" si="70"/>
        <v>0</v>
      </c>
      <c r="BY86" s="9">
        <f t="shared" ca="1" si="70"/>
        <v>0</v>
      </c>
      <c r="BZ86" s="9">
        <f t="shared" ca="1" si="70"/>
        <v>0</v>
      </c>
      <c r="CA86" s="9">
        <f t="shared" ca="1" si="70"/>
        <v>0</v>
      </c>
      <c r="CB86" s="9">
        <f t="shared" ca="1" si="70"/>
        <v>0</v>
      </c>
      <c r="CC86" s="9">
        <f t="shared" ca="1" si="70"/>
        <v>0</v>
      </c>
      <c r="CD86" s="9">
        <f t="shared" ca="1" si="70"/>
        <v>0</v>
      </c>
      <c r="CE86" s="9">
        <f t="shared" ca="1" si="70"/>
        <v>0</v>
      </c>
      <c r="CF86" s="9">
        <f t="shared" ca="1" si="70"/>
        <v>0</v>
      </c>
      <c r="CG86" s="94"/>
    </row>
    <row r="87" spans="1:85" ht="15" customHeight="1" x14ac:dyDescent="0.2">
      <c r="A87" s="98"/>
      <c r="B87" s="7" t="s">
        <v>6</v>
      </c>
      <c r="C87" s="57" t="s">
        <v>5</v>
      </c>
      <c r="D87" s="8">
        <f ca="1">SUM(E87:CF87)</f>
        <v>337654.708892214</v>
      </c>
      <c r="E87" s="9">
        <f t="shared" ref="E87:AJ87" ca="1" si="71">(E31+E32-E85*E99*(E85&lt;0))*E52*E97</f>
        <v>1966.8290148575763</v>
      </c>
      <c r="F87" s="9">
        <f t="shared" ca="1" si="71"/>
        <v>757.3840010094101</v>
      </c>
      <c r="G87" s="9">
        <f t="shared" ca="1" si="71"/>
        <v>44825.821391490725</v>
      </c>
      <c r="H87" s="9">
        <f t="shared" ca="1" si="71"/>
        <v>204335.96648852361</v>
      </c>
      <c r="I87" s="9">
        <f t="shared" ca="1" si="71"/>
        <v>55736.266259707656</v>
      </c>
      <c r="J87" s="9">
        <f t="shared" ca="1" si="71"/>
        <v>30032.44173662502</v>
      </c>
      <c r="K87" s="9">
        <f t="shared" ca="1" si="71"/>
        <v>0</v>
      </c>
      <c r="L87" s="9">
        <f t="shared" ca="1" si="71"/>
        <v>0</v>
      </c>
      <c r="M87" s="9">
        <f t="shared" ca="1" si="71"/>
        <v>0</v>
      </c>
      <c r="N87" s="9">
        <f t="shared" ca="1" si="71"/>
        <v>0</v>
      </c>
      <c r="O87" s="9">
        <f t="shared" ca="1" si="71"/>
        <v>0</v>
      </c>
      <c r="P87" s="9">
        <f t="shared" ca="1" si="71"/>
        <v>0</v>
      </c>
      <c r="Q87" s="9">
        <f t="shared" ca="1" si="71"/>
        <v>0</v>
      </c>
      <c r="R87" s="9">
        <f t="shared" ca="1" si="71"/>
        <v>0</v>
      </c>
      <c r="S87" s="9">
        <f t="shared" ca="1" si="71"/>
        <v>0</v>
      </c>
      <c r="T87" s="9">
        <f t="shared" ca="1" si="71"/>
        <v>0</v>
      </c>
      <c r="U87" s="9">
        <f t="shared" ca="1" si="71"/>
        <v>0</v>
      </c>
      <c r="V87" s="9">
        <f t="shared" ca="1" si="71"/>
        <v>0</v>
      </c>
      <c r="W87" s="9">
        <f t="shared" ca="1" si="71"/>
        <v>0</v>
      </c>
      <c r="X87" s="9">
        <f t="shared" ca="1" si="71"/>
        <v>0</v>
      </c>
      <c r="Y87" s="9">
        <f t="shared" ca="1" si="71"/>
        <v>0</v>
      </c>
      <c r="Z87" s="9">
        <f t="shared" ca="1" si="71"/>
        <v>0</v>
      </c>
      <c r="AA87" s="9">
        <f t="shared" ca="1" si="71"/>
        <v>0</v>
      </c>
      <c r="AB87" s="9">
        <f t="shared" ca="1" si="71"/>
        <v>0</v>
      </c>
      <c r="AC87" s="9">
        <f t="shared" ca="1" si="71"/>
        <v>0</v>
      </c>
      <c r="AD87" s="9">
        <f t="shared" ca="1" si="71"/>
        <v>0</v>
      </c>
      <c r="AE87" s="9">
        <f t="shared" ca="1" si="71"/>
        <v>0</v>
      </c>
      <c r="AF87" s="9">
        <f t="shared" ca="1" si="71"/>
        <v>0</v>
      </c>
      <c r="AG87" s="9">
        <f t="shared" ca="1" si="71"/>
        <v>0</v>
      </c>
      <c r="AH87" s="9">
        <f t="shared" ca="1" si="71"/>
        <v>0</v>
      </c>
      <c r="AI87" s="9">
        <f t="shared" ca="1" si="71"/>
        <v>0</v>
      </c>
      <c r="AJ87" s="9">
        <f t="shared" ca="1" si="71"/>
        <v>0</v>
      </c>
      <c r="AK87" s="9">
        <f t="shared" ref="AK87:BP87" ca="1" si="72">(AK31+AK32-AK85*AK99*(AK85&lt;0))*AK52*AK97</f>
        <v>0</v>
      </c>
      <c r="AL87" s="9">
        <f t="shared" ca="1" si="72"/>
        <v>0</v>
      </c>
      <c r="AM87" s="9">
        <f t="shared" ca="1" si="72"/>
        <v>0</v>
      </c>
      <c r="AN87" s="9">
        <f t="shared" ca="1" si="72"/>
        <v>0</v>
      </c>
      <c r="AO87" s="9">
        <f t="shared" ca="1" si="72"/>
        <v>0</v>
      </c>
      <c r="AP87" s="9">
        <f t="shared" ca="1" si="72"/>
        <v>0</v>
      </c>
      <c r="AQ87" s="9">
        <f t="shared" ca="1" si="72"/>
        <v>0</v>
      </c>
      <c r="AR87" s="9">
        <f t="shared" ca="1" si="72"/>
        <v>0</v>
      </c>
      <c r="AS87" s="9">
        <f t="shared" ca="1" si="72"/>
        <v>0</v>
      </c>
      <c r="AT87" s="9">
        <f t="shared" ca="1" si="72"/>
        <v>0</v>
      </c>
      <c r="AU87" s="9">
        <f t="shared" ca="1" si="72"/>
        <v>0</v>
      </c>
      <c r="AV87" s="9">
        <f t="shared" ca="1" si="72"/>
        <v>0</v>
      </c>
      <c r="AW87" s="9">
        <f t="shared" ca="1" si="72"/>
        <v>0</v>
      </c>
      <c r="AX87" s="9">
        <f t="shared" ca="1" si="72"/>
        <v>0</v>
      </c>
      <c r="AY87" s="9">
        <f t="shared" ca="1" si="72"/>
        <v>0</v>
      </c>
      <c r="AZ87" s="9">
        <f t="shared" ca="1" si="72"/>
        <v>0</v>
      </c>
      <c r="BA87" s="9">
        <f t="shared" ca="1" si="72"/>
        <v>0</v>
      </c>
      <c r="BB87" s="9">
        <f t="shared" ca="1" si="72"/>
        <v>0</v>
      </c>
      <c r="BC87" s="9">
        <f t="shared" ca="1" si="72"/>
        <v>0</v>
      </c>
      <c r="BD87" s="9">
        <f t="shared" ca="1" si="72"/>
        <v>0</v>
      </c>
      <c r="BE87" s="9">
        <f t="shared" ca="1" si="72"/>
        <v>0</v>
      </c>
      <c r="BF87" s="9">
        <f t="shared" ca="1" si="72"/>
        <v>0</v>
      </c>
      <c r="BG87" s="9">
        <f t="shared" ca="1" si="72"/>
        <v>0</v>
      </c>
      <c r="BH87" s="9">
        <f t="shared" ca="1" si="72"/>
        <v>0</v>
      </c>
      <c r="BI87" s="9">
        <f t="shared" ca="1" si="72"/>
        <v>0</v>
      </c>
      <c r="BJ87" s="9">
        <f t="shared" ca="1" si="72"/>
        <v>0</v>
      </c>
      <c r="BK87" s="9">
        <f t="shared" ca="1" si="72"/>
        <v>0</v>
      </c>
      <c r="BL87" s="9">
        <f t="shared" ca="1" si="72"/>
        <v>0</v>
      </c>
      <c r="BM87" s="9">
        <f t="shared" ca="1" si="72"/>
        <v>0</v>
      </c>
      <c r="BN87" s="9">
        <f t="shared" ca="1" si="72"/>
        <v>0</v>
      </c>
      <c r="BO87" s="9">
        <f t="shared" ca="1" si="72"/>
        <v>0</v>
      </c>
      <c r="BP87" s="9">
        <f t="shared" ca="1" si="72"/>
        <v>0</v>
      </c>
      <c r="BQ87" s="9">
        <f t="shared" ref="BQ87:CF87" ca="1" si="73">(BQ31+BQ32-BQ85*BQ99*(BQ85&lt;0))*BQ52*BQ97</f>
        <v>0</v>
      </c>
      <c r="BR87" s="9">
        <f t="shared" ca="1" si="73"/>
        <v>0</v>
      </c>
      <c r="BS87" s="9">
        <f t="shared" ca="1" si="73"/>
        <v>0</v>
      </c>
      <c r="BT87" s="9">
        <f t="shared" ca="1" si="73"/>
        <v>0</v>
      </c>
      <c r="BU87" s="9">
        <f t="shared" ca="1" si="73"/>
        <v>0</v>
      </c>
      <c r="BV87" s="9">
        <f t="shared" ca="1" si="73"/>
        <v>0</v>
      </c>
      <c r="BW87" s="9">
        <f t="shared" ca="1" si="73"/>
        <v>0</v>
      </c>
      <c r="BX87" s="9">
        <f t="shared" ca="1" si="73"/>
        <v>0</v>
      </c>
      <c r="BY87" s="9">
        <f t="shared" ca="1" si="73"/>
        <v>0</v>
      </c>
      <c r="BZ87" s="9">
        <f t="shared" ca="1" si="73"/>
        <v>0</v>
      </c>
      <c r="CA87" s="9">
        <f t="shared" ca="1" si="73"/>
        <v>0</v>
      </c>
      <c r="CB87" s="9">
        <f t="shared" ca="1" si="73"/>
        <v>0</v>
      </c>
      <c r="CC87" s="9">
        <f t="shared" ca="1" si="73"/>
        <v>0</v>
      </c>
      <c r="CD87" s="9">
        <f t="shared" ca="1" si="73"/>
        <v>0</v>
      </c>
      <c r="CE87" s="9">
        <f t="shared" ca="1" si="73"/>
        <v>0</v>
      </c>
      <c r="CF87" s="9">
        <f t="shared" ca="1" si="73"/>
        <v>0</v>
      </c>
      <c r="CG87" s="94"/>
    </row>
    <row r="88" spans="1:85" ht="15" customHeight="1" x14ac:dyDescent="0.2">
      <c r="A88" s="98"/>
      <c r="B88" s="7" t="s">
        <v>29</v>
      </c>
      <c r="C88" s="57" t="s">
        <v>5</v>
      </c>
      <c r="D88" s="8">
        <f ca="1">SUM(E88:CF88)</f>
        <v>157422.65439887249</v>
      </c>
      <c r="E88" s="9">
        <f ca="1">E84*E52</f>
        <v>-1966.8290148575763</v>
      </c>
      <c r="F88" s="9">
        <f t="shared" ref="F88:BQ88" ca="1" si="74">F84*F52</f>
        <v>-757.3840010094101</v>
      </c>
      <c r="G88" s="9">
        <f t="shared" ca="1" si="74"/>
        <v>-44825.821391490725</v>
      </c>
      <c r="H88" s="9">
        <f t="shared" ca="1" si="74"/>
        <v>-204335.96648852361</v>
      </c>
      <c r="I88" s="9">
        <f t="shared" ca="1" si="74"/>
        <v>-32731.374864461515</v>
      </c>
      <c r="J88" s="9">
        <f t="shared" ca="1" si="74"/>
        <v>31467.787994223418</v>
      </c>
      <c r="K88" s="9">
        <f t="shared" ca="1" si="74"/>
        <v>65823.623458889604</v>
      </c>
      <c r="L88" s="9">
        <f t="shared" ca="1" si="74"/>
        <v>74280.177687804782</v>
      </c>
      <c r="M88" s="9">
        <f t="shared" ca="1" si="74"/>
        <v>102192.3438618966</v>
      </c>
      <c r="N88" s="9">
        <f t="shared" ca="1" si="74"/>
        <v>89642.406896400513</v>
      </c>
      <c r="O88" s="9">
        <f t="shared" ca="1" si="74"/>
        <v>78633.69026000044</v>
      </c>
      <c r="P88" s="9">
        <f t="shared" ca="1" si="74"/>
        <v>0</v>
      </c>
      <c r="Q88" s="9">
        <f t="shared" ca="1" si="74"/>
        <v>0</v>
      </c>
      <c r="R88" s="9">
        <f t="shared" ca="1" si="74"/>
        <v>0</v>
      </c>
      <c r="S88" s="9">
        <f t="shared" ca="1" si="74"/>
        <v>0</v>
      </c>
      <c r="T88" s="9">
        <f t="shared" ca="1" si="74"/>
        <v>0</v>
      </c>
      <c r="U88" s="9">
        <f t="shared" ca="1" si="74"/>
        <v>0</v>
      </c>
      <c r="V88" s="9">
        <f t="shared" ca="1" si="74"/>
        <v>0</v>
      </c>
      <c r="W88" s="9">
        <f t="shared" ca="1" si="74"/>
        <v>0</v>
      </c>
      <c r="X88" s="9">
        <f t="shared" ca="1" si="74"/>
        <v>0</v>
      </c>
      <c r="Y88" s="9">
        <f t="shared" ca="1" si="74"/>
        <v>0</v>
      </c>
      <c r="Z88" s="9">
        <f t="shared" ca="1" si="74"/>
        <v>0</v>
      </c>
      <c r="AA88" s="9">
        <f t="shared" ca="1" si="74"/>
        <v>0</v>
      </c>
      <c r="AB88" s="9">
        <f t="shared" ca="1" si="74"/>
        <v>0</v>
      </c>
      <c r="AC88" s="9">
        <f t="shared" ca="1" si="74"/>
        <v>0</v>
      </c>
      <c r="AD88" s="9">
        <f t="shared" ca="1" si="74"/>
        <v>0</v>
      </c>
      <c r="AE88" s="9">
        <f t="shared" ca="1" si="74"/>
        <v>0</v>
      </c>
      <c r="AF88" s="9">
        <f t="shared" ca="1" si="74"/>
        <v>0</v>
      </c>
      <c r="AG88" s="9">
        <f t="shared" ca="1" si="74"/>
        <v>0</v>
      </c>
      <c r="AH88" s="9">
        <f t="shared" ca="1" si="74"/>
        <v>0</v>
      </c>
      <c r="AI88" s="9">
        <f t="shared" ca="1" si="74"/>
        <v>0</v>
      </c>
      <c r="AJ88" s="9">
        <f t="shared" ca="1" si="74"/>
        <v>0</v>
      </c>
      <c r="AK88" s="9">
        <f t="shared" ca="1" si="74"/>
        <v>0</v>
      </c>
      <c r="AL88" s="9">
        <f t="shared" ca="1" si="74"/>
        <v>0</v>
      </c>
      <c r="AM88" s="9">
        <f t="shared" ca="1" si="74"/>
        <v>0</v>
      </c>
      <c r="AN88" s="9">
        <f t="shared" ca="1" si="74"/>
        <v>0</v>
      </c>
      <c r="AO88" s="9">
        <f t="shared" ca="1" si="74"/>
        <v>0</v>
      </c>
      <c r="AP88" s="9">
        <f t="shared" ca="1" si="74"/>
        <v>0</v>
      </c>
      <c r="AQ88" s="9">
        <f t="shared" ca="1" si="74"/>
        <v>0</v>
      </c>
      <c r="AR88" s="9">
        <f t="shared" ca="1" si="74"/>
        <v>0</v>
      </c>
      <c r="AS88" s="9">
        <f t="shared" ca="1" si="74"/>
        <v>0</v>
      </c>
      <c r="AT88" s="9">
        <f t="shared" ca="1" si="74"/>
        <v>0</v>
      </c>
      <c r="AU88" s="9">
        <f t="shared" ca="1" si="74"/>
        <v>0</v>
      </c>
      <c r="AV88" s="9">
        <f t="shared" ca="1" si="74"/>
        <v>0</v>
      </c>
      <c r="AW88" s="9">
        <f t="shared" ca="1" si="74"/>
        <v>0</v>
      </c>
      <c r="AX88" s="9">
        <f t="shared" ca="1" si="74"/>
        <v>0</v>
      </c>
      <c r="AY88" s="9">
        <f t="shared" ca="1" si="74"/>
        <v>0</v>
      </c>
      <c r="AZ88" s="9">
        <f t="shared" ca="1" si="74"/>
        <v>0</v>
      </c>
      <c r="BA88" s="9">
        <f t="shared" ca="1" si="74"/>
        <v>0</v>
      </c>
      <c r="BB88" s="9">
        <f t="shared" ca="1" si="74"/>
        <v>0</v>
      </c>
      <c r="BC88" s="9">
        <f t="shared" ca="1" si="74"/>
        <v>0</v>
      </c>
      <c r="BD88" s="9">
        <f t="shared" ca="1" si="74"/>
        <v>0</v>
      </c>
      <c r="BE88" s="9">
        <f t="shared" ca="1" si="74"/>
        <v>0</v>
      </c>
      <c r="BF88" s="9">
        <f t="shared" ca="1" si="74"/>
        <v>0</v>
      </c>
      <c r="BG88" s="9">
        <f t="shared" ca="1" si="74"/>
        <v>0</v>
      </c>
      <c r="BH88" s="9">
        <f t="shared" ca="1" si="74"/>
        <v>0</v>
      </c>
      <c r="BI88" s="9">
        <f t="shared" ca="1" si="74"/>
        <v>0</v>
      </c>
      <c r="BJ88" s="9">
        <f t="shared" ca="1" si="74"/>
        <v>0</v>
      </c>
      <c r="BK88" s="9">
        <f t="shared" ca="1" si="74"/>
        <v>0</v>
      </c>
      <c r="BL88" s="9">
        <f t="shared" ca="1" si="74"/>
        <v>0</v>
      </c>
      <c r="BM88" s="9">
        <f t="shared" ca="1" si="74"/>
        <v>0</v>
      </c>
      <c r="BN88" s="9">
        <f t="shared" ca="1" si="74"/>
        <v>0</v>
      </c>
      <c r="BO88" s="9">
        <f t="shared" ca="1" si="74"/>
        <v>0</v>
      </c>
      <c r="BP88" s="9">
        <f t="shared" ca="1" si="74"/>
        <v>0</v>
      </c>
      <c r="BQ88" s="9">
        <f t="shared" ca="1" si="74"/>
        <v>0</v>
      </c>
      <c r="BR88" s="9">
        <f t="shared" ref="BR88:CF88" ca="1" si="75">BR84*BR52</f>
        <v>0</v>
      </c>
      <c r="BS88" s="9">
        <f t="shared" ca="1" si="75"/>
        <v>0</v>
      </c>
      <c r="BT88" s="9">
        <f t="shared" ca="1" si="75"/>
        <v>0</v>
      </c>
      <c r="BU88" s="9">
        <f t="shared" ca="1" si="75"/>
        <v>0</v>
      </c>
      <c r="BV88" s="9">
        <f t="shared" ca="1" si="75"/>
        <v>0</v>
      </c>
      <c r="BW88" s="9">
        <f t="shared" ca="1" si="75"/>
        <v>0</v>
      </c>
      <c r="BX88" s="9">
        <f t="shared" ca="1" si="75"/>
        <v>0</v>
      </c>
      <c r="BY88" s="9">
        <f t="shared" ca="1" si="75"/>
        <v>0</v>
      </c>
      <c r="BZ88" s="9">
        <f t="shared" ca="1" si="75"/>
        <v>0</v>
      </c>
      <c r="CA88" s="9">
        <f t="shared" ca="1" si="75"/>
        <v>0</v>
      </c>
      <c r="CB88" s="9">
        <f t="shared" ca="1" si="75"/>
        <v>0</v>
      </c>
      <c r="CC88" s="9">
        <f t="shared" ca="1" si="75"/>
        <v>0</v>
      </c>
      <c r="CD88" s="9">
        <f t="shared" ca="1" si="75"/>
        <v>0</v>
      </c>
      <c r="CE88" s="9">
        <f t="shared" ca="1" si="75"/>
        <v>0</v>
      </c>
      <c r="CF88" s="9">
        <f t="shared" ca="1" si="75"/>
        <v>0</v>
      </c>
      <c r="CG88" s="94"/>
    </row>
    <row r="89" spans="1:85" ht="15" customHeight="1" x14ac:dyDescent="0.2">
      <c r="A89" s="98"/>
      <c r="B89" s="7" t="s">
        <v>30</v>
      </c>
      <c r="C89" s="57" t="s">
        <v>5</v>
      </c>
      <c r="D89" s="8">
        <f ca="1">D84</f>
        <v>903681.68026145548</v>
      </c>
      <c r="E89" s="9">
        <f ca="1">E84*E97</f>
        <v>-2099.9987299999998</v>
      </c>
      <c r="F89" s="9">
        <f t="shared" ref="F89:AK89" ca="1" si="76">(E89+F84)*F97</f>
        <v>-3021.8766299999997</v>
      </c>
      <c r="G89" s="9">
        <f t="shared" ca="1" si="76"/>
        <v>-65221.876629999999</v>
      </c>
      <c r="H89" s="9">
        <f t="shared" ca="1" si="76"/>
        <v>-388451.97620199999</v>
      </c>
      <c r="I89" s="9">
        <f t="shared" ca="1" si="76"/>
        <v>-447476.98751915997</v>
      </c>
      <c r="J89" s="9">
        <f t="shared" ca="1" si="76"/>
        <v>-382786.13150712161</v>
      </c>
      <c r="K89" s="9">
        <f t="shared" ca="1" si="76"/>
        <v>-228522.58222642457</v>
      </c>
      <c r="L89" s="9">
        <f t="shared" ca="1" si="76"/>
        <v>-30068.82802577439</v>
      </c>
      <c r="M89" s="9">
        <f t="shared" ca="1" si="76"/>
        <v>281181.34140330221</v>
      </c>
      <c r="N89" s="9">
        <f t="shared" ca="1" si="76"/>
        <v>592431.51083237887</v>
      </c>
      <c r="O89" s="9">
        <f t="shared" ca="1" si="76"/>
        <v>903681.68026145548</v>
      </c>
      <c r="P89" s="9">
        <f t="shared" ca="1" si="76"/>
        <v>0</v>
      </c>
      <c r="Q89" s="9">
        <f t="shared" ca="1" si="76"/>
        <v>0</v>
      </c>
      <c r="R89" s="9">
        <f t="shared" ca="1" si="76"/>
        <v>0</v>
      </c>
      <c r="S89" s="9">
        <f t="shared" ca="1" si="76"/>
        <v>0</v>
      </c>
      <c r="T89" s="9">
        <f t="shared" ca="1" si="76"/>
        <v>0</v>
      </c>
      <c r="U89" s="9">
        <f t="shared" ca="1" si="76"/>
        <v>0</v>
      </c>
      <c r="V89" s="9">
        <f t="shared" ca="1" si="76"/>
        <v>0</v>
      </c>
      <c r="W89" s="9">
        <f t="shared" ca="1" si="76"/>
        <v>0</v>
      </c>
      <c r="X89" s="9">
        <f t="shared" ca="1" si="76"/>
        <v>0</v>
      </c>
      <c r="Y89" s="9">
        <f t="shared" ca="1" si="76"/>
        <v>0</v>
      </c>
      <c r="Z89" s="9">
        <f t="shared" ca="1" si="76"/>
        <v>0</v>
      </c>
      <c r="AA89" s="9">
        <f t="shared" ca="1" si="76"/>
        <v>0</v>
      </c>
      <c r="AB89" s="9">
        <f t="shared" ca="1" si="76"/>
        <v>0</v>
      </c>
      <c r="AC89" s="9">
        <f t="shared" ca="1" si="76"/>
        <v>0</v>
      </c>
      <c r="AD89" s="9">
        <f t="shared" ca="1" si="76"/>
        <v>0</v>
      </c>
      <c r="AE89" s="9">
        <f t="shared" ca="1" si="76"/>
        <v>0</v>
      </c>
      <c r="AF89" s="9">
        <f t="shared" ca="1" si="76"/>
        <v>0</v>
      </c>
      <c r="AG89" s="9">
        <f t="shared" ca="1" si="76"/>
        <v>0</v>
      </c>
      <c r="AH89" s="9">
        <f t="shared" ca="1" si="76"/>
        <v>0</v>
      </c>
      <c r="AI89" s="9">
        <f t="shared" ca="1" si="76"/>
        <v>0</v>
      </c>
      <c r="AJ89" s="9">
        <f t="shared" ca="1" si="76"/>
        <v>0</v>
      </c>
      <c r="AK89" s="9">
        <f t="shared" ca="1" si="76"/>
        <v>0</v>
      </c>
      <c r="AL89" s="9">
        <f t="shared" ref="AL89:BQ89" ca="1" si="77">(AK89+AL84)*AL97</f>
        <v>0</v>
      </c>
      <c r="AM89" s="9">
        <f t="shared" ca="1" si="77"/>
        <v>0</v>
      </c>
      <c r="AN89" s="9">
        <f t="shared" ca="1" si="77"/>
        <v>0</v>
      </c>
      <c r="AO89" s="9">
        <f t="shared" ca="1" si="77"/>
        <v>0</v>
      </c>
      <c r="AP89" s="9">
        <f t="shared" ca="1" si="77"/>
        <v>0</v>
      </c>
      <c r="AQ89" s="9">
        <f t="shared" ca="1" si="77"/>
        <v>0</v>
      </c>
      <c r="AR89" s="9">
        <f t="shared" ca="1" si="77"/>
        <v>0</v>
      </c>
      <c r="AS89" s="9">
        <f t="shared" ca="1" si="77"/>
        <v>0</v>
      </c>
      <c r="AT89" s="9">
        <f t="shared" ca="1" si="77"/>
        <v>0</v>
      </c>
      <c r="AU89" s="9">
        <f t="shared" ca="1" si="77"/>
        <v>0</v>
      </c>
      <c r="AV89" s="9">
        <f t="shared" ca="1" si="77"/>
        <v>0</v>
      </c>
      <c r="AW89" s="9">
        <f t="shared" ca="1" si="77"/>
        <v>0</v>
      </c>
      <c r="AX89" s="9">
        <f t="shared" ca="1" si="77"/>
        <v>0</v>
      </c>
      <c r="AY89" s="9">
        <f t="shared" ca="1" si="77"/>
        <v>0</v>
      </c>
      <c r="AZ89" s="9">
        <f t="shared" ca="1" si="77"/>
        <v>0</v>
      </c>
      <c r="BA89" s="9">
        <f t="shared" ca="1" si="77"/>
        <v>0</v>
      </c>
      <c r="BB89" s="9">
        <f t="shared" ca="1" si="77"/>
        <v>0</v>
      </c>
      <c r="BC89" s="9">
        <f t="shared" ca="1" si="77"/>
        <v>0</v>
      </c>
      <c r="BD89" s="9">
        <f t="shared" ca="1" si="77"/>
        <v>0</v>
      </c>
      <c r="BE89" s="9">
        <f t="shared" ca="1" si="77"/>
        <v>0</v>
      </c>
      <c r="BF89" s="9">
        <f t="shared" ca="1" si="77"/>
        <v>0</v>
      </c>
      <c r="BG89" s="9">
        <f t="shared" ca="1" si="77"/>
        <v>0</v>
      </c>
      <c r="BH89" s="9">
        <f t="shared" ca="1" si="77"/>
        <v>0</v>
      </c>
      <c r="BI89" s="9">
        <f t="shared" ca="1" si="77"/>
        <v>0</v>
      </c>
      <c r="BJ89" s="9">
        <f t="shared" ca="1" si="77"/>
        <v>0</v>
      </c>
      <c r="BK89" s="9">
        <f t="shared" ca="1" si="77"/>
        <v>0</v>
      </c>
      <c r="BL89" s="9">
        <f t="shared" ca="1" si="77"/>
        <v>0</v>
      </c>
      <c r="BM89" s="9">
        <f t="shared" ca="1" si="77"/>
        <v>0</v>
      </c>
      <c r="BN89" s="9">
        <f t="shared" ca="1" si="77"/>
        <v>0</v>
      </c>
      <c r="BO89" s="9">
        <f t="shared" ca="1" si="77"/>
        <v>0</v>
      </c>
      <c r="BP89" s="9">
        <f t="shared" ca="1" si="77"/>
        <v>0</v>
      </c>
      <c r="BQ89" s="9">
        <f t="shared" ca="1" si="77"/>
        <v>0</v>
      </c>
      <c r="BR89" s="9">
        <f t="shared" ref="BR89:CF89" ca="1" si="78">(BQ89+BR84)*BR97</f>
        <v>0</v>
      </c>
      <c r="BS89" s="9">
        <f t="shared" ca="1" si="78"/>
        <v>0</v>
      </c>
      <c r="BT89" s="9">
        <f t="shared" ca="1" si="78"/>
        <v>0</v>
      </c>
      <c r="BU89" s="9">
        <f t="shared" ca="1" si="78"/>
        <v>0</v>
      </c>
      <c r="BV89" s="9">
        <f t="shared" ca="1" si="78"/>
        <v>0</v>
      </c>
      <c r="BW89" s="9">
        <f t="shared" ca="1" si="78"/>
        <v>0</v>
      </c>
      <c r="BX89" s="9">
        <f t="shared" ca="1" si="78"/>
        <v>0</v>
      </c>
      <c r="BY89" s="9">
        <f t="shared" ca="1" si="78"/>
        <v>0</v>
      </c>
      <c r="BZ89" s="9">
        <f t="shared" ca="1" si="78"/>
        <v>0</v>
      </c>
      <c r="CA89" s="9">
        <f t="shared" ca="1" si="78"/>
        <v>0</v>
      </c>
      <c r="CB89" s="9">
        <f t="shared" ca="1" si="78"/>
        <v>0</v>
      </c>
      <c r="CC89" s="9">
        <f t="shared" ca="1" si="78"/>
        <v>0</v>
      </c>
      <c r="CD89" s="9">
        <f t="shared" ca="1" si="78"/>
        <v>0</v>
      </c>
      <c r="CE89" s="9">
        <f t="shared" ca="1" si="78"/>
        <v>0</v>
      </c>
      <c r="CF89" s="9">
        <f t="shared" ca="1" si="78"/>
        <v>0</v>
      </c>
      <c r="CG89" s="94"/>
    </row>
    <row r="90" spans="1:85" ht="15" customHeight="1" x14ac:dyDescent="0.2">
      <c r="A90" s="98"/>
      <c r="B90" s="7" t="s">
        <v>148</v>
      </c>
      <c r="C90" s="57" t="s">
        <v>10</v>
      </c>
      <c r="D90" s="63">
        <f ca="1">SUM(E90:CF90)</f>
        <v>8.0966066238001719</v>
      </c>
      <c r="E90" s="91">
        <f ca="1">IF(E89&lt;0,1,0)</f>
        <v>1</v>
      </c>
      <c r="F90" s="91">
        <f t="shared" ref="F90:AK90" ca="1" si="79">IF(F89&lt;0,1,IF(E90&lt;1,0,ABS(E89)/(ABS(E89)+F89)))*F$97</f>
        <v>1</v>
      </c>
      <c r="G90" s="91">
        <f t="shared" ca="1" si="79"/>
        <v>1</v>
      </c>
      <c r="H90" s="91">
        <f t="shared" ca="1" si="79"/>
        <v>1</v>
      </c>
      <c r="I90" s="91">
        <f t="shared" ca="1" si="79"/>
        <v>1</v>
      </c>
      <c r="J90" s="91">
        <f t="shared" ca="1" si="79"/>
        <v>1</v>
      </c>
      <c r="K90" s="91">
        <f t="shared" ca="1" si="79"/>
        <v>1</v>
      </c>
      <c r="L90" s="91">
        <f t="shared" ca="1" si="79"/>
        <v>1</v>
      </c>
      <c r="M90" s="91">
        <f t="shared" ca="1" si="79"/>
        <v>9.6606623800171335E-2</v>
      </c>
      <c r="N90" s="91">
        <f t="shared" ca="1" si="79"/>
        <v>0</v>
      </c>
      <c r="O90" s="91">
        <f t="shared" ca="1" si="79"/>
        <v>0</v>
      </c>
      <c r="P90" s="91">
        <f t="shared" ca="1" si="79"/>
        <v>0</v>
      </c>
      <c r="Q90" s="91">
        <f t="shared" ca="1" si="79"/>
        <v>0</v>
      </c>
      <c r="R90" s="91">
        <f t="shared" ca="1" si="79"/>
        <v>0</v>
      </c>
      <c r="S90" s="91">
        <f t="shared" ca="1" si="79"/>
        <v>0</v>
      </c>
      <c r="T90" s="91">
        <f t="shared" ca="1" si="79"/>
        <v>0</v>
      </c>
      <c r="U90" s="91">
        <f t="shared" ca="1" si="79"/>
        <v>0</v>
      </c>
      <c r="V90" s="91">
        <f t="shared" ca="1" si="79"/>
        <v>0</v>
      </c>
      <c r="W90" s="91">
        <f t="shared" ca="1" si="79"/>
        <v>0</v>
      </c>
      <c r="X90" s="91">
        <f t="shared" ca="1" si="79"/>
        <v>0</v>
      </c>
      <c r="Y90" s="91">
        <f t="shared" ca="1" si="79"/>
        <v>0</v>
      </c>
      <c r="Z90" s="91">
        <f t="shared" ca="1" si="79"/>
        <v>0</v>
      </c>
      <c r="AA90" s="91">
        <f t="shared" ca="1" si="79"/>
        <v>0</v>
      </c>
      <c r="AB90" s="91">
        <f t="shared" ca="1" si="79"/>
        <v>0</v>
      </c>
      <c r="AC90" s="91">
        <f t="shared" ca="1" si="79"/>
        <v>0</v>
      </c>
      <c r="AD90" s="91">
        <f t="shared" ca="1" si="79"/>
        <v>0</v>
      </c>
      <c r="AE90" s="91">
        <f t="shared" ca="1" si="79"/>
        <v>0</v>
      </c>
      <c r="AF90" s="91">
        <f t="shared" ca="1" si="79"/>
        <v>0</v>
      </c>
      <c r="AG90" s="91">
        <f t="shared" ca="1" si="79"/>
        <v>0</v>
      </c>
      <c r="AH90" s="91">
        <f t="shared" ca="1" si="79"/>
        <v>0</v>
      </c>
      <c r="AI90" s="91">
        <f t="shared" ca="1" si="79"/>
        <v>0</v>
      </c>
      <c r="AJ90" s="91">
        <f t="shared" ca="1" si="79"/>
        <v>0</v>
      </c>
      <c r="AK90" s="91">
        <f t="shared" ca="1" si="79"/>
        <v>0</v>
      </c>
      <c r="AL90" s="91">
        <f t="shared" ref="AL90:BQ90" ca="1" si="80">IF(AL89&lt;0,1,IF(AK90&lt;1,0,ABS(AK89)/(ABS(AK89)+AL89)))*AL$97</f>
        <v>0</v>
      </c>
      <c r="AM90" s="91">
        <f t="shared" ca="1" si="80"/>
        <v>0</v>
      </c>
      <c r="AN90" s="91">
        <f t="shared" ca="1" si="80"/>
        <v>0</v>
      </c>
      <c r="AO90" s="91">
        <f t="shared" ca="1" si="80"/>
        <v>0</v>
      </c>
      <c r="AP90" s="91">
        <f t="shared" ca="1" si="80"/>
        <v>0</v>
      </c>
      <c r="AQ90" s="91">
        <f t="shared" ca="1" si="80"/>
        <v>0</v>
      </c>
      <c r="AR90" s="91">
        <f t="shared" ca="1" si="80"/>
        <v>0</v>
      </c>
      <c r="AS90" s="91">
        <f t="shared" ca="1" si="80"/>
        <v>0</v>
      </c>
      <c r="AT90" s="91">
        <f t="shared" ca="1" si="80"/>
        <v>0</v>
      </c>
      <c r="AU90" s="91">
        <f t="shared" ca="1" si="80"/>
        <v>0</v>
      </c>
      <c r="AV90" s="91">
        <f t="shared" ca="1" si="80"/>
        <v>0</v>
      </c>
      <c r="AW90" s="91">
        <f t="shared" ca="1" si="80"/>
        <v>0</v>
      </c>
      <c r="AX90" s="91">
        <f t="shared" ca="1" si="80"/>
        <v>0</v>
      </c>
      <c r="AY90" s="91">
        <f t="shared" ca="1" si="80"/>
        <v>0</v>
      </c>
      <c r="AZ90" s="91">
        <f t="shared" ca="1" si="80"/>
        <v>0</v>
      </c>
      <c r="BA90" s="91">
        <f t="shared" ca="1" si="80"/>
        <v>0</v>
      </c>
      <c r="BB90" s="91">
        <f t="shared" ca="1" si="80"/>
        <v>0</v>
      </c>
      <c r="BC90" s="91">
        <f t="shared" ca="1" si="80"/>
        <v>0</v>
      </c>
      <c r="BD90" s="91">
        <f t="shared" ca="1" si="80"/>
        <v>0</v>
      </c>
      <c r="BE90" s="91">
        <f t="shared" ca="1" si="80"/>
        <v>0</v>
      </c>
      <c r="BF90" s="91">
        <f t="shared" ca="1" si="80"/>
        <v>0</v>
      </c>
      <c r="BG90" s="91">
        <f t="shared" ca="1" si="80"/>
        <v>0</v>
      </c>
      <c r="BH90" s="91">
        <f t="shared" ca="1" si="80"/>
        <v>0</v>
      </c>
      <c r="BI90" s="91">
        <f t="shared" ca="1" si="80"/>
        <v>0</v>
      </c>
      <c r="BJ90" s="91">
        <f t="shared" ca="1" si="80"/>
        <v>0</v>
      </c>
      <c r="BK90" s="91">
        <f t="shared" ca="1" si="80"/>
        <v>0</v>
      </c>
      <c r="BL90" s="91">
        <f t="shared" ca="1" si="80"/>
        <v>0</v>
      </c>
      <c r="BM90" s="91">
        <f t="shared" ca="1" si="80"/>
        <v>0</v>
      </c>
      <c r="BN90" s="91">
        <f t="shared" ca="1" si="80"/>
        <v>0</v>
      </c>
      <c r="BO90" s="91">
        <f t="shared" ca="1" si="80"/>
        <v>0</v>
      </c>
      <c r="BP90" s="91">
        <f t="shared" ca="1" si="80"/>
        <v>0</v>
      </c>
      <c r="BQ90" s="91">
        <f t="shared" ca="1" si="80"/>
        <v>0</v>
      </c>
      <c r="BR90" s="91">
        <f t="shared" ref="BR90:CF90" ca="1" si="81">IF(BR89&lt;0,1,IF(BQ90&lt;1,0,ABS(BQ89)/(ABS(BQ89)+BR89)))*BR$97</f>
        <v>0</v>
      </c>
      <c r="BS90" s="91">
        <f t="shared" ca="1" si="81"/>
        <v>0</v>
      </c>
      <c r="BT90" s="91">
        <f t="shared" ca="1" si="81"/>
        <v>0</v>
      </c>
      <c r="BU90" s="91">
        <f t="shared" ca="1" si="81"/>
        <v>0</v>
      </c>
      <c r="BV90" s="91">
        <f t="shared" ca="1" si="81"/>
        <v>0</v>
      </c>
      <c r="BW90" s="91">
        <f t="shared" ca="1" si="81"/>
        <v>0</v>
      </c>
      <c r="BX90" s="91">
        <f t="shared" ca="1" si="81"/>
        <v>0</v>
      </c>
      <c r="BY90" s="91">
        <f t="shared" ca="1" si="81"/>
        <v>0</v>
      </c>
      <c r="BZ90" s="91">
        <f t="shared" ca="1" si="81"/>
        <v>0</v>
      </c>
      <c r="CA90" s="91">
        <f t="shared" ca="1" si="81"/>
        <v>0</v>
      </c>
      <c r="CB90" s="91">
        <f t="shared" ca="1" si="81"/>
        <v>0</v>
      </c>
      <c r="CC90" s="91">
        <f t="shared" ca="1" si="81"/>
        <v>0</v>
      </c>
      <c r="CD90" s="91">
        <f t="shared" ca="1" si="81"/>
        <v>0</v>
      </c>
      <c r="CE90" s="91">
        <f t="shared" ca="1" si="81"/>
        <v>0</v>
      </c>
      <c r="CF90" s="91">
        <f t="shared" ca="1" si="81"/>
        <v>0</v>
      </c>
      <c r="CG90" s="94"/>
    </row>
    <row r="91" spans="1:85" ht="15" customHeight="1" x14ac:dyDescent="0.2">
      <c r="A91" s="98"/>
      <c r="B91" s="7" t="s">
        <v>147</v>
      </c>
      <c r="C91" s="57" t="s">
        <v>5</v>
      </c>
      <c r="D91" s="8">
        <f ca="1">D88</f>
        <v>157422.65439887249</v>
      </c>
      <c r="E91" s="9">
        <f ca="1">E88*E97</f>
        <v>-1966.8290148575763</v>
      </c>
      <c r="F91" s="9">
        <f t="shared" ref="F91:AK91" ca="1" si="82">(E91+F88)*F97</f>
        <v>-2724.2130158669866</v>
      </c>
      <c r="G91" s="9">
        <f t="shared" ca="1" si="82"/>
        <v>-47550.034407357714</v>
      </c>
      <c r="H91" s="9">
        <f t="shared" ca="1" si="82"/>
        <v>-251886.00089588133</v>
      </c>
      <c r="I91" s="9">
        <f t="shared" ca="1" si="82"/>
        <v>-284617.37576034287</v>
      </c>
      <c r="J91" s="9">
        <f t="shared" ca="1" si="82"/>
        <v>-253149.58776611945</v>
      </c>
      <c r="K91" s="9">
        <f t="shared" ca="1" si="82"/>
        <v>-187325.96430722985</v>
      </c>
      <c r="L91" s="9">
        <f t="shared" ca="1" si="82"/>
        <v>-113045.78661942507</v>
      </c>
      <c r="M91" s="9">
        <f t="shared" ca="1" si="82"/>
        <v>-10853.442757528464</v>
      </c>
      <c r="N91" s="9">
        <f t="shared" ca="1" si="82"/>
        <v>78788.964138872048</v>
      </c>
      <c r="O91" s="9">
        <f t="shared" ca="1" si="82"/>
        <v>157422.65439887249</v>
      </c>
      <c r="P91" s="9">
        <f t="shared" ca="1" si="82"/>
        <v>0</v>
      </c>
      <c r="Q91" s="9">
        <f t="shared" ca="1" si="82"/>
        <v>0</v>
      </c>
      <c r="R91" s="9">
        <f t="shared" ca="1" si="82"/>
        <v>0</v>
      </c>
      <c r="S91" s="9">
        <f t="shared" ca="1" si="82"/>
        <v>0</v>
      </c>
      <c r="T91" s="9">
        <f t="shared" ca="1" si="82"/>
        <v>0</v>
      </c>
      <c r="U91" s="9">
        <f t="shared" ca="1" si="82"/>
        <v>0</v>
      </c>
      <c r="V91" s="9">
        <f t="shared" ca="1" si="82"/>
        <v>0</v>
      </c>
      <c r="W91" s="9">
        <f t="shared" ca="1" si="82"/>
        <v>0</v>
      </c>
      <c r="X91" s="9">
        <f t="shared" ca="1" si="82"/>
        <v>0</v>
      </c>
      <c r="Y91" s="9">
        <f t="shared" ca="1" si="82"/>
        <v>0</v>
      </c>
      <c r="Z91" s="9">
        <f t="shared" ca="1" si="82"/>
        <v>0</v>
      </c>
      <c r="AA91" s="9">
        <f t="shared" ca="1" si="82"/>
        <v>0</v>
      </c>
      <c r="AB91" s="9">
        <f t="shared" ca="1" si="82"/>
        <v>0</v>
      </c>
      <c r="AC91" s="9">
        <f t="shared" ca="1" si="82"/>
        <v>0</v>
      </c>
      <c r="AD91" s="9">
        <f t="shared" ca="1" si="82"/>
        <v>0</v>
      </c>
      <c r="AE91" s="9">
        <f t="shared" ca="1" si="82"/>
        <v>0</v>
      </c>
      <c r="AF91" s="9">
        <f t="shared" ca="1" si="82"/>
        <v>0</v>
      </c>
      <c r="AG91" s="9">
        <f t="shared" ca="1" si="82"/>
        <v>0</v>
      </c>
      <c r="AH91" s="9">
        <f t="shared" ca="1" si="82"/>
        <v>0</v>
      </c>
      <c r="AI91" s="9">
        <f t="shared" ca="1" si="82"/>
        <v>0</v>
      </c>
      <c r="AJ91" s="9">
        <f t="shared" ca="1" si="82"/>
        <v>0</v>
      </c>
      <c r="AK91" s="9">
        <f t="shared" ca="1" si="82"/>
        <v>0</v>
      </c>
      <c r="AL91" s="9">
        <f t="shared" ref="AL91:BQ91" ca="1" si="83">(AK91+AL88)*AL97</f>
        <v>0</v>
      </c>
      <c r="AM91" s="9">
        <f t="shared" ca="1" si="83"/>
        <v>0</v>
      </c>
      <c r="AN91" s="9">
        <f t="shared" ca="1" si="83"/>
        <v>0</v>
      </c>
      <c r="AO91" s="9">
        <f t="shared" ca="1" si="83"/>
        <v>0</v>
      </c>
      <c r="AP91" s="9">
        <f t="shared" ca="1" si="83"/>
        <v>0</v>
      </c>
      <c r="AQ91" s="9">
        <f t="shared" ca="1" si="83"/>
        <v>0</v>
      </c>
      <c r="AR91" s="9">
        <f t="shared" ca="1" si="83"/>
        <v>0</v>
      </c>
      <c r="AS91" s="9">
        <f t="shared" ca="1" si="83"/>
        <v>0</v>
      </c>
      <c r="AT91" s="9">
        <f t="shared" ca="1" si="83"/>
        <v>0</v>
      </c>
      <c r="AU91" s="9">
        <f t="shared" ca="1" si="83"/>
        <v>0</v>
      </c>
      <c r="AV91" s="9">
        <f t="shared" ca="1" si="83"/>
        <v>0</v>
      </c>
      <c r="AW91" s="9">
        <f t="shared" ca="1" si="83"/>
        <v>0</v>
      </c>
      <c r="AX91" s="9">
        <f t="shared" ca="1" si="83"/>
        <v>0</v>
      </c>
      <c r="AY91" s="9">
        <f t="shared" ca="1" si="83"/>
        <v>0</v>
      </c>
      <c r="AZ91" s="9">
        <f t="shared" ca="1" si="83"/>
        <v>0</v>
      </c>
      <c r="BA91" s="9">
        <f t="shared" ca="1" si="83"/>
        <v>0</v>
      </c>
      <c r="BB91" s="9">
        <f t="shared" ca="1" si="83"/>
        <v>0</v>
      </c>
      <c r="BC91" s="9">
        <f t="shared" ca="1" si="83"/>
        <v>0</v>
      </c>
      <c r="BD91" s="9">
        <f t="shared" ca="1" si="83"/>
        <v>0</v>
      </c>
      <c r="BE91" s="9">
        <f t="shared" ca="1" si="83"/>
        <v>0</v>
      </c>
      <c r="BF91" s="9">
        <f t="shared" ca="1" si="83"/>
        <v>0</v>
      </c>
      <c r="BG91" s="9">
        <f t="shared" ca="1" si="83"/>
        <v>0</v>
      </c>
      <c r="BH91" s="9">
        <f t="shared" ca="1" si="83"/>
        <v>0</v>
      </c>
      <c r="BI91" s="9">
        <f t="shared" ca="1" si="83"/>
        <v>0</v>
      </c>
      <c r="BJ91" s="9">
        <f t="shared" ca="1" si="83"/>
        <v>0</v>
      </c>
      <c r="BK91" s="9">
        <f t="shared" ca="1" si="83"/>
        <v>0</v>
      </c>
      <c r="BL91" s="9">
        <f t="shared" ca="1" si="83"/>
        <v>0</v>
      </c>
      <c r="BM91" s="9">
        <f t="shared" ca="1" si="83"/>
        <v>0</v>
      </c>
      <c r="BN91" s="9">
        <f t="shared" ca="1" si="83"/>
        <v>0</v>
      </c>
      <c r="BO91" s="9">
        <f t="shared" ca="1" si="83"/>
        <v>0</v>
      </c>
      <c r="BP91" s="9">
        <f t="shared" ca="1" si="83"/>
        <v>0</v>
      </c>
      <c r="BQ91" s="9">
        <f t="shared" ca="1" si="83"/>
        <v>0</v>
      </c>
      <c r="BR91" s="9">
        <f t="shared" ref="BR91:CF91" ca="1" si="84">(BQ91+BR88)*BR97</f>
        <v>0</v>
      </c>
      <c r="BS91" s="9">
        <f t="shared" ca="1" si="84"/>
        <v>0</v>
      </c>
      <c r="BT91" s="9">
        <f t="shared" ca="1" si="84"/>
        <v>0</v>
      </c>
      <c r="BU91" s="9">
        <f t="shared" ca="1" si="84"/>
        <v>0</v>
      </c>
      <c r="BV91" s="9">
        <f t="shared" ca="1" si="84"/>
        <v>0</v>
      </c>
      <c r="BW91" s="9">
        <f t="shared" ca="1" si="84"/>
        <v>0</v>
      </c>
      <c r="BX91" s="9">
        <f t="shared" ca="1" si="84"/>
        <v>0</v>
      </c>
      <c r="BY91" s="9">
        <f t="shared" ca="1" si="84"/>
        <v>0</v>
      </c>
      <c r="BZ91" s="9">
        <f t="shared" ca="1" si="84"/>
        <v>0</v>
      </c>
      <c r="CA91" s="9">
        <f t="shared" ca="1" si="84"/>
        <v>0</v>
      </c>
      <c r="CB91" s="9">
        <f t="shared" ca="1" si="84"/>
        <v>0</v>
      </c>
      <c r="CC91" s="9">
        <f t="shared" ca="1" si="84"/>
        <v>0</v>
      </c>
      <c r="CD91" s="9">
        <f t="shared" ca="1" si="84"/>
        <v>0</v>
      </c>
      <c r="CE91" s="9">
        <f t="shared" ca="1" si="84"/>
        <v>0</v>
      </c>
      <c r="CF91" s="9">
        <f t="shared" ca="1" si="84"/>
        <v>0</v>
      </c>
      <c r="CG91" s="94"/>
    </row>
    <row r="92" spans="1:85" ht="15" customHeight="1" x14ac:dyDescent="0.2">
      <c r="A92" s="98"/>
      <c r="B92" s="7" t="s">
        <v>146</v>
      </c>
      <c r="C92" s="57" t="s">
        <v>10</v>
      </c>
      <c r="D92" s="63">
        <f ca="1">SUM(E92:CF92)</f>
        <v>9.1210748699560433</v>
      </c>
      <c r="E92" s="91">
        <f ca="1">IF(E91&lt;0,1,0)</f>
        <v>1</v>
      </c>
      <c r="F92" s="91">
        <f t="shared" ref="F92:AK92" ca="1" si="85">IF(F91&lt;0,1,IF(E92&lt;1,0,ABS(E91)/(ABS(E91)+F91)))*F97</f>
        <v>1</v>
      </c>
      <c r="G92" s="91">
        <f t="shared" ca="1" si="85"/>
        <v>1</v>
      </c>
      <c r="H92" s="91">
        <f t="shared" ca="1" si="85"/>
        <v>1</v>
      </c>
      <c r="I92" s="91">
        <f t="shared" ca="1" si="85"/>
        <v>1</v>
      </c>
      <c r="J92" s="91">
        <f t="shared" ca="1" si="85"/>
        <v>1</v>
      </c>
      <c r="K92" s="91">
        <f t="shared" ca="1" si="85"/>
        <v>1</v>
      </c>
      <c r="L92" s="91">
        <f t="shared" ca="1" si="85"/>
        <v>1</v>
      </c>
      <c r="M92" s="91">
        <f t="shared" ca="1" si="85"/>
        <v>1</v>
      </c>
      <c r="N92" s="91">
        <f t="shared" ca="1" si="85"/>
        <v>0.1210748699560439</v>
      </c>
      <c r="O92" s="91">
        <f t="shared" ca="1" si="85"/>
        <v>0</v>
      </c>
      <c r="P92" s="91">
        <f t="shared" ca="1" si="85"/>
        <v>0</v>
      </c>
      <c r="Q92" s="91">
        <f t="shared" ca="1" si="85"/>
        <v>0</v>
      </c>
      <c r="R92" s="91">
        <f t="shared" ca="1" si="85"/>
        <v>0</v>
      </c>
      <c r="S92" s="91">
        <f t="shared" ca="1" si="85"/>
        <v>0</v>
      </c>
      <c r="T92" s="91">
        <f t="shared" ca="1" si="85"/>
        <v>0</v>
      </c>
      <c r="U92" s="91">
        <f t="shared" ca="1" si="85"/>
        <v>0</v>
      </c>
      <c r="V92" s="91">
        <f t="shared" ca="1" si="85"/>
        <v>0</v>
      </c>
      <c r="W92" s="91">
        <f t="shared" ca="1" si="85"/>
        <v>0</v>
      </c>
      <c r="X92" s="91">
        <f t="shared" ca="1" si="85"/>
        <v>0</v>
      </c>
      <c r="Y92" s="91">
        <f t="shared" ca="1" si="85"/>
        <v>0</v>
      </c>
      <c r="Z92" s="91">
        <f t="shared" ca="1" si="85"/>
        <v>0</v>
      </c>
      <c r="AA92" s="91">
        <f t="shared" ca="1" si="85"/>
        <v>0</v>
      </c>
      <c r="AB92" s="91">
        <f t="shared" ca="1" si="85"/>
        <v>0</v>
      </c>
      <c r="AC92" s="91">
        <f t="shared" ca="1" si="85"/>
        <v>0</v>
      </c>
      <c r="AD92" s="91">
        <f t="shared" ca="1" si="85"/>
        <v>0</v>
      </c>
      <c r="AE92" s="91">
        <f t="shared" ca="1" si="85"/>
        <v>0</v>
      </c>
      <c r="AF92" s="91">
        <f t="shared" ca="1" si="85"/>
        <v>0</v>
      </c>
      <c r="AG92" s="91">
        <f t="shared" ca="1" si="85"/>
        <v>0</v>
      </c>
      <c r="AH92" s="91">
        <f t="shared" ca="1" si="85"/>
        <v>0</v>
      </c>
      <c r="AI92" s="91">
        <f t="shared" ca="1" si="85"/>
        <v>0</v>
      </c>
      <c r="AJ92" s="91">
        <f t="shared" ca="1" si="85"/>
        <v>0</v>
      </c>
      <c r="AK92" s="91">
        <f t="shared" ca="1" si="85"/>
        <v>0</v>
      </c>
      <c r="AL92" s="91">
        <f t="shared" ref="AL92:BQ92" ca="1" si="86">IF(AL91&lt;0,1,IF(AK92&lt;1,0,ABS(AK91)/(ABS(AK91)+AL91)))*AL97</f>
        <v>0</v>
      </c>
      <c r="AM92" s="91">
        <f t="shared" ca="1" si="86"/>
        <v>0</v>
      </c>
      <c r="AN92" s="91">
        <f t="shared" ca="1" si="86"/>
        <v>0</v>
      </c>
      <c r="AO92" s="91">
        <f t="shared" ca="1" si="86"/>
        <v>0</v>
      </c>
      <c r="AP92" s="91">
        <f t="shared" ca="1" si="86"/>
        <v>0</v>
      </c>
      <c r="AQ92" s="91">
        <f t="shared" ca="1" si="86"/>
        <v>0</v>
      </c>
      <c r="AR92" s="91">
        <f t="shared" ca="1" si="86"/>
        <v>0</v>
      </c>
      <c r="AS92" s="91">
        <f t="shared" ca="1" si="86"/>
        <v>0</v>
      </c>
      <c r="AT92" s="91">
        <f t="shared" ca="1" si="86"/>
        <v>0</v>
      </c>
      <c r="AU92" s="91">
        <f t="shared" ca="1" si="86"/>
        <v>0</v>
      </c>
      <c r="AV92" s="91">
        <f t="shared" ca="1" si="86"/>
        <v>0</v>
      </c>
      <c r="AW92" s="91">
        <f t="shared" ca="1" si="86"/>
        <v>0</v>
      </c>
      <c r="AX92" s="91">
        <f t="shared" ca="1" si="86"/>
        <v>0</v>
      </c>
      <c r="AY92" s="91">
        <f t="shared" ca="1" si="86"/>
        <v>0</v>
      </c>
      <c r="AZ92" s="91">
        <f t="shared" ca="1" si="86"/>
        <v>0</v>
      </c>
      <c r="BA92" s="91">
        <f t="shared" ca="1" si="86"/>
        <v>0</v>
      </c>
      <c r="BB92" s="91">
        <f t="shared" ca="1" si="86"/>
        <v>0</v>
      </c>
      <c r="BC92" s="91">
        <f t="shared" ca="1" si="86"/>
        <v>0</v>
      </c>
      <c r="BD92" s="91">
        <f t="shared" ca="1" si="86"/>
        <v>0</v>
      </c>
      <c r="BE92" s="91">
        <f t="shared" ca="1" si="86"/>
        <v>0</v>
      </c>
      <c r="BF92" s="91">
        <f t="shared" ca="1" si="86"/>
        <v>0</v>
      </c>
      <c r="BG92" s="91">
        <f t="shared" ca="1" si="86"/>
        <v>0</v>
      </c>
      <c r="BH92" s="91">
        <f t="shared" ca="1" si="86"/>
        <v>0</v>
      </c>
      <c r="BI92" s="91">
        <f t="shared" ca="1" si="86"/>
        <v>0</v>
      </c>
      <c r="BJ92" s="91">
        <f t="shared" ca="1" si="86"/>
        <v>0</v>
      </c>
      <c r="BK92" s="91">
        <f t="shared" ca="1" si="86"/>
        <v>0</v>
      </c>
      <c r="BL92" s="91">
        <f t="shared" ca="1" si="86"/>
        <v>0</v>
      </c>
      <c r="BM92" s="91">
        <f t="shared" ca="1" si="86"/>
        <v>0</v>
      </c>
      <c r="BN92" s="91">
        <f t="shared" ca="1" si="86"/>
        <v>0</v>
      </c>
      <c r="BO92" s="91">
        <f t="shared" ca="1" si="86"/>
        <v>0</v>
      </c>
      <c r="BP92" s="91">
        <f t="shared" ca="1" si="86"/>
        <v>0</v>
      </c>
      <c r="BQ92" s="91">
        <f t="shared" ca="1" si="86"/>
        <v>0</v>
      </c>
      <c r="BR92" s="91">
        <f t="shared" ref="BR92:CF92" ca="1" si="87">IF(BR91&lt;0,1,IF(BQ92&lt;1,0,ABS(BQ91)/(ABS(BQ91)+BR91)))*BR97</f>
        <v>0</v>
      </c>
      <c r="BS92" s="91">
        <f t="shared" ca="1" si="87"/>
        <v>0</v>
      </c>
      <c r="BT92" s="91">
        <f t="shared" ca="1" si="87"/>
        <v>0</v>
      </c>
      <c r="BU92" s="91">
        <f t="shared" ca="1" si="87"/>
        <v>0</v>
      </c>
      <c r="BV92" s="91">
        <f t="shared" ca="1" si="87"/>
        <v>0</v>
      </c>
      <c r="BW92" s="91">
        <f t="shared" ca="1" si="87"/>
        <v>0</v>
      </c>
      <c r="BX92" s="91">
        <f t="shared" ca="1" si="87"/>
        <v>0</v>
      </c>
      <c r="BY92" s="91">
        <f t="shared" ca="1" si="87"/>
        <v>0</v>
      </c>
      <c r="BZ92" s="91">
        <f t="shared" ca="1" si="87"/>
        <v>0</v>
      </c>
      <c r="CA92" s="91">
        <f t="shared" ca="1" si="87"/>
        <v>0</v>
      </c>
      <c r="CB92" s="91">
        <f t="shared" ca="1" si="87"/>
        <v>0</v>
      </c>
      <c r="CC92" s="91">
        <f t="shared" ca="1" si="87"/>
        <v>0</v>
      </c>
      <c r="CD92" s="91">
        <f t="shared" ca="1" si="87"/>
        <v>0</v>
      </c>
      <c r="CE92" s="91">
        <f t="shared" ca="1" si="87"/>
        <v>0</v>
      </c>
      <c r="CF92" s="91">
        <f t="shared" ca="1" si="87"/>
        <v>0</v>
      </c>
      <c r="CG92" s="94"/>
    </row>
    <row r="93" spans="1:85" x14ac:dyDescent="0.2">
      <c r="A93" s="94"/>
      <c r="B93" s="113"/>
      <c r="C93" s="95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94"/>
      <c r="AX93" s="94"/>
      <c r="AY93" s="94"/>
      <c r="AZ93" s="94"/>
      <c r="BA93" s="94"/>
      <c r="BB93" s="94"/>
      <c r="BC93" s="94"/>
      <c r="BD93" s="94"/>
      <c r="BE93" s="94"/>
      <c r="BF93" s="94"/>
      <c r="BG93" s="94"/>
      <c r="BH93" s="94"/>
      <c r="BI93" s="94"/>
      <c r="BJ93" s="94"/>
      <c r="BK93" s="94"/>
      <c r="BL93" s="94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4"/>
      <c r="BZ93" s="94"/>
      <c r="CA93" s="94"/>
      <c r="CB93" s="94"/>
      <c r="CC93" s="94"/>
      <c r="CD93" s="94"/>
      <c r="CE93" s="94"/>
      <c r="CF93" s="94"/>
      <c r="CG93" s="94"/>
    </row>
    <row r="94" spans="1:85" ht="18" customHeight="1" x14ac:dyDescent="0.2">
      <c r="A94" s="94"/>
      <c r="B94" s="96" t="s">
        <v>172</v>
      </c>
      <c r="C94" s="96" t="s">
        <v>166</v>
      </c>
      <c r="D94" s="96" t="s">
        <v>4</v>
      </c>
      <c r="E94" s="96">
        <f>$E$17</f>
        <v>2020</v>
      </c>
      <c r="F94" s="96">
        <f t="shared" ref="F94:AK94" si="88">E94+1</f>
        <v>2021</v>
      </c>
      <c r="G94" s="96">
        <f t="shared" si="88"/>
        <v>2022</v>
      </c>
      <c r="H94" s="96">
        <f t="shared" si="88"/>
        <v>2023</v>
      </c>
      <c r="I94" s="96">
        <f t="shared" si="88"/>
        <v>2024</v>
      </c>
      <c r="J94" s="96">
        <f t="shared" si="88"/>
        <v>2025</v>
      </c>
      <c r="K94" s="96">
        <f t="shared" si="88"/>
        <v>2026</v>
      </c>
      <c r="L94" s="96">
        <f t="shared" si="88"/>
        <v>2027</v>
      </c>
      <c r="M94" s="96">
        <f t="shared" si="88"/>
        <v>2028</v>
      </c>
      <c r="N94" s="96">
        <f t="shared" si="88"/>
        <v>2029</v>
      </c>
      <c r="O94" s="96">
        <f t="shared" si="88"/>
        <v>2030</v>
      </c>
      <c r="P94" s="96">
        <f t="shared" si="88"/>
        <v>2031</v>
      </c>
      <c r="Q94" s="96">
        <f t="shared" si="88"/>
        <v>2032</v>
      </c>
      <c r="R94" s="96">
        <f t="shared" si="88"/>
        <v>2033</v>
      </c>
      <c r="S94" s="96">
        <f t="shared" si="88"/>
        <v>2034</v>
      </c>
      <c r="T94" s="96">
        <f t="shared" si="88"/>
        <v>2035</v>
      </c>
      <c r="U94" s="96">
        <f t="shared" si="88"/>
        <v>2036</v>
      </c>
      <c r="V94" s="96">
        <f t="shared" si="88"/>
        <v>2037</v>
      </c>
      <c r="W94" s="96">
        <f t="shared" si="88"/>
        <v>2038</v>
      </c>
      <c r="X94" s="96">
        <f t="shared" si="88"/>
        <v>2039</v>
      </c>
      <c r="Y94" s="96">
        <f t="shared" si="88"/>
        <v>2040</v>
      </c>
      <c r="Z94" s="96">
        <f t="shared" si="88"/>
        <v>2041</v>
      </c>
      <c r="AA94" s="96">
        <f t="shared" si="88"/>
        <v>2042</v>
      </c>
      <c r="AB94" s="96">
        <f t="shared" si="88"/>
        <v>2043</v>
      </c>
      <c r="AC94" s="96">
        <f t="shared" si="88"/>
        <v>2044</v>
      </c>
      <c r="AD94" s="96">
        <f t="shared" si="88"/>
        <v>2045</v>
      </c>
      <c r="AE94" s="96">
        <f t="shared" si="88"/>
        <v>2046</v>
      </c>
      <c r="AF94" s="96">
        <f t="shared" si="88"/>
        <v>2047</v>
      </c>
      <c r="AG94" s="96">
        <f t="shared" si="88"/>
        <v>2048</v>
      </c>
      <c r="AH94" s="96">
        <f t="shared" si="88"/>
        <v>2049</v>
      </c>
      <c r="AI94" s="96">
        <f t="shared" si="88"/>
        <v>2050</v>
      </c>
      <c r="AJ94" s="96">
        <f t="shared" si="88"/>
        <v>2051</v>
      </c>
      <c r="AK94" s="96">
        <f t="shared" si="88"/>
        <v>2052</v>
      </c>
      <c r="AL94" s="96">
        <f t="shared" ref="AL94:BQ94" si="89">AK94+1</f>
        <v>2053</v>
      </c>
      <c r="AM94" s="96">
        <f t="shared" si="89"/>
        <v>2054</v>
      </c>
      <c r="AN94" s="96">
        <f t="shared" si="89"/>
        <v>2055</v>
      </c>
      <c r="AO94" s="96">
        <f t="shared" si="89"/>
        <v>2056</v>
      </c>
      <c r="AP94" s="96">
        <f t="shared" si="89"/>
        <v>2057</v>
      </c>
      <c r="AQ94" s="96">
        <f t="shared" si="89"/>
        <v>2058</v>
      </c>
      <c r="AR94" s="96">
        <f t="shared" si="89"/>
        <v>2059</v>
      </c>
      <c r="AS94" s="96">
        <f t="shared" si="89"/>
        <v>2060</v>
      </c>
      <c r="AT94" s="96">
        <f t="shared" si="89"/>
        <v>2061</v>
      </c>
      <c r="AU94" s="96">
        <f t="shared" si="89"/>
        <v>2062</v>
      </c>
      <c r="AV94" s="96">
        <f t="shared" si="89"/>
        <v>2063</v>
      </c>
      <c r="AW94" s="96">
        <f t="shared" si="89"/>
        <v>2064</v>
      </c>
      <c r="AX94" s="96">
        <f t="shared" si="89"/>
        <v>2065</v>
      </c>
      <c r="AY94" s="96">
        <f t="shared" si="89"/>
        <v>2066</v>
      </c>
      <c r="AZ94" s="96">
        <f t="shared" si="89"/>
        <v>2067</v>
      </c>
      <c r="BA94" s="96">
        <f t="shared" si="89"/>
        <v>2068</v>
      </c>
      <c r="BB94" s="96">
        <f t="shared" si="89"/>
        <v>2069</v>
      </c>
      <c r="BC94" s="96">
        <f t="shared" si="89"/>
        <v>2070</v>
      </c>
      <c r="BD94" s="96">
        <f t="shared" si="89"/>
        <v>2071</v>
      </c>
      <c r="BE94" s="96">
        <f t="shared" si="89"/>
        <v>2072</v>
      </c>
      <c r="BF94" s="96">
        <f t="shared" si="89"/>
        <v>2073</v>
      </c>
      <c r="BG94" s="96">
        <f t="shared" si="89"/>
        <v>2074</v>
      </c>
      <c r="BH94" s="96">
        <f t="shared" si="89"/>
        <v>2075</v>
      </c>
      <c r="BI94" s="96">
        <f t="shared" si="89"/>
        <v>2076</v>
      </c>
      <c r="BJ94" s="96">
        <f t="shared" si="89"/>
        <v>2077</v>
      </c>
      <c r="BK94" s="96">
        <f t="shared" si="89"/>
        <v>2078</v>
      </c>
      <c r="BL94" s="96">
        <f t="shared" si="89"/>
        <v>2079</v>
      </c>
      <c r="BM94" s="96">
        <f t="shared" si="89"/>
        <v>2080</v>
      </c>
      <c r="BN94" s="96">
        <f t="shared" si="89"/>
        <v>2081</v>
      </c>
      <c r="BO94" s="96">
        <f t="shared" si="89"/>
        <v>2082</v>
      </c>
      <c r="BP94" s="96">
        <f t="shared" si="89"/>
        <v>2083</v>
      </c>
      <c r="BQ94" s="96">
        <f t="shared" si="89"/>
        <v>2084</v>
      </c>
      <c r="BR94" s="96">
        <f t="shared" ref="BR94:CF94" si="90">BQ94+1</f>
        <v>2085</v>
      </c>
      <c r="BS94" s="96">
        <f t="shared" si="90"/>
        <v>2086</v>
      </c>
      <c r="BT94" s="96">
        <f t="shared" si="90"/>
        <v>2087</v>
      </c>
      <c r="BU94" s="96">
        <f t="shared" si="90"/>
        <v>2088</v>
      </c>
      <c r="BV94" s="96">
        <f t="shared" si="90"/>
        <v>2089</v>
      </c>
      <c r="BW94" s="96">
        <f t="shared" si="90"/>
        <v>2090</v>
      </c>
      <c r="BX94" s="96">
        <f t="shared" si="90"/>
        <v>2091</v>
      </c>
      <c r="BY94" s="96">
        <f t="shared" si="90"/>
        <v>2092</v>
      </c>
      <c r="BZ94" s="96">
        <f t="shared" si="90"/>
        <v>2093</v>
      </c>
      <c r="CA94" s="96">
        <f t="shared" si="90"/>
        <v>2094</v>
      </c>
      <c r="CB94" s="96">
        <f t="shared" si="90"/>
        <v>2095</v>
      </c>
      <c r="CC94" s="96">
        <f t="shared" si="90"/>
        <v>2096</v>
      </c>
      <c r="CD94" s="96">
        <f t="shared" si="90"/>
        <v>2097</v>
      </c>
      <c r="CE94" s="96">
        <f t="shared" si="90"/>
        <v>2098</v>
      </c>
      <c r="CF94" s="96">
        <f t="shared" si="90"/>
        <v>2099</v>
      </c>
      <c r="CG94" s="94"/>
    </row>
    <row r="95" spans="1:85" ht="15" customHeight="1" x14ac:dyDescent="0.2">
      <c r="A95" s="98"/>
      <c r="B95" s="7" t="s">
        <v>173</v>
      </c>
      <c r="C95" s="57"/>
      <c r="D95" s="63"/>
      <c r="E95" s="91">
        <f ca="1">IF(E94&gt;$C$96,0,1)</f>
        <v>1</v>
      </c>
      <c r="F95" s="91">
        <f t="shared" ref="F95:BQ95" ca="1" si="91">IF(F94&gt;$C$96,0,1)</f>
        <v>1</v>
      </c>
      <c r="G95" s="91">
        <f t="shared" ca="1" si="91"/>
        <v>1</v>
      </c>
      <c r="H95" s="91">
        <f t="shared" ca="1" si="91"/>
        <v>1</v>
      </c>
      <c r="I95" s="91">
        <f t="shared" ca="1" si="91"/>
        <v>1</v>
      </c>
      <c r="J95" s="91">
        <f t="shared" ca="1" si="91"/>
        <v>1</v>
      </c>
      <c r="K95" s="91">
        <f t="shared" ca="1" si="91"/>
        <v>1</v>
      </c>
      <c r="L95" s="91">
        <f t="shared" ca="1" si="91"/>
        <v>0</v>
      </c>
      <c r="M95" s="91">
        <f t="shared" ca="1" si="91"/>
        <v>0</v>
      </c>
      <c r="N95" s="91">
        <f t="shared" ca="1" si="91"/>
        <v>0</v>
      </c>
      <c r="O95" s="91">
        <f t="shared" ca="1" si="91"/>
        <v>0</v>
      </c>
      <c r="P95" s="91">
        <f t="shared" ca="1" si="91"/>
        <v>0</v>
      </c>
      <c r="Q95" s="91">
        <f t="shared" ca="1" si="91"/>
        <v>0</v>
      </c>
      <c r="R95" s="91">
        <f t="shared" ca="1" si="91"/>
        <v>0</v>
      </c>
      <c r="S95" s="91">
        <f t="shared" ca="1" si="91"/>
        <v>0</v>
      </c>
      <c r="T95" s="91">
        <f t="shared" ca="1" si="91"/>
        <v>0</v>
      </c>
      <c r="U95" s="91">
        <f t="shared" ca="1" si="91"/>
        <v>0</v>
      </c>
      <c r="V95" s="91">
        <f t="shared" ca="1" si="91"/>
        <v>0</v>
      </c>
      <c r="W95" s="91">
        <f t="shared" ca="1" si="91"/>
        <v>0</v>
      </c>
      <c r="X95" s="91">
        <f t="shared" ca="1" si="91"/>
        <v>0</v>
      </c>
      <c r="Y95" s="91">
        <f t="shared" ca="1" si="91"/>
        <v>0</v>
      </c>
      <c r="Z95" s="91">
        <f t="shared" ca="1" si="91"/>
        <v>0</v>
      </c>
      <c r="AA95" s="91">
        <f t="shared" ca="1" si="91"/>
        <v>0</v>
      </c>
      <c r="AB95" s="91">
        <f t="shared" ca="1" si="91"/>
        <v>0</v>
      </c>
      <c r="AC95" s="91">
        <f t="shared" ca="1" si="91"/>
        <v>0</v>
      </c>
      <c r="AD95" s="91">
        <f t="shared" ca="1" si="91"/>
        <v>0</v>
      </c>
      <c r="AE95" s="91">
        <f t="shared" ca="1" si="91"/>
        <v>0</v>
      </c>
      <c r="AF95" s="91">
        <f t="shared" ca="1" si="91"/>
        <v>0</v>
      </c>
      <c r="AG95" s="91">
        <f t="shared" ca="1" si="91"/>
        <v>0</v>
      </c>
      <c r="AH95" s="91">
        <f t="shared" ca="1" si="91"/>
        <v>0</v>
      </c>
      <c r="AI95" s="91">
        <f t="shared" ca="1" si="91"/>
        <v>0</v>
      </c>
      <c r="AJ95" s="91">
        <f t="shared" ca="1" si="91"/>
        <v>0</v>
      </c>
      <c r="AK95" s="91">
        <f t="shared" ca="1" si="91"/>
        <v>0</v>
      </c>
      <c r="AL95" s="91">
        <f t="shared" ca="1" si="91"/>
        <v>0</v>
      </c>
      <c r="AM95" s="91">
        <f t="shared" ca="1" si="91"/>
        <v>0</v>
      </c>
      <c r="AN95" s="91">
        <f t="shared" ca="1" si="91"/>
        <v>0</v>
      </c>
      <c r="AO95" s="91">
        <f t="shared" ca="1" si="91"/>
        <v>0</v>
      </c>
      <c r="AP95" s="91">
        <f t="shared" ca="1" si="91"/>
        <v>0</v>
      </c>
      <c r="AQ95" s="91">
        <f t="shared" ca="1" si="91"/>
        <v>0</v>
      </c>
      <c r="AR95" s="91">
        <f t="shared" ca="1" si="91"/>
        <v>0</v>
      </c>
      <c r="AS95" s="91">
        <f t="shared" ca="1" si="91"/>
        <v>0</v>
      </c>
      <c r="AT95" s="91">
        <f t="shared" ca="1" si="91"/>
        <v>0</v>
      </c>
      <c r="AU95" s="91">
        <f t="shared" ca="1" si="91"/>
        <v>0</v>
      </c>
      <c r="AV95" s="91">
        <f t="shared" ca="1" si="91"/>
        <v>0</v>
      </c>
      <c r="AW95" s="91">
        <f t="shared" ca="1" si="91"/>
        <v>0</v>
      </c>
      <c r="AX95" s="91">
        <f t="shared" ca="1" si="91"/>
        <v>0</v>
      </c>
      <c r="AY95" s="91">
        <f t="shared" ca="1" si="91"/>
        <v>0</v>
      </c>
      <c r="AZ95" s="91">
        <f t="shared" ca="1" si="91"/>
        <v>0</v>
      </c>
      <c r="BA95" s="91">
        <f t="shared" ca="1" si="91"/>
        <v>0</v>
      </c>
      <c r="BB95" s="91">
        <f t="shared" ca="1" si="91"/>
        <v>0</v>
      </c>
      <c r="BC95" s="91">
        <f t="shared" ca="1" si="91"/>
        <v>0</v>
      </c>
      <c r="BD95" s="91">
        <f t="shared" ca="1" si="91"/>
        <v>0</v>
      </c>
      <c r="BE95" s="91">
        <f t="shared" ca="1" si="91"/>
        <v>0</v>
      </c>
      <c r="BF95" s="91">
        <f t="shared" ca="1" si="91"/>
        <v>0</v>
      </c>
      <c r="BG95" s="91">
        <f t="shared" ca="1" si="91"/>
        <v>0</v>
      </c>
      <c r="BH95" s="91">
        <f t="shared" ca="1" si="91"/>
        <v>0</v>
      </c>
      <c r="BI95" s="91">
        <f t="shared" ca="1" si="91"/>
        <v>0</v>
      </c>
      <c r="BJ95" s="91">
        <f t="shared" ca="1" si="91"/>
        <v>0</v>
      </c>
      <c r="BK95" s="91">
        <f t="shared" ca="1" si="91"/>
        <v>0</v>
      </c>
      <c r="BL95" s="91">
        <f t="shared" ca="1" si="91"/>
        <v>0</v>
      </c>
      <c r="BM95" s="91">
        <f t="shared" ca="1" si="91"/>
        <v>0</v>
      </c>
      <c r="BN95" s="91">
        <f t="shared" ca="1" si="91"/>
        <v>0</v>
      </c>
      <c r="BO95" s="91">
        <f t="shared" ca="1" si="91"/>
        <v>0</v>
      </c>
      <c r="BP95" s="91">
        <f t="shared" ca="1" si="91"/>
        <v>0</v>
      </c>
      <c r="BQ95" s="91">
        <f t="shared" ca="1" si="91"/>
        <v>0</v>
      </c>
      <c r="BR95" s="91">
        <f t="shared" ref="BR95:CF95" ca="1" si="92">IF(BR94&gt;$C$96,0,1)</f>
        <v>0</v>
      </c>
      <c r="BS95" s="91">
        <f t="shared" ca="1" si="92"/>
        <v>0</v>
      </c>
      <c r="BT95" s="91">
        <f t="shared" ca="1" si="92"/>
        <v>0</v>
      </c>
      <c r="BU95" s="91">
        <f t="shared" ca="1" si="92"/>
        <v>0</v>
      </c>
      <c r="BV95" s="91">
        <f t="shared" ca="1" si="92"/>
        <v>0</v>
      </c>
      <c r="BW95" s="91">
        <f t="shared" ca="1" si="92"/>
        <v>0</v>
      </c>
      <c r="BX95" s="91">
        <f t="shared" ca="1" si="92"/>
        <v>0</v>
      </c>
      <c r="BY95" s="91">
        <f t="shared" ca="1" si="92"/>
        <v>0</v>
      </c>
      <c r="BZ95" s="91">
        <f t="shared" ca="1" si="92"/>
        <v>0</v>
      </c>
      <c r="CA95" s="91">
        <f t="shared" ca="1" si="92"/>
        <v>0</v>
      </c>
      <c r="CB95" s="91">
        <f t="shared" ca="1" si="92"/>
        <v>0</v>
      </c>
      <c r="CC95" s="91">
        <f t="shared" ca="1" si="92"/>
        <v>0</v>
      </c>
      <c r="CD95" s="91">
        <f t="shared" ca="1" si="92"/>
        <v>0</v>
      </c>
      <c r="CE95" s="91">
        <f t="shared" ca="1" si="92"/>
        <v>0</v>
      </c>
      <c r="CF95" s="91">
        <f t="shared" ca="1" si="92"/>
        <v>0</v>
      </c>
      <c r="CG95" s="94"/>
    </row>
    <row r="96" spans="1:85" s="4" customFormat="1" ht="15" customHeight="1" x14ac:dyDescent="0.2">
      <c r="A96" s="114"/>
      <c r="B96" s="7" t="s">
        <v>174</v>
      </c>
      <c r="C96" s="57">
        <f ca="1">INDEX($E$51:$CF$51,1,MATCH(MIN($E$56:$CF$56),$E$56:$CF$56,0))*(MIN($E$56:$CF$56)&lt;0)</f>
        <v>2026</v>
      </c>
      <c r="D96" s="114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4"/>
    </row>
    <row r="97" spans="1:85" ht="15" customHeight="1" x14ac:dyDescent="0.2">
      <c r="A97" s="98"/>
      <c r="B97" s="7" t="s">
        <v>92</v>
      </c>
      <c r="C97" s="57"/>
      <c r="D97" s="63"/>
      <c r="E97" s="231">
        <f ca="1">ИД!H75</f>
        <v>1</v>
      </c>
      <c r="F97" s="231">
        <f ca="1">ИД!I75</f>
        <v>1</v>
      </c>
      <c r="G97" s="231">
        <f ca="1">ИД!J75</f>
        <v>1</v>
      </c>
      <c r="H97" s="231">
        <f ca="1">ИД!K75</f>
        <v>1</v>
      </c>
      <c r="I97" s="231">
        <f ca="1">ИД!L75</f>
        <v>1</v>
      </c>
      <c r="J97" s="231">
        <f ca="1">ИД!M75</f>
        <v>1</v>
      </c>
      <c r="K97" s="231">
        <f ca="1">ИД!N75</f>
        <v>1</v>
      </c>
      <c r="L97" s="231">
        <f ca="1">ИД!O75</f>
        <v>1</v>
      </c>
      <c r="M97" s="231">
        <f ca="1">ИД!P75</f>
        <v>1</v>
      </c>
      <c r="N97" s="231">
        <f ca="1">ИД!Q75</f>
        <v>1</v>
      </c>
      <c r="O97" s="231">
        <f ca="1">ИД!R75</f>
        <v>1</v>
      </c>
      <c r="P97" s="231">
        <f ca="1">ИД!S75</f>
        <v>0</v>
      </c>
      <c r="Q97" s="231">
        <f ca="1">ИД!T75</f>
        <v>0</v>
      </c>
      <c r="R97" s="231">
        <f ca="1">ИД!U75</f>
        <v>0</v>
      </c>
      <c r="S97" s="231">
        <f ca="1">ИД!V75</f>
        <v>0</v>
      </c>
      <c r="T97" s="231">
        <f ca="1">ИД!W75</f>
        <v>0</v>
      </c>
      <c r="U97" s="231">
        <f ca="1">ИД!X75</f>
        <v>0</v>
      </c>
      <c r="V97" s="231">
        <f ca="1">ИД!Y75</f>
        <v>0</v>
      </c>
      <c r="W97" s="231">
        <f ca="1">ИД!Z75</f>
        <v>0</v>
      </c>
      <c r="X97" s="231">
        <f ca="1">ИД!AA75</f>
        <v>0</v>
      </c>
      <c r="Y97" s="231">
        <f ca="1">ИД!AB75</f>
        <v>0</v>
      </c>
      <c r="Z97" s="231">
        <f ca="1">ИД!AC75</f>
        <v>0</v>
      </c>
      <c r="AA97" s="231">
        <f ca="1">ИД!AD75</f>
        <v>0</v>
      </c>
      <c r="AB97" s="231">
        <f ca="1">ИД!AE75</f>
        <v>0</v>
      </c>
      <c r="AC97" s="231">
        <f ca="1">ИД!AF75</f>
        <v>0</v>
      </c>
      <c r="AD97" s="231">
        <f ca="1">ИД!AG75</f>
        <v>0</v>
      </c>
      <c r="AE97" s="231">
        <f ca="1">ИД!AH75</f>
        <v>0</v>
      </c>
      <c r="AF97" s="231">
        <f ca="1">ИД!AI75</f>
        <v>0</v>
      </c>
      <c r="AG97" s="231">
        <f ca="1">ИД!AJ75</f>
        <v>0</v>
      </c>
      <c r="AH97" s="231">
        <f ca="1">ИД!AK75</f>
        <v>0</v>
      </c>
      <c r="AI97" s="231">
        <f ca="1">ИД!AL75</f>
        <v>0</v>
      </c>
      <c r="AJ97" s="231">
        <f ca="1">ИД!AM75</f>
        <v>0</v>
      </c>
      <c r="AK97" s="231">
        <f ca="1">ИД!AN75</f>
        <v>0</v>
      </c>
      <c r="AL97" s="231">
        <f ca="1">ИД!AO75</f>
        <v>0</v>
      </c>
      <c r="AM97" s="231">
        <f ca="1">ИД!AP75</f>
        <v>0</v>
      </c>
      <c r="AN97" s="231">
        <f ca="1">ИД!AQ75</f>
        <v>0</v>
      </c>
      <c r="AO97" s="231">
        <f ca="1">ИД!AR75</f>
        <v>0</v>
      </c>
      <c r="AP97" s="231">
        <f ca="1">ИД!AS75</f>
        <v>0</v>
      </c>
      <c r="AQ97" s="231">
        <f ca="1">ИД!AT75</f>
        <v>0</v>
      </c>
      <c r="AR97" s="231">
        <f ca="1">ИД!AU75</f>
        <v>0</v>
      </c>
      <c r="AS97" s="231">
        <f ca="1">ИД!AV75</f>
        <v>0</v>
      </c>
      <c r="AT97" s="231">
        <f ca="1">ИД!AW75</f>
        <v>0</v>
      </c>
      <c r="AU97" s="231">
        <f ca="1">ИД!AX75</f>
        <v>0</v>
      </c>
      <c r="AV97" s="231">
        <f ca="1">ИД!AY75</f>
        <v>0</v>
      </c>
      <c r="AW97" s="231">
        <f ca="1">ИД!AZ75</f>
        <v>0</v>
      </c>
      <c r="AX97" s="231">
        <f ca="1">ИД!BA75</f>
        <v>0</v>
      </c>
      <c r="AY97" s="231">
        <f ca="1">ИД!BB75</f>
        <v>0</v>
      </c>
      <c r="AZ97" s="231">
        <f ca="1">ИД!BC75</f>
        <v>0</v>
      </c>
      <c r="BA97" s="231">
        <f ca="1">ИД!BD75</f>
        <v>0</v>
      </c>
      <c r="BB97" s="231">
        <f ca="1">ИД!BE75</f>
        <v>0</v>
      </c>
      <c r="BC97" s="231">
        <f ca="1">ИД!BF75</f>
        <v>0</v>
      </c>
      <c r="BD97" s="231">
        <f ca="1">ИД!BG75</f>
        <v>0</v>
      </c>
      <c r="BE97" s="231">
        <f ca="1">ИД!BH75</f>
        <v>0</v>
      </c>
      <c r="BF97" s="231">
        <f ca="1">ИД!BI75</f>
        <v>0</v>
      </c>
      <c r="BG97" s="231">
        <f ca="1">ИД!BJ75</f>
        <v>0</v>
      </c>
      <c r="BH97" s="231">
        <f ca="1">ИД!BK75</f>
        <v>0</v>
      </c>
      <c r="BI97" s="231">
        <f ca="1">ИД!BL75</f>
        <v>0</v>
      </c>
      <c r="BJ97" s="231">
        <f ca="1">ИД!BM75</f>
        <v>0</v>
      </c>
      <c r="BK97" s="231">
        <f ca="1">ИД!BN75</f>
        <v>0</v>
      </c>
      <c r="BL97" s="231">
        <f ca="1">ИД!BO75</f>
        <v>0</v>
      </c>
      <c r="BM97" s="231">
        <f ca="1">ИД!BP75</f>
        <v>0</v>
      </c>
      <c r="BN97" s="231">
        <f ca="1">ИД!BQ75</f>
        <v>0</v>
      </c>
      <c r="BO97" s="231">
        <f ca="1">ИД!BR75</f>
        <v>0</v>
      </c>
      <c r="BP97" s="231">
        <f ca="1">ИД!BS75</f>
        <v>0</v>
      </c>
      <c r="BQ97" s="231">
        <f ca="1">ИД!BT75</f>
        <v>0</v>
      </c>
      <c r="BR97" s="231">
        <f ca="1">ИД!BU75</f>
        <v>0</v>
      </c>
      <c r="BS97" s="231">
        <f ca="1">ИД!BV75</f>
        <v>0</v>
      </c>
      <c r="BT97" s="231">
        <f ca="1">ИД!BW75</f>
        <v>0</v>
      </c>
      <c r="BU97" s="231">
        <f ca="1">ИД!BX75</f>
        <v>0</v>
      </c>
      <c r="BV97" s="231">
        <f ca="1">ИД!BY75</f>
        <v>0</v>
      </c>
      <c r="BW97" s="231">
        <f ca="1">ИД!BZ75</f>
        <v>0</v>
      </c>
      <c r="BX97" s="231">
        <f ca="1">ИД!CA75</f>
        <v>0</v>
      </c>
      <c r="BY97" s="231">
        <f ca="1">ИД!CB75</f>
        <v>0</v>
      </c>
      <c r="BZ97" s="231">
        <f ca="1">ИД!CC75</f>
        <v>0</v>
      </c>
      <c r="CA97" s="231">
        <f ca="1">ИД!CD75</f>
        <v>0</v>
      </c>
      <c r="CB97" s="231">
        <f ca="1">ИД!CE75</f>
        <v>0</v>
      </c>
      <c r="CC97" s="231">
        <f ca="1">ИД!CF75</f>
        <v>0</v>
      </c>
      <c r="CD97" s="231">
        <f ca="1">ИД!CG75</f>
        <v>0</v>
      </c>
      <c r="CE97" s="231">
        <f ca="1">ИД!CH75</f>
        <v>0</v>
      </c>
      <c r="CF97" s="231">
        <f ca="1">ИД!CI75</f>
        <v>0</v>
      </c>
      <c r="CG97" s="94"/>
    </row>
    <row r="98" spans="1:85" ht="15" customHeight="1" x14ac:dyDescent="0.2">
      <c r="A98" s="98"/>
      <c r="B98" s="7" t="s">
        <v>93</v>
      </c>
      <c r="C98" s="57"/>
      <c r="D98" s="8"/>
      <c r="E98" s="9">
        <f t="shared" ref="E98:AJ98" ca="1" si="93">-E34</f>
        <v>-2099.9987299999998</v>
      </c>
      <c r="F98" s="9">
        <f t="shared" ca="1" si="93"/>
        <v>-921.87789999999995</v>
      </c>
      <c r="G98" s="9">
        <f t="shared" ca="1" si="93"/>
        <v>-62200</v>
      </c>
      <c r="H98" s="9">
        <f t="shared" ca="1" si="93"/>
        <v>-323230.09957199998</v>
      </c>
      <c r="I98" s="9">
        <f t="shared" ca="1" si="93"/>
        <v>-117829.87979178023</v>
      </c>
      <c r="J98" s="9">
        <f t="shared" ca="1" si="93"/>
        <v>-78529.934736835174</v>
      </c>
      <c r="K98" s="9">
        <f t="shared" ca="1" si="93"/>
        <v>-18575</v>
      </c>
      <c r="L98" s="9">
        <f t="shared" ca="1" si="93"/>
        <v>0</v>
      </c>
      <c r="M98" s="9">
        <f t="shared" ca="1" si="93"/>
        <v>0</v>
      </c>
      <c r="N98" s="9">
        <f t="shared" ca="1" si="93"/>
        <v>0</v>
      </c>
      <c r="O98" s="9">
        <f t="shared" ca="1" si="93"/>
        <v>0</v>
      </c>
      <c r="P98" s="9">
        <f t="shared" ca="1" si="93"/>
        <v>0</v>
      </c>
      <c r="Q98" s="9">
        <f t="shared" ca="1" si="93"/>
        <v>0</v>
      </c>
      <c r="R98" s="9">
        <f t="shared" ca="1" si="93"/>
        <v>0</v>
      </c>
      <c r="S98" s="9">
        <f t="shared" ca="1" si="93"/>
        <v>0</v>
      </c>
      <c r="T98" s="9">
        <f t="shared" ca="1" si="93"/>
        <v>0</v>
      </c>
      <c r="U98" s="9">
        <f t="shared" ca="1" si="93"/>
        <v>0</v>
      </c>
      <c r="V98" s="9">
        <f t="shared" ca="1" si="93"/>
        <v>0</v>
      </c>
      <c r="W98" s="9">
        <f t="shared" ca="1" si="93"/>
        <v>0</v>
      </c>
      <c r="X98" s="9">
        <f t="shared" ca="1" si="93"/>
        <v>0</v>
      </c>
      <c r="Y98" s="9">
        <f t="shared" ca="1" si="93"/>
        <v>0</v>
      </c>
      <c r="Z98" s="9">
        <f t="shared" ca="1" si="93"/>
        <v>0</v>
      </c>
      <c r="AA98" s="9">
        <f t="shared" ca="1" si="93"/>
        <v>0</v>
      </c>
      <c r="AB98" s="9">
        <f t="shared" ca="1" si="93"/>
        <v>0</v>
      </c>
      <c r="AC98" s="9">
        <f t="shared" ca="1" si="93"/>
        <v>0</v>
      </c>
      <c r="AD98" s="9">
        <f t="shared" ca="1" si="93"/>
        <v>0</v>
      </c>
      <c r="AE98" s="9">
        <f t="shared" ca="1" si="93"/>
        <v>0</v>
      </c>
      <c r="AF98" s="9">
        <f t="shared" ca="1" si="93"/>
        <v>0</v>
      </c>
      <c r="AG98" s="9">
        <f t="shared" ca="1" si="93"/>
        <v>0</v>
      </c>
      <c r="AH98" s="9">
        <f t="shared" ca="1" si="93"/>
        <v>0</v>
      </c>
      <c r="AI98" s="9">
        <f t="shared" ca="1" si="93"/>
        <v>0</v>
      </c>
      <c r="AJ98" s="9">
        <f t="shared" ca="1" si="93"/>
        <v>0</v>
      </c>
      <c r="AK98" s="9">
        <f t="shared" ref="AK98:BP98" ca="1" si="94">-AK34</f>
        <v>0</v>
      </c>
      <c r="AL98" s="9">
        <f t="shared" ca="1" si="94"/>
        <v>0</v>
      </c>
      <c r="AM98" s="9">
        <f t="shared" ca="1" si="94"/>
        <v>0</v>
      </c>
      <c r="AN98" s="9">
        <f t="shared" ca="1" si="94"/>
        <v>0</v>
      </c>
      <c r="AO98" s="9">
        <f t="shared" ca="1" si="94"/>
        <v>0</v>
      </c>
      <c r="AP98" s="9">
        <f t="shared" ca="1" si="94"/>
        <v>0</v>
      </c>
      <c r="AQ98" s="9">
        <f t="shared" ca="1" si="94"/>
        <v>0</v>
      </c>
      <c r="AR98" s="9">
        <f t="shared" ca="1" si="94"/>
        <v>0</v>
      </c>
      <c r="AS98" s="9">
        <f t="shared" ca="1" si="94"/>
        <v>0</v>
      </c>
      <c r="AT98" s="9">
        <f t="shared" ca="1" si="94"/>
        <v>0</v>
      </c>
      <c r="AU98" s="9">
        <f t="shared" ca="1" si="94"/>
        <v>0</v>
      </c>
      <c r="AV98" s="9">
        <f t="shared" ca="1" si="94"/>
        <v>0</v>
      </c>
      <c r="AW98" s="9">
        <f t="shared" ca="1" si="94"/>
        <v>0</v>
      </c>
      <c r="AX98" s="9">
        <f t="shared" ca="1" si="94"/>
        <v>0</v>
      </c>
      <c r="AY98" s="9">
        <f t="shared" ca="1" si="94"/>
        <v>0</v>
      </c>
      <c r="AZ98" s="9">
        <f t="shared" ca="1" si="94"/>
        <v>0</v>
      </c>
      <c r="BA98" s="9">
        <f t="shared" ca="1" si="94"/>
        <v>0</v>
      </c>
      <c r="BB98" s="9">
        <f t="shared" ca="1" si="94"/>
        <v>0</v>
      </c>
      <c r="BC98" s="9">
        <f t="shared" ca="1" si="94"/>
        <v>0</v>
      </c>
      <c r="BD98" s="9">
        <f t="shared" ca="1" si="94"/>
        <v>0</v>
      </c>
      <c r="BE98" s="9">
        <f t="shared" ca="1" si="94"/>
        <v>0</v>
      </c>
      <c r="BF98" s="9">
        <f t="shared" ca="1" si="94"/>
        <v>0</v>
      </c>
      <c r="BG98" s="9">
        <f t="shared" ca="1" si="94"/>
        <v>0</v>
      </c>
      <c r="BH98" s="9">
        <f t="shared" ca="1" si="94"/>
        <v>0</v>
      </c>
      <c r="BI98" s="9">
        <f t="shared" ca="1" si="94"/>
        <v>0</v>
      </c>
      <c r="BJ98" s="9">
        <f t="shared" ca="1" si="94"/>
        <v>0</v>
      </c>
      <c r="BK98" s="9">
        <f t="shared" ca="1" si="94"/>
        <v>0</v>
      </c>
      <c r="BL98" s="9">
        <f t="shared" ca="1" si="94"/>
        <v>0</v>
      </c>
      <c r="BM98" s="9">
        <f t="shared" ca="1" si="94"/>
        <v>0</v>
      </c>
      <c r="BN98" s="9">
        <f t="shared" ca="1" si="94"/>
        <v>0</v>
      </c>
      <c r="BO98" s="9">
        <f t="shared" ca="1" si="94"/>
        <v>0</v>
      </c>
      <c r="BP98" s="9">
        <f t="shared" ca="1" si="94"/>
        <v>0</v>
      </c>
      <c r="BQ98" s="9">
        <f t="shared" ref="BQ98:CF98" ca="1" si="95">-BQ34</f>
        <v>0</v>
      </c>
      <c r="BR98" s="9">
        <f t="shared" ca="1" si="95"/>
        <v>0</v>
      </c>
      <c r="BS98" s="9">
        <f t="shared" ca="1" si="95"/>
        <v>0</v>
      </c>
      <c r="BT98" s="9">
        <f t="shared" ca="1" si="95"/>
        <v>0</v>
      </c>
      <c r="BU98" s="9">
        <f t="shared" ca="1" si="95"/>
        <v>0</v>
      </c>
      <c r="BV98" s="9">
        <f t="shared" ca="1" si="95"/>
        <v>0</v>
      </c>
      <c r="BW98" s="9">
        <f t="shared" ca="1" si="95"/>
        <v>0</v>
      </c>
      <c r="BX98" s="9">
        <f t="shared" ca="1" si="95"/>
        <v>0</v>
      </c>
      <c r="BY98" s="9">
        <f t="shared" ca="1" si="95"/>
        <v>0</v>
      </c>
      <c r="BZ98" s="9">
        <f t="shared" ca="1" si="95"/>
        <v>0</v>
      </c>
      <c r="CA98" s="9">
        <f t="shared" ca="1" si="95"/>
        <v>0</v>
      </c>
      <c r="CB98" s="9">
        <f t="shared" ca="1" si="95"/>
        <v>0</v>
      </c>
      <c r="CC98" s="9">
        <f t="shared" ca="1" si="95"/>
        <v>0</v>
      </c>
      <c r="CD98" s="9">
        <f t="shared" ca="1" si="95"/>
        <v>0</v>
      </c>
      <c r="CE98" s="9">
        <f t="shared" ca="1" si="95"/>
        <v>0</v>
      </c>
      <c r="CF98" s="9">
        <f t="shared" ca="1" si="95"/>
        <v>0</v>
      </c>
      <c r="CG98" s="94"/>
    </row>
    <row r="99" spans="1:85" ht="15" customHeight="1" x14ac:dyDescent="0.2">
      <c r="A99" s="98"/>
      <c r="B99" s="7" t="s">
        <v>175</v>
      </c>
      <c r="C99" s="57"/>
      <c r="D99" s="63"/>
      <c r="E99" s="91">
        <f t="shared" ref="E99:AJ99" ca="1" si="96">IF(E94&gt;$C$100,0,1)</f>
        <v>1</v>
      </c>
      <c r="F99" s="91">
        <f t="shared" ca="1" si="96"/>
        <v>1</v>
      </c>
      <c r="G99" s="91">
        <f t="shared" ca="1" si="96"/>
        <v>1</v>
      </c>
      <c r="H99" s="91">
        <f t="shared" ca="1" si="96"/>
        <v>1</v>
      </c>
      <c r="I99" s="91">
        <f t="shared" ca="1" si="96"/>
        <v>0</v>
      </c>
      <c r="J99" s="91">
        <f t="shared" ca="1" si="96"/>
        <v>0</v>
      </c>
      <c r="K99" s="91">
        <f t="shared" ca="1" si="96"/>
        <v>0</v>
      </c>
      <c r="L99" s="91">
        <f t="shared" ca="1" si="96"/>
        <v>0</v>
      </c>
      <c r="M99" s="91">
        <f t="shared" ca="1" si="96"/>
        <v>0</v>
      </c>
      <c r="N99" s="91">
        <f t="shared" ca="1" si="96"/>
        <v>0</v>
      </c>
      <c r="O99" s="91">
        <f t="shared" ca="1" si="96"/>
        <v>0</v>
      </c>
      <c r="P99" s="91">
        <f t="shared" ca="1" si="96"/>
        <v>0</v>
      </c>
      <c r="Q99" s="91">
        <f t="shared" ca="1" si="96"/>
        <v>0</v>
      </c>
      <c r="R99" s="91">
        <f t="shared" ca="1" si="96"/>
        <v>0</v>
      </c>
      <c r="S99" s="91">
        <f t="shared" ca="1" si="96"/>
        <v>0</v>
      </c>
      <c r="T99" s="91">
        <f t="shared" ca="1" si="96"/>
        <v>0</v>
      </c>
      <c r="U99" s="91">
        <f t="shared" ca="1" si="96"/>
        <v>0</v>
      </c>
      <c r="V99" s="91">
        <f t="shared" ca="1" si="96"/>
        <v>0</v>
      </c>
      <c r="W99" s="91">
        <f t="shared" ca="1" si="96"/>
        <v>0</v>
      </c>
      <c r="X99" s="91">
        <f t="shared" ca="1" si="96"/>
        <v>0</v>
      </c>
      <c r="Y99" s="91">
        <f t="shared" ca="1" si="96"/>
        <v>0</v>
      </c>
      <c r="Z99" s="91">
        <f t="shared" ca="1" si="96"/>
        <v>0</v>
      </c>
      <c r="AA99" s="91">
        <f t="shared" ca="1" si="96"/>
        <v>0</v>
      </c>
      <c r="AB99" s="91">
        <f t="shared" ca="1" si="96"/>
        <v>0</v>
      </c>
      <c r="AC99" s="91">
        <f t="shared" ca="1" si="96"/>
        <v>0</v>
      </c>
      <c r="AD99" s="91">
        <f t="shared" ca="1" si="96"/>
        <v>0</v>
      </c>
      <c r="AE99" s="91">
        <f t="shared" ca="1" si="96"/>
        <v>0</v>
      </c>
      <c r="AF99" s="91">
        <f t="shared" ca="1" si="96"/>
        <v>0</v>
      </c>
      <c r="AG99" s="91">
        <f t="shared" ca="1" si="96"/>
        <v>0</v>
      </c>
      <c r="AH99" s="91">
        <f t="shared" ca="1" si="96"/>
        <v>0</v>
      </c>
      <c r="AI99" s="91">
        <f t="shared" ca="1" si="96"/>
        <v>0</v>
      </c>
      <c r="AJ99" s="91">
        <f t="shared" ca="1" si="96"/>
        <v>0</v>
      </c>
      <c r="AK99" s="91">
        <f t="shared" ref="AK99:BP99" ca="1" si="97">IF(AK94&gt;$C$100,0,1)</f>
        <v>0</v>
      </c>
      <c r="AL99" s="91">
        <f t="shared" ca="1" si="97"/>
        <v>0</v>
      </c>
      <c r="AM99" s="91">
        <f t="shared" ca="1" si="97"/>
        <v>0</v>
      </c>
      <c r="AN99" s="91">
        <f t="shared" ca="1" si="97"/>
        <v>0</v>
      </c>
      <c r="AO99" s="91">
        <f t="shared" ca="1" si="97"/>
        <v>0</v>
      </c>
      <c r="AP99" s="91">
        <f t="shared" ca="1" si="97"/>
        <v>0</v>
      </c>
      <c r="AQ99" s="91">
        <f t="shared" ca="1" si="97"/>
        <v>0</v>
      </c>
      <c r="AR99" s="91">
        <f t="shared" ca="1" si="97"/>
        <v>0</v>
      </c>
      <c r="AS99" s="91">
        <f t="shared" ca="1" si="97"/>
        <v>0</v>
      </c>
      <c r="AT99" s="91">
        <f t="shared" ca="1" si="97"/>
        <v>0</v>
      </c>
      <c r="AU99" s="91">
        <f t="shared" ca="1" si="97"/>
        <v>0</v>
      </c>
      <c r="AV99" s="91">
        <f t="shared" ca="1" si="97"/>
        <v>0</v>
      </c>
      <c r="AW99" s="91">
        <f t="shared" ca="1" si="97"/>
        <v>0</v>
      </c>
      <c r="AX99" s="91">
        <f t="shared" ca="1" si="97"/>
        <v>0</v>
      </c>
      <c r="AY99" s="91">
        <f t="shared" ca="1" si="97"/>
        <v>0</v>
      </c>
      <c r="AZ99" s="91">
        <f t="shared" ca="1" si="97"/>
        <v>0</v>
      </c>
      <c r="BA99" s="91">
        <f t="shared" ca="1" si="97"/>
        <v>0</v>
      </c>
      <c r="BB99" s="91">
        <f t="shared" ca="1" si="97"/>
        <v>0</v>
      </c>
      <c r="BC99" s="91">
        <f t="shared" ca="1" si="97"/>
        <v>0</v>
      </c>
      <c r="BD99" s="91">
        <f t="shared" ca="1" si="97"/>
        <v>0</v>
      </c>
      <c r="BE99" s="91">
        <f t="shared" ca="1" si="97"/>
        <v>0</v>
      </c>
      <c r="BF99" s="91">
        <f t="shared" ca="1" si="97"/>
        <v>0</v>
      </c>
      <c r="BG99" s="91">
        <f t="shared" ca="1" si="97"/>
        <v>0</v>
      </c>
      <c r="BH99" s="91">
        <f t="shared" ca="1" si="97"/>
        <v>0</v>
      </c>
      <c r="BI99" s="91">
        <f t="shared" ca="1" si="97"/>
        <v>0</v>
      </c>
      <c r="BJ99" s="91">
        <f t="shared" ca="1" si="97"/>
        <v>0</v>
      </c>
      <c r="BK99" s="91">
        <f t="shared" ca="1" si="97"/>
        <v>0</v>
      </c>
      <c r="BL99" s="91">
        <f t="shared" ca="1" si="97"/>
        <v>0</v>
      </c>
      <c r="BM99" s="91">
        <f t="shared" ca="1" si="97"/>
        <v>0</v>
      </c>
      <c r="BN99" s="91">
        <f t="shared" ca="1" si="97"/>
        <v>0</v>
      </c>
      <c r="BO99" s="91">
        <f t="shared" ca="1" si="97"/>
        <v>0</v>
      </c>
      <c r="BP99" s="91">
        <f t="shared" ca="1" si="97"/>
        <v>0</v>
      </c>
      <c r="BQ99" s="91">
        <f t="shared" ref="BQ99:CF99" ca="1" si="98">IF(BQ94&gt;$C$100,0,1)</f>
        <v>0</v>
      </c>
      <c r="BR99" s="91">
        <f t="shared" ca="1" si="98"/>
        <v>0</v>
      </c>
      <c r="BS99" s="91">
        <f t="shared" ca="1" si="98"/>
        <v>0</v>
      </c>
      <c r="BT99" s="91">
        <f t="shared" ca="1" si="98"/>
        <v>0</v>
      </c>
      <c r="BU99" s="91">
        <f t="shared" ca="1" si="98"/>
        <v>0</v>
      </c>
      <c r="BV99" s="91">
        <f t="shared" ca="1" si="98"/>
        <v>0</v>
      </c>
      <c r="BW99" s="91">
        <f t="shared" ca="1" si="98"/>
        <v>0</v>
      </c>
      <c r="BX99" s="91">
        <f t="shared" ca="1" si="98"/>
        <v>0</v>
      </c>
      <c r="BY99" s="91">
        <f t="shared" ca="1" si="98"/>
        <v>0</v>
      </c>
      <c r="BZ99" s="91">
        <f t="shared" ca="1" si="98"/>
        <v>0</v>
      </c>
      <c r="CA99" s="91">
        <f t="shared" ca="1" si="98"/>
        <v>0</v>
      </c>
      <c r="CB99" s="91">
        <f t="shared" ca="1" si="98"/>
        <v>0</v>
      </c>
      <c r="CC99" s="91">
        <f t="shared" ca="1" si="98"/>
        <v>0</v>
      </c>
      <c r="CD99" s="91">
        <f t="shared" ca="1" si="98"/>
        <v>0</v>
      </c>
      <c r="CE99" s="91">
        <f t="shared" ca="1" si="98"/>
        <v>0</v>
      </c>
      <c r="CF99" s="91">
        <f t="shared" ca="1" si="98"/>
        <v>0</v>
      </c>
      <c r="CG99" s="94"/>
    </row>
    <row r="100" spans="1:85" s="4" customFormat="1" ht="15" customHeight="1" x14ac:dyDescent="0.2">
      <c r="A100" s="114"/>
      <c r="B100" s="7" t="s">
        <v>176</v>
      </c>
      <c r="C100" s="57">
        <f ca="1">INDEX($E$83:$CF$83,1,MATCH(MIN($E$86:$CF$86),$E$86:$CF$86,0))*(MIN($E$86:$CF$86)&lt;0)</f>
        <v>2023</v>
      </c>
      <c r="D100" s="114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4"/>
    </row>
    <row r="101" spans="1:85" x14ac:dyDescent="0.2">
      <c r="A101" s="94"/>
      <c r="B101" s="94"/>
      <c r="C101" s="95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  <c r="AX101" s="94"/>
      <c r="AY101" s="94"/>
      <c r="AZ101" s="94"/>
      <c r="BA101" s="94"/>
      <c r="BB101" s="94"/>
      <c r="BC101" s="94"/>
      <c r="BD101" s="94"/>
      <c r="BE101" s="94"/>
      <c r="BF101" s="94"/>
      <c r="BG101" s="94"/>
      <c r="BH101" s="94"/>
      <c r="BI101" s="94"/>
      <c r="BJ101" s="94"/>
      <c r="BK101" s="94"/>
      <c r="BL101" s="94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94"/>
      <c r="BZ101" s="94"/>
      <c r="CA101" s="94"/>
      <c r="CB101" s="94"/>
      <c r="CC101" s="94"/>
      <c r="CD101" s="94"/>
      <c r="CE101" s="94"/>
      <c r="CF101" s="94"/>
      <c r="CG101" s="94"/>
    </row>
    <row r="105" spans="1:85" ht="15" x14ac:dyDescent="0.25">
      <c r="B105" s="5" t="s">
        <v>211</v>
      </c>
    </row>
    <row r="106" spans="1:85" customFormat="1" ht="15" x14ac:dyDescent="0.25"/>
    <row r="107" spans="1:85" customFormat="1" ht="15" x14ac:dyDescent="0.25"/>
    <row r="108" spans="1:85" customFormat="1" ht="15" x14ac:dyDescent="0.25"/>
    <row r="109" spans="1:85" customFormat="1" ht="15" x14ac:dyDescent="0.25"/>
    <row r="110" spans="1:85" customFormat="1" ht="15" x14ac:dyDescent="0.25"/>
    <row r="111" spans="1:85" customFormat="1" ht="15" x14ac:dyDescent="0.25"/>
    <row r="112" spans="1:85" customFormat="1" ht="15" x14ac:dyDescent="0.25"/>
    <row r="113" customFormat="1" ht="15" x14ac:dyDescent="0.25"/>
    <row r="114" customFormat="1" ht="15" x14ac:dyDescent="0.25"/>
    <row r="115" customFormat="1" ht="15" x14ac:dyDescent="0.25"/>
    <row r="116" customFormat="1" ht="15" x14ac:dyDescent="0.25"/>
    <row r="117" customFormat="1" ht="15" x14ac:dyDescent="0.25"/>
    <row r="118" customFormat="1" ht="15" x14ac:dyDescent="0.25"/>
    <row r="119" customFormat="1" ht="15" x14ac:dyDescent="0.25"/>
    <row r="120" customFormat="1" ht="15" x14ac:dyDescent="0.25"/>
    <row r="121" customFormat="1" ht="15" x14ac:dyDescent="0.25"/>
    <row r="122" customFormat="1" ht="15" x14ac:dyDescent="0.25"/>
    <row r="123" customFormat="1" ht="15" x14ac:dyDescent="0.25"/>
    <row r="124" customFormat="1" ht="15" x14ac:dyDescent="0.25"/>
    <row r="125" customFormat="1" ht="15" x14ac:dyDescent="0.25"/>
    <row r="126" customFormat="1" ht="15" x14ac:dyDescent="0.25"/>
    <row r="127" customFormat="1" ht="15" x14ac:dyDescent="0.25"/>
    <row r="128" customFormat="1" ht="15" x14ac:dyDescent="0.25"/>
    <row r="129" customFormat="1" ht="15" x14ac:dyDescent="0.25"/>
    <row r="130" customFormat="1" ht="15" x14ac:dyDescent="0.25"/>
    <row r="131" customFormat="1" ht="15" x14ac:dyDescent="0.25"/>
    <row r="132" customFormat="1" ht="15" x14ac:dyDescent="0.25"/>
    <row r="133" customFormat="1" ht="15" x14ac:dyDescent="0.25"/>
    <row r="134" customFormat="1" ht="15" x14ac:dyDescent="0.25"/>
    <row r="135" customFormat="1" ht="15" x14ac:dyDescent="0.25"/>
    <row r="136" customFormat="1" ht="15" x14ac:dyDescent="0.25"/>
    <row r="137" customFormat="1" ht="15" x14ac:dyDescent="0.25"/>
    <row r="138" customFormat="1" ht="15" x14ac:dyDescent="0.25"/>
    <row r="139" customFormat="1" ht="15" x14ac:dyDescent="0.25"/>
    <row r="140" customFormat="1" ht="15" x14ac:dyDescent="0.25"/>
    <row r="141" customFormat="1" ht="15" x14ac:dyDescent="0.25"/>
    <row r="142" customFormat="1" ht="15" x14ac:dyDescent="0.25"/>
    <row r="143" customFormat="1" ht="15" x14ac:dyDescent="0.25"/>
    <row r="144" customFormat="1" ht="15" x14ac:dyDescent="0.25"/>
    <row r="145" customFormat="1" ht="15" x14ac:dyDescent="0.25"/>
    <row r="146" customFormat="1" ht="15" x14ac:dyDescent="0.25"/>
    <row r="147" customFormat="1" ht="15" x14ac:dyDescent="0.25"/>
    <row r="148" customFormat="1" ht="15" x14ac:dyDescent="0.25"/>
    <row r="149" customFormat="1" ht="15" x14ac:dyDescent="0.25"/>
    <row r="150" customFormat="1" ht="15" x14ac:dyDescent="0.25"/>
    <row r="151" customFormat="1" ht="15" x14ac:dyDescent="0.25"/>
    <row r="152" customFormat="1" ht="15" x14ac:dyDescent="0.25"/>
    <row r="153" customFormat="1" ht="15" x14ac:dyDescent="0.25"/>
    <row r="154" customFormat="1" ht="15" x14ac:dyDescent="0.25"/>
    <row r="155" customFormat="1" ht="15" x14ac:dyDescent="0.25"/>
    <row r="156" customFormat="1" ht="15" x14ac:dyDescent="0.25"/>
    <row r="157" customFormat="1" ht="15" x14ac:dyDescent="0.25"/>
    <row r="158" customFormat="1" ht="15" x14ac:dyDescent="0.25"/>
    <row r="159" customFormat="1" ht="15" x14ac:dyDescent="0.25"/>
    <row r="160" customFormat="1" ht="15" x14ac:dyDescent="0.25"/>
    <row r="161" customFormat="1" ht="15" x14ac:dyDescent="0.25"/>
    <row r="162" customFormat="1" ht="15" x14ac:dyDescent="0.25"/>
    <row r="163" customFormat="1" ht="15" x14ac:dyDescent="0.25"/>
    <row r="164" customFormat="1" ht="15" x14ac:dyDescent="0.25"/>
    <row r="165" customFormat="1" ht="15" x14ac:dyDescent="0.25"/>
    <row r="166" customFormat="1" ht="15" x14ac:dyDescent="0.25"/>
    <row r="167" customFormat="1" ht="15" x14ac:dyDescent="0.25"/>
    <row r="168" customFormat="1" ht="15" x14ac:dyDescent="0.25"/>
    <row r="169" customFormat="1" ht="15" x14ac:dyDescent="0.25"/>
    <row r="170" customFormat="1" ht="15" x14ac:dyDescent="0.25"/>
    <row r="171" customFormat="1" ht="15" x14ac:dyDescent="0.25"/>
    <row r="172" customFormat="1" ht="15" x14ac:dyDescent="0.25"/>
    <row r="173" customFormat="1" ht="15" x14ac:dyDescent="0.25"/>
    <row r="174" customFormat="1" ht="15" x14ac:dyDescent="0.25"/>
    <row r="175" customFormat="1" ht="15" x14ac:dyDescent="0.25"/>
    <row r="176" customFormat="1" ht="15" x14ac:dyDescent="0.25"/>
    <row r="177" customFormat="1" ht="15" x14ac:dyDescent="0.25"/>
    <row r="178" customFormat="1" ht="15" x14ac:dyDescent="0.25"/>
    <row r="179" customFormat="1" ht="15" x14ac:dyDescent="0.25"/>
    <row r="180" customFormat="1" ht="15" x14ac:dyDescent="0.25"/>
    <row r="181" customFormat="1" ht="15" x14ac:dyDescent="0.25"/>
  </sheetData>
  <sheetProtection algorithmName="SHA-512" hashValue="wyAWecO85fKN0VWt4u/EMvOsm0iQMeXy3PyFT1xFkOB3c2cFBooYA1O70ZBNEbPBQp5fhSHHFnrK6LUQ8X+BWA==" saltValue="H71yU6+mta26dpvWk6m1NA==" spinCount="100000" sheet="1" scenarios="1"/>
  <mergeCells count="9">
    <mergeCell ref="C5:L5"/>
    <mergeCell ref="C4:L4"/>
    <mergeCell ref="C3:L3"/>
    <mergeCell ref="C2:L2"/>
    <mergeCell ref="B16:B17"/>
    <mergeCell ref="C16:C17"/>
    <mergeCell ref="D16:D17"/>
    <mergeCell ref="C7:L7"/>
    <mergeCell ref="C6:L6"/>
  </mergeCells>
  <conditionalFormatting sqref="D18:D26">
    <cfRule type="cellIs" dxfId="916" priority="62" stopIfTrue="1" operator="equal">
      <formula>0</formula>
    </cfRule>
  </conditionalFormatting>
  <conditionalFormatting sqref="E18:CF26">
    <cfRule type="cellIs" dxfId="915" priority="61" stopIfTrue="1" operator="equal">
      <formula>0</formula>
    </cfRule>
  </conditionalFormatting>
  <conditionalFormatting sqref="D31:D34">
    <cfRule type="cellIs" dxfId="914" priority="60" stopIfTrue="1" operator="equal">
      <formula>0</formula>
    </cfRule>
  </conditionalFormatting>
  <conditionalFormatting sqref="E31:CF34">
    <cfRule type="cellIs" dxfId="913" priority="59" stopIfTrue="1" operator="equal">
      <formula>0</formula>
    </cfRule>
  </conditionalFormatting>
  <conditionalFormatting sqref="E38:CF38 E40:CF40">
    <cfRule type="cellIs" dxfId="912" priority="57" stopIfTrue="1" operator="equal">
      <formula>0</formula>
    </cfRule>
  </conditionalFormatting>
  <conditionalFormatting sqref="D45:D46 D49">
    <cfRule type="cellIs" dxfId="911" priority="56" stopIfTrue="1" operator="equal">
      <formula>0</formula>
    </cfRule>
  </conditionalFormatting>
  <conditionalFormatting sqref="E45:CF46 E49:CF49">
    <cfRule type="cellIs" dxfId="910" priority="55" stopIfTrue="1" operator="equal">
      <formula>0</formula>
    </cfRule>
  </conditionalFormatting>
  <conditionalFormatting sqref="D52">
    <cfRule type="cellIs" dxfId="909" priority="54" stopIfTrue="1" operator="equal">
      <formula>0</formula>
    </cfRule>
  </conditionalFormatting>
  <conditionalFormatting sqref="E52:CF52">
    <cfRule type="cellIs" dxfId="908" priority="53" stopIfTrue="1" operator="equal">
      <formula>0</formula>
    </cfRule>
  </conditionalFormatting>
  <conditionalFormatting sqref="D54 D59:D64 D56">
    <cfRule type="cellIs" dxfId="907" priority="52" stopIfTrue="1" operator="equal">
      <formula>0</formula>
    </cfRule>
  </conditionalFormatting>
  <conditionalFormatting sqref="E54:CF54 E63:CF63 E59:CF61 E56:CF56">
    <cfRule type="cellIs" dxfId="906" priority="51" stopIfTrue="1" operator="equal">
      <formula>0</formula>
    </cfRule>
  </conditionalFormatting>
  <conditionalFormatting sqref="D37">
    <cfRule type="cellIs" dxfId="905" priority="50" stopIfTrue="1" operator="equal">
      <formula>0</formula>
    </cfRule>
  </conditionalFormatting>
  <conditionalFormatting sqref="E37:CF37">
    <cfRule type="cellIs" dxfId="904" priority="49" stopIfTrue="1" operator="equal">
      <formula>0</formula>
    </cfRule>
  </conditionalFormatting>
  <conditionalFormatting sqref="D44">
    <cfRule type="cellIs" dxfId="903" priority="48" stopIfTrue="1" operator="equal">
      <formula>0</formula>
    </cfRule>
  </conditionalFormatting>
  <conditionalFormatting sqref="E44:CF44">
    <cfRule type="cellIs" dxfId="902" priority="47" stopIfTrue="1" operator="equal">
      <formula>0</formula>
    </cfRule>
  </conditionalFormatting>
  <conditionalFormatting sqref="D11:D14">
    <cfRule type="cellIs" dxfId="901" priority="46" stopIfTrue="1" operator="equal">
      <formula>0</formula>
    </cfRule>
  </conditionalFormatting>
  <conditionalFormatting sqref="E11:E14">
    <cfRule type="cellIs" dxfId="900" priority="45" stopIfTrue="1" operator="equal">
      <formula>0</formula>
    </cfRule>
  </conditionalFormatting>
  <conditionalFormatting sqref="D98">
    <cfRule type="cellIs" dxfId="899" priority="24" stopIfTrue="1" operator="equal">
      <formula>0</formula>
    </cfRule>
  </conditionalFormatting>
  <conditionalFormatting sqref="D99">
    <cfRule type="cellIs" dxfId="898" priority="27" stopIfTrue="1" operator="equal">
      <formula>0</formula>
    </cfRule>
  </conditionalFormatting>
  <conditionalFormatting sqref="E84:CF84 E86:CF89">
    <cfRule type="cellIs" dxfId="897" priority="42" stopIfTrue="1" operator="equal">
      <formula>0</formula>
    </cfRule>
  </conditionalFormatting>
  <conditionalFormatting sqref="E98:CF98">
    <cfRule type="cellIs" dxfId="896" priority="25" stopIfTrue="1" operator="equal">
      <formula>0</formula>
    </cfRule>
  </conditionalFormatting>
  <conditionalFormatting sqref="E91:CF91">
    <cfRule type="cellIs" dxfId="895" priority="40" stopIfTrue="1" operator="equal">
      <formula>0</formula>
    </cfRule>
  </conditionalFormatting>
  <conditionalFormatting sqref="D84 D86:D91">
    <cfRule type="cellIs" dxfId="894" priority="39" stopIfTrue="1" operator="equal">
      <formula>0</formula>
    </cfRule>
  </conditionalFormatting>
  <conditionalFormatting sqref="E99:CF99">
    <cfRule type="cellIs" dxfId="893" priority="26" stopIfTrue="1" operator="equal">
      <formula>0</formula>
    </cfRule>
  </conditionalFormatting>
  <conditionalFormatting sqref="D92">
    <cfRule type="cellIs" dxfId="892" priority="36" stopIfTrue="1" operator="equal">
      <formula>0</formula>
    </cfRule>
  </conditionalFormatting>
  <conditionalFormatting sqref="E92:CF92">
    <cfRule type="cellIs" dxfId="891" priority="35" stopIfTrue="1" operator="equal">
      <formula>0</formula>
    </cfRule>
  </conditionalFormatting>
  <conditionalFormatting sqref="E64:CF64">
    <cfRule type="cellIs" dxfId="890" priority="34" stopIfTrue="1" operator="equal">
      <formula>0</formula>
    </cfRule>
  </conditionalFormatting>
  <conditionalFormatting sqref="E90:CF90">
    <cfRule type="cellIs" dxfId="889" priority="33" stopIfTrue="1" operator="equal">
      <formula>0</formula>
    </cfRule>
  </conditionalFormatting>
  <conditionalFormatting sqref="E62:CF62">
    <cfRule type="cellIs" dxfId="888" priority="32" stopIfTrue="1" operator="equal">
      <formula>0</formula>
    </cfRule>
  </conditionalFormatting>
  <conditionalFormatting sqref="D95">
    <cfRule type="cellIs" dxfId="887" priority="31" stopIfTrue="1" operator="equal">
      <formula>0</formula>
    </cfRule>
  </conditionalFormatting>
  <conditionalFormatting sqref="E95:CF95">
    <cfRule type="cellIs" dxfId="886" priority="30" stopIfTrue="1" operator="equal">
      <formula>0</formula>
    </cfRule>
  </conditionalFormatting>
  <conditionalFormatting sqref="D97">
    <cfRule type="cellIs" dxfId="885" priority="29" stopIfTrue="1" operator="equal">
      <formula>0</formula>
    </cfRule>
  </conditionalFormatting>
  <conditionalFormatting sqref="E97:CF97">
    <cfRule type="cellIs" dxfId="884" priority="28" stopIfTrue="1" operator="equal">
      <formula>0</formula>
    </cfRule>
  </conditionalFormatting>
  <conditionalFormatting sqref="E27:CF28">
    <cfRule type="cellIs" dxfId="883" priority="22" stopIfTrue="1" operator="equal">
      <formula>0</formula>
    </cfRule>
  </conditionalFormatting>
  <conditionalFormatting sqref="D27:D28">
    <cfRule type="cellIs" dxfId="882" priority="21" stopIfTrue="1" operator="equal">
      <formula>0</formula>
    </cfRule>
  </conditionalFormatting>
  <conditionalFormatting sqref="D48">
    <cfRule type="cellIs" dxfId="881" priority="20" stopIfTrue="1" operator="equal">
      <formula>0</formula>
    </cfRule>
  </conditionalFormatting>
  <conditionalFormatting sqref="E48:CF48">
    <cfRule type="cellIs" dxfId="880" priority="19" stopIfTrue="1" operator="equal">
      <formula>0</formula>
    </cfRule>
  </conditionalFormatting>
  <conditionalFormatting sqref="E85:CF85">
    <cfRule type="cellIs" dxfId="879" priority="8" stopIfTrue="1" operator="equal">
      <formula>0</formula>
    </cfRule>
  </conditionalFormatting>
  <conditionalFormatting sqref="D85">
    <cfRule type="cellIs" dxfId="878" priority="7" stopIfTrue="1" operator="equal">
      <formula>0</formula>
    </cfRule>
  </conditionalFormatting>
  <conditionalFormatting sqref="E65:CF65">
    <cfRule type="cellIs" dxfId="877" priority="16" stopIfTrue="1" operator="equal">
      <formula>0</formula>
    </cfRule>
  </conditionalFormatting>
  <conditionalFormatting sqref="D65">
    <cfRule type="cellIs" dxfId="876" priority="15" stopIfTrue="1" operator="equal">
      <formula>0</formula>
    </cfRule>
  </conditionalFormatting>
  <conditionalFormatting sqref="D57:D58">
    <cfRule type="cellIs" dxfId="875" priority="14" stopIfTrue="1" operator="equal">
      <formula>0</formula>
    </cfRule>
  </conditionalFormatting>
  <conditionalFormatting sqref="E57:CF58">
    <cfRule type="cellIs" dxfId="874" priority="13" stopIfTrue="1" operator="equal">
      <formula>0</formula>
    </cfRule>
  </conditionalFormatting>
  <conditionalFormatting sqref="D47">
    <cfRule type="cellIs" dxfId="873" priority="12" stopIfTrue="1" operator="equal">
      <formula>0</formula>
    </cfRule>
  </conditionalFormatting>
  <conditionalFormatting sqref="E47:CF47">
    <cfRule type="cellIs" dxfId="872" priority="11" stopIfTrue="1" operator="equal">
      <formula>0</formula>
    </cfRule>
  </conditionalFormatting>
  <conditionalFormatting sqref="D55">
    <cfRule type="cellIs" dxfId="871" priority="10" stopIfTrue="1" operator="equal">
      <formula>0</formula>
    </cfRule>
  </conditionalFormatting>
  <conditionalFormatting sqref="E55:CF55">
    <cfRule type="cellIs" dxfId="870" priority="9" stopIfTrue="1" operator="equal">
      <formula>0</formula>
    </cfRule>
  </conditionalFormatting>
  <conditionalFormatting sqref="D38:D42">
    <cfRule type="cellIs" dxfId="869" priority="6" stopIfTrue="1" operator="equal">
      <formula>0</formula>
    </cfRule>
  </conditionalFormatting>
  <conditionalFormatting sqref="E39:CF39">
    <cfRule type="cellIs" dxfId="868" priority="5" stopIfTrue="1" operator="equal">
      <formula>0</formula>
    </cfRule>
  </conditionalFormatting>
  <conditionalFormatting sqref="F41:CF41">
    <cfRule type="cellIs" dxfId="867" priority="4" stopIfTrue="1" operator="equal">
      <formula>0</formula>
    </cfRule>
  </conditionalFormatting>
  <conditionalFormatting sqref="E41">
    <cfRule type="cellIs" dxfId="866" priority="3" stopIfTrue="1" operator="equal">
      <formula>0</formula>
    </cfRule>
  </conditionalFormatting>
  <conditionalFormatting sqref="E42:CF42">
    <cfRule type="cellIs" dxfId="865" priority="2" stopIfTrue="1" operator="equal">
      <formula>0</formula>
    </cfRule>
  </conditionalFormatting>
  <conditionalFormatting sqref="D66">
    <cfRule type="cellIs" dxfId="864" priority="1" stopIfTrue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1:AC22"/>
  <sheetViews>
    <sheetView tabSelected="1" zoomScale="85" zoomScaleNormal="85" workbookViewId="0">
      <selection activeCell="M1" sqref="M1:M1048576"/>
    </sheetView>
  </sheetViews>
  <sheetFormatPr defaultRowHeight="15" x14ac:dyDescent="0.25"/>
  <cols>
    <col min="2" max="2" width="10" bestFit="1" customWidth="1"/>
    <col min="3" max="3" width="12.85546875" style="1" bestFit="1" customWidth="1"/>
    <col min="4" max="4" width="10.5703125" bestFit="1" customWidth="1"/>
    <col min="5" max="6" width="11.42578125" bestFit="1" customWidth="1"/>
    <col min="7" max="7" width="11.5703125" bestFit="1" customWidth="1"/>
    <col min="8" max="8" width="11.42578125" bestFit="1" customWidth="1"/>
    <col min="9" max="11" width="11.5703125" bestFit="1" customWidth="1"/>
    <col min="12" max="21" width="11.42578125" bestFit="1" customWidth="1"/>
    <col min="25" max="25" width="47" customWidth="1"/>
    <col min="26" max="26" width="11.28515625" bestFit="1" customWidth="1"/>
    <col min="27" max="27" width="10.42578125" bestFit="1" customWidth="1"/>
    <col min="28" max="28" width="11.28515625" bestFit="1" customWidth="1"/>
  </cols>
  <sheetData>
    <row r="1" spans="2:29" ht="15.75" thickBot="1" x14ac:dyDescent="0.3">
      <c r="C1" s="623" t="s">
        <v>1079</v>
      </c>
      <c r="D1" s="623">
        <f>РП!E17</f>
        <v>2020</v>
      </c>
      <c r="E1" s="623">
        <f>РП!F17</f>
        <v>2021</v>
      </c>
      <c r="F1" s="623">
        <f>РП!G17</f>
        <v>2022</v>
      </c>
      <c r="G1" s="623">
        <f>РП!H17</f>
        <v>2023</v>
      </c>
      <c r="H1" s="623">
        <f>РП!I17</f>
        <v>2024</v>
      </c>
      <c r="I1" s="623">
        <f>РП!J17</f>
        <v>2025</v>
      </c>
      <c r="J1" s="623">
        <f>РП!K17</f>
        <v>2026</v>
      </c>
      <c r="K1" s="623">
        <f>РП!L17</f>
        <v>2027</v>
      </c>
      <c r="L1" s="623">
        <f>РП!M17</f>
        <v>2028</v>
      </c>
      <c r="M1" s="623">
        <f>РП!N17</f>
        <v>2029</v>
      </c>
      <c r="N1" s="623">
        <f>РП!O17</f>
        <v>2030</v>
      </c>
      <c r="O1" s="623">
        <f>РП!P17</f>
        <v>2031</v>
      </c>
      <c r="P1" s="623">
        <f>РП!Q17</f>
        <v>2032</v>
      </c>
      <c r="Q1" s="623">
        <f>РП!R17</f>
        <v>2033</v>
      </c>
      <c r="R1" s="623">
        <f>РП!S17</f>
        <v>2034</v>
      </c>
      <c r="S1" s="623">
        <f>РП!T17</f>
        <v>2035</v>
      </c>
      <c r="T1" s="623">
        <f>РП!U17</f>
        <v>2036</v>
      </c>
      <c r="U1" s="623">
        <f>РП!V17</f>
        <v>2037</v>
      </c>
      <c r="Y1" s="951" t="s">
        <v>1101</v>
      </c>
      <c r="Z1" s="953" t="s">
        <v>1102</v>
      </c>
      <c r="AA1" s="954"/>
      <c r="AB1" s="954"/>
    </row>
    <row r="2" spans="2:29" s="1" customFormat="1" ht="15.75" thickBot="1" x14ac:dyDescent="0.3">
      <c r="B2" s="621" t="str">
        <f>РП!B54</f>
        <v>Cash flow</v>
      </c>
      <c r="C2" s="622">
        <f ca="1">SUM(D2:U2)</f>
        <v>903.68168026145531</v>
      </c>
      <c r="D2" s="622">
        <f ca="1">РП!E84/1000</f>
        <v>-2.0999987299999998</v>
      </c>
      <c r="E2" s="622">
        <f ca="1">РП!F84/1000</f>
        <v>-0.92187789999999992</v>
      </c>
      <c r="F2" s="622">
        <f ca="1">РП!G84/1000</f>
        <v>-62.2</v>
      </c>
      <c r="G2" s="622">
        <f ca="1">РП!H84/1000</f>
        <v>-323.23009957199997</v>
      </c>
      <c r="H2" s="622">
        <f ca="1">РП!I84/1000</f>
        <v>-59.025011317159958</v>
      </c>
      <c r="I2" s="622">
        <f ca="1">РП!J84/1000</f>
        <v>64.690856012038353</v>
      </c>
      <c r="J2" s="622">
        <f ca="1">РП!K84/1000</f>
        <v>154.26354928069705</v>
      </c>
      <c r="K2" s="622">
        <f ca="1">РП!L84/1000</f>
        <v>198.45375420065017</v>
      </c>
      <c r="L2" s="622">
        <f ca="1">РП!M84/1000</f>
        <v>311.25016942907661</v>
      </c>
      <c r="M2" s="622">
        <f ca="1">РП!N84/1000</f>
        <v>311.25016942907661</v>
      </c>
      <c r="N2" s="622">
        <f ca="1">РП!O84/1000</f>
        <v>311.25016942907661</v>
      </c>
      <c r="O2" s="622">
        <f ca="1">РП!P84/1000</f>
        <v>0</v>
      </c>
      <c r="P2" s="622">
        <f ca="1">РП!Q84/1000</f>
        <v>0</v>
      </c>
      <c r="Q2" s="622">
        <f ca="1">РП!R84/1000</f>
        <v>0</v>
      </c>
      <c r="R2" s="622">
        <f ca="1">РП!S84/1000</f>
        <v>0</v>
      </c>
      <c r="S2" s="622">
        <f ca="1">РП!T84/1000</f>
        <v>0</v>
      </c>
      <c r="T2" s="622">
        <f ca="1">РП!U84/1000</f>
        <v>0</v>
      </c>
      <c r="U2" s="622">
        <f ca="1">РП!V84/1000</f>
        <v>0</v>
      </c>
      <c r="Y2" s="952"/>
      <c r="Z2" s="637" t="s">
        <v>1103</v>
      </c>
      <c r="AA2" s="638" t="s">
        <v>1104</v>
      </c>
      <c r="AB2" s="638" t="s">
        <v>1105</v>
      </c>
    </row>
    <row r="3" spans="2:29" ht="15.75" thickBot="1" x14ac:dyDescent="0.3">
      <c r="B3" s="621" t="s">
        <v>29</v>
      </c>
      <c r="C3" s="622">
        <f ca="1">SUM(D3:U3)</f>
        <v>157.42265439887251</v>
      </c>
      <c r="D3" s="622">
        <f ca="1">РП!E88/1000</f>
        <v>-1.9668290148575764</v>
      </c>
      <c r="E3" s="622">
        <f ca="1">РП!F88/1000</f>
        <v>-0.75738400100941006</v>
      </c>
      <c r="F3" s="622">
        <f ca="1">РП!G88/1000</f>
        <v>-44.825821391490727</v>
      </c>
      <c r="G3" s="622">
        <f ca="1">РП!H88/1000</f>
        <v>-204.33596648852361</v>
      </c>
      <c r="H3" s="622">
        <f ca="1">РП!I88/1000</f>
        <v>-32.731374864461515</v>
      </c>
      <c r="I3" s="622">
        <f ca="1">РП!J88/1000</f>
        <v>31.467787994223418</v>
      </c>
      <c r="J3" s="622">
        <f ca="1">РП!K88/1000</f>
        <v>65.8236234588896</v>
      </c>
      <c r="K3" s="622">
        <f ca="1">РП!L88/1000</f>
        <v>74.28017768780478</v>
      </c>
      <c r="L3" s="622">
        <f ca="1">РП!M88/1000</f>
        <v>102.1923438618966</v>
      </c>
      <c r="M3" s="622">
        <f ca="1">РП!N88/1000</f>
        <v>89.642406896400516</v>
      </c>
      <c r="N3" s="622">
        <f ca="1">РП!O88/1000</f>
        <v>78.633690260000435</v>
      </c>
      <c r="O3" s="622">
        <f ca="1">РП!P88/1000</f>
        <v>0</v>
      </c>
      <c r="P3" s="622">
        <f ca="1">РП!Q88/1000</f>
        <v>0</v>
      </c>
      <c r="Q3" s="622">
        <f ca="1">РП!R88/1000</f>
        <v>0</v>
      </c>
      <c r="R3" s="622">
        <f ca="1">РП!S88/1000</f>
        <v>0</v>
      </c>
      <c r="S3" s="622">
        <f ca="1">РП!T88/1000</f>
        <v>0</v>
      </c>
      <c r="T3" s="622">
        <f ca="1">РП!U88/1000</f>
        <v>0</v>
      </c>
      <c r="U3" s="622">
        <f ca="1">РП!V88/1000</f>
        <v>0</v>
      </c>
      <c r="Y3" s="639" t="s">
        <v>1109</v>
      </c>
      <c r="Z3" s="740">
        <f ca="1">'РП (ЛК 2.0)'!E11/1000</f>
        <v>35.160223133752694</v>
      </c>
      <c r="AA3" s="741">
        <f ca="1">'РП (ЛК 2.0)'!E12</f>
        <v>1.3171063851157403</v>
      </c>
      <c r="AB3" s="741">
        <f ca="1">'РП (ЛК 2.0)'!D87/1000</f>
        <v>110.87831965578242</v>
      </c>
    </row>
    <row r="4" spans="2:29" ht="15.75" thickBot="1" x14ac:dyDescent="0.3">
      <c r="B4" s="621" t="s">
        <v>6</v>
      </c>
      <c r="C4" s="622">
        <f ca="1">SUM(D4:U4)</f>
        <v>337.65470889221399</v>
      </c>
      <c r="D4" s="622">
        <f ca="1">РП!E87/1000</f>
        <v>1.9668290148575764</v>
      </c>
      <c r="E4" s="622">
        <f ca="1">РП!F87/1000</f>
        <v>0.75738400100941006</v>
      </c>
      <c r="F4" s="622">
        <f ca="1">РП!G87/1000</f>
        <v>44.825821391490727</v>
      </c>
      <c r="G4" s="622">
        <f ca="1">РП!H87/1000</f>
        <v>204.33596648852361</v>
      </c>
      <c r="H4" s="622">
        <f ca="1">РП!I87/1000</f>
        <v>55.736266259707655</v>
      </c>
      <c r="I4" s="622">
        <f ca="1">РП!J87/1000</f>
        <v>30.032441736625021</v>
      </c>
      <c r="J4" s="622">
        <f ca="1">РП!K87/1000</f>
        <v>0</v>
      </c>
      <c r="K4" s="622">
        <f ca="1">РП!L87/1000</f>
        <v>0</v>
      </c>
      <c r="L4" s="622">
        <f ca="1">РП!M87/1000</f>
        <v>0</v>
      </c>
      <c r="M4" s="622">
        <f ca="1">РП!N87/1000</f>
        <v>0</v>
      </c>
      <c r="N4" s="622">
        <f ca="1">РП!O87/1000</f>
        <v>0</v>
      </c>
      <c r="O4" s="622">
        <f ca="1">РП!P87/1000</f>
        <v>0</v>
      </c>
      <c r="P4" s="622">
        <f ca="1">РП!Q87/1000</f>
        <v>0</v>
      </c>
      <c r="Q4" s="622">
        <f ca="1">РП!R87/1000</f>
        <v>0</v>
      </c>
      <c r="R4" s="622">
        <f ca="1">РП!S87/1000</f>
        <v>0</v>
      </c>
      <c r="S4" s="622">
        <f ca="1">РП!T87/1000</f>
        <v>0</v>
      </c>
      <c r="T4" s="622">
        <f ca="1">РП!U87/1000</f>
        <v>0</v>
      </c>
      <c r="U4" s="622">
        <f ca="1">РП!V87/1000</f>
        <v>0</v>
      </c>
      <c r="Y4" s="639" t="s">
        <v>1108</v>
      </c>
      <c r="Z4" s="740">
        <f ca="1">'РП (Уберизация зак)'!E11/1000</f>
        <v>255.40376667136724</v>
      </c>
      <c r="AA4" s="741">
        <f ca="1">'РП (Уберизация зак)'!E12</f>
        <v>6.3293925169369425</v>
      </c>
      <c r="AB4" s="741">
        <f ca="1">'РП (Уберизация зак)'!D87/1000</f>
        <v>47.923617158932778</v>
      </c>
    </row>
    <row r="5" spans="2:29" s="1" customFormat="1" ht="15.75" thickBot="1" x14ac:dyDescent="0.3">
      <c r="B5" s="621" t="s">
        <v>1116</v>
      </c>
      <c r="C5" s="622">
        <f t="shared" ref="C5:C6" ca="1" si="0">SUM(D5:U5)</f>
        <v>603.38679073061542</v>
      </c>
      <c r="D5" s="622">
        <f ca="1">РП!E65/1000</f>
        <v>2.0999987299999998</v>
      </c>
      <c r="E5" s="622">
        <f ca="1">РП!F65/1000</f>
        <v>0.92187789999999992</v>
      </c>
      <c r="F5" s="622">
        <f ca="1">РП!G65/1000</f>
        <v>62.2</v>
      </c>
      <c r="G5" s="622">
        <f ca="1">РП!H65/1000</f>
        <v>323.23009957199997</v>
      </c>
      <c r="H5" s="622">
        <f ca="1">РП!I65/1000</f>
        <v>117.82987979178023</v>
      </c>
      <c r="I5" s="622">
        <f ca="1">РП!J65/1000</f>
        <v>78.529934736835173</v>
      </c>
      <c r="J5" s="622">
        <f ca="1">РП!K65/1000</f>
        <v>18.574999999999999</v>
      </c>
      <c r="K5" s="622">
        <f ca="1">РП!L65/1000</f>
        <v>0</v>
      </c>
      <c r="L5" s="622">
        <f ca="1">РП!M65/1000</f>
        <v>0</v>
      </c>
      <c r="M5" s="622">
        <f ca="1">РП!N65/1000</f>
        <v>0</v>
      </c>
      <c r="N5" s="622">
        <f ca="1">РП!O65/1000</f>
        <v>0</v>
      </c>
      <c r="O5" s="622">
        <f ca="1">РП!P65/1000</f>
        <v>0</v>
      </c>
      <c r="P5" s="622">
        <f ca="1">РП!Q65/1000</f>
        <v>0</v>
      </c>
      <c r="Q5" s="622">
        <f ca="1">РП!R65/1000</f>
        <v>0</v>
      </c>
      <c r="R5" s="622">
        <f ca="1">РП!S65/1000</f>
        <v>0</v>
      </c>
      <c r="S5" s="622">
        <f ca="1">РП!T65/1000</f>
        <v>0</v>
      </c>
      <c r="T5" s="622">
        <f ca="1">РП!U65/1000</f>
        <v>0</v>
      </c>
      <c r="U5" s="622">
        <f ca="1">РП!V65/1000</f>
        <v>0</v>
      </c>
      <c r="Y5" s="639" t="s">
        <v>1106</v>
      </c>
      <c r="Z5" s="740">
        <f ca="1">'РП (Рейтингование)'!E11/1000</f>
        <v>-47.86373712976367</v>
      </c>
      <c r="AA5" s="741">
        <f ca="1">'РП (Рейтингование)'!E12</f>
        <v>0</v>
      </c>
      <c r="AB5" s="741">
        <f ca="1">'РП (Рейтингование)'!D87/1000</f>
        <v>47.86373712976367</v>
      </c>
    </row>
    <row r="6" spans="2:29" s="1" customFormat="1" ht="27.75" thickBot="1" x14ac:dyDescent="0.3">
      <c r="B6" s="621" t="s">
        <v>142</v>
      </c>
      <c r="C6" s="622">
        <f t="shared" ca="1" si="0"/>
        <v>1507.0684709920706</v>
      </c>
      <c r="D6" s="622">
        <f ca="1">РП!E18/1000</f>
        <v>0</v>
      </c>
      <c r="E6" s="622">
        <f ca="1">РП!F18/1000</f>
        <v>0</v>
      </c>
      <c r="F6" s="622">
        <f ca="1">РП!G18/1000</f>
        <v>0</v>
      </c>
      <c r="G6" s="622">
        <f ca="1">РП!H18/1000</f>
        <v>0</v>
      </c>
      <c r="H6" s="622">
        <f ca="1">РП!I18/1000</f>
        <v>58.804868474620271</v>
      </c>
      <c r="I6" s="622">
        <f ca="1">РП!J18/1000</f>
        <v>143.22079074887353</v>
      </c>
      <c r="J6" s="622">
        <f ca="1">РП!K18/1000</f>
        <v>172.83854928069704</v>
      </c>
      <c r="K6" s="622">
        <f ca="1">РП!L18/1000</f>
        <v>198.45375420065017</v>
      </c>
      <c r="L6" s="622">
        <f ca="1">РП!M18/1000</f>
        <v>311.25016942907661</v>
      </c>
      <c r="M6" s="622">
        <f ca="1">РП!N18/1000</f>
        <v>311.25016942907661</v>
      </c>
      <c r="N6" s="622">
        <f ca="1">РП!O18/1000</f>
        <v>311.25016942907661</v>
      </c>
      <c r="O6" s="622">
        <f ca="1">РП!P18/1000</f>
        <v>0</v>
      </c>
      <c r="P6" s="622">
        <f ca="1">РП!Q18/1000</f>
        <v>0</v>
      </c>
      <c r="Q6" s="622">
        <f ca="1">РП!R18/1000</f>
        <v>0</v>
      </c>
      <c r="R6" s="622">
        <f ca="1">РП!S18/1000</f>
        <v>0</v>
      </c>
      <c r="S6" s="622">
        <f ca="1">РП!T18/1000</f>
        <v>0</v>
      </c>
      <c r="T6" s="622">
        <f ca="1">РП!U18/1000</f>
        <v>0</v>
      </c>
      <c r="U6" s="622">
        <f ca="1">РП!V18/1000</f>
        <v>0</v>
      </c>
      <c r="Y6" s="639" t="s">
        <v>1110</v>
      </c>
      <c r="Z6" s="740">
        <f ca="1">'РП (Развитие ОЭДК)'!E11/1000</f>
        <v>-8.8950827020166692</v>
      </c>
      <c r="AA6" s="741">
        <f ca="1">'РП (Развитие ОЭДК)'!E12</f>
        <v>0.9490230917598087</v>
      </c>
      <c r="AB6" s="741">
        <f ca="1">'РП (Рейтингование)'!D87/1000</f>
        <v>47.86373712976367</v>
      </c>
    </row>
    <row r="7" spans="2:29" s="1" customFormat="1" x14ac:dyDescent="0.25">
      <c r="B7" s="621" t="str">
        <f>РП!B63</f>
        <v>Накопленный DCF</v>
      </c>
      <c r="C7" s="622">
        <f ca="1">SUM(D7:U7)</f>
        <v>-916.90761600686483</v>
      </c>
      <c r="D7" s="622">
        <f ca="1">РП!E91/1000</f>
        <v>-1.9668290148575764</v>
      </c>
      <c r="E7" s="622">
        <f ca="1">РП!F91/1000</f>
        <v>-2.7242130158669866</v>
      </c>
      <c r="F7" s="622">
        <f ca="1">РП!G91/1000</f>
        <v>-47.550034407357714</v>
      </c>
      <c r="G7" s="622">
        <f ca="1">РП!H91/1000</f>
        <v>-251.88600089588132</v>
      </c>
      <c r="H7" s="622">
        <f ca="1">РП!I91/1000</f>
        <v>-284.6173757603429</v>
      </c>
      <c r="I7" s="622">
        <f ca="1">РП!J91/1000</f>
        <v>-253.14958776611945</v>
      </c>
      <c r="J7" s="622">
        <f ca="1">РП!K91/1000</f>
        <v>-187.32596430722984</v>
      </c>
      <c r="K7" s="622">
        <f ca="1">РП!L91/1000</f>
        <v>-113.04578661942507</v>
      </c>
      <c r="L7" s="622">
        <f ca="1">РП!M91/1000</f>
        <v>-10.853442757528464</v>
      </c>
      <c r="M7" s="622">
        <f ca="1">РП!N91/1000</f>
        <v>78.788964138872046</v>
      </c>
      <c r="N7" s="622">
        <f ca="1">РП!O91/1000</f>
        <v>157.42265439887248</v>
      </c>
      <c r="O7" s="622">
        <f ca="1">РП!P91/1000</f>
        <v>0</v>
      </c>
      <c r="P7" s="622">
        <f ca="1">РП!Q91/1000</f>
        <v>0</v>
      </c>
      <c r="Q7" s="622">
        <f ca="1">РП!R91/1000</f>
        <v>0</v>
      </c>
      <c r="R7" s="622">
        <f ca="1">РП!S91/1000</f>
        <v>0</v>
      </c>
      <c r="S7" s="622">
        <f ca="1">РП!T91/1000</f>
        <v>0</v>
      </c>
      <c r="T7" s="622">
        <f ca="1">РП!U91/1000</f>
        <v>0</v>
      </c>
      <c r="U7" s="622">
        <f ca="1">РП!V91/1000</f>
        <v>0</v>
      </c>
      <c r="Y7" s="640" t="s">
        <v>1107</v>
      </c>
      <c r="Z7" s="742">
        <f ca="1">РП!E11/1000</f>
        <v>157.42265439887248</v>
      </c>
      <c r="AA7" s="743">
        <f ca="1">РП!E12</f>
        <v>1.466223779065154</v>
      </c>
      <c r="AB7" s="743">
        <f ca="1">РП!D87/1000</f>
        <v>337.65470889221399</v>
      </c>
    </row>
    <row r="8" spans="2:29" s="1" customFormat="1" x14ac:dyDescent="0.25"/>
    <row r="9" spans="2:29" x14ac:dyDescent="0.25">
      <c r="D9" s="623">
        <f>D1</f>
        <v>2020</v>
      </c>
      <c r="E9" s="623">
        <f t="shared" ref="E9:U9" si="1">E1</f>
        <v>2021</v>
      </c>
      <c r="F9" s="623">
        <f t="shared" si="1"/>
        <v>2022</v>
      </c>
      <c r="G9" s="623">
        <f t="shared" si="1"/>
        <v>2023</v>
      </c>
      <c r="H9" s="623">
        <f t="shared" si="1"/>
        <v>2024</v>
      </c>
      <c r="I9" s="623">
        <f t="shared" si="1"/>
        <v>2025</v>
      </c>
      <c r="J9" s="623">
        <f t="shared" si="1"/>
        <v>2026</v>
      </c>
      <c r="K9" s="623">
        <f t="shared" si="1"/>
        <v>2027</v>
      </c>
      <c r="L9" s="623">
        <f t="shared" si="1"/>
        <v>2028</v>
      </c>
      <c r="M9" s="623">
        <f t="shared" si="1"/>
        <v>2029</v>
      </c>
      <c r="N9" s="623">
        <f t="shared" si="1"/>
        <v>2030</v>
      </c>
      <c r="O9" s="623">
        <f t="shared" si="1"/>
        <v>2031</v>
      </c>
      <c r="P9" s="623">
        <f t="shared" si="1"/>
        <v>2032</v>
      </c>
      <c r="Q9" s="623">
        <f t="shared" si="1"/>
        <v>2033</v>
      </c>
      <c r="R9" s="623">
        <f t="shared" si="1"/>
        <v>2034</v>
      </c>
      <c r="S9" s="623">
        <f t="shared" si="1"/>
        <v>2035</v>
      </c>
      <c r="T9" s="623">
        <f t="shared" si="1"/>
        <v>2036</v>
      </c>
      <c r="U9" s="623">
        <f t="shared" si="1"/>
        <v>2037</v>
      </c>
    </row>
    <row r="10" spans="2:29" s="1" customFormat="1" x14ac:dyDescent="0.25">
      <c r="B10" s="621" t="s">
        <v>1082</v>
      </c>
      <c r="C10" s="621"/>
      <c r="D10" s="621">
        <f ca="1">IF(D12&gt;=$C$15,1,0)</f>
        <v>0</v>
      </c>
      <c r="E10" s="621">
        <f t="shared" ref="E10:K10" ca="1" si="2">IF(E12&gt;=$C$15,1,0)</f>
        <v>0</v>
      </c>
      <c r="F10" s="621">
        <f t="shared" ca="1" si="2"/>
        <v>0</v>
      </c>
      <c r="G10" s="621">
        <f t="shared" ca="1" si="2"/>
        <v>0</v>
      </c>
      <c r="H10" s="621">
        <f t="shared" ca="1" si="2"/>
        <v>0</v>
      </c>
      <c r="I10" s="621">
        <f t="shared" ca="1" si="2"/>
        <v>0</v>
      </c>
      <c r="J10" s="621">
        <f t="shared" ca="1" si="2"/>
        <v>0</v>
      </c>
      <c r="K10" s="621">
        <f t="shared" ca="1" si="2"/>
        <v>0</v>
      </c>
      <c r="L10" s="621">
        <f t="shared" ref="L10" ca="1" si="3">IF(L12&gt;=$C$15,1,0)</f>
        <v>0</v>
      </c>
      <c r="M10" s="621">
        <f t="shared" ref="M10" ca="1" si="4">IF(M12&gt;=$C$15,1,0)</f>
        <v>0</v>
      </c>
      <c r="N10" s="621">
        <f t="shared" ref="N10" ca="1" si="5">IF(N12&gt;=$C$15,1,0)</f>
        <v>1</v>
      </c>
      <c r="O10" s="621">
        <f t="shared" ref="O10" ca="1" si="6">IF(O12&gt;=$C$15,1,0)</f>
        <v>1</v>
      </c>
      <c r="P10" s="621">
        <f t="shared" ref="P10" ca="1" si="7">IF(P12&gt;=$C$15,1,0)</f>
        <v>1</v>
      </c>
      <c r="Q10" s="621">
        <f t="shared" ref="Q10" ca="1" si="8">IF(Q12&gt;=$C$15,1,0)</f>
        <v>1</v>
      </c>
      <c r="R10" s="621">
        <f t="shared" ref="R10" ca="1" si="9">IF(R12&gt;=$C$15,1,0)</f>
        <v>1</v>
      </c>
      <c r="S10" s="621">
        <f t="shared" ref="S10" ca="1" si="10">IF(S12&gt;=$C$15,1,0)</f>
        <v>1</v>
      </c>
      <c r="T10" s="621">
        <f t="shared" ref="T10" ca="1" si="11">IF(T12&gt;=$C$15,1,0)</f>
        <v>1</v>
      </c>
      <c r="U10" s="621">
        <f t="shared" ref="U10" ca="1" si="12">IF(U12&gt;=$C$15,1,0)</f>
        <v>1</v>
      </c>
    </row>
    <row r="11" spans="2:29" s="1" customFormat="1" x14ac:dyDescent="0.25">
      <c r="B11" s="621" t="s">
        <v>1083</v>
      </c>
      <c r="C11" s="621"/>
      <c r="D11" s="621">
        <f>РП!E16</f>
        <v>1</v>
      </c>
      <c r="E11" s="621">
        <f>РП!F16</f>
        <v>2</v>
      </c>
      <c r="F11" s="621">
        <f>РП!G16</f>
        <v>3</v>
      </c>
      <c r="G11" s="621">
        <f>РП!H16</f>
        <v>4</v>
      </c>
      <c r="H11" s="621">
        <f>РП!I16</f>
        <v>5</v>
      </c>
      <c r="I11" s="621">
        <f>РП!J16</f>
        <v>6</v>
      </c>
      <c r="J11" s="621">
        <f>РП!K16</f>
        <v>7</v>
      </c>
      <c r="K11" s="621">
        <f>РП!L16</f>
        <v>8</v>
      </c>
      <c r="L11" s="621">
        <f>РП!M16</f>
        <v>9</v>
      </c>
      <c r="M11" s="621">
        <f>РП!N16</f>
        <v>10</v>
      </c>
      <c r="N11" s="621">
        <f>РП!O16</f>
        <v>11</v>
      </c>
      <c r="O11" s="621">
        <f>РП!P16</f>
        <v>12</v>
      </c>
      <c r="P11" s="621">
        <f>РП!Q16</f>
        <v>13</v>
      </c>
      <c r="Q11" s="621">
        <f>РП!R16</f>
        <v>14</v>
      </c>
      <c r="R11" s="621">
        <f>РП!S16</f>
        <v>15</v>
      </c>
      <c r="S11" s="621">
        <f>РП!T16</f>
        <v>16</v>
      </c>
      <c r="T11" s="621">
        <f>РП!U16</f>
        <v>17</v>
      </c>
      <c r="U11" s="621">
        <f>РП!V16</f>
        <v>18</v>
      </c>
    </row>
    <row r="12" spans="2:29" x14ac:dyDescent="0.25">
      <c r="B12" s="621" t="s">
        <v>1078</v>
      </c>
      <c r="C12" s="622" t="s">
        <v>1080</v>
      </c>
      <c r="D12" s="635">
        <f ca="1">1+D13/$C$4</f>
        <v>0.99417502862225615</v>
      </c>
      <c r="E12" s="635">
        <f t="shared" ref="E12:K12" ca="1" si="13">1+E13/$C$4</f>
        <v>0.99193195609560825</v>
      </c>
      <c r="F12" s="635">
        <f t="shared" ca="1" si="13"/>
        <v>0.8591755626232459</v>
      </c>
      <c r="G12" s="635">
        <f t="shared" ca="1" si="13"/>
        <v>0.25401306641842725</v>
      </c>
      <c r="H12" s="635">
        <f t="shared" ca="1" si="13"/>
        <v>0.15707565076132768</v>
      </c>
      <c r="I12" s="635">
        <f t="shared" ca="1" si="13"/>
        <v>0.25027082075455453</v>
      </c>
      <c r="J12" s="635">
        <f t="shared" ca="1" si="13"/>
        <v>0.44521441764631831</v>
      </c>
      <c r="K12" s="635">
        <f t="shared" ca="1" si="13"/>
        <v>0.66520299097765145</v>
      </c>
      <c r="L12" s="635">
        <f t="shared" ref="L12" ca="1" si="14">1+L13/$C$4</f>
        <v>0.9678563856161323</v>
      </c>
      <c r="M12" s="635">
        <f t="shared" ref="M12" ca="1" si="15">1+M13/$C$4</f>
        <v>1.2333418195095365</v>
      </c>
      <c r="N12" s="635">
        <f t="shared" ref="N12" ca="1" si="16">1+N13/$C$4</f>
        <v>1.466223779065154</v>
      </c>
      <c r="O12" s="635">
        <f t="shared" ref="O12" ca="1" si="17">1+O13/$C$4</f>
        <v>1.466223779065154</v>
      </c>
      <c r="P12" s="635">
        <f t="shared" ref="P12" ca="1" si="18">1+P13/$C$4</f>
        <v>1.466223779065154</v>
      </c>
      <c r="Q12" s="635">
        <f t="shared" ref="Q12" ca="1" si="19">1+Q13/$C$4</f>
        <v>1.466223779065154</v>
      </c>
      <c r="R12" s="635">
        <f t="shared" ref="R12" ca="1" si="20">1+R13/$C$4</f>
        <v>1.466223779065154</v>
      </c>
      <c r="S12" s="635">
        <f t="shared" ref="S12" ca="1" si="21">1+S13/$C$4</f>
        <v>1.466223779065154</v>
      </c>
      <c r="T12" s="635">
        <f t="shared" ref="T12" ca="1" si="22">1+T13/$C$4</f>
        <v>1.466223779065154</v>
      </c>
      <c r="U12" s="635">
        <f t="shared" ref="U12" ca="1" si="23">1+U13/$C$4</f>
        <v>1.466223779065154</v>
      </c>
    </row>
    <row r="13" spans="2:29" x14ac:dyDescent="0.25">
      <c r="B13" s="621" t="s">
        <v>180</v>
      </c>
      <c r="C13" s="622">
        <f ca="1">C3</f>
        <v>157.42265439887251</v>
      </c>
      <c r="D13" s="622">
        <f ca="1">SUM(D3)</f>
        <v>-1.9668290148575764</v>
      </c>
      <c r="E13" s="622">
        <f ca="1">SUM(D3:E3)</f>
        <v>-2.7242130158669866</v>
      </c>
      <c r="F13" s="622">
        <f ca="1">SUM(D3:F3)</f>
        <v>-47.550034407357714</v>
      </c>
      <c r="G13" s="622">
        <f ca="1">SUM(D3:G3)</f>
        <v>-251.88600089588132</v>
      </c>
      <c r="H13" s="622">
        <f ca="1">SUM(D3:H3)</f>
        <v>-284.61737576034284</v>
      </c>
      <c r="I13" s="622">
        <f ca="1">SUM(D3:I3)</f>
        <v>-253.14958776611942</v>
      </c>
      <c r="J13" s="622">
        <f ca="1">SUM(D3:J3)</f>
        <v>-187.32596430722981</v>
      </c>
      <c r="K13" s="622">
        <f ca="1">SUM(D3:K3)</f>
        <v>-113.04578661942503</v>
      </c>
      <c r="L13" s="622">
        <f ca="1">SUM(D3:L3)</f>
        <v>-10.853442757528427</v>
      </c>
      <c r="M13" s="622">
        <f ca="1">SUM(D3:M3)</f>
        <v>78.788964138872089</v>
      </c>
      <c r="N13" s="622">
        <f ca="1">SUM(D3:N3)</f>
        <v>157.42265439887251</v>
      </c>
      <c r="O13" s="622">
        <f ca="1">SUM(D3:O3)</f>
        <v>157.42265439887251</v>
      </c>
      <c r="P13" s="622">
        <f ca="1">SUM(D3:P3)</f>
        <v>157.42265439887251</v>
      </c>
      <c r="Q13" s="622">
        <f ca="1">SUM(D3:Q3)</f>
        <v>157.42265439887251</v>
      </c>
      <c r="R13" s="622">
        <f ca="1">SUM(D3:R3)</f>
        <v>157.42265439887251</v>
      </c>
      <c r="S13" s="622">
        <f ca="1">SUM(D3:S3)</f>
        <v>157.42265439887251</v>
      </c>
      <c r="T13" s="622">
        <f ca="1">SUM(D3:T3)</f>
        <v>157.42265439887251</v>
      </c>
      <c r="U13" s="622">
        <f ca="1">SUM(D3:U3)</f>
        <v>157.42265439887251</v>
      </c>
    </row>
    <row r="15" spans="2:29" x14ac:dyDescent="0.25">
      <c r="B15" t="s">
        <v>1081</v>
      </c>
      <c r="C15" s="634">
        <v>1.35</v>
      </c>
    </row>
    <row r="16" spans="2:29" ht="38.25" x14ac:dyDescent="0.25">
      <c r="Y16" s="641" t="s">
        <v>1111</v>
      </c>
      <c r="Z16" s="642" t="s">
        <v>1112</v>
      </c>
      <c r="AA16" s="642" t="s">
        <v>1113</v>
      </c>
      <c r="AB16" s="643" t="s">
        <v>1114</v>
      </c>
      <c r="AC16" s="643" t="s">
        <v>1115</v>
      </c>
    </row>
    <row r="17" spans="2:29" ht="25.5" x14ac:dyDescent="0.25">
      <c r="B17" s="618" t="s">
        <v>1084</v>
      </c>
      <c r="C17" s="618">
        <f ca="1">INDEX(D11:U11,1,MATCH(1,D10:U10,0))</f>
        <v>11</v>
      </c>
      <c r="Y17" s="644" t="str">
        <f>'Дерево КПЭ (Программа) '!H5</f>
        <v>Среднее время (трудозатраты) на подготовку и согласование  наряд-заказа, час/год</v>
      </c>
      <c r="Z17" s="645">
        <f>INDEX('Дерево КПЭ (Программа) '!$O$5:$O$19,MATCH(PI_J!Y17,'Дерево КПЭ (Программа) '!$H$5:$H$19,0),1)</f>
        <v>106407</v>
      </c>
      <c r="AA17" s="645">
        <f>INDEX('Дерево КПЭ (Программа) '!$O$5:$O$19,MATCH(PI_J!Y17,'Дерево КПЭ (Программа) '!$H$5:$H$19,0)+1,1)</f>
        <v>4965.66</v>
      </c>
      <c r="AB17" s="645">
        <f>SUM('ИД (Уберизация зак)'!H107:N107)</f>
        <v>142284.83470165185</v>
      </c>
      <c r="AC17" s="949">
        <v>45078</v>
      </c>
    </row>
    <row r="18" spans="2:29" ht="25.5" x14ac:dyDescent="0.25">
      <c r="B18" s="618" t="str">
        <f>B13</f>
        <v>NPV</v>
      </c>
      <c r="C18" s="619">
        <f ca="1">INDEX(D13:U13,1,MATCH(C19,D12:U12,0))</f>
        <v>157.42265439887251</v>
      </c>
      <c r="Y18" s="646" t="str">
        <f>'Дерево КПЭ (Программа) '!H8</f>
        <v>Трудозатраты на проведение дополнительных процедур выбора, час/год</v>
      </c>
      <c r="Z18" s="645">
        <f>INDEX('Дерево КПЭ (Программа) '!$O$5:$O$19,MATCH(PI_J!Y18,'Дерево КПЭ (Программа) '!$H$5:$H$19,0),1)</f>
        <v>44254.220224719094</v>
      </c>
      <c r="AA18" s="645">
        <f>INDEX('Дерево КПЭ (Программа) '!$O$5:$O$19,MATCH(PI_J!Y18,'Дерево КПЭ (Программа) '!$H$5:$H$19,0)+1,1)</f>
        <v>348.45842696629217</v>
      </c>
      <c r="AB18" s="645">
        <f>SUM('ИД (Уберизация зак)'!H108:N108)</f>
        <v>111251.59798172797</v>
      </c>
      <c r="AC18" s="950"/>
    </row>
    <row r="19" spans="2:29" ht="25.5" customHeight="1" x14ac:dyDescent="0.25">
      <c r="B19" s="618" t="str">
        <f>B12</f>
        <v>PI/J</v>
      </c>
      <c r="C19" s="636">
        <f ca="1">INDEX(D12:U12,1,MATCH(1,D10:U10,0))</f>
        <v>1.466223779065154</v>
      </c>
      <c r="Y19" s="646" t="str">
        <f>'Дерево КПЭ (Программа) '!H11</f>
        <v>Трудозатраты на обмен производсвенной информацией, час.</v>
      </c>
      <c r="Z19" s="645">
        <f>INDEX('Дерево КПЭ (Программа) '!$O$5:$O$19,MATCH(PI_J!Y19,'Дерево КПЭ (Программа) '!$H$5:$H$19,0),1)</f>
        <v>100000</v>
      </c>
      <c r="AA19" s="645">
        <f>INDEX('Дерево КПЭ (Программа) '!$O$5:$O$19,MATCH(PI_J!Y19,'Дерево КПЭ (Программа) '!$H$5:$H$19,0)+1,1)</f>
        <v>10000</v>
      </c>
      <c r="AB19" s="647">
        <f>SUM('ИД (ЛК 2.0)'!H234:L234)</f>
        <v>3098.547971664796</v>
      </c>
      <c r="AC19" s="790">
        <v>45658</v>
      </c>
    </row>
    <row r="20" spans="2:29" ht="25.5" x14ac:dyDescent="0.25">
      <c r="B20" s="618" t="str">
        <f>B4</f>
        <v>PVI</v>
      </c>
      <c r="C20" s="619">
        <f ca="1">C4</f>
        <v>337.65470889221399</v>
      </c>
      <c r="Y20" s="646" t="str">
        <f>'Дерево КПЭ (Программа) '!H15</f>
        <v>Трудозатраты на сбор и согласование оценочных листов, час.</v>
      </c>
      <c r="Z20" s="645">
        <f>INDEX('Дерево КПЭ (Программа) '!$O$5:$O$19,MATCH(PI_J!Y20,'Дерево КПЭ (Программа) '!$H$5:$H$19,0),1)</f>
        <v>63600</v>
      </c>
      <c r="AA20" s="645">
        <f>INDEX('Дерево КПЭ (Программа) '!$O$5:$O$19,MATCH(PI_J!Y20,'Дерево КПЭ (Программа) '!$H$5:$H$19,0)+1,1)</f>
        <v>31800</v>
      </c>
      <c r="AB20" s="647">
        <f>SUM('ИД (Развитие ОЭДК)'!H103:N103)</f>
        <v>95610.801282905071</v>
      </c>
      <c r="AC20" s="791">
        <v>45078</v>
      </c>
    </row>
    <row r="21" spans="2:29" x14ac:dyDescent="0.25">
      <c r="B21" s="618" t="str">
        <f>РП!B14</f>
        <v>DPP</v>
      </c>
      <c r="C21" s="619">
        <f ca="1">РП!E14</f>
        <v>9.1210748699560433</v>
      </c>
      <c r="Y21" s="646" t="str">
        <f>'Дерево КПЭ (Программа) '!H18</f>
        <v>Трудозатраты на заполнение оценочных листов, час.</v>
      </c>
      <c r="Z21" s="645">
        <f>INDEX('Дерево КПЭ (Программа) '!$O$5:$O$19,MATCH(PI_J!Y21,'Дерево КПЭ (Программа) '!$H$5:$H$19,0),1)</f>
        <v>74505.600000000006</v>
      </c>
      <c r="AA21" s="645">
        <f>INDEX('Дерево КПЭ (Программа) '!$O$5:$O$19,MATCH(PI_J!Y21,'Дерево КПЭ (Программа) '!$H$5:$H$19,0)+1,1)</f>
        <v>49670.400000000001</v>
      </c>
      <c r="AB21" s="647">
        <f>SUM('ИД (Развитие ОЭДК)'!H104:N104)</f>
        <v>55591.100295471406</v>
      </c>
      <c r="AC21" s="790"/>
    </row>
    <row r="22" spans="2:29" ht="15" customHeight="1" x14ac:dyDescent="0.25">
      <c r="B22" s="618" t="str">
        <f>РП!B13</f>
        <v>MIRR</v>
      </c>
      <c r="C22" s="620">
        <f ca="1">MIRR(D2:K2,ИД!G52,ИД!G52)</f>
        <v>6.0480190579097481E-2</v>
      </c>
      <c r="Y22" s="646">
        <f>'ИД (Рейтингование)'!C142</f>
        <v>0</v>
      </c>
      <c r="Z22" s="645">
        <f>'ИД (Рейтингование)'!P142</f>
        <v>0</v>
      </c>
      <c r="AA22" s="645">
        <f>'ИД (Рейтингование)'!P143</f>
        <v>0</v>
      </c>
      <c r="AB22" s="647">
        <f>SUM('ИД (Рейтингование)'!H164:O164)</f>
        <v>0</v>
      </c>
    </row>
  </sheetData>
  <mergeCells count="3">
    <mergeCell ref="AC17:AC18"/>
    <mergeCell ref="Y1:Y2"/>
    <mergeCell ref="Z1:AB1"/>
  </mergeCells>
  <conditionalFormatting sqref="C17">
    <cfRule type="cellIs" dxfId="863" priority="1" operator="greaterThan">
      <formula>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J52"/>
  <sheetViews>
    <sheetView zoomScale="70" zoomScaleNormal="70" workbookViewId="0">
      <pane xSplit="2" ySplit="4" topLeftCell="H5" activePane="bottomRight" state="frozen"/>
      <selection activeCell="P104" sqref="P104:S107"/>
      <selection pane="topRight" activeCell="P104" sqref="P104:S107"/>
      <selection pane="bottomLeft" activeCell="P104" sqref="P104:S107"/>
      <selection pane="bottomRight" activeCell="X8" sqref="X8"/>
    </sheetView>
  </sheetViews>
  <sheetFormatPr defaultColWidth="9.140625" defaultRowHeight="15" x14ac:dyDescent="0.25"/>
  <cols>
    <col min="1" max="1" width="7.85546875" style="402" customWidth="1"/>
    <col min="2" max="2" width="20" style="402" customWidth="1"/>
    <col min="3" max="3" width="52.42578125" style="402" customWidth="1"/>
    <col min="4" max="5" width="20" style="402" customWidth="1"/>
    <col min="6" max="6" width="48.140625" style="402" customWidth="1"/>
    <col min="7" max="7" width="19.28515625" style="402" customWidth="1"/>
    <col min="8" max="8" width="32.28515625" style="402" customWidth="1"/>
    <col min="9" max="15" width="12.140625" style="402" bestFit="1" customWidth="1"/>
    <col min="16" max="16" width="31.140625" style="402" customWidth="1"/>
    <col min="17" max="17" width="15" style="402" bestFit="1" customWidth="1"/>
    <col min="18" max="21" width="12.85546875" style="402" bestFit="1" customWidth="1"/>
    <col min="22" max="22" width="12.85546875" style="402" customWidth="1"/>
    <col min="23" max="23" width="12.85546875" style="402" bestFit="1" customWidth="1"/>
    <col min="24" max="24" width="45.42578125" style="402" customWidth="1"/>
    <col min="25" max="25" width="8.5703125" style="402" bestFit="1" customWidth="1"/>
    <col min="26" max="26" width="10.42578125" style="402" bestFit="1" customWidth="1"/>
    <col min="27" max="27" width="11.28515625" style="402" customWidth="1"/>
    <col min="28" max="31" width="10.85546875" style="402" customWidth="1"/>
    <col min="32" max="32" width="12" style="402" bestFit="1" customWidth="1"/>
    <col min="33" max="33" width="9.140625" style="402"/>
    <col min="34" max="34" width="26.5703125" style="402" customWidth="1"/>
    <col min="35" max="35" width="31.140625" style="402" customWidth="1"/>
    <col min="36" max="36" width="26.5703125" style="402" customWidth="1"/>
    <col min="37" max="39" width="9.42578125" style="402" customWidth="1"/>
    <col min="40" max="40" width="9.85546875" style="402" bestFit="1" customWidth="1"/>
    <col min="41" max="41" width="9.42578125" style="402" customWidth="1"/>
    <col min="42" max="42" width="9.85546875" style="402" bestFit="1" customWidth="1"/>
    <col min="43" max="43" width="9.42578125" style="402" customWidth="1"/>
    <col min="44" max="44" width="9.85546875" style="402" bestFit="1" customWidth="1"/>
    <col min="45" max="16384" width="9.140625" style="402"/>
  </cols>
  <sheetData>
    <row r="1" spans="1:36" ht="21" x14ac:dyDescent="0.25">
      <c r="A1" s="400" t="s">
        <v>916</v>
      </c>
      <c r="B1" s="401"/>
    </row>
    <row r="2" spans="1:36" x14ac:dyDescent="0.25">
      <c r="A2" s="403"/>
      <c r="B2" s="403"/>
      <c r="E2" s="404"/>
      <c r="F2" s="404"/>
      <c r="G2" s="404"/>
      <c r="AI2" s="405"/>
      <c r="AJ2" s="405"/>
    </row>
    <row r="3" spans="1:36" x14ac:dyDescent="0.25">
      <c r="A3" s="957" t="s">
        <v>0</v>
      </c>
      <c r="B3" s="955" t="s">
        <v>917</v>
      </c>
      <c r="C3" s="406" t="s">
        <v>918</v>
      </c>
      <c r="D3" s="959" t="s">
        <v>649</v>
      </c>
      <c r="E3" s="960" t="s">
        <v>919</v>
      </c>
      <c r="F3" s="962" t="s">
        <v>920</v>
      </c>
      <c r="G3" s="963" t="s">
        <v>921</v>
      </c>
      <c r="H3" s="969" t="s">
        <v>922</v>
      </c>
      <c r="I3" s="970"/>
      <c r="J3" s="970"/>
      <c r="K3" s="970"/>
      <c r="L3" s="970"/>
      <c r="M3" s="970"/>
      <c r="N3" s="970"/>
      <c r="O3" s="970"/>
      <c r="P3" s="971" t="s">
        <v>923</v>
      </c>
      <c r="Q3" s="972"/>
      <c r="R3" s="972"/>
      <c r="S3" s="972"/>
      <c r="T3" s="972"/>
      <c r="U3" s="972"/>
      <c r="V3" s="972"/>
      <c r="W3" s="972"/>
      <c r="X3" s="971" t="s">
        <v>924</v>
      </c>
      <c r="Y3" s="972"/>
      <c r="Z3" s="972"/>
      <c r="AA3" s="972"/>
      <c r="AB3" s="972"/>
      <c r="AC3" s="972"/>
      <c r="AD3" s="972"/>
      <c r="AE3" s="973"/>
      <c r="AF3" s="955" t="s">
        <v>925</v>
      </c>
      <c r="AH3" s="407"/>
      <c r="AI3" s="407"/>
      <c r="AJ3" s="407"/>
    </row>
    <row r="4" spans="1:36" x14ac:dyDescent="0.25">
      <c r="A4" s="958"/>
      <c r="B4" s="956"/>
      <c r="C4" s="408" t="s">
        <v>926</v>
      </c>
      <c r="D4" s="959"/>
      <c r="E4" s="961"/>
      <c r="F4" s="962"/>
      <c r="G4" s="964"/>
      <c r="H4" s="409"/>
      <c r="I4" s="410">
        <v>2021</v>
      </c>
      <c r="J4" s="410">
        <v>2022</v>
      </c>
      <c r="K4" s="410">
        <v>2023</v>
      </c>
      <c r="L4" s="410">
        <v>2024</v>
      </c>
      <c r="M4" s="410">
        <v>2025</v>
      </c>
      <c r="N4" s="410">
        <v>2026</v>
      </c>
      <c r="O4" s="410">
        <v>2027</v>
      </c>
      <c r="P4" s="411"/>
      <c r="Q4" s="412">
        <f>I4</f>
        <v>2021</v>
      </c>
      <c r="R4" s="412">
        <f t="shared" ref="R4:W4" si="0">J4</f>
        <v>2022</v>
      </c>
      <c r="S4" s="412">
        <f t="shared" si="0"/>
        <v>2023</v>
      </c>
      <c r="T4" s="412">
        <f t="shared" si="0"/>
        <v>2024</v>
      </c>
      <c r="U4" s="412">
        <f t="shared" si="0"/>
        <v>2025</v>
      </c>
      <c r="V4" s="412">
        <f t="shared" si="0"/>
        <v>2026</v>
      </c>
      <c r="W4" s="412">
        <f t="shared" si="0"/>
        <v>2027</v>
      </c>
      <c r="X4" s="413"/>
      <c r="Y4" s="412">
        <f>Q4</f>
        <v>2021</v>
      </c>
      <c r="Z4" s="412">
        <f>R4</f>
        <v>2022</v>
      </c>
      <c r="AA4" s="412">
        <f>S4</f>
        <v>2023</v>
      </c>
      <c r="AB4" s="412">
        <f>T4</f>
        <v>2024</v>
      </c>
      <c r="AC4" s="412">
        <f>U4</f>
        <v>2025</v>
      </c>
      <c r="AD4" s="412">
        <f t="shared" ref="AD4:AE4" si="1">V4</f>
        <v>2026</v>
      </c>
      <c r="AE4" s="412">
        <f t="shared" si="1"/>
        <v>2027</v>
      </c>
      <c r="AF4" s="956"/>
      <c r="AH4" s="407"/>
      <c r="AI4" s="414"/>
      <c r="AJ4" s="415"/>
    </row>
    <row r="5" spans="1:36" ht="15" customHeight="1" x14ac:dyDescent="0.25">
      <c r="A5" s="974">
        <v>4</v>
      </c>
      <c r="B5" s="976" t="str">
        <f>'Расчет эффекта (Уберизация зак)'!A4</f>
        <v xml:space="preserve">U200004862 «UBERизация закупок»
</v>
      </c>
      <c r="C5" s="976"/>
      <c r="D5" s="416" t="s">
        <v>927</v>
      </c>
      <c r="E5" s="978" t="s">
        <v>928</v>
      </c>
      <c r="F5" s="980"/>
      <c r="G5" s="417" t="s">
        <v>929</v>
      </c>
      <c r="H5" s="965" t="str">
        <f>'Дерево КПЭ (Уберизация зак)'!F7</f>
        <v>Среднее время (трудозатраты) на подготовку и согласование  наряд-заказа, час/год</v>
      </c>
      <c r="I5" s="481">
        <f>'Дерево КПЭ (Уберизация зак)'!G7</f>
        <v>106407</v>
      </c>
      <c r="J5" s="481">
        <f t="shared" ref="J5:O5" si="2">I5</f>
        <v>106407</v>
      </c>
      <c r="K5" s="481">
        <f t="shared" si="2"/>
        <v>106407</v>
      </c>
      <c r="L5" s="481">
        <f t="shared" si="2"/>
        <v>106407</v>
      </c>
      <c r="M5" s="481">
        <f t="shared" si="2"/>
        <v>106407</v>
      </c>
      <c r="N5" s="481">
        <f t="shared" si="2"/>
        <v>106407</v>
      </c>
      <c r="O5" s="481">
        <f t="shared" si="2"/>
        <v>106407</v>
      </c>
      <c r="P5" s="967" t="str">
        <f>'Дерево КПЭ (Уберизация зак)'!J7</f>
        <v>Среднее время (трудозатраты) на подготовку и согласование  наряд-заказа, тыс.руб./год</v>
      </c>
      <c r="Q5" s="418">
        <f>'Дерево КПЭ (Уберизация зак)'!K7</f>
        <v>113428.78172588832</v>
      </c>
      <c r="R5" s="418">
        <f>Q5</f>
        <v>113428.78172588832</v>
      </c>
      <c r="S5" s="418">
        <f t="shared" ref="S5:W5" si="3">R5</f>
        <v>113428.78172588832</v>
      </c>
      <c r="T5" s="418">
        <f t="shared" si="3"/>
        <v>113428.78172588832</v>
      </c>
      <c r="U5" s="418">
        <f t="shared" si="3"/>
        <v>113428.78172588832</v>
      </c>
      <c r="V5" s="418">
        <f t="shared" si="3"/>
        <v>113428.78172588832</v>
      </c>
      <c r="W5" s="418">
        <f t="shared" si="3"/>
        <v>113428.78172588832</v>
      </c>
      <c r="X5" s="459" t="str">
        <f>'Дерево КПЭ (Уберизация зак)'!N7</f>
        <v>Скоращение трудозатрат на подготовку и согласование  наряд-заказа, тыс.руб./год</v>
      </c>
      <c r="Y5" s="459">
        <f>Q5-Q6</f>
        <v>0</v>
      </c>
      <c r="Z5" s="459">
        <f t="shared" ref="Z5:AE5" si="4">R5-R6</f>
        <v>0</v>
      </c>
      <c r="AA5" s="459">
        <f t="shared" si="4"/>
        <v>6905.200420094523</v>
      </c>
      <c r="AB5" s="459">
        <f t="shared" si="4"/>
        <v>36045.1461928934</v>
      </c>
      <c r="AC5" s="459">
        <f t="shared" si="4"/>
        <v>60075.243654822334</v>
      </c>
      <c r="AD5" s="459">
        <f t="shared" si="4"/>
        <v>72090.292385786801</v>
      </c>
      <c r="AE5" s="459">
        <f t="shared" si="4"/>
        <v>108135.43857868019</v>
      </c>
      <c r="AF5" s="419">
        <f>SUM(AB5:AE6)</f>
        <v>276346.12081218272</v>
      </c>
    </row>
    <row r="6" spans="1:36" ht="34.5" customHeight="1" x14ac:dyDescent="0.25">
      <c r="A6" s="975"/>
      <c r="B6" s="977"/>
      <c r="C6" s="977"/>
      <c r="D6" s="416" t="s">
        <v>927</v>
      </c>
      <c r="E6" s="979"/>
      <c r="F6" s="981"/>
      <c r="G6" s="420" t="s">
        <v>930</v>
      </c>
      <c r="H6" s="966"/>
      <c r="I6" s="481">
        <f>I5</f>
        <v>106407</v>
      </c>
      <c r="J6" s="481">
        <f>J5</f>
        <v>106407</v>
      </c>
      <c r="K6" s="481">
        <f>(K5-'Дерево КПЭ (Уберизация зак)'!G8)+'Дерево КПЭ (Уберизация зак)'!H8</f>
        <v>99929.264367816097</v>
      </c>
      <c r="L6" s="481">
        <f>(L5-'Дерево КПЭ (Уберизация зак)'!G9)+'Дерево КПЭ (Уберизация зак)'!H9</f>
        <v>72593.22</v>
      </c>
      <c r="M6" s="481">
        <f>(M5-'Дерево КПЭ (Уберизация зак)'!G10)+'Дерево КПЭ (Уберизация зак)'!H10</f>
        <v>50050.7</v>
      </c>
      <c r="N6" s="481">
        <f>(N5-'Дерево КПЭ (Уберизация зак)'!G11)+'Дерево КПЭ (Уберизация зак)'!H11</f>
        <v>38779.440000000002</v>
      </c>
      <c r="O6" s="481">
        <f>'Дерево КПЭ (Уберизация зак)'!H7</f>
        <v>4965.66</v>
      </c>
      <c r="P6" s="968"/>
      <c r="Q6" s="418">
        <f>Q5</f>
        <v>113428.78172588832</v>
      </c>
      <c r="R6" s="418">
        <f>R5</f>
        <v>113428.78172588832</v>
      </c>
      <c r="S6" s="418">
        <f>R5-'Дерево КПЭ (Уберизация зак)'!K8+'Дерево КПЭ (Уберизация зак)'!L8</f>
        <v>106523.58130579379</v>
      </c>
      <c r="T6" s="418">
        <f>S5-'Дерево КПЭ (Уберизация зак)'!K9+'Дерево КПЭ (Уберизация зак)'!L9</f>
        <v>77383.635532994915</v>
      </c>
      <c r="U6" s="418">
        <f>T5-'Дерево КПЭ (Уберизация зак)'!K10+'Дерево КПЭ (Уберизация зак)'!L10</f>
        <v>53353.538071065981</v>
      </c>
      <c r="V6" s="418">
        <f>U5-'Дерево КПЭ (Уберизация зак)'!K11+'Дерево КПЭ (Уберизация зак)'!L11</f>
        <v>41338.489340101522</v>
      </c>
      <c r="W6" s="418">
        <f>'Дерево КПЭ (Уберизация зак)'!L7</f>
        <v>5293.3431472081211</v>
      </c>
      <c r="X6" s="459"/>
      <c r="Y6" s="459"/>
      <c r="Z6" s="459"/>
      <c r="AA6" s="459"/>
      <c r="AB6" s="459"/>
      <c r="AC6" s="459"/>
      <c r="AD6" s="459"/>
      <c r="AE6" s="459"/>
      <c r="AF6" s="419"/>
    </row>
    <row r="7" spans="1:36" ht="45" x14ac:dyDescent="0.25">
      <c r="A7" s="472" t="s">
        <v>119</v>
      </c>
      <c r="B7" s="460" t="s">
        <v>941</v>
      </c>
      <c r="C7" s="473" t="str">
        <f>'Расчет эффекта (Уберизация зак)'!C5</f>
        <v>Среднее количество долгосрочных договоров,  включаемых в периметр уберизации закупок, в том числе</v>
      </c>
      <c r="D7" s="474"/>
      <c r="E7" s="475"/>
      <c r="F7" s="476"/>
      <c r="G7" s="477"/>
      <c r="H7" s="478"/>
      <c r="I7" s="465">
        <f>'Расчет эффекта (Уберизация зак)'!G5</f>
        <v>0</v>
      </c>
      <c r="J7" s="465">
        <f>I7</f>
        <v>0</v>
      </c>
      <c r="K7" s="465">
        <f>'Расчет эффекта (Уберизация зак)'!H5</f>
        <v>16.178160919540229</v>
      </c>
      <c r="L7" s="465">
        <f>'Расчет эффекта (Уберизация зак)'!I5</f>
        <v>84.45</v>
      </c>
      <c r="M7" s="465">
        <f>'Расчет эффекта (Уберизация зак)'!J5</f>
        <v>140.75</v>
      </c>
      <c r="N7" s="465">
        <f>'Расчет эффекта (Уберизация зак)'!K5</f>
        <v>168.9</v>
      </c>
      <c r="O7" s="465">
        <f>'Расчет эффекта (Уберизация зак)'!L5</f>
        <v>253.35</v>
      </c>
      <c r="P7" s="479"/>
      <c r="Q7" s="467"/>
      <c r="R7" s="467"/>
      <c r="S7" s="468"/>
      <c r="T7" s="468"/>
      <c r="U7" s="468"/>
      <c r="V7" s="468"/>
      <c r="W7" s="468"/>
      <c r="X7" s="480"/>
      <c r="Y7" s="480"/>
      <c r="Z7" s="480"/>
      <c r="AA7" s="480"/>
      <c r="AB7" s="480"/>
      <c r="AC7" s="480"/>
      <c r="AD7" s="480"/>
      <c r="AE7" s="480"/>
      <c r="AF7" s="419"/>
    </row>
    <row r="8" spans="1:36" ht="15" customHeight="1" x14ac:dyDescent="0.25">
      <c r="A8" s="974">
        <v>5</v>
      </c>
      <c r="B8" s="976" t="str">
        <f>B5</f>
        <v xml:space="preserve">U200004862 «UBERизация закупок»
</v>
      </c>
      <c r="C8" s="976"/>
      <c r="D8" s="416" t="s">
        <v>927</v>
      </c>
      <c r="E8" s="978" t="s">
        <v>928</v>
      </c>
      <c r="F8" s="980"/>
      <c r="G8" s="417" t="s">
        <v>929</v>
      </c>
      <c r="H8" s="965" t="str">
        <f>'Дерево КПЭ (Уберизация зак)'!F15</f>
        <v>Трудозатраты на проведение дополнительных процедур выбора, час/год</v>
      </c>
      <c r="I8" s="481">
        <f>'Дерево КПЭ (Уберизация зак)'!G15</f>
        <v>44254.220224719094</v>
      </c>
      <c r="J8" s="481">
        <f>I8</f>
        <v>44254.220224719094</v>
      </c>
      <c r="K8" s="481">
        <f t="shared" ref="K8:N8" si="5">J8</f>
        <v>44254.220224719094</v>
      </c>
      <c r="L8" s="481">
        <f t="shared" si="5"/>
        <v>44254.220224719094</v>
      </c>
      <c r="M8" s="481">
        <f t="shared" si="5"/>
        <v>44254.220224719094</v>
      </c>
      <c r="N8" s="481">
        <f t="shared" si="5"/>
        <v>44254.220224719094</v>
      </c>
      <c r="O8" s="481">
        <f t="shared" ref="O8:O10" si="6">N8</f>
        <v>44254.220224719094</v>
      </c>
      <c r="P8" s="967" t="str">
        <f>'Дерево КПЭ (Уберизация зак)'!J15</f>
        <v>Трудозатраты на проведение дополнительных процедур выбора, тыс.руб./год</v>
      </c>
      <c r="Q8" s="418">
        <f>'Дерево КПЭ (Уберизация зак)'!K15</f>
        <v>47174.549478126952</v>
      </c>
      <c r="R8" s="418">
        <f>Q8</f>
        <v>47174.549478126952</v>
      </c>
      <c r="S8" s="418">
        <f>R8</f>
        <v>47174.549478126952</v>
      </c>
      <c r="T8" s="418">
        <f>S8</f>
        <v>47174.549478126952</v>
      </c>
      <c r="U8" s="418">
        <f t="shared" ref="U8:W8" si="7">T8</f>
        <v>47174.549478126952</v>
      </c>
      <c r="V8" s="418">
        <f t="shared" si="7"/>
        <v>47174.549478126952</v>
      </c>
      <c r="W8" s="418">
        <f t="shared" si="7"/>
        <v>47174.549478126952</v>
      </c>
      <c r="X8" s="459" t="str">
        <f>'Дерево КПЭ (Уберизация зак)'!N15</f>
        <v>Скоращение трудозатрат на проведение дополнительных процедур выбора, тыс.руб./год</v>
      </c>
      <c r="Y8" s="459">
        <f>Q8-Q9</f>
        <v>0</v>
      </c>
      <c r="Z8" s="459">
        <f t="shared" ref="Z8:AE8" si="8">R8-R9</f>
        <v>0</v>
      </c>
      <c r="AA8" s="459">
        <f t="shared" si="8"/>
        <v>18001.190897165343</v>
      </c>
      <c r="AB8" s="459">
        <f t="shared" si="8"/>
        <v>46803.096332629888</v>
      </c>
      <c r="AC8" s="459">
        <f t="shared" si="8"/>
        <v>46803.096332629888</v>
      </c>
      <c r="AD8" s="459">
        <f t="shared" si="8"/>
        <v>46803.096332629888</v>
      </c>
      <c r="AE8" s="459">
        <f t="shared" si="8"/>
        <v>46803.096332629888</v>
      </c>
      <c r="AF8" s="419">
        <f>SUM(AB8:AE9)</f>
        <v>187212.38533051955</v>
      </c>
    </row>
    <row r="9" spans="1:36" x14ac:dyDescent="0.25">
      <c r="A9" s="975"/>
      <c r="B9" s="977"/>
      <c r="C9" s="977"/>
      <c r="D9" s="416" t="s">
        <v>927</v>
      </c>
      <c r="E9" s="979"/>
      <c r="F9" s="981"/>
      <c r="G9" s="420" t="s">
        <v>930</v>
      </c>
      <c r="H9" s="966"/>
      <c r="I9" s="481">
        <f>I8</f>
        <v>44254.220224719094</v>
      </c>
      <c r="J9" s="481">
        <f t="shared" ref="J9" si="9">J8</f>
        <v>44254.220224719094</v>
      </c>
      <c r="K9" s="481">
        <f>K8-'Дерево КПЭ (Уберизация зак)'!G16+'Дерево КПЭ (Уберизация зак)'!H16</f>
        <v>27367.388764044939</v>
      </c>
      <c r="L9" s="481">
        <f>'Дерево КПЭ (Уберизация зак)'!H15</f>
        <v>348.45842696629217</v>
      </c>
      <c r="M9" s="481">
        <f>L9</f>
        <v>348.45842696629217</v>
      </c>
      <c r="N9" s="481">
        <f>M9</f>
        <v>348.45842696629217</v>
      </c>
      <c r="O9" s="481">
        <f t="shared" si="6"/>
        <v>348.45842696629217</v>
      </c>
      <c r="P9" s="968"/>
      <c r="Q9" s="418">
        <f>Q8</f>
        <v>47174.549478126952</v>
      </c>
      <c r="R9" s="418">
        <f>Q9</f>
        <v>47174.549478126952</v>
      </c>
      <c r="S9" s="418">
        <f>S8-'Дерево КПЭ (Уберизация зак)'!K16+'Дерево КПЭ (Уберизация зак)'!L16</f>
        <v>29173.358580961609</v>
      </c>
      <c r="T9" s="418">
        <f>'Дерево КПЭ (Уберизация зак)'!L15</f>
        <v>371.45314549706274</v>
      </c>
      <c r="U9" s="418">
        <f>T9</f>
        <v>371.45314549706274</v>
      </c>
      <c r="V9" s="418">
        <f>U9</f>
        <v>371.45314549706274</v>
      </c>
      <c r="W9" s="418">
        <f>V9</f>
        <v>371.45314549706274</v>
      </c>
      <c r="X9" s="459"/>
      <c r="Y9" s="459"/>
      <c r="Z9" s="459"/>
      <c r="AA9" s="459"/>
      <c r="AB9" s="459"/>
      <c r="AC9" s="459"/>
      <c r="AD9" s="459"/>
      <c r="AE9" s="459"/>
      <c r="AF9" s="419"/>
    </row>
    <row r="10" spans="1:36" ht="45" x14ac:dyDescent="0.25">
      <c r="A10" s="472" t="s">
        <v>100</v>
      </c>
      <c r="B10" s="460" t="s">
        <v>941</v>
      </c>
      <c r="C10" s="473" t="str">
        <f>'Расчет эффекта (Уберизация зак)'!C14</f>
        <v>Среднее количество краткосрочных договоров,  включаемых в периметр уберизации закупок, в том числе</v>
      </c>
      <c r="D10" s="474"/>
      <c r="E10" s="475"/>
      <c r="F10" s="476"/>
      <c r="G10" s="477"/>
      <c r="H10" s="478"/>
      <c r="I10" s="465">
        <f>'Расчет эффекта (Уберизация зак)'!H14</f>
        <v>0</v>
      </c>
      <c r="J10" s="465">
        <f>'Расчет эффекта (Уберизация зак)'!I14</f>
        <v>0</v>
      </c>
      <c r="K10" s="465">
        <f>'Расчет эффекта (Уберизация зак)'!J14</f>
        <v>47.865168539325843</v>
      </c>
      <c r="L10" s="465">
        <f>'Расчет эффекта (Уберизация зак)'!K14</f>
        <v>124.44943820224719</v>
      </c>
      <c r="M10" s="465">
        <f>'Расчет эффекта (Уберизация зак)'!L14</f>
        <v>124.44943820224719</v>
      </c>
      <c r="N10" s="465">
        <f>'Расчет эффекта (Уберизация зак)'!L14</f>
        <v>124.44943820224719</v>
      </c>
      <c r="O10" s="465">
        <f t="shared" si="6"/>
        <v>124.44943820224719</v>
      </c>
      <c r="P10" s="479"/>
      <c r="Q10" s="467"/>
      <c r="R10" s="467"/>
      <c r="S10" s="468"/>
      <c r="T10" s="468"/>
      <c r="U10" s="468"/>
      <c r="V10" s="468"/>
      <c r="W10" s="468"/>
      <c r="X10" s="480"/>
      <c r="Y10" s="480"/>
      <c r="Z10" s="480"/>
      <c r="AA10" s="480"/>
      <c r="AB10" s="480"/>
      <c r="AC10" s="480"/>
      <c r="AD10" s="480"/>
      <c r="AE10" s="480"/>
      <c r="AF10" s="419"/>
    </row>
    <row r="11" spans="1:36" ht="30" x14ac:dyDescent="0.25">
      <c r="A11" s="974">
        <v>8</v>
      </c>
      <c r="B11" s="976" t="s">
        <v>976</v>
      </c>
      <c r="C11" s="976"/>
      <c r="D11" s="416" t="s">
        <v>927</v>
      </c>
      <c r="E11" s="982" t="s">
        <v>928</v>
      </c>
      <c r="F11" s="980"/>
      <c r="G11" s="417" t="s">
        <v>929</v>
      </c>
      <c r="H11" s="965" t="str">
        <f>'Дерево КПЭ (ЛК 2.0)'!F7</f>
        <v>Трудозатраты на обмен производсвенной информацией, час.</v>
      </c>
      <c r="I11" s="482">
        <f>'Дерево КПЭ (ЛК 2.0)'!G7</f>
        <v>100000</v>
      </c>
      <c r="J11" s="482">
        <f>I11</f>
        <v>100000</v>
      </c>
      <c r="K11" s="482">
        <f t="shared" ref="K11:K14" si="10">J11</f>
        <v>100000</v>
      </c>
      <c r="L11" s="482">
        <f t="shared" ref="L11:O11" si="11">K11</f>
        <v>100000</v>
      </c>
      <c r="M11" s="482">
        <f t="shared" si="11"/>
        <v>100000</v>
      </c>
      <c r="N11" s="482">
        <f t="shared" si="11"/>
        <v>100000</v>
      </c>
      <c r="O11" s="482">
        <f t="shared" si="11"/>
        <v>100000</v>
      </c>
      <c r="P11" s="967" t="str">
        <f>'Дерево КПЭ (ЛК 2.0)'!J7</f>
        <v>Трудозатраты на обмен производсвенной информацией, тыс. руб.</v>
      </c>
      <c r="Q11" s="418">
        <f>'Дерево КПЭ (ЛК 2.0)'!K7</f>
        <v>106598.9847715736</v>
      </c>
      <c r="R11" s="418">
        <f>Q11</f>
        <v>106598.9847715736</v>
      </c>
      <c r="S11" s="418">
        <f>R11</f>
        <v>106598.9847715736</v>
      </c>
      <c r="T11" s="418">
        <f t="shared" ref="T11:W11" si="12">S11</f>
        <v>106598.9847715736</v>
      </c>
      <c r="U11" s="418">
        <f t="shared" si="12"/>
        <v>106598.9847715736</v>
      </c>
      <c r="V11" s="418">
        <f t="shared" si="12"/>
        <v>106598.9847715736</v>
      </c>
      <c r="W11" s="418">
        <f t="shared" si="12"/>
        <v>106598.9847715736</v>
      </c>
      <c r="X11" s="483" t="str">
        <f>'Дерево КПЭ (ЛК 2.0)'!N7</f>
        <v>Сокращение затрат на обмен производсвенной информацией, тыс. руб.</v>
      </c>
      <c r="Y11" s="483">
        <f>Q11-Q12</f>
        <v>0</v>
      </c>
      <c r="Z11" s="483">
        <f t="shared" ref="Z11:AE11" si="13">R11-R12</f>
        <v>0</v>
      </c>
      <c r="AA11" s="483">
        <f t="shared" si="13"/>
        <v>0</v>
      </c>
      <c r="AB11" s="483">
        <f t="shared" si="13"/>
        <v>5587.6610698945733</v>
      </c>
      <c r="AC11" s="483">
        <f t="shared" si="13"/>
        <v>19187.817258883239</v>
      </c>
      <c r="AD11" s="483">
        <f t="shared" si="13"/>
        <v>95939.086294416236</v>
      </c>
      <c r="AE11" s="483">
        <f t="shared" si="13"/>
        <v>95939.086294416236</v>
      </c>
      <c r="AF11" s="419">
        <f t="shared" ref="AF11" si="14">SUM(AB11:AE12)</f>
        <v>216653.65091761027</v>
      </c>
    </row>
    <row r="12" spans="1:36" x14ac:dyDescent="0.25">
      <c r="A12" s="975"/>
      <c r="B12" s="977"/>
      <c r="C12" s="977"/>
      <c r="D12" s="416" t="s">
        <v>927</v>
      </c>
      <c r="E12" s="983"/>
      <c r="F12" s="981"/>
      <c r="G12" s="420" t="s">
        <v>930</v>
      </c>
      <c r="H12" s="966"/>
      <c r="I12" s="482">
        <f>I11</f>
        <v>100000</v>
      </c>
      <c r="J12" s="482">
        <f>J11</f>
        <v>100000</v>
      </c>
      <c r="K12" s="482">
        <f t="shared" si="10"/>
        <v>100000</v>
      </c>
      <c r="L12" s="482">
        <f>L11-(('Дерево КПЭ (ЛК 2.0)'!G8-'Дерево КПЭ (ЛК 2.0)'!H8)*'Дерево КПЭ (ЛК 2.0)'!C11)</f>
        <v>94758.241758241755</v>
      </c>
      <c r="M12" s="482">
        <f>M11-('Дерево КПЭ (ЛК 2.0)'!G9-'Дерево КПЭ (ЛК 2.0)'!H9)</f>
        <v>82000</v>
      </c>
      <c r="N12" s="482">
        <f>'Дерево КПЭ (ЛК 2.0)'!H7</f>
        <v>10000</v>
      </c>
      <c r="O12" s="482">
        <f>N12</f>
        <v>10000</v>
      </c>
      <c r="P12" s="968"/>
      <c r="Q12" s="418">
        <f>Q11</f>
        <v>106598.9847715736</v>
      </c>
      <c r="R12" s="418">
        <f>Q12</f>
        <v>106598.9847715736</v>
      </c>
      <c r="S12" s="418">
        <f>S11</f>
        <v>106598.9847715736</v>
      </c>
      <c r="T12" s="418">
        <f>T11-(('Дерево КПЭ (ЛК 2.0)'!K8-'Дерево КПЭ (ЛК 2.0)'!L8)*'Дерево КПЭ (ЛК 2.0)'!C11)</f>
        <v>101011.32370167902</v>
      </c>
      <c r="U12" s="418">
        <f>U11-('Дерево КПЭ (ЛК 2.0)'!K9-'Дерево КПЭ (ЛК 2.0)'!L9)</f>
        <v>87411.167512690357</v>
      </c>
      <c r="V12" s="418">
        <f>'Дерево КПЭ (ЛК 2.0)'!L7</f>
        <v>10659.89847715736</v>
      </c>
      <c r="W12" s="418">
        <f>V12</f>
        <v>10659.89847715736</v>
      </c>
      <c r="X12" s="483"/>
      <c r="Y12" s="483"/>
      <c r="Z12" s="483"/>
      <c r="AA12" s="483"/>
      <c r="AB12" s="483"/>
      <c r="AC12" s="483"/>
      <c r="AD12" s="483"/>
      <c r="AE12" s="483"/>
      <c r="AF12" s="419"/>
    </row>
    <row r="13" spans="1:36" ht="30" x14ac:dyDescent="0.25">
      <c r="A13" s="484" t="s">
        <v>942</v>
      </c>
      <c r="B13" s="460" t="s">
        <v>941</v>
      </c>
      <c r="C13" s="461" t="str">
        <f>'Расчет эффекта (ЛК 2.0)'!E8</f>
        <v>Количество договоров для обмена производственными данными (шт. / год)</v>
      </c>
      <c r="D13" s="485"/>
      <c r="E13" s="462"/>
      <c r="F13" s="463"/>
      <c r="G13" s="477"/>
      <c r="H13" s="464"/>
      <c r="I13" s="488">
        <f>'Расчет эффекта (ЛК 2.0)'!I8</f>
        <v>0</v>
      </c>
      <c r="J13" s="488">
        <f>'Расчет эффекта (ЛК 2.0)'!J8</f>
        <v>0</v>
      </c>
      <c r="K13" s="488">
        <f t="shared" si="10"/>
        <v>0</v>
      </c>
      <c r="L13" s="488">
        <f>'Расчет эффекта (ЛК 2.0)'!M8</f>
        <v>300</v>
      </c>
      <c r="M13" s="488">
        <f>'Расчет эффекта (ЛК 2.0)'!N8</f>
        <v>500</v>
      </c>
      <c r="N13" s="488">
        <f>M13</f>
        <v>500</v>
      </c>
      <c r="O13" s="488">
        <f>N13</f>
        <v>500</v>
      </c>
      <c r="P13" s="486"/>
      <c r="Q13" s="487"/>
      <c r="R13" s="487"/>
      <c r="S13" s="468"/>
      <c r="T13" s="468"/>
      <c r="U13" s="468"/>
      <c r="V13" s="468"/>
      <c r="W13" s="468"/>
      <c r="X13" s="469"/>
      <c r="Y13" s="469"/>
      <c r="Z13" s="469"/>
      <c r="AA13" s="469"/>
      <c r="AB13" s="469"/>
      <c r="AC13" s="469"/>
      <c r="AD13" s="470"/>
      <c r="AE13" s="471"/>
      <c r="AF13" s="419"/>
    </row>
    <row r="14" spans="1:36" ht="90" x14ac:dyDescent="0.25">
      <c r="A14" s="484" t="s">
        <v>943</v>
      </c>
      <c r="B14" s="460" t="s">
        <v>941</v>
      </c>
      <c r="C14" s="461" t="str">
        <f>'Расчет эффекта (ЛК 2.0)'!E9</f>
        <v>Среднее количество документов производственного характера, включаемых в ЛК (шт / договор / год)
*документ, сообщение, производсьвенные данные и иная единица обмена данными с подрядной организацией</v>
      </c>
      <c r="D14" s="485"/>
      <c r="E14" s="462"/>
      <c r="F14" s="463"/>
      <c r="G14" s="477"/>
      <c r="H14" s="464"/>
      <c r="I14" s="488">
        <f>'Расчет эффекта (ЛК 2.0)'!I9</f>
        <v>0</v>
      </c>
      <c r="J14" s="488">
        <f>'Расчет эффекта (ЛК 2.0)'!J9</f>
        <v>0</v>
      </c>
      <c r="K14" s="488">
        <f t="shared" si="10"/>
        <v>0</v>
      </c>
      <c r="L14" s="488">
        <f>'Расчет эффекта (ЛК 2.0)'!L9</f>
        <v>200</v>
      </c>
      <c r="M14" s="488">
        <f>'Расчет эффекта (ЛК 2.0)'!N9</f>
        <v>400</v>
      </c>
      <c r="N14" s="488">
        <f>M14</f>
        <v>400</v>
      </c>
      <c r="O14" s="488">
        <f>N14</f>
        <v>400</v>
      </c>
      <c r="P14" s="486"/>
      <c r="Q14" s="487"/>
      <c r="R14" s="487"/>
      <c r="S14" s="468"/>
      <c r="T14" s="468"/>
      <c r="U14" s="468"/>
      <c r="V14" s="468"/>
      <c r="W14" s="468"/>
      <c r="X14" s="469"/>
      <c r="Y14" s="469"/>
      <c r="Z14" s="469"/>
      <c r="AA14" s="469"/>
      <c r="AB14" s="469"/>
      <c r="AC14" s="469"/>
      <c r="AD14" s="470"/>
      <c r="AE14" s="471"/>
      <c r="AF14" s="419"/>
    </row>
    <row r="15" spans="1:36" ht="33" customHeight="1" x14ac:dyDescent="0.25">
      <c r="A15" s="974">
        <v>10</v>
      </c>
      <c r="B15" s="976" t="str">
        <f>'Расчет эффекта (Развитие ОЭДК)'!C7</f>
        <v>б/н «Развитие Оценки эффективности деятельности контрагентов» и ПКО</v>
      </c>
      <c r="C15" s="976"/>
      <c r="D15" s="416" t="s">
        <v>927</v>
      </c>
      <c r="E15" s="982" t="s">
        <v>928</v>
      </c>
      <c r="F15" s="980"/>
      <c r="G15" s="417" t="s">
        <v>929</v>
      </c>
      <c r="H15" s="965" t="str">
        <f>'Дерево КПЭ (Развитие ОЭДК)'!F8</f>
        <v>Трудозатраты на сбор и согласование оценочных листов, час.</v>
      </c>
      <c r="I15" s="481">
        <f>'Дерево КПЭ (Развитие ОЭДК)'!G8</f>
        <v>63600</v>
      </c>
      <c r="J15" s="481">
        <f>I15</f>
        <v>63600</v>
      </c>
      <c r="K15" s="481">
        <f t="shared" ref="K15:O16" si="15">J15</f>
        <v>63600</v>
      </c>
      <c r="L15" s="481">
        <f t="shared" si="15"/>
        <v>63600</v>
      </c>
      <c r="M15" s="481">
        <f t="shared" si="15"/>
        <v>63600</v>
      </c>
      <c r="N15" s="481">
        <f t="shared" si="15"/>
        <v>63600</v>
      </c>
      <c r="O15" s="481">
        <f t="shared" si="15"/>
        <v>63600</v>
      </c>
      <c r="P15" s="967" t="str">
        <f>'Дерево КПЭ (Развитие ОЭДК)'!J8</f>
        <v>Трудозатраты на сбор и согласование оценочных листов, тыс. руб.</v>
      </c>
      <c r="Q15" s="418">
        <f>'Дерево КПЭ (Развитие ОЭДК)'!K8</f>
        <v>67796.954314720802</v>
      </c>
      <c r="R15" s="418">
        <f>Q15</f>
        <v>67796.954314720802</v>
      </c>
      <c r="S15" s="418">
        <f t="shared" ref="S15:W16" si="16">R15</f>
        <v>67796.954314720802</v>
      </c>
      <c r="T15" s="418">
        <f t="shared" si="16"/>
        <v>67796.954314720802</v>
      </c>
      <c r="U15" s="418">
        <f t="shared" si="16"/>
        <v>67796.954314720802</v>
      </c>
      <c r="V15" s="418">
        <f t="shared" si="16"/>
        <v>67796.954314720802</v>
      </c>
      <c r="W15" s="418">
        <f t="shared" si="16"/>
        <v>67796.954314720802</v>
      </c>
      <c r="X15" s="489" t="str">
        <f>'Дерево КПЭ (Развитие ОЭДК)'!N8</f>
        <v>Сокращение затрат на сбор и согласование оценочных листов, тыс. руб.</v>
      </c>
      <c r="Y15" s="489">
        <f>Q15-Q16</f>
        <v>0</v>
      </c>
      <c r="Z15" s="489">
        <f t="shared" ref="Z15:AE15" si="17">R15-R16</f>
        <v>0</v>
      </c>
      <c r="AA15" s="489">
        <f t="shared" si="17"/>
        <v>33898.477157360401</v>
      </c>
      <c r="AB15" s="489">
        <f t="shared" si="17"/>
        <v>33898.477157360401</v>
      </c>
      <c r="AC15" s="489">
        <f t="shared" si="17"/>
        <v>33898.477157360401</v>
      </c>
      <c r="AD15" s="489">
        <f t="shared" si="17"/>
        <v>33898.477157360401</v>
      </c>
      <c r="AE15" s="489">
        <f t="shared" si="17"/>
        <v>33898.477157360401</v>
      </c>
      <c r="AF15" s="419">
        <f t="shared" ref="AF15" si="18">SUM(AB15:AE16)</f>
        <v>135593.9086294416</v>
      </c>
    </row>
    <row r="16" spans="1:36" ht="33" customHeight="1" x14ac:dyDescent="0.25">
      <c r="A16" s="975"/>
      <c r="B16" s="977"/>
      <c r="C16" s="977"/>
      <c r="D16" s="416" t="s">
        <v>927</v>
      </c>
      <c r="E16" s="983"/>
      <c r="F16" s="981"/>
      <c r="G16" s="420" t="s">
        <v>930</v>
      </c>
      <c r="H16" s="966"/>
      <c r="I16" s="481">
        <f>I15</f>
        <v>63600</v>
      </c>
      <c r="J16" s="481">
        <f t="shared" ref="J16" si="19">J15</f>
        <v>63600</v>
      </c>
      <c r="K16" s="481">
        <f>'Дерево КПЭ (Развитие ОЭДК)'!H8</f>
        <v>31800</v>
      </c>
      <c r="L16" s="481">
        <f>K16</f>
        <v>31800</v>
      </c>
      <c r="M16" s="481">
        <f>L16</f>
        <v>31800</v>
      </c>
      <c r="N16" s="481">
        <f t="shared" si="15"/>
        <v>31800</v>
      </c>
      <c r="O16" s="481">
        <f t="shared" si="15"/>
        <v>31800</v>
      </c>
      <c r="P16" s="968"/>
      <c r="Q16" s="418">
        <f>Q15</f>
        <v>67796.954314720802</v>
      </c>
      <c r="R16" s="418">
        <f t="shared" ref="R16" si="20">R15</f>
        <v>67796.954314720802</v>
      </c>
      <c r="S16" s="418">
        <f>'Дерево КПЭ (Развитие ОЭДК)'!L8</f>
        <v>33898.477157360401</v>
      </c>
      <c r="T16" s="418">
        <f>S16</f>
        <v>33898.477157360401</v>
      </c>
      <c r="U16" s="418">
        <f>T16</f>
        <v>33898.477157360401</v>
      </c>
      <c r="V16" s="418">
        <f t="shared" si="16"/>
        <v>33898.477157360401</v>
      </c>
      <c r="W16" s="418">
        <f t="shared" si="16"/>
        <v>33898.477157360401</v>
      </c>
      <c r="X16" s="490"/>
      <c r="Y16" s="490"/>
      <c r="Z16" s="490"/>
      <c r="AA16" s="490"/>
      <c r="AB16" s="490"/>
      <c r="AC16" s="490"/>
      <c r="AD16" s="490"/>
      <c r="AE16" s="490"/>
      <c r="AF16" s="419"/>
    </row>
    <row r="17" spans="1:32" x14ac:dyDescent="0.25">
      <c r="A17" s="484"/>
      <c r="B17" s="460"/>
      <c r="C17" s="461"/>
      <c r="D17" s="485"/>
      <c r="E17" s="462"/>
      <c r="F17" s="491"/>
      <c r="G17" s="492"/>
      <c r="H17" s="464"/>
      <c r="I17" s="468"/>
      <c r="J17" s="468"/>
      <c r="K17" s="468"/>
      <c r="L17" s="466"/>
      <c r="M17" s="466"/>
      <c r="N17" s="466"/>
      <c r="O17" s="466"/>
      <c r="P17" s="486"/>
      <c r="Q17" s="493"/>
      <c r="R17" s="493"/>
      <c r="S17" s="494"/>
      <c r="T17" s="495"/>
      <c r="U17" s="495"/>
      <c r="V17" s="495"/>
      <c r="W17" s="495"/>
      <c r="X17" s="496"/>
      <c r="Y17" s="497"/>
      <c r="Z17" s="497"/>
      <c r="AA17" s="497"/>
      <c r="AB17" s="497"/>
      <c r="AC17" s="497"/>
      <c r="AD17" s="498"/>
      <c r="AE17" s="499"/>
      <c r="AF17" s="500"/>
    </row>
    <row r="18" spans="1:32" ht="33" customHeight="1" x14ac:dyDescent="0.25">
      <c r="A18" s="974">
        <v>11</v>
      </c>
      <c r="B18" s="976" t="str">
        <f>B15</f>
        <v>б/н «Развитие Оценки эффективности деятельности контрагентов» и ПКО</v>
      </c>
      <c r="C18" s="976"/>
      <c r="D18" s="416" t="s">
        <v>927</v>
      </c>
      <c r="E18" s="982" t="s">
        <v>928</v>
      </c>
      <c r="F18" s="980"/>
      <c r="G18" s="417" t="s">
        <v>929</v>
      </c>
      <c r="H18" s="965" t="str">
        <f>'Дерево КПЭ (Развитие ОЭДК)'!F15</f>
        <v>Трудозатраты на заполнение оценочных листов, час.</v>
      </c>
      <c r="I18" s="481">
        <f>'Дерево КПЭ (Развитие ОЭДК)'!G15</f>
        <v>74505.600000000006</v>
      </c>
      <c r="J18" s="481">
        <f>I18</f>
        <v>74505.600000000006</v>
      </c>
      <c r="K18" s="481">
        <f t="shared" ref="K18:O18" si="21">J18</f>
        <v>74505.600000000006</v>
      </c>
      <c r="L18" s="481">
        <f t="shared" si="21"/>
        <v>74505.600000000006</v>
      </c>
      <c r="M18" s="481">
        <f t="shared" si="21"/>
        <v>74505.600000000006</v>
      </c>
      <c r="N18" s="481">
        <f t="shared" si="21"/>
        <v>74505.600000000006</v>
      </c>
      <c r="O18" s="481">
        <f t="shared" si="21"/>
        <v>74505.600000000006</v>
      </c>
      <c r="P18" s="967" t="str">
        <f>'Дерево КПЭ (Развитие ОЭДК)'!J15</f>
        <v>Трудозатраты на заполнение оценочных листов, тыс. руб.</v>
      </c>
      <c r="Q18" s="418">
        <f>'Дерево КПЭ (Развитие ОЭДК)'!K15</f>
        <v>79422.21319796954</v>
      </c>
      <c r="R18" s="418">
        <f>Q18</f>
        <v>79422.21319796954</v>
      </c>
      <c r="S18" s="418">
        <f t="shared" ref="S18:W18" si="22">R18</f>
        <v>79422.21319796954</v>
      </c>
      <c r="T18" s="418">
        <f t="shared" si="22"/>
        <v>79422.21319796954</v>
      </c>
      <c r="U18" s="418">
        <f t="shared" si="22"/>
        <v>79422.21319796954</v>
      </c>
      <c r="V18" s="418">
        <f t="shared" si="22"/>
        <v>79422.21319796954</v>
      </c>
      <c r="W18" s="418">
        <f t="shared" si="22"/>
        <v>79422.21319796954</v>
      </c>
      <c r="X18" s="489" t="str">
        <f>'Дерево КПЭ (Развитие ОЭДК)'!N15</f>
        <v>Сокращение затрат на заполнение оценочных листов, тыс. руб.</v>
      </c>
      <c r="Y18" s="489">
        <f>Q18-Q19</f>
        <v>0</v>
      </c>
      <c r="Z18" s="489">
        <f t="shared" ref="Z18:AE18" si="23">R18-R19</f>
        <v>0</v>
      </c>
      <c r="AA18" s="489">
        <f t="shared" si="23"/>
        <v>0</v>
      </c>
      <c r="AB18" s="489">
        <f t="shared" si="23"/>
        <v>26474.071065989847</v>
      </c>
      <c r="AC18" s="489">
        <f t="shared" si="23"/>
        <v>26474.071065989847</v>
      </c>
      <c r="AD18" s="489">
        <f t="shared" si="23"/>
        <v>26474.071065989847</v>
      </c>
      <c r="AE18" s="489">
        <f t="shared" si="23"/>
        <v>26474.071065989847</v>
      </c>
      <c r="AF18" s="419">
        <f t="shared" ref="AF18" si="24">SUM(AB18:AE19)</f>
        <v>105896.28426395939</v>
      </c>
    </row>
    <row r="19" spans="1:32" ht="33" customHeight="1" x14ac:dyDescent="0.25">
      <c r="A19" s="975"/>
      <c r="B19" s="977"/>
      <c r="C19" s="977"/>
      <c r="D19" s="416" t="s">
        <v>927</v>
      </c>
      <c r="E19" s="983"/>
      <c r="F19" s="981"/>
      <c r="G19" s="420" t="s">
        <v>930</v>
      </c>
      <c r="H19" s="966"/>
      <c r="I19" s="481">
        <f>I18</f>
        <v>74505.600000000006</v>
      </c>
      <c r="J19" s="481">
        <f t="shared" ref="J19" si="25">J18</f>
        <v>74505.600000000006</v>
      </c>
      <c r="K19" s="481">
        <f>K18-'Дерево КПЭ (Развитие ОЭДК)'!G16+'Дерево КПЭ (Развитие ОЭДК)'!H16</f>
        <v>74505.600000000006</v>
      </c>
      <c r="L19" s="481">
        <f>'Дерево КПЭ (Развитие ОЭДК)'!H15</f>
        <v>49670.400000000001</v>
      </c>
      <c r="M19" s="481">
        <f>L19</f>
        <v>49670.400000000001</v>
      </c>
      <c r="N19" s="481">
        <f>M19</f>
        <v>49670.400000000001</v>
      </c>
      <c r="O19" s="481">
        <f>N19</f>
        <v>49670.400000000001</v>
      </c>
      <c r="P19" s="968"/>
      <c r="Q19" s="418">
        <f>Q18</f>
        <v>79422.21319796954</v>
      </c>
      <c r="R19" s="418">
        <f>R18</f>
        <v>79422.21319796954</v>
      </c>
      <c r="S19" s="418">
        <f>S18-'Дерево КПЭ (Развитие ОЭДК)'!K16+'Дерево КПЭ (Развитие ОЭДК)'!L16</f>
        <v>79422.21319796954</v>
      </c>
      <c r="T19" s="418">
        <f>'Дерево КПЭ (Развитие ОЭДК)'!L15</f>
        <v>52948.142131979694</v>
      </c>
      <c r="U19" s="418">
        <f>T19</f>
        <v>52948.142131979694</v>
      </c>
      <c r="V19" s="418">
        <f>U19</f>
        <v>52948.142131979694</v>
      </c>
      <c r="W19" s="418">
        <f>V19</f>
        <v>52948.142131979694</v>
      </c>
      <c r="X19" s="490"/>
      <c r="Y19" s="490"/>
      <c r="Z19" s="490"/>
      <c r="AA19" s="490"/>
      <c r="AB19" s="490"/>
      <c r="AC19" s="490"/>
      <c r="AD19" s="490"/>
      <c r="AE19" s="490"/>
      <c r="AF19" s="419"/>
    </row>
    <row r="20" spans="1:32" x14ac:dyDescent="0.25">
      <c r="A20" s="421"/>
      <c r="B20" s="422" t="s">
        <v>931</v>
      </c>
      <c r="C20" s="423" t="s">
        <v>932</v>
      </c>
      <c r="D20" s="424"/>
      <c r="E20" s="425"/>
      <c r="F20" s="426"/>
      <c r="G20" s="427"/>
      <c r="H20" s="428"/>
      <c r="I20" s="429"/>
      <c r="J20" s="429"/>
      <c r="K20" s="429"/>
      <c r="L20" s="429"/>
      <c r="M20" s="429"/>
      <c r="N20" s="429"/>
      <c r="O20" s="429"/>
      <c r="P20" s="430"/>
      <c r="Q20" s="431"/>
      <c r="R20" s="431"/>
      <c r="S20" s="432"/>
      <c r="T20" s="432"/>
      <c r="U20" s="432"/>
      <c r="V20" s="432"/>
      <c r="W20" s="433"/>
      <c r="X20" s="434"/>
      <c r="Y20" s="432">
        <f t="shared" ref="Y20:AE20" si="26">SUMIF($D5:$D130,"Увеличение дохода",Y5:Y130)</f>
        <v>0</v>
      </c>
      <c r="Z20" s="432">
        <f t="shared" si="26"/>
        <v>0</v>
      </c>
      <c r="AA20" s="432">
        <f t="shared" si="26"/>
        <v>0</v>
      </c>
      <c r="AB20" s="432">
        <f t="shared" si="26"/>
        <v>0</v>
      </c>
      <c r="AC20" s="432">
        <f t="shared" si="26"/>
        <v>0</v>
      </c>
      <c r="AD20" s="432">
        <f t="shared" si="26"/>
        <v>0</v>
      </c>
      <c r="AE20" s="432">
        <f t="shared" si="26"/>
        <v>0</v>
      </c>
      <c r="AF20" s="435">
        <f>SUM(AB20:AE20)</f>
        <v>0</v>
      </c>
    </row>
    <row r="21" spans="1:32" ht="36.75" customHeight="1" x14ac:dyDescent="0.25">
      <c r="A21" s="421"/>
      <c r="B21" s="422" t="s">
        <v>931</v>
      </c>
      <c r="C21" s="423" t="s">
        <v>933</v>
      </c>
      <c r="D21" s="424"/>
      <c r="E21" s="425"/>
      <c r="F21" s="426"/>
      <c r="G21" s="427"/>
      <c r="H21" s="428"/>
      <c r="I21" s="429"/>
      <c r="J21" s="429"/>
      <c r="K21" s="429"/>
      <c r="L21" s="429"/>
      <c r="M21" s="429"/>
      <c r="N21" s="429"/>
      <c r="O21" s="429"/>
      <c r="P21" s="430"/>
      <c r="Q21" s="431"/>
      <c r="R21" s="431"/>
      <c r="S21" s="432"/>
      <c r="T21" s="432"/>
      <c r="U21" s="432"/>
      <c r="V21" s="432"/>
      <c r="W21" s="433"/>
      <c r="X21" s="434"/>
      <c r="Y21" s="432">
        <f t="shared" ref="Y21:AE21" si="27">SUMIF($D5:$D130,"Оптимизация затрат",Y5:Y130)</f>
        <v>0</v>
      </c>
      <c r="Z21" s="432">
        <f t="shared" si="27"/>
        <v>0</v>
      </c>
      <c r="AA21" s="432">
        <f t="shared" si="27"/>
        <v>58804.868474620263</v>
      </c>
      <c r="AB21" s="432">
        <f t="shared" si="27"/>
        <v>148808.45181876811</v>
      </c>
      <c r="AC21" s="432">
        <f t="shared" si="27"/>
        <v>186438.70546968572</v>
      </c>
      <c r="AD21" s="432">
        <f t="shared" si="27"/>
        <v>275205.02323618316</v>
      </c>
      <c r="AE21" s="432">
        <f t="shared" si="27"/>
        <v>311250.16942907654</v>
      </c>
      <c r="AF21" s="435">
        <f>SUM(AB21:AE21)</f>
        <v>921702.34995371359</v>
      </c>
    </row>
    <row r="22" spans="1:32" x14ac:dyDescent="0.25">
      <c r="A22" s="421"/>
      <c r="B22" s="422" t="s">
        <v>931</v>
      </c>
      <c r="C22" s="423" t="s">
        <v>934</v>
      </c>
      <c r="D22" s="424"/>
      <c r="E22" s="436"/>
      <c r="F22" s="437"/>
      <c r="G22" s="438"/>
      <c r="H22" s="428"/>
      <c r="I22" s="429"/>
      <c r="J22" s="429"/>
      <c r="K22" s="429"/>
      <c r="L22" s="429"/>
      <c r="M22" s="429"/>
      <c r="N22" s="429"/>
      <c r="O22" s="429"/>
      <c r="P22" s="430"/>
      <c r="Q22" s="431"/>
      <c r="R22" s="431"/>
      <c r="S22" s="432"/>
      <c r="T22" s="432"/>
      <c r="U22" s="432"/>
      <c r="V22" s="432"/>
      <c r="W22" s="432"/>
      <c r="X22" s="434"/>
      <c r="Y22" s="432">
        <f t="shared" ref="Y22:AE22" si="28">SUMIF($D5:$D130,"Снижение риска",Y5:Y130)</f>
        <v>0</v>
      </c>
      <c r="Z22" s="432">
        <f t="shared" si="28"/>
        <v>0</v>
      </c>
      <c r="AA22" s="432">
        <f t="shared" si="28"/>
        <v>0</v>
      </c>
      <c r="AB22" s="432">
        <f t="shared" si="28"/>
        <v>0</v>
      </c>
      <c r="AC22" s="432">
        <f t="shared" si="28"/>
        <v>0</v>
      </c>
      <c r="AD22" s="432">
        <f t="shared" si="28"/>
        <v>0</v>
      </c>
      <c r="AE22" s="432">
        <f t="shared" si="28"/>
        <v>0</v>
      </c>
      <c r="AF22" s="435">
        <f>SUM(AB22:AE22)</f>
        <v>0</v>
      </c>
    </row>
    <row r="23" spans="1:32" ht="36.75" customHeight="1" x14ac:dyDescent="0.25">
      <c r="A23" s="403"/>
      <c r="B23" s="403"/>
      <c r="P23" s="439"/>
      <c r="Q23" s="439"/>
      <c r="R23" s="439"/>
    </row>
    <row r="24" spans="1:32" ht="36.75" customHeight="1" x14ac:dyDescent="0.25">
      <c r="A24" s="440"/>
      <c r="B24" s="441"/>
      <c r="C24" s="442" t="s">
        <v>935</v>
      </c>
      <c r="D24" s="443"/>
      <c r="E24" s="444"/>
      <c r="F24" s="445"/>
      <c r="G24" s="446"/>
      <c r="H24" s="444"/>
      <c r="I24" s="447"/>
      <c r="J24" s="447"/>
      <c r="K24" s="447"/>
      <c r="L24" s="445"/>
      <c r="M24" s="445"/>
      <c r="N24" s="445"/>
      <c r="O24" s="445"/>
      <c r="P24" s="448"/>
      <c r="Q24" s="431"/>
      <c r="R24" s="431"/>
      <c r="S24" s="449"/>
      <c r="T24" s="450"/>
      <c r="U24" s="450"/>
      <c r="V24" s="450"/>
      <c r="W24" s="450"/>
      <c r="X24" s="451"/>
      <c r="Y24" s="452">
        <f t="shared" ref="Y24:Z24" si="29">SUM(Y21:Y22)</f>
        <v>0</v>
      </c>
      <c r="Z24" s="452">
        <f t="shared" si="29"/>
        <v>0</v>
      </c>
      <c r="AA24" s="452">
        <f>SUM(AA21:AA22)</f>
        <v>58804.868474620263</v>
      </c>
      <c r="AB24" s="452">
        <f>SUM(AB21:AB22)</f>
        <v>148808.45181876811</v>
      </c>
      <c r="AC24" s="452">
        <f>SUM(AC21:AC22)</f>
        <v>186438.70546968572</v>
      </c>
      <c r="AD24" s="452">
        <f>SUM(AD21:AD22)</f>
        <v>275205.02323618316</v>
      </c>
      <c r="AE24" s="452">
        <f>SUM(AE21:AE22)</f>
        <v>311250.16942907654</v>
      </c>
      <c r="AF24" s="453">
        <f>SUM(AB24:AE24)</f>
        <v>921702.34995371359</v>
      </c>
    </row>
    <row r="25" spans="1:32" ht="36.75" customHeight="1" x14ac:dyDescent="0.25">
      <c r="AD25" s="454"/>
      <c r="AE25" s="455"/>
    </row>
    <row r="26" spans="1:32" ht="36.75" customHeight="1" x14ac:dyDescent="0.25">
      <c r="AD26" s="455"/>
      <c r="AE26" s="455"/>
    </row>
    <row r="27" spans="1:32" ht="36.75" customHeight="1" x14ac:dyDescent="0.25">
      <c r="AD27" s="455"/>
      <c r="AE27" s="455"/>
    </row>
    <row r="28" spans="1:32" ht="36.75" customHeight="1" x14ac:dyDescent="0.25">
      <c r="AD28" s="455"/>
      <c r="AE28" s="455"/>
    </row>
    <row r="30" spans="1:32" ht="36.75" customHeight="1" x14ac:dyDescent="0.25">
      <c r="B30" s="456" t="s">
        <v>936</v>
      </c>
      <c r="H30" s="439"/>
      <c r="I30" s="439"/>
      <c r="J30" s="439"/>
      <c r="K30" s="439"/>
    </row>
    <row r="31" spans="1:32" ht="36.75" customHeight="1" x14ac:dyDescent="0.25">
      <c r="B31" s="457" t="s">
        <v>937</v>
      </c>
      <c r="U31" s="439"/>
      <c r="V31" s="439"/>
      <c r="W31" s="439"/>
      <c r="X31" s="458"/>
      <c r="Y31" s="458"/>
      <c r="Z31" s="458"/>
      <c r="AA31" s="458"/>
    </row>
    <row r="32" spans="1:32" ht="36.75" customHeight="1" x14ac:dyDescent="0.25">
      <c r="B32" s="457" t="s">
        <v>938</v>
      </c>
    </row>
    <row r="33" spans="2:2" x14ac:dyDescent="0.25">
      <c r="B33" s="457" t="s">
        <v>939</v>
      </c>
    </row>
    <row r="34" spans="2:2" ht="36.75" customHeight="1" x14ac:dyDescent="0.25">
      <c r="B34" s="457" t="s">
        <v>940</v>
      </c>
    </row>
    <row r="49" ht="36" customHeight="1" x14ac:dyDescent="0.25"/>
    <row r="50" ht="36" customHeight="1" x14ac:dyDescent="0.25"/>
    <row r="51" ht="36" customHeight="1" x14ac:dyDescent="0.25"/>
    <row r="52" ht="36" customHeight="1" x14ac:dyDescent="0.25"/>
  </sheetData>
  <mergeCells count="45">
    <mergeCell ref="P18:P19"/>
    <mergeCell ref="A18:A19"/>
    <mergeCell ref="B18:B19"/>
    <mergeCell ref="C18:C19"/>
    <mergeCell ref="E18:E19"/>
    <mergeCell ref="F18:F19"/>
    <mergeCell ref="H18:H19"/>
    <mergeCell ref="H15:H16"/>
    <mergeCell ref="P15:P16"/>
    <mergeCell ref="A11:A12"/>
    <mergeCell ref="B11:B12"/>
    <mergeCell ref="C11:C12"/>
    <mergeCell ref="E11:E12"/>
    <mergeCell ref="F11:F12"/>
    <mergeCell ref="H11:H12"/>
    <mergeCell ref="P11:P12"/>
    <mergeCell ref="A15:A16"/>
    <mergeCell ref="B15:B16"/>
    <mergeCell ref="C15:C16"/>
    <mergeCell ref="E15:E16"/>
    <mergeCell ref="F15:F16"/>
    <mergeCell ref="P8:P9"/>
    <mergeCell ref="A8:A9"/>
    <mergeCell ref="B8:B9"/>
    <mergeCell ref="C8:C9"/>
    <mergeCell ref="E8:E9"/>
    <mergeCell ref="F8:F9"/>
    <mergeCell ref="H8:H9"/>
    <mergeCell ref="A5:A6"/>
    <mergeCell ref="B5:B6"/>
    <mergeCell ref="C5:C6"/>
    <mergeCell ref="E5:E6"/>
    <mergeCell ref="F5:F6"/>
    <mergeCell ref="H5:H6"/>
    <mergeCell ref="P5:P6"/>
    <mergeCell ref="H3:O3"/>
    <mergeCell ref="P3:W3"/>
    <mergeCell ref="X3:AE3"/>
    <mergeCell ref="AF3:AF4"/>
    <mergeCell ref="A3:A4"/>
    <mergeCell ref="B3:B4"/>
    <mergeCell ref="D3:D4"/>
    <mergeCell ref="E3:E4"/>
    <mergeCell ref="F3:F4"/>
    <mergeCell ref="G3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B0F0"/>
    <outlinePr summaryBelow="0" summaryRight="0"/>
  </sheetPr>
  <dimension ref="B3:Z76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W88" sqref="W88"/>
    </sheetView>
  </sheetViews>
  <sheetFormatPr defaultColWidth="9.140625" defaultRowHeight="15" outlineLevelRow="2" outlineLevelCol="1" x14ac:dyDescent="0.25"/>
  <cols>
    <col min="1" max="1" width="9.140625" style="195"/>
    <col min="2" max="2" width="9.42578125" style="195" customWidth="1"/>
    <col min="3" max="3" width="48.7109375" style="195" customWidth="1"/>
    <col min="4" max="4" width="13" style="204" customWidth="1"/>
    <col min="5" max="5" width="20.140625" style="229" customWidth="1"/>
    <col min="6" max="7" width="13.42578125" style="195" customWidth="1"/>
    <col min="8" max="8" width="13.42578125" style="195" customWidth="1" collapsed="1"/>
    <col min="9" max="20" width="13.42578125" style="195" hidden="1" customWidth="1" outlineLevel="1"/>
    <col min="21" max="25" width="13.42578125" style="195" customWidth="1"/>
    <col min="26" max="16384" width="9.140625" style="195"/>
  </cols>
  <sheetData>
    <row r="3" spans="2:25" x14ac:dyDescent="0.25">
      <c r="B3" s="984" t="s">
        <v>0</v>
      </c>
      <c r="C3" s="990" t="s">
        <v>1</v>
      </c>
      <c r="D3" s="990" t="s">
        <v>166</v>
      </c>
      <c r="E3" s="988" t="s">
        <v>213</v>
      </c>
      <c r="F3" s="986">
        <f>G3-1</f>
        <v>2019</v>
      </c>
      <c r="G3" s="986">
        <f>H3-1</f>
        <v>2020</v>
      </c>
      <c r="H3" s="993">
        <v>2021</v>
      </c>
      <c r="I3" s="993"/>
      <c r="J3" s="993"/>
      <c r="K3" s="993"/>
      <c r="L3" s="993"/>
      <c r="M3" s="993"/>
      <c r="N3" s="993"/>
      <c r="O3" s="993"/>
      <c r="P3" s="993"/>
      <c r="Q3" s="993"/>
      <c r="R3" s="993"/>
      <c r="S3" s="993"/>
      <c r="T3" s="993"/>
      <c r="U3" s="986">
        <f>H3+1</f>
        <v>2022</v>
      </c>
      <c r="V3" s="986">
        <f>U3+1</f>
        <v>2023</v>
      </c>
      <c r="W3" s="986">
        <f>V3+1</f>
        <v>2024</v>
      </c>
      <c r="X3" s="986">
        <f>W3+1</f>
        <v>2025</v>
      </c>
      <c r="Y3" s="986">
        <f>X3+1</f>
        <v>2026</v>
      </c>
    </row>
    <row r="4" spans="2:25" x14ac:dyDescent="0.25">
      <c r="B4" s="985"/>
      <c r="C4" s="992"/>
      <c r="D4" s="991"/>
      <c r="E4" s="989"/>
      <c r="F4" s="987"/>
      <c r="G4" s="987"/>
      <c r="H4" s="237" t="s">
        <v>226</v>
      </c>
      <c r="I4" s="237" t="s">
        <v>214</v>
      </c>
      <c r="J4" s="237" t="s">
        <v>215</v>
      </c>
      <c r="K4" s="237" t="s">
        <v>216</v>
      </c>
      <c r="L4" s="237" t="s">
        <v>217</v>
      </c>
      <c r="M4" s="237" t="s">
        <v>218</v>
      </c>
      <c r="N4" s="237" t="s">
        <v>219</v>
      </c>
      <c r="O4" s="237" t="s">
        <v>220</v>
      </c>
      <c r="P4" s="237" t="s">
        <v>221</v>
      </c>
      <c r="Q4" s="237" t="s">
        <v>222</v>
      </c>
      <c r="R4" s="237" t="s">
        <v>223</v>
      </c>
      <c r="S4" s="237" t="s">
        <v>224</v>
      </c>
      <c r="T4" s="237" t="s">
        <v>225</v>
      </c>
      <c r="U4" s="987"/>
      <c r="V4" s="987"/>
      <c r="W4" s="987"/>
      <c r="X4" s="987"/>
      <c r="Y4" s="987"/>
    </row>
    <row r="5" spans="2:25" x14ac:dyDescent="0.25">
      <c r="B5" s="17" t="s">
        <v>127</v>
      </c>
      <c r="C5" s="177" t="s">
        <v>4</v>
      </c>
      <c r="D5" s="238" t="s">
        <v>13</v>
      </c>
      <c r="E5" s="160">
        <f>F5+G5+H5+U5+V5+W5+X5+Y5</f>
        <v>603386.79073061538</v>
      </c>
      <c r="F5" s="239">
        <f>SUM(F6:F8)</f>
        <v>0</v>
      </c>
      <c r="G5" s="239">
        <f t="shared" ref="G5:Y5" si="0">SUM(G6:G8)</f>
        <v>2099.9987299999998</v>
      </c>
      <c r="H5" s="239">
        <f t="shared" si="0"/>
        <v>921.87789999999995</v>
      </c>
      <c r="I5" s="239">
        <f t="shared" si="0"/>
        <v>0</v>
      </c>
      <c r="J5" s="239">
        <f t="shared" si="0"/>
        <v>0</v>
      </c>
      <c r="K5" s="239">
        <f t="shared" si="0"/>
        <v>0</v>
      </c>
      <c r="L5" s="239">
        <f t="shared" si="0"/>
        <v>0</v>
      </c>
      <c r="M5" s="239">
        <f t="shared" si="0"/>
        <v>0</v>
      </c>
      <c r="N5" s="239">
        <f t="shared" si="0"/>
        <v>0</v>
      </c>
      <c r="O5" s="239">
        <f t="shared" si="0"/>
        <v>0</v>
      </c>
      <c r="P5" s="239">
        <f t="shared" si="0"/>
        <v>0</v>
      </c>
      <c r="Q5" s="239">
        <f>SUM(Q6:Q8)</f>
        <v>0</v>
      </c>
      <c r="R5" s="239">
        <f t="shared" si="0"/>
        <v>0</v>
      </c>
      <c r="S5" s="239">
        <f t="shared" si="0"/>
        <v>0</v>
      </c>
      <c r="T5" s="239">
        <f t="shared" si="0"/>
        <v>921.87789999999995</v>
      </c>
      <c r="U5" s="239">
        <f t="shared" si="0"/>
        <v>62200</v>
      </c>
      <c r="V5" s="239">
        <f t="shared" si="0"/>
        <v>323230.09957199998</v>
      </c>
      <c r="W5" s="239">
        <f t="shared" si="0"/>
        <v>117829.87979178023</v>
      </c>
      <c r="X5" s="239">
        <f t="shared" si="0"/>
        <v>78529.934736835174</v>
      </c>
      <c r="Y5" s="239">
        <f t="shared" si="0"/>
        <v>18575</v>
      </c>
    </row>
    <row r="6" spans="2:25" x14ac:dyDescent="0.25">
      <c r="B6" s="177"/>
      <c r="C6" s="177" t="s">
        <v>39</v>
      </c>
      <c r="D6" s="240" t="s">
        <v>13</v>
      </c>
      <c r="E6" s="241">
        <f t="shared" ref="E6:E69" si="1">F6+G6+H6+U6+V6+W6+X6+Y6</f>
        <v>384121.87663000001</v>
      </c>
      <c r="F6" s="242">
        <f>F10+F25+F40+F55</f>
        <v>0</v>
      </c>
      <c r="G6" s="242">
        <f t="shared" ref="G6:Y6" si="2">G10+G25+G40+G55</f>
        <v>2099.9987299999998</v>
      </c>
      <c r="H6" s="242">
        <f t="shared" si="2"/>
        <v>921.87789999999995</v>
      </c>
      <c r="I6" s="242">
        <f t="shared" si="2"/>
        <v>0</v>
      </c>
      <c r="J6" s="242">
        <f t="shared" si="2"/>
        <v>0</v>
      </c>
      <c r="K6" s="242">
        <f t="shared" si="2"/>
        <v>0</v>
      </c>
      <c r="L6" s="242">
        <f t="shared" si="2"/>
        <v>0</v>
      </c>
      <c r="M6" s="242">
        <f t="shared" si="2"/>
        <v>0</v>
      </c>
      <c r="N6" s="242">
        <f t="shared" si="2"/>
        <v>0</v>
      </c>
      <c r="O6" s="242">
        <f t="shared" si="2"/>
        <v>0</v>
      </c>
      <c r="P6" s="242">
        <f t="shared" si="2"/>
        <v>0</v>
      </c>
      <c r="Q6" s="242">
        <f>Q10+Q25+Q40+Q55</f>
        <v>0</v>
      </c>
      <c r="R6" s="242">
        <f t="shared" si="2"/>
        <v>0</v>
      </c>
      <c r="S6" s="242">
        <f t="shared" si="2"/>
        <v>0</v>
      </c>
      <c r="T6" s="242">
        <f t="shared" si="2"/>
        <v>921.87789999999995</v>
      </c>
      <c r="U6" s="242">
        <f t="shared" si="2"/>
        <v>21600</v>
      </c>
      <c r="V6" s="242">
        <f t="shared" si="2"/>
        <v>261400</v>
      </c>
      <c r="W6" s="242">
        <f t="shared" si="2"/>
        <v>65880</v>
      </c>
      <c r="X6" s="242">
        <f t="shared" si="2"/>
        <v>32220</v>
      </c>
      <c r="Y6" s="242">
        <f t="shared" si="2"/>
        <v>0</v>
      </c>
    </row>
    <row r="7" spans="2:25" x14ac:dyDescent="0.25">
      <c r="B7" s="177"/>
      <c r="C7" s="177" t="s">
        <v>90</v>
      </c>
      <c r="D7" s="240" t="s">
        <v>13</v>
      </c>
      <c r="E7" s="241">
        <f t="shared" si="1"/>
        <v>152580.29871600002</v>
      </c>
      <c r="F7" s="242">
        <f>F17+F32+F47+F63</f>
        <v>0</v>
      </c>
      <c r="G7" s="242">
        <f t="shared" ref="G7:Y7" si="3">G17+G32+G47+G63</f>
        <v>0</v>
      </c>
      <c r="H7" s="242">
        <f t="shared" si="3"/>
        <v>0</v>
      </c>
      <c r="I7" s="242">
        <f t="shared" si="3"/>
        <v>0</v>
      </c>
      <c r="J7" s="242">
        <f t="shared" si="3"/>
        <v>0</v>
      </c>
      <c r="K7" s="242">
        <f t="shared" si="3"/>
        <v>0</v>
      </c>
      <c r="L7" s="242">
        <f t="shared" si="3"/>
        <v>0</v>
      </c>
      <c r="M7" s="242">
        <f t="shared" si="3"/>
        <v>0</v>
      </c>
      <c r="N7" s="242">
        <f t="shared" si="3"/>
        <v>0</v>
      </c>
      <c r="O7" s="242">
        <f t="shared" si="3"/>
        <v>0</v>
      </c>
      <c r="P7" s="242">
        <f t="shared" si="3"/>
        <v>0</v>
      </c>
      <c r="Q7" s="242">
        <f t="shared" si="3"/>
        <v>0</v>
      </c>
      <c r="R7" s="242">
        <f t="shared" si="3"/>
        <v>0</v>
      </c>
      <c r="S7" s="242">
        <f t="shared" si="3"/>
        <v>0</v>
      </c>
      <c r="T7" s="242">
        <f t="shared" si="3"/>
        <v>0</v>
      </c>
      <c r="U7" s="242">
        <f t="shared" si="3"/>
        <v>40600</v>
      </c>
      <c r="V7" s="242">
        <f t="shared" si="3"/>
        <v>47830.099572000006</v>
      </c>
      <c r="W7" s="242">
        <f t="shared" si="3"/>
        <v>34630.099572000006</v>
      </c>
      <c r="X7" s="242">
        <f t="shared" si="3"/>
        <v>29520.099572000003</v>
      </c>
      <c r="Y7" s="242">
        <f t="shared" si="3"/>
        <v>0</v>
      </c>
    </row>
    <row r="8" spans="2:25" x14ac:dyDescent="0.25">
      <c r="B8" s="178"/>
      <c r="C8" s="178" t="s">
        <v>85</v>
      </c>
      <c r="D8" s="243" t="s">
        <v>13</v>
      </c>
      <c r="E8" s="244">
        <f t="shared" si="1"/>
        <v>66684.61538461539</v>
      </c>
      <c r="F8" s="245">
        <f>F70</f>
        <v>0</v>
      </c>
      <c r="G8" s="245">
        <f t="shared" ref="G8:Y8" si="4">G70</f>
        <v>0</v>
      </c>
      <c r="H8" s="245">
        <f t="shared" si="4"/>
        <v>0</v>
      </c>
      <c r="I8" s="245">
        <f t="shared" si="4"/>
        <v>0</v>
      </c>
      <c r="J8" s="245">
        <f t="shared" si="4"/>
        <v>0</v>
      </c>
      <c r="K8" s="245">
        <f t="shared" si="4"/>
        <v>0</v>
      </c>
      <c r="L8" s="245">
        <f t="shared" si="4"/>
        <v>0</v>
      </c>
      <c r="M8" s="245">
        <f t="shared" si="4"/>
        <v>0</v>
      </c>
      <c r="N8" s="245">
        <f t="shared" si="4"/>
        <v>0</v>
      </c>
      <c r="O8" s="245">
        <f t="shared" si="4"/>
        <v>0</v>
      </c>
      <c r="P8" s="245">
        <f t="shared" si="4"/>
        <v>0</v>
      </c>
      <c r="Q8" s="245">
        <f t="shared" si="4"/>
        <v>0</v>
      </c>
      <c r="R8" s="245">
        <f t="shared" si="4"/>
        <v>0</v>
      </c>
      <c r="S8" s="245">
        <f t="shared" si="4"/>
        <v>0</v>
      </c>
      <c r="T8" s="245">
        <f t="shared" si="4"/>
        <v>0</v>
      </c>
      <c r="U8" s="245">
        <f t="shared" si="4"/>
        <v>0</v>
      </c>
      <c r="V8" s="245">
        <f t="shared" si="4"/>
        <v>14000</v>
      </c>
      <c r="W8" s="245">
        <f t="shared" si="4"/>
        <v>17319.780219780219</v>
      </c>
      <c r="X8" s="245">
        <f t="shared" si="4"/>
        <v>16789.835164835167</v>
      </c>
      <c r="Y8" s="245">
        <f t="shared" si="4"/>
        <v>18575</v>
      </c>
    </row>
    <row r="9" spans="2:25" x14ac:dyDescent="0.25">
      <c r="B9" s="17" t="s">
        <v>128</v>
      </c>
      <c r="C9" s="177" t="str">
        <f>ИД!C34</f>
        <v>в т.ч. на этап Оценка</v>
      </c>
      <c r="D9" s="238" t="s">
        <v>13</v>
      </c>
      <c r="E9" s="160">
        <f t="shared" si="1"/>
        <v>11400</v>
      </c>
      <c r="F9" s="246">
        <f>F10+F17</f>
        <v>0</v>
      </c>
      <c r="G9" s="246">
        <f t="shared" ref="G9:Y9" si="5">G10+G17</f>
        <v>0</v>
      </c>
      <c r="H9" s="246">
        <f t="shared" si="5"/>
        <v>0</v>
      </c>
      <c r="I9" s="246">
        <f t="shared" si="5"/>
        <v>0</v>
      </c>
      <c r="J9" s="246">
        <f t="shared" si="5"/>
        <v>0</v>
      </c>
      <c r="K9" s="246">
        <f t="shared" si="5"/>
        <v>0</v>
      </c>
      <c r="L9" s="246">
        <f t="shared" si="5"/>
        <v>0</v>
      </c>
      <c r="M9" s="246">
        <f t="shared" si="5"/>
        <v>0</v>
      </c>
      <c r="N9" s="246">
        <f t="shared" si="5"/>
        <v>0</v>
      </c>
      <c r="O9" s="246">
        <f t="shared" si="5"/>
        <v>0</v>
      </c>
      <c r="P9" s="246">
        <f t="shared" si="5"/>
        <v>0</v>
      </c>
      <c r="Q9" s="246">
        <f t="shared" si="5"/>
        <v>0</v>
      </c>
      <c r="R9" s="246">
        <f t="shared" si="5"/>
        <v>0</v>
      </c>
      <c r="S9" s="246">
        <f t="shared" si="5"/>
        <v>0</v>
      </c>
      <c r="T9" s="246">
        <f t="shared" si="5"/>
        <v>0</v>
      </c>
      <c r="U9" s="246">
        <f t="shared" si="5"/>
        <v>11400</v>
      </c>
      <c r="V9" s="246">
        <f t="shared" si="5"/>
        <v>0</v>
      </c>
      <c r="W9" s="246">
        <f t="shared" si="5"/>
        <v>0</v>
      </c>
      <c r="X9" s="246">
        <f t="shared" si="5"/>
        <v>0</v>
      </c>
      <c r="Y9" s="246">
        <f t="shared" si="5"/>
        <v>0</v>
      </c>
    </row>
    <row r="10" spans="2:25" outlineLevel="1" collapsed="1" x14ac:dyDescent="0.25">
      <c r="B10" s="179" t="s">
        <v>227</v>
      </c>
      <c r="C10" s="179" t="s">
        <v>39</v>
      </c>
      <c r="D10" s="247" t="s">
        <v>13</v>
      </c>
      <c r="E10" s="248">
        <f t="shared" si="1"/>
        <v>0</v>
      </c>
      <c r="F10" s="124">
        <f>SUM(F11:F16)</f>
        <v>0</v>
      </c>
      <c r="G10" s="124">
        <f>SUM(G11:G16)</f>
        <v>0</v>
      </c>
      <c r="H10" s="124">
        <f>SUM(I10:T10)</f>
        <v>0</v>
      </c>
      <c r="I10" s="124">
        <f>SUM(I11:I16)</f>
        <v>0</v>
      </c>
      <c r="J10" s="124">
        <f t="shared" ref="J10:Y10" si="6">SUM(J11:J16)</f>
        <v>0</v>
      </c>
      <c r="K10" s="124">
        <f t="shared" si="6"/>
        <v>0</v>
      </c>
      <c r="L10" s="124">
        <f t="shared" si="6"/>
        <v>0</v>
      </c>
      <c r="M10" s="124">
        <f t="shared" si="6"/>
        <v>0</v>
      </c>
      <c r="N10" s="124">
        <f t="shared" si="6"/>
        <v>0</v>
      </c>
      <c r="O10" s="124">
        <f t="shared" si="6"/>
        <v>0</v>
      </c>
      <c r="P10" s="124">
        <f t="shared" si="6"/>
        <v>0</v>
      </c>
      <c r="Q10" s="124">
        <f t="shared" si="6"/>
        <v>0</v>
      </c>
      <c r="R10" s="124">
        <f t="shared" si="6"/>
        <v>0</v>
      </c>
      <c r="S10" s="124">
        <f t="shared" si="6"/>
        <v>0</v>
      </c>
      <c r="T10" s="124">
        <f t="shared" si="6"/>
        <v>0</v>
      </c>
      <c r="U10" s="124">
        <f t="shared" si="6"/>
        <v>0</v>
      </c>
      <c r="V10" s="124">
        <f t="shared" si="6"/>
        <v>0</v>
      </c>
      <c r="W10" s="124">
        <f t="shared" si="6"/>
        <v>0</v>
      </c>
      <c r="X10" s="124">
        <f t="shared" si="6"/>
        <v>0</v>
      </c>
      <c r="Y10" s="124">
        <f t="shared" si="6"/>
        <v>0</v>
      </c>
    </row>
    <row r="11" spans="2:25" s="251" customFormat="1" hidden="1" outlineLevel="2" x14ac:dyDescent="0.25">
      <c r="B11" s="180" t="s">
        <v>228</v>
      </c>
      <c r="C11" s="180"/>
      <c r="D11" s="249"/>
      <c r="E11" s="250">
        <f t="shared" si="1"/>
        <v>0</v>
      </c>
      <c r="F11" s="223">
        <f>'Бюджет (ЛК 2.0)'!F11+'Бюджет (Рейтингование)'!F11+'Бюджет (Развитие ОЭДК)'!F11+'Бюджет (Уберизация зак)'!F11+'Бюджет (Упр вз с подр БРД)'!F11</f>
        <v>0</v>
      </c>
      <c r="G11" s="223">
        <f>'Бюджет (ЛК 2.0)'!G11+'Бюджет (Рейтингование)'!G11+'Бюджет (Развитие ОЭДК)'!G11+'Бюджет (Уберизация зак)'!G11+'Бюджет (Упр вз с подр БРД)'!G11</f>
        <v>0</v>
      </c>
      <c r="H11" s="223">
        <f>'Бюджет (ЛК 2.0)'!H11+'Бюджет (Рейтингование)'!H11+'Бюджет (Развитие ОЭДК)'!H11+'Бюджет (Уберизация зак)'!H11+'Бюджет (Упр вз с подр БРД)'!H11</f>
        <v>0</v>
      </c>
      <c r="I11" s="223">
        <f>'Бюджет (ЛК 2.0)'!I11+'Бюджет (Рейтингование)'!I11+'Бюджет (Развитие ОЭДК)'!I11+'Бюджет (Уберизация зак)'!I11+'Бюджет (Упр вз с подр БРД)'!I11</f>
        <v>0</v>
      </c>
      <c r="J11" s="223">
        <f>'Бюджет (ЛК 2.0)'!J11+'Бюджет (Рейтингование)'!J11+'Бюджет (Развитие ОЭДК)'!J11+'Бюджет (Уберизация зак)'!J11+'Бюджет (Упр вз с подр БРД)'!J11</f>
        <v>0</v>
      </c>
      <c r="K11" s="223">
        <f>'Бюджет (ЛК 2.0)'!K11+'Бюджет (Рейтингование)'!K11+'Бюджет (Развитие ОЭДК)'!K11+'Бюджет (Уберизация зак)'!K11+'Бюджет (Упр вз с подр БРД)'!K11</f>
        <v>0</v>
      </c>
      <c r="L11" s="223">
        <f>'Бюджет (ЛК 2.0)'!L11+'Бюджет (Рейтингование)'!L11+'Бюджет (Развитие ОЭДК)'!L11+'Бюджет (Уберизация зак)'!L11+'Бюджет (Упр вз с подр БРД)'!L11</f>
        <v>0</v>
      </c>
      <c r="M11" s="223">
        <f>'Бюджет (ЛК 2.0)'!M11+'Бюджет (Рейтингование)'!M11+'Бюджет (Развитие ОЭДК)'!M11+'Бюджет (Уберизация зак)'!M11+'Бюджет (Упр вз с подр БРД)'!M11</f>
        <v>0</v>
      </c>
      <c r="N11" s="223">
        <f>'Бюджет (ЛК 2.0)'!N11+'Бюджет (Рейтингование)'!N11+'Бюджет (Развитие ОЭДК)'!N11+'Бюджет (Уберизация зак)'!N11+'Бюджет (Упр вз с подр БРД)'!N11</f>
        <v>0</v>
      </c>
      <c r="O11" s="223">
        <f>'Бюджет (ЛК 2.0)'!O11+'Бюджет (Рейтингование)'!O11+'Бюджет (Развитие ОЭДК)'!O11+'Бюджет (Уберизация зак)'!O11+'Бюджет (Упр вз с подр БРД)'!O11</f>
        <v>0</v>
      </c>
      <c r="P11" s="223">
        <f>'Бюджет (ЛК 2.0)'!P11+'Бюджет (Рейтингование)'!P11+'Бюджет (Развитие ОЭДК)'!P11+'Бюджет (Уберизация зак)'!P11+'Бюджет (Упр вз с подр БРД)'!P11</f>
        <v>0</v>
      </c>
      <c r="Q11" s="223">
        <f>'Бюджет (ЛК 2.0)'!Q11+'Бюджет (Рейтингование)'!Q11+'Бюджет (Развитие ОЭДК)'!Q11+'Бюджет (Уберизация зак)'!Q11+'Бюджет (Упр вз с подр БРД)'!Q11</f>
        <v>0</v>
      </c>
      <c r="R11" s="223">
        <f>'Бюджет (ЛК 2.0)'!R11+'Бюджет (Рейтингование)'!R11+'Бюджет (Развитие ОЭДК)'!R11+'Бюджет (Уберизация зак)'!R11+'Бюджет (Упр вз с подр БРД)'!R11</f>
        <v>0</v>
      </c>
      <c r="S11" s="223">
        <f>'Бюджет (ЛК 2.0)'!S11+'Бюджет (Рейтингование)'!S11+'Бюджет (Развитие ОЭДК)'!S11+'Бюджет (Уберизация зак)'!S11+'Бюджет (Упр вз с подр БРД)'!S11</f>
        <v>0</v>
      </c>
      <c r="T11" s="223">
        <f>'Бюджет (ЛК 2.0)'!T11+'Бюджет (Рейтингование)'!T11+'Бюджет (Развитие ОЭДК)'!T11+'Бюджет (Уберизация зак)'!T11+'Бюджет (Упр вз с подр БРД)'!T11</f>
        <v>0</v>
      </c>
      <c r="U11" s="223">
        <f>'Бюджет (ЛК 2.0)'!U11+'Бюджет (Рейтингование)'!U11+'Бюджет (Развитие ОЭДК)'!U11+'Бюджет (Уберизация зак)'!U11+'Бюджет (Упр вз с подр БРД)'!U11</f>
        <v>0</v>
      </c>
      <c r="V11" s="223">
        <f>'Бюджет (ЛК 2.0)'!V11+'Бюджет (Рейтингование)'!V11+'Бюджет (Развитие ОЭДК)'!V11+'Бюджет (Уберизация зак)'!V11+'Бюджет (Упр вз с подр БРД)'!V11</f>
        <v>0</v>
      </c>
      <c r="W11" s="223">
        <f>'Бюджет (ЛК 2.0)'!W11+'Бюджет (Рейтингование)'!W11+'Бюджет (Развитие ОЭДК)'!W11+'Бюджет (Уберизация зак)'!W11+'Бюджет (Упр вз с подр БРД)'!W11</f>
        <v>0</v>
      </c>
      <c r="X11" s="223">
        <f>'Бюджет (ЛК 2.0)'!X11+'Бюджет (Рейтингование)'!X11+'Бюджет (Развитие ОЭДК)'!X11+'Бюджет (Уберизация зак)'!X11+'Бюджет (Упр вз с подр БРД)'!X11</f>
        <v>0</v>
      </c>
      <c r="Y11" s="223">
        <f>'Бюджет (ЛК 2.0)'!Y11+'Бюджет (Рейтингование)'!Y11+'Бюджет (Развитие ОЭДК)'!Y11+'Бюджет (Уберизация зак)'!Y11+'Бюджет (Упр вз с подр БРД)'!Y11</f>
        <v>0</v>
      </c>
    </row>
    <row r="12" spans="2:25" s="251" customFormat="1" hidden="1" outlineLevel="2" x14ac:dyDescent="0.25">
      <c r="B12" s="180" t="s">
        <v>229</v>
      </c>
      <c r="C12" s="180"/>
      <c r="D12" s="249"/>
      <c r="E12" s="250">
        <f t="shared" si="1"/>
        <v>0</v>
      </c>
      <c r="F12" s="223">
        <f>'Бюджет (ЛК 2.0)'!F12+'Бюджет (Рейтингование)'!F12+'Бюджет (Развитие ОЭДК)'!F12+'Бюджет (Уберизация зак)'!F12+'Бюджет (Упр вз с подр БРД)'!F12</f>
        <v>0</v>
      </c>
      <c r="G12" s="223">
        <f>'Бюджет (ЛК 2.0)'!G12+'Бюджет (Рейтингование)'!G12+'Бюджет (Развитие ОЭДК)'!G12+'Бюджет (Уберизация зак)'!G12+'Бюджет (Упр вз с подр БРД)'!G12</f>
        <v>0</v>
      </c>
      <c r="H12" s="223">
        <f>'Бюджет (ЛК 2.0)'!H12+'Бюджет (Рейтингование)'!H12+'Бюджет (Развитие ОЭДК)'!H12+'Бюджет (Уберизация зак)'!H12+'Бюджет (Упр вз с подр БРД)'!H12</f>
        <v>0</v>
      </c>
      <c r="I12" s="223">
        <f>'Бюджет (ЛК 2.0)'!I12+'Бюджет (Рейтингование)'!I12+'Бюджет (Развитие ОЭДК)'!I12+'Бюджет (Уберизация зак)'!I12+'Бюджет (Упр вз с подр БРД)'!I12</f>
        <v>0</v>
      </c>
      <c r="J12" s="223">
        <f>'Бюджет (ЛК 2.0)'!J12+'Бюджет (Рейтингование)'!J12+'Бюджет (Развитие ОЭДК)'!J12+'Бюджет (Уберизация зак)'!J12+'Бюджет (Упр вз с подр БРД)'!J12</f>
        <v>0</v>
      </c>
      <c r="K12" s="223">
        <f>'Бюджет (ЛК 2.0)'!K12+'Бюджет (Рейтингование)'!K12+'Бюджет (Развитие ОЭДК)'!K12+'Бюджет (Уберизация зак)'!K12+'Бюджет (Упр вз с подр БРД)'!K12</f>
        <v>0</v>
      </c>
      <c r="L12" s="223">
        <f>'Бюджет (ЛК 2.0)'!L12+'Бюджет (Рейтингование)'!L12+'Бюджет (Развитие ОЭДК)'!L12+'Бюджет (Уберизация зак)'!L12+'Бюджет (Упр вз с подр БРД)'!L12</f>
        <v>0</v>
      </c>
      <c r="M12" s="223">
        <f>'Бюджет (ЛК 2.0)'!M12+'Бюджет (Рейтингование)'!M12+'Бюджет (Развитие ОЭДК)'!M12+'Бюджет (Уберизация зак)'!M12+'Бюджет (Упр вз с подр БРД)'!M12</f>
        <v>0</v>
      </c>
      <c r="N12" s="223">
        <f>'Бюджет (ЛК 2.0)'!N12+'Бюджет (Рейтингование)'!N12+'Бюджет (Развитие ОЭДК)'!N12+'Бюджет (Уберизация зак)'!N12+'Бюджет (Упр вз с подр БРД)'!N12</f>
        <v>0</v>
      </c>
      <c r="O12" s="223">
        <f>'Бюджет (ЛК 2.0)'!O12+'Бюджет (Рейтингование)'!O12+'Бюджет (Развитие ОЭДК)'!O12+'Бюджет (Уберизация зак)'!O12+'Бюджет (Упр вз с подр БРД)'!O12</f>
        <v>0</v>
      </c>
      <c r="P12" s="223">
        <f>'Бюджет (ЛК 2.0)'!P12+'Бюджет (Рейтингование)'!P12+'Бюджет (Развитие ОЭДК)'!P12+'Бюджет (Уберизация зак)'!P12+'Бюджет (Упр вз с подр БРД)'!P12</f>
        <v>0</v>
      </c>
      <c r="Q12" s="223">
        <f>'Бюджет (ЛК 2.0)'!Q12+'Бюджет (Рейтингование)'!Q12+'Бюджет (Развитие ОЭДК)'!Q12+'Бюджет (Уберизация зак)'!Q12+'Бюджет (Упр вз с подр БРД)'!Q12</f>
        <v>0</v>
      </c>
      <c r="R12" s="223">
        <f>'Бюджет (ЛК 2.0)'!R12+'Бюджет (Рейтингование)'!R12+'Бюджет (Развитие ОЭДК)'!R12+'Бюджет (Уберизация зак)'!R12+'Бюджет (Упр вз с подр БРД)'!R12</f>
        <v>0</v>
      </c>
      <c r="S12" s="223">
        <f>'Бюджет (ЛК 2.0)'!S12+'Бюджет (Рейтингование)'!S12+'Бюджет (Развитие ОЭДК)'!S12+'Бюджет (Уберизация зак)'!S12+'Бюджет (Упр вз с подр БРД)'!S12</f>
        <v>0</v>
      </c>
      <c r="T12" s="223">
        <f>'Бюджет (ЛК 2.0)'!T12+'Бюджет (Рейтингование)'!T12+'Бюджет (Развитие ОЭДК)'!T12+'Бюджет (Уберизация зак)'!T12+'Бюджет (Упр вз с подр БРД)'!T12</f>
        <v>0</v>
      </c>
      <c r="U12" s="223">
        <f>'Бюджет (ЛК 2.0)'!U12+'Бюджет (Рейтингование)'!U12+'Бюджет (Развитие ОЭДК)'!U12+'Бюджет (Уберизация зак)'!U12+'Бюджет (Упр вз с подр БРД)'!U12</f>
        <v>0</v>
      </c>
      <c r="V12" s="223">
        <f>'Бюджет (ЛК 2.0)'!V12+'Бюджет (Рейтингование)'!V12+'Бюджет (Развитие ОЭДК)'!V12+'Бюджет (Уберизация зак)'!V12+'Бюджет (Упр вз с подр БРД)'!V12</f>
        <v>0</v>
      </c>
      <c r="W12" s="223">
        <f>'Бюджет (ЛК 2.0)'!W12+'Бюджет (Рейтингование)'!W12+'Бюджет (Развитие ОЭДК)'!W12+'Бюджет (Уберизация зак)'!W12+'Бюджет (Упр вз с подр БРД)'!W12</f>
        <v>0</v>
      </c>
      <c r="X12" s="223">
        <f>'Бюджет (ЛК 2.0)'!X12+'Бюджет (Рейтингование)'!X12+'Бюджет (Развитие ОЭДК)'!X12+'Бюджет (Уберизация зак)'!X12+'Бюджет (Упр вз с подр БРД)'!X12</f>
        <v>0</v>
      </c>
      <c r="Y12" s="223">
        <f>'Бюджет (ЛК 2.0)'!Y12+'Бюджет (Рейтингование)'!Y12+'Бюджет (Развитие ОЭДК)'!Y12+'Бюджет (Уберизация зак)'!Y12+'Бюджет (Упр вз с подр БРД)'!Y12</f>
        <v>0</v>
      </c>
    </row>
    <row r="13" spans="2:25" s="251" customFormat="1" hidden="1" outlineLevel="2" x14ac:dyDescent="0.25">
      <c r="B13" s="180" t="s">
        <v>230</v>
      </c>
      <c r="C13" s="180"/>
      <c r="D13" s="249"/>
      <c r="E13" s="250">
        <f t="shared" si="1"/>
        <v>0</v>
      </c>
      <c r="F13" s="223">
        <f>'Бюджет (ЛК 2.0)'!F13+'Бюджет (Рейтингование)'!F13+'Бюджет (Развитие ОЭДК)'!F13+'Бюджет (Уберизация зак)'!F13+'Бюджет (Упр вз с подр БРД)'!F13</f>
        <v>0</v>
      </c>
      <c r="G13" s="223">
        <f>'Бюджет (ЛК 2.0)'!G13+'Бюджет (Рейтингование)'!G13+'Бюджет (Развитие ОЭДК)'!G13+'Бюджет (Уберизация зак)'!G13+'Бюджет (Упр вз с подр БРД)'!G13</f>
        <v>0</v>
      </c>
      <c r="H13" s="223">
        <f>'Бюджет (ЛК 2.0)'!H13+'Бюджет (Рейтингование)'!H13+'Бюджет (Развитие ОЭДК)'!H13+'Бюджет (Уберизация зак)'!H13+'Бюджет (Упр вз с подр БРД)'!H13</f>
        <v>0</v>
      </c>
      <c r="I13" s="223">
        <f>'Бюджет (ЛК 2.0)'!I13+'Бюджет (Рейтингование)'!I13+'Бюджет (Развитие ОЭДК)'!I13+'Бюджет (Уберизация зак)'!I13+'Бюджет (Упр вз с подр БРД)'!I13</f>
        <v>0</v>
      </c>
      <c r="J13" s="223">
        <f>'Бюджет (ЛК 2.0)'!J13+'Бюджет (Рейтингование)'!J13+'Бюджет (Развитие ОЭДК)'!J13+'Бюджет (Уберизация зак)'!J13+'Бюджет (Упр вз с подр БРД)'!J13</f>
        <v>0</v>
      </c>
      <c r="K13" s="223">
        <f>'Бюджет (ЛК 2.0)'!K13+'Бюджет (Рейтингование)'!K13+'Бюджет (Развитие ОЭДК)'!K13+'Бюджет (Уберизация зак)'!K13+'Бюджет (Упр вз с подр БРД)'!K13</f>
        <v>0</v>
      </c>
      <c r="L13" s="223">
        <f>'Бюджет (ЛК 2.0)'!L13+'Бюджет (Рейтингование)'!L13+'Бюджет (Развитие ОЭДК)'!L13+'Бюджет (Уберизация зак)'!L13+'Бюджет (Упр вз с подр БРД)'!L13</f>
        <v>0</v>
      </c>
      <c r="M13" s="223">
        <f>'Бюджет (ЛК 2.0)'!M13+'Бюджет (Рейтингование)'!M13+'Бюджет (Развитие ОЭДК)'!M13+'Бюджет (Уберизация зак)'!M13+'Бюджет (Упр вз с подр БРД)'!M13</f>
        <v>0</v>
      </c>
      <c r="N13" s="223">
        <f>'Бюджет (ЛК 2.0)'!N13+'Бюджет (Рейтингование)'!N13+'Бюджет (Развитие ОЭДК)'!N13+'Бюджет (Уберизация зак)'!N13+'Бюджет (Упр вз с подр БРД)'!N13</f>
        <v>0</v>
      </c>
      <c r="O13" s="223">
        <f>'Бюджет (ЛК 2.0)'!O13+'Бюджет (Рейтингование)'!O13+'Бюджет (Развитие ОЭДК)'!O13+'Бюджет (Уберизация зак)'!O13+'Бюджет (Упр вз с подр БРД)'!O13</f>
        <v>0</v>
      </c>
      <c r="P13" s="223">
        <f>'Бюджет (ЛК 2.0)'!P13+'Бюджет (Рейтингование)'!P13+'Бюджет (Развитие ОЭДК)'!P13+'Бюджет (Уберизация зак)'!P13+'Бюджет (Упр вз с подр БРД)'!P13</f>
        <v>0</v>
      </c>
      <c r="Q13" s="223">
        <f>'Бюджет (ЛК 2.0)'!Q13+'Бюджет (Рейтингование)'!Q13+'Бюджет (Развитие ОЭДК)'!Q13+'Бюджет (Уберизация зак)'!Q13+'Бюджет (Упр вз с подр БРД)'!Q13</f>
        <v>0</v>
      </c>
      <c r="R13" s="223">
        <f>'Бюджет (ЛК 2.0)'!R13+'Бюджет (Рейтингование)'!R13+'Бюджет (Развитие ОЭДК)'!R13+'Бюджет (Уберизация зак)'!R13+'Бюджет (Упр вз с подр БРД)'!R13</f>
        <v>0</v>
      </c>
      <c r="S13" s="223">
        <f>'Бюджет (ЛК 2.0)'!S13+'Бюджет (Рейтингование)'!S13+'Бюджет (Развитие ОЭДК)'!S13+'Бюджет (Уберизация зак)'!S13+'Бюджет (Упр вз с подр БРД)'!S13</f>
        <v>0</v>
      </c>
      <c r="T13" s="223">
        <f>'Бюджет (ЛК 2.0)'!T13+'Бюджет (Рейтингование)'!T13+'Бюджет (Развитие ОЭДК)'!T13+'Бюджет (Уберизация зак)'!T13+'Бюджет (Упр вз с подр БРД)'!T13</f>
        <v>0</v>
      </c>
      <c r="U13" s="223">
        <f>'Бюджет (ЛК 2.0)'!U13+'Бюджет (Рейтингование)'!U13+'Бюджет (Развитие ОЭДК)'!U13+'Бюджет (Уберизация зак)'!U13+'Бюджет (Упр вз с подр БРД)'!U13</f>
        <v>0</v>
      </c>
      <c r="V13" s="223">
        <f>'Бюджет (ЛК 2.0)'!V13+'Бюджет (Рейтингование)'!V13+'Бюджет (Развитие ОЭДК)'!V13+'Бюджет (Уберизация зак)'!V13+'Бюджет (Упр вз с подр БРД)'!V13</f>
        <v>0</v>
      </c>
      <c r="W13" s="223">
        <f>'Бюджет (ЛК 2.0)'!W13+'Бюджет (Рейтингование)'!W13+'Бюджет (Развитие ОЭДК)'!W13+'Бюджет (Уберизация зак)'!W13+'Бюджет (Упр вз с подр БРД)'!W13</f>
        <v>0</v>
      </c>
      <c r="X13" s="223">
        <f>'Бюджет (ЛК 2.0)'!X13+'Бюджет (Рейтингование)'!X13+'Бюджет (Развитие ОЭДК)'!X13+'Бюджет (Уберизация зак)'!X13+'Бюджет (Упр вз с подр БРД)'!X13</f>
        <v>0</v>
      </c>
      <c r="Y13" s="223">
        <f>'Бюджет (ЛК 2.0)'!Y13+'Бюджет (Рейтингование)'!Y13+'Бюджет (Развитие ОЭДК)'!Y13+'Бюджет (Уберизация зак)'!Y13+'Бюджет (Упр вз с подр БРД)'!Y13</f>
        <v>0</v>
      </c>
    </row>
    <row r="14" spans="2:25" s="251" customFormat="1" hidden="1" outlineLevel="2" x14ac:dyDescent="0.25">
      <c r="B14" s="180" t="s">
        <v>231</v>
      </c>
      <c r="C14" s="180"/>
      <c r="D14" s="249"/>
      <c r="E14" s="250">
        <f t="shared" si="1"/>
        <v>0</v>
      </c>
      <c r="F14" s="223">
        <f>'Бюджет (ЛК 2.0)'!F14+'Бюджет (Рейтингование)'!F14+'Бюджет (Развитие ОЭДК)'!F14+'Бюджет (Уберизация зак)'!F14+'Бюджет (Упр вз с подр БРД)'!F14</f>
        <v>0</v>
      </c>
      <c r="G14" s="223">
        <f>'Бюджет (ЛК 2.0)'!G14+'Бюджет (Рейтингование)'!G14+'Бюджет (Развитие ОЭДК)'!G14+'Бюджет (Уберизация зак)'!G14+'Бюджет (Упр вз с подр БРД)'!G14</f>
        <v>0</v>
      </c>
      <c r="H14" s="223">
        <f>'Бюджет (ЛК 2.0)'!H14+'Бюджет (Рейтингование)'!H14+'Бюджет (Развитие ОЭДК)'!H14+'Бюджет (Уберизация зак)'!H14+'Бюджет (Упр вз с подр БРД)'!H14</f>
        <v>0</v>
      </c>
      <c r="I14" s="223">
        <f>'Бюджет (ЛК 2.0)'!I14+'Бюджет (Рейтингование)'!I14+'Бюджет (Развитие ОЭДК)'!I14+'Бюджет (Уберизация зак)'!I14+'Бюджет (Упр вз с подр БРД)'!I14</f>
        <v>0</v>
      </c>
      <c r="J14" s="223">
        <f>'Бюджет (ЛК 2.0)'!J14+'Бюджет (Рейтингование)'!J14+'Бюджет (Развитие ОЭДК)'!J14+'Бюджет (Уберизация зак)'!J14+'Бюджет (Упр вз с подр БРД)'!J14</f>
        <v>0</v>
      </c>
      <c r="K14" s="223">
        <f>'Бюджет (ЛК 2.0)'!K14+'Бюджет (Рейтингование)'!K14+'Бюджет (Развитие ОЭДК)'!K14+'Бюджет (Уберизация зак)'!K14+'Бюджет (Упр вз с подр БРД)'!K14</f>
        <v>0</v>
      </c>
      <c r="L14" s="223">
        <f>'Бюджет (ЛК 2.0)'!L14+'Бюджет (Рейтингование)'!L14+'Бюджет (Развитие ОЭДК)'!L14+'Бюджет (Уберизация зак)'!L14+'Бюджет (Упр вз с подр БРД)'!L14</f>
        <v>0</v>
      </c>
      <c r="M14" s="223">
        <f>'Бюджет (ЛК 2.0)'!M14+'Бюджет (Рейтингование)'!M14+'Бюджет (Развитие ОЭДК)'!M14+'Бюджет (Уберизация зак)'!M14+'Бюджет (Упр вз с подр БРД)'!M14</f>
        <v>0</v>
      </c>
      <c r="N14" s="223">
        <f>'Бюджет (ЛК 2.0)'!N14+'Бюджет (Рейтингование)'!N14+'Бюджет (Развитие ОЭДК)'!N14+'Бюджет (Уберизация зак)'!N14+'Бюджет (Упр вз с подр БРД)'!N14</f>
        <v>0</v>
      </c>
      <c r="O14" s="223">
        <f>'Бюджет (ЛК 2.0)'!O14+'Бюджет (Рейтингование)'!O14+'Бюджет (Развитие ОЭДК)'!O14+'Бюджет (Уберизация зак)'!O14+'Бюджет (Упр вз с подр БРД)'!O14</f>
        <v>0</v>
      </c>
      <c r="P14" s="223">
        <f>'Бюджет (ЛК 2.0)'!P14+'Бюджет (Рейтингование)'!P14+'Бюджет (Развитие ОЭДК)'!P14+'Бюджет (Уберизация зак)'!P14+'Бюджет (Упр вз с подр БРД)'!P14</f>
        <v>0</v>
      </c>
      <c r="Q14" s="223">
        <f>'Бюджет (ЛК 2.0)'!Q14+'Бюджет (Рейтингование)'!Q14+'Бюджет (Развитие ОЭДК)'!Q14+'Бюджет (Уберизация зак)'!Q14+'Бюджет (Упр вз с подр БРД)'!Q14</f>
        <v>0</v>
      </c>
      <c r="R14" s="223">
        <f>'Бюджет (ЛК 2.0)'!R14+'Бюджет (Рейтингование)'!R14+'Бюджет (Развитие ОЭДК)'!R14+'Бюджет (Уберизация зак)'!R14+'Бюджет (Упр вз с подр БРД)'!R14</f>
        <v>0</v>
      </c>
      <c r="S14" s="223">
        <f>'Бюджет (ЛК 2.0)'!S14+'Бюджет (Рейтингование)'!S14+'Бюджет (Развитие ОЭДК)'!S14+'Бюджет (Уберизация зак)'!S14+'Бюджет (Упр вз с подр БРД)'!S14</f>
        <v>0</v>
      </c>
      <c r="T14" s="223">
        <f>'Бюджет (ЛК 2.0)'!T14+'Бюджет (Рейтингование)'!T14+'Бюджет (Развитие ОЭДК)'!T14+'Бюджет (Уберизация зак)'!T14+'Бюджет (Упр вз с подр БРД)'!T14</f>
        <v>0</v>
      </c>
      <c r="U14" s="223">
        <f>'Бюджет (ЛК 2.0)'!U14+'Бюджет (Рейтингование)'!U14+'Бюджет (Развитие ОЭДК)'!U14+'Бюджет (Уберизация зак)'!U14+'Бюджет (Упр вз с подр БРД)'!U14</f>
        <v>0</v>
      </c>
      <c r="V14" s="223">
        <f>'Бюджет (ЛК 2.0)'!V14+'Бюджет (Рейтингование)'!V14+'Бюджет (Развитие ОЭДК)'!V14+'Бюджет (Уберизация зак)'!V14+'Бюджет (Упр вз с подр БРД)'!V14</f>
        <v>0</v>
      </c>
      <c r="W14" s="223">
        <f>'Бюджет (ЛК 2.0)'!W14+'Бюджет (Рейтингование)'!W14+'Бюджет (Развитие ОЭДК)'!W14+'Бюджет (Уберизация зак)'!W14+'Бюджет (Упр вз с подр БРД)'!W14</f>
        <v>0</v>
      </c>
      <c r="X14" s="223">
        <f>'Бюджет (ЛК 2.0)'!X14+'Бюджет (Рейтингование)'!X14+'Бюджет (Развитие ОЭДК)'!X14+'Бюджет (Уберизация зак)'!X14+'Бюджет (Упр вз с подр БРД)'!X14</f>
        <v>0</v>
      </c>
      <c r="Y14" s="223">
        <f>'Бюджет (ЛК 2.0)'!Y14+'Бюджет (Рейтингование)'!Y14+'Бюджет (Развитие ОЭДК)'!Y14+'Бюджет (Уберизация зак)'!Y14+'Бюджет (Упр вз с подр БРД)'!Y14</f>
        <v>0</v>
      </c>
    </row>
    <row r="15" spans="2:25" s="251" customFormat="1" hidden="1" outlineLevel="2" x14ac:dyDescent="0.25">
      <c r="B15" s="180" t="s">
        <v>232</v>
      </c>
      <c r="C15" s="180"/>
      <c r="D15" s="249"/>
      <c r="E15" s="250">
        <f t="shared" si="1"/>
        <v>0</v>
      </c>
      <c r="F15" s="223">
        <f>'Бюджет (ЛК 2.0)'!F15+'Бюджет (Рейтингование)'!F15+'Бюджет (Развитие ОЭДК)'!F15+'Бюджет (Уберизация зак)'!F15+'Бюджет (Упр вз с подр БРД)'!F15</f>
        <v>0</v>
      </c>
      <c r="G15" s="223">
        <f>'Бюджет (ЛК 2.0)'!G15+'Бюджет (Рейтингование)'!G15+'Бюджет (Развитие ОЭДК)'!G15+'Бюджет (Уберизация зак)'!G15+'Бюджет (Упр вз с подр БРД)'!G15</f>
        <v>0</v>
      </c>
      <c r="H15" s="223">
        <f>'Бюджет (ЛК 2.0)'!H15+'Бюджет (Рейтингование)'!H15+'Бюджет (Развитие ОЭДК)'!H15+'Бюджет (Уберизация зак)'!H15+'Бюджет (Упр вз с подр БРД)'!H15</f>
        <v>0</v>
      </c>
      <c r="I15" s="223">
        <f>'Бюджет (ЛК 2.0)'!I15+'Бюджет (Рейтингование)'!I15+'Бюджет (Развитие ОЭДК)'!I15+'Бюджет (Уберизация зак)'!I15+'Бюджет (Упр вз с подр БРД)'!I15</f>
        <v>0</v>
      </c>
      <c r="J15" s="223">
        <f>'Бюджет (ЛК 2.0)'!J15+'Бюджет (Рейтингование)'!J15+'Бюджет (Развитие ОЭДК)'!J15+'Бюджет (Уберизация зак)'!J15+'Бюджет (Упр вз с подр БРД)'!J15</f>
        <v>0</v>
      </c>
      <c r="K15" s="223">
        <f>'Бюджет (ЛК 2.0)'!K15+'Бюджет (Рейтингование)'!K15+'Бюджет (Развитие ОЭДК)'!K15+'Бюджет (Уберизация зак)'!K15+'Бюджет (Упр вз с подр БРД)'!K15</f>
        <v>0</v>
      </c>
      <c r="L15" s="223">
        <f>'Бюджет (ЛК 2.0)'!L15+'Бюджет (Рейтингование)'!L15+'Бюджет (Развитие ОЭДК)'!L15+'Бюджет (Уберизация зак)'!L15+'Бюджет (Упр вз с подр БРД)'!L15</f>
        <v>0</v>
      </c>
      <c r="M15" s="223">
        <f>'Бюджет (ЛК 2.0)'!M15+'Бюджет (Рейтингование)'!M15+'Бюджет (Развитие ОЭДК)'!M15+'Бюджет (Уберизация зак)'!M15+'Бюджет (Упр вз с подр БРД)'!M15</f>
        <v>0</v>
      </c>
      <c r="N15" s="223">
        <f>'Бюджет (ЛК 2.0)'!N15+'Бюджет (Рейтингование)'!N15+'Бюджет (Развитие ОЭДК)'!N15+'Бюджет (Уберизация зак)'!N15+'Бюджет (Упр вз с подр БРД)'!N15</f>
        <v>0</v>
      </c>
      <c r="O15" s="223">
        <f>'Бюджет (ЛК 2.0)'!O15+'Бюджет (Рейтингование)'!O15+'Бюджет (Развитие ОЭДК)'!O15+'Бюджет (Уберизация зак)'!O15+'Бюджет (Упр вз с подр БРД)'!O15</f>
        <v>0</v>
      </c>
      <c r="P15" s="223">
        <f>'Бюджет (ЛК 2.0)'!P15+'Бюджет (Рейтингование)'!P15+'Бюджет (Развитие ОЭДК)'!P15+'Бюджет (Уберизация зак)'!P15+'Бюджет (Упр вз с подр БРД)'!P15</f>
        <v>0</v>
      </c>
      <c r="Q15" s="223">
        <f>'Бюджет (ЛК 2.0)'!Q15+'Бюджет (Рейтингование)'!Q15+'Бюджет (Развитие ОЭДК)'!Q15+'Бюджет (Уберизация зак)'!Q15+'Бюджет (Упр вз с подр БРД)'!Q15</f>
        <v>0</v>
      </c>
      <c r="R15" s="223">
        <f>'Бюджет (ЛК 2.0)'!R15+'Бюджет (Рейтингование)'!R15+'Бюджет (Развитие ОЭДК)'!R15+'Бюджет (Уберизация зак)'!R15+'Бюджет (Упр вз с подр БРД)'!R15</f>
        <v>0</v>
      </c>
      <c r="S15" s="223">
        <f>'Бюджет (ЛК 2.0)'!S15+'Бюджет (Рейтингование)'!S15+'Бюджет (Развитие ОЭДК)'!S15+'Бюджет (Уберизация зак)'!S15+'Бюджет (Упр вз с подр БРД)'!S15</f>
        <v>0</v>
      </c>
      <c r="T15" s="223">
        <f>'Бюджет (ЛК 2.0)'!T15+'Бюджет (Рейтингование)'!T15+'Бюджет (Развитие ОЭДК)'!T15+'Бюджет (Уберизация зак)'!T15+'Бюджет (Упр вз с подр БРД)'!T15</f>
        <v>0</v>
      </c>
      <c r="U15" s="223">
        <f>'Бюджет (ЛК 2.0)'!U15+'Бюджет (Рейтингование)'!U15+'Бюджет (Развитие ОЭДК)'!U15+'Бюджет (Уберизация зак)'!U15+'Бюджет (Упр вз с подр БРД)'!U15</f>
        <v>0</v>
      </c>
      <c r="V15" s="223">
        <f>'Бюджет (ЛК 2.0)'!V15+'Бюджет (Рейтингование)'!V15+'Бюджет (Развитие ОЭДК)'!V15+'Бюджет (Уберизация зак)'!V15+'Бюджет (Упр вз с подр БРД)'!V15</f>
        <v>0</v>
      </c>
      <c r="W15" s="223">
        <f>'Бюджет (ЛК 2.0)'!W15+'Бюджет (Рейтингование)'!W15+'Бюджет (Развитие ОЭДК)'!W15+'Бюджет (Уберизация зак)'!W15+'Бюджет (Упр вз с подр БРД)'!W15</f>
        <v>0</v>
      </c>
      <c r="X15" s="223">
        <f>'Бюджет (ЛК 2.0)'!X15+'Бюджет (Рейтингование)'!X15+'Бюджет (Развитие ОЭДК)'!X15+'Бюджет (Уберизация зак)'!X15+'Бюджет (Упр вз с подр БРД)'!X15</f>
        <v>0</v>
      </c>
      <c r="Y15" s="223">
        <f>'Бюджет (ЛК 2.0)'!Y15+'Бюджет (Рейтингование)'!Y15+'Бюджет (Развитие ОЭДК)'!Y15+'Бюджет (Уберизация зак)'!Y15+'Бюджет (Упр вз с подр БРД)'!Y15</f>
        <v>0</v>
      </c>
    </row>
    <row r="16" spans="2:25" s="251" customFormat="1" hidden="1" outlineLevel="2" x14ac:dyDescent="0.25">
      <c r="B16" s="180" t="s">
        <v>233</v>
      </c>
      <c r="C16" s="180"/>
      <c r="D16" s="249"/>
      <c r="E16" s="250">
        <f t="shared" si="1"/>
        <v>0</v>
      </c>
      <c r="F16" s="223">
        <f>'Бюджет (ЛК 2.0)'!F16+'Бюджет (Рейтингование)'!F16+'Бюджет (Развитие ОЭДК)'!F16+'Бюджет (Уберизация зак)'!F16+'Бюджет (Упр вз с подр БРД)'!F16</f>
        <v>0</v>
      </c>
      <c r="G16" s="223">
        <f>'Бюджет (ЛК 2.0)'!G16+'Бюджет (Рейтингование)'!G16+'Бюджет (Развитие ОЭДК)'!G16+'Бюджет (Уберизация зак)'!G16+'Бюджет (Упр вз с подр БРД)'!G16</f>
        <v>0</v>
      </c>
      <c r="H16" s="223">
        <f>'Бюджет (ЛК 2.0)'!H16+'Бюджет (Рейтингование)'!H16+'Бюджет (Развитие ОЭДК)'!H16+'Бюджет (Уберизация зак)'!H16+'Бюджет (Упр вз с подр БРД)'!H16</f>
        <v>0</v>
      </c>
      <c r="I16" s="223">
        <f>'Бюджет (ЛК 2.0)'!I16+'Бюджет (Рейтингование)'!I16+'Бюджет (Развитие ОЭДК)'!I16+'Бюджет (Уберизация зак)'!I16+'Бюджет (Упр вз с подр БРД)'!I16</f>
        <v>0</v>
      </c>
      <c r="J16" s="223">
        <f>'Бюджет (ЛК 2.0)'!J16+'Бюджет (Рейтингование)'!J16+'Бюджет (Развитие ОЭДК)'!J16+'Бюджет (Уберизация зак)'!J16+'Бюджет (Упр вз с подр БРД)'!J16</f>
        <v>0</v>
      </c>
      <c r="K16" s="223">
        <f>'Бюджет (ЛК 2.0)'!K16+'Бюджет (Рейтингование)'!K16+'Бюджет (Развитие ОЭДК)'!K16+'Бюджет (Уберизация зак)'!K16+'Бюджет (Упр вз с подр БРД)'!K16</f>
        <v>0</v>
      </c>
      <c r="L16" s="223">
        <f>'Бюджет (ЛК 2.0)'!L16+'Бюджет (Рейтингование)'!L16+'Бюджет (Развитие ОЭДК)'!L16+'Бюджет (Уберизация зак)'!L16+'Бюджет (Упр вз с подр БРД)'!L16</f>
        <v>0</v>
      </c>
      <c r="M16" s="223">
        <f>'Бюджет (ЛК 2.0)'!M16+'Бюджет (Рейтингование)'!M16+'Бюджет (Развитие ОЭДК)'!M16+'Бюджет (Уберизация зак)'!M16+'Бюджет (Упр вз с подр БРД)'!M16</f>
        <v>0</v>
      </c>
      <c r="N16" s="223">
        <f>'Бюджет (ЛК 2.0)'!N16+'Бюджет (Рейтингование)'!N16+'Бюджет (Развитие ОЭДК)'!N16+'Бюджет (Уберизация зак)'!N16+'Бюджет (Упр вз с подр БРД)'!N16</f>
        <v>0</v>
      </c>
      <c r="O16" s="223">
        <f>'Бюджет (ЛК 2.0)'!O16+'Бюджет (Рейтингование)'!O16+'Бюджет (Развитие ОЭДК)'!O16+'Бюджет (Уберизация зак)'!O16+'Бюджет (Упр вз с подр БРД)'!O16</f>
        <v>0</v>
      </c>
      <c r="P16" s="223">
        <f>'Бюджет (ЛК 2.0)'!P16+'Бюджет (Рейтингование)'!P16+'Бюджет (Развитие ОЭДК)'!P16+'Бюджет (Уберизация зак)'!P16+'Бюджет (Упр вз с подр БРД)'!P16</f>
        <v>0</v>
      </c>
      <c r="Q16" s="223">
        <f>'Бюджет (ЛК 2.0)'!Q16+'Бюджет (Рейтингование)'!Q16+'Бюджет (Развитие ОЭДК)'!Q16+'Бюджет (Уберизация зак)'!Q16+'Бюджет (Упр вз с подр БРД)'!Q16</f>
        <v>0</v>
      </c>
      <c r="R16" s="223">
        <f>'Бюджет (ЛК 2.0)'!R16+'Бюджет (Рейтингование)'!R16+'Бюджет (Развитие ОЭДК)'!R16+'Бюджет (Уберизация зак)'!R16+'Бюджет (Упр вз с подр БРД)'!R16</f>
        <v>0</v>
      </c>
      <c r="S16" s="223">
        <f>'Бюджет (ЛК 2.0)'!S16+'Бюджет (Рейтингование)'!S16+'Бюджет (Развитие ОЭДК)'!S16+'Бюджет (Уберизация зак)'!S16+'Бюджет (Упр вз с подр БРД)'!S16</f>
        <v>0</v>
      </c>
      <c r="T16" s="223">
        <f>'Бюджет (ЛК 2.0)'!T16+'Бюджет (Рейтингование)'!T16+'Бюджет (Развитие ОЭДК)'!T16+'Бюджет (Уберизация зак)'!T16+'Бюджет (Упр вз с подр БРД)'!T16</f>
        <v>0</v>
      </c>
      <c r="U16" s="223">
        <f>'Бюджет (ЛК 2.0)'!U16+'Бюджет (Рейтингование)'!U16+'Бюджет (Развитие ОЭДК)'!U16+'Бюджет (Уберизация зак)'!U16+'Бюджет (Упр вз с подр БРД)'!U16</f>
        <v>0</v>
      </c>
      <c r="V16" s="223">
        <f>'Бюджет (ЛК 2.0)'!V16+'Бюджет (Рейтингование)'!V16+'Бюджет (Развитие ОЭДК)'!V16+'Бюджет (Уберизация зак)'!V16+'Бюджет (Упр вз с подр БРД)'!V16</f>
        <v>0</v>
      </c>
      <c r="W16" s="223">
        <f>'Бюджет (ЛК 2.0)'!W16+'Бюджет (Рейтингование)'!W16+'Бюджет (Развитие ОЭДК)'!W16+'Бюджет (Уберизация зак)'!W16+'Бюджет (Упр вз с подр БРД)'!W16</f>
        <v>0</v>
      </c>
      <c r="X16" s="223">
        <f>'Бюджет (ЛК 2.0)'!X16+'Бюджет (Рейтингование)'!X16+'Бюджет (Развитие ОЭДК)'!X16+'Бюджет (Уберизация зак)'!X16+'Бюджет (Упр вз с подр БРД)'!X16</f>
        <v>0</v>
      </c>
      <c r="Y16" s="223">
        <f>'Бюджет (ЛК 2.0)'!Y16+'Бюджет (Рейтингование)'!Y16+'Бюджет (Развитие ОЭДК)'!Y16+'Бюджет (Уберизация зак)'!Y16+'Бюджет (Упр вз с подр БРД)'!Y16</f>
        <v>0</v>
      </c>
    </row>
    <row r="17" spans="2:25" outlineLevel="1" collapsed="1" x14ac:dyDescent="0.25">
      <c r="B17" s="179" t="s">
        <v>227</v>
      </c>
      <c r="C17" s="179" t="s">
        <v>40</v>
      </c>
      <c r="D17" s="247" t="s">
        <v>13</v>
      </c>
      <c r="E17" s="248">
        <f t="shared" si="1"/>
        <v>11400</v>
      </c>
      <c r="F17" s="124">
        <f>SUM(F18:F23)</f>
        <v>0</v>
      </c>
      <c r="G17" s="124">
        <f>SUM(G18:G23)</f>
        <v>0</v>
      </c>
      <c r="H17" s="124">
        <f>SUM(I17:T17)</f>
        <v>0</v>
      </c>
      <c r="I17" s="124">
        <f t="shared" ref="I17:Y17" si="7">SUM(I18:I23)</f>
        <v>0</v>
      </c>
      <c r="J17" s="124">
        <f t="shared" si="7"/>
        <v>0</v>
      </c>
      <c r="K17" s="124">
        <f t="shared" si="7"/>
        <v>0</v>
      </c>
      <c r="L17" s="124">
        <f t="shared" si="7"/>
        <v>0</v>
      </c>
      <c r="M17" s="124">
        <f t="shared" si="7"/>
        <v>0</v>
      </c>
      <c r="N17" s="124">
        <f t="shared" si="7"/>
        <v>0</v>
      </c>
      <c r="O17" s="124">
        <f t="shared" si="7"/>
        <v>0</v>
      </c>
      <c r="P17" s="124">
        <f t="shared" si="7"/>
        <v>0</v>
      </c>
      <c r="Q17" s="124">
        <f t="shared" si="7"/>
        <v>0</v>
      </c>
      <c r="R17" s="124">
        <f t="shared" si="7"/>
        <v>0</v>
      </c>
      <c r="S17" s="124">
        <f t="shared" si="7"/>
        <v>0</v>
      </c>
      <c r="T17" s="124">
        <f t="shared" si="7"/>
        <v>0</v>
      </c>
      <c r="U17" s="124">
        <f t="shared" si="7"/>
        <v>11400</v>
      </c>
      <c r="V17" s="124">
        <f t="shared" si="7"/>
        <v>0</v>
      </c>
      <c r="W17" s="124">
        <f t="shared" si="7"/>
        <v>0</v>
      </c>
      <c r="X17" s="124">
        <f t="shared" si="7"/>
        <v>0</v>
      </c>
      <c r="Y17" s="124">
        <f t="shared" si="7"/>
        <v>0</v>
      </c>
    </row>
    <row r="18" spans="2:25" s="251" customFormat="1" hidden="1" outlineLevel="2" x14ac:dyDescent="0.25">
      <c r="B18" s="180" t="s">
        <v>228</v>
      </c>
      <c r="C18" s="180"/>
      <c r="D18" s="252"/>
      <c r="E18" s="253">
        <f t="shared" si="1"/>
        <v>3705</v>
      </c>
      <c r="F18" s="221">
        <f>'Бюджет (ЛК 2.0)'!F18+'Бюджет (Рейтингование)'!F18+'Бюджет (Развитие ОЭДК)'!F18+'Бюджет (Уберизация зак)'!F18+'Бюджет (Упр вз с подр БРД)'!F18</f>
        <v>0</v>
      </c>
      <c r="G18" s="221">
        <f>'Бюджет (ЛК 2.0)'!G18+'Бюджет (Рейтингование)'!G18+'Бюджет (Развитие ОЭДК)'!G18+'Бюджет (Уберизация зак)'!G18+'Бюджет (Упр вз с подр БРД)'!G18</f>
        <v>0</v>
      </c>
      <c r="H18" s="221">
        <f>'Бюджет (ЛК 2.0)'!H18+'Бюджет (Рейтингование)'!H18+'Бюджет (Развитие ОЭДК)'!H18+'Бюджет (Уберизация зак)'!H18+'Бюджет (Упр вз с подр БРД)'!H18</f>
        <v>0</v>
      </c>
      <c r="I18" s="221">
        <f>'Бюджет (ЛК 2.0)'!I18+'Бюджет (Рейтингование)'!I18+'Бюджет (Развитие ОЭДК)'!I18+'Бюджет (Уберизация зак)'!I18+'Бюджет (Упр вз с подр БРД)'!I18</f>
        <v>0</v>
      </c>
      <c r="J18" s="221">
        <f>'Бюджет (ЛК 2.0)'!J18+'Бюджет (Рейтингование)'!J18+'Бюджет (Развитие ОЭДК)'!J18+'Бюджет (Уберизация зак)'!J18+'Бюджет (Упр вз с подр БРД)'!J18</f>
        <v>0</v>
      </c>
      <c r="K18" s="221">
        <f>'Бюджет (ЛК 2.0)'!K18+'Бюджет (Рейтингование)'!K18+'Бюджет (Развитие ОЭДК)'!K18+'Бюджет (Уберизация зак)'!K18+'Бюджет (Упр вз с подр БРД)'!K18</f>
        <v>0</v>
      </c>
      <c r="L18" s="221">
        <f>'Бюджет (ЛК 2.0)'!L18+'Бюджет (Рейтингование)'!L18+'Бюджет (Развитие ОЭДК)'!L18+'Бюджет (Уберизация зак)'!L18+'Бюджет (Упр вз с подр БРД)'!L18</f>
        <v>0</v>
      </c>
      <c r="M18" s="221">
        <f>'Бюджет (ЛК 2.0)'!M18+'Бюджет (Рейтингование)'!M18+'Бюджет (Развитие ОЭДК)'!M18+'Бюджет (Уберизация зак)'!M18+'Бюджет (Упр вз с подр БРД)'!M18</f>
        <v>0</v>
      </c>
      <c r="N18" s="221">
        <f>'Бюджет (ЛК 2.0)'!N18+'Бюджет (Рейтингование)'!N18+'Бюджет (Развитие ОЭДК)'!N18+'Бюджет (Уберизация зак)'!N18+'Бюджет (Упр вз с подр БРД)'!N18</f>
        <v>0</v>
      </c>
      <c r="O18" s="221">
        <f>'Бюджет (ЛК 2.0)'!O18+'Бюджет (Рейтингование)'!O18+'Бюджет (Развитие ОЭДК)'!O18+'Бюджет (Уберизация зак)'!O18+'Бюджет (Упр вз с подр БРД)'!O18</f>
        <v>0</v>
      </c>
      <c r="P18" s="221">
        <f>'Бюджет (ЛК 2.0)'!P18+'Бюджет (Рейтингование)'!P18+'Бюджет (Развитие ОЭДК)'!P18+'Бюджет (Уберизация зак)'!P18+'Бюджет (Упр вз с подр БРД)'!P18</f>
        <v>0</v>
      </c>
      <c r="Q18" s="221">
        <f>'Бюджет (ЛК 2.0)'!Q18+'Бюджет (Рейтингование)'!Q18+'Бюджет (Развитие ОЭДК)'!Q18+'Бюджет (Уберизация зак)'!Q18+'Бюджет (Упр вз с подр БРД)'!Q18</f>
        <v>0</v>
      </c>
      <c r="R18" s="221">
        <f>'Бюджет (ЛК 2.0)'!R18+'Бюджет (Рейтингование)'!R18+'Бюджет (Развитие ОЭДК)'!R18+'Бюджет (Уберизация зак)'!R18+'Бюджет (Упр вз с подр БРД)'!R18</f>
        <v>0</v>
      </c>
      <c r="S18" s="221">
        <f>'Бюджет (ЛК 2.0)'!S18+'Бюджет (Рейтингование)'!S18+'Бюджет (Развитие ОЭДК)'!S18+'Бюджет (Уберизация зак)'!S18+'Бюджет (Упр вз с подр БРД)'!S18</f>
        <v>0</v>
      </c>
      <c r="T18" s="221">
        <f>'Бюджет (ЛК 2.0)'!T18+'Бюджет (Рейтингование)'!T18+'Бюджет (Развитие ОЭДК)'!T18+'Бюджет (Уберизация зак)'!T18+'Бюджет (Упр вз с подр БРД)'!T18</f>
        <v>0</v>
      </c>
      <c r="U18" s="221">
        <f>'Бюджет (ЛК 2.0)'!U18+'Бюджет (Рейтингование)'!U18+'Бюджет (Развитие ОЭДК)'!U18+'Бюджет (Уберизация зак)'!U18+'Бюджет (Упр вз с подр БРД)'!U18</f>
        <v>3705</v>
      </c>
      <c r="V18" s="221">
        <f>'Бюджет (ЛК 2.0)'!V18+'Бюджет (Рейтингование)'!V18+'Бюджет (Развитие ОЭДК)'!V18+'Бюджет (Уберизация зак)'!V18+'Бюджет (Упр вз с подр БРД)'!V18</f>
        <v>0</v>
      </c>
      <c r="W18" s="221">
        <f>'Бюджет (ЛК 2.0)'!W18+'Бюджет (Рейтингование)'!W18+'Бюджет (Развитие ОЭДК)'!W18+'Бюджет (Уберизация зак)'!W18+'Бюджет (Упр вз с подр БРД)'!W18</f>
        <v>0</v>
      </c>
      <c r="X18" s="221">
        <f>'Бюджет (ЛК 2.0)'!X18+'Бюджет (Рейтингование)'!X18+'Бюджет (Развитие ОЭДК)'!X18+'Бюджет (Уберизация зак)'!X18+'Бюджет (Упр вз с подр БРД)'!X18</f>
        <v>0</v>
      </c>
      <c r="Y18" s="221">
        <f>'Бюджет (ЛК 2.0)'!Y18+'Бюджет (Рейтингование)'!Y18+'Бюджет (Развитие ОЭДК)'!Y18+'Бюджет (Уберизация зак)'!Y18+'Бюджет (Упр вз с подр БРД)'!Y18</f>
        <v>0</v>
      </c>
    </row>
    <row r="19" spans="2:25" s="251" customFormat="1" hidden="1" outlineLevel="2" x14ac:dyDescent="0.25">
      <c r="B19" s="180" t="s">
        <v>229</v>
      </c>
      <c r="C19" s="180"/>
      <c r="D19" s="252"/>
      <c r="E19" s="253">
        <f t="shared" si="1"/>
        <v>525</v>
      </c>
      <c r="F19" s="221">
        <f>'Бюджет (ЛК 2.0)'!F18+'Бюджет (Рейтингование)'!F19+'Бюджет (Развитие ОЭДК)'!F19+'Бюджет (Уберизация зак)'!F19+'Бюджет (Упр вз с подр БРД)'!F19</f>
        <v>0</v>
      </c>
      <c r="G19" s="221">
        <f>'Бюджет (ЛК 2.0)'!G18+'Бюджет (Рейтингование)'!G19+'Бюджет (Развитие ОЭДК)'!G19+'Бюджет (Уберизация зак)'!G19+'Бюджет (Упр вз с подр БРД)'!G19</f>
        <v>0</v>
      </c>
      <c r="H19" s="221">
        <f>'Бюджет (ЛК 2.0)'!H18+'Бюджет (Рейтингование)'!H19+'Бюджет (Развитие ОЭДК)'!H19+'Бюджет (Уберизация зак)'!H19+'Бюджет (Упр вз с подр БРД)'!H19</f>
        <v>0</v>
      </c>
      <c r="I19" s="221">
        <f>'Бюджет (ЛК 2.0)'!I18+'Бюджет (Рейтингование)'!I19+'Бюджет (Развитие ОЭДК)'!I19+'Бюджет (Уберизация зак)'!I19+'Бюджет (Упр вз с подр БРД)'!I19</f>
        <v>0</v>
      </c>
      <c r="J19" s="221">
        <f>'Бюджет (ЛК 2.0)'!J18+'Бюджет (Рейтингование)'!J19+'Бюджет (Развитие ОЭДК)'!J19+'Бюджет (Уберизация зак)'!J19+'Бюджет (Упр вз с подр БРД)'!J19</f>
        <v>0</v>
      </c>
      <c r="K19" s="221">
        <f>'Бюджет (ЛК 2.0)'!K18+'Бюджет (Рейтингование)'!K19+'Бюджет (Развитие ОЭДК)'!K19+'Бюджет (Уберизация зак)'!K19+'Бюджет (Упр вз с подр БРД)'!K19</f>
        <v>0</v>
      </c>
      <c r="L19" s="221">
        <f>'Бюджет (ЛК 2.0)'!L18+'Бюджет (Рейтингование)'!L19+'Бюджет (Развитие ОЭДК)'!L19+'Бюджет (Уберизация зак)'!L19+'Бюджет (Упр вз с подр БРД)'!L19</f>
        <v>0</v>
      </c>
      <c r="M19" s="221">
        <f>'Бюджет (ЛК 2.0)'!M18+'Бюджет (Рейтингование)'!M19+'Бюджет (Развитие ОЭДК)'!M19+'Бюджет (Уберизация зак)'!M19+'Бюджет (Упр вз с подр БРД)'!M19</f>
        <v>0</v>
      </c>
      <c r="N19" s="221">
        <f>'Бюджет (ЛК 2.0)'!N18+'Бюджет (Рейтингование)'!N19+'Бюджет (Развитие ОЭДК)'!N19+'Бюджет (Уберизация зак)'!N19+'Бюджет (Упр вз с подр БРД)'!N19</f>
        <v>0</v>
      </c>
      <c r="O19" s="221">
        <f>'Бюджет (ЛК 2.0)'!O18+'Бюджет (Рейтингование)'!O19+'Бюджет (Развитие ОЭДК)'!O19+'Бюджет (Уберизация зак)'!O19+'Бюджет (Упр вз с подр БРД)'!O19</f>
        <v>0</v>
      </c>
      <c r="P19" s="221">
        <f>'Бюджет (ЛК 2.0)'!P18+'Бюджет (Рейтингование)'!P19+'Бюджет (Развитие ОЭДК)'!P19+'Бюджет (Уберизация зак)'!P19+'Бюджет (Упр вз с подр БРД)'!P19</f>
        <v>0</v>
      </c>
      <c r="Q19" s="221">
        <f>'Бюджет (ЛК 2.0)'!Q18+'Бюджет (Рейтингование)'!Q19+'Бюджет (Развитие ОЭДК)'!Q19+'Бюджет (Уберизация зак)'!Q19+'Бюджет (Упр вз с подр БРД)'!Q19</f>
        <v>0</v>
      </c>
      <c r="R19" s="221">
        <f>'Бюджет (ЛК 2.0)'!R18+'Бюджет (Рейтингование)'!R19+'Бюджет (Развитие ОЭДК)'!R19+'Бюджет (Уберизация зак)'!R19+'Бюджет (Упр вз с подр БРД)'!R19</f>
        <v>0</v>
      </c>
      <c r="S19" s="221">
        <f>'Бюджет (ЛК 2.0)'!S18+'Бюджет (Рейтингование)'!S19+'Бюджет (Развитие ОЭДК)'!S19+'Бюджет (Уберизация зак)'!S19+'Бюджет (Упр вз с подр БРД)'!S19</f>
        <v>0</v>
      </c>
      <c r="T19" s="221">
        <f>'Бюджет (ЛК 2.0)'!T18+'Бюджет (Рейтингование)'!T19+'Бюджет (Развитие ОЭДК)'!T19+'Бюджет (Уберизация зак)'!T19+'Бюджет (Упр вз с подр БРД)'!T19</f>
        <v>0</v>
      </c>
      <c r="U19" s="221">
        <f>'Бюджет (ЛК 2.0)'!U19+'Бюджет (Рейтингование)'!U19+'Бюджет (Развитие ОЭДК)'!U19+'Бюджет (Уберизация зак)'!U19+'Бюджет (Упр вз с подр БРД)'!U19</f>
        <v>525</v>
      </c>
      <c r="V19" s="221">
        <f>'Бюджет (ЛК 2.0)'!V19+'Бюджет (Рейтингование)'!V19+'Бюджет (Развитие ОЭДК)'!V19+'Бюджет (Уберизация зак)'!V19+'Бюджет (Упр вз с подр БРД)'!V19</f>
        <v>0</v>
      </c>
      <c r="W19" s="221">
        <f>'Бюджет (ЛК 2.0)'!W19+'Бюджет (Рейтингование)'!W19+'Бюджет (Развитие ОЭДК)'!W19+'Бюджет (Уберизация зак)'!W19+'Бюджет (Упр вз с подр БРД)'!W19</f>
        <v>0</v>
      </c>
      <c r="X19" s="221">
        <f>'Бюджет (ЛК 2.0)'!X19+'Бюджет (Рейтингование)'!X19+'Бюджет (Развитие ОЭДК)'!X19+'Бюджет (Уберизация зак)'!X19+'Бюджет (Упр вз с подр БРД)'!X19</f>
        <v>0</v>
      </c>
      <c r="Y19" s="221">
        <f>'Бюджет (ЛК 2.0)'!Y19+'Бюджет (Рейтингование)'!Y19+'Бюджет (Развитие ОЭДК)'!Y19+'Бюджет (Уберизация зак)'!Y19+'Бюджет (Упр вз с подр БРД)'!Y19</f>
        <v>0</v>
      </c>
    </row>
    <row r="20" spans="2:25" s="251" customFormat="1" hidden="1" outlineLevel="2" x14ac:dyDescent="0.25">
      <c r="B20" s="180" t="s">
        <v>230</v>
      </c>
      <c r="C20" s="180"/>
      <c r="D20" s="252"/>
      <c r="E20" s="253">
        <f t="shared" si="1"/>
        <v>2670</v>
      </c>
      <c r="F20" s="221">
        <f>'Бюджет (ЛК 2.0)'!F19+'Бюджет (Рейтингование)'!F20+'Бюджет (Развитие ОЭДК)'!F20+'Бюджет (Уберизация зак)'!F20+'Бюджет (Упр вз с подр БРД)'!F20</f>
        <v>0</v>
      </c>
      <c r="G20" s="221">
        <f>'Бюджет (ЛК 2.0)'!G19+'Бюджет (Рейтингование)'!G20+'Бюджет (Развитие ОЭДК)'!G20+'Бюджет (Уберизация зак)'!G20+'Бюджет (Упр вз с подр БРД)'!G20</f>
        <v>0</v>
      </c>
      <c r="H20" s="221">
        <f>'Бюджет (ЛК 2.0)'!H19+'Бюджет (Рейтингование)'!H20+'Бюджет (Развитие ОЭДК)'!H20+'Бюджет (Уберизация зак)'!H20+'Бюджет (Упр вз с подр БРД)'!H20</f>
        <v>0</v>
      </c>
      <c r="I20" s="221">
        <f>'Бюджет (ЛК 2.0)'!I19+'Бюджет (Рейтингование)'!I20+'Бюджет (Развитие ОЭДК)'!I20+'Бюджет (Уберизация зак)'!I20+'Бюджет (Упр вз с подр БРД)'!I20</f>
        <v>0</v>
      </c>
      <c r="J20" s="221">
        <f>'Бюджет (ЛК 2.0)'!J19+'Бюджет (Рейтингование)'!J20+'Бюджет (Развитие ОЭДК)'!J20+'Бюджет (Уберизация зак)'!J20+'Бюджет (Упр вз с подр БРД)'!J20</f>
        <v>0</v>
      </c>
      <c r="K20" s="221">
        <f>'Бюджет (ЛК 2.0)'!K19+'Бюджет (Рейтингование)'!K20+'Бюджет (Развитие ОЭДК)'!K20+'Бюджет (Уберизация зак)'!K20+'Бюджет (Упр вз с подр БРД)'!K20</f>
        <v>0</v>
      </c>
      <c r="L20" s="221">
        <f>'Бюджет (ЛК 2.0)'!L19+'Бюджет (Рейтингование)'!L20+'Бюджет (Развитие ОЭДК)'!L20+'Бюджет (Уберизация зак)'!L20+'Бюджет (Упр вз с подр БРД)'!L20</f>
        <v>0</v>
      </c>
      <c r="M20" s="221">
        <f>'Бюджет (ЛК 2.0)'!M19+'Бюджет (Рейтингование)'!M20+'Бюджет (Развитие ОЭДК)'!M20+'Бюджет (Уберизация зак)'!M20+'Бюджет (Упр вз с подр БРД)'!M20</f>
        <v>0</v>
      </c>
      <c r="N20" s="221">
        <f>'Бюджет (ЛК 2.0)'!N19+'Бюджет (Рейтингование)'!N20+'Бюджет (Развитие ОЭДК)'!N20+'Бюджет (Уберизация зак)'!N20+'Бюджет (Упр вз с подр БРД)'!N20</f>
        <v>0</v>
      </c>
      <c r="O20" s="221">
        <f>'Бюджет (ЛК 2.0)'!O19+'Бюджет (Рейтингование)'!O20+'Бюджет (Развитие ОЭДК)'!O20+'Бюджет (Уберизация зак)'!O20+'Бюджет (Упр вз с подр БРД)'!O20</f>
        <v>0</v>
      </c>
      <c r="P20" s="221">
        <f>'Бюджет (ЛК 2.0)'!P19+'Бюджет (Рейтингование)'!P20+'Бюджет (Развитие ОЭДК)'!P20+'Бюджет (Уберизация зак)'!P20+'Бюджет (Упр вз с подр БРД)'!P20</f>
        <v>0</v>
      </c>
      <c r="Q20" s="221">
        <f>'Бюджет (ЛК 2.0)'!Q19+'Бюджет (Рейтингование)'!Q20+'Бюджет (Развитие ОЭДК)'!Q20+'Бюджет (Уберизация зак)'!Q20+'Бюджет (Упр вз с подр БРД)'!Q20</f>
        <v>0</v>
      </c>
      <c r="R20" s="221">
        <f>'Бюджет (ЛК 2.0)'!R19+'Бюджет (Рейтингование)'!R20+'Бюджет (Развитие ОЭДК)'!R20+'Бюджет (Уберизация зак)'!R20+'Бюджет (Упр вз с подр БРД)'!R20</f>
        <v>0</v>
      </c>
      <c r="S20" s="221">
        <f>'Бюджет (ЛК 2.0)'!S19+'Бюджет (Рейтингование)'!S20+'Бюджет (Развитие ОЭДК)'!S20+'Бюджет (Уберизация зак)'!S20+'Бюджет (Упр вз с подр БРД)'!S20</f>
        <v>0</v>
      </c>
      <c r="T20" s="221">
        <f>'Бюджет (ЛК 2.0)'!T19+'Бюджет (Рейтингование)'!T20+'Бюджет (Развитие ОЭДК)'!T20+'Бюджет (Уберизация зак)'!T20+'Бюджет (Упр вз с подр БРД)'!T20</f>
        <v>0</v>
      </c>
      <c r="U20" s="221">
        <f>'Бюджет (ЛК 2.0)'!U20+'Бюджет (Рейтингование)'!U20+'Бюджет (Развитие ОЭДК)'!U20+'Бюджет (Уберизация зак)'!U20+'Бюджет (Упр вз с подр БРД)'!U20</f>
        <v>2670</v>
      </c>
      <c r="V20" s="221">
        <f>'Бюджет (ЛК 2.0)'!V20+'Бюджет (Рейтингование)'!V20+'Бюджет (Развитие ОЭДК)'!V20+'Бюджет (Уберизация зак)'!V20+'Бюджет (Упр вз с подр БРД)'!V20</f>
        <v>0</v>
      </c>
      <c r="W20" s="221">
        <f>'Бюджет (ЛК 2.0)'!W20+'Бюджет (Рейтингование)'!W20+'Бюджет (Развитие ОЭДК)'!W20+'Бюджет (Уберизация зак)'!W20+'Бюджет (Упр вз с подр БРД)'!W20</f>
        <v>0</v>
      </c>
      <c r="X20" s="221">
        <f>'Бюджет (ЛК 2.0)'!X20+'Бюджет (Рейтингование)'!X20+'Бюджет (Развитие ОЭДК)'!X20+'Бюджет (Уберизация зак)'!X20+'Бюджет (Упр вз с подр БРД)'!X20</f>
        <v>0</v>
      </c>
      <c r="Y20" s="221">
        <f>'Бюджет (ЛК 2.0)'!Y20+'Бюджет (Рейтингование)'!Y20+'Бюджет (Развитие ОЭДК)'!Y20+'Бюджет (Уберизация зак)'!Y20+'Бюджет (Упр вз с подр БРД)'!Y20</f>
        <v>0</v>
      </c>
    </row>
    <row r="21" spans="2:25" s="251" customFormat="1" hidden="1" outlineLevel="2" x14ac:dyDescent="0.25">
      <c r="B21" s="180" t="s">
        <v>231</v>
      </c>
      <c r="C21" s="180"/>
      <c r="D21" s="252"/>
      <c r="E21" s="253">
        <f t="shared" si="1"/>
        <v>3900</v>
      </c>
      <c r="F21" s="221">
        <f>'Бюджет (ЛК 2.0)'!F20+'Бюджет (Рейтингование)'!F21+'Бюджет (Развитие ОЭДК)'!F21+'Бюджет (Уберизация зак)'!F21+'Бюджет (Упр вз с подр БРД)'!F21</f>
        <v>0</v>
      </c>
      <c r="G21" s="221">
        <f>'Бюджет (ЛК 2.0)'!G20+'Бюджет (Рейтингование)'!G21+'Бюджет (Развитие ОЭДК)'!G21+'Бюджет (Уберизация зак)'!G21+'Бюджет (Упр вз с подр БРД)'!G21</f>
        <v>0</v>
      </c>
      <c r="H21" s="221">
        <f>'Бюджет (ЛК 2.0)'!H20+'Бюджет (Рейтингование)'!H21+'Бюджет (Развитие ОЭДК)'!H21+'Бюджет (Уберизация зак)'!H21+'Бюджет (Упр вз с подр БРД)'!H21</f>
        <v>0</v>
      </c>
      <c r="I21" s="221">
        <f>'Бюджет (ЛК 2.0)'!I20+'Бюджет (Рейтингование)'!I21+'Бюджет (Развитие ОЭДК)'!I21+'Бюджет (Уберизация зак)'!I21+'Бюджет (Упр вз с подр БРД)'!I21</f>
        <v>0</v>
      </c>
      <c r="J21" s="221">
        <f>'Бюджет (ЛК 2.0)'!J20+'Бюджет (Рейтингование)'!J21+'Бюджет (Развитие ОЭДК)'!J21+'Бюджет (Уберизация зак)'!J21+'Бюджет (Упр вз с подр БРД)'!J21</f>
        <v>0</v>
      </c>
      <c r="K21" s="221">
        <f>'Бюджет (ЛК 2.0)'!K20+'Бюджет (Рейтингование)'!K21+'Бюджет (Развитие ОЭДК)'!K21+'Бюджет (Уберизация зак)'!K21+'Бюджет (Упр вз с подр БРД)'!K21</f>
        <v>0</v>
      </c>
      <c r="L21" s="221">
        <f>'Бюджет (ЛК 2.0)'!L20+'Бюджет (Рейтингование)'!L21+'Бюджет (Развитие ОЭДК)'!L21+'Бюджет (Уберизация зак)'!L21+'Бюджет (Упр вз с подр БРД)'!L21</f>
        <v>0</v>
      </c>
      <c r="M21" s="221">
        <f>'Бюджет (ЛК 2.0)'!M20+'Бюджет (Рейтингование)'!M21+'Бюджет (Развитие ОЭДК)'!M21+'Бюджет (Уберизация зак)'!M21+'Бюджет (Упр вз с подр БРД)'!M21</f>
        <v>0</v>
      </c>
      <c r="N21" s="221">
        <f>'Бюджет (ЛК 2.0)'!N20+'Бюджет (Рейтингование)'!N21+'Бюджет (Развитие ОЭДК)'!N21+'Бюджет (Уберизация зак)'!N21+'Бюджет (Упр вз с подр БРД)'!N21</f>
        <v>0</v>
      </c>
      <c r="O21" s="221">
        <f>'Бюджет (ЛК 2.0)'!O20+'Бюджет (Рейтингование)'!O21+'Бюджет (Развитие ОЭДК)'!O21+'Бюджет (Уберизация зак)'!O21+'Бюджет (Упр вз с подр БРД)'!O21</f>
        <v>0</v>
      </c>
      <c r="P21" s="221">
        <f>'Бюджет (ЛК 2.0)'!P20+'Бюджет (Рейтингование)'!P21+'Бюджет (Развитие ОЭДК)'!P21+'Бюджет (Уберизация зак)'!P21+'Бюджет (Упр вз с подр БРД)'!P21</f>
        <v>0</v>
      </c>
      <c r="Q21" s="221">
        <f>'Бюджет (ЛК 2.0)'!Q20+'Бюджет (Рейтингование)'!Q21+'Бюджет (Развитие ОЭДК)'!Q21+'Бюджет (Уберизация зак)'!Q21+'Бюджет (Упр вз с подр БРД)'!Q21</f>
        <v>0</v>
      </c>
      <c r="R21" s="221">
        <f>'Бюджет (ЛК 2.0)'!R20+'Бюджет (Рейтингование)'!R21+'Бюджет (Развитие ОЭДК)'!R21+'Бюджет (Уберизация зак)'!R21+'Бюджет (Упр вз с подр БРД)'!R21</f>
        <v>0</v>
      </c>
      <c r="S21" s="221">
        <f>'Бюджет (ЛК 2.0)'!S20+'Бюджет (Рейтингование)'!S21+'Бюджет (Развитие ОЭДК)'!S21+'Бюджет (Уберизация зак)'!S21+'Бюджет (Упр вз с подр БРД)'!S21</f>
        <v>0</v>
      </c>
      <c r="T21" s="221">
        <f>'Бюджет (ЛК 2.0)'!T20+'Бюджет (Рейтингование)'!T21+'Бюджет (Развитие ОЭДК)'!T21+'Бюджет (Уберизация зак)'!T21+'Бюджет (Упр вз с подр БРД)'!T21</f>
        <v>0</v>
      </c>
      <c r="U21" s="221">
        <f>'Бюджет (ЛК 2.0)'!U21+'Бюджет (Рейтингование)'!U21+'Бюджет (Развитие ОЭДК)'!U21+'Бюджет (Уберизация зак)'!U21+'Бюджет (Упр вз с подр БРД)'!U21</f>
        <v>3900</v>
      </c>
      <c r="V21" s="221">
        <f>'Бюджет (ЛК 2.0)'!V21+'Бюджет (Рейтингование)'!V21+'Бюджет (Развитие ОЭДК)'!V21+'Бюджет (Уберизация зак)'!V21+'Бюджет (Упр вз с подр БРД)'!V21</f>
        <v>0</v>
      </c>
      <c r="W21" s="221">
        <f>'Бюджет (ЛК 2.0)'!W21+'Бюджет (Рейтингование)'!W21+'Бюджет (Развитие ОЭДК)'!W21+'Бюджет (Уберизация зак)'!W21+'Бюджет (Упр вз с подр БРД)'!W21</f>
        <v>0</v>
      </c>
      <c r="X21" s="221">
        <f>'Бюджет (ЛК 2.0)'!X21+'Бюджет (Рейтингование)'!X21+'Бюджет (Развитие ОЭДК)'!X21+'Бюджет (Уберизация зак)'!X21+'Бюджет (Упр вз с подр БРД)'!X21</f>
        <v>0</v>
      </c>
      <c r="Y21" s="221">
        <f>'Бюджет (ЛК 2.0)'!Y21+'Бюджет (Рейтингование)'!Y21+'Бюджет (Развитие ОЭДК)'!Y21+'Бюджет (Уберизация зак)'!Y21+'Бюджет (Упр вз с подр БРД)'!Y21</f>
        <v>0</v>
      </c>
    </row>
    <row r="22" spans="2:25" s="251" customFormat="1" hidden="1" outlineLevel="2" x14ac:dyDescent="0.25">
      <c r="B22" s="180" t="s">
        <v>232</v>
      </c>
      <c r="C22" s="180"/>
      <c r="D22" s="252"/>
      <c r="E22" s="253">
        <f t="shared" si="1"/>
        <v>600</v>
      </c>
      <c r="F22" s="221">
        <f>'Бюджет (ЛК 2.0)'!F21+'Бюджет (Рейтингование)'!F22+'Бюджет (Развитие ОЭДК)'!F22+'Бюджет (Уберизация зак)'!F22+'Бюджет (Упр вз с подр БРД)'!F22</f>
        <v>0</v>
      </c>
      <c r="G22" s="221">
        <f>'Бюджет (ЛК 2.0)'!G21+'Бюджет (Рейтингование)'!G22+'Бюджет (Развитие ОЭДК)'!G22+'Бюджет (Уберизация зак)'!G22+'Бюджет (Упр вз с подр БРД)'!G22</f>
        <v>0</v>
      </c>
      <c r="H22" s="221">
        <f>'Бюджет (ЛК 2.0)'!H21+'Бюджет (Рейтингование)'!H22+'Бюджет (Развитие ОЭДК)'!H22+'Бюджет (Уберизация зак)'!H22+'Бюджет (Упр вз с подр БРД)'!H22</f>
        <v>0</v>
      </c>
      <c r="I22" s="221">
        <f>'Бюджет (ЛК 2.0)'!I21+'Бюджет (Рейтингование)'!I22+'Бюджет (Развитие ОЭДК)'!I22+'Бюджет (Уберизация зак)'!I22+'Бюджет (Упр вз с подр БРД)'!I22</f>
        <v>0</v>
      </c>
      <c r="J22" s="221">
        <f>'Бюджет (ЛК 2.0)'!J21+'Бюджет (Рейтингование)'!J22+'Бюджет (Развитие ОЭДК)'!J22+'Бюджет (Уберизация зак)'!J22+'Бюджет (Упр вз с подр БРД)'!J22</f>
        <v>0</v>
      </c>
      <c r="K22" s="221">
        <f>'Бюджет (ЛК 2.0)'!K21+'Бюджет (Рейтингование)'!K22+'Бюджет (Развитие ОЭДК)'!K22+'Бюджет (Уберизация зак)'!K22+'Бюджет (Упр вз с подр БРД)'!K22</f>
        <v>0</v>
      </c>
      <c r="L22" s="221">
        <f>'Бюджет (ЛК 2.0)'!L21+'Бюджет (Рейтингование)'!L22+'Бюджет (Развитие ОЭДК)'!L22+'Бюджет (Уберизация зак)'!L22+'Бюджет (Упр вз с подр БРД)'!L22</f>
        <v>0</v>
      </c>
      <c r="M22" s="221">
        <f>'Бюджет (ЛК 2.0)'!M21+'Бюджет (Рейтингование)'!M22+'Бюджет (Развитие ОЭДК)'!M22+'Бюджет (Уберизация зак)'!M22+'Бюджет (Упр вз с подр БРД)'!M22</f>
        <v>0</v>
      </c>
      <c r="N22" s="221">
        <f>'Бюджет (ЛК 2.0)'!N21+'Бюджет (Рейтингование)'!N22+'Бюджет (Развитие ОЭДК)'!N22+'Бюджет (Уберизация зак)'!N22+'Бюджет (Упр вз с подр БРД)'!N22</f>
        <v>0</v>
      </c>
      <c r="O22" s="221">
        <f>'Бюджет (ЛК 2.0)'!O21+'Бюджет (Рейтингование)'!O22+'Бюджет (Развитие ОЭДК)'!O22+'Бюджет (Уберизация зак)'!O22+'Бюджет (Упр вз с подр БРД)'!O22</f>
        <v>0</v>
      </c>
      <c r="P22" s="221">
        <f>'Бюджет (ЛК 2.0)'!P21+'Бюджет (Рейтингование)'!P22+'Бюджет (Развитие ОЭДК)'!P22+'Бюджет (Уберизация зак)'!P22+'Бюджет (Упр вз с подр БРД)'!P22</f>
        <v>0</v>
      </c>
      <c r="Q22" s="221">
        <f>'Бюджет (ЛК 2.0)'!Q21+'Бюджет (Рейтингование)'!Q22+'Бюджет (Развитие ОЭДК)'!Q22+'Бюджет (Уберизация зак)'!Q22+'Бюджет (Упр вз с подр БРД)'!Q22</f>
        <v>0</v>
      </c>
      <c r="R22" s="221">
        <f>'Бюджет (ЛК 2.0)'!R21+'Бюджет (Рейтингование)'!R22+'Бюджет (Развитие ОЭДК)'!R22+'Бюджет (Уберизация зак)'!R22+'Бюджет (Упр вз с подр БРД)'!R22</f>
        <v>0</v>
      </c>
      <c r="S22" s="221">
        <f>'Бюджет (ЛК 2.0)'!S21+'Бюджет (Рейтингование)'!S22+'Бюджет (Развитие ОЭДК)'!S22+'Бюджет (Уберизация зак)'!S22+'Бюджет (Упр вз с подр БРД)'!S22</f>
        <v>0</v>
      </c>
      <c r="T22" s="221">
        <f>'Бюджет (ЛК 2.0)'!T21+'Бюджет (Рейтингование)'!T22+'Бюджет (Развитие ОЭДК)'!T22+'Бюджет (Уберизация зак)'!T22+'Бюджет (Упр вз с подр БРД)'!T22</f>
        <v>0</v>
      </c>
      <c r="U22" s="221">
        <f>'Бюджет (ЛК 2.0)'!U22+'Бюджет (Рейтингование)'!U22+'Бюджет (Развитие ОЭДК)'!U22+'Бюджет (Уберизация зак)'!U22+'Бюджет (Упр вз с подр БРД)'!U22</f>
        <v>600</v>
      </c>
      <c r="V22" s="221">
        <f>'Бюджет (ЛК 2.0)'!V22+'Бюджет (Рейтингование)'!V22+'Бюджет (Развитие ОЭДК)'!V22+'Бюджет (Уберизация зак)'!V22+'Бюджет (Упр вз с подр БРД)'!V22</f>
        <v>0</v>
      </c>
      <c r="W22" s="221">
        <f>'Бюджет (ЛК 2.0)'!W22+'Бюджет (Рейтингование)'!W22+'Бюджет (Развитие ОЭДК)'!W22+'Бюджет (Уберизация зак)'!W22+'Бюджет (Упр вз с подр БРД)'!W22</f>
        <v>0</v>
      </c>
      <c r="X22" s="221">
        <f>'Бюджет (ЛК 2.0)'!X22+'Бюджет (Рейтингование)'!X22+'Бюджет (Развитие ОЭДК)'!X22+'Бюджет (Уберизация зак)'!X22+'Бюджет (Упр вз с подр БРД)'!X22</f>
        <v>0</v>
      </c>
      <c r="Y22" s="221">
        <f>'Бюджет (ЛК 2.0)'!Y22+'Бюджет (Рейтингование)'!Y22+'Бюджет (Развитие ОЭДК)'!Y22+'Бюджет (Уберизация зак)'!Y22+'Бюджет (Упр вз с подр БРД)'!Y22</f>
        <v>0</v>
      </c>
    </row>
    <row r="23" spans="2:25" s="251" customFormat="1" hidden="1" outlineLevel="2" x14ac:dyDescent="0.25">
      <c r="B23" s="180" t="s">
        <v>233</v>
      </c>
      <c r="C23" s="180"/>
      <c r="D23" s="252"/>
      <c r="E23" s="253">
        <f t="shared" si="1"/>
        <v>0</v>
      </c>
      <c r="F23" s="221">
        <f>'Бюджет (ЛК 2.0)'!F22+'Бюджет (Рейтингование)'!F23+'Бюджет (Развитие ОЭДК)'!F23+'Бюджет (Уберизация зак)'!F23+'Бюджет (Упр вз с подр БРД)'!F23</f>
        <v>0</v>
      </c>
      <c r="G23" s="221">
        <f>'Бюджет (ЛК 2.0)'!G22+'Бюджет (Рейтингование)'!G23+'Бюджет (Развитие ОЭДК)'!G23+'Бюджет (Уберизация зак)'!G23+'Бюджет (Упр вз с подр БРД)'!G23</f>
        <v>0</v>
      </c>
      <c r="H23" s="221">
        <f>'Бюджет (ЛК 2.0)'!H22+'Бюджет (Рейтингование)'!H23+'Бюджет (Развитие ОЭДК)'!H23+'Бюджет (Уберизация зак)'!H23+'Бюджет (Упр вз с подр БРД)'!H23</f>
        <v>0</v>
      </c>
      <c r="I23" s="221">
        <f>'Бюджет (ЛК 2.0)'!I22+'Бюджет (Рейтингование)'!I23+'Бюджет (Развитие ОЭДК)'!I23+'Бюджет (Уберизация зак)'!I23+'Бюджет (Упр вз с подр БРД)'!I23</f>
        <v>0</v>
      </c>
      <c r="J23" s="221">
        <f>'Бюджет (ЛК 2.0)'!J22+'Бюджет (Рейтингование)'!J23+'Бюджет (Развитие ОЭДК)'!J23+'Бюджет (Уберизация зак)'!J23+'Бюджет (Упр вз с подр БРД)'!J23</f>
        <v>0</v>
      </c>
      <c r="K23" s="221">
        <f>'Бюджет (ЛК 2.0)'!K22+'Бюджет (Рейтингование)'!K23+'Бюджет (Развитие ОЭДК)'!K23+'Бюджет (Уберизация зак)'!K23+'Бюджет (Упр вз с подр БРД)'!K23</f>
        <v>0</v>
      </c>
      <c r="L23" s="221">
        <f>'Бюджет (ЛК 2.0)'!L22+'Бюджет (Рейтингование)'!L23+'Бюджет (Развитие ОЭДК)'!L23+'Бюджет (Уберизация зак)'!L23+'Бюджет (Упр вз с подр БРД)'!L23</f>
        <v>0</v>
      </c>
      <c r="M23" s="221">
        <f>'Бюджет (ЛК 2.0)'!M22+'Бюджет (Рейтингование)'!M23+'Бюджет (Развитие ОЭДК)'!M23+'Бюджет (Уберизация зак)'!M23+'Бюджет (Упр вз с подр БРД)'!M23</f>
        <v>0</v>
      </c>
      <c r="N23" s="221">
        <f>'Бюджет (ЛК 2.0)'!N22+'Бюджет (Рейтингование)'!N23+'Бюджет (Развитие ОЭДК)'!N23+'Бюджет (Уберизация зак)'!N23+'Бюджет (Упр вз с подр БРД)'!N23</f>
        <v>0</v>
      </c>
      <c r="O23" s="221">
        <f>'Бюджет (ЛК 2.0)'!O22+'Бюджет (Рейтингование)'!O23+'Бюджет (Развитие ОЭДК)'!O23+'Бюджет (Уберизация зак)'!O23+'Бюджет (Упр вз с подр БРД)'!O23</f>
        <v>0</v>
      </c>
      <c r="P23" s="221">
        <f>'Бюджет (ЛК 2.0)'!P22+'Бюджет (Рейтингование)'!P23+'Бюджет (Развитие ОЭДК)'!P23+'Бюджет (Уберизация зак)'!P23+'Бюджет (Упр вз с подр БРД)'!P23</f>
        <v>0</v>
      </c>
      <c r="Q23" s="221">
        <f>'Бюджет (ЛК 2.0)'!Q22+'Бюджет (Рейтингование)'!Q23+'Бюджет (Развитие ОЭДК)'!Q23+'Бюджет (Уберизация зак)'!Q23+'Бюджет (Упр вз с подр БРД)'!Q23</f>
        <v>0</v>
      </c>
      <c r="R23" s="221">
        <f>'Бюджет (ЛК 2.0)'!R22+'Бюджет (Рейтингование)'!R23+'Бюджет (Развитие ОЭДК)'!R23+'Бюджет (Уберизация зак)'!R23+'Бюджет (Упр вз с подр БРД)'!R23</f>
        <v>0</v>
      </c>
      <c r="S23" s="221">
        <f>'Бюджет (ЛК 2.0)'!S22+'Бюджет (Рейтингование)'!S23+'Бюджет (Развитие ОЭДК)'!S23+'Бюджет (Уберизация зак)'!S23+'Бюджет (Упр вз с подр БРД)'!S23</f>
        <v>0</v>
      </c>
      <c r="T23" s="221">
        <f>'Бюджет (ЛК 2.0)'!T22+'Бюджет (Рейтингование)'!T23+'Бюджет (Развитие ОЭДК)'!T23+'Бюджет (Уберизация зак)'!T23+'Бюджет (Упр вз с подр БРД)'!T23</f>
        <v>0</v>
      </c>
      <c r="U23" s="221">
        <f>'Бюджет (ЛК 2.0)'!U23+'Бюджет (Рейтингование)'!U23+'Бюджет (Развитие ОЭДК)'!U23+'Бюджет (Уберизация зак)'!U23+'Бюджет (Упр вз с подр БРД)'!U23</f>
        <v>0</v>
      </c>
      <c r="V23" s="221">
        <f>'Бюджет (ЛК 2.0)'!V23+'Бюджет (Рейтингование)'!V23+'Бюджет (Развитие ОЭДК)'!V23+'Бюджет (Уберизация зак)'!V23+'Бюджет (Упр вз с подр БРД)'!V23</f>
        <v>0</v>
      </c>
      <c r="W23" s="221">
        <f>'Бюджет (ЛК 2.0)'!W23+'Бюджет (Рейтингование)'!W23+'Бюджет (Развитие ОЭДК)'!W23+'Бюджет (Уберизация зак)'!W23+'Бюджет (Упр вз с подр БРД)'!W23</f>
        <v>0</v>
      </c>
      <c r="X23" s="221">
        <f>'Бюджет (ЛК 2.0)'!X23+'Бюджет (Рейтингование)'!X23+'Бюджет (Развитие ОЭДК)'!X23+'Бюджет (Уберизация зак)'!X23+'Бюджет (Упр вз с подр БРД)'!X23</f>
        <v>0</v>
      </c>
      <c r="Y23" s="221">
        <f>'Бюджет (ЛК 2.0)'!Y23+'Бюджет (Рейтингование)'!Y23+'Бюджет (Развитие ОЭДК)'!Y23+'Бюджет (Уберизация зак)'!Y23+'Бюджет (Упр вз с подр БРД)'!Y23</f>
        <v>0</v>
      </c>
    </row>
    <row r="24" spans="2:25" x14ac:dyDescent="0.25">
      <c r="B24" s="17" t="s">
        <v>129</v>
      </c>
      <c r="C24" s="177" t="str">
        <f>ИД!C37</f>
        <v>в т.ч. на этап Выбор</v>
      </c>
      <c r="D24" s="238" t="s">
        <v>13</v>
      </c>
      <c r="E24" s="160">
        <f t="shared" si="1"/>
        <v>21021.876629999999</v>
      </c>
      <c r="F24" s="246">
        <f>F25+F32</f>
        <v>0</v>
      </c>
      <c r="G24" s="246">
        <f t="shared" ref="G24:Y24" si="8">G25+G32</f>
        <v>2099.9987299999998</v>
      </c>
      <c r="H24" s="246">
        <f t="shared" si="8"/>
        <v>921.87789999999995</v>
      </c>
      <c r="I24" s="246">
        <f t="shared" si="8"/>
        <v>0</v>
      </c>
      <c r="J24" s="246">
        <f t="shared" si="8"/>
        <v>0</v>
      </c>
      <c r="K24" s="246">
        <f t="shared" si="8"/>
        <v>0</v>
      </c>
      <c r="L24" s="246">
        <f t="shared" si="8"/>
        <v>0</v>
      </c>
      <c r="M24" s="246">
        <f t="shared" si="8"/>
        <v>0</v>
      </c>
      <c r="N24" s="246">
        <f t="shared" si="8"/>
        <v>0</v>
      </c>
      <c r="O24" s="246">
        <f t="shared" si="8"/>
        <v>0</v>
      </c>
      <c r="P24" s="246">
        <f t="shared" si="8"/>
        <v>0</v>
      </c>
      <c r="Q24" s="246">
        <f t="shared" si="8"/>
        <v>0</v>
      </c>
      <c r="R24" s="246">
        <f t="shared" si="8"/>
        <v>0</v>
      </c>
      <c r="S24" s="246">
        <f t="shared" si="8"/>
        <v>0</v>
      </c>
      <c r="T24" s="246">
        <f t="shared" si="8"/>
        <v>921.87789999999995</v>
      </c>
      <c r="U24" s="246">
        <f t="shared" si="8"/>
        <v>12300</v>
      </c>
      <c r="V24" s="246">
        <f t="shared" si="8"/>
        <v>5700</v>
      </c>
      <c r="W24" s="246">
        <f t="shared" si="8"/>
        <v>0</v>
      </c>
      <c r="X24" s="246">
        <f t="shared" si="8"/>
        <v>0</v>
      </c>
      <c r="Y24" s="246">
        <f t="shared" si="8"/>
        <v>0</v>
      </c>
    </row>
    <row r="25" spans="2:25" outlineLevel="1" collapsed="1" x14ac:dyDescent="0.25">
      <c r="B25" s="179" t="s">
        <v>234</v>
      </c>
      <c r="C25" s="179" t="s">
        <v>39</v>
      </c>
      <c r="D25" s="247" t="s">
        <v>13</v>
      </c>
      <c r="E25" s="248">
        <f t="shared" si="1"/>
        <v>3021.8766299999997</v>
      </c>
      <c r="F25" s="124">
        <f>SUM(F26:F31)</f>
        <v>0</v>
      </c>
      <c r="G25" s="124">
        <f>SUM(G26:G31)</f>
        <v>2099.9987299999998</v>
      </c>
      <c r="H25" s="124">
        <f>SUM(I25:T25)</f>
        <v>921.87789999999995</v>
      </c>
      <c r="I25" s="124">
        <f t="shared" ref="I25:Y25" si="9">SUM(I26:I31)</f>
        <v>0</v>
      </c>
      <c r="J25" s="124">
        <f t="shared" si="9"/>
        <v>0</v>
      </c>
      <c r="K25" s="124">
        <f t="shared" si="9"/>
        <v>0</v>
      </c>
      <c r="L25" s="124">
        <f t="shared" si="9"/>
        <v>0</v>
      </c>
      <c r="M25" s="124">
        <f t="shared" si="9"/>
        <v>0</v>
      </c>
      <c r="N25" s="124">
        <f t="shared" si="9"/>
        <v>0</v>
      </c>
      <c r="O25" s="124">
        <f t="shared" si="9"/>
        <v>0</v>
      </c>
      <c r="P25" s="124">
        <f t="shared" si="9"/>
        <v>0</v>
      </c>
      <c r="Q25" s="124">
        <f>SUM(Q26:Q31)</f>
        <v>0</v>
      </c>
      <c r="R25" s="124">
        <f t="shared" si="9"/>
        <v>0</v>
      </c>
      <c r="S25" s="124">
        <f t="shared" si="9"/>
        <v>0</v>
      </c>
      <c r="T25" s="124">
        <f t="shared" si="9"/>
        <v>921.87789999999995</v>
      </c>
      <c r="U25" s="124">
        <f t="shared" si="9"/>
        <v>0</v>
      </c>
      <c r="V25" s="124">
        <f t="shared" si="9"/>
        <v>0</v>
      </c>
      <c r="W25" s="124">
        <f t="shared" si="9"/>
        <v>0</v>
      </c>
      <c r="X25" s="124">
        <f t="shared" si="9"/>
        <v>0</v>
      </c>
      <c r="Y25" s="124">
        <f t="shared" si="9"/>
        <v>0</v>
      </c>
    </row>
    <row r="26" spans="2:25" hidden="1" outlineLevel="2" x14ac:dyDescent="0.25">
      <c r="B26" s="179" t="s">
        <v>240</v>
      </c>
      <c r="C26" s="179"/>
      <c r="D26" s="247"/>
      <c r="E26" s="248">
        <f t="shared" si="1"/>
        <v>3021.8766299999997</v>
      </c>
      <c r="F26" s="222">
        <f>'Бюджет (ЛК 2.0)'!F26+'Бюджет (Рейтингование)'!F26+'Бюджет (Развитие ОЭДК)'!F26+'Бюджет (Уберизация зак)'!F26+'Бюджет (Упр вз с подр БРД)'!F26</f>
        <v>0</v>
      </c>
      <c r="G26" s="222">
        <f>'Бюджет (ЛК 2.0)'!G26+'Бюджет (Рейтингование)'!G26+'Бюджет (Развитие ОЭДК)'!G26+'Бюджет (Уберизация зак)'!G26+'Бюджет (Упр вз с подр БРД)'!G26</f>
        <v>2099.9987299999998</v>
      </c>
      <c r="H26" s="222">
        <f>'Бюджет (ЛК 2.0)'!H26+'Бюджет (Рейтингование)'!H26+'Бюджет (Развитие ОЭДК)'!H26+'Бюджет (Уберизация зак)'!H26+'Бюджет (Упр вз с подр БРД)'!H26</f>
        <v>921.87789999999995</v>
      </c>
      <c r="I26" s="222">
        <f>'Бюджет (ЛК 2.0)'!I26+'Бюджет (Рейтингование)'!I26+'Бюджет (Развитие ОЭДК)'!I26+'Бюджет (Уберизация зак)'!I26+'Бюджет (Упр вз с подр БРД)'!I26</f>
        <v>0</v>
      </c>
      <c r="J26" s="222">
        <f>'Бюджет (ЛК 2.0)'!J26+'Бюджет (Рейтингование)'!J26+'Бюджет (Развитие ОЭДК)'!J26+'Бюджет (Уберизация зак)'!J26+'Бюджет (Упр вз с подр БРД)'!J26</f>
        <v>0</v>
      </c>
      <c r="K26" s="222">
        <f>'Бюджет (ЛК 2.0)'!K26+'Бюджет (Рейтингование)'!K26+'Бюджет (Развитие ОЭДК)'!K26+'Бюджет (Уберизация зак)'!K26+'Бюджет (Упр вз с подр БРД)'!K26</f>
        <v>0</v>
      </c>
      <c r="L26" s="222">
        <f>'Бюджет (ЛК 2.0)'!L26+'Бюджет (Рейтингование)'!L26+'Бюджет (Развитие ОЭДК)'!L26+'Бюджет (Уберизация зак)'!L26+'Бюджет (Упр вз с подр БРД)'!L26</f>
        <v>0</v>
      </c>
      <c r="M26" s="222">
        <f>'Бюджет (ЛК 2.0)'!M26+'Бюджет (Рейтингование)'!M26+'Бюджет (Развитие ОЭДК)'!M26+'Бюджет (Уберизация зак)'!M26+'Бюджет (Упр вз с подр БРД)'!M26</f>
        <v>0</v>
      </c>
      <c r="N26" s="222">
        <f>'Бюджет (ЛК 2.0)'!N26+'Бюджет (Рейтингование)'!N26+'Бюджет (Развитие ОЭДК)'!N26+'Бюджет (Уберизация зак)'!N26+'Бюджет (Упр вз с подр БРД)'!N26</f>
        <v>0</v>
      </c>
      <c r="O26" s="222">
        <f>'Бюджет (ЛК 2.0)'!O26+'Бюджет (Рейтингование)'!O26+'Бюджет (Развитие ОЭДК)'!O26+'Бюджет (Уберизация зак)'!O26+'Бюджет (Упр вз с подр БРД)'!O26</f>
        <v>0</v>
      </c>
      <c r="P26" s="222">
        <f>'Бюджет (ЛК 2.0)'!P26+'Бюджет (Рейтингование)'!P26+'Бюджет (Развитие ОЭДК)'!P26+'Бюджет (Уберизация зак)'!P26+'Бюджет (Упр вз с подр БРД)'!P26</f>
        <v>0</v>
      </c>
      <c r="Q26" s="222">
        <f>'Бюджет (ЛК 2.0)'!Q26+'Бюджет (Рейтингование)'!Q26+'Бюджет (Развитие ОЭДК)'!Q26+'Бюджет (Уберизация зак)'!Q26+'Бюджет (Упр вз с подр БРД)'!Q26</f>
        <v>0</v>
      </c>
      <c r="R26" s="222">
        <f>'Бюджет (ЛК 2.0)'!R26+'Бюджет (Рейтингование)'!R26+'Бюджет (Развитие ОЭДК)'!R26+'Бюджет (Уберизация зак)'!R26+'Бюджет (Упр вз с подр БРД)'!R26</f>
        <v>0</v>
      </c>
      <c r="S26" s="222">
        <f>'Бюджет (ЛК 2.0)'!S26+'Бюджет (Рейтингование)'!S26+'Бюджет (Развитие ОЭДК)'!S26+'Бюджет (Уберизация зак)'!S26+'Бюджет (Упр вз с подр БРД)'!S26</f>
        <v>0</v>
      </c>
      <c r="T26" s="222">
        <f>'Бюджет (ЛК 2.0)'!T26+'Бюджет (Рейтингование)'!T26+'Бюджет (Развитие ОЭДК)'!T26+'Бюджет (Уберизация зак)'!T26+'Бюджет (Упр вз с подр БРД)'!T26</f>
        <v>921.87789999999995</v>
      </c>
      <c r="U26" s="222">
        <f>'Бюджет (ЛК 2.0)'!U26+'Бюджет (Рейтингование)'!U26+'Бюджет (Развитие ОЭДК)'!U26+'Бюджет (Уберизация зак)'!U26+'Бюджет (Упр вз с подр БРД)'!U26</f>
        <v>0</v>
      </c>
      <c r="V26" s="222">
        <f>'Бюджет (ЛК 2.0)'!V26+'Бюджет (Рейтингование)'!V26+'Бюджет (Развитие ОЭДК)'!V26+'Бюджет (Уберизация зак)'!V26+'Бюджет (Упр вз с подр БРД)'!V26</f>
        <v>0</v>
      </c>
      <c r="W26" s="222">
        <f>'Бюджет (ЛК 2.0)'!W26+'Бюджет (Рейтингование)'!W26+'Бюджет (Развитие ОЭДК)'!W26+'Бюджет (Уберизация зак)'!W26+'Бюджет (Упр вз с подр БРД)'!W26</f>
        <v>0</v>
      </c>
      <c r="X26" s="222">
        <f>'Бюджет (ЛК 2.0)'!X26+'Бюджет (Рейтингование)'!X26+'Бюджет (Развитие ОЭДК)'!X26+'Бюджет (Уберизация зак)'!X26+'Бюджет (Упр вз с подр БРД)'!X26</f>
        <v>0</v>
      </c>
      <c r="Y26" s="222">
        <f>'Бюджет (ЛК 2.0)'!Y26+'Бюджет (Рейтингование)'!Y26+'Бюджет (Развитие ОЭДК)'!Y26+'Бюджет (Уберизация зак)'!Y26+'Бюджет (Упр вз с подр БРД)'!Y26</f>
        <v>0</v>
      </c>
    </row>
    <row r="27" spans="2:25" hidden="1" outlineLevel="2" x14ac:dyDescent="0.25">
      <c r="B27" s="179" t="s">
        <v>241</v>
      </c>
      <c r="C27" s="179"/>
      <c r="D27" s="247"/>
      <c r="E27" s="248">
        <f t="shared" si="1"/>
        <v>0</v>
      </c>
      <c r="F27" s="222">
        <f>'Бюджет (ЛК 2.0)'!F27+'Бюджет (Рейтингование)'!F27+'Бюджет (Развитие ОЭДК)'!F27+'Бюджет (Уберизация зак)'!F27+'Бюджет (Упр вз с подр БРД)'!F27</f>
        <v>0</v>
      </c>
      <c r="G27" s="222">
        <f>'Бюджет (ЛК 2.0)'!G27+'Бюджет (Рейтингование)'!G27+'Бюджет (Развитие ОЭДК)'!G27+'Бюджет (Уберизация зак)'!G27+'Бюджет (Упр вз с подр БРД)'!G27</f>
        <v>0</v>
      </c>
      <c r="H27" s="222">
        <f>'Бюджет (ЛК 2.0)'!H27+'Бюджет (Рейтингование)'!H27+'Бюджет (Развитие ОЭДК)'!H27+'Бюджет (Уберизация зак)'!H27+'Бюджет (Упр вз с подр БРД)'!H27</f>
        <v>0</v>
      </c>
      <c r="I27" s="222">
        <f>'Бюджет (ЛК 2.0)'!I27+'Бюджет (Рейтингование)'!I27+'Бюджет (Развитие ОЭДК)'!I27+'Бюджет (Уберизация зак)'!I27+'Бюджет (Упр вз с подр БРД)'!I27</f>
        <v>0</v>
      </c>
      <c r="J27" s="222">
        <f>'Бюджет (ЛК 2.0)'!J27+'Бюджет (Рейтингование)'!J27+'Бюджет (Развитие ОЭДК)'!J27+'Бюджет (Уберизация зак)'!J27+'Бюджет (Упр вз с подр БРД)'!J27</f>
        <v>0</v>
      </c>
      <c r="K27" s="222">
        <f>'Бюджет (ЛК 2.0)'!K27+'Бюджет (Рейтингование)'!K27+'Бюджет (Развитие ОЭДК)'!K27+'Бюджет (Уберизация зак)'!K27+'Бюджет (Упр вз с подр БРД)'!K27</f>
        <v>0</v>
      </c>
      <c r="L27" s="222">
        <f>'Бюджет (ЛК 2.0)'!L27+'Бюджет (Рейтингование)'!L27+'Бюджет (Развитие ОЭДК)'!L27+'Бюджет (Уберизация зак)'!L27+'Бюджет (Упр вз с подр БРД)'!L27</f>
        <v>0</v>
      </c>
      <c r="M27" s="222">
        <f>'Бюджет (ЛК 2.0)'!M27+'Бюджет (Рейтингование)'!M27+'Бюджет (Развитие ОЭДК)'!M27+'Бюджет (Уберизация зак)'!M27+'Бюджет (Упр вз с подр БРД)'!M27</f>
        <v>0</v>
      </c>
      <c r="N27" s="222">
        <f>'Бюджет (ЛК 2.0)'!N27+'Бюджет (Рейтингование)'!N27+'Бюджет (Развитие ОЭДК)'!N27+'Бюджет (Уберизация зак)'!N27+'Бюджет (Упр вз с подр БРД)'!N27</f>
        <v>0</v>
      </c>
      <c r="O27" s="222">
        <f>'Бюджет (ЛК 2.0)'!O27+'Бюджет (Рейтингование)'!O27+'Бюджет (Развитие ОЭДК)'!O27+'Бюджет (Уберизация зак)'!O27+'Бюджет (Упр вз с подр БРД)'!O27</f>
        <v>0</v>
      </c>
      <c r="P27" s="222">
        <f>'Бюджет (ЛК 2.0)'!P27+'Бюджет (Рейтингование)'!P27+'Бюджет (Развитие ОЭДК)'!P27+'Бюджет (Уберизация зак)'!P27+'Бюджет (Упр вз с подр БРД)'!P27</f>
        <v>0</v>
      </c>
      <c r="Q27" s="222">
        <f>'Бюджет (ЛК 2.0)'!Q27+'Бюджет (Рейтингование)'!Q27+'Бюджет (Развитие ОЭДК)'!Q27+'Бюджет (Уберизация зак)'!Q27+'Бюджет (Упр вз с подр БРД)'!Q27</f>
        <v>0</v>
      </c>
      <c r="R27" s="222">
        <f>'Бюджет (ЛК 2.0)'!R27+'Бюджет (Рейтингование)'!R27+'Бюджет (Развитие ОЭДК)'!R27+'Бюджет (Уберизация зак)'!R27+'Бюджет (Упр вз с подр БРД)'!R27</f>
        <v>0</v>
      </c>
      <c r="S27" s="222">
        <f>'Бюджет (ЛК 2.0)'!S27+'Бюджет (Рейтингование)'!S27+'Бюджет (Развитие ОЭДК)'!S27+'Бюджет (Уберизация зак)'!S27+'Бюджет (Упр вз с подр БРД)'!S27</f>
        <v>0</v>
      </c>
      <c r="T27" s="222">
        <f>'Бюджет (ЛК 2.0)'!T27+'Бюджет (Рейтингование)'!T27+'Бюджет (Развитие ОЭДК)'!T27+'Бюджет (Уберизация зак)'!T27+'Бюджет (Упр вз с подр БРД)'!T27</f>
        <v>0</v>
      </c>
      <c r="U27" s="222">
        <f>'Бюджет (ЛК 2.0)'!U27+'Бюджет (Рейтингование)'!U27+'Бюджет (Развитие ОЭДК)'!U27+'Бюджет (Уберизация зак)'!U27+'Бюджет (Упр вз с подр БРД)'!U27</f>
        <v>0</v>
      </c>
      <c r="V27" s="222">
        <f>'Бюджет (ЛК 2.0)'!V27+'Бюджет (Рейтингование)'!V27+'Бюджет (Развитие ОЭДК)'!V27+'Бюджет (Уберизация зак)'!V27+'Бюджет (Упр вз с подр БРД)'!V27</f>
        <v>0</v>
      </c>
      <c r="W27" s="222">
        <f>'Бюджет (ЛК 2.0)'!W27+'Бюджет (Рейтингование)'!W27+'Бюджет (Развитие ОЭДК)'!W27+'Бюджет (Уберизация зак)'!W27+'Бюджет (Упр вз с подр БРД)'!W27</f>
        <v>0</v>
      </c>
      <c r="X27" s="222">
        <f>'Бюджет (ЛК 2.0)'!X27+'Бюджет (Рейтингование)'!X27+'Бюджет (Развитие ОЭДК)'!X27+'Бюджет (Уберизация зак)'!X27+'Бюджет (Упр вз с подр БРД)'!X27</f>
        <v>0</v>
      </c>
      <c r="Y27" s="222">
        <f>'Бюджет (ЛК 2.0)'!Y27+'Бюджет (Рейтингование)'!Y27+'Бюджет (Развитие ОЭДК)'!Y27+'Бюджет (Уберизация зак)'!Y27+'Бюджет (Упр вз с подр БРД)'!Y27</f>
        <v>0</v>
      </c>
    </row>
    <row r="28" spans="2:25" hidden="1" outlineLevel="2" x14ac:dyDescent="0.25">
      <c r="B28" s="179" t="s">
        <v>242</v>
      </c>
      <c r="C28" s="179"/>
      <c r="D28" s="247"/>
      <c r="E28" s="248">
        <f t="shared" si="1"/>
        <v>0</v>
      </c>
      <c r="F28" s="222">
        <f>'Бюджет (ЛК 2.0)'!F28+'Бюджет (Рейтингование)'!F28+'Бюджет (Развитие ОЭДК)'!F28+'Бюджет (Уберизация зак)'!F28+'Бюджет (Упр вз с подр БРД)'!F28</f>
        <v>0</v>
      </c>
      <c r="G28" s="222">
        <f>'Бюджет (ЛК 2.0)'!G28+'Бюджет (Рейтингование)'!G28+'Бюджет (Развитие ОЭДК)'!G28+'Бюджет (Уберизация зак)'!G28+'Бюджет (Упр вз с подр БРД)'!G28</f>
        <v>0</v>
      </c>
      <c r="H28" s="222">
        <f>'Бюджет (ЛК 2.0)'!H28+'Бюджет (Рейтингование)'!H28+'Бюджет (Развитие ОЭДК)'!H28+'Бюджет (Уберизация зак)'!H28+'Бюджет (Упр вз с подр БРД)'!H28</f>
        <v>0</v>
      </c>
      <c r="I28" s="222">
        <f>'Бюджет (ЛК 2.0)'!I28+'Бюджет (Рейтингование)'!I28+'Бюджет (Развитие ОЭДК)'!I28+'Бюджет (Уберизация зак)'!I28+'Бюджет (Упр вз с подр БРД)'!I28</f>
        <v>0</v>
      </c>
      <c r="J28" s="222">
        <f>'Бюджет (ЛК 2.0)'!J28+'Бюджет (Рейтингование)'!J28+'Бюджет (Развитие ОЭДК)'!J28+'Бюджет (Уберизация зак)'!J28+'Бюджет (Упр вз с подр БРД)'!J28</f>
        <v>0</v>
      </c>
      <c r="K28" s="222">
        <f>'Бюджет (ЛК 2.0)'!K28+'Бюджет (Рейтингование)'!K28+'Бюджет (Развитие ОЭДК)'!K28+'Бюджет (Уберизация зак)'!K28+'Бюджет (Упр вз с подр БРД)'!K28</f>
        <v>0</v>
      </c>
      <c r="L28" s="222">
        <f>'Бюджет (ЛК 2.0)'!L28+'Бюджет (Рейтингование)'!L28+'Бюджет (Развитие ОЭДК)'!L28+'Бюджет (Уберизация зак)'!L28+'Бюджет (Упр вз с подр БРД)'!L28</f>
        <v>0</v>
      </c>
      <c r="M28" s="222">
        <f>'Бюджет (ЛК 2.0)'!M28+'Бюджет (Рейтингование)'!M28+'Бюджет (Развитие ОЭДК)'!M28+'Бюджет (Уберизация зак)'!M28+'Бюджет (Упр вз с подр БРД)'!M28</f>
        <v>0</v>
      </c>
      <c r="N28" s="222">
        <f>'Бюджет (ЛК 2.0)'!N28+'Бюджет (Рейтингование)'!N28+'Бюджет (Развитие ОЭДК)'!N28+'Бюджет (Уберизация зак)'!N28+'Бюджет (Упр вз с подр БРД)'!N28</f>
        <v>0</v>
      </c>
      <c r="O28" s="222">
        <f>'Бюджет (ЛК 2.0)'!O28+'Бюджет (Рейтингование)'!O28+'Бюджет (Развитие ОЭДК)'!O28+'Бюджет (Уберизация зак)'!O28+'Бюджет (Упр вз с подр БРД)'!O28</f>
        <v>0</v>
      </c>
      <c r="P28" s="222">
        <f>'Бюджет (ЛК 2.0)'!P28+'Бюджет (Рейтингование)'!P28+'Бюджет (Развитие ОЭДК)'!P28+'Бюджет (Уберизация зак)'!P28+'Бюджет (Упр вз с подр БРД)'!P28</f>
        <v>0</v>
      </c>
      <c r="Q28" s="222">
        <f>'Бюджет (ЛК 2.0)'!Q28+'Бюджет (Рейтингование)'!Q28+'Бюджет (Развитие ОЭДК)'!Q28+'Бюджет (Уберизация зак)'!Q28+'Бюджет (Упр вз с подр БРД)'!Q28</f>
        <v>0</v>
      </c>
      <c r="R28" s="222">
        <f>'Бюджет (ЛК 2.0)'!R28+'Бюджет (Рейтингование)'!R28+'Бюджет (Развитие ОЭДК)'!R28+'Бюджет (Уберизация зак)'!R28+'Бюджет (Упр вз с подр БРД)'!R28</f>
        <v>0</v>
      </c>
      <c r="S28" s="222">
        <f>'Бюджет (ЛК 2.0)'!S28+'Бюджет (Рейтингование)'!S28+'Бюджет (Развитие ОЭДК)'!S28+'Бюджет (Уберизация зак)'!S28+'Бюджет (Упр вз с подр БРД)'!S28</f>
        <v>0</v>
      </c>
      <c r="T28" s="222">
        <f>'Бюджет (ЛК 2.0)'!T28+'Бюджет (Рейтингование)'!T28+'Бюджет (Развитие ОЭДК)'!T28+'Бюджет (Уберизация зак)'!T28+'Бюджет (Упр вз с подр БРД)'!T28</f>
        <v>0</v>
      </c>
      <c r="U28" s="222">
        <f>'Бюджет (ЛК 2.0)'!U28+'Бюджет (Рейтингование)'!U28+'Бюджет (Развитие ОЭДК)'!U28+'Бюджет (Уберизация зак)'!U28+'Бюджет (Упр вз с подр БРД)'!U28</f>
        <v>0</v>
      </c>
      <c r="V28" s="222">
        <f>'Бюджет (ЛК 2.0)'!V28+'Бюджет (Рейтингование)'!V28+'Бюджет (Развитие ОЭДК)'!V28+'Бюджет (Уберизация зак)'!V28+'Бюджет (Упр вз с подр БРД)'!V28</f>
        <v>0</v>
      </c>
      <c r="W28" s="222">
        <f>'Бюджет (ЛК 2.0)'!W28+'Бюджет (Рейтингование)'!W28+'Бюджет (Развитие ОЭДК)'!W28+'Бюджет (Уберизация зак)'!W28+'Бюджет (Упр вз с подр БРД)'!W28</f>
        <v>0</v>
      </c>
      <c r="X28" s="222">
        <f>'Бюджет (ЛК 2.0)'!X28+'Бюджет (Рейтингование)'!X28+'Бюджет (Развитие ОЭДК)'!X28+'Бюджет (Уберизация зак)'!X28+'Бюджет (Упр вз с подр БРД)'!X28</f>
        <v>0</v>
      </c>
      <c r="Y28" s="222">
        <f>'Бюджет (ЛК 2.0)'!Y28+'Бюджет (Рейтингование)'!Y28+'Бюджет (Развитие ОЭДК)'!Y28+'Бюджет (Уберизация зак)'!Y28+'Бюджет (Упр вз с подр БРД)'!Y28</f>
        <v>0</v>
      </c>
    </row>
    <row r="29" spans="2:25" hidden="1" outlineLevel="2" x14ac:dyDescent="0.25">
      <c r="B29" s="179" t="s">
        <v>243</v>
      </c>
      <c r="C29" s="179"/>
      <c r="D29" s="247"/>
      <c r="E29" s="248">
        <f t="shared" si="1"/>
        <v>0</v>
      </c>
      <c r="F29" s="222">
        <f>'Бюджет (ЛК 2.0)'!F29+'Бюджет (Рейтингование)'!F29+'Бюджет (Развитие ОЭДК)'!F29+'Бюджет (Уберизация зак)'!F29+'Бюджет (Упр вз с подр БРД)'!F29</f>
        <v>0</v>
      </c>
      <c r="G29" s="222">
        <f>'Бюджет (ЛК 2.0)'!G29+'Бюджет (Рейтингование)'!G29+'Бюджет (Развитие ОЭДК)'!G29+'Бюджет (Уберизация зак)'!G29+'Бюджет (Упр вз с подр БРД)'!G29</f>
        <v>0</v>
      </c>
      <c r="H29" s="222">
        <f>'Бюджет (ЛК 2.0)'!H29+'Бюджет (Рейтингование)'!H29+'Бюджет (Развитие ОЭДК)'!H29+'Бюджет (Уберизация зак)'!H29+'Бюджет (Упр вз с подр БРД)'!H29</f>
        <v>0</v>
      </c>
      <c r="I29" s="222">
        <f>'Бюджет (ЛК 2.0)'!I29+'Бюджет (Рейтингование)'!I29+'Бюджет (Развитие ОЭДК)'!I29+'Бюджет (Уберизация зак)'!I29+'Бюджет (Упр вз с подр БРД)'!I29</f>
        <v>0</v>
      </c>
      <c r="J29" s="222">
        <f>'Бюджет (ЛК 2.0)'!J29+'Бюджет (Рейтингование)'!J29+'Бюджет (Развитие ОЭДК)'!J29+'Бюджет (Уберизация зак)'!J29+'Бюджет (Упр вз с подр БРД)'!J29</f>
        <v>0</v>
      </c>
      <c r="K29" s="222">
        <f>'Бюджет (ЛК 2.0)'!K29+'Бюджет (Рейтингование)'!K29+'Бюджет (Развитие ОЭДК)'!K29+'Бюджет (Уберизация зак)'!K29+'Бюджет (Упр вз с подр БРД)'!K29</f>
        <v>0</v>
      </c>
      <c r="L29" s="222">
        <f>'Бюджет (ЛК 2.0)'!L29+'Бюджет (Рейтингование)'!L29+'Бюджет (Развитие ОЭДК)'!L29+'Бюджет (Уберизация зак)'!L29+'Бюджет (Упр вз с подр БРД)'!L29</f>
        <v>0</v>
      </c>
      <c r="M29" s="222">
        <f>'Бюджет (ЛК 2.0)'!M29+'Бюджет (Рейтингование)'!M29+'Бюджет (Развитие ОЭДК)'!M29+'Бюджет (Уберизация зак)'!M29+'Бюджет (Упр вз с подр БРД)'!M29</f>
        <v>0</v>
      </c>
      <c r="N29" s="222">
        <f>'Бюджет (ЛК 2.0)'!N29+'Бюджет (Рейтингование)'!N29+'Бюджет (Развитие ОЭДК)'!N29+'Бюджет (Уберизация зак)'!N29+'Бюджет (Упр вз с подр БРД)'!N29</f>
        <v>0</v>
      </c>
      <c r="O29" s="222">
        <f>'Бюджет (ЛК 2.0)'!O29+'Бюджет (Рейтингование)'!O29+'Бюджет (Развитие ОЭДК)'!O29+'Бюджет (Уберизация зак)'!O29+'Бюджет (Упр вз с подр БРД)'!O29</f>
        <v>0</v>
      </c>
      <c r="P29" s="222">
        <f>'Бюджет (ЛК 2.0)'!P29+'Бюджет (Рейтингование)'!P29+'Бюджет (Развитие ОЭДК)'!P29+'Бюджет (Уберизация зак)'!P29+'Бюджет (Упр вз с подр БРД)'!P29</f>
        <v>0</v>
      </c>
      <c r="Q29" s="222">
        <f>'Бюджет (ЛК 2.0)'!Q29+'Бюджет (Рейтингование)'!Q29+'Бюджет (Развитие ОЭДК)'!Q29+'Бюджет (Уберизация зак)'!Q29+'Бюджет (Упр вз с подр БРД)'!Q29</f>
        <v>0</v>
      </c>
      <c r="R29" s="222">
        <f>'Бюджет (ЛК 2.0)'!R29+'Бюджет (Рейтингование)'!R29+'Бюджет (Развитие ОЭДК)'!R29+'Бюджет (Уберизация зак)'!R29+'Бюджет (Упр вз с подр БРД)'!R29</f>
        <v>0</v>
      </c>
      <c r="S29" s="222">
        <f>'Бюджет (ЛК 2.0)'!S29+'Бюджет (Рейтингование)'!S29+'Бюджет (Развитие ОЭДК)'!S29+'Бюджет (Уберизация зак)'!S29+'Бюджет (Упр вз с подр БРД)'!S29</f>
        <v>0</v>
      </c>
      <c r="T29" s="222">
        <f>'Бюджет (ЛК 2.0)'!T29+'Бюджет (Рейтингование)'!T29+'Бюджет (Развитие ОЭДК)'!T29+'Бюджет (Уберизация зак)'!T29+'Бюджет (Упр вз с подр БРД)'!T29</f>
        <v>0</v>
      </c>
      <c r="U29" s="222">
        <f>'Бюджет (ЛК 2.0)'!U29+'Бюджет (Рейтингование)'!U29+'Бюджет (Развитие ОЭДК)'!U29+'Бюджет (Уберизация зак)'!U29+'Бюджет (Упр вз с подр БРД)'!U29</f>
        <v>0</v>
      </c>
      <c r="V29" s="222">
        <f>'Бюджет (ЛК 2.0)'!V29+'Бюджет (Рейтингование)'!V29+'Бюджет (Развитие ОЭДК)'!V29+'Бюджет (Уберизация зак)'!V29+'Бюджет (Упр вз с подр БРД)'!V29</f>
        <v>0</v>
      </c>
      <c r="W29" s="222">
        <f>'Бюджет (ЛК 2.0)'!W29+'Бюджет (Рейтингование)'!W29+'Бюджет (Развитие ОЭДК)'!W29+'Бюджет (Уберизация зак)'!W29+'Бюджет (Упр вз с подр БРД)'!W29</f>
        <v>0</v>
      </c>
      <c r="X29" s="222">
        <f>'Бюджет (ЛК 2.0)'!X29+'Бюджет (Рейтингование)'!X29+'Бюджет (Развитие ОЭДК)'!X29+'Бюджет (Уберизация зак)'!X29+'Бюджет (Упр вз с подр БРД)'!X29</f>
        <v>0</v>
      </c>
      <c r="Y29" s="222">
        <f>'Бюджет (ЛК 2.0)'!Y29+'Бюджет (Рейтингование)'!Y29+'Бюджет (Развитие ОЭДК)'!Y29+'Бюджет (Уберизация зак)'!Y29+'Бюджет (Упр вз с подр БРД)'!Y29</f>
        <v>0</v>
      </c>
    </row>
    <row r="30" spans="2:25" hidden="1" outlineLevel="2" x14ac:dyDescent="0.25">
      <c r="B30" s="179" t="s">
        <v>244</v>
      </c>
      <c r="C30" s="179"/>
      <c r="D30" s="247"/>
      <c r="E30" s="248">
        <f t="shared" si="1"/>
        <v>0</v>
      </c>
      <c r="F30" s="222">
        <f>'Бюджет (ЛК 2.0)'!F30+'Бюджет (Рейтингование)'!F30+'Бюджет (Развитие ОЭДК)'!F30+'Бюджет (Уберизация зак)'!F30+'Бюджет (Упр вз с подр БРД)'!F30</f>
        <v>0</v>
      </c>
      <c r="G30" s="222">
        <f>'Бюджет (ЛК 2.0)'!G30+'Бюджет (Рейтингование)'!G30+'Бюджет (Развитие ОЭДК)'!G30+'Бюджет (Уберизация зак)'!G30+'Бюджет (Упр вз с подр БРД)'!G30</f>
        <v>0</v>
      </c>
      <c r="H30" s="222">
        <f>'Бюджет (ЛК 2.0)'!H30+'Бюджет (Рейтингование)'!H30+'Бюджет (Развитие ОЭДК)'!H30+'Бюджет (Уберизация зак)'!H30+'Бюджет (Упр вз с подр БРД)'!H30</f>
        <v>0</v>
      </c>
      <c r="I30" s="222">
        <f>'Бюджет (ЛК 2.0)'!I30+'Бюджет (Рейтингование)'!I30+'Бюджет (Развитие ОЭДК)'!I30+'Бюджет (Уберизация зак)'!I30+'Бюджет (Упр вз с подр БРД)'!I30</f>
        <v>0</v>
      </c>
      <c r="J30" s="222">
        <f>'Бюджет (ЛК 2.0)'!J30+'Бюджет (Рейтингование)'!J30+'Бюджет (Развитие ОЭДК)'!J30+'Бюджет (Уберизация зак)'!J30+'Бюджет (Упр вз с подр БРД)'!J30</f>
        <v>0</v>
      </c>
      <c r="K30" s="222">
        <f>'Бюджет (ЛК 2.0)'!K30+'Бюджет (Рейтингование)'!K30+'Бюджет (Развитие ОЭДК)'!K30+'Бюджет (Уберизация зак)'!K30+'Бюджет (Упр вз с подр БРД)'!K30</f>
        <v>0</v>
      </c>
      <c r="L30" s="222">
        <f>'Бюджет (ЛК 2.0)'!L30+'Бюджет (Рейтингование)'!L30+'Бюджет (Развитие ОЭДК)'!L30+'Бюджет (Уберизация зак)'!L30+'Бюджет (Упр вз с подр БРД)'!L30</f>
        <v>0</v>
      </c>
      <c r="M30" s="222">
        <f>'Бюджет (ЛК 2.0)'!M30+'Бюджет (Рейтингование)'!M30+'Бюджет (Развитие ОЭДК)'!M30+'Бюджет (Уберизация зак)'!M30+'Бюджет (Упр вз с подр БРД)'!M30</f>
        <v>0</v>
      </c>
      <c r="N30" s="222">
        <f>'Бюджет (ЛК 2.0)'!N30+'Бюджет (Рейтингование)'!N30+'Бюджет (Развитие ОЭДК)'!N30+'Бюджет (Уберизация зак)'!N30+'Бюджет (Упр вз с подр БРД)'!N30</f>
        <v>0</v>
      </c>
      <c r="O30" s="222">
        <f>'Бюджет (ЛК 2.0)'!O30+'Бюджет (Рейтингование)'!O30+'Бюджет (Развитие ОЭДК)'!O30+'Бюджет (Уберизация зак)'!O30+'Бюджет (Упр вз с подр БРД)'!O30</f>
        <v>0</v>
      </c>
      <c r="P30" s="222">
        <f>'Бюджет (ЛК 2.0)'!P30+'Бюджет (Рейтингование)'!P30+'Бюджет (Развитие ОЭДК)'!P30+'Бюджет (Уберизация зак)'!P30+'Бюджет (Упр вз с подр БРД)'!P30</f>
        <v>0</v>
      </c>
      <c r="Q30" s="222">
        <f>'Бюджет (ЛК 2.0)'!Q30+'Бюджет (Рейтингование)'!Q30+'Бюджет (Развитие ОЭДК)'!Q30+'Бюджет (Уберизация зак)'!Q30+'Бюджет (Упр вз с подр БРД)'!Q30</f>
        <v>0</v>
      </c>
      <c r="R30" s="222">
        <f>'Бюджет (ЛК 2.0)'!R30+'Бюджет (Рейтингование)'!R30+'Бюджет (Развитие ОЭДК)'!R30+'Бюджет (Уберизация зак)'!R30+'Бюджет (Упр вз с подр БРД)'!R30</f>
        <v>0</v>
      </c>
      <c r="S30" s="222">
        <f>'Бюджет (ЛК 2.0)'!S30+'Бюджет (Рейтингование)'!S30+'Бюджет (Развитие ОЭДК)'!S30+'Бюджет (Уберизация зак)'!S30+'Бюджет (Упр вз с подр БРД)'!S30</f>
        <v>0</v>
      </c>
      <c r="T30" s="222">
        <f>'Бюджет (ЛК 2.0)'!T30+'Бюджет (Рейтингование)'!T30+'Бюджет (Развитие ОЭДК)'!T30+'Бюджет (Уберизация зак)'!T30+'Бюджет (Упр вз с подр БРД)'!T30</f>
        <v>0</v>
      </c>
      <c r="U30" s="222">
        <f>'Бюджет (ЛК 2.0)'!U30+'Бюджет (Рейтингование)'!U30+'Бюджет (Развитие ОЭДК)'!U30+'Бюджет (Уберизация зак)'!U30+'Бюджет (Упр вз с подр БРД)'!U30</f>
        <v>0</v>
      </c>
      <c r="V30" s="222">
        <f>'Бюджет (ЛК 2.0)'!V30+'Бюджет (Рейтингование)'!V30+'Бюджет (Развитие ОЭДК)'!V30+'Бюджет (Уберизация зак)'!V30+'Бюджет (Упр вз с подр БРД)'!V30</f>
        <v>0</v>
      </c>
      <c r="W30" s="222">
        <f>'Бюджет (ЛК 2.0)'!W30+'Бюджет (Рейтингование)'!W30+'Бюджет (Развитие ОЭДК)'!W30+'Бюджет (Уберизация зак)'!W30+'Бюджет (Упр вз с подр БРД)'!W30</f>
        <v>0</v>
      </c>
      <c r="X30" s="222">
        <f>'Бюджет (ЛК 2.0)'!X30+'Бюджет (Рейтингование)'!X30+'Бюджет (Развитие ОЭДК)'!X30+'Бюджет (Уберизация зак)'!X30+'Бюджет (Упр вз с подр БРД)'!X30</f>
        <v>0</v>
      </c>
      <c r="Y30" s="222">
        <f>'Бюджет (ЛК 2.0)'!Y30+'Бюджет (Рейтингование)'!Y30+'Бюджет (Развитие ОЭДК)'!Y30+'Бюджет (Уберизация зак)'!Y30+'Бюджет (Упр вз с подр БРД)'!Y30</f>
        <v>0</v>
      </c>
    </row>
    <row r="31" spans="2:25" hidden="1" outlineLevel="2" x14ac:dyDescent="0.25">
      <c r="B31" s="179" t="s">
        <v>245</v>
      </c>
      <c r="C31" s="179"/>
      <c r="D31" s="247"/>
      <c r="E31" s="248">
        <f t="shared" si="1"/>
        <v>0</v>
      </c>
      <c r="F31" s="222">
        <f>'Бюджет (ЛК 2.0)'!F31+'Бюджет (Рейтингование)'!F31+'Бюджет (Развитие ОЭДК)'!F31+'Бюджет (Уберизация зак)'!F31+'Бюджет (Упр вз с подр БРД)'!F31</f>
        <v>0</v>
      </c>
      <c r="G31" s="222">
        <f>'Бюджет (ЛК 2.0)'!G31+'Бюджет (Рейтингование)'!G31+'Бюджет (Развитие ОЭДК)'!G31+'Бюджет (Уберизация зак)'!G31+'Бюджет (Упр вз с подр БРД)'!G31</f>
        <v>0</v>
      </c>
      <c r="H31" s="222">
        <f>'Бюджет (ЛК 2.0)'!H31+'Бюджет (Рейтингование)'!H31+'Бюджет (Развитие ОЭДК)'!H31+'Бюджет (Уберизация зак)'!H31+'Бюджет (Упр вз с подр БРД)'!H31</f>
        <v>0</v>
      </c>
      <c r="I31" s="222">
        <f>'Бюджет (ЛК 2.0)'!I31+'Бюджет (Рейтингование)'!I31+'Бюджет (Развитие ОЭДК)'!I31+'Бюджет (Уберизация зак)'!I31+'Бюджет (Упр вз с подр БРД)'!I31</f>
        <v>0</v>
      </c>
      <c r="J31" s="222">
        <f>'Бюджет (ЛК 2.0)'!J31+'Бюджет (Рейтингование)'!J31+'Бюджет (Развитие ОЭДК)'!J31+'Бюджет (Уберизация зак)'!J31+'Бюджет (Упр вз с подр БРД)'!J31</f>
        <v>0</v>
      </c>
      <c r="K31" s="222">
        <f>'Бюджет (ЛК 2.0)'!K31+'Бюджет (Рейтингование)'!K31+'Бюджет (Развитие ОЭДК)'!K31+'Бюджет (Уберизация зак)'!K31+'Бюджет (Упр вз с подр БРД)'!K31</f>
        <v>0</v>
      </c>
      <c r="L31" s="222">
        <f>'Бюджет (ЛК 2.0)'!L31+'Бюджет (Рейтингование)'!L31+'Бюджет (Развитие ОЭДК)'!L31+'Бюджет (Уберизация зак)'!L31+'Бюджет (Упр вз с подр БРД)'!L31</f>
        <v>0</v>
      </c>
      <c r="M31" s="222">
        <f>'Бюджет (ЛК 2.0)'!M31+'Бюджет (Рейтингование)'!M31+'Бюджет (Развитие ОЭДК)'!M31+'Бюджет (Уберизация зак)'!M31+'Бюджет (Упр вз с подр БРД)'!M31</f>
        <v>0</v>
      </c>
      <c r="N31" s="222">
        <f>'Бюджет (ЛК 2.0)'!N31+'Бюджет (Рейтингование)'!N31+'Бюджет (Развитие ОЭДК)'!N31+'Бюджет (Уберизация зак)'!N31+'Бюджет (Упр вз с подр БРД)'!N31</f>
        <v>0</v>
      </c>
      <c r="O31" s="222">
        <f>'Бюджет (ЛК 2.0)'!O31+'Бюджет (Рейтингование)'!O31+'Бюджет (Развитие ОЭДК)'!O31+'Бюджет (Уберизация зак)'!O31+'Бюджет (Упр вз с подр БРД)'!O31</f>
        <v>0</v>
      </c>
      <c r="P31" s="222">
        <f>'Бюджет (ЛК 2.0)'!P31+'Бюджет (Рейтингование)'!P31+'Бюджет (Развитие ОЭДК)'!P31+'Бюджет (Уберизация зак)'!P31+'Бюджет (Упр вз с подр БРД)'!P31</f>
        <v>0</v>
      </c>
      <c r="Q31" s="222">
        <f>'Бюджет (ЛК 2.0)'!Q31+'Бюджет (Рейтингование)'!Q31+'Бюджет (Развитие ОЭДК)'!Q31+'Бюджет (Уберизация зак)'!Q31+'Бюджет (Упр вз с подр БРД)'!Q31</f>
        <v>0</v>
      </c>
      <c r="R31" s="222">
        <f>'Бюджет (ЛК 2.0)'!R31+'Бюджет (Рейтингование)'!R31+'Бюджет (Развитие ОЭДК)'!R31+'Бюджет (Уберизация зак)'!R31+'Бюджет (Упр вз с подр БРД)'!R31</f>
        <v>0</v>
      </c>
      <c r="S31" s="222">
        <f>'Бюджет (ЛК 2.0)'!S31+'Бюджет (Рейтингование)'!S31+'Бюджет (Развитие ОЭДК)'!S31+'Бюджет (Уберизация зак)'!S31+'Бюджет (Упр вз с подр БРД)'!S31</f>
        <v>0</v>
      </c>
      <c r="T31" s="222">
        <f>'Бюджет (ЛК 2.0)'!T31+'Бюджет (Рейтингование)'!T31+'Бюджет (Развитие ОЭДК)'!T31+'Бюджет (Уберизация зак)'!T31+'Бюджет (Упр вз с подр БРД)'!T31</f>
        <v>0</v>
      </c>
      <c r="U31" s="222">
        <f>'Бюджет (ЛК 2.0)'!U31+'Бюджет (Рейтингование)'!U31+'Бюджет (Развитие ОЭДК)'!U31+'Бюджет (Уберизация зак)'!U31+'Бюджет (Упр вз с подр БРД)'!U31</f>
        <v>0</v>
      </c>
      <c r="V31" s="222">
        <f>'Бюджет (ЛК 2.0)'!V31+'Бюджет (Рейтингование)'!V31+'Бюджет (Развитие ОЭДК)'!V31+'Бюджет (Уберизация зак)'!V31+'Бюджет (Упр вз с подр БРД)'!V31</f>
        <v>0</v>
      </c>
      <c r="W31" s="222">
        <f>'Бюджет (ЛК 2.0)'!W31+'Бюджет (Рейтингование)'!W31+'Бюджет (Развитие ОЭДК)'!W31+'Бюджет (Уберизация зак)'!W31+'Бюджет (Упр вз с подр БРД)'!W31</f>
        <v>0</v>
      </c>
      <c r="X31" s="222">
        <f>'Бюджет (ЛК 2.0)'!X31+'Бюджет (Рейтингование)'!X31+'Бюджет (Развитие ОЭДК)'!X31+'Бюджет (Уберизация зак)'!X31+'Бюджет (Упр вз с подр БРД)'!X31</f>
        <v>0</v>
      </c>
      <c r="Y31" s="222">
        <f>'Бюджет (ЛК 2.0)'!Y31+'Бюджет (Рейтингование)'!Y31+'Бюджет (Развитие ОЭДК)'!Y31+'Бюджет (Уберизация зак)'!Y31+'Бюджет (Упр вз с подр БРД)'!Y31</f>
        <v>0</v>
      </c>
    </row>
    <row r="32" spans="2:25" outlineLevel="1" collapsed="1" x14ac:dyDescent="0.25">
      <c r="B32" s="254" t="s">
        <v>235</v>
      </c>
      <c r="C32" s="179" t="s">
        <v>40</v>
      </c>
      <c r="D32" s="247" t="s">
        <v>13</v>
      </c>
      <c r="E32" s="248">
        <f t="shared" si="1"/>
        <v>18000</v>
      </c>
      <c r="F32" s="124">
        <f>SUM(F33:F38)</f>
        <v>0</v>
      </c>
      <c r="G32" s="124">
        <f>SUM(G33:G38)</f>
        <v>0</v>
      </c>
      <c r="H32" s="124">
        <f>SUM(I32:T32)</f>
        <v>0</v>
      </c>
      <c r="I32" s="124">
        <f t="shared" ref="I32:Y32" si="10">SUM(I33:I38)</f>
        <v>0</v>
      </c>
      <c r="J32" s="124">
        <f t="shared" si="10"/>
        <v>0</v>
      </c>
      <c r="K32" s="124">
        <f t="shared" si="10"/>
        <v>0</v>
      </c>
      <c r="L32" s="124">
        <f t="shared" si="10"/>
        <v>0</v>
      </c>
      <c r="M32" s="124">
        <f t="shared" si="10"/>
        <v>0</v>
      </c>
      <c r="N32" s="124">
        <f t="shared" si="10"/>
        <v>0</v>
      </c>
      <c r="O32" s="124">
        <f t="shared" si="10"/>
        <v>0</v>
      </c>
      <c r="P32" s="124">
        <f t="shared" si="10"/>
        <v>0</v>
      </c>
      <c r="Q32" s="124">
        <f t="shared" si="10"/>
        <v>0</v>
      </c>
      <c r="R32" s="124">
        <f t="shared" si="10"/>
        <v>0</v>
      </c>
      <c r="S32" s="124">
        <f t="shared" si="10"/>
        <v>0</v>
      </c>
      <c r="T32" s="124">
        <f t="shared" si="10"/>
        <v>0</v>
      </c>
      <c r="U32" s="124">
        <f t="shared" si="10"/>
        <v>12300</v>
      </c>
      <c r="V32" s="124">
        <f t="shared" si="10"/>
        <v>5700</v>
      </c>
      <c r="W32" s="124">
        <f t="shared" si="10"/>
        <v>0</v>
      </c>
      <c r="X32" s="124">
        <f t="shared" si="10"/>
        <v>0</v>
      </c>
      <c r="Y32" s="124">
        <f t="shared" si="10"/>
        <v>0</v>
      </c>
    </row>
    <row r="33" spans="2:26" hidden="1" outlineLevel="2" x14ac:dyDescent="0.25">
      <c r="B33" s="254" t="s">
        <v>246</v>
      </c>
      <c r="C33" s="179"/>
      <c r="D33" s="255"/>
      <c r="E33" s="256">
        <f t="shared" si="1"/>
        <v>3840</v>
      </c>
      <c r="F33" s="220">
        <f>'Бюджет (ЛК 2.0)'!F33+'Бюджет (Рейтингование)'!F33+'Бюджет (Развитие ОЭДК)'!F33+'Бюджет (Уберизация зак)'!F33+'Бюджет (Упр вз с подр БРД)'!F33</f>
        <v>0</v>
      </c>
      <c r="G33" s="220">
        <f>'Бюджет (ЛК 2.0)'!G33+'Бюджет (Рейтингование)'!G33+'Бюджет (Развитие ОЭДК)'!G33+'Бюджет (Уберизация зак)'!G33+'Бюджет (Упр вз с подр БРД)'!G33</f>
        <v>0</v>
      </c>
      <c r="H33" s="220">
        <f>'Бюджет (ЛК 2.0)'!H33+'Бюджет (Рейтингование)'!H33+'Бюджет (Развитие ОЭДК)'!H33+'Бюджет (Уберизация зак)'!H33+'Бюджет (Упр вз с подр БРД)'!H33</f>
        <v>0</v>
      </c>
      <c r="I33" s="220">
        <f>'Бюджет (ЛК 2.0)'!I33+'Бюджет (Рейтингование)'!I33+'Бюджет (Развитие ОЭДК)'!I33+'Бюджет (Уберизация зак)'!I33+'Бюджет (Упр вз с подр БРД)'!I33</f>
        <v>0</v>
      </c>
      <c r="J33" s="220">
        <f>'Бюджет (ЛК 2.0)'!J33+'Бюджет (Рейтингование)'!J33+'Бюджет (Развитие ОЭДК)'!J33+'Бюджет (Уберизация зак)'!J33+'Бюджет (Упр вз с подр БРД)'!J33</f>
        <v>0</v>
      </c>
      <c r="K33" s="220">
        <f>'Бюджет (ЛК 2.0)'!K33+'Бюджет (Рейтингование)'!K33+'Бюджет (Развитие ОЭДК)'!K33+'Бюджет (Уберизация зак)'!K33+'Бюджет (Упр вз с подр БРД)'!K33</f>
        <v>0</v>
      </c>
      <c r="L33" s="220">
        <f>'Бюджет (ЛК 2.0)'!L33+'Бюджет (Рейтингование)'!L33+'Бюджет (Развитие ОЭДК)'!L33+'Бюджет (Уберизация зак)'!L33+'Бюджет (Упр вз с подр БРД)'!L33</f>
        <v>0</v>
      </c>
      <c r="M33" s="220">
        <f>'Бюджет (ЛК 2.0)'!M33+'Бюджет (Рейтингование)'!M33+'Бюджет (Развитие ОЭДК)'!M33+'Бюджет (Уберизация зак)'!M33+'Бюджет (Упр вз с подр БРД)'!M33</f>
        <v>0</v>
      </c>
      <c r="N33" s="220">
        <f>'Бюджет (ЛК 2.0)'!N33+'Бюджет (Рейтингование)'!N33+'Бюджет (Развитие ОЭДК)'!N33+'Бюджет (Уберизация зак)'!N33+'Бюджет (Упр вз с подр БРД)'!N33</f>
        <v>0</v>
      </c>
      <c r="O33" s="220">
        <f>'Бюджет (ЛК 2.0)'!O33+'Бюджет (Рейтингование)'!O33+'Бюджет (Развитие ОЭДК)'!O33+'Бюджет (Уберизация зак)'!O33+'Бюджет (Упр вз с подр БРД)'!O33</f>
        <v>0</v>
      </c>
      <c r="P33" s="220">
        <f>'Бюджет (ЛК 2.0)'!P33+'Бюджет (Рейтингование)'!P33+'Бюджет (Развитие ОЭДК)'!P33+'Бюджет (Уберизация зак)'!P33+'Бюджет (Упр вз с подр БРД)'!P33</f>
        <v>0</v>
      </c>
      <c r="Q33" s="220">
        <f>'Бюджет (ЛК 2.0)'!Q33+'Бюджет (Рейтингование)'!Q33+'Бюджет (Развитие ОЭДК)'!Q33+'Бюджет (Уберизация зак)'!Q33+'Бюджет (Упр вз с подр БРД)'!Q33</f>
        <v>0</v>
      </c>
      <c r="R33" s="220">
        <f>'Бюджет (ЛК 2.0)'!R33+'Бюджет (Рейтингование)'!R33+'Бюджет (Развитие ОЭДК)'!R33+'Бюджет (Уберизация зак)'!R33+'Бюджет (Упр вз с подр БРД)'!R33</f>
        <v>0</v>
      </c>
      <c r="S33" s="220">
        <f>'Бюджет (ЛК 2.0)'!S33+'Бюджет (Рейтингование)'!S33+'Бюджет (Развитие ОЭДК)'!S33+'Бюджет (Уберизация зак)'!S33+'Бюджет (Упр вз с подр БРД)'!S33</f>
        <v>0</v>
      </c>
      <c r="T33" s="220">
        <f>'Бюджет (ЛК 2.0)'!T33+'Бюджет (Рейтингование)'!T33+'Бюджет (Развитие ОЭДК)'!T33+'Бюджет (Уберизация зак)'!T33+'Бюджет (Упр вз с подр БРД)'!T33</f>
        <v>0</v>
      </c>
      <c r="U33" s="220">
        <f>'Бюджет (ЛК 2.0)'!U33+'Бюджет (Рейтингование)'!U33+'Бюджет (Развитие ОЭДК)'!U33+'Бюджет (Уберизация зак)'!U33+'Бюджет (Упр вз с подр БРД)'!U33</f>
        <v>2705</v>
      </c>
      <c r="V33" s="220">
        <f>'Бюджет (ЛК 2.0)'!V33+'Бюджет (Рейтингование)'!V33+'Бюджет (Развитие ОЭДК)'!V33+'Бюджет (Уберизация зак)'!V33+'Бюджет (Упр вз с подр БРД)'!V33</f>
        <v>1135</v>
      </c>
      <c r="W33" s="220">
        <f>'Бюджет (ЛК 2.0)'!W33+'Бюджет (Рейтингование)'!W33+'Бюджет (Развитие ОЭДК)'!W33+'Бюджет (Уберизация зак)'!W33+'Бюджет (Упр вз с подр БРД)'!W33</f>
        <v>0</v>
      </c>
      <c r="X33" s="220">
        <f>'Бюджет (ЛК 2.0)'!X33+'Бюджет (Рейтингование)'!X33+'Бюджет (Развитие ОЭДК)'!X33+'Бюджет (Уберизация зак)'!X33+'Бюджет (Упр вз с подр БРД)'!X33</f>
        <v>0</v>
      </c>
      <c r="Y33" s="220">
        <f>'Бюджет (ЛК 2.0)'!Y33+'Бюджет (Рейтингование)'!Y33+'Бюджет (Развитие ОЭДК)'!Y33+'Бюджет (Уберизация зак)'!Y33+'Бюджет (Упр вз с подр БРД)'!Y33</f>
        <v>0</v>
      </c>
    </row>
    <row r="34" spans="2:26" hidden="1" outlineLevel="2" x14ac:dyDescent="0.25">
      <c r="B34" s="254" t="s">
        <v>247</v>
      </c>
      <c r="C34" s="179"/>
      <c r="D34" s="255"/>
      <c r="E34" s="256">
        <f t="shared" si="1"/>
        <v>700</v>
      </c>
      <c r="F34" s="220">
        <f>'Бюджет (ЛК 2.0)'!F34+'Бюджет (Рейтингование)'!F34+'Бюджет (Развитие ОЭДК)'!F34+'Бюджет (Уберизация зак)'!F34+'Бюджет (Упр вз с подр БРД)'!F34</f>
        <v>0</v>
      </c>
      <c r="G34" s="220">
        <f>'Бюджет (ЛК 2.0)'!G34+'Бюджет (Рейтингование)'!G34+'Бюджет (Развитие ОЭДК)'!G34+'Бюджет (Уберизация зак)'!G34+'Бюджет (Упр вз с подр БРД)'!G34</f>
        <v>0</v>
      </c>
      <c r="H34" s="220">
        <f>'Бюджет (ЛК 2.0)'!H34+'Бюджет (Рейтингование)'!H34+'Бюджет (Развитие ОЭДК)'!H34+'Бюджет (Уберизация зак)'!H34+'Бюджет (Упр вз с подр БРД)'!H34</f>
        <v>0</v>
      </c>
      <c r="I34" s="220">
        <f>'Бюджет (ЛК 2.0)'!I34+'Бюджет (Рейтингование)'!I34+'Бюджет (Развитие ОЭДК)'!I34+'Бюджет (Уберизация зак)'!I34+'Бюджет (Упр вз с подр БРД)'!I34</f>
        <v>0</v>
      </c>
      <c r="J34" s="220">
        <f>'Бюджет (ЛК 2.0)'!J34+'Бюджет (Рейтингование)'!J34+'Бюджет (Развитие ОЭДК)'!J34+'Бюджет (Уберизация зак)'!J34+'Бюджет (Упр вз с подр БРД)'!J34</f>
        <v>0</v>
      </c>
      <c r="K34" s="220">
        <f>'Бюджет (ЛК 2.0)'!K34+'Бюджет (Рейтингование)'!K34+'Бюджет (Развитие ОЭДК)'!K34+'Бюджет (Уберизация зак)'!K34+'Бюджет (Упр вз с подр БРД)'!K34</f>
        <v>0</v>
      </c>
      <c r="L34" s="220">
        <f>'Бюджет (ЛК 2.0)'!L34+'Бюджет (Рейтингование)'!L34+'Бюджет (Развитие ОЭДК)'!L34+'Бюджет (Уберизация зак)'!L34+'Бюджет (Упр вз с подр БРД)'!L34</f>
        <v>0</v>
      </c>
      <c r="M34" s="220">
        <f>'Бюджет (ЛК 2.0)'!M34+'Бюджет (Рейтингование)'!M34+'Бюджет (Развитие ОЭДК)'!M34+'Бюджет (Уберизация зак)'!M34+'Бюджет (Упр вз с подр БРД)'!M34</f>
        <v>0</v>
      </c>
      <c r="N34" s="220">
        <f>'Бюджет (ЛК 2.0)'!N34+'Бюджет (Рейтингование)'!N34+'Бюджет (Развитие ОЭДК)'!N34+'Бюджет (Уберизация зак)'!N34+'Бюджет (Упр вз с подр БРД)'!N34</f>
        <v>0</v>
      </c>
      <c r="O34" s="220">
        <f>'Бюджет (ЛК 2.0)'!O34+'Бюджет (Рейтингование)'!O34+'Бюджет (Развитие ОЭДК)'!O34+'Бюджет (Уберизация зак)'!O34+'Бюджет (Упр вз с подр БРД)'!O34</f>
        <v>0</v>
      </c>
      <c r="P34" s="220">
        <f>'Бюджет (ЛК 2.0)'!P34+'Бюджет (Рейтингование)'!P34+'Бюджет (Развитие ОЭДК)'!P34+'Бюджет (Уберизация зак)'!P34+'Бюджет (Упр вз с подр БРД)'!P34</f>
        <v>0</v>
      </c>
      <c r="Q34" s="220">
        <f>'Бюджет (ЛК 2.0)'!Q34+'Бюджет (Рейтингование)'!Q34+'Бюджет (Развитие ОЭДК)'!Q34+'Бюджет (Уберизация зак)'!Q34+'Бюджет (Упр вз с подр БРД)'!Q34</f>
        <v>0</v>
      </c>
      <c r="R34" s="220">
        <f>'Бюджет (ЛК 2.0)'!R34+'Бюджет (Рейтингование)'!R34+'Бюджет (Развитие ОЭДК)'!R34+'Бюджет (Уберизация зак)'!R34+'Бюджет (Упр вз с подр БРД)'!R34</f>
        <v>0</v>
      </c>
      <c r="S34" s="220">
        <f>'Бюджет (ЛК 2.0)'!S34+'Бюджет (Рейтингование)'!S34+'Бюджет (Развитие ОЭДК)'!S34+'Бюджет (Уберизация зак)'!S34+'Бюджет (Упр вз с подр БРД)'!S34</f>
        <v>0</v>
      </c>
      <c r="T34" s="220">
        <f>'Бюджет (ЛК 2.0)'!T34+'Бюджет (Рейтингование)'!T34+'Бюджет (Развитие ОЭДК)'!T34+'Бюджет (Уберизация зак)'!T34+'Бюджет (Упр вз с подр БРД)'!T34</f>
        <v>0</v>
      </c>
      <c r="U34" s="220">
        <f>'Бюджет (ЛК 2.0)'!U34+'Бюджет (Рейтингование)'!U34+'Бюджет (Развитие ОЭДК)'!U34+'Бюджет (Уберизация зак)'!U34+'Бюджет (Упр вз с подр БРД)'!U34</f>
        <v>525</v>
      </c>
      <c r="V34" s="220">
        <f>'Бюджет (ЛК 2.0)'!V34+'Бюджет (Рейтингование)'!V34+'Бюджет (Развитие ОЭДК)'!V34+'Бюджет (Уберизация зак)'!V34+'Бюджет (Упр вз с подр БРД)'!V34</f>
        <v>175</v>
      </c>
      <c r="W34" s="220">
        <f>'Бюджет (ЛК 2.0)'!W34+'Бюджет (Рейтингование)'!W34+'Бюджет (Развитие ОЭДК)'!W34+'Бюджет (Уберизация зак)'!W34+'Бюджет (Упр вз с подр БРД)'!W34</f>
        <v>0</v>
      </c>
      <c r="X34" s="220">
        <f>'Бюджет (ЛК 2.0)'!X34+'Бюджет (Рейтингование)'!X34+'Бюджет (Развитие ОЭДК)'!X34+'Бюджет (Уберизация зак)'!X34+'Бюджет (Упр вз с подр БРД)'!X34</f>
        <v>0</v>
      </c>
      <c r="Y34" s="220">
        <f>'Бюджет (ЛК 2.0)'!Y34+'Бюджет (Рейтингование)'!Y34+'Бюджет (Развитие ОЭДК)'!Y34+'Бюджет (Уберизация зак)'!Y34+'Бюджет (Упр вз с подр БРД)'!Y34</f>
        <v>0</v>
      </c>
    </row>
    <row r="35" spans="2:26" hidden="1" outlineLevel="2" x14ac:dyDescent="0.25">
      <c r="B35" s="254" t="s">
        <v>248</v>
      </c>
      <c r="C35" s="179"/>
      <c r="D35" s="255"/>
      <c r="E35" s="256">
        <f t="shared" si="1"/>
        <v>4090</v>
      </c>
      <c r="F35" s="220">
        <f>'Бюджет (ЛК 2.0)'!F35+'Бюджет (Рейтингование)'!F35+'Бюджет (Развитие ОЭДК)'!F35+'Бюджет (Уберизация зак)'!F35+'Бюджет (Упр вз с подр БРД)'!F35</f>
        <v>0</v>
      </c>
      <c r="G35" s="220">
        <f>'Бюджет (ЛК 2.0)'!G35+'Бюджет (Рейтингование)'!G35+'Бюджет (Развитие ОЭДК)'!G35+'Бюджет (Уберизация зак)'!G35+'Бюджет (Упр вз с подр БРД)'!G35</f>
        <v>0</v>
      </c>
      <c r="H35" s="220">
        <f>'Бюджет (ЛК 2.0)'!H35+'Бюджет (Рейтингование)'!H35+'Бюджет (Развитие ОЭДК)'!H35+'Бюджет (Уберизация зак)'!H35+'Бюджет (Упр вз с подр БРД)'!H35</f>
        <v>0</v>
      </c>
      <c r="I35" s="220">
        <f>'Бюджет (ЛК 2.0)'!I35+'Бюджет (Рейтингование)'!I35+'Бюджет (Развитие ОЭДК)'!I35+'Бюджет (Уберизация зак)'!I35+'Бюджет (Упр вз с подр БРД)'!I35</f>
        <v>0</v>
      </c>
      <c r="J35" s="220">
        <f>'Бюджет (ЛК 2.0)'!J35+'Бюджет (Рейтингование)'!J35+'Бюджет (Развитие ОЭДК)'!J35+'Бюджет (Уберизация зак)'!J35+'Бюджет (Упр вз с подр БРД)'!J35</f>
        <v>0</v>
      </c>
      <c r="K35" s="220">
        <f>'Бюджет (ЛК 2.0)'!K35+'Бюджет (Рейтингование)'!K35+'Бюджет (Развитие ОЭДК)'!K35+'Бюджет (Уберизация зак)'!K35+'Бюджет (Упр вз с подр БРД)'!K35</f>
        <v>0</v>
      </c>
      <c r="L35" s="220">
        <f>'Бюджет (ЛК 2.0)'!L35+'Бюджет (Рейтингование)'!L35+'Бюджет (Развитие ОЭДК)'!L35+'Бюджет (Уберизация зак)'!L35+'Бюджет (Упр вз с подр БРД)'!L35</f>
        <v>0</v>
      </c>
      <c r="M35" s="220">
        <f>'Бюджет (ЛК 2.0)'!M35+'Бюджет (Рейтингование)'!M35+'Бюджет (Развитие ОЭДК)'!M35+'Бюджет (Уберизация зак)'!M35+'Бюджет (Упр вз с подр БРД)'!M35</f>
        <v>0</v>
      </c>
      <c r="N35" s="220">
        <f>'Бюджет (ЛК 2.0)'!N35+'Бюджет (Рейтингование)'!N35+'Бюджет (Развитие ОЭДК)'!N35+'Бюджет (Уберизация зак)'!N35+'Бюджет (Упр вз с подр БРД)'!N35</f>
        <v>0</v>
      </c>
      <c r="O35" s="220">
        <f>'Бюджет (ЛК 2.0)'!O35+'Бюджет (Рейтингование)'!O35+'Бюджет (Развитие ОЭДК)'!O35+'Бюджет (Уберизация зак)'!O35+'Бюджет (Упр вз с подр БРД)'!O35</f>
        <v>0</v>
      </c>
      <c r="P35" s="220">
        <f>'Бюджет (ЛК 2.0)'!P35+'Бюджет (Рейтингование)'!P35+'Бюджет (Развитие ОЭДК)'!P35+'Бюджет (Уберизация зак)'!P35+'Бюджет (Упр вз с подр БРД)'!P35</f>
        <v>0</v>
      </c>
      <c r="Q35" s="220">
        <f>'Бюджет (ЛК 2.0)'!Q35+'Бюджет (Рейтингование)'!Q35+'Бюджет (Развитие ОЭДК)'!Q35+'Бюджет (Уберизация зак)'!Q35+'Бюджет (Упр вз с подр БРД)'!Q35</f>
        <v>0</v>
      </c>
      <c r="R35" s="220">
        <f>'Бюджет (ЛК 2.0)'!R35+'Бюджет (Рейтингование)'!R35+'Бюджет (Развитие ОЭДК)'!R35+'Бюджет (Уберизация зак)'!R35+'Бюджет (Упр вз с подр БРД)'!R35</f>
        <v>0</v>
      </c>
      <c r="S35" s="220">
        <f>'Бюджет (ЛК 2.0)'!S35+'Бюджет (Рейтингование)'!S35+'Бюджет (Развитие ОЭДК)'!S35+'Бюджет (Уберизация зак)'!S35+'Бюджет (Упр вз с подр БРД)'!S35</f>
        <v>0</v>
      </c>
      <c r="T35" s="220">
        <f>'Бюджет (ЛК 2.0)'!T35+'Бюджет (Рейтингование)'!T35+'Бюджет (Развитие ОЭДК)'!T35+'Бюджет (Уберизация зак)'!T35+'Бюджет (Упр вз с подр БРД)'!T35</f>
        <v>0</v>
      </c>
      <c r="U35" s="220">
        <f>'Бюджет (ЛК 2.0)'!U35+'Бюджет (Рейтингование)'!U35+'Бюджет (Развитие ОЭДК)'!U35+'Бюджет (Уберизация зак)'!U35+'Бюджет (Упр вз с подр БРД)'!U35</f>
        <v>2790</v>
      </c>
      <c r="V35" s="220">
        <f>'Бюджет (ЛК 2.0)'!V35+'Бюджет (Рейтингование)'!V35+'Бюджет (Развитие ОЭДК)'!V35+'Бюджет (Уберизация зак)'!V35+'Бюджет (Упр вз с подр БРД)'!V35</f>
        <v>1300</v>
      </c>
      <c r="W35" s="220">
        <f>'Бюджет (ЛК 2.0)'!W35+'Бюджет (Рейтингование)'!W35+'Бюджет (Развитие ОЭДК)'!W35+'Бюджет (Уберизация зак)'!W35+'Бюджет (Упр вз с подр БРД)'!W35</f>
        <v>0</v>
      </c>
      <c r="X35" s="220">
        <f>'Бюджет (ЛК 2.0)'!X35+'Бюджет (Рейтингование)'!X35+'Бюджет (Развитие ОЭДК)'!X35+'Бюджет (Уберизация зак)'!X35+'Бюджет (Упр вз с подр БРД)'!X35</f>
        <v>0</v>
      </c>
      <c r="Y35" s="220">
        <f>'Бюджет (ЛК 2.0)'!Y35+'Бюджет (Рейтингование)'!Y35+'Бюджет (Развитие ОЭДК)'!Y35+'Бюджет (Уберизация зак)'!Y35+'Бюджет (Упр вз с подр БРД)'!Y35</f>
        <v>0</v>
      </c>
    </row>
    <row r="36" spans="2:26" hidden="1" outlineLevel="2" x14ac:dyDescent="0.25">
      <c r="B36" s="254" t="s">
        <v>249</v>
      </c>
      <c r="C36" s="179"/>
      <c r="D36" s="255"/>
      <c r="E36" s="256">
        <f t="shared" si="1"/>
        <v>3870</v>
      </c>
      <c r="F36" s="220">
        <f>'Бюджет (ЛК 2.0)'!F36+'Бюджет (Рейтингование)'!F36+'Бюджет (Развитие ОЭДК)'!F36+'Бюджет (Уберизация зак)'!F36+'Бюджет (Упр вз с подр БРД)'!F36</f>
        <v>0</v>
      </c>
      <c r="G36" s="220">
        <f>'Бюджет (ЛК 2.0)'!G36+'Бюджет (Рейтингование)'!G36+'Бюджет (Развитие ОЭДК)'!G36+'Бюджет (Уберизация зак)'!G36+'Бюджет (Упр вз с подр БРД)'!G36</f>
        <v>0</v>
      </c>
      <c r="H36" s="220">
        <f>'Бюджет (ЛК 2.0)'!H36+'Бюджет (Рейтингование)'!H36+'Бюджет (Развитие ОЭДК)'!H36+'Бюджет (Уберизация зак)'!H36+'Бюджет (Упр вз с подр БРД)'!H36</f>
        <v>0</v>
      </c>
      <c r="I36" s="220">
        <f>'Бюджет (ЛК 2.0)'!I36+'Бюджет (Рейтингование)'!I36+'Бюджет (Развитие ОЭДК)'!I36+'Бюджет (Уберизация зак)'!I36+'Бюджет (Упр вз с подр БРД)'!I36</f>
        <v>0</v>
      </c>
      <c r="J36" s="220">
        <f>'Бюджет (ЛК 2.0)'!J36+'Бюджет (Рейтингование)'!J36+'Бюджет (Развитие ОЭДК)'!J36+'Бюджет (Уберизация зак)'!J36+'Бюджет (Упр вз с подр БРД)'!J36</f>
        <v>0</v>
      </c>
      <c r="K36" s="220">
        <f>'Бюджет (ЛК 2.0)'!K36+'Бюджет (Рейтингование)'!K36+'Бюджет (Развитие ОЭДК)'!K36+'Бюджет (Уберизация зак)'!K36+'Бюджет (Упр вз с подр БРД)'!K36</f>
        <v>0</v>
      </c>
      <c r="L36" s="220">
        <f>'Бюджет (ЛК 2.0)'!L36+'Бюджет (Рейтингование)'!L36+'Бюджет (Развитие ОЭДК)'!L36+'Бюджет (Уберизация зак)'!L36+'Бюджет (Упр вз с подр БРД)'!L36</f>
        <v>0</v>
      </c>
      <c r="M36" s="220">
        <f>'Бюджет (ЛК 2.0)'!M36+'Бюджет (Рейтингование)'!M36+'Бюджет (Развитие ОЭДК)'!M36+'Бюджет (Уберизация зак)'!M36+'Бюджет (Упр вз с подр БРД)'!M36</f>
        <v>0</v>
      </c>
      <c r="N36" s="220">
        <f>'Бюджет (ЛК 2.0)'!N36+'Бюджет (Рейтингование)'!N36+'Бюджет (Развитие ОЭДК)'!N36+'Бюджет (Уберизация зак)'!N36+'Бюджет (Упр вз с подр БРД)'!N36</f>
        <v>0</v>
      </c>
      <c r="O36" s="220">
        <f>'Бюджет (ЛК 2.0)'!O36+'Бюджет (Рейтингование)'!O36+'Бюджет (Развитие ОЭДК)'!O36+'Бюджет (Уберизация зак)'!O36+'Бюджет (Упр вз с подр БРД)'!O36</f>
        <v>0</v>
      </c>
      <c r="P36" s="220">
        <f>'Бюджет (ЛК 2.0)'!P36+'Бюджет (Рейтингование)'!P36+'Бюджет (Развитие ОЭДК)'!P36+'Бюджет (Уберизация зак)'!P36+'Бюджет (Упр вз с подр БРД)'!P36</f>
        <v>0</v>
      </c>
      <c r="Q36" s="220">
        <f>'Бюджет (ЛК 2.0)'!Q36+'Бюджет (Рейтингование)'!Q36+'Бюджет (Развитие ОЭДК)'!Q36+'Бюджет (Уберизация зак)'!Q36+'Бюджет (Упр вз с подр БРД)'!Q36</f>
        <v>0</v>
      </c>
      <c r="R36" s="220">
        <f>'Бюджет (ЛК 2.0)'!R36+'Бюджет (Рейтингование)'!R36+'Бюджет (Развитие ОЭДК)'!R36+'Бюджет (Уберизация зак)'!R36+'Бюджет (Упр вз с подр БРД)'!R36</f>
        <v>0</v>
      </c>
      <c r="S36" s="220">
        <f>'Бюджет (ЛК 2.0)'!S36+'Бюджет (Рейтингование)'!S36+'Бюджет (Развитие ОЭДК)'!S36+'Бюджет (Уберизация зак)'!S36+'Бюджет (Упр вз с подр БРД)'!S36</f>
        <v>0</v>
      </c>
      <c r="T36" s="220">
        <f>'Бюджет (ЛК 2.0)'!T36+'Бюджет (Рейтингование)'!T36+'Бюджет (Развитие ОЭДК)'!T36+'Бюджет (Уберизация зак)'!T36+'Бюджет (Упр вз с подр БРД)'!T36</f>
        <v>0</v>
      </c>
      <c r="U36" s="220">
        <f>'Бюджет (ЛК 2.0)'!U36+'Бюджет (Рейтингование)'!U36+'Бюджет (Развитие ОЭДК)'!U36+'Бюджет (Уберизация зак)'!U36+'Бюджет (Упр вз с подр БРД)'!U36</f>
        <v>2880</v>
      </c>
      <c r="V36" s="220">
        <f>'Бюджет (ЛК 2.0)'!V36+'Бюджет (Рейтингование)'!V36+'Бюджет (Развитие ОЭДК)'!V36+'Бюджет (Уберизация зак)'!V36+'Бюджет (Упр вз с подр БРД)'!V36</f>
        <v>990</v>
      </c>
      <c r="W36" s="220">
        <f>'Бюджет (ЛК 2.0)'!W36+'Бюджет (Рейтингование)'!W36+'Бюджет (Развитие ОЭДК)'!W36+'Бюджет (Уберизация зак)'!W36+'Бюджет (Упр вз с подр БРД)'!W36</f>
        <v>0</v>
      </c>
      <c r="X36" s="220">
        <f>'Бюджет (ЛК 2.0)'!X36+'Бюджет (Рейтингование)'!X36+'Бюджет (Развитие ОЭДК)'!X36+'Бюджет (Уберизация зак)'!X36+'Бюджет (Упр вз с подр БРД)'!X36</f>
        <v>0</v>
      </c>
      <c r="Y36" s="220">
        <f>'Бюджет (ЛК 2.0)'!Y36+'Бюджет (Рейтингование)'!Y36+'Бюджет (Развитие ОЭДК)'!Y36+'Бюджет (Уберизация зак)'!Y36+'Бюджет (Упр вз с подр БРД)'!Y36</f>
        <v>0</v>
      </c>
    </row>
    <row r="37" spans="2:26" ht="14.25" hidden="1" customHeight="1" outlineLevel="2" x14ac:dyDescent="0.25">
      <c r="B37" s="254" t="s">
        <v>250</v>
      </c>
      <c r="C37" s="179"/>
      <c r="D37" s="255"/>
      <c r="E37" s="256">
        <f t="shared" si="1"/>
        <v>800</v>
      </c>
      <c r="F37" s="220">
        <f>'Бюджет (ЛК 2.0)'!F37+'Бюджет (Рейтингование)'!F37+'Бюджет (Развитие ОЭДК)'!F37+'Бюджет (Уберизация зак)'!F37+'Бюджет (Упр вз с подр БРД)'!F37</f>
        <v>0</v>
      </c>
      <c r="G37" s="220">
        <f>'Бюджет (ЛК 2.0)'!G37+'Бюджет (Рейтингование)'!G37+'Бюджет (Развитие ОЭДК)'!G37+'Бюджет (Уберизация зак)'!G37+'Бюджет (Упр вз с подр БРД)'!G37</f>
        <v>0</v>
      </c>
      <c r="H37" s="220">
        <f>'Бюджет (ЛК 2.0)'!H37+'Бюджет (Рейтингование)'!H37+'Бюджет (Развитие ОЭДК)'!H37+'Бюджет (Уберизация зак)'!H37+'Бюджет (Упр вз с подр БРД)'!H37</f>
        <v>0</v>
      </c>
      <c r="I37" s="220">
        <f>'Бюджет (ЛК 2.0)'!I37+'Бюджет (Рейтингование)'!I37+'Бюджет (Развитие ОЭДК)'!I37+'Бюджет (Уберизация зак)'!I37+'Бюджет (Упр вз с подр БРД)'!I37</f>
        <v>0</v>
      </c>
      <c r="J37" s="220">
        <f>'Бюджет (ЛК 2.0)'!J37+'Бюджет (Рейтингование)'!J37+'Бюджет (Развитие ОЭДК)'!J37+'Бюджет (Уберизация зак)'!J37+'Бюджет (Упр вз с подр БРД)'!J37</f>
        <v>0</v>
      </c>
      <c r="K37" s="220">
        <f>'Бюджет (ЛК 2.0)'!K37+'Бюджет (Рейтингование)'!K37+'Бюджет (Развитие ОЭДК)'!K37+'Бюджет (Уберизация зак)'!K37+'Бюджет (Упр вз с подр БРД)'!K37</f>
        <v>0</v>
      </c>
      <c r="L37" s="220">
        <f>'Бюджет (ЛК 2.0)'!L37+'Бюджет (Рейтингование)'!L37+'Бюджет (Развитие ОЭДК)'!L37+'Бюджет (Уберизация зак)'!L37+'Бюджет (Упр вз с подр БРД)'!L37</f>
        <v>0</v>
      </c>
      <c r="M37" s="220">
        <f>'Бюджет (ЛК 2.0)'!M37+'Бюджет (Рейтингование)'!M37+'Бюджет (Развитие ОЭДК)'!M37+'Бюджет (Уберизация зак)'!M37+'Бюджет (Упр вз с подр БРД)'!M37</f>
        <v>0</v>
      </c>
      <c r="N37" s="220">
        <f>'Бюджет (ЛК 2.0)'!N37+'Бюджет (Рейтингование)'!N37+'Бюджет (Развитие ОЭДК)'!N37+'Бюджет (Уберизация зак)'!N37+'Бюджет (Упр вз с подр БРД)'!N37</f>
        <v>0</v>
      </c>
      <c r="O37" s="220">
        <f>'Бюджет (ЛК 2.0)'!O37+'Бюджет (Рейтингование)'!O37+'Бюджет (Развитие ОЭДК)'!O37+'Бюджет (Уберизация зак)'!O37+'Бюджет (Упр вз с подр БРД)'!O37</f>
        <v>0</v>
      </c>
      <c r="P37" s="220">
        <f>'Бюджет (ЛК 2.0)'!P37+'Бюджет (Рейтингование)'!P37+'Бюджет (Развитие ОЭДК)'!P37+'Бюджет (Уберизация зак)'!P37+'Бюджет (Упр вз с подр БРД)'!P37</f>
        <v>0</v>
      </c>
      <c r="Q37" s="220">
        <f>'Бюджет (ЛК 2.0)'!Q37+'Бюджет (Рейтингование)'!Q37+'Бюджет (Развитие ОЭДК)'!Q37+'Бюджет (Уберизация зак)'!Q37+'Бюджет (Упр вз с подр БРД)'!Q37</f>
        <v>0</v>
      </c>
      <c r="R37" s="220">
        <f>'Бюджет (ЛК 2.0)'!R37+'Бюджет (Рейтингование)'!R37+'Бюджет (Развитие ОЭДК)'!R37+'Бюджет (Уберизация зак)'!R37+'Бюджет (Упр вз с подр БРД)'!R37</f>
        <v>0</v>
      </c>
      <c r="S37" s="220">
        <f>'Бюджет (ЛК 2.0)'!S37+'Бюджет (Рейтингование)'!S37+'Бюджет (Развитие ОЭДК)'!S37+'Бюджет (Уберизация зак)'!S37+'Бюджет (Упр вз с подр БРД)'!S37</f>
        <v>0</v>
      </c>
      <c r="T37" s="220">
        <f>'Бюджет (ЛК 2.0)'!T37+'Бюджет (Рейтингование)'!T37+'Бюджет (Развитие ОЭДК)'!T37+'Бюджет (Уберизация зак)'!T37+'Бюджет (Упр вз с подр БРД)'!T37</f>
        <v>0</v>
      </c>
      <c r="U37" s="220">
        <f>'Бюджет (ЛК 2.0)'!U37+'Бюджет (Рейтингование)'!U37+'Бюджет (Развитие ОЭДК)'!U37+'Бюджет (Уберизация зак)'!U37+'Бюджет (Упр вз с подр БРД)'!U37</f>
        <v>600</v>
      </c>
      <c r="V37" s="220">
        <f>'Бюджет (ЛК 2.0)'!V37+'Бюджет (Рейтингование)'!V37+'Бюджет (Развитие ОЭДК)'!V37+'Бюджет (Уберизация зак)'!V37+'Бюджет (Упр вз с подр БРД)'!V37</f>
        <v>200</v>
      </c>
      <c r="W37" s="220">
        <f>'Бюджет (ЛК 2.0)'!W37+'Бюджет (Рейтингование)'!W37+'Бюджет (Развитие ОЭДК)'!W37+'Бюджет (Уберизация зак)'!W37+'Бюджет (Упр вз с подр БРД)'!W37</f>
        <v>0</v>
      </c>
      <c r="X37" s="220">
        <f>'Бюджет (ЛК 2.0)'!X37+'Бюджет (Рейтингование)'!X37+'Бюджет (Развитие ОЭДК)'!X37+'Бюджет (Уберизация зак)'!X37+'Бюджет (Упр вз с подр БРД)'!X37</f>
        <v>0</v>
      </c>
      <c r="Y37" s="220">
        <f>'Бюджет (ЛК 2.0)'!Y37+'Бюджет (Рейтингование)'!Y37+'Бюджет (Развитие ОЭДК)'!Y37+'Бюджет (Уберизация зак)'!Y37+'Бюджет (Упр вз с подр БРД)'!Y37</f>
        <v>0</v>
      </c>
    </row>
    <row r="38" spans="2:26" hidden="1" outlineLevel="2" x14ac:dyDescent="0.25">
      <c r="B38" s="254" t="s">
        <v>251</v>
      </c>
      <c r="C38" s="179"/>
      <c r="D38" s="255"/>
      <c r="E38" s="256">
        <f t="shared" si="1"/>
        <v>4700</v>
      </c>
      <c r="F38" s="220">
        <f>'Бюджет (ЛК 2.0)'!F38+'Бюджет (Рейтингование)'!F38+'Бюджет (Развитие ОЭДК)'!F38+'Бюджет (Уберизация зак)'!F38+'Бюджет (Упр вз с подр БРД)'!F38</f>
        <v>0</v>
      </c>
      <c r="G38" s="220">
        <f>'Бюджет (ЛК 2.0)'!G38+'Бюджет (Рейтингование)'!G38+'Бюджет (Развитие ОЭДК)'!G38+'Бюджет (Уберизация зак)'!G38+'Бюджет (Упр вз с подр БРД)'!G38</f>
        <v>0</v>
      </c>
      <c r="H38" s="220">
        <f>'Бюджет (ЛК 2.0)'!H38+'Бюджет (Рейтингование)'!H38+'Бюджет (Развитие ОЭДК)'!H38+'Бюджет (Уберизация зак)'!H38+'Бюджет (Упр вз с подр БРД)'!H38</f>
        <v>0</v>
      </c>
      <c r="I38" s="220">
        <f>'Бюджет (ЛК 2.0)'!I38+'Бюджет (Рейтингование)'!I38+'Бюджет (Развитие ОЭДК)'!I38+'Бюджет (Уберизация зак)'!I38+'Бюджет (Упр вз с подр БРД)'!I38</f>
        <v>0</v>
      </c>
      <c r="J38" s="220">
        <f>'Бюджет (ЛК 2.0)'!J38+'Бюджет (Рейтингование)'!J38+'Бюджет (Развитие ОЭДК)'!J38+'Бюджет (Уберизация зак)'!J38+'Бюджет (Упр вз с подр БРД)'!J38</f>
        <v>0</v>
      </c>
      <c r="K38" s="220">
        <f>'Бюджет (ЛК 2.0)'!K38+'Бюджет (Рейтингование)'!K38+'Бюджет (Развитие ОЭДК)'!K38+'Бюджет (Уберизация зак)'!K38+'Бюджет (Упр вз с подр БРД)'!K38</f>
        <v>0</v>
      </c>
      <c r="L38" s="220">
        <f>'Бюджет (ЛК 2.0)'!L38+'Бюджет (Рейтингование)'!L38+'Бюджет (Развитие ОЭДК)'!L38+'Бюджет (Уберизация зак)'!L38+'Бюджет (Упр вз с подр БРД)'!L38</f>
        <v>0</v>
      </c>
      <c r="M38" s="220">
        <f>'Бюджет (ЛК 2.0)'!M38+'Бюджет (Рейтингование)'!M38+'Бюджет (Развитие ОЭДК)'!M38+'Бюджет (Уберизация зак)'!M38+'Бюджет (Упр вз с подр БРД)'!M38</f>
        <v>0</v>
      </c>
      <c r="N38" s="220">
        <f>'Бюджет (ЛК 2.0)'!N38+'Бюджет (Рейтингование)'!N38+'Бюджет (Развитие ОЭДК)'!N38+'Бюджет (Уберизация зак)'!N38+'Бюджет (Упр вз с подр БРД)'!N38</f>
        <v>0</v>
      </c>
      <c r="O38" s="220">
        <f>'Бюджет (ЛК 2.0)'!O38+'Бюджет (Рейтингование)'!O38+'Бюджет (Развитие ОЭДК)'!O38+'Бюджет (Уберизация зак)'!O38+'Бюджет (Упр вз с подр БРД)'!O38</f>
        <v>0</v>
      </c>
      <c r="P38" s="220">
        <f>'Бюджет (ЛК 2.0)'!P38+'Бюджет (Рейтингование)'!P38+'Бюджет (Развитие ОЭДК)'!P38+'Бюджет (Уберизация зак)'!P38+'Бюджет (Упр вз с подр БРД)'!P38</f>
        <v>0</v>
      </c>
      <c r="Q38" s="220">
        <f>'Бюджет (ЛК 2.0)'!Q38+'Бюджет (Рейтингование)'!Q38+'Бюджет (Развитие ОЭДК)'!Q38+'Бюджет (Уберизация зак)'!Q38+'Бюджет (Упр вз с подр БРД)'!Q38</f>
        <v>0</v>
      </c>
      <c r="R38" s="220">
        <f>'Бюджет (ЛК 2.0)'!R38+'Бюджет (Рейтингование)'!R38+'Бюджет (Развитие ОЭДК)'!R38+'Бюджет (Уберизация зак)'!R38+'Бюджет (Упр вз с подр БРД)'!R38</f>
        <v>0</v>
      </c>
      <c r="S38" s="220">
        <f>'Бюджет (ЛК 2.0)'!S38+'Бюджет (Рейтингование)'!S38+'Бюджет (Развитие ОЭДК)'!S38+'Бюджет (Уберизация зак)'!S38+'Бюджет (Упр вз с подр БРД)'!S38</f>
        <v>0</v>
      </c>
      <c r="T38" s="220">
        <f>'Бюджет (ЛК 2.0)'!T38+'Бюджет (Рейтингование)'!T38+'Бюджет (Развитие ОЭДК)'!T38+'Бюджет (Уберизация зак)'!T38+'Бюджет (Упр вз с подр БРД)'!T38</f>
        <v>0</v>
      </c>
      <c r="U38" s="220">
        <f>'Бюджет (ЛК 2.0)'!U38+'Бюджет (Рейтингование)'!U38+'Бюджет (Развитие ОЭДК)'!U38+'Бюджет (Уберизация зак)'!U38+'Бюджет (Упр вз с подр БРД)'!U38</f>
        <v>2800</v>
      </c>
      <c r="V38" s="220">
        <f>'Бюджет (ЛК 2.0)'!V38+'Бюджет (Рейтингование)'!V38+'Бюджет (Развитие ОЭДК)'!V38+'Бюджет (Уберизация зак)'!V38+'Бюджет (Упр вз с подр БРД)'!V38</f>
        <v>1900</v>
      </c>
      <c r="W38" s="220">
        <f>'Бюджет (ЛК 2.0)'!W38+'Бюджет (Рейтингование)'!W38+'Бюджет (Развитие ОЭДК)'!W38+'Бюджет (Уберизация зак)'!W38+'Бюджет (Упр вз с подр БРД)'!W38</f>
        <v>0</v>
      </c>
      <c r="X38" s="220">
        <f>'Бюджет (ЛК 2.0)'!X38+'Бюджет (Рейтингование)'!X38+'Бюджет (Развитие ОЭДК)'!X38+'Бюджет (Уберизация зак)'!X38+'Бюджет (Упр вз с подр БРД)'!X38</f>
        <v>0</v>
      </c>
      <c r="Y38" s="220">
        <f>'Бюджет (ЛК 2.0)'!Y38+'Бюджет (Рейтингование)'!Y38+'Бюджет (Развитие ОЭДК)'!Y38+'Бюджет (Уберизация зак)'!Y38+'Бюджет (Упр вз с подр БРД)'!Y38</f>
        <v>0</v>
      </c>
    </row>
    <row r="39" spans="2:26" x14ac:dyDescent="0.25">
      <c r="B39" s="17" t="s">
        <v>130</v>
      </c>
      <c r="C39" s="177" t="str">
        <f>ИД!C40</f>
        <v>в т.ч. на этап Определение</v>
      </c>
      <c r="D39" s="238" t="s">
        <v>13</v>
      </c>
      <c r="E39" s="160">
        <f t="shared" si="1"/>
        <v>0</v>
      </c>
      <c r="F39" s="246">
        <f>F40+F47</f>
        <v>0</v>
      </c>
      <c r="G39" s="246">
        <f t="shared" ref="G39:Y39" si="11">G40+G47</f>
        <v>0</v>
      </c>
      <c r="H39" s="246">
        <f t="shared" si="11"/>
        <v>0</v>
      </c>
      <c r="I39" s="246">
        <f t="shared" si="11"/>
        <v>0</v>
      </c>
      <c r="J39" s="246">
        <f t="shared" si="11"/>
        <v>0</v>
      </c>
      <c r="K39" s="246">
        <f t="shared" si="11"/>
        <v>0</v>
      </c>
      <c r="L39" s="246">
        <f t="shared" si="11"/>
        <v>0</v>
      </c>
      <c r="M39" s="246">
        <f t="shared" si="11"/>
        <v>0</v>
      </c>
      <c r="N39" s="246">
        <f t="shared" si="11"/>
        <v>0</v>
      </c>
      <c r="O39" s="246">
        <f t="shared" si="11"/>
        <v>0</v>
      </c>
      <c r="P39" s="246">
        <f t="shared" si="11"/>
        <v>0</v>
      </c>
      <c r="Q39" s="246">
        <f t="shared" si="11"/>
        <v>0</v>
      </c>
      <c r="R39" s="246">
        <f t="shared" si="11"/>
        <v>0</v>
      </c>
      <c r="S39" s="246">
        <f t="shared" si="11"/>
        <v>0</v>
      </c>
      <c r="T39" s="246">
        <f t="shared" si="11"/>
        <v>0</v>
      </c>
      <c r="U39" s="246">
        <f t="shared" si="11"/>
        <v>0</v>
      </c>
      <c r="V39" s="246">
        <f t="shared" si="11"/>
        <v>0</v>
      </c>
      <c r="W39" s="246">
        <f t="shared" si="11"/>
        <v>0</v>
      </c>
      <c r="X39" s="246">
        <f t="shared" si="11"/>
        <v>0</v>
      </c>
      <c r="Y39" s="246">
        <f t="shared" si="11"/>
        <v>0</v>
      </c>
    </row>
    <row r="40" spans="2:26" outlineLevel="1" collapsed="1" x14ac:dyDescent="0.25">
      <c r="B40" s="179" t="s">
        <v>236</v>
      </c>
      <c r="C40" s="179" t="s">
        <v>89</v>
      </c>
      <c r="D40" s="247" t="s">
        <v>13</v>
      </c>
      <c r="E40" s="248">
        <f t="shared" si="1"/>
        <v>0</v>
      </c>
      <c r="F40" s="124">
        <f>SUM(F41:F46)</f>
        <v>0</v>
      </c>
      <c r="G40" s="124">
        <f>SUM(G41:G46)</f>
        <v>0</v>
      </c>
      <c r="H40" s="124">
        <f>SUM(I40:T40)</f>
        <v>0</v>
      </c>
      <c r="I40" s="124">
        <f t="shared" ref="I40:Y40" si="12">SUM(I41:I46)</f>
        <v>0</v>
      </c>
      <c r="J40" s="124">
        <f t="shared" si="12"/>
        <v>0</v>
      </c>
      <c r="K40" s="124">
        <f t="shared" si="12"/>
        <v>0</v>
      </c>
      <c r="L40" s="124">
        <f t="shared" si="12"/>
        <v>0</v>
      </c>
      <c r="M40" s="124">
        <f t="shared" si="12"/>
        <v>0</v>
      </c>
      <c r="N40" s="124">
        <f t="shared" si="12"/>
        <v>0</v>
      </c>
      <c r="O40" s="124">
        <f t="shared" si="12"/>
        <v>0</v>
      </c>
      <c r="P40" s="124">
        <f t="shared" si="12"/>
        <v>0</v>
      </c>
      <c r="Q40" s="124">
        <f t="shared" si="12"/>
        <v>0</v>
      </c>
      <c r="R40" s="124">
        <f t="shared" si="12"/>
        <v>0</v>
      </c>
      <c r="S40" s="124">
        <f t="shared" si="12"/>
        <v>0</v>
      </c>
      <c r="T40" s="124">
        <f t="shared" si="12"/>
        <v>0</v>
      </c>
      <c r="U40" s="124">
        <f t="shared" si="12"/>
        <v>0</v>
      </c>
      <c r="V40" s="124">
        <f t="shared" si="12"/>
        <v>0</v>
      </c>
      <c r="W40" s="124">
        <f t="shared" si="12"/>
        <v>0</v>
      </c>
      <c r="X40" s="124">
        <f t="shared" si="12"/>
        <v>0</v>
      </c>
      <c r="Y40" s="124">
        <f t="shared" si="12"/>
        <v>0</v>
      </c>
    </row>
    <row r="41" spans="2:26" hidden="1" outlineLevel="2" x14ac:dyDescent="0.25">
      <c r="B41" s="179" t="s">
        <v>252</v>
      </c>
      <c r="C41" s="179"/>
      <c r="D41" s="247"/>
      <c r="E41" s="248">
        <f t="shared" si="1"/>
        <v>0</v>
      </c>
      <c r="F41" s="222">
        <f>'Бюджет (ЛК 2.0)'!F41+'Бюджет (Рейтингование)'!F41+'Бюджет (Развитие ОЭДК)'!F41+'Бюджет (Уберизация зак)'!F41+'Бюджет (Упр вз с подр БРД)'!F41</f>
        <v>0</v>
      </c>
      <c r="G41" s="222">
        <f>'Бюджет (ЛК 2.0)'!G41+'Бюджет (Рейтингование)'!G41+'Бюджет (Развитие ОЭДК)'!G41+'Бюджет (Уберизация зак)'!G41+'Бюджет (Упр вз с подр БРД)'!G41</f>
        <v>0</v>
      </c>
      <c r="H41" s="222">
        <f>'Бюджет (ЛК 2.0)'!H41+'Бюджет (Рейтингование)'!H41+'Бюджет (Развитие ОЭДК)'!H41+'Бюджет (Уберизация зак)'!H41+'Бюджет (Упр вз с подр БРД)'!H41</f>
        <v>0</v>
      </c>
      <c r="I41" s="222">
        <f>'Бюджет (ЛК 2.0)'!I41+'Бюджет (Рейтингование)'!I41+'Бюджет (Развитие ОЭДК)'!I41+'Бюджет (Уберизация зак)'!I41+'Бюджет (Упр вз с подр БРД)'!I41</f>
        <v>0</v>
      </c>
      <c r="J41" s="222">
        <f>'Бюджет (ЛК 2.0)'!J41+'Бюджет (Рейтингование)'!J41+'Бюджет (Развитие ОЭДК)'!J41+'Бюджет (Уберизация зак)'!J41+'Бюджет (Упр вз с подр БРД)'!J41</f>
        <v>0</v>
      </c>
      <c r="K41" s="222">
        <f>'Бюджет (ЛК 2.0)'!K41+'Бюджет (Рейтингование)'!K41+'Бюджет (Развитие ОЭДК)'!K41+'Бюджет (Уберизация зак)'!K41+'Бюджет (Упр вз с подр БРД)'!K41</f>
        <v>0</v>
      </c>
      <c r="L41" s="222">
        <f>'Бюджет (ЛК 2.0)'!L41+'Бюджет (Рейтингование)'!L41+'Бюджет (Развитие ОЭДК)'!L41+'Бюджет (Уберизация зак)'!L41+'Бюджет (Упр вз с подр БРД)'!L41</f>
        <v>0</v>
      </c>
      <c r="M41" s="222">
        <f>'Бюджет (ЛК 2.0)'!M41+'Бюджет (Рейтингование)'!M41+'Бюджет (Развитие ОЭДК)'!M41+'Бюджет (Уберизация зак)'!M41+'Бюджет (Упр вз с подр БРД)'!M41</f>
        <v>0</v>
      </c>
      <c r="N41" s="222">
        <f>'Бюджет (ЛК 2.0)'!N41+'Бюджет (Рейтингование)'!N41+'Бюджет (Развитие ОЭДК)'!N41+'Бюджет (Уберизация зак)'!N41+'Бюджет (Упр вз с подр БРД)'!N41</f>
        <v>0</v>
      </c>
      <c r="O41" s="222">
        <f>'Бюджет (ЛК 2.0)'!O41+'Бюджет (Рейтингование)'!O41+'Бюджет (Развитие ОЭДК)'!O41+'Бюджет (Уберизация зак)'!O41+'Бюджет (Упр вз с подр БРД)'!O41</f>
        <v>0</v>
      </c>
      <c r="P41" s="222">
        <f>'Бюджет (ЛК 2.0)'!P41+'Бюджет (Рейтингование)'!P41+'Бюджет (Развитие ОЭДК)'!P41+'Бюджет (Уберизация зак)'!P41+'Бюджет (Упр вз с подр БРД)'!P41</f>
        <v>0</v>
      </c>
      <c r="Q41" s="222">
        <f>'Бюджет (ЛК 2.0)'!Q41+'Бюджет (Рейтингование)'!Q41+'Бюджет (Развитие ОЭДК)'!Q41+'Бюджет (Уберизация зак)'!Q41+'Бюджет (Упр вз с подр БРД)'!Q41</f>
        <v>0</v>
      </c>
      <c r="R41" s="222">
        <f>'Бюджет (ЛК 2.0)'!R41+'Бюджет (Рейтингование)'!R41+'Бюджет (Развитие ОЭДК)'!R41+'Бюджет (Уберизация зак)'!R41+'Бюджет (Упр вз с подр БРД)'!R41</f>
        <v>0</v>
      </c>
      <c r="S41" s="222">
        <f>'Бюджет (ЛК 2.0)'!S41+'Бюджет (Рейтингование)'!S41+'Бюджет (Развитие ОЭДК)'!S41+'Бюджет (Уберизация зак)'!S41+'Бюджет (Упр вз с подр БРД)'!S41</f>
        <v>0</v>
      </c>
      <c r="T41" s="222">
        <f>'Бюджет (ЛК 2.0)'!T41+'Бюджет (Рейтингование)'!T41+'Бюджет (Развитие ОЭДК)'!T41+'Бюджет (Уберизация зак)'!T41+'Бюджет (Упр вз с подр БРД)'!T41</f>
        <v>0</v>
      </c>
      <c r="U41" s="222">
        <f>'Бюджет (ЛК 2.0)'!U41+'Бюджет (Рейтингование)'!U41+'Бюджет (Развитие ОЭДК)'!U41+'Бюджет (Уберизация зак)'!U41+'Бюджет (Упр вз с подр БРД)'!U41</f>
        <v>0</v>
      </c>
      <c r="V41" s="222">
        <f>'Бюджет (ЛК 2.0)'!V41+'Бюджет (Рейтингование)'!V41+'Бюджет (Развитие ОЭДК)'!V41+'Бюджет (Уберизация зак)'!V41+'Бюджет (Упр вз с подр БРД)'!V41</f>
        <v>0</v>
      </c>
      <c r="W41" s="222">
        <f>'Бюджет (ЛК 2.0)'!W41+'Бюджет (Рейтингование)'!W41+'Бюджет (Развитие ОЭДК)'!W41+'Бюджет (Уберизация зак)'!W41+'Бюджет (Упр вз с подр БРД)'!W41</f>
        <v>0</v>
      </c>
      <c r="X41" s="222">
        <f>'Бюджет (ЛК 2.0)'!X41+'Бюджет (Рейтингование)'!X41+'Бюджет (Развитие ОЭДК)'!X41+'Бюджет (Уберизация зак)'!X41+'Бюджет (Упр вз с подр БРД)'!X41</f>
        <v>0</v>
      </c>
      <c r="Y41" s="222">
        <f>'Бюджет (ЛК 2.0)'!Y41+'Бюджет (Рейтингование)'!Y41+'Бюджет (Развитие ОЭДК)'!Y41+'Бюджет (Уберизация зак)'!Y41+'Бюджет (Упр вз с подр БРД)'!Y41</f>
        <v>0</v>
      </c>
      <c r="Z41" s="222">
        <f>'Бюджет (ЛК 2.0)'!Z41+'Бюджет (Рейтингование)'!Z41+'Бюджет (Развитие ОЭДК)'!Z41+'Бюджет (Уберизация зак)'!AD41+'Бюджет (Упр вз с подр БРД)'!AD41</f>
        <v>0</v>
      </c>
    </row>
    <row r="42" spans="2:26" hidden="1" outlineLevel="2" x14ac:dyDescent="0.25">
      <c r="B42" s="179" t="s">
        <v>253</v>
      </c>
      <c r="C42" s="179"/>
      <c r="D42" s="247"/>
      <c r="E42" s="248">
        <f t="shared" si="1"/>
        <v>0</v>
      </c>
      <c r="F42" s="222">
        <f>'Бюджет (ЛК 2.0)'!F42+'Бюджет (Рейтингование)'!F42+'Бюджет (Развитие ОЭДК)'!F42+'Бюджет (Уберизация зак)'!F42+'Бюджет (Упр вз с подр БРД)'!F42</f>
        <v>0</v>
      </c>
      <c r="G42" s="222">
        <f>'Бюджет (ЛК 2.0)'!G42+'Бюджет (Рейтингование)'!G42+'Бюджет (Развитие ОЭДК)'!G42+'Бюджет (Уберизация зак)'!G42+'Бюджет (Упр вз с подр БРД)'!G42</f>
        <v>0</v>
      </c>
      <c r="H42" s="222">
        <f>'Бюджет (ЛК 2.0)'!H42+'Бюджет (Рейтингование)'!H42+'Бюджет (Развитие ОЭДК)'!H42+'Бюджет (Уберизация зак)'!H42+'Бюджет (Упр вз с подр БРД)'!H42</f>
        <v>0</v>
      </c>
      <c r="I42" s="222">
        <f>'Бюджет (ЛК 2.0)'!I42+'Бюджет (Рейтингование)'!I42+'Бюджет (Развитие ОЭДК)'!I42+'Бюджет (Уберизация зак)'!I42+'Бюджет (Упр вз с подр БРД)'!I42</f>
        <v>0</v>
      </c>
      <c r="J42" s="222">
        <f>'Бюджет (ЛК 2.0)'!J42+'Бюджет (Рейтингование)'!J42+'Бюджет (Развитие ОЭДК)'!J42+'Бюджет (Уберизация зак)'!J42+'Бюджет (Упр вз с подр БРД)'!J42</f>
        <v>0</v>
      </c>
      <c r="K42" s="222">
        <f>'Бюджет (ЛК 2.0)'!K42+'Бюджет (Рейтингование)'!K42+'Бюджет (Развитие ОЭДК)'!K42+'Бюджет (Уберизация зак)'!K42+'Бюджет (Упр вз с подр БРД)'!K42</f>
        <v>0</v>
      </c>
      <c r="L42" s="222">
        <f>'Бюджет (ЛК 2.0)'!L42+'Бюджет (Рейтингование)'!L42+'Бюджет (Развитие ОЭДК)'!L42+'Бюджет (Уберизация зак)'!L42+'Бюджет (Упр вз с подр БРД)'!L42</f>
        <v>0</v>
      </c>
      <c r="M42" s="222">
        <f>'Бюджет (ЛК 2.0)'!M42+'Бюджет (Рейтингование)'!M42+'Бюджет (Развитие ОЭДК)'!M42+'Бюджет (Уберизация зак)'!M42+'Бюджет (Упр вз с подр БРД)'!M42</f>
        <v>0</v>
      </c>
      <c r="N42" s="222">
        <f>'Бюджет (ЛК 2.0)'!N42+'Бюджет (Рейтингование)'!N42+'Бюджет (Развитие ОЭДК)'!N42+'Бюджет (Уберизация зак)'!N42+'Бюджет (Упр вз с подр БРД)'!N42</f>
        <v>0</v>
      </c>
      <c r="O42" s="222">
        <f>'Бюджет (ЛК 2.0)'!O42+'Бюджет (Рейтингование)'!O42+'Бюджет (Развитие ОЭДК)'!O42+'Бюджет (Уберизация зак)'!O42+'Бюджет (Упр вз с подр БРД)'!O42</f>
        <v>0</v>
      </c>
      <c r="P42" s="222">
        <f>'Бюджет (ЛК 2.0)'!P42+'Бюджет (Рейтингование)'!P42+'Бюджет (Развитие ОЭДК)'!P42+'Бюджет (Уберизация зак)'!P42+'Бюджет (Упр вз с подр БРД)'!P42</f>
        <v>0</v>
      </c>
      <c r="Q42" s="222">
        <f>'Бюджет (ЛК 2.0)'!Q42+'Бюджет (Рейтингование)'!Q42+'Бюджет (Развитие ОЭДК)'!Q42+'Бюджет (Уберизация зак)'!Q42+'Бюджет (Упр вз с подр БРД)'!Q42</f>
        <v>0</v>
      </c>
      <c r="R42" s="222">
        <f>'Бюджет (ЛК 2.0)'!R42+'Бюджет (Рейтингование)'!R42+'Бюджет (Развитие ОЭДК)'!R42+'Бюджет (Уберизация зак)'!R42+'Бюджет (Упр вз с подр БРД)'!R42</f>
        <v>0</v>
      </c>
      <c r="S42" s="222">
        <f>'Бюджет (ЛК 2.0)'!S42+'Бюджет (Рейтингование)'!S42+'Бюджет (Развитие ОЭДК)'!S42+'Бюджет (Уберизация зак)'!S42+'Бюджет (Упр вз с подр БРД)'!S42</f>
        <v>0</v>
      </c>
      <c r="T42" s="222">
        <f>'Бюджет (ЛК 2.0)'!T42+'Бюджет (Рейтингование)'!T42+'Бюджет (Развитие ОЭДК)'!T42+'Бюджет (Уберизация зак)'!T42+'Бюджет (Упр вз с подр БРД)'!T42</f>
        <v>0</v>
      </c>
      <c r="U42" s="222">
        <f>'Бюджет (ЛК 2.0)'!U42+'Бюджет (Рейтингование)'!U42+'Бюджет (Развитие ОЭДК)'!U42+'Бюджет (Уберизация зак)'!U42+'Бюджет (Упр вз с подр БРД)'!U42</f>
        <v>0</v>
      </c>
      <c r="V42" s="222">
        <f>'Бюджет (ЛК 2.0)'!V42+'Бюджет (Рейтингование)'!V42+'Бюджет (Развитие ОЭДК)'!V42+'Бюджет (Уберизация зак)'!V42+'Бюджет (Упр вз с подр БРД)'!V42</f>
        <v>0</v>
      </c>
      <c r="W42" s="222">
        <f>'Бюджет (ЛК 2.0)'!W42+'Бюджет (Рейтингование)'!W42+'Бюджет (Развитие ОЭДК)'!W42+'Бюджет (Уберизация зак)'!W42+'Бюджет (Упр вз с подр БРД)'!W42</f>
        <v>0</v>
      </c>
      <c r="X42" s="222">
        <f>'Бюджет (ЛК 2.0)'!X42+'Бюджет (Рейтингование)'!X42+'Бюджет (Развитие ОЭДК)'!X42+'Бюджет (Уберизация зак)'!X42+'Бюджет (Упр вз с подр БРД)'!X42</f>
        <v>0</v>
      </c>
      <c r="Y42" s="222">
        <f>'Бюджет (ЛК 2.0)'!Y42+'Бюджет (Рейтингование)'!Y42+'Бюджет (Развитие ОЭДК)'!Y42+'Бюджет (Уберизация зак)'!Y42+'Бюджет (Упр вз с подр БРД)'!Y42</f>
        <v>0</v>
      </c>
      <c r="Z42" s="222">
        <f>'Бюджет (ЛК 2.0)'!Z42+'Бюджет (Рейтингование)'!Z42+'Бюджет (Развитие ОЭДК)'!Z42+'Бюджет (Уберизация зак)'!AD42+'Бюджет (Упр вз с подр БРД)'!AD42</f>
        <v>0</v>
      </c>
    </row>
    <row r="43" spans="2:26" hidden="1" outlineLevel="2" x14ac:dyDescent="0.25">
      <c r="B43" s="179" t="s">
        <v>254</v>
      </c>
      <c r="C43" s="179"/>
      <c r="D43" s="247"/>
      <c r="E43" s="248">
        <f t="shared" si="1"/>
        <v>0</v>
      </c>
      <c r="F43" s="222">
        <f>'Бюджет (ЛК 2.0)'!F43+'Бюджет (Рейтингование)'!F43+'Бюджет (Развитие ОЭДК)'!F43+'Бюджет (Уберизация зак)'!F43+'Бюджет (Упр вз с подр БРД)'!F43</f>
        <v>0</v>
      </c>
      <c r="G43" s="222">
        <f>'Бюджет (ЛК 2.0)'!G43+'Бюджет (Рейтингование)'!G43+'Бюджет (Развитие ОЭДК)'!G43+'Бюджет (Уберизация зак)'!G43+'Бюджет (Упр вз с подр БРД)'!G43</f>
        <v>0</v>
      </c>
      <c r="H43" s="222">
        <f>'Бюджет (ЛК 2.0)'!H43+'Бюджет (Рейтингование)'!H43+'Бюджет (Развитие ОЭДК)'!H43+'Бюджет (Уберизация зак)'!H43+'Бюджет (Упр вз с подр БРД)'!H43</f>
        <v>0</v>
      </c>
      <c r="I43" s="222">
        <f>'Бюджет (ЛК 2.0)'!I43+'Бюджет (Рейтингование)'!I43+'Бюджет (Развитие ОЭДК)'!I43+'Бюджет (Уберизация зак)'!I43+'Бюджет (Упр вз с подр БРД)'!I43</f>
        <v>0</v>
      </c>
      <c r="J43" s="222">
        <f>'Бюджет (ЛК 2.0)'!J43+'Бюджет (Рейтингование)'!J43+'Бюджет (Развитие ОЭДК)'!J43+'Бюджет (Уберизация зак)'!J43+'Бюджет (Упр вз с подр БРД)'!J43</f>
        <v>0</v>
      </c>
      <c r="K43" s="222">
        <f>'Бюджет (ЛК 2.0)'!K43+'Бюджет (Рейтингование)'!K43+'Бюджет (Развитие ОЭДК)'!K43+'Бюджет (Уберизация зак)'!K43+'Бюджет (Упр вз с подр БРД)'!K43</f>
        <v>0</v>
      </c>
      <c r="L43" s="222">
        <f>'Бюджет (ЛК 2.0)'!L43+'Бюджет (Рейтингование)'!L43+'Бюджет (Развитие ОЭДК)'!L43+'Бюджет (Уберизация зак)'!L43+'Бюджет (Упр вз с подр БРД)'!L43</f>
        <v>0</v>
      </c>
      <c r="M43" s="222">
        <f>'Бюджет (ЛК 2.0)'!M43+'Бюджет (Рейтингование)'!M43+'Бюджет (Развитие ОЭДК)'!M43+'Бюджет (Уберизация зак)'!M43+'Бюджет (Упр вз с подр БРД)'!M43</f>
        <v>0</v>
      </c>
      <c r="N43" s="222">
        <f>'Бюджет (ЛК 2.0)'!N43+'Бюджет (Рейтингование)'!N43+'Бюджет (Развитие ОЭДК)'!N43+'Бюджет (Уберизация зак)'!N43+'Бюджет (Упр вз с подр БРД)'!N43</f>
        <v>0</v>
      </c>
      <c r="O43" s="222">
        <f>'Бюджет (ЛК 2.0)'!O43+'Бюджет (Рейтингование)'!O43+'Бюджет (Развитие ОЭДК)'!O43+'Бюджет (Уберизация зак)'!O43+'Бюджет (Упр вз с подр БРД)'!O43</f>
        <v>0</v>
      </c>
      <c r="P43" s="222">
        <f>'Бюджет (ЛК 2.0)'!P43+'Бюджет (Рейтингование)'!P43+'Бюджет (Развитие ОЭДК)'!P43+'Бюджет (Уберизация зак)'!P43+'Бюджет (Упр вз с подр БРД)'!P43</f>
        <v>0</v>
      </c>
      <c r="Q43" s="222">
        <f>'Бюджет (ЛК 2.0)'!Q43+'Бюджет (Рейтингование)'!Q43+'Бюджет (Развитие ОЭДК)'!Q43+'Бюджет (Уберизация зак)'!Q43+'Бюджет (Упр вз с подр БРД)'!Q43</f>
        <v>0</v>
      </c>
      <c r="R43" s="222">
        <f>'Бюджет (ЛК 2.0)'!R43+'Бюджет (Рейтингование)'!R43+'Бюджет (Развитие ОЭДК)'!R43+'Бюджет (Уберизация зак)'!R43+'Бюджет (Упр вз с подр БРД)'!R43</f>
        <v>0</v>
      </c>
      <c r="S43" s="222">
        <f>'Бюджет (ЛК 2.0)'!S43+'Бюджет (Рейтингование)'!S43+'Бюджет (Развитие ОЭДК)'!S43+'Бюджет (Уберизация зак)'!S43+'Бюджет (Упр вз с подр БРД)'!S43</f>
        <v>0</v>
      </c>
      <c r="T43" s="222">
        <f>'Бюджет (ЛК 2.0)'!T43+'Бюджет (Рейтингование)'!T43+'Бюджет (Развитие ОЭДК)'!T43+'Бюджет (Уберизация зак)'!T43+'Бюджет (Упр вз с подр БРД)'!T43</f>
        <v>0</v>
      </c>
      <c r="U43" s="222">
        <f>'Бюджет (ЛК 2.0)'!U43+'Бюджет (Рейтингование)'!U43+'Бюджет (Развитие ОЭДК)'!U43+'Бюджет (Уберизация зак)'!U43+'Бюджет (Упр вз с подр БРД)'!U43</f>
        <v>0</v>
      </c>
      <c r="V43" s="222">
        <f>'Бюджет (ЛК 2.0)'!V43+'Бюджет (Рейтингование)'!V43+'Бюджет (Развитие ОЭДК)'!V43+'Бюджет (Уберизация зак)'!V43+'Бюджет (Упр вз с подр БРД)'!V43</f>
        <v>0</v>
      </c>
      <c r="W43" s="222">
        <f>'Бюджет (ЛК 2.0)'!W43+'Бюджет (Рейтингование)'!W43+'Бюджет (Развитие ОЭДК)'!W43+'Бюджет (Уберизация зак)'!W43+'Бюджет (Упр вз с подр БРД)'!W43</f>
        <v>0</v>
      </c>
      <c r="X43" s="222">
        <f>'Бюджет (ЛК 2.0)'!X43+'Бюджет (Рейтингование)'!X43+'Бюджет (Развитие ОЭДК)'!X43+'Бюджет (Уберизация зак)'!X43+'Бюджет (Упр вз с подр БРД)'!X43</f>
        <v>0</v>
      </c>
      <c r="Y43" s="222">
        <f>'Бюджет (ЛК 2.0)'!Y43+'Бюджет (Рейтингование)'!Y43+'Бюджет (Развитие ОЭДК)'!Y43+'Бюджет (Уберизация зак)'!Y43+'Бюджет (Упр вз с подр БРД)'!Y43</f>
        <v>0</v>
      </c>
      <c r="Z43" s="222">
        <f>'Бюджет (ЛК 2.0)'!Z43+'Бюджет (Рейтингование)'!Z43+'Бюджет (Развитие ОЭДК)'!Z43+'Бюджет (Уберизация зак)'!AD43+'Бюджет (Упр вз с подр БРД)'!AD43</f>
        <v>0</v>
      </c>
    </row>
    <row r="44" spans="2:26" hidden="1" outlineLevel="2" x14ac:dyDescent="0.25">
      <c r="B44" s="179" t="s">
        <v>255</v>
      </c>
      <c r="C44" s="179"/>
      <c r="D44" s="247"/>
      <c r="E44" s="248">
        <f t="shared" si="1"/>
        <v>0</v>
      </c>
      <c r="F44" s="222">
        <f>'Бюджет (ЛК 2.0)'!F44+'Бюджет (Рейтингование)'!F44+'Бюджет (Развитие ОЭДК)'!F44+'Бюджет (Уберизация зак)'!F44+'Бюджет (Упр вз с подр БРД)'!F44</f>
        <v>0</v>
      </c>
      <c r="G44" s="222">
        <f>'Бюджет (ЛК 2.0)'!G44+'Бюджет (Рейтингование)'!G44+'Бюджет (Развитие ОЭДК)'!G44+'Бюджет (Уберизация зак)'!G44+'Бюджет (Упр вз с подр БРД)'!G44</f>
        <v>0</v>
      </c>
      <c r="H44" s="222">
        <f>'Бюджет (ЛК 2.0)'!H44+'Бюджет (Рейтингование)'!H44+'Бюджет (Развитие ОЭДК)'!H44+'Бюджет (Уберизация зак)'!H44+'Бюджет (Упр вз с подр БРД)'!H44</f>
        <v>0</v>
      </c>
      <c r="I44" s="222">
        <f>'Бюджет (ЛК 2.0)'!I44+'Бюджет (Рейтингование)'!I44+'Бюджет (Развитие ОЭДК)'!I44+'Бюджет (Уберизация зак)'!I44+'Бюджет (Упр вз с подр БРД)'!I44</f>
        <v>0</v>
      </c>
      <c r="J44" s="222">
        <f>'Бюджет (ЛК 2.0)'!J44+'Бюджет (Рейтингование)'!J44+'Бюджет (Развитие ОЭДК)'!J44+'Бюджет (Уберизация зак)'!J44+'Бюджет (Упр вз с подр БРД)'!J44</f>
        <v>0</v>
      </c>
      <c r="K44" s="222">
        <f>'Бюджет (ЛК 2.0)'!K44+'Бюджет (Рейтингование)'!K44+'Бюджет (Развитие ОЭДК)'!K44+'Бюджет (Уберизация зак)'!K44+'Бюджет (Упр вз с подр БРД)'!K44</f>
        <v>0</v>
      </c>
      <c r="L44" s="222">
        <f>'Бюджет (ЛК 2.0)'!L44+'Бюджет (Рейтингование)'!L44+'Бюджет (Развитие ОЭДК)'!L44+'Бюджет (Уберизация зак)'!L44+'Бюджет (Упр вз с подр БРД)'!L44</f>
        <v>0</v>
      </c>
      <c r="M44" s="222">
        <f>'Бюджет (ЛК 2.0)'!M44+'Бюджет (Рейтингование)'!M44+'Бюджет (Развитие ОЭДК)'!M44+'Бюджет (Уберизация зак)'!M44+'Бюджет (Упр вз с подр БРД)'!M44</f>
        <v>0</v>
      </c>
      <c r="N44" s="222">
        <f>'Бюджет (ЛК 2.0)'!N44+'Бюджет (Рейтингование)'!N44+'Бюджет (Развитие ОЭДК)'!N44+'Бюджет (Уберизация зак)'!N44+'Бюджет (Упр вз с подр БРД)'!N44</f>
        <v>0</v>
      </c>
      <c r="O44" s="222">
        <f>'Бюджет (ЛК 2.0)'!O44+'Бюджет (Рейтингование)'!O44+'Бюджет (Развитие ОЭДК)'!O44+'Бюджет (Уберизация зак)'!O44+'Бюджет (Упр вз с подр БРД)'!O44</f>
        <v>0</v>
      </c>
      <c r="P44" s="222">
        <f>'Бюджет (ЛК 2.0)'!P44+'Бюджет (Рейтингование)'!P44+'Бюджет (Развитие ОЭДК)'!P44+'Бюджет (Уберизация зак)'!P44+'Бюджет (Упр вз с подр БРД)'!P44</f>
        <v>0</v>
      </c>
      <c r="Q44" s="222">
        <f>'Бюджет (ЛК 2.0)'!Q44+'Бюджет (Рейтингование)'!Q44+'Бюджет (Развитие ОЭДК)'!Q44+'Бюджет (Уберизация зак)'!Q44+'Бюджет (Упр вз с подр БРД)'!Q44</f>
        <v>0</v>
      </c>
      <c r="R44" s="222">
        <f>'Бюджет (ЛК 2.0)'!R44+'Бюджет (Рейтингование)'!R44+'Бюджет (Развитие ОЭДК)'!R44+'Бюджет (Уберизация зак)'!R44+'Бюджет (Упр вз с подр БРД)'!R44</f>
        <v>0</v>
      </c>
      <c r="S44" s="222">
        <f>'Бюджет (ЛК 2.0)'!S44+'Бюджет (Рейтингование)'!S44+'Бюджет (Развитие ОЭДК)'!S44+'Бюджет (Уберизация зак)'!S44+'Бюджет (Упр вз с подр БРД)'!S44</f>
        <v>0</v>
      </c>
      <c r="T44" s="222">
        <f>'Бюджет (ЛК 2.0)'!T44+'Бюджет (Рейтингование)'!T44+'Бюджет (Развитие ОЭДК)'!T44+'Бюджет (Уберизация зак)'!T44+'Бюджет (Упр вз с подр БРД)'!T44</f>
        <v>0</v>
      </c>
      <c r="U44" s="222">
        <f>'Бюджет (ЛК 2.0)'!U44+'Бюджет (Рейтингование)'!U44+'Бюджет (Развитие ОЭДК)'!U44+'Бюджет (Уберизация зак)'!U44+'Бюджет (Упр вз с подр БРД)'!U44</f>
        <v>0</v>
      </c>
      <c r="V44" s="222">
        <f>'Бюджет (ЛК 2.0)'!V44+'Бюджет (Рейтингование)'!V44+'Бюджет (Развитие ОЭДК)'!V44+'Бюджет (Уберизация зак)'!V44+'Бюджет (Упр вз с подр БРД)'!V44</f>
        <v>0</v>
      </c>
      <c r="W44" s="222">
        <f>'Бюджет (ЛК 2.0)'!W44+'Бюджет (Рейтингование)'!W44+'Бюджет (Развитие ОЭДК)'!W44+'Бюджет (Уберизация зак)'!W44+'Бюджет (Упр вз с подр БРД)'!W44</f>
        <v>0</v>
      </c>
      <c r="X44" s="222">
        <f>'Бюджет (ЛК 2.0)'!X44+'Бюджет (Рейтингование)'!X44+'Бюджет (Развитие ОЭДК)'!X44+'Бюджет (Уберизация зак)'!X44+'Бюджет (Упр вз с подр БРД)'!X44</f>
        <v>0</v>
      </c>
      <c r="Y44" s="222">
        <f>'Бюджет (ЛК 2.0)'!Y44+'Бюджет (Рейтингование)'!Y44+'Бюджет (Развитие ОЭДК)'!Y44+'Бюджет (Уберизация зак)'!Y44+'Бюджет (Упр вз с подр БРД)'!Y44</f>
        <v>0</v>
      </c>
      <c r="Z44" s="222">
        <f>'Бюджет (ЛК 2.0)'!Z44+'Бюджет (Рейтингование)'!Z44+'Бюджет (Развитие ОЭДК)'!Z44+'Бюджет (Уберизация зак)'!AD44+'Бюджет (Упр вз с подр БРД)'!AD44</f>
        <v>0</v>
      </c>
    </row>
    <row r="45" spans="2:26" hidden="1" outlineLevel="2" x14ac:dyDescent="0.25">
      <c r="B45" s="179" t="s">
        <v>256</v>
      </c>
      <c r="C45" s="179"/>
      <c r="D45" s="247"/>
      <c r="E45" s="248">
        <f t="shared" si="1"/>
        <v>0</v>
      </c>
      <c r="F45" s="222">
        <f>'Бюджет (ЛК 2.0)'!F45+'Бюджет (Рейтингование)'!F45+'Бюджет (Развитие ОЭДК)'!F45+'Бюджет (Уберизация зак)'!F45+'Бюджет (Упр вз с подр БРД)'!F45</f>
        <v>0</v>
      </c>
      <c r="G45" s="222">
        <f>'Бюджет (ЛК 2.0)'!G45+'Бюджет (Рейтингование)'!G45+'Бюджет (Развитие ОЭДК)'!G45+'Бюджет (Уберизация зак)'!G45+'Бюджет (Упр вз с подр БРД)'!G45</f>
        <v>0</v>
      </c>
      <c r="H45" s="222">
        <f>'Бюджет (ЛК 2.0)'!H45+'Бюджет (Рейтингование)'!H45+'Бюджет (Развитие ОЭДК)'!H45+'Бюджет (Уберизация зак)'!H45+'Бюджет (Упр вз с подр БРД)'!H45</f>
        <v>0</v>
      </c>
      <c r="I45" s="222">
        <f>'Бюджет (ЛК 2.0)'!I45+'Бюджет (Рейтингование)'!I45+'Бюджет (Развитие ОЭДК)'!I45+'Бюджет (Уберизация зак)'!I45+'Бюджет (Упр вз с подр БРД)'!I45</f>
        <v>0</v>
      </c>
      <c r="J45" s="222">
        <f>'Бюджет (ЛК 2.0)'!J45+'Бюджет (Рейтингование)'!J45+'Бюджет (Развитие ОЭДК)'!J45+'Бюджет (Уберизация зак)'!J45+'Бюджет (Упр вз с подр БРД)'!J45</f>
        <v>0</v>
      </c>
      <c r="K45" s="222">
        <f>'Бюджет (ЛК 2.0)'!K45+'Бюджет (Рейтингование)'!K45+'Бюджет (Развитие ОЭДК)'!K45+'Бюджет (Уберизация зак)'!K45+'Бюджет (Упр вз с подр БРД)'!K45</f>
        <v>0</v>
      </c>
      <c r="L45" s="222">
        <f>'Бюджет (ЛК 2.0)'!L45+'Бюджет (Рейтингование)'!L45+'Бюджет (Развитие ОЭДК)'!L45+'Бюджет (Уберизация зак)'!L45+'Бюджет (Упр вз с подр БРД)'!L45</f>
        <v>0</v>
      </c>
      <c r="M45" s="222">
        <f>'Бюджет (ЛК 2.0)'!M45+'Бюджет (Рейтингование)'!M45+'Бюджет (Развитие ОЭДК)'!M45+'Бюджет (Уберизация зак)'!M45+'Бюджет (Упр вз с подр БРД)'!M45</f>
        <v>0</v>
      </c>
      <c r="N45" s="222">
        <f>'Бюджет (ЛК 2.0)'!N45+'Бюджет (Рейтингование)'!N45+'Бюджет (Развитие ОЭДК)'!N45+'Бюджет (Уберизация зак)'!N45+'Бюджет (Упр вз с подр БРД)'!N45</f>
        <v>0</v>
      </c>
      <c r="O45" s="222">
        <f>'Бюджет (ЛК 2.0)'!O45+'Бюджет (Рейтингование)'!O45+'Бюджет (Развитие ОЭДК)'!O45+'Бюджет (Уберизация зак)'!O45+'Бюджет (Упр вз с подр БРД)'!O45</f>
        <v>0</v>
      </c>
      <c r="P45" s="222">
        <f>'Бюджет (ЛК 2.0)'!P45+'Бюджет (Рейтингование)'!P45+'Бюджет (Развитие ОЭДК)'!P45+'Бюджет (Уберизация зак)'!P45+'Бюджет (Упр вз с подр БРД)'!P45</f>
        <v>0</v>
      </c>
      <c r="Q45" s="222">
        <f>'Бюджет (ЛК 2.0)'!Q45+'Бюджет (Рейтингование)'!Q45+'Бюджет (Развитие ОЭДК)'!Q45+'Бюджет (Уберизация зак)'!Q45+'Бюджет (Упр вз с подр БРД)'!Q45</f>
        <v>0</v>
      </c>
      <c r="R45" s="222">
        <f>'Бюджет (ЛК 2.0)'!R45+'Бюджет (Рейтингование)'!R45+'Бюджет (Развитие ОЭДК)'!R45+'Бюджет (Уберизация зак)'!R45+'Бюджет (Упр вз с подр БРД)'!R45</f>
        <v>0</v>
      </c>
      <c r="S45" s="222">
        <f>'Бюджет (ЛК 2.0)'!S45+'Бюджет (Рейтингование)'!S45+'Бюджет (Развитие ОЭДК)'!S45+'Бюджет (Уберизация зак)'!S45+'Бюджет (Упр вз с подр БРД)'!S45</f>
        <v>0</v>
      </c>
      <c r="T45" s="222">
        <f>'Бюджет (ЛК 2.0)'!T45+'Бюджет (Рейтингование)'!T45+'Бюджет (Развитие ОЭДК)'!T45+'Бюджет (Уберизация зак)'!T45+'Бюджет (Упр вз с подр БРД)'!T45</f>
        <v>0</v>
      </c>
      <c r="U45" s="222">
        <f>'Бюджет (ЛК 2.0)'!U45+'Бюджет (Рейтингование)'!U45+'Бюджет (Развитие ОЭДК)'!U45+'Бюджет (Уберизация зак)'!U45+'Бюджет (Упр вз с подр БРД)'!U45</f>
        <v>0</v>
      </c>
      <c r="V45" s="222">
        <f>'Бюджет (ЛК 2.0)'!V45+'Бюджет (Рейтингование)'!V45+'Бюджет (Развитие ОЭДК)'!V45+'Бюджет (Уберизация зак)'!V45+'Бюджет (Упр вз с подр БРД)'!V45</f>
        <v>0</v>
      </c>
      <c r="W45" s="222">
        <f>'Бюджет (ЛК 2.0)'!W45+'Бюджет (Рейтингование)'!W45+'Бюджет (Развитие ОЭДК)'!W45+'Бюджет (Уберизация зак)'!W45+'Бюджет (Упр вз с подр БРД)'!W45</f>
        <v>0</v>
      </c>
      <c r="X45" s="222">
        <f>'Бюджет (ЛК 2.0)'!X45+'Бюджет (Рейтингование)'!X45+'Бюджет (Развитие ОЭДК)'!X45+'Бюджет (Уберизация зак)'!X45+'Бюджет (Упр вз с подр БРД)'!X45</f>
        <v>0</v>
      </c>
      <c r="Y45" s="222">
        <f>'Бюджет (ЛК 2.0)'!Y45+'Бюджет (Рейтингование)'!Y45+'Бюджет (Развитие ОЭДК)'!Y45+'Бюджет (Уберизация зак)'!Y45+'Бюджет (Упр вз с подр БРД)'!Y45</f>
        <v>0</v>
      </c>
      <c r="Z45" s="222">
        <f>'Бюджет (ЛК 2.0)'!Z45+'Бюджет (Рейтингование)'!Z45+'Бюджет (Развитие ОЭДК)'!Z45+'Бюджет (Уберизация зак)'!AD45+'Бюджет (Упр вз с подр БРД)'!AD45</f>
        <v>0</v>
      </c>
    </row>
    <row r="46" spans="2:26" hidden="1" outlineLevel="2" x14ac:dyDescent="0.25">
      <c r="B46" s="179" t="s">
        <v>257</v>
      </c>
      <c r="C46" s="179"/>
      <c r="D46" s="247"/>
      <c r="E46" s="248">
        <f t="shared" si="1"/>
        <v>0</v>
      </c>
      <c r="F46" s="222">
        <f>'Бюджет (ЛК 2.0)'!F46+'Бюджет (Рейтингование)'!F46+'Бюджет (Развитие ОЭДК)'!F46+'Бюджет (Уберизация зак)'!F46+'Бюджет (Упр вз с подр БРД)'!F46</f>
        <v>0</v>
      </c>
      <c r="G46" s="222">
        <f>'Бюджет (ЛК 2.0)'!G46+'Бюджет (Рейтингование)'!G46+'Бюджет (Развитие ОЭДК)'!G46+'Бюджет (Уберизация зак)'!G46+'Бюджет (Упр вз с подр БРД)'!G46</f>
        <v>0</v>
      </c>
      <c r="H46" s="222">
        <f>'Бюджет (ЛК 2.0)'!H46+'Бюджет (Рейтингование)'!H46+'Бюджет (Развитие ОЭДК)'!H46+'Бюджет (Уберизация зак)'!H46+'Бюджет (Упр вз с подр БРД)'!H46</f>
        <v>0</v>
      </c>
      <c r="I46" s="222">
        <f>'Бюджет (ЛК 2.0)'!I46+'Бюджет (Рейтингование)'!I46+'Бюджет (Развитие ОЭДК)'!I46+'Бюджет (Уберизация зак)'!I46+'Бюджет (Упр вз с подр БРД)'!I46</f>
        <v>0</v>
      </c>
      <c r="J46" s="222">
        <f>'Бюджет (ЛК 2.0)'!J46+'Бюджет (Рейтингование)'!J46+'Бюджет (Развитие ОЭДК)'!J46+'Бюджет (Уберизация зак)'!J46+'Бюджет (Упр вз с подр БРД)'!J46</f>
        <v>0</v>
      </c>
      <c r="K46" s="222">
        <f>'Бюджет (ЛК 2.0)'!K46+'Бюджет (Рейтингование)'!K46+'Бюджет (Развитие ОЭДК)'!K46+'Бюджет (Уберизация зак)'!K46+'Бюджет (Упр вз с подр БРД)'!K46</f>
        <v>0</v>
      </c>
      <c r="L46" s="222">
        <f>'Бюджет (ЛК 2.0)'!L46+'Бюджет (Рейтингование)'!L46+'Бюджет (Развитие ОЭДК)'!L46+'Бюджет (Уберизация зак)'!L46+'Бюджет (Упр вз с подр БРД)'!L46</f>
        <v>0</v>
      </c>
      <c r="M46" s="222">
        <f>'Бюджет (ЛК 2.0)'!M46+'Бюджет (Рейтингование)'!M46+'Бюджет (Развитие ОЭДК)'!M46+'Бюджет (Уберизация зак)'!M46+'Бюджет (Упр вз с подр БРД)'!M46</f>
        <v>0</v>
      </c>
      <c r="N46" s="222">
        <f>'Бюджет (ЛК 2.0)'!N46+'Бюджет (Рейтингование)'!N46+'Бюджет (Развитие ОЭДК)'!N46+'Бюджет (Уберизация зак)'!N46+'Бюджет (Упр вз с подр БРД)'!N46</f>
        <v>0</v>
      </c>
      <c r="O46" s="222">
        <f>'Бюджет (ЛК 2.0)'!O46+'Бюджет (Рейтингование)'!O46+'Бюджет (Развитие ОЭДК)'!O46+'Бюджет (Уберизация зак)'!O46+'Бюджет (Упр вз с подр БРД)'!O46</f>
        <v>0</v>
      </c>
      <c r="P46" s="222">
        <f>'Бюджет (ЛК 2.0)'!P46+'Бюджет (Рейтингование)'!P46+'Бюджет (Развитие ОЭДК)'!P46+'Бюджет (Уберизация зак)'!P46+'Бюджет (Упр вз с подр БРД)'!P46</f>
        <v>0</v>
      </c>
      <c r="Q46" s="222">
        <f>'Бюджет (ЛК 2.0)'!Q46+'Бюджет (Рейтингование)'!Q46+'Бюджет (Развитие ОЭДК)'!Q46+'Бюджет (Уберизация зак)'!Q46+'Бюджет (Упр вз с подр БРД)'!Q46</f>
        <v>0</v>
      </c>
      <c r="R46" s="222">
        <f>'Бюджет (ЛК 2.0)'!R46+'Бюджет (Рейтингование)'!R46+'Бюджет (Развитие ОЭДК)'!R46+'Бюджет (Уберизация зак)'!R46+'Бюджет (Упр вз с подр БРД)'!R46</f>
        <v>0</v>
      </c>
      <c r="S46" s="222">
        <f>'Бюджет (ЛК 2.0)'!S46+'Бюджет (Рейтингование)'!S46+'Бюджет (Развитие ОЭДК)'!S46+'Бюджет (Уберизация зак)'!S46+'Бюджет (Упр вз с подр БРД)'!S46</f>
        <v>0</v>
      </c>
      <c r="T46" s="222">
        <f>'Бюджет (ЛК 2.0)'!T46+'Бюджет (Рейтингование)'!T46+'Бюджет (Развитие ОЭДК)'!T46+'Бюджет (Уберизация зак)'!T46+'Бюджет (Упр вз с подр БРД)'!T46</f>
        <v>0</v>
      </c>
      <c r="U46" s="222">
        <f>'Бюджет (ЛК 2.0)'!U46+'Бюджет (Рейтингование)'!U46+'Бюджет (Развитие ОЭДК)'!U46+'Бюджет (Уберизация зак)'!U46+'Бюджет (Упр вз с подр БРД)'!U46</f>
        <v>0</v>
      </c>
      <c r="V46" s="222">
        <f>'Бюджет (ЛК 2.0)'!V46+'Бюджет (Рейтингование)'!V46+'Бюджет (Развитие ОЭДК)'!V46+'Бюджет (Уберизация зак)'!V46+'Бюджет (Упр вз с подр БРД)'!V46</f>
        <v>0</v>
      </c>
      <c r="W46" s="222">
        <f>'Бюджет (ЛК 2.0)'!W46+'Бюджет (Рейтингование)'!W46+'Бюджет (Развитие ОЭДК)'!W46+'Бюджет (Уберизация зак)'!W46+'Бюджет (Упр вз с подр БРД)'!W46</f>
        <v>0</v>
      </c>
      <c r="X46" s="222">
        <f>'Бюджет (ЛК 2.0)'!X46+'Бюджет (Рейтингование)'!X46+'Бюджет (Развитие ОЭДК)'!X46+'Бюджет (Уберизация зак)'!X46+'Бюджет (Упр вз с подр БРД)'!X46</f>
        <v>0</v>
      </c>
      <c r="Y46" s="222">
        <f>'Бюджет (ЛК 2.0)'!Y46+'Бюджет (Рейтингование)'!Y46+'Бюджет (Развитие ОЭДК)'!Y46+'Бюджет (Уберизация зак)'!Y46+'Бюджет (Упр вз с подр БРД)'!Y46</f>
        <v>0</v>
      </c>
      <c r="Z46" s="222">
        <f>'Бюджет (ЛК 2.0)'!Z46+'Бюджет (Рейтингование)'!Z46+'Бюджет (Развитие ОЭДК)'!Z46+'Бюджет (Уберизация зак)'!AD46+'Бюджет (Упр вз с подр БРД)'!AD46</f>
        <v>0</v>
      </c>
    </row>
    <row r="47" spans="2:26" outlineLevel="1" collapsed="1" x14ac:dyDescent="0.25">
      <c r="B47" s="179" t="s">
        <v>237</v>
      </c>
      <c r="C47" s="179" t="str">
        <f>ИД!C42</f>
        <v>OPEX</v>
      </c>
      <c r="D47" s="247" t="s">
        <v>13</v>
      </c>
      <c r="E47" s="248">
        <f t="shared" si="1"/>
        <v>0</v>
      </c>
      <c r="F47" s="124">
        <f>SUM(F48:F53)</f>
        <v>0</v>
      </c>
      <c r="G47" s="124">
        <f>SUM(G48:G53)</f>
        <v>0</v>
      </c>
      <c r="H47" s="124">
        <f>SUM(I47:T47)</f>
        <v>0</v>
      </c>
      <c r="I47" s="124">
        <f t="shared" ref="I47:Y47" si="13">SUM(I48:I53)</f>
        <v>0</v>
      </c>
      <c r="J47" s="124">
        <f t="shared" si="13"/>
        <v>0</v>
      </c>
      <c r="K47" s="124">
        <f t="shared" si="13"/>
        <v>0</v>
      </c>
      <c r="L47" s="124">
        <f t="shared" si="13"/>
        <v>0</v>
      </c>
      <c r="M47" s="124">
        <f t="shared" si="13"/>
        <v>0</v>
      </c>
      <c r="N47" s="124">
        <f t="shared" si="13"/>
        <v>0</v>
      </c>
      <c r="O47" s="124">
        <f t="shared" si="13"/>
        <v>0</v>
      </c>
      <c r="P47" s="124">
        <f t="shared" si="13"/>
        <v>0</v>
      </c>
      <c r="Q47" s="124">
        <f t="shared" si="13"/>
        <v>0</v>
      </c>
      <c r="R47" s="124">
        <f t="shared" si="13"/>
        <v>0</v>
      </c>
      <c r="S47" s="124">
        <f t="shared" si="13"/>
        <v>0</v>
      </c>
      <c r="T47" s="124">
        <f t="shared" si="13"/>
        <v>0</v>
      </c>
      <c r="U47" s="124">
        <f t="shared" si="13"/>
        <v>0</v>
      </c>
      <c r="V47" s="124">
        <f t="shared" si="13"/>
        <v>0</v>
      </c>
      <c r="W47" s="124">
        <f t="shared" si="13"/>
        <v>0</v>
      </c>
      <c r="X47" s="124">
        <f t="shared" si="13"/>
        <v>0</v>
      </c>
      <c r="Y47" s="124">
        <f t="shared" si="13"/>
        <v>0</v>
      </c>
    </row>
    <row r="48" spans="2:26" hidden="1" outlineLevel="2" x14ac:dyDescent="0.25">
      <c r="B48" s="179" t="s">
        <v>258</v>
      </c>
      <c r="C48" s="179"/>
      <c r="D48" s="255"/>
      <c r="E48" s="256">
        <f t="shared" si="1"/>
        <v>0</v>
      </c>
      <c r="F48" s="220">
        <f>'Бюджет (ЛК 2.0)'!F48+'Бюджет (Рейтингование)'!F48+'Бюджет (Развитие ОЭДК)'!F48+'Бюджет (Уберизация зак)'!F48+'Бюджет (Упр вз с подр БРД)'!F48</f>
        <v>0</v>
      </c>
      <c r="G48" s="220">
        <f>'Бюджет (ЛК 2.0)'!G48+'Бюджет (Рейтингование)'!G48+'Бюджет (Развитие ОЭДК)'!G48+'Бюджет (Уберизация зак)'!G48+'Бюджет (Упр вз с подр БРД)'!G48</f>
        <v>0</v>
      </c>
      <c r="H48" s="220">
        <f>'Бюджет (ЛК 2.0)'!H48+'Бюджет (Рейтингование)'!H48+'Бюджет (Развитие ОЭДК)'!H48+'Бюджет (Уберизация зак)'!H48+'Бюджет (Упр вз с подр БРД)'!H48</f>
        <v>0</v>
      </c>
      <c r="I48" s="220">
        <f>'Бюджет (ЛК 2.0)'!I48+'Бюджет (Рейтингование)'!I48+'Бюджет (Развитие ОЭДК)'!I48+'Бюджет (Уберизация зак)'!I48+'Бюджет (Упр вз с подр БРД)'!I48</f>
        <v>0</v>
      </c>
      <c r="J48" s="220">
        <f>'Бюджет (ЛК 2.0)'!J48+'Бюджет (Рейтингование)'!J48+'Бюджет (Развитие ОЭДК)'!J48+'Бюджет (Уберизация зак)'!J48+'Бюджет (Упр вз с подр БРД)'!J48</f>
        <v>0</v>
      </c>
      <c r="K48" s="220">
        <f>'Бюджет (ЛК 2.0)'!K48+'Бюджет (Рейтингование)'!K48+'Бюджет (Развитие ОЭДК)'!K48+'Бюджет (Уберизация зак)'!K48+'Бюджет (Упр вз с подр БРД)'!K48</f>
        <v>0</v>
      </c>
      <c r="L48" s="220">
        <f>'Бюджет (ЛК 2.0)'!L48+'Бюджет (Рейтингование)'!L48+'Бюджет (Развитие ОЭДК)'!L48+'Бюджет (Уберизация зак)'!L48+'Бюджет (Упр вз с подр БРД)'!L48</f>
        <v>0</v>
      </c>
      <c r="M48" s="220">
        <f>'Бюджет (ЛК 2.0)'!M48+'Бюджет (Рейтингование)'!M48+'Бюджет (Развитие ОЭДК)'!M48+'Бюджет (Уберизация зак)'!M48+'Бюджет (Упр вз с подр БРД)'!M48</f>
        <v>0</v>
      </c>
      <c r="N48" s="220">
        <f>'Бюджет (ЛК 2.0)'!N48+'Бюджет (Рейтингование)'!N48+'Бюджет (Развитие ОЭДК)'!N48+'Бюджет (Уберизация зак)'!N48+'Бюджет (Упр вз с подр БРД)'!N48</f>
        <v>0</v>
      </c>
      <c r="O48" s="220">
        <f>'Бюджет (ЛК 2.0)'!O48+'Бюджет (Рейтингование)'!O48+'Бюджет (Развитие ОЭДК)'!O48+'Бюджет (Уберизация зак)'!O48+'Бюджет (Упр вз с подр БРД)'!O48</f>
        <v>0</v>
      </c>
      <c r="P48" s="220">
        <f>'Бюджет (ЛК 2.0)'!P48+'Бюджет (Рейтингование)'!P48+'Бюджет (Развитие ОЭДК)'!P48+'Бюджет (Уберизация зак)'!P48+'Бюджет (Упр вз с подр БРД)'!P48</f>
        <v>0</v>
      </c>
      <c r="Q48" s="220">
        <f>'Бюджет (ЛК 2.0)'!Q48+'Бюджет (Рейтингование)'!Q48+'Бюджет (Развитие ОЭДК)'!Q48+'Бюджет (Уберизация зак)'!Q48+'Бюджет (Упр вз с подр БРД)'!Q48</f>
        <v>0</v>
      </c>
      <c r="R48" s="220">
        <f>'Бюджет (ЛК 2.0)'!R48+'Бюджет (Рейтингование)'!R48+'Бюджет (Развитие ОЭДК)'!R48+'Бюджет (Уберизация зак)'!R48+'Бюджет (Упр вз с подр БРД)'!R48</f>
        <v>0</v>
      </c>
      <c r="S48" s="220">
        <f>'Бюджет (ЛК 2.0)'!S48+'Бюджет (Рейтингование)'!S48+'Бюджет (Развитие ОЭДК)'!S48+'Бюджет (Уберизация зак)'!S48+'Бюджет (Упр вз с подр БРД)'!S48</f>
        <v>0</v>
      </c>
      <c r="T48" s="220">
        <f>'Бюджет (ЛК 2.0)'!T48+'Бюджет (Рейтингование)'!T48+'Бюджет (Развитие ОЭДК)'!T48+'Бюджет (Уберизация зак)'!T48+'Бюджет (Упр вз с подр БРД)'!T48</f>
        <v>0</v>
      </c>
      <c r="U48" s="220">
        <f>'Бюджет (ЛК 2.0)'!U48+'Бюджет (Рейтингование)'!U48+'Бюджет (Развитие ОЭДК)'!U48+'Бюджет (Уберизация зак)'!U48+'Бюджет (Упр вз с подр БРД)'!U48</f>
        <v>0</v>
      </c>
      <c r="V48" s="220">
        <f>'Бюджет (ЛК 2.0)'!V48+'Бюджет (Рейтингование)'!V48+'Бюджет (Развитие ОЭДК)'!V48+'Бюджет (Уберизация зак)'!V48+'Бюджет (Упр вз с подр БРД)'!V48</f>
        <v>0</v>
      </c>
      <c r="W48" s="220">
        <f>'Бюджет (ЛК 2.0)'!W48+'Бюджет (Рейтингование)'!W48+'Бюджет (Развитие ОЭДК)'!W48+'Бюджет (Уберизация зак)'!W48+'Бюджет (Упр вз с подр БРД)'!W48</f>
        <v>0</v>
      </c>
      <c r="X48" s="220">
        <f>'Бюджет (ЛК 2.0)'!X48+'Бюджет (Рейтингование)'!X48+'Бюджет (Развитие ОЭДК)'!X48+'Бюджет (Уберизация зак)'!X48+'Бюджет (Упр вз с подр БРД)'!X48</f>
        <v>0</v>
      </c>
      <c r="Y48" s="220">
        <f>'Бюджет (ЛК 2.0)'!Y48+'Бюджет (Рейтингование)'!Y48+'Бюджет (Развитие ОЭДК)'!Y48+'Бюджет (Уберизация зак)'!Y48+'Бюджет (Упр вз с подр БРД)'!Y48</f>
        <v>0</v>
      </c>
    </row>
    <row r="49" spans="2:25" hidden="1" outlineLevel="2" x14ac:dyDescent="0.25">
      <c r="B49" s="179" t="s">
        <v>259</v>
      </c>
      <c r="C49" s="179"/>
      <c r="D49" s="255"/>
      <c r="E49" s="256">
        <f t="shared" si="1"/>
        <v>0</v>
      </c>
      <c r="F49" s="220">
        <f>'Бюджет (ЛК 2.0)'!F49+'Бюджет (Рейтингование)'!F49+'Бюджет (Развитие ОЭДК)'!F49+'Бюджет (Уберизация зак)'!F49+'Бюджет (Упр вз с подр БРД)'!F49</f>
        <v>0</v>
      </c>
      <c r="G49" s="220">
        <f>'Бюджет (ЛК 2.0)'!G49+'Бюджет (Рейтингование)'!G49+'Бюджет (Развитие ОЭДК)'!G49+'Бюджет (Уберизация зак)'!G49+'Бюджет (Упр вз с подр БРД)'!G49</f>
        <v>0</v>
      </c>
      <c r="H49" s="220">
        <f>'Бюджет (ЛК 2.0)'!H49+'Бюджет (Рейтингование)'!H49+'Бюджет (Развитие ОЭДК)'!H49+'Бюджет (Уберизация зак)'!H49+'Бюджет (Упр вз с подр БРД)'!H49</f>
        <v>0</v>
      </c>
      <c r="I49" s="220">
        <f>'Бюджет (ЛК 2.0)'!I49+'Бюджет (Рейтингование)'!I49+'Бюджет (Развитие ОЭДК)'!I49+'Бюджет (Уберизация зак)'!I49+'Бюджет (Упр вз с подр БРД)'!I49</f>
        <v>0</v>
      </c>
      <c r="J49" s="220">
        <f>'Бюджет (ЛК 2.0)'!J49+'Бюджет (Рейтингование)'!J49+'Бюджет (Развитие ОЭДК)'!J49+'Бюджет (Уберизация зак)'!J49+'Бюджет (Упр вз с подр БРД)'!J49</f>
        <v>0</v>
      </c>
      <c r="K49" s="220">
        <f>'Бюджет (ЛК 2.0)'!K49+'Бюджет (Рейтингование)'!K49+'Бюджет (Развитие ОЭДК)'!K49+'Бюджет (Уберизация зак)'!K49+'Бюджет (Упр вз с подр БРД)'!K49</f>
        <v>0</v>
      </c>
      <c r="L49" s="220">
        <f>'Бюджет (ЛК 2.0)'!L49+'Бюджет (Рейтингование)'!L49+'Бюджет (Развитие ОЭДК)'!L49+'Бюджет (Уберизация зак)'!L49+'Бюджет (Упр вз с подр БРД)'!L49</f>
        <v>0</v>
      </c>
      <c r="M49" s="220">
        <f>'Бюджет (ЛК 2.0)'!M49+'Бюджет (Рейтингование)'!M49+'Бюджет (Развитие ОЭДК)'!M49+'Бюджет (Уберизация зак)'!M49+'Бюджет (Упр вз с подр БРД)'!M49</f>
        <v>0</v>
      </c>
      <c r="N49" s="220">
        <f>'Бюджет (ЛК 2.0)'!N49+'Бюджет (Рейтингование)'!N49+'Бюджет (Развитие ОЭДК)'!N49+'Бюджет (Уберизация зак)'!N49+'Бюджет (Упр вз с подр БРД)'!N49</f>
        <v>0</v>
      </c>
      <c r="O49" s="220">
        <f>'Бюджет (ЛК 2.0)'!O49+'Бюджет (Рейтингование)'!O49+'Бюджет (Развитие ОЭДК)'!O49+'Бюджет (Уберизация зак)'!O49+'Бюджет (Упр вз с подр БРД)'!O49</f>
        <v>0</v>
      </c>
      <c r="P49" s="220">
        <f>'Бюджет (ЛК 2.0)'!P49+'Бюджет (Рейтингование)'!P49+'Бюджет (Развитие ОЭДК)'!P49+'Бюджет (Уберизация зак)'!P49+'Бюджет (Упр вз с подр БРД)'!P49</f>
        <v>0</v>
      </c>
      <c r="Q49" s="220">
        <f>'Бюджет (ЛК 2.0)'!Q49+'Бюджет (Рейтингование)'!Q49+'Бюджет (Развитие ОЭДК)'!Q49+'Бюджет (Уберизация зак)'!Q49+'Бюджет (Упр вз с подр БРД)'!Q49</f>
        <v>0</v>
      </c>
      <c r="R49" s="220">
        <f>'Бюджет (ЛК 2.0)'!R49+'Бюджет (Рейтингование)'!R49+'Бюджет (Развитие ОЭДК)'!R49+'Бюджет (Уберизация зак)'!R49+'Бюджет (Упр вз с подр БРД)'!R49</f>
        <v>0</v>
      </c>
      <c r="S49" s="220">
        <f>'Бюджет (ЛК 2.0)'!S49+'Бюджет (Рейтингование)'!S49+'Бюджет (Развитие ОЭДК)'!S49+'Бюджет (Уберизация зак)'!S49+'Бюджет (Упр вз с подр БРД)'!S49</f>
        <v>0</v>
      </c>
      <c r="T49" s="220">
        <f>'Бюджет (ЛК 2.0)'!T49+'Бюджет (Рейтингование)'!T49+'Бюджет (Развитие ОЭДК)'!T49+'Бюджет (Уберизация зак)'!T49+'Бюджет (Упр вз с подр БРД)'!T49</f>
        <v>0</v>
      </c>
      <c r="U49" s="220">
        <f>'Бюджет (ЛК 2.0)'!U49+'Бюджет (Рейтингование)'!U49+'Бюджет (Развитие ОЭДК)'!U49+'Бюджет (Уберизация зак)'!U49+'Бюджет (Упр вз с подр БРД)'!U49</f>
        <v>0</v>
      </c>
      <c r="V49" s="220">
        <f>'Бюджет (ЛК 2.0)'!V49+'Бюджет (Рейтингование)'!V49+'Бюджет (Развитие ОЭДК)'!V49+'Бюджет (Уберизация зак)'!V49+'Бюджет (Упр вз с подр БРД)'!V49</f>
        <v>0</v>
      </c>
      <c r="W49" s="220">
        <f>'Бюджет (ЛК 2.0)'!W49+'Бюджет (Рейтингование)'!W49+'Бюджет (Развитие ОЭДК)'!W49+'Бюджет (Уберизация зак)'!W49+'Бюджет (Упр вз с подр БРД)'!W49</f>
        <v>0</v>
      </c>
      <c r="X49" s="220">
        <f>'Бюджет (ЛК 2.0)'!X49+'Бюджет (Рейтингование)'!X49+'Бюджет (Развитие ОЭДК)'!X49+'Бюджет (Уберизация зак)'!X49+'Бюджет (Упр вз с подр БРД)'!X49</f>
        <v>0</v>
      </c>
      <c r="Y49" s="220">
        <f>'Бюджет (ЛК 2.0)'!Y49+'Бюджет (Рейтингование)'!Y49+'Бюджет (Развитие ОЭДК)'!Y49+'Бюджет (Уберизация зак)'!Y49+'Бюджет (Упр вз с подр БРД)'!Y49</f>
        <v>0</v>
      </c>
    </row>
    <row r="50" spans="2:25" hidden="1" outlineLevel="2" x14ac:dyDescent="0.25">
      <c r="B50" s="179" t="s">
        <v>260</v>
      </c>
      <c r="C50" s="179"/>
      <c r="D50" s="255"/>
      <c r="E50" s="256">
        <f t="shared" si="1"/>
        <v>0</v>
      </c>
      <c r="F50" s="220">
        <f>'Бюджет (ЛК 2.0)'!F50+'Бюджет (Рейтингование)'!F50+'Бюджет (Развитие ОЭДК)'!F50+'Бюджет (Уберизация зак)'!F50+'Бюджет (Упр вз с подр БРД)'!F50</f>
        <v>0</v>
      </c>
      <c r="G50" s="220">
        <f>'Бюджет (ЛК 2.0)'!G50+'Бюджет (Рейтингование)'!G50+'Бюджет (Развитие ОЭДК)'!G50+'Бюджет (Уберизация зак)'!G50+'Бюджет (Упр вз с подр БРД)'!G50</f>
        <v>0</v>
      </c>
      <c r="H50" s="220">
        <f>'Бюджет (ЛК 2.0)'!H50+'Бюджет (Рейтингование)'!H50+'Бюджет (Развитие ОЭДК)'!H50+'Бюджет (Уберизация зак)'!H50+'Бюджет (Упр вз с подр БРД)'!H50</f>
        <v>0</v>
      </c>
      <c r="I50" s="220">
        <f>'Бюджет (ЛК 2.0)'!I50+'Бюджет (Рейтингование)'!I50+'Бюджет (Развитие ОЭДК)'!I50+'Бюджет (Уберизация зак)'!I50+'Бюджет (Упр вз с подр БРД)'!I50</f>
        <v>0</v>
      </c>
      <c r="J50" s="220">
        <f>'Бюджет (ЛК 2.0)'!J50+'Бюджет (Рейтингование)'!J50+'Бюджет (Развитие ОЭДК)'!J50+'Бюджет (Уберизация зак)'!J50+'Бюджет (Упр вз с подр БРД)'!J50</f>
        <v>0</v>
      </c>
      <c r="K50" s="220">
        <f>'Бюджет (ЛК 2.0)'!K50+'Бюджет (Рейтингование)'!K50+'Бюджет (Развитие ОЭДК)'!K50+'Бюджет (Уберизация зак)'!K50+'Бюджет (Упр вз с подр БРД)'!K50</f>
        <v>0</v>
      </c>
      <c r="L50" s="220">
        <f>'Бюджет (ЛК 2.0)'!L50+'Бюджет (Рейтингование)'!L50+'Бюджет (Развитие ОЭДК)'!L50+'Бюджет (Уберизация зак)'!L50+'Бюджет (Упр вз с подр БРД)'!L50</f>
        <v>0</v>
      </c>
      <c r="M50" s="220">
        <f>'Бюджет (ЛК 2.0)'!M50+'Бюджет (Рейтингование)'!M50+'Бюджет (Развитие ОЭДК)'!M50+'Бюджет (Уберизация зак)'!M50+'Бюджет (Упр вз с подр БРД)'!M50</f>
        <v>0</v>
      </c>
      <c r="N50" s="220">
        <f>'Бюджет (ЛК 2.0)'!N50+'Бюджет (Рейтингование)'!N50+'Бюджет (Развитие ОЭДК)'!N50+'Бюджет (Уберизация зак)'!N50+'Бюджет (Упр вз с подр БРД)'!N50</f>
        <v>0</v>
      </c>
      <c r="O50" s="220">
        <f>'Бюджет (ЛК 2.0)'!O50+'Бюджет (Рейтингование)'!O50+'Бюджет (Развитие ОЭДК)'!O50+'Бюджет (Уберизация зак)'!O50+'Бюджет (Упр вз с подр БРД)'!O50</f>
        <v>0</v>
      </c>
      <c r="P50" s="220">
        <f>'Бюджет (ЛК 2.0)'!P50+'Бюджет (Рейтингование)'!P50+'Бюджет (Развитие ОЭДК)'!P50+'Бюджет (Уберизация зак)'!P50+'Бюджет (Упр вз с подр БРД)'!P50</f>
        <v>0</v>
      </c>
      <c r="Q50" s="220">
        <f>'Бюджет (ЛК 2.0)'!Q50+'Бюджет (Рейтингование)'!Q50+'Бюджет (Развитие ОЭДК)'!Q50+'Бюджет (Уберизация зак)'!Q50+'Бюджет (Упр вз с подр БРД)'!Q50</f>
        <v>0</v>
      </c>
      <c r="R50" s="220">
        <f>'Бюджет (ЛК 2.0)'!R50+'Бюджет (Рейтингование)'!R50+'Бюджет (Развитие ОЭДК)'!R50+'Бюджет (Уберизация зак)'!R50+'Бюджет (Упр вз с подр БРД)'!R50</f>
        <v>0</v>
      </c>
      <c r="S50" s="220">
        <f>'Бюджет (ЛК 2.0)'!S50+'Бюджет (Рейтингование)'!S50+'Бюджет (Развитие ОЭДК)'!S50+'Бюджет (Уберизация зак)'!S50+'Бюджет (Упр вз с подр БРД)'!S50</f>
        <v>0</v>
      </c>
      <c r="T50" s="220">
        <f>'Бюджет (ЛК 2.0)'!T50+'Бюджет (Рейтингование)'!T50+'Бюджет (Развитие ОЭДК)'!T50+'Бюджет (Уберизация зак)'!T50+'Бюджет (Упр вз с подр БРД)'!T50</f>
        <v>0</v>
      </c>
      <c r="U50" s="220">
        <f>'Бюджет (ЛК 2.0)'!U50+'Бюджет (Рейтингование)'!U50+'Бюджет (Развитие ОЭДК)'!U50+'Бюджет (Уберизация зак)'!U50+'Бюджет (Упр вз с подр БРД)'!U50</f>
        <v>0</v>
      </c>
      <c r="V50" s="220">
        <f>'Бюджет (ЛК 2.0)'!V50+'Бюджет (Рейтингование)'!V50+'Бюджет (Развитие ОЭДК)'!V50+'Бюджет (Уберизация зак)'!V50+'Бюджет (Упр вз с подр БРД)'!V50</f>
        <v>0</v>
      </c>
      <c r="W50" s="220">
        <f>'Бюджет (ЛК 2.0)'!W50+'Бюджет (Рейтингование)'!W50+'Бюджет (Развитие ОЭДК)'!W50+'Бюджет (Уберизация зак)'!W50+'Бюджет (Упр вз с подр БРД)'!W50</f>
        <v>0</v>
      </c>
      <c r="X50" s="220">
        <f>'Бюджет (ЛК 2.0)'!X50+'Бюджет (Рейтингование)'!X50+'Бюджет (Развитие ОЭДК)'!X50+'Бюджет (Уберизация зак)'!X50+'Бюджет (Упр вз с подр БРД)'!X50</f>
        <v>0</v>
      </c>
      <c r="Y50" s="220">
        <f>'Бюджет (ЛК 2.0)'!Y50+'Бюджет (Рейтингование)'!Y50+'Бюджет (Развитие ОЭДК)'!Y50+'Бюджет (Уберизация зак)'!Y50+'Бюджет (Упр вз с подр БРД)'!Y50</f>
        <v>0</v>
      </c>
    </row>
    <row r="51" spans="2:25" hidden="1" outlineLevel="2" x14ac:dyDescent="0.25">
      <c r="B51" s="179" t="s">
        <v>261</v>
      </c>
      <c r="C51" s="179"/>
      <c r="D51" s="255"/>
      <c r="E51" s="256">
        <f t="shared" si="1"/>
        <v>0</v>
      </c>
      <c r="F51" s="220">
        <f>'Бюджет (ЛК 2.0)'!F51+'Бюджет (Рейтингование)'!F51+'Бюджет (Развитие ОЭДК)'!F51+'Бюджет (Уберизация зак)'!F51+'Бюджет (Упр вз с подр БРД)'!F51</f>
        <v>0</v>
      </c>
      <c r="G51" s="220">
        <f>'Бюджет (ЛК 2.0)'!G51+'Бюджет (Рейтингование)'!G51+'Бюджет (Развитие ОЭДК)'!G51+'Бюджет (Уберизация зак)'!G51+'Бюджет (Упр вз с подр БРД)'!G51</f>
        <v>0</v>
      </c>
      <c r="H51" s="220">
        <f>'Бюджет (ЛК 2.0)'!H51+'Бюджет (Рейтингование)'!H51+'Бюджет (Развитие ОЭДК)'!H51+'Бюджет (Уберизация зак)'!H51+'Бюджет (Упр вз с подр БРД)'!H51</f>
        <v>0</v>
      </c>
      <c r="I51" s="220">
        <f>'Бюджет (ЛК 2.0)'!I51+'Бюджет (Рейтингование)'!I51+'Бюджет (Развитие ОЭДК)'!I51+'Бюджет (Уберизация зак)'!I51+'Бюджет (Упр вз с подр БРД)'!I51</f>
        <v>0</v>
      </c>
      <c r="J51" s="220">
        <f>'Бюджет (ЛК 2.0)'!J51+'Бюджет (Рейтингование)'!J51+'Бюджет (Развитие ОЭДК)'!J51+'Бюджет (Уберизация зак)'!J51+'Бюджет (Упр вз с подр БРД)'!J51</f>
        <v>0</v>
      </c>
      <c r="K51" s="220">
        <f>'Бюджет (ЛК 2.0)'!K51+'Бюджет (Рейтингование)'!K51+'Бюджет (Развитие ОЭДК)'!K51+'Бюджет (Уберизация зак)'!K51+'Бюджет (Упр вз с подр БРД)'!K51</f>
        <v>0</v>
      </c>
      <c r="L51" s="220">
        <f>'Бюджет (ЛК 2.0)'!L51+'Бюджет (Рейтингование)'!L51+'Бюджет (Развитие ОЭДК)'!L51+'Бюджет (Уберизация зак)'!L51+'Бюджет (Упр вз с подр БРД)'!L51</f>
        <v>0</v>
      </c>
      <c r="M51" s="220">
        <f>'Бюджет (ЛК 2.0)'!M51+'Бюджет (Рейтингование)'!M51+'Бюджет (Развитие ОЭДК)'!M51+'Бюджет (Уберизация зак)'!M51+'Бюджет (Упр вз с подр БРД)'!M51</f>
        <v>0</v>
      </c>
      <c r="N51" s="220">
        <f>'Бюджет (ЛК 2.0)'!N51+'Бюджет (Рейтингование)'!N51+'Бюджет (Развитие ОЭДК)'!N51+'Бюджет (Уберизация зак)'!N51+'Бюджет (Упр вз с подр БРД)'!N51</f>
        <v>0</v>
      </c>
      <c r="O51" s="220">
        <f>'Бюджет (ЛК 2.0)'!O51+'Бюджет (Рейтингование)'!O51+'Бюджет (Развитие ОЭДК)'!O51+'Бюджет (Уберизация зак)'!O51+'Бюджет (Упр вз с подр БРД)'!O51</f>
        <v>0</v>
      </c>
      <c r="P51" s="220">
        <f>'Бюджет (ЛК 2.0)'!P51+'Бюджет (Рейтингование)'!P51+'Бюджет (Развитие ОЭДК)'!P51+'Бюджет (Уберизация зак)'!P51+'Бюджет (Упр вз с подр БРД)'!P51</f>
        <v>0</v>
      </c>
      <c r="Q51" s="220">
        <f>'Бюджет (ЛК 2.0)'!Q51+'Бюджет (Рейтингование)'!Q51+'Бюджет (Развитие ОЭДК)'!Q51+'Бюджет (Уберизация зак)'!Q51+'Бюджет (Упр вз с подр БРД)'!Q51</f>
        <v>0</v>
      </c>
      <c r="R51" s="220">
        <f>'Бюджет (ЛК 2.0)'!R51+'Бюджет (Рейтингование)'!R51+'Бюджет (Развитие ОЭДК)'!R51+'Бюджет (Уберизация зак)'!R51+'Бюджет (Упр вз с подр БРД)'!R51</f>
        <v>0</v>
      </c>
      <c r="S51" s="220">
        <f>'Бюджет (ЛК 2.0)'!S51+'Бюджет (Рейтингование)'!S51+'Бюджет (Развитие ОЭДК)'!S51+'Бюджет (Уберизация зак)'!S51+'Бюджет (Упр вз с подр БРД)'!S51</f>
        <v>0</v>
      </c>
      <c r="T51" s="220">
        <f>'Бюджет (ЛК 2.0)'!T51+'Бюджет (Рейтингование)'!T51+'Бюджет (Развитие ОЭДК)'!T51+'Бюджет (Уберизация зак)'!T51+'Бюджет (Упр вз с подр БРД)'!T51</f>
        <v>0</v>
      </c>
      <c r="U51" s="220">
        <f>'Бюджет (ЛК 2.0)'!U51+'Бюджет (Рейтингование)'!U51+'Бюджет (Развитие ОЭДК)'!U51+'Бюджет (Уберизация зак)'!U51+'Бюджет (Упр вз с подр БРД)'!U51</f>
        <v>0</v>
      </c>
      <c r="V51" s="220">
        <f>'Бюджет (ЛК 2.0)'!V51+'Бюджет (Рейтингование)'!V51+'Бюджет (Развитие ОЭДК)'!V51+'Бюджет (Уберизация зак)'!V51+'Бюджет (Упр вз с подр БРД)'!V51</f>
        <v>0</v>
      </c>
      <c r="W51" s="220">
        <f>'Бюджет (ЛК 2.0)'!W51+'Бюджет (Рейтингование)'!W51+'Бюджет (Развитие ОЭДК)'!W51+'Бюджет (Уберизация зак)'!W51+'Бюджет (Упр вз с подр БРД)'!W51</f>
        <v>0</v>
      </c>
      <c r="X51" s="220">
        <f>'Бюджет (ЛК 2.0)'!X51+'Бюджет (Рейтингование)'!X51+'Бюджет (Развитие ОЭДК)'!X51+'Бюджет (Уберизация зак)'!X51+'Бюджет (Упр вз с подр БРД)'!X51</f>
        <v>0</v>
      </c>
      <c r="Y51" s="220">
        <f>'Бюджет (ЛК 2.0)'!Y51+'Бюджет (Рейтингование)'!Y51+'Бюджет (Развитие ОЭДК)'!Y51+'Бюджет (Уберизация зак)'!Y51+'Бюджет (Упр вз с подр БРД)'!Y51</f>
        <v>0</v>
      </c>
    </row>
    <row r="52" spans="2:25" hidden="1" outlineLevel="2" x14ac:dyDescent="0.25">
      <c r="B52" s="179" t="s">
        <v>262</v>
      </c>
      <c r="C52" s="179"/>
      <c r="D52" s="255"/>
      <c r="E52" s="256">
        <f t="shared" si="1"/>
        <v>0</v>
      </c>
      <c r="F52" s="220">
        <f>'Бюджет (ЛК 2.0)'!F52+'Бюджет (Рейтингование)'!F52+'Бюджет (Развитие ОЭДК)'!F52+'Бюджет (Уберизация зак)'!F52+'Бюджет (Упр вз с подр БРД)'!F52</f>
        <v>0</v>
      </c>
      <c r="G52" s="220">
        <f>'Бюджет (ЛК 2.0)'!G52+'Бюджет (Рейтингование)'!G52+'Бюджет (Развитие ОЭДК)'!G52+'Бюджет (Уберизация зак)'!G52+'Бюджет (Упр вз с подр БРД)'!G52</f>
        <v>0</v>
      </c>
      <c r="H52" s="220">
        <f>'Бюджет (ЛК 2.0)'!H52+'Бюджет (Рейтингование)'!H52+'Бюджет (Развитие ОЭДК)'!H52+'Бюджет (Уберизация зак)'!H52+'Бюджет (Упр вз с подр БРД)'!H52</f>
        <v>0</v>
      </c>
      <c r="I52" s="220">
        <f>'Бюджет (ЛК 2.0)'!I52+'Бюджет (Рейтингование)'!I52+'Бюджет (Развитие ОЭДК)'!I52+'Бюджет (Уберизация зак)'!I52+'Бюджет (Упр вз с подр БРД)'!I52</f>
        <v>0</v>
      </c>
      <c r="J52" s="220">
        <f>'Бюджет (ЛК 2.0)'!J52+'Бюджет (Рейтингование)'!J52+'Бюджет (Развитие ОЭДК)'!J52+'Бюджет (Уберизация зак)'!J52+'Бюджет (Упр вз с подр БРД)'!J52</f>
        <v>0</v>
      </c>
      <c r="K52" s="220">
        <f>'Бюджет (ЛК 2.0)'!K52+'Бюджет (Рейтингование)'!K52+'Бюджет (Развитие ОЭДК)'!K52+'Бюджет (Уберизация зак)'!K52+'Бюджет (Упр вз с подр БРД)'!K52</f>
        <v>0</v>
      </c>
      <c r="L52" s="220">
        <f>'Бюджет (ЛК 2.0)'!L52+'Бюджет (Рейтингование)'!L52+'Бюджет (Развитие ОЭДК)'!L52+'Бюджет (Уберизация зак)'!L52+'Бюджет (Упр вз с подр БРД)'!L52</f>
        <v>0</v>
      </c>
      <c r="M52" s="220">
        <f>'Бюджет (ЛК 2.0)'!M52+'Бюджет (Рейтингование)'!M52+'Бюджет (Развитие ОЭДК)'!M52+'Бюджет (Уберизация зак)'!M52+'Бюджет (Упр вз с подр БРД)'!M52</f>
        <v>0</v>
      </c>
      <c r="N52" s="220">
        <f>'Бюджет (ЛК 2.0)'!N52+'Бюджет (Рейтингование)'!N52+'Бюджет (Развитие ОЭДК)'!N52+'Бюджет (Уберизация зак)'!N52+'Бюджет (Упр вз с подр БРД)'!N52</f>
        <v>0</v>
      </c>
      <c r="O52" s="220">
        <f>'Бюджет (ЛК 2.0)'!O52+'Бюджет (Рейтингование)'!O52+'Бюджет (Развитие ОЭДК)'!O52+'Бюджет (Уберизация зак)'!O52+'Бюджет (Упр вз с подр БРД)'!O52</f>
        <v>0</v>
      </c>
      <c r="P52" s="220">
        <f>'Бюджет (ЛК 2.0)'!P52+'Бюджет (Рейтингование)'!P52+'Бюджет (Развитие ОЭДК)'!P52+'Бюджет (Уберизация зак)'!P52+'Бюджет (Упр вз с подр БРД)'!P52</f>
        <v>0</v>
      </c>
      <c r="Q52" s="220">
        <f>'Бюджет (ЛК 2.0)'!Q52+'Бюджет (Рейтингование)'!Q52+'Бюджет (Развитие ОЭДК)'!Q52+'Бюджет (Уберизация зак)'!Q52+'Бюджет (Упр вз с подр БРД)'!Q52</f>
        <v>0</v>
      </c>
      <c r="R52" s="220">
        <f>'Бюджет (ЛК 2.0)'!R52+'Бюджет (Рейтингование)'!R52+'Бюджет (Развитие ОЭДК)'!R52+'Бюджет (Уберизация зак)'!R52+'Бюджет (Упр вз с подр БРД)'!R52</f>
        <v>0</v>
      </c>
      <c r="S52" s="220">
        <f>'Бюджет (ЛК 2.0)'!S52+'Бюджет (Рейтингование)'!S52+'Бюджет (Развитие ОЭДК)'!S52+'Бюджет (Уберизация зак)'!S52+'Бюджет (Упр вз с подр БРД)'!S52</f>
        <v>0</v>
      </c>
      <c r="T52" s="220">
        <f>'Бюджет (ЛК 2.0)'!T52+'Бюджет (Рейтингование)'!T52+'Бюджет (Развитие ОЭДК)'!T52+'Бюджет (Уберизация зак)'!T52+'Бюджет (Упр вз с подр БРД)'!T52</f>
        <v>0</v>
      </c>
      <c r="U52" s="220">
        <f>'Бюджет (ЛК 2.0)'!U52+'Бюджет (Рейтингование)'!U52+'Бюджет (Развитие ОЭДК)'!U52+'Бюджет (Уберизация зак)'!U52+'Бюджет (Упр вз с подр БРД)'!U52</f>
        <v>0</v>
      </c>
      <c r="V52" s="220">
        <f>'Бюджет (ЛК 2.0)'!V52+'Бюджет (Рейтингование)'!V52+'Бюджет (Развитие ОЭДК)'!V52+'Бюджет (Уберизация зак)'!V52+'Бюджет (Упр вз с подр БРД)'!V52</f>
        <v>0</v>
      </c>
      <c r="W52" s="220">
        <f>'Бюджет (ЛК 2.0)'!W52+'Бюджет (Рейтингование)'!W52+'Бюджет (Развитие ОЭДК)'!W52+'Бюджет (Уберизация зак)'!W52+'Бюджет (Упр вз с подр БРД)'!W52</f>
        <v>0</v>
      </c>
      <c r="X52" s="220">
        <f>'Бюджет (ЛК 2.0)'!X52+'Бюджет (Рейтингование)'!X52+'Бюджет (Развитие ОЭДК)'!X52+'Бюджет (Уберизация зак)'!X52+'Бюджет (Упр вз с подр БРД)'!X52</f>
        <v>0</v>
      </c>
      <c r="Y52" s="220">
        <f>'Бюджет (ЛК 2.0)'!Y52+'Бюджет (Рейтингование)'!Y52+'Бюджет (Развитие ОЭДК)'!Y52+'Бюджет (Уберизация зак)'!Y52+'Бюджет (Упр вз с подр БРД)'!Y52</f>
        <v>0</v>
      </c>
    </row>
    <row r="53" spans="2:25" hidden="1" outlineLevel="2" x14ac:dyDescent="0.25">
      <c r="B53" s="179" t="s">
        <v>263</v>
      </c>
      <c r="C53" s="179"/>
      <c r="D53" s="255"/>
      <c r="E53" s="256">
        <f t="shared" si="1"/>
        <v>0</v>
      </c>
      <c r="F53" s="220">
        <f>'Бюджет (ЛК 2.0)'!F53+'Бюджет (Рейтингование)'!F53+'Бюджет (Развитие ОЭДК)'!F53+'Бюджет (Уберизация зак)'!F53+'Бюджет (Упр вз с подр БРД)'!F53</f>
        <v>0</v>
      </c>
      <c r="G53" s="220">
        <f>'Бюджет (ЛК 2.0)'!G53+'Бюджет (Рейтингование)'!G53+'Бюджет (Развитие ОЭДК)'!G53+'Бюджет (Уберизация зак)'!G53+'Бюджет (Упр вз с подр БРД)'!G53</f>
        <v>0</v>
      </c>
      <c r="H53" s="220">
        <f>'Бюджет (ЛК 2.0)'!H53+'Бюджет (Рейтингование)'!H53+'Бюджет (Развитие ОЭДК)'!H53+'Бюджет (Уберизация зак)'!H53+'Бюджет (Упр вз с подр БРД)'!H53</f>
        <v>0</v>
      </c>
      <c r="I53" s="220">
        <f>'Бюджет (ЛК 2.0)'!I53+'Бюджет (Рейтингование)'!I53+'Бюджет (Развитие ОЭДК)'!I53+'Бюджет (Уберизация зак)'!I53+'Бюджет (Упр вз с подр БРД)'!I53</f>
        <v>0</v>
      </c>
      <c r="J53" s="220">
        <f>'Бюджет (ЛК 2.0)'!J53+'Бюджет (Рейтингование)'!J53+'Бюджет (Развитие ОЭДК)'!J53+'Бюджет (Уберизация зак)'!J53+'Бюджет (Упр вз с подр БРД)'!J53</f>
        <v>0</v>
      </c>
      <c r="K53" s="220">
        <f>'Бюджет (ЛК 2.0)'!K53+'Бюджет (Рейтингование)'!K53+'Бюджет (Развитие ОЭДК)'!K53+'Бюджет (Уберизация зак)'!K53+'Бюджет (Упр вз с подр БРД)'!K53</f>
        <v>0</v>
      </c>
      <c r="L53" s="220">
        <f>'Бюджет (ЛК 2.0)'!L53+'Бюджет (Рейтингование)'!L53+'Бюджет (Развитие ОЭДК)'!L53+'Бюджет (Уберизация зак)'!L53+'Бюджет (Упр вз с подр БРД)'!L53</f>
        <v>0</v>
      </c>
      <c r="M53" s="220">
        <f>'Бюджет (ЛК 2.0)'!M53+'Бюджет (Рейтингование)'!M53+'Бюджет (Развитие ОЭДК)'!M53+'Бюджет (Уберизация зак)'!M53+'Бюджет (Упр вз с подр БРД)'!M53</f>
        <v>0</v>
      </c>
      <c r="N53" s="220">
        <f>'Бюджет (ЛК 2.0)'!N53+'Бюджет (Рейтингование)'!N53+'Бюджет (Развитие ОЭДК)'!N53+'Бюджет (Уберизация зак)'!N53+'Бюджет (Упр вз с подр БРД)'!N53</f>
        <v>0</v>
      </c>
      <c r="O53" s="220">
        <f>'Бюджет (ЛК 2.0)'!O53+'Бюджет (Рейтингование)'!O53+'Бюджет (Развитие ОЭДК)'!O53+'Бюджет (Уберизация зак)'!O53+'Бюджет (Упр вз с подр БРД)'!O53</f>
        <v>0</v>
      </c>
      <c r="P53" s="220">
        <f>'Бюджет (ЛК 2.0)'!P53+'Бюджет (Рейтингование)'!P53+'Бюджет (Развитие ОЭДК)'!P53+'Бюджет (Уберизация зак)'!P53+'Бюджет (Упр вз с подр БРД)'!P53</f>
        <v>0</v>
      </c>
      <c r="Q53" s="220">
        <f>'Бюджет (ЛК 2.0)'!Q53+'Бюджет (Рейтингование)'!Q53+'Бюджет (Развитие ОЭДК)'!Q53+'Бюджет (Уберизация зак)'!Q53+'Бюджет (Упр вз с подр БРД)'!Q53</f>
        <v>0</v>
      </c>
      <c r="R53" s="220">
        <f>'Бюджет (ЛК 2.0)'!R53+'Бюджет (Рейтингование)'!R53+'Бюджет (Развитие ОЭДК)'!R53+'Бюджет (Уберизация зак)'!R53+'Бюджет (Упр вз с подр БРД)'!R53</f>
        <v>0</v>
      </c>
      <c r="S53" s="220">
        <f>'Бюджет (ЛК 2.0)'!S53+'Бюджет (Рейтингование)'!S53+'Бюджет (Развитие ОЭДК)'!S53+'Бюджет (Уберизация зак)'!S53+'Бюджет (Упр вз с подр БРД)'!S53</f>
        <v>0</v>
      </c>
      <c r="T53" s="220">
        <f>'Бюджет (ЛК 2.0)'!T53+'Бюджет (Рейтингование)'!T53+'Бюджет (Развитие ОЭДК)'!T53+'Бюджет (Уберизация зак)'!T53+'Бюджет (Упр вз с подр БРД)'!T53</f>
        <v>0</v>
      </c>
      <c r="U53" s="220">
        <f>'Бюджет (ЛК 2.0)'!U53+'Бюджет (Рейтингование)'!U53+'Бюджет (Развитие ОЭДК)'!U53+'Бюджет (Уберизация зак)'!U53+'Бюджет (Упр вз с подр БРД)'!U53</f>
        <v>0</v>
      </c>
      <c r="V53" s="220">
        <f>'Бюджет (ЛК 2.0)'!V53+'Бюджет (Рейтингование)'!V53+'Бюджет (Развитие ОЭДК)'!V53+'Бюджет (Уберизация зак)'!V53+'Бюджет (Упр вз с подр БРД)'!V53</f>
        <v>0</v>
      </c>
      <c r="W53" s="220">
        <f>'Бюджет (ЛК 2.0)'!W53+'Бюджет (Рейтингование)'!W53+'Бюджет (Развитие ОЭДК)'!W53+'Бюджет (Уберизация зак)'!W53+'Бюджет (Упр вз с подр БРД)'!W53</f>
        <v>0</v>
      </c>
      <c r="X53" s="220">
        <f>'Бюджет (ЛК 2.0)'!X53+'Бюджет (Рейтингование)'!X53+'Бюджет (Развитие ОЭДК)'!X53+'Бюджет (Уберизация зак)'!X53+'Бюджет (Упр вз с подр БРД)'!X53</f>
        <v>0</v>
      </c>
      <c r="Y53" s="220">
        <f>'Бюджет (ЛК 2.0)'!Y53+'Бюджет (Рейтингование)'!Y53+'Бюджет (Развитие ОЭДК)'!Y53+'Бюджет (Уберизация зак)'!Y53+'Бюджет (Упр вз с подр БРД)'!Y53</f>
        <v>0</v>
      </c>
    </row>
    <row r="54" spans="2:25" x14ac:dyDescent="0.25">
      <c r="B54" s="17" t="s">
        <v>131</v>
      </c>
      <c r="C54" s="177" t="str">
        <f>ИД!C43</f>
        <v>в т.ч. на этап Разработка и внедрение</v>
      </c>
      <c r="D54" s="238" t="s">
        <v>13</v>
      </c>
      <c r="E54" s="160">
        <f t="shared" si="1"/>
        <v>570964.91410061542</v>
      </c>
      <c r="F54" s="246">
        <f>F55+F63+F70</f>
        <v>0</v>
      </c>
      <c r="G54" s="246">
        <f t="shared" ref="G54:Y54" si="14">G55+G63+G70</f>
        <v>0</v>
      </c>
      <c r="H54" s="246">
        <f t="shared" si="14"/>
        <v>0</v>
      </c>
      <c r="I54" s="246">
        <f t="shared" si="14"/>
        <v>0</v>
      </c>
      <c r="J54" s="246">
        <f t="shared" si="14"/>
        <v>0</v>
      </c>
      <c r="K54" s="246">
        <f t="shared" si="14"/>
        <v>0</v>
      </c>
      <c r="L54" s="246">
        <f t="shared" si="14"/>
        <v>0</v>
      </c>
      <c r="M54" s="246">
        <f t="shared" si="14"/>
        <v>0</v>
      </c>
      <c r="N54" s="246">
        <f t="shared" si="14"/>
        <v>0</v>
      </c>
      <c r="O54" s="246">
        <f t="shared" si="14"/>
        <v>0</v>
      </c>
      <c r="P54" s="246">
        <f t="shared" si="14"/>
        <v>0</v>
      </c>
      <c r="Q54" s="246">
        <f t="shared" si="14"/>
        <v>0</v>
      </c>
      <c r="R54" s="246">
        <f t="shared" si="14"/>
        <v>0</v>
      </c>
      <c r="S54" s="246">
        <f t="shared" si="14"/>
        <v>0</v>
      </c>
      <c r="T54" s="246">
        <f t="shared" si="14"/>
        <v>0</v>
      </c>
      <c r="U54" s="246">
        <f t="shared" si="14"/>
        <v>38500</v>
      </c>
      <c r="V54" s="246">
        <f t="shared" si="14"/>
        <v>317530.09957199998</v>
      </c>
      <c r="W54" s="246">
        <f t="shared" si="14"/>
        <v>117829.87979178023</v>
      </c>
      <c r="X54" s="246">
        <f t="shared" si="14"/>
        <v>78529.934736835174</v>
      </c>
      <c r="Y54" s="246">
        <f t="shared" si="14"/>
        <v>18575</v>
      </c>
    </row>
    <row r="55" spans="2:25" outlineLevel="1" collapsed="1" x14ac:dyDescent="0.25">
      <c r="B55" s="254" t="s">
        <v>238</v>
      </c>
      <c r="C55" s="179" t="s">
        <v>89</v>
      </c>
      <c r="D55" s="247" t="s">
        <v>13</v>
      </c>
      <c r="E55" s="248">
        <f t="shared" si="1"/>
        <v>381100</v>
      </c>
      <c r="F55" s="124">
        <f>SUM(F56:F61)</f>
        <v>0</v>
      </c>
      <c r="G55" s="124">
        <f>SUM(G56:G61)</f>
        <v>0</v>
      </c>
      <c r="H55" s="124">
        <f>SUM(I55:T55)</f>
        <v>0</v>
      </c>
      <c r="I55" s="124">
        <f t="shared" ref="I55:T55" si="15">SUM(I56:I61)</f>
        <v>0</v>
      </c>
      <c r="J55" s="124">
        <f t="shared" si="15"/>
        <v>0</v>
      </c>
      <c r="K55" s="124">
        <f t="shared" si="15"/>
        <v>0</v>
      </c>
      <c r="L55" s="124">
        <f t="shared" si="15"/>
        <v>0</v>
      </c>
      <c r="M55" s="124">
        <f t="shared" si="15"/>
        <v>0</v>
      </c>
      <c r="N55" s="124">
        <f t="shared" si="15"/>
        <v>0</v>
      </c>
      <c r="O55" s="124">
        <f t="shared" si="15"/>
        <v>0</v>
      </c>
      <c r="P55" s="124">
        <f t="shared" si="15"/>
        <v>0</v>
      </c>
      <c r="Q55" s="124">
        <f t="shared" si="15"/>
        <v>0</v>
      </c>
      <c r="R55" s="124">
        <f t="shared" si="15"/>
        <v>0</v>
      </c>
      <c r="S55" s="124">
        <f t="shared" si="15"/>
        <v>0</v>
      </c>
      <c r="T55" s="124">
        <f t="shared" si="15"/>
        <v>0</v>
      </c>
      <c r="U55" s="124">
        <f>SUM(U56:U62)</f>
        <v>21600</v>
      </c>
      <c r="V55" s="124">
        <f t="shared" ref="V55:Y55" si="16">SUM(V56:V62)</f>
        <v>261400</v>
      </c>
      <c r="W55" s="124">
        <f t="shared" si="16"/>
        <v>65880</v>
      </c>
      <c r="X55" s="124">
        <f t="shared" si="16"/>
        <v>32220</v>
      </c>
      <c r="Y55" s="124">
        <f t="shared" si="16"/>
        <v>0</v>
      </c>
    </row>
    <row r="56" spans="2:25" hidden="1" outlineLevel="2" x14ac:dyDescent="0.25">
      <c r="B56" s="254" t="s">
        <v>264</v>
      </c>
      <c r="C56" s="179"/>
      <c r="D56" s="247"/>
      <c r="E56" s="248">
        <f t="shared" si="1"/>
        <v>293660</v>
      </c>
      <c r="F56" s="222">
        <f>'Бюджет (ЛК 2.0)'!F56+'Бюджет (Рейтингование)'!F56+'Бюджет (Развитие ОЭДК)'!F56+'Бюджет (Уберизация зак)'!F56+'Бюджет (Упр вз с подр БРД)'!F56</f>
        <v>0</v>
      </c>
      <c r="G56" s="222">
        <f>'Бюджет (ЛК 2.0)'!G56+'Бюджет (Рейтингование)'!G56+'Бюджет (Развитие ОЭДК)'!G56+'Бюджет (Уберизация зак)'!G56+'Бюджет (Упр вз с подр БРД)'!G56</f>
        <v>0</v>
      </c>
      <c r="H56" s="222">
        <f>'Бюджет (ЛК 2.0)'!H56+'Бюджет (Рейтингование)'!H56+'Бюджет (Развитие ОЭДК)'!H56+'Бюджет (Уберизация зак)'!H56+'Бюджет (Упр вз с подр БРД)'!H56</f>
        <v>0</v>
      </c>
      <c r="I56" s="222">
        <f>'Бюджет (ЛК 2.0)'!I56+'Бюджет (Рейтингование)'!I56+'Бюджет (Развитие ОЭДК)'!I56+'Бюджет (Уберизация зак)'!I56+'Бюджет (Упр вз с подр БРД)'!I56</f>
        <v>0</v>
      </c>
      <c r="J56" s="222">
        <f>'Бюджет (ЛК 2.0)'!J56+'Бюджет (Рейтингование)'!J56+'Бюджет (Развитие ОЭДК)'!J56+'Бюджет (Уберизация зак)'!J56+'Бюджет (Упр вз с подр БРД)'!J56</f>
        <v>0</v>
      </c>
      <c r="K56" s="222">
        <f>'Бюджет (ЛК 2.0)'!K56+'Бюджет (Рейтингование)'!K56+'Бюджет (Развитие ОЭДК)'!K56+'Бюджет (Уберизация зак)'!K56+'Бюджет (Упр вз с подр БРД)'!K56</f>
        <v>0</v>
      </c>
      <c r="L56" s="222">
        <f>'Бюджет (ЛК 2.0)'!L56+'Бюджет (Рейтингование)'!L56+'Бюджет (Развитие ОЭДК)'!L56+'Бюджет (Уберизация зак)'!L56+'Бюджет (Упр вз с подр БРД)'!L56</f>
        <v>0</v>
      </c>
      <c r="M56" s="222">
        <f>'Бюджет (ЛК 2.0)'!M56+'Бюджет (Рейтингование)'!M56+'Бюджет (Развитие ОЭДК)'!M56+'Бюджет (Уберизация зак)'!M56+'Бюджет (Упр вз с подр БРД)'!M56</f>
        <v>0</v>
      </c>
      <c r="N56" s="222">
        <f>'Бюджет (ЛК 2.0)'!N56+'Бюджет (Рейтингование)'!N56+'Бюджет (Развитие ОЭДК)'!N56+'Бюджет (Уберизация зак)'!N56+'Бюджет (Упр вз с подр БРД)'!N56</f>
        <v>0</v>
      </c>
      <c r="O56" s="222">
        <f>'Бюджет (ЛК 2.0)'!O56+'Бюджет (Рейтингование)'!O56+'Бюджет (Развитие ОЭДК)'!O56+'Бюджет (Уберизация зак)'!O56+'Бюджет (Упр вз с подр БРД)'!O56</f>
        <v>0</v>
      </c>
      <c r="P56" s="222">
        <f>'Бюджет (ЛК 2.0)'!P56+'Бюджет (Рейтингование)'!P56+'Бюджет (Развитие ОЭДК)'!P56+'Бюджет (Уберизация зак)'!P56+'Бюджет (Упр вз с подр БРД)'!P56</f>
        <v>0</v>
      </c>
      <c r="Q56" s="222">
        <f>'Бюджет (ЛК 2.0)'!Q56+'Бюджет (Рейтингование)'!Q56+'Бюджет (Развитие ОЭДК)'!Q56+'Бюджет (Уберизация зак)'!Q56+'Бюджет (Упр вз с подр БРД)'!Q56</f>
        <v>0</v>
      </c>
      <c r="R56" s="222">
        <f>'Бюджет (ЛК 2.0)'!R56+'Бюджет (Рейтингование)'!R56+'Бюджет (Развитие ОЭДК)'!R56+'Бюджет (Уберизация зак)'!R56+'Бюджет (Упр вз с подр БРД)'!R56</f>
        <v>0</v>
      </c>
      <c r="S56" s="222">
        <f>'Бюджет (ЛК 2.0)'!S56+'Бюджет (Рейтингование)'!S56+'Бюджет (Развитие ОЭДК)'!S56+'Бюджет (Уберизация зак)'!S56+'Бюджет (Упр вз с подр БРД)'!S56</f>
        <v>0</v>
      </c>
      <c r="T56" s="222">
        <f>'Бюджет (ЛК 2.0)'!T56+'Бюджет (Рейтингование)'!T56+'Бюджет (Развитие ОЭДК)'!T56+'Бюджет (Уберизация зак)'!T56+'Бюджет (Упр вз с подр БРД)'!T56</f>
        <v>0</v>
      </c>
      <c r="U56" s="222">
        <f>'Бюджет (ЛК 2.0)'!U56+'Бюджет (Рейтингование)'!U56+'Бюджет (Развитие ОЭДК)'!U56+'Бюджет (Уберизация зак)'!U56+'Бюджет (Упр вз с подр БРД)'!U56</f>
        <v>14800</v>
      </c>
      <c r="V56" s="222">
        <f>'Бюджет (ЛК 2.0)'!V56+'Бюджет (Рейтингование)'!V56+'Бюджет (Развитие ОЭДК)'!V56+'Бюджет (Уберизация зак)'!V56+'Бюджет (Упр вз с подр БРД)'!V56</f>
        <v>218520</v>
      </c>
      <c r="W56" s="222">
        <f>'Бюджет (ЛК 2.0)'!W56+'Бюджет (Рейтингование)'!W56+'Бюджет (Развитие ОЭДК)'!W56+'Бюджет (Уберизация зак)'!W56+'Бюджет (Упр вз с подр БРД)'!W56</f>
        <v>41640</v>
      </c>
      <c r="X56" s="222">
        <f>'Бюджет (ЛК 2.0)'!X56+'Бюджет (Рейтингование)'!X56+'Бюджет (Развитие ОЭДК)'!X56+'Бюджет (Уберизация зак)'!X56+'Бюджет (Упр вз с подр БРД)'!X56</f>
        <v>18700</v>
      </c>
      <c r="Y56" s="222">
        <f>'Бюджет (ЛК 2.0)'!Y56+'Бюджет (Рейтингование)'!Y56+'Бюджет (Развитие ОЭДК)'!Y56+'Бюджет (Уберизация зак)'!Y56+'Бюджет (Упр вз с подр БРД)'!Y56</f>
        <v>0</v>
      </c>
    </row>
    <row r="57" spans="2:25" hidden="1" outlineLevel="2" x14ac:dyDescent="0.25">
      <c r="B57" s="254" t="s">
        <v>265</v>
      </c>
      <c r="C57" s="179"/>
      <c r="D57" s="247"/>
      <c r="E57" s="248">
        <f t="shared" si="1"/>
        <v>22105</v>
      </c>
      <c r="F57" s="222">
        <f>'Бюджет (ЛК 2.0)'!F57+'Бюджет (Рейтингование)'!F57+'Бюджет (Развитие ОЭДК)'!F57+'Бюджет (Уберизация зак)'!F57+'Бюджет (Упр вз с подр БРД)'!F57</f>
        <v>0</v>
      </c>
      <c r="G57" s="222">
        <f>'Бюджет (ЛК 2.0)'!G57+'Бюджет (Рейтингование)'!G57+'Бюджет (Развитие ОЭДК)'!G57+'Бюджет (Уберизация зак)'!G57+'Бюджет (Упр вз с подр БРД)'!G57</f>
        <v>0</v>
      </c>
      <c r="H57" s="222">
        <f>'Бюджет (ЛК 2.0)'!H57+'Бюджет (Рейтингование)'!H57+'Бюджет (Развитие ОЭДК)'!H57+'Бюджет (Уберизация зак)'!H57+'Бюджет (Упр вз с подр БРД)'!H57</f>
        <v>0</v>
      </c>
      <c r="I57" s="222">
        <f>'Бюджет (ЛК 2.0)'!I57+'Бюджет (Рейтингование)'!I57+'Бюджет (Развитие ОЭДК)'!I57+'Бюджет (Уберизация зак)'!I57+'Бюджет (Упр вз с подр БРД)'!I57</f>
        <v>0</v>
      </c>
      <c r="J57" s="222">
        <f>'Бюджет (ЛК 2.0)'!J57+'Бюджет (Рейтингование)'!J57+'Бюджет (Развитие ОЭДК)'!J57+'Бюджет (Уберизация зак)'!J57+'Бюджет (Упр вз с подр БРД)'!J57</f>
        <v>0</v>
      </c>
      <c r="K57" s="222">
        <f>'Бюджет (ЛК 2.0)'!K57+'Бюджет (Рейтингование)'!K57+'Бюджет (Развитие ОЭДК)'!K57+'Бюджет (Уберизация зак)'!K57+'Бюджет (Упр вз с подр БРД)'!K57</f>
        <v>0</v>
      </c>
      <c r="L57" s="222">
        <f>'Бюджет (ЛК 2.0)'!L57+'Бюджет (Рейтингование)'!L57+'Бюджет (Развитие ОЭДК)'!L57+'Бюджет (Уберизация зак)'!L57+'Бюджет (Упр вз с подр БРД)'!L57</f>
        <v>0</v>
      </c>
      <c r="M57" s="222">
        <f>'Бюджет (ЛК 2.0)'!M57+'Бюджет (Рейтингование)'!M57+'Бюджет (Развитие ОЭДК)'!M57+'Бюджет (Уберизация зак)'!M57+'Бюджет (Упр вз с подр БРД)'!M57</f>
        <v>0</v>
      </c>
      <c r="N57" s="222">
        <f>'Бюджет (ЛК 2.0)'!N57+'Бюджет (Рейтингование)'!N57+'Бюджет (Развитие ОЭДК)'!N57+'Бюджет (Уберизация зак)'!N57+'Бюджет (Упр вз с подр БРД)'!N57</f>
        <v>0</v>
      </c>
      <c r="O57" s="222">
        <f>'Бюджет (ЛК 2.0)'!O57+'Бюджет (Рейтингование)'!O57+'Бюджет (Развитие ОЭДК)'!O57+'Бюджет (Уберизация зак)'!O57+'Бюджет (Упр вз с подр БРД)'!O57</f>
        <v>0</v>
      </c>
      <c r="P57" s="222">
        <f>'Бюджет (ЛК 2.0)'!P57+'Бюджет (Рейтингование)'!P57+'Бюджет (Развитие ОЭДК)'!P57+'Бюджет (Уберизация зак)'!P57+'Бюджет (Упр вз с подр БРД)'!P57</f>
        <v>0</v>
      </c>
      <c r="Q57" s="222">
        <f>'Бюджет (ЛК 2.0)'!Q57+'Бюджет (Рейтингование)'!Q57+'Бюджет (Развитие ОЭДК)'!Q57+'Бюджет (Уберизация зак)'!Q57+'Бюджет (Упр вз с подр БРД)'!Q57</f>
        <v>0</v>
      </c>
      <c r="R57" s="222">
        <f>'Бюджет (ЛК 2.0)'!R57+'Бюджет (Рейтингование)'!R57+'Бюджет (Развитие ОЭДК)'!R57+'Бюджет (Уберизация зак)'!R57+'Бюджет (Упр вз с подр БРД)'!R57</f>
        <v>0</v>
      </c>
      <c r="S57" s="222">
        <f>'Бюджет (ЛК 2.0)'!S57+'Бюджет (Рейтингование)'!S57+'Бюджет (Развитие ОЭДК)'!S57+'Бюджет (Уберизация зак)'!S57+'Бюджет (Упр вз с подр БРД)'!S57</f>
        <v>0</v>
      </c>
      <c r="T57" s="222">
        <f>'Бюджет (ЛК 2.0)'!T57+'Бюджет (Рейтингование)'!T57+'Бюджет (Развитие ОЭДК)'!T57+'Бюджет (Уберизация зак)'!T57+'Бюджет (Упр вз с подр БРД)'!T57</f>
        <v>0</v>
      </c>
      <c r="U57" s="222">
        <f>'Бюджет (ЛК 2.0)'!U57+'Бюджет (Рейтингование)'!U57+'Бюджет (Развитие ОЭДК)'!U57+'Бюджет (Уберизация зак)'!U57+'Бюджет (Упр вз с подр БРД)'!U57</f>
        <v>1235</v>
      </c>
      <c r="V57" s="222">
        <f>'Бюджет (ЛК 2.0)'!V57+'Бюджет (Рейтингование)'!V57+'Бюджет (Развитие ОЭДК)'!V57+'Бюджет (Уберизация зак)'!V57+'Бюджет (Упр вз с подр БРД)'!V57</f>
        <v>11200</v>
      </c>
      <c r="W57" s="222">
        <f>'Бюджет (ЛК 2.0)'!W57+'Бюджет (Рейтингование)'!W57+'Бюджет (Развитие ОЭДК)'!W57+'Бюджет (Уберизация зак)'!W57+'Бюджет (Упр вз с подр БРД)'!W57</f>
        <v>6235</v>
      </c>
      <c r="X57" s="222">
        <f>'Бюджет (ЛК 2.0)'!X57+'Бюджет (Рейтингование)'!X57+'Бюджет (Развитие ОЭДК)'!X57+'Бюджет (Уберизация зак)'!X57+'Бюджет (Упр вз с подр БРД)'!X57</f>
        <v>3435</v>
      </c>
      <c r="Y57" s="222">
        <f>'Бюджет (ЛК 2.0)'!Y57+'Бюджет (Рейтингование)'!Y57+'Бюджет (Развитие ОЭДК)'!Y57+'Бюджет (Уберизация зак)'!Y57+'Бюджет (Упр вз с подр БРД)'!Y57</f>
        <v>0</v>
      </c>
    </row>
    <row r="58" spans="2:25" hidden="1" outlineLevel="2" x14ac:dyDescent="0.25">
      <c r="B58" s="254" t="s">
        <v>266</v>
      </c>
      <c r="C58" s="179"/>
      <c r="D58" s="247"/>
      <c r="E58" s="248">
        <f t="shared" si="1"/>
        <v>5425</v>
      </c>
      <c r="F58" s="222">
        <f>'Бюджет (ЛК 2.0)'!F58+'Бюджет (Рейтингование)'!F58+'Бюджет (Развитие ОЭДК)'!F58+'Бюджет (Уберизация зак)'!F58+'Бюджет (Упр вз с подр БРД)'!F58</f>
        <v>0</v>
      </c>
      <c r="G58" s="222">
        <f>'Бюджет (ЛК 2.0)'!G58+'Бюджет (Рейтингование)'!G58+'Бюджет (Развитие ОЭДК)'!G58+'Бюджет (Уберизация зак)'!G58+'Бюджет (Упр вз с подр БРД)'!G58</f>
        <v>0</v>
      </c>
      <c r="H58" s="222">
        <f>'Бюджет (ЛК 2.0)'!H58+'Бюджет (Рейтингование)'!H58+'Бюджет (Развитие ОЭДК)'!H58+'Бюджет (Уберизация зак)'!H58+'Бюджет (Упр вз с подр БРД)'!H58</f>
        <v>0</v>
      </c>
      <c r="I58" s="222">
        <f>'Бюджет (ЛК 2.0)'!I58+'Бюджет (Рейтингование)'!I58+'Бюджет (Развитие ОЭДК)'!I58+'Бюджет (Уберизация зак)'!I58+'Бюджет (Упр вз с подр БРД)'!I58</f>
        <v>0</v>
      </c>
      <c r="J58" s="222">
        <f>'Бюджет (ЛК 2.0)'!J58+'Бюджет (Рейтингование)'!J58+'Бюджет (Развитие ОЭДК)'!J58+'Бюджет (Уберизация зак)'!J58+'Бюджет (Упр вз с подр БРД)'!J58</f>
        <v>0</v>
      </c>
      <c r="K58" s="222">
        <f>'Бюджет (ЛК 2.0)'!K58+'Бюджет (Рейтингование)'!K58+'Бюджет (Развитие ОЭДК)'!K58+'Бюджет (Уберизация зак)'!K58+'Бюджет (Упр вз с подр БРД)'!K58</f>
        <v>0</v>
      </c>
      <c r="L58" s="222">
        <f>'Бюджет (ЛК 2.0)'!L58+'Бюджет (Рейтингование)'!L58+'Бюджет (Развитие ОЭДК)'!L58+'Бюджет (Уберизация зак)'!L58+'Бюджет (Упр вз с подр БРД)'!L58</f>
        <v>0</v>
      </c>
      <c r="M58" s="222">
        <f>'Бюджет (ЛК 2.0)'!M58+'Бюджет (Рейтингование)'!M58+'Бюджет (Развитие ОЭДК)'!M58+'Бюджет (Уберизация зак)'!M58+'Бюджет (Упр вз с подр БРД)'!M58</f>
        <v>0</v>
      </c>
      <c r="N58" s="222">
        <f>'Бюджет (ЛК 2.0)'!N58+'Бюджет (Рейтингование)'!N58+'Бюджет (Развитие ОЭДК)'!N58+'Бюджет (Уберизация зак)'!N58+'Бюджет (Упр вз с подр БРД)'!N58</f>
        <v>0</v>
      </c>
      <c r="O58" s="222">
        <f>'Бюджет (ЛК 2.0)'!O58+'Бюджет (Рейтингование)'!O58+'Бюджет (Развитие ОЭДК)'!O58+'Бюджет (Уберизация зак)'!O58+'Бюджет (Упр вз с подр БРД)'!O58</f>
        <v>0</v>
      </c>
      <c r="P58" s="222">
        <f>'Бюджет (ЛК 2.0)'!P58+'Бюджет (Рейтингование)'!P58+'Бюджет (Развитие ОЭДК)'!P58+'Бюджет (Уберизация зак)'!P58+'Бюджет (Упр вз с подр БРД)'!P58</f>
        <v>0</v>
      </c>
      <c r="Q58" s="222">
        <f>'Бюджет (ЛК 2.0)'!Q58+'Бюджет (Рейтингование)'!Q58+'Бюджет (Развитие ОЭДК)'!Q58+'Бюджет (Уберизация зак)'!Q58+'Бюджет (Упр вз с подр БРД)'!Q58</f>
        <v>0</v>
      </c>
      <c r="R58" s="222">
        <f>'Бюджет (ЛК 2.0)'!R58+'Бюджет (Рейтингование)'!R58+'Бюджет (Развитие ОЭДК)'!R58+'Бюджет (Уберизация зак)'!R58+'Бюджет (Упр вз с подр БРД)'!R58</f>
        <v>0</v>
      </c>
      <c r="S58" s="222">
        <f>'Бюджет (ЛК 2.0)'!S58+'Бюджет (Рейтингование)'!S58+'Бюджет (Развитие ОЭДК)'!S58+'Бюджет (Уберизация зак)'!S58+'Бюджет (Упр вз с подр БРД)'!S58</f>
        <v>0</v>
      </c>
      <c r="T58" s="222">
        <f>'Бюджет (ЛК 2.0)'!T58+'Бюджет (Рейтингование)'!T58+'Бюджет (Развитие ОЭДК)'!T58+'Бюджет (Уберизация зак)'!T58+'Бюджет (Упр вз с подр БРД)'!T58</f>
        <v>0</v>
      </c>
      <c r="U58" s="222">
        <f>'Бюджет (ЛК 2.0)'!U58+'Бюджет (Рейтингование)'!U58+'Бюджет (Развитие ОЭДК)'!U58+'Бюджет (Уберизация зак)'!U58+'Бюджет (Упр вз с подр БРД)'!U58</f>
        <v>175</v>
      </c>
      <c r="V58" s="222">
        <f>'Бюджет (ЛК 2.0)'!V58+'Бюджет (Рейтингование)'!V58+'Бюджет (Развитие ОЭДК)'!V58+'Бюджет (Уберизация зак)'!V58+'Бюджет (Упр вз с подр БРД)'!V58</f>
        <v>2800</v>
      </c>
      <c r="W58" s="222">
        <f>'Бюджет (ЛК 2.0)'!W58+'Бюджет (Рейтингование)'!W58+'Бюджет (Развитие ОЭДК)'!W58+'Бюджет (Уберизация зак)'!W58+'Бюджет (Упр вз с подр БРД)'!W58</f>
        <v>1575</v>
      </c>
      <c r="X58" s="222">
        <f>'Бюджет (ЛК 2.0)'!X58+'Бюджет (Рейтингование)'!X58+'Бюджет (Развитие ОЭДК)'!X58+'Бюджет (Уберизация зак)'!X58+'Бюджет (Упр вз с подр БРД)'!X58</f>
        <v>875</v>
      </c>
      <c r="Y58" s="222">
        <f>'Бюджет (ЛК 2.0)'!Y58+'Бюджет (Рейтингование)'!Y58+'Бюджет (Развитие ОЭДК)'!Y58+'Бюджет (Уберизация зак)'!Y58+'Бюджет (Упр вз с подр БРД)'!Y58</f>
        <v>0</v>
      </c>
    </row>
    <row r="59" spans="2:25" hidden="1" outlineLevel="2" x14ac:dyDescent="0.25">
      <c r="B59" s="254" t="s">
        <v>267</v>
      </c>
      <c r="C59" s="179"/>
      <c r="D59" s="247"/>
      <c r="E59" s="248">
        <f t="shared" si="1"/>
        <v>23140</v>
      </c>
      <c r="F59" s="222">
        <f>'Бюджет (ЛК 2.0)'!F59+'Бюджет (Рейтингование)'!F59+'Бюджет (Развитие ОЭДК)'!F59+'Бюджет (Уберизация зак)'!F59+'Бюджет (Упр вз с подр БРД)'!F59</f>
        <v>0</v>
      </c>
      <c r="G59" s="222">
        <f>'Бюджет (ЛК 2.0)'!G59+'Бюджет (Рейтингование)'!G59+'Бюджет (Развитие ОЭДК)'!G59+'Бюджет (Уберизация зак)'!G59+'Бюджет (Упр вз с подр БРД)'!G59</f>
        <v>0</v>
      </c>
      <c r="H59" s="222">
        <f>'Бюджет (ЛК 2.0)'!H59+'Бюджет (Рейтингование)'!H59+'Бюджет (Развитие ОЭДК)'!H59+'Бюджет (Уберизация зак)'!H59+'Бюджет (Упр вз с подр БРД)'!H59</f>
        <v>0</v>
      </c>
      <c r="I59" s="222">
        <f>'Бюджет (ЛК 2.0)'!I59+'Бюджет (Рейтингование)'!I59+'Бюджет (Развитие ОЭДК)'!I59+'Бюджет (Уберизация зак)'!I59+'Бюджет (Упр вз с подр БРД)'!I59</f>
        <v>0</v>
      </c>
      <c r="J59" s="222">
        <f>'Бюджет (ЛК 2.0)'!J59+'Бюджет (Рейтингование)'!J59+'Бюджет (Развитие ОЭДК)'!J59+'Бюджет (Уберизация зак)'!J59+'Бюджет (Упр вз с подр БРД)'!J59</f>
        <v>0</v>
      </c>
      <c r="K59" s="222">
        <f>'Бюджет (ЛК 2.0)'!K59+'Бюджет (Рейтингование)'!K59+'Бюджет (Развитие ОЭДК)'!K59+'Бюджет (Уберизация зак)'!K59+'Бюджет (Упр вз с подр БРД)'!K59</f>
        <v>0</v>
      </c>
      <c r="L59" s="222">
        <f>'Бюджет (ЛК 2.0)'!L59+'Бюджет (Рейтингование)'!L59+'Бюджет (Развитие ОЭДК)'!L59+'Бюджет (Уберизация зак)'!L59+'Бюджет (Упр вз с подр БРД)'!L59</f>
        <v>0</v>
      </c>
      <c r="M59" s="222">
        <f>'Бюджет (ЛК 2.0)'!M59+'Бюджет (Рейтингование)'!M59+'Бюджет (Развитие ОЭДК)'!M59+'Бюджет (Уберизация зак)'!M59+'Бюджет (Упр вз с подр БРД)'!M59</f>
        <v>0</v>
      </c>
      <c r="N59" s="222">
        <f>'Бюджет (ЛК 2.0)'!N59+'Бюджет (Рейтингование)'!N59+'Бюджет (Развитие ОЭДК)'!N59+'Бюджет (Уберизация зак)'!N59+'Бюджет (Упр вз с подр БРД)'!N59</f>
        <v>0</v>
      </c>
      <c r="O59" s="222">
        <f>'Бюджет (ЛК 2.0)'!O59+'Бюджет (Рейтингование)'!O59+'Бюджет (Развитие ОЭДК)'!O59+'Бюджет (Уберизация зак)'!O59+'Бюджет (Упр вз с подр БРД)'!O59</f>
        <v>0</v>
      </c>
      <c r="P59" s="222">
        <f>'Бюджет (ЛК 2.0)'!P59+'Бюджет (Рейтингование)'!P59+'Бюджет (Развитие ОЭДК)'!P59+'Бюджет (Уберизация зак)'!P59+'Бюджет (Упр вз с подр БРД)'!P59</f>
        <v>0</v>
      </c>
      <c r="Q59" s="222">
        <f>'Бюджет (ЛК 2.0)'!Q59+'Бюджет (Рейтингование)'!Q59+'Бюджет (Развитие ОЭДК)'!Q59+'Бюджет (Уберизация зак)'!Q59+'Бюджет (Упр вз с подр БРД)'!Q59</f>
        <v>0</v>
      </c>
      <c r="R59" s="222">
        <f>'Бюджет (ЛК 2.0)'!R59+'Бюджет (Рейтингование)'!R59+'Бюджет (Развитие ОЭДК)'!R59+'Бюджет (Уберизация зак)'!R59+'Бюджет (Упр вз с подр БРД)'!R59</f>
        <v>0</v>
      </c>
      <c r="S59" s="222">
        <f>'Бюджет (ЛК 2.0)'!S59+'Бюджет (Рейтингование)'!S59+'Бюджет (Развитие ОЭДК)'!S59+'Бюджет (Уберизация зак)'!S59+'Бюджет (Упр вз с подр БРД)'!S59</f>
        <v>0</v>
      </c>
      <c r="T59" s="222">
        <f>'Бюджет (ЛК 2.0)'!T59+'Бюджет (Рейтингование)'!T59+'Бюджет (Развитие ОЭДК)'!T59+'Бюджет (Уберизация зак)'!T59+'Бюджет (Упр вз с подр БРД)'!T59</f>
        <v>0</v>
      </c>
      <c r="U59" s="222">
        <f>'Бюджет (ЛК 2.0)'!U59+'Бюджет (Рейтингование)'!U59+'Бюджет (Развитие ОЭДК)'!U59+'Бюджет (Уберизация зак)'!U59+'Бюджет (Упр вз с подр БРД)'!U59</f>
        <v>890</v>
      </c>
      <c r="V59" s="222">
        <f>'Бюджет (ЛК 2.0)'!V59+'Бюджет (Рейтингование)'!V59+'Бюджет (Развитие ОЭДК)'!V59+'Бюджет (Уберизация зак)'!V59+'Бюджет (Упр вз с подр БРД)'!V59</f>
        <v>11800</v>
      </c>
      <c r="W59" s="222">
        <f>'Бюджет (ЛК 2.0)'!W59+'Бюджет (Рейтингование)'!W59+'Бюджет (Развитие ОЭДК)'!W59+'Бюджет (Уберизация зак)'!W59+'Бюджет (Упр вз с подр БРД)'!W59</f>
        <v>6700</v>
      </c>
      <c r="X59" s="222">
        <f>'Бюджет (ЛК 2.0)'!X59+'Бюджет (Рейтингование)'!X59+'Бюджет (Развитие ОЭДК)'!X59+'Бюджет (Уберизация зак)'!X59+'Бюджет (Упр вз с подр БРД)'!X59</f>
        <v>3750</v>
      </c>
      <c r="Y59" s="222">
        <f>'Бюджет (ЛК 2.0)'!Y59+'Бюджет (Рейтингование)'!Y59+'Бюджет (Развитие ОЭДК)'!Y59+'Бюджет (Уберизация зак)'!Y59+'Бюджет (Упр вз с подр БРД)'!Y59</f>
        <v>0</v>
      </c>
    </row>
    <row r="60" spans="2:25" hidden="1" outlineLevel="2" x14ac:dyDescent="0.25">
      <c r="B60" s="254" t="s">
        <v>268</v>
      </c>
      <c r="C60" s="179"/>
      <c r="D60" s="247"/>
      <c r="E60" s="248">
        <f t="shared" si="1"/>
        <v>27570</v>
      </c>
      <c r="F60" s="222">
        <f>'Бюджет (ЛК 2.0)'!F60+'Бюджет (Рейтингование)'!F60+'Бюджет (Развитие ОЭДК)'!F60+'Бюджет (Уберизация зак)'!F60+'Бюджет (Упр вз с подр БРД)'!F60</f>
        <v>0</v>
      </c>
      <c r="G60" s="222">
        <f>'Бюджет (ЛК 2.0)'!G60+'Бюджет (Рейтингование)'!G60+'Бюджет (Развитие ОЭДК)'!G60+'Бюджет (Уберизация зак)'!G60+'Бюджет (Упр вз с подр БРД)'!G60</f>
        <v>0</v>
      </c>
      <c r="H60" s="222">
        <f>'Бюджет (ЛК 2.0)'!H60+'Бюджет (Рейтингование)'!H60+'Бюджет (Развитие ОЭДК)'!H60+'Бюджет (Уберизация зак)'!H60+'Бюджет (Упр вз с подр БРД)'!H60</f>
        <v>0</v>
      </c>
      <c r="I60" s="222">
        <f>'Бюджет (ЛК 2.0)'!I60+'Бюджет (Рейтингование)'!I60+'Бюджет (Развитие ОЭДК)'!I60+'Бюджет (Уберизация зак)'!I60+'Бюджет (Упр вз с подр БРД)'!I60</f>
        <v>0</v>
      </c>
      <c r="J60" s="222">
        <f>'Бюджет (ЛК 2.0)'!J60+'Бюджет (Рейтингование)'!J60+'Бюджет (Развитие ОЭДК)'!J60+'Бюджет (Уберизация зак)'!J60+'Бюджет (Упр вз с подр БРД)'!J60</f>
        <v>0</v>
      </c>
      <c r="K60" s="222">
        <f>'Бюджет (ЛК 2.0)'!K60+'Бюджет (Рейтингование)'!K60+'Бюджет (Развитие ОЭДК)'!K60+'Бюджет (Уберизация зак)'!K60+'Бюджет (Упр вз с подр БРД)'!K60</f>
        <v>0</v>
      </c>
      <c r="L60" s="222">
        <f>'Бюджет (ЛК 2.0)'!L60+'Бюджет (Рейтингование)'!L60+'Бюджет (Развитие ОЭДК)'!L60+'Бюджет (Уберизация зак)'!L60+'Бюджет (Упр вз с подр БРД)'!L60</f>
        <v>0</v>
      </c>
      <c r="M60" s="222">
        <f>'Бюджет (ЛК 2.0)'!M60+'Бюджет (Рейтингование)'!M60+'Бюджет (Развитие ОЭДК)'!M60+'Бюджет (Уберизация зак)'!M60+'Бюджет (Упр вз с подр БРД)'!M60</f>
        <v>0</v>
      </c>
      <c r="N60" s="222">
        <f>'Бюджет (ЛК 2.0)'!N60+'Бюджет (Рейтингование)'!N60+'Бюджет (Развитие ОЭДК)'!N60+'Бюджет (Уберизация зак)'!N60+'Бюджет (Упр вз с подр БРД)'!N60</f>
        <v>0</v>
      </c>
      <c r="O60" s="222">
        <f>'Бюджет (ЛК 2.0)'!O60+'Бюджет (Рейтингование)'!O60+'Бюджет (Развитие ОЭДК)'!O60+'Бюджет (Уберизация зак)'!O60+'Бюджет (Упр вз с подр БРД)'!O60</f>
        <v>0</v>
      </c>
      <c r="P60" s="222">
        <f>'Бюджет (ЛК 2.0)'!P60+'Бюджет (Рейтингование)'!P60+'Бюджет (Развитие ОЭДК)'!P60+'Бюджет (Уберизация зак)'!P60+'Бюджет (Упр вз с подр БРД)'!P60</f>
        <v>0</v>
      </c>
      <c r="Q60" s="222">
        <f>'Бюджет (ЛК 2.0)'!Q60+'Бюджет (Рейтингование)'!Q60+'Бюджет (Развитие ОЭДК)'!Q60+'Бюджет (Уберизация зак)'!Q60+'Бюджет (Упр вз с подр БРД)'!Q60</f>
        <v>0</v>
      </c>
      <c r="R60" s="222">
        <f>'Бюджет (ЛК 2.0)'!R60+'Бюджет (Рейтингование)'!R60+'Бюджет (Развитие ОЭДК)'!R60+'Бюджет (Уберизация зак)'!R60+'Бюджет (Упр вз с подр БРД)'!R60</f>
        <v>0</v>
      </c>
      <c r="S60" s="222">
        <f>'Бюджет (ЛК 2.0)'!S60+'Бюджет (Рейтингование)'!S60+'Бюджет (Развитие ОЭДК)'!S60+'Бюджет (Уберизация зак)'!S60+'Бюджет (Упр вз с подр БРД)'!S60</f>
        <v>0</v>
      </c>
      <c r="T60" s="222">
        <f>'Бюджет (ЛК 2.0)'!T60+'Бюджет (Рейтингование)'!T60+'Бюджет (Развитие ОЭДК)'!T60+'Бюджет (Уберизация зак)'!T60+'Бюджет (Упр вз с подр БРД)'!T60</f>
        <v>0</v>
      </c>
      <c r="U60" s="222">
        <f>'Бюджет (ЛК 2.0)'!U60+'Бюджет (Рейтингование)'!U60+'Бюджет (Развитие ОЭДК)'!U60+'Бюджет (Уберизация зак)'!U60+'Бюджет (Упр вз с подр БРД)'!U60</f>
        <v>1300</v>
      </c>
      <c r="V60" s="222">
        <f>'Бюджет (ЛК 2.0)'!V60+'Бюджет (Рейтингование)'!V60+'Бюджет (Развитие ОЭДК)'!V60+'Бюджет (Уберизация зак)'!V60+'Бюджет (Упр вз с подр БРД)'!V60</f>
        <v>13880</v>
      </c>
      <c r="W60" s="222">
        <f>'Бюджет (ЛК 2.0)'!W60+'Бюджет (Рейтингование)'!W60+'Бюджет (Развитие ОЭДК)'!W60+'Бюджет (Уберизация зак)'!W60+'Бюджет (Упр вз с подр БРД)'!W60</f>
        <v>7930</v>
      </c>
      <c r="X60" s="222">
        <f>'Бюджет (ЛК 2.0)'!X60+'Бюджет (Рейтингование)'!X60+'Бюджет (Развитие ОЭДК)'!X60+'Бюджет (Уберизация зак)'!X60+'Бюджет (Упр вз с подр БРД)'!X60</f>
        <v>4460</v>
      </c>
      <c r="Y60" s="222">
        <f>'Бюджет (ЛК 2.0)'!Y60+'Бюджет (Рейтингование)'!Y60+'Бюджет (Развитие ОЭДК)'!Y60+'Бюджет (Уберизация зак)'!Y60+'Бюджет (Упр вз с подр БРД)'!Y60</f>
        <v>0</v>
      </c>
    </row>
    <row r="61" spans="2:25" hidden="1" outlineLevel="2" x14ac:dyDescent="0.25">
      <c r="B61" s="254" t="s">
        <v>269</v>
      </c>
      <c r="C61" s="179"/>
      <c r="D61" s="247"/>
      <c r="E61" s="248">
        <f t="shared" si="1"/>
        <v>6200</v>
      </c>
      <c r="F61" s="222">
        <f>'Бюджет (ЛК 2.0)'!F61+'Бюджет (Рейтингование)'!F61+'Бюджет (Развитие ОЭДК)'!F61+'Бюджет (Уберизация зак)'!F61+'Бюджет (Упр вз с подр БРД)'!F61</f>
        <v>0</v>
      </c>
      <c r="G61" s="222">
        <f>'Бюджет (ЛК 2.0)'!G61+'Бюджет (Рейтингование)'!G61+'Бюджет (Развитие ОЭДК)'!G61+'Бюджет (Уберизация зак)'!G61+'Бюджет (Упр вз с подр БРД)'!G61</f>
        <v>0</v>
      </c>
      <c r="H61" s="222">
        <f>'Бюджет (ЛК 2.0)'!H61+'Бюджет (Рейтингование)'!H61+'Бюджет (Развитие ОЭДК)'!H61+'Бюджет (Уберизация зак)'!H61+'Бюджет (Упр вз с подр БРД)'!H61</f>
        <v>0</v>
      </c>
      <c r="I61" s="222">
        <f>'Бюджет (ЛК 2.0)'!I61+'Бюджет (Рейтингование)'!I61+'Бюджет (Развитие ОЭДК)'!I61+'Бюджет (Уберизация зак)'!I61+'Бюджет (Упр вз с подр БРД)'!I61</f>
        <v>0</v>
      </c>
      <c r="J61" s="222">
        <f>'Бюджет (ЛК 2.0)'!J61+'Бюджет (Рейтингование)'!J61+'Бюджет (Развитие ОЭДК)'!J61+'Бюджет (Уберизация зак)'!J61+'Бюджет (Упр вз с подр БРД)'!J61</f>
        <v>0</v>
      </c>
      <c r="K61" s="222">
        <f>'Бюджет (ЛК 2.0)'!K61+'Бюджет (Рейтингование)'!K61+'Бюджет (Развитие ОЭДК)'!K61+'Бюджет (Уберизация зак)'!K61+'Бюджет (Упр вз с подр БРД)'!K61</f>
        <v>0</v>
      </c>
      <c r="L61" s="222">
        <f>'Бюджет (ЛК 2.0)'!L61+'Бюджет (Рейтингование)'!L61+'Бюджет (Развитие ОЭДК)'!L61+'Бюджет (Уберизация зак)'!L61+'Бюджет (Упр вз с подр БРД)'!L61</f>
        <v>0</v>
      </c>
      <c r="M61" s="222">
        <f>'Бюджет (ЛК 2.0)'!M61+'Бюджет (Рейтингование)'!M61+'Бюджет (Развитие ОЭДК)'!M61+'Бюджет (Уберизация зак)'!M61+'Бюджет (Упр вз с подр БРД)'!M61</f>
        <v>0</v>
      </c>
      <c r="N61" s="222">
        <f>'Бюджет (ЛК 2.0)'!N61+'Бюджет (Рейтингование)'!N61+'Бюджет (Развитие ОЭДК)'!N61+'Бюджет (Уберизация зак)'!N61+'Бюджет (Упр вз с подр БРД)'!N61</f>
        <v>0</v>
      </c>
      <c r="O61" s="222">
        <f>'Бюджет (ЛК 2.0)'!O61+'Бюджет (Рейтингование)'!O61+'Бюджет (Развитие ОЭДК)'!O61+'Бюджет (Уберизация зак)'!O61+'Бюджет (Упр вз с подр БРД)'!O61</f>
        <v>0</v>
      </c>
      <c r="P61" s="222">
        <f>'Бюджет (ЛК 2.0)'!P61+'Бюджет (Рейтингование)'!P61+'Бюджет (Развитие ОЭДК)'!P61+'Бюджет (Уберизация зак)'!P61+'Бюджет (Упр вз с подр БРД)'!P61</f>
        <v>0</v>
      </c>
      <c r="Q61" s="222">
        <f>'Бюджет (ЛК 2.0)'!Q61+'Бюджет (Рейтингование)'!Q61+'Бюджет (Развитие ОЭДК)'!Q61+'Бюджет (Уберизация зак)'!Q61+'Бюджет (Упр вз с подр БРД)'!Q61</f>
        <v>0</v>
      </c>
      <c r="R61" s="222">
        <f>'Бюджет (ЛК 2.0)'!R61+'Бюджет (Рейтингование)'!R61+'Бюджет (Развитие ОЭДК)'!R61+'Бюджет (Уберизация зак)'!R61+'Бюджет (Упр вз с подр БРД)'!R61</f>
        <v>0</v>
      </c>
      <c r="S61" s="222">
        <f>'Бюджет (ЛК 2.0)'!S61+'Бюджет (Рейтингование)'!S61+'Бюджет (Развитие ОЭДК)'!S61+'Бюджет (Уберизация зак)'!S61+'Бюджет (Упр вз с подр БРД)'!S61</f>
        <v>0</v>
      </c>
      <c r="T61" s="222">
        <f>'Бюджет (ЛК 2.0)'!T61+'Бюджет (Рейтингование)'!T61+'Бюджет (Развитие ОЭДК)'!T61+'Бюджет (Уберизация зак)'!T61+'Бюджет (Упр вз с подр БРД)'!T61</f>
        <v>0</v>
      </c>
      <c r="U61" s="222">
        <f>'Бюджет (ЛК 2.0)'!U61+'Бюджет (Рейтингование)'!U61+'Бюджет (Развитие ОЭДК)'!U61+'Бюджет (Уберизация зак)'!U61+'Бюджет (Упр вз с подр БРД)'!U61</f>
        <v>200</v>
      </c>
      <c r="V61" s="222">
        <f>'Бюджет (ЛК 2.0)'!V61+'Бюджет (Рейтингование)'!V61+'Бюджет (Развитие ОЭДК)'!V61+'Бюджет (Уберизация зак)'!V61+'Бюджет (Упр вз с подр БРД)'!V61</f>
        <v>3200</v>
      </c>
      <c r="W61" s="222">
        <f>'Бюджет (ЛК 2.0)'!W61+'Бюджет (Рейтингование)'!W61+'Бюджет (Развитие ОЭДК)'!W61+'Бюджет (Уберизация зак)'!W61+'Бюджет (Упр вз с подр БРД)'!W61</f>
        <v>1800</v>
      </c>
      <c r="X61" s="222">
        <f>'Бюджет (ЛК 2.0)'!X61+'Бюджет (Рейтингование)'!X61+'Бюджет (Развитие ОЭДК)'!X61+'Бюджет (Уберизация зак)'!X61+'Бюджет (Упр вз с подр БРД)'!X61</f>
        <v>1000</v>
      </c>
      <c r="Y61" s="222">
        <f>'Бюджет (ЛК 2.0)'!Y61+'Бюджет (Рейтингование)'!Y61+'Бюджет (Развитие ОЭДК)'!Y61+'Бюджет (Уберизация зак)'!Y61+'Бюджет (Упр вз с подр БРД)'!Y61</f>
        <v>0</v>
      </c>
    </row>
    <row r="62" spans="2:25" hidden="1" outlineLevel="2" x14ac:dyDescent="0.25">
      <c r="B62" s="254"/>
      <c r="C62" s="179"/>
      <c r="D62" s="247"/>
      <c r="E62" s="248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>
        <f>'Бюджет (ЛК 2.0)'!U62+'Бюджет (Рейтингование)'!U62+'Бюджет (Развитие ОЭДК)'!U62+'Бюджет (Уберизация зак)'!U62+'Бюджет (Упр вз с подр БРД)'!U62</f>
        <v>3000</v>
      </c>
      <c r="V62" s="222">
        <f>'Бюджет (ЛК 2.0)'!V62+'Бюджет (Рейтингование)'!V62+'Бюджет (Развитие ОЭДК)'!V62+'Бюджет (Уберизация зак)'!V62+'Бюджет (Упр вз с подр БРД)'!V62</f>
        <v>0</v>
      </c>
      <c r="W62" s="222">
        <f>'Бюджет (ЛК 2.0)'!W62+'Бюджет (Рейтингование)'!W62+'Бюджет (Развитие ОЭДК)'!W62+'Бюджет (Уберизация зак)'!W62+'Бюджет (Упр вз с подр БРД)'!W62</f>
        <v>0</v>
      </c>
      <c r="X62" s="222">
        <f>'Бюджет (ЛК 2.0)'!X62+'Бюджет (Рейтингование)'!X62+'Бюджет (Развитие ОЭДК)'!X62+'Бюджет (Уберизация зак)'!X62+'Бюджет (Упр вз с подр БРД)'!X62</f>
        <v>0</v>
      </c>
      <c r="Y62" s="222">
        <f>'Бюджет (ЛК 2.0)'!Y62+'Бюджет (Рейтингование)'!Y62+'Бюджет (Развитие ОЭДК)'!Y62+'Бюджет (Уберизация зак)'!Y62+'Бюджет (Упр вз с подр БРД)'!Y62</f>
        <v>0</v>
      </c>
    </row>
    <row r="63" spans="2:25" outlineLevel="1" collapsed="1" x14ac:dyDescent="0.25">
      <c r="B63" s="179" t="s">
        <v>239</v>
      </c>
      <c r="C63" s="179" t="s">
        <v>40</v>
      </c>
      <c r="D63" s="247" t="s">
        <v>13</v>
      </c>
      <c r="E63" s="248">
        <f t="shared" si="1"/>
        <v>123180.29871600002</v>
      </c>
      <c r="F63" s="124">
        <f>SUM(F64:F69)</f>
        <v>0</v>
      </c>
      <c r="G63" s="124">
        <f>SUM(G64:G69)</f>
        <v>0</v>
      </c>
      <c r="H63" s="124">
        <f>SUM(I63:T63)</f>
        <v>0</v>
      </c>
      <c r="I63" s="124">
        <f t="shared" ref="I63:Y63" si="17">SUM(I64:I69)</f>
        <v>0</v>
      </c>
      <c r="J63" s="124">
        <f t="shared" si="17"/>
        <v>0</v>
      </c>
      <c r="K63" s="124">
        <f t="shared" si="17"/>
        <v>0</v>
      </c>
      <c r="L63" s="124">
        <f t="shared" si="17"/>
        <v>0</v>
      </c>
      <c r="M63" s="124">
        <f t="shared" si="17"/>
        <v>0</v>
      </c>
      <c r="N63" s="124">
        <f t="shared" si="17"/>
        <v>0</v>
      </c>
      <c r="O63" s="124">
        <f t="shared" si="17"/>
        <v>0</v>
      </c>
      <c r="P63" s="124">
        <f t="shared" si="17"/>
        <v>0</v>
      </c>
      <c r="Q63" s="124">
        <f t="shared" si="17"/>
        <v>0</v>
      </c>
      <c r="R63" s="124">
        <f t="shared" si="17"/>
        <v>0</v>
      </c>
      <c r="S63" s="124">
        <f t="shared" si="17"/>
        <v>0</v>
      </c>
      <c r="T63" s="124">
        <f t="shared" si="17"/>
        <v>0</v>
      </c>
      <c r="U63" s="124">
        <f t="shared" si="17"/>
        <v>16900</v>
      </c>
      <c r="V63" s="124">
        <f t="shared" si="17"/>
        <v>42130.099572000006</v>
      </c>
      <c r="W63" s="124">
        <f t="shared" si="17"/>
        <v>34630.099572000006</v>
      </c>
      <c r="X63" s="124">
        <f t="shared" si="17"/>
        <v>29520.099572000003</v>
      </c>
      <c r="Y63" s="124">
        <f t="shared" si="17"/>
        <v>0</v>
      </c>
    </row>
    <row r="64" spans="2:25" hidden="1" outlineLevel="2" x14ac:dyDescent="0.25">
      <c r="B64" s="179" t="s">
        <v>270</v>
      </c>
      <c r="C64" s="179"/>
      <c r="D64" s="247"/>
      <c r="E64" s="248">
        <f t="shared" si="1"/>
        <v>123180.29871600002</v>
      </c>
      <c r="F64" s="222">
        <f>'Бюджет (ЛК 2.0)'!F64+'Бюджет (Рейтингование)'!F64+'Бюджет (Развитие ОЭДК)'!F64+'Бюджет (Уберизация зак)'!F64+'Бюджет (Упр вз с подр БРД)'!F64</f>
        <v>0</v>
      </c>
      <c r="G64" s="222">
        <f>'Бюджет (ЛК 2.0)'!G64+'Бюджет (Рейтингование)'!G64+'Бюджет (Развитие ОЭДК)'!G64+'Бюджет (Уберизация зак)'!G64+'Бюджет (Упр вз с подр БРД)'!G64</f>
        <v>0</v>
      </c>
      <c r="H64" s="222">
        <f>'Бюджет (ЛК 2.0)'!H64+'Бюджет (Рейтингование)'!H64+'Бюджет (Развитие ОЭДК)'!H64+'Бюджет (Уберизация зак)'!H64+'Бюджет (Упр вз с подр БРД)'!H64</f>
        <v>0</v>
      </c>
      <c r="I64" s="222">
        <f>'Бюджет (ЛК 2.0)'!I64+'Бюджет (Рейтингование)'!I64+'Бюджет (Развитие ОЭДК)'!I64+'Бюджет (Уберизация зак)'!I64+'Бюджет (Упр вз с подр БРД)'!I64</f>
        <v>0</v>
      </c>
      <c r="J64" s="222">
        <f>'Бюджет (ЛК 2.0)'!J64+'Бюджет (Рейтингование)'!J64+'Бюджет (Развитие ОЭДК)'!J64+'Бюджет (Уберизация зак)'!J64+'Бюджет (Упр вз с подр БРД)'!J64</f>
        <v>0</v>
      </c>
      <c r="K64" s="222">
        <f>'Бюджет (ЛК 2.0)'!K64+'Бюджет (Рейтингование)'!K64+'Бюджет (Развитие ОЭДК)'!K64+'Бюджет (Уберизация зак)'!K64+'Бюджет (Упр вз с подр БРД)'!K64</f>
        <v>0</v>
      </c>
      <c r="L64" s="222">
        <f>'Бюджет (ЛК 2.0)'!L64+'Бюджет (Рейтингование)'!L64+'Бюджет (Развитие ОЭДК)'!L64+'Бюджет (Уберизация зак)'!L64+'Бюджет (Упр вз с подр БРД)'!L64</f>
        <v>0</v>
      </c>
      <c r="M64" s="222">
        <f>'Бюджет (ЛК 2.0)'!M64+'Бюджет (Рейтингование)'!M64+'Бюджет (Развитие ОЭДК)'!M64+'Бюджет (Уберизация зак)'!M64+'Бюджет (Упр вз с подр БРД)'!M64</f>
        <v>0</v>
      </c>
      <c r="N64" s="222">
        <f>'Бюджет (ЛК 2.0)'!N64+'Бюджет (Рейтингование)'!N64+'Бюджет (Развитие ОЭДК)'!N64+'Бюджет (Уберизация зак)'!N64+'Бюджет (Упр вз с подр БРД)'!N64</f>
        <v>0</v>
      </c>
      <c r="O64" s="222">
        <f>'Бюджет (ЛК 2.0)'!O64+'Бюджет (Рейтингование)'!O64+'Бюджет (Развитие ОЭДК)'!O64+'Бюджет (Уберизация зак)'!O64+'Бюджет (Упр вз с подр БРД)'!O64</f>
        <v>0</v>
      </c>
      <c r="P64" s="222">
        <f>'Бюджет (ЛК 2.0)'!P64+'Бюджет (Рейтингование)'!P64+'Бюджет (Развитие ОЭДК)'!P64+'Бюджет (Уберизация зак)'!P64+'Бюджет (Упр вз с подр БРД)'!P64</f>
        <v>0</v>
      </c>
      <c r="Q64" s="222">
        <f>'Бюджет (ЛК 2.0)'!Q64+'Бюджет (Рейтингование)'!Q64+'Бюджет (Развитие ОЭДК)'!Q64+'Бюджет (Уберизация зак)'!Q64+'Бюджет (Упр вз с подр БРД)'!Q64</f>
        <v>0</v>
      </c>
      <c r="R64" s="222">
        <f>'Бюджет (ЛК 2.0)'!R64+'Бюджет (Рейтингование)'!R64+'Бюджет (Развитие ОЭДК)'!R64+'Бюджет (Уберизация зак)'!R64+'Бюджет (Упр вз с подр БРД)'!R64</f>
        <v>0</v>
      </c>
      <c r="S64" s="222">
        <f>'Бюджет (ЛК 2.0)'!S64+'Бюджет (Рейтингование)'!S64+'Бюджет (Развитие ОЭДК)'!S64+'Бюджет (Уберизация зак)'!S64+'Бюджет (Упр вз с подр БРД)'!S64</f>
        <v>0</v>
      </c>
      <c r="T64" s="222">
        <f>'Бюджет (ЛК 2.0)'!T64+'Бюджет (Рейтингование)'!T64+'Бюджет (Развитие ОЭДК)'!T64+'Бюджет (Уберизация зак)'!T64+'Бюджет (Упр вз с подр БРД)'!T64</f>
        <v>0</v>
      </c>
      <c r="U64" s="222">
        <f>'Бюджет (ЛК 2.0)'!U64+'Бюджет (Рейтингование)'!U64+'Бюджет (Развитие ОЭДК)'!U64+'Бюджет (Уберизация зак)'!U64+'Бюджет (Упр вз с подр БРД)'!U64</f>
        <v>16900</v>
      </c>
      <c r="V64" s="222">
        <f>'Бюджет (ЛК 2.0)'!V64+'Бюджет (Рейтингование)'!V64+'Бюджет (Развитие ОЭДК)'!V64+'Бюджет (Уберизация зак)'!V64+'Бюджет (Упр вз с подр БРД)'!V64</f>
        <v>42130.099572000006</v>
      </c>
      <c r="W64" s="222">
        <f>'Бюджет (ЛК 2.0)'!W64+'Бюджет (Рейтингование)'!W64+'Бюджет (Развитие ОЭДК)'!W64+'Бюджет (Уберизация зак)'!W64+'Бюджет (Упр вз с подр БРД)'!W64</f>
        <v>34630.099572000006</v>
      </c>
      <c r="X64" s="222">
        <f>'Бюджет (ЛК 2.0)'!X64+'Бюджет (Рейтингование)'!X64+'Бюджет (Развитие ОЭДК)'!X64+'Бюджет (Уберизация зак)'!X64+'Бюджет (Упр вз с подр БРД)'!X64</f>
        <v>29520.099572000003</v>
      </c>
      <c r="Y64" s="222">
        <f>'Бюджет (ЛК 2.0)'!Y64+'Бюджет (Рейтингование)'!Y64+'Бюджет (Развитие ОЭДК)'!Y64+'Бюджет (Уберизация зак)'!Y64+'Бюджет (Упр вз с подр БРД)'!Y64</f>
        <v>0</v>
      </c>
    </row>
    <row r="65" spans="2:25" hidden="1" outlineLevel="2" x14ac:dyDescent="0.25">
      <c r="B65" s="179" t="s">
        <v>271</v>
      </c>
      <c r="C65" s="179"/>
      <c r="D65" s="247"/>
      <c r="E65" s="248">
        <f t="shared" si="1"/>
        <v>0</v>
      </c>
      <c r="F65" s="222">
        <f>'Бюджет (ЛК 2.0)'!F65+'Бюджет (Рейтингование)'!F65+'Бюджет (Развитие ОЭДК)'!F65+'Бюджет (Уберизация зак)'!F65+'Бюджет (Упр вз с подр БРД)'!F65</f>
        <v>0</v>
      </c>
      <c r="G65" s="222">
        <f>'Бюджет (ЛК 2.0)'!G65+'Бюджет (Рейтингование)'!G65+'Бюджет (Развитие ОЭДК)'!G65+'Бюджет (Уберизация зак)'!G65+'Бюджет (Упр вз с подр БРД)'!G65</f>
        <v>0</v>
      </c>
      <c r="H65" s="222">
        <f>'Бюджет (ЛК 2.0)'!H65+'Бюджет (Рейтингование)'!H65+'Бюджет (Развитие ОЭДК)'!H65+'Бюджет (Уберизация зак)'!H65+'Бюджет (Упр вз с подр БРД)'!H65</f>
        <v>0</v>
      </c>
      <c r="I65" s="222">
        <f>'Бюджет (ЛК 2.0)'!I65+'Бюджет (Рейтингование)'!I65+'Бюджет (Развитие ОЭДК)'!I65+'Бюджет (Уберизация зак)'!I65+'Бюджет (Упр вз с подр БРД)'!I65</f>
        <v>0</v>
      </c>
      <c r="J65" s="222">
        <f>'Бюджет (ЛК 2.0)'!J65+'Бюджет (Рейтингование)'!J65+'Бюджет (Развитие ОЭДК)'!J65+'Бюджет (Уберизация зак)'!J65+'Бюджет (Упр вз с подр БРД)'!J65</f>
        <v>0</v>
      </c>
      <c r="K65" s="222">
        <f>'Бюджет (ЛК 2.0)'!K65+'Бюджет (Рейтингование)'!K65+'Бюджет (Развитие ОЭДК)'!K65+'Бюджет (Уберизация зак)'!K65+'Бюджет (Упр вз с подр БРД)'!K65</f>
        <v>0</v>
      </c>
      <c r="L65" s="222">
        <f>'Бюджет (ЛК 2.0)'!L65+'Бюджет (Рейтингование)'!L65+'Бюджет (Развитие ОЭДК)'!L65+'Бюджет (Уберизация зак)'!L65+'Бюджет (Упр вз с подр БРД)'!L65</f>
        <v>0</v>
      </c>
      <c r="M65" s="222">
        <f>'Бюджет (ЛК 2.0)'!M65+'Бюджет (Рейтингование)'!M65+'Бюджет (Развитие ОЭДК)'!M65+'Бюджет (Уберизация зак)'!M65+'Бюджет (Упр вз с подр БРД)'!M65</f>
        <v>0</v>
      </c>
      <c r="N65" s="222">
        <f>'Бюджет (ЛК 2.0)'!N65+'Бюджет (Рейтингование)'!N65+'Бюджет (Развитие ОЭДК)'!N65+'Бюджет (Уберизация зак)'!N65+'Бюджет (Упр вз с подр БРД)'!N65</f>
        <v>0</v>
      </c>
      <c r="O65" s="222">
        <f>'Бюджет (ЛК 2.0)'!O65+'Бюджет (Рейтингование)'!O65+'Бюджет (Развитие ОЭДК)'!O65+'Бюджет (Уберизация зак)'!O65+'Бюджет (Упр вз с подр БРД)'!O65</f>
        <v>0</v>
      </c>
      <c r="P65" s="222">
        <f>'Бюджет (ЛК 2.0)'!P65+'Бюджет (Рейтингование)'!P65+'Бюджет (Развитие ОЭДК)'!P65+'Бюджет (Уберизация зак)'!P65+'Бюджет (Упр вз с подр БРД)'!P65</f>
        <v>0</v>
      </c>
      <c r="Q65" s="222">
        <f>'Бюджет (ЛК 2.0)'!Q65+'Бюджет (Рейтингование)'!Q65+'Бюджет (Развитие ОЭДК)'!Q65+'Бюджет (Уберизация зак)'!Q65+'Бюджет (Упр вз с подр БРД)'!Q65</f>
        <v>0</v>
      </c>
      <c r="R65" s="222">
        <f>'Бюджет (ЛК 2.0)'!R65+'Бюджет (Рейтингование)'!R65+'Бюджет (Развитие ОЭДК)'!R65+'Бюджет (Уберизация зак)'!R65+'Бюджет (Упр вз с подр БРД)'!R65</f>
        <v>0</v>
      </c>
      <c r="S65" s="222">
        <f>'Бюджет (ЛК 2.0)'!S65+'Бюджет (Рейтингование)'!S65+'Бюджет (Развитие ОЭДК)'!S65+'Бюджет (Уберизация зак)'!S65+'Бюджет (Упр вз с подр БРД)'!S65</f>
        <v>0</v>
      </c>
      <c r="T65" s="222">
        <f>'Бюджет (ЛК 2.0)'!T65+'Бюджет (Рейтингование)'!T65+'Бюджет (Развитие ОЭДК)'!T65+'Бюджет (Уберизация зак)'!T65+'Бюджет (Упр вз с подр БРД)'!T65</f>
        <v>0</v>
      </c>
      <c r="U65" s="222">
        <f>'Бюджет (ЛК 2.0)'!U65+'Бюджет (Рейтингование)'!U65+'Бюджет (Развитие ОЭДК)'!U65+'Бюджет (Уберизация зак)'!U65+'Бюджет (Упр вз с подр БРД)'!U65</f>
        <v>0</v>
      </c>
      <c r="V65" s="222">
        <f>'Бюджет (ЛК 2.0)'!V65+'Бюджет (Рейтингование)'!V65+'Бюджет (Развитие ОЭДК)'!V65+'Бюджет (Уберизация зак)'!V65+'Бюджет (Упр вз с подр БРД)'!V65</f>
        <v>0</v>
      </c>
      <c r="W65" s="222">
        <f>'Бюджет (ЛК 2.0)'!W65+'Бюджет (Рейтингование)'!W65+'Бюджет (Развитие ОЭДК)'!W65+'Бюджет (Уберизация зак)'!W65+'Бюджет (Упр вз с подр БРД)'!W65</f>
        <v>0</v>
      </c>
      <c r="X65" s="222">
        <f>'Бюджет (ЛК 2.0)'!X65+'Бюджет (Рейтингование)'!X65+'Бюджет (Развитие ОЭДК)'!X65+'Бюджет (Уберизация зак)'!X65+'Бюджет (Упр вз с подр БРД)'!X65</f>
        <v>0</v>
      </c>
      <c r="Y65" s="222">
        <f>'Бюджет (ЛК 2.0)'!Y65+'Бюджет (Рейтингование)'!Y65+'Бюджет (Развитие ОЭДК)'!Y65+'Бюджет (Уберизация зак)'!Y65+'Бюджет (Упр вз с подр БРД)'!Y65</f>
        <v>0</v>
      </c>
    </row>
    <row r="66" spans="2:25" hidden="1" outlineLevel="2" x14ac:dyDescent="0.25">
      <c r="B66" s="179" t="s">
        <v>272</v>
      </c>
      <c r="C66" s="179"/>
      <c r="D66" s="247"/>
      <c r="E66" s="248">
        <f t="shared" si="1"/>
        <v>0</v>
      </c>
      <c r="F66" s="222">
        <f>'Бюджет (ЛК 2.0)'!F66+'Бюджет (Рейтингование)'!F66+'Бюджет (Развитие ОЭДК)'!F66+'Бюджет (Уберизация зак)'!F66+'Бюджет (Упр вз с подр БРД)'!F66</f>
        <v>0</v>
      </c>
      <c r="G66" s="222">
        <f>'Бюджет (ЛК 2.0)'!G66+'Бюджет (Рейтингование)'!G66+'Бюджет (Развитие ОЭДК)'!G66+'Бюджет (Уберизация зак)'!G66+'Бюджет (Упр вз с подр БРД)'!G66</f>
        <v>0</v>
      </c>
      <c r="H66" s="222">
        <f>'Бюджет (ЛК 2.0)'!H66+'Бюджет (Рейтингование)'!H66+'Бюджет (Развитие ОЭДК)'!H66+'Бюджет (Уберизация зак)'!H66+'Бюджет (Упр вз с подр БРД)'!H66</f>
        <v>0</v>
      </c>
      <c r="I66" s="222">
        <f>'Бюджет (ЛК 2.0)'!I66+'Бюджет (Рейтингование)'!I66+'Бюджет (Развитие ОЭДК)'!I66+'Бюджет (Уберизация зак)'!I66+'Бюджет (Упр вз с подр БРД)'!I66</f>
        <v>0</v>
      </c>
      <c r="J66" s="222">
        <f>'Бюджет (ЛК 2.0)'!J66+'Бюджет (Рейтингование)'!J66+'Бюджет (Развитие ОЭДК)'!J66+'Бюджет (Уберизация зак)'!J66+'Бюджет (Упр вз с подр БРД)'!J66</f>
        <v>0</v>
      </c>
      <c r="K66" s="222">
        <f>'Бюджет (ЛК 2.0)'!K66+'Бюджет (Рейтингование)'!K66+'Бюджет (Развитие ОЭДК)'!K66+'Бюджет (Уберизация зак)'!K66+'Бюджет (Упр вз с подр БРД)'!K66</f>
        <v>0</v>
      </c>
      <c r="L66" s="222">
        <f>'Бюджет (ЛК 2.0)'!L66+'Бюджет (Рейтингование)'!L66+'Бюджет (Развитие ОЭДК)'!L66+'Бюджет (Уберизация зак)'!L66+'Бюджет (Упр вз с подр БРД)'!L66</f>
        <v>0</v>
      </c>
      <c r="M66" s="222">
        <f>'Бюджет (ЛК 2.0)'!M66+'Бюджет (Рейтингование)'!M66+'Бюджет (Развитие ОЭДК)'!M66+'Бюджет (Уберизация зак)'!M66+'Бюджет (Упр вз с подр БРД)'!M66</f>
        <v>0</v>
      </c>
      <c r="N66" s="222">
        <f>'Бюджет (ЛК 2.0)'!N66+'Бюджет (Рейтингование)'!N66+'Бюджет (Развитие ОЭДК)'!N66+'Бюджет (Уберизация зак)'!N66+'Бюджет (Упр вз с подр БРД)'!N66</f>
        <v>0</v>
      </c>
      <c r="O66" s="222">
        <f>'Бюджет (ЛК 2.0)'!O66+'Бюджет (Рейтингование)'!O66+'Бюджет (Развитие ОЭДК)'!O66+'Бюджет (Уберизация зак)'!O66+'Бюджет (Упр вз с подр БРД)'!O66</f>
        <v>0</v>
      </c>
      <c r="P66" s="222">
        <f>'Бюджет (ЛК 2.0)'!P66+'Бюджет (Рейтингование)'!P66+'Бюджет (Развитие ОЭДК)'!P66+'Бюджет (Уберизация зак)'!P66+'Бюджет (Упр вз с подр БРД)'!P66</f>
        <v>0</v>
      </c>
      <c r="Q66" s="222">
        <f>'Бюджет (ЛК 2.0)'!Q66+'Бюджет (Рейтингование)'!Q66+'Бюджет (Развитие ОЭДК)'!Q66+'Бюджет (Уберизация зак)'!Q66+'Бюджет (Упр вз с подр БРД)'!Q66</f>
        <v>0</v>
      </c>
      <c r="R66" s="222">
        <f>'Бюджет (ЛК 2.0)'!R66+'Бюджет (Рейтингование)'!R66+'Бюджет (Развитие ОЭДК)'!R66+'Бюджет (Уберизация зак)'!R66+'Бюджет (Упр вз с подр БРД)'!R66</f>
        <v>0</v>
      </c>
      <c r="S66" s="222">
        <f>'Бюджет (ЛК 2.0)'!S66+'Бюджет (Рейтингование)'!S66+'Бюджет (Развитие ОЭДК)'!S66+'Бюджет (Уберизация зак)'!S66+'Бюджет (Упр вз с подр БРД)'!S66</f>
        <v>0</v>
      </c>
      <c r="T66" s="222">
        <f>'Бюджет (ЛК 2.0)'!T66+'Бюджет (Рейтингование)'!T66+'Бюджет (Развитие ОЭДК)'!T66+'Бюджет (Уберизация зак)'!T66+'Бюджет (Упр вз с подр БРД)'!T66</f>
        <v>0</v>
      </c>
      <c r="U66" s="222">
        <f>'Бюджет (ЛК 2.0)'!U66+'Бюджет (Рейтингование)'!U66+'Бюджет (Развитие ОЭДК)'!U66+'Бюджет (Уберизация зак)'!U66+'Бюджет (Упр вз с подр БРД)'!U66</f>
        <v>0</v>
      </c>
      <c r="V66" s="222">
        <f>'Бюджет (ЛК 2.0)'!V66+'Бюджет (Рейтингование)'!V66+'Бюджет (Развитие ОЭДК)'!V66+'Бюджет (Уберизация зак)'!V66+'Бюджет (Упр вз с подр БРД)'!V66</f>
        <v>0</v>
      </c>
      <c r="W66" s="222">
        <f>'Бюджет (ЛК 2.0)'!W66+'Бюджет (Рейтингование)'!W66+'Бюджет (Развитие ОЭДК)'!W66+'Бюджет (Уберизация зак)'!W66+'Бюджет (Упр вз с подр БРД)'!W66</f>
        <v>0</v>
      </c>
      <c r="X66" s="222">
        <f>'Бюджет (ЛК 2.0)'!X66+'Бюджет (Рейтингование)'!X66+'Бюджет (Развитие ОЭДК)'!X66+'Бюджет (Уберизация зак)'!X66+'Бюджет (Упр вз с подр БРД)'!X66</f>
        <v>0</v>
      </c>
      <c r="Y66" s="222">
        <f>'Бюджет (ЛК 2.0)'!Y66+'Бюджет (Рейтингование)'!Y66+'Бюджет (Развитие ОЭДК)'!Y66+'Бюджет (Уберизация зак)'!Y66+'Бюджет (Упр вз с подр БРД)'!Y66</f>
        <v>0</v>
      </c>
    </row>
    <row r="67" spans="2:25" hidden="1" outlineLevel="2" x14ac:dyDescent="0.25">
      <c r="B67" s="179" t="s">
        <v>273</v>
      </c>
      <c r="C67" s="179"/>
      <c r="D67" s="247"/>
      <c r="E67" s="248">
        <f t="shared" si="1"/>
        <v>0</v>
      </c>
      <c r="F67" s="222">
        <f>'Бюджет (ЛК 2.0)'!F67+'Бюджет (Рейтингование)'!F67+'Бюджет (Развитие ОЭДК)'!F67+'Бюджет (Уберизация зак)'!F67+'Бюджет (Упр вз с подр БРД)'!F67</f>
        <v>0</v>
      </c>
      <c r="G67" s="222">
        <f>'Бюджет (ЛК 2.0)'!G67+'Бюджет (Рейтингование)'!G67+'Бюджет (Развитие ОЭДК)'!G67+'Бюджет (Уберизация зак)'!G67+'Бюджет (Упр вз с подр БРД)'!G67</f>
        <v>0</v>
      </c>
      <c r="H67" s="222">
        <f>'Бюджет (ЛК 2.0)'!H67+'Бюджет (Рейтингование)'!H67+'Бюджет (Развитие ОЭДК)'!H67+'Бюджет (Уберизация зак)'!H67+'Бюджет (Упр вз с подр БРД)'!H67</f>
        <v>0</v>
      </c>
      <c r="I67" s="222">
        <f>'Бюджет (ЛК 2.0)'!I67+'Бюджет (Рейтингование)'!I67+'Бюджет (Развитие ОЭДК)'!I67+'Бюджет (Уберизация зак)'!I67+'Бюджет (Упр вз с подр БРД)'!I67</f>
        <v>0</v>
      </c>
      <c r="J67" s="222">
        <f>'Бюджет (ЛК 2.0)'!J67+'Бюджет (Рейтингование)'!J67+'Бюджет (Развитие ОЭДК)'!J67+'Бюджет (Уберизация зак)'!J67+'Бюджет (Упр вз с подр БРД)'!J67</f>
        <v>0</v>
      </c>
      <c r="K67" s="222">
        <f>'Бюджет (ЛК 2.0)'!K67+'Бюджет (Рейтингование)'!K67+'Бюджет (Развитие ОЭДК)'!K67+'Бюджет (Уберизация зак)'!K67+'Бюджет (Упр вз с подр БРД)'!K67</f>
        <v>0</v>
      </c>
      <c r="L67" s="222">
        <f>'Бюджет (ЛК 2.0)'!L67+'Бюджет (Рейтингование)'!L67+'Бюджет (Развитие ОЭДК)'!L67+'Бюджет (Уберизация зак)'!L67+'Бюджет (Упр вз с подр БРД)'!L67</f>
        <v>0</v>
      </c>
      <c r="M67" s="222">
        <f>'Бюджет (ЛК 2.0)'!M67+'Бюджет (Рейтингование)'!M67+'Бюджет (Развитие ОЭДК)'!M67+'Бюджет (Уберизация зак)'!M67+'Бюджет (Упр вз с подр БРД)'!M67</f>
        <v>0</v>
      </c>
      <c r="N67" s="222">
        <f>'Бюджет (ЛК 2.0)'!N67+'Бюджет (Рейтингование)'!N67+'Бюджет (Развитие ОЭДК)'!N67+'Бюджет (Уберизация зак)'!N67+'Бюджет (Упр вз с подр БРД)'!N67</f>
        <v>0</v>
      </c>
      <c r="O67" s="222">
        <f>'Бюджет (ЛК 2.0)'!O67+'Бюджет (Рейтингование)'!O67+'Бюджет (Развитие ОЭДК)'!O67+'Бюджет (Уберизация зак)'!O67+'Бюджет (Упр вз с подр БРД)'!O67</f>
        <v>0</v>
      </c>
      <c r="P67" s="222">
        <f>'Бюджет (ЛК 2.0)'!P67+'Бюджет (Рейтингование)'!P67+'Бюджет (Развитие ОЭДК)'!P67+'Бюджет (Уберизация зак)'!P67+'Бюджет (Упр вз с подр БРД)'!P67</f>
        <v>0</v>
      </c>
      <c r="Q67" s="222">
        <f>'Бюджет (ЛК 2.0)'!Q67+'Бюджет (Рейтингование)'!Q67+'Бюджет (Развитие ОЭДК)'!Q67+'Бюджет (Уберизация зак)'!Q67+'Бюджет (Упр вз с подр БРД)'!Q67</f>
        <v>0</v>
      </c>
      <c r="R67" s="222">
        <f>'Бюджет (ЛК 2.0)'!R67+'Бюджет (Рейтингование)'!R67+'Бюджет (Развитие ОЭДК)'!R67+'Бюджет (Уберизация зак)'!R67+'Бюджет (Упр вз с подр БРД)'!R67</f>
        <v>0</v>
      </c>
      <c r="S67" s="222">
        <f>'Бюджет (ЛК 2.0)'!S67+'Бюджет (Рейтингование)'!S67+'Бюджет (Развитие ОЭДК)'!S67+'Бюджет (Уберизация зак)'!S67+'Бюджет (Упр вз с подр БРД)'!S67</f>
        <v>0</v>
      </c>
      <c r="T67" s="222">
        <f>'Бюджет (ЛК 2.0)'!T67+'Бюджет (Рейтингование)'!T67+'Бюджет (Развитие ОЭДК)'!T67+'Бюджет (Уберизация зак)'!T67+'Бюджет (Упр вз с подр БРД)'!T67</f>
        <v>0</v>
      </c>
      <c r="U67" s="222">
        <f>'Бюджет (ЛК 2.0)'!U67+'Бюджет (Рейтингование)'!U67+'Бюджет (Развитие ОЭДК)'!U67+'Бюджет (Уберизация зак)'!U67+'Бюджет (Упр вз с подр БРД)'!U67</f>
        <v>0</v>
      </c>
      <c r="V67" s="222">
        <f>'Бюджет (ЛК 2.0)'!V67+'Бюджет (Рейтингование)'!V67+'Бюджет (Развитие ОЭДК)'!V67+'Бюджет (Уберизация зак)'!V67+'Бюджет (Упр вз с подр БРД)'!V67</f>
        <v>0</v>
      </c>
      <c r="W67" s="222">
        <f>'Бюджет (ЛК 2.0)'!W67+'Бюджет (Рейтингование)'!W67+'Бюджет (Развитие ОЭДК)'!W67+'Бюджет (Уберизация зак)'!W67+'Бюджет (Упр вз с подр БРД)'!W67</f>
        <v>0</v>
      </c>
      <c r="X67" s="222">
        <f>'Бюджет (ЛК 2.0)'!X67+'Бюджет (Рейтингование)'!X67+'Бюджет (Развитие ОЭДК)'!X67+'Бюджет (Уберизация зак)'!X67+'Бюджет (Упр вз с подр БРД)'!X67</f>
        <v>0</v>
      </c>
      <c r="Y67" s="222">
        <f>'Бюджет (ЛК 2.0)'!Y67+'Бюджет (Рейтингование)'!Y67+'Бюджет (Развитие ОЭДК)'!Y67+'Бюджет (Уберизация зак)'!Y67+'Бюджет (Упр вз с подр БРД)'!Y67</f>
        <v>0</v>
      </c>
    </row>
    <row r="68" spans="2:25" hidden="1" outlineLevel="2" x14ac:dyDescent="0.25">
      <c r="B68" s="179" t="s">
        <v>274</v>
      </c>
      <c r="C68" s="179"/>
      <c r="D68" s="247"/>
      <c r="E68" s="248">
        <f t="shared" si="1"/>
        <v>0</v>
      </c>
      <c r="F68" s="222">
        <f>'Бюджет (ЛК 2.0)'!F68+'Бюджет (Рейтингование)'!F68+'Бюджет (Развитие ОЭДК)'!F68+'Бюджет (Уберизация зак)'!F68+'Бюджет (Упр вз с подр БРД)'!F68</f>
        <v>0</v>
      </c>
      <c r="G68" s="222">
        <f>'Бюджет (ЛК 2.0)'!G68+'Бюджет (Рейтингование)'!G68+'Бюджет (Развитие ОЭДК)'!G68+'Бюджет (Уберизация зак)'!G68+'Бюджет (Упр вз с подр БРД)'!G68</f>
        <v>0</v>
      </c>
      <c r="H68" s="222">
        <f>'Бюджет (ЛК 2.0)'!H68+'Бюджет (Рейтингование)'!H68+'Бюджет (Развитие ОЭДК)'!H68+'Бюджет (Уберизация зак)'!H68+'Бюджет (Упр вз с подр БРД)'!H68</f>
        <v>0</v>
      </c>
      <c r="I68" s="222">
        <f>'Бюджет (ЛК 2.0)'!I68+'Бюджет (Рейтингование)'!I68+'Бюджет (Развитие ОЭДК)'!I68+'Бюджет (Уберизация зак)'!I68+'Бюджет (Упр вз с подр БРД)'!I68</f>
        <v>0</v>
      </c>
      <c r="J68" s="222">
        <f>'Бюджет (ЛК 2.0)'!J68+'Бюджет (Рейтингование)'!J68+'Бюджет (Развитие ОЭДК)'!J68+'Бюджет (Уберизация зак)'!J68+'Бюджет (Упр вз с подр БРД)'!J68</f>
        <v>0</v>
      </c>
      <c r="K68" s="222">
        <f>'Бюджет (ЛК 2.0)'!K68+'Бюджет (Рейтингование)'!K68+'Бюджет (Развитие ОЭДК)'!K68+'Бюджет (Уберизация зак)'!K68+'Бюджет (Упр вз с подр БРД)'!K68</f>
        <v>0</v>
      </c>
      <c r="L68" s="222">
        <f>'Бюджет (ЛК 2.0)'!L68+'Бюджет (Рейтингование)'!L68+'Бюджет (Развитие ОЭДК)'!L68+'Бюджет (Уберизация зак)'!L68+'Бюджет (Упр вз с подр БРД)'!L68</f>
        <v>0</v>
      </c>
      <c r="M68" s="222">
        <f>'Бюджет (ЛК 2.0)'!M68+'Бюджет (Рейтингование)'!M68+'Бюджет (Развитие ОЭДК)'!M68+'Бюджет (Уберизация зак)'!M68+'Бюджет (Упр вз с подр БРД)'!M68</f>
        <v>0</v>
      </c>
      <c r="N68" s="222">
        <f>'Бюджет (ЛК 2.0)'!N68+'Бюджет (Рейтингование)'!N68+'Бюджет (Развитие ОЭДК)'!N68+'Бюджет (Уберизация зак)'!N68+'Бюджет (Упр вз с подр БРД)'!N68</f>
        <v>0</v>
      </c>
      <c r="O68" s="222">
        <f>'Бюджет (ЛК 2.0)'!O68+'Бюджет (Рейтингование)'!O68+'Бюджет (Развитие ОЭДК)'!O68+'Бюджет (Уберизация зак)'!O68+'Бюджет (Упр вз с подр БРД)'!O68</f>
        <v>0</v>
      </c>
      <c r="P68" s="222">
        <f>'Бюджет (ЛК 2.0)'!P68+'Бюджет (Рейтингование)'!P68+'Бюджет (Развитие ОЭДК)'!P68+'Бюджет (Уберизация зак)'!P68+'Бюджет (Упр вз с подр БРД)'!P68</f>
        <v>0</v>
      </c>
      <c r="Q68" s="222">
        <f>'Бюджет (ЛК 2.0)'!Q68+'Бюджет (Рейтингование)'!Q68+'Бюджет (Развитие ОЭДК)'!Q68+'Бюджет (Уберизация зак)'!Q68+'Бюджет (Упр вз с подр БРД)'!Q68</f>
        <v>0</v>
      </c>
      <c r="R68" s="222">
        <f>'Бюджет (ЛК 2.0)'!R68+'Бюджет (Рейтингование)'!R68+'Бюджет (Развитие ОЭДК)'!R68+'Бюджет (Уберизация зак)'!R68+'Бюджет (Упр вз с подр БРД)'!R68</f>
        <v>0</v>
      </c>
      <c r="S68" s="222">
        <f>'Бюджет (ЛК 2.0)'!S68+'Бюджет (Рейтингование)'!S68+'Бюджет (Развитие ОЭДК)'!S68+'Бюджет (Уберизация зак)'!S68+'Бюджет (Упр вз с подр БРД)'!S68</f>
        <v>0</v>
      </c>
      <c r="T68" s="222">
        <f>'Бюджет (ЛК 2.0)'!T68+'Бюджет (Рейтингование)'!T68+'Бюджет (Развитие ОЭДК)'!T68+'Бюджет (Уберизация зак)'!T68+'Бюджет (Упр вз с подр БРД)'!T68</f>
        <v>0</v>
      </c>
      <c r="U68" s="222">
        <f>'Бюджет (ЛК 2.0)'!U68+'Бюджет (Рейтингование)'!U68+'Бюджет (Развитие ОЭДК)'!U68+'Бюджет (Уберизация зак)'!U68+'Бюджет (Упр вз с подр БРД)'!U68</f>
        <v>0</v>
      </c>
      <c r="V68" s="222">
        <f>'Бюджет (ЛК 2.0)'!V68+'Бюджет (Рейтингование)'!V68+'Бюджет (Развитие ОЭДК)'!V68+'Бюджет (Уберизация зак)'!V68+'Бюджет (Упр вз с подр БРД)'!V68</f>
        <v>0</v>
      </c>
      <c r="W68" s="222">
        <f>'Бюджет (ЛК 2.0)'!W68+'Бюджет (Рейтингование)'!W68+'Бюджет (Развитие ОЭДК)'!W68+'Бюджет (Уберизация зак)'!W68+'Бюджет (Упр вз с подр БРД)'!W68</f>
        <v>0</v>
      </c>
      <c r="X68" s="222">
        <f>'Бюджет (ЛК 2.0)'!X68+'Бюджет (Рейтингование)'!X68+'Бюджет (Развитие ОЭДК)'!X68+'Бюджет (Уберизация зак)'!X68+'Бюджет (Упр вз с подр БРД)'!X68</f>
        <v>0</v>
      </c>
      <c r="Y68" s="222">
        <f>'Бюджет (ЛК 2.0)'!Y68+'Бюджет (Рейтингование)'!Y68+'Бюджет (Развитие ОЭДК)'!Y68+'Бюджет (Уберизация зак)'!Y68+'Бюджет (Упр вз с подр БРД)'!Y68</f>
        <v>0</v>
      </c>
    </row>
    <row r="69" spans="2:25" hidden="1" outlineLevel="2" x14ac:dyDescent="0.25">
      <c r="B69" s="179" t="s">
        <v>275</v>
      </c>
      <c r="C69" s="179"/>
      <c r="D69" s="247"/>
      <c r="E69" s="248">
        <f t="shared" si="1"/>
        <v>0</v>
      </c>
      <c r="F69" s="222">
        <f>'Бюджет (ЛК 2.0)'!F69+'Бюджет (Рейтингование)'!F69+'Бюджет (Развитие ОЭДК)'!F69+'Бюджет (Уберизация зак)'!F69+'Бюджет (Упр вз с подр БРД)'!F69</f>
        <v>0</v>
      </c>
      <c r="G69" s="222">
        <f>'Бюджет (ЛК 2.0)'!G69+'Бюджет (Рейтингование)'!G69+'Бюджет (Развитие ОЭДК)'!G69+'Бюджет (Уберизация зак)'!G69+'Бюджет (Упр вз с подр БРД)'!G69</f>
        <v>0</v>
      </c>
      <c r="H69" s="222">
        <f>'Бюджет (ЛК 2.0)'!H69+'Бюджет (Рейтингование)'!H69+'Бюджет (Развитие ОЭДК)'!H69+'Бюджет (Уберизация зак)'!H69+'Бюджет (Упр вз с подр БРД)'!H69</f>
        <v>0</v>
      </c>
      <c r="I69" s="222">
        <f>'Бюджет (ЛК 2.0)'!I69+'Бюджет (Рейтингование)'!I69+'Бюджет (Развитие ОЭДК)'!I69+'Бюджет (Уберизация зак)'!I69+'Бюджет (Упр вз с подр БРД)'!I69</f>
        <v>0</v>
      </c>
      <c r="J69" s="222">
        <f>'Бюджет (ЛК 2.0)'!J69+'Бюджет (Рейтингование)'!J69+'Бюджет (Развитие ОЭДК)'!J69+'Бюджет (Уберизация зак)'!J69+'Бюджет (Упр вз с подр БРД)'!J69</f>
        <v>0</v>
      </c>
      <c r="K69" s="222">
        <f>'Бюджет (ЛК 2.0)'!K69+'Бюджет (Рейтингование)'!K69+'Бюджет (Развитие ОЭДК)'!K69+'Бюджет (Уберизация зак)'!K69+'Бюджет (Упр вз с подр БРД)'!K69</f>
        <v>0</v>
      </c>
      <c r="L69" s="222">
        <f>'Бюджет (ЛК 2.0)'!L69+'Бюджет (Рейтингование)'!L69+'Бюджет (Развитие ОЭДК)'!L69+'Бюджет (Уберизация зак)'!L69+'Бюджет (Упр вз с подр БРД)'!L69</f>
        <v>0</v>
      </c>
      <c r="M69" s="222">
        <f>'Бюджет (ЛК 2.0)'!M69+'Бюджет (Рейтингование)'!M69+'Бюджет (Развитие ОЭДК)'!M69+'Бюджет (Уберизация зак)'!M69+'Бюджет (Упр вз с подр БРД)'!M69</f>
        <v>0</v>
      </c>
      <c r="N69" s="222">
        <f>'Бюджет (ЛК 2.0)'!N69+'Бюджет (Рейтингование)'!N69+'Бюджет (Развитие ОЭДК)'!N69+'Бюджет (Уберизация зак)'!N69+'Бюджет (Упр вз с подр БРД)'!N69</f>
        <v>0</v>
      </c>
      <c r="O69" s="222">
        <f>'Бюджет (ЛК 2.0)'!O69+'Бюджет (Рейтингование)'!O69+'Бюджет (Развитие ОЭДК)'!O69+'Бюджет (Уберизация зак)'!O69+'Бюджет (Упр вз с подр БРД)'!O69</f>
        <v>0</v>
      </c>
      <c r="P69" s="222">
        <f>'Бюджет (ЛК 2.0)'!P69+'Бюджет (Рейтингование)'!P69+'Бюджет (Развитие ОЭДК)'!P69+'Бюджет (Уберизация зак)'!P69+'Бюджет (Упр вз с подр БРД)'!P69</f>
        <v>0</v>
      </c>
      <c r="Q69" s="222">
        <f>'Бюджет (ЛК 2.0)'!Q69+'Бюджет (Рейтингование)'!Q69+'Бюджет (Развитие ОЭДК)'!Q69+'Бюджет (Уберизация зак)'!Q69+'Бюджет (Упр вз с подр БРД)'!Q69</f>
        <v>0</v>
      </c>
      <c r="R69" s="222">
        <f>'Бюджет (ЛК 2.0)'!R69+'Бюджет (Рейтингование)'!R69+'Бюджет (Развитие ОЭДК)'!R69+'Бюджет (Уберизация зак)'!R69+'Бюджет (Упр вз с подр БРД)'!R69</f>
        <v>0</v>
      </c>
      <c r="S69" s="222">
        <f>'Бюджет (ЛК 2.0)'!S69+'Бюджет (Рейтингование)'!S69+'Бюджет (Развитие ОЭДК)'!S69+'Бюджет (Уберизация зак)'!S69+'Бюджет (Упр вз с подр БРД)'!S69</f>
        <v>0</v>
      </c>
      <c r="T69" s="222">
        <f>'Бюджет (ЛК 2.0)'!T69+'Бюджет (Рейтингование)'!T69+'Бюджет (Развитие ОЭДК)'!T69+'Бюджет (Уберизация зак)'!T69+'Бюджет (Упр вз с подр БРД)'!T69</f>
        <v>0</v>
      </c>
      <c r="U69" s="222">
        <f>'Бюджет (ЛК 2.0)'!U69+'Бюджет (Рейтингование)'!U69+'Бюджет (Развитие ОЭДК)'!U69+'Бюджет (Уберизация зак)'!U69+'Бюджет (Упр вз с подр БРД)'!U69</f>
        <v>0</v>
      </c>
      <c r="V69" s="222">
        <f>'Бюджет (ЛК 2.0)'!V69+'Бюджет (Рейтингование)'!V69+'Бюджет (Развитие ОЭДК)'!V69+'Бюджет (Уберизация зак)'!V69+'Бюджет (Упр вз с подр БРД)'!V69</f>
        <v>0</v>
      </c>
      <c r="W69" s="222">
        <f>'Бюджет (ЛК 2.0)'!W69+'Бюджет (Рейтингование)'!W69+'Бюджет (Развитие ОЭДК)'!W69+'Бюджет (Уберизация зак)'!W69+'Бюджет (Упр вз с подр БРД)'!W69</f>
        <v>0</v>
      </c>
      <c r="X69" s="222">
        <f>'Бюджет (ЛК 2.0)'!X69+'Бюджет (Рейтингование)'!X69+'Бюджет (Развитие ОЭДК)'!X69+'Бюджет (Уберизация зак)'!X69+'Бюджет (Упр вз с подр БРД)'!X69</f>
        <v>0</v>
      </c>
      <c r="Y69" s="222">
        <f>'Бюджет (ЛК 2.0)'!Y69+'Бюджет (Рейтингование)'!Y69+'Бюджет (Развитие ОЭДК)'!Y69+'Бюджет (Уберизация зак)'!Y69+'Бюджет (Упр вз с подр БРД)'!Y69</f>
        <v>0</v>
      </c>
    </row>
    <row r="70" spans="2:25" outlineLevel="1" collapsed="1" x14ac:dyDescent="0.25">
      <c r="B70" s="180" t="s">
        <v>276</v>
      </c>
      <c r="C70" s="180" t="s">
        <v>698</v>
      </c>
      <c r="D70" s="249" t="s">
        <v>13</v>
      </c>
      <c r="E70" s="250">
        <f t="shared" ref="E70:E76" si="18">F70+G70+H70+U70+V70+W70+X70+Y70</f>
        <v>66684.61538461539</v>
      </c>
      <c r="F70" s="124">
        <f>SUM(F71:F76)</f>
        <v>0</v>
      </c>
      <c r="G70" s="124">
        <f>SUM(G71:G76)</f>
        <v>0</v>
      </c>
      <c r="H70" s="124">
        <f>SUM(I70:T70)</f>
        <v>0</v>
      </c>
      <c r="I70" s="124">
        <f t="shared" ref="I70:Y70" si="19">SUM(I71:I76)</f>
        <v>0</v>
      </c>
      <c r="J70" s="124">
        <f t="shared" si="19"/>
        <v>0</v>
      </c>
      <c r="K70" s="124">
        <f t="shared" si="19"/>
        <v>0</v>
      </c>
      <c r="L70" s="124">
        <f t="shared" si="19"/>
        <v>0</v>
      </c>
      <c r="M70" s="124">
        <f t="shared" si="19"/>
        <v>0</v>
      </c>
      <c r="N70" s="124">
        <f t="shared" si="19"/>
        <v>0</v>
      </c>
      <c r="O70" s="124">
        <f t="shared" si="19"/>
        <v>0</v>
      </c>
      <c r="P70" s="124">
        <f t="shared" si="19"/>
        <v>0</v>
      </c>
      <c r="Q70" s="124">
        <f t="shared" si="19"/>
        <v>0</v>
      </c>
      <c r="R70" s="124">
        <f t="shared" si="19"/>
        <v>0</v>
      </c>
      <c r="S70" s="124">
        <f t="shared" si="19"/>
        <v>0</v>
      </c>
      <c r="T70" s="124">
        <f t="shared" si="19"/>
        <v>0</v>
      </c>
      <c r="U70" s="124">
        <f t="shared" si="19"/>
        <v>0</v>
      </c>
      <c r="V70" s="124">
        <f t="shared" si="19"/>
        <v>14000</v>
      </c>
      <c r="W70" s="124">
        <f t="shared" si="19"/>
        <v>17319.780219780219</v>
      </c>
      <c r="X70" s="124">
        <f t="shared" si="19"/>
        <v>16789.835164835167</v>
      </c>
      <c r="Y70" s="124">
        <f t="shared" si="19"/>
        <v>18575</v>
      </c>
    </row>
    <row r="71" spans="2:25" hidden="1" outlineLevel="2" x14ac:dyDescent="0.25">
      <c r="B71" s="180" t="s">
        <v>277</v>
      </c>
      <c r="C71" s="179"/>
      <c r="D71" s="247"/>
      <c r="E71" s="248">
        <f t="shared" si="18"/>
        <v>66684.61538461539</v>
      </c>
      <c r="F71" s="222">
        <f>'Бюджет (ЛК 2.0)'!F71+'Бюджет (Рейтингование)'!F71+'Бюджет (Развитие ОЭДК)'!F71+'Бюджет (Уберизация зак)'!F71+'Бюджет (Упр вз с подр БРД)'!F71</f>
        <v>0</v>
      </c>
      <c r="G71" s="222">
        <f>'Бюджет (ЛК 2.0)'!G71+'Бюджет (Рейтингование)'!G71+'Бюджет (Развитие ОЭДК)'!G71+'Бюджет (Уберизация зак)'!G71+'Бюджет (Упр вз с подр БРД)'!G71</f>
        <v>0</v>
      </c>
      <c r="H71" s="222">
        <f>'Бюджет (ЛК 2.0)'!H71+'Бюджет (Рейтингование)'!H71+'Бюджет (Развитие ОЭДК)'!H71+'Бюджет (Уберизация зак)'!H71+'Бюджет (Упр вз с подр БРД)'!H71</f>
        <v>0</v>
      </c>
      <c r="I71" s="222">
        <f>'Бюджет (ЛК 2.0)'!I71+'Бюджет (Рейтингование)'!I71+'Бюджет (Развитие ОЭДК)'!I71+'Бюджет (Уберизация зак)'!I71+'Бюджет (Упр вз с подр БРД)'!I71</f>
        <v>0</v>
      </c>
      <c r="J71" s="222">
        <f>'Бюджет (ЛК 2.0)'!J71+'Бюджет (Рейтингование)'!J71+'Бюджет (Развитие ОЭДК)'!J71+'Бюджет (Уберизация зак)'!J71+'Бюджет (Упр вз с подр БРД)'!J71</f>
        <v>0</v>
      </c>
      <c r="K71" s="222">
        <f>'Бюджет (ЛК 2.0)'!K71+'Бюджет (Рейтингование)'!K71+'Бюджет (Развитие ОЭДК)'!K71+'Бюджет (Уберизация зак)'!K71+'Бюджет (Упр вз с подр БРД)'!K71</f>
        <v>0</v>
      </c>
      <c r="L71" s="222">
        <f>'Бюджет (ЛК 2.0)'!L71+'Бюджет (Рейтингование)'!L71+'Бюджет (Развитие ОЭДК)'!L71+'Бюджет (Уберизация зак)'!L71+'Бюджет (Упр вз с подр БРД)'!L71</f>
        <v>0</v>
      </c>
      <c r="M71" s="222">
        <f>'Бюджет (ЛК 2.0)'!M71+'Бюджет (Рейтингование)'!M71+'Бюджет (Развитие ОЭДК)'!M71+'Бюджет (Уберизация зак)'!M71+'Бюджет (Упр вз с подр БРД)'!M71</f>
        <v>0</v>
      </c>
      <c r="N71" s="222">
        <f>'Бюджет (ЛК 2.0)'!N71+'Бюджет (Рейтингование)'!N71+'Бюджет (Развитие ОЭДК)'!N71+'Бюджет (Уберизация зак)'!N71+'Бюджет (Упр вз с подр БРД)'!N71</f>
        <v>0</v>
      </c>
      <c r="O71" s="222">
        <f>'Бюджет (ЛК 2.0)'!O71+'Бюджет (Рейтингование)'!O71+'Бюджет (Развитие ОЭДК)'!O71+'Бюджет (Уберизация зак)'!O71+'Бюджет (Упр вз с подр БРД)'!O71</f>
        <v>0</v>
      </c>
      <c r="P71" s="222">
        <f>'Бюджет (ЛК 2.0)'!P71+'Бюджет (Рейтингование)'!P71+'Бюджет (Развитие ОЭДК)'!P71+'Бюджет (Уберизация зак)'!P71+'Бюджет (Упр вз с подр БРД)'!P71</f>
        <v>0</v>
      </c>
      <c r="Q71" s="222">
        <f>'Бюджет (ЛК 2.0)'!Q71+'Бюджет (Рейтингование)'!Q71+'Бюджет (Развитие ОЭДК)'!Q71+'Бюджет (Уберизация зак)'!Q71+'Бюджет (Упр вз с подр БРД)'!Q71</f>
        <v>0</v>
      </c>
      <c r="R71" s="222">
        <f>'Бюджет (ЛК 2.0)'!R71+'Бюджет (Рейтингование)'!R71+'Бюджет (Развитие ОЭДК)'!R71+'Бюджет (Уберизация зак)'!R71+'Бюджет (Упр вз с подр БРД)'!R71</f>
        <v>0</v>
      </c>
      <c r="S71" s="222">
        <f>'Бюджет (ЛК 2.0)'!S71+'Бюджет (Рейтингование)'!S71+'Бюджет (Развитие ОЭДК)'!S71+'Бюджет (Уберизация зак)'!S71+'Бюджет (Упр вз с подр БРД)'!S71</f>
        <v>0</v>
      </c>
      <c r="T71" s="222">
        <f>'Бюджет (ЛК 2.0)'!T71+'Бюджет (Рейтингование)'!T71+'Бюджет (Развитие ОЭДК)'!T71+'Бюджет (Уберизация зак)'!T71+'Бюджет (Упр вз с подр БРД)'!T71</f>
        <v>0</v>
      </c>
      <c r="U71" s="222">
        <f>'Бюджет (ЛК 2.0)'!U71+'Бюджет (Рейтингование)'!U71+'Бюджет (Развитие ОЭДК)'!U71+'Бюджет (Уберизация зак)'!U71+'Бюджет (Упр вз с подр БРД)'!U71</f>
        <v>0</v>
      </c>
      <c r="V71" s="222">
        <f>'Бюджет (ЛК 2.0)'!V71+'Бюджет (Рейтингование)'!V71+'Бюджет (Развитие ОЭДК)'!V71+'Бюджет (Уберизация зак)'!V71+'Бюджет (Упр вз с подр БРД)'!V71</f>
        <v>14000</v>
      </c>
      <c r="W71" s="222">
        <f>'Бюджет (ЛК 2.0)'!W71+'Бюджет (Рейтингование)'!W71+'Бюджет (Развитие ОЭДК)'!W71+'Бюджет (Уберизация зак)'!W71+'Бюджет (Упр вз с подр БРД)'!W71</f>
        <v>17319.780219780219</v>
      </c>
      <c r="X71" s="222">
        <f>'Бюджет (ЛК 2.0)'!X71+'Бюджет (Рейтингование)'!X71+'Бюджет (Развитие ОЭДК)'!X71+'Бюджет (Уберизация зак)'!X71+'Бюджет (Упр вз с подр БРД)'!X71</f>
        <v>16789.835164835167</v>
      </c>
      <c r="Y71" s="222">
        <f>'Бюджет (ЛК 2.0)'!Y71+'Бюджет (Рейтингование)'!Y71+'Бюджет (Развитие ОЭДК)'!Y71+'Бюджет (Уберизация зак)'!Y71+'Бюджет (Упр вз с подр БРД)'!Y71</f>
        <v>18575</v>
      </c>
    </row>
    <row r="72" spans="2:25" hidden="1" outlineLevel="2" x14ac:dyDescent="0.25">
      <c r="B72" s="180" t="s">
        <v>278</v>
      </c>
      <c r="C72" s="179"/>
      <c r="D72" s="247"/>
      <c r="E72" s="248">
        <f t="shared" si="18"/>
        <v>0</v>
      </c>
      <c r="F72" s="222">
        <f>'Бюджет (ЛК 2.0)'!F72+'Бюджет (Рейтингование)'!F72+'Бюджет (Развитие ОЭДК)'!F72+'Бюджет (Уберизация зак)'!F72+'Бюджет (Упр вз с подр БРД)'!F72</f>
        <v>0</v>
      </c>
      <c r="G72" s="222">
        <f>'Бюджет (ЛК 2.0)'!G72+'Бюджет (Рейтингование)'!G72+'Бюджет (Развитие ОЭДК)'!G72+'Бюджет (Уберизация зак)'!G72+'Бюджет (Упр вз с подр БРД)'!G72</f>
        <v>0</v>
      </c>
      <c r="H72" s="222">
        <f>'Бюджет (ЛК 2.0)'!H72+'Бюджет (Рейтингование)'!H72+'Бюджет (Развитие ОЭДК)'!H72+'Бюджет (Уберизация зак)'!H72+'Бюджет (Упр вз с подр БРД)'!H72</f>
        <v>0</v>
      </c>
      <c r="I72" s="222">
        <f>'Бюджет (ЛК 2.0)'!I72+'Бюджет (Рейтингование)'!I72+'Бюджет (Развитие ОЭДК)'!I72+'Бюджет (Уберизация зак)'!I72+'Бюджет (Упр вз с подр БРД)'!I72</f>
        <v>0</v>
      </c>
      <c r="J72" s="222">
        <f>'Бюджет (ЛК 2.0)'!J72+'Бюджет (Рейтингование)'!J72+'Бюджет (Развитие ОЭДК)'!J72+'Бюджет (Уберизация зак)'!J72+'Бюджет (Упр вз с подр БРД)'!J72</f>
        <v>0</v>
      </c>
      <c r="K72" s="222">
        <f>'Бюджет (ЛК 2.0)'!K72+'Бюджет (Рейтингование)'!K72+'Бюджет (Развитие ОЭДК)'!K72+'Бюджет (Уберизация зак)'!K72+'Бюджет (Упр вз с подр БРД)'!K72</f>
        <v>0</v>
      </c>
      <c r="L72" s="222">
        <f>'Бюджет (ЛК 2.0)'!L72+'Бюджет (Рейтингование)'!L72+'Бюджет (Развитие ОЭДК)'!L72+'Бюджет (Уберизация зак)'!L72+'Бюджет (Упр вз с подр БРД)'!L72</f>
        <v>0</v>
      </c>
      <c r="M72" s="222">
        <f>'Бюджет (ЛК 2.0)'!M72+'Бюджет (Рейтингование)'!M72+'Бюджет (Развитие ОЭДК)'!M72+'Бюджет (Уберизация зак)'!M72+'Бюджет (Упр вз с подр БРД)'!M72</f>
        <v>0</v>
      </c>
      <c r="N72" s="222">
        <f>'Бюджет (ЛК 2.0)'!N72+'Бюджет (Рейтингование)'!N72+'Бюджет (Развитие ОЭДК)'!N72+'Бюджет (Уберизация зак)'!N72+'Бюджет (Упр вз с подр БРД)'!N72</f>
        <v>0</v>
      </c>
      <c r="O72" s="222">
        <f>'Бюджет (ЛК 2.0)'!O72+'Бюджет (Рейтингование)'!O72+'Бюджет (Развитие ОЭДК)'!O72+'Бюджет (Уберизация зак)'!O72+'Бюджет (Упр вз с подр БРД)'!O72</f>
        <v>0</v>
      </c>
      <c r="P72" s="222">
        <f>'Бюджет (ЛК 2.0)'!P72+'Бюджет (Рейтингование)'!P72+'Бюджет (Развитие ОЭДК)'!P72+'Бюджет (Уберизация зак)'!P72+'Бюджет (Упр вз с подр БРД)'!P72</f>
        <v>0</v>
      </c>
      <c r="Q72" s="222">
        <f>'Бюджет (ЛК 2.0)'!Q72+'Бюджет (Рейтингование)'!Q72+'Бюджет (Развитие ОЭДК)'!Q72+'Бюджет (Уберизация зак)'!Q72+'Бюджет (Упр вз с подр БРД)'!Q72</f>
        <v>0</v>
      </c>
      <c r="R72" s="222">
        <f>'Бюджет (ЛК 2.0)'!R72+'Бюджет (Рейтингование)'!R72+'Бюджет (Развитие ОЭДК)'!R72+'Бюджет (Уберизация зак)'!R72+'Бюджет (Упр вз с подр БРД)'!R72</f>
        <v>0</v>
      </c>
      <c r="S72" s="222">
        <f>'Бюджет (ЛК 2.0)'!S72+'Бюджет (Рейтингование)'!S72+'Бюджет (Развитие ОЭДК)'!S72+'Бюджет (Уберизация зак)'!S72+'Бюджет (Упр вз с подр БРД)'!S72</f>
        <v>0</v>
      </c>
      <c r="T72" s="222">
        <f>'Бюджет (ЛК 2.0)'!T72+'Бюджет (Рейтингование)'!T72+'Бюджет (Развитие ОЭДК)'!T72+'Бюджет (Уберизация зак)'!T72+'Бюджет (Упр вз с подр БРД)'!T72</f>
        <v>0</v>
      </c>
      <c r="U72" s="222">
        <f>'Бюджет (ЛК 2.0)'!U72+'Бюджет (Рейтингование)'!U72+'Бюджет (Развитие ОЭДК)'!U72+'Бюджет (Уберизация зак)'!U72+'Бюджет (Упр вз с подр БРД)'!U72</f>
        <v>0</v>
      </c>
      <c r="V72" s="222">
        <f>'Бюджет (ЛК 2.0)'!V72+'Бюджет (Рейтингование)'!V72+'Бюджет (Развитие ОЭДК)'!V72+'Бюджет (Уберизация зак)'!V72+'Бюджет (Упр вз с подр БРД)'!V72</f>
        <v>0</v>
      </c>
      <c r="W72" s="222">
        <f>'Бюджет (ЛК 2.0)'!W72+'Бюджет (Рейтингование)'!W72+'Бюджет (Развитие ОЭДК)'!W72+'Бюджет (Уберизация зак)'!W72+'Бюджет (Упр вз с подр БРД)'!W72</f>
        <v>0</v>
      </c>
      <c r="X72" s="222">
        <f>'Бюджет (ЛК 2.0)'!X72+'Бюджет (Рейтингование)'!X72+'Бюджет (Развитие ОЭДК)'!X72+'Бюджет (Уберизация зак)'!X72+'Бюджет (Упр вз с подр БРД)'!X72</f>
        <v>0</v>
      </c>
      <c r="Y72" s="222">
        <f>'Бюджет (ЛК 2.0)'!Y72+'Бюджет (Рейтингование)'!Y72+'Бюджет (Развитие ОЭДК)'!Y72+'Бюджет (Уберизация зак)'!Y72+'Бюджет (Упр вз с подр БРД)'!Y72</f>
        <v>0</v>
      </c>
    </row>
    <row r="73" spans="2:25" hidden="1" outlineLevel="2" x14ac:dyDescent="0.25">
      <c r="B73" s="180" t="s">
        <v>279</v>
      </c>
      <c r="C73" s="179"/>
      <c r="D73" s="247"/>
      <c r="E73" s="248">
        <f t="shared" si="18"/>
        <v>0</v>
      </c>
      <c r="F73" s="222">
        <f>'Бюджет (ЛК 2.0)'!F73+'Бюджет (Рейтингование)'!F73+'Бюджет (Развитие ОЭДК)'!F73+'Бюджет (Уберизация зак)'!F73+'Бюджет (Упр вз с подр БРД)'!F73</f>
        <v>0</v>
      </c>
      <c r="G73" s="222">
        <f>'Бюджет (ЛК 2.0)'!G73+'Бюджет (Рейтингование)'!G73+'Бюджет (Развитие ОЭДК)'!G73+'Бюджет (Уберизация зак)'!G73+'Бюджет (Упр вз с подр БРД)'!G73</f>
        <v>0</v>
      </c>
      <c r="H73" s="222">
        <f>'Бюджет (ЛК 2.0)'!H73+'Бюджет (Рейтингование)'!H73+'Бюджет (Развитие ОЭДК)'!H73+'Бюджет (Уберизация зак)'!H73+'Бюджет (Упр вз с подр БРД)'!H73</f>
        <v>0</v>
      </c>
      <c r="I73" s="222">
        <f>'Бюджет (ЛК 2.0)'!I73+'Бюджет (Рейтингование)'!I73+'Бюджет (Развитие ОЭДК)'!I73+'Бюджет (Уберизация зак)'!I73+'Бюджет (Упр вз с подр БРД)'!I73</f>
        <v>0</v>
      </c>
      <c r="J73" s="222">
        <f>'Бюджет (ЛК 2.0)'!J73+'Бюджет (Рейтингование)'!J73+'Бюджет (Развитие ОЭДК)'!J73+'Бюджет (Уберизация зак)'!J73+'Бюджет (Упр вз с подр БРД)'!J73</f>
        <v>0</v>
      </c>
      <c r="K73" s="222">
        <f>'Бюджет (ЛК 2.0)'!K73+'Бюджет (Рейтингование)'!K73+'Бюджет (Развитие ОЭДК)'!K73+'Бюджет (Уберизация зак)'!K73+'Бюджет (Упр вз с подр БРД)'!K73</f>
        <v>0</v>
      </c>
      <c r="L73" s="222">
        <f>'Бюджет (ЛК 2.0)'!L73+'Бюджет (Рейтингование)'!L73+'Бюджет (Развитие ОЭДК)'!L73+'Бюджет (Уберизация зак)'!L73+'Бюджет (Упр вз с подр БРД)'!L73</f>
        <v>0</v>
      </c>
      <c r="M73" s="222">
        <f>'Бюджет (ЛК 2.0)'!M73+'Бюджет (Рейтингование)'!M73+'Бюджет (Развитие ОЭДК)'!M73+'Бюджет (Уберизация зак)'!M73+'Бюджет (Упр вз с подр БРД)'!M73</f>
        <v>0</v>
      </c>
      <c r="N73" s="222">
        <f>'Бюджет (ЛК 2.0)'!N73+'Бюджет (Рейтингование)'!N73+'Бюджет (Развитие ОЭДК)'!N73+'Бюджет (Уберизация зак)'!N73+'Бюджет (Упр вз с подр БРД)'!N73</f>
        <v>0</v>
      </c>
      <c r="O73" s="222">
        <f>'Бюджет (ЛК 2.0)'!O73+'Бюджет (Рейтингование)'!O73+'Бюджет (Развитие ОЭДК)'!O73+'Бюджет (Уберизация зак)'!O73+'Бюджет (Упр вз с подр БРД)'!O73</f>
        <v>0</v>
      </c>
      <c r="P73" s="222">
        <f>'Бюджет (ЛК 2.0)'!P73+'Бюджет (Рейтингование)'!P73+'Бюджет (Развитие ОЭДК)'!P73+'Бюджет (Уберизация зак)'!P73+'Бюджет (Упр вз с подр БРД)'!P73</f>
        <v>0</v>
      </c>
      <c r="Q73" s="222">
        <f>'Бюджет (ЛК 2.0)'!Q73+'Бюджет (Рейтингование)'!Q73+'Бюджет (Развитие ОЭДК)'!Q73+'Бюджет (Уберизация зак)'!Q73+'Бюджет (Упр вз с подр БРД)'!Q73</f>
        <v>0</v>
      </c>
      <c r="R73" s="222">
        <f>'Бюджет (ЛК 2.0)'!R73+'Бюджет (Рейтингование)'!R73+'Бюджет (Развитие ОЭДК)'!R73+'Бюджет (Уберизация зак)'!R73+'Бюджет (Упр вз с подр БРД)'!R73</f>
        <v>0</v>
      </c>
      <c r="S73" s="222">
        <f>'Бюджет (ЛК 2.0)'!S73+'Бюджет (Рейтингование)'!S73+'Бюджет (Развитие ОЭДК)'!S73+'Бюджет (Уберизация зак)'!S73+'Бюджет (Упр вз с подр БРД)'!S73</f>
        <v>0</v>
      </c>
      <c r="T73" s="222">
        <f>'Бюджет (ЛК 2.0)'!T73+'Бюджет (Рейтингование)'!T73+'Бюджет (Развитие ОЭДК)'!T73+'Бюджет (Уберизация зак)'!T73+'Бюджет (Упр вз с подр БРД)'!T73</f>
        <v>0</v>
      </c>
      <c r="U73" s="222">
        <f>'Бюджет (ЛК 2.0)'!U73+'Бюджет (Рейтингование)'!U73+'Бюджет (Развитие ОЭДК)'!U73+'Бюджет (Уберизация зак)'!U73+'Бюджет (Упр вз с подр БРД)'!U73</f>
        <v>0</v>
      </c>
      <c r="V73" s="222">
        <f>'Бюджет (ЛК 2.0)'!V73+'Бюджет (Рейтингование)'!V73+'Бюджет (Развитие ОЭДК)'!V73+'Бюджет (Уберизация зак)'!V73+'Бюджет (Упр вз с подр БРД)'!V73</f>
        <v>0</v>
      </c>
      <c r="W73" s="222">
        <f>'Бюджет (ЛК 2.0)'!W73+'Бюджет (Рейтингование)'!W73+'Бюджет (Развитие ОЭДК)'!W73+'Бюджет (Уберизация зак)'!W73+'Бюджет (Упр вз с подр БРД)'!W73</f>
        <v>0</v>
      </c>
      <c r="X73" s="222">
        <f>'Бюджет (ЛК 2.0)'!X73+'Бюджет (Рейтингование)'!X73+'Бюджет (Развитие ОЭДК)'!X73+'Бюджет (Уберизация зак)'!X73+'Бюджет (Упр вз с подр БРД)'!X73</f>
        <v>0</v>
      </c>
      <c r="Y73" s="222">
        <f>'Бюджет (ЛК 2.0)'!Y73+'Бюджет (Рейтингование)'!Y73+'Бюджет (Развитие ОЭДК)'!Y73+'Бюджет (Уберизация зак)'!Y73+'Бюджет (Упр вз с подр БРД)'!Y73</f>
        <v>0</v>
      </c>
    </row>
    <row r="74" spans="2:25" hidden="1" outlineLevel="2" x14ac:dyDescent="0.25">
      <c r="B74" s="180" t="s">
        <v>280</v>
      </c>
      <c r="C74" s="179"/>
      <c r="D74" s="247"/>
      <c r="E74" s="248">
        <f t="shared" si="18"/>
        <v>0</v>
      </c>
      <c r="F74" s="222">
        <f>'Бюджет (ЛК 2.0)'!F74+'Бюджет (Рейтингование)'!F74+'Бюджет (Развитие ОЭДК)'!F74+'Бюджет (Уберизация зак)'!F74+'Бюджет (Упр вз с подр БРД)'!F74</f>
        <v>0</v>
      </c>
      <c r="G74" s="222">
        <f>'Бюджет (ЛК 2.0)'!G74+'Бюджет (Рейтингование)'!G74+'Бюджет (Развитие ОЭДК)'!G74+'Бюджет (Уберизация зак)'!G74+'Бюджет (Упр вз с подр БРД)'!G74</f>
        <v>0</v>
      </c>
      <c r="H74" s="222">
        <f>'Бюджет (ЛК 2.0)'!H74+'Бюджет (Рейтингование)'!H74+'Бюджет (Развитие ОЭДК)'!H74+'Бюджет (Уберизация зак)'!H74+'Бюджет (Упр вз с подр БРД)'!H74</f>
        <v>0</v>
      </c>
      <c r="I74" s="222">
        <f>'Бюджет (ЛК 2.0)'!I74+'Бюджет (Рейтингование)'!I74+'Бюджет (Развитие ОЭДК)'!I74+'Бюджет (Уберизация зак)'!I74+'Бюджет (Упр вз с подр БРД)'!I74</f>
        <v>0</v>
      </c>
      <c r="J74" s="222">
        <f>'Бюджет (ЛК 2.0)'!J74+'Бюджет (Рейтингование)'!J74+'Бюджет (Развитие ОЭДК)'!J74+'Бюджет (Уберизация зак)'!J74+'Бюджет (Упр вз с подр БРД)'!J74</f>
        <v>0</v>
      </c>
      <c r="K74" s="222">
        <f>'Бюджет (ЛК 2.0)'!K74+'Бюджет (Рейтингование)'!K74+'Бюджет (Развитие ОЭДК)'!K74+'Бюджет (Уберизация зак)'!K74+'Бюджет (Упр вз с подр БРД)'!K74</f>
        <v>0</v>
      </c>
      <c r="L74" s="222">
        <f>'Бюджет (ЛК 2.0)'!L74+'Бюджет (Рейтингование)'!L74+'Бюджет (Развитие ОЭДК)'!L74+'Бюджет (Уберизация зак)'!L74+'Бюджет (Упр вз с подр БРД)'!L74</f>
        <v>0</v>
      </c>
      <c r="M74" s="222">
        <f>'Бюджет (ЛК 2.0)'!M74+'Бюджет (Рейтингование)'!M74+'Бюджет (Развитие ОЭДК)'!M74+'Бюджет (Уберизация зак)'!M74+'Бюджет (Упр вз с подр БРД)'!M74</f>
        <v>0</v>
      </c>
      <c r="N74" s="222">
        <f>'Бюджет (ЛК 2.0)'!N74+'Бюджет (Рейтингование)'!N74+'Бюджет (Развитие ОЭДК)'!N74+'Бюджет (Уберизация зак)'!N74+'Бюджет (Упр вз с подр БРД)'!N74</f>
        <v>0</v>
      </c>
      <c r="O74" s="222">
        <f>'Бюджет (ЛК 2.0)'!O74+'Бюджет (Рейтингование)'!O74+'Бюджет (Развитие ОЭДК)'!O74+'Бюджет (Уберизация зак)'!O74+'Бюджет (Упр вз с подр БРД)'!O74</f>
        <v>0</v>
      </c>
      <c r="P74" s="222">
        <f>'Бюджет (ЛК 2.0)'!P74+'Бюджет (Рейтингование)'!P74+'Бюджет (Развитие ОЭДК)'!P74+'Бюджет (Уберизация зак)'!P74+'Бюджет (Упр вз с подр БРД)'!P74</f>
        <v>0</v>
      </c>
      <c r="Q74" s="222">
        <f>'Бюджет (ЛК 2.0)'!Q74+'Бюджет (Рейтингование)'!Q74+'Бюджет (Развитие ОЭДК)'!Q74+'Бюджет (Уберизация зак)'!Q74+'Бюджет (Упр вз с подр БРД)'!Q74</f>
        <v>0</v>
      </c>
      <c r="R74" s="222">
        <f>'Бюджет (ЛК 2.0)'!R74+'Бюджет (Рейтингование)'!R74+'Бюджет (Развитие ОЭДК)'!R74+'Бюджет (Уберизация зак)'!R74+'Бюджет (Упр вз с подр БРД)'!R74</f>
        <v>0</v>
      </c>
      <c r="S74" s="222">
        <f>'Бюджет (ЛК 2.0)'!S74+'Бюджет (Рейтингование)'!S74+'Бюджет (Развитие ОЭДК)'!S74+'Бюджет (Уберизация зак)'!S74+'Бюджет (Упр вз с подр БРД)'!S74</f>
        <v>0</v>
      </c>
      <c r="T74" s="222">
        <f>'Бюджет (ЛК 2.0)'!T74+'Бюджет (Рейтингование)'!T74+'Бюджет (Развитие ОЭДК)'!T74+'Бюджет (Уберизация зак)'!T74+'Бюджет (Упр вз с подр БРД)'!T74</f>
        <v>0</v>
      </c>
      <c r="U74" s="222">
        <f>'Бюджет (ЛК 2.0)'!U74+'Бюджет (Рейтингование)'!U74+'Бюджет (Развитие ОЭДК)'!U74+'Бюджет (Уберизация зак)'!U74+'Бюджет (Упр вз с подр БРД)'!U74</f>
        <v>0</v>
      </c>
      <c r="V74" s="222">
        <f>'Бюджет (ЛК 2.0)'!V74+'Бюджет (Рейтингование)'!V74+'Бюджет (Развитие ОЭДК)'!V74+'Бюджет (Уберизация зак)'!V74+'Бюджет (Упр вз с подр БРД)'!V74</f>
        <v>0</v>
      </c>
      <c r="W74" s="222">
        <f>'Бюджет (ЛК 2.0)'!W74+'Бюджет (Рейтингование)'!W74+'Бюджет (Развитие ОЭДК)'!W74+'Бюджет (Уберизация зак)'!W74+'Бюджет (Упр вз с подр БРД)'!W74</f>
        <v>0</v>
      </c>
      <c r="X74" s="222">
        <f>'Бюджет (ЛК 2.0)'!X74+'Бюджет (Рейтингование)'!X74+'Бюджет (Развитие ОЭДК)'!X74+'Бюджет (Уберизация зак)'!X74+'Бюджет (Упр вз с подр БРД)'!X74</f>
        <v>0</v>
      </c>
      <c r="Y74" s="222">
        <f>'Бюджет (ЛК 2.0)'!Y74+'Бюджет (Рейтингование)'!Y74+'Бюджет (Развитие ОЭДК)'!Y74+'Бюджет (Уберизация зак)'!Y74+'Бюджет (Упр вз с подр БРД)'!Y74</f>
        <v>0</v>
      </c>
    </row>
    <row r="75" spans="2:25" hidden="1" outlineLevel="2" x14ac:dyDescent="0.25">
      <c r="B75" s="180" t="s">
        <v>281</v>
      </c>
      <c r="C75" s="179"/>
      <c r="D75" s="247"/>
      <c r="E75" s="248">
        <f t="shared" si="18"/>
        <v>0</v>
      </c>
      <c r="F75" s="222">
        <f>'Бюджет (ЛК 2.0)'!F75+'Бюджет (Рейтингование)'!F75+'Бюджет (Развитие ОЭДК)'!F75+'Бюджет (Уберизация зак)'!F75+'Бюджет (Упр вз с подр БРД)'!F75</f>
        <v>0</v>
      </c>
      <c r="G75" s="222">
        <f>'Бюджет (ЛК 2.0)'!G75+'Бюджет (Рейтингование)'!G75+'Бюджет (Развитие ОЭДК)'!G75+'Бюджет (Уберизация зак)'!G75+'Бюджет (Упр вз с подр БРД)'!G75</f>
        <v>0</v>
      </c>
      <c r="H75" s="222">
        <f>'Бюджет (ЛК 2.0)'!H75+'Бюджет (Рейтингование)'!H75+'Бюджет (Развитие ОЭДК)'!H75+'Бюджет (Уберизация зак)'!H75+'Бюджет (Упр вз с подр БРД)'!H75</f>
        <v>0</v>
      </c>
      <c r="I75" s="222">
        <f>'Бюджет (ЛК 2.0)'!I75+'Бюджет (Рейтингование)'!I75+'Бюджет (Развитие ОЭДК)'!I75+'Бюджет (Уберизация зак)'!I75+'Бюджет (Упр вз с подр БРД)'!I75</f>
        <v>0</v>
      </c>
      <c r="J75" s="222">
        <f>'Бюджет (ЛК 2.0)'!J75+'Бюджет (Рейтингование)'!J75+'Бюджет (Развитие ОЭДК)'!J75+'Бюджет (Уберизация зак)'!J75+'Бюджет (Упр вз с подр БРД)'!J75</f>
        <v>0</v>
      </c>
      <c r="K75" s="222">
        <f>'Бюджет (ЛК 2.0)'!K75+'Бюджет (Рейтингование)'!K75+'Бюджет (Развитие ОЭДК)'!K75+'Бюджет (Уберизация зак)'!K75+'Бюджет (Упр вз с подр БРД)'!K75</f>
        <v>0</v>
      </c>
      <c r="L75" s="222">
        <f>'Бюджет (ЛК 2.0)'!L75+'Бюджет (Рейтингование)'!L75+'Бюджет (Развитие ОЭДК)'!L75+'Бюджет (Уберизация зак)'!L75+'Бюджет (Упр вз с подр БРД)'!L75</f>
        <v>0</v>
      </c>
      <c r="M75" s="222">
        <f>'Бюджет (ЛК 2.0)'!M75+'Бюджет (Рейтингование)'!M75+'Бюджет (Развитие ОЭДК)'!M75+'Бюджет (Уберизация зак)'!M75+'Бюджет (Упр вз с подр БРД)'!M75</f>
        <v>0</v>
      </c>
      <c r="N75" s="222">
        <f>'Бюджет (ЛК 2.0)'!N75+'Бюджет (Рейтингование)'!N75+'Бюджет (Развитие ОЭДК)'!N75+'Бюджет (Уберизация зак)'!N75+'Бюджет (Упр вз с подр БРД)'!N75</f>
        <v>0</v>
      </c>
      <c r="O75" s="222">
        <f>'Бюджет (ЛК 2.0)'!O75+'Бюджет (Рейтингование)'!O75+'Бюджет (Развитие ОЭДК)'!O75+'Бюджет (Уберизация зак)'!O75+'Бюджет (Упр вз с подр БРД)'!O75</f>
        <v>0</v>
      </c>
      <c r="P75" s="222">
        <f>'Бюджет (ЛК 2.0)'!P75+'Бюджет (Рейтингование)'!P75+'Бюджет (Развитие ОЭДК)'!P75+'Бюджет (Уберизация зак)'!P75+'Бюджет (Упр вз с подр БРД)'!P75</f>
        <v>0</v>
      </c>
      <c r="Q75" s="222">
        <f>'Бюджет (ЛК 2.0)'!Q75+'Бюджет (Рейтингование)'!Q75+'Бюджет (Развитие ОЭДК)'!Q75+'Бюджет (Уберизация зак)'!Q75+'Бюджет (Упр вз с подр БРД)'!Q75</f>
        <v>0</v>
      </c>
      <c r="R75" s="222">
        <f>'Бюджет (ЛК 2.0)'!R75+'Бюджет (Рейтингование)'!R75+'Бюджет (Развитие ОЭДК)'!R75+'Бюджет (Уберизация зак)'!R75+'Бюджет (Упр вз с подр БРД)'!R75</f>
        <v>0</v>
      </c>
      <c r="S75" s="222">
        <f>'Бюджет (ЛК 2.0)'!S75+'Бюджет (Рейтингование)'!S75+'Бюджет (Развитие ОЭДК)'!S75+'Бюджет (Уберизация зак)'!S75+'Бюджет (Упр вз с подр БРД)'!S75</f>
        <v>0</v>
      </c>
      <c r="T75" s="222">
        <f>'Бюджет (ЛК 2.0)'!T75+'Бюджет (Рейтингование)'!T75+'Бюджет (Развитие ОЭДК)'!T75+'Бюджет (Уберизация зак)'!T75+'Бюджет (Упр вз с подр БРД)'!T75</f>
        <v>0</v>
      </c>
      <c r="U75" s="222">
        <f>'Бюджет (ЛК 2.0)'!U75+'Бюджет (Рейтингование)'!U75+'Бюджет (Развитие ОЭДК)'!U75+'Бюджет (Уберизация зак)'!U75+'Бюджет (Упр вз с подр БРД)'!U75</f>
        <v>0</v>
      </c>
      <c r="V75" s="222">
        <f>'Бюджет (ЛК 2.0)'!V75+'Бюджет (Рейтингование)'!V75+'Бюджет (Развитие ОЭДК)'!V75+'Бюджет (Уберизация зак)'!V75+'Бюджет (Упр вз с подр БРД)'!V75</f>
        <v>0</v>
      </c>
      <c r="W75" s="222">
        <f>'Бюджет (ЛК 2.0)'!W75+'Бюджет (Рейтингование)'!W75+'Бюджет (Развитие ОЭДК)'!W75+'Бюджет (Уберизация зак)'!W75+'Бюджет (Упр вз с подр БРД)'!W75</f>
        <v>0</v>
      </c>
      <c r="X75" s="222">
        <f>'Бюджет (ЛК 2.0)'!X75+'Бюджет (Рейтингование)'!X75+'Бюджет (Развитие ОЭДК)'!X75+'Бюджет (Уберизация зак)'!X75+'Бюджет (Упр вз с подр БРД)'!X75</f>
        <v>0</v>
      </c>
      <c r="Y75" s="222">
        <f>'Бюджет (ЛК 2.0)'!Y75+'Бюджет (Рейтингование)'!Y75+'Бюджет (Развитие ОЭДК)'!Y75+'Бюджет (Уберизация зак)'!Y75+'Бюджет (Упр вз с подр БРД)'!Y75</f>
        <v>0</v>
      </c>
    </row>
    <row r="76" spans="2:25" hidden="1" outlineLevel="2" x14ac:dyDescent="0.25">
      <c r="B76" s="180" t="s">
        <v>282</v>
      </c>
      <c r="C76" s="179"/>
      <c r="D76" s="247"/>
      <c r="E76" s="248">
        <f t="shared" si="18"/>
        <v>0</v>
      </c>
      <c r="F76" s="222">
        <f>'Бюджет (ЛК 2.0)'!F76+'Бюджет (Рейтингование)'!F76+'Бюджет (Развитие ОЭДК)'!F76+'Бюджет (Уберизация зак)'!F76+'Бюджет (Упр вз с подр БРД)'!F76</f>
        <v>0</v>
      </c>
      <c r="G76" s="222">
        <f>'Бюджет (ЛК 2.0)'!G76+'Бюджет (Рейтингование)'!G76+'Бюджет (Развитие ОЭДК)'!G76+'Бюджет (Уберизация зак)'!G76+'Бюджет (Упр вз с подр БРД)'!G76</f>
        <v>0</v>
      </c>
      <c r="H76" s="222">
        <f>'Бюджет (ЛК 2.0)'!H76+'Бюджет (Рейтингование)'!H76+'Бюджет (Развитие ОЭДК)'!H76+'Бюджет (Уберизация зак)'!H76+'Бюджет (Упр вз с подр БРД)'!H76</f>
        <v>0</v>
      </c>
      <c r="I76" s="222">
        <f>'Бюджет (ЛК 2.0)'!I76+'Бюджет (Рейтингование)'!I76+'Бюджет (Развитие ОЭДК)'!I76+'Бюджет (Уберизация зак)'!I76+'Бюджет (Упр вз с подр БРД)'!I76</f>
        <v>0</v>
      </c>
      <c r="J76" s="222">
        <f>'Бюджет (ЛК 2.0)'!J76+'Бюджет (Рейтингование)'!J76+'Бюджет (Развитие ОЭДК)'!J76+'Бюджет (Уберизация зак)'!J76+'Бюджет (Упр вз с подр БРД)'!J76</f>
        <v>0</v>
      </c>
      <c r="K76" s="222">
        <f>'Бюджет (ЛК 2.0)'!K76+'Бюджет (Рейтингование)'!K76+'Бюджет (Развитие ОЭДК)'!K76+'Бюджет (Уберизация зак)'!K76+'Бюджет (Упр вз с подр БРД)'!K76</f>
        <v>0</v>
      </c>
      <c r="L76" s="222">
        <f>'Бюджет (ЛК 2.0)'!L76+'Бюджет (Рейтингование)'!L76+'Бюджет (Развитие ОЭДК)'!L76+'Бюджет (Уберизация зак)'!L76+'Бюджет (Упр вз с подр БРД)'!L76</f>
        <v>0</v>
      </c>
      <c r="M76" s="222">
        <f>'Бюджет (ЛК 2.0)'!M76+'Бюджет (Рейтингование)'!M76+'Бюджет (Развитие ОЭДК)'!M76+'Бюджет (Уберизация зак)'!M76+'Бюджет (Упр вз с подр БРД)'!M76</f>
        <v>0</v>
      </c>
      <c r="N76" s="222">
        <f>'Бюджет (ЛК 2.0)'!N76+'Бюджет (Рейтингование)'!N76+'Бюджет (Развитие ОЭДК)'!N76+'Бюджет (Уберизация зак)'!N76+'Бюджет (Упр вз с подр БРД)'!N76</f>
        <v>0</v>
      </c>
      <c r="O76" s="222">
        <f>'Бюджет (ЛК 2.0)'!O76+'Бюджет (Рейтингование)'!O76+'Бюджет (Развитие ОЭДК)'!O76+'Бюджет (Уберизация зак)'!O76+'Бюджет (Упр вз с подр БРД)'!O76</f>
        <v>0</v>
      </c>
      <c r="P76" s="222">
        <f>'Бюджет (ЛК 2.0)'!P76+'Бюджет (Рейтингование)'!P76+'Бюджет (Развитие ОЭДК)'!P76+'Бюджет (Уберизация зак)'!P76+'Бюджет (Упр вз с подр БРД)'!P76</f>
        <v>0</v>
      </c>
      <c r="Q76" s="222">
        <f>'Бюджет (ЛК 2.0)'!Q76+'Бюджет (Рейтингование)'!Q76+'Бюджет (Развитие ОЭДК)'!Q76+'Бюджет (Уберизация зак)'!Q76+'Бюджет (Упр вз с подр БРД)'!Q76</f>
        <v>0</v>
      </c>
      <c r="R76" s="222">
        <f>'Бюджет (ЛК 2.0)'!R76+'Бюджет (Рейтингование)'!R76+'Бюджет (Развитие ОЭДК)'!R76+'Бюджет (Уберизация зак)'!R76+'Бюджет (Упр вз с подр БРД)'!R76</f>
        <v>0</v>
      </c>
      <c r="S76" s="222">
        <f>'Бюджет (ЛК 2.0)'!S76+'Бюджет (Рейтингование)'!S76+'Бюджет (Развитие ОЭДК)'!S76+'Бюджет (Уберизация зак)'!S76+'Бюджет (Упр вз с подр БРД)'!S76</f>
        <v>0</v>
      </c>
      <c r="T76" s="222">
        <f>'Бюджет (ЛК 2.0)'!T76+'Бюджет (Рейтингование)'!T76+'Бюджет (Развитие ОЭДК)'!T76+'Бюджет (Уберизация зак)'!T76+'Бюджет (Упр вз с подр БРД)'!T76</f>
        <v>0</v>
      </c>
      <c r="U76" s="222">
        <f>'Бюджет (ЛК 2.0)'!U76+'Бюджет (Рейтингование)'!U76+'Бюджет (Развитие ОЭДК)'!U76+'Бюджет (Уберизация зак)'!U76+'Бюджет (Упр вз с подр БРД)'!U76</f>
        <v>0</v>
      </c>
      <c r="V76" s="222">
        <f>'Бюджет (ЛК 2.0)'!V76+'Бюджет (Рейтингование)'!V76+'Бюджет (Развитие ОЭДК)'!V76+'Бюджет (Уберизация зак)'!V76+'Бюджет (Упр вз с подр БРД)'!V76</f>
        <v>0</v>
      </c>
      <c r="W76" s="222">
        <f>'Бюджет (ЛК 2.0)'!W76+'Бюджет (Рейтингование)'!W76+'Бюджет (Развитие ОЭДК)'!W76+'Бюджет (Уберизация зак)'!W76+'Бюджет (Упр вз с подр БРД)'!W76</f>
        <v>0</v>
      </c>
      <c r="X76" s="222">
        <f>'Бюджет (ЛК 2.0)'!X76+'Бюджет (Рейтингование)'!X76+'Бюджет (Развитие ОЭДК)'!X76+'Бюджет (Уберизация зак)'!X76+'Бюджет (Упр вз с подр БРД)'!X76</f>
        <v>0</v>
      </c>
      <c r="Y76" s="222">
        <f>'Бюджет (ЛК 2.0)'!Y76+'Бюджет (Рейтингование)'!Y76+'Бюджет (Развитие ОЭДК)'!Y76+'Бюджет (Уберизация зак)'!Y76+'Бюджет (Упр вз с подр БРД)'!Y76</f>
        <v>0</v>
      </c>
    </row>
  </sheetData>
  <mergeCells count="12">
    <mergeCell ref="B3:B4"/>
    <mergeCell ref="W3:W4"/>
    <mergeCell ref="X3:X4"/>
    <mergeCell ref="Y3:Y4"/>
    <mergeCell ref="E3:E4"/>
    <mergeCell ref="D3:D4"/>
    <mergeCell ref="C3:C4"/>
    <mergeCell ref="F3:F4"/>
    <mergeCell ref="G3:G4"/>
    <mergeCell ref="H3:T3"/>
    <mergeCell ref="U3:U4"/>
    <mergeCell ref="V3:V4"/>
  </mergeCells>
  <conditionalFormatting sqref="F56:Y62 F64:Y69">
    <cfRule type="cellIs" dxfId="862" priority="41" stopIfTrue="1" operator="equal">
      <formula>0</formula>
    </cfRule>
  </conditionalFormatting>
  <conditionalFormatting sqref="E6:E8">
    <cfRule type="cellIs" dxfId="861" priority="60" stopIfTrue="1" operator="equal">
      <formula>0</formula>
    </cfRule>
  </conditionalFormatting>
  <conditionalFormatting sqref="F6:F8">
    <cfRule type="cellIs" dxfId="860" priority="59" stopIfTrue="1" operator="equal">
      <formula>0</formula>
    </cfRule>
  </conditionalFormatting>
  <conditionalFormatting sqref="E5">
    <cfRule type="cellIs" dxfId="859" priority="58" stopIfTrue="1" operator="equal">
      <formula>0</formula>
    </cfRule>
  </conditionalFormatting>
  <conditionalFormatting sqref="F5:Y5">
    <cfRule type="cellIs" dxfId="858" priority="57" stopIfTrue="1" operator="equal">
      <formula>0</formula>
    </cfRule>
  </conditionalFormatting>
  <conditionalFormatting sqref="E9">
    <cfRule type="cellIs" dxfId="857" priority="56" stopIfTrue="1" operator="equal">
      <formula>0</formula>
    </cfRule>
  </conditionalFormatting>
  <conditionalFormatting sqref="F9:Y9">
    <cfRule type="cellIs" dxfId="856" priority="55" stopIfTrue="1" operator="equal">
      <formula>0</formula>
    </cfRule>
  </conditionalFormatting>
  <conditionalFormatting sqref="E24">
    <cfRule type="cellIs" dxfId="855" priority="54" stopIfTrue="1" operator="equal">
      <formula>0</formula>
    </cfRule>
  </conditionalFormatting>
  <conditionalFormatting sqref="E39">
    <cfRule type="cellIs" dxfId="854" priority="52" stopIfTrue="1" operator="equal">
      <formula>0</formula>
    </cfRule>
  </conditionalFormatting>
  <conditionalFormatting sqref="E54">
    <cfRule type="cellIs" dxfId="853" priority="50" stopIfTrue="1" operator="equal">
      <formula>0</formula>
    </cfRule>
  </conditionalFormatting>
  <conditionalFormatting sqref="E10:E23">
    <cfRule type="cellIs" dxfId="852" priority="48" stopIfTrue="1" operator="equal">
      <formula>0</formula>
    </cfRule>
  </conditionalFormatting>
  <conditionalFormatting sqref="G10 F10:F16 G11:Y16 F18:Y23">
    <cfRule type="cellIs" dxfId="851" priority="47" stopIfTrue="1" operator="equal">
      <formula>0</formula>
    </cfRule>
  </conditionalFormatting>
  <conditionalFormatting sqref="E40:E53">
    <cfRule type="cellIs" dxfId="850" priority="44" stopIfTrue="1" operator="equal">
      <formula>0</formula>
    </cfRule>
  </conditionalFormatting>
  <conditionalFormatting sqref="F41:Z46 F48:Y53">
    <cfRule type="cellIs" dxfId="849" priority="43" stopIfTrue="1" operator="equal">
      <formula>0</formula>
    </cfRule>
  </conditionalFormatting>
  <conditionalFormatting sqref="E55:E70">
    <cfRule type="cellIs" dxfId="848" priority="42" stopIfTrue="1" operator="equal">
      <formula>0</formula>
    </cfRule>
  </conditionalFormatting>
  <conditionalFormatting sqref="E25:E38">
    <cfRule type="cellIs" dxfId="847" priority="46" stopIfTrue="1" operator="equal">
      <formula>0</formula>
    </cfRule>
  </conditionalFormatting>
  <conditionalFormatting sqref="F26:Y31 F33:Y38">
    <cfRule type="cellIs" dxfId="846" priority="45" stopIfTrue="1" operator="equal">
      <formula>0</formula>
    </cfRule>
  </conditionalFormatting>
  <conditionalFormatting sqref="G6:Y8">
    <cfRule type="cellIs" dxfId="845" priority="40" stopIfTrue="1" operator="equal">
      <formula>0</formula>
    </cfRule>
  </conditionalFormatting>
  <conditionalFormatting sqref="G5:Y5">
    <cfRule type="cellIs" dxfId="844" priority="39" stopIfTrue="1" operator="equal">
      <formula>0</formula>
    </cfRule>
  </conditionalFormatting>
  <conditionalFormatting sqref="H10">
    <cfRule type="cellIs" dxfId="843" priority="34" stopIfTrue="1" operator="equal">
      <formula>0</formula>
    </cfRule>
  </conditionalFormatting>
  <conditionalFormatting sqref="I10:Y10">
    <cfRule type="cellIs" dxfId="842" priority="30" stopIfTrue="1" operator="equal">
      <formula>0</formula>
    </cfRule>
  </conditionalFormatting>
  <conditionalFormatting sqref="F17:G17">
    <cfRule type="cellIs" dxfId="841" priority="29" stopIfTrue="1" operator="equal">
      <formula>0</formula>
    </cfRule>
  </conditionalFormatting>
  <conditionalFormatting sqref="H17">
    <cfRule type="cellIs" dxfId="840" priority="28" stopIfTrue="1" operator="equal">
      <formula>0</formula>
    </cfRule>
  </conditionalFormatting>
  <conditionalFormatting sqref="I17:Y17">
    <cfRule type="cellIs" dxfId="839" priority="27" stopIfTrue="1" operator="equal">
      <formula>0</formula>
    </cfRule>
  </conditionalFormatting>
  <conditionalFormatting sqref="F25:G25">
    <cfRule type="cellIs" dxfId="838" priority="26" stopIfTrue="1" operator="equal">
      <formula>0</formula>
    </cfRule>
  </conditionalFormatting>
  <conditionalFormatting sqref="H25">
    <cfRule type="cellIs" dxfId="837" priority="25" stopIfTrue="1" operator="equal">
      <formula>0</formula>
    </cfRule>
  </conditionalFormatting>
  <conditionalFormatting sqref="I25:Y25">
    <cfRule type="cellIs" dxfId="836" priority="24" stopIfTrue="1" operator="equal">
      <formula>0</formula>
    </cfRule>
  </conditionalFormatting>
  <conditionalFormatting sqref="F32:G32">
    <cfRule type="cellIs" dxfId="835" priority="23" stopIfTrue="1" operator="equal">
      <formula>0</formula>
    </cfRule>
  </conditionalFormatting>
  <conditionalFormatting sqref="H32">
    <cfRule type="cellIs" dxfId="834" priority="22" stopIfTrue="1" operator="equal">
      <formula>0</formula>
    </cfRule>
  </conditionalFormatting>
  <conditionalFormatting sqref="I32:Y32">
    <cfRule type="cellIs" dxfId="833" priority="21" stopIfTrue="1" operator="equal">
      <formula>0</formula>
    </cfRule>
  </conditionalFormatting>
  <conditionalFormatting sqref="F40:G40">
    <cfRule type="cellIs" dxfId="832" priority="20" stopIfTrue="1" operator="equal">
      <formula>0</formula>
    </cfRule>
  </conditionalFormatting>
  <conditionalFormatting sqref="H40">
    <cfRule type="cellIs" dxfId="831" priority="19" stopIfTrue="1" operator="equal">
      <formula>0</formula>
    </cfRule>
  </conditionalFormatting>
  <conditionalFormatting sqref="I40:Y40">
    <cfRule type="cellIs" dxfId="830" priority="18" stopIfTrue="1" operator="equal">
      <formula>0</formula>
    </cfRule>
  </conditionalFormatting>
  <conditionalFormatting sqref="F47:G47">
    <cfRule type="cellIs" dxfId="829" priority="17" stopIfTrue="1" operator="equal">
      <formula>0</formula>
    </cfRule>
  </conditionalFormatting>
  <conditionalFormatting sqref="H47">
    <cfRule type="cellIs" dxfId="828" priority="16" stopIfTrue="1" operator="equal">
      <formula>0</formula>
    </cfRule>
  </conditionalFormatting>
  <conditionalFormatting sqref="I47:Y47">
    <cfRule type="cellIs" dxfId="827" priority="15" stopIfTrue="1" operator="equal">
      <formula>0</formula>
    </cfRule>
  </conditionalFormatting>
  <conditionalFormatting sqref="F55:G55">
    <cfRule type="cellIs" dxfId="826" priority="14" stopIfTrue="1" operator="equal">
      <formula>0</formula>
    </cfRule>
  </conditionalFormatting>
  <conditionalFormatting sqref="H55">
    <cfRule type="cellIs" dxfId="825" priority="13" stopIfTrue="1" operator="equal">
      <formula>0</formula>
    </cfRule>
  </conditionalFormatting>
  <conditionalFormatting sqref="I55:Y55">
    <cfRule type="cellIs" dxfId="824" priority="12" stopIfTrue="1" operator="equal">
      <formula>0</formula>
    </cfRule>
  </conditionalFormatting>
  <conditionalFormatting sqref="F63:G63">
    <cfRule type="cellIs" dxfId="823" priority="11" stopIfTrue="1" operator="equal">
      <formula>0</formula>
    </cfRule>
  </conditionalFormatting>
  <conditionalFormatting sqref="H63">
    <cfRule type="cellIs" dxfId="822" priority="10" stopIfTrue="1" operator="equal">
      <formula>0</formula>
    </cfRule>
  </conditionalFormatting>
  <conditionalFormatting sqref="I63:Y63">
    <cfRule type="cellIs" dxfId="821" priority="9" stopIfTrue="1" operator="equal">
      <formula>0</formula>
    </cfRule>
  </conditionalFormatting>
  <conditionalFormatting sqref="F71:Y76">
    <cfRule type="cellIs" dxfId="820" priority="7" stopIfTrue="1" operator="equal">
      <formula>0</formula>
    </cfRule>
  </conditionalFormatting>
  <conditionalFormatting sqref="E71:E76">
    <cfRule type="cellIs" dxfId="819" priority="8" stopIfTrue="1" operator="equal">
      <formula>0</formula>
    </cfRule>
  </conditionalFormatting>
  <conditionalFormatting sqref="F70:G70">
    <cfRule type="cellIs" dxfId="818" priority="5" stopIfTrue="1" operator="equal">
      <formula>0</formula>
    </cfRule>
  </conditionalFormatting>
  <conditionalFormatting sqref="H70">
    <cfRule type="cellIs" dxfId="817" priority="4" stopIfTrue="1" operator="equal">
      <formula>0</formula>
    </cfRule>
  </conditionalFormatting>
  <conditionalFormatting sqref="I70:Y70">
    <cfRule type="cellIs" dxfId="816" priority="3" stopIfTrue="1" operator="equal">
      <formula>0</formula>
    </cfRule>
  </conditionalFormatting>
  <conditionalFormatting sqref="F24:Y24 F39:Y39 F54:Y54">
    <cfRule type="cellIs" dxfId="815" priority="2" stopIfTrue="1" operator="equal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D2:AI43"/>
  <sheetViews>
    <sheetView zoomScale="70" zoomScaleNormal="70" workbookViewId="0">
      <selection activeCell="R31" sqref="R31"/>
    </sheetView>
  </sheetViews>
  <sheetFormatPr defaultColWidth="8.85546875" defaultRowHeight="12.75" outlineLevelCol="1" x14ac:dyDescent="0.2"/>
  <cols>
    <col min="1" max="4" width="8.85546875" style="754"/>
    <col min="5" max="5" width="26.28515625" style="754" customWidth="1"/>
    <col min="6" max="6" width="17.28515625" style="754" customWidth="1"/>
    <col min="7" max="7" width="6.42578125" style="754" customWidth="1"/>
    <col min="8" max="9" width="8.85546875" style="754"/>
    <col min="10" max="12" width="8.85546875" style="754" hidden="1" customWidth="1" outlineLevel="1"/>
    <col min="13" max="13" width="9.85546875" style="754" bestFit="1" customWidth="1" collapsed="1"/>
    <col min="14" max="14" width="9.85546875" style="754" bestFit="1" customWidth="1"/>
    <col min="15" max="15" width="8.85546875" style="754" customWidth="1" outlineLevel="1"/>
    <col min="16" max="16" width="9.85546875" style="754" customWidth="1" outlineLevel="1"/>
    <col min="17" max="17" width="16.7109375" style="754" customWidth="1"/>
    <col min="18" max="18" width="12.28515625" style="754" customWidth="1"/>
    <col min="19" max="19" width="8.85546875" style="754"/>
    <col min="20" max="20" width="12.7109375" style="754" customWidth="1"/>
    <col min="21" max="22" width="8.85546875" style="754"/>
    <col min="23" max="23" width="32.5703125" style="754" customWidth="1"/>
    <col min="24" max="24" width="12.140625" style="754" bestFit="1" customWidth="1"/>
    <col min="25" max="25" width="14.140625" style="754" bestFit="1" customWidth="1"/>
    <col min="26" max="26" width="10.7109375" style="754" bestFit="1" customWidth="1"/>
    <col min="27" max="27" width="10" style="754" customWidth="1"/>
    <col min="28" max="28" width="11.28515625" style="754" customWidth="1"/>
    <col min="29" max="30" width="12.5703125" style="754" customWidth="1"/>
    <col min="31" max="16384" width="8.85546875" style="754"/>
  </cols>
  <sheetData>
    <row r="2" spans="4:20" x14ac:dyDescent="0.2">
      <c r="D2" s="755" t="s">
        <v>1200</v>
      </c>
      <c r="E2" s="755"/>
      <c r="F2" s="755"/>
      <c r="G2" s="755"/>
      <c r="H2" s="755"/>
      <c r="I2" s="755"/>
      <c r="J2" s="755"/>
      <c r="K2" s="755"/>
      <c r="L2" s="755"/>
      <c r="M2" s="755"/>
      <c r="N2" s="756"/>
      <c r="O2" s="756"/>
      <c r="P2" s="756"/>
      <c r="Q2" s="756"/>
      <c r="R2" s="756" t="s">
        <v>1190</v>
      </c>
      <c r="S2" s="756"/>
      <c r="T2" s="756"/>
    </row>
    <row r="3" spans="4:20" ht="34.15" customHeight="1" x14ac:dyDescent="0.2">
      <c r="D3" s="757" t="s">
        <v>0</v>
      </c>
      <c r="E3" s="758" t="s">
        <v>14</v>
      </c>
      <c r="F3" s="758" t="s">
        <v>1183</v>
      </c>
      <c r="G3" s="758" t="s">
        <v>1186</v>
      </c>
      <c r="H3" s="756">
        <v>2021</v>
      </c>
      <c r="I3" s="756">
        <v>2022</v>
      </c>
      <c r="J3" s="756">
        <v>2023</v>
      </c>
      <c r="K3" s="756">
        <v>2024</v>
      </c>
      <c r="L3" s="756">
        <v>2025</v>
      </c>
      <c r="M3" s="756" t="s">
        <v>1188</v>
      </c>
      <c r="N3" s="756" t="s">
        <v>974</v>
      </c>
      <c r="O3" s="759" t="s">
        <v>1198</v>
      </c>
      <c r="P3" s="759" t="s">
        <v>1199</v>
      </c>
      <c r="Q3" s="756" t="s">
        <v>1189</v>
      </c>
      <c r="R3" s="756" t="s">
        <v>1191</v>
      </c>
      <c r="S3" s="756" t="s">
        <v>1192</v>
      </c>
      <c r="T3" s="756" t="s">
        <v>1193</v>
      </c>
    </row>
    <row r="4" spans="4:20" ht="29.45" customHeight="1" x14ac:dyDescent="0.2">
      <c r="D4" s="760">
        <v>1</v>
      </c>
      <c r="E4" s="761" t="s">
        <v>1179</v>
      </c>
      <c r="F4" s="762" t="s">
        <v>1184</v>
      </c>
      <c r="G4" s="763" t="s">
        <v>784</v>
      </c>
      <c r="H4" s="764"/>
      <c r="I4" s="765">
        <f>'Бюджет (ЛК 2.0)'!U5</f>
        <v>9400</v>
      </c>
      <c r="J4" s="766">
        <f>'Бюджет (ЛК 2.0)'!V5</f>
        <v>82000</v>
      </c>
      <c r="K4" s="766">
        <f>'Бюджет (ЛК 2.0)'!W5</f>
        <v>35000</v>
      </c>
      <c r="L4" s="766">
        <f>'Бюджет (ЛК 2.0)'!X5</f>
        <v>14999.835164835165</v>
      </c>
      <c r="M4" s="767">
        <f>SUM(J4:L4)</f>
        <v>131999.83516483515</v>
      </c>
      <c r="N4" s="768">
        <f>M4+SUM(H4:I4)</f>
        <v>141399.83516483515</v>
      </c>
      <c r="O4" s="766">
        <f>'Бюджет (ЛК 2.0)'!Z70</f>
        <v>0</v>
      </c>
      <c r="P4" s="769">
        <f>O4+N4</f>
        <v>141399.83516483515</v>
      </c>
      <c r="Q4" s="763" t="s">
        <v>1197</v>
      </c>
      <c r="R4" s="770">
        <f ca="1">'РП (ЛК 2.0)'!E11</f>
        <v>35160.223133752697</v>
      </c>
      <c r="S4" s="771" t="s">
        <v>1194</v>
      </c>
      <c r="T4" s="763" t="s">
        <v>1089</v>
      </c>
    </row>
    <row r="5" spans="4:20" ht="29.45" customHeight="1" x14ac:dyDescent="0.2">
      <c r="D5" s="760">
        <v>2</v>
      </c>
      <c r="E5" s="761" t="s">
        <v>1180</v>
      </c>
      <c r="F5" s="762" t="s">
        <v>1184</v>
      </c>
      <c r="G5" s="763" t="s">
        <v>784</v>
      </c>
      <c r="H5" s="764"/>
      <c r="I5" s="765">
        <f>'Бюджет (Уберизация зак)'!U5</f>
        <v>3800</v>
      </c>
      <c r="J5" s="766">
        <f>'Бюджет (Уберизация зак)'!V5</f>
        <v>54000</v>
      </c>
      <c r="K5" s="766">
        <f>'Бюджет (Уберизация зак)'!W5</f>
        <v>4300</v>
      </c>
      <c r="L5" s="766">
        <v>0</v>
      </c>
      <c r="M5" s="767">
        <f t="shared" ref="M5:M8" si="0">SUM(J5:L5)</f>
        <v>58300</v>
      </c>
      <c r="N5" s="768">
        <f>M5+SUM(H5:I5)</f>
        <v>62100</v>
      </c>
      <c r="O5" s="766">
        <f>'Бюджет (Уберизация зак)'!X71+'Бюджет (Уберизация зак)'!Y71</f>
        <v>8600</v>
      </c>
      <c r="P5" s="769">
        <f t="shared" ref="P5:P8" si="1">O5+N5</f>
        <v>70700</v>
      </c>
      <c r="Q5" s="763" t="s">
        <v>1197</v>
      </c>
      <c r="R5" s="770">
        <f ca="1">'РП (Уберизация зак)'!E11</f>
        <v>255403.76667136722</v>
      </c>
      <c r="S5" s="771" t="s">
        <v>1194</v>
      </c>
      <c r="T5" s="763" t="s">
        <v>1089</v>
      </c>
    </row>
    <row r="6" spans="4:20" ht="29.45" customHeight="1" x14ac:dyDescent="0.2">
      <c r="D6" s="760">
        <v>3</v>
      </c>
      <c r="E6" s="761" t="s">
        <v>1110</v>
      </c>
      <c r="F6" s="762" t="s">
        <v>1184</v>
      </c>
      <c r="G6" s="763" t="s">
        <v>784</v>
      </c>
      <c r="H6" s="764"/>
      <c r="I6" s="765">
        <f>'Бюджет (Развитие ОЭДК)'!U5</f>
        <v>7500</v>
      </c>
      <c r="J6" s="766">
        <f>'Бюджет (Развитие ОЭДК)'!V5</f>
        <v>144300</v>
      </c>
      <c r="K6" s="766">
        <v>0</v>
      </c>
      <c r="L6" s="766">
        <v>0</v>
      </c>
      <c r="M6" s="767">
        <f t="shared" si="0"/>
        <v>144300</v>
      </c>
      <c r="N6" s="768">
        <f>M6+SUM(H6:I6)</f>
        <v>151800</v>
      </c>
      <c r="O6" s="766">
        <f>'Бюджет (Развитие ОЭДК)'!W71+'Бюджет (Развитие ОЭДК)'!X71+'Бюджет (Развитие ОЭДК)'!Y71</f>
        <v>12900</v>
      </c>
      <c r="P6" s="769">
        <f t="shared" si="1"/>
        <v>164700</v>
      </c>
      <c r="Q6" s="763" t="s">
        <v>1197</v>
      </c>
      <c r="R6" s="770">
        <f ca="1">'РП (Развитие ОЭДК)'!E11</f>
        <v>-8895.0827020166689</v>
      </c>
      <c r="S6" s="771" t="s">
        <v>1194</v>
      </c>
      <c r="T6" s="763" t="s">
        <v>1195</v>
      </c>
    </row>
    <row r="7" spans="4:20" ht="29.45" customHeight="1" x14ac:dyDescent="0.2">
      <c r="D7" s="760">
        <v>4</v>
      </c>
      <c r="E7" s="761" t="s">
        <v>1181</v>
      </c>
      <c r="F7" s="762" t="s">
        <v>1185</v>
      </c>
      <c r="G7" s="763" t="s">
        <v>784</v>
      </c>
      <c r="H7" s="764">
        <f>'Бюджет (Рейтингование)'!H5</f>
        <v>921.87789999999995</v>
      </c>
      <c r="I7" s="765">
        <f>'Бюджет (Рейтингование)'!U5</f>
        <v>27300</v>
      </c>
      <c r="J7" s="766">
        <f>'Бюджет (Рейтингование)'!V5</f>
        <v>22400</v>
      </c>
      <c r="K7" s="766">
        <f>'Бюджет (Рейтингование)'!W5-'Бюджет (Рейтингование)'!W71</f>
        <v>7680</v>
      </c>
      <c r="L7" s="766"/>
      <c r="M7" s="767">
        <f t="shared" si="0"/>
        <v>30080</v>
      </c>
      <c r="N7" s="768">
        <f>M7+SUM(H7:I7)</f>
        <v>58301.877899999999</v>
      </c>
      <c r="O7" s="766">
        <f>'Бюджет (Рейтингование)'!W71+'Бюджет (Рейтингование)'!X71+'Бюджет (Рейтингование)'!Y71</f>
        <v>14719.780219780219</v>
      </c>
      <c r="P7" s="769">
        <f t="shared" si="1"/>
        <v>73021.658119780215</v>
      </c>
      <c r="Q7" s="763" t="s">
        <v>1197</v>
      </c>
      <c r="R7" s="770">
        <f ca="1">'РП (Рейтингование)'!E11</f>
        <v>-47863.737129763671</v>
      </c>
      <c r="S7" s="771" t="s">
        <v>1196</v>
      </c>
      <c r="T7" s="763" t="s">
        <v>1195</v>
      </c>
    </row>
    <row r="8" spans="4:20" ht="23.25" x14ac:dyDescent="0.2">
      <c r="D8" s="760">
        <v>5</v>
      </c>
      <c r="E8" s="761" t="s">
        <v>1182</v>
      </c>
      <c r="F8" s="772"/>
      <c r="G8" s="763" t="s">
        <v>1187</v>
      </c>
      <c r="H8" s="773"/>
      <c r="I8" s="765">
        <f>'Бюджет (Упр вз с подр БРД)'!U5</f>
        <v>14200</v>
      </c>
      <c r="J8" s="766">
        <f>'Бюджет (Упр вз с подр БРД)'!V5</f>
        <v>20530.099572000003</v>
      </c>
      <c r="K8" s="766">
        <f>'Бюджет (Упр вз с подр БРД)'!W5</f>
        <v>20530.099572000003</v>
      </c>
      <c r="L8" s="766">
        <f>'Бюджет (Упр вз с подр БРД)'!X5</f>
        <v>20530.099572000003</v>
      </c>
      <c r="M8" s="767">
        <f t="shared" si="0"/>
        <v>61590.298716000005</v>
      </c>
      <c r="N8" s="768">
        <f>M8+SUM(H8:I8)</f>
        <v>75790.298716000005</v>
      </c>
      <c r="O8" s="774"/>
      <c r="P8" s="769">
        <f t="shared" si="1"/>
        <v>75790.298716000005</v>
      </c>
      <c r="Q8" s="763" t="s">
        <v>1197</v>
      </c>
      <c r="R8" s="775"/>
      <c r="S8" s="755"/>
      <c r="T8" s="755"/>
    </row>
    <row r="9" spans="4:20" ht="29.45" customHeight="1" x14ac:dyDescent="0.2">
      <c r="D9" s="760"/>
      <c r="E9" s="761" t="s">
        <v>974</v>
      </c>
      <c r="F9" s="762"/>
      <c r="G9" s="763"/>
      <c r="H9" s="776">
        <f>SUM(H4:H8)</f>
        <v>921.87789999999995</v>
      </c>
      <c r="I9" s="777">
        <f t="shared" ref="I9:O9" si="2">SUM(I4:I8)</f>
        <v>62200</v>
      </c>
      <c r="J9" s="778">
        <f t="shared" si="2"/>
        <v>323230.09957199998</v>
      </c>
      <c r="K9" s="778">
        <f t="shared" si="2"/>
        <v>67510.099572000006</v>
      </c>
      <c r="L9" s="778">
        <f t="shared" si="2"/>
        <v>35529.934736835166</v>
      </c>
      <c r="M9" s="779">
        <f t="shared" si="2"/>
        <v>426270.13388083514</v>
      </c>
      <c r="N9" s="780">
        <f t="shared" si="2"/>
        <v>489392.01178083516</v>
      </c>
      <c r="O9" s="778">
        <f t="shared" si="2"/>
        <v>36219.780219780223</v>
      </c>
      <c r="P9" s="778">
        <f>SUM(P4:P8)</f>
        <v>525611.79200061539</v>
      </c>
      <c r="Q9" s="781"/>
      <c r="R9" s="770">
        <f ca="1">РП!E11</f>
        <v>157422.65439887249</v>
      </c>
      <c r="S9" s="782"/>
      <c r="T9" s="781"/>
    </row>
    <row r="13" spans="4:20" x14ac:dyDescent="0.2">
      <c r="D13" s="755" t="s">
        <v>1201</v>
      </c>
      <c r="E13" s="755"/>
      <c r="F13" s="755"/>
      <c r="G13" s="755"/>
      <c r="H13" s="755"/>
      <c r="I13" s="755"/>
      <c r="J13" s="755"/>
      <c r="K13" s="755"/>
      <c r="L13" s="755"/>
      <c r="M13" s="755"/>
      <c r="N13" s="756"/>
      <c r="O13" s="756"/>
      <c r="P13" s="756"/>
      <c r="Q13" s="756"/>
      <c r="R13" s="756" t="s">
        <v>1190</v>
      </c>
      <c r="S13" s="756"/>
      <c r="T13" s="756"/>
    </row>
    <row r="14" spans="4:20" ht="25.5" x14ac:dyDescent="0.2">
      <c r="D14" s="757" t="s">
        <v>0</v>
      </c>
      <c r="E14" s="758" t="s">
        <v>14</v>
      </c>
      <c r="F14" s="758" t="s">
        <v>1183</v>
      </c>
      <c r="G14" s="758" t="s">
        <v>1186</v>
      </c>
      <c r="H14" s="756">
        <v>2021</v>
      </c>
      <c r="I14" s="756">
        <v>2022</v>
      </c>
      <c r="J14" s="756">
        <v>2023</v>
      </c>
      <c r="K14" s="756">
        <v>2024</v>
      </c>
      <c r="L14" s="756">
        <v>2025</v>
      </c>
      <c r="M14" s="756" t="s">
        <v>1188</v>
      </c>
      <c r="N14" s="756" t="s">
        <v>974</v>
      </c>
      <c r="O14" s="759" t="s">
        <v>1198</v>
      </c>
      <c r="P14" s="759" t="s">
        <v>1199</v>
      </c>
      <c r="Q14" s="756" t="s">
        <v>1189</v>
      </c>
      <c r="R14" s="756" t="s">
        <v>1191</v>
      </c>
      <c r="S14" s="756" t="s">
        <v>1192</v>
      </c>
      <c r="T14" s="756" t="s">
        <v>1193</v>
      </c>
    </row>
    <row r="15" spans="4:20" ht="29.45" customHeight="1" x14ac:dyDescent="0.2">
      <c r="D15" s="760">
        <v>1</v>
      </c>
      <c r="E15" s="761" t="s">
        <v>1179</v>
      </c>
      <c r="F15" s="762" t="s">
        <v>1184</v>
      </c>
      <c r="G15" s="763" t="s">
        <v>784</v>
      </c>
      <c r="H15" s="783">
        <f>H4/1000</f>
        <v>0</v>
      </c>
      <c r="I15" s="784">
        <f t="shared" ref="I15:P15" si="3">I4/1000</f>
        <v>9.4</v>
      </c>
      <c r="J15" s="785">
        <f t="shared" si="3"/>
        <v>82</v>
      </c>
      <c r="K15" s="785">
        <f t="shared" si="3"/>
        <v>35</v>
      </c>
      <c r="L15" s="785">
        <f t="shared" si="3"/>
        <v>14.999835164835165</v>
      </c>
      <c r="M15" s="786">
        <f t="shared" si="3"/>
        <v>131.99983516483516</v>
      </c>
      <c r="N15" s="787">
        <f t="shared" si="3"/>
        <v>141.39983516483514</v>
      </c>
      <c r="O15" s="785">
        <f t="shared" si="3"/>
        <v>0</v>
      </c>
      <c r="P15" s="788">
        <f t="shared" si="3"/>
        <v>141.39983516483514</v>
      </c>
      <c r="Q15" s="763" t="s">
        <v>1197</v>
      </c>
      <c r="R15" s="789">
        <f ca="1">R4/1000</f>
        <v>35.160223133752694</v>
      </c>
      <c r="S15" s="771"/>
      <c r="T15" s="763"/>
    </row>
    <row r="16" spans="4:20" ht="29.45" customHeight="1" x14ac:dyDescent="0.2">
      <c r="D16" s="760">
        <v>2</v>
      </c>
      <c r="E16" s="761" t="s">
        <v>1180</v>
      </c>
      <c r="F16" s="762" t="s">
        <v>1184</v>
      </c>
      <c r="G16" s="763" t="s">
        <v>784</v>
      </c>
      <c r="H16" s="783">
        <f t="shared" ref="H16:P16" si="4">H5/1000</f>
        <v>0</v>
      </c>
      <c r="I16" s="784">
        <f t="shared" si="4"/>
        <v>3.8</v>
      </c>
      <c r="J16" s="785">
        <f t="shared" si="4"/>
        <v>54</v>
      </c>
      <c r="K16" s="785">
        <f t="shared" si="4"/>
        <v>4.3</v>
      </c>
      <c r="L16" s="785">
        <f t="shared" si="4"/>
        <v>0</v>
      </c>
      <c r="M16" s="786">
        <f t="shared" si="4"/>
        <v>58.3</v>
      </c>
      <c r="N16" s="787">
        <f t="shared" si="4"/>
        <v>62.1</v>
      </c>
      <c r="O16" s="785">
        <f t="shared" si="4"/>
        <v>8.6</v>
      </c>
      <c r="P16" s="788">
        <f t="shared" si="4"/>
        <v>70.7</v>
      </c>
      <c r="Q16" s="763" t="s">
        <v>1197</v>
      </c>
      <c r="R16" s="789">
        <f t="shared" ref="R16:R20" ca="1" si="5">R5/1000</f>
        <v>255.40376667136724</v>
      </c>
      <c r="S16" s="771"/>
      <c r="T16" s="763"/>
    </row>
    <row r="17" spans="4:35" ht="29.45" customHeight="1" x14ac:dyDescent="0.2">
      <c r="D17" s="760">
        <v>3</v>
      </c>
      <c r="E17" s="761" t="s">
        <v>1110</v>
      </c>
      <c r="F17" s="762" t="s">
        <v>1184</v>
      </c>
      <c r="G17" s="763" t="s">
        <v>784</v>
      </c>
      <c r="H17" s="783">
        <f t="shared" ref="H17:P17" si="6">H6/1000</f>
        <v>0</v>
      </c>
      <c r="I17" s="784">
        <f t="shared" si="6"/>
        <v>7.5</v>
      </c>
      <c r="J17" s="785">
        <f t="shared" si="6"/>
        <v>144.30000000000001</v>
      </c>
      <c r="K17" s="785">
        <f t="shared" si="6"/>
        <v>0</v>
      </c>
      <c r="L17" s="785">
        <f t="shared" si="6"/>
        <v>0</v>
      </c>
      <c r="M17" s="786">
        <f t="shared" si="6"/>
        <v>144.30000000000001</v>
      </c>
      <c r="N17" s="787">
        <f t="shared" si="6"/>
        <v>151.80000000000001</v>
      </c>
      <c r="O17" s="785">
        <f t="shared" si="6"/>
        <v>12.9</v>
      </c>
      <c r="P17" s="788">
        <f t="shared" si="6"/>
        <v>164.7</v>
      </c>
      <c r="Q17" s="763" t="s">
        <v>1197</v>
      </c>
      <c r="R17" s="789">
        <f t="shared" ca="1" si="5"/>
        <v>-8.8950827020166692</v>
      </c>
      <c r="S17" s="771"/>
      <c r="T17" s="763"/>
    </row>
    <row r="18" spans="4:35" ht="29.45" customHeight="1" x14ac:dyDescent="0.2">
      <c r="D18" s="760">
        <v>4</v>
      </c>
      <c r="E18" s="761" t="s">
        <v>1181</v>
      </c>
      <c r="F18" s="762" t="s">
        <v>1185</v>
      </c>
      <c r="G18" s="763" t="s">
        <v>784</v>
      </c>
      <c r="H18" s="783">
        <f t="shared" ref="H18:P18" si="7">H7/1000</f>
        <v>0.92187789999999992</v>
      </c>
      <c r="I18" s="784">
        <f t="shared" si="7"/>
        <v>27.3</v>
      </c>
      <c r="J18" s="785">
        <f t="shared" si="7"/>
        <v>22.4</v>
      </c>
      <c r="K18" s="785">
        <f t="shared" si="7"/>
        <v>7.68</v>
      </c>
      <c r="L18" s="785">
        <f t="shared" si="7"/>
        <v>0</v>
      </c>
      <c r="M18" s="786">
        <f t="shared" si="7"/>
        <v>30.08</v>
      </c>
      <c r="N18" s="787">
        <f t="shared" si="7"/>
        <v>58.301877900000001</v>
      </c>
      <c r="O18" s="785">
        <f t="shared" si="7"/>
        <v>14.719780219780219</v>
      </c>
      <c r="P18" s="788">
        <f t="shared" si="7"/>
        <v>73.021658119780213</v>
      </c>
      <c r="Q18" s="763" t="s">
        <v>1197</v>
      </c>
      <c r="R18" s="789">
        <f t="shared" ca="1" si="5"/>
        <v>-47.86373712976367</v>
      </c>
      <c r="S18" s="771"/>
      <c r="T18" s="763"/>
    </row>
    <row r="19" spans="4:35" ht="23.25" x14ac:dyDescent="0.2">
      <c r="D19" s="760">
        <v>5</v>
      </c>
      <c r="E19" s="761" t="s">
        <v>1182</v>
      </c>
      <c r="F19" s="772"/>
      <c r="G19" s="763" t="s">
        <v>1187</v>
      </c>
      <c r="H19" s="783">
        <f t="shared" ref="H19:P19" si="8">H8/1000</f>
        <v>0</v>
      </c>
      <c r="I19" s="784">
        <f t="shared" si="8"/>
        <v>14.2</v>
      </c>
      <c r="J19" s="785">
        <f t="shared" si="8"/>
        <v>20.530099572000005</v>
      </c>
      <c r="K19" s="785">
        <f t="shared" si="8"/>
        <v>20.530099572000005</v>
      </c>
      <c r="L19" s="785">
        <f t="shared" si="8"/>
        <v>20.530099572000005</v>
      </c>
      <c r="M19" s="786">
        <f t="shared" si="8"/>
        <v>61.590298716000007</v>
      </c>
      <c r="N19" s="787">
        <f t="shared" si="8"/>
        <v>75.790298716000009</v>
      </c>
      <c r="O19" s="785">
        <f t="shared" si="8"/>
        <v>0</v>
      </c>
      <c r="P19" s="788">
        <f t="shared" si="8"/>
        <v>75.790298716000009</v>
      </c>
      <c r="Q19" s="763" t="s">
        <v>1197</v>
      </c>
      <c r="R19" s="789">
        <f t="shared" si="5"/>
        <v>0</v>
      </c>
      <c r="S19" s="755"/>
      <c r="T19" s="755"/>
    </row>
    <row r="20" spans="4:35" ht="29.45" customHeight="1" x14ac:dyDescent="0.2">
      <c r="D20" s="760"/>
      <c r="E20" s="761" t="s">
        <v>974</v>
      </c>
      <c r="F20" s="762"/>
      <c r="G20" s="763"/>
      <c r="H20" s="783">
        <f t="shared" ref="H20:P20" si="9">H9/1000</f>
        <v>0.92187789999999992</v>
      </c>
      <c r="I20" s="784">
        <f t="shared" si="9"/>
        <v>62.2</v>
      </c>
      <c r="J20" s="785">
        <f t="shared" si="9"/>
        <v>323.23009957199997</v>
      </c>
      <c r="K20" s="785">
        <f t="shared" si="9"/>
        <v>67.510099572000001</v>
      </c>
      <c r="L20" s="785">
        <f t="shared" si="9"/>
        <v>35.529934736835166</v>
      </c>
      <c r="M20" s="786">
        <f t="shared" si="9"/>
        <v>426.27013388083515</v>
      </c>
      <c r="N20" s="787">
        <f t="shared" si="9"/>
        <v>489.39201178083516</v>
      </c>
      <c r="O20" s="785">
        <f t="shared" si="9"/>
        <v>36.219780219780226</v>
      </c>
      <c r="P20" s="788">
        <f t="shared" si="9"/>
        <v>525.61179200061542</v>
      </c>
      <c r="Q20" s="781"/>
      <c r="R20" s="789">
        <f t="shared" ca="1" si="5"/>
        <v>157.42265439887248</v>
      </c>
      <c r="S20" s="782"/>
      <c r="T20" s="781"/>
    </row>
    <row r="26" spans="4:35" ht="22.9" customHeight="1" x14ac:dyDescent="0.2">
      <c r="V26" s="755" t="s">
        <v>1201</v>
      </c>
      <c r="W26" s="755"/>
      <c r="X26" s="755"/>
      <c r="Y26" s="755"/>
      <c r="Z26" s="755"/>
      <c r="AI26" s="756"/>
    </row>
    <row r="27" spans="4:35" x14ac:dyDescent="0.2">
      <c r="V27" s="757" t="s">
        <v>0</v>
      </c>
      <c r="W27" s="758" t="s">
        <v>1202</v>
      </c>
      <c r="X27" s="758" t="s">
        <v>18</v>
      </c>
      <c r="Y27" s="758" t="s">
        <v>1203</v>
      </c>
      <c r="Z27" s="758" t="s">
        <v>1204</v>
      </c>
      <c r="AA27" s="758">
        <v>2021</v>
      </c>
      <c r="AB27" s="758" t="s">
        <v>1205</v>
      </c>
      <c r="AC27" s="758" t="s">
        <v>1206</v>
      </c>
      <c r="AD27" s="758" t="s">
        <v>1207</v>
      </c>
      <c r="AE27" s="758">
        <v>2023</v>
      </c>
      <c r="AF27" s="758">
        <v>2024</v>
      </c>
      <c r="AG27" s="758">
        <v>2025</v>
      </c>
      <c r="AH27" s="758">
        <v>2026</v>
      </c>
      <c r="AI27" s="758" t="s">
        <v>974</v>
      </c>
    </row>
    <row r="28" spans="4:35" ht="13.5" x14ac:dyDescent="0.2">
      <c r="V28" s="760">
        <v>1</v>
      </c>
      <c r="W28" s="994" t="s">
        <v>1179</v>
      </c>
      <c r="X28" s="763" t="s">
        <v>784</v>
      </c>
      <c r="Y28" s="763" t="s">
        <v>1194</v>
      </c>
      <c r="Z28" s="795" t="s">
        <v>39</v>
      </c>
      <c r="AA28" s="783">
        <f>AA4/1000</f>
        <v>0</v>
      </c>
      <c r="AB28" s="784">
        <f>AB4/1000</f>
        <v>0</v>
      </c>
      <c r="AC28" s="785">
        <f>AC4/1000</f>
        <v>0</v>
      </c>
      <c r="AD28" s="785">
        <f>'Бюджет (ЛК 2.0)'!U6/1000</f>
        <v>0</v>
      </c>
      <c r="AE28" s="785">
        <f>'Бюджет (ЛК 2.0)'!V6/1000</f>
        <v>71.2</v>
      </c>
      <c r="AF28" s="785">
        <f>'Бюджет (ЛК 2.0)'!W6/1000</f>
        <v>24.1</v>
      </c>
      <c r="AG28" s="785">
        <f>'Бюджет (ЛК 2.0)'!X6/1000</f>
        <v>7.11</v>
      </c>
      <c r="AH28" s="785">
        <f>'Бюджет (ЛК 2.0)'!Y6/1000</f>
        <v>0</v>
      </c>
      <c r="AI28" s="785">
        <f>SUM(AA28,AD28:AH28)</f>
        <v>102.41000000000001</v>
      </c>
    </row>
    <row r="29" spans="4:35" ht="13.5" x14ac:dyDescent="0.2">
      <c r="V29" s="760"/>
      <c r="W29" s="995"/>
      <c r="X29" s="763"/>
      <c r="Y29" s="763"/>
      <c r="Z29" s="795" t="s">
        <v>40</v>
      </c>
      <c r="AA29" s="783"/>
      <c r="AB29" s="784"/>
      <c r="AC29" s="785"/>
      <c r="AD29" s="785">
        <f>'Бюджет (ЛК 2.0)'!U7/1000</f>
        <v>9.4</v>
      </c>
      <c r="AE29" s="785">
        <f>'Бюджет (ЛК 2.0)'!V7/1000</f>
        <v>5.4</v>
      </c>
      <c r="AF29" s="785">
        <f>'Бюджет (ЛК 2.0)'!W7/1000</f>
        <v>10.9</v>
      </c>
      <c r="AG29" s="785">
        <f>'Бюджет (ЛК 2.0)'!X7/1000</f>
        <v>5.4</v>
      </c>
      <c r="AH29" s="785">
        <f>'Бюджет (ЛК 2.0)'!Y7/1000</f>
        <v>0</v>
      </c>
      <c r="AI29" s="785">
        <f t="shared" ref="AI29:AI30" si="10">SUM(AA29,AD29:AH29)</f>
        <v>31.1</v>
      </c>
    </row>
    <row r="30" spans="4:35" ht="13.5" x14ac:dyDescent="0.2">
      <c r="V30" s="760"/>
      <c r="W30" s="996"/>
      <c r="X30" s="763"/>
      <c r="Y30" s="763"/>
      <c r="Z30" s="795" t="s">
        <v>1208</v>
      </c>
      <c r="AA30" s="783"/>
      <c r="AB30" s="784"/>
      <c r="AC30" s="785"/>
      <c r="AD30" s="785">
        <f>'Бюджет (ЛК 2.0)'!U8/1000</f>
        <v>0</v>
      </c>
      <c r="AE30" s="785">
        <f>'Бюджет (ЛК 2.0)'!V8/1000</f>
        <v>5.4</v>
      </c>
      <c r="AF30" s="785">
        <f>'Бюджет (ЛК 2.0)'!W8/1000</f>
        <v>5.4</v>
      </c>
      <c r="AG30" s="785">
        <f>'Бюджет (ЛК 2.0)'!X8/1000</f>
        <v>2.4898351648351649</v>
      </c>
      <c r="AH30" s="785">
        <f>'Бюджет (ЛК 2.0)'!Y8/1000</f>
        <v>4.2750000000000004</v>
      </c>
      <c r="AI30" s="785">
        <f t="shared" si="10"/>
        <v>17.564835164835166</v>
      </c>
    </row>
    <row r="31" spans="4:35" ht="13.5" x14ac:dyDescent="0.2">
      <c r="V31" s="760">
        <v>2</v>
      </c>
      <c r="W31" s="994" t="s">
        <v>1180</v>
      </c>
      <c r="X31" s="763" t="s">
        <v>784</v>
      </c>
      <c r="Y31" s="763" t="s">
        <v>1194</v>
      </c>
      <c r="Z31" s="795" t="s">
        <v>39</v>
      </c>
      <c r="AA31" s="783">
        <f t="shared" ref="AA31:AG31" si="11">AA5/1000</f>
        <v>0</v>
      </c>
      <c r="AB31" s="784">
        <f t="shared" si="11"/>
        <v>0</v>
      </c>
      <c r="AC31" s="785">
        <f t="shared" si="11"/>
        <v>0</v>
      </c>
      <c r="AD31" s="785">
        <f t="shared" si="11"/>
        <v>0</v>
      </c>
      <c r="AE31" s="785">
        <f t="shared" si="11"/>
        <v>0</v>
      </c>
      <c r="AF31" s="786">
        <f t="shared" si="11"/>
        <v>0</v>
      </c>
      <c r="AG31" s="787">
        <f t="shared" si="11"/>
        <v>0</v>
      </c>
      <c r="AH31" s="787"/>
      <c r="AI31" s="785">
        <f>AI5/1000</f>
        <v>0</v>
      </c>
    </row>
    <row r="32" spans="4:35" ht="13.5" x14ac:dyDescent="0.2">
      <c r="V32" s="760"/>
      <c r="W32" s="995"/>
      <c r="X32" s="763"/>
      <c r="Y32" s="763"/>
      <c r="Z32" s="795" t="s">
        <v>40</v>
      </c>
      <c r="AA32" s="783"/>
      <c r="AB32" s="784"/>
      <c r="AC32" s="785"/>
      <c r="AD32" s="785"/>
      <c r="AE32" s="785"/>
      <c r="AF32" s="786"/>
      <c r="AG32" s="787"/>
      <c r="AH32" s="787"/>
      <c r="AI32" s="785"/>
    </row>
    <row r="33" spans="22:35" ht="13.5" x14ac:dyDescent="0.2">
      <c r="V33" s="760"/>
      <c r="W33" s="996"/>
      <c r="X33" s="763"/>
      <c r="Y33" s="763"/>
      <c r="Z33" s="795" t="s">
        <v>1208</v>
      </c>
      <c r="AA33" s="783"/>
      <c r="AB33" s="784"/>
      <c r="AC33" s="785"/>
      <c r="AD33" s="785"/>
      <c r="AE33" s="785"/>
      <c r="AF33" s="786"/>
      <c r="AG33" s="787"/>
      <c r="AH33" s="787"/>
      <c r="AI33" s="785"/>
    </row>
    <row r="34" spans="22:35" ht="26.45" customHeight="1" x14ac:dyDescent="0.2">
      <c r="V34" s="760">
        <v>3</v>
      </c>
      <c r="W34" s="994" t="s">
        <v>1110</v>
      </c>
      <c r="X34" s="763" t="s">
        <v>784</v>
      </c>
      <c r="Y34" s="763" t="s">
        <v>1194</v>
      </c>
      <c r="Z34" s="795" t="s">
        <v>39</v>
      </c>
      <c r="AA34" s="783">
        <f t="shared" ref="AA34:AG34" si="12">AA6/1000</f>
        <v>0</v>
      </c>
      <c r="AB34" s="784">
        <f t="shared" si="12"/>
        <v>0</v>
      </c>
      <c r="AC34" s="785">
        <f t="shared" si="12"/>
        <v>0</v>
      </c>
      <c r="AD34" s="785">
        <f t="shared" si="12"/>
        <v>0</v>
      </c>
      <c r="AE34" s="785">
        <f t="shared" si="12"/>
        <v>0</v>
      </c>
      <c r="AF34" s="786">
        <f t="shared" si="12"/>
        <v>0</v>
      </c>
      <c r="AG34" s="787">
        <f t="shared" si="12"/>
        <v>0</v>
      </c>
      <c r="AH34" s="787"/>
      <c r="AI34" s="785">
        <f>AI6/1000</f>
        <v>0</v>
      </c>
    </row>
    <row r="35" spans="22:35" ht="13.5" x14ac:dyDescent="0.2">
      <c r="V35" s="760"/>
      <c r="W35" s="995"/>
      <c r="X35" s="763"/>
      <c r="Y35" s="763"/>
      <c r="Z35" s="795" t="s">
        <v>40</v>
      </c>
      <c r="AA35" s="783"/>
      <c r="AB35" s="784"/>
      <c r="AC35" s="785"/>
      <c r="AD35" s="785"/>
      <c r="AE35" s="785"/>
      <c r="AF35" s="786"/>
      <c r="AG35" s="787"/>
      <c r="AH35" s="787"/>
      <c r="AI35" s="785"/>
    </row>
    <row r="36" spans="22:35" ht="13.5" x14ac:dyDescent="0.2">
      <c r="V36" s="760"/>
      <c r="W36" s="996"/>
      <c r="X36" s="763"/>
      <c r="Y36" s="763"/>
      <c r="Z36" s="795" t="s">
        <v>1208</v>
      </c>
      <c r="AA36" s="783"/>
      <c r="AB36" s="784"/>
      <c r="AC36" s="785"/>
      <c r="AD36" s="785"/>
      <c r="AE36" s="785"/>
      <c r="AF36" s="786"/>
      <c r="AG36" s="787"/>
      <c r="AH36" s="787"/>
      <c r="AI36" s="785"/>
    </row>
    <row r="37" spans="22:35" ht="13.5" x14ac:dyDescent="0.2">
      <c r="V37" s="760">
        <v>4</v>
      </c>
      <c r="W37" s="994" t="s">
        <v>1181</v>
      </c>
      <c r="X37" s="763" t="s">
        <v>784</v>
      </c>
      <c r="Y37" s="763" t="s">
        <v>1196</v>
      </c>
      <c r="Z37" s="795" t="s">
        <v>39</v>
      </c>
      <c r="AA37" s="783">
        <f t="shared" ref="AA37:AG37" si="13">AA7/1000</f>
        <v>0</v>
      </c>
      <c r="AB37" s="784">
        <f t="shared" si="13"/>
        <v>0</v>
      </c>
      <c r="AC37" s="785">
        <f t="shared" si="13"/>
        <v>0</v>
      </c>
      <c r="AD37" s="785">
        <f t="shared" si="13"/>
        <v>0</v>
      </c>
      <c r="AE37" s="785">
        <f t="shared" si="13"/>
        <v>0</v>
      </c>
      <c r="AF37" s="786">
        <f t="shared" si="13"/>
        <v>0</v>
      </c>
      <c r="AG37" s="787">
        <f t="shared" si="13"/>
        <v>0</v>
      </c>
      <c r="AH37" s="787"/>
      <c r="AI37" s="785">
        <f>AI7/1000</f>
        <v>0</v>
      </c>
    </row>
    <row r="38" spans="22:35" ht="13.5" x14ac:dyDescent="0.2">
      <c r="V38" s="760"/>
      <c r="W38" s="995"/>
      <c r="X38" s="763"/>
      <c r="Y38" s="763"/>
      <c r="Z38" s="795" t="s">
        <v>40</v>
      </c>
      <c r="AA38" s="783"/>
      <c r="AB38" s="784"/>
      <c r="AC38" s="785"/>
      <c r="AD38" s="785"/>
      <c r="AE38" s="785"/>
      <c r="AF38" s="786"/>
      <c r="AG38" s="787"/>
      <c r="AH38" s="787"/>
      <c r="AI38" s="785"/>
    </row>
    <row r="39" spans="22:35" ht="13.5" x14ac:dyDescent="0.2">
      <c r="V39" s="760"/>
      <c r="W39" s="996"/>
      <c r="X39" s="763"/>
      <c r="Y39" s="763"/>
      <c r="Z39" s="795" t="s">
        <v>1208</v>
      </c>
      <c r="AA39" s="783"/>
      <c r="AB39" s="784"/>
      <c r="AC39" s="785"/>
      <c r="AD39" s="785"/>
      <c r="AE39" s="785"/>
      <c r="AF39" s="786"/>
      <c r="AG39" s="787"/>
      <c r="AH39" s="787"/>
      <c r="AI39" s="785"/>
    </row>
    <row r="40" spans="22:35" ht="13.5" x14ac:dyDescent="0.2">
      <c r="V40" s="760">
        <v>5</v>
      </c>
      <c r="W40" s="994" t="s">
        <v>1182</v>
      </c>
      <c r="X40" s="763" t="s">
        <v>1187</v>
      </c>
      <c r="Y40" s="763"/>
      <c r="Z40" s="795" t="s">
        <v>39</v>
      </c>
      <c r="AA40" s="783">
        <f t="shared" ref="AA40:AG40" si="14">AA8/1000</f>
        <v>0</v>
      </c>
      <c r="AB40" s="784">
        <f t="shared" si="14"/>
        <v>0</v>
      </c>
      <c r="AC40" s="785">
        <f t="shared" si="14"/>
        <v>0</v>
      </c>
      <c r="AD40" s="785">
        <f t="shared" si="14"/>
        <v>0</v>
      </c>
      <c r="AE40" s="785">
        <f t="shared" si="14"/>
        <v>0</v>
      </c>
      <c r="AF40" s="786">
        <f t="shared" si="14"/>
        <v>0</v>
      </c>
      <c r="AG40" s="787">
        <f t="shared" si="14"/>
        <v>0</v>
      </c>
      <c r="AH40" s="787"/>
      <c r="AI40" s="785">
        <f>AI8/1000</f>
        <v>0</v>
      </c>
    </row>
    <row r="41" spans="22:35" ht="13.5" x14ac:dyDescent="0.2">
      <c r="V41" s="760"/>
      <c r="W41" s="995"/>
      <c r="X41" s="763"/>
      <c r="Y41" s="763"/>
      <c r="Z41" s="795" t="s">
        <v>40</v>
      </c>
      <c r="AA41" s="783"/>
      <c r="AB41" s="784"/>
      <c r="AC41" s="785"/>
      <c r="AD41" s="785"/>
      <c r="AE41" s="785"/>
      <c r="AF41" s="786"/>
      <c r="AG41" s="787"/>
      <c r="AH41" s="787"/>
      <c r="AI41" s="785"/>
    </row>
    <row r="42" spans="22:35" ht="13.5" x14ac:dyDescent="0.2">
      <c r="V42" s="760"/>
      <c r="W42" s="996"/>
      <c r="X42" s="763"/>
      <c r="Y42" s="763"/>
      <c r="Z42" s="795" t="s">
        <v>1208</v>
      </c>
      <c r="AA42" s="783"/>
      <c r="AB42" s="784"/>
      <c r="AC42" s="785"/>
      <c r="AD42" s="785"/>
      <c r="AE42" s="785"/>
      <c r="AF42" s="786"/>
      <c r="AG42" s="787"/>
      <c r="AH42" s="787"/>
      <c r="AI42" s="785"/>
    </row>
    <row r="43" spans="22:35" ht="13.5" x14ac:dyDescent="0.2">
      <c r="V43" s="760"/>
      <c r="W43" s="761" t="s">
        <v>974</v>
      </c>
      <c r="X43" s="762"/>
      <c r="Y43" s="763"/>
      <c r="Z43" s="763"/>
      <c r="AA43" s="783">
        <f t="shared" ref="AA43:AG43" si="15">AA9/1000</f>
        <v>0</v>
      </c>
      <c r="AB43" s="784">
        <f t="shared" si="15"/>
        <v>0</v>
      </c>
      <c r="AC43" s="785">
        <f t="shared" si="15"/>
        <v>0</v>
      </c>
      <c r="AD43" s="785">
        <f t="shared" si="15"/>
        <v>0</v>
      </c>
      <c r="AE43" s="785">
        <f t="shared" si="15"/>
        <v>0</v>
      </c>
      <c r="AF43" s="786">
        <f t="shared" si="15"/>
        <v>0</v>
      </c>
      <c r="AG43" s="787">
        <f t="shared" si="15"/>
        <v>0</v>
      </c>
      <c r="AH43" s="787"/>
      <c r="AI43" s="785">
        <f>AI9/1000</f>
        <v>0</v>
      </c>
    </row>
  </sheetData>
  <mergeCells count="5">
    <mergeCell ref="W28:W30"/>
    <mergeCell ref="W31:W33"/>
    <mergeCell ref="W34:W36"/>
    <mergeCell ref="W37:W39"/>
    <mergeCell ref="W40:W4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"/>
  <sheetViews>
    <sheetView workbookViewId="0">
      <selection activeCell="M31" sqref="M31"/>
    </sheetView>
  </sheetViews>
  <sheetFormatPr defaultColWidth="9.140625" defaultRowHeight="15" x14ac:dyDescent="0.25"/>
  <cols>
    <col min="1" max="16384" width="9.140625" style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>
    <tabColor rgb="FF00B0F0"/>
  </sheetPr>
  <dimension ref="A1:R59"/>
  <sheetViews>
    <sheetView workbookViewId="0">
      <selection activeCell="U24" sqref="U24"/>
    </sheetView>
  </sheetViews>
  <sheetFormatPr defaultColWidth="9.140625" defaultRowHeight="15" x14ac:dyDescent="0.25"/>
  <cols>
    <col min="1" max="1" width="3.85546875" style="195" customWidth="1"/>
    <col min="2" max="2" width="13.5703125" style="195" customWidth="1"/>
    <col min="3" max="3" width="23" style="195" customWidth="1"/>
    <col min="4" max="4" width="12.85546875" style="195" customWidth="1"/>
    <col min="5" max="5" width="9.140625" style="195"/>
    <col min="6" max="6" width="13.5703125" style="195" customWidth="1"/>
    <col min="7" max="7" width="18" style="195" customWidth="1"/>
    <col min="8" max="8" width="34.7109375" style="195" customWidth="1"/>
    <col min="9" max="9" width="14.7109375" style="195" customWidth="1"/>
    <col min="10" max="10" width="15.140625" style="195" customWidth="1"/>
    <col min="11" max="12" width="2.140625" style="195" customWidth="1"/>
    <col min="13" max="18" width="0" style="195" hidden="1" customWidth="1"/>
    <col min="19" max="16384" width="9.140625" style="195"/>
  </cols>
  <sheetData>
    <row r="1" spans="1:18" s="1" customFormat="1" x14ac:dyDescent="0.25">
      <c r="A1" s="199" t="s">
        <v>208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7"/>
      <c r="N1" s="187"/>
      <c r="O1" s="187"/>
      <c r="P1" s="187"/>
      <c r="Q1" s="187"/>
      <c r="R1" s="187"/>
    </row>
    <row r="2" spans="1:18" s="1" customFormat="1" ht="15.75" x14ac:dyDescent="0.25">
      <c r="A2" s="199" t="str">
        <f>ИД!A2</f>
        <v>3.1.21.08.12</v>
      </c>
      <c r="B2" s="917" t="s">
        <v>135</v>
      </c>
      <c r="C2" s="917"/>
      <c r="D2" s="917"/>
      <c r="E2" s="186"/>
      <c r="F2" s="917" t="s">
        <v>132</v>
      </c>
      <c r="G2" s="917"/>
      <c r="H2" s="917"/>
      <c r="I2" s="917"/>
      <c r="J2" s="917"/>
      <c r="K2" s="188"/>
      <c r="L2" s="188"/>
      <c r="M2" s="189"/>
      <c r="N2" s="189"/>
      <c r="O2" s="189"/>
      <c r="P2" s="918" t="s">
        <v>138</v>
      </c>
      <c r="Q2" s="918"/>
      <c r="R2" s="918"/>
    </row>
    <row r="3" spans="1:18" s="1" customFormat="1" ht="7.5" customHeight="1" x14ac:dyDescent="0.25">
      <c r="A3" s="186"/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7"/>
      <c r="N3" s="187"/>
      <c r="O3" s="187"/>
      <c r="P3" s="187"/>
      <c r="Q3" s="187"/>
      <c r="R3" s="187"/>
    </row>
    <row r="4" spans="1:18" s="1" customFormat="1" x14ac:dyDescent="0.25">
      <c r="A4" s="186"/>
      <c r="B4" s="919" t="s">
        <v>14</v>
      </c>
      <c r="C4" s="919"/>
      <c r="D4" s="919"/>
      <c r="E4" s="186"/>
      <c r="F4" s="258" t="s">
        <v>133</v>
      </c>
      <c r="G4" s="258" t="s">
        <v>110</v>
      </c>
      <c r="H4" s="258" t="s">
        <v>704</v>
      </c>
      <c r="I4" s="258" t="s">
        <v>113</v>
      </c>
      <c r="J4" s="258" t="s">
        <v>112</v>
      </c>
      <c r="K4" s="186"/>
      <c r="L4" s="186"/>
      <c r="M4" s="187"/>
      <c r="N4" s="187"/>
      <c r="O4" s="187"/>
      <c r="P4" s="190" t="s">
        <v>132</v>
      </c>
      <c r="Q4" s="187"/>
      <c r="R4" s="187"/>
    </row>
    <row r="5" spans="1:18" s="1" customFormat="1" x14ac:dyDescent="0.25">
      <c r="A5" s="186"/>
      <c r="B5" s="913" t="s">
        <v>781</v>
      </c>
      <c r="C5" s="913"/>
      <c r="D5" s="913"/>
      <c r="E5" s="186"/>
      <c r="F5" s="914" t="s">
        <v>136</v>
      </c>
      <c r="G5" s="915"/>
      <c r="H5" s="915"/>
      <c r="I5" s="915"/>
      <c r="J5" s="916"/>
      <c r="K5" s="186"/>
      <c r="L5" s="186"/>
      <c r="M5" s="187"/>
      <c r="N5" s="187"/>
      <c r="O5" s="187"/>
      <c r="P5" s="191" t="s">
        <v>139</v>
      </c>
      <c r="Q5" s="187"/>
      <c r="R5" s="187"/>
    </row>
    <row r="6" spans="1:18" s="1" customFormat="1" x14ac:dyDescent="0.25">
      <c r="A6" s="186"/>
      <c r="B6" s="919" t="s">
        <v>15</v>
      </c>
      <c r="C6" s="919"/>
      <c r="D6" s="919"/>
      <c r="E6" s="186"/>
      <c r="F6" s="192"/>
      <c r="G6" s="193"/>
      <c r="H6" s="193"/>
      <c r="I6" s="193"/>
      <c r="J6" s="192"/>
      <c r="K6" s="186"/>
      <c r="L6" s="186"/>
      <c r="M6" s="187"/>
      <c r="N6" s="187"/>
      <c r="O6" s="187"/>
      <c r="P6" s="191" t="s">
        <v>140</v>
      </c>
      <c r="Q6" s="187"/>
      <c r="R6" s="187"/>
    </row>
    <row r="7" spans="1:18" s="1" customFormat="1" x14ac:dyDescent="0.25">
      <c r="A7" s="186"/>
      <c r="B7" s="913" t="s">
        <v>79</v>
      </c>
      <c r="C7" s="913"/>
      <c r="D7" s="913"/>
      <c r="E7" s="186"/>
      <c r="F7" s="192"/>
      <c r="G7" s="193"/>
      <c r="H7" s="193"/>
      <c r="I7" s="193"/>
      <c r="J7" s="192"/>
      <c r="K7" s="186"/>
      <c r="L7" s="186"/>
      <c r="M7" s="187"/>
      <c r="N7" s="187"/>
      <c r="O7" s="187"/>
      <c r="P7" s="191" t="s">
        <v>141</v>
      </c>
      <c r="Q7" s="187"/>
      <c r="R7" s="187"/>
    </row>
    <row r="8" spans="1:18" s="1" customFormat="1" x14ac:dyDescent="0.25">
      <c r="A8" s="186"/>
      <c r="B8" s="919" t="s">
        <v>16</v>
      </c>
      <c r="C8" s="919"/>
      <c r="D8" s="919"/>
      <c r="E8" s="186"/>
      <c r="F8" s="192"/>
      <c r="G8" s="193"/>
      <c r="H8" s="193"/>
      <c r="I8" s="193"/>
      <c r="J8" s="192"/>
      <c r="K8" s="186"/>
      <c r="L8" s="186"/>
      <c r="M8" s="187"/>
      <c r="N8" s="187"/>
      <c r="O8" s="187"/>
      <c r="P8" s="187"/>
      <c r="Q8" s="187"/>
      <c r="R8" s="187"/>
    </row>
    <row r="9" spans="1:18" s="1" customFormat="1" x14ac:dyDescent="0.25">
      <c r="A9" s="186"/>
      <c r="B9" s="913" t="s">
        <v>1087</v>
      </c>
      <c r="C9" s="913"/>
      <c r="D9" s="913"/>
      <c r="E9" s="186"/>
      <c r="F9" s="192"/>
      <c r="G9" s="193"/>
      <c r="H9" s="193"/>
      <c r="I9" s="193"/>
      <c r="J9" s="192"/>
      <c r="K9" s="186"/>
      <c r="L9" s="186"/>
      <c r="M9" s="187"/>
      <c r="N9" s="187"/>
      <c r="O9" s="187"/>
      <c r="P9" s="187"/>
      <c r="Q9" s="187"/>
      <c r="R9" s="187"/>
    </row>
    <row r="10" spans="1:18" s="1" customFormat="1" x14ac:dyDescent="0.25">
      <c r="A10" s="186"/>
      <c r="B10" s="919" t="s">
        <v>18</v>
      </c>
      <c r="C10" s="919"/>
      <c r="D10" s="919"/>
      <c r="E10" s="186"/>
      <c r="F10" s="920" t="s">
        <v>137</v>
      </c>
      <c r="G10" s="920"/>
      <c r="H10" s="920"/>
      <c r="I10" s="920"/>
      <c r="J10" s="920"/>
      <c r="K10" s="186"/>
      <c r="L10" s="186"/>
      <c r="M10" s="187"/>
      <c r="N10" s="187"/>
      <c r="O10" s="187"/>
      <c r="P10" s="187"/>
      <c r="Q10" s="187"/>
      <c r="R10" s="187"/>
    </row>
    <row r="11" spans="1:18" s="1" customFormat="1" x14ac:dyDescent="0.25">
      <c r="A11" s="186"/>
      <c r="B11" s="913" t="s">
        <v>784</v>
      </c>
      <c r="C11" s="913"/>
      <c r="D11" s="913"/>
      <c r="E11" s="186"/>
      <c r="F11" s="192"/>
      <c r="G11" s="193"/>
      <c r="H11" s="193"/>
      <c r="I11" s="193"/>
      <c r="J11" s="192"/>
      <c r="K11" s="186"/>
      <c r="L11" s="186"/>
      <c r="M11" s="187"/>
      <c r="N11" s="187"/>
      <c r="O11" s="187"/>
      <c r="P11" s="187"/>
      <c r="Q11" s="187"/>
      <c r="R11" s="187"/>
    </row>
    <row r="12" spans="1:18" s="1" customFormat="1" x14ac:dyDescent="0.25">
      <c r="A12" s="186"/>
      <c r="B12" s="919" t="s">
        <v>41</v>
      </c>
      <c r="C12" s="919"/>
      <c r="D12" s="919"/>
      <c r="E12" s="186"/>
      <c r="F12" s="192"/>
      <c r="G12" s="193"/>
      <c r="H12" s="193"/>
      <c r="I12" s="193"/>
      <c r="J12" s="192"/>
      <c r="K12" s="186"/>
      <c r="L12" s="186"/>
      <c r="M12" s="187"/>
      <c r="N12" s="187"/>
      <c r="O12" s="187"/>
      <c r="P12" s="187"/>
      <c r="Q12" s="187"/>
      <c r="R12" s="187"/>
    </row>
    <row r="13" spans="1:18" s="1" customFormat="1" x14ac:dyDescent="0.25">
      <c r="A13" s="186"/>
      <c r="B13" s="913" t="s">
        <v>81</v>
      </c>
      <c r="C13" s="913"/>
      <c r="D13" s="913"/>
      <c r="E13" s="186"/>
      <c r="F13" s="192"/>
      <c r="G13" s="193"/>
      <c r="H13" s="193"/>
      <c r="I13" s="193"/>
      <c r="J13" s="192"/>
      <c r="K13" s="186"/>
      <c r="L13" s="186"/>
      <c r="M13" s="187"/>
      <c r="N13" s="187"/>
      <c r="O13" s="187"/>
      <c r="P13" s="187"/>
      <c r="Q13" s="187"/>
      <c r="R13" s="187"/>
    </row>
    <row r="14" spans="1:18" s="1" customFormat="1" x14ac:dyDescent="0.25">
      <c r="A14" s="186"/>
      <c r="B14" s="919" t="s">
        <v>34</v>
      </c>
      <c r="C14" s="919"/>
      <c r="D14" s="919"/>
      <c r="E14" s="186"/>
      <c r="F14" s="192"/>
      <c r="G14" s="193"/>
      <c r="H14" s="193"/>
      <c r="I14" s="193"/>
      <c r="J14" s="192"/>
      <c r="K14" s="186"/>
      <c r="L14" s="186"/>
      <c r="M14" s="187"/>
      <c r="N14" s="187"/>
      <c r="O14" s="187"/>
      <c r="P14" s="187"/>
      <c r="Q14" s="187"/>
      <c r="R14" s="187"/>
    </row>
    <row r="15" spans="1:18" s="1" customFormat="1" x14ac:dyDescent="0.25">
      <c r="A15" s="186"/>
      <c r="B15" s="913" t="s">
        <v>82</v>
      </c>
      <c r="C15" s="913"/>
      <c r="D15" s="913"/>
      <c r="E15" s="186"/>
      <c r="F15" s="192"/>
      <c r="G15" s="193"/>
      <c r="H15" s="193"/>
      <c r="I15" s="193"/>
      <c r="J15" s="192"/>
      <c r="K15" s="186"/>
      <c r="L15" s="186"/>
      <c r="M15" s="187"/>
      <c r="N15" s="187"/>
      <c r="O15" s="187"/>
      <c r="P15" s="187"/>
      <c r="Q15" s="187"/>
      <c r="R15" s="187"/>
    </row>
    <row r="16" spans="1:18" s="1" customFormat="1" ht="7.5" customHeight="1" x14ac:dyDescent="0.25">
      <c r="A16" s="186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7"/>
      <c r="N16" s="187"/>
      <c r="O16" s="187"/>
      <c r="P16" s="187"/>
      <c r="Q16" s="187"/>
      <c r="R16" s="187"/>
    </row>
    <row r="17" spans="1:18" s="1" customFormat="1" ht="7.5" customHeight="1" x14ac:dyDescent="0.25">
      <c r="A17" s="186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7"/>
      <c r="N17" s="187"/>
      <c r="O17" s="187"/>
      <c r="P17" s="187"/>
      <c r="Q17" s="187"/>
      <c r="R17" s="187"/>
    </row>
    <row r="18" spans="1:18" s="1" customFormat="1" ht="15.75" customHeight="1" x14ac:dyDescent="0.25">
      <c r="A18" s="186"/>
      <c r="B18" s="917" t="s">
        <v>634</v>
      </c>
      <c r="C18" s="917"/>
      <c r="D18" s="917"/>
      <c r="E18" s="917"/>
      <c r="F18" s="917"/>
      <c r="G18" s="917"/>
      <c r="H18" s="917"/>
      <c r="I18" s="917"/>
      <c r="J18" s="917"/>
      <c r="K18" s="186"/>
      <c r="L18" s="186"/>
      <c r="M18" s="187"/>
      <c r="N18" s="187"/>
      <c r="O18" s="187"/>
      <c r="P18" s="187"/>
      <c r="Q18" s="187"/>
      <c r="R18" s="187"/>
    </row>
    <row r="19" spans="1:18" s="1" customFormat="1" ht="15.75" customHeight="1" x14ac:dyDescent="0.25">
      <c r="A19" s="186"/>
      <c r="B19" s="232"/>
      <c r="C19" s="232"/>
      <c r="D19" s="232"/>
      <c r="E19" s="232"/>
      <c r="F19" s="232"/>
      <c r="G19" s="232"/>
      <c r="H19" s="232"/>
      <c r="I19" s="232"/>
      <c r="J19" s="232"/>
      <c r="K19" s="186"/>
      <c r="L19" s="186"/>
      <c r="M19" s="187"/>
      <c r="N19" s="187"/>
      <c r="O19" s="187"/>
      <c r="P19" s="187"/>
      <c r="Q19" s="187"/>
      <c r="R19" s="187"/>
    </row>
    <row r="20" spans="1:18" s="1" customFormat="1" ht="15.75" customHeight="1" x14ac:dyDescent="0.25">
      <c r="A20" s="186"/>
      <c r="B20" s="924" t="s">
        <v>635</v>
      </c>
      <c r="C20" s="925"/>
      <c r="D20" s="925"/>
      <c r="E20" s="925"/>
      <c r="F20" s="926"/>
      <c r="G20" s="233" t="s">
        <v>112</v>
      </c>
      <c r="H20" s="924" t="s">
        <v>636</v>
      </c>
      <c r="I20" s="925"/>
      <c r="J20" s="926"/>
      <c r="K20" s="186"/>
      <c r="L20" s="186"/>
      <c r="M20" s="187"/>
      <c r="N20" s="187"/>
      <c r="O20" s="187"/>
      <c r="P20" s="187"/>
      <c r="Q20" s="187"/>
      <c r="R20" s="187"/>
    </row>
    <row r="21" spans="1:18" s="1" customFormat="1" ht="56.25" customHeight="1" x14ac:dyDescent="0.25">
      <c r="A21" s="186"/>
      <c r="B21" s="923" t="s">
        <v>637</v>
      </c>
      <c r="C21" s="921" t="s">
        <v>804</v>
      </c>
      <c r="D21" s="921"/>
      <c r="E21" s="921"/>
      <c r="F21" s="921"/>
      <c r="G21" s="236" t="s">
        <v>803</v>
      </c>
      <c r="H21" s="927"/>
      <c r="I21" s="927"/>
      <c r="J21" s="927"/>
      <c r="K21" s="186"/>
      <c r="L21" s="186"/>
      <c r="M21" s="187"/>
      <c r="N21" s="187"/>
      <c r="O21" s="187"/>
      <c r="P21" s="187"/>
      <c r="Q21" s="187"/>
      <c r="R21" s="187"/>
    </row>
    <row r="22" spans="1:18" s="1" customFormat="1" ht="15" customHeight="1" x14ac:dyDescent="0.25">
      <c r="A22" s="186"/>
      <c r="B22" s="923"/>
      <c r="C22" s="921" t="s">
        <v>638</v>
      </c>
      <c r="D22" s="921"/>
      <c r="E22" s="921"/>
      <c r="F22" s="921"/>
      <c r="G22" s="236" t="s">
        <v>803</v>
      </c>
      <c r="H22" s="922"/>
      <c r="I22" s="922"/>
      <c r="J22" s="922"/>
      <c r="K22" s="186"/>
      <c r="L22" s="186"/>
      <c r="M22" s="187"/>
      <c r="N22" s="187"/>
      <c r="O22" s="187"/>
      <c r="P22" s="187"/>
      <c r="Q22" s="187"/>
      <c r="R22" s="187"/>
    </row>
    <row r="23" spans="1:18" s="1" customFormat="1" ht="30.75" customHeight="1" x14ac:dyDescent="0.25">
      <c r="A23" s="186"/>
      <c r="B23" s="923"/>
      <c r="C23" s="921" t="s">
        <v>805</v>
      </c>
      <c r="D23" s="921"/>
      <c r="E23" s="921"/>
      <c r="F23" s="921"/>
      <c r="G23" s="236" t="s">
        <v>803</v>
      </c>
      <c r="H23" s="922"/>
      <c r="I23" s="922"/>
      <c r="J23" s="922"/>
      <c r="K23" s="186"/>
      <c r="L23" s="186"/>
      <c r="M23" s="187"/>
      <c r="N23" s="187"/>
      <c r="O23" s="187"/>
      <c r="P23" s="187"/>
      <c r="Q23" s="187"/>
      <c r="R23" s="187"/>
    </row>
    <row r="24" spans="1:18" s="1" customFormat="1" ht="15" customHeight="1" x14ac:dyDescent="0.25">
      <c r="A24" s="186"/>
      <c r="B24" s="923"/>
      <c r="C24" s="921" t="s">
        <v>639</v>
      </c>
      <c r="D24" s="921"/>
      <c r="E24" s="921"/>
      <c r="F24" s="921"/>
      <c r="G24" s="236" t="s">
        <v>803</v>
      </c>
      <c r="H24" s="922"/>
      <c r="I24" s="922"/>
      <c r="J24" s="922"/>
      <c r="K24" s="186"/>
      <c r="L24" s="186"/>
      <c r="M24" s="187"/>
      <c r="N24" s="187"/>
      <c r="O24" s="187"/>
      <c r="P24" s="187"/>
      <c r="Q24" s="187"/>
      <c r="R24" s="187"/>
    </row>
    <row r="25" spans="1:18" s="1" customFormat="1" ht="15" customHeight="1" x14ac:dyDescent="0.25">
      <c r="A25" s="186"/>
      <c r="B25" s="923"/>
      <c r="C25" s="921" t="s">
        <v>640</v>
      </c>
      <c r="D25" s="921"/>
      <c r="E25" s="921"/>
      <c r="F25" s="921"/>
      <c r="G25" s="236" t="s">
        <v>803</v>
      </c>
      <c r="H25" s="922"/>
      <c r="I25" s="922"/>
      <c r="J25" s="922"/>
      <c r="K25" s="186"/>
      <c r="L25" s="186"/>
      <c r="M25" s="187"/>
      <c r="N25" s="187"/>
      <c r="O25" s="187"/>
      <c r="P25" s="187"/>
      <c r="Q25" s="187"/>
      <c r="R25" s="187"/>
    </row>
    <row r="26" spans="1:18" s="1" customFormat="1" ht="15" customHeight="1" x14ac:dyDescent="0.25">
      <c r="A26" s="186"/>
      <c r="B26" s="923" t="s">
        <v>641</v>
      </c>
      <c r="C26" s="921" t="s">
        <v>642</v>
      </c>
      <c r="D26" s="921"/>
      <c r="E26" s="921"/>
      <c r="F26" s="921"/>
      <c r="G26" s="236" t="s">
        <v>803</v>
      </c>
      <c r="H26" s="922"/>
      <c r="I26" s="922"/>
      <c r="J26" s="922"/>
      <c r="K26" s="186"/>
      <c r="L26" s="186"/>
      <c r="M26" s="187"/>
      <c r="N26" s="187"/>
      <c r="O26" s="187"/>
      <c r="P26" s="187"/>
      <c r="Q26" s="187"/>
      <c r="R26" s="187"/>
    </row>
    <row r="27" spans="1:18" s="1" customFormat="1" ht="30" customHeight="1" x14ac:dyDescent="0.25">
      <c r="A27" s="186"/>
      <c r="B27" s="923"/>
      <c r="C27" s="921" t="s">
        <v>643</v>
      </c>
      <c r="D27" s="921"/>
      <c r="E27" s="921"/>
      <c r="F27" s="921"/>
      <c r="G27" s="236" t="s">
        <v>803</v>
      </c>
      <c r="H27" s="922"/>
      <c r="I27" s="922"/>
      <c r="J27" s="922"/>
      <c r="K27" s="186"/>
      <c r="L27" s="186"/>
      <c r="M27" s="187"/>
      <c r="N27" s="187"/>
      <c r="O27" s="187"/>
      <c r="P27" s="187"/>
      <c r="Q27" s="187"/>
      <c r="R27" s="187"/>
    </row>
    <row r="28" spans="1:18" s="1" customFormat="1" ht="30.75" customHeight="1" x14ac:dyDescent="0.25">
      <c r="A28" s="186"/>
      <c r="B28" s="923"/>
      <c r="C28" s="921" t="s">
        <v>644</v>
      </c>
      <c r="D28" s="921"/>
      <c r="E28" s="921"/>
      <c r="F28" s="921"/>
      <c r="G28" s="236" t="s">
        <v>803</v>
      </c>
      <c r="H28" s="922"/>
      <c r="I28" s="922"/>
      <c r="J28" s="922"/>
      <c r="K28" s="186"/>
      <c r="L28" s="186"/>
      <c r="M28" s="187"/>
      <c r="N28" s="187"/>
      <c r="O28" s="187"/>
      <c r="P28" s="187"/>
      <c r="Q28" s="187"/>
      <c r="R28" s="187"/>
    </row>
    <row r="29" spans="1:18" s="1" customFormat="1" ht="15" customHeight="1" x14ac:dyDescent="0.25">
      <c r="A29" s="186"/>
      <c r="B29" s="923"/>
      <c r="C29" s="921" t="s">
        <v>645</v>
      </c>
      <c r="D29" s="921"/>
      <c r="E29" s="921"/>
      <c r="F29" s="921"/>
      <c r="G29" s="236" t="s">
        <v>803</v>
      </c>
      <c r="H29" s="922"/>
      <c r="I29" s="922"/>
      <c r="J29" s="922"/>
      <c r="K29" s="186"/>
      <c r="L29" s="186"/>
      <c r="M29" s="187"/>
      <c r="N29" s="187"/>
      <c r="O29" s="187"/>
      <c r="P29" s="187"/>
      <c r="Q29" s="187"/>
      <c r="R29" s="187"/>
    </row>
    <row r="30" spans="1:18" s="1" customFormat="1" ht="48" customHeight="1" x14ac:dyDescent="0.25">
      <c r="A30" s="186"/>
      <c r="B30" s="923"/>
      <c r="C30" s="921" t="s">
        <v>646</v>
      </c>
      <c r="D30" s="921"/>
      <c r="E30" s="921"/>
      <c r="F30" s="921"/>
      <c r="G30" s="236" t="s">
        <v>803</v>
      </c>
      <c r="H30" s="927"/>
      <c r="I30" s="927"/>
      <c r="J30" s="927"/>
      <c r="K30" s="186"/>
      <c r="L30" s="186"/>
      <c r="M30" s="187"/>
      <c r="N30" s="187"/>
      <c r="O30" s="187"/>
      <c r="P30" s="187"/>
      <c r="Q30" s="187"/>
      <c r="R30" s="187"/>
    </row>
    <row r="31" spans="1:18" s="1" customFormat="1" ht="30" customHeight="1" x14ac:dyDescent="0.25">
      <c r="A31" s="186"/>
      <c r="B31" s="923"/>
      <c r="C31" s="934" t="s">
        <v>647</v>
      </c>
      <c r="D31" s="935"/>
      <c r="E31" s="935"/>
      <c r="F31" s="936"/>
      <c r="G31" s="236" t="s">
        <v>803</v>
      </c>
      <c r="H31" s="937"/>
      <c r="I31" s="938"/>
      <c r="J31" s="939"/>
      <c r="K31" s="186"/>
      <c r="L31" s="186"/>
      <c r="M31" s="187"/>
      <c r="N31" s="187"/>
      <c r="O31" s="187"/>
      <c r="P31" s="187"/>
      <c r="Q31" s="187"/>
      <c r="R31" s="187"/>
    </row>
    <row r="32" spans="1:18" s="1" customFormat="1" ht="15" customHeight="1" x14ac:dyDescent="0.25">
      <c r="A32" s="186"/>
      <c r="B32" s="923"/>
      <c r="C32" s="934" t="s">
        <v>648</v>
      </c>
      <c r="D32" s="935"/>
      <c r="E32" s="935"/>
      <c r="F32" s="936"/>
      <c r="G32" s="236" t="s">
        <v>803</v>
      </c>
      <c r="H32" s="937"/>
      <c r="I32" s="938"/>
      <c r="J32" s="939"/>
      <c r="K32" s="186"/>
      <c r="L32" s="186"/>
      <c r="M32" s="187"/>
      <c r="N32" s="187"/>
      <c r="O32" s="187"/>
      <c r="P32" s="187"/>
      <c r="Q32" s="187"/>
      <c r="R32" s="187"/>
    </row>
    <row r="33" spans="1:18" s="1" customFormat="1" ht="31.5" customHeight="1" x14ac:dyDescent="0.25">
      <c r="A33" s="186"/>
      <c r="B33" s="923"/>
      <c r="C33" s="921" t="s">
        <v>806</v>
      </c>
      <c r="D33" s="921"/>
      <c r="E33" s="921"/>
      <c r="F33" s="921"/>
      <c r="G33" s="236" t="s">
        <v>803</v>
      </c>
      <c r="H33" s="922"/>
      <c r="I33" s="922"/>
      <c r="J33" s="922"/>
      <c r="K33" s="186"/>
      <c r="L33" s="186"/>
      <c r="M33" s="187"/>
      <c r="N33" s="187"/>
      <c r="O33" s="187"/>
      <c r="P33" s="187"/>
      <c r="Q33" s="187"/>
      <c r="R33" s="187"/>
    </row>
    <row r="34" spans="1:18" s="1" customFormat="1" ht="15.75" customHeight="1" x14ac:dyDescent="0.25">
      <c r="A34" s="186"/>
      <c r="B34" s="234"/>
      <c r="C34" s="234"/>
      <c r="D34" s="234"/>
      <c r="E34" s="234"/>
      <c r="F34" s="234"/>
      <c r="G34" s="234"/>
      <c r="H34" s="234"/>
      <c r="I34" s="234"/>
      <c r="J34" s="234"/>
      <c r="K34" s="186"/>
      <c r="L34" s="186"/>
      <c r="M34" s="187"/>
      <c r="N34" s="187"/>
      <c r="O34" s="187"/>
      <c r="P34" s="187"/>
      <c r="Q34" s="187"/>
      <c r="R34" s="187"/>
    </row>
    <row r="35" spans="1:18" s="1" customFormat="1" ht="15.75" x14ac:dyDescent="0.25">
      <c r="A35" s="188"/>
      <c r="B35" s="917" t="s">
        <v>134</v>
      </c>
      <c r="C35" s="917"/>
      <c r="D35" s="917"/>
      <c r="E35" s="917"/>
      <c r="F35" s="917"/>
      <c r="G35" s="917"/>
      <c r="H35" s="917"/>
      <c r="I35" s="917"/>
      <c r="J35" s="917"/>
      <c r="K35" s="188"/>
      <c r="L35" s="188"/>
      <c r="M35" s="194"/>
      <c r="N35" s="194"/>
      <c r="O35" s="194"/>
      <c r="P35" s="194"/>
      <c r="Q35" s="194"/>
      <c r="R35" s="194"/>
    </row>
    <row r="36" spans="1:18" s="1" customFormat="1" ht="7.5" customHeight="1" x14ac:dyDescent="0.25">
      <c r="A36" s="186"/>
      <c r="B36" s="234"/>
      <c r="C36" s="234"/>
      <c r="D36" s="234"/>
      <c r="E36" s="234"/>
      <c r="F36" s="234"/>
      <c r="G36" s="234"/>
      <c r="H36" s="234"/>
      <c r="I36" s="234"/>
      <c r="J36" s="234"/>
      <c r="K36" s="186"/>
      <c r="L36" s="186"/>
      <c r="M36" s="195"/>
      <c r="N36" s="195"/>
      <c r="O36" s="195"/>
      <c r="P36" s="195"/>
      <c r="Q36" s="195"/>
      <c r="R36" s="195"/>
    </row>
    <row r="37" spans="1:18" s="1" customFormat="1" x14ac:dyDescent="0.25">
      <c r="A37" s="186"/>
      <c r="B37" s="235" t="s">
        <v>109</v>
      </c>
      <c r="C37" s="235" t="s">
        <v>110</v>
      </c>
      <c r="D37" s="931" t="s">
        <v>111</v>
      </c>
      <c r="E37" s="932"/>
      <c r="F37" s="933"/>
      <c r="G37" s="273" t="s">
        <v>703</v>
      </c>
      <c r="H37" s="940" t="s">
        <v>2</v>
      </c>
      <c r="I37" s="941"/>
      <c r="J37" s="235" t="s">
        <v>112</v>
      </c>
      <c r="K37" s="186"/>
      <c r="L37" s="186"/>
      <c r="M37" s="195"/>
      <c r="N37" s="195"/>
      <c r="O37" s="195"/>
      <c r="P37" s="195"/>
      <c r="Q37" s="195"/>
      <c r="R37" s="195"/>
    </row>
    <row r="38" spans="1:18" x14ac:dyDescent="0.25">
      <c r="A38" s="186"/>
      <c r="B38" s="196"/>
      <c r="C38" s="197"/>
      <c r="D38" s="930"/>
      <c r="E38" s="930"/>
      <c r="F38" s="930"/>
      <c r="G38" s="272"/>
      <c r="H38" s="928"/>
      <c r="I38" s="929"/>
      <c r="J38" s="197"/>
      <c r="K38" s="186"/>
      <c r="L38" s="186"/>
    </row>
    <row r="39" spans="1:18" x14ac:dyDescent="0.25">
      <c r="A39" s="186"/>
      <c r="B39" s="196"/>
      <c r="C39" s="197"/>
      <c r="D39" s="930"/>
      <c r="E39" s="930"/>
      <c r="F39" s="930"/>
      <c r="G39" s="272"/>
      <c r="H39" s="928"/>
      <c r="I39" s="929"/>
      <c r="J39" s="197"/>
      <c r="K39" s="186"/>
      <c r="L39" s="186"/>
    </row>
    <row r="40" spans="1:18" x14ac:dyDescent="0.25">
      <c r="A40" s="186"/>
      <c r="B40" s="196"/>
      <c r="C40" s="197"/>
      <c r="D40" s="930"/>
      <c r="E40" s="930"/>
      <c r="F40" s="930"/>
      <c r="G40" s="272"/>
      <c r="H40" s="928"/>
      <c r="I40" s="929"/>
      <c r="J40" s="197"/>
      <c r="K40" s="186"/>
      <c r="L40" s="186"/>
    </row>
    <row r="41" spans="1:18" x14ac:dyDescent="0.25">
      <c r="A41" s="186"/>
      <c r="B41" s="196"/>
      <c r="C41" s="197"/>
      <c r="D41" s="930"/>
      <c r="E41" s="930"/>
      <c r="F41" s="930"/>
      <c r="G41" s="272"/>
      <c r="H41" s="928"/>
      <c r="I41" s="929"/>
      <c r="J41" s="197"/>
      <c r="K41" s="186"/>
      <c r="L41" s="186"/>
    </row>
    <row r="42" spans="1:18" x14ac:dyDescent="0.25">
      <c r="A42" s="186"/>
      <c r="B42" s="196"/>
      <c r="C42" s="197"/>
      <c r="D42" s="930"/>
      <c r="E42" s="930"/>
      <c r="F42" s="930"/>
      <c r="G42" s="272"/>
      <c r="H42" s="928"/>
      <c r="I42" s="929"/>
      <c r="J42" s="197"/>
      <c r="K42" s="186"/>
      <c r="L42" s="186"/>
    </row>
    <row r="43" spans="1:18" x14ac:dyDescent="0.25">
      <c r="A43" s="186"/>
      <c r="B43" s="196"/>
      <c r="C43" s="197"/>
      <c r="D43" s="930"/>
      <c r="E43" s="930"/>
      <c r="F43" s="930"/>
      <c r="G43" s="272"/>
      <c r="H43" s="928"/>
      <c r="I43" s="929"/>
      <c r="J43" s="197"/>
      <c r="K43" s="186"/>
      <c r="L43" s="186"/>
    </row>
    <row r="44" spans="1:18" x14ac:dyDescent="0.25">
      <c r="A44" s="186"/>
      <c r="B44" s="196"/>
      <c r="C44" s="197"/>
      <c r="D44" s="930"/>
      <c r="E44" s="930"/>
      <c r="F44" s="930"/>
      <c r="G44" s="272"/>
      <c r="H44" s="928"/>
      <c r="I44" s="929"/>
      <c r="J44" s="197"/>
      <c r="K44" s="186"/>
      <c r="L44" s="186"/>
    </row>
    <row r="45" spans="1:18" x14ac:dyDescent="0.25">
      <c r="A45" s="186"/>
      <c r="B45" s="196"/>
      <c r="C45" s="197"/>
      <c r="D45" s="930"/>
      <c r="E45" s="930"/>
      <c r="F45" s="930"/>
      <c r="G45" s="272"/>
      <c r="H45" s="928"/>
      <c r="I45" s="929"/>
      <c r="J45" s="197"/>
      <c r="K45" s="186"/>
      <c r="L45" s="186"/>
    </row>
    <row r="46" spans="1:18" x14ac:dyDescent="0.25">
      <c r="A46" s="186"/>
      <c r="B46" s="196"/>
      <c r="C46" s="197"/>
      <c r="D46" s="930"/>
      <c r="E46" s="930"/>
      <c r="F46" s="930"/>
      <c r="G46" s="272"/>
      <c r="H46" s="928"/>
      <c r="I46" s="929"/>
      <c r="J46" s="197"/>
      <c r="K46" s="186"/>
      <c r="L46" s="186"/>
    </row>
    <row r="47" spans="1:18" x14ac:dyDescent="0.25">
      <c r="A47" s="186"/>
      <c r="B47" s="196"/>
      <c r="C47" s="197"/>
      <c r="D47" s="930"/>
      <c r="E47" s="930"/>
      <c r="F47" s="930"/>
      <c r="G47" s="272"/>
      <c r="H47" s="928"/>
      <c r="I47" s="929"/>
      <c r="J47" s="197"/>
      <c r="K47" s="186"/>
      <c r="L47" s="186"/>
    </row>
    <row r="48" spans="1:18" x14ac:dyDescent="0.25">
      <c r="A48" s="186"/>
      <c r="B48" s="196"/>
      <c r="C48" s="197"/>
      <c r="D48" s="930"/>
      <c r="E48" s="930"/>
      <c r="F48" s="930"/>
      <c r="G48" s="272"/>
      <c r="H48" s="928"/>
      <c r="I48" s="929"/>
      <c r="J48" s="197"/>
      <c r="K48" s="186"/>
      <c r="L48" s="186"/>
    </row>
    <row r="49" spans="1:12" x14ac:dyDescent="0.25">
      <c r="A49" s="186"/>
      <c r="B49" s="196"/>
      <c r="C49" s="197"/>
      <c r="D49" s="930"/>
      <c r="E49" s="930"/>
      <c r="F49" s="930"/>
      <c r="G49" s="272"/>
      <c r="H49" s="928"/>
      <c r="I49" s="929"/>
      <c r="J49" s="197"/>
      <c r="K49" s="186"/>
      <c r="L49" s="186"/>
    </row>
    <row r="50" spans="1:12" x14ac:dyDescent="0.25">
      <c r="A50" s="186"/>
      <c r="B50" s="196"/>
      <c r="C50" s="197"/>
      <c r="D50" s="930"/>
      <c r="E50" s="930"/>
      <c r="F50" s="930"/>
      <c r="G50" s="272"/>
      <c r="H50" s="928"/>
      <c r="I50" s="929"/>
      <c r="J50" s="197"/>
      <c r="K50" s="186"/>
      <c r="L50" s="186"/>
    </row>
    <row r="51" spans="1:12" x14ac:dyDescent="0.25">
      <c r="A51" s="186"/>
      <c r="B51" s="196"/>
      <c r="C51" s="197"/>
      <c r="D51" s="930"/>
      <c r="E51" s="930"/>
      <c r="F51" s="930"/>
      <c r="G51" s="272"/>
      <c r="H51" s="928"/>
      <c r="I51" s="929"/>
      <c r="J51" s="197"/>
      <c r="K51" s="186"/>
      <c r="L51" s="186"/>
    </row>
    <row r="52" spans="1:12" x14ac:dyDescent="0.25">
      <c r="A52" s="186"/>
      <c r="B52" s="196"/>
      <c r="C52" s="197"/>
      <c r="D52" s="930"/>
      <c r="E52" s="930"/>
      <c r="F52" s="930"/>
      <c r="G52" s="272"/>
      <c r="H52" s="928"/>
      <c r="I52" s="929"/>
      <c r="J52" s="197"/>
      <c r="K52" s="186"/>
      <c r="L52" s="186"/>
    </row>
    <row r="53" spans="1:12" x14ac:dyDescent="0.25">
      <c r="A53" s="186"/>
      <c r="B53" s="196"/>
      <c r="C53" s="197"/>
      <c r="D53" s="930"/>
      <c r="E53" s="930"/>
      <c r="F53" s="930"/>
      <c r="G53" s="272"/>
      <c r="H53" s="928"/>
      <c r="I53" s="929"/>
      <c r="J53" s="197"/>
      <c r="K53" s="186"/>
      <c r="L53" s="186"/>
    </row>
    <row r="54" spans="1:12" x14ac:dyDescent="0.25">
      <c r="A54" s="186"/>
      <c r="B54" s="196"/>
      <c r="C54" s="197"/>
      <c r="D54" s="930"/>
      <c r="E54" s="930"/>
      <c r="F54" s="930"/>
      <c r="G54" s="272"/>
      <c r="H54" s="928"/>
      <c r="I54" s="929"/>
      <c r="J54" s="197"/>
      <c r="K54" s="186"/>
      <c r="L54" s="186"/>
    </row>
    <row r="55" spans="1:12" x14ac:dyDescent="0.25">
      <c r="A55" s="186"/>
      <c r="B55" s="196"/>
      <c r="C55" s="197"/>
      <c r="D55" s="930"/>
      <c r="E55" s="930"/>
      <c r="F55" s="930"/>
      <c r="G55" s="272"/>
      <c r="H55" s="928"/>
      <c r="I55" s="929"/>
      <c r="J55" s="197"/>
      <c r="K55" s="186"/>
      <c r="L55" s="186"/>
    </row>
    <row r="56" spans="1:12" x14ac:dyDescent="0.25">
      <c r="A56" s="186"/>
      <c r="B56" s="196"/>
      <c r="C56" s="197"/>
      <c r="D56" s="930"/>
      <c r="E56" s="930"/>
      <c r="F56" s="930"/>
      <c r="G56" s="272"/>
      <c r="H56" s="928"/>
      <c r="I56" s="929"/>
      <c r="J56" s="197"/>
      <c r="K56" s="186"/>
      <c r="L56" s="186"/>
    </row>
    <row r="57" spans="1:12" x14ac:dyDescent="0.25">
      <c r="A57" s="186"/>
      <c r="B57" s="196"/>
      <c r="C57" s="197"/>
      <c r="D57" s="930"/>
      <c r="E57" s="930"/>
      <c r="F57" s="930"/>
      <c r="G57" s="272"/>
      <c r="H57" s="928"/>
      <c r="I57" s="929"/>
      <c r="J57" s="197"/>
      <c r="K57" s="186"/>
      <c r="L57" s="186"/>
    </row>
    <row r="58" spans="1:12" ht="7.5" customHeight="1" x14ac:dyDescent="0.25">
      <c r="A58" s="186"/>
      <c r="B58" s="198"/>
      <c r="C58" s="186"/>
      <c r="D58" s="186"/>
      <c r="E58" s="186"/>
      <c r="F58" s="186"/>
      <c r="G58" s="186"/>
      <c r="H58" s="186"/>
      <c r="I58" s="186"/>
      <c r="J58" s="186"/>
      <c r="K58" s="186"/>
      <c r="L58" s="186"/>
    </row>
    <row r="59" spans="1:12" ht="7.5" customHeight="1" x14ac:dyDescent="0.25">
      <c r="A59" s="186"/>
      <c r="B59" s="198"/>
      <c r="C59" s="186"/>
      <c r="D59" s="186"/>
      <c r="E59" s="186"/>
      <c r="F59" s="186"/>
      <c r="G59" s="186"/>
      <c r="H59" s="186"/>
      <c r="I59" s="186"/>
      <c r="J59" s="186"/>
      <c r="K59" s="186"/>
      <c r="L59" s="186"/>
    </row>
  </sheetData>
  <sheetProtection algorithmName="SHA-512" hashValue="6MlrL2Lu9ihJ0jXHpE5eSXU8lUzW+IBPeSopIKruQ7rKmTwyOPT8Ri1Y9HAVo2XrBejYPgGCSpJvYsCDqFkcYg==" saltValue="yFfvnuIyejtx7nDgNSphSg==" spinCount="100000" sheet="1" scenarios="1" formatCells="0" formatColumns="0" formatRows="0" insertRows="0" insertHyperlinks="0" deleteRows="0" sort="0" autoFilter="0"/>
  <mergeCells count="91">
    <mergeCell ref="D56:F56"/>
    <mergeCell ref="H56:I56"/>
    <mergeCell ref="D57:F57"/>
    <mergeCell ref="H57:I57"/>
    <mergeCell ref="D53:F53"/>
    <mergeCell ref="H53:I53"/>
    <mergeCell ref="D54:F54"/>
    <mergeCell ref="H54:I54"/>
    <mergeCell ref="D55:F55"/>
    <mergeCell ref="H55:I55"/>
    <mergeCell ref="D50:F50"/>
    <mergeCell ref="H50:I50"/>
    <mergeCell ref="D51:F51"/>
    <mergeCell ref="H51:I51"/>
    <mergeCell ref="D52:F52"/>
    <mergeCell ref="H52:I52"/>
    <mergeCell ref="D47:F47"/>
    <mergeCell ref="H47:I47"/>
    <mergeCell ref="D48:F48"/>
    <mergeCell ref="H48:I48"/>
    <mergeCell ref="D49:F49"/>
    <mergeCell ref="H49:I49"/>
    <mergeCell ref="D44:F44"/>
    <mergeCell ref="H44:I44"/>
    <mergeCell ref="D45:F45"/>
    <mergeCell ref="H45:I45"/>
    <mergeCell ref="D46:F46"/>
    <mergeCell ref="H46:I46"/>
    <mergeCell ref="D41:F41"/>
    <mergeCell ref="H41:I41"/>
    <mergeCell ref="D42:F42"/>
    <mergeCell ref="H42:I42"/>
    <mergeCell ref="D43:F43"/>
    <mergeCell ref="H43:I43"/>
    <mergeCell ref="D38:F38"/>
    <mergeCell ref="H38:I38"/>
    <mergeCell ref="D39:F39"/>
    <mergeCell ref="H39:I39"/>
    <mergeCell ref="D40:F40"/>
    <mergeCell ref="H40:I40"/>
    <mergeCell ref="D37:F37"/>
    <mergeCell ref="H37:I37"/>
    <mergeCell ref="C29:F29"/>
    <mergeCell ref="H29:J29"/>
    <mergeCell ref="C30:F30"/>
    <mergeCell ref="H30:J30"/>
    <mergeCell ref="C31:F31"/>
    <mergeCell ref="H31:J31"/>
    <mergeCell ref="C32:F32"/>
    <mergeCell ref="H32:J32"/>
    <mergeCell ref="C33:F33"/>
    <mergeCell ref="H33:J33"/>
    <mergeCell ref="B35:J35"/>
    <mergeCell ref="B26:B33"/>
    <mergeCell ref="C26:F26"/>
    <mergeCell ref="H26:J26"/>
    <mergeCell ref="C27:F27"/>
    <mergeCell ref="H27:J27"/>
    <mergeCell ref="C28:F28"/>
    <mergeCell ref="H28:J28"/>
    <mergeCell ref="B20:F20"/>
    <mergeCell ref="H20:J20"/>
    <mergeCell ref="B21:B25"/>
    <mergeCell ref="C21:F21"/>
    <mergeCell ref="H21:J21"/>
    <mergeCell ref="C22:F22"/>
    <mergeCell ref="H22:J22"/>
    <mergeCell ref="C23:F23"/>
    <mergeCell ref="H23:J23"/>
    <mergeCell ref="C24:F24"/>
    <mergeCell ref="H24:J24"/>
    <mergeCell ref="C25:F25"/>
    <mergeCell ref="H25:J25"/>
    <mergeCell ref="B18:J18"/>
    <mergeCell ref="B6:D6"/>
    <mergeCell ref="B7:D7"/>
    <mergeCell ref="B8:D8"/>
    <mergeCell ref="B9:D9"/>
    <mergeCell ref="B10:D10"/>
    <mergeCell ref="F10:J10"/>
    <mergeCell ref="B11:D11"/>
    <mergeCell ref="B12:D12"/>
    <mergeCell ref="B13:D13"/>
    <mergeCell ref="B14:D14"/>
    <mergeCell ref="B15:D15"/>
    <mergeCell ref="B2:D2"/>
    <mergeCell ref="F2:J2"/>
    <mergeCell ref="P2:R2"/>
    <mergeCell ref="B4:D4"/>
    <mergeCell ref="B5:D5"/>
    <mergeCell ref="F5:J5"/>
  </mergeCells>
  <conditionalFormatting sqref="J6:J9">
    <cfRule type="cellIs" dxfId="814" priority="5" operator="equal">
      <formula>"Не согласовано"</formula>
    </cfRule>
    <cfRule type="cellIs" dxfId="813" priority="6" operator="equal">
      <formula>"Согласовано"</formula>
    </cfRule>
  </conditionalFormatting>
  <conditionalFormatting sqref="J11:J15">
    <cfRule type="cellIs" dxfId="812" priority="3" operator="equal">
      <formula>"Не согласовано"</formula>
    </cfRule>
    <cfRule type="cellIs" dxfId="811" priority="4" operator="equal">
      <formula>"Согласовано"</formula>
    </cfRule>
  </conditionalFormatting>
  <conditionalFormatting sqref="G21:G33">
    <cfRule type="cellIs" dxfId="810" priority="1" operator="equal">
      <formula>"НЕТ"</formula>
    </cfRule>
    <cfRule type="cellIs" dxfId="809" priority="2" operator="equal">
      <formula>"ДА"</formula>
    </cfRule>
  </conditionalFormatting>
  <dataValidations count="3">
    <dataValidation type="list" allowBlank="1" showInputMessage="1" showErrorMessage="1" sqref="G21:G33">
      <formula1>"ДА, НЕТ"</formula1>
    </dataValidation>
    <dataValidation type="list" allowBlank="1" showInputMessage="1" showErrorMessage="1" sqref="B11:D11">
      <formula1>"ИТ, Организационный, Технологический"</formula1>
    </dataValidation>
    <dataValidation type="list" showInputMessage="1" showErrorMessage="1" sqref="J6:J9 J11:J15">
      <formula1>$P$5:$P$7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FF00"/>
    <outlinePr summaryBelow="0"/>
  </sheetPr>
  <dimension ref="A1:DL1145"/>
  <sheetViews>
    <sheetView zoomScale="70" zoomScaleNormal="70" workbookViewId="0">
      <pane xSplit="5" ySplit="2" topLeftCell="H84" activePane="bottomRight" state="frozen"/>
      <selection activeCell="P118" sqref="P118"/>
      <selection pane="topRight" activeCell="P118" sqref="P118"/>
      <selection pane="bottomLeft" activeCell="P118" sqref="P118"/>
      <selection pane="bottomRight" activeCell="P96" sqref="P96:R207"/>
    </sheetView>
  </sheetViews>
  <sheetFormatPr defaultColWidth="9.140625" defaultRowHeight="15" zeroHeight="1" outlineLevelRow="3" outlineLevelCol="1" x14ac:dyDescent="0.25"/>
  <cols>
    <col min="1" max="1" width="5" style="35" customWidth="1"/>
    <col min="2" max="2" width="7" style="36" customWidth="1"/>
    <col min="3" max="3" width="75.5703125" style="37" customWidth="1"/>
    <col min="4" max="4" width="26" style="37" customWidth="1" outlineLevel="1"/>
    <col min="5" max="5" width="26.85546875" style="37" customWidth="1" outlineLevel="1"/>
    <col min="6" max="6" width="13.42578125" style="41" customWidth="1"/>
    <col min="7" max="7" width="22.28515625" style="35" customWidth="1"/>
    <col min="8" max="8" width="17.42578125" style="35" bestFit="1" customWidth="1"/>
    <col min="9" max="19" width="18.85546875" style="35" bestFit="1" customWidth="1"/>
    <col min="20" max="87" width="12.28515625" style="35" customWidth="1"/>
    <col min="88" max="103" width="9.140625" style="35"/>
    <col min="104" max="104" width="9.140625" style="41"/>
    <col min="105" max="105" width="9.140625" style="166"/>
    <col min="106" max="106" width="9.140625" style="163"/>
    <col min="107" max="111" width="9.140625" style="35"/>
    <col min="112" max="112" width="41.5703125" style="35" bestFit="1" customWidth="1"/>
    <col min="113" max="113" width="37.28515625" style="35" bestFit="1" customWidth="1"/>
    <col min="114" max="114" width="9.140625" style="35"/>
    <col min="115" max="115" width="49.28515625" style="35" bestFit="1" customWidth="1"/>
    <col min="116" max="116" width="45" style="35" bestFit="1" customWidth="1"/>
    <col min="117" max="16384" width="9.140625" style="35"/>
  </cols>
  <sheetData>
    <row r="1" spans="1:116" s="41" customFormat="1" ht="21.75" customHeight="1" x14ac:dyDescent="0.25">
      <c r="A1" s="201" t="s">
        <v>184</v>
      </c>
      <c r="B1" s="66" t="s">
        <v>0</v>
      </c>
      <c r="C1" s="67" t="s">
        <v>1</v>
      </c>
      <c r="D1" s="67" t="s">
        <v>48</v>
      </c>
      <c r="E1" s="67" t="s">
        <v>2</v>
      </c>
      <c r="F1" s="68" t="s">
        <v>3</v>
      </c>
      <c r="G1" s="68" t="s">
        <v>4</v>
      </c>
      <c r="H1" s="69">
        <f>H3</f>
        <v>2022</v>
      </c>
      <c r="I1" s="42">
        <f>H1+1</f>
        <v>2023</v>
      </c>
      <c r="J1" s="42">
        <f>I1+1</f>
        <v>2024</v>
      </c>
      <c r="K1" s="42">
        <f t="shared" ref="K1:BV1" si="0">J1+1</f>
        <v>2025</v>
      </c>
      <c r="L1" s="42">
        <f t="shared" si="0"/>
        <v>2026</v>
      </c>
      <c r="M1" s="42">
        <f t="shared" si="0"/>
        <v>2027</v>
      </c>
      <c r="N1" s="42">
        <f t="shared" si="0"/>
        <v>2028</v>
      </c>
      <c r="O1" s="42">
        <f t="shared" si="0"/>
        <v>2029</v>
      </c>
      <c r="P1" s="42">
        <f t="shared" si="0"/>
        <v>2030</v>
      </c>
      <c r="Q1" s="42">
        <f t="shared" si="0"/>
        <v>2031</v>
      </c>
      <c r="R1" s="42">
        <f t="shared" si="0"/>
        <v>2032</v>
      </c>
      <c r="S1" s="42">
        <f t="shared" si="0"/>
        <v>2033</v>
      </c>
      <c r="T1" s="42">
        <f t="shared" si="0"/>
        <v>2034</v>
      </c>
      <c r="U1" s="42">
        <f t="shared" si="0"/>
        <v>2035</v>
      </c>
      <c r="V1" s="42">
        <f t="shared" si="0"/>
        <v>2036</v>
      </c>
      <c r="W1" s="42">
        <f t="shared" si="0"/>
        <v>2037</v>
      </c>
      <c r="X1" s="42">
        <f t="shared" si="0"/>
        <v>2038</v>
      </c>
      <c r="Y1" s="42">
        <f t="shared" si="0"/>
        <v>2039</v>
      </c>
      <c r="Z1" s="42">
        <f t="shared" si="0"/>
        <v>2040</v>
      </c>
      <c r="AA1" s="42">
        <f t="shared" si="0"/>
        <v>2041</v>
      </c>
      <c r="AB1" s="42">
        <f t="shared" si="0"/>
        <v>2042</v>
      </c>
      <c r="AC1" s="42">
        <f t="shared" si="0"/>
        <v>2043</v>
      </c>
      <c r="AD1" s="42">
        <f t="shared" si="0"/>
        <v>2044</v>
      </c>
      <c r="AE1" s="42">
        <f t="shared" si="0"/>
        <v>2045</v>
      </c>
      <c r="AF1" s="42">
        <f t="shared" si="0"/>
        <v>2046</v>
      </c>
      <c r="AG1" s="42">
        <f t="shared" si="0"/>
        <v>2047</v>
      </c>
      <c r="AH1" s="42">
        <f t="shared" si="0"/>
        <v>2048</v>
      </c>
      <c r="AI1" s="42">
        <f t="shared" si="0"/>
        <v>2049</v>
      </c>
      <c r="AJ1" s="42">
        <f t="shared" si="0"/>
        <v>2050</v>
      </c>
      <c r="AK1" s="42">
        <f t="shared" si="0"/>
        <v>2051</v>
      </c>
      <c r="AL1" s="42">
        <f t="shared" si="0"/>
        <v>2052</v>
      </c>
      <c r="AM1" s="42">
        <f t="shared" si="0"/>
        <v>2053</v>
      </c>
      <c r="AN1" s="42">
        <f t="shared" si="0"/>
        <v>2054</v>
      </c>
      <c r="AO1" s="42">
        <f t="shared" si="0"/>
        <v>2055</v>
      </c>
      <c r="AP1" s="42">
        <f t="shared" si="0"/>
        <v>2056</v>
      </c>
      <c r="AQ1" s="42">
        <f t="shared" si="0"/>
        <v>2057</v>
      </c>
      <c r="AR1" s="42">
        <f t="shared" si="0"/>
        <v>2058</v>
      </c>
      <c r="AS1" s="42">
        <f t="shared" si="0"/>
        <v>2059</v>
      </c>
      <c r="AT1" s="42">
        <f t="shared" si="0"/>
        <v>2060</v>
      </c>
      <c r="AU1" s="42">
        <f t="shared" si="0"/>
        <v>2061</v>
      </c>
      <c r="AV1" s="42">
        <f t="shared" si="0"/>
        <v>2062</v>
      </c>
      <c r="AW1" s="42">
        <f t="shared" si="0"/>
        <v>2063</v>
      </c>
      <c r="AX1" s="42">
        <f t="shared" si="0"/>
        <v>2064</v>
      </c>
      <c r="AY1" s="42">
        <f t="shared" si="0"/>
        <v>2065</v>
      </c>
      <c r="AZ1" s="42">
        <f t="shared" si="0"/>
        <v>2066</v>
      </c>
      <c r="BA1" s="42">
        <f t="shared" si="0"/>
        <v>2067</v>
      </c>
      <c r="BB1" s="42">
        <f t="shared" si="0"/>
        <v>2068</v>
      </c>
      <c r="BC1" s="42">
        <f t="shared" si="0"/>
        <v>2069</v>
      </c>
      <c r="BD1" s="42">
        <f t="shared" si="0"/>
        <v>2070</v>
      </c>
      <c r="BE1" s="42">
        <f t="shared" si="0"/>
        <v>2071</v>
      </c>
      <c r="BF1" s="42">
        <f t="shared" si="0"/>
        <v>2072</v>
      </c>
      <c r="BG1" s="42">
        <f t="shared" si="0"/>
        <v>2073</v>
      </c>
      <c r="BH1" s="42">
        <f t="shared" si="0"/>
        <v>2074</v>
      </c>
      <c r="BI1" s="42">
        <f t="shared" si="0"/>
        <v>2075</v>
      </c>
      <c r="BJ1" s="42">
        <f t="shared" si="0"/>
        <v>2076</v>
      </c>
      <c r="BK1" s="42">
        <f t="shared" si="0"/>
        <v>2077</v>
      </c>
      <c r="BL1" s="42">
        <f t="shared" si="0"/>
        <v>2078</v>
      </c>
      <c r="BM1" s="42">
        <f t="shared" si="0"/>
        <v>2079</v>
      </c>
      <c r="BN1" s="42">
        <f t="shared" si="0"/>
        <v>2080</v>
      </c>
      <c r="BO1" s="42">
        <f t="shared" si="0"/>
        <v>2081</v>
      </c>
      <c r="BP1" s="42">
        <f t="shared" si="0"/>
        <v>2082</v>
      </c>
      <c r="BQ1" s="42">
        <f t="shared" si="0"/>
        <v>2083</v>
      </c>
      <c r="BR1" s="42">
        <f t="shared" si="0"/>
        <v>2084</v>
      </c>
      <c r="BS1" s="42">
        <f t="shared" si="0"/>
        <v>2085</v>
      </c>
      <c r="BT1" s="42">
        <f t="shared" si="0"/>
        <v>2086</v>
      </c>
      <c r="BU1" s="42">
        <f t="shared" si="0"/>
        <v>2087</v>
      </c>
      <c r="BV1" s="42">
        <f t="shared" si="0"/>
        <v>2088</v>
      </c>
      <c r="BW1" s="42">
        <f t="shared" ref="BW1:CI1" si="1">BV1+1</f>
        <v>2089</v>
      </c>
      <c r="BX1" s="42">
        <f t="shared" si="1"/>
        <v>2090</v>
      </c>
      <c r="BY1" s="42">
        <f t="shared" si="1"/>
        <v>2091</v>
      </c>
      <c r="BZ1" s="42">
        <f t="shared" si="1"/>
        <v>2092</v>
      </c>
      <c r="CA1" s="42">
        <f t="shared" si="1"/>
        <v>2093</v>
      </c>
      <c r="CB1" s="42">
        <f t="shared" si="1"/>
        <v>2094</v>
      </c>
      <c r="CC1" s="42">
        <f t="shared" si="1"/>
        <v>2095</v>
      </c>
      <c r="CD1" s="42">
        <f t="shared" si="1"/>
        <v>2096</v>
      </c>
      <c r="CE1" s="42">
        <f t="shared" si="1"/>
        <v>2097</v>
      </c>
      <c r="CF1" s="42">
        <f t="shared" si="1"/>
        <v>2098</v>
      </c>
      <c r="CG1" s="42">
        <f t="shared" si="1"/>
        <v>2099</v>
      </c>
      <c r="CH1" s="42">
        <f t="shared" si="1"/>
        <v>2100</v>
      </c>
      <c r="CI1" s="42">
        <f t="shared" si="1"/>
        <v>2101</v>
      </c>
      <c r="CY1" s="158" t="s">
        <v>182</v>
      </c>
      <c r="CZ1" s="159" t="s">
        <v>181</v>
      </c>
      <c r="DA1" s="41">
        <v>1</v>
      </c>
      <c r="DB1" s="162" t="str">
        <f>DA1&amp;"_"&amp;B1&amp;"_"&amp;C1</f>
        <v>1_№_Наименование</v>
      </c>
    </row>
    <row r="2" spans="1:116" s="39" customFormat="1" ht="14.25" x14ac:dyDescent="0.25">
      <c r="A2" s="203" t="s">
        <v>913</v>
      </c>
      <c r="B2" s="38"/>
      <c r="C2" s="70"/>
      <c r="D2" s="70"/>
      <c r="E2" s="71"/>
      <c r="F2" s="72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Z2" s="159" t="s">
        <v>181</v>
      </c>
      <c r="DA2" s="165">
        <v>2</v>
      </c>
      <c r="DB2" s="162" t="str">
        <f t="shared" ref="DB2:DB70" si="2">DA2&amp;"_"&amp;B2&amp;"_"&amp;C2</f>
        <v>2__</v>
      </c>
    </row>
    <row r="3" spans="1:116" s="43" customFormat="1" ht="32.25" customHeight="1" x14ac:dyDescent="0.2">
      <c r="A3" s="33"/>
      <c r="B3" s="73" t="s">
        <v>45</v>
      </c>
      <c r="C3" s="74" t="s">
        <v>17</v>
      </c>
      <c r="D3" s="74"/>
      <c r="E3" s="75"/>
      <c r="F3" s="76"/>
      <c r="G3" s="77"/>
      <c r="H3" s="116">
        <v>2022</v>
      </c>
      <c r="I3" s="230">
        <f>H3+1</f>
        <v>2023</v>
      </c>
      <c r="J3" s="230">
        <f>I3+1</f>
        <v>2024</v>
      </c>
      <c r="K3" s="230">
        <f t="shared" ref="K3:BV3" si="3">J3+1</f>
        <v>2025</v>
      </c>
      <c r="L3" s="230">
        <f t="shared" si="3"/>
        <v>2026</v>
      </c>
      <c r="M3" s="230">
        <f t="shared" si="3"/>
        <v>2027</v>
      </c>
      <c r="N3" s="230">
        <f t="shared" si="3"/>
        <v>2028</v>
      </c>
      <c r="O3" s="230">
        <f t="shared" si="3"/>
        <v>2029</v>
      </c>
      <c r="P3" s="230">
        <f t="shared" si="3"/>
        <v>2030</v>
      </c>
      <c r="Q3" s="230">
        <f t="shared" si="3"/>
        <v>2031</v>
      </c>
      <c r="R3" s="230">
        <f t="shared" si="3"/>
        <v>2032</v>
      </c>
      <c r="S3" s="230">
        <f t="shared" si="3"/>
        <v>2033</v>
      </c>
      <c r="T3" s="230">
        <f t="shared" si="3"/>
        <v>2034</v>
      </c>
      <c r="U3" s="230">
        <f t="shared" si="3"/>
        <v>2035</v>
      </c>
      <c r="V3" s="230">
        <f t="shared" si="3"/>
        <v>2036</v>
      </c>
      <c r="W3" s="230">
        <f t="shared" si="3"/>
        <v>2037</v>
      </c>
      <c r="X3" s="230">
        <f t="shared" si="3"/>
        <v>2038</v>
      </c>
      <c r="Y3" s="230">
        <f t="shared" si="3"/>
        <v>2039</v>
      </c>
      <c r="Z3" s="230">
        <f t="shared" si="3"/>
        <v>2040</v>
      </c>
      <c r="AA3" s="230">
        <f t="shared" si="3"/>
        <v>2041</v>
      </c>
      <c r="AB3" s="230">
        <f t="shared" si="3"/>
        <v>2042</v>
      </c>
      <c r="AC3" s="230">
        <f t="shared" si="3"/>
        <v>2043</v>
      </c>
      <c r="AD3" s="230">
        <f t="shared" si="3"/>
        <v>2044</v>
      </c>
      <c r="AE3" s="230">
        <f t="shared" si="3"/>
        <v>2045</v>
      </c>
      <c r="AF3" s="230">
        <f t="shared" si="3"/>
        <v>2046</v>
      </c>
      <c r="AG3" s="230">
        <f t="shared" si="3"/>
        <v>2047</v>
      </c>
      <c r="AH3" s="230">
        <f t="shared" si="3"/>
        <v>2048</v>
      </c>
      <c r="AI3" s="230">
        <f t="shared" si="3"/>
        <v>2049</v>
      </c>
      <c r="AJ3" s="230">
        <f t="shared" si="3"/>
        <v>2050</v>
      </c>
      <c r="AK3" s="230">
        <f t="shared" si="3"/>
        <v>2051</v>
      </c>
      <c r="AL3" s="230">
        <f t="shared" si="3"/>
        <v>2052</v>
      </c>
      <c r="AM3" s="230">
        <f t="shared" si="3"/>
        <v>2053</v>
      </c>
      <c r="AN3" s="230">
        <f t="shared" si="3"/>
        <v>2054</v>
      </c>
      <c r="AO3" s="230">
        <f t="shared" si="3"/>
        <v>2055</v>
      </c>
      <c r="AP3" s="230">
        <f t="shared" si="3"/>
        <v>2056</v>
      </c>
      <c r="AQ3" s="230">
        <f t="shared" si="3"/>
        <v>2057</v>
      </c>
      <c r="AR3" s="230">
        <f t="shared" si="3"/>
        <v>2058</v>
      </c>
      <c r="AS3" s="230">
        <f t="shared" si="3"/>
        <v>2059</v>
      </c>
      <c r="AT3" s="230">
        <f t="shared" si="3"/>
        <v>2060</v>
      </c>
      <c r="AU3" s="230">
        <f t="shared" si="3"/>
        <v>2061</v>
      </c>
      <c r="AV3" s="230">
        <f t="shared" si="3"/>
        <v>2062</v>
      </c>
      <c r="AW3" s="230">
        <f t="shared" si="3"/>
        <v>2063</v>
      </c>
      <c r="AX3" s="230">
        <f t="shared" si="3"/>
        <v>2064</v>
      </c>
      <c r="AY3" s="230">
        <f t="shared" si="3"/>
        <v>2065</v>
      </c>
      <c r="AZ3" s="230">
        <f t="shared" si="3"/>
        <v>2066</v>
      </c>
      <c r="BA3" s="230">
        <f t="shared" si="3"/>
        <v>2067</v>
      </c>
      <c r="BB3" s="230">
        <f t="shared" si="3"/>
        <v>2068</v>
      </c>
      <c r="BC3" s="230">
        <f t="shared" si="3"/>
        <v>2069</v>
      </c>
      <c r="BD3" s="230">
        <f t="shared" si="3"/>
        <v>2070</v>
      </c>
      <c r="BE3" s="230">
        <f t="shared" si="3"/>
        <v>2071</v>
      </c>
      <c r="BF3" s="230">
        <f t="shared" si="3"/>
        <v>2072</v>
      </c>
      <c r="BG3" s="230">
        <f t="shared" si="3"/>
        <v>2073</v>
      </c>
      <c r="BH3" s="230">
        <f t="shared" si="3"/>
        <v>2074</v>
      </c>
      <c r="BI3" s="230">
        <f t="shared" si="3"/>
        <v>2075</v>
      </c>
      <c r="BJ3" s="230">
        <f t="shared" si="3"/>
        <v>2076</v>
      </c>
      <c r="BK3" s="230">
        <f t="shared" si="3"/>
        <v>2077</v>
      </c>
      <c r="BL3" s="230">
        <f t="shared" si="3"/>
        <v>2078</v>
      </c>
      <c r="BM3" s="230">
        <f t="shared" si="3"/>
        <v>2079</v>
      </c>
      <c r="BN3" s="230">
        <f t="shared" si="3"/>
        <v>2080</v>
      </c>
      <c r="BO3" s="230">
        <f t="shared" si="3"/>
        <v>2081</v>
      </c>
      <c r="BP3" s="230">
        <f t="shared" si="3"/>
        <v>2082</v>
      </c>
      <c r="BQ3" s="230">
        <f t="shared" si="3"/>
        <v>2083</v>
      </c>
      <c r="BR3" s="230">
        <f t="shared" si="3"/>
        <v>2084</v>
      </c>
      <c r="BS3" s="230">
        <f t="shared" si="3"/>
        <v>2085</v>
      </c>
      <c r="BT3" s="230">
        <f t="shared" si="3"/>
        <v>2086</v>
      </c>
      <c r="BU3" s="230">
        <f t="shared" si="3"/>
        <v>2087</v>
      </c>
      <c r="BV3" s="230">
        <f t="shared" si="3"/>
        <v>2088</v>
      </c>
      <c r="BW3" s="230">
        <f t="shared" ref="BW3:CI3" si="4">BV3+1</f>
        <v>2089</v>
      </c>
      <c r="BX3" s="230">
        <f t="shared" si="4"/>
        <v>2090</v>
      </c>
      <c r="BY3" s="230">
        <f t="shared" si="4"/>
        <v>2091</v>
      </c>
      <c r="BZ3" s="230">
        <f t="shared" si="4"/>
        <v>2092</v>
      </c>
      <c r="CA3" s="230">
        <f t="shared" si="4"/>
        <v>2093</v>
      </c>
      <c r="CB3" s="230">
        <f t="shared" si="4"/>
        <v>2094</v>
      </c>
      <c r="CC3" s="230">
        <f t="shared" si="4"/>
        <v>2095</v>
      </c>
      <c r="CD3" s="230">
        <f t="shared" si="4"/>
        <v>2096</v>
      </c>
      <c r="CE3" s="230">
        <f t="shared" si="4"/>
        <v>2097</v>
      </c>
      <c r="CF3" s="230">
        <f t="shared" si="4"/>
        <v>2098</v>
      </c>
      <c r="CG3" s="230">
        <f t="shared" si="4"/>
        <v>2099</v>
      </c>
      <c r="CH3" s="230">
        <f t="shared" si="4"/>
        <v>2100</v>
      </c>
      <c r="CI3" s="230">
        <f t="shared" si="4"/>
        <v>2101</v>
      </c>
      <c r="CZ3" s="159" t="s">
        <v>181</v>
      </c>
      <c r="DA3" s="41">
        <v>3</v>
      </c>
      <c r="DB3" s="162" t="str">
        <f t="shared" si="2"/>
        <v>3_1_Дорожная карта проекта</v>
      </c>
    </row>
    <row r="4" spans="1:116" outlineLevel="1" x14ac:dyDescent="0.25">
      <c r="A4" s="33"/>
      <c r="B4" s="7" t="s">
        <v>52</v>
      </c>
      <c r="C4" s="7" t="s">
        <v>49</v>
      </c>
      <c r="D4" s="30"/>
      <c r="E4" s="30"/>
      <c r="F4" s="31"/>
      <c r="G4" s="117">
        <f>INDEX(H30:CI30,1,MATCH(1,H29:CI29,0))</f>
        <v>2022</v>
      </c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Z4" s="159" t="s">
        <v>181</v>
      </c>
      <c r="DA4" s="166">
        <v>4</v>
      </c>
      <c r="DB4" s="162" t="str">
        <f t="shared" si="2"/>
        <v>4_1.1_Год старта проекта</v>
      </c>
      <c r="DH4" s="1"/>
      <c r="DI4" s="1"/>
      <c r="DJ4" s="1"/>
      <c r="DK4" s="1"/>
      <c r="DL4" s="1"/>
    </row>
    <row r="5" spans="1:116" outlineLevel="1" x14ac:dyDescent="0.25">
      <c r="A5" s="33"/>
      <c r="B5" s="7" t="s">
        <v>53</v>
      </c>
      <c r="C5" s="7" t="s">
        <v>651</v>
      </c>
      <c r="D5" s="30"/>
      <c r="E5" s="30"/>
      <c r="F5" s="31"/>
      <c r="G5" s="117">
        <f>G4</f>
        <v>2022</v>
      </c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Z5" s="159" t="s">
        <v>181</v>
      </c>
      <c r="DA5" s="166">
        <v>5</v>
      </c>
      <c r="DB5" s="162" t="str">
        <f t="shared" si="2"/>
        <v>5_1.2_Начало дисконтирования</v>
      </c>
      <c r="DH5" s="1"/>
      <c r="DI5" s="1"/>
      <c r="DJ5" s="1"/>
      <c r="DK5" s="1"/>
      <c r="DL5" s="1"/>
    </row>
    <row r="6" spans="1:116" outlineLevel="1" x14ac:dyDescent="0.25">
      <c r="A6" s="33"/>
      <c r="B6" s="7" t="s">
        <v>54</v>
      </c>
      <c r="C6" s="7" t="s">
        <v>115</v>
      </c>
      <c r="D6" s="30"/>
      <c r="E6" s="30"/>
      <c r="F6" s="31"/>
      <c r="G6" s="118">
        <f>L11</f>
        <v>46023</v>
      </c>
      <c r="H6" s="54">
        <f>(DATEVALUE("31.12."&amp;YEAR(G6))-G6)/H55</f>
        <v>0.99726027397260275</v>
      </c>
      <c r="I6" s="79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Z6" s="159" t="s">
        <v>181</v>
      </c>
      <c r="DA6" s="166">
        <v>6</v>
      </c>
      <c r="DB6" s="162" t="str">
        <f t="shared" si="2"/>
        <v xml:space="preserve">6_1.3_Дата начала амортизации </v>
      </c>
      <c r="DH6" s="185" t="s">
        <v>194</v>
      </c>
      <c r="DI6" s="185" t="s">
        <v>195</v>
      </c>
      <c r="DJ6" s="1"/>
      <c r="DK6" s="185" t="s">
        <v>194</v>
      </c>
      <c r="DL6" s="185" t="s">
        <v>195</v>
      </c>
    </row>
    <row r="7" spans="1:116" outlineLevel="1" x14ac:dyDescent="0.25">
      <c r="A7" s="33"/>
      <c r="B7" s="7" t="s">
        <v>55</v>
      </c>
      <c r="C7" s="7" t="str">
        <f>IF(Согласование!$B$11="Цифровой",DK7,DL7)</f>
        <v>Завершение этапа Оценка</v>
      </c>
      <c r="D7" s="30"/>
      <c r="E7" s="30"/>
      <c r="F7" s="30"/>
      <c r="G7" s="183" t="str">
        <f t="array" aca="1" ref="G7" ca="1">IF(ISNA(OFFSET(G7,0,MATCH(1=1,H7:CI7&lt;&gt;"",))),"",OFFSET(G7,0,MATCH(1=1,H7:CI7&lt;&gt;"",)))</f>
        <v/>
      </c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Z7" s="159" t="s">
        <v>181</v>
      </c>
      <c r="DA7" s="166">
        <v>7</v>
      </c>
      <c r="DB7" s="162" t="str">
        <f t="shared" si="2"/>
        <v>7_1.4_Завершение этапа Оценка</v>
      </c>
      <c r="DH7" s="1" t="s">
        <v>196</v>
      </c>
      <c r="DI7" s="1" t="s">
        <v>197</v>
      </c>
      <c r="DJ7" s="1"/>
      <c r="DK7" s="1" t="s">
        <v>188</v>
      </c>
      <c r="DL7" s="1" t="s">
        <v>42</v>
      </c>
    </row>
    <row r="8" spans="1:116" outlineLevel="1" x14ac:dyDescent="0.25">
      <c r="A8" s="33"/>
      <c r="B8" s="7" t="s">
        <v>56</v>
      </c>
      <c r="C8" s="7" t="str">
        <f>IF(Согласование!$B$11="Цифровой",DK8,DL8)</f>
        <v>Завершение этапа Выбор</v>
      </c>
      <c r="D8" s="30"/>
      <c r="E8" s="30"/>
      <c r="F8" s="30"/>
      <c r="G8" s="183" t="str">
        <f t="array" aca="1" ref="G8" ca="1">IF(ISNA(OFFSET(G8,0,MATCH(1=1,H8:CI8&lt;&gt;"",))),"",OFFSET(G8,0,MATCH(1=1,H8:CI8&lt;&gt;"",)))</f>
        <v/>
      </c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Z8" s="159" t="s">
        <v>181</v>
      </c>
      <c r="DA8" s="166">
        <v>8</v>
      </c>
      <c r="DB8" s="162" t="str">
        <f t="shared" si="2"/>
        <v>8_1.5_Завершение этапа Выбор</v>
      </c>
      <c r="DH8" s="1" t="s">
        <v>198</v>
      </c>
      <c r="DI8" s="1" t="s">
        <v>199</v>
      </c>
      <c r="DJ8" s="1"/>
      <c r="DK8" s="1" t="s">
        <v>189</v>
      </c>
      <c r="DL8" s="1" t="s">
        <v>43</v>
      </c>
    </row>
    <row r="9" spans="1:116" outlineLevel="1" x14ac:dyDescent="0.25">
      <c r="A9" s="33"/>
      <c r="B9" s="7" t="s">
        <v>57</v>
      </c>
      <c r="C9" s="7" t="str">
        <f>IF(Согласование!$B$11="Цифровой",DK9,DL9)</f>
        <v>Завершение этапа Определение</v>
      </c>
      <c r="D9" s="30"/>
      <c r="E9" s="30"/>
      <c r="F9" s="30"/>
      <c r="G9" s="183" t="str">
        <f t="array" aca="1" ref="G9" ca="1">IF(ISNA(OFFSET(G9,0,MATCH(1=1,H9:CI9&lt;&gt;"",))),"",OFFSET(G9,0,MATCH(1=1,H9:CI9&lt;&gt;"",)))</f>
        <v/>
      </c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19"/>
      <c r="BO9" s="119"/>
      <c r="BP9" s="119"/>
      <c r="BQ9" s="119"/>
      <c r="BR9" s="119"/>
      <c r="BS9" s="119"/>
      <c r="BT9" s="119"/>
      <c r="BU9" s="119"/>
      <c r="BV9" s="119"/>
      <c r="BW9" s="119"/>
      <c r="BX9" s="119"/>
      <c r="BY9" s="119"/>
      <c r="BZ9" s="119"/>
      <c r="CA9" s="119"/>
      <c r="CB9" s="119"/>
      <c r="CC9" s="119"/>
      <c r="CD9" s="119"/>
      <c r="CE9" s="119"/>
      <c r="CF9" s="119"/>
      <c r="CG9" s="119"/>
      <c r="CH9" s="119"/>
      <c r="CI9" s="119"/>
      <c r="CZ9" s="159" t="s">
        <v>181</v>
      </c>
      <c r="DA9" s="166">
        <v>9</v>
      </c>
      <c r="DB9" s="162" t="str">
        <f t="shared" si="2"/>
        <v>9_1.6_Завершение этапа Определение</v>
      </c>
      <c r="DH9" s="1" t="s">
        <v>200</v>
      </c>
      <c r="DI9" s="1" t="s">
        <v>201</v>
      </c>
      <c r="DJ9" s="1"/>
      <c r="DK9" s="1" t="s">
        <v>190</v>
      </c>
      <c r="DL9" s="1" t="s">
        <v>51</v>
      </c>
    </row>
    <row r="10" spans="1:116" outlineLevel="1" x14ac:dyDescent="0.25">
      <c r="A10" s="33"/>
      <c r="B10" s="7" t="s">
        <v>114</v>
      </c>
      <c r="C10" s="7" t="str">
        <f>IF(Согласование!$B$11="Цифровой",DK10,DL10)</f>
        <v>Завершение этапа Разработка и внедрение</v>
      </c>
      <c r="D10" s="30"/>
      <c r="E10" s="30"/>
      <c r="F10" s="30"/>
      <c r="G10" s="183" t="str">
        <f t="array" aca="1" ref="G10" ca="1">IF(ISNA(OFFSET(G10,0,MATCH(1=1,H10:CI10&lt;&gt;"",))),"",OFFSET(G10,0,MATCH(1=1,H10:CI10&lt;&gt;"",)))</f>
        <v/>
      </c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  <c r="BV10" s="119"/>
      <c r="BW10" s="119"/>
      <c r="BX10" s="119"/>
      <c r="BY10" s="119"/>
      <c r="BZ10" s="119"/>
      <c r="CA10" s="119"/>
      <c r="CB10" s="119"/>
      <c r="CC10" s="119"/>
      <c r="CD10" s="119"/>
      <c r="CE10" s="119"/>
      <c r="CF10" s="119"/>
      <c r="CG10" s="119"/>
      <c r="CH10" s="119"/>
      <c r="CI10" s="119"/>
      <c r="CZ10" s="159" t="s">
        <v>181</v>
      </c>
      <c r="DA10" s="166">
        <v>10</v>
      </c>
      <c r="DB10" s="162" t="str">
        <f t="shared" si="2"/>
        <v>10_1.7_Завершение этапа Разработка и внедрение</v>
      </c>
      <c r="DH10" s="1" t="s">
        <v>202</v>
      </c>
      <c r="DI10" s="184" t="s">
        <v>203</v>
      </c>
      <c r="DJ10" s="1"/>
      <c r="DK10" s="1" t="s">
        <v>191</v>
      </c>
      <c r="DL10" s="184" t="s">
        <v>192</v>
      </c>
    </row>
    <row r="11" spans="1:116" outlineLevel="1" x14ac:dyDescent="0.25">
      <c r="A11" s="33"/>
      <c r="B11" s="7" t="s">
        <v>652</v>
      </c>
      <c r="C11" s="7" t="str">
        <f>IF(Согласование!$B$11="Цифровой",DK11,DL11)</f>
        <v>Перевод в ПЭ</v>
      </c>
      <c r="D11" s="30"/>
      <c r="E11" s="30"/>
      <c r="F11" s="30"/>
      <c r="G11" s="183">
        <f t="array" aca="1" ref="G11" ca="1">IF(ISNA(OFFSET(G11,0,MATCH(1=1,H11:CI11&lt;&gt;"",))),"",OFFSET(G11,0,MATCH(1=1,H11:CI11&lt;&gt;"",)))</f>
        <v>46023</v>
      </c>
      <c r="H11" s="119"/>
      <c r="I11" s="119"/>
      <c r="J11" s="119"/>
      <c r="K11" s="119"/>
      <c r="L11" s="119">
        <v>46023</v>
      </c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Z11" s="159" t="s">
        <v>181</v>
      </c>
      <c r="DA11" s="166">
        <v>11</v>
      </c>
      <c r="DB11" s="162" t="str">
        <f t="shared" si="2"/>
        <v>11_1.8_Перевод в ПЭ</v>
      </c>
      <c r="DH11" s="1"/>
      <c r="DI11" s="1"/>
      <c r="DJ11" s="1"/>
      <c r="DK11" s="1" t="s">
        <v>193</v>
      </c>
      <c r="DL11" s="1" t="s">
        <v>44</v>
      </c>
    </row>
    <row r="12" spans="1:116" outlineLevel="1" x14ac:dyDescent="0.25">
      <c r="A12" s="33"/>
      <c r="B12" s="38"/>
      <c r="C12" s="71"/>
      <c r="D12" s="71"/>
      <c r="E12" s="33"/>
      <c r="F12" s="34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Z12" s="159" t="s">
        <v>181</v>
      </c>
      <c r="DA12" s="166">
        <v>12</v>
      </c>
      <c r="DB12" s="162" t="str">
        <f t="shared" si="2"/>
        <v>12__</v>
      </c>
    </row>
    <row r="13" spans="1:116" s="43" customFormat="1" ht="32.25" customHeight="1" x14ac:dyDescent="0.2">
      <c r="A13" s="33"/>
      <c r="B13" s="81" t="s">
        <v>46</v>
      </c>
      <c r="C13" s="82" t="s">
        <v>50</v>
      </c>
      <c r="D13" s="82"/>
      <c r="E13" s="83"/>
      <c r="F13" s="76"/>
      <c r="G13" s="77"/>
      <c r="H13" s="230">
        <f>H$1</f>
        <v>2022</v>
      </c>
      <c r="I13" s="230">
        <f t="shared" ref="I13:BT13" si="5">I$1</f>
        <v>2023</v>
      </c>
      <c r="J13" s="230">
        <f t="shared" si="5"/>
        <v>2024</v>
      </c>
      <c r="K13" s="230">
        <f t="shared" si="5"/>
        <v>2025</v>
      </c>
      <c r="L13" s="230">
        <f t="shared" si="5"/>
        <v>2026</v>
      </c>
      <c r="M13" s="230">
        <f t="shared" si="5"/>
        <v>2027</v>
      </c>
      <c r="N13" s="230">
        <f t="shared" si="5"/>
        <v>2028</v>
      </c>
      <c r="O13" s="230">
        <f t="shared" si="5"/>
        <v>2029</v>
      </c>
      <c r="P13" s="230">
        <f t="shared" si="5"/>
        <v>2030</v>
      </c>
      <c r="Q13" s="230">
        <f t="shared" si="5"/>
        <v>2031</v>
      </c>
      <c r="R13" s="230">
        <f t="shared" si="5"/>
        <v>2032</v>
      </c>
      <c r="S13" s="230">
        <f t="shared" si="5"/>
        <v>2033</v>
      </c>
      <c r="T13" s="230">
        <f t="shared" si="5"/>
        <v>2034</v>
      </c>
      <c r="U13" s="230">
        <f t="shared" si="5"/>
        <v>2035</v>
      </c>
      <c r="V13" s="230">
        <f t="shared" si="5"/>
        <v>2036</v>
      </c>
      <c r="W13" s="230">
        <f t="shared" si="5"/>
        <v>2037</v>
      </c>
      <c r="X13" s="230">
        <f t="shared" si="5"/>
        <v>2038</v>
      </c>
      <c r="Y13" s="230">
        <f t="shared" si="5"/>
        <v>2039</v>
      </c>
      <c r="Z13" s="230">
        <f t="shared" si="5"/>
        <v>2040</v>
      </c>
      <c r="AA13" s="230">
        <f t="shared" si="5"/>
        <v>2041</v>
      </c>
      <c r="AB13" s="230">
        <f t="shared" si="5"/>
        <v>2042</v>
      </c>
      <c r="AC13" s="230">
        <f t="shared" si="5"/>
        <v>2043</v>
      </c>
      <c r="AD13" s="230">
        <f t="shared" si="5"/>
        <v>2044</v>
      </c>
      <c r="AE13" s="230">
        <f t="shared" si="5"/>
        <v>2045</v>
      </c>
      <c r="AF13" s="230">
        <f t="shared" si="5"/>
        <v>2046</v>
      </c>
      <c r="AG13" s="230">
        <f t="shared" si="5"/>
        <v>2047</v>
      </c>
      <c r="AH13" s="230">
        <f t="shared" si="5"/>
        <v>2048</v>
      </c>
      <c r="AI13" s="230">
        <f t="shared" si="5"/>
        <v>2049</v>
      </c>
      <c r="AJ13" s="230">
        <f t="shared" si="5"/>
        <v>2050</v>
      </c>
      <c r="AK13" s="230">
        <f t="shared" si="5"/>
        <v>2051</v>
      </c>
      <c r="AL13" s="230">
        <f t="shared" si="5"/>
        <v>2052</v>
      </c>
      <c r="AM13" s="230">
        <f t="shared" si="5"/>
        <v>2053</v>
      </c>
      <c r="AN13" s="230">
        <f t="shared" si="5"/>
        <v>2054</v>
      </c>
      <c r="AO13" s="230">
        <f t="shared" si="5"/>
        <v>2055</v>
      </c>
      <c r="AP13" s="230">
        <f t="shared" si="5"/>
        <v>2056</v>
      </c>
      <c r="AQ13" s="230">
        <f t="shared" si="5"/>
        <v>2057</v>
      </c>
      <c r="AR13" s="230">
        <f t="shared" si="5"/>
        <v>2058</v>
      </c>
      <c r="AS13" s="230">
        <f t="shared" si="5"/>
        <v>2059</v>
      </c>
      <c r="AT13" s="230">
        <f t="shared" si="5"/>
        <v>2060</v>
      </c>
      <c r="AU13" s="230">
        <f t="shared" si="5"/>
        <v>2061</v>
      </c>
      <c r="AV13" s="230">
        <f t="shared" si="5"/>
        <v>2062</v>
      </c>
      <c r="AW13" s="230">
        <f t="shared" si="5"/>
        <v>2063</v>
      </c>
      <c r="AX13" s="230">
        <f t="shared" si="5"/>
        <v>2064</v>
      </c>
      <c r="AY13" s="230">
        <f t="shared" si="5"/>
        <v>2065</v>
      </c>
      <c r="AZ13" s="230">
        <f t="shared" si="5"/>
        <v>2066</v>
      </c>
      <c r="BA13" s="230">
        <f t="shared" si="5"/>
        <v>2067</v>
      </c>
      <c r="BB13" s="230">
        <f t="shared" si="5"/>
        <v>2068</v>
      </c>
      <c r="BC13" s="230">
        <f t="shared" si="5"/>
        <v>2069</v>
      </c>
      <c r="BD13" s="230">
        <f t="shared" si="5"/>
        <v>2070</v>
      </c>
      <c r="BE13" s="230">
        <f t="shared" si="5"/>
        <v>2071</v>
      </c>
      <c r="BF13" s="230">
        <f t="shared" si="5"/>
        <v>2072</v>
      </c>
      <c r="BG13" s="230">
        <f t="shared" si="5"/>
        <v>2073</v>
      </c>
      <c r="BH13" s="230">
        <f t="shared" si="5"/>
        <v>2074</v>
      </c>
      <c r="BI13" s="230">
        <f t="shared" si="5"/>
        <v>2075</v>
      </c>
      <c r="BJ13" s="230">
        <f t="shared" si="5"/>
        <v>2076</v>
      </c>
      <c r="BK13" s="230">
        <f t="shared" si="5"/>
        <v>2077</v>
      </c>
      <c r="BL13" s="230">
        <f t="shared" si="5"/>
        <v>2078</v>
      </c>
      <c r="BM13" s="230">
        <f t="shared" si="5"/>
        <v>2079</v>
      </c>
      <c r="BN13" s="230">
        <f t="shared" si="5"/>
        <v>2080</v>
      </c>
      <c r="BO13" s="230">
        <f t="shared" si="5"/>
        <v>2081</v>
      </c>
      <c r="BP13" s="230">
        <f t="shared" si="5"/>
        <v>2082</v>
      </c>
      <c r="BQ13" s="230">
        <f t="shared" si="5"/>
        <v>2083</v>
      </c>
      <c r="BR13" s="230">
        <f t="shared" si="5"/>
        <v>2084</v>
      </c>
      <c r="BS13" s="230">
        <f t="shared" si="5"/>
        <v>2085</v>
      </c>
      <c r="BT13" s="230">
        <f t="shared" si="5"/>
        <v>2086</v>
      </c>
      <c r="BU13" s="230">
        <f t="shared" ref="BU13:CI13" si="6">BU$1</f>
        <v>2087</v>
      </c>
      <c r="BV13" s="230">
        <f t="shared" si="6"/>
        <v>2088</v>
      </c>
      <c r="BW13" s="230">
        <f t="shared" si="6"/>
        <v>2089</v>
      </c>
      <c r="BX13" s="230">
        <f t="shared" si="6"/>
        <v>2090</v>
      </c>
      <c r="BY13" s="230">
        <f t="shared" si="6"/>
        <v>2091</v>
      </c>
      <c r="BZ13" s="230">
        <f t="shared" si="6"/>
        <v>2092</v>
      </c>
      <c r="CA13" s="230">
        <f t="shared" si="6"/>
        <v>2093</v>
      </c>
      <c r="CB13" s="230">
        <f t="shared" si="6"/>
        <v>2094</v>
      </c>
      <c r="CC13" s="230">
        <f t="shared" si="6"/>
        <v>2095</v>
      </c>
      <c r="CD13" s="230">
        <f t="shared" si="6"/>
        <v>2096</v>
      </c>
      <c r="CE13" s="230">
        <f t="shared" si="6"/>
        <v>2097</v>
      </c>
      <c r="CF13" s="230">
        <f t="shared" si="6"/>
        <v>2098</v>
      </c>
      <c r="CG13" s="230">
        <f t="shared" si="6"/>
        <v>2099</v>
      </c>
      <c r="CH13" s="230">
        <f t="shared" si="6"/>
        <v>2100</v>
      </c>
      <c r="CI13" s="230">
        <f t="shared" si="6"/>
        <v>2101</v>
      </c>
      <c r="CZ13" s="168" t="s">
        <v>181</v>
      </c>
      <c r="DA13" s="169">
        <v>13</v>
      </c>
      <c r="DB13" s="162" t="str">
        <f t="shared" si="2"/>
        <v xml:space="preserve">13_2_Организационный объем проекта и график внедрения </v>
      </c>
    </row>
    <row r="14" spans="1:116" s="123" customFormat="1" ht="14.25" outlineLevel="1" x14ac:dyDescent="0.25">
      <c r="A14" s="120"/>
      <c r="B14" s="121" t="s">
        <v>47</v>
      </c>
      <c r="C14" s="121" t="s">
        <v>655</v>
      </c>
      <c r="D14" s="121"/>
      <c r="E14" s="121"/>
      <c r="F14" s="121"/>
      <c r="G14" s="122">
        <f t="array" aca="1" ref="G14" ca="1">IF(ISNA(OFFSET(G14,0,MATCH(1=1,H14:CI14&lt;&gt;"",))),"",OFFSET(G14,0,MATCH(1=1,H14:CI14&lt;&gt;"",)))</f>
        <v>46023</v>
      </c>
      <c r="H14" s="119"/>
      <c r="I14" s="119"/>
      <c r="J14" s="119"/>
      <c r="K14" s="119"/>
      <c r="L14" s="119">
        <v>46023</v>
      </c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19"/>
      <c r="CF14" s="119"/>
      <c r="CG14" s="119"/>
      <c r="CH14" s="119"/>
      <c r="CI14" s="119"/>
      <c r="CZ14" s="167"/>
      <c r="DA14" s="167"/>
      <c r="DB14" s="162" t="str">
        <f t="shared" si="2"/>
        <v>_2.1_КЦ</v>
      </c>
    </row>
    <row r="15" spans="1:116" s="123" customFormat="1" ht="14.25" outlineLevel="1" x14ac:dyDescent="0.25">
      <c r="A15" s="120"/>
      <c r="B15" s="121" t="s">
        <v>61</v>
      </c>
      <c r="C15" s="121" t="s">
        <v>660</v>
      </c>
      <c r="D15" s="121"/>
      <c r="E15" s="121"/>
      <c r="F15" s="121"/>
      <c r="G15" s="122">
        <f t="array" aca="1" ref="G15" ca="1">IF(ISNA(OFFSET(G15,0,MATCH(1=1,H15:CI15&lt;&gt;"",))),"",OFFSET(G15,0,MATCH(1=1,H15:CI15&lt;&gt;"",)))</f>
        <v>46023</v>
      </c>
      <c r="H15" s="119"/>
      <c r="I15" s="119"/>
      <c r="J15" s="119"/>
      <c r="K15" s="119"/>
      <c r="L15" s="119">
        <v>46023</v>
      </c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Z15" s="167"/>
      <c r="DA15" s="167"/>
      <c r="DB15" s="162" t="str">
        <f t="shared" si="2"/>
        <v>_2.2_ННГ</v>
      </c>
    </row>
    <row r="16" spans="1:116" s="123" customFormat="1" ht="14.25" outlineLevel="1" x14ac:dyDescent="0.25">
      <c r="A16" s="120"/>
      <c r="B16" s="121" t="s">
        <v>689</v>
      </c>
      <c r="C16" s="121" t="s">
        <v>664</v>
      </c>
      <c r="D16" s="121"/>
      <c r="E16" s="121"/>
      <c r="F16" s="121"/>
      <c r="G16" s="122">
        <f t="array" aca="1" ref="G16" ca="1">IF(ISNA(OFFSET(G16,0,MATCH(1=1,H16:CI16&lt;&gt;"",))),"",OFFSET(G16,0,MATCH(1=1,H16:CI16&lt;&gt;"",)))</f>
        <v>46023</v>
      </c>
      <c r="H16" s="119"/>
      <c r="I16" s="119"/>
      <c r="J16" s="119"/>
      <c r="K16" s="119"/>
      <c r="L16" s="119">
        <v>46023</v>
      </c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19"/>
      <c r="BX16" s="119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19"/>
      <c r="CZ16" s="167"/>
      <c r="DA16" s="167"/>
      <c r="DB16" s="162" t="str">
        <f t="shared" si="2"/>
        <v>_2.3_Хантос</v>
      </c>
    </row>
    <row r="17" spans="1:106" s="123" customFormat="1" ht="14.25" outlineLevel="1" x14ac:dyDescent="0.25">
      <c r="A17" s="120"/>
      <c r="B17" s="121" t="s">
        <v>690</v>
      </c>
      <c r="C17" s="121" t="s">
        <v>668</v>
      </c>
      <c r="D17" s="121"/>
      <c r="E17" s="121"/>
      <c r="F17" s="121"/>
      <c r="G17" s="122">
        <f t="array" aca="1" ref="G17" ca="1">IF(ISNA(OFFSET(G17,0,MATCH(1=1,H17:CI17&lt;&gt;"",))),"",OFFSET(G17,0,MATCH(1=1,H17:CI17&lt;&gt;"",)))</f>
        <v>46023</v>
      </c>
      <c r="H17" s="119"/>
      <c r="I17" s="119"/>
      <c r="J17" s="119"/>
      <c r="K17" s="119"/>
      <c r="L17" s="119">
        <v>46023</v>
      </c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19"/>
      <c r="BO17" s="119"/>
      <c r="BP17" s="119"/>
      <c r="BQ17" s="119"/>
      <c r="BR17" s="119"/>
      <c r="BS17" s="119"/>
      <c r="BT17" s="119"/>
      <c r="BU17" s="119"/>
      <c r="BV17" s="119"/>
      <c r="BW17" s="119"/>
      <c r="BX17" s="119"/>
      <c r="BY17" s="119"/>
      <c r="BZ17" s="119"/>
      <c r="CA17" s="119"/>
      <c r="CB17" s="119"/>
      <c r="CC17" s="119"/>
      <c r="CD17" s="119"/>
      <c r="CE17" s="119"/>
      <c r="CF17" s="119"/>
      <c r="CG17" s="119"/>
      <c r="CH17" s="119"/>
      <c r="CI17" s="119"/>
      <c r="CZ17" s="167"/>
      <c r="DA17" s="167"/>
      <c r="DB17" s="162" t="str">
        <f t="shared" si="2"/>
        <v>_2.4_Мегион</v>
      </c>
    </row>
    <row r="18" spans="1:106" s="123" customFormat="1" ht="14.25" outlineLevel="1" x14ac:dyDescent="0.25">
      <c r="A18" s="120"/>
      <c r="B18" s="121" t="s">
        <v>691</v>
      </c>
      <c r="C18" s="121" t="s">
        <v>398</v>
      </c>
      <c r="D18" s="121"/>
      <c r="E18" s="121"/>
      <c r="F18" s="121"/>
      <c r="G18" s="122">
        <f t="array" aca="1" ref="G18" ca="1">IF(ISNA(OFFSET(G18,0,MATCH(1=1,H18:CI18&lt;&gt;"",))),"",OFFSET(G18,0,MATCH(1=1,H18:CI18&lt;&gt;"",)))</f>
        <v>46023</v>
      </c>
      <c r="H18" s="119"/>
      <c r="I18" s="119"/>
      <c r="J18" s="119"/>
      <c r="K18" s="119"/>
      <c r="L18" s="119">
        <v>46023</v>
      </c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19"/>
      <c r="BE18" s="119"/>
      <c r="BF18" s="119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  <c r="BV18" s="119"/>
      <c r="BW18" s="119"/>
      <c r="BX18" s="119"/>
      <c r="BY18" s="119"/>
      <c r="BZ18" s="119"/>
      <c r="CA18" s="119"/>
      <c r="CB18" s="119"/>
      <c r="CC18" s="119"/>
      <c r="CD18" s="119"/>
      <c r="CE18" s="119"/>
      <c r="CF18" s="119"/>
      <c r="CG18" s="119"/>
      <c r="CH18" s="119"/>
      <c r="CI18" s="119"/>
      <c r="CZ18" s="167"/>
      <c r="DA18" s="167"/>
      <c r="DB18" s="162" t="str">
        <f t="shared" si="2"/>
        <v>_2.5_Оренбург</v>
      </c>
    </row>
    <row r="19" spans="1:106" s="123" customFormat="1" ht="14.25" outlineLevel="1" x14ac:dyDescent="0.25">
      <c r="A19" s="120"/>
      <c r="B19" s="121" t="s">
        <v>692</v>
      </c>
      <c r="C19" s="121" t="s">
        <v>658</v>
      </c>
      <c r="D19" s="121"/>
      <c r="E19" s="121"/>
      <c r="F19" s="121"/>
      <c r="G19" s="122">
        <f t="array" aca="1" ref="G19" ca="1">IF(ISNA(OFFSET(G19,0,MATCH(1=1,H19:CI19&lt;&gt;"",))),"",OFFSET(G19,0,MATCH(1=1,H19:CI19&lt;&gt;"",)))</f>
        <v>46023</v>
      </c>
      <c r="H19" s="119"/>
      <c r="I19" s="119"/>
      <c r="J19" s="119"/>
      <c r="K19" s="119"/>
      <c r="L19" s="119">
        <v>46023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119"/>
      <c r="BF19" s="119"/>
      <c r="BG19" s="119"/>
      <c r="BH19" s="119"/>
      <c r="BI19" s="119"/>
      <c r="BJ19" s="119"/>
      <c r="BK19" s="119"/>
      <c r="BL19" s="119"/>
      <c r="BM19" s="119"/>
      <c r="BN19" s="119"/>
      <c r="BO19" s="119"/>
      <c r="BP19" s="119"/>
      <c r="BQ19" s="119"/>
      <c r="BR19" s="119"/>
      <c r="BS19" s="119"/>
      <c r="BT19" s="119"/>
      <c r="BU19" s="119"/>
      <c r="BV19" s="119"/>
      <c r="BW19" s="119"/>
      <c r="BX19" s="119"/>
      <c r="BY19" s="119"/>
      <c r="BZ19" s="119"/>
      <c r="CA19" s="119"/>
      <c r="CB19" s="119"/>
      <c r="CC19" s="119"/>
      <c r="CD19" s="119"/>
      <c r="CE19" s="119"/>
      <c r="CF19" s="119"/>
      <c r="CG19" s="119"/>
      <c r="CH19" s="119"/>
      <c r="CI19" s="119"/>
      <c r="CZ19" s="167"/>
      <c r="DA19" s="167"/>
      <c r="DB19" s="162" t="str">
        <f t="shared" si="2"/>
        <v>_2.6_Восток</v>
      </c>
    </row>
    <row r="20" spans="1:106" s="123" customFormat="1" ht="14.25" outlineLevel="1" x14ac:dyDescent="0.25">
      <c r="A20" s="120"/>
      <c r="B20" s="121" t="s">
        <v>693</v>
      </c>
      <c r="C20" s="121" t="s">
        <v>666</v>
      </c>
      <c r="D20" s="121"/>
      <c r="E20" s="121"/>
      <c r="F20" s="121"/>
      <c r="G20" s="122">
        <f t="array" aca="1" ref="G20" ca="1">IF(ISNA(OFFSET(G20,0,MATCH(1=1,H20:CI20&lt;&gt;"",))),"",OFFSET(G20,0,MATCH(1=1,H20:CI20&lt;&gt;"",)))</f>
        <v>46023</v>
      </c>
      <c r="H20" s="119"/>
      <c r="I20" s="119"/>
      <c r="J20" s="119"/>
      <c r="K20" s="119"/>
      <c r="L20" s="119">
        <v>46023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  <c r="BV20" s="119"/>
      <c r="BW20" s="119"/>
      <c r="BX20" s="119"/>
      <c r="BY20" s="119"/>
      <c r="BZ20" s="119"/>
      <c r="CA20" s="119"/>
      <c r="CB20" s="119"/>
      <c r="CC20" s="119"/>
      <c r="CD20" s="119"/>
      <c r="CE20" s="119"/>
      <c r="CF20" s="119"/>
      <c r="CG20" s="119"/>
      <c r="CH20" s="119"/>
      <c r="CI20" s="119"/>
      <c r="CZ20" s="167"/>
      <c r="DA20" s="167"/>
      <c r="DB20" s="162" t="str">
        <f t="shared" si="2"/>
        <v>_2.7_Ямал</v>
      </c>
    </row>
    <row r="21" spans="1:106" s="123" customFormat="1" ht="14.25" outlineLevel="1" x14ac:dyDescent="0.25">
      <c r="A21" s="120"/>
      <c r="B21" s="121" t="s">
        <v>694</v>
      </c>
      <c r="C21" s="121" t="s">
        <v>662</v>
      </c>
      <c r="D21" s="121"/>
      <c r="E21" s="121"/>
      <c r="F21" s="121"/>
      <c r="G21" s="122">
        <f t="array" aca="1" ref="G21" ca="1">IF(ISNA(OFFSET(G21,0,MATCH(1=1,H21:CI21&lt;&gt;"",))),"",OFFSET(G21,0,MATCH(1=1,H21:CI21&lt;&gt;"",)))</f>
        <v>46023</v>
      </c>
      <c r="H21" s="119"/>
      <c r="I21" s="119"/>
      <c r="J21" s="119"/>
      <c r="K21" s="119"/>
      <c r="L21" s="119">
        <v>46023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  <c r="BW21" s="119"/>
      <c r="BX21" s="119"/>
      <c r="BY21" s="119"/>
      <c r="BZ21" s="119"/>
      <c r="CA21" s="119"/>
      <c r="CB21" s="119"/>
      <c r="CC21" s="119"/>
      <c r="CD21" s="119"/>
      <c r="CE21" s="119"/>
      <c r="CF21" s="119"/>
      <c r="CG21" s="119"/>
      <c r="CH21" s="119"/>
      <c r="CI21" s="119"/>
      <c r="CZ21" s="167"/>
      <c r="DA21" s="167"/>
      <c r="DB21" s="162" t="str">
        <f t="shared" si="2"/>
        <v>_2.8_Мессояха</v>
      </c>
    </row>
    <row r="22" spans="1:106" s="123" customFormat="1" ht="14.25" outlineLevel="1" x14ac:dyDescent="0.25">
      <c r="A22" s="120"/>
      <c r="B22" s="121" t="s">
        <v>695</v>
      </c>
      <c r="C22" s="121" t="s">
        <v>672</v>
      </c>
      <c r="D22" s="121"/>
      <c r="E22" s="121"/>
      <c r="F22" s="121"/>
      <c r="G22" s="122">
        <f t="array" aca="1" ref="G22" ca="1">IF(ISNA(OFFSET(G22,0,MATCH(1=1,H22:CI22&lt;&gt;"",))),"",OFFSET(G22,0,MATCH(1=1,H22:CI22&lt;&gt;"",)))</f>
        <v>46023</v>
      </c>
      <c r="H22" s="119"/>
      <c r="I22" s="119"/>
      <c r="J22" s="119"/>
      <c r="K22" s="119"/>
      <c r="L22" s="119">
        <v>46023</v>
      </c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  <c r="BV22" s="119"/>
      <c r="BW22" s="119"/>
      <c r="BX22" s="119"/>
      <c r="BY22" s="119"/>
      <c r="BZ22" s="119"/>
      <c r="CA22" s="119"/>
      <c r="CB22" s="119"/>
      <c r="CC22" s="119"/>
      <c r="CD22" s="119"/>
      <c r="CE22" s="119"/>
      <c r="CF22" s="119"/>
      <c r="CG22" s="119"/>
      <c r="CH22" s="119"/>
      <c r="CI22" s="119"/>
      <c r="CZ22" s="167"/>
      <c r="DA22" s="167"/>
      <c r="DB22" s="162" t="str">
        <f t="shared" si="2"/>
        <v>_2.9_Заполярье</v>
      </c>
    </row>
    <row r="23" spans="1:106" s="123" customFormat="1" ht="14.25" outlineLevel="1" x14ac:dyDescent="0.25">
      <c r="A23" s="120"/>
      <c r="B23" s="121" t="s">
        <v>696</v>
      </c>
      <c r="C23" s="121" t="s">
        <v>676</v>
      </c>
      <c r="D23" s="121"/>
      <c r="E23" s="121"/>
      <c r="F23" s="121"/>
      <c r="G23" s="122">
        <f t="array" aca="1" ref="G23" ca="1">IF(ISNA(OFFSET(G23,0,MATCH(1=1,H23:CI23&lt;&gt;"",))),"",OFFSET(G23,0,MATCH(1=1,H23:CI23&lt;&gt;"",)))</f>
        <v>46023</v>
      </c>
      <c r="H23" s="119"/>
      <c r="I23" s="119"/>
      <c r="J23" s="119"/>
      <c r="K23" s="119"/>
      <c r="L23" s="119">
        <v>46023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19"/>
      <c r="BO23" s="119"/>
      <c r="BP23" s="119"/>
      <c r="BQ23" s="119"/>
      <c r="BR23" s="119"/>
      <c r="BS23" s="119"/>
      <c r="BT23" s="119"/>
      <c r="BU23" s="119"/>
      <c r="BV23" s="119"/>
      <c r="BW23" s="119"/>
      <c r="BX23" s="119"/>
      <c r="BY23" s="119"/>
      <c r="BZ23" s="119"/>
      <c r="CA23" s="119"/>
      <c r="CB23" s="119"/>
      <c r="CC23" s="119"/>
      <c r="CD23" s="119"/>
      <c r="CE23" s="119"/>
      <c r="CF23" s="119"/>
      <c r="CG23" s="119"/>
      <c r="CH23" s="119"/>
      <c r="CI23" s="119"/>
      <c r="CZ23" s="167"/>
      <c r="DA23" s="167"/>
      <c r="DB23" s="162"/>
    </row>
    <row r="24" spans="1:106" s="123" customFormat="1" ht="14.25" outlineLevel="1" x14ac:dyDescent="0.25">
      <c r="A24" s="120"/>
      <c r="B24" s="121" t="s">
        <v>1091</v>
      </c>
      <c r="C24" s="121" t="s">
        <v>681</v>
      </c>
      <c r="D24" s="121"/>
      <c r="E24" s="121"/>
      <c r="F24" s="121"/>
      <c r="G24" s="122">
        <f t="array" aca="1" ref="G24" ca="1">IF(ISNA(OFFSET(G24,0,MATCH(1=1,H24:CI24&lt;&gt;"",))),"",OFFSET(G24,0,MATCH(1=1,H24:CI24&lt;&gt;"",)))</f>
        <v>46023</v>
      </c>
      <c r="H24" s="119"/>
      <c r="I24" s="119"/>
      <c r="J24" s="119"/>
      <c r="K24" s="119"/>
      <c r="L24" s="119">
        <v>46023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19"/>
      <c r="BO24" s="119"/>
      <c r="BP24" s="119"/>
      <c r="BQ24" s="119"/>
      <c r="BR24" s="119"/>
      <c r="BS24" s="119"/>
      <c r="BT24" s="119"/>
      <c r="BU24" s="119"/>
      <c r="BV24" s="119"/>
      <c r="BW24" s="119"/>
      <c r="BX24" s="119"/>
      <c r="BY24" s="119"/>
      <c r="BZ24" s="119"/>
      <c r="CA24" s="119"/>
      <c r="CB24" s="119"/>
      <c r="CC24" s="119"/>
      <c r="CD24" s="119"/>
      <c r="CE24" s="119"/>
      <c r="CF24" s="119"/>
      <c r="CG24" s="119"/>
      <c r="CH24" s="119"/>
      <c r="CI24" s="119"/>
      <c r="CZ24" s="167"/>
      <c r="DA24" s="167"/>
      <c r="DB24" s="162"/>
    </row>
    <row r="25" spans="1:106" s="123" customFormat="1" ht="14.25" outlineLevel="1" x14ac:dyDescent="0.25">
      <c r="A25" s="120"/>
      <c r="B25" s="121" t="s">
        <v>1092</v>
      </c>
      <c r="C25" s="121" t="s">
        <v>669</v>
      </c>
      <c r="D25" s="121"/>
      <c r="E25" s="121"/>
      <c r="F25" s="121"/>
      <c r="G25" s="122">
        <f t="array" aca="1" ref="G25" ca="1">IF(ISNA(OFFSET(G25,0,MATCH(1=1,H25:CI25&lt;&gt;"",))),"",OFFSET(G25,0,MATCH(1=1,H25:CI25&lt;&gt;"",)))</f>
        <v>46023</v>
      </c>
      <c r="H25" s="119"/>
      <c r="I25" s="119"/>
      <c r="J25" s="119"/>
      <c r="K25" s="119"/>
      <c r="L25" s="119">
        <v>46023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19"/>
      <c r="BO25" s="119"/>
      <c r="BP25" s="119"/>
      <c r="BQ25" s="119"/>
      <c r="BR25" s="119"/>
      <c r="BS25" s="119"/>
      <c r="BT25" s="119"/>
      <c r="BU25" s="119"/>
      <c r="BV25" s="119"/>
      <c r="BW25" s="119"/>
      <c r="BX25" s="119"/>
      <c r="BY25" s="119"/>
      <c r="BZ25" s="119"/>
      <c r="CA25" s="119"/>
      <c r="CB25" s="119"/>
      <c r="CC25" s="119"/>
      <c r="CD25" s="119"/>
      <c r="CE25" s="119"/>
      <c r="CF25" s="119"/>
      <c r="CG25" s="119"/>
      <c r="CH25" s="119"/>
      <c r="CI25" s="119"/>
      <c r="CZ25" s="167"/>
      <c r="DA25" s="167"/>
      <c r="DB25" s="162"/>
    </row>
    <row r="26" spans="1:106" s="123" customFormat="1" ht="14.25" outlineLevel="1" x14ac:dyDescent="0.25">
      <c r="A26" s="120"/>
      <c r="B26" s="121" t="s">
        <v>1093</v>
      </c>
      <c r="C26" s="121" t="s">
        <v>678</v>
      </c>
      <c r="D26" s="121"/>
      <c r="E26" s="121"/>
      <c r="F26" s="121"/>
      <c r="G26" s="122" t="str">
        <f t="array" aca="1" ref="G26" ca="1">IF(ISNA(OFFSET(G26,0,MATCH(1=1,H26:CI26&lt;&gt;"",))),"",OFFSET(G26,0,MATCH(1=1,H26:CI26&lt;&gt;"",)))</f>
        <v/>
      </c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19"/>
      <c r="BO26" s="119"/>
      <c r="BP26" s="119"/>
      <c r="BQ26" s="119"/>
      <c r="BR26" s="119"/>
      <c r="BS26" s="119"/>
      <c r="BT26" s="119"/>
      <c r="BU26" s="119"/>
      <c r="BV26" s="119"/>
      <c r="BW26" s="119"/>
      <c r="BX26" s="119"/>
      <c r="BY26" s="119"/>
      <c r="BZ26" s="119"/>
      <c r="CA26" s="119"/>
      <c r="CB26" s="119"/>
      <c r="CC26" s="119"/>
      <c r="CD26" s="119"/>
      <c r="CE26" s="119"/>
      <c r="CF26" s="119"/>
      <c r="CG26" s="119"/>
      <c r="CH26" s="119"/>
      <c r="CI26" s="119"/>
      <c r="CZ26" s="167"/>
      <c r="DA26" s="167"/>
      <c r="DB26" s="162"/>
    </row>
    <row r="27" spans="1:106" s="123" customFormat="1" ht="14.25" outlineLevel="1" x14ac:dyDescent="0.25">
      <c r="A27" s="120"/>
      <c r="B27" s="121" t="s">
        <v>1094</v>
      </c>
      <c r="C27" s="121"/>
      <c r="D27" s="121"/>
      <c r="E27" s="121"/>
      <c r="F27" s="121"/>
      <c r="G27" s="122" t="str">
        <f t="array" aca="1" ref="G27" ca="1">IF(ISNA(OFFSET(G27,0,MATCH(1=1,H27:CI27&lt;&gt;"",))),"",OFFSET(G27,0,MATCH(1=1,H27:CI27&lt;&gt;"",)))</f>
        <v/>
      </c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119"/>
      <c r="BF27" s="119"/>
      <c r="BG27" s="119"/>
      <c r="BH27" s="119"/>
      <c r="BI27" s="119"/>
      <c r="BJ27" s="119"/>
      <c r="BK27" s="119"/>
      <c r="BL27" s="119"/>
      <c r="BM27" s="119"/>
      <c r="BN27" s="119"/>
      <c r="BO27" s="119"/>
      <c r="BP27" s="119"/>
      <c r="BQ27" s="119"/>
      <c r="BR27" s="119"/>
      <c r="BS27" s="119"/>
      <c r="BT27" s="119"/>
      <c r="BU27" s="119"/>
      <c r="BV27" s="119"/>
      <c r="BW27" s="119"/>
      <c r="BX27" s="119"/>
      <c r="BY27" s="119"/>
      <c r="BZ27" s="119"/>
      <c r="CA27" s="119"/>
      <c r="CB27" s="119"/>
      <c r="CC27" s="119"/>
      <c r="CD27" s="119"/>
      <c r="CE27" s="119"/>
      <c r="CF27" s="119"/>
      <c r="CG27" s="119"/>
      <c r="CH27" s="119"/>
      <c r="CI27" s="119"/>
      <c r="CZ27" s="167"/>
      <c r="DA27" s="167"/>
      <c r="DB27" s="162"/>
    </row>
    <row r="28" spans="1:106" s="123" customFormat="1" ht="14.25" outlineLevel="1" x14ac:dyDescent="0.25">
      <c r="A28" s="120"/>
      <c r="B28" s="121" t="s">
        <v>1095</v>
      </c>
      <c r="C28" s="121"/>
      <c r="D28" s="121"/>
      <c r="E28" s="121"/>
      <c r="F28" s="121"/>
      <c r="G28" s="122" t="str">
        <f t="array" aca="1" ref="G28" ca="1">IF(ISNA(OFFSET(G28,0,MATCH(1=1,H28:CI28&lt;&gt;"",))),"",OFFSET(G28,0,MATCH(1=1,H28:CI28&lt;&gt;"",)))</f>
        <v/>
      </c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119"/>
      <c r="BF28" s="119"/>
      <c r="BG28" s="119"/>
      <c r="BH28" s="119"/>
      <c r="BI28" s="119"/>
      <c r="BJ28" s="119"/>
      <c r="BK28" s="119"/>
      <c r="BL28" s="119"/>
      <c r="BM28" s="119"/>
      <c r="BN28" s="119"/>
      <c r="BO28" s="119"/>
      <c r="BP28" s="119"/>
      <c r="BQ28" s="119"/>
      <c r="BR28" s="119"/>
      <c r="BS28" s="119"/>
      <c r="BT28" s="119"/>
      <c r="BU28" s="119"/>
      <c r="BV28" s="119"/>
      <c r="BW28" s="119"/>
      <c r="BX28" s="119"/>
      <c r="BY28" s="119"/>
      <c r="BZ28" s="119"/>
      <c r="CA28" s="119"/>
      <c r="CB28" s="119"/>
      <c r="CC28" s="119"/>
      <c r="CD28" s="119"/>
      <c r="CE28" s="119"/>
      <c r="CF28" s="119"/>
      <c r="CG28" s="119"/>
      <c r="CH28" s="119"/>
      <c r="CI28" s="119"/>
      <c r="CZ28" s="167"/>
      <c r="DA28" s="167"/>
      <c r="DB28" s="162" t="str">
        <f t="shared" si="2"/>
        <v>_2.15_</v>
      </c>
    </row>
    <row r="29" spans="1:106" s="120" customFormat="1" outlineLevel="1" x14ac:dyDescent="0.25">
      <c r="A29" s="181"/>
      <c r="B29" s="205"/>
      <c r="C29" s="206"/>
      <c r="D29" s="206"/>
      <c r="E29" s="206"/>
      <c r="F29" s="207"/>
      <c r="G29" s="181"/>
      <c r="H29" s="208">
        <f>IF(H31&gt;0,1,0)</f>
        <v>1</v>
      </c>
      <c r="I29" s="208">
        <f t="shared" ref="I29:BT29" si="7">IF(I31&gt;0,1,0)</f>
        <v>1</v>
      </c>
      <c r="J29" s="208">
        <f t="shared" si="7"/>
        <v>1</v>
      </c>
      <c r="K29" s="208">
        <f t="shared" si="7"/>
        <v>1</v>
      </c>
      <c r="L29" s="208">
        <f t="shared" si="7"/>
        <v>1</v>
      </c>
      <c r="M29" s="208">
        <f t="shared" si="7"/>
        <v>0</v>
      </c>
      <c r="N29" s="208">
        <f t="shared" si="7"/>
        <v>0</v>
      </c>
      <c r="O29" s="208">
        <f t="shared" si="7"/>
        <v>0</v>
      </c>
      <c r="P29" s="208">
        <f t="shared" si="7"/>
        <v>0</v>
      </c>
      <c r="Q29" s="208">
        <f t="shared" si="7"/>
        <v>0</v>
      </c>
      <c r="R29" s="208">
        <f t="shared" si="7"/>
        <v>0</v>
      </c>
      <c r="S29" s="208">
        <f t="shared" si="7"/>
        <v>0</v>
      </c>
      <c r="T29" s="208">
        <f t="shared" si="7"/>
        <v>0</v>
      </c>
      <c r="U29" s="208">
        <f t="shared" si="7"/>
        <v>0</v>
      </c>
      <c r="V29" s="208">
        <f t="shared" si="7"/>
        <v>0</v>
      </c>
      <c r="W29" s="208">
        <f t="shared" si="7"/>
        <v>0</v>
      </c>
      <c r="X29" s="208">
        <f t="shared" si="7"/>
        <v>0</v>
      </c>
      <c r="Y29" s="208">
        <f t="shared" si="7"/>
        <v>0</v>
      </c>
      <c r="Z29" s="208">
        <f t="shared" si="7"/>
        <v>0</v>
      </c>
      <c r="AA29" s="208">
        <f t="shared" si="7"/>
        <v>0</v>
      </c>
      <c r="AB29" s="208">
        <f t="shared" si="7"/>
        <v>0</v>
      </c>
      <c r="AC29" s="208">
        <f t="shared" si="7"/>
        <v>0</v>
      </c>
      <c r="AD29" s="208">
        <f t="shared" si="7"/>
        <v>0</v>
      </c>
      <c r="AE29" s="208">
        <f t="shared" si="7"/>
        <v>0</v>
      </c>
      <c r="AF29" s="208">
        <f t="shared" si="7"/>
        <v>0</v>
      </c>
      <c r="AG29" s="208">
        <f t="shared" si="7"/>
        <v>0</v>
      </c>
      <c r="AH29" s="208">
        <f t="shared" si="7"/>
        <v>0</v>
      </c>
      <c r="AI29" s="208">
        <f t="shared" si="7"/>
        <v>0</v>
      </c>
      <c r="AJ29" s="208">
        <f t="shared" si="7"/>
        <v>0</v>
      </c>
      <c r="AK29" s="208">
        <f t="shared" si="7"/>
        <v>0</v>
      </c>
      <c r="AL29" s="208">
        <f t="shared" si="7"/>
        <v>0</v>
      </c>
      <c r="AM29" s="208">
        <f t="shared" si="7"/>
        <v>0</v>
      </c>
      <c r="AN29" s="208">
        <f t="shared" si="7"/>
        <v>0</v>
      </c>
      <c r="AO29" s="208">
        <f t="shared" si="7"/>
        <v>0</v>
      </c>
      <c r="AP29" s="208">
        <f t="shared" si="7"/>
        <v>0</v>
      </c>
      <c r="AQ29" s="208">
        <f t="shared" si="7"/>
        <v>0</v>
      </c>
      <c r="AR29" s="208">
        <f t="shared" si="7"/>
        <v>0</v>
      </c>
      <c r="AS29" s="208">
        <f t="shared" si="7"/>
        <v>0</v>
      </c>
      <c r="AT29" s="208">
        <f t="shared" si="7"/>
        <v>0</v>
      </c>
      <c r="AU29" s="208">
        <f t="shared" si="7"/>
        <v>0</v>
      </c>
      <c r="AV29" s="208">
        <f t="shared" si="7"/>
        <v>0</v>
      </c>
      <c r="AW29" s="208">
        <f t="shared" si="7"/>
        <v>0</v>
      </c>
      <c r="AX29" s="208">
        <f t="shared" si="7"/>
        <v>0</v>
      </c>
      <c r="AY29" s="208">
        <f t="shared" si="7"/>
        <v>0</v>
      </c>
      <c r="AZ29" s="208">
        <f t="shared" si="7"/>
        <v>0</v>
      </c>
      <c r="BA29" s="208">
        <f t="shared" si="7"/>
        <v>0</v>
      </c>
      <c r="BB29" s="208">
        <f t="shared" si="7"/>
        <v>0</v>
      </c>
      <c r="BC29" s="208">
        <f t="shared" si="7"/>
        <v>0</v>
      </c>
      <c r="BD29" s="208">
        <f t="shared" si="7"/>
        <v>0</v>
      </c>
      <c r="BE29" s="208">
        <f t="shared" si="7"/>
        <v>0</v>
      </c>
      <c r="BF29" s="208">
        <f t="shared" si="7"/>
        <v>0</v>
      </c>
      <c r="BG29" s="208">
        <f t="shared" si="7"/>
        <v>0</v>
      </c>
      <c r="BH29" s="208">
        <f t="shared" si="7"/>
        <v>0</v>
      </c>
      <c r="BI29" s="208">
        <f t="shared" si="7"/>
        <v>0</v>
      </c>
      <c r="BJ29" s="208">
        <f t="shared" si="7"/>
        <v>0</v>
      </c>
      <c r="BK29" s="208">
        <f t="shared" si="7"/>
        <v>0</v>
      </c>
      <c r="BL29" s="208">
        <f t="shared" si="7"/>
        <v>0</v>
      </c>
      <c r="BM29" s="208">
        <f t="shared" si="7"/>
        <v>0</v>
      </c>
      <c r="BN29" s="208">
        <f t="shared" si="7"/>
        <v>0</v>
      </c>
      <c r="BO29" s="208">
        <f t="shared" si="7"/>
        <v>0</v>
      </c>
      <c r="BP29" s="208">
        <f t="shared" si="7"/>
        <v>0</v>
      </c>
      <c r="BQ29" s="208">
        <f t="shared" si="7"/>
        <v>0</v>
      </c>
      <c r="BR29" s="208">
        <f t="shared" si="7"/>
        <v>0</v>
      </c>
      <c r="BS29" s="208">
        <f t="shared" si="7"/>
        <v>0</v>
      </c>
      <c r="BT29" s="208">
        <f t="shared" si="7"/>
        <v>0</v>
      </c>
      <c r="BU29" s="208">
        <f t="shared" ref="BU29:CI29" si="8">IF(BU31&gt;0,1,0)</f>
        <v>0</v>
      </c>
      <c r="BV29" s="208">
        <f t="shared" si="8"/>
        <v>0</v>
      </c>
      <c r="BW29" s="208">
        <f t="shared" si="8"/>
        <v>0</v>
      </c>
      <c r="BX29" s="208">
        <f t="shared" si="8"/>
        <v>0</v>
      </c>
      <c r="BY29" s="208">
        <f t="shared" si="8"/>
        <v>0</v>
      </c>
      <c r="BZ29" s="208">
        <f t="shared" si="8"/>
        <v>0</v>
      </c>
      <c r="CA29" s="208">
        <f t="shared" si="8"/>
        <v>0</v>
      </c>
      <c r="CB29" s="208">
        <f t="shared" si="8"/>
        <v>0</v>
      </c>
      <c r="CC29" s="208">
        <f t="shared" si="8"/>
        <v>0</v>
      </c>
      <c r="CD29" s="208">
        <f t="shared" si="8"/>
        <v>0</v>
      </c>
      <c r="CE29" s="208">
        <f t="shared" si="8"/>
        <v>0</v>
      </c>
      <c r="CF29" s="208">
        <f t="shared" si="8"/>
        <v>0</v>
      </c>
      <c r="CG29" s="208">
        <f t="shared" si="8"/>
        <v>0</v>
      </c>
      <c r="CH29" s="208">
        <f t="shared" si="8"/>
        <v>0</v>
      </c>
      <c r="CI29" s="208">
        <f t="shared" si="8"/>
        <v>0</v>
      </c>
      <c r="CZ29" s="157" t="s">
        <v>181</v>
      </c>
      <c r="DA29" s="204">
        <v>14</v>
      </c>
      <c r="DB29" s="162" t="str">
        <f t="shared" si="2"/>
        <v>14__</v>
      </c>
    </row>
    <row r="30" spans="1:106" s="268" customFormat="1" ht="32.25" customHeight="1" x14ac:dyDescent="0.2">
      <c r="A30" s="261"/>
      <c r="B30" s="262" t="s">
        <v>58</v>
      </c>
      <c r="C30" s="263" t="s">
        <v>19</v>
      </c>
      <c r="D30" s="263"/>
      <c r="E30" s="264"/>
      <c r="F30" s="265"/>
      <c r="G30" s="266"/>
      <c r="H30" s="267">
        <f>H$1</f>
        <v>2022</v>
      </c>
      <c r="I30" s="267">
        <f t="shared" ref="I30:BT30" si="9">I$1</f>
        <v>2023</v>
      </c>
      <c r="J30" s="267">
        <f t="shared" si="9"/>
        <v>2024</v>
      </c>
      <c r="K30" s="267">
        <f t="shared" si="9"/>
        <v>2025</v>
      </c>
      <c r="L30" s="267">
        <f t="shared" si="9"/>
        <v>2026</v>
      </c>
      <c r="M30" s="267">
        <f t="shared" si="9"/>
        <v>2027</v>
      </c>
      <c r="N30" s="267">
        <f t="shared" si="9"/>
        <v>2028</v>
      </c>
      <c r="O30" s="267">
        <f t="shared" si="9"/>
        <v>2029</v>
      </c>
      <c r="P30" s="267">
        <f t="shared" si="9"/>
        <v>2030</v>
      </c>
      <c r="Q30" s="267">
        <f t="shared" si="9"/>
        <v>2031</v>
      </c>
      <c r="R30" s="267">
        <f t="shared" si="9"/>
        <v>2032</v>
      </c>
      <c r="S30" s="267">
        <f t="shared" si="9"/>
        <v>2033</v>
      </c>
      <c r="T30" s="267">
        <f t="shared" si="9"/>
        <v>2034</v>
      </c>
      <c r="U30" s="267">
        <f t="shared" si="9"/>
        <v>2035</v>
      </c>
      <c r="V30" s="267">
        <f t="shared" si="9"/>
        <v>2036</v>
      </c>
      <c r="W30" s="267">
        <f t="shared" si="9"/>
        <v>2037</v>
      </c>
      <c r="X30" s="267">
        <f t="shared" si="9"/>
        <v>2038</v>
      </c>
      <c r="Y30" s="267">
        <f t="shared" si="9"/>
        <v>2039</v>
      </c>
      <c r="Z30" s="267">
        <f t="shared" si="9"/>
        <v>2040</v>
      </c>
      <c r="AA30" s="267">
        <f t="shared" si="9"/>
        <v>2041</v>
      </c>
      <c r="AB30" s="267">
        <f t="shared" si="9"/>
        <v>2042</v>
      </c>
      <c r="AC30" s="267">
        <f t="shared" si="9"/>
        <v>2043</v>
      </c>
      <c r="AD30" s="267">
        <f t="shared" si="9"/>
        <v>2044</v>
      </c>
      <c r="AE30" s="267">
        <f t="shared" si="9"/>
        <v>2045</v>
      </c>
      <c r="AF30" s="267">
        <f t="shared" si="9"/>
        <v>2046</v>
      </c>
      <c r="AG30" s="267">
        <f t="shared" si="9"/>
        <v>2047</v>
      </c>
      <c r="AH30" s="267">
        <f t="shared" si="9"/>
        <v>2048</v>
      </c>
      <c r="AI30" s="267">
        <f t="shared" si="9"/>
        <v>2049</v>
      </c>
      <c r="AJ30" s="267">
        <f t="shared" si="9"/>
        <v>2050</v>
      </c>
      <c r="AK30" s="267">
        <f t="shared" si="9"/>
        <v>2051</v>
      </c>
      <c r="AL30" s="267">
        <f t="shared" si="9"/>
        <v>2052</v>
      </c>
      <c r="AM30" s="267">
        <f t="shared" si="9"/>
        <v>2053</v>
      </c>
      <c r="AN30" s="267">
        <f t="shared" si="9"/>
        <v>2054</v>
      </c>
      <c r="AO30" s="267">
        <f t="shared" si="9"/>
        <v>2055</v>
      </c>
      <c r="AP30" s="267">
        <f t="shared" si="9"/>
        <v>2056</v>
      </c>
      <c r="AQ30" s="267">
        <f t="shared" si="9"/>
        <v>2057</v>
      </c>
      <c r="AR30" s="267">
        <f t="shared" si="9"/>
        <v>2058</v>
      </c>
      <c r="AS30" s="267">
        <f t="shared" si="9"/>
        <v>2059</v>
      </c>
      <c r="AT30" s="267">
        <f t="shared" si="9"/>
        <v>2060</v>
      </c>
      <c r="AU30" s="267">
        <f t="shared" si="9"/>
        <v>2061</v>
      </c>
      <c r="AV30" s="267">
        <f t="shared" si="9"/>
        <v>2062</v>
      </c>
      <c r="AW30" s="267">
        <f t="shared" si="9"/>
        <v>2063</v>
      </c>
      <c r="AX30" s="267">
        <f t="shared" si="9"/>
        <v>2064</v>
      </c>
      <c r="AY30" s="267">
        <f t="shared" si="9"/>
        <v>2065</v>
      </c>
      <c r="AZ30" s="267">
        <f t="shared" si="9"/>
        <v>2066</v>
      </c>
      <c r="BA30" s="267">
        <f t="shared" si="9"/>
        <v>2067</v>
      </c>
      <c r="BB30" s="267">
        <f t="shared" si="9"/>
        <v>2068</v>
      </c>
      <c r="BC30" s="267">
        <f t="shared" si="9"/>
        <v>2069</v>
      </c>
      <c r="BD30" s="267">
        <f t="shared" si="9"/>
        <v>2070</v>
      </c>
      <c r="BE30" s="267">
        <f t="shared" si="9"/>
        <v>2071</v>
      </c>
      <c r="BF30" s="267">
        <f t="shared" si="9"/>
        <v>2072</v>
      </c>
      <c r="BG30" s="267">
        <f t="shared" si="9"/>
        <v>2073</v>
      </c>
      <c r="BH30" s="267">
        <f t="shared" si="9"/>
        <v>2074</v>
      </c>
      <c r="BI30" s="267">
        <f t="shared" si="9"/>
        <v>2075</v>
      </c>
      <c r="BJ30" s="267">
        <f t="shared" si="9"/>
        <v>2076</v>
      </c>
      <c r="BK30" s="267">
        <f t="shared" si="9"/>
        <v>2077</v>
      </c>
      <c r="BL30" s="267">
        <f t="shared" si="9"/>
        <v>2078</v>
      </c>
      <c r="BM30" s="267">
        <f t="shared" si="9"/>
        <v>2079</v>
      </c>
      <c r="BN30" s="267">
        <f t="shared" si="9"/>
        <v>2080</v>
      </c>
      <c r="BO30" s="267">
        <f t="shared" si="9"/>
        <v>2081</v>
      </c>
      <c r="BP30" s="267">
        <f t="shared" si="9"/>
        <v>2082</v>
      </c>
      <c r="BQ30" s="267">
        <f t="shared" si="9"/>
        <v>2083</v>
      </c>
      <c r="BR30" s="267">
        <f t="shared" si="9"/>
        <v>2084</v>
      </c>
      <c r="BS30" s="267">
        <f t="shared" si="9"/>
        <v>2085</v>
      </c>
      <c r="BT30" s="267">
        <f t="shared" si="9"/>
        <v>2086</v>
      </c>
      <c r="BU30" s="267">
        <f t="shared" ref="BU30:CI30" si="10">BU$1</f>
        <v>2087</v>
      </c>
      <c r="BV30" s="267">
        <f t="shared" si="10"/>
        <v>2088</v>
      </c>
      <c r="BW30" s="267">
        <f t="shared" si="10"/>
        <v>2089</v>
      </c>
      <c r="BX30" s="267">
        <f t="shared" si="10"/>
        <v>2090</v>
      </c>
      <c r="BY30" s="267">
        <f t="shared" si="10"/>
        <v>2091</v>
      </c>
      <c r="BZ30" s="267">
        <f t="shared" si="10"/>
        <v>2092</v>
      </c>
      <c r="CA30" s="267">
        <f t="shared" si="10"/>
        <v>2093</v>
      </c>
      <c r="CB30" s="267">
        <f t="shared" si="10"/>
        <v>2094</v>
      </c>
      <c r="CC30" s="267">
        <f t="shared" si="10"/>
        <v>2095</v>
      </c>
      <c r="CD30" s="267">
        <f t="shared" si="10"/>
        <v>2096</v>
      </c>
      <c r="CE30" s="267">
        <f t="shared" si="10"/>
        <v>2097</v>
      </c>
      <c r="CF30" s="267">
        <f t="shared" si="10"/>
        <v>2098</v>
      </c>
      <c r="CG30" s="267">
        <f t="shared" si="10"/>
        <v>2099</v>
      </c>
      <c r="CH30" s="267">
        <f t="shared" si="10"/>
        <v>2100</v>
      </c>
      <c r="CI30" s="267">
        <f t="shared" si="10"/>
        <v>2101</v>
      </c>
      <c r="CZ30" s="159" t="s">
        <v>181</v>
      </c>
      <c r="DA30" s="159">
        <v>15</v>
      </c>
      <c r="DB30" s="162" t="str">
        <f t="shared" si="2"/>
        <v>15_3_Расходы по проекту</v>
      </c>
    </row>
    <row r="31" spans="1:106" s="85" customFormat="1" outlineLevel="1" x14ac:dyDescent="0.25">
      <c r="B31" s="16" t="s">
        <v>127</v>
      </c>
      <c r="C31" s="10" t="s">
        <v>700</v>
      </c>
      <c r="D31" s="17"/>
      <c r="E31" s="17"/>
      <c r="F31" s="16" t="s">
        <v>13</v>
      </c>
      <c r="G31" s="13">
        <f>SUM(H31:CI31)</f>
        <v>145674.83516483515</v>
      </c>
      <c r="H31" s="18">
        <f>SUM(H32:H34)</f>
        <v>9400</v>
      </c>
      <c r="I31" s="18">
        <f t="shared" ref="I31:BT31" si="11">SUM(I32:I34)</f>
        <v>82000</v>
      </c>
      <c r="J31" s="18">
        <f t="shared" si="11"/>
        <v>35000</v>
      </c>
      <c r="K31" s="18">
        <f t="shared" si="11"/>
        <v>14999.835164835165</v>
      </c>
      <c r="L31" s="18">
        <f t="shared" si="11"/>
        <v>4275</v>
      </c>
      <c r="M31" s="18">
        <f t="shared" si="11"/>
        <v>0</v>
      </c>
      <c r="N31" s="18">
        <f t="shared" si="11"/>
        <v>0</v>
      </c>
      <c r="O31" s="18">
        <f t="shared" si="11"/>
        <v>0</v>
      </c>
      <c r="P31" s="18">
        <f t="shared" si="11"/>
        <v>0</v>
      </c>
      <c r="Q31" s="18">
        <f t="shared" si="11"/>
        <v>0</v>
      </c>
      <c r="R31" s="18">
        <f t="shared" si="11"/>
        <v>0</v>
      </c>
      <c r="S31" s="18">
        <f t="shared" si="11"/>
        <v>0</v>
      </c>
      <c r="T31" s="18">
        <f t="shared" si="11"/>
        <v>0</v>
      </c>
      <c r="U31" s="18">
        <f t="shared" si="11"/>
        <v>0</v>
      </c>
      <c r="V31" s="18">
        <f t="shared" si="11"/>
        <v>0</v>
      </c>
      <c r="W31" s="18">
        <f t="shared" si="11"/>
        <v>0</v>
      </c>
      <c r="X31" s="18">
        <f t="shared" si="11"/>
        <v>0</v>
      </c>
      <c r="Y31" s="18">
        <f t="shared" si="11"/>
        <v>0</v>
      </c>
      <c r="Z31" s="18">
        <f t="shared" si="11"/>
        <v>0</v>
      </c>
      <c r="AA31" s="18">
        <f t="shared" si="11"/>
        <v>0</v>
      </c>
      <c r="AB31" s="18">
        <f t="shared" si="11"/>
        <v>0</v>
      </c>
      <c r="AC31" s="18">
        <f t="shared" si="11"/>
        <v>0</v>
      </c>
      <c r="AD31" s="18">
        <f t="shared" si="11"/>
        <v>0</v>
      </c>
      <c r="AE31" s="18">
        <f t="shared" si="11"/>
        <v>0</v>
      </c>
      <c r="AF31" s="18">
        <f t="shared" si="11"/>
        <v>0</v>
      </c>
      <c r="AG31" s="18">
        <f t="shared" si="11"/>
        <v>0</v>
      </c>
      <c r="AH31" s="18">
        <f t="shared" si="11"/>
        <v>0</v>
      </c>
      <c r="AI31" s="18">
        <f t="shared" si="11"/>
        <v>0</v>
      </c>
      <c r="AJ31" s="18">
        <f t="shared" si="11"/>
        <v>0</v>
      </c>
      <c r="AK31" s="18">
        <f t="shared" si="11"/>
        <v>0</v>
      </c>
      <c r="AL31" s="18">
        <f t="shared" si="11"/>
        <v>0</v>
      </c>
      <c r="AM31" s="18">
        <f t="shared" si="11"/>
        <v>0</v>
      </c>
      <c r="AN31" s="18">
        <f t="shared" si="11"/>
        <v>0</v>
      </c>
      <c r="AO31" s="18">
        <f t="shared" si="11"/>
        <v>0</v>
      </c>
      <c r="AP31" s="18">
        <f t="shared" si="11"/>
        <v>0</v>
      </c>
      <c r="AQ31" s="18">
        <f t="shared" si="11"/>
        <v>0</v>
      </c>
      <c r="AR31" s="18">
        <f t="shared" si="11"/>
        <v>0</v>
      </c>
      <c r="AS31" s="18">
        <f t="shared" si="11"/>
        <v>0</v>
      </c>
      <c r="AT31" s="18">
        <f t="shared" si="11"/>
        <v>0</v>
      </c>
      <c r="AU31" s="18">
        <f t="shared" si="11"/>
        <v>0</v>
      </c>
      <c r="AV31" s="18">
        <f t="shared" si="11"/>
        <v>0</v>
      </c>
      <c r="AW31" s="18">
        <f t="shared" si="11"/>
        <v>0</v>
      </c>
      <c r="AX31" s="18">
        <f t="shared" si="11"/>
        <v>0</v>
      </c>
      <c r="AY31" s="18">
        <f t="shared" si="11"/>
        <v>0</v>
      </c>
      <c r="AZ31" s="18">
        <f t="shared" si="11"/>
        <v>0</v>
      </c>
      <c r="BA31" s="18">
        <f t="shared" si="11"/>
        <v>0</v>
      </c>
      <c r="BB31" s="18">
        <f t="shared" si="11"/>
        <v>0</v>
      </c>
      <c r="BC31" s="18">
        <f t="shared" si="11"/>
        <v>0</v>
      </c>
      <c r="BD31" s="18">
        <f t="shared" si="11"/>
        <v>0</v>
      </c>
      <c r="BE31" s="18">
        <f t="shared" si="11"/>
        <v>0</v>
      </c>
      <c r="BF31" s="18">
        <f t="shared" si="11"/>
        <v>0</v>
      </c>
      <c r="BG31" s="18">
        <f t="shared" si="11"/>
        <v>0</v>
      </c>
      <c r="BH31" s="18">
        <f t="shared" si="11"/>
        <v>0</v>
      </c>
      <c r="BI31" s="18">
        <f t="shared" si="11"/>
        <v>0</v>
      </c>
      <c r="BJ31" s="18">
        <f t="shared" si="11"/>
        <v>0</v>
      </c>
      <c r="BK31" s="18">
        <f t="shared" si="11"/>
        <v>0</v>
      </c>
      <c r="BL31" s="18">
        <f t="shared" si="11"/>
        <v>0</v>
      </c>
      <c r="BM31" s="18">
        <f t="shared" si="11"/>
        <v>0</v>
      </c>
      <c r="BN31" s="18">
        <f t="shared" si="11"/>
        <v>0</v>
      </c>
      <c r="BO31" s="18">
        <f t="shared" si="11"/>
        <v>0</v>
      </c>
      <c r="BP31" s="18">
        <f t="shared" si="11"/>
        <v>0</v>
      </c>
      <c r="BQ31" s="18">
        <f t="shared" si="11"/>
        <v>0</v>
      </c>
      <c r="BR31" s="18">
        <f t="shared" si="11"/>
        <v>0</v>
      </c>
      <c r="BS31" s="18">
        <f t="shared" si="11"/>
        <v>0</v>
      </c>
      <c r="BT31" s="18">
        <f t="shared" si="11"/>
        <v>0</v>
      </c>
      <c r="BU31" s="18">
        <f t="shared" ref="BU31:CI31" si="12">SUM(BU32:BU34)</f>
        <v>0</v>
      </c>
      <c r="BV31" s="18">
        <f t="shared" si="12"/>
        <v>0</v>
      </c>
      <c r="BW31" s="18">
        <f t="shared" si="12"/>
        <v>0</v>
      </c>
      <c r="BX31" s="18">
        <f t="shared" si="12"/>
        <v>0</v>
      </c>
      <c r="BY31" s="18">
        <f t="shared" si="12"/>
        <v>0</v>
      </c>
      <c r="BZ31" s="18">
        <f t="shared" si="12"/>
        <v>0</v>
      </c>
      <c r="CA31" s="18">
        <f t="shared" si="12"/>
        <v>0</v>
      </c>
      <c r="CB31" s="18">
        <f t="shared" si="12"/>
        <v>0</v>
      </c>
      <c r="CC31" s="18">
        <f t="shared" si="12"/>
        <v>0</v>
      </c>
      <c r="CD31" s="18">
        <f t="shared" si="12"/>
        <v>0</v>
      </c>
      <c r="CE31" s="18">
        <f t="shared" si="12"/>
        <v>0</v>
      </c>
      <c r="CF31" s="18">
        <f t="shared" si="12"/>
        <v>0</v>
      </c>
      <c r="CG31" s="18">
        <f t="shared" si="12"/>
        <v>0</v>
      </c>
      <c r="CH31" s="18">
        <f t="shared" si="12"/>
        <v>0</v>
      </c>
      <c r="CI31" s="18">
        <f t="shared" si="12"/>
        <v>0</v>
      </c>
      <c r="CZ31" s="159" t="s">
        <v>181</v>
      </c>
      <c r="DA31" s="269">
        <v>16</v>
      </c>
      <c r="DB31" s="162" t="str">
        <f t="shared" si="2"/>
        <v>16_3.1_ВСЕГО</v>
      </c>
    </row>
    <row r="32" spans="1:106" s="85" customFormat="1" outlineLevel="1" x14ac:dyDescent="0.25">
      <c r="B32" s="10"/>
      <c r="C32" s="10" t="s">
        <v>39</v>
      </c>
      <c r="D32" s="177"/>
      <c r="E32" s="177"/>
      <c r="F32" s="10" t="s">
        <v>13</v>
      </c>
      <c r="G32" s="8">
        <f t="shared" ref="G32:G47" si="13">SUM(H32:CI32)</f>
        <v>102410</v>
      </c>
      <c r="H32" s="11">
        <f>H36+H39+H42+H45+H49</f>
        <v>0</v>
      </c>
      <c r="I32" s="11">
        <f t="shared" ref="I32:BT33" si="14">I36+I39+I42+I45+I49</f>
        <v>71200</v>
      </c>
      <c r="J32" s="11">
        <f t="shared" si="14"/>
        <v>24100</v>
      </c>
      <c r="K32" s="11">
        <f t="shared" si="14"/>
        <v>7110</v>
      </c>
      <c r="L32" s="11">
        <f t="shared" si="14"/>
        <v>0</v>
      </c>
      <c r="M32" s="11">
        <f t="shared" si="14"/>
        <v>0</v>
      </c>
      <c r="N32" s="11">
        <f t="shared" si="14"/>
        <v>0</v>
      </c>
      <c r="O32" s="11">
        <f t="shared" si="14"/>
        <v>0</v>
      </c>
      <c r="P32" s="11">
        <f t="shared" si="14"/>
        <v>0</v>
      </c>
      <c r="Q32" s="11">
        <f t="shared" si="14"/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>
        <f t="shared" si="14"/>
        <v>0</v>
      </c>
      <c r="Z32" s="11">
        <f t="shared" si="14"/>
        <v>0</v>
      </c>
      <c r="AA32" s="11">
        <f t="shared" si="14"/>
        <v>0</v>
      </c>
      <c r="AB32" s="11">
        <f t="shared" si="14"/>
        <v>0</v>
      </c>
      <c r="AC32" s="11">
        <f t="shared" si="14"/>
        <v>0</v>
      </c>
      <c r="AD32" s="11">
        <f t="shared" si="14"/>
        <v>0</v>
      </c>
      <c r="AE32" s="11">
        <f t="shared" si="14"/>
        <v>0</v>
      </c>
      <c r="AF32" s="11">
        <f t="shared" si="14"/>
        <v>0</v>
      </c>
      <c r="AG32" s="11">
        <f t="shared" si="14"/>
        <v>0</v>
      </c>
      <c r="AH32" s="11">
        <f t="shared" si="14"/>
        <v>0</v>
      </c>
      <c r="AI32" s="11">
        <f t="shared" si="14"/>
        <v>0</v>
      </c>
      <c r="AJ32" s="11">
        <f t="shared" si="14"/>
        <v>0</v>
      </c>
      <c r="AK32" s="11">
        <f t="shared" si="14"/>
        <v>0</v>
      </c>
      <c r="AL32" s="11">
        <f t="shared" si="14"/>
        <v>0</v>
      </c>
      <c r="AM32" s="11">
        <f t="shared" si="14"/>
        <v>0</v>
      </c>
      <c r="AN32" s="11">
        <f t="shared" si="14"/>
        <v>0</v>
      </c>
      <c r="AO32" s="11">
        <f t="shared" si="14"/>
        <v>0</v>
      </c>
      <c r="AP32" s="11">
        <f t="shared" si="14"/>
        <v>0</v>
      </c>
      <c r="AQ32" s="11">
        <f t="shared" si="14"/>
        <v>0</v>
      </c>
      <c r="AR32" s="11">
        <f t="shared" si="14"/>
        <v>0</v>
      </c>
      <c r="AS32" s="11">
        <f t="shared" si="14"/>
        <v>0</v>
      </c>
      <c r="AT32" s="11">
        <f t="shared" si="14"/>
        <v>0</v>
      </c>
      <c r="AU32" s="11">
        <f t="shared" si="14"/>
        <v>0</v>
      </c>
      <c r="AV32" s="11">
        <f t="shared" si="14"/>
        <v>0</v>
      </c>
      <c r="AW32" s="11">
        <f t="shared" si="14"/>
        <v>0</v>
      </c>
      <c r="AX32" s="11">
        <f t="shared" si="14"/>
        <v>0</v>
      </c>
      <c r="AY32" s="11">
        <f t="shared" si="14"/>
        <v>0</v>
      </c>
      <c r="AZ32" s="11">
        <f t="shared" si="14"/>
        <v>0</v>
      </c>
      <c r="BA32" s="11">
        <f t="shared" si="14"/>
        <v>0</v>
      </c>
      <c r="BB32" s="11">
        <f t="shared" si="14"/>
        <v>0</v>
      </c>
      <c r="BC32" s="11">
        <f t="shared" si="14"/>
        <v>0</v>
      </c>
      <c r="BD32" s="11">
        <f t="shared" si="14"/>
        <v>0</v>
      </c>
      <c r="BE32" s="11">
        <f t="shared" si="14"/>
        <v>0</v>
      </c>
      <c r="BF32" s="11">
        <f t="shared" si="14"/>
        <v>0</v>
      </c>
      <c r="BG32" s="11">
        <f t="shared" si="14"/>
        <v>0</v>
      </c>
      <c r="BH32" s="11">
        <f t="shared" si="14"/>
        <v>0</v>
      </c>
      <c r="BI32" s="11">
        <f t="shared" si="14"/>
        <v>0</v>
      </c>
      <c r="BJ32" s="11">
        <f t="shared" si="14"/>
        <v>0</v>
      </c>
      <c r="BK32" s="11">
        <f t="shared" si="14"/>
        <v>0</v>
      </c>
      <c r="BL32" s="11">
        <f t="shared" si="14"/>
        <v>0</v>
      </c>
      <c r="BM32" s="11">
        <f t="shared" si="14"/>
        <v>0</v>
      </c>
      <c r="BN32" s="11">
        <f t="shared" si="14"/>
        <v>0</v>
      </c>
      <c r="BO32" s="11">
        <f t="shared" si="14"/>
        <v>0</v>
      </c>
      <c r="BP32" s="11">
        <f t="shared" si="14"/>
        <v>0</v>
      </c>
      <c r="BQ32" s="11">
        <f t="shared" si="14"/>
        <v>0</v>
      </c>
      <c r="BR32" s="11">
        <f t="shared" si="14"/>
        <v>0</v>
      </c>
      <c r="BS32" s="11">
        <f t="shared" si="14"/>
        <v>0</v>
      </c>
      <c r="BT32" s="11">
        <f t="shared" si="14"/>
        <v>0</v>
      </c>
      <c r="BU32" s="11">
        <f t="shared" ref="BU32:CI33" si="15">BU36+BU39+BU42+BU45+BU49</f>
        <v>0</v>
      </c>
      <c r="BV32" s="11">
        <f t="shared" si="15"/>
        <v>0</v>
      </c>
      <c r="BW32" s="11">
        <f t="shared" si="15"/>
        <v>0</v>
      </c>
      <c r="BX32" s="11">
        <f t="shared" si="15"/>
        <v>0</v>
      </c>
      <c r="BY32" s="11">
        <f t="shared" si="15"/>
        <v>0</v>
      </c>
      <c r="BZ32" s="11">
        <f t="shared" si="15"/>
        <v>0</v>
      </c>
      <c r="CA32" s="11">
        <f t="shared" si="15"/>
        <v>0</v>
      </c>
      <c r="CB32" s="11">
        <f t="shared" si="15"/>
        <v>0</v>
      </c>
      <c r="CC32" s="11">
        <f t="shared" si="15"/>
        <v>0</v>
      </c>
      <c r="CD32" s="11">
        <f t="shared" si="15"/>
        <v>0</v>
      </c>
      <c r="CE32" s="11">
        <f t="shared" si="15"/>
        <v>0</v>
      </c>
      <c r="CF32" s="11">
        <f t="shared" si="15"/>
        <v>0</v>
      </c>
      <c r="CG32" s="11">
        <f t="shared" si="15"/>
        <v>0</v>
      </c>
      <c r="CH32" s="11">
        <f t="shared" si="15"/>
        <v>0</v>
      </c>
      <c r="CI32" s="11">
        <f t="shared" si="15"/>
        <v>0</v>
      </c>
      <c r="CZ32" s="159" t="s">
        <v>181</v>
      </c>
      <c r="DA32" s="159">
        <v>17</v>
      </c>
      <c r="DB32" s="162" t="str">
        <f t="shared" si="2"/>
        <v>17__CAPEX</v>
      </c>
    </row>
    <row r="33" spans="1:106" s="85" customFormat="1" outlineLevel="1" x14ac:dyDescent="0.25">
      <c r="B33" s="10"/>
      <c r="C33" s="10" t="s">
        <v>40</v>
      </c>
      <c r="D33" s="177"/>
      <c r="E33" s="177"/>
      <c r="F33" s="10" t="s">
        <v>13</v>
      </c>
      <c r="G33" s="8">
        <f t="shared" si="13"/>
        <v>25700</v>
      </c>
      <c r="H33" s="11">
        <f>H37+H40+H43+H46+H50</f>
        <v>9400</v>
      </c>
      <c r="I33" s="11">
        <f t="shared" si="14"/>
        <v>5400</v>
      </c>
      <c r="J33" s="11">
        <f t="shared" si="14"/>
        <v>5500</v>
      </c>
      <c r="K33" s="11">
        <f t="shared" si="14"/>
        <v>5400</v>
      </c>
      <c r="L33" s="11">
        <f t="shared" si="14"/>
        <v>0</v>
      </c>
      <c r="M33" s="11">
        <f t="shared" si="14"/>
        <v>0</v>
      </c>
      <c r="N33" s="11">
        <f t="shared" si="14"/>
        <v>0</v>
      </c>
      <c r="O33" s="11">
        <f t="shared" si="14"/>
        <v>0</v>
      </c>
      <c r="P33" s="11">
        <f t="shared" si="14"/>
        <v>0</v>
      </c>
      <c r="Q33" s="11">
        <f t="shared" si="14"/>
        <v>0</v>
      </c>
      <c r="R33" s="11">
        <f t="shared" si="14"/>
        <v>0</v>
      </c>
      <c r="S33" s="11">
        <f t="shared" si="14"/>
        <v>0</v>
      </c>
      <c r="T33" s="11">
        <f t="shared" si="14"/>
        <v>0</v>
      </c>
      <c r="U33" s="11">
        <f t="shared" si="14"/>
        <v>0</v>
      </c>
      <c r="V33" s="11">
        <f t="shared" si="14"/>
        <v>0</v>
      </c>
      <c r="W33" s="11">
        <f t="shared" si="14"/>
        <v>0</v>
      </c>
      <c r="X33" s="11">
        <f t="shared" si="14"/>
        <v>0</v>
      </c>
      <c r="Y33" s="11">
        <f t="shared" si="14"/>
        <v>0</v>
      </c>
      <c r="Z33" s="11">
        <f t="shared" si="14"/>
        <v>0</v>
      </c>
      <c r="AA33" s="11">
        <f t="shared" si="14"/>
        <v>0</v>
      </c>
      <c r="AB33" s="11">
        <f t="shared" si="14"/>
        <v>0</v>
      </c>
      <c r="AC33" s="11">
        <f t="shared" si="14"/>
        <v>0</v>
      </c>
      <c r="AD33" s="11">
        <f t="shared" si="14"/>
        <v>0</v>
      </c>
      <c r="AE33" s="11">
        <f t="shared" si="14"/>
        <v>0</v>
      </c>
      <c r="AF33" s="11">
        <f t="shared" si="14"/>
        <v>0</v>
      </c>
      <c r="AG33" s="11">
        <f t="shared" si="14"/>
        <v>0</v>
      </c>
      <c r="AH33" s="11">
        <f t="shared" si="14"/>
        <v>0</v>
      </c>
      <c r="AI33" s="11">
        <f t="shared" si="14"/>
        <v>0</v>
      </c>
      <c r="AJ33" s="11">
        <f t="shared" si="14"/>
        <v>0</v>
      </c>
      <c r="AK33" s="11">
        <f t="shared" si="14"/>
        <v>0</v>
      </c>
      <c r="AL33" s="11">
        <f t="shared" si="14"/>
        <v>0</v>
      </c>
      <c r="AM33" s="11">
        <f t="shared" si="14"/>
        <v>0</v>
      </c>
      <c r="AN33" s="11">
        <f t="shared" si="14"/>
        <v>0</v>
      </c>
      <c r="AO33" s="11">
        <f t="shared" si="14"/>
        <v>0</v>
      </c>
      <c r="AP33" s="11">
        <f t="shared" si="14"/>
        <v>0</v>
      </c>
      <c r="AQ33" s="11">
        <f t="shared" si="14"/>
        <v>0</v>
      </c>
      <c r="AR33" s="11">
        <f t="shared" si="14"/>
        <v>0</v>
      </c>
      <c r="AS33" s="11">
        <f t="shared" si="14"/>
        <v>0</v>
      </c>
      <c r="AT33" s="11">
        <f t="shared" si="14"/>
        <v>0</v>
      </c>
      <c r="AU33" s="11">
        <f t="shared" si="14"/>
        <v>0</v>
      </c>
      <c r="AV33" s="11">
        <f t="shared" si="14"/>
        <v>0</v>
      </c>
      <c r="AW33" s="11">
        <f t="shared" si="14"/>
        <v>0</v>
      </c>
      <c r="AX33" s="11">
        <f t="shared" si="14"/>
        <v>0</v>
      </c>
      <c r="AY33" s="11">
        <f t="shared" si="14"/>
        <v>0</v>
      </c>
      <c r="AZ33" s="11">
        <f t="shared" si="14"/>
        <v>0</v>
      </c>
      <c r="BA33" s="11">
        <f t="shared" si="14"/>
        <v>0</v>
      </c>
      <c r="BB33" s="11">
        <f t="shared" si="14"/>
        <v>0</v>
      </c>
      <c r="BC33" s="11">
        <f t="shared" si="14"/>
        <v>0</v>
      </c>
      <c r="BD33" s="11">
        <f t="shared" si="14"/>
        <v>0</v>
      </c>
      <c r="BE33" s="11">
        <f t="shared" si="14"/>
        <v>0</v>
      </c>
      <c r="BF33" s="11">
        <f t="shared" si="14"/>
        <v>0</v>
      </c>
      <c r="BG33" s="11">
        <f t="shared" si="14"/>
        <v>0</v>
      </c>
      <c r="BH33" s="11">
        <f t="shared" si="14"/>
        <v>0</v>
      </c>
      <c r="BI33" s="11">
        <f t="shared" si="14"/>
        <v>0</v>
      </c>
      <c r="BJ33" s="11">
        <f t="shared" si="14"/>
        <v>0</v>
      </c>
      <c r="BK33" s="11">
        <f t="shared" si="14"/>
        <v>0</v>
      </c>
      <c r="BL33" s="11">
        <f t="shared" si="14"/>
        <v>0</v>
      </c>
      <c r="BM33" s="11">
        <f t="shared" si="14"/>
        <v>0</v>
      </c>
      <c r="BN33" s="11">
        <f t="shared" si="14"/>
        <v>0</v>
      </c>
      <c r="BO33" s="11">
        <f t="shared" si="14"/>
        <v>0</v>
      </c>
      <c r="BP33" s="11">
        <f t="shared" si="14"/>
        <v>0</v>
      </c>
      <c r="BQ33" s="11">
        <f t="shared" si="14"/>
        <v>0</v>
      </c>
      <c r="BR33" s="11">
        <f t="shared" si="14"/>
        <v>0</v>
      </c>
      <c r="BS33" s="11">
        <f t="shared" si="14"/>
        <v>0</v>
      </c>
      <c r="BT33" s="11">
        <f t="shared" si="14"/>
        <v>0</v>
      </c>
      <c r="BU33" s="11">
        <f t="shared" si="15"/>
        <v>0</v>
      </c>
      <c r="BV33" s="11">
        <f t="shared" si="15"/>
        <v>0</v>
      </c>
      <c r="BW33" s="11">
        <f t="shared" si="15"/>
        <v>0</v>
      </c>
      <c r="BX33" s="11">
        <f t="shared" si="15"/>
        <v>0</v>
      </c>
      <c r="BY33" s="11">
        <f t="shared" si="15"/>
        <v>0</v>
      </c>
      <c r="BZ33" s="11">
        <f t="shared" si="15"/>
        <v>0</v>
      </c>
      <c r="CA33" s="11">
        <f t="shared" si="15"/>
        <v>0</v>
      </c>
      <c r="CB33" s="11">
        <f t="shared" si="15"/>
        <v>0</v>
      </c>
      <c r="CC33" s="11">
        <f t="shared" si="15"/>
        <v>0</v>
      </c>
      <c r="CD33" s="11">
        <f t="shared" si="15"/>
        <v>0</v>
      </c>
      <c r="CE33" s="11">
        <f t="shared" si="15"/>
        <v>0</v>
      </c>
      <c r="CF33" s="11">
        <f t="shared" si="15"/>
        <v>0</v>
      </c>
      <c r="CG33" s="11">
        <f t="shared" si="15"/>
        <v>0</v>
      </c>
      <c r="CH33" s="11">
        <f t="shared" si="15"/>
        <v>0</v>
      </c>
      <c r="CI33" s="11">
        <f t="shared" si="15"/>
        <v>0</v>
      </c>
      <c r="CZ33" s="159" t="s">
        <v>181</v>
      </c>
      <c r="DA33" s="269">
        <v>18</v>
      </c>
      <c r="DB33" s="162" t="str">
        <f t="shared" si="2"/>
        <v>18__OPEX</v>
      </c>
    </row>
    <row r="34" spans="1:106" s="85" customFormat="1" outlineLevel="1" x14ac:dyDescent="0.25">
      <c r="B34" s="10"/>
      <c r="C34" s="10" t="s">
        <v>698</v>
      </c>
      <c r="D34" s="177"/>
      <c r="E34" s="177"/>
      <c r="F34" s="10" t="s">
        <v>13</v>
      </c>
      <c r="G34" s="8">
        <f t="shared" si="13"/>
        <v>17564.835164835167</v>
      </c>
      <c r="H34" s="11">
        <f>H47</f>
        <v>0</v>
      </c>
      <c r="I34" s="11">
        <f t="shared" ref="I34:BT34" si="16">I47</f>
        <v>5400</v>
      </c>
      <c r="J34" s="11">
        <f t="shared" si="16"/>
        <v>5400</v>
      </c>
      <c r="K34" s="11">
        <f t="shared" si="16"/>
        <v>2489.835164835165</v>
      </c>
      <c r="L34" s="11">
        <f t="shared" si="16"/>
        <v>4275</v>
      </c>
      <c r="M34" s="11">
        <f t="shared" si="16"/>
        <v>0</v>
      </c>
      <c r="N34" s="11">
        <f t="shared" si="16"/>
        <v>0</v>
      </c>
      <c r="O34" s="11">
        <f t="shared" si="16"/>
        <v>0</v>
      </c>
      <c r="P34" s="11">
        <f t="shared" si="16"/>
        <v>0</v>
      </c>
      <c r="Q34" s="11">
        <f t="shared" si="16"/>
        <v>0</v>
      </c>
      <c r="R34" s="11">
        <f t="shared" si="16"/>
        <v>0</v>
      </c>
      <c r="S34" s="11">
        <f t="shared" si="16"/>
        <v>0</v>
      </c>
      <c r="T34" s="11">
        <f t="shared" si="16"/>
        <v>0</v>
      </c>
      <c r="U34" s="11">
        <f t="shared" si="16"/>
        <v>0</v>
      </c>
      <c r="V34" s="11">
        <f t="shared" si="16"/>
        <v>0</v>
      </c>
      <c r="W34" s="11">
        <f t="shared" si="16"/>
        <v>0</v>
      </c>
      <c r="X34" s="11">
        <f t="shared" si="16"/>
        <v>0</v>
      </c>
      <c r="Y34" s="11">
        <f t="shared" si="16"/>
        <v>0</v>
      </c>
      <c r="Z34" s="11">
        <f t="shared" si="16"/>
        <v>0</v>
      </c>
      <c r="AA34" s="11">
        <f t="shared" si="16"/>
        <v>0</v>
      </c>
      <c r="AB34" s="11">
        <f t="shared" si="16"/>
        <v>0</v>
      </c>
      <c r="AC34" s="11">
        <f t="shared" si="16"/>
        <v>0</v>
      </c>
      <c r="AD34" s="11">
        <f t="shared" si="16"/>
        <v>0</v>
      </c>
      <c r="AE34" s="11">
        <f t="shared" si="16"/>
        <v>0</v>
      </c>
      <c r="AF34" s="11">
        <f t="shared" si="16"/>
        <v>0</v>
      </c>
      <c r="AG34" s="11">
        <f t="shared" si="16"/>
        <v>0</v>
      </c>
      <c r="AH34" s="11">
        <f t="shared" si="16"/>
        <v>0</v>
      </c>
      <c r="AI34" s="11">
        <f t="shared" si="16"/>
        <v>0</v>
      </c>
      <c r="AJ34" s="11">
        <f t="shared" si="16"/>
        <v>0</v>
      </c>
      <c r="AK34" s="11">
        <f t="shared" si="16"/>
        <v>0</v>
      </c>
      <c r="AL34" s="11">
        <f t="shared" si="16"/>
        <v>0</v>
      </c>
      <c r="AM34" s="11">
        <f t="shared" si="16"/>
        <v>0</v>
      </c>
      <c r="AN34" s="11">
        <f t="shared" si="16"/>
        <v>0</v>
      </c>
      <c r="AO34" s="11">
        <f t="shared" si="16"/>
        <v>0</v>
      </c>
      <c r="AP34" s="11">
        <f t="shared" si="16"/>
        <v>0</v>
      </c>
      <c r="AQ34" s="11">
        <f t="shared" si="16"/>
        <v>0</v>
      </c>
      <c r="AR34" s="11">
        <f t="shared" si="16"/>
        <v>0</v>
      </c>
      <c r="AS34" s="11">
        <f t="shared" si="16"/>
        <v>0</v>
      </c>
      <c r="AT34" s="11">
        <f t="shared" si="16"/>
        <v>0</v>
      </c>
      <c r="AU34" s="11">
        <f t="shared" si="16"/>
        <v>0</v>
      </c>
      <c r="AV34" s="11">
        <f t="shared" si="16"/>
        <v>0</v>
      </c>
      <c r="AW34" s="11">
        <f t="shared" si="16"/>
        <v>0</v>
      </c>
      <c r="AX34" s="11">
        <f t="shared" si="16"/>
        <v>0</v>
      </c>
      <c r="AY34" s="11">
        <f t="shared" si="16"/>
        <v>0</v>
      </c>
      <c r="AZ34" s="11">
        <f t="shared" si="16"/>
        <v>0</v>
      </c>
      <c r="BA34" s="11">
        <f t="shared" si="16"/>
        <v>0</v>
      </c>
      <c r="BB34" s="11">
        <f t="shared" si="16"/>
        <v>0</v>
      </c>
      <c r="BC34" s="11">
        <f t="shared" si="16"/>
        <v>0</v>
      </c>
      <c r="BD34" s="11">
        <f t="shared" si="16"/>
        <v>0</v>
      </c>
      <c r="BE34" s="11">
        <f t="shared" si="16"/>
        <v>0</v>
      </c>
      <c r="BF34" s="11">
        <f t="shared" si="16"/>
        <v>0</v>
      </c>
      <c r="BG34" s="11">
        <f t="shared" si="16"/>
        <v>0</v>
      </c>
      <c r="BH34" s="11">
        <f t="shared" si="16"/>
        <v>0</v>
      </c>
      <c r="BI34" s="11">
        <f t="shared" si="16"/>
        <v>0</v>
      </c>
      <c r="BJ34" s="11">
        <f t="shared" si="16"/>
        <v>0</v>
      </c>
      <c r="BK34" s="11">
        <f t="shared" si="16"/>
        <v>0</v>
      </c>
      <c r="BL34" s="11">
        <f t="shared" si="16"/>
        <v>0</v>
      </c>
      <c r="BM34" s="11">
        <f t="shared" si="16"/>
        <v>0</v>
      </c>
      <c r="BN34" s="11">
        <f t="shared" si="16"/>
        <v>0</v>
      </c>
      <c r="BO34" s="11">
        <f t="shared" si="16"/>
        <v>0</v>
      </c>
      <c r="BP34" s="11">
        <f t="shared" si="16"/>
        <v>0</v>
      </c>
      <c r="BQ34" s="11">
        <f t="shared" si="16"/>
        <v>0</v>
      </c>
      <c r="BR34" s="11">
        <f t="shared" si="16"/>
        <v>0</v>
      </c>
      <c r="BS34" s="11">
        <f t="shared" si="16"/>
        <v>0</v>
      </c>
      <c r="BT34" s="11">
        <f t="shared" si="16"/>
        <v>0</v>
      </c>
      <c r="BU34" s="11">
        <f t="shared" ref="BU34:CI34" si="17">BU47</f>
        <v>0</v>
      </c>
      <c r="BV34" s="11">
        <f t="shared" si="17"/>
        <v>0</v>
      </c>
      <c r="BW34" s="11">
        <f t="shared" si="17"/>
        <v>0</v>
      </c>
      <c r="BX34" s="11">
        <f t="shared" si="17"/>
        <v>0</v>
      </c>
      <c r="BY34" s="11">
        <f t="shared" si="17"/>
        <v>0</v>
      </c>
      <c r="BZ34" s="11">
        <f t="shared" si="17"/>
        <v>0</v>
      </c>
      <c r="CA34" s="11">
        <f t="shared" si="17"/>
        <v>0</v>
      </c>
      <c r="CB34" s="11">
        <f t="shared" si="17"/>
        <v>0</v>
      </c>
      <c r="CC34" s="11">
        <f t="shared" si="17"/>
        <v>0</v>
      </c>
      <c r="CD34" s="11">
        <f t="shared" si="17"/>
        <v>0</v>
      </c>
      <c r="CE34" s="11">
        <f t="shared" si="17"/>
        <v>0</v>
      </c>
      <c r="CF34" s="11">
        <f t="shared" si="17"/>
        <v>0</v>
      </c>
      <c r="CG34" s="11">
        <f t="shared" si="17"/>
        <v>0</v>
      </c>
      <c r="CH34" s="11">
        <f t="shared" si="17"/>
        <v>0</v>
      </c>
      <c r="CI34" s="11">
        <f t="shared" si="17"/>
        <v>0</v>
      </c>
      <c r="CZ34" s="159" t="s">
        <v>181</v>
      </c>
      <c r="DA34" s="269">
        <v>19</v>
      </c>
      <c r="DB34" s="162" t="str">
        <f t="shared" si="2"/>
        <v>19__СЕРВИС</v>
      </c>
    </row>
    <row r="35" spans="1:106" s="85" customFormat="1" outlineLevel="1" x14ac:dyDescent="0.25">
      <c r="B35" s="16" t="s">
        <v>128</v>
      </c>
      <c r="C35" s="10" t="str">
        <f>IF(Согласование!$B$11="Цифровой",DH7,DI7)</f>
        <v>в т.ч. на этап Оценка</v>
      </c>
      <c r="D35" s="17"/>
      <c r="E35" s="17"/>
      <c r="F35" s="16" t="s">
        <v>13</v>
      </c>
      <c r="G35" s="13">
        <f t="shared" si="13"/>
        <v>3800</v>
      </c>
      <c r="H35" s="28">
        <f t="shared" ref="H35:BS35" si="18">H36+H37</f>
        <v>3800</v>
      </c>
      <c r="I35" s="28">
        <f t="shared" si="18"/>
        <v>0</v>
      </c>
      <c r="J35" s="28">
        <f t="shared" si="18"/>
        <v>0</v>
      </c>
      <c r="K35" s="28">
        <f t="shared" si="18"/>
        <v>0</v>
      </c>
      <c r="L35" s="28">
        <f t="shared" si="18"/>
        <v>0</v>
      </c>
      <c r="M35" s="28">
        <f t="shared" si="18"/>
        <v>0</v>
      </c>
      <c r="N35" s="28">
        <f t="shared" si="18"/>
        <v>0</v>
      </c>
      <c r="O35" s="28">
        <f t="shared" si="18"/>
        <v>0</v>
      </c>
      <c r="P35" s="28">
        <f t="shared" si="18"/>
        <v>0</v>
      </c>
      <c r="Q35" s="28">
        <f t="shared" si="18"/>
        <v>0</v>
      </c>
      <c r="R35" s="28">
        <f t="shared" si="18"/>
        <v>0</v>
      </c>
      <c r="S35" s="28">
        <f t="shared" si="18"/>
        <v>0</v>
      </c>
      <c r="T35" s="28">
        <f t="shared" si="18"/>
        <v>0</v>
      </c>
      <c r="U35" s="28">
        <f t="shared" si="18"/>
        <v>0</v>
      </c>
      <c r="V35" s="28">
        <f t="shared" si="18"/>
        <v>0</v>
      </c>
      <c r="W35" s="28">
        <f t="shared" si="18"/>
        <v>0</v>
      </c>
      <c r="X35" s="28">
        <f t="shared" si="18"/>
        <v>0</v>
      </c>
      <c r="Y35" s="28">
        <f t="shared" si="18"/>
        <v>0</v>
      </c>
      <c r="Z35" s="28">
        <f t="shared" si="18"/>
        <v>0</v>
      </c>
      <c r="AA35" s="28">
        <f t="shared" si="18"/>
        <v>0</v>
      </c>
      <c r="AB35" s="28">
        <f t="shared" si="18"/>
        <v>0</v>
      </c>
      <c r="AC35" s="28">
        <f t="shared" si="18"/>
        <v>0</v>
      </c>
      <c r="AD35" s="28">
        <f t="shared" si="18"/>
        <v>0</v>
      </c>
      <c r="AE35" s="28">
        <f t="shared" si="18"/>
        <v>0</v>
      </c>
      <c r="AF35" s="28">
        <f t="shared" si="18"/>
        <v>0</v>
      </c>
      <c r="AG35" s="28">
        <f t="shared" si="18"/>
        <v>0</v>
      </c>
      <c r="AH35" s="28">
        <f t="shared" si="18"/>
        <v>0</v>
      </c>
      <c r="AI35" s="28">
        <f t="shared" si="18"/>
        <v>0</v>
      </c>
      <c r="AJ35" s="28">
        <f t="shared" si="18"/>
        <v>0</v>
      </c>
      <c r="AK35" s="28">
        <f t="shared" si="18"/>
        <v>0</v>
      </c>
      <c r="AL35" s="28">
        <f t="shared" si="18"/>
        <v>0</v>
      </c>
      <c r="AM35" s="28">
        <f t="shared" si="18"/>
        <v>0</v>
      </c>
      <c r="AN35" s="28">
        <f t="shared" si="18"/>
        <v>0</v>
      </c>
      <c r="AO35" s="28">
        <f t="shared" si="18"/>
        <v>0</v>
      </c>
      <c r="AP35" s="28">
        <f t="shared" si="18"/>
        <v>0</v>
      </c>
      <c r="AQ35" s="28">
        <f t="shared" si="18"/>
        <v>0</v>
      </c>
      <c r="AR35" s="28">
        <f t="shared" si="18"/>
        <v>0</v>
      </c>
      <c r="AS35" s="28">
        <f t="shared" si="18"/>
        <v>0</v>
      </c>
      <c r="AT35" s="28">
        <f t="shared" si="18"/>
        <v>0</v>
      </c>
      <c r="AU35" s="28">
        <f t="shared" si="18"/>
        <v>0</v>
      </c>
      <c r="AV35" s="28">
        <f t="shared" si="18"/>
        <v>0</v>
      </c>
      <c r="AW35" s="28">
        <f t="shared" si="18"/>
        <v>0</v>
      </c>
      <c r="AX35" s="28">
        <f t="shared" si="18"/>
        <v>0</v>
      </c>
      <c r="AY35" s="28">
        <f t="shared" si="18"/>
        <v>0</v>
      </c>
      <c r="AZ35" s="28">
        <f t="shared" si="18"/>
        <v>0</v>
      </c>
      <c r="BA35" s="28">
        <f t="shared" si="18"/>
        <v>0</v>
      </c>
      <c r="BB35" s="28">
        <f t="shared" si="18"/>
        <v>0</v>
      </c>
      <c r="BC35" s="28">
        <f t="shared" si="18"/>
        <v>0</v>
      </c>
      <c r="BD35" s="28">
        <f t="shared" si="18"/>
        <v>0</v>
      </c>
      <c r="BE35" s="28">
        <f t="shared" si="18"/>
        <v>0</v>
      </c>
      <c r="BF35" s="28">
        <f t="shared" si="18"/>
        <v>0</v>
      </c>
      <c r="BG35" s="28">
        <f t="shared" si="18"/>
        <v>0</v>
      </c>
      <c r="BH35" s="28">
        <f t="shared" si="18"/>
        <v>0</v>
      </c>
      <c r="BI35" s="28">
        <f t="shared" si="18"/>
        <v>0</v>
      </c>
      <c r="BJ35" s="28">
        <f t="shared" si="18"/>
        <v>0</v>
      </c>
      <c r="BK35" s="28">
        <f t="shared" si="18"/>
        <v>0</v>
      </c>
      <c r="BL35" s="28">
        <f t="shared" si="18"/>
        <v>0</v>
      </c>
      <c r="BM35" s="28">
        <f t="shared" si="18"/>
        <v>0</v>
      </c>
      <c r="BN35" s="28">
        <f t="shared" si="18"/>
        <v>0</v>
      </c>
      <c r="BO35" s="28">
        <f t="shared" si="18"/>
        <v>0</v>
      </c>
      <c r="BP35" s="28">
        <f t="shared" si="18"/>
        <v>0</v>
      </c>
      <c r="BQ35" s="28">
        <f t="shared" si="18"/>
        <v>0</v>
      </c>
      <c r="BR35" s="28">
        <f t="shared" si="18"/>
        <v>0</v>
      </c>
      <c r="BS35" s="28">
        <f t="shared" si="18"/>
        <v>0</v>
      </c>
      <c r="BT35" s="28">
        <f t="shared" ref="BT35:CD35" si="19">BT36+BT37</f>
        <v>0</v>
      </c>
      <c r="BU35" s="28">
        <f t="shared" si="19"/>
        <v>0</v>
      </c>
      <c r="BV35" s="28">
        <f t="shared" si="19"/>
        <v>0</v>
      </c>
      <c r="BW35" s="28">
        <f t="shared" si="19"/>
        <v>0</v>
      </c>
      <c r="BX35" s="28">
        <f t="shared" si="19"/>
        <v>0</v>
      </c>
      <c r="BY35" s="28">
        <f t="shared" si="19"/>
        <v>0</v>
      </c>
      <c r="BZ35" s="28">
        <f t="shared" si="19"/>
        <v>0</v>
      </c>
      <c r="CA35" s="28">
        <f t="shared" si="19"/>
        <v>0</v>
      </c>
      <c r="CB35" s="28">
        <f t="shared" si="19"/>
        <v>0</v>
      </c>
      <c r="CC35" s="28">
        <f t="shared" si="19"/>
        <v>0</v>
      </c>
      <c r="CD35" s="28">
        <f t="shared" si="19"/>
        <v>0</v>
      </c>
      <c r="CE35" s="28">
        <f>CE36+CE37</f>
        <v>0</v>
      </c>
      <c r="CF35" s="28">
        <f>CF36+CF37</f>
        <v>0</v>
      </c>
      <c r="CG35" s="28">
        <f>CG36+CG37</f>
        <v>0</v>
      </c>
      <c r="CH35" s="28">
        <f>CH36+CH37</f>
        <v>0</v>
      </c>
      <c r="CI35" s="28">
        <f>CI36+CI37</f>
        <v>0</v>
      </c>
      <c r="CZ35" s="159" t="s">
        <v>181</v>
      </c>
      <c r="DA35" s="269">
        <v>20</v>
      </c>
      <c r="DB35" s="162" t="str">
        <f t="shared" si="2"/>
        <v>20_3.2_в т.ч. на этап Оценка</v>
      </c>
    </row>
    <row r="36" spans="1:106" s="84" customFormat="1" ht="14.25" outlineLevel="1" x14ac:dyDescent="0.25">
      <c r="A36" s="90"/>
      <c r="B36" s="7"/>
      <c r="C36" s="7" t="s">
        <v>39</v>
      </c>
      <c r="D36" s="121"/>
      <c r="E36" s="121"/>
      <c r="F36" s="7" t="s">
        <v>13</v>
      </c>
      <c r="G36" s="27">
        <f t="shared" si="13"/>
        <v>0</v>
      </c>
      <c r="H36" s="125">
        <f>IFERROR(INDEX('Бюджет (ЛК 2.0)'!$F$10:$Y$23,MATCH('ИД (ЛК 2.0)'!$C36,'Бюджет (ЛК 2.0)'!$C$10:$C$22,0),MATCH('ИД (ЛК 2.0)'!H$30,'Бюджет (ЛК 2.0)'!$F$3:$Y$3,0)),0)</f>
        <v>0</v>
      </c>
      <c r="I36" s="125">
        <f>IFERROR(INDEX('Бюджет (ЛК 2.0)'!$F$10:$Y$23,MATCH('ИД (ЛК 2.0)'!$C36,'Бюджет (ЛК 2.0)'!$C$10:$C$22,0),MATCH('ИД (ЛК 2.0)'!I$30,'Бюджет (ЛК 2.0)'!$F$3:$Y$3,0)),0)</f>
        <v>0</v>
      </c>
      <c r="J36" s="125">
        <f>IFERROR(INDEX('Бюджет (ЛК 2.0)'!$F$10:$Y$23,MATCH('ИД (ЛК 2.0)'!$C36,'Бюджет (ЛК 2.0)'!$C$10:$C$22,0),MATCH('ИД (ЛК 2.0)'!J$30,'Бюджет (ЛК 2.0)'!$F$3:$Y$3,0)),0)</f>
        <v>0</v>
      </c>
      <c r="K36" s="125">
        <f>IFERROR(INDEX('Бюджет (ЛК 2.0)'!$F$10:$Y$23,MATCH('ИД (ЛК 2.0)'!$C36,'Бюджет (ЛК 2.0)'!$C$10:$C$22,0),MATCH('ИД (ЛК 2.0)'!K$30,'Бюджет (ЛК 2.0)'!$F$3:$Y$3,0)),0)</f>
        <v>0</v>
      </c>
      <c r="L36" s="125">
        <f>IFERROR(INDEX('Бюджет (ЛК 2.0)'!$F$10:$Y$23,MATCH('ИД (ЛК 2.0)'!$C36,'Бюджет (ЛК 2.0)'!$C$10:$C$22,0),MATCH('ИД (ЛК 2.0)'!L$30,'Бюджет (ЛК 2.0)'!$F$3:$Y$3,0)),0)</f>
        <v>0</v>
      </c>
      <c r="M36" s="125">
        <f>IFERROR(INDEX('Бюджет (ЛК 2.0)'!$F$10:$Y$23,MATCH('ИД (ЛК 2.0)'!$C36,'Бюджет (ЛК 2.0)'!$C$10:$C$22,0),MATCH('ИД (ЛК 2.0)'!M$30,'Бюджет (ЛК 2.0)'!$F$3:$Y$3,0)),0)</f>
        <v>0</v>
      </c>
      <c r="N36" s="125">
        <f>IFERROR(INDEX('Бюджет (ЛК 2.0)'!$F$10:$Y$23,MATCH('ИД (ЛК 2.0)'!$C36,'Бюджет (ЛК 2.0)'!$C$10:$C$22,0),MATCH('ИД (ЛК 2.0)'!N$30,'Бюджет (ЛК 2.0)'!$F$3:$Y$3,0)),0)</f>
        <v>0</v>
      </c>
      <c r="O36" s="125">
        <f>IFERROR(INDEX('Бюджет (ЛК 2.0)'!$F$10:$Y$23,MATCH('ИД (ЛК 2.0)'!$C36,'Бюджет (ЛК 2.0)'!$C$10:$C$22,0),MATCH('ИД (ЛК 2.0)'!O$30,'Бюджет (ЛК 2.0)'!$F$3:$Y$3,0)),0)</f>
        <v>0</v>
      </c>
      <c r="P36" s="125">
        <f>IFERROR(INDEX('Бюджет (ЛК 2.0)'!$F$10:$Y$23,MATCH('ИД (ЛК 2.0)'!$C36,'Бюджет (ЛК 2.0)'!$C$10:$C$22,0),MATCH('ИД (ЛК 2.0)'!P$30,'Бюджет (ЛК 2.0)'!$F$3:$Y$3,0)),0)</f>
        <v>0</v>
      </c>
      <c r="Q36" s="125">
        <f>IFERROR(INDEX('Бюджет (ЛК 2.0)'!$F$10:$Y$23,MATCH('ИД (ЛК 2.0)'!$C36,'Бюджет (ЛК 2.0)'!$C$10:$C$22,0),MATCH('ИД (ЛК 2.0)'!Q$30,'Бюджет (ЛК 2.0)'!$F$3:$Y$3,0)),0)</f>
        <v>0</v>
      </c>
      <c r="R36" s="125">
        <f>IFERROR(INDEX('Бюджет (ЛК 2.0)'!$F$10:$Y$23,MATCH('ИД (ЛК 2.0)'!$C36,'Бюджет (ЛК 2.0)'!$C$10:$C$22,0),MATCH('ИД (ЛК 2.0)'!R$30,'Бюджет (ЛК 2.0)'!$F$3:$Y$3,0)),0)</f>
        <v>0</v>
      </c>
      <c r="S36" s="125">
        <f>IFERROR(INDEX('Бюджет (ЛК 2.0)'!$F$10:$Y$23,MATCH('ИД (ЛК 2.0)'!$C36,'Бюджет (ЛК 2.0)'!$C$10:$C$22,0),MATCH('ИД (ЛК 2.0)'!S$30,'Бюджет (ЛК 2.0)'!$F$3:$Y$3,0)),0)</f>
        <v>0</v>
      </c>
      <c r="T36" s="125">
        <f>IFERROR(INDEX('Бюджет (ЛК 2.0)'!$F$10:$Y$23,MATCH('ИД (ЛК 2.0)'!$C36,'Бюджет (ЛК 2.0)'!$C$10:$C$22,0),MATCH('ИД (ЛК 2.0)'!T$30,'Бюджет (ЛК 2.0)'!$F$3:$Y$3,0)),0)</f>
        <v>0</v>
      </c>
      <c r="U36" s="125">
        <f>IFERROR(INDEX('Бюджет (ЛК 2.0)'!$F$10:$Y$23,MATCH('ИД (ЛК 2.0)'!$C36,'Бюджет (ЛК 2.0)'!$C$10:$C$22,0),MATCH('ИД (ЛК 2.0)'!U$30,'Бюджет (ЛК 2.0)'!$F$3:$Y$3,0)),0)</f>
        <v>0</v>
      </c>
      <c r="V36" s="125">
        <f>IFERROR(INDEX('Бюджет (ЛК 2.0)'!$F$10:$Y$23,MATCH('ИД (ЛК 2.0)'!$C36,'Бюджет (ЛК 2.0)'!$C$10:$C$22,0),MATCH('ИД (ЛК 2.0)'!V$30,'Бюджет (ЛК 2.0)'!$F$3:$Y$3,0)),0)</f>
        <v>0</v>
      </c>
      <c r="W36" s="125">
        <f>IFERROR(INDEX('Бюджет (ЛК 2.0)'!$F$10:$Y$23,MATCH('ИД (ЛК 2.0)'!$C36,'Бюджет (ЛК 2.0)'!$C$10:$C$22,0),MATCH('ИД (ЛК 2.0)'!W$30,'Бюджет (ЛК 2.0)'!$F$3:$Y$3,0)),0)</f>
        <v>0</v>
      </c>
      <c r="X36" s="125">
        <f>IFERROR(INDEX('Бюджет (ЛК 2.0)'!$F$10:$Y$23,MATCH('ИД (ЛК 2.0)'!$C36,'Бюджет (ЛК 2.0)'!$C$10:$C$22,0),MATCH('ИД (ЛК 2.0)'!X$30,'Бюджет (ЛК 2.0)'!$F$3:$Y$3,0)),0)</f>
        <v>0</v>
      </c>
      <c r="Y36" s="125">
        <f>IFERROR(INDEX('Бюджет (ЛК 2.0)'!$F$10:$Y$23,MATCH('ИД (ЛК 2.0)'!$C36,'Бюджет (ЛК 2.0)'!$C$10:$C$22,0),MATCH('ИД (ЛК 2.0)'!Y$30,'Бюджет (ЛК 2.0)'!$F$3:$Y$3,0)),0)</f>
        <v>0</v>
      </c>
      <c r="Z36" s="125">
        <f>IFERROR(INDEX('Бюджет (ЛК 2.0)'!$F$10:$Y$23,MATCH('ИД (ЛК 2.0)'!$C36,'Бюджет (ЛК 2.0)'!$C$10:$C$22,0),MATCH('ИД (ЛК 2.0)'!Z$30,'Бюджет (ЛК 2.0)'!$F$3:$Y$3,0)),0)</f>
        <v>0</v>
      </c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5"/>
      <c r="BA36" s="125"/>
      <c r="BB36" s="125"/>
      <c r="BC36" s="125"/>
      <c r="BD36" s="125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  <c r="CG36" s="125"/>
      <c r="CH36" s="125"/>
      <c r="CI36" s="126"/>
      <c r="CZ36" s="41" t="s">
        <v>181</v>
      </c>
      <c r="DA36" s="41">
        <v>21</v>
      </c>
      <c r="DB36" s="162" t="str">
        <f t="shared" si="2"/>
        <v>21__CAPEX</v>
      </c>
    </row>
    <row r="37" spans="1:106" s="84" customFormat="1" outlineLevel="1" x14ac:dyDescent="0.25">
      <c r="A37" s="90"/>
      <c r="B37" s="7"/>
      <c r="C37" s="7" t="s">
        <v>40</v>
      </c>
      <c r="D37" s="121"/>
      <c r="E37" s="121"/>
      <c r="F37" s="7" t="s">
        <v>13</v>
      </c>
      <c r="G37" s="27">
        <f t="shared" si="13"/>
        <v>3800</v>
      </c>
      <c r="H37" s="125">
        <f>IFERROR(INDEX('Бюджет (ЛК 2.0)'!$F$10:$Y$23,MATCH('ИД (ЛК 2.0)'!$C37,'Бюджет (ЛК 2.0)'!$C$10:$C$22,0),MATCH('ИД (ЛК 2.0)'!H$30,'Бюджет (ЛК 2.0)'!$F$3:$Y$3,0)),0)</f>
        <v>3800</v>
      </c>
      <c r="I37" s="125">
        <f>IFERROR(INDEX('Бюджет (ЛК 2.0)'!$F$10:$Y$23,MATCH('ИД (ЛК 2.0)'!$C37,'Бюджет (ЛК 2.0)'!$C$10:$C$22,0),MATCH('ИД (ЛК 2.0)'!I$30,'Бюджет (ЛК 2.0)'!$F$3:$Y$3,0)),0)</f>
        <v>0</v>
      </c>
      <c r="J37" s="125">
        <f>IFERROR(INDEX('Бюджет (ЛК 2.0)'!$F$10:$Y$23,MATCH('ИД (ЛК 2.0)'!$C37,'Бюджет (ЛК 2.0)'!$C$10:$C$22,0),MATCH('ИД (ЛК 2.0)'!J$30,'Бюджет (ЛК 2.0)'!$F$3:$Y$3,0)),0)</f>
        <v>0</v>
      </c>
      <c r="K37" s="125">
        <f>IFERROR(INDEX('Бюджет (ЛК 2.0)'!$F$10:$Y$23,MATCH('ИД (ЛК 2.0)'!$C37,'Бюджет (ЛК 2.0)'!$C$10:$C$22,0),MATCH('ИД (ЛК 2.0)'!K$30,'Бюджет (ЛК 2.0)'!$F$3:$Y$3,0)),0)</f>
        <v>0</v>
      </c>
      <c r="L37" s="125">
        <f>IFERROR(INDEX('Бюджет (ЛК 2.0)'!$F$10:$Y$23,MATCH('ИД (ЛК 2.0)'!$C37,'Бюджет (ЛК 2.0)'!$C$10:$C$22,0),MATCH('ИД (ЛК 2.0)'!L$30,'Бюджет (ЛК 2.0)'!$F$3:$Y$3,0)),0)</f>
        <v>0</v>
      </c>
      <c r="M37" s="125">
        <f>IFERROR(INDEX('Бюджет (ЛК 2.0)'!$F$10:$Y$23,MATCH('ИД (ЛК 2.0)'!$C37,'Бюджет (ЛК 2.0)'!$C$10:$C$22,0),MATCH('ИД (ЛК 2.0)'!M$30,'Бюджет (ЛК 2.0)'!$F$3:$Y$3,0)),0)</f>
        <v>0</v>
      </c>
      <c r="N37" s="125">
        <f>IFERROR(INDEX('Бюджет (ЛК 2.0)'!$F$10:$Y$23,MATCH('ИД (ЛК 2.0)'!$C37,'Бюджет (ЛК 2.0)'!$C$10:$C$22,0),MATCH('ИД (ЛК 2.0)'!N$30,'Бюджет (ЛК 2.0)'!$F$3:$Y$3,0)),0)</f>
        <v>0</v>
      </c>
      <c r="O37" s="125">
        <f>IFERROR(INDEX('Бюджет (ЛК 2.0)'!$F$10:$Y$23,MATCH('ИД (ЛК 2.0)'!$C37,'Бюджет (ЛК 2.0)'!$C$10:$C$22,0),MATCH('ИД (ЛК 2.0)'!O$30,'Бюджет (ЛК 2.0)'!$F$3:$Y$3,0)),0)</f>
        <v>0</v>
      </c>
      <c r="P37" s="125">
        <f>IFERROR(INDEX('Бюджет (ЛК 2.0)'!$F$10:$Y$23,MATCH('ИД (ЛК 2.0)'!$C37,'Бюджет (ЛК 2.0)'!$C$10:$C$22,0),MATCH('ИД (ЛК 2.0)'!P$30,'Бюджет (ЛК 2.0)'!$F$3:$Y$3,0)),0)</f>
        <v>0</v>
      </c>
      <c r="Q37" s="125">
        <f>IFERROR(INDEX('Бюджет (ЛК 2.0)'!$F$10:$Y$23,MATCH('ИД (ЛК 2.0)'!$C37,'Бюджет (ЛК 2.0)'!$C$10:$C$22,0),MATCH('ИД (ЛК 2.0)'!Q$30,'Бюджет (ЛК 2.0)'!$F$3:$Y$3,0)),0)</f>
        <v>0</v>
      </c>
      <c r="R37" s="125">
        <f>IFERROR(INDEX('Бюджет (ЛК 2.0)'!$F$10:$Y$23,MATCH('ИД (ЛК 2.0)'!$C37,'Бюджет (ЛК 2.0)'!$C$10:$C$22,0),MATCH('ИД (ЛК 2.0)'!R$30,'Бюджет (ЛК 2.0)'!$F$3:$Y$3,0)),0)</f>
        <v>0</v>
      </c>
      <c r="S37" s="125">
        <f>IFERROR(INDEX('Бюджет (ЛК 2.0)'!$F$10:$Y$23,MATCH('ИД (ЛК 2.0)'!$C37,'Бюджет (ЛК 2.0)'!$C$10:$C$22,0),MATCH('ИД (ЛК 2.0)'!S$30,'Бюджет (ЛК 2.0)'!$F$3:$Y$3,0)),0)</f>
        <v>0</v>
      </c>
      <c r="T37" s="125">
        <f>IFERROR(INDEX('Бюджет (ЛК 2.0)'!$F$10:$Y$23,MATCH('ИД (ЛК 2.0)'!$C37,'Бюджет (ЛК 2.0)'!$C$10:$C$22,0),MATCH('ИД (ЛК 2.0)'!T$30,'Бюджет (ЛК 2.0)'!$F$3:$Y$3,0)),0)</f>
        <v>0</v>
      </c>
      <c r="U37" s="125">
        <f>IFERROR(INDEX('Бюджет (ЛК 2.0)'!$F$10:$Y$23,MATCH('ИД (ЛК 2.0)'!$C37,'Бюджет (ЛК 2.0)'!$C$10:$C$22,0),MATCH('ИД (ЛК 2.0)'!U$30,'Бюджет (ЛК 2.0)'!$F$3:$Y$3,0)),0)</f>
        <v>0</v>
      </c>
      <c r="V37" s="125">
        <f>IFERROR(INDEX('Бюджет (ЛК 2.0)'!$F$10:$Y$23,MATCH('ИД (ЛК 2.0)'!$C37,'Бюджет (ЛК 2.0)'!$C$10:$C$22,0),MATCH('ИД (ЛК 2.0)'!V$30,'Бюджет (ЛК 2.0)'!$F$3:$Y$3,0)),0)</f>
        <v>0</v>
      </c>
      <c r="W37" s="125">
        <f>IFERROR(INDEX('Бюджет (ЛК 2.0)'!$F$10:$Y$23,MATCH('ИД (ЛК 2.0)'!$C37,'Бюджет (ЛК 2.0)'!$C$10:$C$22,0),MATCH('ИД (ЛК 2.0)'!W$30,'Бюджет (ЛК 2.0)'!$F$3:$Y$3,0)),0)</f>
        <v>0</v>
      </c>
      <c r="X37" s="125">
        <f>IFERROR(INDEX('Бюджет (ЛК 2.0)'!$F$10:$Y$23,MATCH('ИД (ЛК 2.0)'!$C37,'Бюджет (ЛК 2.0)'!$C$10:$C$22,0),MATCH('ИД (ЛК 2.0)'!X$30,'Бюджет (ЛК 2.0)'!$F$3:$Y$3,0)),0)</f>
        <v>0</v>
      </c>
      <c r="Y37" s="125">
        <f>IFERROR(INDEX('Бюджет (ЛК 2.0)'!$F$10:$Y$23,MATCH('ИД (ЛК 2.0)'!$C37,'Бюджет (ЛК 2.0)'!$C$10:$C$22,0),MATCH('ИД (ЛК 2.0)'!Y$30,'Бюджет (ЛК 2.0)'!$F$3:$Y$3,0)),0)</f>
        <v>0</v>
      </c>
      <c r="Z37" s="125">
        <f>IFERROR(INDEX('Бюджет (ЛК 2.0)'!$F$10:$Y$23,MATCH('ИД (ЛК 2.0)'!$C37,'Бюджет (ЛК 2.0)'!$C$10:$C$22,0),MATCH('ИД (ЛК 2.0)'!Z$30,'Бюджет (ЛК 2.0)'!$F$3:$Y$3,0)),0)</f>
        <v>0</v>
      </c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  <c r="BO37" s="128"/>
      <c r="BP37" s="128"/>
      <c r="BQ37" s="128"/>
      <c r="BR37" s="128"/>
      <c r="BS37" s="128"/>
      <c r="BT37" s="128"/>
      <c r="BU37" s="128"/>
      <c r="BV37" s="128"/>
      <c r="BW37" s="128"/>
      <c r="BX37" s="128"/>
      <c r="BY37" s="128"/>
      <c r="BZ37" s="128"/>
      <c r="CA37" s="128"/>
      <c r="CB37" s="128"/>
      <c r="CC37" s="128"/>
      <c r="CD37" s="128"/>
      <c r="CE37" s="128"/>
      <c r="CF37" s="128"/>
      <c r="CG37" s="128"/>
      <c r="CH37" s="128"/>
      <c r="CI37" s="129"/>
      <c r="CZ37" s="41" t="s">
        <v>181</v>
      </c>
      <c r="DA37" s="204">
        <v>22</v>
      </c>
      <c r="DB37" s="162" t="str">
        <f t="shared" si="2"/>
        <v>22__OPEX</v>
      </c>
    </row>
    <row r="38" spans="1:106" s="85" customFormat="1" outlineLevel="1" x14ac:dyDescent="0.25">
      <c r="B38" s="16" t="s">
        <v>129</v>
      </c>
      <c r="C38" s="10" t="str">
        <f>IF(Согласование!$B$11="Цифровой",DH8,DI8)</f>
        <v>в т.ч. на этап Выбор</v>
      </c>
      <c r="D38" s="17"/>
      <c r="E38" s="17"/>
      <c r="F38" s="16" t="s">
        <v>13</v>
      </c>
      <c r="G38" s="13">
        <f t="shared" si="13"/>
        <v>5600</v>
      </c>
      <c r="H38" s="18">
        <f t="shared" ref="H38:BS38" si="20">H39+H40</f>
        <v>5600</v>
      </c>
      <c r="I38" s="18">
        <f t="shared" si="20"/>
        <v>0</v>
      </c>
      <c r="J38" s="18">
        <f t="shared" si="20"/>
        <v>0</v>
      </c>
      <c r="K38" s="18">
        <f t="shared" si="20"/>
        <v>0</v>
      </c>
      <c r="L38" s="18">
        <f t="shared" si="20"/>
        <v>0</v>
      </c>
      <c r="M38" s="18">
        <f t="shared" si="20"/>
        <v>0</v>
      </c>
      <c r="N38" s="18">
        <f t="shared" si="20"/>
        <v>0</v>
      </c>
      <c r="O38" s="18">
        <f t="shared" si="20"/>
        <v>0</v>
      </c>
      <c r="P38" s="18">
        <f t="shared" si="20"/>
        <v>0</v>
      </c>
      <c r="Q38" s="18">
        <f t="shared" si="20"/>
        <v>0</v>
      </c>
      <c r="R38" s="18">
        <f t="shared" si="20"/>
        <v>0</v>
      </c>
      <c r="S38" s="18">
        <f t="shared" si="20"/>
        <v>0</v>
      </c>
      <c r="T38" s="18">
        <f t="shared" si="20"/>
        <v>0</v>
      </c>
      <c r="U38" s="18">
        <f t="shared" si="20"/>
        <v>0</v>
      </c>
      <c r="V38" s="18">
        <f t="shared" si="20"/>
        <v>0</v>
      </c>
      <c r="W38" s="18">
        <f t="shared" si="20"/>
        <v>0</v>
      </c>
      <c r="X38" s="18">
        <f t="shared" si="20"/>
        <v>0</v>
      </c>
      <c r="Y38" s="18">
        <f t="shared" si="20"/>
        <v>0</v>
      </c>
      <c r="Z38" s="18">
        <f t="shared" si="20"/>
        <v>0</v>
      </c>
      <c r="AA38" s="18">
        <f t="shared" si="20"/>
        <v>0</v>
      </c>
      <c r="AB38" s="18">
        <f t="shared" si="20"/>
        <v>0</v>
      </c>
      <c r="AC38" s="18">
        <f t="shared" si="20"/>
        <v>0</v>
      </c>
      <c r="AD38" s="18">
        <f t="shared" si="20"/>
        <v>0</v>
      </c>
      <c r="AE38" s="18">
        <f t="shared" si="20"/>
        <v>0</v>
      </c>
      <c r="AF38" s="18">
        <f t="shared" si="20"/>
        <v>0</v>
      </c>
      <c r="AG38" s="18">
        <f t="shared" si="20"/>
        <v>0</v>
      </c>
      <c r="AH38" s="18">
        <f t="shared" si="20"/>
        <v>0</v>
      </c>
      <c r="AI38" s="18">
        <f t="shared" si="20"/>
        <v>0</v>
      </c>
      <c r="AJ38" s="18">
        <f t="shared" si="20"/>
        <v>0</v>
      </c>
      <c r="AK38" s="18">
        <f t="shared" si="20"/>
        <v>0</v>
      </c>
      <c r="AL38" s="18">
        <f t="shared" si="20"/>
        <v>0</v>
      </c>
      <c r="AM38" s="18">
        <f t="shared" si="20"/>
        <v>0</v>
      </c>
      <c r="AN38" s="18">
        <f t="shared" si="20"/>
        <v>0</v>
      </c>
      <c r="AO38" s="18">
        <f t="shared" si="20"/>
        <v>0</v>
      </c>
      <c r="AP38" s="18">
        <f t="shared" si="20"/>
        <v>0</v>
      </c>
      <c r="AQ38" s="18">
        <f t="shared" si="20"/>
        <v>0</v>
      </c>
      <c r="AR38" s="18">
        <f t="shared" si="20"/>
        <v>0</v>
      </c>
      <c r="AS38" s="18">
        <f t="shared" si="20"/>
        <v>0</v>
      </c>
      <c r="AT38" s="18">
        <f t="shared" si="20"/>
        <v>0</v>
      </c>
      <c r="AU38" s="18">
        <f t="shared" si="20"/>
        <v>0</v>
      </c>
      <c r="AV38" s="18">
        <f t="shared" si="20"/>
        <v>0</v>
      </c>
      <c r="AW38" s="18">
        <f t="shared" si="20"/>
        <v>0</v>
      </c>
      <c r="AX38" s="18">
        <f t="shared" si="20"/>
        <v>0</v>
      </c>
      <c r="AY38" s="18">
        <f t="shared" si="20"/>
        <v>0</v>
      </c>
      <c r="AZ38" s="18">
        <f t="shared" si="20"/>
        <v>0</v>
      </c>
      <c r="BA38" s="18">
        <f t="shared" si="20"/>
        <v>0</v>
      </c>
      <c r="BB38" s="18">
        <f t="shared" si="20"/>
        <v>0</v>
      </c>
      <c r="BC38" s="18">
        <f t="shared" si="20"/>
        <v>0</v>
      </c>
      <c r="BD38" s="18">
        <f t="shared" si="20"/>
        <v>0</v>
      </c>
      <c r="BE38" s="18">
        <f t="shared" si="20"/>
        <v>0</v>
      </c>
      <c r="BF38" s="18">
        <f t="shared" si="20"/>
        <v>0</v>
      </c>
      <c r="BG38" s="18">
        <f t="shared" si="20"/>
        <v>0</v>
      </c>
      <c r="BH38" s="18">
        <f t="shared" si="20"/>
        <v>0</v>
      </c>
      <c r="BI38" s="18">
        <f t="shared" si="20"/>
        <v>0</v>
      </c>
      <c r="BJ38" s="18">
        <f t="shared" si="20"/>
        <v>0</v>
      </c>
      <c r="BK38" s="18">
        <f t="shared" si="20"/>
        <v>0</v>
      </c>
      <c r="BL38" s="18">
        <f t="shared" si="20"/>
        <v>0</v>
      </c>
      <c r="BM38" s="18">
        <f t="shared" si="20"/>
        <v>0</v>
      </c>
      <c r="BN38" s="18">
        <f t="shared" si="20"/>
        <v>0</v>
      </c>
      <c r="BO38" s="18">
        <f t="shared" si="20"/>
        <v>0</v>
      </c>
      <c r="BP38" s="18">
        <f t="shared" si="20"/>
        <v>0</v>
      </c>
      <c r="BQ38" s="18">
        <f t="shared" si="20"/>
        <v>0</v>
      </c>
      <c r="BR38" s="18">
        <f t="shared" si="20"/>
        <v>0</v>
      </c>
      <c r="BS38" s="18">
        <f t="shared" si="20"/>
        <v>0</v>
      </c>
      <c r="BT38" s="18">
        <f t="shared" ref="BT38:CD38" si="21">BT39+BT40</f>
        <v>0</v>
      </c>
      <c r="BU38" s="18">
        <f t="shared" si="21"/>
        <v>0</v>
      </c>
      <c r="BV38" s="18">
        <f t="shared" si="21"/>
        <v>0</v>
      </c>
      <c r="BW38" s="18">
        <f t="shared" si="21"/>
        <v>0</v>
      </c>
      <c r="BX38" s="18">
        <f t="shared" si="21"/>
        <v>0</v>
      </c>
      <c r="BY38" s="18">
        <f t="shared" si="21"/>
        <v>0</v>
      </c>
      <c r="BZ38" s="18">
        <f t="shared" si="21"/>
        <v>0</v>
      </c>
      <c r="CA38" s="18">
        <f t="shared" si="21"/>
        <v>0</v>
      </c>
      <c r="CB38" s="18">
        <f t="shared" si="21"/>
        <v>0</v>
      </c>
      <c r="CC38" s="18">
        <f t="shared" si="21"/>
        <v>0</v>
      </c>
      <c r="CD38" s="18">
        <f t="shared" si="21"/>
        <v>0</v>
      </c>
      <c r="CE38" s="18">
        <f>CE39+CE40</f>
        <v>0</v>
      </c>
      <c r="CF38" s="18">
        <f>CF39+CF40</f>
        <v>0</v>
      </c>
      <c r="CG38" s="18">
        <f>CG39+CG40</f>
        <v>0</v>
      </c>
      <c r="CH38" s="18">
        <f>CH39+CH40</f>
        <v>0</v>
      </c>
      <c r="CI38" s="18">
        <f>CI39+CI40</f>
        <v>0</v>
      </c>
      <c r="CZ38" s="159" t="s">
        <v>181</v>
      </c>
      <c r="DA38" s="159">
        <v>23</v>
      </c>
      <c r="DB38" s="162" t="str">
        <f t="shared" si="2"/>
        <v>23_3.3_в т.ч. на этап Выбор</v>
      </c>
    </row>
    <row r="39" spans="1:106" s="84" customFormat="1" outlineLevel="1" x14ac:dyDescent="0.25">
      <c r="A39" s="90"/>
      <c r="B39" s="7"/>
      <c r="C39" s="7" t="s">
        <v>39</v>
      </c>
      <c r="D39" s="121"/>
      <c r="E39" s="121"/>
      <c r="F39" s="7" t="s">
        <v>13</v>
      </c>
      <c r="G39" s="27">
        <f t="shared" si="13"/>
        <v>0</v>
      </c>
      <c r="H39" s="125">
        <f>IFERROR(INDEX('Бюджет (ЛК 2.0)'!$F$25:$Y$38,MATCH('ИД (ЛК 2.0)'!$C39,'Бюджет (ЛК 2.0)'!$C$25:$C$38,0),MATCH('ИД (ЛК 2.0)'!H$30,'Бюджет (ЛК 2.0)'!$F$3:$Y$3,0)),0)</f>
        <v>0</v>
      </c>
      <c r="I39" s="125">
        <f>IFERROR(INDEX('Бюджет (ЛК 2.0)'!$F$25:$Y$38,MATCH('ИД (ЛК 2.0)'!$C39,'Бюджет (ЛК 2.0)'!$C$25:$C$38,0),MATCH('ИД (ЛК 2.0)'!I$30,'Бюджет (ЛК 2.0)'!$F$3:$Y$3,0)),0)</f>
        <v>0</v>
      </c>
      <c r="J39" s="125">
        <f>IFERROR(INDEX('Бюджет (ЛК 2.0)'!$F$25:$Y$38,MATCH('ИД (ЛК 2.0)'!$C39,'Бюджет (ЛК 2.0)'!$C$25:$C$38,0),MATCH('ИД (ЛК 2.0)'!J$30,'Бюджет (ЛК 2.0)'!$F$3:$Y$3,0)),0)</f>
        <v>0</v>
      </c>
      <c r="K39" s="125">
        <f>IFERROR(INDEX('Бюджет (ЛК 2.0)'!$F$25:$Y$38,MATCH('ИД (ЛК 2.0)'!$C39,'Бюджет (ЛК 2.0)'!$C$25:$C$38,0),MATCH('ИД (ЛК 2.0)'!K$30,'Бюджет (ЛК 2.0)'!$F$3:$Y$3,0)),0)</f>
        <v>0</v>
      </c>
      <c r="L39" s="125">
        <f>IFERROR(INDEX('Бюджет (ЛК 2.0)'!$F$25:$Y$38,MATCH('ИД (ЛК 2.0)'!$C39,'Бюджет (ЛК 2.0)'!$C$25:$C$38,0),MATCH('ИД (ЛК 2.0)'!L$30,'Бюджет (ЛК 2.0)'!$F$3:$Y$3,0)),0)</f>
        <v>0</v>
      </c>
      <c r="M39" s="125">
        <f>IFERROR(INDEX('Бюджет (ЛК 2.0)'!$F$25:$Y$38,MATCH('ИД (ЛК 2.0)'!$C39,'Бюджет (ЛК 2.0)'!$C$25:$C$38,0),MATCH('ИД (ЛК 2.0)'!M$30,'Бюджет (ЛК 2.0)'!$F$3:$Y$3,0)),0)</f>
        <v>0</v>
      </c>
      <c r="N39" s="125">
        <f>IFERROR(INDEX('Бюджет (ЛК 2.0)'!$F$25:$Y$38,MATCH('ИД (ЛК 2.0)'!$C39,'Бюджет (ЛК 2.0)'!$C$25:$C$38,0),MATCH('ИД (ЛК 2.0)'!N$30,'Бюджет (ЛК 2.0)'!$F$3:$Y$3,0)),0)</f>
        <v>0</v>
      </c>
      <c r="O39" s="125">
        <f>IFERROR(INDEX('Бюджет (ЛК 2.0)'!$F$25:$Y$38,MATCH('ИД (ЛК 2.0)'!$C39,'Бюджет (ЛК 2.0)'!$C$25:$C$38,0),MATCH('ИД (ЛК 2.0)'!O$30,'Бюджет (ЛК 2.0)'!$F$3:$Y$3,0)),0)</f>
        <v>0</v>
      </c>
      <c r="P39" s="125">
        <f>IFERROR(INDEX('Бюджет (ЛК 2.0)'!$F$25:$Y$38,MATCH('ИД (ЛК 2.0)'!$C39,'Бюджет (ЛК 2.0)'!$C$25:$C$38,0),MATCH('ИД (ЛК 2.0)'!P$30,'Бюджет (ЛК 2.0)'!$F$3:$Y$3,0)),0)</f>
        <v>0</v>
      </c>
      <c r="Q39" s="125">
        <f>IFERROR(INDEX('Бюджет (ЛК 2.0)'!$F$25:$Y$38,MATCH('ИД (ЛК 2.0)'!$C39,'Бюджет (ЛК 2.0)'!$C$25:$C$38,0),MATCH('ИД (ЛК 2.0)'!Q$30,'Бюджет (ЛК 2.0)'!$F$3:$Y$3,0)),0)</f>
        <v>0</v>
      </c>
      <c r="R39" s="125">
        <f>IFERROR(INDEX('Бюджет (ЛК 2.0)'!$F$25:$Y$38,MATCH('ИД (ЛК 2.0)'!$C39,'Бюджет (ЛК 2.0)'!$C$25:$C$38,0),MATCH('ИД (ЛК 2.0)'!R$30,'Бюджет (ЛК 2.0)'!$F$3:$Y$3,0)),0)</f>
        <v>0</v>
      </c>
      <c r="S39" s="125">
        <f>IFERROR(INDEX('Бюджет (ЛК 2.0)'!$F$25:$Y$38,MATCH('ИД (ЛК 2.0)'!$C39,'Бюджет (ЛК 2.0)'!$C$25:$C$38,0),MATCH('ИД (ЛК 2.0)'!S$30,'Бюджет (ЛК 2.0)'!$F$3:$Y$3,0)),0)</f>
        <v>0</v>
      </c>
      <c r="T39" s="125">
        <f>IFERROR(INDEX('Бюджет (ЛК 2.0)'!$F$25:$Y$38,MATCH('ИД (ЛК 2.0)'!$C39,'Бюджет (ЛК 2.0)'!$C$25:$C$38,0),MATCH('ИД (ЛК 2.0)'!T$30,'Бюджет (ЛК 2.0)'!$F$3:$Y$3,0)),0)</f>
        <v>0</v>
      </c>
      <c r="U39" s="125">
        <f>IFERROR(INDEX('Бюджет (ЛК 2.0)'!$F$25:$Y$38,MATCH('ИД (ЛК 2.0)'!$C39,'Бюджет (ЛК 2.0)'!$C$25:$C$38,0),MATCH('ИД (ЛК 2.0)'!U$30,'Бюджет (ЛК 2.0)'!$F$3:$Y$3,0)),0)</f>
        <v>0</v>
      </c>
      <c r="V39" s="125">
        <f>IFERROR(INDEX('Бюджет (ЛК 2.0)'!$F$25:$Y$38,MATCH('ИД (ЛК 2.0)'!$C39,'Бюджет (ЛК 2.0)'!$C$25:$C$38,0),MATCH('ИД (ЛК 2.0)'!V$30,'Бюджет (ЛК 2.0)'!$F$3:$Y$3,0)),0)</f>
        <v>0</v>
      </c>
      <c r="W39" s="125">
        <f>IFERROR(INDEX('Бюджет (ЛК 2.0)'!$F$25:$Y$38,MATCH('ИД (ЛК 2.0)'!$C39,'Бюджет (ЛК 2.0)'!$C$25:$C$38,0),MATCH('ИД (ЛК 2.0)'!W$30,'Бюджет (ЛК 2.0)'!$F$3:$Y$3,0)),0)</f>
        <v>0</v>
      </c>
      <c r="X39" s="125">
        <f>IFERROR(INDEX('Бюджет (ЛК 2.0)'!$F$25:$Y$38,MATCH('ИД (ЛК 2.0)'!$C39,'Бюджет (ЛК 2.0)'!$C$25:$C$38,0),MATCH('ИД (ЛК 2.0)'!X$30,'Бюджет (ЛК 2.0)'!$F$3:$Y$3,0)),0)</f>
        <v>0</v>
      </c>
      <c r="Y39" s="125">
        <f>IFERROR(INDEX('Бюджет (ЛК 2.0)'!$F$25:$Y$38,MATCH('ИД (ЛК 2.0)'!$C39,'Бюджет (ЛК 2.0)'!$C$25:$C$38,0),MATCH('ИД (ЛК 2.0)'!Y$30,'Бюджет (ЛК 2.0)'!$F$3:$Y$3,0)),0)</f>
        <v>0</v>
      </c>
      <c r="Z39" s="125">
        <f>IFERROR(INDEX('Бюджет (ЛК 2.0)'!$F$25:$Y$38,MATCH('ИД (ЛК 2.0)'!$C39,'Бюджет (ЛК 2.0)'!$C$25:$C$38,0),MATCH('ИД (ЛК 2.0)'!Z$30,'Бюджет (ЛК 2.0)'!$F$3:$Y$3,0)),0)</f>
        <v>0</v>
      </c>
      <c r="AA39" s="125">
        <f>IFERROR(INDEX('Бюджет (ЛК 2.0)'!$F$25:$Y$38,MATCH('ИД (ЛК 2.0)'!$C39,'Бюджет (ЛК 2.0)'!$C$25:$C$38,0),MATCH('ИД (ЛК 2.0)'!AA$30,'Бюджет (ЛК 2.0)'!$F$3:$Y$3,0)),0)</f>
        <v>0</v>
      </c>
      <c r="AB39" s="125">
        <f>IFERROR(INDEX('Бюджет (ЛК 2.0)'!$F$25:$Y$38,MATCH('ИД (ЛК 2.0)'!$C39,'Бюджет (ЛК 2.0)'!$C$25:$C$38,0),MATCH('ИД (ЛК 2.0)'!AB$30,'Бюджет (ЛК 2.0)'!$F$3:$Y$3,0)),0)</f>
        <v>0</v>
      </c>
      <c r="AC39" s="125">
        <f>IFERROR(INDEX('Бюджет (ЛК 2.0)'!$F$25:$Y$38,MATCH('ИД (ЛК 2.0)'!$C39,'Бюджет (ЛК 2.0)'!$C$25:$C$38,0),MATCH('ИД (ЛК 2.0)'!AC$30,'Бюджет (ЛК 2.0)'!$F$3:$Y$3,0)),0)</f>
        <v>0</v>
      </c>
      <c r="AD39" s="125">
        <f>IFERROR(INDEX('Бюджет (ЛК 2.0)'!$F$25:$Y$38,MATCH('ИД (ЛК 2.0)'!$C39,'Бюджет (ЛК 2.0)'!$C$25:$C$38,0),MATCH('ИД (ЛК 2.0)'!AD$30,'Бюджет (ЛК 2.0)'!$F$3:$Y$3,0)),0)</f>
        <v>0</v>
      </c>
      <c r="AE39" s="125">
        <f>IFERROR(INDEX('Бюджет (ЛК 2.0)'!$F$25:$Y$38,MATCH('ИД (ЛК 2.0)'!$C39,'Бюджет (ЛК 2.0)'!$C$25:$C$38,0),MATCH('ИД (ЛК 2.0)'!AE$30,'Бюджет (ЛК 2.0)'!$F$3:$Y$3,0)),0)</f>
        <v>0</v>
      </c>
      <c r="AF39" s="125">
        <f>IFERROR(INDEX('Бюджет (ЛК 2.0)'!$F$25:$Y$38,MATCH('ИД (ЛК 2.0)'!$C39,'Бюджет (ЛК 2.0)'!$C$25:$C$38,0),MATCH('ИД (ЛК 2.0)'!AF$30,'Бюджет (ЛК 2.0)'!$F$3:$Y$3,0)),0)</f>
        <v>0</v>
      </c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  <c r="AR39" s="125"/>
      <c r="AS39" s="125"/>
      <c r="AT39" s="125"/>
      <c r="AU39" s="125"/>
      <c r="AV39" s="125"/>
      <c r="AW39" s="125"/>
      <c r="AX39" s="125"/>
      <c r="AY39" s="125"/>
      <c r="AZ39" s="125"/>
      <c r="BA39" s="125"/>
      <c r="BB39" s="125"/>
      <c r="BC39" s="125"/>
      <c r="BD39" s="125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  <c r="CG39" s="125"/>
      <c r="CH39" s="125"/>
      <c r="CI39" s="126"/>
      <c r="CZ39" s="41" t="s">
        <v>181</v>
      </c>
      <c r="DA39" s="204">
        <v>24</v>
      </c>
      <c r="DB39" s="162" t="str">
        <f t="shared" si="2"/>
        <v>24__CAPEX</v>
      </c>
    </row>
    <row r="40" spans="1:106" s="84" customFormat="1" ht="14.25" outlineLevel="1" x14ac:dyDescent="0.25">
      <c r="A40" s="90"/>
      <c r="B40" s="7"/>
      <c r="C40" s="7" t="s">
        <v>40</v>
      </c>
      <c r="D40" s="121"/>
      <c r="E40" s="121"/>
      <c r="F40" s="7" t="s">
        <v>13</v>
      </c>
      <c r="G40" s="27">
        <f t="shared" si="13"/>
        <v>5600</v>
      </c>
      <c r="H40" s="125">
        <f>IFERROR(INDEX('Бюджет (ЛК 2.0)'!$F$25:$Y$38,MATCH('ИД (ЛК 2.0)'!$C40,'Бюджет (ЛК 2.0)'!$C$25:$C$38,0),MATCH('ИД (ЛК 2.0)'!H$30,'Бюджет (ЛК 2.0)'!$F$3:$Y$3,0)),0)</f>
        <v>5600</v>
      </c>
      <c r="I40" s="125">
        <f>IFERROR(INDEX('Бюджет (ЛК 2.0)'!$F$25:$Y$38,MATCH('ИД (ЛК 2.0)'!$C40,'Бюджет (ЛК 2.0)'!$C$25:$C$38,0),MATCH('ИД (ЛК 2.0)'!I$30,'Бюджет (ЛК 2.0)'!$F$3:$Y$3,0)),0)</f>
        <v>0</v>
      </c>
      <c r="J40" s="125">
        <f>IFERROR(INDEX('Бюджет (ЛК 2.0)'!$F$25:$Y$38,MATCH('ИД (ЛК 2.0)'!$C40,'Бюджет (ЛК 2.0)'!$C$25:$C$38,0),MATCH('ИД (ЛК 2.0)'!J$30,'Бюджет (ЛК 2.0)'!$F$3:$Y$3,0)),0)</f>
        <v>0</v>
      </c>
      <c r="K40" s="125">
        <f>IFERROR(INDEX('Бюджет (ЛК 2.0)'!$F$25:$Y$38,MATCH('ИД (ЛК 2.0)'!$C40,'Бюджет (ЛК 2.0)'!$C$25:$C$38,0),MATCH('ИД (ЛК 2.0)'!K$30,'Бюджет (ЛК 2.0)'!$F$3:$Y$3,0)),0)</f>
        <v>0</v>
      </c>
      <c r="L40" s="125">
        <f>IFERROR(INDEX('Бюджет (ЛК 2.0)'!$F$25:$Y$38,MATCH('ИД (ЛК 2.0)'!$C40,'Бюджет (ЛК 2.0)'!$C$25:$C$38,0),MATCH('ИД (ЛК 2.0)'!L$30,'Бюджет (ЛК 2.0)'!$F$3:$Y$3,0)),0)</f>
        <v>0</v>
      </c>
      <c r="M40" s="125">
        <f>IFERROR(INDEX('Бюджет (ЛК 2.0)'!$F$25:$Y$38,MATCH('ИД (ЛК 2.0)'!$C40,'Бюджет (ЛК 2.0)'!$C$25:$C$38,0),MATCH('ИД (ЛК 2.0)'!M$30,'Бюджет (ЛК 2.0)'!$F$3:$Y$3,0)),0)</f>
        <v>0</v>
      </c>
      <c r="N40" s="125">
        <f>IFERROR(INDEX('Бюджет (ЛК 2.0)'!$F$25:$Y$38,MATCH('ИД (ЛК 2.0)'!$C40,'Бюджет (ЛК 2.0)'!$C$25:$C$38,0),MATCH('ИД (ЛК 2.0)'!N$30,'Бюджет (ЛК 2.0)'!$F$3:$Y$3,0)),0)</f>
        <v>0</v>
      </c>
      <c r="O40" s="125">
        <f>IFERROR(INDEX('Бюджет (ЛК 2.0)'!$F$25:$Y$38,MATCH('ИД (ЛК 2.0)'!$C40,'Бюджет (ЛК 2.0)'!$C$25:$C$38,0),MATCH('ИД (ЛК 2.0)'!O$30,'Бюджет (ЛК 2.0)'!$F$3:$Y$3,0)),0)</f>
        <v>0</v>
      </c>
      <c r="P40" s="125">
        <f>IFERROR(INDEX('Бюджет (ЛК 2.0)'!$F$25:$Y$38,MATCH('ИД (ЛК 2.0)'!$C40,'Бюджет (ЛК 2.0)'!$C$25:$C$38,0),MATCH('ИД (ЛК 2.0)'!P$30,'Бюджет (ЛК 2.0)'!$F$3:$Y$3,0)),0)</f>
        <v>0</v>
      </c>
      <c r="Q40" s="125">
        <f>IFERROR(INDEX('Бюджет (ЛК 2.0)'!$F$25:$Y$38,MATCH('ИД (ЛК 2.0)'!$C40,'Бюджет (ЛК 2.0)'!$C$25:$C$38,0),MATCH('ИД (ЛК 2.0)'!Q$30,'Бюджет (ЛК 2.0)'!$F$3:$Y$3,0)),0)</f>
        <v>0</v>
      </c>
      <c r="R40" s="125">
        <f>IFERROR(INDEX('Бюджет (ЛК 2.0)'!$F$25:$Y$38,MATCH('ИД (ЛК 2.0)'!$C40,'Бюджет (ЛК 2.0)'!$C$25:$C$38,0),MATCH('ИД (ЛК 2.0)'!R$30,'Бюджет (ЛК 2.0)'!$F$3:$Y$3,0)),0)</f>
        <v>0</v>
      </c>
      <c r="S40" s="125">
        <f>IFERROR(INDEX('Бюджет (ЛК 2.0)'!$F$25:$Y$38,MATCH('ИД (ЛК 2.0)'!$C40,'Бюджет (ЛК 2.0)'!$C$25:$C$38,0),MATCH('ИД (ЛК 2.0)'!S$30,'Бюджет (ЛК 2.0)'!$F$3:$Y$3,0)),0)</f>
        <v>0</v>
      </c>
      <c r="T40" s="125">
        <f>IFERROR(INDEX('Бюджет (ЛК 2.0)'!$F$25:$Y$38,MATCH('ИД (ЛК 2.0)'!$C40,'Бюджет (ЛК 2.0)'!$C$25:$C$38,0),MATCH('ИД (ЛК 2.0)'!T$30,'Бюджет (ЛК 2.0)'!$F$3:$Y$3,0)),0)</f>
        <v>0</v>
      </c>
      <c r="U40" s="125">
        <f>IFERROR(INDEX('Бюджет (ЛК 2.0)'!$F$25:$Y$38,MATCH('ИД (ЛК 2.0)'!$C40,'Бюджет (ЛК 2.0)'!$C$25:$C$38,0),MATCH('ИД (ЛК 2.0)'!U$30,'Бюджет (ЛК 2.0)'!$F$3:$Y$3,0)),0)</f>
        <v>0</v>
      </c>
      <c r="V40" s="125">
        <f>IFERROR(INDEX('Бюджет (ЛК 2.0)'!$F$25:$Y$38,MATCH('ИД (ЛК 2.0)'!$C40,'Бюджет (ЛК 2.0)'!$C$25:$C$38,0),MATCH('ИД (ЛК 2.0)'!V$30,'Бюджет (ЛК 2.0)'!$F$3:$Y$3,0)),0)</f>
        <v>0</v>
      </c>
      <c r="W40" s="125">
        <f>IFERROR(INDEX('Бюджет (ЛК 2.0)'!$F$25:$Y$38,MATCH('ИД (ЛК 2.0)'!$C40,'Бюджет (ЛК 2.0)'!$C$25:$C$38,0),MATCH('ИД (ЛК 2.0)'!W$30,'Бюджет (ЛК 2.0)'!$F$3:$Y$3,0)),0)</f>
        <v>0</v>
      </c>
      <c r="X40" s="125">
        <f>IFERROR(INDEX('Бюджет (ЛК 2.0)'!$F$25:$Y$38,MATCH('ИД (ЛК 2.0)'!$C40,'Бюджет (ЛК 2.0)'!$C$25:$C$38,0),MATCH('ИД (ЛК 2.0)'!X$30,'Бюджет (ЛК 2.0)'!$F$3:$Y$3,0)),0)</f>
        <v>0</v>
      </c>
      <c r="Y40" s="125">
        <f>IFERROR(INDEX('Бюджет (ЛК 2.0)'!$F$25:$Y$38,MATCH('ИД (ЛК 2.0)'!$C40,'Бюджет (ЛК 2.0)'!$C$25:$C$38,0),MATCH('ИД (ЛК 2.0)'!Y$30,'Бюджет (ЛК 2.0)'!$F$3:$Y$3,0)),0)</f>
        <v>0</v>
      </c>
      <c r="Z40" s="125">
        <f>IFERROR(INDEX('Бюджет (ЛК 2.0)'!$F$25:$Y$38,MATCH('ИД (ЛК 2.0)'!$C40,'Бюджет (ЛК 2.0)'!$C$25:$C$38,0),MATCH('ИД (ЛК 2.0)'!Z$30,'Бюджет (ЛК 2.0)'!$F$3:$Y$3,0)),0)</f>
        <v>0</v>
      </c>
      <c r="AA40" s="125">
        <f>IFERROR(INDEX('Бюджет (ЛК 2.0)'!$F$25:$Y$38,MATCH('ИД (ЛК 2.0)'!$C40,'Бюджет (ЛК 2.0)'!$C$25:$C$38,0),MATCH('ИД (ЛК 2.0)'!AA$30,'Бюджет (ЛК 2.0)'!$F$3:$Y$3,0)),0)</f>
        <v>0</v>
      </c>
      <c r="AB40" s="125">
        <f>IFERROR(INDEX('Бюджет (ЛК 2.0)'!$F$25:$Y$38,MATCH('ИД (ЛК 2.0)'!$C40,'Бюджет (ЛК 2.0)'!$C$25:$C$38,0),MATCH('ИД (ЛК 2.0)'!AB$30,'Бюджет (ЛК 2.0)'!$F$3:$Y$3,0)),0)</f>
        <v>0</v>
      </c>
      <c r="AC40" s="125">
        <f>IFERROR(INDEX('Бюджет (ЛК 2.0)'!$F$25:$Y$38,MATCH('ИД (ЛК 2.0)'!$C40,'Бюджет (ЛК 2.0)'!$C$25:$C$38,0),MATCH('ИД (ЛК 2.0)'!AC$30,'Бюджет (ЛК 2.0)'!$F$3:$Y$3,0)),0)</f>
        <v>0</v>
      </c>
      <c r="AD40" s="125">
        <f>IFERROR(INDEX('Бюджет (ЛК 2.0)'!$F$25:$Y$38,MATCH('ИД (ЛК 2.0)'!$C40,'Бюджет (ЛК 2.0)'!$C$25:$C$38,0),MATCH('ИД (ЛК 2.0)'!AD$30,'Бюджет (ЛК 2.0)'!$F$3:$Y$3,0)),0)</f>
        <v>0</v>
      </c>
      <c r="AE40" s="125">
        <f>IFERROR(INDEX('Бюджет (ЛК 2.0)'!$F$25:$Y$38,MATCH('ИД (ЛК 2.0)'!$C40,'Бюджет (ЛК 2.0)'!$C$25:$C$38,0),MATCH('ИД (ЛК 2.0)'!AE$30,'Бюджет (ЛК 2.0)'!$F$3:$Y$3,0)),0)</f>
        <v>0</v>
      </c>
      <c r="AF40" s="125">
        <f>IFERROR(INDEX('Бюджет (ЛК 2.0)'!$F$25:$Y$38,MATCH('ИД (ЛК 2.0)'!$C40,'Бюджет (ЛК 2.0)'!$C$25:$C$38,0),MATCH('ИД (ЛК 2.0)'!AF$30,'Бюджет (ЛК 2.0)'!$F$3:$Y$3,0)),0)</f>
        <v>0</v>
      </c>
      <c r="AG40" s="128"/>
      <c r="AH40" s="128"/>
      <c r="AI40" s="128"/>
      <c r="AJ40" s="128"/>
      <c r="AK40" s="128"/>
      <c r="AL40" s="128"/>
      <c r="AM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  <c r="BO40" s="128"/>
      <c r="BP40" s="128"/>
      <c r="BQ40" s="128"/>
      <c r="BR40" s="128"/>
      <c r="BS40" s="128"/>
      <c r="BT40" s="128"/>
      <c r="BU40" s="128"/>
      <c r="BV40" s="128"/>
      <c r="BW40" s="128"/>
      <c r="BX40" s="128"/>
      <c r="BY40" s="128"/>
      <c r="BZ40" s="128"/>
      <c r="CA40" s="128"/>
      <c r="CB40" s="128"/>
      <c r="CC40" s="128"/>
      <c r="CD40" s="128"/>
      <c r="CE40" s="128"/>
      <c r="CF40" s="128"/>
      <c r="CG40" s="128"/>
      <c r="CH40" s="128"/>
      <c r="CI40" s="129"/>
      <c r="CZ40" s="41" t="s">
        <v>181</v>
      </c>
      <c r="DA40" s="41">
        <v>25</v>
      </c>
      <c r="DB40" s="162" t="str">
        <f t="shared" si="2"/>
        <v>25__OPEX</v>
      </c>
    </row>
    <row r="41" spans="1:106" s="85" customFormat="1" outlineLevel="1" x14ac:dyDescent="0.25">
      <c r="B41" s="16" t="s">
        <v>130</v>
      </c>
      <c r="C41" s="10" t="str">
        <f>IF(Согласование!$B$11="Цифровой",DH9,DI9)</f>
        <v>в т.ч. на этап Определение</v>
      </c>
      <c r="D41" s="17"/>
      <c r="E41" s="17"/>
      <c r="F41" s="16" t="s">
        <v>13</v>
      </c>
      <c r="G41" s="13">
        <f t="shared" si="13"/>
        <v>0</v>
      </c>
      <c r="H41" s="18">
        <f t="shared" ref="H41:BS41" si="22">H42+H43</f>
        <v>0</v>
      </c>
      <c r="I41" s="18">
        <f t="shared" si="22"/>
        <v>0</v>
      </c>
      <c r="J41" s="18">
        <f t="shared" si="22"/>
        <v>0</v>
      </c>
      <c r="K41" s="18">
        <f t="shared" si="22"/>
        <v>0</v>
      </c>
      <c r="L41" s="18">
        <f t="shared" si="22"/>
        <v>0</v>
      </c>
      <c r="M41" s="18">
        <f t="shared" si="22"/>
        <v>0</v>
      </c>
      <c r="N41" s="18">
        <f t="shared" si="22"/>
        <v>0</v>
      </c>
      <c r="O41" s="18">
        <f t="shared" si="22"/>
        <v>0</v>
      </c>
      <c r="P41" s="18">
        <f t="shared" si="22"/>
        <v>0</v>
      </c>
      <c r="Q41" s="18">
        <f t="shared" si="22"/>
        <v>0</v>
      </c>
      <c r="R41" s="18">
        <f t="shared" si="22"/>
        <v>0</v>
      </c>
      <c r="S41" s="18">
        <f t="shared" si="22"/>
        <v>0</v>
      </c>
      <c r="T41" s="18">
        <f t="shared" si="22"/>
        <v>0</v>
      </c>
      <c r="U41" s="18">
        <f t="shared" si="22"/>
        <v>0</v>
      </c>
      <c r="V41" s="18">
        <f t="shared" si="22"/>
        <v>0</v>
      </c>
      <c r="W41" s="18">
        <f t="shared" si="22"/>
        <v>0</v>
      </c>
      <c r="X41" s="18">
        <f t="shared" si="22"/>
        <v>0</v>
      </c>
      <c r="Y41" s="18">
        <f t="shared" si="22"/>
        <v>0</v>
      </c>
      <c r="Z41" s="18">
        <f t="shared" si="22"/>
        <v>0</v>
      </c>
      <c r="AA41" s="18">
        <f t="shared" si="22"/>
        <v>0</v>
      </c>
      <c r="AB41" s="18">
        <f t="shared" si="22"/>
        <v>0</v>
      </c>
      <c r="AC41" s="18">
        <f t="shared" si="22"/>
        <v>0</v>
      </c>
      <c r="AD41" s="18">
        <f t="shared" si="22"/>
        <v>0</v>
      </c>
      <c r="AE41" s="18">
        <f t="shared" si="22"/>
        <v>0</v>
      </c>
      <c r="AF41" s="18">
        <f t="shared" si="22"/>
        <v>0</v>
      </c>
      <c r="AG41" s="18">
        <f t="shared" si="22"/>
        <v>0</v>
      </c>
      <c r="AH41" s="18">
        <f t="shared" si="22"/>
        <v>0</v>
      </c>
      <c r="AI41" s="18">
        <f t="shared" si="22"/>
        <v>0</v>
      </c>
      <c r="AJ41" s="18">
        <f t="shared" si="22"/>
        <v>0</v>
      </c>
      <c r="AK41" s="18">
        <f t="shared" si="22"/>
        <v>0</v>
      </c>
      <c r="AL41" s="18">
        <f t="shared" si="22"/>
        <v>0</v>
      </c>
      <c r="AM41" s="18">
        <f t="shared" si="22"/>
        <v>0</v>
      </c>
      <c r="AN41" s="18">
        <f t="shared" si="22"/>
        <v>0</v>
      </c>
      <c r="AO41" s="18">
        <f t="shared" si="22"/>
        <v>0</v>
      </c>
      <c r="AP41" s="18">
        <f t="shared" si="22"/>
        <v>0</v>
      </c>
      <c r="AQ41" s="18">
        <f t="shared" si="22"/>
        <v>0</v>
      </c>
      <c r="AR41" s="18">
        <f t="shared" si="22"/>
        <v>0</v>
      </c>
      <c r="AS41" s="18">
        <f t="shared" si="22"/>
        <v>0</v>
      </c>
      <c r="AT41" s="18">
        <f t="shared" si="22"/>
        <v>0</v>
      </c>
      <c r="AU41" s="18">
        <f t="shared" si="22"/>
        <v>0</v>
      </c>
      <c r="AV41" s="18">
        <f t="shared" si="22"/>
        <v>0</v>
      </c>
      <c r="AW41" s="18">
        <f t="shared" si="22"/>
        <v>0</v>
      </c>
      <c r="AX41" s="18">
        <f t="shared" si="22"/>
        <v>0</v>
      </c>
      <c r="AY41" s="18">
        <f t="shared" si="22"/>
        <v>0</v>
      </c>
      <c r="AZ41" s="18">
        <f t="shared" si="22"/>
        <v>0</v>
      </c>
      <c r="BA41" s="18">
        <f t="shared" si="22"/>
        <v>0</v>
      </c>
      <c r="BB41" s="18">
        <f t="shared" si="22"/>
        <v>0</v>
      </c>
      <c r="BC41" s="18">
        <f t="shared" si="22"/>
        <v>0</v>
      </c>
      <c r="BD41" s="18">
        <f t="shared" si="22"/>
        <v>0</v>
      </c>
      <c r="BE41" s="18">
        <f t="shared" si="22"/>
        <v>0</v>
      </c>
      <c r="BF41" s="18">
        <f t="shared" si="22"/>
        <v>0</v>
      </c>
      <c r="BG41" s="18">
        <f t="shared" si="22"/>
        <v>0</v>
      </c>
      <c r="BH41" s="18">
        <f t="shared" si="22"/>
        <v>0</v>
      </c>
      <c r="BI41" s="18">
        <f t="shared" si="22"/>
        <v>0</v>
      </c>
      <c r="BJ41" s="18">
        <f t="shared" si="22"/>
        <v>0</v>
      </c>
      <c r="BK41" s="18">
        <f t="shared" si="22"/>
        <v>0</v>
      </c>
      <c r="BL41" s="18">
        <f t="shared" si="22"/>
        <v>0</v>
      </c>
      <c r="BM41" s="18">
        <f t="shared" si="22"/>
        <v>0</v>
      </c>
      <c r="BN41" s="18">
        <f t="shared" si="22"/>
        <v>0</v>
      </c>
      <c r="BO41" s="18">
        <f t="shared" si="22"/>
        <v>0</v>
      </c>
      <c r="BP41" s="18">
        <f t="shared" si="22"/>
        <v>0</v>
      </c>
      <c r="BQ41" s="18">
        <f t="shared" si="22"/>
        <v>0</v>
      </c>
      <c r="BR41" s="18">
        <f t="shared" si="22"/>
        <v>0</v>
      </c>
      <c r="BS41" s="18">
        <f t="shared" si="22"/>
        <v>0</v>
      </c>
      <c r="BT41" s="18">
        <f t="shared" ref="BT41:CI41" si="23">BT42+BT43</f>
        <v>0</v>
      </c>
      <c r="BU41" s="18">
        <f t="shared" si="23"/>
        <v>0</v>
      </c>
      <c r="BV41" s="18">
        <f t="shared" si="23"/>
        <v>0</v>
      </c>
      <c r="BW41" s="18">
        <f t="shared" si="23"/>
        <v>0</v>
      </c>
      <c r="BX41" s="18">
        <f t="shared" si="23"/>
        <v>0</v>
      </c>
      <c r="BY41" s="18">
        <f t="shared" si="23"/>
        <v>0</v>
      </c>
      <c r="BZ41" s="18">
        <f t="shared" si="23"/>
        <v>0</v>
      </c>
      <c r="CA41" s="18">
        <f t="shared" si="23"/>
        <v>0</v>
      </c>
      <c r="CB41" s="18">
        <f t="shared" si="23"/>
        <v>0</v>
      </c>
      <c r="CC41" s="18">
        <f t="shared" si="23"/>
        <v>0</v>
      </c>
      <c r="CD41" s="18">
        <f t="shared" si="23"/>
        <v>0</v>
      </c>
      <c r="CE41" s="18">
        <f t="shared" si="23"/>
        <v>0</v>
      </c>
      <c r="CF41" s="18">
        <f t="shared" si="23"/>
        <v>0</v>
      </c>
      <c r="CG41" s="18">
        <f t="shared" si="23"/>
        <v>0</v>
      </c>
      <c r="CH41" s="18">
        <f t="shared" si="23"/>
        <v>0</v>
      </c>
      <c r="CI41" s="18">
        <f t="shared" si="23"/>
        <v>0</v>
      </c>
      <c r="CZ41" s="159" t="s">
        <v>181</v>
      </c>
      <c r="DA41" s="269">
        <v>26</v>
      </c>
      <c r="DB41" s="162" t="str">
        <f t="shared" si="2"/>
        <v>26_3.4_в т.ч. на этап Определение</v>
      </c>
    </row>
    <row r="42" spans="1:106" s="84" customFormat="1" ht="14.25" outlineLevel="1" x14ac:dyDescent="0.25">
      <c r="A42" s="90"/>
      <c r="B42" s="7"/>
      <c r="C42" s="7" t="s">
        <v>89</v>
      </c>
      <c r="D42" s="121"/>
      <c r="E42" s="121"/>
      <c r="F42" s="7" t="s">
        <v>13</v>
      </c>
      <c r="G42" s="27">
        <f t="shared" si="13"/>
        <v>0</v>
      </c>
      <c r="H42" s="125">
        <f>IFERROR(INDEX('Бюджет (ЛК 2.0)'!$F$40:$Y$53,MATCH('ИД (ЛК 2.0)'!$C42,'Бюджет (ЛК 2.0)'!$C$40:$C$53,0),MATCH('ИД (ЛК 2.0)'!H$30,'Бюджет (ЛК 2.0)'!$F$3:$Y$3,0)),0)</f>
        <v>0</v>
      </c>
      <c r="I42" s="125">
        <f>IFERROR(INDEX('Бюджет (ЛК 2.0)'!$F$40:$Y$53,MATCH('ИД (ЛК 2.0)'!$C42,'Бюджет (ЛК 2.0)'!$C$40:$C$53,0),MATCH('ИД (ЛК 2.0)'!I$30,'Бюджет (ЛК 2.0)'!$F$3:$Y$3,0)),0)</f>
        <v>0</v>
      </c>
      <c r="J42" s="125">
        <f>IFERROR(INDEX('Бюджет (ЛК 2.0)'!$F$40:$Y$53,MATCH('ИД (ЛК 2.0)'!$C42,'Бюджет (ЛК 2.0)'!$C$40:$C$53,0),MATCH('ИД (ЛК 2.0)'!J$30,'Бюджет (ЛК 2.0)'!$F$3:$Y$3,0)),0)</f>
        <v>0</v>
      </c>
      <c r="K42" s="125">
        <f>IFERROR(INDEX('Бюджет (ЛК 2.0)'!$F$40:$Y$53,MATCH('ИД (ЛК 2.0)'!$C42,'Бюджет (ЛК 2.0)'!$C$40:$C$53,0),MATCH('ИД (ЛК 2.0)'!K$30,'Бюджет (ЛК 2.0)'!$F$3:$Y$3,0)),0)</f>
        <v>0</v>
      </c>
      <c r="L42" s="125">
        <f>IFERROR(INDEX('Бюджет (ЛК 2.0)'!$F$40:$Y$53,MATCH('ИД (ЛК 2.0)'!$C42,'Бюджет (ЛК 2.0)'!$C$40:$C$53,0),MATCH('ИД (ЛК 2.0)'!L$30,'Бюджет (ЛК 2.0)'!$F$3:$Y$3,0)),0)</f>
        <v>0</v>
      </c>
      <c r="M42" s="125">
        <f>IFERROR(INDEX('Бюджет (ЛК 2.0)'!$F$40:$Y$53,MATCH('ИД (ЛК 2.0)'!$C42,'Бюджет (ЛК 2.0)'!$C$40:$C$53,0),MATCH('ИД (ЛК 2.0)'!M$30,'Бюджет (ЛК 2.0)'!$F$3:$Y$3,0)),0)</f>
        <v>0</v>
      </c>
      <c r="N42" s="125">
        <f>IFERROR(INDEX('Бюджет (ЛК 2.0)'!$F$40:$Y$53,MATCH('ИД (ЛК 2.0)'!$C42,'Бюджет (ЛК 2.0)'!$C$40:$C$53,0),MATCH('ИД (ЛК 2.0)'!N$30,'Бюджет (ЛК 2.0)'!$F$3:$Y$3,0)),0)</f>
        <v>0</v>
      </c>
      <c r="O42" s="125">
        <f>IFERROR(INDEX('Бюджет (ЛК 2.0)'!$F$40:$Y$53,MATCH('ИД (ЛК 2.0)'!$C42,'Бюджет (ЛК 2.0)'!$C$40:$C$53,0),MATCH('ИД (ЛК 2.0)'!O$30,'Бюджет (ЛК 2.0)'!$F$3:$Y$3,0)),0)</f>
        <v>0</v>
      </c>
      <c r="P42" s="125">
        <f>IFERROR(INDEX('Бюджет (ЛК 2.0)'!$F$40:$Y$53,MATCH('ИД (ЛК 2.0)'!$C42,'Бюджет (ЛК 2.0)'!$C$40:$C$53,0),MATCH('ИД (ЛК 2.0)'!P$30,'Бюджет (ЛК 2.0)'!$F$3:$Y$3,0)),0)</f>
        <v>0</v>
      </c>
      <c r="Q42" s="125">
        <f>IFERROR(INDEX('Бюджет (ЛК 2.0)'!$F$40:$Y$53,MATCH('ИД (ЛК 2.0)'!$C42,'Бюджет (ЛК 2.0)'!$C$40:$C$53,0),MATCH('ИД (ЛК 2.0)'!Q$30,'Бюджет (ЛК 2.0)'!$F$3:$Y$3,0)),0)</f>
        <v>0</v>
      </c>
      <c r="R42" s="125">
        <f>IFERROR(INDEX('Бюджет (ЛК 2.0)'!$F$40:$Y$53,MATCH('ИД (ЛК 2.0)'!$C42,'Бюджет (ЛК 2.0)'!$C$40:$C$53,0),MATCH('ИД (ЛК 2.0)'!R$30,'Бюджет (ЛК 2.0)'!$F$3:$Y$3,0)),0)</f>
        <v>0</v>
      </c>
      <c r="S42" s="125">
        <f>IFERROR(INDEX('Бюджет (ЛК 2.0)'!$F$40:$Y$53,MATCH('ИД (ЛК 2.0)'!$C42,'Бюджет (ЛК 2.0)'!$C$40:$C$53,0),MATCH('ИД (ЛК 2.0)'!S$30,'Бюджет (ЛК 2.0)'!$F$3:$Y$3,0)),0)</f>
        <v>0</v>
      </c>
      <c r="T42" s="125">
        <f>IFERROR(INDEX('Бюджет (ЛК 2.0)'!$F$40:$Y$53,MATCH('ИД (ЛК 2.0)'!$C42,'Бюджет (ЛК 2.0)'!$C$40:$C$53,0),MATCH('ИД (ЛК 2.0)'!T$30,'Бюджет (ЛК 2.0)'!$F$3:$Y$3,0)),0)</f>
        <v>0</v>
      </c>
      <c r="U42" s="125">
        <f>IFERROR(INDEX('Бюджет (ЛК 2.0)'!$F$40:$Y$53,MATCH('ИД (ЛК 2.0)'!$C42,'Бюджет (ЛК 2.0)'!$C$40:$C$53,0),MATCH('ИД (ЛК 2.0)'!U$30,'Бюджет (ЛК 2.0)'!$F$3:$Y$3,0)),0)</f>
        <v>0</v>
      </c>
      <c r="V42" s="125">
        <f>IFERROR(INDEX('Бюджет (ЛК 2.0)'!$F$40:$Y$53,MATCH('ИД (ЛК 2.0)'!$C42,'Бюджет (ЛК 2.0)'!$C$40:$C$53,0),MATCH('ИД (ЛК 2.0)'!V$30,'Бюджет (ЛК 2.0)'!$F$3:$Y$3,0)),0)</f>
        <v>0</v>
      </c>
      <c r="W42" s="125">
        <f>IFERROR(INDEX('Бюджет (ЛК 2.0)'!$F$40:$Y$53,MATCH('ИД (ЛК 2.0)'!$C42,'Бюджет (ЛК 2.0)'!$C$40:$C$53,0),MATCH('ИД (ЛК 2.0)'!W$30,'Бюджет (ЛК 2.0)'!$F$3:$Y$3,0)),0)</f>
        <v>0</v>
      </c>
      <c r="X42" s="125">
        <f>IFERROR(INDEX('Бюджет (ЛК 2.0)'!$F$40:$Y$53,MATCH('ИД (ЛК 2.0)'!$C42,'Бюджет (ЛК 2.0)'!$C$40:$C$53,0),MATCH('ИД (ЛК 2.0)'!X$30,'Бюджет (ЛК 2.0)'!$F$3:$Y$3,0)),0)</f>
        <v>0</v>
      </c>
      <c r="Y42" s="125">
        <f>IFERROR(INDEX('Бюджет (ЛК 2.0)'!$F$40:$Y$53,MATCH('ИД (ЛК 2.0)'!$C42,'Бюджет (ЛК 2.0)'!$C$40:$C$53,0),MATCH('ИД (ЛК 2.0)'!Y$30,'Бюджет (ЛК 2.0)'!$F$3:$Y$3,0)),0)</f>
        <v>0</v>
      </c>
      <c r="Z42" s="125">
        <f>IFERROR(INDEX('Бюджет (ЛК 2.0)'!$F$40:$Y$53,MATCH('ИД (ЛК 2.0)'!$C42,'Бюджет (ЛК 2.0)'!$C$40:$C$53,0),MATCH('ИД (ЛК 2.0)'!Z$30,'Бюджет (ЛК 2.0)'!$F$3:$Y$3,0)),0)</f>
        <v>0</v>
      </c>
      <c r="AA42" s="125">
        <f>IFERROR(INDEX('Бюджет (ЛК 2.0)'!$F$40:$Y$53,MATCH('ИД (ЛК 2.0)'!$C42,'Бюджет (ЛК 2.0)'!$C$40:$C$53,0),MATCH('ИД (ЛК 2.0)'!AA$30,'Бюджет (ЛК 2.0)'!$F$3:$Y$3,0)),0)</f>
        <v>0</v>
      </c>
      <c r="AB42" s="125">
        <f>IFERROR(INDEX('Бюджет (ЛК 2.0)'!$F$40:$Y$53,MATCH('ИД (ЛК 2.0)'!$C42,'Бюджет (ЛК 2.0)'!$C$40:$C$53,0),MATCH('ИД (ЛК 2.0)'!AB$30,'Бюджет (ЛК 2.0)'!$F$3:$Y$3,0)),0)</f>
        <v>0</v>
      </c>
      <c r="AC42" s="125">
        <f>IFERROR(INDEX('Бюджет (ЛК 2.0)'!$F$40:$Y$53,MATCH('ИД (ЛК 2.0)'!$C42,'Бюджет (ЛК 2.0)'!$C$40:$C$53,0),MATCH('ИД (ЛК 2.0)'!AC$30,'Бюджет (ЛК 2.0)'!$F$3:$Y$3,0)),0)</f>
        <v>0</v>
      </c>
      <c r="AD42" s="125">
        <f>IFERROR(INDEX('Бюджет (ЛК 2.0)'!$F$40:$Y$53,MATCH('ИД (ЛК 2.0)'!$C42,'Бюджет (ЛК 2.0)'!$C$40:$C$53,0),MATCH('ИД (ЛК 2.0)'!AD$30,'Бюджет (ЛК 2.0)'!$F$3:$Y$3,0)),0)</f>
        <v>0</v>
      </c>
      <c r="AE42" s="125">
        <f>IFERROR(INDEX('Бюджет (ЛК 2.0)'!$F$40:$Y$53,MATCH('ИД (ЛК 2.0)'!$C42,'Бюджет (ЛК 2.0)'!$C$40:$C$53,0),MATCH('ИД (ЛК 2.0)'!AE$30,'Бюджет (ЛК 2.0)'!$F$3:$Y$3,0)),0)</f>
        <v>0</v>
      </c>
      <c r="AF42" s="125">
        <f>IFERROR(INDEX('Бюджет (ЛК 2.0)'!$F$40:$Y$53,MATCH('ИД (ЛК 2.0)'!$C42,'Бюджет (ЛК 2.0)'!$C$40:$C$53,0),MATCH('ИД (ЛК 2.0)'!AF$30,'Бюджет (ЛК 2.0)'!$F$3:$Y$3,0)),0)</f>
        <v>0</v>
      </c>
      <c r="AG42" s="125">
        <f>IFERROR(INDEX('Бюджет (ЛК 2.0)'!$F$40:$Y$53,MATCH('ИД (ЛК 2.0)'!$C42,'Бюджет (ЛК 2.0)'!$C$40:$C$53,0),MATCH('ИД (ЛК 2.0)'!AG$30,'Бюджет (ЛК 2.0)'!$F$3:$Y$3,0)),0)</f>
        <v>0</v>
      </c>
      <c r="AH42" s="125">
        <f>IFERROR(INDEX('Бюджет (ЛК 2.0)'!$F$40:$Y$53,MATCH('ИД (ЛК 2.0)'!$C42,'Бюджет (ЛК 2.0)'!$C$40:$C$53,0),MATCH('ИД (ЛК 2.0)'!AH$30,'Бюджет (ЛК 2.0)'!$F$3:$Y$3,0)),0)</f>
        <v>0</v>
      </c>
      <c r="AI42" s="125">
        <f>IFERROR(INDEX('Бюджет (ЛК 2.0)'!$F$40:$Y$53,MATCH('ИД (ЛК 2.0)'!$C42,'Бюджет (ЛК 2.0)'!$C$40:$C$53,0),MATCH('ИД (ЛК 2.0)'!AI$30,'Бюджет (ЛК 2.0)'!$F$3:$Y$3,0)),0)</f>
        <v>0</v>
      </c>
      <c r="AJ42" s="125">
        <f>IFERROR(INDEX('Бюджет (ЛК 2.0)'!$F$40:$Y$53,MATCH('ИД (ЛК 2.0)'!$C42,'Бюджет (ЛК 2.0)'!$C$40:$C$53,0),MATCH('ИД (ЛК 2.0)'!AJ$30,'Бюджет (ЛК 2.0)'!$F$3:$Y$3,0)),0)</f>
        <v>0</v>
      </c>
      <c r="AK42" s="125">
        <f>IFERROR(INDEX('Бюджет (ЛК 2.0)'!$F$40:$Y$53,MATCH('ИД (ЛК 2.0)'!$C42,'Бюджет (ЛК 2.0)'!$C$40:$C$53,0),MATCH('ИД (ЛК 2.0)'!AK$30,'Бюджет (ЛК 2.0)'!$F$3:$Y$3,0)),0)</f>
        <v>0</v>
      </c>
      <c r="AL42" s="125">
        <f>IFERROR(INDEX('Бюджет (ЛК 2.0)'!$F$40:$Y$53,MATCH('ИД (ЛК 2.0)'!$C42,'Бюджет (ЛК 2.0)'!$C$40:$C$53,0),MATCH('ИД (ЛК 2.0)'!AL$30,'Бюджет (ЛК 2.0)'!$F$3:$Y$3,0)),0)</f>
        <v>0</v>
      </c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5"/>
      <c r="BA42" s="125"/>
      <c r="BB42" s="125"/>
      <c r="BC42" s="125"/>
      <c r="BD42" s="125"/>
      <c r="BE42" s="125"/>
      <c r="BF42" s="125"/>
      <c r="BG42" s="125"/>
      <c r="BH42" s="125"/>
      <c r="BI42" s="125"/>
      <c r="BJ42" s="125"/>
      <c r="BK42" s="125"/>
      <c r="BL42" s="125"/>
      <c r="BM42" s="125"/>
      <c r="BN42" s="125"/>
      <c r="BO42" s="125"/>
      <c r="BP42" s="125"/>
      <c r="BQ42" s="125"/>
      <c r="BR42" s="125"/>
      <c r="BS42" s="125"/>
      <c r="BT42" s="125"/>
      <c r="BU42" s="125"/>
      <c r="BV42" s="125"/>
      <c r="BW42" s="125"/>
      <c r="BX42" s="125"/>
      <c r="BY42" s="125"/>
      <c r="BZ42" s="125"/>
      <c r="CA42" s="125"/>
      <c r="CB42" s="125"/>
      <c r="CC42" s="125"/>
      <c r="CD42" s="125"/>
      <c r="CE42" s="125"/>
      <c r="CF42" s="125"/>
      <c r="CG42" s="125"/>
      <c r="CH42" s="125"/>
      <c r="CI42" s="126"/>
      <c r="CZ42" s="41" t="s">
        <v>181</v>
      </c>
      <c r="DA42" s="41">
        <v>27</v>
      </c>
      <c r="DB42" s="162" t="str">
        <f t="shared" si="2"/>
        <v xml:space="preserve">27__CAPEX </v>
      </c>
    </row>
    <row r="43" spans="1:106" s="84" customFormat="1" outlineLevel="1" x14ac:dyDescent="0.25">
      <c r="A43" s="90"/>
      <c r="B43" s="7"/>
      <c r="C43" s="7" t="s">
        <v>40</v>
      </c>
      <c r="D43" s="121"/>
      <c r="E43" s="121"/>
      <c r="F43" s="7" t="s">
        <v>13</v>
      </c>
      <c r="G43" s="27">
        <f t="shared" si="13"/>
        <v>0</v>
      </c>
      <c r="H43" s="125">
        <f>IFERROR(INDEX('Бюджет (ЛК 2.0)'!$F$40:$Y$53,MATCH('ИД (ЛК 2.0)'!$C43,'Бюджет (ЛК 2.0)'!$C$40:$C$53,0),MATCH('ИД (ЛК 2.0)'!H$30,'Бюджет (ЛК 2.0)'!$F$3:$Y$3,0)),0)</f>
        <v>0</v>
      </c>
      <c r="I43" s="125">
        <f>IFERROR(INDEX('Бюджет (ЛК 2.0)'!$F$40:$Y$53,MATCH('ИД (ЛК 2.0)'!$C43,'Бюджет (ЛК 2.0)'!$C$40:$C$53,0),MATCH('ИД (ЛК 2.0)'!I$30,'Бюджет (ЛК 2.0)'!$F$3:$Y$3,0)),0)</f>
        <v>0</v>
      </c>
      <c r="J43" s="125">
        <f>IFERROR(INDEX('Бюджет (ЛК 2.0)'!$F$40:$Y$53,MATCH('ИД (ЛК 2.0)'!$C43,'Бюджет (ЛК 2.0)'!$C$40:$C$53,0),MATCH('ИД (ЛК 2.0)'!J$30,'Бюджет (ЛК 2.0)'!$F$3:$Y$3,0)),0)</f>
        <v>0</v>
      </c>
      <c r="K43" s="125">
        <f>IFERROR(INDEX('Бюджет (ЛК 2.0)'!$F$40:$Y$53,MATCH('ИД (ЛК 2.0)'!$C43,'Бюджет (ЛК 2.0)'!$C$40:$C$53,0),MATCH('ИД (ЛК 2.0)'!K$30,'Бюджет (ЛК 2.0)'!$F$3:$Y$3,0)),0)</f>
        <v>0</v>
      </c>
      <c r="L43" s="125">
        <f>IFERROR(INDEX('Бюджет (ЛК 2.0)'!$F$40:$Y$53,MATCH('ИД (ЛК 2.0)'!$C43,'Бюджет (ЛК 2.0)'!$C$40:$C$53,0),MATCH('ИД (ЛК 2.0)'!L$30,'Бюджет (ЛК 2.0)'!$F$3:$Y$3,0)),0)</f>
        <v>0</v>
      </c>
      <c r="M43" s="125">
        <f>IFERROR(INDEX('Бюджет (ЛК 2.0)'!$F$40:$Y$53,MATCH('ИД (ЛК 2.0)'!$C43,'Бюджет (ЛК 2.0)'!$C$40:$C$53,0),MATCH('ИД (ЛК 2.0)'!M$30,'Бюджет (ЛК 2.0)'!$F$3:$Y$3,0)),0)</f>
        <v>0</v>
      </c>
      <c r="N43" s="125">
        <f>IFERROR(INDEX('Бюджет (ЛК 2.0)'!$F$40:$Y$53,MATCH('ИД (ЛК 2.0)'!$C43,'Бюджет (ЛК 2.0)'!$C$40:$C$53,0),MATCH('ИД (ЛК 2.0)'!N$30,'Бюджет (ЛК 2.0)'!$F$3:$Y$3,0)),0)</f>
        <v>0</v>
      </c>
      <c r="O43" s="125">
        <f>IFERROR(INDEX('Бюджет (ЛК 2.0)'!$F$40:$Y$53,MATCH('ИД (ЛК 2.0)'!$C43,'Бюджет (ЛК 2.0)'!$C$40:$C$53,0),MATCH('ИД (ЛК 2.0)'!O$30,'Бюджет (ЛК 2.0)'!$F$3:$Y$3,0)),0)</f>
        <v>0</v>
      </c>
      <c r="P43" s="125">
        <f>IFERROR(INDEX('Бюджет (ЛК 2.0)'!$F$40:$Y$53,MATCH('ИД (ЛК 2.0)'!$C43,'Бюджет (ЛК 2.0)'!$C$40:$C$53,0),MATCH('ИД (ЛК 2.0)'!P$30,'Бюджет (ЛК 2.0)'!$F$3:$Y$3,0)),0)</f>
        <v>0</v>
      </c>
      <c r="Q43" s="125">
        <f>IFERROR(INDEX('Бюджет (ЛК 2.0)'!$F$40:$Y$53,MATCH('ИД (ЛК 2.0)'!$C43,'Бюджет (ЛК 2.0)'!$C$40:$C$53,0),MATCH('ИД (ЛК 2.0)'!Q$30,'Бюджет (ЛК 2.0)'!$F$3:$Y$3,0)),0)</f>
        <v>0</v>
      </c>
      <c r="R43" s="125">
        <f>IFERROR(INDEX('Бюджет (ЛК 2.0)'!$F$40:$Y$53,MATCH('ИД (ЛК 2.0)'!$C43,'Бюджет (ЛК 2.0)'!$C$40:$C$53,0),MATCH('ИД (ЛК 2.0)'!R$30,'Бюджет (ЛК 2.0)'!$F$3:$Y$3,0)),0)</f>
        <v>0</v>
      </c>
      <c r="S43" s="125">
        <f>IFERROR(INDEX('Бюджет (ЛК 2.0)'!$F$40:$Y$53,MATCH('ИД (ЛК 2.0)'!$C43,'Бюджет (ЛК 2.0)'!$C$40:$C$53,0),MATCH('ИД (ЛК 2.0)'!S$30,'Бюджет (ЛК 2.0)'!$F$3:$Y$3,0)),0)</f>
        <v>0</v>
      </c>
      <c r="T43" s="125">
        <f>IFERROR(INDEX('Бюджет (ЛК 2.0)'!$F$40:$Y$53,MATCH('ИД (ЛК 2.0)'!$C43,'Бюджет (ЛК 2.0)'!$C$40:$C$53,0),MATCH('ИД (ЛК 2.0)'!T$30,'Бюджет (ЛК 2.0)'!$F$3:$Y$3,0)),0)</f>
        <v>0</v>
      </c>
      <c r="U43" s="125">
        <f>IFERROR(INDEX('Бюджет (ЛК 2.0)'!$F$40:$Y$53,MATCH('ИД (ЛК 2.0)'!$C43,'Бюджет (ЛК 2.0)'!$C$40:$C$53,0),MATCH('ИД (ЛК 2.0)'!U$30,'Бюджет (ЛК 2.0)'!$F$3:$Y$3,0)),0)</f>
        <v>0</v>
      </c>
      <c r="V43" s="125">
        <f>IFERROR(INDEX('Бюджет (ЛК 2.0)'!$F$40:$Y$53,MATCH('ИД (ЛК 2.0)'!$C43,'Бюджет (ЛК 2.0)'!$C$40:$C$53,0),MATCH('ИД (ЛК 2.0)'!V$30,'Бюджет (ЛК 2.0)'!$F$3:$Y$3,0)),0)</f>
        <v>0</v>
      </c>
      <c r="W43" s="125">
        <f>IFERROR(INDEX('Бюджет (ЛК 2.0)'!$F$40:$Y$53,MATCH('ИД (ЛК 2.0)'!$C43,'Бюджет (ЛК 2.0)'!$C$40:$C$53,0),MATCH('ИД (ЛК 2.0)'!W$30,'Бюджет (ЛК 2.0)'!$F$3:$Y$3,0)),0)</f>
        <v>0</v>
      </c>
      <c r="X43" s="125">
        <f>IFERROR(INDEX('Бюджет (ЛК 2.0)'!$F$40:$Y$53,MATCH('ИД (ЛК 2.0)'!$C43,'Бюджет (ЛК 2.0)'!$C$40:$C$53,0),MATCH('ИД (ЛК 2.0)'!X$30,'Бюджет (ЛК 2.0)'!$F$3:$Y$3,0)),0)</f>
        <v>0</v>
      </c>
      <c r="Y43" s="125">
        <f>IFERROR(INDEX('Бюджет (ЛК 2.0)'!$F$40:$Y$53,MATCH('ИД (ЛК 2.0)'!$C43,'Бюджет (ЛК 2.0)'!$C$40:$C$53,0),MATCH('ИД (ЛК 2.0)'!Y$30,'Бюджет (ЛК 2.0)'!$F$3:$Y$3,0)),0)</f>
        <v>0</v>
      </c>
      <c r="Z43" s="125">
        <f>IFERROR(INDEX('Бюджет (ЛК 2.0)'!$F$40:$Y$53,MATCH('ИД (ЛК 2.0)'!$C43,'Бюджет (ЛК 2.0)'!$C$40:$C$53,0),MATCH('ИД (ЛК 2.0)'!Z$30,'Бюджет (ЛК 2.0)'!$F$3:$Y$3,0)),0)</f>
        <v>0</v>
      </c>
      <c r="AA43" s="125">
        <f>IFERROR(INDEX('Бюджет (ЛК 2.0)'!$F$40:$Y$53,MATCH('ИД (ЛК 2.0)'!$C43,'Бюджет (ЛК 2.0)'!$C$40:$C$53,0),MATCH('ИД (ЛК 2.0)'!AA$30,'Бюджет (ЛК 2.0)'!$F$3:$Y$3,0)),0)</f>
        <v>0</v>
      </c>
      <c r="AB43" s="125">
        <f>IFERROR(INDEX('Бюджет (ЛК 2.0)'!$F$40:$Y$53,MATCH('ИД (ЛК 2.0)'!$C43,'Бюджет (ЛК 2.0)'!$C$40:$C$53,0),MATCH('ИД (ЛК 2.0)'!AB$30,'Бюджет (ЛК 2.0)'!$F$3:$Y$3,0)),0)</f>
        <v>0</v>
      </c>
      <c r="AC43" s="125">
        <f>IFERROR(INDEX('Бюджет (ЛК 2.0)'!$F$40:$Y$53,MATCH('ИД (ЛК 2.0)'!$C43,'Бюджет (ЛК 2.0)'!$C$40:$C$53,0),MATCH('ИД (ЛК 2.0)'!AC$30,'Бюджет (ЛК 2.0)'!$F$3:$Y$3,0)),0)</f>
        <v>0</v>
      </c>
      <c r="AD43" s="125">
        <f>IFERROR(INDEX('Бюджет (ЛК 2.0)'!$F$40:$Y$53,MATCH('ИД (ЛК 2.0)'!$C43,'Бюджет (ЛК 2.0)'!$C$40:$C$53,0),MATCH('ИД (ЛК 2.0)'!AD$30,'Бюджет (ЛК 2.0)'!$F$3:$Y$3,0)),0)</f>
        <v>0</v>
      </c>
      <c r="AE43" s="125">
        <f>IFERROR(INDEX('Бюджет (ЛК 2.0)'!$F$40:$Y$53,MATCH('ИД (ЛК 2.0)'!$C43,'Бюджет (ЛК 2.0)'!$C$40:$C$53,0),MATCH('ИД (ЛК 2.0)'!AE$30,'Бюджет (ЛК 2.0)'!$F$3:$Y$3,0)),0)</f>
        <v>0</v>
      </c>
      <c r="AF43" s="125">
        <f>IFERROR(INDEX('Бюджет (ЛК 2.0)'!$F$40:$Y$53,MATCH('ИД (ЛК 2.0)'!$C43,'Бюджет (ЛК 2.0)'!$C$40:$C$53,0),MATCH('ИД (ЛК 2.0)'!AF$30,'Бюджет (ЛК 2.0)'!$F$3:$Y$3,0)),0)</f>
        <v>0</v>
      </c>
      <c r="AG43" s="125">
        <f>IFERROR(INDEX('Бюджет (ЛК 2.0)'!$F$40:$Y$53,MATCH('ИД (ЛК 2.0)'!$C43,'Бюджет (ЛК 2.0)'!$C$40:$C$53,0),MATCH('ИД (ЛК 2.0)'!AG$30,'Бюджет (ЛК 2.0)'!$F$3:$Y$3,0)),0)</f>
        <v>0</v>
      </c>
      <c r="AH43" s="125">
        <f>IFERROR(INDEX('Бюджет (ЛК 2.0)'!$F$40:$Y$53,MATCH('ИД (ЛК 2.0)'!$C43,'Бюджет (ЛК 2.0)'!$C$40:$C$53,0),MATCH('ИД (ЛК 2.0)'!AH$30,'Бюджет (ЛК 2.0)'!$F$3:$Y$3,0)),0)</f>
        <v>0</v>
      </c>
      <c r="AI43" s="125">
        <f>IFERROR(INDEX('Бюджет (ЛК 2.0)'!$F$40:$Y$53,MATCH('ИД (ЛК 2.0)'!$C43,'Бюджет (ЛК 2.0)'!$C$40:$C$53,0),MATCH('ИД (ЛК 2.0)'!AI$30,'Бюджет (ЛК 2.0)'!$F$3:$Y$3,0)),0)</f>
        <v>0</v>
      </c>
      <c r="AJ43" s="125">
        <f>IFERROR(INDEX('Бюджет (ЛК 2.0)'!$F$40:$Y$53,MATCH('ИД (ЛК 2.0)'!$C43,'Бюджет (ЛК 2.0)'!$C$40:$C$53,0),MATCH('ИД (ЛК 2.0)'!AJ$30,'Бюджет (ЛК 2.0)'!$F$3:$Y$3,0)),0)</f>
        <v>0</v>
      </c>
      <c r="AK43" s="125">
        <f>IFERROR(INDEX('Бюджет (ЛК 2.0)'!$F$40:$Y$53,MATCH('ИД (ЛК 2.0)'!$C43,'Бюджет (ЛК 2.0)'!$C$40:$C$53,0),MATCH('ИД (ЛК 2.0)'!AK$30,'Бюджет (ЛК 2.0)'!$F$3:$Y$3,0)),0)</f>
        <v>0</v>
      </c>
      <c r="AL43" s="125">
        <f>IFERROR(INDEX('Бюджет (ЛК 2.0)'!$F$40:$Y$53,MATCH('ИД (ЛК 2.0)'!$C43,'Бюджет (ЛК 2.0)'!$C$40:$C$53,0),MATCH('ИД (ЛК 2.0)'!AL$30,'Бюджет (ЛК 2.0)'!$F$3:$Y$3,0)),0)</f>
        <v>0</v>
      </c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  <c r="BO43" s="128"/>
      <c r="BP43" s="128"/>
      <c r="BQ43" s="128"/>
      <c r="BR43" s="128"/>
      <c r="BS43" s="128"/>
      <c r="BT43" s="128"/>
      <c r="BU43" s="128"/>
      <c r="BV43" s="128"/>
      <c r="BW43" s="128"/>
      <c r="BX43" s="128"/>
      <c r="BY43" s="128"/>
      <c r="BZ43" s="128"/>
      <c r="CA43" s="128"/>
      <c r="CB43" s="128"/>
      <c r="CC43" s="128"/>
      <c r="CD43" s="128"/>
      <c r="CE43" s="128"/>
      <c r="CF43" s="128"/>
      <c r="CG43" s="128"/>
      <c r="CH43" s="128"/>
      <c r="CI43" s="129"/>
      <c r="CZ43" s="41" t="s">
        <v>181</v>
      </c>
      <c r="DA43" s="204">
        <v>28</v>
      </c>
      <c r="DB43" s="162" t="str">
        <f t="shared" si="2"/>
        <v>28__OPEX</v>
      </c>
    </row>
    <row r="44" spans="1:106" s="85" customFormat="1" outlineLevel="1" x14ac:dyDescent="0.25">
      <c r="B44" s="16" t="s">
        <v>131</v>
      </c>
      <c r="C44" s="10" t="str">
        <f>IF(Согласование!$B$11="Цифровой",DH10,DI10)</f>
        <v>в т.ч. на этап Разработка и внедрение</v>
      </c>
      <c r="D44" s="17"/>
      <c r="E44" s="17"/>
      <c r="F44" s="16" t="s">
        <v>13</v>
      </c>
      <c r="G44" s="13">
        <f t="shared" si="13"/>
        <v>118710</v>
      </c>
      <c r="H44" s="18">
        <f t="shared" ref="H44:BS44" si="24">H45+H46</f>
        <v>0</v>
      </c>
      <c r="I44" s="18">
        <f t="shared" si="24"/>
        <v>76600</v>
      </c>
      <c r="J44" s="18">
        <f t="shared" si="24"/>
        <v>29600</v>
      </c>
      <c r="K44" s="18">
        <f t="shared" si="24"/>
        <v>12510</v>
      </c>
      <c r="L44" s="18">
        <f t="shared" si="24"/>
        <v>0</v>
      </c>
      <c r="M44" s="18">
        <f t="shared" si="24"/>
        <v>0</v>
      </c>
      <c r="N44" s="18">
        <f t="shared" si="24"/>
        <v>0</v>
      </c>
      <c r="O44" s="18">
        <f t="shared" si="24"/>
        <v>0</v>
      </c>
      <c r="P44" s="18">
        <f t="shared" si="24"/>
        <v>0</v>
      </c>
      <c r="Q44" s="18">
        <f t="shared" si="24"/>
        <v>0</v>
      </c>
      <c r="R44" s="18">
        <f t="shared" si="24"/>
        <v>0</v>
      </c>
      <c r="S44" s="18">
        <f t="shared" si="24"/>
        <v>0</v>
      </c>
      <c r="T44" s="18">
        <f t="shared" si="24"/>
        <v>0</v>
      </c>
      <c r="U44" s="18">
        <f t="shared" si="24"/>
        <v>0</v>
      </c>
      <c r="V44" s="18">
        <f t="shared" si="24"/>
        <v>0</v>
      </c>
      <c r="W44" s="18">
        <f t="shared" si="24"/>
        <v>0</v>
      </c>
      <c r="X44" s="18">
        <f t="shared" si="24"/>
        <v>0</v>
      </c>
      <c r="Y44" s="18">
        <f t="shared" si="24"/>
        <v>0</v>
      </c>
      <c r="Z44" s="18">
        <f t="shared" si="24"/>
        <v>0</v>
      </c>
      <c r="AA44" s="18">
        <f t="shared" si="24"/>
        <v>0</v>
      </c>
      <c r="AB44" s="18">
        <f t="shared" si="24"/>
        <v>0</v>
      </c>
      <c r="AC44" s="18">
        <f t="shared" si="24"/>
        <v>0</v>
      </c>
      <c r="AD44" s="18">
        <f t="shared" si="24"/>
        <v>0</v>
      </c>
      <c r="AE44" s="18">
        <f t="shared" si="24"/>
        <v>0</v>
      </c>
      <c r="AF44" s="18">
        <f t="shared" si="24"/>
        <v>0</v>
      </c>
      <c r="AG44" s="18">
        <f t="shared" si="24"/>
        <v>0</v>
      </c>
      <c r="AH44" s="18">
        <f t="shared" si="24"/>
        <v>0</v>
      </c>
      <c r="AI44" s="18">
        <f t="shared" si="24"/>
        <v>0</v>
      </c>
      <c r="AJ44" s="18">
        <f t="shared" si="24"/>
        <v>0</v>
      </c>
      <c r="AK44" s="18">
        <f t="shared" si="24"/>
        <v>0</v>
      </c>
      <c r="AL44" s="18">
        <f t="shared" si="24"/>
        <v>0</v>
      </c>
      <c r="AM44" s="18">
        <f t="shared" si="24"/>
        <v>0</v>
      </c>
      <c r="AN44" s="18">
        <f t="shared" si="24"/>
        <v>0</v>
      </c>
      <c r="AO44" s="18">
        <f t="shared" si="24"/>
        <v>0</v>
      </c>
      <c r="AP44" s="18">
        <f t="shared" si="24"/>
        <v>0</v>
      </c>
      <c r="AQ44" s="18">
        <f t="shared" si="24"/>
        <v>0</v>
      </c>
      <c r="AR44" s="18">
        <f t="shared" si="24"/>
        <v>0</v>
      </c>
      <c r="AS44" s="18">
        <f t="shared" si="24"/>
        <v>0</v>
      </c>
      <c r="AT44" s="18">
        <f t="shared" si="24"/>
        <v>0</v>
      </c>
      <c r="AU44" s="18">
        <f t="shared" si="24"/>
        <v>0</v>
      </c>
      <c r="AV44" s="18">
        <f t="shared" si="24"/>
        <v>0</v>
      </c>
      <c r="AW44" s="18">
        <f t="shared" si="24"/>
        <v>0</v>
      </c>
      <c r="AX44" s="18">
        <f t="shared" si="24"/>
        <v>0</v>
      </c>
      <c r="AY44" s="18">
        <f t="shared" si="24"/>
        <v>0</v>
      </c>
      <c r="AZ44" s="18">
        <f t="shared" si="24"/>
        <v>0</v>
      </c>
      <c r="BA44" s="18">
        <f t="shared" si="24"/>
        <v>0</v>
      </c>
      <c r="BB44" s="18">
        <f t="shared" si="24"/>
        <v>0</v>
      </c>
      <c r="BC44" s="18">
        <f t="shared" si="24"/>
        <v>0</v>
      </c>
      <c r="BD44" s="18">
        <f t="shared" si="24"/>
        <v>0</v>
      </c>
      <c r="BE44" s="18">
        <f t="shared" si="24"/>
        <v>0</v>
      </c>
      <c r="BF44" s="18">
        <f t="shared" si="24"/>
        <v>0</v>
      </c>
      <c r="BG44" s="18">
        <f t="shared" si="24"/>
        <v>0</v>
      </c>
      <c r="BH44" s="18">
        <f t="shared" si="24"/>
        <v>0</v>
      </c>
      <c r="BI44" s="18">
        <f t="shared" si="24"/>
        <v>0</v>
      </c>
      <c r="BJ44" s="18">
        <f t="shared" si="24"/>
        <v>0</v>
      </c>
      <c r="BK44" s="18">
        <f t="shared" si="24"/>
        <v>0</v>
      </c>
      <c r="BL44" s="18">
        <f t="shared" si="24"/>
        <v>0</v>
      </c>
      <c r="BM44" s="18">
        <f t="shared" si="24"/>
        <v>0</v>
      </c>
      <c r="BN44" s="18">
        <f t="shared" si="24"/>
        <v>0</v>
      </c>
      <c r="BO44" s="18">
        <f t="shared" si="24"/>
        <v>0</v>
      </c>
      <c r="BP44" s="18">
        <f t="shared" si="24"/>
        <v>0</v>
      </c>
      <c r="BQ44" s="18">
        <f t="shared" si="24"/>
        <v>0</v>
      </c>
      <c r="BR44" s="18">
        <f t="shared" si="24"/>
        <v>0</v>
      </c>
      <c r="BS44" s="18">
        <f t="shared" si="24"/>
        <v>0</v>
      </c>
      <c r="BT44" s="18">
        <f t="shared" ref="BT44:CD44" si="25">BT45+BT46</f>
        <v>0</v>
      </c>
      <c r="BU44" s="18">
        <f t="shared" si="25"/>
        <v>0</v>
      </c>
      <c r="BV44" s="18">
        <f t="shared" si="25"/>
        <v>0</v>
      </c>
      <c r="BW44" s="18">
        <f t="shared" si="25"/>
        <v>0</v>
      </c>
      <c r="BX44" s="18">
        <f t="shared" si="25"/>
        <v>0</v>
      </c>
      <c r="BY44" s="18">
        <f t="shared" si="25"/>
        <v>0</v>
      </c>
      <c r="BZ44" s="18">
        <f t="shared" si="25"/>
        <v>0</v>
      </c>
      <c r="CA44" s="18">
        <f t="shared" si="25"/>
        <v>0</v>
      </c>
      <c r="CB44" s="18">
        <f t="shared" si="25"/>
        <v>0</v>
      </c>
      <c r="CC44" s="18">
        <f t="shared" si="25"/>
        <v>0</v>
      </c>
      <c r="CD44" s="18">
        <f t="shared" si="25"/>
        <v>0</v>
      </c>
      <c r="CE44" s="18">
        <f>CE45+CE46</f>
        <v>0</v>
      </c>
      <c r="CF44" s="18">
        <f>CF45+CF46</f>
        <v>0</v>
      </c>
      <c r="CG44" s="18">
        <f>CG45+CG46</f>
        <v>0</v>
      </c>
      <c r="CH44" s="18">
        <f>CH45+CH46</f>
        <v>0</v>
      </c>
      <c r="CI44" s="18">
        <f>CI45+CI46</f>
        <v>0</v>
      </c>
      <c r="CZ44" s="159" t="s">
        <v>181</v>
      </c>
      <c r="DA44" s="41">
        <v>29</v>
      </c>
      <c r="DB44" s="162" t="str">
        <f t="shared" si="2"/>
        <v>29_3.5_в т.ч. на этап Разработка и внедрение</v>
      </c>
    </row>
    <row r="45" spans="1:106" s="84" customFormat="1" outlineLevel="1" x14ac:dyDescent="0.25">
      <c r="A45" s="90"/>
      <c r="B45" s="7"/>
      <c r="C45" s="7" t="s">
        <v>89</v>
      </c>
      <c r="D45" s="121"/>
      <c r="E45" s="121"/>
      <c r="F45" s="7" t="s">
        <v>13</v>
      </c>
      <c r="G45" s="27">
        <f t="shared" si="13"/>
        <v>102410</v>
      </c>
      <c r="H45" s="125">
        <f>IFERROR(INDEX('Бюджет (ЛК 2.0)'!$F$55:$Y$76,MATCH('ИД (ЛК 2.0)'!$C45,'Бюджет (ЛК 2.0)'!$C$55:$C$76,0),MATCH('ИД (ЛК 2.0)'!H$30,'Бюджет (ЛК 2.0)'!$F$3:$Y$3,0)),0)</f>
        <v>0</v>
      </c>
      <c r="I45" s="125">
        <f>IFERROR(INDEX('Бюджет (ЛК 2.0)'!$F$55:$Y$76,MATCH('ИД (ЛК 2.0)'!$C45,'Бюджет (ЛК 2.0)'!$C$55:$C$76,0),MATCH('ИД (ЛК 2.0)'!I$30,'Бюджет (ЛК 2.0)'!$F$3:$Y$3,0)),0)</f>
        <v>71200</v>
      </c>
      <c r="J45" s="125">
        <f>IFERROR(INDEX('Бюджет (ЛК 2.0)'!$F$55:$Y$76,MATCH('ИД (ЛК 2.0)'!$C45,'Бюджет (ЛК 2.0)'!$C$55:$C$76,0),MATCH('ИД (ЛК 2.0)'!J$30,'Бюджет (ЛК 2.0)'!$F$3:$Y$3,0)),0)</f>
        <v>24100</v>
      </c>
      <c r="K45" s="125">
        <f>IFERROR(INDEX('Бюджет (ЛК 2.0)'!$F$55:$Y$76,MATCH('ИД (ЛК 2.0)'!$C45,'Бюджет (ЛК 2.0)'!$C$55:$C$76,0),MATCH('ИД (ЛК 2.0)'!K$30,'Бюджет (ЛК 2.0)'!$F$3:$Y$3,0)),0)</f>
        <v>7110</v>
      </c>
      <c r="L45" s="125">
        <f>IFERROR(INDEX('Бюджет (ЛК 2.0)'!$F$55:$Y$76,MATCH('ИД (ЛК 2.0)'!$C45,'Бюджет (ЛК 2.0)'!$C$55:$C$76,0),MATCH('ИД (ЛК 2.0)'!L$30,'Бюджет (ЛК 2.0)'!$F$3:$Y$3,0)),0)</f>
        <v>0</v>
      </c>
      <c r="M45" s="125">
        <f>IFERROR(INDEX('Бюджет (ЛК 2.0)'!$F$55:$Y$76,MATCH('ИД (ЛК 2.0)'!$C45,'Бюджет (ЛК 2.0)'!$C$55:$C$76,0),MATCH('ИД (ЛК 2.0)'!M$30,'Бюджет (ЛК 2.0)'!$F$3:$Y$3,0)),0)</f>
        <v>0</v>
      </c>
      <c r="N45" s="125">
        <f>IFERROR(INDEX('Бюджет (ЛК 2.0)'!$F$55:$Y$76,MATCH('ИД (ЛК 2.0)'!$C45,'Бюджет (ЛК 2.0)'!$C$55:$C$76,0),MATCH('ИД (ЛК 2.0)'!N$30,'Бюджет (ЛК 2.0)'!$F$3:$Y$3,0)),0)</f>
        <v>0</v>
      </c>
      <c r="O45" s="125">
        <f>IFERROR(INDEX('Бюджет (ЛК 2.0)'!$F$55:$Y$76,MATCH('ИД (ЛК 2.0)'!$C45,'Бюджет (ЛК 2.0)'!$C$55:$C$76,0),MATCH('ИД (ЛК 2.0)'!O$30,'Бюджет (ЛК 2.0)'!$F$3:$Y$3,0)),0)</f>
        <v>0</v>
      </c>
      <c r="P45" s="125">
        <f>IFERROR(INDEX('Бюджет (ЛК 2.0)'!$F$55:$Y$76,MATCH('ИД (ЛК 2.0)'!$C45,'Бюджет (ЛК 2.0)'!$C$55:$C$76,0),MATCH('ИД (ЛК 2.0)'!P$30,'Бюджет (ЛК 2.0)'!$F$3:$Y$3,0)),0)</f>
        <v>0</v>
      </c>
      <c r="Q45" s="125">
        <f>IFERROR(INDEX('Бюджет (ЛК 2.0)'!$F$55:$Y$76,MATCH('ИД (ЛК 2.0)'!$C45,'Бюджет (ЛК 2.0)'!$C$55:$C$76,0),MATCH('ИД (ЛК 2.0)'!Q$30,'Бюджет (ЛК 2.0)'!$F$3:$Y$3,0)),0)</f>
        <v>0</v>
      </c>
      <c r="R45" s="125">
        <f>IFERROR(INDEX('Бюджет (ЛК 2.0)'!$F$55:$Y$76,MATCH('ИД (ЛК 2.0)'!$C45,'Бюджет (ЛК 2.0)'!$C$55:$C$76,0),MATCH('ИД (ЛК 2.0)'!R$30,'Бюджет (ЛК 2.0)'!$F$3:$Y$3,0)),0)</f>
        <v>0</v>
      </c>
      <c r="S45" s="125">
        <f>IFERROR(INDEX('Бюджет (ЛК 2.0)'!$F$55:$Y$76,MATCH('ИД (ЛК 2.0)'!$C45,'Бюджет (ЛК 2.0)'!$C$55:$C$76,0),MATCH('ИД (ЛК 2.0)'!S$30,'Бюджет (ЛК 2.0)'!$F$3:$Y$3,0)),0)</f>
        <v>0</v>
      </c>
      <c r="T45" s="125">
        <f>IFERROR(INDEX('Бюджет (ЛК 2.0)'!$F$55:$Y$76,MATCH('ИД (ЛК 2.0)'!$C45,'Бюджет (ЛК 2.0)'!$C$55:$C$76,0),MATCH('ИД (ЛК 2.0)'!T$30,'Бюджет (ЛК 2.0)'!$F$3:$Y$3,0)),0)</f>
        <v>0</v>
      </c>
      <c r="U45" s="125">
        <f>IFERROR(INDEX('Бюджет (ЛК 2.0)'!$F$55:$Y$76,MATCH('ИД (ЛК 2.0)'!$C45,'Бюджет (ЛК 2.0)'!$C$55:$C$76,0),MATCH('ИД (ЛК 2.0)'!U$30,'Бюджет (ЛК 2.0)'!$F$3:$Y$3,0)),0)</f>
        <v>0</v>
      </c>
      <c r="V45" s="125">
        <f>IFERROR(INDEX('Бюджет (ЛК 2.0)'!$F$55:$Y$76,MATCH('ИД (ЛК 2.0)'!$C45,'Бюджет (ЛК 2.0)'!$C$55:$C$76,0),MATCH('ИД (ЛК 2.0)'!V$30,'Бюджет (ЛК 2.0)'!$F$3:$Y$3,0)),0)</f>
        <v>0</v>
      </c>
      <c r="W45" s="125">
        <f>IFERROR(INDEX('Бюджет (ЛК 2.0)'!$F$55:$Y$76,MATCH('ИД (ЛК 2.0)'!$C45,'Бюджет (ЛК 2.0)'!$C$55:$C$76,0),MATCH('ИД (ЛК 2.0)'!W$30,'Бюджет (ЛК 2.0)'!$F$3:$Y$3,0)),0)</f>
        <v>0</v>
      </c>
      <c r="X45" s="125">
        <f>IFERROR(INDEX('Бюджет (ЛК 2.0)'!$F$55:$Y$76,MATCH('ИД (ЛК 2.0)'!$C45,'Бюджет (ЛК 2.0)'!$C$55:$C$76,0),MATCH('ИД (ЛК 2.0)'!X$30,'Бюджет (ЛК 2.0)'!$F$3:$Y$3,0)),0)</f>
        <v>0</v>
      </c>
      <c r="Y45" s="125">
        <f>IFERROR(INDEX('Бюджет (ЛК 2.0)'!$F$55:$Y$76,MATCH('ИД (ЛК 2.0)'!$C45,'Бюджет (ЛК 2.0)'!$C$55:$C$76,0),MATCH('ИД (ЛК 2.0)'!Y$30,'Бюджет (ЛК 2.0)'!$F$3:$Y$3,0)),0)</f>
        <v>0</v>
      </c>
      <c r="Z45" s="125">
        <f>IFERROR(INDEX('Бюджет (ЛК 2.0)'!$F$55:$Y$76,MATCH('ИД (ЛК 2.0)'!$C45,'Бюджет (ЛК 2.0)'!$C$55:$C$76,0),MATCH('ИД (ЛК 2.0)'!Z$30,'Бюджет (ЛК 2.0)'!$F$3:$Y$3,0)),0)</f>
        <v>0</v>
      </c>
      <c r="AA45" s="125">
        <f>IFERROR(INDEX('Бюджет (ЛК 2.0)'!$F$55:$Y$76,MATCH('ИД (ЛК 2.0)'!$C45,'Бюджет (ЛК 2.0)'!$C$55:$C$76,0),MATCH('ИД (ЛК 2.0)'!AA$30,'Бюджет (ЛК 2.0)'!$F$3:$Y$3,0)),0)</f>
        <v>0</v>
      </c>
      <c r="AB45" s="125">
        <f>IFERROR(INDEX('Бюджет (ЛК 2.0)'!$F$55:$Y$76,MATCH('ИД (ЛК 2.0)'!$C45,'Бюджет (ЛК 2.0)'!$C$55:$C$76,0),MATCH('ИД (ЛК 2.0)'!AB$30,'Бюджет (ЛК 2.0)'!$F$3:$Y$3,0)),0)</f>
        <v>0</v>
      </c>
      <c r="AC45" s="125">
        <f>IFERROR(INDEX('Бюджет (ЛК 2.0)'!$F$55:$Y$76,MATCH('ИД (ЛК 2.0)'!$C45,'Бюджет (ЛК 2.0)'!$C$55:$C$76,0),MATCH('ИД (ЛК 2.0)'!AC$30,'Бюджет (ЛК 2.0)'!$F$3:$Y$3,0)),0)</f>
        <v>0</v>
      </c>
      <c r="AD45" s="125">
        <f>IFERROR(INDEX('Бюджет (ЛК 2.0)'!$F$55:$Y$76,MATCH('ИД (ЛК 2.0)'!$C45,'Бюджет (ЛК 2.0)'!$C$55:$C$76,0),MATCH('ИД (ЛК 2.0)'!AD$30,'Бюджет (ЛК 2.0)'!$F$3:$Y$3,0)),0)</f>
        <v>0</v>
      </c>
      <c r="AE45" s="125">
        <f>IFERROR(INDEX('Бюджет (ЛК 2.0)'!$F$55:$Y$76,MATCH('ИД (ЛК 2.0)'!$C45,'Бюджет (ЛК 2.0)'!$C$55:$C$76,0),MATCH('ИД (ЛК 2.0)'!AE$30,'Бюджет (ЛК 2.0)'!$F$3:$Y$3,0)),0)</f>
        <v>0</v>
      </c>
      <c r="AF45" s="125">
        <f>IFERROR(INDEX('Бюджет (ЛК 2.0)'!$F$55:$Y$76,MATCH('ИД (ЛК 2.0)'!$C45,'Бюджет (ЛК 2.0)'!$C$55:$C$76,0),MATCH('ИД (ЛК 2.0)'!AF$30,'Бюджет (ЛК 2.0)'!$F$3:$Y$3,0)),0)</f>
        <v>0</v>
      </c>
      <c r="AG45" s="125">
        <f>IFERROR(INDEX('Бюджет (ЛК 2.0)'!$F$55:$Y$76,MATCH('ИД (ЛК 2.0)'!$C45,'Бюджет (ЛК 2.0)'!$C$55:$C$76,0),MATCH('ИД (ЛК 2.0)'!AG$30,'Бюджет (ЛК 2.0)'!$F$3:$Y$3,0)),0)</f>
        <v>0</v>
      </c>
      <c r="AH45" s="125">
        <f>IFERROR(INDEX('Бюджет (ЛК 2.0)'!$F$55:$Y$76,MATCH('ИД (ЛК 2.0)'!$C45,'Бюджет (ЛК 2.0)'!$C$55:$C$76,0),MATCH('ИД (ЛК 2.0)'!AH$30,'Бюджет (ЛК 2.0)'!$F$3:$Y$3,0)),0)</f>
        <v>0</v>
      </c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  <c r="AS45" s="125"/>
      <c r="AT45" s="125"/>
      <c r="AU45" s="125"/>
      <c r="AV45" s="125"/>
      <c r="AW45" s="125"/>
      <c r="AX45" s="125"/>
      <c r="AY45" s="125"/>
      <c r="AZ45" s="125"/>
      <c r="BA45" s="125"/>
      <c r="BB45" s="125"/>
      <c r="BC45" s="125"/>
      <c r="BD45" s="125"/>
      <c r="BE45" s="125"/>
      <c r="BF45" s="125"/>
      <c r="BG45" s="125"/>
      <c r="BH45" s="125"/>
      <c r="BI45" s="125"/>
      <c r="BJ45" s="125"/>
      <c r="BK45" s="125"/>
      <c r="BL45" s="125"/>
      <c r="BM45" s="125"/>
      <c r="BN45" s="125"/>
      <c r="BO45" s="125"/>
      <c r="BP45" s="125"/>
      <c r="BQ45" s="125"/>
      <c r="BR45" s="125"/>
      <c r="BS45" s="125"/>
      <c r="BT45" s="125"/>
      <c r="BU45" s="125"/>
      <c r="BV45" s="125"/>
      <c r="BW45" s="125"/>
      <c r="BX45" s="125"/>
      <c r="BY45" s="125"/>
      <c r="BZ45" s="125"/>
      <c r="CA45" s="125"/>
      <c r="CB45" s="125"/>
      <c r="CC45" s="125"/>
      <c r="CD45" s="125"/>
      <c r="CE45" s="125"/>
      <c r="CF45" s="125"/>
      <c r="CG45" s="125"/>
      <c r="CH45" s="125"/>
      <c r="CI45" s="126"/>
      <c r="CZ45" s="41" t="s">
        <v>181</v>
      </c>
      <c r="DA45" s="204">
        <v>30</v>
      </c>
      <c r="DB45" s="162" t="str">
        <f t="shared" si="2"/>
        <v xml:space="preserve">30__CAPEX </v>
      </c>
    </row>
    <row r="46" spans="1:106" s="84" customFormat="1" ht="14.25" outlineLevel="1" x14ac:dyDescent="0.25">
      <c r="A46" s="90"/>
      <c r="B46" s="7"/>
      <c r="C46" s="7" t="s">
        <v>40</v>
      </c>
      <c r="D46" s="121"/>
      <c r="E46" s="121"/>
      <c r="F46" s="7" t="s">
        <v>13</v>
      </c>
      <c r="G46" s="27">
        <f t="shared" si="13"/>
        <v>16300</v>
      </c>
      <c r="H46" s="125">
        <f>IFERROR(INDEX('Бюджет (ЛК 2.0)'!$F$55:$Y$76,MATCH('ИД (ЛК 2.0)'!$C46,'Бюджет (ЛК 2.0)'!$C$55:$C$76,0),MATCH('ИД (ЛК 2.0)'!H$30,'Бюджет (ЛК 2.0)'!$F$3:$Y$3,0)),0)</f>
        <v>0</v>
      </c>
      <c r="I46" s="125">
        <f>IFERROR(INDEX('Бюджет (ЛК 2.0)'!$F$55:$Y$76,MATCH('ИД (ЛК 2.0)'!$C46,'Бюджет (ЛК 2.0)'!$C$55:$C$76,0),MATCH('ИД (ЛК 2.0)'!I$30,'Бюджет (ЛК 2.0)'!$F$3:$Y$3,0)),0)</f>
        <v>5400</v>
      </c>
      <c r="J46" s="125">
        <f>IFERROR(INDEX('Бюджет (ЛК 2.0)'!$F$55:$Y$76,MATCH('ИД (ЛК 2.0)'!$C46,'Бюджет (ЛК 2.0)'!$C$55:$C$76,0),MATCH('ИД (ЛК 2.0)'!J$30,'Бюджет (ЛК 2.0)'!$F$3:$Y$3,0)),0)</f>
        <v>5500</v>
      </c>
      <c r="K46" s="125">
        <f>IFERROR(INDEX('Бюджет (ЛК 2.0)'!$F$55:$Y$76,MATCH('ИД (ЛК 2.0)'!$C46,'Бюджет (ЛК 2.0)'!$C$55:$C$76,0),MATCH('ИД (ЛК 2.0)'!K$30,'Бюджет (ЛК 2.0)'!$F$3:$Y$3,0)),0)</f>
        <v>5400</v>
      </c>
      <c r="L46" s="125">
        <f>IFERROR(INDEX('Бюджет (ЛК 2.0)'!$F$55:$Y$76,MATCH('ИД (ЛК 2.0)'!$C46,'Бюджет (ЛК 2.0)'!$C$55:$C$76,0),MATCH('ИД (ЛК 2.0)'!L$30,'Бюджет (ЛК 2.0)'!$F$3:$Y$3,0)),0)</f>
        <v>0</v>
      </c>
      <c r="M46" s="125">
        <f>IFERROR(INDEX('Бюджет (ЛК 2.0)'!$F$55:$Y$76,MATCH('ИД (ЛК 2.0)'!$C46,'Бюджет (ЛК 2.0)'!$C$55:$C$76,0),MATCH('ИД (ЛК 2.0)'!M$30,'Бюджет (ЛК 2.0)'!$F$3:$Y$3,0)),0)</f>
        <v>0</v>
      </c>
      <c r="N46" s="125">
        <f>IFERROR(INDEX('Бюджет (ЛК 2.0)'!$F$55:$Y$76,MATCH('ИД (ЛК 2.0)'!$C46,'Бюджет (ЛК 2.0)'!$C$55:$C$76,0),MATCH('ИД (ЛК 2.0)'!N$30,'Бюджет (ЛК 2.0)'!$F$3:$Y$3,0)),0)</f>
        <v>0</v>
      </c>
      <c r="O46" s="125">
        <f>IFERROR(INDEX('Бюджет (ЛК 2.0)'!$F$55:$Y$76,MATCH('ИД (ЛК 2.0)'!$C46,'Бюджет (ЛК 2.0)'!$C$55:$C$76,0),MATCH('ИД (ЛК 2.0)'!O$30,'Бюджет (ЛК 2.0)'!$F$3:$Y$3,0)),0)</f>
        <v>0</v>
      </c>
      <c r="P46" s="125">
        <f>IFERROR(INDEX('Бюджет (ЛК 2.0)'!$F$55:$Y$76,MATCH('ИД (ЛК 2.0)'!$C46,'Бюджет (ЛК 2.0)'!$C$55:$C$76,0),MATCH('ИД (ЛК 2.0)'!P$30,'Бюджет (ЛК 2.0)'!$F$3:$Y$3,0)),0)</f>
        <v>0</v>
      </c>
      <c r="Q46" s="125">
        <f>IFERROR(INDEX('Бюджет (ЛК 2.0)'!$F$55:$Y$76,MATCH('ИД (ЛК 2.0)'!$C46,'Бюджет (ЛК 2.0)'!$C$55:$C$76,0),MATCH('ИД (ЛК 2.0)'!Q$30,'Бюджет (ЛК 2.0)'!$F$3:$Y$3,0)),0)</f>
        <v>0</v>
      </c>
      <c r="R46" s="125">
        <f>IFERROR(INDEX('Бюджет (ЛК 2.0)'!$F$55:$Y$76,MATCH('ИД (ЛК 2.0)'!$C46,'Бюджет (ЛК 2.0)'!$C$55:$C$76,0),MATCH('ИД (ЛК 2.0)'!R$30,'Бюджет (ЛК 2.0)'!$F$3:$Y$3,0)),0)</f>
        <v>0</v>
      </c>
      <c r="S46" s="125">
        <f>IFERROR(INDEX('Бюджет (ЛК 2.0)'!$F$55:$Y$76,MATCH('ИД (ЛК 2.0)'!$C46,'Бюджет (ЛК 2.0)'!$C$55:$C$76,0),MATCH('ИД (ЛК 2.0)'!S$30,'Бюджет (ЛК 2.0)'!$F$3:$Y$3,0)),0)</f>
        <v>0</v>
      </c>
      <c r="T46" s="125">
        <f>IFERROR(INDEX('Бюджет (ЛК 2.0)'!$F$55:$Y$76,MATCH('ИД (ЛК 2.0)'!$C46,'Бюджет (ЛК 2.0)'!$C$55:$C$76,0),MATCH('ИД (ЛК 2.0)'!T$30,'Бюджет (ЛК 2.0)'!$F$3:$Y$3,0)),0)</f>
        <v>0</v>
      </c>
      <c r="U46" s="125">
        <f>IFERROR(INDEX('Бюджет (ЛК 2.0)'!$F$55:$Y$76,MATCH('ИД (ЛК 2.0)'!$C46,'Бюджет (ЛК 2.0)'!$C$55:$C$76,0),MATCH('ИД (ЛК 2.0)'!U$30,'Бюджет (ЛК 2.0)'!$F$3:$Y$3,0)),0)</f>
        <v>0</v>
      </c>
      <c r="V46" s="125">
        <f>IFERROR(INDEX('Бюджет (ЛК 2.0)'!$F$55:$Y$76,MATCH('ИД (ЛК 2.0)'!$C46,'Бюджет (ЛК 2.0)'!$C$55:$C$76,0),MATCH('ИД (ЛК 2.0)'!V$30,'Бюджет (ЛК 2.0)'!$F$3:$Y$3,0)),0)</f>
        <v>0</v>
      </c>
      <c r="W46" s="125">
        <f>IFERROR(INDEX('Бюджет (ЛК 2.0)'!$F$55:$Y$76,MATCH('ИД (ЛК 2.0)'!$C46,'Бюджет (ЛК 2.0)'!$C$55:$C$76,0),MATCH('ИД (ЛК 2.0)'!W$30,'Бюджет (ЛК 2.0)'!$F$3:$Y$3,0)),0)</f>
        <v>0</v>
      </c>
      <c r="X46" s="125">
        <f>IFERROR(INDEX('Бюджет (ЛК 2.0)'!$F$55:$Y$76,MATCH('ИД (ЛК 2.0)'!$C46,'Бюджет (ЛК 2.0)'!$C$55:$C$76,0),MATCH('ИД (ЛК 2.0)'!X$30,'Бюджет (ЛК 2.0)'!$F$3:$Y$3,0)),0)</f>
        <v>0</v>
      </c>
      <c r="Y46" s="125">
        <f>IFERROR(INDEX('Бюджет (ЛК 2.0)'!$F$55:$Y$76,MATCH('ИД (ЛК 2.0)'!$C46,'Бюджет (ЛК 2.0)'!$C$55:$C$76,0),MATCH('ИД (ЛК 2.0)'!Y$30,'Бюджет (ЛК 2.0)'!$F$3:$Y$3,0)),0)</f>
        <v>0</v>
      </c>
      <c r="Z46" s="125">
        <f>IFERROR(INDEX('Бюджет (ЛК 2.0)'!$F$55:$Y$76,MATCH('ИД (ЛК 2.0)'!$C46,'Бюджет (ЛК 2.0)'!$C$55:$C$76,0),MATCH('ИД (ЛК 2.0)'!Z$30,'Бюджет (ЛК 2.0)'!$F$3:$Y$3,0)),0)</f>
        <v>0</v>
      </c>
      <c r="AA46" s="125">
        <f>IFERROR(INDEX('Бюджет (ЛК 2.0)'!$F$55:$Y$76,MATCH('ИД (ЛК 2.0)'!$C46,'Бюджет (ЛК 2.0)'!$C$55:$C$76,0),MATCH('ИД (ЛК 2.0)'!AA$30,'Бюджет (ЛК 2.0)'!$F$3:$Y$3,0)),0)</f>
        <v>0</v>
      </c>
      <c r="AB46" s="125">
        <f>IFERROR(INDEX('Бюджет (ЛК 2.0)'!$F$55:$Y$76,MATCH('ИД (ЛК 2.0)'!$C46,'Бюджет (ЛК 2.0)'!$C$55:$C$76,0),MATCH('ИД (ЛК 2.0)'!AB$30,'Бюджет (ЛК 2.0)'!$F$3:$Y$3,0)),0)</f>
        <v>0</v>
      </c>
      <c r="AC46" s="125">
        <f>IFERROR(INDEX('Бюджет (ЛК 2.0)'!$F$55:$Y$76,MATCH('ИД (ЛК 2.0)'!$C46,'Бюджет (ЛК 2.0)'!$C$55:$C$76,0),MATCH('ИД (ЛК 2.0)'!AC$30,'Бюджет (ЛК 2.0)'!$F$3:$Y$3,0)),0)</f>
        <v>0</v>
      </c>
      <c r="AD46" s="125">
        <f>IFERROR(INDEX('Бюджет (ЛК 2.0)'!$F$55:$Y$76,MATCH('ИД (ЛК 2.0)'!$C46,'Бюджет (ЛК 2.0)'!$C$55:$C$76,0),MATCH('ИД (ЛК 2.0)'!AD$30,'Бюджет (ЛК 2.0)'!$F$3:$Y$3,0)),0)</f>
        <v>0</v>
      </c>
      <c r="AE46" s="125">
        <f>IFERROR(INDEX('Бюджет (ЛК 2.0)'!$F$55:$Y$76,MATCH('ИД (ЛК 2.0)'!$C46,'Бюджет (ЛК 2.0)'!$C$55:$C$76,0),MATCH('ИД (ЛК 2.0)'!AE$30,'Бюджет (ЛК 2.0)'!$F$3:$Y$3,0)),0)</f>
        <v>0</v>
      </c>
      <c r="AF46" s="125">
        <f>IFERROR(INDEX('Бюджет (ЛК 2.0)'!$F$55:$Y$76,MATCH('ИД (ЛК 2.0)'!$C46,'Бюджет (ЛК 2.0)'!$C$55:$C$76,0),MATCH('ИД (ЛК 2.0)'!AF$30,'Бюджет (ЛК 2.0)'!$F$3:$Y$3,0)),0)</f>
        <v>0</v>
      </c>
      <c r="AG46" s="125">
        <f>IFERROR(INDEX('Бюджет (ЛК 2.0)'!$F$55:$Y$76,MATCH('ИД (ЛК 2.0)'!$C46,'Бюджет (ЛК 2.0)'!$C$55:$C$76,0),MATCH('ИД (ЛК 2.0)'!AG$30,'Бюджет (ЛК 2.0)'!$F$3:$Y$3,0)),0)</f>
        <v>0</v>
      </c>
      <c r="AH46" s="125">
        <f>IFERROR(INDEX('Бюджет (ЛК 2.0)'!$F$55:$Y$76,MATCH('ИД (ЛК 2.0)'!$C46,'Бюджет (ЛК 2.0)'!$C$55:$C$76,0),MATCH('ИД (ЛК 2.0)'!AH$30,'Бюджет (ЛК 2.0)'!$F$3:$Y$3,0)),0)</f>
        <v>0</v>
      </c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  <c r="BO46" s="128"/>
      <c r="BP46" s="128"/>
      <c r="BQ46" s="128"/>
      <c r="BR46" s="128"/>
      <c r="BS46" s="128"/>
      <c r="BT46" s="128"/>
      <c r="BU46" s="128"/>
      <c r="BV46" s="128"/>
      <c r="BW46" s="128"/>
      <c r="BX46" s="128"/>
      <c r="BY46" s="128"/>
      <c r="BZ46" s="128"/>
      <c r="CA46" s="128"/>
      <c r="CB46" s="128"/>
      <c r="CC46" s="128"/>
      <c r="CD46" s="128"/>
      <c r="CE46" s="128"/>
      <c r="CF46" s="128"/>
      <c r="CG46" s="128"/>
      <c r="CH46" s="128"/>
      <c r="CI46" s="129"/>
      <c r="CZ46" s="41" t="s">
        <v>181</v>
      </c>
      <c r="DA46" s="41">
        <v>31</v>
      </c>
      <c r="DB46" s="162" t="str">
        <f t="shared" si="2"/>
        <v>31__OPEX</v>
      </c>
    </row>
    <row r="47" spans="1:106" s="85" customFormat="1" outlineLevel="1" x14ac:dyDescent="0.25">
      <c r="B47" s="260" t="s">
        <v>699</v>
      </c>
      <c r="C47" s="10" t="s">
        <v>698</v>
      </c>
      <c r="D47" s="121"/>
      <c r="E47" s="121"/>
      <c r="F47" s="16" t="s">
        <v>13</v>
      </c>
      <c r="G47" s="13">
        <f t="shared" si="13"/>
        <v>17564.835164835167</v>
      </c>
      <c r="H47" s="125">
        <f>IFERROR(INDEX('Бюджет (ЛК 2.0)'!$F$55:$Y$76,MATCH('ИД (ЛК 2.0)'!$C47,'Бюджет (ЛК 2.0)'!$C$55:$C$76,0),MATCH('ИД (ЛК 2.0)'!H$30,'Бюджет (ЛК 2.0)'!$F$3:$Y$3,0)),0)</f>
        <v>0</v>
      </c>
      <c r="I47" s="125">
        <f>IFERROR(INDEX('Бюджет (ЛК 2.0)'!$F$55:$Y$76,MATCH('ИД (ЛК 2.0)'!$C47,'Бюджет (ЛК 2.0)'!$C$55:$C$76,0),MATCH('ИД (ЛК 2.0)'!I$30,'Бюджет (ЛК 2.0)'!$F$3:$Y$3,0)),0)</f>
        <v>5400</v>
      </c>
      <c r="J47" s="125">
        <f>IFERROR(INDEX('Бюджет (ЛК 2.0)'!$F$55:$Y$76,MATCH('ИД (ЛК 2.0)'!$C47,'Бюджет (ЛК 2.0)'!$C$55:$C$76,0),MATCH('ИД (ЛК 2.0)'!J$30,'Бюджет (ЛК 2.0)'!$F$3:$Y$3,0)),0)</f>
        <v>5400</v>
      </c>
      <c r="K47" s="125">
        <f>IFERROR(INDEX('Бюджет (ЛК 2.0)'!$F$55:$Y$76,MATCH('ИД (ЛК 2.0)'!$C47,'Бюджет (ЛК 2.0)'!$C$55:$C$76,0),MATCH('ИД (ЛК 2.0)'!K$30,'Бюджет (ЛК 2.0)'!$F$3:$Y$3,0)),0)</f>
        <v>2489.835164835165</v>
      </c>
      <c r="L47" s="125">
        <f>IFERROR(INDEX('Бюджет (ЛК 2.0)'!$F$55:$Y$76,MATCH('ИД (ЛК 2.0)'!$C47,'Бюджет (ЛК 2.0)'!$C$55:$C$76,0),MATCH('ИД (ЛК 2.0)'!L$30,'Бюджет (ЛК 2.0)'!$F$3:$Y$3,0)),0)</f>
        <v>4275</v>
      </c>
      <c r="M47" s="125">
        <f>IFERROR(INDEX('Бюджет (ЛК 2.0)'!$F$55:$Y$76,MATCH('ИД (ЛК 2.0)'!$C47,'Бюджет (ЛК 2.0)'!$C$55:$C$76,0),MATCH('ИД (ЛК 2.0)'!M$30,'Бюджет (ЛК 2.0)'!$F$3:$Y$3,0)),0)</f>
        <v>0</v>
      </c>
      <c r="N47" s="125">
        <f>IFERROR(INDEX('Бюджет (ЛК 2.0)'!$F$55:$Y$76,MATCH('ИД (ЛК 2.0)'!$C47,'Бюджет (ЛК 2.0)'!$C$55:$C$76,0),MATCH('ИД (ЛК 2.0)'!N$30,'Бюджет (ЛК 2.0)'!$F$3:$Y$3,0)),0)</f>
        <v>0</v>
      </c>
      <c r="O47" s="125">
        <f>IFERROR(INDEX('Бюджет (ЛК 2.0)'!$F$55:$Y$76,MATCH('ИД (ЛК 2.0)'!$C47,'Бюджет (ЛК 2.0)'!$C$55:$C$76,0),MATCH('ИД (ЛК 2.0)'!O$30,'Бюджет (ЛК 2.0)'!$F$3:$Y$3,0)),0)</f>
        <v>0</v>
      </c>
      <c r="P47" s="125">
        <f>IFERROR(INDEX('Бюджет (ЛК 2.0)'!$F$55:$Y$76,MATCH('ИД (ЛК 2.0)'!$C47,'Бюджет (ЛК 2.0)'!$C$55:$C$76,0),MATCH('ИД (ЛК 2.0)'!P$30,'Бюджет (ЛК 2.0)'!$F$3:$Y$3,0)),0)</f>
        <v>0</v>
      </c>
      <c r="Q47" s="125">
        <f>IFERROR(INDEX('Бюджет (ЛК 2.0)'!$F$55:$Y$76,MATCH('ИД (ЛК 2.0)'!$C47,'Бюджет (ЛК 2.0)'!$C$55:$C$76,0),MATCH('ИД (ЛК 2.0)'!Q$30,'Бюджет (ЛК 2.0)'!$F$3:$Y$3,0)),0)</f>
        <v>0</v>
      </c>
      <c r="R47" s="125">
        <f>IFERROR(INDEX('Бюджет (ЛК 2.0)'!$F$55:$Y$76,MATCH('ИД (ЛК 2.0)'!$C47,'Бюджет (ЛК 2.0)'!$C$55:$C$76,0),MATCH('ИД (ЛК 2.0)'!R$30,'Бюджет (ЛК 2.0)'!$F$3:$Y$3,0)),0)</f>
        <v>0</v>
      </c>
      <c r="S47" s="125">
        <f>IFERROR(INDEX('Бюджет (ЛК 2.0)'!$F$55:$Y$76,MATCH('ИД (ЛК 2.0)'!$C47,'Бюджет (ЛК 2.0)'!$C$55:$C$76,0),MATCH('ИД (ЛК 2.0)'!S$30,'Бюджет (ЛК 2.0)'!$F$3:$Y$3,0)),0)</f>
        <v>0</v>
      </c>
      <c r="T47" s="125">
        <f>IFERROR(INDEX('Бюджет (ЛК 2.0)'!$F$55:$Y$76,MATCH('ИД (ЛК 2.0)'!$C47,'Бюджет (ЛК 2.0)'!$C$55:$C$76,0),MATCH('ИД (ЛК 2.0)'!T$30,'Бюджет (ЛК 2.0)'!$F$3:$Y$3,0)),0)</f>
        <v>0</v>
      </c>
      <c r="U47" s="125">
        <f>IFERROR(INDEX('Бюджет (ЛК 2.0)'!$F$55:$Y$76,MATCH('ИД (ЛК 2.0)'!$C47,'Бюджет (ЛК 2.0)'!$C$55:$C$76,0),MATCH('ИД (ЛК 2.0)'!U$30,'Бюджет (ЛК 2.0)'!$F$3:$Y$3,0)),0)</f>
        <v>0</v>
      </c>
      <c r="V47" s="125">
        <f>IFERROR(INDEX('Бюджет (ЛК 2.0)'!$F$55:$Y$76,MATCH('ИД (ЛК 2.0)'!$C47,'Бюджет (ЛК 2.0)'!$C$55:$C$76,0),MATCH('ИД (ЛК 2.0)'!V$30,'Бюджет (ЛК 2.0)'!$F$3:$Y$3,0)),0)</f>
        <v>0</v>
      </c>
      <c r="W47" s="125">
        <f>IFERROR(INDEX('Бюджет (ЛК 2.0)'!$F$55:$Y$76,MATCH('ИД (ЛК 2.0)'!$C47,'Бюджет (ЛК 2.0)'!$C$55:$C$76,0),MATCH('ИД (ЛК 2.0)'!W$30,'Бюджет (ЛК 2.0)'!$F$3:$Y$3,0)),0)</f>
        <v>0</v>
      </c>
      <c r="X47" s="125">
        <f>IFERROR(INDEX('Бюджет (ЛК 2.0)'!$F$55:$Y$76,MATCH('ИД (ЛК 2.0)'!$C47,'Бюджет (ЛК 2.0)'!$C$55:$C$76,0),MATCH('ИД (ЛК 2.0)'!X$30,'Бюджет (ЛК 2.0)'!$F$3:$Y$3,0)),0)</f>
        <v>0</v>
      </c>
      <c r="Y47" s="125">
        <f>IFERROR(INDEX('Бюджет (ЛК 2.0)'!$F$55:$Y$76,MATCH('ИД (ЛК 2.0)'!$C47,'Бюджет (ЛК 2.0)'!$C$55:$C$76,0),MATCH('ИД (ЛК 2.0)'!Y$30,'Бюджет (ЛК 2.0)'!$F$3:$Y$3,0)),0)</f>
        <v>0</v>
      </c>
      <c r="Z47" s="125">
        <f>IFERROR(INDEX('Бюджет (ЛК 2.0)'!$F$55:$Y$76,MATCH('ИД (ЛК 2.0)'!$C47,'Бюджет (ЛК 2.0)'!$C$55:$C$76,0),MATCH('ИД (ЛК 2.0)'!Z$30,'Бюджет (ЛК 2.0)'!$F$3:$Y$3,0)),0)</f>
        <v>0</v>
      </c>
      <c r="AA47" s="125">
        <f>IFERROR(INDEX('Бюджет (ЛК 2.0)'!$F$55:$Y$76,MATCH('ИД (ЛК 2.0)'!$C47,'Бюджет (ЛК 2.0)'!$C$55:$C$76,0),MATCH('ИД (ЛК 2.0)'!AA$30,'Бюджет (ЛК 2.0)'!$F$3:$Y$3,0)),0)</f>
        <v>0</v>
      </c>
      <c r="AB47" s="125">
        <f>IFERROR(INDEX('Бюджет (ЛК 2.0)'!$F$55:$Y$76,MATCH('ИД (ЛК 2.0)'!$C47,'Бюджет (ЛК 2.0)'!$C$55:$C$76,0),MATCH('ИД (ЛК 2.0)'!AB$30,'Бюджет (ЛК 2.0)'!$F$3:$Y$3,0)),0)</f>
        <v>0</v>
      </c>
      <c r="AC47" s="125">
        <f>IFERROR(INDEX('Бюджет (ЛК 2.0)'!$F$55:$Y$76,MATCH('ИД (ЛК 2.0)'!$C47,'Бюджет (ЛК 2.0)'!$C$55:$C$76,0),MATCH('ИД (ЛК 2.0)'!AC$30,'Бюджет (ЛК 2.0)'!$F$3:$Y$3,0)),0)</f>
        <v>0</v>
      </c>
      <c r="AD47" s="125">
        <f>IFERROR(INDEX('Бюджет (ЛК 2.0)'!$F$55:$Y$76,MATCH('ИД (ЛК 2.0)'!$C47,'Бюджет (ЛК 2.0)'!$C$55:$C$76,0),MATCH('ИД (ЛК 2.0)'!AD$30,'Бюджет (ЛК 2.0)'!$F$3:$Y$3,0)),0)</f>
        <v>0</v>
      </c>
      <c r="AE47" s="125">
        <f>IFERROR(INDEX('Бюджет (ЛК 2.0)'!$F$55:$Y$76,MATCH('ИД (ЛК 2.0)'!$C47,'Бюджет (ЛК 2.0)'!$C$55:$C$76,0),MATCH('ИД (ЛК 2.0)'!AE$30,'Бюджет (ЛК 2.0)'!$F$3:$Y$3,0)),0)</f>
        <v>0</v>
      </c>
      <c r="AF47" s="125">
        <f>IFERROR(INDEX('Бюджет (ЛК 2.0)'!$F$55:$Y$76,MATCH('ИД (ЛК 2.0)'!$C47,'Бюджет (ЛК 2.0)'!$C$55:$C$76,0),MATCH('ИД (ЛК 2.0)'!AF$30,'Бюджет (ЛК 2.0)'!$F$3:$Y$3,0)),0)</f>
        <v>0</v>
      </c>
      <c r="AG47" s="125">
        <f>IFERROR(INDEX('Бюджет (ЛК 2.0)'!$F$55:$Y$76,MATCH('ИД (ЛК 2.0)'!$C47,'Бюджет (ЛК 2.0)'!$C$55:$C$76,0),MATCH('ИД (ЛК 2.0)'!AG$30,'Бюджет (ЛК 2.0)'!$F$3:$Y$3,0)),0)</f>
        <v>0</v>
      </c>
      <c r="AH47" s="125">
        <f>IFERROR(INDEX('Бюджет (ЛК 2.0)'!$F$55:$Y$76,MATCH('ИД (ЛК 2.0)'!$C47,'Бюджет (ЛК 2.0)'!$C$55:$C$76,0),MATCH('ИД (ЛК 2.0)'!AH$30,'Бюджет (ЛК 2.0)'!$F$3:$Y$3,0)),0)</f>
        <v>0</v>
      </c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4"/>
      <c r="CJ47" s="295"/>
      <c r="CK47" s="295"/>
      <c r="CL47" s="295"/>
      <c r="CM47" s="295"/>
      <c r="CN47" s="295"/>
      <c r="CO47" s="295"/>
      <c r="CP47" s="295"/>
      <c r="CQ47" s="295"/>
      <c r="CR47" s="295"/>
      <c r="CS47" s="295"/>
      <c r="CT47" s="295"/>
      <c r="CU47" s="295"/>
      <c r="CV47" s="295"/>
      <c r="CW47" s="295"/>
      <c r="CX47" s="295"/>
      <c r="CY47" s="295"/>
      <c r="CZ47" s="296" t="s">
        <v>181</v>
      </c>
      <c r="DA47" s="204">
        <v>32</v>
      </c>
      <c r="DB47" s="162" t="str">
        <f t="shared" si="2"/>
        <v>32_3.6_СЕРВИС</v>
      </c>
    </row>
    <row r="48" spans="1:106" s="85" customFormat="1" outlineLevel="1" x14ac:dyDescent="0.25">
      <c r="B48" s="260" t="s">
        <v>785</v>
      </c>
      <c r="C48" s="10" t="s">
        <v>786</v>
      </c>
      <c r="D48" s="17"/>
      <c r="E48" s="17"/>
      <c r="F48" s="16" t="s">
        <v>13</v>
      </c>
      <c r="G48" s="13">
        <f t="shared" ref="G48:G50" si="26">SUM(H48:CI48)</f>
        <v>0</v>
      </c>
      <c r="H48" s="18">
        <f>H49+H50</f>
        <v>0</v>
      </c>
      <c r="I48" s="18">
        <f t="shared" ref="I48:BT48" si="27">I49+I50</f>
        <v>0</v>
      </c>
      <c r="J48" s="18">
        <f t="shared" si="27"/>
        <v>0</v>
      </c>
      <c r="K48" s="18">
        <f t="shared" si="27"/>
        <v>0</v>
      </c>
      <c r="L48" s="18">
        <f t="shared" si="27"/>
        <v>0</v>
      </c>
      <c r="M48" s="18">
        <f t="shared" si="27"/>
        <v>0</v>
      </c>
      <c r="N48" s="18">
        <f t="shared" si="27"/>
        <v>0</v>
      </c>
      <c r="O48" s="18">
        <f t="shared" si="27"/>
        <v>0</v>
      </c>
      <c r="P48" s="18">
        <f t="shared" si="27"/>
        <v>0</v>
      </c>
      <c r="Q48" s="18">
        <f t="shared" si="27"/>
        <v>0</v>
      </c>
      <c r="R48" s="18">
        <f t="shared" si="27"/>
        <v>0</v>
      </c>
      <c r="S48" s="18">
        <f t="shared" si="27"/>
        <v>0</v>
      </c>
      <c r="T48" s="18">
        <f t="shared" si="27"/>
        <v>0</v>
      </c>
      <c r="U48" s="18">
        <f t="shared" si="27"/>
        <v>0</v>
      </c>
      <c r="V48" s="18">
        <f t="shared" si="27"/>
        <v>0</v>
      </c>
      <c r="W48" s="18">
        <f t="shared" si="27"/>
        <v>0</v>
      </c>
      <c r="X48" s="18">
        <f t="shared" si="27"/>
        <v>0</v>
      </c>
      <c r="Y48" s="18">
        <f t="shared" si="27"/>
        <v>0</v>
      </c>
      <c r="Z48" s="18">
        <f t="shared" si="27"/>
        <v>0</v>
      </c>
      <c r="AA48" s="18">
        <f t="shared" si="27"/>
        <v>0</v>
      </c>
      <c r="AB48" s="18">
        <f t="shared" si="27"/>
        <v>0</v>
      </c>
      <c r="AC48" s="18">
        <f t="shared" si="27"/>
        <v>0</v>
      </c>
      <c r="AD48" s="18">
        <f t="shared" si="27"/>
        <v>0</v>
      </c>
      <c r="AE48" s="18">
        <f t="shared" si="27"/>
        <v>0</v>
      </c>
      <c r="AF48" s="18">
        <f t="shared" si="27"/>
        <v>0</v>
      </c>
      <c r="AG48" s="18">
        <f t="shared" si="27"/>
        <v>0</v>
      </c>
      <c r="AH48" s="18">
        <f t="shared" si="27"/>
        <v>0</v>
      </c>
      <c r="AI48" s="18">
        <f t="shared" si="27"/>
        <v>0</v>
      </c>
      <c r="AJ48" s="18">
        <f t="shared" si="27"/>
        <v>0</v>
      </c>
      <c r="AK48" s="18">
        <f t="shared" si="27"/>
        <v>0</v>
      </c>
      <c r="AL48" s="18">
        <f t="shared" si="27"/>
        <v>0</v>
      </c>
      <c r="AM48" s="18">
        <f t="shared" si="27"/>
        <v>0</v>
      </c>
      <c r="AN48" s="18">
        <f t="shared" si="27"/>
        <v>0</v>
      </c>
      <c r="AO48" s="18">
        <f t="shared" si="27"/>
        <v>0</v>
      </c>
      <c r="AP48" s="18">
        <f t="shared" si="27"/>
        <v>0</v>
      </c>
      <c r="AQ48" s="18">
        <f t="shared" si="27"/>
        <v>0</v>
      </c>
      <c r="AR48" s="18">
        <f t="shared" si="27"/>
        <v>0</v>
      </c>
      <c r="AS48" s="18">
        <f t="shared" si="27"/>
        <v>0</v>
      </c>
      <c r="AT48" s="18">
        <f t="shared" si="27"/>
        <v>0</v>
      </c>
      <c r="AU48" s="18">
        <f t="shared" si="27"/>
        <v>0</v>
      </c>
      <c r="AV48" s="18">
        <f t="shared" si="27"/>
        <v>0</v>
      </c>
      <c r="AW48" s="18">
        <f t="shared" si="27"/>
        <v>0</v>
      </c>
      <c r="AX48" s="18">
        <f t="shared" si="27"/>
        <v>0</v>
      </c>
      <c r="AY48" s="18">
        <f t="shared" si="27"/>
        <v>0</v>
      </c>
      <c r="AZ48" s="18">
        <f t="shared" si="27"/>
        <v>0</v>
      </c>
      <c r="BA48" s="18">
        <f t="shared" si="27"/>
        <v>0</v>
      </c>
      <c r="BB48" s="18">
        <f t="shared" si="27"/>
        <v>0</v>
      </c>
      <c r="BC48" s="18">
        <f t="shared" si="27"/>
        <v>0</v>
      </c>
      <c r="BD48" s="18">
        <f t="shared" si="27"/>
        <v>0</v>
      </c>
      <c r="BE48" s="18">
        <f t="shared" si="27"/>
        <v>0</v>
      </c>
      <c r="BF48" s="18">
        <f t="shared" si="27"/>
        <v>0</v>
      </c>
      <c r="BG48" s="18">
        <f t="shared" si="27"/>
        <v>0</v>
      </c>
      <c r="BH48" s="18">
        <f t="shared" si="27"/>
        <v>0</v>
      </c>
      <c r="BI48" s="18">
        <f t="shared" si="27"/>
        <v>0</v>
      </c>
      <c r="BJ48" s="18">
        <f t="shared" si="27"/>
        <v>0</v>
      </c>
      <c r="BK48" s="18">
        <f t="shared" si="27"/>
        <v>0</v>
      </c>
      <c r="BL48" s="18">
        <f t="shared" si="27"/>
        <v>0</v>
      </c>
      <c r="BM48" s="18">
        <f t="shared" si="27"/>
        <v>0</v>
      </c>
      <c r="BN48" s="18">
        <f t="shared" si="27"/>
        <v>0</v>
      </c>
      <c r="BO48" s="18">
        <f t="shared" si="27"/>
        <v>0</v>
      </c>
      <c r="BP48" s="18">
        <f t="shared" si="27"/>
        <v>0</v>
      </c>
      <c r="BQ48" s="18">
        <f t="shared" si="27"/>
        <v>0</v>
      </c>
      <c r="BR48" s="18">
        <f t="shared" si="27"/>
        <v>0</v>
      </c>
      <c r="BS48" s="18">
        <f t="shared" si="27"/>
        <v>0</v>
      </c>
      <c r="BT48" s="18">
        <f t="shared" si="27"/>
        <v>0</v>
      </c>
      <c r="BU48" s="18">
        <f t="shared" ref="BU48:CD48" si="28">BU49+BU50</f>
        <v>0</v>
      </c>
      <c r="BV48" s="18">
        <f t="shared" si="28"/>
        <v>0</v>
      </c>
      <c r="BW48" s="18">
        <f t="shared" si="28"/>
        <v>0</v>
      </c>
      <c r="BX48" s="18">
        <f t="shared" si="28"/>
        <v>0</v>
      </c>
      <c r="BY48" s="18">
        <f t="shared" si="28"/>
        <v>0</v>
      </c>
      <c r="BZ48" s="18">
        <f t="shared" si="28"/>
        <v>0</v>
      </c>
      <c r="CA48" s="18">
        <f t="shared" si="28"/>
        <v>0</v>
      </c>
      <c r="CB48" s="18">
        <f t="shared" si="28"/>
        <v>0</v>
      </c>
      <c r="CC48" s="18">
        <f t="shared" si="28"/>
        <v>0</v>
      </c>
      <c r="CD48" s="18">
        <f t="shared" si="28"/>
        <v>0</v>
      </c>
      <c r="CE48" s="18">
        <f>CE49+CE50</f>
        <v>0</v>
      </c>
      <c r="CF48" s="18">
        <f>CF49+CF50</f>
        <v>0</v>
      </c>
      <c r="CG48" s="18">
        <f>CG49+CG50</f>
        <v>0</v>
      </c>
      <c r="CH48" s="18">
        <f>CH49+CH50</f>
        <v>0</v>
      </c>
      <c r="CI48" s="18">
        <f>CI49+CI50</f>
        <v>0</v>
      </c>
      <c r="CZ48" s="159" t="s">
        <v>181</v>
      </c>
      <c r="DA48" s="41">
        <v>33</v>
      </c>
      <c r="DB48" s="162" t="str">
        <f t="shared" si="2"/>
        <v>33_3.7_ЗАТРАТЫ ДО</v>
      </c>
    </row>
    <row r="49" spans="1:106" s="84" customFormat="1" outlineLevel="1" x14ac:dyDescent="0.25">
      <c r="A49" s="90"/>
      <c r="B49" s="7"/>
      <c r="C49" s="7" t="s">
        <v>89</v>
      </c>
      <c r="D49" s="121"/>
      <c r="E49" s="121"/>
      <c r="F49" s="7" t="s">
        <v>13</v>
      </c>
      <c r="G49" s="27">
        <f t="shared" si="26"/>
        <v>0</v>
      </c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6"/>
      <c r="CZ49" s="41" t="s">
        <v>181</v>
      </c>
      <c r="DA49" s="204">
        <v>34</v>
      </c>
      <c r="DB49" s="162" t="str">
        <f t="shared" si="2"/>
        <v xml:space="preserve">34__CAPEX </v>
      </c>
    </row>
    <row r="50" spans="1:106" s="84" customFormat="1" ht="14.25" outlineLevel="1" x14ac:dyDescent="0.25">
      <c r="A50" s="90"/>
      <c r="B50" s="7"/>
      <c r="C50" s="7" t="s">
        <v>40</v>
      </c>
      <c r="D50" s="121"/>
      <c r="E50" s="121"/>
      <c r="F50" s="7" t="s">
        <v>13</v>
      </c>
      <c r="G50" s="27">
        <f t="shared" si="26"/>
        <v>0</v>
      </c>
      <c r="H50" s="128"/>
      <c r="I50" s="128"/>
      <c r="J50" s="128"/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8"/>
      <c r="AB50" s="128"/>
      <c r="AC50" s="128"/>
      <c r="AD50" s="128"/>
      <c r="AE50" s="128"/>
      <c r="AF50" s="128"/>
      <c r="AG50" s="128"/>
      <c r="AH50" s="128"/>
      <c r="AI50" s="128"/>
      <c r="AJ50" s="128"/>
      <c r="AK50" s="128"/>
      <c r="AL50" s="128"/>
      <c r="AM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28"/>
      <c r="BO50" s="128"/>
      <c r="BP50" s="128"/>
      <c r="BQ50" s="128"/>
      <c r="BR50" s="128"/>
      <c r="BS50" s="128"/>
      <c r="BT50" s="128"/>
      <c r="BU50" s="128"/>
      <c r="BV50" s="128"/>
      <c r="BW50" s="128"/>
      <c r="BX50" s="128"/>
      <c r="BY50" s="128"/>
      <c r="BZ50" s="128"/>
      <c r="CA50" s="128"/>
      <c r="CB50" s="128"/>
      <c r="CC50" s="128"/>
      <c r="CD50" s="128"/>
      <c r="CE50" s="128"/>
      <c r="CF50" s="128"/>
      <c r="CG50" s="128"/>
      <c r="CH50" s="128"/>
      <c r="CI50" s="129"/>
      <c r="CZ50" s="41" t="s">
        <v>181</v>
      </c>
      <c r="DA50" s="41">
        <v>35</v>
      </c>
      <c r="DB50" s="162" t="str">
        <f t="shared" si="2"/>
        <v>35__OPEX</v>
      </c>
    </row>
    <row r="51" spans="1:106" outlineLevel="1" x14ac:dyDescent="0.25">
      <c r="A51" s="33"/>
      <c r="B51" s="38"/>
      <c r="C51" s="71"/>
      <c r="D51" s="71"/>
      <c r="E51" s="71"/>
      <c r="F51" s="34"/>
      <c r="G51" s="33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80"/>
      <c r="CF51" s="80"/>
      <c r="CG51" s="80"/>
      <c r="CH51" s="80"/>
      <c r="CI51" s="80"/>
      <c r="CZ51" s="41" t="s">
        <v>181</v>
      </c>
      <c r="DA51" s="204">
        <v>36</v>
      </c>
      <c r="DB51" s="162" t="str">
        <f t="shared" si="2"/>
        <v>36__</v>
      </c>
    </row>
    <row r="52" spans="1:106" s="43" customFormat="1" ht="32.25" customHeight="1" x14ac:dyDescent="0.2">
      <c r="A52" s="33"/>
      <c r="B52" s="73" t="s">
        <v>59</v>
      </c>
      <c r="C52" s="74" t="s">
        <v>21</v>
      </c>
      <c r="D52" s="74"/>
      <c r="E52" s="75"/>
      <c r="F52" s="76"/>
      <c r="G52" s="77"/>
      <c r="H52" s="230">
        <f>H$1</f>
        <v>2022</v>
      </c>
      <c r="I52" s="230">
        <f t="shared" ref="I52:BT52" si="29">I$1</f>
        <v>2023</v>
      </c>
      <c r="J52" s="230">
        <f t="shared" si="29"/>
        <v>2024</v>
      </c>
      <c r="K52" s="230">
        <f t="shared" si="29"/>
        <v>2025</v>
      </c>
      <c r="L52" s="230">
        <f t="shared" si="29"/>
        <v>2026</v>
      </c>
      <c r="M52" s="230">
        <f t="shared" si="29"/>
        <v>2027</v>
      </c>
      <c r="N52" s="230">
        <f t="shared" si="29"/>
        <v>2028</v>
      </c>
      <c r="O52" s="230">
        <f t="shared" si="29"/>
        <v>2029</v>
      </c>
      <c r="P52" s="230">
        <f t="shared" si="29"/>
        <v>2030</v>
      </c>
      <c r="Q52" s="230">
        <f t="shared" si="29"/>
        <v>2031</v>
      </c>
      <c r="R52" s="230">
        <f t="shared" si="29"/>
        <v>2032</v>
      </c>
      <c r="S52" s="230">
        <f t="shared" si="29"/>
        <v>2033</v>
      </c>
      <c r="T52" s="230">
        <f t="shared" si="29"/>
        <v>2034</v>
      </c>
      <c r="U52" s="230">
        <f t="shared" si="29"/>
        <v>2035</v>
      </c>
      <c r="V52" s="230">
        <f t="shared" si="29"/>
        <v>2036</v>
      </c>
      <c r="W52" s="230">
        <f t="shared" si="29"/>
        <v>2037</v>
      </c>
      <c r="X52" s="230">
        <f t="shared" si="29"/>
        <v>2038</v>
      </c>
      <c r="Y52" s="230">
        <f t="shared" si="29"/>
        <v>2039</v>
      </c>
      <c r="Z52" s="230">
        <f t="shared" si="29"/>
        <v>2040</v>
      </c>
      <c r="AA52" s="230">
        <f t="shared" si="29"/>
        <v>2041</v>
      </c>
      <c r="AB52" s="230">
        <f t="shared" si="29"/>
        <v>2042</v>
      </c>
      <c r="AC52" s="230">
        <f t="shared" si="29"/>
        <v>2043</v>
      </c>
      <c r="AD52" s="230">
        <f t="shared" si="29"/>
        <v>2044</v>
      </c>
      <c r="AE52" s="230">
        <f t="shared" si="29"/>
        <v>2045</v>
      </c>
      <c r="AF52" s="230">
        <f t="shared" si="29"/>
        <v>2046</v>
      </c>
      <c r="AG52" s="230">
        <f t="shared" si="29"/>
        <v>2047</v>
      </c>
      <c r="AH52" s="230">
        <f t="shared" si="29"/>
        <v>2048</v>
      </c>
      <c r="AI52" s="230">
        <f t="shared" si="29"/>
        <v>2049</v>
      </c>
      <c r="AJ52" s="230">
        <f t="shared" si="29"/>
        <v>2050</v>
      </c>
      <c r="AK52" s="230">
        <f t="shared" si="29"/>
        <v>2051</v>
      </c>
      <c r="AL52" s="230">
        <f t="shared" si="29"/>
        <v>2052</v>
      </c>
      <c r="AM52" s="230">
        <f t="shared" si="29"/>
        <v>2053</v>
      </c>
      <c r="AN52" s="230">
        <f t="shared" si="29"/>
        <v>2054</v>
      </c>
      <c r="AO52" s="230">
        <f t="shared" si="29"/>
        <v>2055</v>
      </c>
      <c r="AP52" s="230">
        <f t="shared" si="29"/>
        <v>2056</v>
      </c>
      <c r="AQ52" s="230">
        <f t="shared" si="29"/>
        <v>2057</v>
      </c>
      <c r="AR52" s="230">
        <f t="shared" si="29"/>
        <v>2058</v>
      </c>
      <c r="AS52" s="230">
        <f t="shared" si="29"/>
        <v>2059</v>
      </c>
      <c r="AT52" s="230">
        <f t="shared" si="29"/>
        <v>2060</v>
      </c>
      <c r="AU52" s="230">
        <f t="shared" si="29"/>
        <v>2061</v>
      </c>
      <c r="AV52" s="230">
        <f t="shared" si="29"/>
        <v>2062</v>
      </c>
      <c r="AW52" s="230">
        <f t="shared" si="29"/>
        <v>2063</v>
      </c>
      <c r="AX52" s="230">
        <f t="shared" si="29"/>
        <v>2064</v>
      </c>
      <c r="AY52" s="230">
        <f t="shared" si="29"/>
        <v>2065</v>
      </c>
      <c r="AZ52" s="230">
        <f t="shared" si="29"/>
        <v>2066</v>
      </c>
      <c r="BA52" s="230">
        <f t="shared" si="29"/>
        <v>2067</v>
      </c>
      <c r="BB52" s="230">
        <f t="shared" si="29"/>
        <v>2068</v>
      </c>
      <c r="BC52" s="230">
        <f t="shared" si="29"/>
        <v>2069</v>
      </c>
      <c r="BD52" s="230">
        <f t="shared" si="29"/>
        <v>2070</v>
      </c>
      <c r="BE52" s="230">
        <f t="shared" si="29"/>
        <v>2071</v>
      </c>
      <c r="BF52" s="230">
        <f t="shared" si="29"/>
        <v>2072</v>
      </c>
      <c r="BG52" s="230">
        <f t="shared" si="29"/>
        <v>2073</v>
      </c>
      <c r="BH52" s="230">
        <f t="shared" si="29"/>
        <v>2074</v>
      </c>
      <c r="BI52" s="230">
        <f t="shared" si="29"/>
        <v>2075</v>
      </c>
      <c r="BJ52" s="230">
        <f t="shared" si="29"/>
        <v>2076</v>
      </c>
      <c r="BK52" s="230">
        <f t="shared" si="29"/>
        <v>2077</v>
      </c>
      <c r="BL52" s="230">
        <f t="shared" si="29"/>
        <v>2078</v>
      </c>
      <c r="BM52" s="230">
        <f t="shared" si="29"/>
        <v>2079</v>
      </c>
      <c r="BN52" s="230">
        <f t="shared" si="29"/>
        <v>2080</v>
      </c>
      <c r="BO52" s="230">
        <f t="shared" si="29"/>
        <v>2081</v>
      </c>
      <c r="BP52" s="230">
        <f t="shared" si="29"/>
        <v>2082</v>
      </c>
      <c r="BQ52" s="230">
        <f t="shared" si="29"/>
        <v>2083</v>
      </c>
      <c r="BR52" s="230">
        <f t="shared" si="29"/>
        <v>2084</v>
      </c>
      <c r="BS52" s="230">
        <f t="shared" si="29"/>
        <v>2085</v>
      </c>
      <c r="BT52" s="230">
        <f t="shared" si="29"/>
        <v>2086</v>
      </c>
      <c r="BU52" s="230">
        <f t="shared" ref="BU52:CI52" si="30">BU$1</f>
        <v>2087</v>
      </c>
      <c r="BV52" s="230">
        <f t="shared" si="30"/>
        <v>2088</v>
      </c>
      <c r="BW52" s="230">
        <f t="shared" si="30"/>
        <v>2089</v>
      </c>
      <c r="BX52" s="230">
        <f t="shared" si="30"/>
        <v>2090</v>
      </c>
      <c r="BY52" s="230">
        <f t="shared" si="30"/>
        <v>2091</v>
      </c>
      <c r="BZ52" s="230">
        <f t="shared" si="30"/>
        <v>2092</v>
      </c>
      <c r="CA52" s="230">
        <f t="shared" si="30"/>
        <v>2093</v>
      </c>
      <c r="CB52" s="230">
        <f t="shared" si="30"/>
        <v>2094</v>
      </c>
      <c r="CC52" s="230">
        <f t="shared" si="30"/>
        <v>2095</v>
      </c>
      <c r="CD52" s="230">
        <f t="shared" si="30"/>
        <v>2096</v>
      </c>
      <c r="CE52" s="230">
        <f t="shared" si="30"/>
        <v>2097</v>
      </c>
      <c r="CF52" s="230">
        <f t="shared" si="30"/>
        <v>2098</v>
      </c>
      <c r="CG52" s="230">
        <f t="shared" si="30"/>
        <v>2099</v>
      </c>
      <c r="CH52" s="230">
        <f t="shared" si="30"/>
        <v>2100</v>
      </c>
      <c r="CI52" s="230">
        <f t="shared" si="30"/>
        <v>2101</v>
      </c>
      <c r="CZ52" s="41" t="s">
        <v>181</v>
      </c>
      <c r="DA52" s="41">
        <v>37</v>
      </c>
      <c r="DB52" s="162" t="str">
        <f t="shared" si="2"/>
        <v>37_4_Общие вводные</v>
      </c>
    </row>
    <row r="53" spans="1:106" outlineLevel="1" x14ac:dyDescent="0.2">
      <c r="A53" s="33"/>
      <c r="B53" s="12" t="s">
        <v>119</v>
      </c>
      <c r="C53" s="12" t="s">
        <v>23</v>
      </c>
      <c r="D53" s="15"/>
      <c r="E53" s="15"/>
      <c r="F53" s="12" t="s">
        <v>11</v>
      </c>
      <c r="G53" s="133">
        <v>0.14000000000000001</v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Z53" s="41" t="s">
        <v>181</v>
      </c>
      <c r="DA53" s="204">
        <v>38</v>
      </c>
      <c r="DB53" s="162" t="str">
        <f t="shared" si="2"/>
        <v>38_4.1_Ставка дисконтирования</v>
      </c>
    </row>
    <row r="54" spans="1:106" ht="14.25" outlineLevel="1" x14ac:dyDescent="0.2">
      <c r="A54" s="33"/>
      <c r="B54" s="12" t="s">
        <v>120</v>
      </c>
      <c r="C54" s="12" t="s">
        <v>22</v>
      </c>
      <c r="D54" s="15"/>
      <c r="E54" s="15"/>
      <c r="F54" s="12" t="s">
        <v>12</v>
      </c>
      <c r="G54" s="13">
        <v>12</v>
      </c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Z54" s="41" t="s">
        <v>181</v>
      </c>
      <c r="DA54" s="41">
        <v>39</v>
      </c>
      <c r="DB54" s="162" t="str">
        <f t="shared" si="2"/>
        <v>39_4.2_Месяцев в году</v>
      </c>
    </row>
    <row r="55" spans="1:106" outlineLevel="1" x14ac:dyDescent="0.25">
      <c r="B55" s="12" t="s">
        <v>121</v>
      </c>
      <c r="C55" s="12" t="s">
        <v>35</v>
      </c>
      <c r="D55" s="15"/>
      <c r="E55" s="15"/>
      <c r="F55" s="12" t="s">
        <v>20</v>
      </c>
      <c r="G55" s="13"/>
      <c r="H55" s="14">
        <f>H57-H56+1</f>
        <v>365</v>
      </c>
      <c r="I55" s="14">
        <f>I57-I56+1</f>
        <v>365</v>
      </c>
      <c r="J55" s="14">
        <f t="shared" ref="J55:O55" si="31">J57-J56+1</f>
        <v>366</v>
      </c>
      <c r="K55" s="14">
        <f t="shared" si="31"/>
        <v>365</v>
      </c>
      <c r="L55" s="14">
        <f t="shared" si="31"/>
        <v>365</v>
      </c>
      <c r="M55" s="14">
        <f t="shared" si="31"/>
        <v>365</v>
      </c>
      <c r="N55" s="14">
        <f t="shared" si="31"/>
        <v>366</v>
      </c>
      <c r="O55" s="14">
        <f t="shared" si="31"/>
        <v>365</v>
      </c>
      <c r="P55" s="14">
        <f>P57-P56+1</f>
        <v>365</v>
      </c>
      <c r="Q55" s="14">
        <f>Q57-Q56+1</f>
        <v>365</v>
      </c>
      <c r="R55" s="14">
        <f>R57-R56+1</f>
        <v>366</v>
      </c>
      <c r="S55" s="14">
        <f t="shared" ref="S55:CD55" si="32">S57-S56+1</f>
        <v>365</v>
      </c>
      <c r="T55" s="14">
        <f t="shared" si="32"/>
        <v>365</v>
      </c>
      <c r="U55" s="14">
        <f t="shared" si="32"/>
        <v>365</v>
      </c>
      <c r="V55" s="14">
        <f t="shared" si="32"/>
        <v>366</v>
      </c>
      <c r="W55" s="14">
        <f t="shared" si="32"/>
        <v>365</v>
      </c>
      <c r="X55" s="14">
        <f t="shared" si="32"/>
        <v>365</v>
      </c>
      <c r="Y55" s="14">
        <f t="shared" si="32"/>
        <v>365</v>
      </c>
      <c r="Z55" s="14">
        <f t="shared" si="32"/>
        <v>366</v>
      </c>
      <c r="AA55" s="14">
        <f t="shared" si="32"/>
        <v>365</v>
      </c>
      <c r="AB55" s="14">
        <f t="shared" si="32"/>
        <v>365</v>
      </c>
      <c r="AC55" s="14">
        <f t="shared" si="32"/>
        <v>365</v>
      </c>
      <c r="AD55" s="14">
        <f t="shared" si="32"/>
        <v>366</v>
      </c>
      <c r="AE55" s="14">
        <f t="shared" si="32"/>
        <v>365</v>
      </c>
      <c r="AF55" s="14">
        <f t="shared" si="32"/>
        <v>365</v>
      </c>
      <c r="AG55" s="14">
        <f t="shared" si="32"/>
        <v>365</v>
      </c>
      <c r="AH55" s="14">
        <f t="shared" si="32"/>
        <v>366</v>
      </c>
      <c r="AI55" s="14">
        <f t="shared" si="32"/>
        <v>365</v>
      </c>
      <c r="AJ55" s="14">
        <f t="shared" si="32"/>
        <v>365</v>
      </c>
      <c r="AK55" s="14">
        <f t="shared" si="32"/>
        <v>365</v>
      </c>
      <c r="AL55" s="14">
        <f t="shared" si="32"/>
        <v>366</v>
      </c>
      <c r="AM55" s="14">
        <f t="shared" si="32"/>
        <v>365</v>
      </c>
      <c r="AN55" s="14">
        <f t="shared" si="32"/>
        <v>365</v>
      </c>
      <c r="AO55" s="14">
        <f t="shared" si="32"/>
        <v>365</v>
      </c>
      <c r="AP55" s="14">
        <f t="shared" si="32"/>
        <v>366</v>
      </c>
      <c r="AQ55" s="14">
        <f t="shared" si="32"/>
        <v>365</v>
      </c>
      <c r="AR55" s="14">
        <f t="shared" si="32"/>
        <v>365</v>
      </c>
      <c r="AS55" s="14">
        <f t="shared" si="32"/>
        <v>365</v>
      </c>
      <c r="AT55" s="14">
        <f t="shared" si="32"/>
        <v>366</v>
      </c>
      <c r="AU55" s="14">
        <f t="shared" si="32"/>
        <v>365</v>
      </c>
      <c r="AV55" s="14">
        <f t="shared" si="32"/>
        <v>365</v>
      </c>
      <c r="AW55" s="14">
        <f t="shared" si="32"/>
        <v>365</v>
      </c>
      <c r="AX55" s="14">
        <f t="shared" si="32"/>
        <v>366</v>
      </c>
      <c r="AY55" s="14">
        <f t="shared" si="32"/>
        <v>365</v>
      </c>
      <c r="AZ55" s="14">
        <f t="shared" si="32"/>
        <v>365</v>
      </c>
      <c r="BA55" s="14">
        <f t="shared" si="32"/>
        <v>365</v>
      </c>
      <c r="BB55" s="14">
        <f t="shared" si="32"/>
        <v>366</v>
      </c>
      <c r="BC55" s="14">
        <f t="shared" si="32"/>
        <v>365</v>
      </c>
      <c r="BD55" s="14">
        <f t="shared" si="32"/>
        <v>365</v>
      </c>
      <c r="BE55" s="14">
        <f t="shared" si="32"/>
        <v>365</v>
      </c>
      <c r="BF55" s="14">
        <f t="shared" si="32"/>
        <v>366</v>
      </c>
      <c r="BG55" s="14">
        <f t="shared" si="32"/>
        <v>365</v>
      </c>
      <c r="BH55" s="14">
        <f t="shared" si="32"/>
        <v>365</v>
      </c>
      <c r="BI55" s="14">
        <f t="shared" si="32"/>
        <v>365</v>
      </c>
      <c r="BJ55" s="14">
        <f t="shared" si="32"/>
        <v>366</v>
      </c>
      <c r="BK55" s="14">
        <f t="shared" si="32"/>
        <v>365</v>
      </c>
      <c r="BL55" s="14">
        <f t="shared" si="32"/>
        <v>365</v>
      </c>
      <c r="BM55" s="14">
        <f t="shared" si="32"/>
        <v>365</v>
      </c>
      <c r="BN55" s="14">
        <f t="shared" si="32"/>
        <v>366</v>
      </c>
      <c r="BO55" s="14">
        <f t="shared" si="32"/>
        <v>365</v>
      </c>
      <c r="BP55" s="14">
        <f t="shared" si="32"/>
        <v>365</v>
      </c>
      <c r="BQ55" s="14">
        <f t="shared" si="32"/>
        <v>365</v>
      </c>
      <c r="BR55" s="14">
        <f t="shared" si="32"/>
        <v>366</v>
      </c>
      <c r="BS55" s="14">
        <f t="shared" si="32"/>
        <v>365</v>
      </c>
      <c r="BT55" s="14">
        <f t="shared" si="32"/>
        <v>365</v>
      </c>
      <c r="BU55" s="14">
        <f t="shared" si="32"/>
        <v>365</v>
      </c>
      <c r="BV55" s="14">
        <f t="shared" si="32"/>
        <v>366</v>
      </c>
      <c r="BW55" s="14">
        <f t="shared" si="32"/>
        <v>365</v>
      </c>
      <c r="BX55" s="14">
        <f t="shared" si="32"/>
        <v>365</v>
      </c>
      <c r="BY55" s="14">
        <f t="shared" si="32"/>
        <v>365</v>
      </c>
      <c r="BZ55" s="14">
        <f t="shared" si="32"/>
        <v>366</v>
      </c>
      <c r="CA55" s="14">
        <f t="shared" si="32"/>
        <v>365</v>
      </c>
      <c r="CB55" s="14">
        <f t="shared" si="32"/>
        <v>365</v>
      </c>
      <c r="CC55" s="14">
        <f t="shared" si="32"/>
        <v>365</v>
      </c>
      <c r="CD55" s="14">
        <f t="shared" si="32"/>
        <v>366</v>
      </c>
      <c r="CE55" s="14">
        <f>CE57-CE56+1</f>
        <v>365</v>
      </c>
      <c r="CF55" s="14">
        <f>CF57-CF56+1</f>
        <v>365</v>
      </c>
      <c r="CG55" s="14">
        <f>CG57-CG56+1</f>
        <v>365</v>
      </c>
      <c r="CH55" s="14">
        <f>CH57-CH56+1</f>
        <v>365</v>
      </c>
      <c r="CI55" s="14">
        <f>CI57-CI56+1</f>
        <v>365</v>
      </c>
      <c r="CZ55" s="41" t="s">
        <v>181</v>
      </c>
      <c r="DA55" s="204">
        <v>40</v>
      </c>
      <c r="DB55" s="162" t="str">
        <f t="shared" si="2"/>
        <v>40_4.3_Дней в году</v>
      </c>
    </row>
    <row r="56" spans="1:106" ht="14.25" outlineLevel="1" x14ac:dyDescent="0.25">
      <c r="B56" s="12"/>
      <c r="C56" s="21" t="s">
        <v>36</v>
      </c>
      <c r="D56" s="15"/>
      <c r="E56" s="15"/>
      <c r="F56" s="12"/>
      <c r="G56" s="13"/>
      <c r="H56" s="22">
        <f t="shared" ref="H56:BS56" si="33">DATEVALUE("01.01."&amp;H$1)</f>
        <v>44562</v>
      </c>
      <c r="I56" s="22">
        <f t="shared" si="33"/>
        <v>44927</v>
      </c>
      <c r="J56" s="22">
        <f t="shared" si="33"/>
        <v>45292</v>
      </c>
      <c r="K56" s="22">
        <f t="shared" si="33"/>
        <v>45658</v>
      </c>
      <c r="L56" s="22">
        <f t="shared" si="33"/>
        <v>46023</v>
      </c>
      <c r="M56" s="22">
        <f t="shared" si="33"/>
        <v>46388</v>
      </c>
      <c r="N56" s="22">
        <f t="shared" si="33"/>
        <v>46753</v>
      </c>
      <c r="O56" s="22">
        <f t="shared" si="33"/>
        <v>47119</v>
      </c>
      <c r="P56" s="22">
        <f t="shared" si="33"/>
        <v>47484</v>
      </c>
      <c r="Q56" s="22">
        <f t="shared" si="33"/>
        <v>47849</v>
      </c>
      <c r="R56" s="22">
        <f t="shared" si="33"/>
        <v>48214</v>
      </c>
      <c r="S56" s="22">
        <f t="shared" si="33"/>
        <v>48580</v>
      </c>
      <c r="T56" s="22">
        <f t="shared" si="33"/>
        <v>48945</v>
      </c>
      <c r="U56" s="22">
        <f t="shared" si="33"/>
        <v>49310</v>
      </c>
      <c r="V56" s="22">
        <f t="shared" si="33"/>
        <v>49675</v>
      </c>
      <c r="W56" s="22">
        <f t="shared" si="33"/>
        <v>50041</v>
      </c>
      <c r="X56" s="22">
        <f t="shared" si="33"/>
        <v>50406</v>
      </c>
      <c r="Y56" s="22">
        <f t="shared" si="33"/>
        <v>50771</v>
      </c>
      <c r="Z56" s="22">
        <f t="shared" si="33"/>
        <v>51136</v>
      </c>
      <c r="AA56" s="22">
        <f t="shared" si="33"/>
        <v>51502</v>
      </c>
      <c r="AB56" s="22">
        <f t="shared" si="33"/>
        <v>51867</v>
      </c>
      <c r="AC56" s="22">
        <f t="shared" si="33"/>
        <v>52232</v>
      </c>
      <c r="AD56" s="22">
        <f t="shared" si="33"/>
        <v>52597</v>
      </c>
      <c r="AE56" s="22">
        <f t="shared" si="33"/>
        <v>52963</v>
      </c>
      <c r="AF56" s="22">
        <f t="shared" si="33"/>
        <v>53328</v>
      </c>
      <c r="AG56" s="22">
        <f t="shared" si="33"/>
        <v>53693</v>
      </c>
      <c r="AH56" s="22">
        <f t="shared" si="33"/>
        <v>54058</v>
      </c>
      <c r="AI56" s="22">
        <f t="shared" si="33"/>
        <v>54424</v>
      </c>
      <c r="AJ56" s="22">
        <f t="shared" si="33"/>
        <v>54789</v>
      </c>
      <c r="AK56" s="22">
        <f t="shared" si="33"/>
        <v>55154</v>
      </c>
      <c r="AL56" s="22">
        <f t="shared" si="33"/>
        <v>55519</v>
      </c>
      <c r="AM56" s="22">
        <f t="shared" si="33"/>
        <v>55885</v>
      </c>
      <c r="AN56" s="22">
        <f t="shared" si="33"/>
        <v>56250</v>
      </c>
      <c r="AO56" s="22">
        <f t="shared" si="33"/>
        <v>56615</v>
      </c>
      <c r="AP56" s="22">
        <f t="shared" si="33"/>
        <v>56980</v>
      </c>
      <c r="AQ56" s="22">
        <f t="shared" si="33"/>
        <v>57346</v>
      </c>
      <c r="AR56" s="22">
        <f t="shared" si="33"/>
        <v>57711</v>
      </c>
      <c r="AS56" s="22">
        <f t="shared" si="33"/>
        <v>58076</v>
      </c>
      <c r="AT56" s="22">
        <f t="shared" si="33"/>
        <v>58441</v>
      </c>
      <c r="AU56" s="22">
        <f t="shared" si="33"/>
        <v>58807</v>
      </c>
      <c r="AV56" s="22">
        <f t="shared" si="33"/>
        <v>59172</v>
      </c>
      <c r="AW56" s="22">
        <f t="shared" si="33"/>
        <v>59537</v>
      </c>
      <c r="AX56" s="22">
        <f t="shared" si="33"/>
        <v>59902</v>
      </c>
      <c r="AY56" s="22">
        <f t="shared" si="33"/>
        <v>60268</v>
      </c>
      <c r="AZ56" s="22">
        <f t="shared" si="33"/>
        <v>60633</v>
      </c>
      <c r="BA56" s="22">
        <f t="shared" si="33"/>
        <v>60998</v>
      </c>
      <c r="BB56" s="22">
        <f t="shared" si="33"/>
        <v>61363</v>
      </c>
      <c r="BC56" s="22">
        <f t="shared" si="33"/>
        <v>61729</v>
      </c>
      <c r="BD56" s="22">
        <f t="shared" si="33"/>
        <v>62094</v>
      </c>
      <c r="BE56" s="22">
        <f t="shared" si="33"/>
        <v>62459</v>
      </c>
      <c r="BF56" s="22">
        <f t="shared" si="33"/>
        <v>62824</v>
      </c>
      <c r="BG56" s="22">
        <f t="shared" si="33"/>
        <v>63190</v>
      </c>
      <c r="BH56" s="22">
        <f t="shared" si="33"/>
        <v>63555</v>
      </c>
      <c r="BI56" s="22">
        <f t="shared" si="33"/>
        <v>63920</v>
      </c>
      <c r="BJ56" s="22">
        <f t="shared" si="33"/>
        <v>64285</v>
      </c>
      <c r="BK56" s="22">
        <f t="shared" si="33"/>
        <v>64651</v>
      </c>
      <c r="BL56" s="22">
        <f t="shared" si="33"/>
        <v>65016</v>
      </c>
      <c r="BM56" s="22">
        <f t="shared" si="33"/>
        <v>65381</v>
      </c>
      <c r="BN56" s="22">
        <f t="shared" si="33"/>
        <v>65746</v>
      </c>
      <c r="BO56" s="22">
        <f t="shared" si="33"/>
        <v>66112</v>
      </c>
      <c r="BP56" s="22">
        <f t="shared" si="33"/>
        <v>66477</v>
      </c>
      <c r="BQ56" s="22">
        <f t="shared" si="33"/>
        <v>66842</v>
      </c>
      <c r="BR56" s="22">
        <f t="shared" si="33"/>
        <v>67207</v>
      </c>
      <c r="BS56" s="22">
        <f t="shared" si="33"/>
        <v>67573</v>
      </c>
      <c r="BT56" s="22">
        <f t="shared" ref="BT56:CI56" si="34">DATEVALUE("01.01."&amp;BT$1)</f>
        <v>67938</v>
      </c>
      <c r="BU56" s="22">
        <f t="shared" si="34"/>
        <v>68303</v>
      </c>
      <c r="BV56" s="22">
        <f t="shared" si="34"/>
        <v>68668</v>
      </c>
      <c r="BW56" s="22">
        <f t="shared" si="34"/>
        <v>69034</v>
      </c>
      <c r="BX56" s="22">
        <f t="shared" si="34"/>
        <v>69399</v>
      </c>
      <c r="BY56" s="22">
        <f t="shared" si="34"/>
        <v>69764</v>
      </c>
      <c r="BZ56" s="22">
        <f t="shared" si="34"/>
        <v>70129</v>
      </c>
      <c r="CA56" s="22">
        <f t="shared" si="34"/>
        <v>70495</v>
      </c>
      <c r="CB56" s="22">
        <f t="shared" si="34"/>
        <v>70860</v>
      </c>
      <c r="CC56" s="22">
        <f t="shared" si="34"/>
        <v>71225</v>
      </c>
      <c r="CD56" s="22">
        <f t="shared" si="34"/>
        <v>71590</v>
      </c>
      <c r="CE56" s="22">
        <f t="shared" si="34"/>
        <v>71956</v>
      </c>
      <c r="CF56" s="22">
        <f t="shared" si="34"/>
        <v>72321</v>
      </c>
      <c r="CG56" s="22">
        <f t="shared" si="34"/>
        <v>72686</v>
      </c>
      <c r="CH56" s="22">
        <f t="shared" si="34"/>
        <v>73051</v>
      </c>
      <c r="CI56" s="22">
        <f t="shared" si="34"/>
        <v>73416</v>
      </c>
      <c r="CZ56" s="41" t="s">
        <v>181</v>
      </c>
      <c r="DA56" s="41">
        <v>41</v>
      </c>
      <c r="DB56" s="162" t="str">
        <f t="shared" si="2"/>
        <v>41__начало</v>
      </c>
    </row>
    <row r="57" spans="1:106" outlineLevel="1" x14ac:dyDescent="0.25">
      <c r="B57" s="12"/>
      <c r="C57" s="21" t="s">
        <v>37</v>
      </c>
      <c r="D57" s="15"/>
      <c r="E57" s="15"/>
      <c r="F57" s="12"/>
      <c r="G57" s="13"/>
      <c r="H57" s="22">
        <f t="shared" ref="H57:BS57" si="35">DATEVALUE("31.12."&amp;H$1)</f>
        <v>44926</v>
      </c>
      <c r="I57" s="22">
        <f t="shared" si="35"/>
        <v>45291</v>
      </c>
      <c r="J57" s="22">
        <f t="shared" si="35"/>
        <v>45657</v>
      </c>
      <c r="K57" s="22">
        <f t="shared" si="35"/>
        <v>46022</v>
      </c>
      <c r="L57" s="22">
        <f t="shared" si="35"/>
        <v>46387</v>
      </c>
      <c r="M57" s="22">
        <f t="shared" si="35"/>
        <v>46752</v>
      </c>
      <c r="N57" s="22">
        <f t="shared" si="35"/>
        <v>47118</v>
      </c>
      <c r="O57" s="22">
        <f t="shared" si="35"/>
        <v>47483</v>
      </c>
      <c r="P57" s="22">
        <f t="shared" si="35"/>
        <v>47848</v>
      </c>
      <c r="Q57" s="22">
        <f t="shared" si="35"/>
        <v>48213</v>
      </c>
      <c r="R57" s="22">
        <f t="shared" si="35"/>
        <v>48579</v>
      </c>
      <c r="S57" s="22">
        <f t="shared" si="35"/>
        <v>48944</v>
      </c>
      <c r="T57" s="22">
        <f t="shared" si="35"/>
        <v>49309</v>
      </c>
      <c r="U57" s="22">
        <f t="shared" si="35"/>
        <v>49674</v>
      </c>
      <c r="V57" s="22">
        <f t="shared" si="35"/>
        <v>50040</v>
      </c>
      <c r="W57" s="22">
        <f t="shared" si="35"/>
        <v>50405</v>
      </c>
      <c r="X57" s="22">
        <f t="shared" si="35"/>
        <v>50770</v>
      </c>
      <c r="Y57" s="22">
        <f t="shared" si="35"/>
        <v>51135</v>
      </c>
      <c r="Z57" s="22">
        <f t="shared" si="35"/>
        <v>51501</v>
      </c>
      <c r="AA57" s="22">
        <f t="shared" si="35"/>
        <v>51866</v>
      </c>
      <c r="AB57" s="22">
        <f t="shared" si="35"/>
        <v>52231</v>
      </c>
      <c r="AC57" s="22">
        <f t="shared" si="35"/>
        <v>52596</v>
      </c>
      <c r="AD57" s="22">
        <f t="shared" si="35"/>
        <v>52962</v>
      </c>
      <c r="AE57" s="22">
        <f t="shared" si="35"/>
        <v>53327</v>
      </c>
      <c r="AF57" s="22">
        <f t="shared" si="35"/>
        <v>53692</v>
      </c>
      <c r="AG57" s="22">
        <f t="shared" si="35"/>
        <v>54057</v>
      </c>
      <c r="AH57" s="22">
        <f t="shared" si="35"/>
        <v>54423</v>
      </c>
      <c r="AI57" s="22">
        <f t="shared" si="35"/>
        <v>54788</v>
      </c>
      <c r="AJ57" s="22">
        <f t="shared" si="35"/>
        <v>55153</v>
      </c>
      <c r="AK57" s="22">
        <f t="shared" si="35"/>
        <v>55518</v>
      </c>
      <c r="AL57" s="22">
        <f t="shared" si="35"/>
        <v>55884</v>
      </c>
      <c r="AM57" s="22">
        <f t="shared" si="35"/>
        <v>56249</v>
      </c>
      <c r="AN57" s="22">
        <f t="shared" si="35"/>
        <v>56614</v>
      </c>
      <c r="AO57" s="22">
        <f t="shared" si="35"/>
        <v>56979</v>
      </c>
      <c r="AP57" s="22">
        <f t="shared" si="35"/>
        <v>57345</v>
      </c>
      <c r="AQ57" s="22">
        <f t="shared" si="35"/>
        <v>57710</v>
      </c>
      <c r="AR57" s="22">
        <f t="shared" si="35"/>
        <v>58075</v>
      </c>
      <c r="AS57" s="22">
        <f t="shared" si="35"/>
        <v>58440</v>
      </c>
      <c r="AT57" s="22">
        <f t="shared" si="35"/>
        <v>58806</v>
      </c>
      <c r="AU57" s="22">
        <f t="shared" si="35"/>
        <v>59171</v>
      </c>
      <c r="AV57" s="22">
        <f t="shared" si="35"/>
        <v>59536</v>
      </c>
      <c r="AW57" s="22">
        <f t="shared" si="35"/>
        <v>59901</v>
      </c>
      <c r="AX57" s="22">
        <f t="shared" si="35"/>
        <v>60267</v>
      </c>
      <c r="AY57" s="22">
        <f t="shared" si="35"/>
        <v>60632</v>
      </c>
      <c r="AZ57" s="22">
        <f t="shared" si="35"/>
        <v>60997</v>
      </c>
      <c r="BA57" s="22">
        <f t="shared" si="35"/>
        <v>61362</v>
      </c>
      <c r="BB57" s="22">
        <f t="shared" si="35"/>
        <v>61728</v>
      </c>
      <c r="BC57" s="22">
        <f t="shared" si="35"/>
        <v>62093</v>
      </c>
      <c r="BD57" s="22">
        <f t="shared" si="35"/>
        <v>62458</v>
      </c>
      <c r="BE57" s="22">
        <f t="shared" si="35"/>
        <v>62823</v>
      </c>
      <c r="BF57" s="22">
        <f t="shared" si="35"/>
        <v>63189</v>
      </c>
      <c r="BG57" s="22">
        <f t="shared" si="35"/>
        <v>63554</v>
      </c>
      <c r="BH57" s="22">
        <f t="shared" si="35"/>
        <v>63919</v>
      </c>
      <c r="BI57" s="22">
        <f t="shared" si="35"/>
        <v>64284</v>
      </c>
      <c r="BJ57" s="22">
        <f t="shared" si="35"/>
        <v>64650</v>
      </c>
      <c r="BK57" s="22">
        <f t="shared" si="35"/>
        <v>65015</v>
      </c>
      <c r="BL57" s="22">
        <f t="shared" si="35"/>
        <v>65380</v>
      </c>
      <c r="BM57" s="22">
        <f t="shared" si="35"/>
        <v>65745</v>
      </c>
      <c r="BN57" s="22">
        <f t="shared" si="35"/>
        <v>66111</v>
      </c>
      <c r="BO57" s="22">
        <f t="shared" si="35"/>
        <v>66476</v>
      </c>
      <c r="BP57" s="22">
        <f t="shared" si="35"/>
        <v>66841</v>
      </c>
      <c r="BQ57" s="22">
        <f t="shared" si="35"/>
        <v>67206</v>
      </c>
      <c r="BR57" s="22">
        <f t="shared" si="35"/>
        <v>67572</v>
      </c>
      <c r="BS57" s="22">
        <f t="shared" si="35"/>
        <v>67937</v>
      </c>
      <c r="BT57" s="22">
        <f t="shared" ref="BT57:CI57" si="36">DATEVALUE("31.12."&amp;BT$1)</f>
        <v>68302</v>
      </c>
      <c r="BU57" s="22">
        <f t="shared" si="36"/>
        <v>68667</v>
      </c>
      <c r="BV57" s="22">
        <f t="shared" si="36"/>
        <v>69033</v>
      </c>
      <c r="BW57" s="22">
        <f t="shared" si="36"/>
        <v>69398</v>
      </c>
      <c r="BX57" s="22">
        <f t="shared" si="36"/>
        <v>69763</v>
      </c>
      <c r="BY57" s="22">
        <f t="shared" si="36"/>
        <v>70128</v>
      </c>
      <c r="BZ57" s="22">
        <f t="shared" si="36"/>
        <v>70494</v>
      </c>
      <c r="CA57" s="22">
        <f t="shared" si="36"/>
        <v>70859</v>
      </c>
      <c r="CB57" s="22">
        <f t="shared" si="36"/>
        <v>71224</v>
      </c>
      <c r="CC57" s="22">
        <f t="shared" si="36"/>
        <v>71589</v>
      </c>
      <c r="CD57" s="22">
        <f t="shared" si="36"/>
        <v>71955</v>
      </c>
      <c r="CE57" s="22">
        <f t="shared" si="36"/>
        <v>72320</v>
      </c>
      <c r="CF57" s="22">
        <f t="shared" si="36"/>
        <v>72685</v>
      </c>
      <c r="CG57" s="22">
        <f t="shared" si="36"/>
        <v>73050</v>
      </c>
      <c r="CH57" s="22">
        <f t="shared" si="36"/>
        <v>73415</v>
      </c>
      <c r="CI57" s="22">
        <f t="shared" si="36"/>
        <v>73780</v>
      </c>
      <c r="CZ57" s="41" t="s">
        <v>181</v>
      </c>
      <c r="DA57" s="204">
        <v>42</v>
      </c>
      <c r="DB57" s="162" t="str">
        <f t="shared" si="2"/>
        <v>42__конец</v>
      </c>
    </row>
    <row r="58" spans="1:106" ht="14.25" outlineLevel="1" x14ac:dyDescent="0.25">
      <c r="B58" s="12" t="s">
        <v>122</v>
      </c>
      <c r="C58" s="12" t="s">
        <v>38</v>
      </c>
      <c r="D58" s="15"/>
      <c r="E58" s="15"/>
      <c r="F58" s="12"/>
      <c r="G58" s="13"/>
      <c r="H58" s="14">
        <f>NETWORKDAYS(H56,H57)*7.55</f>
        <v>1963</v>
      </c>
      <c r="I58" s="14">
        <f t="shared" ref="I58:BT58" si="37">NETWORKDAYS(I56,I57)*7.55</f>
        <v>1963</v>
      </c>
      <c r="J58" s="14">
        <f t="shared" si="37"/>
        <v>1978.1</v>
      </c>
      <c r="K58" s="14">
        <f t="shared" si="37"/>
        <v>1970.55</v>
      </c>
      <c r="L58" s="14">
        <f t="shared" si="37"/>
        <v>1970.55</v>
      </c>
      <c r="M58" s="14">
        <f t="shared" si="37"/>
        <v>1970.55</v>
      </c>
      <c r="N58" s="14">
        <f t="shared" si="37"/>
        <v>1963</v>
      </c>
      <c r="O58" s="14">
        <f t="shared" si="37"/>
        <v>1970.55</v>
      </c>
      <c r="P58" s="14">
        <f t="shared" si="37"/>
        <v>1970.55</v>
      </c>
      <c r="Q58" s="14">
        <f t="shared" si="37"/>
        <v>1970.55</v>
      </c>
      <c r="R58" s="14">
        <f t="shared" si="37"/>
        <v>1978.1</v>
      </c>
      <c r="S58" s="14">
        <f t="shared" si="37"/>
        <v>1963</v>
      </c>
      <c r="T58" s="14">
        <f t="shared" si="37"/>
        <v>1963</v>
      </c>
      <c r="U58" s="14">
        <f t="shared" si="37"/>
        <v>1970.55</v>
      </c>
      <c r="V58" s="14">
        <f t="shared" si="37"/>
        <v>1978.1</v>
      </c>
      <c r="W58" s="14">
        <f t="shared" si="37"/>
        <v>1970.55</v>
      </c>
      <c r="X58" s="14">
        <f t="shared" si="37"/>
        <v>1970.55</v>
      </c>
      <c r="Y58" s="14">
        <f t="shared" si="37"/>
        <v>1963</v>
      </c>
      <c r="Z58" s="14">
        <f t="shared" si="37"/>
        <v>1970.55</v>
      </c>
      <c r="AA58" s="14">
        <f t="shared" si="37"/>
        <v>1970.55</v>
      </c>
      <c r="AB58" s="14">
        <f t="shared" si="37"/>
        <v>1970.55</v>
      </c>
      <c r="AC58" s="14">
        <f t="shared" si="37"/>
        <v>1970.55</v>
      </c>
      <c r="AD58" s="14">
        <f t="shared" si="37"/>
        <v>1970.55</v>
      </c>
      <c r="AE58" s="14">
        <f t="shared" si="37"/>
        <v>1963</v>
      </c>
      <c r="AF58" s="14">
        <f t="shared" si="37"/>
        <v>1970.55</v>
      </c>
      <c r="AG58" s="14">
        <f t="shared" si="37"/>
        <v>1970.55</v>
      </c>
      <c r="AH58" s="14">
        <f t="shared" si="37"/>
        <v>1978.1</v>
      </c>
      <c r="AI58" s="14">
        <f t="shared" si="37"/>
        <v>1970.55</v>
      </c>
      <c r="AJ58" s="14">
        <f t="shared" si="37"/>
        <v>1963</v>
      </c>
      <c r="AK58" s="14">
        <f t="shared" si="37"/>
        <v>1963</v>
      </c>
      <c r="AL58" s="14">
        <f t="shared" si="37"/>
        <v>1978.1</v>
      </c>
      <c r="AM58" s="14">
        <f t="shared" si="37"/>
        <v>1970.55</v>
      </c>
      <c r="AN58" s="14">
        <f t="shared" si="37"/>
        <v>1970.55</v>
      </c>
      <c r="AO58" s="14">
        <f t="shared" si="37"/>
        <v>1970.55</v>
      </c>
      <c r="AP58" s="14">
        <f t="shared" si="37"/>
        <v>1963</v>
      </c>
      <c r="AQ58" s="14">
        <f t="shared" si="37"/>
        <v>1970.55</v>
      </c>
      <c r="AR58" s="14">
        <f t="shared" si="37"/>
        <v>1970.55</v>
      </c>
      <c r="AS58" s="14">
        <f t="shared" si="37"/>
        <v>1970.55</v>
      </c>
      <c r="AT58" s="14">
        <f t="shared" si="37"/>
        <v>1978.1</v>
      </c>
      <c r="AU58" s="14">
        <f t="shared" si="37"/>
        <v>1963</v>
      </c>
      <c r="AV58" s="14">
        <f t="shared" si="37"/>
        <v>1963</v>
      </c>
      <c r="AW58" s="14">
        <f t="shared" si="37"/>
        <v>1970.55</v>
      </c>
      <c r="AX58" s="14">
        <f t="shared" si="37"/>
        <v>1978.1</v>
      </c>
      <c r="AY58" s="14">
        <f t="shared" si="37"/>
        <v>1970.55</v>
      </c>
      <c r="AZ58" s="14">
        <f t="shared" si="37"/>
        <v>1970.55</v>
      </c>
      <c r="BA58" s="14">
        <f t="shared" si="37"/>
        <v>1963</v>
      </c>
      <c r="BB58" s="14">
        <f t="shared" si="37"/>
        <v>1970.55</v>
      </c>
      <c r="BC58" s="14">
        <f t="shared" si="37"/>
        <v>1970.55</v>
      </c>
      <c r="BD58" s="14">
        <f t="shared" si="37"/>
        <v>1970.55</v>
      </c>
      <c r="BE58" s="14">
        <f t="shared" si="37"/>
        <v>1970.55</v>
      </c>
      <c r="BF58" s="14">
        <f t="shared" si="37"/>
        <v>1970.55</v>
      </c>
      <c r="BG58" s="14">
        <f t="shared" si="37"/>
        <v>1963</v>
      </c>
      <c r="BH58" s="14">
        <f t="shared" si="37"/>
        <v>1970.55</v>
      </c>
      <c r="BI58" s="14">
        <f t="shared" si="37"/>
        <v>1970.55</v>
      </c>
      <c r="BJ58" s="14">
        <f t="shared" si="37"/>
        <v>1978.1</v>
      </c>
      <c r="BK58" s="14">
        <f t="shared" si="37"/>
        <v>1970.55</v>
      </c>
      <c r="BL58" s="14">
        <f t="shared" si="37"/>
        <v>1963</v>
      </c>
      <c r="BM58" s="14">
        <f t="shared" si="37"/>
        <v>1963</v>
      </c>
      <c r="BN58" s="14">
        <f t="shared" si="37"/>
        <v>1978.1</v>
      </c>
      <c r="BO58" s="14">
        <f t="shared" si="37"/>
        <v>1970.55</v>
      </c>
      <c r="BP58" s="14">
        <f t="shared" si="37"/>
        <v>1970.55</v>
      </c>
      <c r="BQ58" s="14">
        <f t="shared" si="37"/>
        <v>1970.55</v>
      </c>
      <c r="BR58" s="14">
        <f t="shared" si="37"/>
        <v>1963</v>
      </c>
      <c r="BS58" s="14">
        <f t="shared" si="37"/>
        <v>1970.55</v>
      </c>
      <c r="BT58" s="14">
        <f t="shared" si="37"/>
        <v>1970.55</v>
      </c>
      <c r="BU58" s="14">
        <f t="shared" ref="BU58:CD58" si="38">NETWORKDAYS(BU56,BU57)*7.55</f>
        <v>1970.55</v>
      </c>
      <c r="BV58" s="14">
        <f t="shared" si="38"/>
        <v>1978.1</v>
      </c>
      <c r="BW58" s="14">
        <f t="shared" si="38"/>
        <v>1963</v>
      </c>
      <c r="BX58" s="14">
        <f t="shared" si="38"/>
        <v>1963</v>
      </c>
      <c r="BY58" s="14">
        <f t="shared" si="38"/>
        <v>1970.55</v>
      </c>
      <c r="BZ58" s="14">
        <f t="shared" si="38"/>
        <v>1978.1</v>
      </c>
      <c r="CA58" s="14">
        <f t="shared" si="38"/>
        <v>1970.55</v>
      </c>
      <c r="CB58" s="14">
        <f t="shared" si="38"/>
        <v>1970.55</v>
      </c>
      <c r="CC58" s="14">
        <f t="shared" si="38"/>
        <v>1963</v>
      </c>
      <c r="CD58" s="14">
        <f t="shared" si="38"/>
        <v>1970.55</v>
      </c>
      <c r="CE58" s="14">
        <f>NETWORKDAYS(CE56,CE57)*7.55</f>
        <v>1970.55</v>
      </c>
      <c r="CF58" s="14">
        <f>NETWORKDAYS(CF56,CF57)*7.55</f>
        <v>1970.55</v>
      </c>
      <c r="CG58" s="14">
        <f>NETWORKDAYS(CG56,CG57)*7.55</f>
        <v>1970.55</v>
      </c>
      <c r="CH58" s="14">
        <f>NETWORKDAYS(CH56,CH57)*7.55</f>
        <v>1970.55</v>
      </c>
      <c r="CI58" s="14">
        <f>NETWORKDAYS(CI56,CI57)*7.55</f>
        <v>1963</v>
      </c>
      <c r="CZ58" s="41" t="s">
        <v>181</v>
      </c>
      <c r="DA58" s="41">
        <v>43</v>
      </c>
      <c r="DB58" s="162" t="str">
        <f t="shared" si="2"/>
        <v>43_4.4_Рабочих часов в году</v>
      </c>
    </row>
    <row r="59" spans="1:106" outlineLevel="1" x14ac:dyDescent="0.2">
      <c r="A59" s="33"/>
      <c r="B59" s="12" t="s">
        <v>123</v>
      </c>
      <c r="C59" s="12" t="s">
        <v>69</v>
      </c>
      <c r="D59" s="15"/>
      <c r="E59" s="15"/>
      <c r="F59" s="12" t="s">
        <v>10</v>
      </c>
      <c r="G59" s="134">
        <v>5</v>
      </c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Z59" s="41" t="s">
        <v>181</v>
      </c>
      <c r="DA59" s="204">
        <v>44</v>
      </c>
      <c r="DB59" s="162" t="str">
        <f t="shared" si="2"/>
        <v>44_4.5_Срок амортизации</v>
      </c>
    </row>
    <row r="60" spans="1:106" ht="14.25" outlineLevel="1" x14ac:dyDescent="0.2">
      <c r="A60" s="33"/>
      <c r="B60" s="12" t="s">
        <v>124</v>
      </c>
      <c r="C60" s="12" t="s">
        <v>78</v>
      </c>
      <c r="D60" s="15"/>
      <c r="E60" s="15"/>
      <c r="F60" s="12" t="s">
        <v>11</v>
      </c>
      <c r="G60" s="133">
        <v>0.2</v>
      </c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Z60" s="41" t="s">
        <v>181</v>
      </c>
      <c r="DA60" s="41">
        <v>45</v>
      </c>
      <c r="DB60" s="162" t="str">
        <f t="shared" si="2"/>
        <v>45_4.6_Ставка ННП</v>
      </c>
    </row>
    <row r="61" spans="1:106" outlineLevel="1" x14ac:dyDescent="0.2">
      <c r="A61" s="33"/>
      <c r="B61" s="12" t="s">
        <v>125</v>
      </c>
      <c r="C61" s="12" t="s">
        <v>94</v>
      </c>
      <c r="D61" s="15"/>
      <c r="E61" s="15"/>
      <c r="F61" s="12"/>
      <c r="G61" s="134" t="s">
        <v>1147</v>
      </c>
      <c r="H61" s="89">
        <f>IF(G61="ручное",0,1)</f>
        <v>0</v>
      </c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Z61" s="41" t="s">
        <v>181</v>
      </c>
      <c r="DA61" s="204">
        <v>46</v>
      </c>
      <c r="DB61" s="162" t="str">
        <f t="shared" si="2"/>
        <v>46_4.7_Определение горизонта оценки</v>
      </c>
    </row>
    <row r="62" spans="1:106" ht="14.25" outlineLevel="1" x14ac:dyDescent="0.2">
      <c r="A62" s="33"/>
      <c r="B62" s="12" t="s">
        <v>126</v>
      </c>
      <c r="C62" s="12" t="s">
        <v>99</v>
      </c>
      <c r="D62" s="126"/>
      <c r="E62" s="315"/>
      <c r="F62" s="12" t="s">
        <v>10</v>
      </c>
      <c r="G62" s="134">
        <v>5</v>
      </c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Z62" s="41" t="s">
        <v>181</v>
      </c>
      <c r="DA62" s="41">
        <v>47</v>
      </c>
      <c r="DB62" s="162" t="str">
        <f t="shared" si="2"/>
        <v>47_4.8_Горизонт оценки эффективности (при ручной оценке горизонта)</v>
      </c>
    </row>
    <row r="63" spans="1:106" s="33" customFormat="1" outlineLevel="1" x14ac:dyDescent="0.25">
      <c r="B63" s="38"/>
      <c r="C63" s="71"/>
      <c r="D63" s="71"/>
      <c r="E63" s="71"/>
      <c r="F63" s="34"/>
      <c r="CZ63" s="41" t="s">
        <v>181</v>
      </c>
      <c r="DA63" s="204">
        <v>48</v>
      </c>
      <c r="DB63" s="162" t="str">
        <f t="shared" si="2"/>
        <v>48__</v>
      </c>
    </row>
    <row r="64" spans="1:106" s="43" customFormat="1" ht="32.25" customHeight="1" x14ac:dyDescent="0.2">
      <c r="A64" s="33"/>
      <c r="B64" s="73" t="s">
        <v>60</v>
      </c>
      <c r="C64" s="74" t="s">
        <v>154</v>
      </c>
      <c r="D64" s="74"/>
      <c r="E64" s="75"/>
      <c r="F64" s="76"/>
      <c r="G64" s="77"/>
      <c r="H64" s="230">
        <f>H$1</f>
        <v>2022</v>
      </c>
      <c r="I64" s="230">
        <f t="shared" ref="I64:BT64" si="39">I$1</f>
        <v>2023</v>
      </c>
      <c r="J64" s="230">
        <f t="shared" si="39"/>
        <v>2024</v>
      </c>
      <c r="K64" s="230">
        <f t="shared" si="39"/>
        <v>2025</v>
      </c>
      <c r="L64" s="230">
        <f t="shared" si="39"/>
        <v>2026</v>
      </c>
      <c r="M64" s="230">
        <f t="shared" si="39"/>
        <v>2027</v>
      </c>
      <c r="N64" s="230">
        <f t="shared" si="39"/>
        <v>2028</v>
      </c>
      <c r="O64" s="230">
        <f t="shared" si="39"/>
        <v>2029</v>
      </c>
      <c r="P64" s="230">
        <f t="shared" si="39"/>
        <v>2030</v>
      </c>
      <c r="Q64" s="230">
        <f t="shared" si="39"/>
        <v>2031</v>
      </c>
      <c r="R64" s="230">
        <f t="shared" si="39"/>
        <v>2032</v>
      </c>
      <c r="S64" s="230">
        <f t="shared" si="39"/>
        <v>2033</v>
      </c>
      <c r="T64" s="230">
        <f t="shared" si="39"/>
        <v>2034</v>
      </c>
      <c r="U64" s="230">
        <f t="shared" si="39"/>
        <v>2035</v>
      </c>
      <c r="V64" s="230">
        <f t="shared" si="39"/>
        <v>2036</v>
      </c>
      <c r="W64" s="230">
        <f t="shared" si="39"/>
        <v>2037</v>
      </c>
      <c r="X64" s="230">
        <f t="shared" si="39"/>
        <v>2038</v>
      </c>
      <c r="Y64" s="230">
        <f t="shared" si="39"/>
        <v>2039</v>
      </c>
      <c r="Z64" s="230">
        <f t="shared" si="39"/>
        <v>2040</v>
      </c>
      <c r="AA64" s="230">
        <f t="shared" si="39"/>
        <v>2041</v>
      </c>
      <c r="AB64" s="230">
        <f t="shared" si="39"/>
        <v>2042</v>
      </c>
      <c r="AC64" s="230">
        <f t="shared" si="39"/>
        <v>2043</v>
      </c>
      <c r="AD64" s="230">
        <f t="shared" si="39"/>
        <v>2044</v>
      </c>
      <c r="AE64" s="230">
        <f t="shared" si="39"/>
        <v>2045</v>
      </c>
      <c r="AF64" s="230">
        <f t="shared" si="39"/>
        <v>2046</v>
      </c>
      <c r="AG64" s="230">
        <f t="shared" si="39"/>
        <v>2047</v>
      </c>
      <c r="AH64" s="230">
        <f t="shared" si="39"/>
        <v>2048</v>
      </c>
      <c r="AI64" s="230">
        <f t="shared" si="39"/>
        <v>2049</v>
      </c>
      <c r="AJ64" s="230">
        <f t="shared" si="39"/>
        <v>2050</v>
      </c>
      <c r="AK64" s="230">
        <f t="shared" si="39"/>
        <v>2051</v>
      </c>
      <c r="AL64" s="230">
        <f t="shared" si="39"/>
        <v>2052</v>
      </c>
      <c r="AM64" s="230">
        <f t="shared" si="39"/>
        <v>2053</v>
      </c>
      <c r="AN64" s="230">
        <f t="shared" si="39"/>
        <v>2054</v>
      </c>
      <c r="AO64" s="230">
        <f t="shared" si="39"/>
        <v>2055</v>
      </c>
      <c r="AP64" s="230">
        <f t="shared" si="39"/>
        <v>2056</v>
      </c>
      <c r="AQ64" s="230">
        <f t="shared" si="39"/>
        <v>2057</v>
      </c>
      <c r="AR64" s="230">
        <f t="shared" si="39"/>
        <v>2058</v>
      </c>
      <c r="AS64" s="230">
        <f t="shared" si="39"/>
        <v>2059</v>
      </c>
      <c r="AT64" s="230">
        <f t="shared" si="39"/>
        <v>2060</v>
      </c>
      <c r="AU64" s="230">
        <f t="shared" si="39"/>
        <v>2061</v>
      </c>
      <c r="AV64" s="230">
        <f t="shared" si="39"/>
        <v>2062</v>
      </c>
      <c r="AW64" s="230">
        <f t="shared" si="39"/>
        <v>2063</v>
      </c>
      <c r="AX64" s="230">
        <f t="shared" si="39"/>
        <v>2064</v>
      </c>
      <c r="AY64" s="230">
        <f t="shared" si="39"/>
        <v>2065</v>
      </c>
      <c r="AZ64" s="230">
        <f t="shared" si="39"/>
        <v>2066</v>
      </c>
      <c r="BA64" s="230">
        <f t="shared" si="39"/>
        <v>2067</v>
      </c>
      <c r="BB64" s="230">
        <f t="shared" si="39"/>
        <v>2068</v>
      </c>
      <c r="BC64" s="230">
        <f t="shared" si="39"/>
        <v>2069</v>
      </c>
      <c r="BD64" s="230">
        <f t="shared" si="39"/>
        <v>2070</v>
      </c>
      <c r="BE64" s="230">
        <f t="shared" si="39"/>
        <v>2071</v>
      </c>
      <c r="BF64" s="230">
        <f t="shared" si="39"/>
        <v>2072</v>
      </c>
      <c r="BG64" s="230">
        <f t="shared" si="39"/>
        <v>2073</v>
      </c>
      <c r="BH64" s="230">
        <f t="shared" si="39"/>
        <v>2074</v>
      </c>
      <c r="BI64" s="230">
        <f t="shared" si="39"/>
        <v>2075</v>
      </c>
      <c r="BJ64" s="230">
        <f t="shared" si="39"/>
        <v>2076</v>
      </c>
      <c r="BK64" s="230">
        <f t="shared" si="39"/>
        <v>2077</v>
      </c>
      <c r="BL64" s="230">
        <f t="shared" si="39"/>
        <v>2078</v>
      </c>
      <c r="BM64" s="230">
        <f t="shared" si="39"/>
        <v>2079</v>
      </c>
      <c r="BN64" s="230">
        <f t="shared" si="39"/>
        <v>2080</v>
      </c>
      <c r="BO64" s="230">
        <f t="shared" si="39"/>
        <v>2081</v>
      </c>
      <c r="BP64" s="230">
        <f t="shared" si="39"/>
        <v>2082</v>
      </c>
      <c r="BQ64" s="230">
        <f t="shared" si="39"/>
        <v>2083</v>
      </c>
      <c r="BR64" s="230">
        <f t="shared" si="39"/>
        <v>2084</v>
      </c>
      <c r="BS64" s="230">
        <f t="shared" si="39"/>
        <v>2085</v>
      </c>
      <c r="BT64" s="230">
        <f t="shared" si="39"/>
        <v>2086</v>
      </c>
      <c r="BU64" s="230">
        <f t="shared" ref="BU64:CI64" si="40">BU$1</f>
        <v>2087</v>
      </c>
      <c r="BV64" s="230">
        <f t="shared" si="40"/>
        <v>2088</v>
      </c>
      <c r="BW64" s="230">
        <f t="shared" si="40"/>
        <v>2089</v>
      </c>
      <c r="BX64" s="230">
        <f t="shared" si="40"/>
        <v>2090</v>
      </c>
      <c r="BY64" s="230">
        <f t="shared" si="40"/>
        <v>2091</v>
      </c>
      <c r="BZ64" s="230">
        <f t="shared" si="40"/>
        <v>2092</v>
      </c>
      <c r="CA64" s="230">
        <f t="shared" si="40"/>
        <v>2093</v>
      </c>
      <c r="CB64" s="230">
        <f t="shared" si="40"/>
        <v>2094</v>
      </c>
      <c r="CC64" s="230">
        <f t="shared" si="40"/>
        <v>2095</v>
      </c>
      <c r="CD64" s="230">
        <f t="shared" si="40"/>
        <v>2096</v>
      </c>
      <c r="CE64" s="230">
        <f t="shared" si="40"/>
        <v>2097</v>
      </c>
      <c r="CF64" s="230">
        <f t="shared" si="40"/>
        <v>2098</v>
      </c>
      <c r="CG64" s="230">
        <f t="shared" si="40"/>
        <v>2099</v>
      </c>
      <c r="CH64" s="230">
        <f t="shared" si="40"/>
        <v>2100</v>
      </c>
      <c r="CI64" s="230">
        <f t="shared" si="40"/>
        <v>2101</v>
      </c>
      <c r="CZ64" s="41" t="s">
        <v>181</v>
      </c>
      <c r="DA64" s="41">
        <v>49</v>
      </c>
      <c r="DB64" s="162" t="str">
        <f t="shared" si="2"/>
        <v>49_5_Использование решения/горизонт оценки</v>
      </c>
    </row>
    <row r="65" spans="1:106" s="85" customFormat="1" outlineLevel="1" x14ac:dyDescent="0.25">
      <c r="B65" s="16" t="s">
        <v>100</v>
      </c>
      <c r="C65" s="10" t="s">
        <v>156</v>
      </c>
      <c r="D65" s="16"/>
      <c r="E65" s="16"/>
      <c r="F65" s="16"/>
      <c r="G65" s="13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Z65" s="168" t="s">
        <v>181</v>
      </c>
      <c r="DA65" s="204">
        <v>50</v>
      </c>
      <c r="DB65" s="162" t="str">
        <f t="shared" si="2"/>
        <v>50_5.1_Использование системы</v>
      </c>
    </row>
    <row r="66" spans="1:106" s="120" customFormat="1" ht="14.25" outlineLevel="1" x14ac:dyDescent="0.25">
      <c r="B66" s="15" t="s">
        <v>157</v>
      </c>
      <c r="C66" s="15" t="str">
        <f t="shared" ref="C66:C74" si="41">C14</f>
        <v>КЦ</v>
      </c>
      <c r="D66" s="15"/>
      <c r="E66" s="15"/>
      <c r="F66" s="15"/>
      <c r="G66" s="160"/>
      <c r="H66" s="161">
        <f t="shared" ref="H66:AM66" ca="1" si="42">IF($G14&lt;&gt;"",IF(YEAR($G14)=H$64,(DATEVALUE("31.12."&amp;H$64)-$G14)/H$55,IF(YEAR($G14)&lt;H$64,1,0)),0)</f>
        <v>0</v>
      </c>
      <c r="I66" s="161">
        <f t="shared" ca="1" si="42"/>
        <v>0</v>
      </c>
      <c r="J66" s="161">
        <f t="shared" ca="1" si="42"/>
        <v>0</v>
      </c>
      <c r="K66" s="161">
        <f t="shared" ca="1" si="42"/>
        <v>0</v>
      </c>
      <c r="L66" s="161">
        <f t="shared" ca="1" si="42"/>
        <v>0.99726027397260275</v>
      </c>
      <c r="M66" s="161">
        <f t="shared" ca="1" si="42"/>
        <v>1</v>
      </c>
      <c r="N66" s="161">
        <f t="shared" ca="1" si="42"/>
        <v>1</v>
      </c>
      <c r="O66" s="161">
        <f t="shared" ca="1" si="42"/>
        <v>1</v>
      </c>
      <c r="P66" s="161">
        <f t="shared" ca="1" si="42"/>
        <v>1</v>
      </c>
      <c r="Q66" s="161">
        <f t="shared" ca="1" si="42"/>
        <v>1</v>
      </c>
      <c r="R66" s="161">
        <f t="shared" ca="1" si="42"/>
        <v>1</v>
      </c>
      <c r="S66" s="161">
        <f t="shared" ca="1" si="42"/>
        <v>1</v>
      </c>
      <c r="T66" s="161">
        <f t="shared" ca="1" si="42"/>
        <v>1</v>
      </c>
      <c r="U66" s="161">
        <f t="shared" ca="1" si="42"/>
        <v>1</v>
      </c>
      <c r="V66" s="161">
        <f t="shared" ca="1" si="42"/>
        <v>1</v>
      </c>
      <c r="W66" s="161">
        <f t="shared" ca="1" si="42"/>
        <v>1</v>
      </c>
      <c r="X66" s="161">
        <f t="shared" ca="1" si="42"/>
        <v>1</v>
      </c>
      <c r="Y66" s="161">
        <f t="shared" ca="1" si="42"/>
        <v>1</v>
      </c>
      <c r="Z66" s="161">
        <f t="shared" ca="1" si="42"/>
        <v>1</v>
      </c>
      <c r="AA66" s="161">
        <f t="shared" ca="1" si="42"/>
        <v>1</v>
      </c>
      <c r="AB66" s="161">
        <f t="shared" ca="1" si="42"/>
        <v>1</v>
      </c>
      <c r="AC66" s="161">
        <f t="shared" ca="1" si="42"/>
        <v>1</v>
      </c>
      <c r="AD66" s="161">
        <f t="shared" ca="1" si="42"/>
        <v>1</v>
      </c>
      <c r="AE66" s="161">
        <f t="shared" ca="1" si="42"/>
        <v>1</v>
      </c>
      <c r="AF66" s="161">
        <f t="shared" ca="1" si="42"/>
        <v>1</v>
      </c>
      <c r="AG66" s="161">
        <f t="shared" ca="1" si="42"/>
        <v>1</v>
      </c>
      <c r="AH66" s="161">
        <f t="shared" ca="1" si="42"/>
        <v>1</v>
      </c>
      <c r="AI66" s="161">
        <f t="shared" ca="1" si="42"/>
        <v>1</v>
      </c>
      <c r="AJ66" s="161">
        <f t="shared" ca="1" si="42"/>
        <v>1</v>
      </c>
      <c r="AK66" s="161">
        <f t="shared" ca="1" si="42"/>
        <v>1</v>
      </c>
      <c r="AL66" s="161">
        <f t="shared" ca="1" si="42"/>
        <v>1</v>
      </c>
      <c r="AM66" s="161">
        <f t="shared" ca="1" si="42"/>
        <v>1</v>
      </c>
      <c r="AN66" s="161">
        <f t="shared" ref="AN66:BS66" ca="1" si="43">IF($G14&lt;&gt;"",IF(YEAR($G14)=AN$64,(DATEVALUE("31.12."&amp;AN$64)-$G14)/AN$55,IF(YEAR($G14)&lt;AN$64,1,0)),0)</f>
        <v>1</v>
      </c>
      <c r="AO66" s="161">
        <f t="shared" ca="1" si="43"/>
        <v>1</v>
      </c>
      <c r="AP66" s="161">
        <f t="shared" ca="1" si="43"/>
        <v>1</v>
      </c>
      <c r="AQ66" s="161">
        <f t="shared" ca="1" si="43"/>
        <v>1</v>
      </c>
      <c r="AR66" s="161">
        <f t="shared" ca="1" si="43"/>
        <v>1</v>
      </c>
      <c r="AS66" s="161">
        <f t="shared" ca="1" si="43"/>
        <v>1</v>
      </c>
      <c r="AT66" s="161">
        <f t="shared" ca="1" si="43"/>
        <v>1</v>
      </c>
      <c r="AU66" s="161">
        <f t="shared" ca="1" si="43"/>
        <v>1</v>
      </c>
      <c r="AV66" s="161">
        <f t="shared" ca="1" si="43"/>
        <v>1</v>
      </c>
      <c r="AW66" s="161">
        <f t="shared" ca="1" si="43"/>
        <v>1</v>
      </c>
      <c r="AX66" s="161">
        <f t="shared" ca="1" si="43"/>
        <v>1</v>
      </c>
      <c r="AY66" s="161">
        <f t="shared" ca="1" si="43"/>
        <v>1</v>
      </c>
      <c r="AZ66" s="161">
        <f t="shared" ca="1" si="43"/>
        <v>1</v>
      </c>
      <c r="BA66" s="161">
        <f t="shared" ca="1" si="43"/>
        <v>1</v>
      </c>
      <c r="BB66" s="161">
        <f t="shared" ca="1" si="43"/>
        <v>1</v>
      </c>
      <c r="BC66" s="161">
        <f t="shared" ca="1" si="43"/>
        <v>1</v>
      </c>
      <c r="BD66" s="161">
        <f t="shared" ca="1" si="43"/>
        <v>1</v>
      </c>
      <c r="BE66" s="161">
        <f t="shared" ca="1" si="43"/>
        <v>1</v>
      </c>
      <c r="BF66" s="161">
        <f t="shared" ca="1" si="43"/>
        <v>1</v>
      </c>
      <c r="BG66" s="161">
        <f t="shared" ca="1" si="43"/>
        <v>1</v>
      </c>
      <c r="BH66" s="161">
        <f t="shared" ca="1" si="43"/>
        <v>1</v>
      </c>
      <c r="BI66" s="161">
        <f t="shared" ca="1" si="43"/>
        <v>1</v>
      </c>
      <c r="BJ66" s="161">
        <f t="shared" ca="1" si="43"/>
        <v>1</v>
      </c>
      <c r="BK66" s="161">
        <f t="shared" ca="1" si="43"/>
        <v>1</v>
      </c>
      <c r="BL66" s="161">
        <f t="shared" ca="1" si="43"/>
        <v>1</v>
      </c>
      <c r="BM66" s="161">
        <f t="shared" ca="1" si="43"/>
        <v>1</v>
      </c>
      <c r="BN66" s="161">
        <f t="shared" ca="1" si="43"/>
        <v>1</v>
      </c>
      <c r="BO66" s="161">
        <f t="shared" ca="1" si="43"/>
        <v>1</v>
      </c>
      <c r="BP66" s="161">
        <f t="shared" ca="1" si="43"/>
        <v>1</v>
      </c>
      <c r="BQ66" s="161">
        <f t="shared" ca="1" si="43"/>
        <v>1</v>
      </c>
      <c r="BR66" s="161">
        <f t="shared" ca="1" si="43"/>
        <v>1</v>
      </c>
      <c r="BS66" s="161">
        <f t="shared" ca="1" si="43"/>
        <v>1</v>
      </c>
      <c r="BT66" s="161">
        <f t="shared" ref="BT66:CI66" ca="1" si="44">IF($G14&lt;&gt;"",IF(YEAR($G14)=BT$64,(DATEVALUE("31.12."&amp;BT$64)-$G14)/BT$55,IF(YEAR($G14)&lt;BT$64,1,0)),0)</f>
        <v>1</v>
      </c>
      <c r="BU66" s="161">
        <f t="shared" ca="1" si="44"/>
        <v>1</v>
      </c>
      <c r="BV66" s="161">
        <f t="shared" ca="1" si="44"/>
        <v>1</v>
      </c>
      <c r="BW66" s="161">
        <f t="shared" ca="1" si="44"/>
        <v>1</v>
      </c>
      <c r="BX66" s="161">
        <f t="shared" ca="1" si="44"/>
        <v>1</v>
      </c>
      <c r="BY66" s="161">
        <f t="shared" ca="1" si="44"/>
        <v>1</v>
      </c>
      <c r="BZ66" s="161">
        <f t="shared" ca="1" si="44"/>
        <v>1</v>
      </c>
      <c r="CA66" s="161">
        <f t="shared" ca="1" si="44"/>
        <v>1</v>
      </c>
      <c r="CB66" s="161">
        <f t="shared" ca="1" si="44"/>
        <v>1</v>
      </c>
      <c r="CC66" s="161">
        <f t="shared" ca="1" si="44"/>
        <v>1</v>
      </c>
      <c r="CD66" s="161">
        <f t="shared" ca="1" si="44"/>
        <v>1</v>
      </c>
      <c r="CE66" s="161">
        <f t="shared" ca="1" si="44"/>
        <v>1</v>
      </c>
      <c r="CF66" s="161">
        <f t="shared" ca="1" si="44"/>
        <v>1</v>
      </c>
      <c r="CG66" s="161">
        <f t="shared" ca="1" si="44"/>
        <v>1</v>
      </c>
      <c r="CH66" s="161">
        <f t="shared" ca="1" si="44"/>
        <v>1</v>
      </c>
      <c r="CI66" s="161">
        <f t="shared" ca="1" si="44"/>
        <v>1</v>
      </c>
      <c r="CZ66" s="157"/>
      <c r="DA66" s="157"/>
      <c r="DB66" s="162" t="str">
        <f t="shared" si="2"/>
        <v>_5.1.1_КЦ</v>
      </c>
    </row>
    <row r="67" spans="1:106" s="120" customFormat="1" ht="14.25" outlineLevel="1" x14ac:dyDescent="0.25">
      <c r="B67" s="15" t="s">
        <v>158</v>
      </c>
      <c r="C67" s="15" t="str">
        <f t="shared" si="41"/>
        <v>ННГ</v>
      </c>
      <c r="D67" s="15"/>
      <c r="E67" s="15"/>
      <c r="F67" s="15"/>
      <c r="G67" s="160"/>
      <c r="H67" s="161">
        <f t="shared" ref="H67:AM67" ca="1" si="45">IF($G15&lt;&gt;"",IF(YEAR($G15)=H$64,(DATEVALUE("31.12."&amp;H$64)-$G15)/H$55,IF(YEAR($G15)&lt;H$64,1,0)),0)</f>
        <v>0</v>
      </c>
      <c r="I67" s="161">
        <f t="shared" ca="1" si="45"/>
        <v>0</v>
      </c>
      <c r="J67" s="161">
        <f t="shared" ca="1" si="45"/>
        <v>0</v>
      </c>
      <c r="K67" s="161">
        <f t="shared" ca="1" si="45"/>
        <v>0</v>
      </c>
      <c r="L67" s="161">
        <f t="shared" ca="1" si="45"/>
        <v>0.99726027397260275</v>
      </c>
      <c r="M67" s="161">
        <f t="shared" ca="1" si="45"/>
        <v>1</v>
      </c>
      <c r="N67" s="161">
        <f t="shared" ca="1" si="45"/>
        <v>1</v>
      </c>
      <c r="O67" s="161">
        <f t="shared" ca="1" si="45"/>
        <v>1</v>
      </c>
      <c r="P67" s="161">
        <f t="shared" ca="1" si="45"/>
        <v>1</v>
      </c>
      <c r="Q67" s="161">
        <f t="shared" ca="1" si="45"/>
        <v>1</v>
      </c>
      <c r="R67" s="161">
        <f t="shared" ca="1" si="45"/>
        <v>1</v>
      </c>
      <c r="S67" s="161">
        <f t="shared" ca="1" si="45"/>
        <v>1</v>
      </c>
      <c r="T67" s="161">
        <f t="shared" ca="1" si="45"/>
        <v>1</v>
      </c>
      <c r="U67" s="161">
        <f t="shared" ca="1" si="45"/>
        <v>1</v>
      </c>
      <c r="V67" s="161">
        <f t="shared" ca="1" si="45"/>
        <v>1</v>
      </c>
      <c r="W67" s="161">
        <f t="shared" ca="1" si="45"/>
        <v>1</v>
      </c>
      <c r="X67" s="161">
        <f t="shared" ca="1" si="45"/>
        <v>1</v>
      </c>
      <c r="Y67" s="161">
        <f t="shared" ca="1" si="45"/>
        <v>1</v>
      </c>
      <c r="Z67" s="161">
        <f t="shared" ca="1" si="45"/>
        <v>1</v>
      </c>
      <c r="AA67" s="161">
        <f t="shared" ca="1" si="45"/>
        <v>1</v>
      </c>
      <c r="AB67" s="161">
        <f t="shared" ca="1" si="45"/>
        <v>1</v>
      </c>
      <c r="AC67" s="161">
        <f t="shared" ca="1" si="45"/>
        <v>1</v>
      </c>
      <c r="AD67" s="161">
        <f t="shared" ca="1" si="45"/>
        <v>1</v>
      </c>
      <c r="AE67" s="161">
        <f t="shared" ca="1" si="45"/>
        <v>1</v>
      </c>
      <c r="AF67" s="161">
        <f t="shared" ca="1" si="45"/>
        <v>1</v>
      </c>
      <c r="AG67" s="161">
        <f t="shared" ca="1" si="45"/>
        <v>1</v>
      </c>
      <c r="AH67" s="161">
        <f t="shared" ca="1" si="45"/>
        <v>1</v>
      </c>
      <c r="AI67" s="161">
        <f t="shared" ca="1" si="45"/>
        <v>1</v>
      </c>
      <c r="AJ67" s="161">
        <f t="shared" ca="1" si="45"/>
        <v>1</v>
      </c>
      <c r="AK67" s="161">
        <f t="shared" ca="1" si="45"/>
        <v>1</v>
      </c>
      <c r="AL67" s="161">
        <f t="shared" ca="1" si="45"/>
        <v>1</v>
      </c>
      <c r="AM67" s="161">
        <f t="shared" ca="1" si="45"/>
        <v>1</v>
      </c>
      <c r="AN67" s="161">
        <f t="shared" ref="AN67:BS67" ca="1" si="46">IF($G15&lt;&gt;"",IF(YEAR($G15)=AN$64,(DATEVALUE("31.12."&amp;AN$64)-$G15)/AN$55,IF(YEAR($G15)&lt;AN$64,1,0)),0)</f>
        <v>1</v>
      </c>
      <c r="AO67" s="161">
        <f t="shared" ca="1" si="46"/>
        <v>1</v>
      </c>
      <c r="AP67" s="161">
        <f t="shared" ca="1" si="46"/>
        <v>1</v>
      </c>
      <c r="AQ67" s="161">
        <f t="shared" ca="1" si="46"/>
        <v>1</v>
      </c>
      <c r="AR67" s="161">
        <f t="shared" ca="1" si="46"/>
        <v>1</v>
      </c>
      <c r="AS67" s="161">
        <f t="shared" ca="1" si="46"/>
        <v>1</v>
      </c>
      <c r="AT67" s="161">
        <f t="shared" ca="1" si="46"/>
        <v>1</v>
      </c>
      <c r="AU67" s="161">
        <f t="shared" ca="1" si="46"/>
        <v>1</v>
      </c>
      <c r="AV67" s="161">
        <f t="shared" ca="1" si="46"/>
        <v>1</v>
      </c>
      <c r="AW67" s="161">
        <f t="shared" ca="1" si="46"/>
        <v>1</v>
      </c>
      <c r="AX67" s="161">
        <f t="shared" ca="1" si="46"/>
        <v>1</v>
      </c>
      <c r="AY67" s="161">
        <f t="shared" ca="1" si="46"/>
        <v>1</v>
      </c>
      <c r="AZ67" s="161">
        <f t="shared" ca="1" si="46"/>
        <v>1</v>
      </c>
      <c r="BA67" s="161">
        <f t="shared" ca="1" si="46"/>
        <v>1</v>
      </c>
      <c r="BB67" s="161">
        <f t="shared" ca="1" si="46"/>
        <v>1</v>
      </c>
      <c r="BC67" s="161">
        <f t="shared" ca="1" si="46"/>
        <v>1</v>
      </c>
      <c r="BD67" s="161">
        <f t="shared" ca="1" si="46"/>
        <v>1</v>
      </c>
      <c r="BE67" s="161">
        <f t="shared" ca="1" si="46"/>
        <v>1</v>
      </c>
      <c r="BF67" s="161">
        <f t="shared" ca="1" si="46"/>
        <v>1</v>
      </c>
      <c r="BG67" s="161">
        <f t="shared" ca="1" si="46"/>
        <v>1</v>
      </c>
      <c r="BH67" s="161">
        <f t="shared" ca="1" si="46"/>
        <v>1</v>
      </c>
      <c r="BI67" s="161">
        <f t="shared" ca="1" si="46"/>
        <v>1</v>
      </c>
      <c r="BJ67" s="161">
        <f t="shared" ca="1" si="46"/>
        <v>1</v>
      </c>
      <c r="BK67" s="161">
        <f t="shared" ca="1" si="46"/>
        <v>1</v>
      </c>
      <c r="BL67" s="161">
        <f t="shared" ca="1" si="46"/>
        <v>1</v>
      </c>
      <c r="BM67" s="161">
        <f t="shared" ca="1" si="46"/>
        <v>1</v>
      </c>
      <c r="BN67" s="161">
        <f t="shared" ca="1" si="46"/>
        <v>1</v>
      </c>
      <c r="BO67" s="161">
        <f t="shared" ca="1" si="46"/>
        <v>1</v>
      </c>
      <c r="BP67" s="161">
        <f t="shared" ca="1" si="46"/>
        <v>1</v>
      </c>
      <c r="BQ67" s="161">
        <f t="shared" ca="1" si="46"/>
        <v>1</v>
      </c>
      <c r="BR67" s="161">
        <f t="shared" ca="1" si="46"/>
        <v>1</v>
      </c>
      <c r="BS67" s="161">
        <f t="shared" ca="1" si="46"/>
        <v>1</v>
      </c>
      <c r="BT67" s="161">
        <f t="shared" ref="BT67:CI67" ca="1" si="47">IF($G15&lt;&gt;"",IF(YEAR($G15)=BT$64,(DATEVALUE("31.12."&amp;BT$64)-$G15)/BT$55,IF(YEAR($G15)&lt;BT$64,1,0)),0)</f>
        <v>1</v>
      </c>
      <c r="BU67" s="161">
        <f t="shared" ca="1" si="47"/>
        <v>1</v>
      </c>
      <c r="BV67" s="161">
        <f t="shared" ca="1" si="47"/>
        <v>1</v>
      </c>
      <c r="BW67" s="161">
        <f t="shared" ca="1" si="47"/>
        <v>1</v>
      </c>
      <c r="BX67" s="161">
        <f t="shared" ca="1" si="47"/>
        <v>1</v>
      </c>
      <c r="BY67" s="161">
        <f t="shared" ca="1" si="47"/>
        <v>1</v>
      </c>
      <c r="BZ67" s="161">
        <f t="shared" ca="1" si="47"/>
        <v>1</v>
      </c>
      <c r="CA67" s="161">
        <f t="shared" ca="1" si="47"/>
        <v>1</v>
      </c>
      <c r="CB67" s="161">
        <f t="shared" ca="1" si="47"/>
        <v>1</v>
      </c>
      <c r="CC67" s="161">
        <f t="shared" ca="1" si="47"/>
        <v>1</v>
      </c>
      <c r="CD67" s="161">
        <f t="shared" ca="1" si="47"/>
        <v>1</v>
      </c>
      <c r="CE67" s="161">
        <f t="shared" ca="1" si="47"/>
        <v>1</v>
      </c>
      <c r="CF67" s="161">
        <f t="shared" ca="1" si="47"/>
        <v>1</v>
      </c>
      <c r="CG67" s="161">
        <f t="shared" ca="1" si="47"/>
        <v>1</v>
      </c>
      <c r="CH67" s="161">
        <f t="shared" ca="1" si="47"/>
        <v>1</v>
      </c>
      <c r="CI67" s="161">
        <f t="shared" ca="1" si="47"/>
        <v>1</v>
      </c>
      <c r="CZ67" s="157"/>
      <c r="DA67" s="157"/>
      <c r="DB67" s="162" t="str">
        <f t="shared" si="2"/>
        <v>_5.1.2_ННГ</v>
      </c>
    </row>
    <row r="68" spans="1:106" s="120" customFormat="1" ht="14.25" outlineLevel="1" x14ac:dyDescent="0.25">
      <c r="B68" s="15" t="s">
        <v>159</v>
      </c>
      <c r="C68" s="15" t="str">
        <f t="shared" si="41"/>
        <v>Хантос</v>
      </c>
      <c r="D68" s="15"/>
      <c r="E68" s="15"/>
      <c r="F68" s="15"/>
      <c r="G68" s="160"/>
      <c r="H68" s="161">
        <f t="shared" ref="H68:AM68" ca="1" si="48">IF($G16&lt;&gt;"",IF(YEAR($G16)=H$64,(DATEVALUE("31.12."&amp;H$64)-$G16)/H$55,IF(YEAR($G16)&lt;H$64,1,0)),0)</f>
        <v>0</v>
      </c>
      <c r="I68" s="161">
        <f t="shared" ca="1" si="48"/>
        <v>0</v>
      </c>
      <c r="J68" s="161">
        <f t="shared" ca="1" si="48"/>
        <v>0</v>
      </c>
      <c r="K68" s="161">
        <f t="shared" ca="1" si="48"/>
        <v>0</v>
      </c>
      <c r="L68" s="161">
        <f t="shared" ca="1" si="48"/>
        <v>0.99726027397260275</v>
      </c>
      <c r="M68" s="161">
        <f t="shared" ca="1" si="48"/>
        <v>1</v>
      </c>
      <c r="N68" s="161">
        <f t="shared" ca="1" si="48"/>
        <v>1</v>
      </c>
      <c r="O68" s="161">
        <f t="shared" ca="1" si="48"/>
        <v>1</v>
      </c>
      <c r="P68" s="161">
        <f t="shared" ca="1" si="48"/>
        <v>1</v>
      </c>
      <c r="Q68" s="161">
        <f t="shared" ca="1" si="48"/>
        <v>1</v>
      </c>
      <c r="R68" s="161">
        <f t="shared" ca="1" si="48"/>
        <v>1</v>
      </c>
      <c r="S68" s="161">
        <f t="shared" ca="1" si="48"/>
        <v>1</v>
      </c>
      <c r="T68" s="161">
        <f t="shared" ca="1" si="48"/>
        <v>1</v>
      </c>
      <c r="U68" s="161">
        <f t="shared" ca="1" si="48"/>
        <v>1</v>
      </c>
      <c r="V68" s="161">
        <f t="shared" ca="1" si="48"/>
        <v>1</v>
      </c>
      <c r="W68" s="161">
        <f t="shared" ca="1" si="48"/>
        <v>1</v>
      </c>
      <c r="X68" s="161">
        <f t="shared" ca="1" si="48"/>
        <v>1</v>
      </c>
      <c r="Y68" s="161">
        <f t="shared" ca="1" si="48"/>
        <v>1</v>
      </c>
      <c r="Z68" s="161">
        <f t="shared" ca="1" si="48"/>
        <v>1</v>
      </c>
      <c r="AA68" s="161">
        <f t="shared" ca="1" si="48"/>
        <v>1</v>
      </c>
      <c r="AB68" s="161">
        <f t="shared" ca="1" si="48"/>
        <v>1</v>
      </c>
      <c r="AC68" s="161">
        <f t="shared" ca="1" si="48"/>
        <v>1</v>
      </c>
      <c r="AD68" s="161">
        <f t="shared" ca="1" si="48"/>
        <v>1</v>
      </c>
      <c r="AE68" s="161">
        <f t="shared" ca="1" si="48"/>
        <v>1</v>
      </c>
      <c r="AF68" s="161">
        <f t="shared" ca="1" si="48"/>
        <v>1</v>
      </c>
      <c r="AG68" s="161">
        <f t="shared" ca="1" si="48"/>
        <v>1</v>
      </c>
      <c r="AH68" s="161">
        <f t="shared" ca="1" si="48"/>
        <v>1</v>
      </c>
      <c r="AI68" s="161">
        <f t="shared" ca="1" si="48"/>
        <v>1</v>
      </c>
      <c r="AJ68" s="161">
        <f t="shared" ca="1" si="48"/>
        <v>1</v>
      </c>
      <c r="AK68" s="161">
        <f t="shared" ca="1" si="48"/>
        <v>1</v>
      </c>
      <c r="AL68" s="161">
        <f t="shared" ca="1" si="48"/>
        <v>1</v>
      </c>
      <c r="AM68" s="161">
        <f t="shared" ca="1" si="48"/>
        <v>1</v>
      </c>
      <c r="AN68" s="161">
        <f t="shared" ref="AN68:BS68" ca="1" si="49">IF($G16&lt;&gt;"",IF(YEAR($G16)=AN$64,(DATEVALUE("31.12."&amp;AN$64)-$G16)/AN$55,IF(YEAR($G16)&lt;AN$64,1,0)),0)</f>
        <v>1</v>
      </c>
      <c r="AO68" s="161">
        <f t="shared" ca="1" si="49"/>
        <v>1</v>
      </c>
      <c r="AP68" s="161">
        <f t="shared" ca="1" si="49"/>
        <v>1</v>
      </c>
      <c r="AQ68" s="161">
        <f t="shared" ca="1" si="49"/>
        <v>1</v>
      </c>
      <c r="AR68" s="161">
        <f t="shared" ca="1" si="49"/>
        <v>1</v>
      </c>
      <c r="AS68" s="161">
        <f t="shared" ca="1" si="49"/>
        <v>1</v>
      </c>
      <c r="AT68" s="161">
        <f t="shared" ca="1" si="49"/>
        <v>1</v>
      </c>
      <c r="AU68" s="161">
        <f t="shared" ca="1" si="49"/>
        <v>1</v>
      </c>
      <c r="AV68" s="161">
        <f t="shared" ca="1" si="49"/>
        <v>1</v>
      </c>
      <c r="AW68" s="161">
        <f t="shared" ca="1" si="49"/>
        <v>1</v>
      </c>
      <c r="AX68" s="161">
        <f t="shared" ca="1" si="49"/>
        <v>1</v>
      </c>
      <c r="AY68" s="161">
        <f t="shared" ca="1" si="49"/>
        <v>1</v>
      </c>
      <c r="AZ68" s="161">
        <f t="shared" ca="1" si="49"/>
        <v>1</v>
      </c>
      <c r="BA68" s="161">
        <f t="shared" ca="1" si="49"/>
        <v>1</v>
      </c>
      <c r="BB68" s="161">
        <f t="shared" ca="1" si="49"/>
        <v>1</v>
      </c>
      <c r="BC68" s="161">
        <f t="shared" ca="1" si="49"/>
        <v>1</v>
      </c>
      <c r="BD68" s="161">
        <f t="shared" ca="1" si="49"/>
        <v>1</v>
      </c>
      <c r="BE68" s="161">
        <f t="shared" ca="1" si="49"/>
        <v>1</v>
      </c>
      <c r="BF68" s="161">
        <f t="shared" ca="1" si="49"/>
        <v>1</v>
      </c>
      <c r="BG68" s="161">
        <f t="shared" ca="1" si="49"/>
        <v>1</v>
      </c>
      <c r="BH68" s="161">
        <f t="shared" ca="1" si="49"/>
        <v>1</v>
      </c>
      <c r="BI68" s="161">
        <f t="shared" ca="1" si="49"/>
        <v>1</v>
      </c>
      <c r="BJ68" s="161">
        <f t="shared" ca="1" si="49"/>
        <v>1</v>
      </c>
      <c r="BK68" s="161">
        <f t="shared" ca="1" si="49"/>
        <v>1</v>
      </c>
      <c r="BL68" s="161">
        <f t="shared" ca="1" si="49"/>
        <v>1</v>
      </c>
      <c r="BM68" s="161">
        <f t="shared" ca="1" si="49"/>
        <v>1</v>
      </c>
      <c r="BN68" s="161">
        <f t="shared" ca="1" si="49"/>
        <v>1</v>
      </c>
      <c r="BO68" s="161">
        <f t="shared" ca="1" si="49"/>
        <v>1</v>
      </c>
      <c r="BP68" s="161">
        <f t="shared" ca="1" si="49"/>
        <v>1</v>
      </c>
      <c r="BQ68" s="161">
        <f t="shared" ca="1" si="49"/>
        <v>1</v>
      </c>
      <c r="BR68" s="161">
        <f t="shared" ca="1" si="49"/>
        <v>1</v>
      </c>
      <c r="BS68" s="161">
        <f t="shared" ca="1" si="49"/>
        <v>1</v>
      </c>
      <c r="BT68" s="161">
        <f t="shared" ref="BT68:CI68" ca="1" si="50">IF($G16&lt;&gt;"",IF(YEAR($G16)=BT$64,(DATEVALUE("31.12."&amp;BT$64)-$G16)/BT$55,IF(YEAR($G16)&lt;BT$64,1,0)),0)</f>
        <v>1</v>
      </c>
      <c r="BU68" s="161">
        <f t="shared" ca="1" si="50"/>
        <v>1</v>
      </c>
      <c r="BV68" s="161">
        <f t="shared" ca="1" si="50"/>
        <v>1</v>
      </c>
      <c r="BW68" s="161">
        <f t="shared" ca="1" si="50"/>
        <v>1</v>
      </c>
      <c r="BX68" s="161">
        <f t="shared" ca="1" si="50"/>
        <v>1</v>
      </c>
      <c r="BY68" s="161">
        <f t="shared" ca="1" si="50"/>
        <v>1</v>
      </c>
      <c r="BZ68" s="161">
        <f t="shared" ca="1" si="50"/>
        <v>1</v>
      </c>
      <c r="CA68" s="161">
        <f t="shared" ca="1" si="50"/>
        <v>1</v>
      </c>
      <c r="CB68" s="161">
        <f t="shared" ca="1" si="50"/>
        <v>1</v>
      </c>
      <c r="CC68" s="161">
        <f t="shared" ca="1" si="50"/>
        <v>1</v>
      </c>
      <c r="CD68" s="161">
        <f t="shared" ca="1" si="50"/>
        <v>1</v>
      </c>
      <c r="CE68" s="161">
        <f t="shared" ca="1" si="50"/>
        <v>1</v>
      </c>
      <c r="CF68" s="161">
        <f t="shared" ca="1" si="50"/>
        <v>1</v>
      </c>
      <c r="CG68" s="161">
        <f t="shared" ca="1" si="50"/>
        <v>1</v>
      </c>
      <c r="CH68" s="161">
        <f t="shared" ca="1" si="50"/>
        <v>1</v>
      </c>
      <c r="CI68" s="161">
        <f t="shared" ca="1" si="50"/>
        <v>1</v>
      </c>
      <c r="CZ68" s="157"/>
      <c r="DA68" s="157"/>
      <c r="DB68" s="162" t="str">
        <f t="shared" si="2"/>
        <v>_5.1.3_Хантос</v>
      </c>
    </row>
    <row r="69" spans="1:106" s="120" customFormat="1" ht="14.25" outlineLevel="1" x14ac:dyDescent="0.25">
      <c r="B69" s="15" t="s">
        <v>160</v>
      </c>
      <c r="C69" s="15" t="str">
        <f t="shared" si="41"/>
        <v>Мегион</v>
      </c>
      <c r="D69" s="15"/>
      <c r="E69" s="15"/>
      <c r="F69" s="15"/>
      <c r="G69" s="160"/>
      <c r="H69" s="161">
        <f t="shared" ref="H69:AM69" ca="1" si="51">IF($G17&lt;&gt;"",IF(YEAR($G17)=H$64,(DATEVALUE("31.12."&amp;H$64)-$G17)/H$55,IF(YEAR($G17)&lt;H$64,1,0)),0)</f>
        <v>0</v>
      </c>
      <c r="I69" s="161">
        <f t="shared" ca="1" si="51"/>
        <v>0</v>
      </c>
      <c r="J69" s="161">
        <f t="shared" ca="1" si="51"/>
        <v>0</v>
      </c>
      <c r="K69" s="161">
        <f t="shared" ca="1" si="51"/>
        <v>0</v>
      </c>
      <c r="L69" s="161">
        <f t="shared" ca="1" si="51"/>
        <v>0.99726027397260275</v>
      </c>
      <c r="M69" s="161">
        <f t="shared" ca="1" si="51"/>
        <v>1</v>
      </c>
      <c r="N69" s="161">
        <f t="shared" ca="1" si="51"/>
        <v>1</v>
      </c>
      <c r="O69" s="161">
        <f t="shared" ca="1" si="51"/>
        <v>1</v>
      </c>
      <c r="P69" s="161">
        <f t="shared" ca="1" si="51"/>
        <v>1</v>
      </c>
      <c r="Q69" s="161">
        <f t="shared" ca="1" si="51"/>
        <v>1</v>
      </c>
      <c r="R69" s="161">
        <f t="shared" ca="1" si="51"/>
        <v>1</v>
      </c>
      <c r="S69" s="161">
        <f t="shared" ca="1" si="51"/>
        <v>1</v>
      </c>
      <c r="T69" s="161">
        <f t="shared" ca="1" si="51"/>
        <v>1</v>
      </c>
      <c r="U69" s="161">
        <f t="shared" ca="1" si="51"/>
        <v>1</v>
      </c>
      <c r="V69" s="161">
        <f t="shared" ca="1" si="51"/>
        <v>1</v>
      </c>
      <c r="W69" s="161">
        <f t="shared" ca="1" si="51"/>
        <v>1</v>
      </c>
      <c r="X69" s="161">
        <f t="shared" ca="1" si="51"/>
        <v>1</v>
      </c>
      <c r="Y69" s="161">
        <f t="shared" ca="1" si="51"/>
        <v>1</v>
      </c>
      <c r="Z69" s="161">
        <f t="shared" ca="1" si="51"/>
        <v>1</v>
      </c>
      <c r="AA69" s="161">
        <f t="shared" ca="1" si="51"/>
        <v>1</v>
      </c>
      <c r="AB69" s="161">
        <f t="shared" ca="1" si="51"/>
        <v>1</v>
      </c>
      <c r="AC69" s="161">
        <f t="shared" ca="1" si="51"/>
        <v>1</v>
      </c>
      <c r="AD69" s="161">
        <f t="shared" ca="1" si="51"/>
        <v>1</v>
      </c>
      <c r="AE69" s="161">
        <f t="shared" ca="1" si="51"/>
        <v>1</v>
      </c>
      <c r="AF69" s="161">
        <f t="shared" ca="1" si="51"/>
        <v>1</v>
      </c>
      <c r="AG69" s="161">
        <f t="shared" ca="1" si="51"/>
        <v>1</v>
      </c>
      <c r="AH69" s="161">
        <f t="shared" ca="1" si="51"/>
        <v>1</v>
      </c>
      <c r="AI69" s="161">
        <f t="shared" ca="1" si="51"/>
        <v>1</v>
      </c>
      <c r="AJ69" s="161">
        <f t="shared" ca="1" si="51"/>
        <v>1</v>
      </c>
      <c r="AK69" s="161">
        <f t="shared" ca="1" si="51"/>
        <v>1</v>
      </c>
      <c r="AL69" s="161">
        <f t="shared" ca="1" si="51"/>
        <v>1</v>
      </c>
      <c r="AM69" s="161">
        <f t="shared" ca="1" si="51"/>
        <v>1</v>
      </c>
      <c r="AN69" s="161">
        <f t="shared" ref="AN69:BR69" ca="1" si="52">IF($G17&lt;&gt;"",IF(YEAR($G17)=AN$64,(DATEVALUE("31.12."&amp;AN$64)-$G17)/AN$55,IF(YEAR($G17)&lt;AN$64,1,0)),0)</f>
        <v>1</v>
      </c>
      <c r="AO69" s="161">
        <f t="shared" ca="1" si="52"/>
        <v>1</v>
      </c>
      <c r="AP69" s="161">
        <f t="shared" ca="1" si="52"/>
        <v>1</v>
      </c>
      <c r="AQ69" s="161">
        <f t="shared" ca="1" si="52"/>
        <v>1</v>
      </c>
      <c r="AR69" s="161">
        <f t="shared" ca="1" si="52"/>
        <v>1</v>
      </c>
      <c r="AS69" s="161">
        <f t="shared" ca="1" si="52"/>
        <v>1</v>
      </c>
      <c r="AT69" s="161">
        <f t="shared" ca="1" si="52"/>
        <v>1</v>
      </c>
      <c r="AU69" s="161">
        <f t="shared" ca="1" si="52"/>
        <v>1</v>
      </c>
      <c r="AV69" s="161">
        <f t="shared" ca="1" si="52"/>
        <v>1</v>
      </c>
      <c r="AW69" s="161">
        <f t="shared" ca="1" si="52"/>
        <v>1</v>
      </c>
      <c r="AX69" s="161">
        <f t="shared" ca="1" si="52"/>
        <v>1</v>
      </c>
      <c r="AY69" s="161">
        <f t="shared" ca="1" si="52"/>
        <v>1</v>
      </c>
      <c r="AZ69" s="161">
        <f t="shared" ca="1" si="52"/>
        <v>1</v>
      </c>
      <c r="BA69" s="161">
        <f t="shared" ca="1" si="52"/>
        <v>1</v>
      </c>
      <c r="BB69" s="161">
        <f t="shared" ca="1" si="52"/>
        <v>1</v>
      </c>
      <c r="BC69" s="161">
        <f t="shared" ca="1" si="52"/>
        <v>1</v>
      </c>
      <c r="BD69" s="161">
        <f t="shared" ca="1" si="52"/>
        <v>1</v>
      </c>
      <c r="BE69" s="161">
        <f t="shared" ca="1" si="52"/>
        <v>1</v>
      </c>
      <c r="BF69" s="161">
        <f t="shared" ca="1" si="52"/>
        <v>1</v>
      </c>
      <c r="BG69" s="161">
        <f t="shared" ca="1" si="52"/>
        <v>1</v>
      </c>
      <c r="BH69" s="161">
        <f t="shared" ca="1" si="52"/>
        <v>1</v>
      </c>
      <c r="BI69" s="161">
        <f t="shared" ca="1" si="52"/>
        <v>1</v>
      </c>
      <c r="BJ69" s="161">
        <f t="shared" ca="1" si="52"/>
        <v>1</v>
      </c>
      <c r="BK69" s="161">
        <f t="shared" ca="1" si="52"/>
        <v>1</v>
      </c>
      <c r="BL69" s="161">
        <f t="shared" ca="1" si="52"/>
        <v>1</v>
      </c>
      <c r="BM69" s="161">
        <f t="shared" ca="1" si="52"/>
        <v>1</v>
      </c>
      <c r="BN69" s="161">
        <f t="shared" ca="1" si="52"/>
        <v>1</v>
      </c>
      <c r="BO69" s="161">
        <f t="shared" ca="1" si="52"/>
        <v>1</v>
      </c>
      <c r="BP69" s="161">
        <f t="shared" ca="1" si="52"/>
        <v>1</v>
      </c>
      <c r="BQ69" s="161">
        <f t="shared" ca="1" si="52"/>
        <v>1</v>
      </c>
      <c r="BR69" s="161">
        <f t="shared" ca="1" si="52"/>
        <v>1</v>
      </c>
      <c r="BS69" s="161">
        <f t="shared" ref="BS69" ca="1" si="53">IF($G17&lt;&gt;"",IF(YEAR($G17)=BS$64,(DATEVALUE("31.12."&amp;BS$64)-$G17)/BS$55,IF(YEAR($G17)&lt;BS$64,1,0)),0)</f>
        <v>1</v>
      </c>
      <c r="BT69" s="161">
        <f t="shared" ref="BT69:CI69" ca="1" si="54">IF($G17&lt;&gt;"",IF(YEAR($G17)=BT$64,(DATEVALUE("31.12."&amp;BT$64)-$G17)/BT$55,IF(YEAR($G17)&lt;BT$64,1,0)),0)</f>
        <v>1</v>
      </c>
      <c r="BU69" s="161">
        <f t="shared" ca="1" si="54"/>
        <v>1</v>
      </c>
      <c r="BV69" s="161">
        <f t="shared" ca="1" si="54"/>
        <v>1</v>
      </c>
      <c r="BW69" s="161">
        <f t="shared" ca="1" si="54"/>
        <v>1</v>
      </c>
      <c r="BX69" s="161">
        <f t="shared" ca="1" si="54"/>
        <v>1</v>
      </c>
      <c r="BY69" s="161">
        <f t="shared" ca="1" si="54"/>
        <v>1</v>
      </c>
      <c r="BZ69" s="161">
        <f t="shared" ca="1" si="54"/>
        <v>1</v>
      </c>
      <c r="CA69" s="161">
        <f t="shared" ca="1" si="54"/>
        <v>1</v>
      </c>
      <c r="CB69" s="161">
        <f t="shared" ca="1" si="54"/>
        <v>1</v>
      </c>
      <c r="CC69" s="161">
        <f t="shared" ca="1" si="54"/>
        <v>1</v>
      </c>
      <c r="CD69" s="161">
        <f t="shared" ca="1" si="54"/>
        <v>1</v>
      </c>
      <c r="CE69" s="161">
        <f t="shared" ca="1" si="54"/>
        <v>1</v>
      </c>
      <c r="CF69" s="161">
        <f t="shared" ca="1" si="54"/>
        <v>1</v>
      </c>
      <c r="CG69" s="161">
        <f t="shared" ca="1" si="54"/>
        <v>1</v>
      </c>
      <c r="CH69" s="161">
        <f t="shared" ca="1" si="54"/>
        <v>1</v>
      </c>
      <c r="CI69" s="161">
        <f t="shared" ca="1" si="54"/>
        <v>1</v>
      </c>
      <c r="CZ69" s="157"/>
      <c r="DA69" s="157"/>
      <c r="DB69" s="162" t="str">
        <f t="shared" si="2"/>
        <v>_5.1.4_Мегион</v>
      </c>
    </row>
    <row r="70" spans="1:106" s="120" customFormat="1" ht="14.25" outlineLevel="1" x14ac:dyDescent="0.25">
      <c r="B70" s="15" t="s">
        <v>161</v>
      </c>
      <c r="C70" s="15" t="str">
        <f t="shared" si="41"/>
        <v>Оренбург</v>
      </c>
      <c r="D70" s="15"/>
      <c r="E70" s="15"/>
      <c r="F70" s="15"/>
      <c r="G70" s="160"/>
      <c r="H70" s="161">
        <f t="shared" ref="H70:AM70" ca="1" si="55">IF($G18&lt;&gt;"",IF(YEAR($G18)=H$64,(DATEVALUE("31.12."&amp;H$64)-$G18)/H$55,IF(YEAR($G18)&lt;H$64,1,0)),0)</f>
        <v>0</v>
      </c>
      <c r="I70" s="161">
        <f t="shared" ca="1" si="55"/>
        <v>0</v>
      </c>
      <c r="J70" s="161">
        <f t="shared" ca="1" si="55"/>
        <v>0</v>
      </c>
      <c r="K70" s="161">
        <f t="shared" ca="1" si="55"/>
        <v>0</v>
      </c>
      <c r="L70" s="161">
        <f t="shared" ca="1" si="55"/>
        <v>0.99726027397260275</v>
      </c>
      <c r="M70" s="161">
        <f t="shared" ca="1" si="55"/>
        <v>1</v>
      </c>
      <c r="N70" s="161">
        <f t="shared" ca="1" si="55"/>
        <v>1</v>
      </c>
      <c r="O70" s="161">
        <f t="shared" ca="1" si="55"/>
        <v>1</v>
      </c>
      <c r="P70" s="161">
        <f t="shared" ca="1" si="55"/>
        <v>1</v>
      </c>
      <c r="Q70" s="161">
        <f t="shared" ca="1" si="55"/>
        <v>1</v>
      </c>
      <c r="R70" s="161">
        <f t="shared" ca="1" si="55"/>
        <v>1</v>
      </c>
      <c r="S70" s="161">
        <f t="shared" ca="1" si="55"/>
        <v>1</v>
      </c>
      <c r="T70" s="161">
        <f t="shared" ca="1" si="55"/>
        <v>1</v>
      </c>
      <c r="U70" s="161">
        <f t="shared" ca="1" si="55"/>
        <v>1</v>
      </c>
      <c r="V70" s="161">
        <f t="shared" ca="1" si="55"/>
        <v>1</v>
      </c>
      <c r="W70" s="161">
        <f t="shared" ca="1" si="55"/>
        <v>1</v>
      </c>
      <c r="X70" s="161">
        <f t="shared" ca="1" si="55"/>
        <v>1</v>
      </c>
      <c r="Y70" s="161">
        <f t="shared" ca="1" si="55"/>
        <v>1</v>
      </c>
      <c r="Z70" s="161">
        <f t="shared" ca="1" si="55"/>
        <v>1</v>
      </c>
      <c r="AA70" s="161">
        <f t="shared" ca="1" si="55"/>
        <v>1</v>
      </c>
      <c r="AB70" s="161">
        <f t="shared" ca="1" si="55"/>
        <v>1</v>
      </c>
      <c r="AC70" s="161">
        <f t="shared" ca="1" si="55"/>
        <v>1</v>
      </c>
      <c r="AD70" s="161">
        <f t="shared" ca="1" si="55"/>
        <v>1</v>
      </c>
      <c r="AE70" s="161">
        <f t="shared" ca="1" si="55"/>
        <v>1</v>
      </c>
      <c r="AF70" s="161">
        <f t="shared" ca="1" si="55"/>
        <v>1</v>
      </c>
      <c r="AG70" s="161">
        <f t="shared" ca="1" si="55"/>
        <v>1</v>
      </c>
      <c r="AH70" s="161">
        <f t="shared" ca="1" si="55"/>
        <v>1</v>
      </c>
      <c r="AI70" s="161">
        <f t="shared" ca="1" si="55"/>
        <v>1</v>
      </c>
      <c r="AJ70" s="161">
        <f t="shared" ca="1" si="55"/>
        <v>1</v>
      </c>
      <c r="AK70" s="161">
        <f t="shared" ca="1" si="55"/>
        <v>1</v>
      </c>
      <c r="AL70" s="161">
        <f t="shared" ca="1" si="55"/>
        <v>1</v>
      </c>
      <c r="AM70" s="161">
        <f t="shared" ca="1" si="55"/>
        <v>1</v>
      </c>
      <c r="AN70" s="161">
        <f t="shared" ref="AN70:BR70" ca="1" si="56">IF($G18&lt;&gt;"",IF(YEAR($G18)=AN$64,(DATEVALUE("31.12."&amp;AN$64)-$G18)/AN$55,IF(YEAR($G18)&lt;AN$64,1,0)),0)</f>
        <v>1</v>
      </c>
      <c r="AO70" s="161">
        <f t="shared" ca="1" si="56"/>
        <v>1</v>
      </c>
      <c r="AP70" s="161">
        <f t="shared" ca="1" si="56"/>
        <v>1</v>
      </c>
      <c r="AQ70" s="161">
        <f t="shared" ca="1" si="56"/>
        <v>1</v>
      </c>
      <c r="AR70" s="161">
        <f t="shared" ca="1" si="56"/>
        <v>1</v>
      </c>
      <c r="AS70" s="161">
        <f t="shared" ca="1" si="56"/>
        <v>1</v>
      </c>
      <c r="AT70" s="161">
        <f t="shared" ca="1" si="56"/>
        <v>1</v>
      </c>
      <c r="AU70" s="161">
        <f t="shared" ca="1" si="56"/>
        <v>1</v>
      </c>
      <c r="AV70" s="161">
        <f t="shared" ca="1" si="56"/>
        <v>1</v>
      </c>
      <c r="AW70" s="161">
        <f t="shared" ca="1" si="56"/>
        <v>1</v>
      </c>
      <c r="AX70" s="161">
        <f t="shared" ca="1" si="56"/>
        <v>1</v>
      </c>
      <c r="AY70" s="161">
        <f t="shared" ca="1" si="56"/>
        <v>1</v>
      </c>
      <c r="AZ70" s="161">
        <f t="shared" ca="1" si="56"/>
        <v>1</v>
      </c>
      <c r="BA70" s="161">
        <f t="shared" ca="1" si="56"/>
        <v>1</v>
      </c>
      <c r="BB70" s="161">
        <f t="shared" ca="1" si="56"/>
        <v>1</v>
      </c>
      <c r="BC70" s="161">
        <f t="shared" ca="1" si="56"/>
        <v>1</v>
      </c>
      <c r="BD70" s="161">
        <f t="shared" ca="1" si="56"/>
        <v>1</v>
      </c>
      <c r="BE70" s="161">
        <f t="shared" ca="1" si="56"/>
        <v>1</v>
      </c>
      <c r="BF70" s="161">
        <f t="shared" ca="1" si="56"/>
        <v>1</v>
      </c>
      <c r="BG70" s="161">
        <f t="shared" ca="1" si="56"/>
        <v>1</v>
      </c>
      <c r="BH70" s="161">
        <f t="shared" ca="1" si="56"/>
        <v>1</v>
      </c>
      <c r="BI70" s="161">
        <f t="shared" ca="1" si="56"/>
        <v>1</v>
      </c>
      <c r="BJ70" s="161">
        <f t="shared" ca="1" si="56"/>
        <v>1</v>
      </c>
      <c r="BK70" s="161">
        <f t="shared" ca="1" si="56"/>
        <v>1</v>
      </c>
      <c r="BL70" s="161">
        <f t="shared" ca="1" si="56"/>
        <v>1</v>
      </c>
      <c r="BM70" s="161">
        <f t="shared" ca="1" si="56"/>
        <v>1</v>
      </c>
      <c r="BN70" s="161">
        <f t="shared" ca="1" si="56"/>
        <v>1</v>
      </c>
      <c r="BO70" s="161">
        <f t="shared" ca="1" si="56"/>
        <v>1</v>
      </c>
      <c r="BP70" s="161">
        <f t="shared" ca="1" si="56"/>
        <v>1</v>
      </c>
      <c r="BQ70" s="161">
        <f t="shared" ca="1" si="56"/>
        <v>1</v>
      </c>
      <c r="BR70" s="161">
        <f t="shared" ca="1" si="56"/>
        <v>1</v>
      </c>
      <c r="BS70" s="161">
        <f ca="1">IF($G18&lt;&gt;"",IF(YEAR($G18)=BS$64,(DATEVALUE("31.12."&amp;BS$64)-$G18)/BS$55,IF(YEAR($G18)&lt;BS$64,1,0)),0)</f>
        <v>1</v>
      </c>
      <c r="BT70" s="161">
        <f t="shared" ref="BT70:CI70" ca="1" si="57">IF($G18&lt;&gt;"",IF(YEAR($G18)=BT$64,(DATEVALUE("31.12."&amp;BT$64)-$G18)/BT$55,IF(YEAR($G18)&lt;BT$64,1,0)),0)</f>
        <v>1</v>
      </c>
      <c r="BU70" s="161">
        <f t="shared" ca="1" si="57"/>
        <v>1</v>
      </c>
      <c r="BV70" s="161">
        <f t="shared" ca="1" si="57"/>
        <v>1</v>
      </c>
      <c r="BW70" s="161">
        <f t="shared" ca="1" si="57"/>
        <v>1</v>
      </c>
      <c r="BX70" s="161">
        <f t="shared" ca="1" si="57"/>
        <v>1</v>
      </c>
      <c r="BY70" s="161">
        <f t="shared" ca="1" si="57"/>
        <v>1</v>
      </c>
      <c r="BZ70" s="161">
        <f t="shared" ca="1" si="57"/>
        <v>1</v>
      </c>
      <c r="CA70" s="161">
        <f t="shared" ca="1" si="57"/>
        <v>1</v>
      </c>
      <c r="CB70" s="161">
        <f t="shared" ca="1" si="57"/>
        <v>1</v>
      </c>
      <c r="CC70" s="161">
        <f t="shared" ca="1" si="57"/>
        <v>1</v>
      </c>
      <c r="CD70" s="161">
        <f t="shared" ca="1" si="57"/>
        <v>1</v>
      </c>
      <c r="CE70" s="161">
        <f t="shared" ca="1" si="57"/>
        <v>1</v>
      </c>
      <c r="CF70" s="161">
        <f t="shared" ca="1" si="57"/>
        <v>1</v>
      </c>
      <c r="CG70" s="161">
        <f t="shared" ca="1" si="57"/>
        <v>1</v>
      </c>
      <c r="CH70" s="161">
        <f t="shared" ca="1" si="57"/>
        <v>1</v>
      </c>
      <c r="CI70" s="161">
        <f t="shared" ca="1" si="57"/>
        <v>1</v>
      </c>
      <c r="CZ70" s="157"/>
      <c r="DA70" s="157"/>
      <c r="DB70" s="162" t="str">
        <f t="shared" si="2"/>
        <v>_5.1.5_Оренбург</v>
      </c>
    </row>
    <row r="71" spans="1:106" s="120" customFormat="1" ht="14.25" outlineLevel="1" x14ac:dyDescent="0.25">
      <c r="B71" s="15" t="s">
        <v>204</v>
      </c>
      <c r="C71" s="15" t="str">
        <f t="shared" si="41"/>
        <v>Восток</v>
      </c>
      <c r="D71" s="15"/>
      <c r="E71" s="15"/>
      <c r="F71" s="15"/>
      <c r="G71" s="160"/>
      <c r="H71" s="161">
        <f t="shared" ref="H71:AM71" ca="1" si="58">IF($G19&lt;&gt;"",IF(YEAR($G19)=H$64,(DATEVALUE("31.12."&amp;H$64)-$G19)/H$55,IF(YEAR($G19)&lt;H$64,1,0)),0)</f>
        <v>0</v>
      </c>
      <c r="I71" s="161">
        <f t="shared" ca="1" si="58"/>
        <v>0</v>
      </c>
      <c r="J71" s="161">
        <f t="shared" ca="1" si="58"/>
        <v>0</v>
      </c>
      <c r="K71" s="161">
        <f t="shared" ca="1" si="58"/>
        <v>0</v>
      </c>
      <c r="L71" s="161">
        <f t="shared" ca="1" si="58"/>
        <v>0.99726027397260275</v>
      </c>
      <c r="M71" s="161">
        <f t="shared" ca="1" si="58"/>
        <v>1</v>
      </c>
      <c r="N71" s="161">
        <f t="shared" ca="1" si="58"/>
        <v>1</v>
      </c>
      <c r="O71" s="161">
        <f t="shared" ca="1" si="58"/>
        <v>1</v>
      </c>
      <c r="P71" s="161">
        <f t="shared" ca="1" si="58"/>
        <v>1</v>
      </c>
      <c r="Q71" s="161">
        <f t="shared" ca="1" si="58"/>
        <v>1</v>
      </c>
      <c r="R71" s="161">
        <f t="shared" ca="1" si="58"/>
        <v>1</v>
      </c>
      <c r="S71" s="161">
        <f t="shared" ca="1" si="58"/>
        <v>1</v>
      </c>
      <c r="T71" s="161">
        <f t="shared" ca="1" si="58"/>
        <v>1</v>
      </c>
      <c r="U71" s="161">
        <f t="shared" ca="1" si="58"/>
        <v>1</v>
      </c>
      <c r="V71" s="161">
        <f t="shared" ca="1" si="58"/>
        <v>1</v>
      </c>
      <c r="W71" s="161">
        <f t="shared" ca="1" si="58"/>
        <v>1</v>
      </c>
      <c r="X71" s="161">
        <f t="shared" ca="1" si="58"/>
        <v>1</v>
      </c>
      <c r="Y71" s="161">
        <f t="shared" ca="1" si="58"/>
        <v>1</v>
      </c>
      <c r="Z71" s="161">
        <f t="shared" ca="1" si="58"/>
        <v>1</v>
      </c>
      <c r="AA71" s="161">
        <f t="shared" ca="1" si="58"/>
        <v>1</v>
      </c>
      <c r="AB71" s="161">
        <f t="shared" ca="1" si="58"/>
        <v>1</v>
      </c>
      <c r="AC71" s="161">
        <f t="shared" ca="1" si="58"/>
        <v>1</v>
      </c>
      <c r="AD71" s="161">
        <f t="shared" ca="1" si="58"/>
        <v>1</v>
      </c>
      <c r="AE71" s="161">
        <f t="shared" ca="1" si="58"/>
        <v>1</v>
      </c>
      <c r="AF71" s="161">
        <f t="shared" ca="1" si="58"/>
        <v>1</v>
      </c>
      <c r="AG71" s="161">
        <f t="shared" ca="1" si="58"/>
        <v>1</v>
      </c>
      <c r="AH71" s="161">
        <f t="shared" ca="1" si="58"/>
        <v>1</v>
      </c>
      <c r="AI71" s="161">
        <f t="shared" ca="1" si="58"/>
        <v>1</v>
      </c>
      <c r="AJ71" s="161">
        <f t="shared" ca="1" si="58"/>
        <v>1</v>
      </c>
      <c r="AK71" s="161">
        <f t="shared" ca="1" si="58"/>
        <v>1</v>
      </c>
      <c r="AL71" s="161">
        <f t="shared" ca="1" si="58"/>
        <v>1</v>
      </c>
      <c r="AM71" s="161">
        <f t="shared" ca="1" si="58"/>
        <v>1</v>
      </c>
      <c r="AN71" s="161">
        <f t="shared" ref="AN71:BR71" ca="1" si="59">IF($G19&lt;&gt;"",IF(YEAR($G19)=AN$64,(DATEVALUE("31.12."&amp;AN$64)-$G19)/AN$55,IF(YEAR($G19)&lt;AN$64,1,0)),0)</f>
        <v>1</v>
      </c>
      <c r="AO71" s="161">
        <f t="shared" ca="1" si="59"/>
        <v>1</v>
      </c>
      <c r="AP71" s="161">
        <f t="shared" ca="1" si="59"/>
        <v>1</v>
      </c>
      <c r="AQ71" s="161">
        <f t="shared" ca="1" si="59"/>
        <v>1</v>
      </c>
      <c r="AR71" s="161">
        <f t="shared" ca="1" si="59"/>
        <v>1</v>
      </c>
      <c r="AS71" s="161">
        <f t="shared" ca="1" si="59"/>
        <v>1</v>
      </c>
      <c r="AT71" s="161">
        <f t="shared" ca="1" si="59"/>
        <v>1</v>
      </c>
      <c r="AU71" s="161">
        <f t="shared" ca="1" si="59"/>
        <v>1</v>
      </c>
      <c r="AV71" s="161">
        <f t="shared" ca="1" si="59"/>
        <v>1</v>
      </c>
      <c r="AW71" s="161">
        <f t="shared" ca="1" si="59"/>
        <v>1</v>
      </c>
      <c r="AX71" s="161">
        <f t="shared" ca="1" si="59"/>
        <v>1</v>
      </c>
      <c r="AY71" s="161">
        <f t="shared" ca="1" si="59"/>
        <v>1</v>
      </c>
      <c r="AZ71" s="161">
        <f t="shared" ca="1" si="59"/>
        <v>1</v>
      </c>
      <c r="BA71" s="161">
        <f t="shared" ca="1" si="59"/>
        <v>1</v>
      </c>
      <c r="BB71" s="161">
        <f t="shared" ca="1" si="59"/>
        <v>1</v>
      </c>
      <c r="BC71" s="161">
        <f t="shared" ca="1" si="59"/>
        <v>1</v>
      </c>
      <c r="BD71" s="161">
        <f t="shared" ca="1" si="59"/>
        <v>1</v>
      </c>
      <c r="BE71" s="161">
        <f t="shared" ca="1" si="59"/>
        <v>1</v>
      </c>
      <c r="BF71" s="161">
        <f t="shared" ca="1" si="59"/>
        <v>1</v>
      </c>
      <c r="BG71" s="161">
        <f t="shared" ca="1" si="59"/>
        <v>1</v>
      </c>
      <c r="BH71" s="161">
        <f t="shared" ca="1" si="59"/>
        <v>1</v>
      </c>
      <c r="BI71" s="161">
        <f t="shared" ca="1" si="59"/>
        <v>1</v>
      </c>
      <c r="BJ71" s="161">
        <f t="shared" ca="1" si="59"/>
        <v>1</v>
      </c>
      <c r="BK71" s="161">
        <f t="shared" ca="1" si="59"/>
        <v>1</v>
      </c>
      <c r="BL71" s="161">
        <f t="shared" ca="1" si="59"/>
        <v>1</v>
      </c>
      <c r="BM71" s="161">
        <f t="shared" ca="1" si="59"/>
        <v>1</v>
      </c>
      <c r="BN71" s="161">
        <f t="shared" ca="1" si="59"/>
        <v>1</v>
      </c>
      <c r="BO71" s="161">
        <f t="shared" ca="1" si="59"/>
        <v>1</v>
      </c>
      <c r="BP71" s="161">
        <f t="shared" ca="1" si="59"/>
        <v>1</v>
      </c>
      <c r="BQ71" s="161">
        <f t="shared" ca="1" si="59"/>
        <v>1</v>
      </c>
      <c r="BR71" s="161">
        <f t="shared" ca="1" si="59"/>
        <v>1</v>
      </c>
      <c r="BS71" s="161">
        <f ca="1">IF($G19&lt;&gt;"",IF(YEAR($G19)=BS$64,(DATEVALUE("31.12."&amp;BS$64)-$G19)/BS$55,IF(YEAR($G19)&lt;BS$64,1,0)),0)</f>
        <v>1</v>
      </c>
      <c r="BT71" s="161">
        <f t="shared" ref="BT71:CI71" ca="1" si="60">IF($G19&lt;&gt;"",IF(YEAR($G19)=BT$64,(DATEVALUE("31.12."&amp;BT$64)-$G19)/BT$55,IF(YEAR($G19)&lt;BT$64,1,0)),0)</f>
        <v>1</v>
      </c>
      <c r="BU71" s="161">
        <f t="shared" ca="1" si="60"/>
        <v>1</v>
      </c>
      <c r="BV71" s="161">
        <f t="shared" ca="1" si="60"/>
        <v>1</v>
      </c>
      <c r="BW71" s="161">
        <f t="shared" ca="1" si="60"/>
        <v>1</v>
      </c>
      <c r="BX71" s="161">
        <f t="shared" ca="1" si="60"/>
        <v>1</v>
      </c>
      <c r="BY71" s="161">
        <f t="shared" ca="1" si="60"/>
        <v>1</v>
      </c>
      <c r="BZ71" s="161">
        <f t="shared" ca="1" si="60"/>
        <v>1</v>
      </c>
      <c r="CA71" s="161">
        <f t="shared" ca="1" si="60"/>
        <v>1</v>
      </c>
      <c r="CB71" s="161">
        <f t="shared" ca="1" si="60"/>
        <v>1</v>
      </c>
      <c r="CC71" s="161">
        <f t="shared" ca="1" si="60"/>
        <v>1</v>
      </c>
      <c r="CD71" s="161">
        <f t="shared" ca="1" si="60"/>
        <v>1</v>
      </c>
      <c r="CE71" s="161">
        <f t="shared" ca="1" si="60"/>
        <v>1</v>
      </c>
      <c r="CF71" s="161">
        <f t="shared" ca="1" si="60"/>
        <v>1</v>
      </c>
      <c r="CG71" s="161">
        <f t="shared" ca="1" si="60"/>
        <v>1</v>
      </c>
      <c r="CH71" s="161">
        <f t="shared" ca="1" si="60"/>
        <v>1</v>
      </c>
      <c r="CI71" s="161">
        <f t="shared" ca="1" si="60"/>
        <v>1</v>
      </c>
      <c r="CZ71" s="157"/>
      <c r="DA71" s="157"/>
      <c r="DB71" s="162" t="str">
        <f t="shared" ref="DB71:DB231" si="61">DA71&amp;"_"&amp;B71&amp;"_"&amp;C71</f>
        <v>_5.1.6_Восток</v>
      </c>
    </row>
    <row r="72" spans="1:106" s="120" customFormat="1" ht="14.25" outlineLevel="1" x14ac:dyDescent="0.25">
      <c r="B72" s="15" t="s">
        <v>205</v>
      </c>
      <c r="C72" s="15" t="str">
        <f t="shared" si="41"/>
        <v>Ямал</v>
      </c>
      <c r="D72" s="15"/>
      <c r="E72" s="15"/>
      <c r="F72" s="15"/>
      <c r="G72" s="160"/>
      <c r="H72" s="161">
        <f t="shared" ref="H72:AM72" ca="1" si="62">IF($G20&lt;&gt;"",IF(YEAR($G20)=H$64,(DATEVALUE("31.12."&amp;H$64)-$G20)/H$55,IF(YEAR($G20)&lt;H$64,1,0)),0)</f>
        <v>0</v>
      </c>
      <c r="I72" s="161">
        <f t="shared" ca="1" si="62"/>
        <v>0</v>
      </c>
      <c r="J72" s="161">
        <f t="shared" ca="1" si="62"/>
        <v>0</v>
      </c>
      <c r="K72" s="161">
        <f t="shared" ca="1" si="62"/>
        <v>0</v>
      </c>
      <c r="L72" s="161">
        <f t="shared" ca="1" si="62"/>
        <v>0.99726027397260275</v>
      </c>
      <c r="M72" s="161">
        <f t="shared" ca="1" si="62"/>
        <v>1</v>
      </c>
      <c r="N72" s="161">
        <f t="shared" ca="1" si="62"/>
        <v>1</v>
      </c>
      <c r="O72" s="161">
        <f t="shared" ca="1" si="62"/>
        <v>1</v>
      </c>
      <c r="P72" s="161">
        <f t="shared" ca="1" si="62"/>
        <v>1</v>
      </c>
      <c r="Q72" s="161">
        <f t="shared" ca="1" si="62"/>
        <v>1</v>
      </c>
      <c r="R72" s="161">
        <f t="shared" ca="1" si="62"/>
        <v>1</v>
      </c>
      <c r="S72" s="161">
        <f t="shared" ca="1" si="62"/>
        <v>1</v>
      </c>
      <c r="T72" s="161">
        <f t="shared" ca="1" si="62"/>
        <v>1</v>
      </c>
      <c r="U72" s="161">
        <f t="shared" ca="1" si="62"/>
        <v>1</v>
      </c>
      <c r="V72" s="161">
        <f t="shared" ca="1" si="62"/>
        <v>1</v>
      </c>
      <c r="W72" s="161">
        <f t="shared" ca="1" si="62"/>
        <v>1</v>
      </c>
      <c r="X72" s="161">
        <f t="shared" ca="1" si="62"/>
        <v>1</v>
      </c>
      <c r="Y72" s="161">
        <f t="shared" ca="1" si="62"/>
        <v>1</v>
      </c>
      <c r="Z72" s="161">
        <f t="shared" ca="1" si="62"/>
        <v>1</v>
      </c>
      <c r="AA72" s="161">
        <f t="shared" ca="1" si="62"/>
        <v>1</v>
      </c>
      <c r="AB72" s="161">
        <f t="shared" ca="1" si="62"/>
        <v>1</v>
      </c>
      <c r="AC72" s="161">
        <f t="shared" ca="1" si="62"/>
        <v>1</v>
      </c>
      <c r="AD72" s="161">
        <f t="shared" ca="1" si="62"/>
        <v>1</v>
      </c>
      <c r="AE72" s="161">
        <f t="shared" ca="1" si="62"/>
        <v>1</v>
      </c>
      <c r="AF72" s="161">
        <f t="shared" ca="1" si="62"/>
        <v>1</v>
      </c>
      <c r="AG72" s="161">
        <f t="shared" ca="1" si="62"/>
        <v>1</v>
      </c>
      <c r="AH72" s="161">
        <f t="shared" ca="1" si="62"/>
        <v>1</v>
      </c>
      <c r="AI72" s="161">
        <f t="shared" ca="1" si="62"/>
        <v>1</v>
      </c>
      <c r="AJ72" s="161">
        <f t="shared" ca="1" si="62"/>
        <v>1</v>
      </c>
      <c r="AK72" s="161">
        <f t="shared" ca="1" si="62"/>
        <v>1</v>
      </c>
      <c r="AL72" s="161">
        <f t="shared" ca="1" si="62"/>
        <v>1</v>
      </c>
      <c r="AM72" s="161">
        <f t="shared" ca="1" si="62"/>
        <v>1</v>
      </c>
      <c r="AN72" s="161">
        <f t="shared" ref="AN72:BR72" ca="1" si="63">IF($G20&lt;&gt;"",IF(YEAR($G20)=AN$64,(DATEVALUE("31.12."&amp;AN$64)-$G20)/AN$55,IF(YEAR($G20)&lt;AN$64,1,0)),0)</f>
        <v>1</v>
      </c>
      <c r="AO72" s="161">
        <f t="shared" ca="1" si="63"/>
        <v>1</v>
      </c>
      <c r="AP72" s="161">
        <f t="shared" ca="1" si="63"/>
        <v>1</v>
      </c>
      <c r="AQ72" s="161">
        <f t="shared" ca="1" si="63"/>
        <v>1</v>
      </c>
      <c r="AR72" s="161">
        <f t="shared" ca="1" si="63"/>
        <v>1</v>
      </c>
      <c r="AS72" s="161">
        <f t="shared" ca="1" si="63"/>
        <v>1</v>
      </c>
      <c r="AT72" s="161">
        <f t="shared" ca="1" si="63"/>
        <v>1</v>
      </c>
      <c r="AU72" s="161">
        <f t="shared" ca="1" si="63"/>
        <v>1</v>
      </c>
      <c r="AV72" s="161">
        <f t="shared" ca="1" si="63"/>
        <v>1</v>
      </c>
      <c r="AW72" s="161">
        <f t="shared" ca="1" si="63"/>
        <v>1</v>
      </c>
      <c r="AX72" s="161">
        <f t="shared" ca="1" si="63"/>
        <v>1</v>
      </c>
      <c r="AY72" s="161">
        <f t="shared" ca="1" si="63"/>
        <v>1</v>
      </c>
      <c r="AZ72" s="161">
        <f t="shared" ca="1" si="63"/>
        <v>1</v>
      </c>
      <c r="BA72" s="161">
        <f t="shared" ca="1" si="63"/>
        <v>1</v>
      </c>
      <c r="BB72" s="161">
        <f t="shared" ca="1" si="63"/>
        <v>1</v>
      </c>
      <c r="BC72" s="161">
        <f t="shared" ca="1" si="63"/>
        <v>1</v>
      </c>
      <c r="BD72" s="161">
        <f t="shared" ca="1" si="63"/>
        <v>1</v>
      </c>
      <c r="BE72" s="161">
        <f t="shared" ca="1" si="63"/>
        <v>1</v>
      </c>
      <c r="BF72" s="161">
        <f t="shared" ca="1" si="63"/>
        <v>1</v>
      </c>
      <c r="BG72" s="161">
        <f t="shared" ca="1" si="63"/>
        <v>1</v>
      </c>
      <c r="BH72" s="161">
        <f t="shared" ca="1" si="63"/>
        <v>1</v>
      </c>
      <c r="BI72" s="161">
        <f t="shared" ca="1" si="63"/>
        <v>1</v>
      </c>
      <c r="BJ72" s="161">
        <f t="shared" ca="1" si="63"/>
        <v>1</v>
      </c>
      <c r="BK72" s="161">
        <f t="shared" ca="1" si="63"/>
        <v>1</v>
      </c>
      <c r="BL72" s="161">
        <f t="shared" ca="1" si="63"/>
        <v>1</v>
      </c>
      <c r="BM72" s="161">
        <f t="shared" ca="1" si="63"/>
        <v>1</v>
      </c>
      <c r="BN72" s="161">
        <f t="shared" ca="1" si="63"/>
        <v>1</v>
      </c>
      <c r="BO72" s="161">
        <f t="shared" ca="1" si="63"/>
        <v>1</v>
      </c>
      <c r="BP72" s="161">
        <f t="shared" ca="1" si="63"/>
        <v>1</v>
      </c>
      <c r="BQ72" s="161">
        <f t="shared" ca="1" si="63"/>
        <v>1</v>
      </c>
      <c r="BR72" s="161">
        <f t="shared" ca="1" si="63"/>
        <v>1</v>
      </c>
      <c r="BS72" s="161">
        <f ca="1">IF($G20&lt;&gt;"",IF(YEAR($G20)=BS$64,(DATEVALUE("31.12."&amp;BS$64)-$G20)/BS$55,IF(YEAR($G20)&lt;BS$64,1,0)),0)</f>
        <v>1</v>
      </c>
      <c r="BT72" s="161">
        <f t="shared" ref="BT72:CI72" ca="1" si="64">IF($G20&lt;&gt;"",IF(YEAR($G20)=BT$64,(DATEVALUE("31.12."&amp;BT$64)-$G20)/BT$55,IF(YEAR($G20)&lt;BT$64,1,0)),0)</f>
        <v>1</v>
      </c>
      <c r="BU72" s="161">
        <f t="shared" ca="1" si="64"/>
        <v>1</v>
      </c>
      <c r="BV72" s="161">
        <f t="shared" ca="1" si="64"/>
        <v>1</v>
      </c>
      <c r="BW72" s="161">
        <f t="shared" ca="1" si="64"/>
        <v>1</v>
      </c>
      <c r="BX72" s="161">
        <f t="shared" ca="1" si="64"/>
        <v>1</v>
      </c>
      <c r="BY72" s="161">
        <f t="shared" ca="1" si="64"/>
        <v>1</v>
      </c>
      <c r="BZ72" s="161">
        <f t="shared" ca="1" si="64"/>
        <v>1</v>
      </c>
      <c r="CA72" s="161">
        <f t="shared" ca="1" si="64"/>
        <v>1</v>
      </c>
      <c r="CB72" s="161">
        <f t="shared" ca="1" si="64"/>
        <v>1</v>
      </c>
      <c r="CC72" s="161">
        <f t="shared" ca="1" si="64"/>
        <v>1</v>
      </c>
      <c r="CD72" s="161">
        <f t="shared" ca="1" si="64"/>
        <v>1</v>
      </c>
      <c r="CE72" s="161">
        <f t="shared" ca="1" si="64"/>
        <v>1</v>
      </c>
      <c r="CF72" s="161">
        <f t="shared" ca="1" si="64"/>
        <v>1</v>
      </c>
      <c r="CG72" s="161">
        <f t="shared" ca="1" si="64"/>
        <v>1</v>
      </c>
      <c r="CH72" s="161">
        <f t="shared" ca="1" si="64"/>
        <v>1</v>
      </c>
      <c r="CI72" s="161">
        <f t="shared" ca="1" si="64"/>
        <v>1</v>
      </c>
      <c r="CZ72" s="157"/>
      <c r="DA72" s="157"/>
      <c r="DB72" s="162" t="str">
        <f t="shared" si="61"/>
        <v>_5.1.7_Ямал</v>
      </c>
    </row>
    <row r="73" spans="1:106" s="120" customFormat="1" ht="14.25" outlineLevel="1" x14ac:dyDescent="0.25">
      <c r="B73" s="15" t="s">
        <v>206</v>
      </c>
      <c r="C73" s="15" t="str">
        <f t="shared" si="41"/>
        <v>Мессояха</v>
      </c>
      <c r="D73" s="15"/>
      <c r="E73" s="15"/>
      <c r="F73" s="15"/>
      <c r="G73" s="160"/>
      <c r="H73" s="161">
        <f t="shared" ref="H73:AM73" ca="1" si="65">IF($G21&lt;&gt;"",IF(YEAR($G21)=H$64,(DATEVALUE("31.12."&amp;H$64)-$G21)/H$55,IF(YEAR($G21)&lt;H$64,1,0)),0)</f>
        <v>0</v>
      </c>
      <c r="I73" s="161">
        <f t="shared" ca="1" si="65"/>
        <v>0</v>
      </c>
      <c r="J73" s="161">
        <f t="shared" ca="1" si="65"/>
        <v>0</v>
      </c>
      <c r="K73" s="161">
        <f t="shared" ca="1" si="65"/>
        <v>0</v>
      </c>
      <c r="L73" s="161">
        <f t="shared" ca="1" si="65"/>
        <v>0.99726027397260275</v>
      </c>
      <c r="M73" s="161">
        <f t="shared" ca="1" si="65"/>
        <v>1</v>
      </c>
      <c r="N73" s="161">
        <f t="shared" ca="1" si="65"/>
        <v>1</v>
      </c>
      <c r="O73" s="161">
        <f t="shared" ca="1" si="65"/>
        <v>1</v>
      </c>
      <c r="P73" s="161">
        <f t="shared" ca="1" si="65"/>
        <v>1</v>
      </c>
      <c r="Q73" s="161">
        <f t="shared" ca="1" si="65"/>
        <v>1</v>
      </c>
      <c r="R73" s="161">
        <f t="shared" ca="1" si="65"/>
        <v>1</v>
      </c>
      <c r="S73" s="161">
        <f t="shared" ca="1" si="65"/>
        <v>1</v>
      </c>
      <c r="T73" s="161">
        <f t="shared" ca="1" si="65"/>
        <v>1</v>
      </c>
      <c r="U73" s="161">
        <f t="shared" ca="1" si="65"/>
        <v>1</v>
      </c>
      <c r="V73" s="161">
        <f t="shared" ca="1" si="65"/>
        <v>1</v>
      </c>
      <c r="W73" s="161">
        <f t="shared" ca="1" si="65"/>
        <v>1</v>
      </c>
      <c r="X73" s="161">
        <f t="shared" ca="1" si="65"/>
        <v>1</v>
      </c>
      <c r="Y73" s="161">
        <f t="shared" ca="1" si="65"/>
        <v>1</v>
      </c>
      <c r="Z73" s="161">
        <f t="shared" ca="1" si="65"/>
        <v>1</v>
      </c>
      <c r="AA73" s="161">
        <f t="shared" ca="1" si="65"/>
        <v>1</v>
      </c>
      <c r="AB73" s="161">
        <f t="shared" ca="1" si="65"/>
        <v>1</v>
      </c>
      <c r="AC73" s="161">
        <f t="shared" ca="1" si="65"/>
        <v>1</v>
      </c>
      <c r="AD73" s="161">
        <f t="shared" ca="1" si="65"/>
        <v>1</v>
      </c>
      <c r="AE73" s="161">
        <f t="shared" ca="1" si="65"/>
        <v>1</v>
      </c>
      <c r="AF73" s="161">
        <f t="shared" ca="1" si="65"/>
        <v>1</v>
      </c>
      <c r="AG73" s="161">
        <f t="shared" ca="1" si="65"/>
        <v>1</v>
      </c>
      <c r="AH73" s="161">
        <f t="shared" ca="1" si="65"/>
        <v>1</v>
      </c>
      <c r="AI73" s="161">
        <f t="shared" ca="1" si="65"/>
        <v>1</v>
      </c>
      <c r="AJ73" s="161">
        <f t="shared" ca="1" si="65"/>
        <v>1</v>
      </c>
      <c r="AK73" s="161">
        <f t="shared" ca="1" si="65"/>
        <v>1</v>
      </c>
      <c r="AL73" s="161">
        <f t="shared" ca="1" si="65"/>
        <v>1</v>
      </c>
      <c r="AM73" s="161">
        <f t="shared" ca="1" si="65"/>
        <v>1</v>
      </c>
      <c r="AN73" s="161">
        <f t="shared" ref="AN73:BR73" ca="1" si="66">IF($G21&lt;&gt;"",IF(YEAR($G21)=AN$64,(DATEVALUE("31.12."&amp;AN$64)-$G21)/AN$55,IF(YEAR($G21)&lt;AN$64,1,0)),0)</f>
        <v>1</v>
      </c>
      <c r="AO73" s="161">
        <f t="shared" ca="1" si="66"/>
        <v>1</v>
      </c>
      <c r="AP73" s="161">
        <f t="shared" ca="1" si="66"/>
        <v>1</v>
      </c>
      <c r="AQ73" s="161">
        <f t="shared" ca="1" si="66"/>
        <v>1</v>
      </c>
      <c r="AR73" s="161">
        <f t="shared" ca="1" si="66"/>
        <v>1</v>
      </c>
      <c r="AS73" s="161">
        <f t="shared" ca="1" si="66"/>
        <v>1</v>
      </c>
      <c r="AT73" s="161">
        <f t="shared" ca="1" si="66"/>
        <v>1</v>
      </c>
      <c r="AU73" s="161">
        <f t="shared" ca="1" si="66"/>
        <v>1</v>
      </c>
      <c r="AV73" s="161">
        <f t="shared" ca="1" si="66"/>
        <v>1</v>
      </c>
      <c r="AW73" s="161">
        <f t="shared" ca="1" si="66"/>
        <v>1</v>
      </c>
      <c r="AX73" s="161">
        <f t="shared" ca="1" si="66"/>
        <v>1</v>
      </c>
      <c r="AY73" s="161">
        <f t="shared" ca="1" si="66"/>
        <v>1</v>
      </c>
      <c r="AZ73" s="161">
        <f t="shared" ca="1" si="66"/>
        <v>1</v>
      </c>
      <c r="BA73" s="161">
        <f t="shared" ca="1" si="66"/>
        <v>1</v>
      </c>
      <c r="BB73" s="161">
        <f t="shared" ca="1" si="66"/>
        <v>1</v>
      </c>
      <c r="BC73" s="161">
        <f t="shared" ca="1" si="66"/>
        <v>1</v>
      </c>
      <c r="BD73" s="161">
        <f t="shared" ca="1" si="66"/>
        <v>1</v>
      </c>
      <c r="BE73" s="161">
        <f t="shared" ca="1" si="66"/>
        <v>1</v>
      </c>
      <c r="BF73" s="161">
        <f t="shared" ca="1" si="66"/>
        <v>1</v>
      </c>
      <c r="BG73" s="161">
        <f t="shared" ca="1" si="66"/>
        <v>1</v>
      </c>
      <c r="BH73" s="161">
        <f t="shared" ca="1" si="66"/>
        <v>1</v>
      </c>
      <c r="BI73" s="161">
        <f t="shared" ca="1" si="66"/>
        <v>1</v>
      </c>
      <c r="BJ73" s="161">
        <f t="shared" ca="1" si="66"/>
        <v>1</v>
      </c>
      <c r="BK73" s="161">
        <f t="shared" ca="1" si="66"/>
        <v>1</v>
      </c>
      <c r="BL73" s="161">
        <f t="shared" ca="1" si="66"/>
        <v>1</v>
      </c>
      <c r="BM73" s="161">
        <f t="shared" ca="1" si="66"/>
        <v>1</v>
      </c>
      <c r="BN73" s="161">
        <f t="shared" ca="1" si="66"/>
        <v>1</v>
      </c>
      <c r="BO73" s="161">
        <f t="shared" ca="1" si="66"/>
        <v>1</v>
      </c>
      <c r="BP73" s="161">
        <f t="shared" ca="1" si="66"/>
        <v>1</v>
      </c>
      <c r="BQ73" s="161">
        <f t="shared" ca="1" si="66"/>
        <v>1</v>
      </c>
      <c r="BR73" s="161">
        <f t="shared" ca="1" si="66"/>
        <v>1</v>
      </c>
      <c r="BS73" s="161">
        <f t="shared" ref="BS73" ca="1" si="67">IF($G21&lt;&gt;"",IF(YEAR($G21)=BS$64,(DATEVALUE("31.12."&amp;BS$64)-$G21)/BS$55,IF(YEAR($G21)&lt;BS$64,1,0)),0)</f>
        <v>1</v>
      </c>
      <c r="BT73" s="161">
        <f t="shared" ref="BT73:CI73" ca="1" si="68">IF($G21&lt;&gt;"",IF(YEAR($G21)=BT$64,(DATEVALUE("31.12."&amp;BT$64)-$G21)/BT$55,IF(YEAR($G21)&lt;BT$64,1,0)),0)</f>
        <v>1</v>
      </c>
      <c r="BU73" s="161">
        <f t="shared" ca="1" si="68"/>
        <v>1</v>
      </c>
      <c r="BV73" s="161">
        <f t="shared" ca="1" si="68"/>
        <v>1</v>
      </c>
      <c r="BW73" s="161">
        <f t="shared" ca="1" si="68"/>
        <v>1</v>
      </c>
      <c r="BX73" s="161">
        <f t="shared" ca="1" si="68"/>
        <v>1</v>
      </c>
      <c r="BY73" s="161">
        <f t="shared" ca="1" si="68"/>
        <v>1</v>
      </c>
      <c r="BZ73" s="161">
        <f t="shared" ca="1" si="68"/>
        <v>1</v>
      </c>
      <c r="CA73" s="161">
        <f t="shared" ca="1" si="68"/>
        <v>1</v>
      </c>
      <c r="CB73" s="161">
        <f t="shared" ca="1" si="68"/>
        <v>1</v>
      </c>
      <c r="CC73" s="161">
        <f t="shared" ca="1" si="68"/>
        <v>1</v>
      </c>
      <c r="CD73" s="161">
        <f t="shared" ca="1" si="68"/>
        <v>1</v>
      </c>
      <c r="CE73" s="161">
        <f t="shared" ca="1" si="68"/>
        <v>1</v>
      </c>
      <c r="CF73" s="161">
        <f t="shared" ca="1" si="68"/>
        <v>1</v>
      </c>
      <c r="CG73" s="161">
        <f t="shared" ca="1" si="68"/>
        <v>1</v>
      </c>
      <c r="CH73" s="161">
        <f t="shared" ca="1" si="68"/>
        <v>1</v>
      </c>
      <c r="CI73" s="161">
        <f t="shared" ca="1" si="68"/>
        <v>1</v>
      </c>
      <c r="CZ73" s="157"/>
      <c r="DA73" s="157"/>
      <c r="DB73" s="162" t="str">
        <f t="shared" si="61"/>
        <v>_5.1.8_Мессояха</v>
      </c>
    </row>
    <row r="74" spans="1:106" s="120" customFormat="1" ht="14.25" outlineLevel="1" x14ac:dyDescent="0.25">
      <c r="B74" s="15" t="s">
        <v>207</v>
      </c>
      <c r="C74" s="15" t="str">
        <f t="shared" si="41"/>
        <v>Заполярье</v>
      </c>
      <c r="D74" s="15"/>
      <c r="E74" s="15"/>
      <c r="F74" s="15"/>
      <c r="G74" s="160"/>
      <c r="H74" s="161">
        <f t="shared" ref="H74:AM74" ca="1" si="69">IF($G22&lt;&gt;"",IF(YEAR($G22)=H$64,(DATEVALUE("31.12."&amp;H$64)-$G22)/H$55,IF(YEAR($G22)&lt;H$64,1,0)),0)</f>
        <v>0</v>
      </c>
      <c r="I74" s="161">
        <f t="shared" ca="1" si="69"/>
        <v>0</v>
      </c>
      <c r="J74" s="161">
        <f t="shared" ca="1" si="69"/>
        <v>0</v>
      </c>
      <c r="K74" s="161">
        <f t="shared" ca="1" si="69"/>
        <v>0</v>
      </c>
      <c r="L74" s="161">
        <f t="shared" ca="1" si="69"/>
        <v>0.99726027397260275</v>
      </c>
      <c r="M74" s="161">
        <f t="shared" ca="1" si="69"/>
        <v>1</v>
      </c>
      <c r="N74" s="161">
        <f t="shared" ca="1" si="69"/>
        <v>1</v>
      </c>
      <c r="O74" s="161">
        <f t="shared" ca="1" si="69"/>
        <v>1</v>
      </c>
      <c r="P74" s="161">
        <f t="shared" ca="1" si="69"/>
        <v>1</v>
      </c>
      <c r="Q74" s="161">
        <f t="shared" ca="1" si="69"/>
        <v>1</v>
      </c>
      <c r="R74" s="161">
        <f t="shared" ca="1" si="69"/>
        <v>1</v>
      </c>
      <c r="S74" s="161">
        <f t="shared" ca="1" si="69"/>
        <v>1</v>
      </c>
      <c r="T74" s="161">
        <f t="shared" ca="1" si="69"/>
        <v>1</v>
      </c>
      <c r="U74" s="161">
        <f t="shared" ca="1" si="69"/>
        <v>1</v>
      </c>
      <c r="V74" s="161">
        <f t="shared" ca="1" si="69"/>
        <v>1</v>
      </c>
      <c r="W74" s="161">
        <f t="shared" ca="1" si="69"/>
        <v>1</v>
      </c>
      <c r="X74" s="161">
        <f t="shared" ca="1" si="69"/>
        <v>1</v>
      </c>
      <c r="Y74" s="161">
        <f t="shared" ca="1" si="69"/>
        <v>1</v>
      </c>
      <c r="Z74" s="161">
        <f t="shared" ca="1" si="69"/>
        <v>1</v>
      </c>
      <c r="AA74" s="161">
        <f t="shared" ca="1" si="69"/>
        <v>1</v>
      </c>
      <c r="AB74" s="161">
        <f t="shared" ca="1" si="69"/>
        <v>1</v>
      </c>
      <c r="AC74" s="161">
        <f t="shared" ca="1" si="69"/>
        <v>1</v>
      </c>
      <c r="AD74" s="161">
        <f t="shared" ca="1" si="69"/>
        <v>1</v>
      </c>
      <c r="AE74" s="161">
        <f t="shared" ca="1" si="69"/>
        <v>1</v>
      </c>
      <c r="AF74" s="161">
        <f t="shared" ca="1" si="69"/>
        <v>1</v>
      </c>
      <c r="AG74" s="161">
        <f t="shared" ca="1" si="69"/>
        <v>1</v>
      </c>
      <c r="AH74" s="161">
        <f t="shared" ca="1" si="69"/>
        <v>1</v>
      </c>
      <c r="AI74" s="161">
        <f t="shared" ca="1" si="69"/>
        <v>1</v>
      </c>
      <c r="AJ74" s="161">
        <f t="shared" ca="1" si="69"/>
        <v>1</v>
      </c>
      <c r="AK74" s="161">
        <f t="shared" ca="1" si="69"/>
        <v>1</v>
      </c>
      <c r="AL74" s="161">
        <f t="shared" ca="1" si="69"/>
        <v>1</v>
      </c>
      <c r="AM74" s="161">
        <f t="shared" ca="1" si="69"/>
        <v>1</v>
      </c>
      <c r="AN74" s="161">
        <f t="shared" ref="AN74:BR74" ca="1" si="70">IF($G22&lt;&gt;"",IF(YEAR($G22)=AN$64,(DATEVALUE("31.12."&amp;AN$64)-$G22)/AN$55,IF(YEAR($G22)&lt;AN$64,1,0)),0)</f>
        <v>1</v>
      </c>
      <c r="AO74" s="161">
        <f t="shared" ca="1" si="70"/>
        <v>1</v>
      </c>
      <c r="AP74" s="161">
        <f t="shared" ca="1" si="70"/>
        <v>1</v>
      </c>
      <c r="AQ74" s="161">
        <f t="shared" ca="1" si="70"/>
        <v>1</v>
      </c>
      <c r="AR74" s="161">
        <f t="shared" ca="1" si="70"/>
        <v>1</v>
      </c>
      <c r="AS74" s="161">
        <f t="shared" ca="1" si="70"/>
        <v>1</v>
      </c>
      <c r="AT74" s="161">
        <f t="shared" ca="1" si="70"/>
        <v>1</v>
      </c>
      <c r="AU74" s="161">
        <f t="shared" ca="1" si="70"/>
        <v>1</v>
      </c>
      <c r="AV74" s="161">
        <f t="shared" ca="1" si="70"/>
        <v>1</v>
      </c>
      <c r="AW74" s="161">
        <f t="shared" ca="1" si="70"/>
        <v>1</v>
      </c>
      <c r="AX74" s="161">
        <f t="shared" ca="1" si="70"/>
        <v>1</v>
      </c>
      <c r="AY74" s="161">
        <f t="shared" ca="1" si="70"/>
        <v>1</v>
      </c>
      <c r="AZ74" s="161">
        <f t="shared" ca="1" si="70"/>
        <v>1</v>
      </c>
      <c r="BA74" s="161">
        <f t="shared" ca="1" si="70"/>
        <v>1</v>
      </c>
      <c r="BB74" s="161">
        <f t="shared" ca="1" si="70"/>
        <v>1</v>
      </c>
      <c r="BC74" s="161">
        <f t="shared" ca="1" si="70"/>
        <v>1</v>
      </c>
      <c r="BD74" s="161">
        <f t="shared" ca="1" si="70"/>
        <v>1</v>
      </c>
      <c r="BE74" s="161">
        <f t="shared" ca="1" si="70"/>
        <v>1</v>
      </c>
      <c r="BF74" s="161">
        <f t="shared" ca="1" si="70"/>
        <v>1</v>
      </c>
      <c r="BG74" s="161">
        <f t="shared" ca="1" si="70"/>
        <v>1</v>
      </c>
      <c r="BH74" s="161">
        <f t="shared" ca="1" si="70"/>
        <v>1</v>
      </c>
      <c r="BI74" s="161">
        <f t="shared" ca="1" si="70"/>
        <v>1</v>
      </c>
      <c r="BJ74" s="161">
        <f t="shared" ca="1" si="70"/>
        <v>1</v>
      </c>
      <c r="BK74" s="161">
        <f t="shared" ca="1" si="70"/>
        <v>1</v>
      </c>
      <c r="BL74" s="161">
        <f t="shared" ca="1" si="70"/>
        <v>1</v>
      </c>
      <c r="BM74" s="161">
        <f t="shared" ca="1" si="70"/>
        <v>1</v>
      </c>
      <c r="BN74" s="161">
        <f t="shared" ca="1" si="70"/>
        <v>1</v>
      </c>
      <c r="BO74" s="161">
        <f t="shared" ca="1" si="70"/>
        <v>1</v>
      </c>
      <c r="BP74" s="161">
        <f t="shared" ca="1" si="70"/>
        <v>1</v>
      </c>
      <c r="BQ74" s="161">
        <f t="shared" ca="1" si="70"/>
        <v>1</v>
      </c>
      <c r="BR74" s="161">
        <f t="shared" ca="1" si="70"/>
        <v>1</v>
      </c>
      <c r="BS74" s="161">
        <f ca="1">IF($G22&lt;&gt;"",IF(YEAR($G22)=BS$64,(DATEVALUE("31.12."&amp;BS$64)-$G22)/BS$55,IF(YEAR($G22)&lt;BS$64,1,0)),0)</f>
        <v>1</v>
      </c>
      <c r="BT74" s="161">
        <f t="shared" ref="BT74:CI74" ca="1" si="71">IF($G22&lt;&gt;"",IF(YEAR($G22)=BT$64,(DATEVALUE("31.12."&amp;BT$64)-$G22)/BT$55,IF(YEAR($G22)&lt;BT$64,1,0)),0)</f>
        <v>1</v>
      </c>
      <c r="BU74" s="161">
        <f t="shared" ca="1" si="71"/>
        <v>1</v>
      </c>
      <c r="BV74" s="161">
        <f t="shared" ca="1" si="71"/>
        <v>1</v>
      </c>
      <c r="BW74" s="161">
        <f t="shared" ca="1" si="71"/>
        <v>1</v>
      </c>
      <c r="BX74" s="161">
        <f t="shared" ca="1" si="71"/>
        <v>1</v>
      </c>
      <c r="BY74" s="161">
        <f t="shared" ca="1" si="71"/>
        <v>1</v>
      </c>
      <c r="BZ74" s="161">
        <f t="shared" ca="1" si="71"/>
        <v>1</v>
      </c>
      <c r="CA74" s="161">
        <f t="shared" ca="1" si="71"/>
        <v>1</v>
      </c>
      <c r="CB74" s="161">
        <f t="shared" ca="1" si="71"/>
        <v>1</v>
      </c>
      <c r="CC74" s="161">
        <f t="shared" ca="1" si="71"/>
        <v>1</v>
      </c>
      <c r="CD74" s="161">
        <f t="shared" ca="1" si="71"/>
        <v>1</v>
      </c>
      <c r="CE74" s="161">
        <f t="shared" ca="1" si="71"/>
        <v>1</v>
      </c>
      <c r="CF74" s="161">
        <f t="shared" ca="1" si="71"/>
        <v>1</v>
      </c>
      <c r="CG74" s="161">
        <f t="shared" ca="1" si="71"/>
        <v>1</v>
      </c>
      <c r="CH74" s="161">
        <f t="shared" ca="1" si="71"/>
        <v>1</v>
      </c>
      <c r="CI74" s="161">
        <f t="shared" ca="1" si="71"/>
        <v>1</v>
      </c>
      <c r="CZ74" s="157"/>
      <c r="DA74" s="157"/>
      <c r="DB74" s="162" t="str">
        <f t="shared" si="61"/>
        <v>_5.1.9_Заполярье</v>
      </c>
    </row>
    <row r="75" spans="1:106" s="120" customFormat="1" ht="14.25" outlineLevel="1" x14ac:dyDescent="0.25">
      <c r="B75" s="15" t="s">
        <v>697</v>
      </c>
      <c r="C75" s="15">
        <f t="shared" ref="C75" si="72">C28</f>
        <v>0</v>
      </c>
      <c r="D75" s="15"/>
      <c r="E75" s="15"/>
      <c r="F75" s="15"/>
      <c r="G75" s="160"/>
      <c r="H75" s="161">
        <f t="shared" ref="H75:AM75" ca="1" si="73">IF($G28&lt;&gt;"",IF(YEAR($G28)=H$64,(DATEVALUE("31.12."&amp;H$64)-$G28)/H$55,IF(YEAR($G28)&lt;H$64,1,0)),0)</f>
        <v>0</v>
      </c>
      <c r="I75" s="161">
        <f t="shared" ca="1" si="73"/>
        <v>0</v>
      </c>
      <c r="J75" s="161">
        <f t="shared" ca="1" si="73"/>
        <v>0</v>
      </c>
      <c r="K75" s="161">
        <f t="shared" ca="1" si="73"/>
        <v>0</v>
      </c>
      <c r="L75" s="161">
        <f t="shared" ca="1" si="73"/>
        <v>0</v>
      </c>
      <c r="M75" s="161">
        <f t="shared" ca="1" si="73"/>
        <v>0</v>
      </c>
      <c r="N75" s="161">
        <f t="shared" ca="1" si="73"/>
        <v>0</v>
      </c>
      <c r="O75" s="161">
        <f t="shared" ca="1" si="73"/>
        <v>0</v>
      </c>
      <c r="P75" s="161">
        <f t="shared" ca="1" si="73"/>
        <v>0</v>
      </c>
      <c r="Q75" s="161">
        <f t="shared" ca="1" si="73"/>
        <v>0</v>
      </c>
      <c r="R75" s="161">
        <f t="shared" ca="1" si="73"/>
        <v>0</v>
      </c>
      <c r="S75" s="161">
        <f t="shared" ca="1" si="73"/>
        <v>0</v>
      </c>
      <c r="T75" s="161">
        <f t="shared" ca="1" si="73"/>
        <v>0</v>
      </c>
      <c r="U75" s="161">
        <f t="shared" ca="1" si="73"/>
        <v>0</v>
      </c>
      <c r="V75" s="161">
        <f t="shared" ca="1" si="73"/>
        <v>0</v>
      </c>
      <c r="W75" s="161">
        <f t="shared" ca="1" si="73"/>
        <v>0</v>
      </c>
      <c r="X75" s="161">
        <f t="shared" ca="1" si="73"/>
        <v>0</v>
      </c>
      <c r="Y75" s="161">
        <f t="shared" ca="1" si="73"/>
        <v>0</v>
      </c>
      <c r="Z75" s="161">
        <f t="shared" ca="1" si="73"/>
        <v>0</v>
      </c>
      <c r="AA75" s="161">
        <f t="shared" ca="1" si="73"/>
        <v>0</v>
      </c>
      <c r="AB75" s="161">
        <f t="shared" ca="1" si="73"/>
        <v>0</v>
      </c>
      <c r="AC75" s="161">
        <f t="shared" ca="1" si="73"/>
        <v>0</v>
      </c>
      <c r="AD75" s="161">
        <f t="shared" ca="1" si="73"/>
        <v>0</v>
      </c>
      <c r="AE75" s="161">
        <f t="shared" ca="1" si="73"/>
        <v>0</v>
      </c>
      <c r="AF75" s="161">
        <f t="shared" ca="1" si="73"/>
        <v>0</v>
      </c>
      <c r="AG75" s="161">
        <f t="shared" ca="1" si="73"/>
        <v>0</v>
      </c>
      <c r="AH75" s="161">
        <f t="shared" ca="1" si="73"/>
        <v>0</v>
      </c>
      <c r="AI75" s="161">
        <f t="shared" ca="1" si="73"/>
        <v>0</v>
      </c>
      <c r="AJ75" s="161">
        <f t="shared" ca="1" si="73"/>
        <v>0</v>
      </c>
      <c r="AK75" s="161">
        <f t="shared" ca="1" si="73"/>
        <v>0</v>
      </c>
      <c r="AL75" s="161">
        <f t="shared" ca="1" si="73"/>
        <v>0</v>
      </c>
      <c r="AM75" s="161">
        <f t="shared" ca="1" si="73"/>
        <v>0</v>
      </c>
      <c r="AN75" s="161">
        <f t="shared" ref="AN75:BS75" ca="1" si="74">IF($G28&lt;&gt;"",IF(YEAR($G28)=AN$64,(DATEVALUE("31.12."&amp;AN$64)-$G28)/AN$55,IF(YEAR($G28)&lt;AN$64,1,0)),0)</f>
        <v>0</v>
      </c>
      <c r="AO75" s="161">
        <f t="shared" ca="1" si="74"/>
        <v>0</v>
      </c>
      <c r="AP75" s="161">
        <f t="shared" ca="1" si="74"/>
        <v>0</v>
      </c>
      <c r="AQ75" s="161">
        <f t="shared" ca="1" si="74"/>
        <v>0</v>
      </c>
      <c r="AR75" s="161">
        <f t="shared" ca="1" si="74"/>
        <v>0</v>
      </c>
      <c r="AS75" s="161">
        <f t="shared" ca="1" si="74"/>
        <v>0</v>
      </c>
      <c r="AT75" s="161">
        <f t="shared" ca="1" si="74"/>
        <v>0</v>
      </c>
      <c r="AU75" s="161">
        <f t="shared" ca="1" si="74"/>
        <v>0</v>
      </c>
      <c r="AV75" s="161">
        <f t="shared" ca="1" si="74"/>
        <v>0</v>
      </c>
      <c r="AW75" s="161">
        <f t="shared" ca="1" si="74"/>
        <v>0</v>
      </c>
      <c r="AX75" s="161">
        <f t="shared" ca="1" si="74"/>
        <v>0</v>
      </c>
      <c r="AY75" s="161">
        <f t="shared" ca="1" si="74"/>
        <v>0</v>
      </c>
      <c r="AZ75" s="161">
        <f t="shared" ca="1" si="74"/>
        <v>0</v>
      </c>
      <c r="BA75" s="161">
        <f t="shared" ca="1" si="74"/>
        <v>0</v>
      </c>
      <c r="BB75" s="161">
        <f t="shared" ca="1" si="74"/>
        <v>0</v>
      </c>
      <c r="BC75" s="161">
        <f t="shared" ca="1" si="74"/>
        <v>0</v>
      </c>
      <c r="BD75" s="161">
        <f t="shared" ca="1" si="74"/>
        <v>0</v>
      </c>
      <c r="BE75" s="161">
        <f t="shared" ca="1" si="74"/>
        <v>0</v>
      </c>
      <c r="BF75" s="161">
        <f t="shared" ca="1" si="74"/>
        <v>0</v>
      </c>
      <c r="BG75" s="161">
        <f t="shared" ca="1" si="74"/>
        <v>0</v>
      </c>
      <c r="BH75" s="161">
        <f t="shared" ca="1" si="74"/>
        <v>0</v>
      </c>
      <c r="BI75" s="161">
        <f t="shared" ca="1" si="74"/>
        <v>0</v>
      </c>
      <c r="BJ75" s="161">
        <f t="shared" ca="1" si="74"/>
        <v>0</v>
      </c>
      <c r="BK75" s="161">
        <f t="shared" ca="1" si="74"/>
        <v>0</v>
      </c>
      <c r="BL75" s="161">
        <f t="shared" ca="1" si="74"/>
        <v>0</v>
      </c>
      <c r="BM75" s="161">
        <f t="shared" ca="1" si="74"/>
        <v>0</v>
      </c>
      <c r="BN75" s="161">
        <f t="shared" ca="1" si="74"/>
        <v>0</v>
      </c>
      <c r="BO75" s="161">
        <f t="shared" ca="1" si="74"/>
        <v>0</v>
      </c>
      <c r="BP75" s="161">
        <f t="shared" ca="1" si="74"/>
        <v>0</v>
      </c>
      <c r="BQ75" s="161">
        <f t="shared" ca="1" si="74"/>
        <v>0</v>
      </c>
      <c r="BR75" s="161">
        <f t="shared" ca="1" si="74"/>
        <v>0</v>
      </c>
      <c r="BS75" s="161">
        <f t="shared" ca="1" si="74"/>
        <v>0</v>
      </c>
      <c r="BT75" s="161">
        <f t="shared" ref="BT75:CI75" ca="1" si="75">IF($G28&lt;&gt;"",IF(YEAR($G28)=BT$64,(DATEVALUE("31.12."&amp;BT$64)-$G28)/BT$55,IF(YEAR($G28)&lt;BT$64,1,0)),0)</f>
        <v>0</v>
      </c>
      <c r="BU75" s="161">
        <f t="shared" ca="1" si="75"/>
        <v>0</v>
      </c>
      <c r="BV75" s="161">
        <f t="shared" ca="1" si="75"/>
        <v>0</v>
      </c>
      <c r="BW75" s="161">
        <f t="shared" ca="1" si="75"/>
        <v>0</v>
      </c>
      <c r="BX75" s="161">
        <f t="shared" ca="1" si="75"/>
        <v>0</v>
      </c>
      <c r="BY75" s="161">
        <f t="shared" ca="1" si="75"/>
        <v>0</v>
      </c>
      <c r="BZ75" s="161">
        <f t="shared" ca="1" si="75"/>
        <v>0</v>
      </c>
      <c r="CA75" s="161">
        <f t="shared" ca="1" si="75"/>
        <v>0</v>
      </c>
      <c r="CB75" s="161">
        <f t="shared" ca="1" si="75"/>
        <v>0</v>
      </c>
      <c r="CC75" s="161">
        <f t="shared" ca="1" si="75"/>
        <v>0</v>
      </c>
      <c r="CD75" s="161">
        <f t="shared" ca="1" si="75"/>
        <v>0</v>
      </c>
      <c r="CE75" s="161">
        <f t="shared" ca="1" si="75"/>
        <v>0</v>
      </c>
      <c r="CF75" s="161">
        <f t="shared" ca="1" si="75"/>
        <v>0</v>
      </c>
      <c r="CG75" s="161">
        <f t="shared" ca="1" si="75"/>
        <v>0</v>
      </c>
      <c r="CH75" s="161">
        <f t="shared" ca="1" si="75"/>
        <v>0</v>
      </c>
      <c r="CI75" s="161">
        <f t="shared" ca="1" si="75"/>
        <v>0</v>
      </c>
      <c r="CZ75" s="157"/>
      <c r="DA75" s="157"/>
      <c r="DB75" s="162" t="str">
        <f t="shared" si="61"/>
        <v>_5.1.10_0</v>
      </c>
    </row>
    <row r="76" spans="1:106" s="90" customFormat="1" ht="14.25" outlineLevel="1" x14ac:dyDescent="0.25">
      <c r="B76" s="16" t="s">
        <v>101</v>
      </c>
      <c r="C76" s="16" t="s">
        <v>155</v>
      </c>
      <c r="D76" s="12"/>
      <c r="E76" s="12"/>
      <c r="F76" s="12"/>
      <c r="G76" s="13"/>
      <c r="H76" s="19">
        <f ca="1">IF($H$61=1,IF($G$78+5&gt;$G$77+7,IF(H64&lt;=$G$77+7,1,0),IF(H64&lt;=$G$78+5,1,0)),IF(H64&lt;=$G$78+$G$62,1,0))</f>
        <v>1</v>
      </c>
      <c r="I76" s="19">
        <f t="shared" ref="I76:BT76" ca="1" si="76">IF($H$61=1,IF($G$78+5&gt;$G$77+7,IF(I64&lt;=$G$77+7,1,0),IF(I64&lt;=$G$78+5,1,0)),IF(I64&lt;=$G$78+$G$62,1,0))</f>
        <v>1</v>
      </c>
      <c r="J76" s="19">
        <f t="shared" ca="1" si="76"/>
        <v>1</v>
      </c>
      <c r="K76" s="19">
        <f t="shared" ca="1" si="76"/>
        <v>1</v>
      </c>
      <c r="L76" s="19">
        <f t="shared" ca="1" si="76"/>
        <v>1</v>
      </c>
      <c r="M76" s="19">
        <f t="shared" ca="1" si="76"/>
        <v>1</v>
      </c>
      <c r="N76" s="19">
        <f t="shared" ca="1" si="76"/>
        <v>1</v>
      </c>
      <c r="O76" s="19">
        <f t="shared" ca="1" si="76"/>
        <v>1</v>
      </c>
      <c r="P76" s="19">
        <f t="shared" ca="1" si="76"/>
        <v>1</v>
      </c>
      <c r="Q76" s="19">
        <f t="shared" ca="1" si="76"/>
        <v>1</v>
      </c>
      <c r="R76" s="19">
        <f t="shared" ca="1" si="76"/>
        <v>0</v>
      </c>
      <c r="S76" s="19">
        <f t="shared" ca="1" si="76"/>
        <v>0</v>
      </c>
      <c r="T76" s="19">
        <f t="shared" ca="1" si="76"/>
        <v>0</v>
      </c>
      <c r="U76" s="19">
        <f t="shared" ca="1" si="76"/>
        <v>0</v>
      </c>
      <c r="V76" s="19">
        <f t="shared" ca="1" si="76"/>
        <v>0</v>
      </c>
      <c r="W76" s="19">
        <f t="shared" ca="1" si="76"/>
        <v>0</v>
      </c>
      <c r="X76" s="19">
        <f t="shared" ca="1" si="76"/>
        <v>0</v>
      </c>
      <c r="Y76" s="19">
        <f t="shared" ca="1" si="76"/>
        <v>0</v>
      </c>
      <c r="Z76" s="19">
        <f t="shared" ca="1" si="76"/>
        <v>0</v>
      </c>
      <c r="AA76" s="19">
        <f t="shared" ca="1" si="76"/>
        <v>0</v>
      </c>
      <c r="AB76" s="19">
        <f t="shared" ca="1" si="76"/>
        <v>0</v>
      </c>
      <c r="AC76" s="19">
        <f t="shared" ca="1" si="76"/>
        <v>0</v>
      </c>
      <c r="AD76" s="19">
        <f t="shared" ca="1" si="76"/>
        <v>0</v>
      </c>
      <c r="AE76" s="19">
        <f t="shared" ca="1" si="76"/>
        <v>0</v>
      </c>
      <c r="AF76" s="19">
        <f t="shared" ca="1" si="76"/>
        <v>0</v>
      </c>
      <c r="AG76" s="19">
        <f t="shared" ca="1" si="76"/>
        <v>0</v>
      </c>
      <c r="AH76" s="19">
        <f t="shared" ca="1" si="76"/>
        <v>0</v>
      </c>
      <c r="AI76" s="19">
        <f t="shared" ca="1" si="76"/>
        <v>0</v>
      </c>
      <c r="AJ76" s="19">
        <f t="shared" ca="1" si="76"/>
        <v>0</v>
      </c>
      <c r="AK76" s="19">
        <f t="shared" ca="1" si="76"/>
        <v>0</v>
      </c>
      <c r="AL76" s="19">
        <f t="shared" ca="1" si="76"/>
        <v>0</v>
      </c>
      <c r="AM76" s="19">
        <f t="shared" ca="1" si="76"/>
        <v>0</v>
      </c>
      <c r="AN76" s="19">
        <f t="shared" ca="1" si="76"/>
        <v>0</v>
      </c>
      <c r="AO76" s="19">
        <f t="shared" ca="1" si="76"/>
        <v>0</v>
      </c>
      <c r="AP76" s="19">
        <f t="shared" ca="1" si="76"/>
        <v>0</v>
      </c>
      <c r="AQ76" s="19">
        <f t="shared" ca="1" si="76"/>
        <v>0</v>
      </c>
      <c r="AR76" s="19">
        <f t="shared" ca="1" si="76"/>
        <v>0</v>
      </c>
      <c r="AS76" s="19">
        <f t="shared" ca="1" si="76"/>
        <v>0</v>
      </c>
      <c r="AT76" s="19">
        <f t="shared" ca="1" si="76"/>
        <v>0</v>
      </c>
      <c r="AU76" s="19">
        <f t="shared" ca="1" si="76"/>
        <v>0</v>
      </c>
      <c r="AV76" s="19">
        <f t="shared" ca="1" si="76"/>
        <v>0</v>
      </c>
      <c r="AW76" s="19">
        <f t="shared" ca="1" si="76"/>
        <v>0</v>
      </c>
      <c r="AX76" s="19">
        <f t="shared" ca="1" si="76"/>
        <v>0</v>
      </c>
      <c r="AY76" s="19">
        <f t="shared" ca="1" si="76"/>
        <v>0</v>
      </c>
      <c r="AZ76" s="19">
        <f t="shared" ca="1" si="76"/>
        <v>0</v>
      </c>
      <c r="BA76" s="19">
        <f t="shared" ca="1" si="76"/>
        <v>0</v>
      </c>
      <c r="BB76" s="19">
        <f t="shared" ca="1" si="76"/>
        <v>0</v>
      </c>
      <c r="BC76" s="19">
        <f t="shared" ca="1" si="76"/>
        <v>0</v>
      </c>
      <c r="BD76" s="19">
        <f t="shared" ca="1" si="76"/>
        <v>0</v>
      </c>
      <c r="BE76" s="19">
        <f t="shared" ca="1" si="76"/>
        <v>0</v>
      </c>
      <c r="BF76" s="19">
        <f t="shared" ca="1" si="76"/>
        <v>0</v>
      </c>
      <c r="BG76" s="19">
        <f t="shared" ca="1" si="76"/>
        <v>0</v>
      </c>
      <c r="BH76" s="19">
        <f t="shared" ca="1" si="76"/>
        <v>0</v>
      </c>
      <c r="BI76" s="19">
        <f t="shared" ca="1" si="76"/>
        <v>0</v>
      </c>
      <c r="BJ76" s="19">
        <f t="shared" ca="1" si="76"/>
        <v>0</v>
      </c>
      <c r="BK76" s="19">
        <f t="shared" ca="1" si="76"/>
        <v>0</v>
      </c>
      <c r="BL76" s="19">
        <f t="shared" ca="1" si="76"/>
        <v>0</v>
      </c>
      <c r="BM76" s="19">
        <f t="shared" ca="1" si="76"/>
        <v>0</v>
      </c>
      <c r="BN76" s="19">
        <f t="shared" ca="1" si="76"/>
        <v>0</v>
      </c>
      <c r="BO76" s="19">
        <f t="shared" ca="1" si="76"/>
        <v>0</v>
      </c>
      <c r="BP76" s="19">
        <f t="shared" ca="1" si="76"/>
        <v>0</v>
      </c>
      <c r="BQ76" s="19">
        <f t="shared" ca="1" si="76"/>
        <v>0</v>
      </c>
      <c r="BR76" s="19">
        <f t="shared" ca="1" si="76"/>
        <v>0</v>
      </c>
      <c r="BS76" s="19">
        <f t="shared" ca="1" si="76"/>
        <v>0</v>
      </c>
      <c r="BT76" s="19">
        <f t="shared" ca="1" si="76"/>
        <v>0</v>
      </c>
      <c r="BU76" s="19">
        <f t="shared" ref="BU76:CI76" ca="1" si="77">IF($H$61=1,IF($G$78+5&gt;$G$77+7,IF(BU64&lt;=$G$77+7,1,0),IF(BU64&lt;=$G$78+5,1,0)),IF(BU64&lt;=$G$78+$G$62,1,0))</f>
        <v>0</v>
      </c>
      <c r="BV76" s="19">
        <f t="shared" ca="1" si="77"/>
        <v>0</v>
      </c>
      <c r="BW76" s="19">
        <f t="shared" ca="1" si="77"/>
        <v>0</v>
      </c>
      <c r="BX76" s="19">
        <f t="shared" ca="1" si="77"/>
        <v>0</v>
      </c>
      <c r="BY76" s="19">
        <f t="shared" ca="1" si="77"/>
        <v>0</v>
      </c>
      <c r="BZ76" s="19">
        <f t="shared" ca="1" si="77"/>
        <v>0</v>
      </c>
      <c r="CA76" s="19">
        <f t="shared" ca="1" si="77"/>
        <v>0</v>
      </c>
      <c r="CB76" s="19">
        <f t="shared" ca="1" si="77"/>
        <v>0</v>
      </c>
      <c r="CC76" s="19">
        <f t="shared" ca="1" si="77"/>
        <v>0</v>
      </c>
      <c r="CD76" s="19">
        <f t="shared" ca="1" si="77"/>
        <v>0</v>
      </c>
      <c r="CE76" s="19">
        <f t="shared" ca="1" si="77"/>
        <v>0</v>
      </c>
      <c r="CF76" s="19">
        <f t="shared" ca="1" si="77"/>
        <v>0</v>
      </c>
      <c r="CG76" s="19">
        <f t="shared" ca="1" si="77"/>
        <v>0</v>
      </c>
      <c r="CH76" s="19">
        <f t="shared" ca="1" si="77"/>
        <v>0</v>
      </c>
      <c r="CI76" s="19">
        <f t="shared" ca="1" si="77"/>
        <v>0</v>
      </c>
      <c r="CZ76" s="159" t="s">
        <v>181</v>
      </c>
      <c r="DA76" s="159">
        <v>51</v>
      </c>
      <c r="DB76" s="162" t="str">
        <f t="shared" si="61"/>
        <v>51_5.2_Горизонт оценки</v>
      </c>
    </row>
    <row r="77" spans="1:106" s="90" customFormat="1" ht="14.25" outlineLevel="1" x14ac:dyDescent="0.2">
      <c r="A77" s="261"/>
      <c r="B77" s="12" t="s">
        <v>164</v>
      </c>
      <c r="C77" s="12" t="s">
        <v>162</v>
      </c>
      <c r="D77" s="12"/>
      <c r="E77" s="12"/>
      <c r="F77" s="12"/>
      <c r="G77" s="20">
        <f t="array" aca="1" ref="G77" ca="1">IF(ISNA(OFFSET(G1,0,MATCH(1=1,$H$31:$CI$31&lt;&gt;0,))),$G$4,OFFSET(G1,0,MATCH(1=1,$H$31:$CI$31&lt;&gt;0,)))</f>
        <v>2022</v>
      </c>
      <c r="H77" s="270"/>
      <c r="I77" s="270"/>
      <c r="J77" s="270"/>
      <c r="K77" s="270"/>
      <c r="L77" s="270"/>
      <c r="M77" s="270"/>
      <c r="N77" s="270"/>
      <c r="O77" s="270"/>
      <c r="P77" s="270"/>
      <c r="Q77" s="270"/>
      <c r="R77" s="270"/>
      <c r="S77" s="270"/>
      <c r="T77" s="270"/>
      <c r="U77" s="270"/>
      <c r="V77" s="270"/>
      <c r="W77" s="270"/>
      <c r="X77" s="270"/>
      <c r="Y77" s="270"/>
      <c r="Z77" s="270"/>
      <c r="AA77" s="270"/>
      <c r="AB77" s="270"/>
      <c r="AC77" s="270"/>
      <c r="AD77" s="270"/>
      <c r="AE77" s="270"/>
      <c r="AF77" s="270"/>
      <c r="AG77" s="270"/>
      <c r="AH77" s="270"/>
      <c r="AI77" s="270"/>
      <c r="AJ77" s="270"/>
      <c r="AK77" s="270"/>
      <c r="AL77" s="270"/>
      <c r="AM77" s="270"/>
      <c r="AN77" s="270"/>
      <c r="AO77" s="270"/>
      <c r="AP77" s="270"/>
      <c r="AQ77" s="270"/>
      <c r="AR77" s="270"/>
      <c r="AS77" s="270"/>
      <c r="AT77" s="270"/>
      <c r="AU77" s="270"/>
      <c r="AV77" s="270"/>
      <c r="AW77" s="270"/>
      <c r="AX77" s="270"/>
      <c r="AY77" s="270"/>
      <c r="AZ77" s="270"/>
      <c r="BA77" s="270"/>
      <c r="BB77" s="270"/>
      <c r="BC77" s="270"/>
      <c r="BD77" s="270"/>
      <c r="BE77" s="270"/>
      <c r="BF77" s="270"/>
      <c r="BG77" s="270"/>
      <c r="BH77" s="270"/>
      <c r="BI77" s="270"/>
      <c r="BJ77" s="270"/>
      <c r="BK77" s="270"/>
      <c r="BL77" s="270"/>
      <c r="BM77" s="270"/>
      <c r="BN77" s="270"/>
      <c r="BO77" s="270"/>
      <c r="BP77" s="270"/>
      <c r="BQ77" s="270"/>
      <c r="BR77" s="270"/>
      <c r="BS77" s="270"/>
      <c r="BT77" s="270"/>
      <c r="BU77" s="270"/>
      <c r="BV77" s="270"/>
      <c r="BW77" s="270"/>
      <c r="BX77" s="270"/>
      <c r="BY77" s="270"/>
      <c r="BZ77" s="270"/>
      <c r="CA77" s="270"/>
      <c r="CB77" s="270"/>
      <c r="CC77" s="270"/>
      <c r="CD77" s="270"/>
      <c r="CE77" s="270"/>
      <c r="CF77" s="270"/>
      <c r="CG77" s="270"/>
      <c r="CH77" s="270"/>
      <c r="CI77" s="270"/>
      <c r="CZ77" s="159" t="s">
        <v>181</v>
      </c>
      <c r="DA77" s="159">
        <v>52</v>
      </c>
      <c r="DB77" s="162" t="str">
        <f t="shared" si="61"/>
        <v>52_5.2.1_первый год инвестиций</v>
      </c>
    </row>
    <row r="78" spans="1:106" s="90" customFormat="1" ht="14.25" outlineLevel="1" x14ac:dyDescent="0.2">
      <c r="A78" s="261"/>
      <c r="B78" s="12" t="s">
        <v>165</v>
      </c>
      <c r="C78" s="12" t="s">
        <v>163</v>
      </c>
      <c r="D78" s="12"/>
      <c r="E78" s="12"/>
      <c r="F78" s="12"/>
      <c r="G78" s="20">
        <f ca="1">YEAR(G11)</f>
        <v>2026</v>
      </c>
      <c r="H78" s="270"/>
      <c r="I78" s="270"/>
      <c r="J78" s="270"/>
      <c r="K78" s="270"/>
      <c r="L78" s="270"/>
      <c r="M78" s="270"/>
      <c r="N78" s="270"/>
      <c r="O78" s="270"/>
      <c r="P78" s="270"/>
      <c r="Q78" s="270"/>
      <c r="R78" s="270"/>
      <c r="S78" s="270"/>
      <c r="T78" s="270"/>
      <c r="U78" s="270"/>
      <c r="V78" s="270"/>
      <c r="W78" s="270"/>
      <c r="X78" s="270"/>
      <c r="Y78" s="270"/>
      <c r="Z78" s="270"/>
      <c r="AA78" s="270"/>
      <c r="AB78" s="270"/>
      <c r="AC78" s="270"/>
      <c r="AD78" s="270"/>
      <c r="AE78" s="270"/>
      <c r="AF78" s="270"/>
      <c r="AG78" s="270"/>
      <c r="AH78" s="270"/>
      <c r="AI78" s="270"/>
      <c r="AJ78" s="270"/>
      <c r="AK78" s="270"/>
      <c r="AL78" s="270"/>
      <c r="AM78" s="270"/>
      <c r="AN78" s="270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AZ78" s="270"/>
      <c r="BA78" s="270"/>
      <c r="BB78" s="270"/>
      <c r="BC78" s="270"/>
      <c r="BD78" s="270"/>
      <c r="BE78" s="270"/>
      <c r="BF78" s="270"/>
      <c r="BG78" s="270"/>
      <c r="BH78" s="270"/>
      <c r="BI78" s="270"/>
      <c r="BJ78" s="270"/>
      <c r="BK78" s="270"/>
      <c r="BL78" s="270"/>
      <c r="BM78" s="270"/>
      <c r="BN78" s="270"/>
      <c r="BO78" s="270"/>
      <c r="BP78" s="270"/>
      <c r="BQ78" s="270"/>
      <c r="BR78" s="270"/>
      <c r="BS78" s="270"/>
      <c r="BT78" s="270"/>
      <c r="BU78" s="270"/>
      <c r="BV78" s="270"/>
      <c r="BW78" s="270"/>
      <c r="BX78" s="270"/>
      <c r="BY78" s="270"/>
      <c r="BZ78" s="270"/>
      <c r="CA78" s="270"/>
      <c r="CB78" s="270"/>
      <c r="CC78" s="270"/>
      <c r="CD78" s="270"/>
      <c r="CE78" s="270"/>
      <c r="CF78" s="270"/>
      <c r="CG78" s="270"/>
      <c r="CH78" s="270"/>
      <c r="CI78" s="270"/>
      <c r="CZ78" s="159" t="s">
        <v>181</v>
      </c>
      <c r="DA78" s="159">
        <v>53</v>
      </c>
      <c r="DB78" s="162" t="str">
        <f t="shared" si="61"/>
        <v>53_5.2.2_год перевода решения в промышленною эксплуатацию</v>
      </c>
    </row>
    <row r="79" spans="1:106" s="33" customFormat="1" ht="14.25" outlineLevel="1" x14ac:dyDescent="0.25">
      <c r="B79" s="38"/>
      <c r="C79" s="71"/>
      <c r="D79" s="71"/>
      <c r="E79" s="71"/>
      <c r="F79" s="34"/>
      <c r="CZ79" s="41" t="s">
        <v>181</v>
      </c>
      <c r="DA79" s="159">
        <v>54</v>
      </c>
      <c r="DB79" s="162" t="str">
        <f t="shared" si="61"/>
        <v>54__</v>
      </c>
    </row>
    <row r="80" spans="1:106" s="43" customFormat="1" ht="32.25" customHeight="1" x14ac:dyDescent="0.2">
      <c r="A80" s="33"/>
      <c r="B80" s="73" t="s">
        <v>150</v>
      </c>
      <c r="C80" s="74" t="s">
        <v>31</v>
      </c>
      <c r="D80" s="74"/>
      <c r="E80" s="75" t="s">
        <v>116</v>
      </c>
      <c r="F80" s="76"/>
      <c r="G80" s="77"/>
      <c r="H80" s="230">
        <f>H$1</f>
        <v>2022</v>
      </c>
      <c r="I80" s="230">
        <f t="shared" ref="I80:BT80" si="78">I$1</f>
        <v>2023</v>
      </c>
      <c r="J80" s="230">
        <f t="shared" si="78"/>
        <v>2024</v>
      </c>
      <c r="K80" s="230">
        <f t="shared" si="78"/>
        <v>2025</v>
      </c>
      <c r="L80" s="230">
        <f t="shared" si="78"/>
        <v>2026</v>
      </c>
      <c r="M80" s="230">
        <f t="shared" si="78"/>
        <v>2027</v>
      </c>
      <c r="N80" s="230">
        <f t="shared" si="78"/>
        <v>2028</v>
      </c>
      <c r="O80" s="230">
        <f t="shared" si="78"/>
        <v>2029</v>
      </c>
      <c r="P80" s="230">
        <f t="shared" si="78"/>
        <v>2030</v>
      </c>
      <c r="Q80" s="230">
        <f t="shared" si="78"/>
        <v>2031</v>
      </c>
      <c r="R80" s="230">
        <f t="shared" si="78"/>
        <v>2032</v>
      </c>
      <c r="S80" s="230">
        <f t="shared" si="78"/>
        <v>2033</v>
      </c>
      <c r="T80" s="230">
        <f t="shared" si="78"/>
        <v>2034</v>
      </c>
      <c r="U80" s="230">
        <f t="shared" si="78"/>
        <v>2035</v>
      </c>
      <c r="V80" s="230">
        <f t="shared" si="78"/>
        <v>2036</v>
      </c>
      <c r="W80" s="230">
        <f t="shared" si="78"/>
        <v>2037</v>
      </c>
      <c r="X80" s="230">
        <f t="shared" si="78"/>
        <v>2038</v>
      </c>
      <c r="Y80" s="230">
        <f t="shared" si="78"/>
        <v>2039</v>
      </c>
      <c r="Z80" s="230">
        <f t="shared" si="78"/>
        <v>2040</v>
      </c>
      <c r="AA80" s="230">
        <f t="shared" si="78"/>
        <v>2041</v>
      </c>
      <c r="AB80" s="230">
        <f t="shared" si="78"/>
        <v>2042</v>
      </c>
      <c r="AC80" s="230">
        <f t="shared" si="78"/>
        <v>2043</v>
      </c>
      <c r="AD80" s="230">
        <f t="shared" si="78"/>
        <v>2044</v>
      </c>
      <c r="AE80" s="230">
        <f t="shared" si="78"/>
        <v>2045</v>
      </c>
      <c r="AF80" s="230">
        <f t="shared" si="78"/>
        <v>2046</v>
      </c>
      <c r="AG80" s="230">
        <f t="shared" si="78"/>
        <v>2047</v>
      </c>
      <c r="AH80" s="230">
        <f t="shared" si="78"/>
        <v>2048</v>
      </c>
      <c r="AI80" s="230">
        <f t="shared" si="78"/>
        <v>2049</v>
      </c>
      <c r="AJ80" s="230">
        <f t="shared" si="78"/>
        <v>2050</v>
      </c>
      <c r="AK80" s="230">
        <f t="shared" si="78"/>
        <v>2051</v>
      </c>
      <c r="AL80" s="230">
        <f t="shared" si="78"/>
        <v>2052</v>
      </c>
      <c r="AM80" s="230">
        <f t="shared" si="78"/>
        <v>2053</v>
      </c>
      <c r="AN80" s="230">
        <f t="shared" si="78"/>
        <v>2054</v>
      </c>
      <c r="AO80" s="230">
        <f t="shared" si="78"/>
        <v>2055</v>
      </c>
      <c r="AP80" s="230">
        <f t="shared" si="78"/>
        <v>2056</v>
      </c>
      <c r="AQ80" s="230">
        <f t="shared" si="78"/>
        <v>2057</v>
      </c>
      <c r="AR80" s="230">
        <f t="shared" si="78"/>
        <v>2058</v>
      </c>
      <c r="AS80" s="230">
        <f t="shared" si="78"/>
        <v>2059</v>
      </c>
      <c r="AT80" s="230">
        <f t="shared" si="78"/>
        <v>2060</v>
      </c>
      <c r="AU80" s="230">
        <f t="shared" si="78"/>
        <v>2061</v>
      </c>
      <c r="AV80" s="230">
        <f t="shared" si="78"/>
        <v>2062</v>
      </c>
      <c r="AW80" s="230">
        <f t="shared" si="78"/>
        <v>2063</v>
      </c>
      <c r="AX80" s="230">
        <f t="shared" si="78"/>
        <v>2064</v>
      </c>
      <c r="AY80" s="230">
        <f t="shared" si="78"/>
        <v>2065</v>
      </c>
      <c r="AZ80" s="230">
        <f t="shared" si="78"/>
        <v>2066</v>
      </c>
      <c r="BA80" s="230">
        <f t="shared" si="78"/>
        <v>2067</v>
      </c>
      <c r="BB80" s="230">
        <f t="shared" si="78"/>
        <v>2068</v>
      </c>
      <c r="BC80" s="230">
        <f t="shared" si="78"/>
        <v>2069</v>
      </c>
      <c r="BD80" s="230">
        <f t="shared" si="78"/>
        <v>2070</v>
      </c>
      <c r="BE80" s="230">
        <f t="shared" si="78"/>
        <v>2071</v>
      </c>
      <c r="BF80" s="230">
        <f t="shared" si="78"/>
        <v>2072</v>
      </c>
      <c r="BG80" s="230">
        <f t="shared" si="78"/>
        <v>2073</v>
      </c>
      <c r="BH80" s="230">
        <f t="shared" si="78"/>
        <v>2074</v>
      </c>
      <c r="BI80" s="230">
        <f t="shared" si="78"/>
        <v>2075</v>
      </c>
      <c r="BJ80" s="230">
        <f t="shared" si="78"/>
        <v>2076</v>
      </c>
      <c r="BK80" s="230">
        <f t="shared" si="78"/>
        <v>2077</v>
      </c>
      <c r="BL80" s="230">
        <f t="shared" si="78"/>
        <v>2078</v>
      </c>
      <c r="BM80" s="230">
        <f t="shared" si="78"/>
        <v>2079</v>
      </c>
      <c r="BN80" s="230">
        <f t="shared" si="78"/>
        <v>2080</v>
      </c>
      <c r="BO80" s="230">
        <f t="shared" si="78"/>
        <v>2081</v>
      </c>
      <c r="BP80" s="230">
        <f t="shared" si="78"/>
        <v>2082</v>
      </c>
      <c r="BQ80" s="230">
        <f t="shared" si="78"/>
        <v>2083</v>
      </c>
      <c r="BR80" s="230">
        <f t="shared" si="78"/>
        <v>2084</v>
      </c>
      <c r="BS80" s="230">
        <f t="shared" si="78"/>
        <v>2085</v>
      </c>
      <c r="BT80" s="230">
        <f t="shared" si="78"/>
        <v>2086</v>
      </c>
      <c r="BU80" s="230">
        <f t="shared" ref="BU80:CI80" si="79">BU$1</f>
        <v>2087</v>
      </c>
      <c r="BV80" s="230">
        <f t="shared" si="79"/>
        <v>2088</v>
      </c>
      <c r="BW80" s="230">
        <f t="shared" si="79"/>
        <v>2089</v>
      </c>
      <c r="BX80" s="230">
        <f t="shared" si="79"/>
        <v>2090</v>
      </c>
      <c r="BY80" s="230">
        <f t="shared" si="79"/>
        <v>2091</v>
      </c>
      <c r="BZ80" s="230">
        <f t="shared" si="79"/>
        <v>2092</v>
      </c>
      <c r="CA80" s="230">
        <f t="shared" si="79"/>
        <v>2093</v>
      </c>
      <c r="CB80" s="230">
        <f t="shared" si="79"/>
        <v>2094</v>
      </c>
      <c r="CC80" s="230">
        <f t="shared" si="79"/>
        <v>2095</v>
      </c>
      <c r="CD80" s="230">
        <f t="shared" si="79"/>
        <v>2096</v>
      </c>
      <c r="CE80" s="230">
        <f t="shared" si="79"/>
        <v>2097</v>
      </c>
      <c r="CF80" s="230">
        <f t="shared" si="79"/>
        <v>2098</v>
      </c>
      <c r="CG80" s="230">
        <f t="shared" si="79"/>
        <v>2099</v>
      </c>
      <c r="CH80" s="230">
        <f t="shared" si="79"/>
        <v>2100</v>
      </c>
      <c r="CI80" s="230">
        <f t="shared" si="79"/>
        <v>2101</v>
      </c>
      <c r="CZ80" s="41" t="s">
        <v>181</v>
      </c>
      <c r="DA80" s="159">
        <v>55</v>
      </c>
      <c r="DB80" s="162" t="str">
        <f t="shared" si="61"/>
        <v>55_6_Эффекты проекта</v>
      </c>
    </row>
    <row r="81" spans="1:106" ht="14.25" outlineLevel="1" x14ac:dyDescent="0.25">
      <c r="B81" s="12" t="s">
        <v>62</v>
      </c>
      <c r="C81" s="218" t="s">
        <v>102</v>
      </c>
      <c r="D81" s="12" t="str">
        <f>D96</f>
        <v>Вероятностный</v>
      </c>
      <c r="E81" s="12" t="str">
        <f>E96</f>
        <v>Косвенный</v>
      </c>
      <c r="F81" s="12" t="s">
        <v>13</v>
      </c>
      <c r="G81" s="13">
        <f ca="1">SUM(H81:CI81)</f>
        <v>408531.82350644283</v>
      </c>
      <c r="H81" s="14">
        <f t="shared" ref="H81:AM81" ca="1" si="80">H96*H$76</f>
        <v>0</v>
      </c>
      <c r="I81" s="14">
        <f t="shared" ca="1" si="80"/>
        <v>0</v>
      </c>
      <c r="J81" s="14">
        <f t="shared" ca="1" si="80"/>
        <v>0</v>
      </c>
      <c r="K81" s="14">
        <f t="shared" ca="1" si="80"/>
        <v>0</v>
      </c>
      <c r="L81" s="14">
        <f t="shared" ca="1" si="80"/>
        <v>5587.6610698945806</v>
      </c>
      <c r="M81" s="14">
        <f t="shared" ca="1" si="80"/>
        <v>19187.817258883249</v>
      </c>
      <c r="N81" s="14">
        <f t="shared" ca="1" si="80"/>
        <v>95939.086294416251</v>
      </c>
      <c r="O81" s="14">
        <f t="shared" ca="1" si="80"/>
        <v>95939.086294416251</v>
      </c>
      <c r="P81" s="14">
        <f t="shared" ca="1" si="80"/>
        <v>95939.086294416251</v>
      </c>
      <c r="Q81" s="14">
        <f t="shared" ca="1" si="80"/>
        <v>95939.086294416251</v>
      </c>
      <c r="R81" s="14">
        <f t="shared" ca="1" si="80"/>
        <v>0</v>
      </c>
      <c r="S81" s="14">
        <f t="shared" ca="1" si="80"/>
        <v>0</v>
      </c>
      <c r="T81" s="14">
        <f t="shared" ca="1" si="80"/>
        <v>0</v>
      </c>
      <c r="U81" s="14">
        <f t="shared" ca="1" si="80"/>
        <v>0</v>
      </c>
      <c r="V81" s="14">
        <f t="shared" ca="1" si="80"/>
        <v>0</v>
      </c>
      <c r="W81" s="14">
        <f t="shared" ca="1" si="80"/>
        <v>0</v>
      </c>
      <c r="X81" s="14">
        <f t="shared" ca="1" si="80"/>
        <v>0</v>
      </c>
      <c r="Y81" s="14">
        <f t="shared" ca="1" si="80"/>
        <v>0</v>
      </c>
      <c r="Z81" s="14">
        <f t="shared" ca="1" si="80"/>
        <v>0</v>
      </c>
      <c r="AA81" s="14">
        <f t="shared" ca="1" si="80"/>
        <v>0</v>
      </c>
      <c r="AB81" s="14">
        <f t="shared" ca="1" si="80"/>
        <v>0</v>
      </c>
      <c r="AC81" s="14">
        <f t="shared" ca="1" si="80"/>
        <v>0</v>
      </c>
      <c r="AD81" s="14">
        <f t="shared" ca="1" si="80"/>
        <v>0</v>
      </c>
      <c r="AE81" s="14">
        <f t="shared" ca="1" si="80"/>
        <v>0</v>
      </c>
      <c r="AF81" s="14">
        <f t="shared" ca="1" si="80"/>
        <v>0</v>
      </c>
      <c r="AG81" s="14">
        <f t="shared" ca="1" si="80"/>
        <v>0</v>
      </c>
      <c r="AH81" s="14">
        <f t="shared" ca="1" si="80"/>
        <v>0</v>
      </c>
      <c r="AI81" s="14">
        <f t="shared" ca="1" si="80"/>
        <v>0</v>
      </c>
      <c r="AJ81" s="14">
        <f t="shared" ca="1" si="80"/>
        <v>0</v>
      </c>
      <c r="AK81" s="14">
        <f t="shared" ca="1" si="80"/>
        <v>0</v>
      </c>
      <c r="AL81" s="14">
        <f t="shared" ca="1" si="80"/>
        <v>0</v>
      </c>
      <c r="AM81" s="14">
        <f t="shared" ca="1" si="80"/>
        <v>0</v>
      </c>
      <c r="AN81" s="14">
        <f t="shared" ref="AN81:BS81" ca="1" si="81">AN96*AN$76</f>
        <v>0</v>
      </c>
      <c r="AO81" s="14">
        <f t="shared" ca="1" si="81"/>
        <v>0</v>
      </c>
      <c r="AP81" s="14">
        <f t="shared" ca="1" si="81"/>
        <v>0</v>
      </c>
      <c r="AQ81" s="14">
        <f t="shared" ca="1" si="81"/>
        <v>0</v>
      </c>
      <c r="AR81" s="14">
        <f t="shared" ca="1" si="81"/>
        <v>0</v>
      </c>
      <c r="AS81" s="14">
        <f t="shared" ca="1" si="81"/>
        <v>0</v>
      </c>
      <c r="AT81" s="14">
        <f t="shared" ca="1" si="81"/>
        <v>0</v>
      </c>
      <c r="AU81" s="14">
        <f t="shared" ca="1" si="81"/>
        <v>0</v>
      </c>
      <c r="AV81" s="14">
        <f t="shared" ca="1" si="81"/>
        <v>0</v>
      </c>
      <c r="AW81" s="14">
        <f t="shared" ca="1" si="81"/>
        <v>0</v>
      </c>
      <c r="AX81" s="14">
        <f t="shared" ca="1" si="81"/>
        <v>0</v>
      </c>
      <c r="AY81" s="14">
        <f t="shared" ca="1" si="81"/>
        <v>0</v>
      </c>
      <c r="AZ81" s="14">
        <f t="shared" ca="1" si="81"/>
        <v>0</v>
      </c>
      <c r="BA81" s="14">
        <f t="shared" ca="1" si="81"/>
        <v>0</v>
      </c>
      <c r="BB81" s="14">
        <f t="shared" ca="1" si="81"/>
        <v>0</v>
      </c>
      <c r="BC81" s="14">
        <f t="shared" ca="1" si="81"/>
        <v>0</v>
      </c>
      <c r="BD81" s="14">
        <f t="shared" ca="1" si="81"/>
        <v>0</v>
      </c>
      <c r="BE81" s="14">
        <f t="shared" ca="1" si="81"/>
        <v>0</v>
      </c>
      <c r="BF81" s="14">
        <f t="shared" ca="1" si="81"/>
        <v>0</v>
      </c>
      <c r="BG81" s="14">
        <f t="shared" ca="1" si="81"/>
        <v>0</v>
      </c>
      <c r="BH81" s="14">
        <f t="shared" ca="1" si="81"/>
        <v>0</v>
      </c>
      <c r="BI81" s="14">
        <f t="shared" ca="1" si="81"/>
        <v>0</v>
      </c>
      <c r="BJ81" s="14">
        <f t="shared" ca="1" si="81"/>
        <v>0</v>
      </c>
      <c r="BK81" s="14">
        <f t="shared" ca="1" si="81"/>
        <v>0</v>
      </c>
      <c r="BL81" s="14">
        <f t="shared" ca="1" si="81"/>
        <v>0</v>
      </c>
      <c r="BM81" s="14">
        <f t="shared" ca="1" si="81"/>
        <v>0</v>
      </c>
      <c r="BN81" s="14">
        <f t="shared" ca="1" si="81"/>
        <v>0</v>
      </c>
      <c r="BO81" s="14">
        <f t="shared" ca="1" si="81"/>
        <v>0</v>
      </c>
      <c r="BP81" s="14">
        <f t="shared" ca="1" si="81"/>
        <v>0</v>
      </c>
      <c r="BQ81" s="14">
        <f t="shared" ca="1" si="81"/>
        <v>0</v>
      </c>
      <c r="BR81" s="14">
        <f t="shared" ca="1" si="81"/>
        <v>0</v>
      </c>
      <c r="BS81" s="14">
        <f t="shared" ca="1" si="81"/>
        <v>0</v>
      </c>
      <c r="BT81" s="14">
        <f t="shared" ref="BT81:CI81" ca="1" si="82">BT96*BT$76</f>
        <v>0</v>
      </c>
      <c r="BU81" s="14">
        <f t="shared" ca="1" si="82"/>
        <v>0</v>
      </c>
      <c r="BV81" s="14">
        <f t="shared" ca="1" si="82"/>
        <v>0</v>
      </c>
      <c r="BW81" s="14">
        <f t="shared" ca="1" si="82"/>
        <v>0</v>
      </c>
      <c r="BX81" s="14">
        <f t="shared" ca="1" si="82"/>
        <v>0</v>
      </c>
      <c r="BY81" s="14">
        <f t="shared" ca="1" si="82"/>
        <v>0</v>
      </c>
      <c r="BZ81" s="14">
        <f t="shared" ca="1" si="82"/>
        <v>0</v>
      </c>
      <c r="CA81" s="14">
        <f t="shared" ca="1" si="82"/>
        <v>0</v>
      </c>
      <c r="CB81" s="14">
        <f t="shared" ca="1" si="82"/>
        <v>0</v>
      </c>
      <c r="CC81" s="14">
        <f t="shared" ca="1" si="82"/>
        <v>0</v>
      </c>
      <c r="CD81" s="14">
        <f t="shared" ca="1" si="82"/>
        <v>0</v>
      </c>
      <c r="CE81" s="14">
        <f t="shared" ca="1" si="82"/>
        <v>0</v>
      </c>
      <c r="CF81" s="14">
        <f t="shared" ca="1" si="82"/>
        <v>0</v>
      </c>
      <c r="CG81" s="14">
        <f t="shared" ca="1" si="82"/>
        <v>0</v>
      </c>
      <c r="CH81" s="14">
        <f t="shared" ca="1" si="82"/>
        <v>0</v>
      </c>
      <c r="CI81" s="14">
        <f t="shared" ca="1" si="82"/>
        <v>0</v>
      </c>
      <c r="CZ81" s="41" t="s">
        <v>181</v>
      </c>
      <c r="DA81" s="159">
        <v>56</v>
      </c>
      <c r="DB81" s="162" t="str">
        <f t="shared" si="61"/>
        <v xml:space="preserve">56_6.1_Сокращение расходов на оплату труда </v>
      </c>
    </row>
    <row r="82" spans="1:106" ht="14.25" outlineLevel="1" x14ac:dyDescent="0.25">
      <c r="B82" s="7" t="s">
        <v>63</v>
      </c>
      <c r="C82" s="55" t="s">
        <v>789</v>
      </c>
      <c r="D82" s="7">
        <f>D208</f>
        <v>0</v>
      </c>
      <c r="E82" s="7">
        <f>E208</f>
        <v>0</v>
      </c>
      <c r="F82" s="7" t="s">
        <v>13</v>
      </c>
      <c r="G82" s="8">
        <f t="shared" ref="G82:G91" ca="1" si="83">SUM(H82:CI82)</f>
        <v>0</v>
      </c>
      <c r="H82" s="9">
        <f t="shared" ref="H82:AM82" ca="1" si="84">H208*H$76</f>
        <v>0</v>
      </c>
      <c r="I82" s="9">
        <f t="shared" ca="1" si="84"/>
        <v>0</v>
      </c>
      <c r="J82" s="9">
        <f t="shared" ca="1" si="84"/>
        <v>0</v>
      </c>
      <c r="K82" s="9">
        <f t="shared" ca="1" si="84"/>
        <v>0</v>
      </c>
      <c r="L82" s="9">
        <f t="shared" ca="1" si="84"/>
        <v>0</v>
      </c>
      <c r="M82" s="9">
        <f t="shared" ca="1" si="84"/>
        <v>0</v>
      </c>
      <c r="N82" s="9">
        <f t="shared" ca="1" si="84"/>
        <v>0</v>
      </c>
      <c r="O82" s="9">
        <f t="shared" ca="1" si="84"/>
        <v>0</v>
      </c>
      <c r="P82" s="9">
        <f t="shared" ca="1" si="84"/>
        <v>0</v>
      </c>
      <c r="Q82" s="9">
        <f t="shared" ca="1" si="84"/>
        <v>0</v>
      </c>
      <c r="R82" s="9">
        <f t="shared" ca="1" si="84"/>
        <v>0</v>
      </c>
      <c r="S82" s="9">
        <f t="shared" ca="1" si="84"/>
        <v>0</v>
      </c>
      <c r="T82" s="9">
        <f t="shared" ca="1" si="84"/>
        <v>0</v>
      </c>
      <c r="U82" s="9">
        <f t="shared" ca="1" si="84"/>
        <v>0</v>
      </c>
      <c r="V82" s="9">
        <f t="shared" ca="1" si="84"/>
        <v>0</v>
      </c>
      <c r="W82" s="9">
        <f t="shared" ca="1" si="84"/>
        <v>0</v>
      </c>
      <c r="X82" s="9">
        <f t="shared" ca="1" si="84"/>
        <v>0</v>
      </c>
      <c r="Y82" s="9">
        <f t="shared" ca="1" si="84"/>
        <v>0</v>
      </c>
      <c r="Z82" s="9">
        <f t="shared" ca="1" si="84"/>
        <v>0</v>
      </c>
      <c r="AA82" s="9">
        <f t="shared" ca="1" si="84"/>
        <v>0</v>
      </c>
      <c r="AB82" s="9">
        <f t="shared" ca="1" si="84"/>
        <v>0</v>
      </c>
      <c r="AC82" s="9">
        <f t="shared" ca="1" si="84"/>
        <v>0</v>
      </c>
      <c r="AD82" s="9">
        <f t="shared" ca="1" si="84"/>
        <v>0</v>
      </c>
      <c r="AE82" s="9">
        <f t="shared" ca="1" si="84"/>
        <v>0</v>
      </c>
      <c r="AF82" s="9">
        <f t="shared" ca="1" si="84"/>
        <v>0</v>
      </c>
      <c r="AG82" s="9">
        <f t="shared" ca="1" si="84"/>
        <v>0</v>
      </c>
      <c r="AH82" s="9">
        <f t="shared" ca="1" si="84"/>
        <v>0</v>
      </c>
      <c r="AI82" s="9">
        <f t="shared" ca="1" si="84"/>
        <v>0</v>
      </c>
      <c r="AJ82" s="9">
        <f t="shared" ca="1" si="84"/>
        <v>0</v>
      </c>
      <c r="AK82" s="9">
        <f t="shared" ca="1" si="84"/>
        <v>0</v>
      </c>
      <c r="AL82" s="9">
        <f t="shared" ca="1" si="84"/>
        <v>0</v>
      </c>
      <c r="AM82" s="9">
        <f t="shared" ca="1" si="84"/>
        <v>0</v>
      </c>
      <c r="AN82" s="9">
        <f t="shared" ref="AN82:BS82" ca="1" si="85">AN208*AN$76</f>
        <v>0</v>
      </c>
      <c r="AO82" s="9">
        <f t="shared" ca="1" si="85"/>
        <v>0</v>
      </c>
      <c r="AP82" s="9">
        <f t="shared" ca="1" si="85"/>
        <v>0</v>
      </c>
      <c r="AQ82" s="9">
        <f t="shared" ca="1" si="85"/>
        <v>0</v>
      </c>
      <c r="AR82" s="9">
        <f t="shared" ca="1" si="85"/>
        <v>0</v>
      </c>
      <c r="AS82" s="9">
        <f t="shared" ca="1" si="85"/>
        <v>0</v>
      </c>
      <c r="AT82" s="9">
        <f t="shared" ca="1" si="85"/>
        <v>0</v>
      </c>
      <c r="AU82" s="9">
        <f t="shared" ca="1" si="85"/>
        <v>0</v>
      </c>
      <c r="AV82" s="9">
        <f t="shared" ca="1" si="85"/>
        <v>0</v>
      </c>
      <c r="AW82" s="9">
        <f t="shared" ca="1" si="85"/>
        <v>0</v>
      </c>
      <c r="AX82" s="9">
        <f t="shared" ca="1" si="85"/>
        <v>0</v>
      </c>
      <c r="AY82" s="9">
        <f t="shared" ca="1" si="85"/>
        <v>0</v>
      </c>
      <c r="AZ82" s="9">
        <f t="shared" ca="1" si="85"/>
        <v>0</v>
      </c>
      <c r="BA82" s="9">
        <f t="shared" ca="1" si="85"/>
        <v>0</v>
      </c>
      <c r="BB82" s="9">
        <f t="shared" ca="1" si="85"/>
        <v>0</v>
      </c>
      <c r="BC82" s="9">
        <f t="shared" ca="1" si="85"/>
        <v>0</v>
      </c>
      <c r="BD82" s="9">
        <f t="shared" ca="1" si="85"/>
        <v>0</v>
      </c>
      <c r="BE82" s="9">
        <f t="shared" ca="1" si="85"/>
        <v>0</v>
      </c>
      <c r="BF82" s="9">
        <f t="shared" ca="1" si="85"/>
        <v>0</v>
      </c>
      <c r="BG82" s="9">
        <f t="shared" ca="1" si="85"/>
        <v>0</v>
      </c>
      <c r="BH82" s="9">
        <f t="shared" ca="1" si="85"/>
        <v>0</v>
      </c>
      <c r="BI82" s="9">
        <f t="shared" ca="1" si="85"/>
        <v>0</v>
      </c>
      <c r="BJ82" s="9">
        <f t="shared" ca="1" si="85"/>
        <v>0</v>
      </c>
      <c r="BK82" s="9">
        <f t="shared" ca="1" si="85"/>
        <v>0</v>
      </c>
      <c r="BL82" s="9">
        <f t="shared" ca="1" si="85"/>
        <v>0</v>
      </c>
      <c r="BM82" s="9">
        <f t="shared" ca="1" si="85"/>
        <v>0</v>
      </c>
      <c r="BN82" s="9">
        <f t="shared" ca="1" si="85"/>
        <v>0</v>
      </c>
      <c r="BO82" s="9">
        <f t="shared" ca="1" si="85"/>
        <v>0</v>
      </c>
      <c r="BP82" s="9">
        <f t="shared" ca="1" si="85"/>
        <v>0</v>
      </c>
      <c r="BQ82" s="9">
        <f t="shared" ca="1" si="85"/>
        <v>0</v>
      </c>
      <c r="BR82" s="9">
        <f t="shared" ca="1" si="85"/>
        <v>0</v>
      </c>
      <c r="BS82" s="9">
        <f t="shared" ca="1" si="85"/>
        <v>0</v>
      </c>
      <c r="BT82" s="9">
        <f t="shared" ref="BT82:CI82" ca="1" si="86">BT208*BT$76</f>
        <v>0</v>
      </c>
      <c r="BU82" s="9">
        <f t="shared" ca="1" si="86"/>
        <v>0</v>
      </c>
      <c r="BV82" s="9">
        <f t="shared" ca="1" si="86"/>
        <v>0</v>
      </c>
      <c r="BW82" s="9">
        <f t="shared" ca="1" si="86"/>
        <v>0</v>
      </c>
      <c r="BX82" s="9">
        <f t="shared" ca="1" si="86"/>
        <v>0</v>
      </c>
      <c r="BY82" s="9">
        <f t="shared" ca="1" si="86"/>
        <v>0</v>
      </c>
      <c r="BZ82" s="9">
        <f t="shared" ca="1" si="86"/>
        <v>0</v>
      </c>
      <c r="CA82" s="9">
        <f t="shared" ca="1" si="86"/>
        <v>0</v>
      </c>
      <c r="CB82" s="9">
        <f t="shared" ca="1" si="86"/>
        <v>0</v>
      </c>
      <c r="CC82" s="9">
        <f t="shared" ca="1" si="86"/>
        <v>0</v>
      </c>
      <c r="CD82" s="9">
        <f t="shared" ca="1" si="86"/>
        <v>0</v>
      </c>
      <c r="CE82" s="9">
        <f t="shared" ca="1" si="86"/>
        <v>0</v>
      </c>
      <c r="CF82" s="9">
        <f t="shared" ca="1" si="86"/>
        <v>0</v>
      </c>
      <c r="CG82" s="9">
        <f t="shared" ca="1" si="86"/>
        <v>0</v>
      </c>
      <c r="CH82" s="9">
        <f t="shared" ca="1" si="86"/>
        <v>0</v>
      </c>
      <c r="CI82" s="9">
        <f t="shared" ca="1" si="86"/>
        <v>0</v>
      </c>
      <c r="CZ82" s="41" t="s">
        <v>181</v>
      </c>
      <c r="DA82" s="159">
        <v>57</v>
      </c>
      <c r="DB82" s="162" t="str">
        <f t="shared" si="61"/>
        <v>57_6.2_Сокращение CAPEX</v>
      </c>
    </row>
    <row r="83" spans="1:106" ht="14.25" outlineLevel="1" x14ac:dyDescent="0.25">
      <c r="B83" s="7" t="s">
        <v>64</v>
      </c>
      <c r="C83" s="55" t="s">
        <v>790</v>
      </c>
      <c r="D83" s="7">
        <f>D209</f>
        <v>0</v>
      </c>
      <c r="E83" s="7">
        <f>E209</f>
        <v>0</v>
      </c>
      <c r="F83" s="7" t="s">
        <v>13</v>
      </c>
      <c r="G83" s="8">
        <f t="shared" ca="1" si="83"/>
        <v>0</v>
      </c>
      <c r="H83" s="303">
        <f t="shared" ref="H83:AM83" ca="1" si="87">H212*H$76</f>
        <v>0</v>
      </c>
      <c r="I83" s="303">
        <f t="shared" ca="1" si="87"/>
        <v>0</v>
      </c>
      <c r="J83" s="303">
        <f t="shared" ca="1" si="87"/>
        <v>0</v>
      </c>
      <c r="K83" s="303">
        <f t="shared" ca="1" si="87"/>
        <v>0</v>
      </c>
      <c r="L83" s="303">
        <f t="shared" ca="1" si="87"/>
        <v>0</v>
      </c>
      <c r="M83" s="303">
        <f t="shared" ca="1" si="87"/>
        <v>0</v>
      </c>
      <c r="N83" s="303">
        <f t="shared" ca="1" si="87"/>
        <v>0</v>
      </c>
      <c r="O83" s="303">
        <f t="shared" ca="1" si="87"/>
        <v>0</v>
      </c>
      <c r="P83" s="303">
        <f t="shared" ca="1" si="87"/>
        <v>0</v>
      </c>
      <c r="Q83" s="303">
        <f t="shared" ca="1" si="87"/>
        <v>0</v>
      </c>
      <c r="R83" s="303">
        <f t="shared" ca="1" si="87"/>
        <v>0</v>
      </c>
      <c r="S83" s="303">
        <f t="shared" ca="1" si="87"/>
        <v>0</v>
      </c>
      <c r="T83" s="303">
        <f t="shared" ca="1" si="87"/>
        <v>0</v>
      </c>
      <c r="U83" s="303">
        <f t="shared" ca="1" si="87"/>
        <v>0</v>
      </c>
      <c r="V83" s="303">
        <f t="shared" ca="1" si="87"/>
        <v>0</v>
      </c>
      <c r="W83" s="303">
        <f t="shared" ca="1" si="87"/>
        <v>0</v>
      </c>
      <c r="X83" s="303">
        <f t="shared" ca="1" si="87"/>
        <v>0</v>
      </c>
      <c r="Y83" s="303">
        <f t="shared" ca="1" si="87"/>
        <v>0</v>
      </c>
      <c r="Z83" s="303">
        <f t="shared" ca="1" si="87"/>
        <v>0</v>
      </c>
      <c r="AA83" s="303">
        <f t="shared" ca="1" si="87"/>
        <v>0</v>
      </c>
      <c r="AB83" s="303">
        <f t="shared" ca="1" si="87"/>
        <v>0</v>
      </c>
      <c r="AC83" s="303">
        <f t="shared" ca="1" si="87"/>
        <v>0</v>
      </c>
      <c r="AD83" s="303">
        <f t="shared" ca="1" si="87"/>
        <v>0</v>
      </c>
      <c r="AE83" s="303">
        <f t="shared" ca="1" si="87"/>
        <v>0</v>
      </c>
      <c r="AF83" s="303">
        <f t="shared" ca="1" si="87"/>
        <v>0</v>
      </c>
      <c r="AG83" s="303">
        <f t="shared" ca="1" si="87"/>
        <v>0</v>
      </c>
      <c r="AH83" s="303">
        <f t="shared" ca="1" si="87"/>
        <v>0</v>
      </c>
      <c r="AI83" s="303">
        <f t="shared" ca="1" si="87"/>
        <v>0</v>
      </c>
      <c r="AJ83" s="303">
        <f t="shared" ca="1" si="87"/>
        <v>0</v>
      </c>
      <c r="AK83" s="303">
        <f t="shared" ca="1" si="87"/>
        <v>0</v>
      </c>
      <c r="AL83" s="303">
        <f t="shared" ca="1" si="87"/>
        <v>0</v>
      </c>
      <c r="AM83" s="303">
        <f t="shared" ca="1" si="87"/>
        <v>0</v>
      </c>
      <c r="AN83" s="303">
        <f t="shared" ref="AN83:BS83" ca="1" si="88">AN212*AN$76</f>
        <v>0</v>
      </c>
      <c r="AO83" s="303">
        <f t="shared" ca="1" si="88"/>
        <v>0</v>
      </c>
      <c r="AP83" s="303">
        <f t="shared" ca="1" si="88"/>
        <v>0</v>
      </c>
      <c r="AQ83" s="303">
        <f t="shared" ca="1" si="88"/>
        <v>0</v>
      </c>
      <c r="AR83" s="303">
        <f t="shared" ca="1" si="88"/>
        <v>0</v>
      </c>
      <c r="AS83" s="303">
        <f t="shared" ca="1" si="88"/>
        <v>0</v>
      </c>
      <c r="AT83" s="303">
        <f t="shared" ca="1" si="88"/>
        <v>0</v>
      </c>
      <c r="AU83" s="303">
        <f t="shared" ca="1" si="88"/>
        <v>0</v>
      </c>
      <c r="AV83" s="303">
        <f t="shared" ca="1" si="88"/>
        <v>0</v>
      </c>
      <c r="AW83" s="303">
        <f t="shared" ca="1" si="88"/>
        <v>0</v>
      </c>
      <c r="AX83" s="303">
        <f t="shared" ca="1" si="88"/>
        <v>0</v>
      </c>
      <c r="AY83" s="303">
        <f t="shared" ca="1" si="88"/>
        <v>0</v>
      </c>
      <c r="AZ83" s="303">
        <f t="shared" ca="1" si="88"/>
        <v>0</v>
      </c>
      <c r="BA83" s="303">
        <f t="shared" ca="1" si="88"/>
        <v>0</v>
      </c>
      <c r="BB83" s="303">
        <f t="shared" ca="1" si="88"/>
        <v>0</v>
      </c>
      <c r="BC83" s="303">
        <f t="shared" ca="1" si="88"/>
        <v>0</v>
      </c>
      <c r="BD83" s="303">
        <f t="shared" ca="1" si="88"/>
        <v>0</v>
      </c>
      <c r="BE83" s="303">
        <f t="shared" ca="1" si="88"/>
        <v>0</v>
      </c>
      <c r="BF83" s="303">
        <f t="shared" ca="1" si="88"/>
        <v>0</v>
      </c>
      <c r="BG83" s="303">
        <f t="shared" ca="1" si="88"/>
        <v>0</v>
      </c>
      <c r="BH83" s="303">
        <f t="shared" ca="1" si="88"/>
        <v>0</v>
      </c>
      <c r="BI83" s="303">
        <f t="shared" ca="1" si="88"/>
        <v>0</v>
      </c>
      <c r="BJ83" s="303">
        <f t="shared" ca="1" si="88"/>
        <v>0</v>
      </c>
      <c r="BK83" s="303">
        <f t="shared" ca="1" si="88"/>
        <v>0</v>
      </c>
      <c r="BL83" s="303">
        <f t="shared" ca="1" si="88"/>
        <v>0</v>
      </c>
      <c r="BM83" s="303">
        <f t="shared" ca="1" si="88"/>
        <v>0</v>
      </c>
      <c r="BN83" s="303">
        <f t="shared" ca="1" si="88"/>
        <v>0</v>
      </c>
      <c r="BO83" s="303">
        <f t="shared" ca="1" si="88"/>
        <v>0</v>
      </c>
      <c r="BP83" s="303">
        <f t="shared" ca="1" si="88"/>
        <v>0</v>
      </c>
      <c r="BQ83" s="303">
        <f t="shared" ca="1" si="88"/>
        <v>0</v>
      </c>
      <c r="BR83" s="303">
        <f t="shared" ca="1" si="88"/>
        <v>0</v>
      </c>
      <c r="BS83" s="303">
        <f t="shared" ca="1" si="88"/>
        <v>0</v>
      </c>
      <c r="BT83" s="303">
        <f t="shared" ref="BT83:CI83" ca="1" si="89">BT212*BT$76</f>
        <v>0</v>
      </c>
      <c r="BU83" s="303">
        <f t="shared" ca="1" si="89"/>
        <v>0</v>
      </c>
      <c r="BV83" s="303">
        <f t="shared" ca="1" si="89"/>
        <v>0</v>
      </c>
      <c r="BW83" s="303">
        <f t="shared" ca="1" si="89"/>
        <v>0</v>
      </c>
      <c r="BX83" s="303">
        <f t="shared" ca="1" si="89"/>
        <v>0</v>
      </c>
      <c r="BY83" s="303">
        <f t="shared" ca="1" si="89"/>
        <v>0</v>
      </c>
      <c r="BZ83" s="303">
        <f t="shared" ca="1" si="89"/>
        <v>0</v>
      </c>
      <c r="CA83" s="303">
        <f t="shared" ca="1" si="89"/>
        <v>0</v>
      </c>
      <c r="CB83" s="303">
        <f t="shared" ca="1" si="89"/>
        <v>0</v>
      </c>
      <c r="CC83" s="303">
        <f t="shared" ca="1" si="89"/>
        <v>0</v>
      </c>
      <c r="CD83" s="303">
        <f t="shared" ca="1" si="89"/>
        <v>0</v>
      </c>
      <c r="CE83" s="303">
        <f t="shared" ca="1" si="89"/>
        <v>0</v>
      </c>
      <c r="CF83" s="303">
        <f t="shared" ca="1" si="89"/>
        <v>0</v>
      </c>
      <c r="CG83" s="303">
        <f t="shared" ca="1" si="89"/>
        <v>0</v>
      </c>
      <c r="CH83" s="303">
        <f t="shared" ca="1" si="89"/>
        <v>0</v>
      </c>
      <c r="CI83" s="303">
        <f t="shared" ca="1" si="89"/>
        <v>0</v>
      </c>
      <c r="CZ83" s="41" t="s">
        <v>181</v>
      </c>
      <c r="DA83" s="159">
        <v>58</v>
      </c>
      <c r="DB83" s="162" t="str">
        <f t="shared" si="61"/>
        <v>58_6.3_Сокращение OPEX</v>
      </c>
    </row>
    <row r="84" spans="1:106" ht="14.25" outlineLevel="1" x14ac:dyDescent="0.25">
      <c r="B84" s="7" t="s">
        <v>151</v>
      </c>
      <c r="C84" s="55" t="s">
        <v>212</v>
      </c>
      <c r="D84" s="7">
        <f>D215</f>
        <v>0</v>
      </c>
      <c r="E84" s="7">
        <f>E215</f>
        <v>0</v>
      </c>
      <c r="F84" s="7" t="s">
        <v>13</v>
      </c>
      <c r="G84" s="8">
        <f t="shared" ca="1" si="83"/>
        <v>0</v>
      </c>
      <c r="H84" s="9">
        <f t="shared" ref="H84:AM84" ca="1" si="90">H215*H$76</f>
        <v>0</v>
      </c>
      <c r="I84" s="9">
        <f t="shared" ca="1" si="90"/>
        <v>0</v>
      </c>
      <c r="J84" s="9">
        <f t="shared" ca="1" si="90"/>
        <v>0</v>
      </c>
      <c r="K84" s="9">
        <f t="shared" ca="1" si="90"/>
        <v>0</v>
      </c>
      <c r="L84" s="9">
        <f t="shared" ca="1" si="90"/>
        <v>0</v>
      </c>
      <c r="M84" s="9">
        <f t="shared" ca="1" si="90"/>
        <v>0</v>
      </c>
      <c r="N84" s="9">
        <f t="shared" ca="1" si="90"/>
        <v>0</v>
      </c>
      <c r="O84" s="9">
        <f t="shared" ca="1" si="90"/>
        <v>0</v>
      </c>
      <c r="P84" s="9">
        <f t="shared" ca="1" si="90"/>
        <v>0</v>
      </c>
      <c r="Q84" s="9">
        <f t="shared" ca="1" si="90"/>
        <v>0</v>
      </c>
      <c r="R84" s="9">
        <f t="shared" ca="1" si="90"/>
        <v>0</v>
      </c>
      <c r="S84" s="9">
        <f t="shared" ca="1" si="90"/>
        <v>0</v>
      </c>
      <c r="T84" s="9">
        <f t="shared" ca="1" si="90"/>
        <v>0</v>
      </c>
      <c r="U84" s="9">
        <f t="shared" ca="1" si="90"/>
        <v>0</v>
      </c>
      <c r="V84" s="9">
        <f t="shared" ca="1" si="90"/>
        <v>0</v>
      </c>
      <c r="W84" s="9">
        <f t="shared" ca="1" si="90"/>
        <v>0</v>
      </c>
      <c r="X84" s="9">
        <f t="shared" ca="1" si="90"/>
        <v>0</v>
      </c>
      <c r="Y84" s="9">
        <f t="shared" ca="1" si="90"/>
        <v>0</v>
      </c>
      <c r="Z84" s="9">
        <f t="shared" ca="1" si="90"/>
        <v>0</v>
      </c>
      <c r="AA84" s="9">
        <f t="shared" ca="1" si="90"/>
        <v>0</v>
      </c>
      <c r="AB84" s="9">
        <f t="shared" ca="1" si="90"/>
        <v>0</v>
      </c>
      <c r="AC84" s="9">
        <f t="shared" ca="1" si="90"/>
        <v>0</v>
      </c>
      <c r="AD84" s="9">
        <f t="shared" ca="1" si="90"/>
        <v>0</v>
      </c>
      <c r="AE84" s="9">
        <f t="shared" ca="1" si="90"/>
        <v>0</v>
      </c>
      <c r="AF84" s="9">
        <f t="shared" ca="1" si="90"/>
        <v>0</v>
      </c>
      <c r="AG84" s="9">
        <f t="shared" ca="1" si="90"/>
        <v>0</v>
      </c>
      <c r="AH84" s="9">
        <f t="shared" ca="1" si="90"/>
        <v>0</v>
      </c>
      <c r="AI84" s="9">
        <f t="shared" ca="1" si="90"/>
        <v>0</v>
      </c>
      <c r="AJ84" s="9">
        <f t="shared" ca="1" si="90"/>
        <v>0</v>
      </c>
      <c r="AK84" s="9">
        <f t="shared" ca="1" si="90"/>
        <v>0</v>
      </c>
      <c r="AL84" s="9">
        <f t="shared" ca="1" si="90"/>
        <v>0</v>
      </c>
      <c r="AM84" s="9">
        <f t="shared" ca="1" si="90"/>
        <v>0</v>
      </c>
      <c r="AN84" s="9">
        <f t="shared" ref="AN84:BS84" ca="1" si="91">AN215*AN$76</f>
        <v>0</v>
      </c>
      <c r="AO84" s="9">
        <f t="shared" ca="1" si="91"/>
        <v>0</v>
      </c>
      <c r="AP84" s="9">
        <f t="shared" ca="1" si="91"/>
        <v>0</v>
      </c>
      <c r="AQ84" s="9">
        <f t="shared" ca="1" si="91"/>
        <v>0</v>
      </c>
      <c r="AR84" s="9">
        <f t="shared" ca="1" si="91"/>
        <v>0</v>
      </c>
      <c r="AS84" s="9">
        <f t="shared" ca="1" si="91"/>
        <v>0</v>
      </c>
      <c r="AT84" s="9">
        <f t="shared" ca="1" si="91"/>
        <v>0</v>
      </c>
      <c r="AU84" s="9">
        <f t="shared" ca="1" si="91"/>
        <v>0</v>
      </c>
      <c r="AV84" s="9">
        <f t="shared" ca="1" si="91"/>
        <v>0</v>
      </c>
      <c r="AW84" s="9">
        <f t="shared" ca="1" si="91"/>
        <v>0</v>
      </c>
      <c r="AX84" s="9">
        <f t="shared" ca="1" si="91"/>
        <v>0</v>
      </c>
      <c r="AY84" s="9">
        <f t="shared" ca="1" si="91"/>
        <v>0</v>
      </c>
      <c r="AZ84" s="9">
        <f t="shared" ca="1" si="91"/>
        <v>0</v>
      </c>
      <c r="BA84" s="9">
        <f t="shared" ca="1" si="91"/>
        <v>0</v>
      </c>
      <c r="BB84" s="9">
        <f t="shared" ca="1" si="91"/>
        <v>0</v>
      </c>
      <c r="BC84" s="9">
        <f t="shared" ca="1" si="91"/>
        <v>0</v>
      </c>
      <c r="BD84" s="9">
        <f t="shared" ca="1" si="91"/>
        <v>0</v>
      </c>
      <c r="BE84" s="9">
        <f t="shared" ca="1" si="91"/>
        <v>0</v>
      </c>
      <c r="BF84" s="9">
        <f t="shared" ca="1" si="91"/>
        <v>0</v>
      </c>
      <c r="BG84" s="9">
        <f t="shared" ca="1" si="91"/>
        <v>0</v>
      </c>
      <c r="BH84" s="9">
        <f t="shared" ca="1" si="91"/>
        <v>0</v>
      </c>
      <c r="BI84" s="9">
        <f t="shared" ca="1" si="91"/>
        <v>0</v>
      </c>
      <c r="BJ84" s="9">
        <f t="shared" ca="1" si="91"/>
        <v>0</v>
      </c>
      <c r="BK84" s="9">
        <f t="shared" ca="1" si="91"/>
        <v>0</v>
      </c>
      <c r="BL84" s="9">
        <f t="shared" ca="1" si="91"/>
        <v>0</v>
      </c>
      <c r="BM84" s="9">
        <f t="shared" ca="1" si="91"/>
        <v>0</v>
      </c>
      <c r="BN84" s="9">
        <f t="shared" ca="1" si="91"/>
        <v>0</v>
      </c>
      <c r="BO84" s="9">
        <f t="shared" ca="1" si="91"/>
        <v>0</v>
      </c>
      <c r="BP84" s="9">
        <f t="shared" ca="1" si="91"/>
        <v>0</v>
      </c>
      <c r="BQ84" s="9">
        <f t="shared" ca="1" si="91"/>
        <v>0</v>
      </c>
      <c r="BR84" s="9">
        <f t="shared" ca="1" si="91"/>
        <v>0</v>
      </c>
      <c r="BS84" s="9">
        <f t="shared" ca="1" si="91"/>
        <v>0</v>
      </c>
      <c r="BT84" s="9">
        <f t="shared" ref="BT84:CI84" ca="1" si="92">BT215*BT$76</f>
        <v>0</v>
      </c>
      <c r="BU84" s="9">
        <f t="shared" ca="1" si="92"/>
        <v>0</v>
      </c>
      <c r="BV84" s="9">
        <f t="shared" ca="1" si="92"/>
        <v>0</v>
      </c>
      <c r="BW84" s="9">
        <f t="shared" ca="1" si="92"/>
        <v>0</v>
      </c>
      <c r="BX84" s="9">
        <f t="shared" ca="1" si="92"/>
        <v>0</v>
      </c>
      <c r="BY84" s="9">
        <f t="shared" ca="1" si="92"/>
        <v>0</v>
      </c>
      <c r="BZ84" s="9">
        <f t="shared" ca="1" si="92"/>
        <v>0</v>
      </c>
      <c r="CA84" s="9">
        <f t="shared" ca="1" si="92"/>
        <v>0</v>
      </c>
      <c r="CB84" s="9">
        <f t="shared" ca="1" si="92"/>
        <v>0</v>
      </c>
      <c r="CC84" s="9">
        <f t="shared" ca="1" si="92"/>
        <v>0</v>
      </c>
      <c r="CD84" s="9">
        <f t="shared" ca="1" si="92"/>
        <v>0</v>
      </c>
      <c r="CE84" s="9">
        <f t="shared" ca="1" si="92"/>
        <v>0</v>
      </c>
      <c r="CF84" s="9">
        <f t="shared" ca="1" si="92"/>
        <v>0</v>
      </c>
      <c r="CG84" s="9">
        <f t="shared" ca="1" si="92"/>
        <v>0</v>
      </c>
      <c r="CH84" s="9">
        <f t="shared" ca="1" si="92"/>
        <v>0</v>
      </c>
      <c r="CI84" s="9">
        <f t="shared" ca="1" si="92"/>
        <v>0</v>
      </c>
      <c r="CZ84" s="41" t="s">
        <v>181</v>
      </c>
      <c r="DA84" s="159">
        <v>59</v>
      </c>
      <c r="DB84" s="162" t="str">
        <f t="shared" si="61"/>
        <v>59_6.4_Изменение денежного потока от увеличения добычи/реализации УВ</v>
      </c>
    </row>
    <row r="85" spans="1:106" ht="14.25" outlineLevel="1" x14ac:dyDescent="0.25">
      <c r="B85" s="7" t="s">
        <v>152</v>
      </c>
      <c r="C85" s="55" t="s">
        <v>104</v>
      </c>
      <c r="D85" s="7">
        <f>D218</f>
        <v>0</v>
      </c>
      <c r="E85" s="7">
        <f>E218</f>
        <v>0</v>
      </c>
      <c r="F85" s="7" t="s">
        <v>13</v>
      </c>
      <c r="G85" s="8">
        <f t="shared" ca="1" si="83"/>
        <v>0</v>
      </c>
      <c r="H85" s="9">
        <f t="shared" ref="H85:AM85" ca="1" si="93">H218*H$76</f>
        <v>0</v>
      </c>
      <c r="I85" s="9">
        <f t="shared" ca="1" si="93"/>
        <v>0</v>
      </c>
      <c r="J85" s="9">
        <f t="shared" ca="1" si="93"/>
        <v>0</v>
      </c>
      <c r="K85" s="9">
        <f t="shared" ca="1" si="93"/>
        <v>0</v>
      </c>
      <c r="L85" s="9">
        <f t="shared" ca="1" si="93"/>
        <v>0</v>
      </c>
      <c r="M85" s="9">
        <f t="shared" ca="1" si="93"/>
        <v>0</v>
      </c>
      <c r="N85" s="9">
        <f t="shared" ca="1" si="93"/>
        <v>0</v>
      </c>
      <c r="O85" s="9">
        <f t="shared" ca="1" si="93"/>
        <v>0</v>
      </c>
      <c r="P85" s="9">
        <f t="shared" ca="1" si="93"/>
        <v>0</v>
      </c>
      <c r="Q85" s="9">
        <f t="shared" ca="1" si="93"/>
        <v>0</v>
      </c>
      <c r="R85" s="9">
        <f t="shared" ca="1" si="93"/>
        <v>0</v>
      </c>
      <c r="S85" s="9">
        <f t="shared" ca="1" si="93"/>
        <v>0</v>
      </c>
      <c r="T85" s="9">
        <f t="shared" ca="1" si="93"/>
        <v>0</v>
      </c>
      <c r="U85" s="9">
        <f t="shared" ca="1" si="93"/>
        <v>0</v>
      </c>
      <c r="V85" s="9">
        <f t="shared" ca="1" si="93"/>
        <v>0</v>
      </c>
      <c r="W85" s="9">
        <f t="shared" ca="1" si="93"/>
        <v>0</v>
      </c>
      <c r="X85" s="9">
        <f t="shared" ca="1" si="93"/>
        <v>0</v>
      </c>
      <c r="Y85" s="9">
        <f t="shared" ca="1" si="93"/>
        <v>0</v>
      </c>
      <c r="Z85" s="9">
        <f t="shared" ca="1" si="93"/>
        <v>0</v>
      </c>
      <c r="AA85" s="9">
        <f t="shared" ca="1" si="93"/>
        <v>0</v>
      </c>
      <c r="AB85" s="9">
        <f t="shared" ca="1" si="93"/>
        <v>0</v>
      </c>
      <c r="AC85" s="9">
        <f t="shared" ca="1" si="93"/>
        <v>0</v>
      </c>
      <c r="AD85" s="9">
        <f t="shared" ca="1" si="93"/>
        <v>0</v>
      </c>
      <c r="AE85" s="9">
        <f t="shared" ca="1" si="93"/>
        <v>0</v>
      </c>
      <c r="AF85" s="9">
        <f t="shared" ca="1" si="93"/>
        <v>0</v>
      </c>
      <c r="AG85" s="9">
        <f t="shared" ca="1" si="93"/>
        <v>0</v>
      </c>
      <c r="AH85" s="9">
        <f t="shared" ca="1" si="93"/>
        <v>0</v>
      </c>
      <c r="AI85" s="9">
        <f t="shared" ca="1" si="93"/>
        <v>0</v>
      </c>
      <c r="AJ85" s="9">
        <f t="shared" ca="1" si="93"/>
        <v>0</v>
      </c>
      <c r="AK85" s="9">
        <f t="shared" ca="1" si="93"/>
        <v>0</v>
      </c>
      <c r="AL85" s="9">
        <f t="shared" ca="1" si="93"/>
        <v>0</v>
      </c>
      <c r="AM85" s="9">
        <f t="shared" ca="1" si="93"/>
        <v>0</v>
      </c>
      <c r="AN85" s="9">
        <f t="shared" ref="AN85:BS85" ca="1" si="94">AN218*AN$76</f>
        <v>0</v>
      </c>
      <c r="AO85" s="9">
        <f t="shared" ca="1" si="94"/>
        <v>0</v>
      </c>
      <c r="AP85" s="9">
        <f t="shared" ca="1" si="94"/>
        <v>0</v>
      </c>
      <c r="AQ85" s="9">
        <f t="shared" ca="1" si="94"/>
        <v>0</v>
      </c>
      <c r="AR85" s="9">
        <f t="shared" ca="1" si="94"/>
        <v>0</v>
      </c>
      <c r="AS85" s="9">
        <f t="shared" ca="1" si="94"/>
        <v>0</v>
      </c>
      <c r="AT85" s="9">
        <f t="shared" ca="1" si="94"/>
        <v>0</v>
      </c>
      <c r="AU85" s="9">
        <f t="shared" ca="1" si="94"/>
        <v>0</v>
      </c>
      <c r="AV85" s="9">
        <f t="shared" ca="1" si="94"/>
        <v>0</v>
      </c>
      <c r="AW85" s="9">
        <f t="shared" ca="1" si="94"/>
        <v>0</v>
      </c>
      <c r="AX85" s="9">
        <f t="shared" ca="1" si="94"/>
        <v>0</v>
      </c>
      <c r="AY85" s="9">
        <f t="shared" ca="1" si="94"/>
        <v>0</v>
      </c>
      <c r="AZ85" s="9">
        <f t="shared" ca="1" si="94"/>
        <v>0</v>
      </c>
      <c r="BA85" s="9">
        <f t="shared" ca="1" si="94"/>
        <v>0</v>
      </c>
      <c r="BB85" s="9">
        <f t="shared" ca="1" si="94"/>
        <v>0</v>
      </c>
      <c r="BC85" s="9">
        <f t="shared" ca="1" si="94"/>
        <v>0</v>
      </c>
      <c r="BD85" s="9">
        <f t="shared" ca="1" si="94"/>
        <v>0</v>
      </c>
      <c r="BE85" s="9">
        <f t="shared" ca="1" si="94"/>
        <v>0</v>
      </c>
      <c r="BF85" s="9">
        <f t="shared" ca="1" si="94"/>
        <v>0</v>
      </c>
      <c r="BG85" s="9">
        <f t="shared" ca="1" si="94"/>
        <v>0</v>
      </c>
      <c r="BH85" s="9">
        <f t="shared" ca="1" si="94"/>
        <v>0</v>
      </c>
      <c r="BI85" s="9">
        <f t="shared" ca="1" si="94"/>
        <v>0</v>
      </c>
      <c r="BJ85" s="9">
        <f t="shared" ca="1" si="94"/>
        <v>0</v>
      </c>
      <c r="BK85" s="9">
        <f t="shared" ca="1" si="94"/>
        <v>0</v>
      </c>
      <c r="BL85" s="9">
        <f t="shared" ca="1" si="94"/>
        <v>0</v>
      </c>
      <c r="BM85" s="9">
        <f t="shared" ca="1" si="94"/>
        <v>0</v>
      </c>
      <c r="BN85" s="9">
        <f t="shared" ca="1" si="94"/>
        <v>0</v>
      </c>
      <c r="BO85" s="9">
        <f t="shared" ca="1" si="94"/>
        <v>0</v>
      </c>
      <c r="BP85" s="9">
        <f t="shared" ca="1" si="94"/>
        <v>0</v>
      </c>
      <c r="BQ85" s="9">
        <f t="shared" ca="1" si="94"/>
        <v>0</v>
      </c>
      <c r="BR85" s="9">
        <f t="shared" ca="1" si="94"/>
        <v>0</v>
      </c>
      <c r="BS85" s="9">
        <f t="shared" ca="1" si="94"/>
        <v>0</v>
      </c>
      <c r="BT85" s="9">
        <f t="shared" ref="BT85:CI85" ca="1" si="95">BT218*BT$76</f>
        <v>0</v>
      </c>
      <c r="BU85" s="9">
        <f t="shared" ca="1" si="95"/>
        <v>0</v>
      </c>
      <c r="BV85" s="9">
        <f t="shared" ca="1" si="95"/>
        <v>0</v>
      </c>
      <c r="BW85" s="9">
        <f t="shared" ca="1" si="95"/>
        <v>0</v>
      </c>
      <c r="BX85" s="9">
        <f t="shared" ca="1" si="95"/>
        <v>0</v>
      </c>
      <c r="BY85" s="9">
        <f t="shared" ca="1" si="95"/>
        <v>0</v>
      </c>
      <c r="BZ85" s="9">
        <f t="shared" ca="1" si="95"/>
        <v>0</v>
      </c>
      <c r="CA85" s="9">
        <f t="shared" ca="1" si="95"/>
        <v>0</v>
      </c>
      <c r="CB85" s="9">
        <f t="shared" ca="1" si="95"/>
        <v>0</v>
      </c>
      <c r="CC85" s="9">
        <f t="shared" ca="1" si="95"/>
        <v>0</v>
      </c>
      <c r="CD85" s="9">
        <f t="shared" ca="1" si="95"/>
        <v>0</v>
      </c>
      <c r="CE85" s="9">
        <f t="shared" ca="1" si="95"/>
        <v>0</v>
      </c>
      <c r="CF85" s="9">
        <f t="shared" ca="1" si="95"/>
        <v>0</v>
      </c>
      <c r="CG85" s="9">
        <f t="shared" ca="1" si="95"/>
        <v>0</v>
      </c>
      <c r="CH85" s="9">
        <f t="shared" ca="1" si="95"/>
        <v>0</v>
      </c>
      <c r="CI85" s="9">
        <f t="shared" ca="1" si="95"/>
        <v>0</v>
      </c>
      <c r="CZ85" s="41" t="s">
        <v>181</v>
      </c>
      <c r="DA85" s="159">
        <v>60</v>
      </c>
      <c r="DB85" s="162" t="str">
        <f t="shared" si="61"/>
        <v>60_6.5_Ранняя добыча / ранняя нефть</v>
      </c>
    </row>
    <row r="86" spans="1:106" ht="25.5" outlineLevel="1" x14ac:dyDescent="0.25">
      <c r="B86" s="7" t="s">
        <v>65</v>
      </c>
      <c r="C86" s="55" t="s">
        <v>105</v>
      </c>
      <c r="D86" s="7">
        <f>D221</f>
        <v>0</v>
      </c>
      <c r="E86" s="7">
        <f>E221</f>
        <v>0</v>
      </c>
      <c r="F86" s="7" t="s">
        <v>13</v>
      </c>
      <c r="G86" s="8">
        <f t="shared" ca="1" si="83"/>
        <v>0</v>
      </c>
      <c r="H86" s="9">
        <f t="shared" ref="H86:AM86" ca="1" si="96">H221*H$76</f>
        <v>0</v>
      </c>
      <c r="I86" s="9">
        <f t="shared" ca="1" si="96"/>
        <v>0</v>
      </c>
      <c r="J86" s="9">
        <f t="shared" ca="1" si="96"/>
        <v>0</v>
      </c>
      <c r="K86" s="9">
        <f t="shared" ca="1" si="96"/>
        <v>0</v>
      </c>
      <c r="L86" s="9">
        <f t="shared" ca="1" si="96"/>
        <v>0</v>
      </c>
      <c r="M86" s="9">
        <f t="shared" ca="1" si="96"/>
        <v>0</v>
      </c>
      <c r="N86" s="9">
        <f t="shared" ca="1" si="96"/>
        <v>0</v>
      </c>
      <c r="O86" s="9">
        <f t="shared" ca="1" si="96"/>
        <v>0</v>
      </c>
      <c r="P86" s="9">
        <f t="shared" ca="1" si="96"/>
        <v>0</v>
      </c>
      <c r="Q86" s="9">
        <f t="shared" ca="1" si="96"/>
        <v>0</v>
      </c>
      <c r="R86" s="9">
        <f t="shared" ca="1" si="96"/>
        <v>0</v>
      </c>
      <c r="S86" s="9">
        <f t="shared" ca="1" si="96"/>
        <v>0</v>
      </c>
      <c r="T86" s="9">
        <f t="shared" ca="1" si="96"/>
        <v>0</v>
      </c>
      <c r="U86" s="9">
        <f t="shared" ca="1" si="96"/>
        <v>0</v>
      </c>
      <c r="V86" s="9">
        <f t="shared" ca="1" si="96"/>
        <v>0</v>
      </c>
      <c r="W86" s="9">
        <f t="shared" ca="1" si="96"/>
        <v>0</v>
      </c>
      <c r="X86" s="9">
        <f t="shared" ca="1" si="96"/>
        <v>0</v>
      </c>
      <c r="Y86" s="9">
        <f t="shared" ca="1" si="96"/>
        <v>0</v>
      </c>
      <c r="Z86" s="9">
        <f t="shared" ca="1" si="96"/>
        <v>0</v>
      </c>
      <c r="AA86" s="9">
        <f t="shared" ca="1" si="96"/>
        <v>0</v>
      </c>
      <c r="AB86" s="9">
        <f t="shared" ca="1" si="96"/>
        <v>0</v>
      </c>
      <c r="AC86" s="9">
        <f t="shared" ca="1" si="96"/>
        <v>0</v>
      </c>
      <c r="AD86" s="9">
        <f t="shared" ca="1" si="96"/>
        <v>0</v>
      </c>
      <c r="AE86" s="9">
        <f t="shared" ca="1" si="96"/>
        <v>0</v>
      </c>
      <c r="AF86" s="9">
        <f t="shared" ca="1" si="96"/>
        <v>0</v>
      </c>
      <c r="AG86" s="9">
        <f t="shared" ca="1" si="96"/>
        <v>0</v>
      </c>
      <c r="AH86" s="9">
        <f t="shared" ca="1" si="96"/>
        <v>0</v>
      </c>
      <c r="AI86" s="9">
        <f t="shared" ca="1" si="96"/>
        <v>0</v>
      </c>
      <c r="AJ86" s="9">
        <f t="shared" ca="1" si="96"/>
        <v>0</v>
      </c>
      <c r="AK86" s="9">
        <f t="shared" ca="1" si="96"/>
        <v>0</v>
      </c>
      <c r="AL86" s="9">
        <f t="shared" ca="1" si="96"/>
        <v>0</v>
      </c>
      <c r="AM86" s="9">
        <f t="shared" ca="1" si="96"/>
        <v>0</v>
      </c>
      <c r="AN86" s="9">
        <f t="shared" ref="AN86:BS86" ca="1" si="97">AN221*AN$76</f>
        <v>0</v>
      </c>
      <c r="AO86" s="9">
        <f t="shared" ca="1" si="97"/>
        <v>0</v>
      </c>
      <c r="AP86" s="9">
        <f t="shared" ca="1" si="97"/>
        <v>0</v>
      </c>
      <c r="AQ86" s="9">
        <f t="shared" ca="1" si="97"/>
        <v>0</v>
      </c>
      <c r="AR86" s="9">
        <f t="shared" ca="1" si="97"/>
        <v>0</v>
      </c>
      <c r="AS86" s="9">
        <f t="shared" ca="1" si="97"/>
        <v>0</v>
      </c>
      <c r="AT86" s="9">
        <f t="shared" ca="1" si="97"/>
        <v>0</v>
      </c>
      <c r="AU86" s="9">
        <f t="shared" ca="1" si="97"/>
        <v>0</v>
      </c>
      <c r="AV86" s="9">
        <f t="shared" ca="1" si="97"/>
        <v>0</v>
      </c>
      <c r="AW86" s="9">
        <f t="shared" ca="1" si="97"/>
        <v>0</v>
      </c>
      <c r="AX86" s="9">
        <f t="shared" ca="1" si="97"/>
        <v>0</v>
      </c>
      <c r="AY86" s="9">
        <f t="shared" ca="1" si="97"/>
        <v>0</v>
      </c>
      <c r="AZ86" s="9">
        <f t="shared" ca="1" si="97"/>
        <v>0</v>
      </c>
      <c r="BA86" s="9">
        <f t="shared" ca="1" si="97"/>
        <v>0</v>
      </c>
      <c r="BB86" s="9">
        <f t="shared" ca="1" si="97"/>
        <v>0</v>
      </c>
      <c r="BC86" s="9">
        <f t="shared" ca="1" si="97"/>
        <v>0</v>
      </c>
      <c r="BD86" s="9">
        <f t="shared" ca="1" si="97"/>
        <v>0</v>
      </c>
      <c r="BE86" s="9">
        <f t="shared" ca="1" si="97"/>
        <v>0</v>
      </c>
      <c r="BF86" s="9">
        <f t="shared" ca="1" si="97"/>
        <v>0</v>
      </c>
      <c r="BG86" s="9">
        <f t="shared" ca="1" si="97"/>
        <v>0</v>
      </c>
      <c r="BH86" s="9">
        <f t="shared" ca="1" si="97"/>
        <v>0</v>
      </c>
      <c r="BI86" s="9">
        <f t="shared" ca="1" si="97"/>
        <v>0</v>
      </c>
      <c r="BJ86" s="9">
        <f t="shared" ca="1" si="97"/>
        <v>0</v>
      </c>
      <c r="BK86" s="9">
        <f t="shared" ca="1" si="97"/>
        <v>0</v>
      </c>
      <c r="BL86" s="9">
        <f t="shared" ca="1" si="97"/>
        <v>0</v>
      </c>
      <c r="BM86" s="9">
        <f t="shared" ca="1" si="97"/>
        <v>0</v>
      </c>
      <c r="BN86" s="9">
        <f t="shared" ca="1" si="97"/>
        <v>0</v>
      </c>
      <c r="BO86" s="9">
        <f t="shared" ca="1" si="97"/>
        <v>0</v>
      </c>
      <c r="BP86" s="9">
        <f t="shared" ca="1" si="97"/>
        <v>0</v>
      </c>
      <c r="BQ86" s="9">
        <f t="shared" ca="1" si="97"/>
        <v>0</v>
      </c>
      <c r="BR86" s="9">
        <f t="shared" ca="1" si="97"/>
        <v>0</v>
      </c>
      <c r="BS86" s="9">
        <f t="shared" ca="1" si="97"/>
        <v>0</v>
      </c>
      <c r="BT86" s="9">
        <f t="shared" ref="BT86:CI86" ca="1" si="98">BT221*BT$76</f>
        <v>0</v>
      </c>
      <c r="BU86" s="9">
        <f t="shared" ca="1" si="98"/>
        <v>0</v>
      </c>
      <c r="BV86" s="9">
        <f t="shared" ca="1" si="98"/>
        <v>0</v>
      </c>
      <c r="BW86" s="9">
        <f t="shared" ca="1" si="98"/>
        <v>0</v>
      </c>
      <c r="BX86" s="9">
        <f t="shared" ca="1" si="98"/>
        <v>0</v>
      </c>
      <c r="BY86" s="9">
        <f t="shared" ca="1" si="98"/>
        <v>0</v>
      </c>
      <c r="BZ86" s="9">
        <f t="shared" ca="1" si="98"/>
        <v>0</v>
      </c>
      <c r="CA86" s="9">
        <f t="shared" ca="1" si="98"/>
        <v>0</v>
      </c>
      <c r="CB86" s="9">
        <f t="shared" ca="1" si="98"/>
        <v>0</v>
      </c>
      <c r="CC86" s="9">
        <f t="shared" ca="1" si="98"/>
        <v>0</v>
      </c>
      <c r="CD86" s="9">
        <f t="shared" ca="1" si="98"/>
        <v>0</v>
      </c>
      <c r="CE86" s="9">
        <f t="shared" ca="1" si="98"/>
        <v>0</v>
      </c>
      <c r="CF86" s="9">
        <f t="shared" ca="1" si="98"/>
        <v>0</v>
      </c>
      <c r="CG86" s="9">
        <f t="shared" ca="1" si="98"/>
        <v>0</v>
      </c>
      <c r="CH86" s="9">
        <f t="shared" ca="1" si="98"/>
        <v>0</v>
      </c>
      <c r="CI86" s="9">
        <f t="shared" ca="1" si="98"/>
        <v>0</v>
      </c>
      <c r="CZ86" s="41" t="s">
        <v>181</v>
      </c>
      <c r="DA86" s="159">
        <v>61</v>
      </c>
      <c r="DB86" s="162" t="str">
        <f t="shared" si="61"/>
        <v>61_6.6_Повышение доходов от оказания услуг либо продажи продукции (за исключением нефти, газа и нефтепродуктов)</v>
      </c>
    </row>
    <row r="87" spans="1:106" ht="14.25" outlineLevel="1" x14ac:dyDescent="0.25">
      <c r="B87" s="7" t="s">
        <v>97</v>
      </c>
      <c r="C87" s="55" t="s">
        <v>106</v>
      </c>
      <c r="D87" s="7">
        <f>D224</f>
        <v>0</v>
      </c>
      <c r="E87" s="7">
        <f>E224</f>
        <v>0</v>
      </c>
      <c r="F87" s="7" t="s">
        <v>13</v>
      </c>
      <c r="G87" s="8">
        <f t="shared" ca="1" si="83"/>
        <v>0</v>
      </c>
      <c r="H87" s="9">
        <f t="shared" ref="H87:AM87" ca="1" si="99">H224*H$76</f>
        <v>0</v>
      </c>
      <c r="I87" s="9">
        <f t="shared" ca="1" si="99"/>
        <v>0</v>
      </c>
      <c r="J87" s="9">
        <f t="shared" ca="1" si="99"/>
        <v>0</v>
      </c>
      <c r="K87" s="9">
        <f t="shared" ca="1" si="99"/>
        <v>0</v>
      </c>
      <c r="L87" s="9">
        <f t="shared" ca="1" si="99"/>
        <v>0</v>
      </c>
      <c r="M87" s="9">
        <f t="shared" ca="1" si="99"/>
        <v>0</v>
      </c>
      <c r="N87" s="9">
        <f t="shared" ca="1" si="99"/>
        <v>0</v>
      </c>
      <c r="O87" s="9">
        <f t="shared" ca="1" si="99"/>
        <v>0</v>
      </c>
      <c r="P87" s="9">
        <f t="shared" ca="1" si="99"/>
        <v>0</v>
      </c>
      <c r="Q87" s="9">
        <f t="shared" ca="1" si="99"/>
        <v>0</v>
      </c>
      <c r="R87" s="9">
        <f t="shared" ca="1" si="99"/>
        <v>0</v>
      </c>
      <c r="S87" s="9">
        <f t="shared" ca="1" si="99"/>
        <v>0</v>
      </c>
      <c r="T87" s="9">
        <f t="shared" ca="1" si="99"/>
        <v>0</v>
      </c>
      <c r="U87" s="9">
        <f t="shared" ca="1" si="99"/>
        <v>0</v>
      </c>
      <c r="V87" s="9">
        <f t="shared" ca="1" si="99"/>
        <v>0</v>
      </c>
      <c r="W87" s="9">
        <f t="shared" ca="1" si="99"/>
        <v>0</v>
      </c>
      <c r="X87" s="9">
        <f t="shared" ca="1" si="99"/>
        <v>0</v>
      </c>
      <c r="Y87" s="9">
        <f t="shared" ca="1" si="99"/>
        <v>0</v>
      </c>
      <c r="Z87" s="9">
        <f t="shared" ca="1" si="99"/>
        <v>0</v>
      </c>
      <c r="AA87" s="9">
        <f t="shared" ca="1" si="99"/>
        <v>0</v>
      </c>
      <c r="AB87" s="9">
        <f t="shared" ca="1" si="99"/>
        <v>0</v>
      </c>
      <c r="AC87" s="9">
        <f t="shared" ca="1" si="99"/>
        <v>0</v>
      </c>
      <c r="AD87" s="9">
        <f t="shared" ca="1" si="99"/>
        <v>0</v>
      </c>
      <c r="AE87" s="9">
        <f t="shared" ca="1" si="99"/>
        <v>0</v>
      </c>
      <c r="AF87" s="9">
        <f t="shared" ca="1" si="99"/>
        <v>0</v>
      </c>
      <c r="AG87" s="9">
        <f t="shared" ca="1" si="99"/>
        <v>0</v>
      </c>
      <c r="AH87" s="9">
        <f t="shared" ca="1" si="99"/>
        <v>0</v>
      </c>
      <c r="AI87" s="9">
        <f t="shared" ca="1" si="99"/>
        <v>0</v>
      </c>
      <c r="AJ87" s="9">
        <f t="shared" ca="1" si="99"/>
        <v>0</v>
      </c>
      <c r="AK87" s="9">
        <f t="shared" ca="1" si="99"/>
        <v>0</v>
      </c>
      <c r="AL87" s="9">
        <f t="shared" ca="1" si="99"/>
        <v>0</v>
      </c>
      <c r="AM87" s="9">
        <f t="shared" ca="1" si="99"/>
        <v>0</v>
      </c>
      <c r="AN87" s="9">
        <f t="shared" ref="AN87:BS87" ca="1" si="100">AN224*AN$76</f>
        <v>0</v>
      </c>
      <c r="AO87" s="9">
        <f t="shared" ca="1" si="100"/>
        <v>0</v>
      </c>
      <c r="AP87" s="9">
        <f t="shared" ca="1" si="100"/>
        <v>0</v>
      </c>
      <c r="AQ87" s="9">
        <f t="shared" ca="1" si="100"/>
        <v>0</v>
      </c>
      <c r="AR87" s="9">
        <f t="shared" ca="1" si="100"/>
        <v>0</v>
      </c>
      <c r="AS87" s="9">
        <f t="shared" ca="1" si="100"/>
        <v>0</v>
      </c>
      <c r="AT87" s="9">
        <f t="shared" ca="1" si="100"/>
        <v>0</v>
      </c>
      <c r="AU87" s="9">
        <f t="shared" ca="1" si="100"/>
        <v>0</v>
      </c>
      <c r="AV87" s="9">
        <f t="shared" ca="1" si="100"/>
        <v>0</v>
      </c>
      <c r="AW87" s="9">
        <f t="shared" ca="1" si="100"/>
        <v>0</v>
      </c>
      <c r="AX87" s="9">
        <f t="shared" ca="1" si="100"/>
        <v>0</v>
      </c>
      <c r="AY87" s="9">
        <f t="shared" ca="1" si="100"/>
        <v>0</v>
      </c>
      <c r="AZ87" s="9">
        <f t="shared" ca="1" si="100"/>
        <v>0</v>
      </c>
      <c r="BA87" s="9">
        <f t="shared" ca="1" si="100"/>
        <v>0</v>
      </c>
      <c r="BB87" s="9">
        <f t="shared" ca="1" si="100"/>
        <v>0</v>
      </c>
      <c r="BC87" s="9">
        <f t="shared" ca="1" si="100"/>
        <v>0</v>
      </c>
      <c r="BD87" s="9">
        <f t="shared" ca="1" si="100"/>
        <v>0</v>
      </c>
      <c r="BE87" s="9">
        <f t="shared" ca="1" si="100"/>
        <v>0</v>
      </c>
      <c r="BF87" s="9">
        <f t="shared" ca="1" si="100"/>
        <v>0</v>
      </c>
      <c r="BG87" s="9">
        <f t="shared" ca="1" si="100"/>
        <v>0</v>
      </c>
      <c r="BH87" s="9">
        <f t="shared" ca="1" si="100"/>
        <v>0</v>
      </c>
      <c r="BI87" s="9">
        <f t="shared" ca="1" si="100"/>
        <v>0</v>
      </c>
      <c r="BJ87" s="9">
        <f t="shared" ca="1" si="100"/>
        <v>0</v>
      </c>
      <c r="BK87" s="9">
        <f t="shared" ca="1" si="100"/>
        <v>0</v>
      </c>
      <c r="BL87" s="9">
        <f t="shared" ca="1" si="100"/>
        <v>0</v>
      </c>
      <c r="BM87" s="9">
        <f t="shared" ca="1" si="100"/>
        <v>0</v>
      </c>
      <c r="BN87" s="9">
        <f t="shared" ca="1" si="100"/>
        <v>0</v>
      </c>
      <c r="BO87" s="9">
        <f t="shared" ca="1" si="100"/>
        <v>0</v>
      </c>
      <c r="BP87" s="9">
        <f t="shared" ca="1" si="100"/>
        <v>0</v>
      </c>
      <c r="BQ87" s="9">
        <f t="shared" ca="1" si="100"/>
        <v>0</v>
      </c>
      <c r="BR87" s="9">
        <f t="shared" ca="1" si="100"/>
        <v>0</v>
      </c>
      <c r="BS87" s="9">
        <f t="shared" ca="1" si="100"/>
        <v>0</v>
      </c>
      <c r="BT87" s="9">
        <f t="shared" ref="BT87:CI87" ca="1" si="101">BT224*BT$76</f>
        <v>0</v>
      </c>
      <c r="BU87" s="9">
        <f t="shared" ca="1" si="101"/>
        <v>0</v>
      </c>
      <c r="BV87" s="9">
        <f t="shared" ca="1" si="101"/>
        <v>0</v>
      </c>
      <c r="BW87" s="9">
        <f t="shared" ca="1" si="101"/>
        <v>0</v>
      </c>
      <c r="BX87" s="9">
        <f t="shared" ca="1" si="101"/>
        <v>0</v>
      </c>
      <c r="BY87" s="9">
        <f t="shared" ca="1" si="101"/>
        <v>0</v>
      </c>
      <c r="BZ87" s="9">
        <f t="shared" ca="1" si="101"/>
        <v>0</v>
      </c>
      <c r="CA87" s="9">
        <f t="shared" ca="1" si="101"/>
        <v>0</v>
      </c>
      <c r="CB87" s="9">
        <f t="shared" ca="1" si="101"/>
        <v>0</v>
      </c>
      <c r="CC87" s="9">
        <f t="shared" ca="1" si="101"/>
        <v>0</v>
      </c>
      <c r="CD87" s="9">
        <f t="shared" ca="1" si="101"/>
        <v>0</v>
      </c>
      <c r="CE87" s="9">
        <f t="shared" ca="1" si="101"/>
        <v>0</v>
      </c>
      <c r="CF87" s="9">
        <f t="shared" ca="1" si="101"/>
        <v>0</v>
      </c>
      <c r="CG87" s="9">
        <f t="shared" ca="1" si="101"/>
        <v>0</v>
      </c>
      <c r="CH87" s="9">
        <f t="shared" ca="1" si="101"/>
        <v>0</v>
      </c>
      <c r="CI87" s="9">
        <f t="shared" ca="1" si="101"/>
        <v>0</v>
      </c>
      <c r="CZ87" s="41" t="s">
        <v>181</v>
      </c>
      <c r="DA87" s="159">
        <v>62</v>
      </c>
      <c r="DB87" s="162" t="str">
        <f t="shared" si="61"/>
        <v>62_6.7_Митигация рисков</v>
      </c>
    </row>
    <row r="88" spans="1:106" ht="14.25" outlineLevel="1" x14ac:dyDescent="0.25">
      <c r="B88" s="7" t="s">
        <v>98</v>
      </c>
      <c r="C88" s="55" t="s">
        <v>153</v>
      </c>
      <c r="D88" s="7">
        <f>D227</f>
        <v>0</v>
      </c>
      <c r="E88" s="7">
        <f>E227</f>
        <v>0</v>
      </c>
      <c r="F88" s="7" t="s">
        <v>13</v>
      </c>
      <c r="G88" s="8">
        <f t="shared" ca="1" si="83"/>
        <v>0</v>
      </c>
      <c r="H88" s="9">
        <f t="shared" ref="H88:AM88" ca="1" si="102">H227*H$76</f>
        <v>0</v>
      </c>
      <c r="I88" s="9">
        <f t="shared" ca="1" si="102"/>
        <v>0</v>
      </c>
      <c r="J88" s="9">
        <f t="shared" ca="1" si="102"/>
        <v>0</v>
      </c>
      <c r="K88" s="9">
        <f t="shared" ca="1" si="102"/>
        <v>0</v>
      </c>
      <c r="L88" s="9">
        <f t="shared" ca="1" si="102"/>
        <v>0</v>
      </c>
      <c r="M88" s="9">
        <f t="shared" ca="1" si="102"/>
        <v>0</v>
      </c>
      <c r="N88" s="9">
        <f t="shared" ca="1" si="102"/>
        <v>0</v>
      </c>
      <c r="O88" s="9">
        <f t="shared" ca="1" si="102"/>
        <v>0</v>
      </c>
      <c r="P88" s="9">
        <f t="shared" ca="1" si="102"/>
        <v>0</v>
      </c>
      <c r="Q88" s="9">
        <f t="shared" ca="1" si="102"/>
        <v>0</v>
      </c>
      <c r="R88" s="9">
        <f t="shared" ca="1" si="102"/>
        <v>0</v>
      </c>
      <c r="S88" s="9">
        <f t="shared" ca="1" si="102"/>
        <v>0</v>
      </c>
      <c r="T88" s="9">
        <f t="shared" ca="1" si="102"/>
        <v>0</v>
      </c>
      <c r="U88" s="9">
        <f t="shared" ca="1" si="102"/>
        <v>0</v>
      </c>
      <c r="V88" s="9">
        <f t="shared" ca="1" si="102"/>
        <v>0</v>
      </c>
      <c r="W88" s="9">
        <f t="shared" ca="1" si="102"/>
        <v>0</v>
      </c>
      <c r="X88" s="9">
        <f t="shared" ca="1" si="102"/>
        <v>0</v>
      </c>
      <c r="Y88" s="9">
        <f t="shared" ca="1" si="102"/>
        <v>0</v>
      </c>
      <c r="Z88" s="9">
        <f t="shared" ca="1" si="102"/>
        <v>0</v>
      </c>
      <c r="AA88" s="9">
        <f t="shared" ca="1" si="102"/>
        <v>0</v>
      </c>
      <c r="AB88" s="9">
        <f t="shared" ca="1" si="102"/>
        <v>0</v>
      </c>
      <c r="AC88" s="9">
        <f t="shared" ca="1" si="102"/>
        <v>0</v>
      </c>
      <c r="AD88" s="9">
        <f t="shared" ca="1" si="102"/>
        <v>0</v>
      </c>
      <c r="AE88" s="9">
        <f t="shared" ca="1" si="102"/>
        <v>0</v>
      </c>
      <c r="AF88" s="9">
        <f t="shared" ca="1" si="102"/>
        <v>0</v>
      </c>
      <c r="AG88" s="9">
        <f t="shared" ca="1" si="102"/>
        <v>0</v>
      </c>
      <c r="AH88" s="9">
        <f t="shared" ca="1" si="102"/>
        <v>0</v>
      </c>
      <c r="AI88" s="9">
        <f t="shared" ca="1" si="102"/>
        <v>0</v>
      </c>
      <c r="AJ88" s="9">
        <f t="shared" ca="1" si="102"/>
        <v>0</v>
      </c>
      <c r="AK88" s="9">
        <f t="shared" ca="1" si="102"/>
        <v>0</v>
      </c>
      <c r="AL88" s="9">
        <f t="shared" ca="1" si="102"/>
        <v>0</v>
      </c>
      <c r="AM88" s="9">
        <f t="shared" ca="1" si="102"/>
        <v>0</v>
      </c>
      <c r="AN88" s="9">
        <f t="shared" ref="AN88:BS88" ca="1" si="103">AN227*AN$76</f>
        <v>0</v>
      </c>
      <c r="AO88" s="9">
        <f t="shared" ca="1" si="103"/>
        <v>0</v>
      </c>
      <c r="AP88" s="9">
        <f t="shared" ca="1" si="103"/>
        <v>0</v>
      </c>
      <c r="AQ88" s="9">
        <f t="shared" ca="1" si="103"/>
        <v>0</v>
      </c>
      <c r="AR88" s="9">
        <f t="shared" ca="1" si="103"/>
        <v>0</v>
      </c>
      <c r="AS88" s="9">
        <f t="shared" ca="1" si="103"/>
        <v>0</v>
      </c>
      <c r="AT88" s="9">
        <f t="shared" ca="1" si="103"/>
        <v>0</v>
      </c>
      <c r="AU88" s="9">
        <f t="shared" ca="1" si="103"/>
        <v>0</v>
      </c>
      <c r="AV88" s="9">
        <f t="shared" ca="1" si="103"/>
        <v>0</v>
      </c>
      <c r="AW88" s="9">
        <f t="shared" ca="1" si="103"/>
        <v>0</v>
      </c>
      <c r="AX88" s="9">
        <f t="shared" ca="1" si="103"/>
        <v>0</v>
      </c>
      <c r="AY88" s="9">
        <f t="shared" ca="1" si="103"/>
        <v>0</v>
      </c>
      <c r="AZ88" s="9">
        <f t="shared" ca="1" si="103"/>
        <v>0</v>
      </c>
      <c r="BA88" s="9">
        <f t="shared" ca="1" si="103"/>
        <v>0</v>
      </c>
      <c r="BB88" s="9">
        <f t="shared" ca="1" si="103"/>
        <v>0</v>
      </c>
      <c r="BC88" s="9">
        <f t="shared" ca="1" si="103"/>
        <v>0</v>
      </c>
      <c r="BD88" s="9">
        <f t="shared" ca="1" si="103"/>
        <v>0</v>
      </c>
      <c r="BE88" s="9">
        <f t="shared" ca="1" si="103"/>
        <v>0</v>
      </c>
      <c r="BF88" s="9">
        <f t="shared" ca="1" si="103"/>
        <v>0</v>
      </c>
      <c r="BG88" s="9">
        <f t="shared" ca="1" si="103"/>
        <v>0</v>
      </c>
      <c r="BH88" s="9">
        <f t="shared" ca="1" si="103"/>
        <v>0</v>
      </c>
      <c r="BI88" s="9">
        <f t="shared" ca="1" si="103"/>
        <v>0</v>
      </c>
      <c r="BJ88" s="9">
        <f t="shared" ca="1" si="103"/>
        <v>0</v>
      </c>
      <c r="BK88" s="9">
        <f t="shared" ca="1" si="103"/>
        <v>0</v>
      </c>
      <c r="BL88" s="9">
        <f t="shared" ca="1" si="103"/>
        <v>0</v>
      </c>
      <c r="BM88" s="9">
        <f t="shared" ca="1" si="103"/>
        <v>0</v>
      </c>
      <c r="BN88" s="9">
        <f t="shared" ca="1" si="103"/>
        <v>0</v>
      </c>
      <c r="BO88" s="9">
        <f t="shared" ca="1" si="103"/>
        <v>0</v>
      </c>
      <c r="BP88" s="9">
        <f t="shared" ca="1" si="103"/>
        <v>0</v>
      </c>
      <c r="BQ88" s="9">
        <f t="shared" ca="1" si="103"/>
        <v>0</v>
      </c>
      <c r="BR88" s="9">
        <f t="shared" ca="1" si="103"/>
        <v>0</v>
      </c>
      <c r="BS88" s="9">
        <f t="shared" ca="1" si="103"/>
        <v>0</v>
      </c>
      <c r="BT88" s="9">
        <f t="shared" ref="BT88:CI88" ca="1" si="104">BT227*BT$76</f>
        <v>0</v>
      </c>
      <c r="BU88" s="9">
        <f t="shared" ca="1" si="104"/>
        <v>0</v>
      </c>
      <c r="BV88" s="9">
        <f t="shared" ca="1" si="104"/>
        <v>0</v>
      </c>
      <c r="BW88" s="9">
        <f t="shared" ca="1" si="104"/>
        <v>0</v>
      </c>
      <c r="BX88" s="9">
        <f t="shared" ca="1" si="104"/>
        <v>0</v>
      </c>
      <c r="BY88" s="9">
        <f t="shared" ca="1" si="104"/>
        <v>0</v>
      </c>
      <c r="BZ88" s="9">
        <f t="shared" ca="1" si="104"/>
        <v>0</v>
      </c>
      <c r="CA88" s="9">
        <f t="shared" ca="1" si="104"/>
        <v>0</v>
      </c>
      <c r="CB88" s="9">
        <f t="shared" ca="1" si="104"/>
        <v>0</v>
      </c>
      <c r="CC88" s="9">
        <f t="shared" ca="1" si="104"/>
        <v>0</v>
      </c>
      <c r="CD88" s="9">
        <f t="shared" ca="1" si="104"/>
        <v>0</v>
      </c>
      <c r="CE88" s="9">
        <f t="shared" ca="1" si="104"/>
        <v>0</v>
      </c>
      <c r="CF88" s="9">
        <f t="shared" ca="1" si="104"/>
        <v>0</v>
      </c>
      <c r="CG88" s="9">
        <f t="shared" ca="1" si="104"/>
        <v>0</v>
      </c>
      <c r="CH88" s="9">
        <f t="shared" ca="1" si="104"/>
        <v>0</v>
      </c>
      <c r="CI88" s="9">
        <f t="shared" ca="1" si="104"/>
        <v>0</v>
      </c>
      <c r="CZ88" s="41" t="s">
        <v>181</v>
      </c>
      <c r="DA88" s="159">
        <v>63</v>
      </c>
      <c r="DB88" s="162" t="str">
        <f t="shared" si="61"/>
        <v>63_6.8_Прочее</v>
      </c>
    </row>
    <row r="89" spans="1:106" s="85" customFormat="1" outlineLevel="1" x14ac:dyDescent="0.25">
      <c r="B89" s="10"/>
      <c r="C89" s="219" t="s">
        <v>4</v>
      </c>
      <c r="D89" s="10"/>
      <c r="E89" s="10"/>
      <c r="F89" s="10" t="s">
        <v>13</v>
      </c>
      <c r="G89" s="8">
        <f t="shared" ca="1" si="83"/>
        <v>408531.82350644283</v>
      </c>
      <c r="H89" s="11">
        <f t="shared" ref="H89:BS89" ca="1" si="105">SUM(H81:H88)</f>
        <v>0</v>
      </c>
      <c r="I89" s="11">
        <f t="shared" ca="1" si="105"/>
        <v>0</v>
      </c>
      <c r="J89" s="11">
        <f t="shared" ca="1" si="105"/>
        <v>0</v>
      </c>
      <c r="K89" s="11">
        <f t="shared" ca="1" si="105"/>
        <v>0</v>
      </c>
      <c r="L89" s="11">
        <f t="shared" ca="1" si="105"/>
        <v>5587.6610698945806</v>
      </c>
      <c r="M89" s="11">
        <f t="shared" ca="1" si="105"/>
        <v>19187.817258883249</v>
      </c>
      <c r="N89" s="11">
        <f t="shared" ca="1" si="105"/>
        <v>95939.086294416251</v>
      </c>
      <c r="O89" s="11">
        <f t="shared" ca="1" si="105"/>
        <v>95939.086294416251</v>
      </c>
      <c r="P89" s="11">
        <f t="shared" ca="1" si="105"/>
        <v>95939.086294416251</v>
      </c>
      <c r="Q89" s="11">
        <f t="shared" ca="1" si="105"/>
        <v>95939.086294416251</v>
      </c>
      <c r="R89" s="11">
        <f t="shared" ca="1" si="105"/>
        <v>0</v>
      </c>
      <c r="S89" s="11">
        <f t="shared" ca="1" si="105"/>
        <v>0</v>
      </c>
      <c r="T89" s="11">
        <f t="shared" ca="1" si="105"/>
        <v>0</v>
      </c>
      <c r="U89" s="11">
        <f t="shared" ca="1" si="105"/>
        <v>0</v>
      </c>
      <c r="V89" s="11">
        <f t="shared" ca="1" si="105"/>
        <v>0</v>
      </c>
      <c r="W89" s="11">
        <f t="shared" ca="1" si="105"/>
        <v>0</v>
      </c>
      <c r="X89" s="11">
        <f t="shared" ca="1" si="105"/>
        <v>0</v>
      </c>
      <c r="Y89" s="11">
        <f t="shared" ca="1" si="105"/>
        <v>0</v>
      </c>
      <c r="Z89" s="11">
        <f t="shared" ca="1" si="105"/>
        <v>0</v>
      </c>
      <c r="AA89" s="11">
        <f t="shared" ca="1" si="105"/>
        <v>0</v>
      </c>
      <c r="AB89" s="11">
        <f t="shared" ca="1" si="105"/>
        <v>0</v>
      </c>
      <c r="AC89" s="11">
        <f t="shared" ca="1" si="105"/>
        <v>0</v>
      </c>
      <c r="AD89" s="11">
        <f t="shared" ca="1" si="105"/>
        <v>0</v>
      </c>
      <c r="AE89" s="11">
        <f t="shared" ca="1" si="105"/>
        <v>0</v>
      </c>
      <c r="AF89" s="11">
        <f t="shared" ca="1" si="105"/>
        <v>0</v>
      </c>
      <c r="AG89" s="11">
        <f t="shared" ca="1" si="105"/>
        <v>0</v>
      </c>
      <c r="AH89" s="11">
        <f t="shared" ca="1" si="105"/>
        <v>0</v>
      </c>
      <c r="AI89" s="11">
        <f t="shared" ca="1" si="105"/>
        <v>0</v>
      </c>
      <c r="AJ89" s="11">
        <f t="shared" ca="1" si="105"/>
        <v>0</v>
      </c>
      <c r="AK89" s="11">
        <f t="shared" ca="1" si="105"/>
        <v>0</v>
      </c>
      <c r="AL89" s="11">
        <f t="shared" ca="1" si="105"/>
        <v>0</v>
      </c>
      <c r="AM89" s="11">
        <f t="shared" ca="1" si="105"/>
        <v>0</v>
      </c>
      <c r="AN89" s="11">
        <f t="shared" ca="1" si="105"/>
        <v>0</v>
      </c>
      <c r="AO89" s="11">
        <f t="shared" ca="1" si="105"/>
        <v>0</v>
      </c>
      <c r="AP89" s="11">
        <f t="shared" ca="1" si="105"/>
        <v>0</v>
      </c>
      <c r="AQ89" s="11">
        <f t="shared" ca="1" si="105"/>
        <v>0</v>
      </c>
      <c r="AR89" s="11">
        <f t="shared" ca="1" si="105"/>
        <v>0</v>
      </c>
      <c r="AS89" s="11">
        <f t="shared" ca="1" si="105"/>
        <v>0</v>
      </c>
      <c r="AT89" s="11">
        <f t="shared" ca="1" si="105"/>
        <v>0</v>
      </c>
      <c r="AU89" s="11">
        <f t="shared" ca="1" si="105"/>
        <v>0</v>
      </c>
      <c r="AV89" s="11">
        <f t="shared" ca="1" si="105"/>
        <v>0</v>
      </c>
      <c r="AW89" s="11">
        <f t="shared" ca="1" si="105"/>
        <v>0</v>
      </c>
      <c r="AX89" s="11">
        <f t="shared" ca="1" si="105"/>
        <v>0</v>
      </c>
      <c r="AY89" s="11">
        <f t="shared" ca="1" si="105"/>
        <v>0</v>
      </c>
      <c r="AZ89" s="11">
        <f t="shared" ca="1" si="105"/>
        <v>0</v>
      </c>
      <c r="BA89" s="11">
        <f t="shared" ca="1" si="105"/>
        <v>0</v>
      </c>
      <c r="BB89" s="11">
        <f t="shared" ca="1" si="105"/>
        <v>0</v>
      </c>
      <c r="BC89" s="11">
        <f t="shared" ca="1" si="105"/>
        <v>0</v>
      </c>
      <c r="BD89" s="11">
        <f t="shared" ca="1" si="105"/>
        <v>0</v>
      </c>
      <c r="BE89" s="11">
        <f t="shared" ca="1" si="105"/>
        <v>0</v>
      </c>
      <c r="BF89" s="11">
        <f t="shared" ca="1" si="105"/>
        <v>0</v>
      </c>
      <c r="BG89" s="11">
        <f t="shared" ca="1" si="105"/>
        <v>0</v>
      </c>
      <c r="BH89" s="11">
        <f t="shared" ca="1" si="105"/>
        <v>0</v>
      </c>
      <c r="BI89" s="11">
        <f t="shared" ca="1" si="105"/>
        <v>0</v>
      </c>
      <c r="BJ89" s="11">
        <f t="shared" ca="1" si="105"/>
        <v>0</v>
      </c>
      <c r="BK89" s="11">
        <f t="shared" ca="1" si="105"/>
        <v>0</v>
      </c>
      <c r="BL89" s="11">
        <f t="shared" ca="1" si="105"/>
        <v>0</v>
      </c>
      <c r="BM89" s="11">
        <f t="shared" ca="1" si="105"/>
        <v>0</v>
      </c>
      <c r="BN89" s="11">
        <f t="shared" ca="1" si="105"/>
        <v>0</v>
      </c>
      <c r="BO89" s="11">
        <f t="shared" ca="1" si="105"/>
        <v>0</v>
      </c>
      <c r="BP89" s="11">
        <f t="shared" ca="1" si="105"/>
        <v>0</v>
      </c>
      <c r="BQ89" s="11">
        <f t="shared" ca="1" si="105"/>
        <v>0</v>
      </c>
      <c r="BR89" s="11">
        <f t="shared" ca="1" si="105"/>
        <v>0</v>
      </c>
      <c r="BS89" s="11">
        <f t="shared" ca="1" si="105"/>
        <v>0</v>
      </c>
      <c r="BT89" s="11">
        <f t="shared" ref="BT89:CI89" ca="1" si="106">SUM(BT81:BT88)</f>
        <v>0</v>
      </c>
      <c r="BU89" s="11">
        <f t="shared" ca="1" si="106"/>
        <v>0</v>
      </c>
      <c r="BV89" s="11">
        <f t="shared" ca="1" si="106"/>
        <v>0</v>
      </c>
      <c r="BW89" s="11">
        <f t="shared" ca="1" si="106"/>
        <v>0</v>
      </c>
      <c r="BX89" s="11">
        <f t="shared" ca="1" si="106"/>
        <v>0</v>
      </c>
      <c r="BY89" s="11">
        <f t="shared" ca="1" si="106"/>
        <v>0</v>
      </c>
      <c r="BZ89" s="11">
        <f t="shared" ca="1" si="106"/>
        <v>0</v>
      </c>
      <c r="CA89" s="11">
        <f t="shared" ca="1" si="106"/>
        <v>0</v>
      </c>
      <c r="CB89" s="11">
        <f t="shared" ca="1" si="106"/>
        <v>0</v>
      </c>
      <c r="CC89" s="11">
        <f t="shared" ca="1" si="106"/>
        <v>0</v>
      </c>
      <c r="CD89" s="11">
        <f t="shared" ca="1" si="106"/>
        <v>0</v>
      </c>
      <c r="CE89" s="11">
        <f t="shared" ca="1" si="106"/>
        <v>0</v>
      </c>
      <c r="CF89" s="11">
        <f t="shared" ca="1" si="106"/>
        <v>0</v>
      </c>
      <c r="CG89" s="11">
        <f t="shared" ca="1" si="106"/>
        <v>0</v>
      </c>
      <c r="CH89" s="11">
        <f t="shared" ca="1" si="106"/>
        <v>0</v>
      </c>
      <c r="CI89" s="11">
        <f t="shared" ca="1" si="106"/>
        <v>0</v>
      </c>
      <c r="CZ89" s="41" t="s">
        <v>181</v>
      </c>
      <c r="DA89" s="159">
        <v>64</v>
      </c>
      <c r="DB89" s="162" t="str">
        <f t="shared" si="61"/>
        <v>64__Всего</v>
      </c>
    </row>
    <row r="90" spans="1:106" s="90" customFormat="1" ht="93.75" outlineLevel="1" x14ac:dyDescent="0.25">
      <c r="B90" s="300" t="s">
        <v>788</v>
      </c>
      <c r="C90" s="55" t="s">
        <v>167</v>
      </c>
      <c r="D90" s="7"/>
      <c r="E90" s="55" t="s">
        <v>169</v>
      </c>
      <c r="F90" s="7" t="s">
        <v>13</v>
      </c>
      <c r="G90" s="8">
        <f t="shared" si="83"/>
        <v>0</v>
      </c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52"/>
      <c r="CE90" s="52"/>
      <c r="CF90" s="52"/>
      <c r="CG90" s="52"/>
      <c r="CH90" s="52"/>
      <c r="CI90" s="52"/>
      <c r="CZ90" s="41" t="s">
        <v>181</v>
      </c>
      <c r="DA90" s="159">
        <v>65</v>
      </c>
      <c r="DB90" s="162" t="str">
        <f t="shared" si="61"/>
        <v>65_6.9_Сумма эффектов, расчитанных от FCF</v>
      </c>
    </row>
    <row r="91" spans="1:106" s="85" customFormat="1" outlineLevel="1" x14ac:dyDescent="0.25">
      <c r="B91" s="305" t="s">
        <v>795</v>
      </c>
      <c r="C91" s="219" t="s">
        <v>796</v>
      </c>
      <c r="D91" s="10"/>
      <c r="E91" s="306"/>
      <c r="F91" s="7" t="s">
        <v>13</v>
      </c>
      <c r="G91" s="13">
        <f t="shared" si="83"/>
        <v>0</v>
      </c>
      <c r="H91" s="11">
        <f>H209</f>
        <v>0</v>
      </c>
      <c r="I91" s="11">
        <f t="shared" ref="I91:BT91" si="107">I209</f>
        <v>0</v>
      </c>
      <c r="J91" s="11">
        <f t="shared" si="107"/>
        <v>0</v>
      </c>
      <c r="K91" s="11">
        <f t="shared" si="107"/>
        <v>0</v>
      </c>
      <c r="L91" s="11">
        <f t="shared" si="107"/>
        <v>0</v>
      </c>
      <c r="M91" s="11">
        <f t="shared" si="107"/>
        <v>0</v>
      </c>
      <c r="N91" s="11">
        <f t="shared" si="107"/>
        <v>0</v>
      </c>
      <c r="O91" s="11">
        <f t="shared" si="107"/>
        <v>0</v>
      </c>
      <c r="P91" s="11">
        <f t="shared" si="107"/>
        <v>0</v>
      </c>
      <c r="Q91" s="11">
        <f t="shared" si="107"/>
        <v>0</v>
      </c>
      <c r="R91" s="11">
        <f t="shared" si="107"/>
        <v>0</v>
      </c>
      <c r="S91" s="11">
        <f t="shared" si="107"/>
        <v>0</v>
      </c>
      <c r="T91" s="11">
        <f t="shared" si="107"/>
        <v>0</v>
      </c>
      <c r="U91" s="11">
        <f t="shared" si="107"/>
        <v>0</v>
      </c>
      <c r="V91" s="11">
        <f t="shared" si="107"/>
        <v>0</v>
      </c>
      <c r="W91" s="11">
        <f t="shared" si="107"/>
        <v>0</v>
      </c>
      <c r="X91" s="11">
        <f t="shared" si="107"/>
        <v>0</v>
      </c>
      <c r="Y91" s="11">
        <f t="shared" si="107"/>
        <v>0</v>
      </c>
      <c r="Z91" s="11">
        <f t="shared" si="107"/>
        <v>0</v>
      </c>
      <c r="AA91" s="11">
        <f t="shared" si="107"/>
        <v>0</v>
      </c>
      <c r="AB91" s="11">
        <f t="shared" si="107"/>
        <v>0</v>
      </c>
      <c r="AC91" s="11">
        <f t="shared" si="107"/>
        <v>0</v>
      </c>
      <c r="AD91" s="11">
        <f t="shared" si="107"/>
        <v>0</v>
      </c>
      <c r="AE91" s="11">
        <f t="shared" si="107"/>
        <v>0</v>
      </c>
      <c r="AF91" s="11">
        <f t="shared" si="107"/>
        <v>0</v>
      </c>
      <c r="AG91" s="11">
        <f t="shared" si="107"/>
        <v>0</v>
      </c>
      <c r="AH91" s="11">
        <f t="shared" si="107"/>
        <v>0</v>
      </c>
      <c r="AI91" s="11">
        <f t="shared" si="107"/>
        <v>0</v>
      </c>
      <c r="AJ91" s="11">
        <f t="shared" si="107"/>
        <v>0</v>
      </c>
      <c r="AK91" s="11">
        <f t="shared" si="107"/>
        <v>0</v>
      </c>
      <c r="AL91" s="11">
        <f t="shared" si="107"/>
        <v>0</v>
      </c>
      <c r="AM91" s="11">
        <f t="shared" si="107"/>
        <v>0</v>
      </c>
      <c r="AN91" s="11">
        <f t="shared" si="107"/>
        <v>0</v>
      </c>
      <c r="AO91" s="11">
        <f t="shared" si="107"/>
        <v>0</v>
      </c>
      <c r="AP91" s="11">
        <f t="shared" si="107"/>
        <v>0</v>
      </c>
      <c r="AQ91" s="11">
        <f t="shared" si="107"/>
        <v>0</v>
      </c>
      <c r="AR91" s="11">
        <f t="shared" si="107"/>
        <v>0</v>
      </c>
      <c r="AS91" s="11">
        <f t="shared" si="107"/>
        <v>0</v>
      </c>
      <c r="AT91" s="11">
        <f t="shared" si="107"/>
        <v>0</v>
      </c>
      <c r="AU91" s="11">
        <f t="shared" si="107"/>
        <v>0</v>
      </c>
      <c r="AV91" s="11">
        <f t="shared" si="107"/>
        <v>0</v>
      </c>
      <c r="AW91" s="11">
        <f t="shared" si="107"/>
        <v>0</v>
      </c>
      <c r="AX91" s="11">
        <f t="shared" si="107"/>
        <v>0</v>
      </c>
      <c r="AY91" s="11">
        <f t="shared" si="107"/>
        <v>0</v>
      </c>
      <c r="AZ91" s="11">
        <f t="shared" si="107"/>
        <v>0</v>
      </c>
      <c r="BA91" s="11">
        <f t="shared" si="107"/>
        <v>0</v>
      </c>
      <c r="BB91" s="11">
        <f t="shared" si="107"/>
        <v>0</v>
      </c>
      <c r="BC91" s="11">
        <f t="shared" si="107"/>
        <v>0</v>
      </c>
      <c r="BD91" s="11">
        <f t="shared" si="107"/>
        <v>0</v>
      </c>
      <c r="BE91" s="11">
        <f t="shared" si="107"/>
        <v>0</v>
      </c>
      <c r="BF91" s="11">
        <f t="shared" si="107"/>
        <v>0</v>
      </c>
      <c r="BG91" s="11">
        <f t="shared" si="107"/>
        <v>0</v>
      </c>
      <c r="BH91" s="11">
        <f t="shared" si="107"/>
        <v>0</v>
      </c>
      <c r="BI91" s="11">
        <f t="shared" si="107"/>
        <v>0</v>
      </c>
      <c r="BJ91" s="11">
        <f t="shared" si="107"/>
        <v>0</v>
      </c>
      <c r="BK91" s="11">
        <f t="shared" si="107"/>
        <v>0</v>
      </c>
      <c r="BL91" s="11">
        <f t="shared" si="107"/>
        <v>0</v>
      </c>
      <c r="BM91" s="11">
        <f t="shared" si="107"/>
        <v>0</v>
      </c>
      <c r="BN91" s="11">
        <f t="shared" si="107"/>
        <v>0</v>
      </c>
      <c r="BO91" s="11">
        <f t="shared" si="107"/>
        <v>0</v>
      </c>
      <c r="BP91" s="11">
        <f t="shared" si="107"/>
        <v>0</v>
      </c>
      <c r="BQ91" s="11">
        <f t="shared" si="107"/>
        <v>0</v>
      </c>
      <c r="BR91" s="11">
        <f t="shared" si="107"/>
        <v>0</v>
      </c>
      <c r="BS91" s="11">
        <f t="shared" si="107"/>
        <v>0</v>
      </c>
      <c r="BT91" s="11">
        <f t="shared" si="107"/>
        <v>0</v>
      </c>
      <c r="BU91" s="11">
        <f t="shared" ref="BU91:CI91" si="108">BU209</f>
        <v>0</v>
      </c>
      <c r="BV91" s="11">
        <f t="shared" si="108"/>
        <v>0</v>
      </c>
      <c r="BW91" s="11">
        <f t="shared" si="108"/>
        <v>0</v>
      </c>
      <c r="BX91" s="11">
        <f t="shared" si="108"/>
        <v>0</v>
      </c>
      <c r="BY91" s="11">
        <f t="shared" si="108"/>
        <v>0</v>
      </c>
      <c r="BZ91" s="11">
        <f t="shared" si="108"/>
        <v>0</v>
      </c>
      <c r="CA91" s="11">
        <f t="shared" si="108"/>
        <v>0</v>
      </c>
      <c r="CB91" s="11">
        <f t="shared" si="108"/>
        <v>0</v>
      </c>
      <c r="CC91" s="11">
        <f t="shared" si="108"/>
        <v>0</v>
      </c>
      <c r="CD91" s="11">
        <f t="shared" si="108"/>
        <v>0</v>
      </c>
      <c r="CE91" s="11">
        <f t="shared" si="108"/>
        <v>0</v>
      </c>
      <c r="CF91" s="11">
        <f t="shared" si="108"/>
        <v>0</v>
      </c>
      <c r="CG91" s="11">
        <f t="shared" si="108"/>
        <v>0</v>
      </c>
      <c r="CH91" s="11">
        <f t="shared" si="108"/>
        <v>0</v>
      </c>
      <c r="CI91" s="11">
        <f t="shared" si="108"/>
        <v>0</v>
      </c>
      <c r="CZ91" s="307"/>
      <c r="DA91" s="159">
        <v>66</v>
      </c>
      <c r="DB91" s="162" t="str">
        <f t="shared" si="61"/>
        <v>66_6.10_Влияние сокращения CAPEX на амортизацию</v>
      </c>
    </row>
    <row r="92" spans="1:106" s="46" customFormat="1" ht="14.25" outlineLevel="1" x14ac:dyDescent="0.25">
      <c r="A92" s="44"/>
      <c r="B92" s="44"/>
      <c r="C92" s="44"/>
      <c r="D92" s="44"/>
      <c r="E92" s="44"/>
      <c r="F92" s="45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Z92" s="41" t="s">
        <v>181</v>
      </c>
      <c r="DA92" s="159">
        <v>67</v>
      </c>
      <c r="DB92" s="162" t="str">
        <f t="shared" si="61"/>
        <v>67__</v>
      </c>
    </row>
    <row r="93" spans="1:106" s="43" customFormat="1" ht="32.25" customHeight="1" x14ac:dyDescent="0.2">
      <c r="A93" s="33"/>
      <c r="B93" s="73" t="s">
        <v>632</v>
      </c>
      <c r="C93" s="74" t="s">
        <v>630</v>
      </c>
      <c r="D93" s="74"/>
      <c r="E93" s="75"/>
      <c r="F93" s="76"/>
      <c r="G93" s="77"/>
      <c r="H93" s="230">
        <f>H$1</f>
        <v>2022</v>
      </c>
      <c r="I93" s="230">
        <f t="shared" ref="I93:BT93" si="109">I$1</f>
        <v>2023</v>
      </c>
      <c r="J93" s="230">
        <f t="shared" si="109"/>
        <v>2024</v>
      </c>
      <c r="K93" s="230">
        <f t="shared" si="109"/>
        <v>2025</v>
      </c>
      <c r="L93" s="230">
        <f t="shared" si="109"/>
        <v>2026</v>
      </c>
      <c r="M93" s="230">
        <f t="shared" si="109"/>
        <v>2027</v>
      </c>
      <c r="N93" s="230">
        <f t="shared" si="109"/>
        <v>2028</v>
      </c>
      <c r="O93" s="230">
        <f t="shared" si="109"/>
        <v>2029</v>
      </c>
      <c r="P93" s="230">
        <f t="shared" si="109"/>
        <v>2030</v>
      </c>
      <c r="Q93" s="230">
        <f t="shared" si="109"/>
        <v>2031</v>
      </c>
      <c r="R93" s="230">
        <f t="shared" si="109"/>
        <v>2032</v>
      </c>
      <c r="S93" s="230">
        <f t="shared" si="109"/>
        <v>2033</v>
      </c>
      <c r="T93" s="230">
        <f t="shared" si="109"/>
        <v>2034</v>
      </c>
      <c r="U93" s="230">
        <f t="shared" si="109"/>
        <v>2035</v>
      </c>
      <c r="V93" s="230">
        <f t="shared" si="109"/>
        <v>2036</v>
      </c>
      <c r="W93" s="230">
        <f t="shared" si="109"/>
        <v>2037</v>
      </c>
      <c r="X93" s="230">
        <f t="shared" si="109"/>
        <v>2038</v>
      </c>
      <c r="Y93" s="230">
        <f t="shared" si="109"/>
        <v>2039</v>
      </c>
      <c r="Z93" s="230">
        <f t="shared" si="109"/>
        <v>2040</v>
      </c>
      <c r="AA93" s="230">
        <f t="shared" si="109"/>
        <v>2041</v>
      </c>
      <c r="AB93" s="230">
        <f t="shared" si="109"/>
        <v>2042</v>
      </c>
      <c r="AC93" s="230">
        <f t="shared" si="109"/>
        <v>2043</v>
      </c>
      <c r="AD93" s="230">
        <f t="shared" si="109"/>
        <v>2044</v>
      </c>
      <c r="AE93" s="230">
        <f t="shared" si="109"/>
        <v>2045</v>
      </c>
      <c r="AF93" s="230">
        <f t="shared" si="109"/>
        <v>2046</v>
      </c>
      <c r="AG93" s="230">
        <f t="shared" si="109"/>
        <v>2047</v>
      </c>
      <c r="AH93" s="230">
        <f t="shared" si="109"/>
        <v>2048</v>
      </c>
      <c r="AI93" s="230">
        <f t="shared" si="109"/>
        <v>2049</v>
      </c>
      <c r="AJ93" s="230">
        <f t="shared" si="109"/>
        <v>2050</v>
      </c>
      <c r="AK93" s="230">
        <f t="shared" si="109"/>
        <v>2051</v>
      </c>
      <c r="AL93" s="230">
        <f t="shared" si="109"/>
        <v>2052</v>
      </c>
      <c r="AM93" s="230">
        <f t="shared" si="109"/>
        <v>2053</v>
      </c>
      <c r="AN93" s="230">
        <f t="shared" si="109"/>
        <v>2054</v>
      </c>
      <c r="AO93" s="230">
        <f t="shared" si="109"/>
        <v>2055</v>
      </c>
      <c r="AP93" s="230">
        <f t="shared" si="109"/>
        <v>2056</v>
      </c>
      <c r="AQ93" s="230">
        <f t="shared" si="109"/>
        <v>2057</v>
      </c>
      <c r="AR93" s="230">
        <f t="shared" si="109"/>
        <v>2058</v>
      </c>
      <c r="AS93" s="230">
        <f t="shared" si="109"/>
        <v>2059</v>
      </c>
      <c r="AT93" s="230">
        <f t="shared" si="109"/>
        <v>2060</v>
      </c>
      <c r="AU93" s="230">
        <f t="shared" si="109"/>
        <v>2061</v>
      </c>
      <c r="AV93" s="230">
        <f t="shared" si="109"/>
        <v>2062</v>
      </c>
      <c r="AW93" s="230">
        <f t="shared" si="109"/>
        <v>2063</v>
      </c>
      <c r="AX93" s="230">
        <f t="shared" si="109"/>
        <v>2064</v>
      </c>
      <c r="AY93" s="230">
        <f t="shared" si="109"/>
        <v>2065</v>
      </c>
      <c r="AZ93" s="230">
        <f t="shared" si="109"/>
        <v>2066</v>
      </c>
      <c r="BA93" s="230">
        <f t="shared" si="109"/>
        <v>2067</v>
      </c>
      <c r="BB93" s="230">
        <f t="shared" si="109"/>
        <v>2068</v>
      </c>
      <c r="BC93" s="230">
        <f t="shared" si="109"/>
        <v>2069</v>
      </c>
      <c r="BD93" s="230">
        <f t="shared" si="109"/>
        <v>2070</v>
      </c>
      <c r="BE93" s="230">
        <f t="shared" si="109"/>
        <v>2071</v>
      </c>
      <c r="BF93" s="230">
        <f t="shared" si="109"/>
        <v>2072</v>
      </c>
      <c r="BG93" s="230">
        <f t="shared" si="109"/>
        <v>2073</v>
      </c>
      <c r="BH93" s="230">
        <f t="shared" si="109"/>
        <v>2074</v>
      </c>
      <c r="BI93" s="230">
        <f t="shared" si="109"/>
        <v>2075</v>
      </c>
      <c r="BJ93" s="230">
        <f t="shared" si="109"/>
        <v>2076</v>
      </c>
      <c r="BK93" s="230">
        <f t="shared" si="109"/>
        <v>2077</v>
      </c>
      <c r="BL93" s="230">
        <f t="shared" si="109"/>
        <v>2078</v>
      </c>
      <c r="BM93" s="230">
        <f t="shared" si="109"/>
        <v>2079</v>
      </c>
      <c r="BN93" s="230">
        <f t="shared" si="109"/>
        <v>2080</v>
      </c>
      <c r="BO93" s="230">
        <f t="shared" si="109"/>
        <v>2081</v>
      </c>
      <c r="BP93" s="230">
        <f t="shared" si="109"/>
        <v>2082</v>
      </c>
      <c r="BQ93" s="230">
        <f t="shared" si="109"/>
        <v>2083</v>
      </c>
      <c r="BR93" s="230">
        <f t="shared" si="109"/>
        <v>2084</v>
      </c>
      <c r="BS93" s="230">
        <f t="shared" si="109"/>
        <v>2085</v>
      </c>
      <c r="BT93" s="230">
        <f t="shared" si="109"/>
        <v>2086</v>
      </c>
      <c r="BU93" s="230">
        <f t="shared" ref="BU93:CI93" si="110">BU$1</f>
        <v>2087</v>
      </c>
      <c r="BV93" s="230">
        <f t="shared" si="110"/>
        <v>2088</v>
      </c>
      <c r="BW93" s="230">
        <f t="shared" si="110"/>
        <v>2089</v>
      </c>
      <c r="BX93" s="230">
        <f t="shared" si="110"/>
        <v>2090</v>
      </c>
      <c r="BY93" s="230">
        <f t="shared" si="110"/>
        <v>2091</v>
      </c>
      <c r="BZ93" s="230">
        <f t="shared" si="110"/>
        <v>2092</v>
      </c>
      <c r="CA93" s="230">
        <f t="shared" si="110"/>
        <v>2093</v>
      </c>
      <c r="CB93" s="230">
        <f t="shared" si="110"/>
        <v>2094</v>
      </c>
      <c r="CC93" s="230">
        <f t="shared" si="110"/>
        <v>2095</v>
      </c>
      <c r="CD93" s="230">
        <f t="shared" si="110"/>
        <v>2096</v>
      </c>
      <c r="CE93" s="230">
        <f t="shared" si="110"/>
        <v>2097</v>
      </c>
      <c r="CF93" s="230">
        <f t="shared" si="110"/>
        <v>2098</v>
      </c>
      <c r="CG93" s="230">
        <f t="shared" si="110"/>
        <v>2099</v>
      </c>
      <c r="CH93" s="230">
        <f t="shared" si="110"/>
        <v>2100</v>
      </c>
      <c r="CI93" s="230">
        <f t="shared" si="110"/>
        <v>2101</v>
      </c>
      <c r="CZ93" s="41" t="s">
        <v>181</v>
      </c>
      <c r="DA93" s="159">
        <v>68</v>
      </c>
      <c r="DB93" s="162" t="str">
        <f t="shared" si="61"/>
        <v>68_6.А_Исходные данные для расчета эффектов</v>
      </c>
    </row>
    <row r="94" spans="1:106" s="43" customFormat="1" ht="32.25" customHeight="1" x14ac:dyDescent="0.2">
      <c r="A94" s="33"/>
      <c r="B94" s="73" t="s">
        <v>633</v>
      </c>
      <c r="C94" s="74" t="s">
        <v>631</v>
      </c>
      <c r="D94" s="257" t="s">
        <v>650</v>
      </c>
      <c r="E94" s="75" t="s">
        <v>649</v>
      </c>
      <c r="F94" s="76"/>
      <c r="G94" s="257" t="str">
        <f>G1</f>
        <v>Всего</v>
      </c>
      <c r="H94" s="230">
        <f>H$1</f>
        <v>2022</v>
      </c>
      <c r="I94" s="230">
        <f t="shared" ref="I94:BT94" si="111">I$1</f>
        <v>2023</v>
      </c>
      <c r="J94" s="230">
        <f t="shared" si="111"/>
        <v>2024</v>
      </c>
      <c r="K94" s="230">
        <f t="shared" si="111"/>
        <v>2025</v>
      </c>
      <c r="L94" s="230">
        <f t="shared" si="111"/>
        <v>2026</v>
      </c>
      <c r="M94" s="230">
        <f t="shared" si="111"/>
        <v>2027</v>
      </c>
      <c r="N94" s="230">
        <f t="shared" si="111"/>
        <v>2028</v>
      </c>
      <c r="O94" s="230">
        <f t="shared" si="111"/>
        <v>2029</v>
      </c>
      <c r="P94" s="230">
        <f t="shared" si="111"/>
        <v>2030</v>
      </c>
      <c r="Q94" s="230">
        <f t="shared" si="111"/>
        <v>2031</v>
      </c>
      <c r="R94" s="230">
        <f t="shared" si="111"/>
        <v>2032</v>
      </c>
      <c r="S94" s="230">
        <f t="shared" si="111"/>
        <v>2033</v>
      </c>
      <c r="T94" s="230">
        <f t="shared" si="111"/>
        <v>2034</v>
      </c>
      <c r="U94" s="230">
        <f t="shared" si="111"/>
        <v>2035</v>
      </c>
      <c r="V94" s="230">
        <f t="shared" si="111"/>
        <v>2036</v>
      </c>
      <c r="W94" s="230">
        <f t="shared" si="111"/>
        <v>2037</v>
      </c>
      <c r="X94" s="230">
        <f t="shared" si="111"/>
        <v>2038</v>
      </c>
      <c r="Y94" s="230">
        <f t="shared" si="111"/>
        <v>2039</v>
      </c>
      <c r="Z94" s="230">
        <f t="shared" si="111"/>
        <v>2040</v>
      </c>
      <c r="AA94" s="230">
        <f t="shared" si="111"/>
        <v>2041</v>
      </c>
      <c r="AB94" s="230">
        <f t="shared" si="111"/>
        <v>2042</v>
      </c>
      <c r="AC94" s="230">
        <f t="shared" si="111"/>
        <v>2043</v>
      </c>
      <c r="AD94" s="230">
        <f t="shared" si="111"/>
        <v>2044</v>
      </c>
      <c r="AE94" s="230">
        <f t="shared" si="111"/>
        <v>2045</v>
      </c>
      <c r="AF94" s="230">
        <f t="shared" si="111"/>
        <v>2046</v>
      </c>
      <c r="AG94" s="230">
        <f t="shared" si="111"/>
        <v>2047</v>
      </c>
      <c r="AH94" s="230">
        <f t="shared" si="111"/>
        <v>2048</v>
      </c>
      <c r="AI94" s="230">
        <f t="shared" si="111"/>
        <v>2049</v>
      </c>
      <c r="AJ94" s="230">
        <f t="shared" si="111"/>
        <v>2050</v>
      </c>
      <c r="AK94" s="230">
        <f t="shared" si="111"/>
        <v>2051</v>
      </c>
      <c r="AL94" s="230">
        <f t="shared" si="111"/>
        <v>2052</v>
      </c>
      <c r="AM94" s="230">
        <f t="shared" si="111"/>
        <v>2053</v>
      </c>
      <c r="AN94" s="230">
        <f t="shared" si="111"/>
        <v>2054</v>
      </c>
      <c r="AO94" s="230">
        <f t="shared" si="111"/>
        <v>2055</v>
      </c>
      <c r="AP94" s="230">
        <f t="shared" si="111"/>
        <v>2056</v>
      </c>
      <c r="AQ94" s="230">
        <f t="shared" si="111"/>
        <v>2057</v>
      </c>
      <c r="AR94" s="230">
        <f t="shared" si="111"/>
        <v>2058</v>
      </c>
      <c r="AS94" s="230">
        <f t="shared" si="111"/>
        <v>2059</v>
      </c>
      <c r="AT94" s="230">
        <f t="shared" si="111"/>
        <v>2060</v>
      </c>
      <c r="AU94" s="230">
        <f t="shared" si="111"/>
        <v>2061</v>
      </c>
      <c r="AV94" s="230">
        <f t="shared" si="111"/>
        <v>2062</v>
      </c>
      <c r="AW94" s="230">
        <f t="shared" si="111"/>
        <v>2063</v>
      </c>
      <c r="AX94" s="230">
        <f t="shared" si="111"/>
        <v>2064</v>
      </c>
      <c r="AY94" s="230">
        <f t="shared" si="111"/>
        <v>2065</v>
      </c>
      <c r="AZ94" s="230">
        <f t="shared" si="111"/>
        <v>2066</v>
      </c>
      <c r="BA94" s="230">
        <f t="shared" si="111"/>
        <v>2067</v>
      </c>
      <c r="BB94" s="230">
        <f t="shared" si="111"/>
        <v>2068</v>
      </c>
      <c r="BC94" s="230">
        <f t="shared" si="111"/>
        <v>2069</v>
      </c>
      <c r="BD94" s="230">
        <f t="shared" si="111"/>
        <v>2070</v>
      </c>
      <c r="BE94" s="230">
        <f t="shared" si="111"/>
        <v>2071</v>
      </c>
      <c r="BF94" s="230">
        <f t="shared" si="111"/>
        <v>2072</v>
      </c>
      <c r="BG94" s="230">
        <f t="shared" si="111"/>
        <v>2073</v>
      </c>
      <c r="BH94" s="230">
        <f t="shared" si="111"/>
        <v>2074</v>
      </c>
      <c r="BI94" s="230">
        <f t="shared" si="111"/>
        <v>2075</v>
      </c>
      <c r="BJ94" s="230">
        <f t="shared" si="111"/>
        <v>2076</v>
      </c>
      <c r="BK94" s="230">
        <f t="shared" si="111"/>
        <v>2077</v>
      </c>
      <c r="BL94" s="230">
        <f t="shared" si="111"/>
        <v>2078</v>
      </c>
      <c r="BM94" s="230">
        <f t="shared" si="111"/>
        <v>2079</v>
      </c>
      <c r="BN94" s="230">
        <f t="shared" si="111"/>
        <v>2080</v>
      </c>
      <c r="BO94" s="230">
        <f t="shared" si="111"/>
        <v>2081</v>
      </c>
      <c r="BP94" s="230">
        <f t="shared" si="111"/>
        <v>2082</v>
      </c>
      <c r="BQ94" s="230">
        <f t="shared" si="111"/>
        <v>2083</v>
      </c>
      <c r="BR94" s="230">
        <f t="shared" si="111"/>
        <v>2084</v>
      </c>
      <c r="BS94" s="230">
        <f t="shared" si="111"/>
        <v>2085</v>
      </c>
      <c r="BT94" s="230">
        <f t="shared" si="111"/>
        <v>2086</v>
      </c>
      <c r="BU94" s="230">
        <f t="shared" ref="BU94:CI94" si="112">BU$1</f>
        <v>2087</v>
      </c>
      <c r="BV94" s="230">
        <f t="shared" si="112"/>
        <v>2088</v>
      </c>
      <c r="BW94" s="230">
        <f t="shared" si="112"/>
        <v>2089</v>
      </c>
      <c r="BX94" s="230">
        <f t="shared" si="112"/>
        <v>2090</v>
      </c>
      <c r="BY94" s="230">
        <f t="shared" si="112"/>
        <v>2091</v>
      </c>
      <c r="BZ94" s="230">
        <f t="shared" si="112"/>
        <v>2092</v>
      </c>
      <c r="CA94" s="230">
        <f t="shared" si="112"/>
        <v>2093</v>
      </c>
      <c r="CB94" s="230">
        <f t="shared" si="112"/>
        <v>2094</v>
      </c>
      <c r="CC94" s="230">
        <f t="shared" si="112"/>
        <v>2095</v>
      </c>
      <c r="CD94" s="230">
        <f t="shared" si="112"/>
        <v>2096</v>
      </c>
      <c r="CE94" s="230">
        <f t="shared" si="112"/>
        <v>2097</v>
      </c>
      <c r="CF94" s="230">
        <f t="shared" si="112"/>
        <v>2098</v>
      </c>
      <c r="CG94" s="230">
        <f t="shared" si="112"/>
        <v>2099</v>
      </c>
      <c r="CH94" s="230">
        <f t="shared" si="112"/>
        <v>2100</v>
      </c>
      <c r="CI94" s="230">
        <f t="shared" si="112"/>
        <v>2101</v>
      </c>
      <c r="CZ94" s="41" t="s">
        <v>181</v>
      </c>
      <c r="DA94" s="159">
        <v>69</v>
      </c>
      <c r="DB94" s="162" t="str">
        <f t="shared" si="61"/>
        <v>69_6.Б_Расчет эффектов</v>
      </c>
    </row>
    <row r="95" spans="1:106" s="46" customFormat="1" ht="14.25" outlineLevel="1" x14ac:dyDescent="0.25">
      <c r="A95" s="44"/>
      <c r="B95" s="44"/>
      <c r="C95" s="44"/>
      <c r="D95" s="44"/>
      <c r="E95" s="44"/>
      <c r="F95" s="45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Z95" s="41"/>
      <c r="DA95" s="159"/>
      <c r="DB95" s="162" t="str">
        <f t="shared" si="61"/>
        <v>__</v>
      </c>
    </row>
    <row r="96" spans="1:106" s="46" customFormat="1" ht="15" customHeight="1" outlineLevel="1" x14ac:dyDescent="0.25">
      <c r="B96" s="301" t="str">
        <f>B81</f>
        <v>6.1</v>
      </c>
      <c r="C96" s="302" t="str">
        <f>C81</f>
        <v xml:space="preserve">Сокращение расходов на оплату труда </v>
      </c>
      <c r="D96" s="49" t="s">
        <v>969</v>
      </c>
      <c r="E96" s="49" t="s">
        <v>1146</v>
      </c>
      <c r="F96" s="290" t="str">
        <f>F81</f>
        <v>тыс.руб.</v>
      </c>
      <c r="G96" s="51">
        <f>SUM(H96:CI96)</f>
        <v>504470.90980085905</v>
      </c>
      <c r="H96" s="52">
        <f>SUM(H97)</f>
        <v>0</v>
      </c>
      <c r="I96" s="52">
        <f t="shared" ref="I96:R96" si="113">SUM(I97)</f>
        <v>0</v>
      </c>
      <c r="J96" s="52">
        <f t="shared" si="113"/>
        <v>0</v>
      </c>
      <c r="K96" s="52">
        <f t="shared" si="113"/>
        <v>0</v>
      </c>
      <c r="L96" s="52">
        <f t="shared" si="113"/>
        <v>5587.6610698945806</v>
      </c>
      <c r="M96" s="52">
        <f t="shared" si="113"/>
        <v>19187.817258883249</v>
      </c>
      <c r="N96" s="52">
        <f t="shared" si="113"/>
        <v>95939.086294416251</v>
      </c>
      <c r="O96" s="52">
        <f t="shared" si="113"/>
        <v>95939.086294416251</v>
      </c>
      <c r="P96" s="52">
        <f t="shared" si="113"/>
        <v>95939.086294416251</v>
      </c>
      <c r="Q96" s="52">
        <f t="shared" si="113"/>
        <v>95939.086294416251</v>
      </c>
      <c r="R96" s="52">
        <f t="shared" si="113"/>
        <v>95939.086294416251</v>
      </c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2"/>
      <c r="BE96" s="52"/>
      <c r="BF96" s="52"/>
      <c r="BG96" s="52"/>
      <c r="BH96" s="52"/>
      <c r="BI96" s="52"/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Z96" s="170" t="s">
        <v>181</v>
      </c>
      <c r="DA96" s="168">
        <f>DA94+1</f>
        <v>70</v>
      </c>
      <c r="DB96" s="162" t="str">
        <f t="shared" si="61"/>
        <v xml:space="preserve">70_6.1_Сокращение расходов на оплату труда </v>
      </c>
    </row>
    <row r="97" spans="2:106" s="135" customFormat="1" ht="14.25" outlineLevel="2" x14ac:dyDescent="0.25">
      <c r="B97" s="136" t="s">
        <v>1126</v>
      </c>
      <c r="C97" s="540" t="str">
        <f>'Дерево КПЭ (Программа) '!X11</f>
        <v>Сокращение затрат на обмен производсвенной информацией, тыс. руб.</v>
      </c>
      <c r="D97" s="147" t="s">
        <v>1127</v>
      </c>
      <c r="E97" s="147"/>
      <c r="F97" s="291"/>
      <c r="G97" s="147"/>
      <c r="H97" s="149">
        <f t="shared" ref="H97:K97" si="114">SUM(H98:H110)</f>
        <v>0</v>
      </c>
      <c r="I97" s="149">
        <f t="shared" si="114"/>
        <v>0</v>
      </c>
      <c r="J97" s="149">
        <f t="shared" si="114"/>
        <v>0</v>
      </c>
      <c r="K97" s="149">
        <f t="shared" si="114"/>
        <v>0</v>
      </c>
      <c r="L97" s="149">
        <f t="shared" ref="L97" si="115">SUM(L98:L110)</f>
        <v>5587.6610698945806</v>
      </c>
      <c r="M97" s="149">
        <f t="shared" ref="M97" si="116">SUM(M98:M110)</f>
        <v>19187.817258883249</v>
      </c>
      <c r="N97" s="149">
        <f t="shared" ref="N97:O97" si="117">SUM(N98:N110)</f>
        <v>95939.086294416251</v>
      </c>
      <c r="O97" s="149">
        <f t="shared" si="117"/>
        <v>95939.086294416251</v>
      </c>
      <c r="P97" s="149">
        <f t="shared" ref="P97:R97" si="118">SUM(P98:P110)</f>
        <v>95939.086294416251</v>
      </c>
      <c r="Q97" s="149">
        <f t="shared" si="118"/>
        <v>95939.086294416251</v>
      </c>
      <c r="R97" s="149">
        <f t="shared" si="118"/>
        <v>95939.086294416251</v>
      </c>
      <c r="S97" s="149"/>
      <c r="T97" s="149"/>
      <c r="U97" s="149"/>
      <c r="V97" s="149"/>
      <c r="W97" s="149"/>
      <c r="X97" s="149"/>
      <c r="Y97" s="149"/>
      <c r="Z97" s="149"/>
      <c r="AA97" s="149"/>
      <c r="AB97" s="149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  <c r="BB97" s="149"/>
      <c r="BC97" s="149"/>
      <c r="BD97" s="149"/>
      <c r="BE97" s="149"/>
      <c r="BF97" s="149"/>
      <c r="BG97" s="149"/>
      <c r="BH97" s="149"/>
      <c r="BI97" s="149"/>
      <c r="BJ97" s="149"/>
      <c r="BK97" s="149"/>
      <c r="BL97" s="149"/>
      <c r="BM97" s="149"/>
      <c r="BN97" s="149"/>
      <c r="BO97" s="149"/>
      <c r="BP97" s="149"/>
      <c r="BQ97" s="149"/>
      <c r="BR97" s="149"/>
      <c r="BS97" s="149"/>
      <c r="BT97" s="149"/>
      <c r="BU97" s="149"/>
      <c r="BV97" s="149"/>
      <c r="BW97" s="149"/>
      <c r="BX97" s="149"/>
      <c r="BY97" s="149"/>
      <c r="BZ97" s="149"/>
      <c r="CA97" s="149"/>
      <c r="CB97" s="149"/>
      <c r="CC97" s="149"/>
      <c r="CD97" s="149"/>
      <c r="CE97" s="149"/>
      <c r="CF97" s="149"/>
      <c r="CG97" s="149"/>
      <c r="CH97" s="149"/>
      <c r="CI97" s="149"/>
      <c r="CZ97" s="152"/>
      <c r="DA97" s="157"/>
      <c r="DB97" s="164" t="str">
        <f t="shared" si="61"/>
        <v>_У2_Сокращение затрат на обмен производсвенной информацией, тыс. руб.</v>
      </c>
    </row>
    <row r="98" spans="2:106" s="135" customFormat="1" ht="14.25" outlineLevel="2" x14ac:dyDescent="0.25">
      <c r="B98" s="136"/>
      <c r="C98" s="540" t="str">
        <f t="shared" ref="C98:C110" si="119">C14</f>
        <v>КЦ</v>
      </c>
      <c r="D98" s="147"/>
      <c r="E98" s="147"/>
      <c r="F98" s="291"/>
      <c r="G98" s="147"/>
      <c r="H98" s="149">
        <f t="shared" ref="H98:P98" si="120">H126-H112</f>
        <v>0</v>
      </c>
      <c r="I98" s="149">
        <f t="shared" si="120"/>
        <v>0</v>
      </c>
      <c r="J98" s="149">
        <f t="shared" si="120"/>
        <v>0</v>
      </c>
      <c r="K98" s="149">
        <f t="shared" si="120"/>
        <v>0</v>
      </c>
      <c r="L98" s="149">
        <f t="shared" si="120"/>
        <v>0</v>
      </c>
      <c r="M98" s="149">
        <f t="shared" si="120"/>
        <v>0</v>
      </c>
      <c r="N98" s="149">
        <f t="shared" si="120"/>
        <v>0</v>
      </c>
      <c r="O98" s="149">
        <f t="shared" si="120"/>
        <v>0</v>
      </c>
      <c r="P98" s="149">
        <f t="shared" si="120"/>
        <v>0</v>
      </c>
      <c r="Q98" s="149">
        <f t="shared" ref="Q98:R98" si="121">Q126-Q112</f>
        <v>0</v>
      </c>
      <c r="R98" s="149">
        <f t="shared" si="121"/>
        <v>0</v>
      </c>
      <c r="S98" s="149"/>
      <c r="T98" s="149"/>
      <c r="U98" s="149"/>
      <c r="V98" s="149"/>
      <c r="W98" s="149"/>
      <c r="X98" s="149"/>
      <c r="Y98" s="149"/>
      <c r="Z98" s="149"/>
      <c r="AA98" s="149"/>
      <c r="AB98" s="149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  <c r="BB98" s="149"/>
      <c r="BC98" s="149"/>
      <c r="BD98" s="149"/>
      <c r="BE98" s="149"/>
      <c r="BF98" s="149"/>
      <c r="BG98" s="149"/>
      <c r="BH98" s="149"/>
      <c r="BI98" s="149"/>
      <c r="BJ98" s="149"/>
      <c r="BK98" s="149"/>
      <c r="BL98" s="149"/>
      <c r="BM98" s="149"/>
      <c r="BN98" s="149"/>
      <c r="BO98" s="149"/>
      <c r="BP98" s="149"/>
      <c r="BQ98" s="149"/>
      <c r="BR98" s="149"/>
      <c r="BS98" s="149"/>
      <c r="BT98" s="149"/>
      <c r="BU98" s="149"/>
      <c r="BV98" s="149"/>
      <c r="BW98" s="149"/>
      <c r="BX98" s="149"/>
      <c r="BY98" s="149"/>
      <c r="BZ98" s="149"/>
      <c r="CA98" s="149"/>
      <c r="CB98" s="149"/>
      <c r="CC98" s="149"/>
      <c r="CD98" s="149"/>
      <c r="CE98" s="149"/>
      <c r="CF98" s="149"/>
      <c r="CG98" s="149"/>
      <c r="CH98" s="149"/>
      <c r="CI98" s="149"/>
      <c r="CZ98" s="152"/>
      <c r="DA98" s="157"/>
      <c r="DB98" s="164"/>
    </row>
    <row r="99" spans="2:106" s="135" customFormat="1" ht="14.25" outlineLevel="2" x14ac:dyDescent="0.25">
      <c r="B99" s="136"/>
      <c r="C99" s="540" t="str">
        <f t="shared" si="119"/>
        <v>ННГ</v>
      </c>
      <c r="D99" s="147"/>
      <c r="E99" s="147"/>
      <c r="F99" s="291"/>
      <c r="G99" s="147"/>
      <c r="H99" s="149">
        <f t="shared" ref="H99:P99" si="122">H127-H113</f>
        <v>0</v>
      </c>
      <c r="I99" s="149">
        <f t="shared" si="122"/>
        <v>0</v>
      </c>
      <c r="J99" s="149">
        <f t="shared" si="122"/>
        <v>0</v>
      </c>
      <c r="K99" s="149">
        <f t="shared" si="122"/>
        <v>0</v>
      </c>
      <c r="L99" s="149">
        <f t="shared" si="122"/>
        <v>628.61187036314004</v>
      </c>
      <c r="M99" s="149">
        <f t="shared" si="122"/>
        <v>2158.6294416243654</v>
      </c>
      <c r="N99" s="149">
        <f t="shared" si="122"/>
        <v>10793.147208121827</v>
      </c>
      <c r="O99" s="149">
        <f t="shared" si="122"/>
        <v>10793.147208121827</v>
      </c>
      <c r="P99" s="149">
        <f t="shared" si="122"/>
        <v>10793.147208121827</v>
      </c>
      <c r="Q99" s="149">
        <f t="shared" ref="Q99:R99" si="123">Q127-Q113</f>
        <v>10793.147208121827</v>
      </c>
      <c r="R99" s="149">
        <f t="shared" si="123"/>
        <v>10793.147208121827</v>
      </c>
      <c r="S99" s="149"/>
      <c r="T99" s="149"/>
      <c r="U99" s="149"/>
      <c r="V99" s="149"/>
      <c r="W99" s="149"/>
      <c r="X99" s="149"/>
      <c r="Y99" s="149"/>
      <c r="Z99" s="149"/>
      <c r="AA99" s="149"/>
      <c r="AB99" s="149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  <c r="BB99" s="149"/>
      <c r="BC99" s="149"/>
      <c r="BD99" s="149"/>
      <c r="BE99" s="149"/>
      <c r="BF99" s="149"/>
      <c r="BG99" s="149"/>
      <c r="BH99" s="149"/>
      <c r="BI99" s="149"/>
      <c r="BJ99" s="149"/>
      <c r="BK99" s="149"/>
      <c r="BL99" s="149"/>
      <c r="BM99" s="149"/>
      <c r="BN99" s="149"/>
      <c r="BO99" s="149"/>
      <c r="BP99" s="149"/>
      <c r="BQ99" s="149"/>
      <c r="BR99" s="149"/>
      <c r="BS99" s="149"/>
      <c r="BT99" s="149"/>
      <c r="BU99" s="149"/>
      <c r="BV99" s="149"/>
      <c r="BW99" s="149"/>
      <c r="BX99" s="149"/>
      <c r="BY99" s="149"/>
      <c r="BZ99" s="149"/>
      <c r="CA99" s="149"/>
      <c r="CB99" s="149"/>
      <c r="CC99" s="149"/>
      <c r="CD99" s="149"/>
      <c r="CE99" s="149"/>
      <c r="CF99" s="149"/>
      <c r="CG99" s="149"/>
      <c r="CH99" s="149"/>
      <c r="CI99" s="149"/>
      <c r="CZ99" s="152"/>
      <c r="DA99" s="157"/>
      <c r="DB99" s="164"/>
    </row>
    <row r="100" spans="2:106" s="135" customFormat="1" ht="14.25" outlineLevel="2" x14ac:dyDescent="0.25">
      <c r="B100" s="136"/>
      <c r="C100" s="540" t="str">
        <f t="shared" si="119"/>
        <v>Хантос</v>
      </c>
      <c r="D100" s="147"/>
      <c r="E100" s="147"/>
      <c r="F100" s="291"/>
      <c r="G100" s="147"/>
      <c r="H100" s="149">
        <f t="shared" ref="H100:P100" si="124">H128-H114</f>
        <v>0</v>
      </c>
      <c r="I100" s="149">
        <f t="shared" si="124"/>
        <v>0</v>
      </c>
      <c r="J100" s="149">
        <f t="shared" si="124"/>
        <v>0</v>
      </c>
      <c r="K100" s="149">
        <f t="shared" si="124"/>
        <v>0</v>
      </c>
      <c r="L100" s="149">
        <f t="shared" si="124"/>
        <v>628.61187036314004</v>
      </c>
      <c r="M100" s="149">
        <f t="shared" si="124"/>
        <v>2158.6294416243654</v>
      </c>
      <c r="N100" s="149">
        <f t="shared" si="124"/>
        <v>10793.147208121827</v>
      </c>
      <c r="O100" s="149">
        <f t="shared" si="124"/>
        <v>10793.147208121827</v>
      </c>
      <c r="P100" s="149">
        <f t="shared" si="124"/>
        <v>10793.147208121827</v>
      </c>
      <c r="Q100" s="149">
        <f t="shared" ref="Q100:R100" si="125">Q128-Q114</f>
        <v>10793.147208121827</v>
      </c>
      <c r="R100" s="149">
        <f t="shared" si="125"/>
        <v>10793.147208121827</v>
      </c>
      <c r="S100" s="149"/>
      <c r="T100" s="149"/>
      <c r="U100" s="149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  <c r="BB100" s="149"/>
      <c r="BC100" s="149"/>
      <c r="BD100" s="149"/>
      <c r="BE100" s="149"/>
      <c r="BF100" s="149"/>
      <c r="BG100" s="149"/>
      <c r="BH100" s="149"/>
      <c r="BI100" s="149"/>
      <c r="BJ100" s="149"/>
      <c r="BK100" s="149"/>
      <c r="BL100" s="149"/>
      <c r="BM100" s="149"/>
      <c r="BN100" s="149"/>
      <c r="BO100" s="149"/>
      <c r="BP100" s="149"/>
      <c r="BQ100" s="149"/>
      <c r="BR100" s="149"/>
      <c r="BS100" s="149"/>
      <c r="BT100" s="149"/>
      <c r="BU100" s="149"/>
      <c r="BV100" s="149"/>
      <c r="BW100" s="149"/>
      <c r="BX100" s="149"/>
      <c r="BY100" s="149"/>
      <c r="BZ100" s="149"/>
      <c r="CA100" s="149"/>
      <c r="CB100" s="149"/>
      <c r="CC100" s="149"/>
      <c r="CD100" s="149"/>
      <c r="CE100" s="149"/>
      <c r="CF100" s="149"/>
      <c r="CG100" s="149"/>
      <c r="CH100" s="149"/>
      <c r="CI100" s="149"/>
      <c r="CZ100" s="152"/>
      <c r="DA100" s="157"/>
      <c r="DB100" s="164"/>
    </row>
    <row r="101" spans="2:106" s="135" customFormat="1" ht="14.25" outlineLevel="2" x14ac:dyDescent="0.25">
      <c r="B101" s="136"/>
      <c r="C101" s="540" t="str">
        <f t="shared" si="119"/>
        <v>Мегион</v>
      </c>
      <c r="D101" s="147"/>
      <c r="E101" s="147"/>
      <c r="F101" s="291"/>
      <c r="G101" s="147"/>
      <c r="H101" s="149">
        <f t="shared" ref="H101:P101" si="126">H129-H115</f>
        <v>0</v>
      </c>
      <c r="I101" s="149">
        <f t="shared" si="126"/>
        <v>0</v>
      </c>
      <c r="J101" s="149">
        <f t="shared" si="126"/>
        <v>0</v>
      </c>
      <c r="K101" s="149">
        <f t="shared" si="126"/>
        <v>0</v>
      </c>
      <c r="L101" s="149">
        <f t="shared" si="126"/>
        <v>628.61187036314004</v>
      </c>
      <c r="M101" s="149">
        <f t="shared" si="126"/>
        <v>2158.6294416243654</v>
      </c>
      <c r="N101" s="149">
        <f t="shared" si="126"/>
        <v>10793.147208121827</v>
      </c>
      <c r="O101" s="149">
        <f t="shared" si="126"/>
        <v>10793.147208121827</v>
      </c>
      <c r="P101" s="149">
        <f t="shared" si="126"/>
        <v>10793.147208121827</v>
      </c>
      <c r="Q101" s="149">
        <f t="shared" ref="Q101:R101" si="127">Q129-Q115</f>
        <v>10793.147208121827</v>
      </c>
      <c r="R101" s="149">
        <f t="shared" si="127"/>
        <v>10793.147208121827</v>
      </c>
      <c r="S101" s="149"/>
      <c r="T101" s="149"/>
      <c r="U101" s="149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  <c r="BB101" s="149"/>
      <c r="BC101" s="149"/>
      <c r="BD101" s="149"/>
      <c r="BE101" s="149"/>
      <c r="BF101" s="149"/>
      <c r="BG101" s="149"/>
      <c r="BH101" s="149"/>
      <c r="BI101" s="149"/>
      <c r="BJ101" s="149"/>
      <c r="BK101" s="149"/>
      <c r="BL101" s="149"/>
      <c r="BM101" s="149"/>
      <c r="BN101" s="149"/>
      <c r="BO101" s="149"/>
      <c r="BP101" s="149"/>
      <c r="BQ101" s="149"/>
      <c r="BR101" s="149"/>
      <c r="BS101" s="149"/>
      <c r="BT101" s="149"/>
      <c r="BU101" s="149"/>
      <c r="BV101" s="149"/>
      <c r="BW101" s="149"/>
      <c r="BX101" s="149"/>
      <c r="BY101" s="149"/>
      <c r="BZ101" s="149"/>
      <c r="CA101" s="149"/>
      <c r="CB101" s="149"/>
      <c r="CC101" s="149"/>
      <c r="CD101" s="149"/>
      <c r="CE101" s="149"/>
      <c r="CF101" s="149"/>
      <c r="CG101" s="149"/>
      <c r="CH101" s="149"/>
      <c r="CI101" s="149"/>
      <c r="CZ101" s="152"/>
      <c r="DA101" s="157"/>
      <c r="DB101" s="164"/>
    </row>
    <row r="102" spans="2:106" s="135" customFormat="1" ht="14.25" outlineLevel="2" x14ac:dyDescent="0.25">
      <c r="B102" s="136"/>
      <c r="C102" s="540" t="str">
        <f t="shared" si="119"/>
        <v>Оренбург</v>
      </c>
      <c r="D102" s="147"/>
      <c r="E102" s="147"/>
      <c r="F102" s="291"/>
      <c r="G102" s="147"/>
      <c r="H102" s="149">
        <f t="shared" ref="H102:P102" si="128">H130-H116</f>
        <v>0</v>
      </c>
      <c r="I102" s="149">
        <f t="shared" si="128"/>
        <v>0</v>
      </c>
      <c r="J102" s="149">
        <f t="shared" si="128"/>
        <v>0</v>
      </c>
      <c r="K102" s="149">
        <f t="shared" si="128"/>
        <v>0</v>
      </c>
      <c r="L102" s="149">
        <f t="shared" si="128"/>
        <v>349.22881686841174</v>
      </c>
      <c r="M102" s="149">
        <f t="shared" si="128"/>
        <v>1199.2385786802033</v>
      </c>
      <c r="N102" s="149">
        <f t="shared" si="128"/>
        <v>5996.1928934010148</v>
      </c>
      <c r="O102" s="149">
        <f t="shared" si="128"/>
        <v>5996.1928934010148</v>
      </c>
      <c r="P102" s="149">
        <f t="shared" si="128"/>
        <v>5996.1928934010148</v>
      </c>
      <c r="Q102" s="149">
        <f t="shared" ref="Q102:R102" si="129">Q130-Q116</f>
        <v>5996.1928934010148</v>
      </c>
      <c r="R102" s="149">
        <f t="shared" si="129"/>
        <v>5996.1928934010148</v>
      </c>
      <c r="S102" s="149"/>
      <c r="T102" s="149"/>
      <c r="U102" s="149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  <c r="BB102" s="149"/>
      <c r="BC102" s="149"/>
      <c r="BD102" s="149"/>
      <c r="BE102" s="149"/>
      <c r="BF102" s="149"/>
      <c r="BG102" s="149"/>
      <c r="BH102" s="149"/>
      <c r="BI102" s="149"/>
      <c r="BJ102" s="149"/>
      <c r="BK102" s="149"/>
      <c r="BL102" s="149"/>
      <c r="BM102" s="149"/>
      <c r="BN102" s="149"/>
      <c r="BO102" s="149"/>
      <c r="BP102" s="149"/>
      <c r="BQ102" s="149"/>
      <c r="BR102" s="149"/>
      <c r="BS102" s="149"/>
      <c r="BT102" s="149"/>
      <c r="BU102" s="149"/>
      <c r="BV102" s="149"/>
      <c r="BW102" s="149"/>
      <c r="BX102" s="149"/>
      <c r="BY102" s="149"/>
      <c r="BZ102" s="149"/>
      <c r="CA102" s="149"/>
      <c r="CB102" s="149"/>
      <c r="CC102" s="149"/>
      <c r="CD102" s="149"/>
      <c r="CE102" s="149"/>
      <c r="CF102" s="149"/>
      <c r="CG102" s="149"/>
      <c r="CH102" s="149"/>
      <c r="CI102" s="149"/>
      <c r="CZ102" s="152"/>
      <c r="DA102" s="157"/>
      <c r="DB102" s="164"/>
    </row>
    <row r="103" spans="2:106" s="135" customFormat="1" ht="14.25" outlineLevel="2" x14ac:dyDescent="0.25">
      <c r="B103" s="136"/>
      <c r="C103" s="540" t="str">
        <f t="shared" si="119"/>
        <v>Восток</v>
      </c>
      <c r="D103" s="147"/>
      <c r="E103" s="147"/>
      <c r="F103" s="291"/>
      <c r="G103" s="147"/>
      <c r="H103" s="149">
        <f t="shared" ref="H103:P103" si="130">H131-H117</f>
        <v>0</v>
      </c>
      <c r="I103" s="149">
        <f t="shared" si="130"/>
        <v>0</v>
      </c>
      <c r="J103" s="149">
        <f t="shared" si="130"/>
        <v>0</v>
      </c>
      <c r="K103" s="149">
        <f t="shared" si="130"/>
        <v>0</v>
      </c>
      <c r="L103" s="149">
        <f t="shared" si="130"/>
        <v>349.22881686841174</v>
      </c>
      <c r="M103" s="149">
        <f t="shared" si="130"/>
        <v>1199.2385786802033</v>
      </c>
      <c r="N103" s="149">
        <f t="shared" si="130"/>
        <v>5996.1928934010148</v>
      </c>
      <c r="O103" s="149">
        <f t="shared" si="130"/>
        <v>5996.1928934010148</v>
      </c>
      <c r="P103" s="149">
        <f t="shared" si="130"/>
        <v>5996.1928934010148</v>
      </c>
      <c r="Q103" s="149">
        <f t="shared" ref="Q103:R103" si="131">Q131-Q117</f>
        <v>5996.1928934010148</v>
      </c>
      <c r="R103" s="149">
        <f t="shared" si="131"/>
        <v>5996.1928934010148</v>
      </c>
      <c r="S103" s="149"/>
      <c r="T103" s="149"/>
      <c r="U103" s="149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  <c r="BB103" s="149"/>
      <c r="BC103" s="149"/>
      <c r="BD103" s="149"/>
      <c r="BE103" s="149"/>
      <c r="BF103" s="149"/>
      <c r="BG103" s="149"/>
      <c r="BH103" s="149"/>
      <c r="BI103" s="149"/>
      <c r="BJ103" s="149"/>
      <c r="BK103" s="149"/>
      <c r="BL103" s="149"/>
      <c r="BM103" s="149"/>
      <c r="BN103" s="149"/>
      <c r="BO103" s="149"/>
      <c r="BP103" s="149"/>
      <c r="BQ103" s="149"/>
      <c r="BR103" s="149"/>
      <c r="BS103" s="149"/>
      <c r="BT103" s="149"/>
      <c r="BU103" s="149"/>
      <c r="BV103" s="149"/>
      <c r="BW103" s="149"/>
      <c r="BX103" s="149"/>
      <c r="BY103" s="149"/>
      <c r="BZ103" s="149"/>
      <c r="CA103" s="149"/>
      <c r="CB103" s="149"/>
      <c r="CC103" s="149"/>
      <c r="CD103" s="149"/>
      <c r="CE103" s="149"/>
      <c r="CF103" s="149"/>
      <c r="CG103" s="149"/>
      <c r="CH103" s="149"/>
      <c r="CI103" s="149"/>
      <c r="CZ103" s="152"/>
      <c r="DA103" s="157"/>
      <c r="DB103" s="164"/>
    </row>
    <row r="104" spans="2:106" s="135" customFormat="1" ht="14.25" outlineLevel="2" x14ac:dyDescent="0.25">
      <c r="B104" s="136"/>
      <c r="C104" s="540" t="str">
        <f t="shared" si="119"/>
        <v>Ямал</v>
      </c>
      <c r="D104" s="147"/>
      <c r="E104" s="147"/>
      <c r="F104" s="291"/>
      <c r="G104" s="147"/>
      <c r="H104" s="149">
        <f t="shared" ref="H104:P104" si="132">H132-H118</f>
        <v>0</v>
      </c>
      <c r="I104" s="149">
        <f t="shared" si="132"/>
        <v>0</v>
      </c>
      <c r="J104" s="149">
        <f t="shared" si="132"/>
        <v>0</v>
      </c>
      <c r="K104" s="149">
        <f t="shared" si="132"/>
        <v>0</v>
      </c>
      <c r="L104" s="149">
        <f t="shared" si="132"/>
        <v>419.07458024209336</v>
      </c>
      <c r="M104" s="149">
        <f t="shared" si="132"/>
        <v>1439.0862944162436</v>
      </c>
      <c r="N104" s="149">
        <f t="shared" si="132"/>
        <v>7195.4314720812181</v>
      </c>
      <c r="O104" s="149">
        <f t="shared" si="132"/>
        <v>7195.4314720812181</v>
      </c>
      <c r="P104" s="149">
        <f t="shared" si="132"/>
        <v>7195.4314720812181</v>
      </c>
      <c r="Q104" s="149">
        <f t="shared" ref="Q104:R104" si="133">Q132-Q118</f>
        <v>7195.4314720812181</v>
      </c>
      <c r="R104" s="149">
        <f t="shared" si="133"/>
        <v>7195.4314720812181</v>
      </c>
      <c r="S104" s="149"/>
      <c r="T104" s="149"/>
      <c r="U104" s="149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  <c r="BB104" s="149"/>
      <c r="BC104" s="149"/>
      <c r="BD104" s="149"/>
      <c r="BE104" s="149"/>
      <c r="BF104" s="149"/>
      <c r="BG104" s="149"/>
      <c r="BH104" s="149"/>
      <c r="BI104" s="149"/>
      <c r="BJ104" s="149"/>
      <c r="BK104" s="149"/>
      <c r="BL104" s="149"/>
      <c r="BM104" s="149"/>
      <c r="BN104" s="149"/>
      <c r="BO104" s="149"/>
      <c r="BP104" s="149"/>
      <c r="BQ104" s="149"/>
      <c r="BR104" s="149"/>
      <c r="BS104" s="149"/>
      <c r="BT104" s="149"/>
      <c r="BU104" s="149"/>
      <c r="BV104" s="149"/>
      <c r="BW104" s="149"/>
      <c r="BX104" s="149"/>
      <c r="BY104" s="149"/>
      <c r="BZ104" s="149"/>
      <c r="CA104" s="149"/>
      <c r="CB104" s="149"/>
      <c r="CC104" s="149"/>
      <c r="CD104" s="149"/>
      <c r="CE104" s="149"/>
      <c r="CF104" s="149"/>
      <c r="CG104" s="149"/>
      <c r="CH104" s="149"/>
      <c r="CI104" s="149"/>
      <c r="CZ104" s="152"/>
      <c r="DA104" s="157"/>
      <c r="DB104" s="164"/>
    </row>
    <row r="105" spans="2:106" s="135" customFormat="1" ht="14.25" outlineLevel="2" x14ac:dyDescent="0.25">
      <c r="B105" s="136"/>
      <c r="C105" s="540" t="str">
        <f t="shared" si="119"/>
        <v>Мессояха</v>
      </c>
      <c r="D105" s="147"/>
      <c r="E105" s="147"/>
      <c r="F105" s="291"/>
      <c r="G105" s="147"/>
      <c r="H105" s="149">
        <f t="shared" ref="H105:P105" si="134">H133-H119</f>
        <v>0</v>
      </c>
      <c r="I105" s="149">
        <f t="shared" si="134"/>
        <v>0</v>
      </c>
      <c r="J105" s="149">
        <f t="shared" si="134"/>
        <v>0</v>
      </c>
      <c r="K105" s="149">
        <f t="shared" si="134"/>
        <v>0</v>
      </c>
      <c r="L105" s="149">
        <f t="shared" si="134"/>
        <v>419.07458024209336</v>
      </c>
      <c r="M105" s="149">
        <f t="shared" si="134"/>
        <v>1439.0862944162436</v>
      </c>
      <c r="N105" s="149">
        <f t="shared" si="134"/>
        <v>7195.4314720812181</v>
      </c>
      <c r="O105" s="149">
        <f t="shared" si="134"/>
        <v>7195.4314720812181</v>
      </c>
      <c r="P105" s="149">
        <f t="shared" si="134"/>
        <v>7195.4314720812181</v>
      </c>
      <c r="Q105" s="149">
        <f t="shared" ref="Q105:R105" si="135">Q133-Q119</f>
        <v>7195.4314720812181</v>
      </c>
      <c r="R105" s="149">
        <f t="shared" si="135"/>
        <v>7195.4314720812181</v>
      </c>
      <c r="S105" s="149"/>
      <c r="T105" s="149"/>
      <c r="U105" s="149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  <c r="BB105" s="149"/>
      <c r="BC105" s="149"/>
      <c r="BD105" s="149"/>
      <c r="BE105" s="149"/>
      <c r="BF105" s="149"/>
      <c r="BG105" s="149"/>
      <c r="BH105" s="149"/>
      <c r="BI105" s="149"/>
      <c r="BJ105" s="149"/>
      <c r="BK105" s="149"/>
      <c r="BL105" s="149"/>
      <c r="BM105" s="149"/>
      <c r="BN105" s="149"/>
      <c r="BO105" s="149"/>
      <c r="BP105" s="149"/>
      <c r="BQ105" s="149"/>
      <c r="BR105" s="149"/>
      <c r="BS105" s="149"/>
      <c r="BT105" s="149"/>
      <c r="BU105" s="149"/>
      <c r="BV105" s="149"/>
      <c r="BW105" s="149"/>
      <c r="BX105" s="149"/>
      <c r="BY105" s="149"/>
      <c r="BZ105" s="149"/>
      <c r="CA105" s="149"/>
      <c r="CB105" s="149"/>
      <c r="CC105" s="149"/>
      <c r="CD105" s="149"/>
      <c r="CE105" s="149"/>
      <c r="CF105" s="149"/>
      <c r="CG105" s="149"/>
      <c r="CH105" s="149"/>
      <c r="CI105" s="149"/>
      <c r="CZ105" s="152"/>
      <c r="DA105" s="157"/>
      <c r="DB105" s="164"/>
    </row>
    <row r="106" spans="2:106" s="135" customFormat="1" ht="14.25" outlineLevel="2" x14ac:dyDescent="0.25">
      <c r="B106" s="136"/>
      <c r="C106" s="540" t="str">
        <f t="shared" si="119"/>
        <v>Заполярье</v>
      </c>
      <c r="D106" s="147"/>
      <c r="E106" s="147"/>
      <c r="F106" s="291"/>
      <c r="G106" s="147"/>
      <c r="H106" s="149">
        <f t="shared" ref="H106:P106" si="136">H134-H120</f>
        <v>0</v>
      </c>
      <c r="I106" s="149">
        <f t="shared" si="136"/>
        <v>0</v>
      </c>
      <c r="J106" s="149">
        <f t="shared" si="136"/>
        <v>0</v>
      </c>
      <c r="K106" s="149">
        <f t="shared" si="136"/>
        <v>0</v>
      </c>
      <c r="L106" s="149">
        <f t="shared" si="136"/>
        <v>628.61187036314004</v>
      </c>
      <c r="M106" s="149">
        <f t="shared" si="136"/>
        <v>2158.6294416243654</v>
      </c>
      <c r="N106" s="149">
        <f t="shared" si="136"/>
        <v>10793.147208121827</v>
      </c>
      <c r="O106" s="149">
        <f t="shared" si="136"/>
        <v>10793.147208121827</v>
      </c>
      <c r="P106" s="149">
        <f t="shared" si="136"/>
        <v>10793.147208121827</v>
      </c>
      <c r="Q106" s="149">
        <f t="shared" ref="Q106:R106" si="137">Q134-Q120</f>
        <v>10793.147208121827</v>
      </c>
      <c r="R106" s="149">
        <f t="shared" si="137"/>
        <v>10793.147208121827</v>
      </c>
      <c r="S106" s="149"/>
      <c r="T106" s="149"/>
      <c r="U106" s="149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  <c r="BB106" s="149"/>
      <c r="BC106" s="149"/>
      <c r="BD106" s="149"/>
      <c r="BE106" s="149"/>
      <c r="BF106" s="149"/>
      <c r="BG106" s="149"/>
      <c r="BH106" s="149"/>
      <c r="BI106" s="149"/>
      <c r="BJ106" s="149"/>
      <c r="BK106" s="149"/>
      <c r="BL106" s="149"/>
      <c r="BM106" s="149"/>
      <c r="BN106" s="149"/>
      <c r="BO106" s="149"/>
      <c r="BP106" s="149"/>
      <c r="BQ106" s="149"/>
      <c r="BR106" s="149"/>
      <c r="BS106" s="149"/>
      <c r="BT106" s="149"/>
      <c r="BU106" s="149"/>
      <c r="BV106" s="149"/>
      <c r="BW106" s="149"/>
      <c r="BX106" s="149"/>
      <c r="BY106" s="149"/>
      <c r="BZ106" s="149"/>
      <c r="CA106" s="149"/>
      <c r="CB106" s="149"/>
      <c r="CC106" s="149"/>
      <c r="CD106" s="149"/>
      <c r="CE106" s="149"/>
      <c r="CF106" s="149"/>
      <c r="CG106" s="149"/>
      <c r="CH106" s="149"/>
      <c r="CI106" s="149"/>
      <c r="CZ106" s="152"/>
      <c r="DA106" s="157"/>
      <c r="DB106" s="164"/>
    </row>
    <row r="107" spans="2:106" s="135" customFormat="1" ht="14.25" outlineLevel="2" x14ac:dyDescent="0.25">
      <c r="B107" s="136"/>
      <c r="C107" s="540" t="str">
        <f t="shared" si="119"/>
        <v>ГПН Р</v>
      </c>
      <c r="D107" s="147"/>
      <c r="E107" s="147"/>
      <c r="F107" s="291"/>
      <c r="G107" s="147"/>
      <c r="H107" s="149">
        <f t="shared" ref="H107:P107" si="138">H135-H121</f>
        <v>0</v>
      </c>
      <c r="I107" s="149">
        <f t="shared" si="138"/>
        <v>0</v>
      </c>
      <c r="J107" s="149">
        <f t="shared" si="138"/>
        <v>0</v>
      </c>
      <c r="K107" s="149">
        <f t="shared" si="138"/>
        <v>0</v>
      </c>
      <c r="L107" s="149">
        <f t="shared" si="138"/>
        <v>349.22881686841174</v>
      </c>
      <c r="M107" s="149">
        <f t="shared" si="138"/>
        <v>1199.2385786802033</v>
      </c>
      <c r="N107" s="149">
        <f t="shared" si="138"/>
        <v>5996.1928934010148</v>
      </c>
      <c r="O107" s="149">
        <f t="shared" si="138"/>
        <v>5996.1928934010148</v>
      </c>
      <c r="P107" s="149">
        <f t="shared" si="138"/>
        <v>5996.1928934010148</v>
      </c>
      <c r="Q107" s="149">
        <f t="shared" ref="Q107:R107" si="139">Q135-Q121</f>
        <v>5996.1928934010148</v>
      </c>
      <c r="R107" s="149">
        <f t="shared" si="139"/>
        <v>5996.1928934010148</v>
      </c>
      <c r="S107" s="149"/>
      <c r="T107" s="149"/>
      <c r="U107" s="149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  <c r="BB107" s="149"/>
      <c r="BC107" s="149"/>
      <c r="BD107" s="149"/>
      <c r="BE107" s="149"/>
      <c r="BF107" s="149"/>
      <c r="BG107" s="149"/>
      <c r="BH107" s="149"/>
      <c r="BI107" s="149"/>
      <c r="BJ107" s="149"/>
      <c r="BK107" s="149"/>
      <c r="BL107" s="149"/>
      <c r="BM107" s="149"/>
      <c r="BN107" s="149"/>
      <c r="BO107" s="149"/>
      <c r="BP107" s="149"/>
      <c r="BQ107" s="149"/>
      <c r="BR107" s="149"/>
      <c r="BS107" s="149"/>
      <c r="BT107" s="149"/>
      <c r="BU107" s="149"/>
      <c r="BV107" s="149"/>
      <c r="BW107" s="149"/>
      <c r="BX107" s="149"/>
      <c r="BY107" s="149"/>
      <c r="BZ107" s="149"/>
      <c r="CA107" s="149"/>
      <c r="CB107" s="149"/>
      <c r="CC107" s="149"/>
      <c r="CD107" s="149"/>
      <c r="CE107" s="149"/>
      <c r="CF107" s="149"/>
      <c r="CG107" s="149"/>
      <c r="CH107" s="149"/>
      <c r="CI107" s="149"/>
      <c r="CZ107" s="152"/>
      <c r="DA107" s="157"/>
      <c r="DB107" s="164"/>
    </row>
    <row r="108" spans="2:106" s="135" customFormat="1" ht="14.25" outlineLevel="2" x14ac:dyDescent="0.25">
      <c r="B108" s="136"/>
      <c r="C108" s="540" t="str">
        <f t="shared" si="119"/>
        <v>Гео</v>
      </c>
      <c r="D108" s="147"/>
      <c r="E108" s="147"/>
      <c r="F108" s="291"/>
      <c r="G108" s="147"/>
      <c r="H108" s="149">
        <f t="shared" ref="H108:P108" si="140">H136-H122</f>
        <v>0</v>
      </c>
      <c r="I108" s="149">
        <f t="shared" si="140"/>
        <v>0</v>
      </c>
      <c r="J108" s="149">
        <f t="shared" si="140"/>
        <v>0</v>
      </c>
      <c r="K108" s="149">
        <f t="shared" si="140"/>
        <v>0</v>
      </c>
      <c r="L108" s="149">
        <f t="shared" si="140"/>
        <v>349.22881686841174</v>
      </c>
      <c r="M108" s="149">
        <f t="shared" si="140"/>
        <v>1199.2385786802033</v>
      </c>
      <c r="N108" s="149">
        <f t="shared" si="140"/>
        <v>5996.1928934010148</v>
      </c>
      <c r="O108" s="149">
        <f t="shared" si="140"/>
        <v>5996.1928934010148</v>
      </c>
      <c r="P108" s="149">
        <f t="shared" si="140"/>
        <v>5996.1928934010148</v>
      </c>
      <c r="Q108" s="149">
        <f t="shared" ref="Q108:R108" si="141">Q136-Q122</f>
        <v>5996.1928934010148</v>
      </c>
      <c r="R108" s="149">
        <f t="shared" si="141"/>
        <v>5996.1928934010148</v>
      </c>
      <c r="S108" s="149"/>
      <c r="T108" s="149"/>
      <c r="U108" s="149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  <c r="BB108" s="149"/>
      <c r="BC108" s="149"/>
      <c r="BD108" s="149"/>
      <c r="BE108" s="149"/>
      <c r="BF108" s="149"/>
      <c r="BG108" s="149"/>
      <c r="BH108" s="149"/>
      <c r="BI108" s="149"/>
      <c r="BJ108" s="149"/>
      <c r="BK108" s="149"/>
      <c r="BL108" s="149"/>
      <c r="BM108" s="149"/>
      <c r="BN108" s="149"/>
      <c r="BO108" s="149"/>
      <c r="BP108" s="149"/>
      <c r="BQ108" s="149"/>
      <c r="BR108" s="149"/>
      <c r="BS108" s="149"/>
      <c r="BT108" s="149"/>
      <c r="BU108" s="149"/>
      <c r="BV108" s="149"/>
      <c r="BW108" s="149"/>
      <c r="BX108" s="149"/>
      <c r="BY108" s="149"/>
      <c r="BZ108" s="149"/>
      <c r="CA108" s="149"/>
      <c r="CB108" s="149"/>
      <c r="CC108" s="149"/>
      <c r="CD108" s="149"/>
      <c r="CE108" s="149"/>
      <c r="CF108" s="149"/>
      <c r="CG108" s="149"/>
      <c r="CH108" s="149"/>
      <c r="CI108" s="149"/>
      <c r="CZ108" s="152"/>
      <c r="DA108" s="157"/>
      <c r="DB108" s="164"/>
    </row>
    <row r="109" spans="2:106" s="135" customFormat="1" ht="14.25" outlineLevel="2" x14ac:dyDescent="0.25">
      <c r="B109" s="136"/>
      <c r="C109" s="540" t="str">
        <f t="shared" si="119"/>
        <v>НТЦ</v>
      </c>
      <c r="D109" s="147"/>
      <c r="E109" s="147"/>
      <c r="F109" s="291"/>
      <c r="G109" s="147"/>
      <c r="H109" s="149">
        <f t="shared" ref="H109:P109" si="142">H137-H123</f>
        <v>0</v>
      </c>
      <c r="I109" s="149">
        <f t="shared" si="142"/>
        <v>0</v>
      </c>
      <c r="J109" s="149">
        <f t="shared" si="142"/>
        <v>0</v>
      </c>
      <c r="K109" s="149">
        <f t="shared" si="142"/>
        <v>0</v>
      </c>
      <c r="L109" s="149">
        <f t="shared" si="142"/>
        <v>419.07458024209336</v>
      </c>
      <c r="M109" s="149">
        <f t="shared" si="142"/>
        <v>1439.0862944162436</v>
      </c>
      <c r="N109" s="149">
        <f t="shared" si="142"/>
        <v>7195.4314720812181</v>
      </c>
      <c r="O109" s="149">
        <f t="shared" si="142"/>
        <v>7195.4314720812181</v>
      </c>
      <c r="P109" s="149">
        <f t="shared" si="142"/>
        <v>7195.4314720812181</v>
      </c>
      <c r="Q109" s="149">
        <f t="shared" ref="Q109:R109" si="143">Q137-Q123</f>
        <v>7195.4314720812181</v>
      </c>
      <c r="R109" s="149">
        <f t="shared" si="143"/>
        <v>7195.4314720812181</v>
      </c>
      <c r="S109" s="149"/>
      <c r="T109" s="149"/>
      <c r="U109" s="149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  <c r="BB109" s="149"/>
      <c r="BC109" s="149"/>
      <c r="BD109" s="149"/>
      <c r="BE109" s="149"/>
      <c r="BF109" s="149"/>
      <c r="BG109" s="149"/>
      <c r="BH109" s="149"/>
      <c r="BI109" s="149"/>
      <c r="BJ109" s="149"/>
      <c r="BK109" s="149"/>
      <c r="BL109" s="149"/>
      <c r="BM109" s="149"/>
      <c r="BN109" s="149"/>
      <c r="BO109" s="149"/>
      <c r="BP109" s="149"/>
      <c r="BQ109" s="149"/>
      <c r="BR109" s="149"/>
      <c r="BS109" s="149"/>
      <c r="BT109" s="149"/>
      <c r="BU109" s="149"/>
      <c r="BV109" s="149"/>
      <c r="BW109" s="149"/>
      <c r="BX109" s="149"/>
      <c r="BY109" s="149"/>
      <c r="BZ109" s="149"/>
      <c r="CA109" s="149"/>
      <c r="CB109" s="149"/>
      <c r="CC109" s="149"/>
      <c r="CD109" s="149"/>
      <c r="CE109" s="149"/>
      <c r="CF109" s="149"/>
      <c r="CG109" s="149"/>
      <c r="CH109" s="149"/>
      <c r="CI109" s="149"/>
      <c r="CZ109" s="152"/>
      <c r="DA109" s="157"/>
      <c r="DB109" s="164"/>
    </row>
    <row r="110" spans="2:106" s="135" customFormat="1" ht="14.25" outlineLevel="2" x14ac:dyDescent="0.25">
      <c r="B110" s="136"/>
      <c r="C110" s="540" t="str">
        <f t="shared" si="119"/>
        <v>Меретояха</v>
      </c>
      <c r="D110" s="147"/>
      <c r="E110" s="147"/>
      <c r="F110" s="291"/>
      <c r="G110" s="147"/>
      <c r="H110" s="149">
        <f t="shared" ref="H110:P110" si="144">H138-H124</f>
        <v>0</v>
      </c>
      <c r="I110" s="149">
        <f t="shared" si="144"/>
        <v>0</v>
      </c>
      <c r="J110" s="149">
        <f t="shared" si="144"/>
        <v>0</v>
      </c>
      <c r="K110" s="149">
        <f t="shared" si="144"/>
        <v>0</v>
      </c>
      <c r="L110" s="149">
        <f t="shared" si="144"/>
        <v>419.07458024209336</v>
      </c>
      <c r="M110" s="149">
        <f t="shared" si="144"/>
        <v>1439.0862944162436</v>
      </c>
      <c r="N110" s="149">
        <f t="shared" si="144"/>
        <v>7195.4314720812181</v>
      </c>
      <c r="O110" s="149">
        <f t="shared" si="144"/>
        <v>7195.4314720812181</v>
      </c>
      <c r="P110" s="149">
        <f t="shared" si="144"/>
        <v>7195.4314720812181</v>
      </c>
      <c r="Q110" s="149">
        <f t="shared" ref="Q110:R110" si="145">Q138-Q124</f>
        <v>7195.4314720812181</v>
      </c>
      <c r="R110" s="149">
        <f t="shared" si="145"/>
        <v>7195.4314720812181</v>
      </c>
      <c r="S110" s="149"/>
      <c r="T110" s="149"/>
      <c r="U110" s="149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  <c r="BB110" s="149"/>
      <c r="BC110" s="149"/>
      <c r="BD110" s="149"/>
      <c r="BE110" s="149"/>
      <c r="BF110" s="149"/>
      <c r="BG110" s="149"/>
      <c r="BH110" s="149"/>
      <c r="BI110" s="149"/>
      <c r="BJ110" s="149"/>
      <c r="BK110" s="149"/>
      <c r="BL110" s="149"/>
      <c r="BM110" s="149"/>
      <c r="BN110" s="149"/>
      <c r="BO110" s="149"/>
      <c r="BP110" s="149"/>
      <c r="BQ110" s="149"/>
      <c r="BR110" s="149"/>
      <c r="BS110" s="149"/>
      <c r="BT110" s="149"/>
      <c r="BU110" s="149"/>
      <c r="BV110" s="149"/>
      <c r="BW110" s="149"/>
      <c r="BX110" s="149"/>
      <c r="BY110" s="149"/>
      <c r="BZ110" s="149"/>
      <c r="CA110" s="149"/>
      <c r="CB110" s="149"/>
      <c r="CC110" s="149"/>
      <c r="CD110" s="149"/>
      <c r="CE110" s="149"/>
      <c r="CF110" s="149"/>
      <c r="CG110" s="149"/>
      <c r="CH110" s="149"/>
      <c r="CI110" s="149"/>
      <c r="CZ110" s="152"/>
      <c r="DA110" s="157"/>
      <c r="DB110" s="164"/>
    </row>
    <row r="111" spans="2:106" s="658" customFormat="1" outlineLevel="2" x14ac:dyDescent="0.25">
      <c r="B111" s="653" t="s">
        <v>930</v>
      </c>
      <c r="C111" s="654" t="str">
        <f>'Дерево КПЭ (ЛК 2.0)'!J7</f>
        <v>Трудозатраты на обмен производсвенной информацией, тыс. руб.</v>
      </c>
      <c r="D111" s="655"/>
      <c r="E111" s="655"/>
      <c r="F111" s="656"/>
      <c r="G111" s="655"/>
      <c r="H111" s="657">
        <f t="shared" ref="H111:P111" si="146">SUM(H112:H124)</f>
        <v>106598.98477157361</v>
      </c>
      <c r="I111" s="657">
        <f t="shared" si="146"/>
        <v>106598.98477157361</v>
      </c>
      <c r="J111" s="657">
        <f t="shared" si="146"/>
        <v>106598.98477157361</v>
      </c>
      <c r="K111" s="657">
        <f t="shared" si="146"/>
        <v>106598.98477157361</v>
      </c>
      <c r="L111" s="657">
        <f t="shared" si="146"/>
        <v>101011.32370167901</v>
      </c>
      <c r="M111" s="657">
        <f t="shared" si="146"/>
        <v>87411.167512690343</v>
      </c>
      <c r="N111" s="657">
        <f t="shared" si="146"/>
        <v>10659.898477157356</v>
      </c>
      <c r="O111" s="657">
        <f t="shared" si="146"/>
        <v>10659.898477157356</v>
      </c>
      <c r="P111" s="657">
        <f t="shared" si="146"/>
        <v>10659.898477157356</v>
      </c>
      <c r="Q111" s="657">
        <f t="shared" ref="Q111:R111" si="147">SUM(Q112:Q124)</f>
        <v>10659.898477157356</v>
      </c>
      <c r="R111" s="657">
        <f t="shared" si="147"/>
        <v>10659.898477157356</v>
      </c>
      <c r="S111" s="657"/>
      <c r="T111" s="657"/>
      <c r="U111" s="657"/>
      <c r="V111" s="657"/>
      <c r="W111" s="657"/>
      <c r="X111" s="657"/>
      <c r="Y111" s="657"/>
      <c r="Z111" s="657"/>
      <c r="AA111" s="657"/>
      <c r="AB111" s="657"/>
      <c r="AC111" s="657"/>
      <c r="AD111" s="657"/>
      <c r="AE111" s="657"/>
      <c r="AF111" s="657"/>
      <c r="AG111" s="657"/>
      <c r="AH111" s="657"/>
      <c r="AI111" s="657"/>
      <c r="AJ111" s="657"/>
      <c r="AK111" s="657"/>
      <c r="AL111" s="657"/>
      <c r="AM111" s="657"/>
      <c r="AN111" s="657"/>
      <c r="AO111" s="657"/>
      <c r="AP111" s="657"/>
      <c r="AQ111" s="657"/>
      <c r="AR111" s="657"/>
      <c r="AS111" s="657"/>
      <c r="AT111" s="657"/>
      <c r="AU111" s="657"/>
      <c r="AV111" s="657"/>
      <c r="AW111" s="657"/>
      <c r="AX111" s="657"/>
      <c r="AY111" s="657"/>
      <c r="AZ111" s="657"/>
      <c r="BA111" s="657"/>
      <c r="BB111" s="657"/>
      <c r="BC111" s="657"/>
      <c r="BD111" s="657"/>
      <c r="BE111" s="657"/>
      <c r="BF111" s="657"/>
      <c r="BG111" s="657"/>
      <c r="BH111" s="657"/>
      <c r="BI111" s="657"/>
      <c r="BJ111" s="657"/>
      <c r="BK111" s="657"/>
      <c r="BL111" s="657"/>
      <c r="BM111" s="657"/>
      <c r="BN111" s="657"/>
      <c r="BO111" s="657"/>
      <c r="BP111" s="657"/>
      <c r="BQ111" s="657"/>
      <c r="BR111" s="657"/>
      <c r="BS111" s="657"/>
      <c r="BT111" s="657"/>
      <c r="BU111" s="657"/>
      <c r="BV111" s="657"/>
      <c r="BW111" s="657"/>
      <c r="BX111" s="657"/>
      <c r="BY111" s="657"/>
      <c r="BZ111" s="657"/>
      <c r="CA111" s="657"/>
      <c r="CB111" s="657"/>
      <c r="CC111" s="657"/>
      <c r="CD111" s="657"/>
      <c r="CE111" s="657"/>
      <c r="CF111" s="657"/>
      <c r="CG111" s="657"/>
      <c r="CH111" s="657"/>
      <c r="CI111" s="657"/>
      <c r="CZ111" s="659"/>
      <c r="DA111" s="660"/>
      <c r="DB111" s="661"/>
    </row>
    <row r="112" spans="2:106" s="135" customFormat="1" ht="14.25" outlineLevel="2" x14ac:dyDescent="0.25">
      <c r="B112" s="136"/>
      <c r="C112" s="540" t="str">
        <f>C98</f>
        <v>КЦ</v>
      </c>
      <c r="D112" s="147"/>
      <c r="E112" s="147"/>
      <c r="F112" s="291"/>
      <c r="G112" s="147"/>
      <c r="H112" s="652">
        <f>H154*'Дерево КПЭ (ЛК 2.0)'!$C$10</f>
        <v>0</v>
      </c>
      <c r="I112" s="652">
        <f>I154*'Дерево КПЭ (ЛК 2.0)'!$C$10</f>
        <v>0</v>
      </c>
      <c r="J112" s="652">
        <f>J154*'Дерево КПЭ (ЛК 2.0)'!$C$10</f>
        <v>0</v>
      </c>
      <c r="K112" s="652">
        <f>K154*'Дерево КПЭ (ЛК 2.0)'!$C$10</f>
        <v>0</v>
      </c>
      <c r="L112" s="652">
        <f>L154*'Дерево КПЭ (ЛК 2.0)'!$C$10</f>
        <v>0</v>
      </c>
      <c r="M112" s="652">
        <f>M154*'Дерево КПЭ (ЛК 2.0)'!$C$10</f>
        <v>0</v>
      </c>
      <c r="N112" s="652">
        <f>N154*'Дерево КПЭ (ЛК 2.0)'!$C$10</f>
        <v>0</v>
      </c>
      <c r="O112" s="652">
        <f>O154*'Дерево КПЭ (ЛК 2.0)'!$C$10</f>
        <v>0</v>
      </c>
      <c r="P112" s="652">
        <f>P154*'Дерево КПЭ (ЛК 2.0)'!$C$10</f>
        <v>0</v>
      </c>
      <c r="Q112" s="652">
        <f>Q154*'Дерево КПЭ (ЛК 2.0)'!$C$10</f>
        <v>0</v>
      </c>
      <c r="R112" s="652">
        <f>R154*'Дерево КПЭ (ЛК 2.0)'!$C$10</f>
        <v>0</v>
      </c>
      <c r="S112" s="149"/>
      <c r="T112" s="149"/>
      <c r="U112" s="149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  <c r="BB112" s="149"/>
      <c r="BC112" s="149"/>
      <c r="BD112" s="149"/>
      <c r="BE112" s="149"/>
      <c r="BF112" s="149"/>
      <c r="BG112" s="149"/>
      <c r="BH112" s="149"/>
      <c r="BI112" s="149"/>
      <c r="BJ112" s="149"/>
      <c r="BK112" s="149"/>
      <c r="BL112" s="149"/>
      <c r="BM112" s="149"/>
      <c r="BN112" s="149"/>
      <c r="BO112" s="149"/>
      <c r="BP112" s="149"/>
      <c r="BQ112" s="149"/>
      <c r="BR112" s="149"/>
      <c r="BS112" s="149"/>
      <c r="BT112" s="149"/>
      <c r="BU112" s="149"/>
      <c r="BV112" s="149"/>
      <c r="BW112" s="149"/>
      <c r="BX112" s="149"/>
      <c r="BY112" s="149"/>
      <c r="BZ112" s="149"/>
      <c r="CA112" s="149"/>
      <c r="CB112" s="149"/>
      <c r="CC112" s="149"/>
      <c r="CD112" s="149"/>
      <c r="CE112" s="149"/>
      <c r="CF112" s="149"/>
      <c r="CG112" s="149"/>
      <c r="CH112" s="149"/>
      <c r="CI112" s="149"/>
      <c r="CZ112" s="152"/>
      <c r="DA112" s="157"/>
      <c r="DB112" s="164"/>
    </row>
    <row r="113" spans="2:106" s="135" customFormat="1" ht="14.25" outlineLevel="2" x14ac:dyDescent="0.25">
      <c r="B113" s="136"/>
      <c r="C113" s="540" t="str">
        <f t="shared" ref="C113:C121" si="148">C99</f>
        <v>ННГ</v>
      </c>
      <c r="D113" s="147"/>
      <c r="E113" s="147"/>
      <c r="F113" s="291"/>
      <c r="G113" s="147"/>
      <c r="H113" s="652">
        <f>H155*'Дерево КПЭ (ЛК 2.0)'!$C$10</f>
        <v>11992.38578680203</v>
      </c>
      <c r="I113" s="652">
        <f>I155*'Дерево КПЭ (ЛК 2.0)'!$C$10</f>
        <v>11992.38578680203</v>
      </c>
      <c r="J113" s="652">
        <f>J155*'Дерево КПЭ (ЛК 2.0)'!$C$10</f>
        <v>11992.38578680203</v>
      </c>
      <c r="K113" s="652">
        <f>K155*'Дерево КПЭ (ЛК 2.0)'!$C$10</f>
        <v>11992.38578680203</v>
      </c>
      <c r="L113" s="652">
        <f>L155*'Дерево КПЭ (ЛК 2.0)'!$C$10</f>
        <v>11363.77391643889</v>
      </c>
      <c r="M113" s="652">
        <f>M155*'Дерево КПЭ (ЛК 2.0)'!$C$10</f>
        <v>9833.7563451776641</v>
      </c>
      <c r="N113" s="652">
        <f>N155*'Дерево КПЭ (ЛК 2.0)'!$C$10</f>
        <v>1199.2385786802029</v>
      </c>
      <c r="O113" s="652">
        <f>O155*'Дерево КПЭ (ЛК 2.0)'!$C$10</f>
        <v>1199.2385786802029</v>
      </c>
      <c r="P113" s="652">
        <f>P155*'Дерево КПЭ (ЛК 2.0)'!$C$10</f>
        <v>1199.2385786802029</v>
      </c>
      <c r="Q113" s="652">
        <f>Q155*'Дерево КПЭ (ЛК 2.0)'!$C$10</f>
        <v>1199.2385786802029</v>
      </c>
      <c r="R113" s="652">
        <f>R155*'Дерево КПЭ (ЛК 2.0)'!$C$10</f>
        <v>1199.2385786802029</v>
      </c>
      <c r="S113" s="149"/>
      <c r="T113" s="149"/>
      <c r="U113" s="149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  <c r="BB113" s="149"/>
      <c r="BC113" s="149"/>
      <c r="BD113" s="149"/>
      <c r="BE113" s="149"/>
      <c r="BF113" s="149"/>
      <c r="BG113" s="149"/>
      <c r="BH113" s="149"/>
      <c r="BI113" s="149"/>
      <c r="BJ113" s="149"/>
      <c r="BK113" s="149"/>
      <c r="BL113" s="149"/>
      <c r="BM113" s="149"/>
      <c r="BN113" s="149"/>
      <c r="BO113" s="149"/>
      <c r="BP113" s="149"/>
      <c r="BQ113" s="149"/>
      <c r="BR113" s="149"/>
      <c r="BS113" s="149"/>
      <c r="BT113" s="149"/>
      <c r="BU113" s="149"/>
      <c r="BV113" s="149"/>
      <c r="BW113" s="149"/>
      <c r="BX113" s="149"/>
      <c r="BY113" s="149"/>
      <c r="BZ113" s="149"/>
      <c r="CA113" s="149"/>
      <c r="CB113" s="149"/>
      <c r="CC113" s="149"/>
      <c r="CD113" s="149"/>
      <c r="CE113" s="149"/>
      <c r="CF113" s="149"/>
      <c r="CG113" s="149"/>
      <c r="CH113" s="149"/>
      <c r="CI113" s="149"/>
      <c r="CZ113" s="152"/>
      <c r="DA113" s="157"/>
      <c r="DB113" s="164"/>
    </row>
    <row r="114" spans="2:106" s="135" customFormat="1" ht="14.25" outlineLevel="2" x14ac:dyDescent="0.25">
      <c r="B114" s="136"/>
      <c r="C114" s="540" t="str">
        <f t="shared" si="148"/>
        <v>Хантос</v>
      </c>
      <c r="D114" s="147"/>
      <c r="E114" s="147"/>
      <c r="F114" s="291"/>
      <c r="G114" s="147"/>
      <c r="H114" s="652">
        <f>H156*'Дерево КПЭ (ЛК 2.0)'!$C$10</f>
        <v>11992.38578680203</v>
      </c>
      <c r="I114" s="652">
        <f>I156*'Дерево КПЭ (ЛК 2.0)'!$C$10</f>
        <v>11992.38578680203</v>
      </c>
      <c r="J114" s="652">
        <f>J156*'Дерево КПЭ (ЛК 2.0)'!$C$10</f>
        <v>11992.38578680203</v>
      </c>
      <c r="K114" s="652">
        <f>K156*'Дерево КПЭ (ЛК 2.0)'!$C$10</f>
        <v>11992.38578680203</v>
      </c>
      <c r="L114" s="652">
        <f>L156*'Дерево КПЭ (ЛК 2.0)'!$C$10</f>
        <v>11363.77391643889</v>
      </c>
      <c r="M114" s="652">
        <f>M156*'Дерево КПЭ (ЛК 2.0)'!$C$10</f>
        <v>9833.7563451776641</v>
      </c>
      <c r="N114" s="652">
        <f>N156*'Дерево КПЭ (ЛК 2.0)'!$C$10</f>
        <v>1199.2385786802029</v>
      </c>
      <c r="O114" s="652">
        <f>O156*'Дерево КПЭ (ЛК 2.0)'!$C$10</f>
        <v>1199.2385786802029</v>
      </c>
      <c r="P114" s="652">
        <f>P156*'Дерево КПЭ (ЛК 2.0)'!$C$10</f>
        <v>1199.2385786802029</v>
      </c>
      <c r="Q114" s="652">
        <f>Q156*'Дерево КПЭ (ЛК 2.0)'!$C$10</f>
        <v>1199.2385786802029</v>
      </c>
      <c r="R114" s="652">
        <f>R156*'Дерево КПЭ (ЛК 2.0)'!$C$10</f>
        <v>1199.2385786802029</v>
      </c>
      <c r="S114" s="149"/>
      <c r="T114" s="149"/>
      <c r="U114" s="149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  <c r="BB114" s="149"/>
      <c r="BC114" s="149"/>
      <c r="BD114" s="149"/>
      <c r="BE114" s="149"/>
      <c r="BF114" s="149"/>
      <c r="BG114" s="149"/>
      <c r="BH114" s="149"/>
      <c r="BI114" s="149"/>
      <c r="BJ114" s="149"/>
      <c r="BK114" s="149"/>
      <c r="BL114" s="149"/>
      <c r="BM114" s="149"/>
      <c r="BN114" s="149"/>
      <c r="BO114" s="149"/>
      <c r="BP114" s="149"/>
      <c r="BQ114" s="149"/>
      <c r="BR114" s="149"/>
      <c r="BS114" s="149"/>
      <c r="BT114" s="149"/>
      <c r="BU114" s="149"/>
      <c r="BV114" s="149"/>
      <c r="BW114" s="149"/>
      <c r="BX114" s="149"/>
      <c r="BY114" s="149"/>
      <c r="BZ114" s="149"/>
      <c r="CA114" s="149"/>
      <c r="CB114" s="149"/>
      <c r="CC114" s="149"/>
      <c r="CD114" s="149"/>
      <c r="CE114" s="149"/>
      <c r="CF114" s="149"/>
      <c r="CG114" s="149"/>
      <c r="CH114" s="149"/>
      <c r="CI114" s="149"/>
      <c r="CZ114" s="152"/>
      <c r="DA114" s="157"/>
      <c r="DB114" s="164"/>
    </row>
    <row r="115" spans="2:106" s="135" customFormat="1" ht="14.25" outlineLevel="2" x14ac:dyDescent="0.25">
      <c r="B115" s="136"/>
      <c r="C115" s="540" t="str">
        <f t="shared" si="148"/>
        <v>Мегион</v>
      </c>
      <c r="D115" s="147"/>
      <c r="E115" s="147"/>
      <c r="F115" s="291"/>
      <c r="G115" s="147"/>
      <c r="H115" s="652">
        <f>H157*'Дерево КПЭ (ЛК 2.0)'!$C$10</f>
        <v>11992.38578680203</v>
      </c>
      <c r="I115" s="652">
        <f>I157*'Дерево КПЭ (ЛК 2.0)'!$C$10</f>
        <v>11992.38578680203</v>
      </c>
      <c r="J115" s="652">
        <f>J157*'Дерево КПЭ (ЛК 2.0)'!$C$10</f>
        <v>11992.38578680203</v>
      </c>
      <c r="K115" s="652">
        <f>K157*'Дерево КПЭ (ЛК 2.0)'!$C$10</f>
        <v>11992.38578680203</v>
      </c>
      <c r="L115" s="652">
        <f>L157*'Дерево КПЭ (ЛК 2.0)'!$C$10</f>
        <v>11363.77391643889</v>
      </c>
      <c r="M115" s="652">
        <f>M157*'Дерево КПЭ (ЛК 2.0)'!$C$10</f>
        <v>9833.7563451776641</v>
      </c>
      <c r="N115" s="652">
        <f>N157*'Дерево КПЭ (ЛК 2.0)'!$C$10</f>
        <v>1199.2385786802029</v>
      </c>
      <c r="O115" s="652">
        <f>O157*'Дерево КПЭ (ЛК 2.0)'!$C$10</f>
        <v>1199.2385786802029</v>
      </c>
      <c r="P115" s="652">
        <f>P157*'Дерево КПЭ (ЛК 2.0)'!$C$10</f>
        <v>1199.2385786802029</v>
      </c>
      <c r="Q115" s="652">
        <f>Q157*'Дерево КПЭ (ЛК 2.0)'!$C$10</f>
        <v>1199.2385786802029</v>
      </c>
      <c r="R115" s="652">
        <f>R157*'Дерево КПЭ (ЛК 2.0)'!$C$10</f>
        <v>1199.2385786802029</v>
      </c>
      <c r="S115" s="149"/>
      <c r="T115" s="149"/>
      <c r="U115" s="149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  <c r="BB115" s="149"/>
      <c r="BC115" s="149"/>
      <c r="BD115" s="149"/>
      <c r="BE115" s="149"/>
      <c r="BF115" s="149"/>
      <c r="BG115" s="149"/>
      <c r="BH115" s="149"/>
      <c r="BI115" s="149"/>
      <c r="BJ115" s="149"/>
      <c r="BK115" s="149"/>
      <c r="BL115" s="149"/>
      <c r="BM115" s="149"/>
      <c r="BN115" s="149"/>
      <c r="BO115" s="149"/>
      <c r="BP115" s="149"/>
      <c r="BQ115" s="149"/>
      <c r="BR115" s="149"/>
      <c r="BS115" s="149"/>
      <c r="BT115" s="149"/>
      <c r="BU115" s="149"/>
      <c r="BV115" s="149"/>
      <c r="BW115" s="149"/>
      <c r="BX115" s="149"/>
      <c r="BY115" s="149"/>
      <c r="BZ115" s="149"/>
      <c r="CA115" s="149"/>
      <c r="CB115" s="149"/>
      <c r="CC115" s="149"/>
      <c r="CD115" s="149"/>
      <c r="CE115" s="149"/>
      <c r="CF115" s="149"/>
      <c r="CG115" s="149"/>
      <c r="CH115" s="149"/>
      <c r="CI115" s="149"/>
      <c r="CZ115" s="152"/>
      <c r="DA115" s="157"/>
      <c r="DB115" s="164"/>
    </row>
    <row r="116" spans="2:106" s="135" customFormat="1" ht="14.25" outlineLevel="2" x14ac:dyDescent="0.25">
      <c r="B116" s="136"/>
      <c r="C116" s="540" t="str">
        <f t="shared" si="148"/>
        <v>Оренбург</v>
      </c>
      <c r="D116" s="147"/>
      <c r="E116" s="147"/>
      <c r="F116" s="291"/>
      <c r="G116" s="147"/>
      <c r="H116" s="652">
        <f>H158*'Дерево КПЭ (ЛК 2.0)'!$C$10</f>
        <v>6662.4365482233497</v>
      </c>
      <c r="I116" s="652">
        <f>I158*'Дерево КПЭ (ЛК 2.0)'!$C$10</f>
        <v>6662.4365482233497</v>
      </c>
      <c r="J116" s="652">
        <f>J158*'Дерево КПЭ (ЛК 2.0)'!$C$10</f>
        <v>6662.4365482233497</v>
      </c>
      <c r="K116" s="652">
        <f>K158*'Дерево КПЭ (ЛК 2.0)'!$C$10</f>
        <v>6662.4365482233497</v>
      </c>
      <c r="L116" s="652">
        <f>L158*'Дерево КПЭ (ЛК 2.0)'!$C$10</f>
        <v>6313.207731354938</v>
      </c>
      <c r="M116" s="652">
        <f>M158*'Дерево КПЭ (ЛК 2.0)'!$C$10</f>
        <v>5463.1979695431464</v>
      </c>
      <c r="N116" s="652">
        <f>N158*'Дерево КПЭ (ЛК 2.0)'!$C$10</f>
        <v>666.24365482233497</v>
      </c>
      <c r="O116" s="652">
        <f>O158*'Дерево КПЭ (ЛК 2.0)'!$C$10</f>
        <v>666.24365482233497</v>
      </c>
      <c r="P116" s="652">
        <f>P158*'Дерево КПЭ (ЛК 2.0)'!$C$10</f>
        <v>666.24365482233497</v>
      </c>
      <c r="Q116" s="652">
        <f>Q158*'Дерево КПЭ (ЛК 2.0)'!$C$10</f>
        <v>666.24365482233497</v>
      </c>
      <c r="R116" s="652">
        <f>R158*'Дерево КПЭ (ЛК 2.0)'!$C$10</f>
        <v>666.24365482233497</v>
      </c>
      <c r="S116" s="149"/>
      <c r="T116" s="149"/>
      <c r="U116" s="149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  <c r="BB116" s="149"/>
      <c r="BC116" s="149"/>
      <c r="BD116" s="149"/>
      <c r="BE116" s="149"/>
      <c r="BF116" s="149"/>
      <c r="BG116" s="149"/>
      <c r="BH116" s="149"/>
      <c r="BI116" s="149"/>
      <c r="BJ116" s="149"/>
      <c r="BK116" s="149"/>
      <c r="BL116" s="149"/>
      <c r="BM116" s="149"/>
      <c r="BN116" s="149"/>
      <c r="BO116" s="149"/>
      <c r="BP116" s="149"/>
      <c r="BQ116" s="149"/>
      <c r="BR116" s="149"/>
      <c r="BS116" s="149"/>
      <c r="BT116" s="149"/>
      <c r="BU116" s="149"/>
      <c r="BV116" s="149"/>
      <c r="BW116" s="149"/>
      <c r="BX116" s="149"/>
      <c r="BY116" s="149"/>
      <c r="BZ116" s="149"/>
      <c r="CA116" s="149"/>
      <c r="CB116" s="149"/>
      <c r="CC116" s="149"/>
      <c r="CD116" s="149"/>
      <c r="CE116" s="149"/>
      <c r="CF116" s="149"/>
      <c r="CG116" s="149"/>
      <c r="CH116" s="149"/>
      <c r="CI116" s="149"/>
      <c r="CZ116" s="152"/>
      <c r="DA116" s="157"/>
      <c r="DB116" s="164"/>
    </row>
    <row r="117" spans="2:106" s="135" customFormat="1" ht="14.25" outlineLevel="2" x14ac:dyDescent="0.25">
      <c r="B117" s="136"/>
      <c r="C117" s="540" t="str">
        <f t="shared" si="148"/>
        <v>Восток</v>
      </c>
      <c r="D117" s="147"/>
      <c r="E117" s="147"/>
      <c r="F117" s="291"/>
      <c r="G117" s="147"/>
      <c r="H117" s="652">
        <f>H159*'Дерево КПЭ (ЛК 2.0)'!$C$10</f>
        <v>6662.4365482233497</v>
      </c>
      <c r="I117" s="652">
        <f>I159*'Дерево КПЭ (ЛК 2.0)'!$C$10</f>
        <v>6662.4365482233497</v>
      </c>
      <c r="J117" s="652">
        <f>J159*'Дерево КПЭ (ЛК 2.0)'!$C$10</f>
        <v>6662.4365482233497</v>
      </c>
      <c r="K117" s="652">
        <f>K159*'Дерево КПЭ (ЛК 2.0)'!$C$10</f>
        <v>6662.4365482233497</v>
      </c>
      <c r="L117" s="652">
        <f>L159*'Дерево КПЭ (ЛК 2.0)'!$C$10</f>
        <v>6313.207731354938</v>
      </c>
      <c r="M117" s="652">
        <f>M159*'Дерево КПЭ (ЛК 2.0)'!$C$10</f>
        <v>5463.1979695431464</v>
      </c>
      <c r="N117" s="652">
        <f>N159*'Дерево КПЭ (ЛК 2.0)'!$C$10</f>
        <v>666.24365482233497</v>
      </c>
      <c r="O117" s="652">
        <f>O159*'Дерево КПЭ (ЛК 2.0)'!$C$10</f>
        <v>666.24365482233497</v>
      </c>
      <c r="P117" s="652">
        <f>P159*'Дерево КПЭ (ЛК 2.0)'!$C$10</f>
        <v>666.24365482233497</v>
      </c>
      <c r="Q117" s="652">
        <f>Q159*'Дерево КПЭ (ЛК 2.0)'!$C$10</f>
        <v>666.24365482233497</v>
      </c>
      <c r="R117" s="652">
        <f>R159*'Дерево КПЭ (ЛК 2.0)'!$C$10</f>
        <v>666.24365482233497</v>
      </c>
      <c r="S117" s="149"/>
      <c r="T117" s="149"/>
      <c r="U117" s="149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  <c r="BB117" s="149"/>
      <c r="BC117" s="149"/>
      <c r="BD117" s="149"/>
      <c r="BE117" s="149"/>
      <c r="BF117" s="149"/>
      <c r="BG117" s="149"/>
      <c r="BH117" s="149"/>
      <c r="BI117" s="149"/>
      <c r="BJ117" s="149"/>
      <c r="BK117" s="149"/>
      <c r="BL117" s="149"/>
      <c r="BM117" s="149"/>
      <c r="BN117" s="149"/>
      <c r="BO117" s="149"/>
      <c r="BP117" s="149"/>
      <c r="BQ117" s="149"/>
      <c r="BR117" s="149"/>
      <c r="BS117" s="149"/>
      <c r="BT117" s="149"/>
      <c r="BU117" s="149"/>
      <c r="BV117" s="149"/>
      <c r="BW117" s="149"/>
      <c r="BX117" s="149"/>
      <c r="BY117" s="149"/>
      <c r="BZ117" s="149"/>
      <c r="CA117" s="149"/>
      <c r="CB117" s="149"/>
      <c r="CC117" s="149"/>
      <c r="CD117" s="149"/>
      <c r="CE117" s="149"/>
      <c r="CF117" s="149"/>
      <c r="CG117" s="149"/>
      <c r="CH117" s="149"/>
      <c r="CI117" s="149"/>
      <c r="CZ117" s="152"/>
      <c r="DA117" s="157"/>
      <c r="DB117" s="164"/>
    </row>
    <row r="118" spans="2:106" s="135" customFormat="1" ht="14.25" outlineLevel="2" x14ac:dyDescent="0.25">
      <c r="B118" s="136"/>
      <c r="C118" s="540" t="str">
        <f t="shared" si="148"/>
        <v>Ямал</v>
      </c>
      <c r="D118" s="147"/>
      <c r="E118" s="147"/>
      <c r="F118" s="291"/>
      <c r="G118" s="147"/>
      <c r="H118" s="652">
        <f>H160*'Дерево КПЭ (ЛК 2.0)'!$C$10</f>
        <v>7994.9238578680197</v>
      </c>
      <c r="I118" s="652">
        <f>I160*'Дерево КПЭ (ЛК 2.0)'!$C$10</f>
        <v>7994.9238578680197</v>
      </c>
      <c r="J118" s="652">
        <f>J160*'Дерево КПЭ (ЛК 2.0)'!$C$10</f>
        <v>7994.9238578680197</v>
      </c>
      <c r="K118" s="652">
        <f>K160*'Дерево КПЭ (ЛК 2.0)'!$C$10</f>
        <v>7994.9238578680197</v>
      </c>
      <c r="L118" s="652">
        <f>L160*'Дерево КПЭ (ЛК 2.0)'!$C$10</f>
        <v>7575.8492776259263</v>
      </c>
      <c r="M118" s="652">
        <f>M160*'Дерево КПЭ (ЛК 2.0)'!$C$10</f>
        <v>6555.8375634517761</v>
      </c>
      <c r="N118" s="652">
        <f>N160*'Дерево КПЭ (ЛК 2.0)'!$C$10</f>
        <v>799.49238578680195</v>
      </c>
      <c r="O118" s="652">
        <f>O160*'Дерево КПЭ (ЛК 2.0)'!$C$10</f>
        <v>799.49238578680195</v>
      </c>
      <c r="P118" s="652">
        <f>P160*'Дерево КПЭ (ЛК 2.0)'!$C$10</f>
        <v>799.49238578680195</v>
      </c>
      <c r="Q118" s="652">
        <f>Q160*'Дерево КПЭ (ЛК 2.0)'!$C$10</f>
        <v>799.49238578680195</v>
      </c>
      <c r="R118" s="652">
        <f>R160*'Дерево КПЭ (ЛК 2.0)'!$C$10</f>
        <v>799.49238578680195</v>
      </c>
      <c r="S118" s="149"/>
      <c r="T118" s="149"/>
      <c r="U118" s="149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49"/>
      <c r="AF118" s="149"/>
      <c r="AG118" s="149"/>
      <c r="AH118" s="149"/>
      <c r="AI118" s="149"/>
      <c r="AJ118" s="149"/>
      <c r="AK118" s="149"/>
      <c r="AL118" s="149"/>
      <c r="AM118" s="149"/>
      <c r="AN118" s="149"/>
      <c r="AO118" s="149"/>
      <c r="AP118" s="149"/>
      <c r="AQ118" s="149"/>
      <c r="AR118" s="149"/>
      <c r="AS118" s="149"/>
      <c r="AT118" s="149"/>
      <c r="AU118" s="149"/>
      <c r="AV118" s="149"/>
      <c r="AW118" s="149"/>
      <c r="AX118" s="149"/>
      <c r="AY118" s="149"/>
      <c r="AZ118" s="149"/>
      <c r="BA118" s="149"/>
      <c r="BB118" s="149"/>
      <c r="BC118" s="149"/>
      <c r="BD118" s="149"/>
      <c r="BE118" s="149"/>
      <c r="BF118" s="149"/>
      <c r="BG118" s="149"/>
      <c r="BH118" s="149"/>
      <c r="BI118" s="149"/>
      <c r="BJ118" s="149"/>
      <c r="BK118" s="149"/>
      <c r="BL118" s="149"/>
      <c r="BM118" s="149"/>
      <c r="BN118" s="149"/>
      <c r="BO118" s="149"/>
      <c r="BP118" s="149"/>
      <c r="BQ118" s="149"/>
      <c r="BR118" s="149"/>
      <c r="BS118" s="149"/>
      <c r="BT118" s="149"/>
      <c r="BU118" s="149"/>
      <c r="BV118" s="149"/>
      <c r="BW118" s="149"/>
      <c r="BX118" s="149"/>
      <c r="BY118" s="149"/>
      <c r="BZ118" s="149"/>
      <c r="CA118" s="149"/>
      <c r="CB118" s="149"/>
      <c r="CC118" s="149"/>
      <c r="CD118" s="149"/>
      <c r="CE118" s="149"/>
      <c r="CF118" s="149"/>
      <c r="CG118" s="149"/>
      <c r="CH118" s="149"/>
      <c r="CI118" s="149"/>
      <c r="CZ118" s="152"/>
      <c r="DA118" s="157"/>
      <c r="DB118" s="164"/>
    </row>
    <row r="119" spans="2:106" s="135" customFormat="1" ht="14.25" outlineLevel="2" x14ac:dyDescent="0.25">
      <c r="B119" s="136"/>
      <c r="C119" s="540" t="str">
        <f t="shared" si="148"/>
        <v>Мессояха</v>
      </c>
      <c r="D119" s="147"/>
      <c r="E119" s="147"/>
      <c r="F119" s="291"/>
      <c r="G119" s="147"/>
      <c r="H119" s="652">
        <f>H161*'Дерево КПЭ (ЛК 2.0)'!$C$10</f>
        <v>7994.9238578680197</v>
      </c>
      <c r="I119" s="652">
        <f>I161*'Дерево КПЭ (ЛК 2.0)'!$C$10</f>
        <v>7994.9238578680197</v>
      </c>
      <c r="J119" s="652">
        <f>J161*'Дерево КПЭ (ЛК 2.0)'!$C$10</f>
        <v>7994.9238578680197</v>
      </c>
      <c r="K119" s="652">
        <f>K161*'Дерево КПЭ (ЛК 2.0)'!$C$10</f>
        <v>7994.9238578680197</v>
      </c>
      <c r="L119" s="652">
        <f>L161*'Дерево КПЭ (ЛК 2.0)'!$C$10</f>
        <v>7575.8492776259263</v>
      </c>
      <c r="M119" s="652">
        <f>M161*'Дерево КПЭ (ЛК 2.0)'!$C$10</f>
        <v>6555.8375634517761</v>
      </c>
      <c r="N119" s="652">
        <f>N161*'Дерево КПЭ (ЛК 2.0)'!$C$10</f>
        <v>799.49238578680195</v>
      </c>
      <c r="O119" s="652">
        <f>O161*'Дерево КПЭ (ЛК 2.0)'!$C$10</f>
        <v>799.49238578680195</v>
      </c>
      <c r="P119" s="652">
        <f>P161*'Дерево КПЭ (ЛК 2.0)'!$C$10</f>
        <v>799.49238578680195</v>
      </c>
      <c r="Q119" s="652">
        <f>Q161*'Дерево КПЭ (ЛК 2.0)'!$C$10</f>
        <v>799.49238578680195</v>
      </c>
      <c r="R119" s="652">
        <f>R161*'Дерево КПЭ (ЛК 2.0)'!$C$10</f>
        <v>799.49238578680195</v>
      </c>
      <c r="S119" s="149"/>
      <c r="T119" s="149"/>
      <c r="U119" s="149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49"/>
      <c r="AF119" s="149"/>
      <c r="AG119" s="149"/>
      <c r="AH119" s="149"/>
      <c r="AI119" s="149"/>
      <c r="AJ119" s="149"/>
      <c r="AK119" s="149"/>
      <c r="AL119" s="149"/>
      <c r="AM119" s="149"/>
      <c r="AN119" s="149"/>
      <c r="AO119" s="149"/>
      <c r="AP119" s="149"/>
      <c r="AQ119" s="149"/>
      <c r="AR119" s="149"/>
      <c r="AS119" s="149"/>
      <c r="AT119" s="149"/>
      <c r="AU119" s="149"/>
      <c r="AV119" s="149"/>
      <c r="AW119" s="149"/>
      <c r="AX119" s="149"/>
      <c r="AY119" s="149"/>
      <c r="AZ119" s="149"/>
      <c r="BA119" s="149"/>
      <c r="BB119" s="149"/>
      <c r="BC119" s="149"/>
      <c r="BD119" s="149"/>
      <c r="BE119" s="149"/>
      <c r="BF119" s="149"/>
      <c r="BG119" s="149"/>
      <c r="BH119" s="149"/>
      <c r="BI119" s="149"/>
      <c r="BJ119" s="149"/>
      <c r="BK119" s="149"/>
      <c r="BL119" s="149"/>
      <c r="BM119" s="149"/>
      <c r="BN119" s="149"/>
      <c r="BO119" s="149"/>
      <c r="BP119" s="149"/>
      <c r="BQ119" s="149"/>
      <c r="BR119" s="149"/>
      <c r="BS119" s="149"/>
      <c r="BT119" s="149"/>
      <c r="BU119" s="149"/>
      <c r="BV119" s="149"/>
      <c r="BW119" s="149"/>
      <c r="BX119" s="149"/>
      <c r="BY119" s="149"/>
      <c r="BZ119" s="149"/>
      <c r="CA119" s="149"/>
      <c r="CB119" s="149"/>
      <c r="CC119" s="149"/>
      <c r="CD119" s="149"/>
      <c r="CE119" s="149"/>
      <c r="CF119" s="149"/>
      <c r="CG119" s="149"/>
      <c r="CH119" s="149"/>
      <c r="CI119" s="149"/>
      <c r="CZ119" s="152"/>
      <c r="DA119" s="157"/>
      <c r="DB119" s="164"/>
    </row>
    <row r="120" spans="2:106" s="135" customFormat="1" ht="14.25" outlineLevel="2" x14ac:dyDescent="0.25">
      <c r="B120" s="136"/>
      <c r="C120" s="540" t="str">
        <f t="shared" si="148"/>
        <v>Заполярье</v>
      </c>
      <c r="D120" s="147"/>
      <c r="E120" s="147"/>
      <c r="F120" s="291"/>
      <c r="G120" s="147"/>
      <c r="H120" s="652">
        <f>H162*'Дерево КПЭ (ЛК 2.0)'!$C$10</f>
        <v>11992.38578680203</v>
      </c>
      <c r="I120" s="652">
        <f>I162*'Дерево КПЭ (ЛК 2.0)'!$C$10</f>
        <v>11992.38578680203</v>
      </c>
      <c r="J120" s="652">
        <f>J162*'Дерево КПЭ (ЛК 2.0)'!$C$10</f>
        <v>11992.38578680203</v>
      </c>
      <c r="K120" s="652">
        <f>K162*'Дерево КПЭ (ЛК 2.0)'!$C$10</f>
        <v>11992.38578680203</v>
      </c>
      <c r="L120" s="652">
        <f>L162*'Дерево КПЭ (ЛК 2.0)'!$C$10</f>
        <v>11363.77391643889</v>
      </c>
      <c r="M120" s="652">
        <f>M162*'Дерево КПЭ (ЛК 2.0)'!$C$10</f>
        <v>9833.7563451776641</v>
      </c>
      <c r="N120" s="652">
        <f>N162*'Дерево КПЭ (ЛК 2.0)'!$C$10</f>
        <v>1199.2385786802029</v>
      </c>
      <c r="O120" s="652">
        <f>O162*'Дерево КПЭ (ЛК 2.0)'!$C$10</f>
        <v>1199.2385786802029</v>
      </c>
      <c r="P120" s="652">
        <f>P162*'Дерево КПЭ (ЛК 2.0)'!$C$10</f>
        <v>1199.2385786802029</v>
      </c>
      <c r="Q120" s="652">
        <f>Q162*'Дерево КПЭ (ЛК 2.0)'!$C$10</f>
        <v>1199.2385786802029</v>
      </c>
      <c r="R120" s="652">
        <f>R162*'Дерево КПЭ (ЛК 2.0)'!$C$10</f>
        <v>1199.2385786802029</v>
      </c>
      <c r="S120" s="149"/>
      <c r="T120" s="149"/>
      <c r="U120" s="149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49"/>
      <c r="AF120" s="149"/>
      <c r="AG120" s="149"/>
      <c r="AH120" s="149"/>
      <c r="AI120" s="149"/>
      <c r="AJ120" s="149"/>
      <c r="AK120" s="149"/>
      <c r="AL120" s="149"/>
      <c r="AM120" s="149"/>
      <c r="AN120" s="149"/>
      <c r="AO120" s="149"/>
      <c r="AP120" s="149"/>
      <c r="AQ120" s="149"/>
      <c r="AR120" s="149"/>
      <c r="AS120" s="149"/>
      <c r="AT120" s="149"/>
      <c r="AU120" s="149"/>
      <c r="AV120" s="149"/>
      <c r="AW120" s="149"/>
      <c r="AX120" s="149"/>
      <c r="AY120" s="149"/>
      <c r="AZ120" s="149"/>
      <c r="BA120" s="149"/>
      <c r="BB120" s="149"/>
      <c r="BC120" s="149"/>
      <c r="BD120" s="149"/>
      <c r="BE120" s="149"/>
      <c r="BF120" s="149"/>
      <c r="BG120" s="149"/>
      <c r="BH120" s="149"/>
      <c r="BI120" s="149"/>
      <c r="BJ120" s="149"/>
      <c r="BK120" s="149"/>
      <c r="BL120" s="149"/>
      <c r="BM120" s="149"/>
      <c r="BN120" s="149"/>
      <c r="BO120" s="149"/>
      <c r="BP120" s="149"/>
      <c r="BQ120" s="149"/>
      <c r="BR120" s="149"/>
      <c r="BS120" s="149"/>
      <c r="BT120" s="149"/>
      <c r="BU120" s="149"/>
      <c r="BV120" s="149"/>
      <c r="BW120" s="149"/>
      <c r="BX120" s="149"/>
      <c r="BY120" s="149"/>
      <c r="BZ120" s="149"/>
      <c r="CA120" s="149"/>
      <c r="CB120" s="149"/>
      <c r="CC120" s="149"/>
      <c r="CD120" s="149"/>
      <c r="CE120" s="149"/>
      <c r="CF120" s="149"/>
      <c r="CG120" s="149"/>
      <c r="CH120" s="149"/>
      <c r="CI120" s="149"/>
      <c r="CZ120" s="152"/>
      <c r="DA120" s="157"/>
      <c r="DB120" s="164"/>
    </row>
    <row r="121" spans="2:106" s="135" customFormat="1" ht="14.25" outlineLevel="2" x14ac:dyDescent="0.25">
      <c r="B121" s="136"/>
      <c r="C121" s="540" t="str">
        <f t="shared" si="148"/>
        <v>ГПН Р</v>
      </c>
      <c r="D121" s="147"/>
      <c r="E121" s="147"/>
      <c r="F121" s="291"/>
      <c r="G121" s="147"/>
      <c r="H121" s="652">
        <f>H163*'Дерево КПЭ (ЛК 2.0)'!$C$10</f>
        <v>6662.4365482233497</v>
      </c>
      <c r="I121" s="652">
        <f>I163*'Дерево КПЭ (ЛК 2.0)'!$C$10</f>
        <v>6662.4365482233497</v>
      </c>
      <c r="J121" s="652">
        <f>J163*'Дерево КПЭ (ЛК 2.0)'!$C$10</f>
        <v>6662.4365482233497</v>
      </c>
      <c r="K121" s="652">
        <f>K163*'Дерево КПЭ (ЛК 2.0)'!$C$10</f>
        <v>6662.4365482233497</v>
      </c>
      <c r="L121" s="652">
        <f>L163*'Дерево КПЭ (ЛК 2.0)'!$C$10</f>
        <v>6313.207731354938</v>
      </c>
      <c r="M121" s="652">
        <f>M163*'Дерево КПЭ (ЛК 2.0)'!$C$10</f>
        <v>5463.1979695431464</v>
      </c>
      <c r="N121" s="652">
        <f>N163*'Дерево КПЭ (ЛК 2.0)'!$C$10</f>
        <v>666.24365482233497</v>
      </c>
      <c r="O121" s="652">
        <f>O163*'Дерево КПЭ (ЛК 2.0)'!$C$10</f>
        <v>666.24365482233497</v>
      </c>
      <c r="P121" s="652">
        <f>P163*'Дерево КПЭ (ЛК 2.0)'!$C$10</f>
        <v>666.24365482233497</v>
      </c>
      <c r="Q121" s="652">
        <f>Q163*'Дерево КПЭ (ЛК 2.0)'!$C$10</f>
        <v>666.24365482233497</v>
      </c>
      <c r="R121" s="652">
        <f>R163*'Дерево КПЭ (ЛК 2.0)'!$C$10</f>
        <v>666.24365482233497</v>
      </c>
      <c r="S121" s="149"/>
      <c r="T121" s="149"/>
      <c r="U121" s="149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49"/>
      <c r="AF121" s="149"/>
      <c r="AG121" s="149"/>
      <c r="AH121" s="149"/>
      <c r="AI121" s="149"/>
      <c r="AJ121" s="149"/>
      <c r="AK121" s="149"/>
      <c r="AL121" s="149"/>
      <c r="AM121" s="149"/>
      <c r="AN121" s="149"/>
      <c r="AO121" s="149"/>
      <c r="AP121" s="149"/>
      <c r="AQ121" s="149"/>
      <c r="AR121" s="149"/>
      <c r="AS121" s="149"/>
      <c r="AT121" s="149"/>
      <c r="AU121" s="149"/>
      <c r="AV121" s="149"/>
      <c r="AW121" s="149"/>
      <c r="AX121" s="149"/>
      <c r="AY121" s="149"/>
      <c r="AZ121" s="149"/>
      <c r="BA121" s="149"/>
      <c r="BB121" s="149"/>
      <c r="BC121" s="149"/>
      <c r="BD121" s="149"/>
      <c r="BE121" s="149"/>
      <c r="BF121" s="149"/>
      <c r="BG121" s="149"/>
      <c r="BH121" s="149"/>
      <c r="BI121" s="149"/>
      <c r="BJ121" s="149"/>
      <c r="BK121" s="149"/>
      <c r="BL121" s="149"/>
      <c r="BM121" s="149"/>
      <c r="BN121" s="149"/>
      <c r="BO121" s="149"/>
      <c r="BP121" s="149"/>
      <c r="BQ121" s="149"/>
      <c r="BR121" s="149"/>
      <c r="BS121" s="149"/>
      <c r="BT121" s="149"/>
      <c r="BU121" s="149"/>
      <c r="BV121" s="149"/>
      <c r="BW121" s="149"/>
      <c r="BX121" s="149"/>
      <c r="BY121" s="149"/>
      <c r="BZ121" s="149"/>
      <c r="CA121" s="149"/>
      <c r="CB121" s="149"/>
      <c r="CC121" s="149"/>
      <c r="CD121" s="149"/>
      <c r="CE121" s="149"/>
      <c r="CF121" s="149"/>
      <c r="CG121" s="149"/>
      <c r="CH121" s="149"/>
      <c r="CI121" s="149"/>
      <c r="CZ121" s="152"/>
      <c r="DA121" s="157"/>
      <c r="DB121" s="164"/>
    </row>
    <row r="122" spans="2:106" s="135" customFormat="1" ht="14.25" outlineLevel="2" x14ac:dyDescent="0.25">
      <c r="B122" s="136"/>
      <c r="C122" s="540" t="str">
        <f t="shared" ref="C122:C138" si="149">C108</f>
        <v>Гео</v>
      </c>
      <c r="D122" s="147"/>
      <c r="E122" s="147"/>
      <c r="F122" s="291"/>
      <c r="G122" s="147"/>
      <c r="H122" s="652">
        <f>H164*'Дерево КПЭ (ЛК 2.0)'!$C$10</f>
        <v>6662.4365482233497</v>
      </c>
      <c r="I122" s="652">
        <f>I164*'Дерево КПЭ (ЛК 2.0)'!$C$10</f>
        <v>6662.4365482233497</v>
      </c>
      <c r="J122" s="652">
        <f>J164*'Дерево КПЭ (ЛК 2.0)'!$C$10</f>
        <v>6662.4365482233497</v>
      </c>
      <c r="K122" s="652">
        <f>K164*'Дерево КПЭ (ЛК 2.0)'!$C$10</f>
        <v>6662.4365482233497</v>
      </c>
      <c r="L122" s="652">
        <f>L164*'Дерево КПЭ (ЛК 2.0)'!$C$10</f>
        <v>6313.207731354938</v>
      </c>
      <c r="M122" s="652">
        <f>M164*'Дерево КПЭ (ЛК 2.0)'!$C$10</f>
        <v>5463.1979695431464</v>
      </c>
      <c r="N122" s="652">
        <f>N164*'Дерево КПЭ (ЛК 2.0)'!$C$10</f>
        <v>666.24365482233497</v>
      </c>
      <c r="O122" s="652">
        <f>O164*'Дерево КПЭ (ЛК 2.0)'!$C$10</f>
        <v>666.24365482233497</v>
      </c>
      <c r="P122" s="652">
        <f>P164*'Дерево КПЭ (ЛК 2.0)'!$C$10</f>
        <v>666.24365482233497</v>
      </c>
      <c r="Q122" s="652">
        <f>Q164*'Дерево КПЭ (ЛК 2.0)'!$C$10</f>
        <v>666.24365482233497</v>
      </c>
      <c r="R122" s="652">
        <f>R164*'Дерево КПЭ (ЛК 2.0)'!$C$10</f>
        <v>666.24365482233497</v>
      </c>
      <c r="S122" s="149"/>
      <c r="T122" s="149"/>
      <c r="U122" s="149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49"/>
      <c r="AF122" s="149"/>
      <c r="AG122" s="149"/>
      <c r="AH122" s="149"/>
      <c r="AI122" s="149"/>
      <c r="AJ122" s="149"/>
      <c r="AK122" s="149"/>
      <c r="AL122" s="149"/>
      <c r="AM122" s="149"/>
      <c r="AN122" s="149"/>
      <c r="AO122" s="149"/>
      <c r="AP122" s="149"/>
      <c r="AQ122" s="149"/>
      <c r="AR122" s="149"/>
      <c r="AS122" s="149"/>
      <c r="AT122" s="149"/>
      <c r="AU122" s="149"/>
      <c r="AV122" s="149"/>
      <c r="AW122" s="149"/>
      <c r="AX122" s="149"/>
      <c r="AY122" s="149"/>
      <c r="AZ122" s="149"/>
      <c r="BA122" s="149"/>
      <c r="BB122" s="149"/>
      <c r="BC122" s="149"/>
      <c r="BD122" s="149"/>
      <c r="BE122" s="149"/>
      <c r="BF122" s="149"/>
      <c r="BG122" s="149"/>
      <c r="BH122" s="149"/>
      <c r="BI122" s="149"/>
      <c r="BJ122" s="149"/>
      <c r="BK122" s="149"/>
      <c r="BL122" s="149"/>
      <c r="BM122" s="149"/>
      <c r="BN122" s="149"/>
      <c r="BO122" s="149"/>
      <c r="BP122" s="149"/>
      <c r="BQ122" s="149"/>
      <c r="BR122" s="149"/>
      <c r="BS122" s="149"/>
      <c r="BT122" s="149"/>
      <c r="BU122" s="149"/>
      <c r="BV122" s="149"/>
      <c r="BW122" s="149"/>
      <c r="BX122" s="149"/>
      <c r="BY122" s="149"/>
      <c r="BZ122" s="149"/>
      <c r="CA122" s="149"/>
      <c r="CB122" s="149"/>
      <c r="CC122" s="149"/>
      <c r="CD122" s="149"/>
      <c r="CE122" s="149"/>
      <c r="CF122" s="149"/>
      <c r="CG122" s="149"/>
      <c r="CH122" s="149"/>
      <c r="CI122" s="149"/>
      <c r="CZ122" s="152"/>
      <c r="DA122" s="157"/>
      <c r="DB122" s="164"/>
    </row>
    <row r="123" spans="2:106" s="135" customFormat="1" ht="14.25" outlineLevel="2" x14ac:dyDescent="0.25">
      <c r="B123" s="136"/>
      <c r="C123" s="540" t="str">
        <f t="shared" si="149"/>
        <v>НТЦ</v>
      </c>
      <c r="D123" s="147"/>
      <c r="E123" s="147"/>
      <c r="F123" s="291"/>
      <c r="G123" s="147"/>
      <c r="H123" s="652">
        <f>H165*'Дерево КПЭ (ЛК 2.0)'!$C$10</f>
        <v>7994.9238578680197</v>
      </c>
      <c r="I123" s="652">
        <f>I165*'Дерево КПЭ (ЛК 2.0)'!$C$10</f>
        <v>7994.9238578680197</v>
      </c>
      <c r="J123" s="652">
        <f>J165*'Дерево КПЭ (ЛК 2.0)'!$C$10</f>
        <v>7994.9238578680197</v>
      </c>
      <c r="K123" s="652">
        <f>K165*'Дерево КПЭ (ЛК 2.0)'!$C$10</f>
        <v>7994.9238578680197</v>
      </c>
      <c r="L123" s="652">
        <f>L165*'Дерево КПЭ (ЛК 2.0)'!$C$10</f>
        <v>7575.8492776259263</v>
      </c>
      <c r="M123" s="652">
        <f>M165*'Дерево КПЭ (ЛК 2.0)'!$C$10</f>
        <v>6555.8375634517761</v>
      </c>
      <c r="N123" s="652">
        <f>N165*'Дерево КПЭ (ЛК 2.0)'!$C$10</f>
        <v>799.49238578680195</v>
      </c>
      <c r="O123" s="652">
        <f>O165*'Дерево КПЭ (ЛК 2.0)'!$C$10</f>
        <v>799.49238578680195</v>
      </c>
      <c r="P123" s="652">
        <f>P165*'Дерево КПЭ (ЛК 2.0)'!$C$10</f>
        <v>799.49238578680195</v>
      </c>
      <c r="Q123" s="652">
        <f>Q165*'Дерево КПЭ (ЛК 2.0)'!$C$10</f>
        <v>799.49238578680195</v>
      </c>
      <c r="R123" s="652">
        <f>R165*'Дерево КПЭ (ЛК 2.0)'!$C$10</f>
        <v>799.49238578680195</v>
      </c>
      <c r="S123" s="149"/>
      <c r="T123" s="149"/>
      <c r="U123" s="149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149"/>
      <c r="AH123" s="149"/>
      <c r="AI123" s="149"/>
      <c r="AJ123" s="149"/>
      <c r="AK123" s="149"/>
      <c r="AL123" s="149"/>
      <c r="AM123" s="149"/>
      <c r="AN123" s="149"/>
      <c r="AO123" s="149"/>
      <c r="AP123" s="149"/>
      <c r="AQ123" s="149"/>
      <c r="AR123" s="149"/>
      <c r="AS123" s="149"/>
      <c r="AT123" s="149"/>
      <c r="AU123" s="149"/>
      <c r="AV123" s="149"/>
      <c r="AW123" s="149"/>
      <c r="AX123" s="149"/>
      <c r="AY123" s="149"/>
      <c r="AZ123" s="149"/>
      <c r="BA123" s="149"/>
      <c r="BB123" s="149"/>
      <c r="BC123" s="149"/>
      <c r="BD123" s="149"/>
      <c r="BE123" s="149"/>
      <c r="BF123" s="149"/>
      <c r="BG123" s="149"/>
      <c r="BH123" s="149"/>
      <c r="BI123" s="149"/>
      <c r="BJ123" s="149"/>
      <c r="BK123" s="149"/>
      <c r="BL123" s="149"/>
      <c r="BM123" s="149"/>
      <c r="BN123" s="149"/>
      <c r="BO123" s="149"/>
      <c r="BP123" s="149"/>
      <c r="BQ123" s="149"/>
      <c r="BR123" s="149"/>
      <c r="BS123" s="149"/>
      <c r="BT123" s="149"/>
      <c r="BU123" s="149"/>
      <c r="BV123" s="149"/>
      <c r="BW123" s="149"/>
      <c r="BX123" s="149"/>
      <c r="BY123" s="149"/>
      <c r="BZ123" s="149"/>
      <c r="CA123" s="149"/>
      <c r="CB123" s="149"/>
      <c r="CC123" s="149"/>
      <c r="CD123" s="149"/>
      <c r="CE123" s="149"/>
      <c r="CF123" s="149"/>
      <c r="CG123" s="149"/>
      <c r="CH123" s="149"/>
      <c r="CI123" s="149"/>
      <c r="CZ123" s="152"/>
      <c r="DA123" s="157"/>
      <c r="DB123" s="164"/>
    </row>
    <row r="124" spans="2:106" s="135" customFormat="1" ht="14.25" outlineLevel="2" x14ac:dyDescent="0.25">
      <c r="B124" s="136"/>
      <c r="C124" s="540" t="str">
        <f t="shared" si="149"/>
        <v>Меретояха</v>
      </c>
      <c r="D124" s="147"/>
      <c r="E124" s="147"/>
      <c r="F124" s="291"/>
      <c r="G124" s="147"/>
      <c r="H124" s="652">
        <f>H166*'Дерево КПЭ (ЛК 2.0)'!$C$10</f>
        <v>7994.9238578680197</v>
      </c>
      <c r="I124" s="652">
        <f>I166*'Дерево КПЭ (ЛК 2.0)'!$C$10</f>
        <v>7994.9238578680197</v>
      </c>
      <c r="J124" s="652">
        <f>J166*'Дерево КПЭ (ЛК 2.0)'!$C$10</f>
        <v>7994.9238578680197</v>
      </c>
      <c r="K124" s="652">
        <f>K166*'Дерево КПЭ (ЛК 2.0)'!$C$10</f>
        <v>7994.9238578680197</v>
      </c>
      <c r="L124" s="652">
        <f>L166*'Дерево КПЭ (ЛК 2.0)'!$C$10</f>
        <v>7575.8492776259263</v>
      </c>
      <c r="M124" s="652">
        <f>M166*'Дерево КПЭ (ЛК 2.0)'!$C$10</f>
        <v>6555.8375634517761</v>
      </c>
      <c r="N124" s="652">
        <f>N166*'Дерево КПЭ (ЛК 2.0)'!$C$10</f>
        <v>799.49238578680195</v>
      </c>
      <c r="O124" s="652">
        <f>O166*'Дерево КПЭ (ЛК 2.0)'!$C$10</f>
        <v>799.49238578680195</v>
      </c>
      <c r="P124" s="652">
        <f>P166*'Дерево КПЭ (ЛК 2.0)'!$C$10</f>
        <v>799.49238578680195</v>
      </c>
      <c r="Q124" s="652">
        <f>Q166*'Дерево КПЭ (ЛК 2.0)'!$C$10</f>
        <v>799.49238578680195</v>
      </c>
      <c r="R124" s="652">
        <f>R166*'Дерево КПЭ (ЛК 2.0)'!$C$10</f>
        <v>799.49238578680195</v>
      </c>
      <c r="S124" s="149"/>
      <c r="T124" s="149"/>
      <c r="U124" s="149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49"/>
      <c r="AF124" s="149"/>
      <c r="AG124" s="149"/>
      <c r="AH124" s="149"/>
      <c r="AI124" s="149"/>
      <c r="AJ124" s="149"/>
      <c r="AK124" s="149"/>
      <c r="AL124" s="149"/>
      <c r="AM124" s="149"/>
      <c r="AN124" s="149"/>
      <c r="AO124" s="149"/>
      <c r="AP124" s="149"/>
      <c r="AQ124" s="149"/>
      <c r="AR124" s="149"/>
      <c r="AS124" s="149"/>
      <c r="AT124" s="149"/>
      <c r="AU124" s="149"/>
      <c r="AV124" s="149"/>
      <c r="AW124" s="149"/>
      <c r="AX124" s="149"/>
      <c r="AY124" s="149"/>
      <c r="AZ124" s="149"/>
      <c r="BA124" s="149"/>
      <c r="BB124" s="149"/>
      <c r="BC124" s="149"/>
      <c r="BD124" s="149"/>
      <c r="BE124" s="149"/>
      <c r="BF124" s="149"/>
      <c r="BG124" s="149"/>
      <c r="BH124" s="149"/>
      <c r="BI124" s="149"/>
      <c r="BJ124" s="149"/>
      <c r="BK124" s="149"/>
      <c r="BL124" s="149"/>
      <c r="BM124" s="149"/>
      <c r="BN124" s="149"/>
      <c r="BO124" s="149"/>
      <c r="BP124" s="149"/>
      <c r="BQ124" s="149"/>
      <c r="BR124" s="149"/>
      <c r="BS124" s="149"/>
      <c r="BT124" s="149"/>
      <c r="BU124" s="149"/>
      <c r="BV124" s="149"/>
      <c r="BW124" s="149"/>
      <c r="BX124" s="149"/>
      <c r="BY124" s="149"/>
      <c r="BZ124" s="149"/>
      <c r="CA124" s="149"/>
      <c r="CB124" s="149"/>
      <c r="CC124" s="149"/>
      <c r="CD124" s="149"/>
      <c r="CE124" s="149"/>
      <c r="CF124" s="149"/>
      <c r="CG124" s="149"/>
      <c r="CH124" s="149"/>
      <c r="CI124" s="149"/>
      <c r="CZ124" s="152"/>
      <c r="DA124" s="157"/>
      <c r="DB124" s="164"/>
    </row>
    <row r="125" spans="2:106" s="658" customFormat="1" outlineLevel="2" x14ac:dyDescent="0.25">
      <c r="B125" s="653" t="s">
        <v>929</v>
      </c>
      <c r="C125" s="654" t="str">
        <f t="shared" si="149"/>
        <v>Трудозатраты на обмен производсвенной информацией, тыс. руб.</v>
      </c>
      <c r="D125" s="655"/>
      <c r="E125" s="655"/>
      <c r="F125" s="656"/>
      <c r="G125" s="655"/>
      <c r="H125" s="657">
        <f t="shared" ref="H125:P125" si="150">SUM(H126:H138)</f>
        <v>106598.98477157361</v>
      </c>
      <c r="I125" s="657">
        <f t="shared" si="150"/>
        <v>106598.98477157361</v>
      </c>
      <c r="J125" s="657">
        <f t="shared" si="150"/>
        <v>106598.98477157361</v>
      </c>
      <c r="K125" s="657">
        <f t="shared" si="150"/>
        <v>106598.98477157361</v>
      </c>
      <c r="L125" s="657">
        <f t="shared" si="150"/>
        <v>106598.98477157361</v>
      </c>
      <c r="M125" s="657">
        <f t="shared" si="150"/>
        <v>106598.98477157361</v>
      </c>
      <c r="N125" s="657">
        <f t="shared" si="150"/>
        <v>106598.98477157361</v>
      </c>
      <c r="O125" s="657">
        <f t="shared" si="150"/>
        <v>106598.98477157361</v>
      </c>
      <c r="P125" s="657">
        <f t="shared" si="150"/>
        <v>106598.98477157361</v>
      </c>
      <c r="Q125" s="657">
        <f t="shared" ref="Q125:R125" si="151">SUM(Q126:Q138)</f>
        <v>106598.98477157361</v>
      </c>
      <c r="R125" s="657">
        <f t="shared" si="151"/>
        <v>106598.98477157361</v>
      </c>
      <c r="S125" s="657"/>
      <c r="T125" s="657"/>
      <c r="U125" s="657"/>
      <c r="V125" s="657"/>
      <c r="W125" s="657"/>
      <c r="X125" s="657"/>
      <c r="Y125" s="657"/>
      <c r="Z125" s="657"/>
      <c r="AA125" s="657"/>
      <c r="AB125" s="657"/>
      <c r="AC125" s="657"/>
      <c r="AD125" s="657"/>
      <c r="AE125" s="657"/>
      <c r="AF125" s="657"/>
      <c r="AG125" s="657"/>
      <c r="AH125" s="657"/>
      <c r="AI125" s="657"/>
      <c r="AJ125" s="657"/>
      <c r="AK125" s="657"/>
      <c r="AL125" s="657"/>
      <c r="AM125" s="657"/>
      <c r="AN125" s="657"/>
      <c r="AO125" s="657"/>
      <c r="AP125" s="657"/>
      <c r="AQ125" s="657"/>
      <c r="AR125" s="657"/>
      <c r="AS125" s="657"/>
      <c r="AT125" s="657"/>
      <c r="AU125" s="657"/>
      <c r="AV125" s="657"/>
      <c r="AW125" s="657"/>
      <c r="AX125" s="657"/>
      <c r="AY125" s="657"/>
      <c r="AZ125" s="657"/>
      <c r="BA125" s="657"/>
      <c r="BB125" s="657"/>
      <c r="BC125" s="657"/>
      <c r="BD125" s="657"/>
      <c r="BE125" s="657"/>
      <c r="BF125" s="657"/>
      <c r="BG125" s="657"/>
      <c r="BH125" s="657"/>
      <c r="BI125" s="657"/>
      <c r="BJ125" s="657"/>
      <c r="BK125" s="657"/>
      <c r="BL125" s="657"/>
      <c r="BM125" s="657"/>
      <c r="BN125" s="657"/>
      <c r="BO125" s="657"/>
      <c r="BP125" s="657"/>
      <c r="BQ125" s="657"/>
      <c r="BR125" s="657"/>
      <c r="BS125" s="657"/>
      <c r="BT125" s="657"/>
      <c r="BU125" s="657"/>
      <c r="BV125" s="657"/>
      <c r="BW125" s="657"/>
      <c r="BX125" s="657"/>
      <c r="BY125" s="657"/>
      <c r="BZ125" s="657"/>
      <c r="CA125" s="657"/>
      <c r="CB125" s="657"/>
      <c r="CC125" s="657"/>
      <c r="CD125" s="657"/>
      <c r="CE125" s="657"/>
      <c r="CF125" s="657"/>
      <c r="CG125" s="657"/>
      <c r="CH125" s="657"/>
      <c r="CI125" s="657"/>
      <c r="CZ125" s="659"/>
      <c r="DA125" s="660"/>
      <c r="DB125" s="661"/>
    </row>
    <row r="126" spans="2:106" s="135" customFormat="1" ht="14.25" outlineLevel="2" x14ac:dyDescent="0.25">
      <c r="B126" s="136"/>
      <c r="C126" s="540" t="str">
        <f t="shared" si="149"/>
        <v>КЦ</v>
      </c>
      <c r="D126" s="147"/>
      <c r="E126" s="147"/>
      <c r="F126" s="291"/>
      <c r="G126" s="147"/>
      <c r="H126" s="149">
        <f>H168*'Дерево КПЭ (ЛК 2.0)'!$C$10</f>
        <v>0</v>
      </c>
      <c r="I126" s="149">
        <f>I168*'Дерево КПЭ (ЛК 2.0)'!$C$10</f>
        <v>0</v>
      </c>
      <c r="J126" s="149">
        <f>J168*'Дерево КПЭ (ЛК 2.0)'!$C$10</f>
        <v>0</v>
      </c>
      <c r="K126" s="149">
        <f>K168*'Дерево КПЭ (ЛК 2.0)'!$C$10</f>
        <v>0</v>
      </c>
      <c r="L126" s="149">
        <f>L168*'Дерево КПЭ (ЛК 2.0)'!$C$10</f>
        <v>0</v>
      </c>
      <c r="M126" s="149">
        <f>M168*'Дерево КПЭ (ЛК 2.0)'!$C$10</f>
        <v>0</v>
      </c>
      <c r="N126" s="149">
        <f>N168*'Дерево КПЭ (ЛК 2.0)'!$C$10</f>
        <v>0</v>
      </c>
      <c r="O126" s="149">
        <f>O168*'Дерево КПЭ (ЛК 2.0)'!$C$10</f>
        <v>0</v>
      </c>
      <c r="P126" s="149">
        <f>P168*'Дерево КПЭ (ЛК 2.0)'!$C$10</f>
        <v>0</v>
      </c>
      <c r="Q126" s="149">
        <f>Q168*'Дерево КПЭ (ЛК 2.0)'!$C$10</f>
        <v>0</v>
      </c>
      <c r="R126" s="149">
        <f>R168*'Дерево КПЭ (ЛК 2.0)'!$C$10</f>
        <v>0</v>
      </c>
      <c r="S126" s="149"/>
      <c r="T126" s="149"/>
      <c r="U126" s="149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49"/>
      <c r="AF126" s="149"/>
      <c r="AG126" s="149"/>
      <c r="AH126" s="149"/>
      <c r="AI126" s="149"/>
      <c r="AJ126" s="149"/>
      <c r="AK126" s="149"/>
      <c r="AL126" s="149"/>
      <c r="AM126" s="149"/>
      <c r="AN126" s="149"/>
      <c r="AO126" s="149"/>
      <c r="AP126" s="149"/>
      <c r="AQ126" s="149"/>
      <c r="AR126" s="149"/>
      <c r="AS126" s="149"/>
      <c r="AT126" s="149"/>
      <c r="AU126" s="149"/>
      <c r="AV126" s="149"/>
      <c r="AW126" s="149"/>
      <c r="AX126" s="149"/>
      <c r="AY126" s="149"/>
      <c r="AZ126" s="149"/>
      <c r="BA126" s="149"/>
      <c r="BB126" s="149"/>
      <c r="BC126" s="149"/>
      <c r="BD126" s="149"/>
      <c r="BE126" s="149"/>
      <c r="BF126" s="149"/>
      <c r="BG126" s="149"/>
      <c r="BH126" s="149"/>
      <c r="BI126" s="149"/>
      <c r="BJ126" s="149"/>
      <c r="BK126" s="149"/>
      <c r="BL126" s="149"/>
      <c r="BM126" s="149"/>
      <c r="BN126" s="149"/>
      <c r="BO126" s="149"/>
      <c r="BP126" s="149"/>
      <c r="BQ126" s="149"/>
      <c r="BR126" s="149"/>
      <c r="BS126" s="149"/>
      <c r="BT126" s="149"/>
      <c r="BU126" s="149"/>
      <c r="BV126" s="149"/>
      <c r="BW126" s="149"/>
      <c r="BX126" s="149"/>
      <c r="BY126" s="149"/>
      <c r="BZ126" s="149"/>
      <c r="CA126" s="149"/>
      <c r="CB126" s="149"/>
      <c r="CC126" s="149"/>
      <c r="CD126" s="149"/>
      <c r="CE126" s="149"/>
      <c r="CF126" s="149"/>
      <c r="CG126" s="149"/>
      <c r="CH126" s="149"/>
      <c r="CI126" s="149"/>
      <c r="CZ126" s="152"/>
      <c r="DA126" s="157"/>
      <c r="DB126" s="164"/>
    </row>
    <row r="127" spans="2:106" s="135" customFormat="1" ht="14.25" outlineLevel="2" x14ac:dyDescent="0.25">
      <c r="B127" s="136"/>
      <c r="C127" s="540" t="str">
        <f t="shared" si="149"/>
        <v>ННГ</v>
      </c>
      <c r="D127" s="147"/>
      <c r="E127" s="147"/>
      <c r="F127" s="291"/>
      <c r="G127" s="147"/>
      <c r="H127" s="149">
        <f>H169*'Дерево КПЭ (ЛК 2.0)'!$C$10</f>
        <v>11992.38578680203</v>
      </c>
      <c r="I127" s="149">
        <f>I169*'Дерево КПЭ (ЛК 2.0)'!$C$10</f>
        <v>11992.38578680203</v>
      </c>
      <c r="J127" s="149">
        <f>J169*'Дерево КПЭ (ЛК 2.0)'!$C$10</f>
        <v>11992.38578680203</v>
      </c>
      <c r="K127" s="149">
        <f>K169*'Дерево КПЭ (ЛК 2.0)'!$C$10</f>
        <v>11992.38578680203</v>
      </c>
      <c r="L127" s="149">
        <f>L169*'Дерево КПЭ (ЛК 2.0)'!$C$10</f>
        <v>11992.38578680203</v>
      </c>
      <c r="M127" s="149">
        <f>M169*'Дерево КПЭ (ЛК 2.0)'!$C$10</f>
        <v>11992.38578680203</v>
      </c>
      <c r="N127" s="149">
        <f>N169*'Дерево КПЭ (ЛК 2.0)'!$C$10</f>
        <v>11992.38578680203</v>
      </c>
      <c r="O127" s="149">
        <f>O169*'Дерево КПЭ (ЛК 2.0)'!$C$10</f>
        <v>11992.38578680203</v>
      </c>
      <c r="P127" s="149">
        <f>P169*'Дерево КПЭ (ЛК 2.0)'!$C$10</f>
        <v>11992.38578680203</v>
      </c>
      <c r="Q127" s="149">
        <f>Q169*'Дерево КПЭ (ЛК 2.0)'!$C$10</f>
        <v>11992.38578680203</v>
      </c>
      <c r="R127" s="149">
        <f>R169*'Дерево КПЭ (ЛК 2.0)'!$C$10</f>
        <v>11992.38578680203</v>
      </c>
      <c r="S127" s="149"/>
      <c r="T127" s="149"/>
      <c r="U127" s="149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49"/>
      <c r="AN127" s="149"/>
      <c r="AO127" s="149"/>
      <c r="AP127" s="149"/>
      <c r="AQ127" s="149"/>
      <c r="AR127" s="149"/>
      <c r="AS127" s="149"/>
      <c r="AT127" s="149"/>
      <c r="AU127" s="149"/>
      <c r="AV127" s="149"/>
      <c r="AW127" s="149"/>
      <c r="AX127" s="149"/>
      <c r="AY127" s="149"/>
      <c r="AZ127" s="149"/>
      <c r="BA127" s="149"/>
      <c r="BB127" s="149"/>
      <c r="BC127" s="149"/>
      <c r="BD127" s="149"/>
      <c r="BE127" s="149"/>
      <c r="BF127" s="149"/>
      <c r="BG127" s="149"/>
      <c r="BH127" s="149"/>
      <c r="BI127" s="149"/>
      <c r="BJ127" s="149"/>
      <c r="BK127" s="149"/>
      <c r="BL127" s="149"/>
      <c r="BM127" s="149"/>
      <c r="BN127" s="149"/>
      <c r="BO127" s="149"/>
      <c r="BP127" s="149"/>
      <c r="BQ127" s="149"/>
      <c r="BR127" s="149"/>
      <c r="BS127" s="149"/>
      <c r="BT127" s="149"/>
      <c r="BU127" s="149"/>
      <c r="BV127" s="149"/>
      <c r="BW127" s="149"/>
      <c r="BX127" s="149"/>
      <c r="BY127" s="149"/>
      <c r="BZ127" s="149"/>
      <c r="CA127" s="149"/>
      <c r="CB127" s="149"/>
      <c r="CC127" s="149"/>
      <c r="CD127" s="149"/>
      <c r="CE127" s="149"/>
      <c r="CF127" s="149"/>
      <c r="CG127" s="149"/>
      <c r="CH127" s="149"/>
      <c r="CI127" s="149"/>
      <c r="CZ127" s="152"/>
      <c r="DA127" s="157"/>
      <c r="DB127" s="164"/>
    </row>
    <row r="128" spans="2:106" s="135" customFormat="1" ht="14.25" outlineLevel="2" x14ac:dyDescent="0.25">
      <c r="B128" s="136"/>
      <c r="C128" s="540" t="str">
        <f t="shared" si="149"/>
        <v>Хантос</v>
      </c>
      <c r="D128" s="147"/>
      <c r="E128" s="147"/>
      <c r="F128" s="291"/>
      <c r="G128" s="147"/>
      <c r="H128" s="149">
        <f>H170*'Дерево КПЭ (ЛК 2.0)'!$C$10</f>
        <v>11992.38578680203</v>
      </c>
      <c r="I128" s="149">
        <f>I170*'Дерево КПЭ (ЛК 2.0)'!$C$10</f>
        <v>11992.38578680203</v>
      </c>
      <c r="J128" s="149">
        <f>J170*'Дерево КПЭ (ЛК 2.0)'!$C$10</f>
        <v>11992.38578680203</v>
      </c>
      <c r="K128" s="149">
        <f>K170*'Дерево КПЭ (ЛК 2.0)'!$C$10</f>
        <v>11992.38578680203</v>
      </c>
      <c r="L128" s="149">
        <f>L170*'Дерево КПЭ (ЛК 2.0)'!$C$10</f>
        <v>11992.38578680203</v>
      </c>
      <c r="M128" s="149">
        <f>M170*'Дерево КПЭ (ЛК 2.0)'!$C$10</f>
        <v>11992.38578680203</v>
      </c>
      <c r="N128" s="149">
        <f>N170*'Дерево КПЭ (ЛК 2.0)'!$C$10</f>
        <v>11992.38578680203</v>
      </c>
      <c r="O128" s="149">
        <f>O170*'Дерево КПЭ (ЛК 2.0)'!$C$10</f>
        <v>11992.38578680203</v>
      </c>
      <c r="P128" s="149">
        <f>P170*'Дерево КПЭ (ЛК 2.0)'!$C$10</f>
        <v>11992.38578680203</v>
      </c>
      <c r="Q128" s="149">
        <f>Q170*'Дерево КПЭ (ЛК 2.0)'!$C$10</f>
        <v>11992.38578680203</v>
      </c>
      <c r="R128" s="149">
        <f>R170*'Дерево КПЭ (ЛК 2.0)'!$C$10</f>
        <v>11992.38578680203</v>
      </c>
      <c r="S128" s="149"/>
      <c r="T128" s="149"/>
      <c r="U128" s="149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49"/>
      <c r="AF128" s="149"/>
      <c r="AG128" s="149"/>
      <c r="AH128" s="149"/>
      <c r="AI128" s="149"/>
      <c r="AJ128" s="149"/>
      <c r="AK128" s="149"/>
      <c r="AL128" s="149"/>
      <c r="AM128" s="149"/>
      <c r="AN128" s="149"/>
      <c r="AO128" s="149"/>
      <c r="AP128" s="149"/>
      <c r="AQ128" s="149"/>
      <c r="AR128" s="149"/>
      <c r="AS128" s="149"/>
      <c r="AT128" s="149"/>
      <c r="AU128" s="149"/>
      <c r="AV128" s="149"/>
      <c r="AW128" s="149"/>
      <c r="AX128" s="149"/>
      <c r="AY128" s="149"/>
      <c r="AZ128" s="149"/>
      <c r="BA128" s="149"/>
      <c r="BB128" s="149"/>
      <c r="BC128" s="149"/>
      <c r="BD128" s="149"/>
      <c r="BE128" s="149"/>
      <c r="BF128" s="149"/>
      <c r="BG128" s="149"/>
      <c r="BH128" s="149"/>
      <c r="BI128" s="149"/>
      <c r="BJ128" s="149"/>
      <c r="BK128" s="149"/>
      <c r="BL128" s="149"/>
      <c r="BM128" s="149"/>
      <c r="BN128" s="149"/>
      <c r="BO128" s="149"/>
      <c r="BP128" s="149"/>
      <c r="BQ128" s="149"/>
      <c r="BR128" s="149"/>
      <c r="BS128" s="149"/>
      <c r="BT128" s="149"/>
      <c r="BU128" s="149"/>
      <c r="BV128" s="149"/>
      <c r="BW128" s="149"/>
      <c r="BX128" s="149"/>
      <c r="BY128" s="149"/>
      <c r="BZ128" s="149"/>
      <c r="CA128" s="149"/>
      <c r="CB128" s="149"/>
      <c r="CC128" s="149"/>
      <c r="CD128" s="149"/>
      <c r="CE128" s="149"/>
      <c r="CF128" s="149"/>
      <c r="CG128" s="149"/>
      <c r="CH128" s="149"/>
      <c r="CI128" s="149"/>
      <c r="CZ128" s="152"/>
      <c r="DA128" s="157"/>
      <c r="DB128" s="164"/>
    </row>
    <row r="129" spans="2:106" s="135" customFormat="1" ht="14.25" outlineLevel="2" x14ac:dyDescent="0.25">
      <c r="B129" s="136"/>
      <c r="C129" s="540" t="str">
        <f t="shared" si="149"/>
        <v>Мегион</v>
      </c>
      <c r="D129" s="147"/>
      <c r="E129" s="147"/>
      <c r="F129" s="291"/>
      <c r="G129" s="147"/>
      <c r="H129" s="149">
        <f>H171*'Дерево КПЭ (ЛК 2.0)'!$C$10</f>
        <v>11992.38578680203</v>
      </c>
      <c r="I129" s="149">
        <f>I171*'Дерево КПЭ (ЛК 2.0)'!$C$10</f>
        <v>11992.38578680203</v>
      </c>
      <c r="J129" s="149">
        <f>J171*'Дерево КПЭ (ЛК 2.0)'!$C$10</f>
        <v>11992.38578680203</v>
      </c>
      <c r="K129" s="149">
        <f>K171*'Дерево КПЭ (ЛК 2.0)'!$C$10</f>
        <v>11992.38578680203</v>
      </c>
      <c r="L129" s="149">
        <f>L171*'Дерево КПЭ (ЛК 2.0)'!$C$10</f>
        <v>11992.38578680203</v>
      </c>
      <c r="M129" s="149">
        <f>M171*'Дерево КПЭ (ЛК 2.0)'!$C$10</f>
        <v>11992.38578680203</v>
      </c>
      <c r="N129" s="149">
        <f>N171*'Дерево КПЭ (ЛК 2.0)'!$C$10</f>
        <v>11992.38578680203</v>
      </c>
      <c r="O129" s="149">
        <f>O171*'Дерево КПЭ (ЛК 2.0)'!$C$10</f>
        <v>11992.38578680203</v>
      </c>
      <c r="P129" s="149">
        <f>P171*'Дерево КПЭ (ЛК 2.0)'!$C$10</f>
        <v>11992.38578680203</v>
      </c>
      <c r="Q129" s="149">
        <f>Q171*'Дерево КПЭ (ЛК 2.0)'!$C$10</f>
        <v>11992.38578680203</v>
      </c>
      <c r="R129" s="149">
        <f>R171*'Дерево КПЭ (ЛК 2.0)'!$C$10</f>
        <v>11992.38578680203</v>
      </c>
      <c r="S129" s="149"/>
      <c r="T129" s="149"/>
      <c r="U129" s="149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49"/>
      <c r="AF129" s="149"/>
      <c r="AG129" s="149"/>
      <c r="AH129" s="149"/>
      <c r="AI129" s="149"/>
      <c r="AJ129" s="149"/>
      <c r="AK129" s="149"/>
      <c r="AL129" s="149"/>
      <c r="AM129" s="149"/>
      <c r="AN129" s="149"/>
      <c r="AO129" s="149"/>
      <c r="AP129" s="149"/>
      <c r="AQ129" s="149"/>
      <c r="AR129" s="149"/>
      <c r="AS129" s="149"/>
      <c r="AT129" s="149"/>
      <c r="AU129" s="149"/>
      <c r="AV129" s="149"/>
      <c r="AW129" s="149"/>
      <c r="AX129" s="149"/>
      <c r="AY129" s="149"/>
      <c r="AZ129" s="149"/>
      <c r="BA129" s="149"/>
      <c r="BB129" s="149"/>
      <c r="BC129" s="149"/>
      <c r="BD129" s="149"/>
      <c r="BE129" s="149"/>
      <c r="BF129" s="149"/>
      <c r="BG129" s="149"/>
      <c r="BH129" s="149"/>
      <c r="BI129" s="149"/>
      <c r="BJ129" s="149"/>
      <c r="BK129" s="149"/>
      <c r="BL129" s="149"/>
      <c r="BM129" s="149"/>
      <c r="BN129" s="149"/>
      <c r="BO129" s="149"/>
      <c r="BP129" s="149"/>
      <c r="BQ129" s="149"/>
      <c r="BR129" s="149"/>
      <c r="BS129" s="149"/>
      <c r="BT129" s="149"/>
      <c r="BU129" s="149"/>
      <c r="BV129" s="149"/>
      <c r="BW129" s="149"/>
      <c r="BX129" s="149"/>
      <c r="BY129" s="149"/>
      <c r="BZ129" s="149"/>
      <c r="CA129" s="149"/>
      <c r="CB129" s="149"/>
      <c r="CC129" s="149"/>
      <c r="CD129" s="149"/>
      <c r="CE129" s="149"/>
      <c r="CF129" s="149"/>
      <c r="CG129" s="149"/>
      <c r="CH129" s="149"/>
      <c r="CI129" s="149"/>
      <c r="CZ129" s="152"/>
      <c r="DA129" s="157"/>
      <c r="DB129" s="164"/>
    </row>
    <row r="130" spans="2:106" s="135" customFormat="1" ht="14.25" outlineLevel="2" x14ac:dyDescent="0.25">
      <c r="B130" s="136"/>
      <c r="C130" s="540" t="str">
        <f t="shared" si="149"/>
        <v>Оренбург</v>
      </c>
      <c r="D130" s="147"/>
      <c r="E130" s="147"/>
      <c r="F130" s="291"/>
      <c r="G130" s="147"/>
      <c r="H130" s="149">
        <f>H172*'Дерево КПЭ (ЛК 2.0)'!$C$10</f>
        <v>6662.4365482233497</v>
      </c>
      <c r="I130" s="149">
        <f>I172*'Дерево КПЭ (ЛК 2.0)'!$C$10</f>
        <v>6662.4365482233497</v>
      </c>
      <c r="J130" s="149">
        <f>J172*'Дерево КПЭ (ЛК 2.0)'!$C$10</f>
        <v>6662.4365482233497</v>
      </c>
      <c r="K130" s="149">
        <f>K172*'Дерево КПЭ (ЛК 2.0)'!$C$10</f>
        <v>6662.4365482233497</v>
      </c>
      <c r="L130" s="149">
        <f>L172*'Дерево КПЭ (ЛК 2.0)'!$C$10</f>
        <v>6662.4365482233497</v>
      </c>
      <c r="M130" s="149">
        <f>M172*'Дерево КПЭ (ЛК 2.0)'!$C$10</f>
        <v>6662.4365482233497</v>
      </c>
      <c r="N130" s="149">
        <f>N172*'Дерево КПЭ (ЛК 2.0)'!$C$10</f>
        <v>6662.4365482233497</v>
      </c>
      <c r="O130" s="149">
        <f>O172*'Дерево КПЭ (ЛК 2.0)'!$C$10</f>
        <v>6662.4365482233497</v>
      </c>
      <c r="P130" s="149">
        <f>P172*'Дерево КПЭ (ЛК 2.0)'!$C$10</f>
        <v>6662.4365482233497</v>
      </c>
      <c r="Q130" s="149">
        <f>Q172*'Дерево КПЭ (ЛК 2.0)'!$C$10</f>
        <v>6662.4365482233497</v>
      </c>
      <c r="R130" s="149">
        <f>R172*'Дерево КПЭ (ЛК 2.0)'!$C$10</f>
        <v>6662.4365482233497</v>
      </c>
      <c r="S130" s="149"/>
      <c r="T130" s="149"/>
      <c r="U130" s="149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49"/>
      <c r="AF130" s="149"/>
      <c r="AG130" s="149"/>
      <c r="AH130" s="149"/>
      <c r="AI130" s="149"/>
      <c r="AJ130" s="149"/>
      <c r="AK130" s="149"/>
      <c r="AL130" s="149"/>
      <c r="AM130" s="149"/>
      <c r="AN130" s="149"/>
      <c r="AO130" s="149"/>
      <c r="AP130" s="149"/>
      <c r="AQ130" s="149"/>
      <c r="AR130" s="149"/>
      <c r="AS130" s="149"/>
      <c r="AT130" s="149"/>
      <c r="AU130" s="149"/>
      <c r="AV130" s="149"/>
      <c r="AW130" s="149"/>
      <c r="AX130" s="149"/>
      <c r="AY130" s="149"/>
      <c r="AZ130" s="149"/>
      <c r="BA130" s="149"/>
      <c r="BB130" s="149"/>
      <c r="BC130" s="149"/>
      <c r="BD130" s="149"/>
      <c r="BE130" s="149"/>
      <c r="BF130" s="149"/>
      <c r="BG130" s="149"/>
      <c r="BH130" s="149"/>
      <c r="BI130" s="149"/>
      <c r="BJ130" s="149"/>
      <c r="BK130" s="149"/>
      <c r="BL130" s="149"/>
      <c r="BM130" s="149"/>
      <c r="BN130" s="149"/>
      <c r="BO130" s="149"/>
      <c r="BP130" s="149"/>
      <c r="BQ130" s="149"/>
      <c r="BR130" s="149"/>
      <c r="BS130" s="149"/>
      <c r="BT130" s="149"/>
      <c r="BU130" s="149"/>
      <c r="BV130" s="149"/>
      <c r="BW130" s="149"/>
      <c r="BX130" s="149"/>
      <c r="BY130" s="149"/>
      <c r="BZ130" s="149"/>
      <c r="CA130" s="149"/>
      <c r="CB130" s="149"/>
      <c r="CC130" s="149"/>
      <c r="CD130" s="149"/>
      <c r="CE130" s="149"/>
      <c r="CF130" s="149"/>
      <c r="CG130" s="149"/>
      <c r="CH130" s="149"/>
      <c r="CI130" s="149"/>
      <c r="CZ130" s="152"/>
      <c r="DA130" s="157"/>
      <c r="DB130" s="164"/>
    </row>
    <row r="131" spans="2:106" s="135" customFormat="1" ht="14.25" outlineLevel="2" x14ac:dyDescent="0.25">
      <c r="B131" s="136"/>
      <c r="C131" s="540" t="str">
        <f t="shared" si="149"/>
        <v>Восток</v>
      </c>
      <c r="D131" s="147"/>
      <c r="E131" s="147"/>
      <c r="F131" s="291"/>
      <c r="G131" s="147"/>
      <c r="H131" s="149">
        <f>H173*'Дерево КПЭ (ЛК 2.0)'!$C$10</f>
        <v>6662.4365482233497</v>
      </c>
      <c r="I131" s="149">
        <f>I173*'Дерево КПЭ (ЛК 2.0)'!$C$10</f>
        <v>6662.4365482233497</v>
      </c>
      <c r="J131" s="149">
        <f>J173*'Дерево КПЭ (ЛК 2.0)'!$C$10</f>
        <v>6662.4365482233497</v>
      </c>
      <c r="K131" s="149">
        <f>K173*'Дерево КПЭ (ЛК 2.0)'!$C$10</f>
        <v>6662.4365482233497</v>
      </c>
      <c r="L131" s="149">
        <f>L173*'Дерево КПЭ (ЛК 2.0)'!$C$10</f>
        <v>6662.4365482233497</v>
      </c>
      <c r="M131" s="149">
        <f>M173*'Дерево КПЭ (ЛК 2.0)'!$C$10</f>
        <v>6662.4365482233497</v>
      </c>
      <c r="N131" s="149">
        <f>N173*'Дерево КПЭ (ЛК 2.0)'!$C$10</f>
        <v>6662.4365482233497</v>
      </c>
      <c r="O131" s="149">
        <f>O173*'Дерево КПЭ (ЛК 2.0)'!$C$10</f>
        <v>6662.4365482233497</v>
      </c>
      <c r="P131" s="149">
        <f>P173*'Дерево КПЭ (ЛК 2.0)'!$C$10</f>
        <v>6662.4365482233497</v>
      </c>
      <c r="Q131" s="149">
        <f>Q173*'Дерево КПЭ (ЛК 2.0)'!$C$10</f>
        <v>6662.4365482233497</v>
      </c>
      <c r="R131" s="149">
        <f>R173*'Дерево КПЭ (ЛК 2.0)'!$C$10</f>
        <v>6662.4365482233497</v>
      </c>
      <c r="S131" s="149"/>
      <c r="T131" s="149"/>
      <c r="U131" s="149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49"/>
      <c r="AM131" s="149"/>
      <c r="AN131" s="149"/>
      <c r="AO131" s="149"/>
      <c r="AP131" s="149"/>
      <c r="AQ131" s="149"/>
      <c r="AR131" s="149"/>
      <c r="AS131" s="149"/>
      <c r="AT131" s="149"/>
      <c r="AU131" s="149"/>
      <c r="AV131" s="149"/>
      <c r="AW131" s="149"/>
      <c r="AX131" s="149"/>
      <c r="AY131" s="149"/>
      <c r="AZ131" s="149"/>
      <c r="BA131" s="149"/>
      <c r="BB131" s="149"/>
      <c r="BC131" s="149"/>
      <c r="BD131" s="149"/>
      <c r="BE131" s="149"/>
      <c r="BF131" s="149"/>
      <c r="BG131" s="149"/>
      <c r="BH131" s="149"/>
      <c r="BI131" s="149"/>
      <c r="BJ131" s="149"/>
      <c r="BK131" s="149"/>
      <c r="BL131" s="149"/>
      <c r="BM131" s="149"/>
      <c r="BN131" s="149"/>
      <c r="BO131" s="149"/>
      <c r="BP131" s="149"/>
      <c r="BQ131" s="149"/>
      <c r="BR131" s="149"/>
      <c r="BS131" s="149"/>
      <c r="BT131" s="149"/>
      <c r="BU131" s="149"/>
      <c r="BV131" s="149"/>
      <c r="BW131" s="149"/>
      <c r="BX131" s="149"/>
      <c r="BY131" s="149"/>
      <c r="BZ131" s="149"/>
      <c r="CA131" s="149"/>
      <c r="CB131" s="149"/>
      <c r="CC131" s="149"/>
      <c r="CD131" s="149"/>
      <c r="CE131" s="149"/>
      <c r="CF131" s="149"/>
      <c r="CG131" s="149"/>
      <c r="CH131" s="149"/>
      <c r="CI131" s="149"/>
      <c r="CZ131" s="152"/>
      <c r="DA131" s="157"/>
      <c r="DB131" s="164"/>
    </row>
    <row r="132" spans="2:106" s="135" customFormat="1" ht="14.25" outlineLevel="2" x14ac:dyDescent="0.25">
      <c r="B132" s="136"/>
      <c r="C132" s="540" t="str">
        <f t="shared" si="149"/>
        <v>Ямал</v>
      </c>
      <c r="D132" s="147"/>
      <c r="E132" s="147"/>
      <c r="F132" s="291"/>
      <c r="G132" s="147"/>
      <c r="H132" s="149">
        <f>H174*'Дерево КПЭ (ЛК 2.0)'!$C$10</f>
        <v>7994.9238578680197</v>
      </c>
      <c r="I132" s="149">
        <f>I174*'Дерево КПЭ (ЛК 2.0)'!$C$10</f>
        <v>7994.9238578680197</v>
      </c>
      <c r="J132" s="149">
        <f>J174*'Дерево КПЭ (ЛК 2.0)'!$C$10</f>
        <v>7994.9238578680197</v>
      </c>
      <c r="K132" s="149">
        <f>K174*'Дерево КПЭ (ЛК 2.0)'!$C$10</f>
        <v>7994.9238578680197</v>
      </c>
      <c r="L132" s="149">
        <f>L174*'Дерево КПЭ (ЛК 2.0)'!$C$10</f>
        <v>7994.9238578680197</v>
      </c>
      <c r="M132" s="149">
        <f>M174*'Дерево КПЭ (ЛК 2.0)'!$C$10</f>
        <v>7994.9238578680197</v>
      </c>
      <c r="N132" s="149">
        <f>N174*'Дерево КПЭ (ЛК 2.0)'!$C$10</f>
        <v>7994.9238578680197</v>
      </c>
      <c r="O132" s="149">
        <f>O174*'Дерево КПЭ (ЛК 2.0)'!$C$10</f>
        <v>7994.9238578680197</v>
      </c>
      <c r="P132" s="149">
        <f>P174*'Дерево КПЭ (ЛК 2.0)'!$C$10</f>
        <v>7994.9238578680197</v>
      </c>
      <c r="Q132" s="149">
        <f>Q174*'Дерево КПЭ (ЛК 2.0)'!$C$10</f>
        <v>7994.9238578680197</v>
      </c>
      <c r="R132" s="149">
        <f>R174*'Дерево КПЭ (ЛК 2.0)'!$C$10</f>
        <v>7994.9238578680197</v>
      </c>
      <c r="S132" s="149"/>
      <c r="T132" s="149"/>
      <c r="U132" s="149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49"/>
      <c r="AF132" s="149"/>
      <c r="AG132" s="149"/>
      <c r="AH132" s="149"/>
      <c r="AI132" s="149"/>
      <c r="AJ132" s="149"/>
      <c r="AK132" s="149"/>
      <c r="AL132" s="149"/>
      <c r="AM132" s="149"/>
      <c r="AN132" s="149"/>
      <c r="AO132" s="149"/>
      <c r="AP132" s="149"/>
      <c r="AQ132" s="149"/>
      <c r="AR132" s="149"/>
      <c r="AS132" s="149"/>
      <c r="AT132" s="149"/>
      <c r="AU132" s="149"/>
      <c r="AV132" s="149"/>
      <c r="AW132" s="149"/>
      <c r="AX132" s="149"/>
      <c r="AY132" s="149"/>
      <c r="AZ132" s="149"/>
      <c r="BA132" s="149"/>
      <c r="BB132" s="149"/>
      <c r="BC132" s="149"/>
      <c r="BD132" s="149"/>
      <c r="BE132" s="149"/>
      <c r="BF132" s="149"/>
      <c r="BG132" s="149"/>
      <c r="BH132" s="149"/>
      <c r="BI132" s="149"/>
      <c r="BJ132" s="149"/>
      <c r="BK132" s="149"/>
      <c r="BL132" s="149"/>
      <c r="BM132" s="149"/>
      <c r="BN132" s="149"/>
      <c r="BO132" s="149"/>
      <c r="BP132" s="149"/>
      <c r="BQ132" s="149"/>
      <c r="BR132" s="149"/>
      <c r="BS132" s="149"/>
      <c r="BT132" s="149"/>
      <c r="BU132" s="149"/>
      <c r="BV132" s="149"/>
      <c r="BW132" s="149"/>
      <c r="BX132" s="149"/>
      <c r="BY132" s="149"/>
      <c r="BZ132" s="149"/>
      <c r="CA132" s="149"/>
      <c r="CB132" s="149"/>
      <c r="CC132" s="149"/>
      <c r="CD132" s="149"/>
      <c r="CE132" s="149"/>
      <c r="CF132" s="149"/>
      <c r="CG132" s="149"/>
      <c r="CH132" s="149"/>
      <c r="CI132" s="149"/>
      <c r="CZ132" s="152"/>
      <c r="DA132" s="157"/>
      <c r="DB132" s="164"/>
    </row>
    <row r="133" spans="2:106" s="135" customFormat="1" ht="14.25" outlineLevel="2" x14ac:dyDescent="0.25">
      <c r="B133" s="136"/>
      <c r="C133" s="540" t="str">
        <f t="shared" si="149"/>
        <v>Мессояха</v>
      </c>
      <c r="D133" s="147"/>
      <c r="E133" s="147"/>
      <c r="F133" s="291"/>
      <c r="G133" s="147"/>
      <c r="H133" s="149">
        <f>H175*'Дерево КПЭ (ЛК 2.0)'!$C$10</f>
        <v>7994.9238578680197</v>
      </c>
      <c r="I133" s="149">
        <f>I175*'Дерево КПЭ (ЛК 2.0)'!$C$10</f>
        <v>7994.9238578680197</v>
      </c>
      <c r="J133" s="149">
        <f>J175*'Дерево КПЭ (ЛК 2.0)'!$C$10</f>
        <v>7994.9238578680197</v>
      </c>
      <c r="K133" s="149">
        <f>K175*'Дерево КПЭ (ЛК 2.0)'!$C$10</f>
        <v>7994.9238578680197</v>
      </c>
      <c r="L133" s="149">
        <f>L175*'Дерево КПЭ (ЛК 2.0)'!$C$10</f>
        <v>7994.9238578680197</v>
      </c>
      <c r="M133" s="149">
        <f>M175*'Дерево КПЭ (ЛК 2.0)'!$C$10</f>
        <v>7994.9238578680197</v>
      </c>
      <c r="N133" s="149">
        <f>N175*'Дерево КПЭ (ЛК 2.0)'!$C$10</f>
        <v>7994.9238578680197</v>
      </c>
      <c r="O133" s="149">
        <f>O175*'Дерево КПЭ (ЛК 2.0)'!$C$10</f>
        <v>7994.9238578680197</v>
      </c>
      <c r="P133" s="149">
        <f>P175*'Дерево КПЭ (ЛК 2.0)'!$C$10</f>
        <v>7994.9238578680197</v>
      </c>
      <c r="Q133" s="149">
        <f>Q175*'Дерево КПЭ (ЛК 2.0)'!$C$10</f>
        <v>7994.9238578680197</v>
      </c>
      <c r="R133" s="149">
        <f>R175*'Дерево КПЭ (ЛК 2.0)'!$C$10</f>
        <v>7994.9238578680197</v>
      </c>
      <c r="S133" s="149"/>
      <c r="T133" s="149"/>
      <c r="U133" s="149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49"/>
      <c r="AF133" s="149"/>
      <c r="AG133" s="149"/>
      <c r="AH133" s="149"/>
      <c r="AI133" s="149"/>
      <c r="AJ133" s="149"/>
      <c r="AK133" s="149"/>
      <c r="AL133" s="149"/>
      <c r="AM133" s="149"/>
      <c r="AN133" s="149"/>
      <c r="AO133" s="149"/>
      <c r="AP133" s="149"/>
      <c r="AQ133" s="149"/>
      <c r="AR133" s="149"/>
      <c r="AS133" s="149"/>
      <c r="AT133" s="149"/>
      <c r="AU133" s="149"/>
      <c r="AV133" s="149"/>
      <c r="AW133" s="149"/>
      <c r="AX133" s="149"/>
      <c r="AY133" s="149"/>
      <c r="AZ133" s="149"/>
      <c r="BA133" s="149"/>
      <c r="BB133" s="149"/>
      <c r="BC133" s="149"/>
      <c r="BD133" s="149"/>
      <c r="BE133" s="149"/>
      <c r="BF133" s="149"/>
      <c r="BG133" s="149"/>
      <c r="BH133" s="149"/>
      <c r="BI133" s="149"/>
      <c r="BJ133" s="149"/>
      <c r="BK133" s="149"/>
      <c r="BL133" s="149"/>
      <c r="BM133" s="149"/>
      <c r="BN133" s="149"/>
      <c r="BO133" s="149"/>
      <c r="BP133" s="149"/>
      <c r="BQ133" s="149"/>
      <c r="BR133" s="149"/>
      <c r="BS133" s="149"/>
      <c r="BT133" s="149"/>
      <c r="BU133" s="149"/>
      <c r="BV133" s="149"/>
      <c r="BW133" s="149"/>
      <c r="BX133" s="149"/>
      <c r="BY133" s="149"/>
      <c r="BZ133" s="149"/>
      <c r="CA133" s="149"/>
      <c r="CB133" s="149"/>
      <c r="CC133" s="149"/>
      <c r="CD133" s="149"/>
      <c r="CE133" s="149"/>
      <c r="CF133" s="149"/>
      <c r="CG133" s="149"/>
      <c r="CH133" s="149"/>
      <c r="CI133" s="149"/>
      <c r="CZ133" s="152"/>
      <c r="DA133" s="157"/>
      <c r="DB133" s="164"/>
    </row>
    <row r="134" spans="2:106" s="135" customFormat="1" ht="14.25" outlineLevel="2" x14ac:dyDescent="0.25">
      <c r="B134" s="136"/>
      <c r="C134" s="540" t="str">
        <f t="shared" si="149"/>
        <v>Заполярье</v>
      </c>
      <c r="D134" s="147"/>
      <c r="E134" s="147"/>
      <c r="F134" s="291"/>
      <c r="G134" s="147"/>
      <c r="H134" s="149">
        <f>H176*'Дерево КПЭ (ЛК 2.0)'!$C$10</f>
        <v>11992.38578680203</v>
      </c>
      <c r="I134" s="149">
        <f>I176*'Дерево КПЭ (ЛК 2.0)'!$C$10</f>
        <v>11992.38578680203</v>
      </c>
      <c r="J134" s="149">
        <f>J176*'Дерево КПЭ (ЛК 2.0)'!$C$10</f>
        <v>11992.38578680203</v>
      </c>
      <c r="K134" s="149">
        <f>K176*'Дерево КПЭ (ЛК 2.0)'!$C$10</f>
        <v>11992.38578680203</v>
      </c>
      <c r="L134" s="149">
        <f>L176*'Дерево КПЭ (ЛК 2.0)'!$C$10</f>
        <v>11992.38578680203</v>
      </c>
      <c r="M134" s="149">
        <f>M176*'Дерево КПЭ (ЛК 2.0)'!$C$10</f>
        <v>11992.38578680203</v>
      </c>
      <c r="N134" s="149">
        <f>N176*'Дерево КПЭ (ЛК 2.0)'!$C$10</f>
        <v>11992.38578680203</v>
      </c>
      <c r="O134" s="149">
        <f>O176*'Дерево КПЭ (ЛК 2.0)'!$C$10</f>
        <v>11992.38578680203</v>
      </c>
      <c r="P134" s="149">
        <f>P176*'Дерево КПЭ (ЛК 2.0)'!$C$10</f>
        <v>11992.38578680203</v>
      </c>
      <c r="Q134" s="149">
        <f>Q176*'Дерево КПЭ (ЛК 2.0)'!$C$10</f>
        <v>11992.38578680203</v>
      </c>
      <c r="R134" s="149">
        <f>R176*'Дерево КПЭ (ЛК 2.0)'!$C$10</f>
        <v>11992.38578680203</v>
      </c>
      <c r="S134" s="149"/>
      <c r="T134" s="149"/>
      <c r="U134" s="149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49"/>
      <c r="AF134" s="149"/>
      <c r="AG134" s="149"/>
      <c r="AH134" s="149"/>
      <c r="AI134" s="149"/>
      <c r="AJ134" s="149"/>
      <c r="AK134" s="149"/>
      <c r="AL134" s="149"/>
      <c r="AM134" s="149"/>
      <c r="AN134" s="149"/>
      <c r="AO134" s="149"/>
      <c r="AP134" s="149"/>
      <c r="AQ134" s="149"/>
      <c r="AR134" s="149"/>
      <c r="AS134" s="149"/>
      <c r="AT134" s="149"/>
      <c r="AU134" s="149"/>
      <c r="AV134" s="149"/>
      <c r="AW134" s="149"/>
      <c r="AX134" s="149"/>
      <c r="AY134" s="149"/>
      <c r="AZ134" s="149"/>
      <c r="BA134" s="149"/>
      <c r="BB134" s="149"/>
      <c r="BC134" s="149"/>
      <c r="BD134" s="149"/>
      <c r="BE134" s="149"/>
      <c r="BF134" s="149"/>
      <c r="BG134" s="149"/>
      <c r="BH134" s="149"/>
      <c r="BI134" s="149"/>
      <c r="BJ134" s="149"/>
      <c r="BK134" s="149"/>
      <c r="BL134" s="149"/>
      <c r="BM134" s="149"/>
      <c r="BN134" s="149"/>
      <c r="BO134" s="149"/>
      <c r="BP134" s="149"/>
      <c r="BQ134" s="149"/>
      <c r="BR134" s="149"/>
      <c r="BS134" s="149"/>
      <c r="BT134" s="149"/>
      <c r="BU134" s="149"/>
      <c r="BV134" s="149"/>
      <c r="BW134" s="149"/>
      <c r="BX134" s="149"/>
      <c r="BY134" s="149"/>
      <c r="BZ134" s="149"/>
      <c r="CA134" s="149"/>
      <c r="CB134" s="149"/>
      <c r="CC134" s="149"/>
      <c r="CD134" s="149"/>
      <c r="CE134" s="149"/>
      <c r="CF134" s="149"/>
      <c r="CG134" s="149"/>
      <c r="CH134" s="149"/>
      <c r="CI134" s="149"/>
      <c r="CZ134" s="152"/>
      <c r="DA134" s="157"/>
      <c r="DB134" s="164"/>
    </row>
    <row r="135" spans="2:106" s="135" customFormat="1" ht="14.25" outlineLevel="2" x14ac:dyDescent="0.25">
      <c r="B135" s="136"/>
      <c r="C135" s="540" t="str">
        <f t="shared" si="149"/>
        <v>ГПН Р</v>
      </c>
      <c r="D135" s="147"/>
      <c r="E135" s="147"/>
      <c r="F135" s="291"/>
      <c r="G135" s="147"/>
      <c r="H135" s="149">
        <f>H177*'Дерево КПЭ (ЛК 2.0)'!$C$10</f>
        <v>6662.4365482233497</v>
      </c>
      <c r="I135" s="149">
        <f>I177*'Дерево КПЭ (ЛК 2.0)'!$C$10</f>
        <v>6662.4365482233497</v>
      </c>
      <c r="J135" s="149">
        <f>J177*'Дерево КПЭ (ЛК 2.0)'!$C$10</f>
        <v>6662.4365482233497</v>
      </c>
      <c r="K135" s="149">
        <f>K177*'Дерево КПЭ (ЛК 2.0)'!$C$10</f>
        <v>6662.4365482233497</v>
      </c>
      <c r="L135" s="149">
        <f>L177*'Дерево КПЭ (ЛК 2.0)'!$C$10</f>
        <v>6662.4365482233497</v>
      </c>
      <c r="M135" s="149">
        <f>M177*'Дерево КПЭ (ЛК 2.0)'!$C$10</f>
        <v>6662.4365482233497</v>
      </c>
      <c r="N135" s="149">
        <f>N177*'Дерево КПЭ (ЛК 2.0)'!$C$10</f>
        <v>6662.4365482233497</v>
      </c>
      <c r="O135" s="149">
        <f>O177*'Дерево КПЭ (ЛК 2.0)'!$C$10</f>
        <v>6662.4365482233497</v>
      </c>
      <c r="P135" s="149">
        <f>P177*'Дерево КПЭ (ЛК 2.0)'!$C$10</f>
        <v>6662.4365482233497</v>
      </c>
      <c r="Q135" s="149">
        <f>Q177*'Дерево КПЭ (ЛК 2.0)'!$C$10</f>
        <v>6662.4365482233497</v>
      </c>
      <c r="R135" s="149">
        <f>R177*'Дерево КПЭ (ЛК 2.0)'!$C$10</f>
        <v>6662.4365482233497</v>
      </c>
      <c r="S135" s="149"/>
      <c r="T135" s="149"/>
      <c r="U135" s="149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49"/>
      <c r="AF135" s="149"/>
      <c r="AG135" s="149"/>
      <c r="AH135" s="149"/>
      <c r="AI135" s="149"/>
      <c r="AJ135" s="149"/>
      <c r="AK135" s="149"/>
      <c r="AL135" s="149"/>
      <c r="AM135" s="149"/>
      <c r="AN135" s="149"/>
      <c r="AO135" s="149"/>
      <c r="AP135" s="149"/>
      <c r="AQ135" s="149"/>
      <c r="AR135" s="149"/>
      <c r="AS135" s="149"/>
      <c r="AT135" s="149"/>
      <c r="AU135" s="149"/>
      <c r="AV135" s="149"/>
      <c r="AW135" s="149"/>
      <c r="AX135" s="149"/>
      <c r="AY135" s="149"/>
      <c r="AZ135" s="149"/>
      <c r="BA135" s="149"/>
      <c r="BB135" s="149"/>
      <c r="BC135" s="149"/>
      <c r="BD135" s="149"/>
      <c r="BE135" s="149"/>
      <c r="BF135" s="149"/>
      <c r="BG135" s="149"/>
      <c r="BH135" s="149"/>
      <c r="BI135" s="149"/>
      <c r="BJ135" s="149"/>
      <c r="BK135" s="149"/>
      <c r="BL135" s="149"/>
      <c r="BM135" s="149"/>
      <c r="BN135" s="149"/>
      <c r="BO135" s="149"/>
      <c r="BP135" s="149"/>
      <c r="BQ135" s="149"/>
      <c r="BR135" s="149"/>
      <c r="BS135" s="149"/>
      <c r="BT135" s="149"/>
      <c r="BU135" s="149"/>
      <c r="BV135" s="149"/>
      <c r="BW135" s="149"/>
      <c r="BX135" s="149"/>
      <c r="BY135" s="149"/>
      <c r="BZ135" s="149"/>
      <c r="CA135" s="149"/>
      <c r="CB135" s="149"/>
      <c r="CC135" s="149"/>
      <c r="CD135" s="149"/>
      <c r="CE135" s="149"/>
      <c r="CF135" s="149"/>
      <c r="CG135" s="149"/>
      <c r="CH135" s="149"/>
      <c r="CI135" s="149"/>
      <c r="CZ135" s="152"/>
      <c r="DA135" s="157"/>
      <c r="DB135" s="164"/>
    </row>
    <row r="136" spans="2:106" s="135" customFormat="1" ht="14.25" outlineLevel="2" x14ac:dyDescent="0.25">
      <c r="B136" s="136"/>
      <c r="C136" s="540" t="str">
        <f t="shared" si="149"/>
        <v>Гео</v>
      </c>
      <c r="D136" s="147"/>
      <c r="E136" s="147"/>
      <c r="F136" s="291"/>
      <c r="G136" s="147"/>
      <c r="H136" s="149">
        <f>H178*'Дерево КПЭ (ЛК 2.0)'!$C$10</f>
        <v>6662.4365482233497</v>
      </c>
      <c r="I136" s="149">
        <f>I178*'Дерево КПЭ (ЛК 2.0)'!$C$10</f>
        <v>6662.4365482233497</v>
      </c>
      <c r="J136" s="149">
        <f>J178*'Дерево КПЭ (ЛК 2.0)'!$C$10</f>
        <v>6662.4365482233497</v>
      </c>
      <c r="K136" s="149">
        <f>K178*'Дерево КПЭ (ЛК 2.0)'!$C$10</f>
        <v>6662.4365482233497</v>
      </c>
      <c r="L136" s="149">
        <f>L178*'Дерево КПЭ (ЛК 2.0)'!$C$10</f>
        <v>6662.4365482233497</v>
      </c>
      <c r="M136" s="149">
        <f>M178*'Дерево КПЭ (ЛК 2.0)'!$C$10</f>
        <v>6662.4365482233497</v>
      </c>
      <c r="N136" s="149">
        <f>N178*'Дерево КПЭ (ЛК 2.0)'!$C$10</f>
        <v>6662.4365482233497</v>
      </c>
      <c r="O136" s="149">
        <f>O178*'Дерево КПЭ (ЛК 2.0)'!$C$10</f>
        <v>6662.4365482233497</v>
      </c>
      <c r="P136" s="149">
        <f>P178*'Дерево КПЭ (ЛК 2.0)'!$C$10</f>
        <v>6662.4365482233497</v>
      </c>
      <c r="Q136" s="149">
        <f>Q178*'Дерево КПЭ (ЛК 2.0)'!$C$10</f>
        <v>6662.4365482233497</v>
      </c>
      <c r="R136" s="149">
        <f>R178*'Дерево КПЭ (ЛК 2.0)'!$C$10</f>
        <v>6662.4365482233497</v>
      </c>
      <c r="S136" s="149"/>
      <c r="T136" s="149"/>
      <c r="U136" s="149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49"/>
      <c r="AF136" s="149"/>
      <c r="AG136" s="149"/>
      <c r="AH136" s="149"/>
      <c r="AI136" s="149"/>
      <c r="AJ136" s="149"/>
      <c r="AK136" s="149"/>
      <c r="AL136" s="149"/>
      <c r="AM136" s="149"/>
      <c r="AN136" s="149"/>
      <c r="AO136" s="149"/>
      <c r="AP136" s="149"/>
      <c r="AQ136" s="149"/>
      <c r="AR136" s="149"/>
      <c r="AS136" s="149"/>
      <c r="AT136" s="149"/>
      <c r="AU136" s="149"/>
      <c r="AV136" s="149"/>
      <c r="AW136" s="149"/>
      <c r="AX136" s="149"/>
      <c r="AY136" s="149"/>
      <c r="AZ136" s="149"/>
      <c r="BA136" s="149"/>
      <c r="BB136" s="149"/>
      <c r="BC136" s="149"/>
      <c r="BD136" s="149"/>
      <c r="BE136" s="149"/>
      <c r="BF136" s="149"/>
      <c r="BG136" s="149"/>
      <c r="BH136" s="149"/>
      <c r="BI136" s="149"/>
      <c r="BJ136" s="149"/>
      <c r="BK136" s="149"/>
      <c r="BL136" s="149"/>
      <c r="BM136" s="149"/>
      <c r="BN136" s="149"/>
      <c r="BO136" s="149"/>
      <c r="BP136" s="149"/>
      <c r="BQ136" s="149"/>
      <c r="BR136" s="149"/>
      <c r="BS136" s="149"/>
      <c r="BT136" s="149"/>
      <c r="BU136" s="149"/>
      <c r="BV136" s="149"/>
      <c r="BW136" s="149"/>
      <c r="BX136" s="149"/>
      <c r="BY136" s="149"/>
      <c r="BZ136" s="149"/>
      <c r="CA136" s="149"/>
      <c r="CB136" s="149"/>
      <c r="CC136" s="149"/>
      <c r="CD136" s="149"/>
      <c r="CE136" s="149"/>
      <c r="CF136" s="149"/>
      <c r="CG136" s="149"/>
      <c r="CH136" s="149"/>
      <c r="CI136" s="149"/>
      <c r="CZ136" s="152"/>
      <c r="DA136" s="157"/>
      <c r="DB136" s="164"/>
    </row>
    <row r="137" spans="2:106" s="135" customFormat="1" ht="14.25" outlineLevel="2" x14ac:dyDescent="0.25">
      <c r="B137" s="136"/>
      <c r="C137" s="540" t="str">
        <f t="shared" si="149"/>
        <v>НТЦ</v>
      </c>
      <c r="D137" s="147"/>
      <c r="E137" s="147"/>
      <c r="F137" s="291"/>
      <c r="G137" s="147"/>
      <c r="H137" s="149">
        <f>H179*'Дерево КПЭ (ЛК 2.0)'!$C$10</f>
        <v>7994.9238578680197</v>
      </c>
      <c r="I137" s="149">
        <f>I179*'Дерево КПЭ (ЛК 2.0)'!$C$10</f>
        <v>7994.9238578680197</v>
      </c>
      <c r="J137" s="149">
        <f>J179*'Дерево КПЭ (ЛК 2.0)'!$C$10</f>
        <v>7994.9238578680197</v>
      </c>
      <c r="K137" s="149">
        <f>K179*'Дерево КПЭ (ЛК 2.0)'!$C$10</f>
        <v>7994.9238578680197</v>
      </c>
      <c r="L137" s="149">
        <f>L179*'Дерево КПЭ (ЛК 2.0)'!$C$10</f>
        <v>7994.9238578680197</v>
      </c>
      <c r="M137" s="149">
        <f>M179*'Дерево КПЭ (ЛК 2.0)'!$C$10</f>
        <v>7994.9238578680197</v>
      </c>
      <c r="N137" s="149">
        <f>N179*'Дерево КПЭ (ЛК 2.0)'!$C$10</f>
        <v>7994.9238578680197</v>
      </c>
      <c r="O137" s="149">
        <f>O179*'Дерево КПЭ (ЛК 2.0)'!$C$10</f>
        <v>7994.9238578680197</v>
      </c>
      <c r="P137" s="149">
        <f>P179*'Дерево КПЭ (ЛК 2.0)'!$C$10</f>
        <v>7994.9238578680197</v>
      </c>
      <c r="Q137" s="149">
        <f>Q179*'Дерево КПЭ (ЛК 2.0)'!$C$10</f>
        <v>7994.9238578680197</v>
      </c>
      <c r="R137" s="149">
        <f>R179*'Дерево КПЭ (ЛК 2.0)'!$C$10</f>
        <v>7994.9238578680197</v>
      </c>
      <c r="S137" s="149"/>
      <c r="T137" s="149"/>
      <c r="U137" s="149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49"/>
      <c r="AF137" s="149"/>
      <c r="AG137" s="149"/>
      <c r="AH137" s="149"/>
      <c r="AI137" s="149"/>
      <c r="AJ137" s="149"/>
      <c r="AK137" s="149"/>
      <c r="AL137" s="149"/>
      <c r="AM137" s="149"/>
      <c r="AN137" s="149"/>
      <c r="AO137" s="149"/>
      <c r="AP137" s="149"/>
      <c r="AQ137" s="149"/>
      <c r="AR137" s="149"/>
      <c r="AS137" s="149"/>
      <c r="AT137" s="149"/>
      <c r="AU137" s="149"/>
      <c r="AV137" s="149"/>
      <c r="AW137" s="149"/>
      <c r="AX137" s="149"/>
      <c r="AY137" s="149"/>
      <c r="AZ137" s="149"/>
      <c r="BA137" s="149"/>
      <c r="BB137" s="149"/>
      <c r="BC137" s="149"/>
      <c r="BD137" s="149"/>
      <c r="BE137" s="149"/>
      <c r="BF137" s="149"/>
      <c r="BG137" s="149"/>
      <c r="BH137" s="149"/>
      <c r="BI137" s="149"/>
      <c r="BJ137" s="149"/>
      <c r="BK137" s="149"/>
      <c r="BL137" s="149"/>
      <c r="BM137" s="149"/>
      <c r="BN137" s="149"/>
      <c r="BO137" s="149"/>
      <c r="BP137" s="149"/>
      <c r="BQ137" s="149"/>
      <c r="BR137" s="149"/>
      <c r="BS137" s="149"/>
      <c r="BT137" s="149"/>
      <c r="BU137" s="149"/>
      <c r="BV137" s="149"/>
      <c r="BW137" s="149"/>
      <c r="BX137" s="149"/>
      <c r="BY137" s="149"/>
      <c r="BZ137" s="149"/>
      <c r="CA137" s="149"/>
      <c r="CB137" s="149"/>
      <c r="CC137" s="149"/>
      <c r="CD137" s="149"/>
      <c r="CE137" s="149"/>
      <c r="CF137" s="149"/>
      <c r="CG137" s="149"/>
      <c r="CH137" s="149"/>
      <c r="CI137" s="149"/>
      <c r="CZ137" s="152"/>
      <c r="DA137" s="157"/>
      <c r="DB137" s="164"/>
    </row>
    <row r="138" spans="2:106" s="135" customFormat="1" ht="14.25" outlineLevel="2" x14ac:dyDescent="0.25">
      <c r="B138" s="136"/>
      <c r="C138" s="540" t="str">
        <f t="shared" si="149"/>
        <v>Меретояха</v>
      </c>
      <c r="D138" s="147"/>
      <c r="E138" s="147"/>
      <c r="F138" s="291"/>
      <c r="G138" s="147"/>
      <c r="H138" s="149">
        <f>H180*'Дерево КПЭ (ЛК 2.0)'!$C$10</f>
        <v>7994.9238578680197</v>
      </c>
      <c r="I138" s="149">
        <f>I180*'Дерево КПЭ (ЛК 2.0)'!$C$10</f>
        <v>7994.9238578680197</v>
      </c>
      <c r="J138" s="149">
        <f>J180*'Дерево КПЭ (ЛК 2.0)'!$C$10</f>
        <v>7994.9238578680197</v>
      </c>
      <c r="K138" s="149">
        <f>K180*'Дерево КПЭ (ЛК 2.0)'!$C$10</f>
        <v>7994.9238578680197</v>
      </c>
      <c r="L138" s="149">
        <f>L180*'Дерево КПЭ (ЛК 2.0)'!$C$10</f>
        <v>7994.9238578680197</v>
      </c>
      <c r="M138" s="149">
        <f>M180*'Дерево КПЭ (ЛК 2.0)'!$C$10</f>
        <v>7994.9238578680197</v>
      </c>
      <c r="N138" s="149">
        <f>N180*'Дерево КПЭ (ЛК 2.0)'!$C$10</f>
        <v>7994.9238578680197</v>
      </c>
      <c r="O138" s="149">
        <f>O180*'Дерево КПЭ (ЛК 2.0)'!$C$10</f>
        <v>7994.9238578680197</v>
      </c>
      <c r="P138" s="149">
        <f>P180*'Дерево КПЭ (ЛК 2.0)'!$C$10</f>
        <v>7994.9238578680197</v>
      </c>
      <c r="Q138" s="149">
        <f>Q180*'Дерево КПЭ (ЛК 2.0)'!$C$10</f>
        <v>7994.9238578680197</v>
      </c>
      <c r="R138" s="149">
        <f>R180*'Дерево КПЭ (ЛК 2.0)'!$C$10</f>
        <v>7994.9238578680197</v>
      </c>
      <c r="S138" s="149"/>
      <c r="T138" s="149"/>
      <c r="U138" s="149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49"/>
      <c r="AF138" s="149"/>
      <c r="AG138" s="149"/>
      <c r="AH138" s="149"/>
      <c r="AI138" s="149"/>
      <c r="AJ138" s="149"/>
      <c r="AK138" s="149"/>
      <c r="AL138" s="149"/>
      <c r="AM138" s="149"/>
      <c r="AN138" s="149"/>
      <c r="AO138" s="149"/>
      <c r="AP138" s="149"/>
      <c r="AQ138" s="149"/>
      <c r="AR138" s="149"/>
      <c r="AS138" s="149"/>
      <c r="AT138" s="149"/>
      <c r="AU138" s="149"/>
      <c r="AV138" s="149"/>
      <c r="AW138" s="149"/>
      <c r="AX138" s="149"/>
      <c r="AY138" s="149"/>
      <c r="AZ138" s="149"/>
      <c r="BA138" s="149"/>
      <c r="BB138" s="149"/>
      <c r="BC138" s="149"/>
      <c r="BD138" s="149"/>
      <c r="BE138" s="149"/>
      <c r="BF138" s="149"/>
      <c r="BG138" s="149"/>
      <c r="BH138" s="149"/>
      <c r="BI138" s="149"/>
      <c r="BJ138" s="149"/>
      <c r="BK138" s="149"/>
      <c r="BL138" s="149"/>
      <c r="BM138" s="149"/>
      <c r="BN138" s="149"/>
      <c r="BO138" s="149"/>
      <c r="BP138" s="149"/>
      <c r="BQ138" s="149"/>
      <c r="BR138" s="149"/>
      <c r="BS138" s="149"/>
      <c r="BT138" s="149"/>
      <c r="BU138" s="149"/>
      <c r="BV138" s="149"/>
      <c r="BW138" s="149"/>
      <c r="BX138" s="149"/>
      <c r="BY138" s="149"/>
      <c r="BZ138" s="149"/>
      <c r="CA138" s="149"/>
      <c r="CB138" s="149"/>
      <c r="CC138" s="149"/>
      <c r="CD138" s="149"/>
      <c r="CE138" s="149"/>
      <c r="CF138" s="149"/>
      <c r="CG138" s="149"/>
      <c r="CH138" s="149"/>
      <c r="CI138" s="149"/>
      <c r="CZ138" s="152"/>
      <c r="DA138" s="157"/>
      <c r="DB138" s="164"/>
    </row>
    <row r="139" spans="2:106" s="685" customFormat="1" outlineLevel="2" x14ac:dyDescent="0.25">
      <c r="B139" s="680" t="s">
        <v>1128</v>
      </c>
      <c r="C139" s="681" t="s">
        <v>1129</v>
      </c>
      <c r="D139" s="682" t="s">
        <v>1130</v>
      </c>
      <c r="E139" s="682"/>
      <c r="F139" s="683"/>
      <c r="G139" s="682"/>
      <c r="H139" s="684">
        <f t="shared" ref="H139:P139" si="152">SUM(H140:H152)</f>
        <v>0</v>
      </c>
      <c r="I139" s="684">
        <f t="shared" si="152"/>
        <v>0</v>
      </c>
      <c r="J139" s="684">
        <f t="shared" si="152"/>
        <v>0</v>
      </c>
      <c r="K139" s="684">
        <f t="shared" si="152"/>
        <v>0</v>
      </c>
      <c r="L139" s="684">
        <f t="shared" si="152"/>
        <v>5241.7582417582453</v>
      </c>
      <c r="M139" s="684">
        <f t="shared" si="152"/>
        <v>18000</v>
      </c>
      <c r="N139" s="684">
        <f t="shared" si="152"/>
        <v>90000</v>
      </c>
      <c r="O139" s="684">
        <f t="shared" si="152"/>
        <v>90000</v>
      </c>
      <c r="P139" s="684">
        <f t="shared" si="152"/>
        <v>90000</v>
      </c>
      <c r="Q139" s="684">
        <f t="shared" ref="Q139:R139" si="153">SUM(Q140:Q152)</f>
        <v>90000</v>
      </c>
      <c r="R139" s="684">
        <f t="shared" si="153"/>
        <v>90000</v>
      </c>
      <c r="S139" s="684"/>
      <c r="T139" s="684"/>
      <c r="U139" s="684"/>
      <c r="V139" s="684"/>
      <c r="W139" s="684"/>
      <c r="X139" s="684"/>
      <c r="Y139" s="684"/>
      <c r="Z139" s="684"/>
      <c r="AA139" s="684"/>
      <c r="AB139" s="684"/>
      <c r="AC139" s="684"/>
      <c r="AD139" s="684"/>
      <c r="AE139" s="684"/>
      <c r="AF139" s="684"/>
      <c r="AG139" s="684"/>
      <c r="AH139" s="684"/>
      <c r="AI139" s="684"/>
      <c r="AJ139" s="684"/>
      <c r="AK139" s="684"/>
      <c r="AL139" s="684"/>
      <c r="AM139" s="684"/>
      <c r="AN139" s="684"/>
      <c r="AO139" s="684"/>
      <c r="AP139" s="684"/>
      <c r="AQ139" s="684"/>
      <c r="AR139" s="684"/>
      <c r="AS139" s="684"/>
      <c r="AT139" s="684"/>
      <c r="AU139" s="684"/>
      <c r="AV139" s="684"/>
      <c r="AW139" s="684"/>
      <c r="AX139" s="684"/>
      <c r="AY139" s="684"/>
      <c r="AZ139" s="684"/>
      <c r="BA139" s="684"/>
      <c r="BB139" s="684"/>
      <c r="BC139" s="684"/>
      <c r="BD139" s="684"/>
      <c r="BE139" s="684"/>
      <c r="BF139" s="684"/>
      <c r="BG139" s="684"/>
      <c r="BH139" s="684"/>
      <c r="BI139" s="684"/>
      <c r="BJ139" s="684"/>
      <c r="BK139" s="684"/>
      <c r="BL139" s="684"/>
      <c r="BM139" s="684"/>
      <c r="BN139" s="684"/>
      <c r="BO139" s="684"/>
      <c r="BP139" s="684"/>
      <c r="BQ139" s="684"/>
      <c r="BR139" s="684"/>
      <c r="BS139" s="684"/>
      <c r="BT139" s="684"/>
      <c r="BU139" s="684"/>
      <c r="BV139" s="684"/>
      <c r="BW139" s="684"/>
      <c r="BX139" s="684"/>
      <c r="BY139" s="684"/>
      <c r="BZ139" s="684"/>
      <c r="CA139" s="684"/>
      <c r="CB139" s="684"/>
      <c r="CC139" s="684"/>
      <c r="CD139" s="684"/>
      <c r="CE139" s="684"/>
      <c r="CF139" s="684"/>
      <c r="CG139" s="684"/>
      <c r="CH139" s="684"/>
      <c r="CI139" s="684"/>
      <c r="CZ139" s="686"/>
      <c r="DA139" s="687"/>
      <c r="DB139" s="688"/>
    </row>
    <row r="140" spans="2:106" s="135" customFormat="1" ht="14.25" outlineLevel="2" x14ac:dyDescent="0.25">
      <c r="C140" s="716" t="str">
        <f>C126</f>
        <v>КЦ</v>
      </c>
      <c r="D140" s="147"/>
      <c r="E140" s="147"/>
      <c r="F140" s="291"/>
      <c r="G140" s="147"/>
      <c r="H140" s="149">
        <f t="shared" ref="H140:P140" si="154">H168-H154</f>
        <v>0</v>
      </c>
      <c r="I140" s="149">
        <f t="shared" si="154"/>
        <v>0</v>
      </c>
      <c r="J140" s="149">
        <f t="shared" si="154"/>
        <v>0</v>
      </c>
      <c r="K140" s="149">
        <f t="shared" si="154"/>
        <v>0</v>
      </c>
      <c r="L140" s="149">
        <f t="shared" si="154"/>
        <v>0</v>
      </c>
      <c r="M140" s="149">
        <f t="shared" si="154"/>
        <v>0</v>
      </c>
      <c r="N140" s="149">
        <f t="shared" si="154"/>
        <v>0</v>
      </c>
      <c r="O140" s="149">
        <f t="shared" si="154"/>
        <v>0</v>
      </c>
      <c r="P140" s="149">
        <f t="shared" si="154"/>
        <v>0</v>
      </c>
      <c r="Q140" s="149">
        <f t="shared" ref="Q140:R140" si="155">Q168-Q154</f>
        <v>0</v>
      </c>
      <c r="R140" s="149">
        <f t="shared" si="155"/>
        <v>0</v>
      </c>
      <c r="S140" s="149"/>
      <c r="T140" s="149"/>
      <c r="U140" s="149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49"/>
      <c r="AF140" s="149"/>
      <c r="AG140" s="149"/>
      <c r="AH140" s="149"/>
      <c r="AI140" s="149"/>
      <c r="AJ140" s="149"/>
      <c r="AK140" s="149"/>
      <c r="AL140" s="149"/>
      <c r="AM140" s="149"/>
      <c r="AN140" s="149"/>
      <c r="AO140" s="149"/>
      <c r="AP140" s="149"/>
      <c r="AQ140" s="149"/>
      <c r="AR140" s="149"/>
      <c r="AS140" s="149"/>
      <c r="AT140" s="149"/>
      <c r="AU140" s="149"/>
      <c r="AV140" s="149"/>
      <c r="AW140" s="149"/>
      <c r="AX140" s="149"/>
      <c r="AY140" s="149"/>
      <c r="AZ140" s="149"/>
      <c r="BA140" s="149"/>
      <c r="BB140" s="149"/>
      <c r="BC140" s="149"/>
      <c r="BD140" s="149"/>
      <c r="BE140" s="149"/>
      <c r="BF140" s="149"/>
      <c r="BG140" s="149"/>
      <c r="BH140" s="149"/>
      <c r="BI140" s="149"/>
      <c r="BJ140" s="149"/>
      <c r="BK140" s="149"/>
      <c r="BL140" s="149"/>
      <c r="BM140" s="149"/>
      <c r="BN140" s="149"/>
      <c r="BO140" s="149"/>
      <c r="BP140" s="149"/>
      <c r="BQ140" s="149"/>
      <c r="BR140" s="149"/>
      <c r="BS140" s="149"/>
      <c r="BT140" s="149"/>
      <c r="BU140" s="149"/>
      <c r="BV140" s="149"/>
      <c r="BW140" s="149"/>
      <c r="BX140" s="149"/>
      <c r="BY140" s="149"/>
      <c r="BZ140" s="149"/>
      <c r="CA140" s="149"/>
      <c r="CB140" s="149"/>
      <c r="CC140" s="149"/>
      <c r="CD140" s="149"/>
      <c r="CE140" s="149"/>
      <c r="CF140" s="149"/>
      <c r="CG140" s="149"/>
      <c r="CH140" s="149"/>
      <c r="CI140" s="149"/>
      <c r="CZ140" s="152"/>
      <c r="DA140" s="157"/>
      <c r="DB140" s="164"/>
    </row>
    <row r="141" spans="2:106" s="135" customFormat="1" ht="14.25" outlineLevel="2" x14ac:dyDescent="0.25">
      <c r="B141" s="136"/>
      <c r="C141" s="716" t="str">
        <f t="shared" ref="C141:C152" si="156">C127</f>
        <v>ННГ</v>
      </c>
      <c r="D141" s="147"/>
      <c r="E141" s="147"/>
      <c r="F141" s="291"/>
      <c r="G141" s="147"/>
      <c r="H141" s="149">
        <f t="shared" ref="H141:P141" si="157">H169-H155</f>
        <v>0</v>
      </c>
      <c r="I141" s="149">
        <f t="shared" si="157"/>
        <v>0</v>
      </c>
      <c r="J141" s="149">
        <f>J169-J155</f>
        <v>0</v>
      </c>
      <c r="K141" s="149">
        <f>K169-K155</f>
        <v>0</v>
      </c>
      <c r="L141" s="149">
        <f>L169-L155</f>
        <v>589.69780219780296</v>
      </c>
      <c r="M141" s="149">
        <f>M169-M155</f>
        <v>2025</v>
      </c>
      <c r="N141" s="149">
        <f t="shared" si="157"/>
        <v>10125</v>
      </c>
      <c r="O141" s="149">
        <f t="shared" si="157"/>
        <v>10125</v>
      </c>
      <c r="P141" s="149">
        <f t="shared" si="157"/>
        <v>10125</v>
      </c>
      <c r="Q141" s="149">
        <f t="shared" ref="Q141:R141" si="158">Q169-Q155</f>
        <v>10125</v>
      </c>
      <c r="R141" s="149">
        <f t="shared" si="158"/>
        <v>10125</v>
      </c>
      <c r="S141" s="149"/>
      <c r="T141" s="149"/>
      <c r="U141" s="149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  <c r="BH141" s="149"/>
      <c r="BI141" s="149"/>
      <c r="BJ141" s="149"/>
      <c r="BK141" s="149"/>
      <c r="BL141" s="149"/>
      <c r="BM141" s="149"/>
      <c r="BN141" s="149"/>
      <c r="BO141" s="149"/>
      <c r="BP141" s="149"/>
      <c r="BQ141" s="149"/>
      <c r="BR141" s="149"/>
      <c r="BS141" s="149"/>
      <c r="BT141" s="149"/>
      <c r="BU141" s="149"/>
      <c r="BV141" s="149"/>
      <c r="BW141" s="149"/>
      <c r="BX141" s="149"/>
      <c r="BY141" s="149"/>
      <c r="BZ141" s="149"/>
      <c r="CA141" s="149"/>
      <c r="CB141" s="149"/>
      <c r="CC141" s="149"/>
      <c r="CD141" s="149"/>
      <c r="CE141" s="149"/>
      <c r="CF141" s="149"/>
      <c r="CG141" s="149"/>
      <c r="CH141" s="149"/>
      <c r="CI141" s="149"/>
      <c r="CZ141" s="152"/>
      <c r="DA141" s="157"/>
      <c r="DB141" s="164"/>
    </row>
    <row r="142" spans="2:106" s="135" customFormat="1" ht="14.25" outlineLevel="2" x14ac:dyDescent="0.25">
      <c r="B142" s="136"/>
      <c r="C142" s="716" t="str">
        <f t="shared" si="156"/>
        <v>Хантос</v>
      </c>
      <c r="D142" s="147"/>
      <c r="E142" s="147"/>
      <c r="F142" s="291"/>
      <c r="G142" s="147"/>
      <c r="H142" s="149">
        <f t="shared" ref="H142:P142" si="159">H170-H156</f>
        <v>0</v>
      </c>
      <c r="I142" s="149">
        <f t="shared" si="159"/>
        <v>0</v>
      </c>
      <c r="J142" s="149">
        <f t="shared" si="159"/>
        <v>0</v>
      </c>
      <c r="K142" s="149">
        <f t="shared" si="159"/>
        <v>0</v>
      </c>
      <c r="L142" s="149">
        <f t="shared" ref="L142:M152" si="160">L170-L156</f>
        <v>589.69780219780296</v>
      </c>
      <c r="M142" s="149">
        <f t="shared" si="160"/>
        <v>2025</v>
      </c>
      <c r="N142" s="149">
        <f t="shared" si="159"/>
        <v>10125</v>
      </c>
      <c r="O142" s="149">
        <f t="shared" si="159"/>
        <v>10125</v>
      </c>
      <c r="P142" s="149">
        <f t="shared" si="159"/>
        <v>10125</v>
      </c>
      <c r="Q142" s="149">
        <f t="shared" ref="Q142:R142" si="161">Q170-Q156</f>
        <v>10125</v>
      </c>
      <c r="R142" s="149">
        <f t="shared" si="161"/>
        <v>10125</v>
      </c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  <c r="BH142" s="149"/>
      <c r="BI142" s="149"/>
      <c r="BJ142" s="149"/>
      <c r="BK142" s="149"/>
      <c r="BL142" s="149"/>
      <c r="BM142" s="149"/>
      <c r="BN142" s="149"/>
      <c r="BO142" s="149"/>
      <c r="BP142" s="149"/>
      <c r="BQ142" s="149"/>
      <c r="BR142" s="149"/>
      <c r="BS142" s="149"/>
      <c r="BT142" s="149"/>
      <c r="BU142" s="149"/>
      <c r="BV142" s="149"/>
      <c r="BW142" s="149"/>
      <c r="BX142" s="149"/>
      <c r="BY142" s="149"/>
      <c r="BZ142" s="149"/>
      <c r="CA142" s="149"/>
      <c r="CB142" s="149"/>
      <c r="CC142" s="149"/>
      <c r="CD142" s="149"/>
      <c r="CE142" s="149"/>
      <c r="CF142" s="149"/>
      <c r="CG142" s="149"/>
      <c r="CH142" s="149"/>
      <c r="CI142" s="149"/>
      <c r="CZ142" s="152"/>
      <c r="DA142" s="157"/>
      <c r="DB142" s="164"/>
    </row>
    <row r="143" spans="2:106" s="135" customFormat="1" ht="14.25" outlineLevel="2" x14ac:dyDescent="0.25">
      <c r="B143" s="136"/>
      <c r="C143" s="716" t="str">
        <f t="shared" si="156"/>
        <v>Мегион</v>
      </c>
      <c r="D143" s="147"/>
      <c r="E143" s="147"/>
      <c r="F143" s="291"/>
      <c r="G143" s="147"/>
      <c r="H143" s="149">
        <f t="shared" ref="H143:P143" si="162">H171-H157</f>
        <v>0</v>
      </c>
      <c r="I143" s="149">
        <f t="shared" si="162"/>
        <v>0</v>
      </c>
      <c r="J143" s="149">
        <f t="shared" si="162"/>
        <v>0</v>
      </c>
      <c r="K143" s="149">
        <f t="shared" si="162"/>
        <v>0</v>
      </c>
      <c r="L143" s="149">
        <f t="shared" si="160"/>
        <v>589.69780219780296</v>
      </c>
      <c r="M143" s="149">
        <f t="shared" si="160"/>
        <v>2025</v>
      </c>
      <c r="N143" s="149">
        <f t="shared" si="162"/>
        <v>10125</v>
      </c>
      <c r="O143" s="149">
        <f t="shared" si="162"/>
        <v>10125</v>
      </c>
      <c r="P143" s="149">
        <f t="shared" si="162"/>
        <v>10125</v>
      </c>
      <c r="Q143" s="149">
        <f t="shared" ref="Q143:R143" si="163">Q171-Q157</f>
        <v>10125</v>
      </c>
      <c r="R143" s="149">
        <f t="shared" si="163"/>
        <v>10125</v>
      </c>
      <c r="S143" s="149"/>
      <c r="T143" s="149"/>
      <c r="U143" s="149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  <c r="BH143" s="149"/>
      <c r="BI143" s="149"/>
      <c r="BJ143" s="149"/>
      <c r="BK143" s="149"/>
      <c r="BL143" s="149"/>
      <c r="BM143" s="149"/>
      <c r="BN143" s="149"/>
      <c r="BO143" s="149"/>
      <c r="BP143" s="149"/>
      <c r="BQ143" s="149"/>
      <c r="BR143" s="149"/>
      <c r="BS143" s="149"/>
      <c r="BT143" s="149"/>
      <c r="BU143" s="149"/>
      <c r="BV143" s="149"/>
      <c r="BW143" s="149"/>
      <c r="BX143" s="149"/>
      <c r="BY143" s="149"/>
      <c r="BZ143" s="149"/>
      <c r="CA143" s="149"/>
      <c r="CB143" s="149"/>
      <c r="CC143" s="149"/>
      <c r="CD143" s="149"/>
      <c r="CE143" s="149"/>
      <c r="CF143" s="149"/>
      <c r="CG143" s="149"/>
      <c r="CH143" s="149"/>
      <c r="CI143" s="149"/>
      <c r="CZ143" s="152"/>
      <c r="DA143" s="157"/>
      <c r="DB143" s="164"/>
    </row>
    <row r="144" spans="2:106" s="135" customFormat="1" ht="14.25" outlineLevel="2" x14ac:dyDescent="0.25">
      <c r="B144" s="136"/>
      <c r="C144" s="716" t="str">
        <f t="shared" si="156"/>
        <v>Оренбург</v>
      </c>
      <c r="D144" s="147"/>
      <c r="E144" s="147"/>
      <c r="F144" s="291"/>
      <c r="G144" s="147"/>
      <c r="H144" s="149">
        <f t="shared" ref="H144:P144" si="164">H172-H158</f>
        <v>0</v>
      </c>
      <c r="I144" s="149">
        <f t="shared" si="164"/>
        <v>0</v>
      </c>
      <c r="J144" s="149">
        <f t="shared" si="164"/>
        <v>0</v>
      </c>
      <c r="K144" s="149">
        <f t="shared" si="164"/>
        <v>0</v>
      </c>
      <c r="L144" s="149">
        <f t="shared" si="160"/>
        <v>327.60989010989033</v>
      </c>
      <c r="M144" s="149">
        <f t="shared" si="160"/>
        <v>1125</v>
      </c>
      <c r="N144" s="149">
        <f t="shared" si="164"/>
        <v>5625</v>
      </c>
      <c r="O144" s="149">
        <f t="shared" si="164"/>
        <v>5625</v>
      </c>
      <c r="P144" s="149">
        <f t="shared" si="164"/>
        <v>5625</v>
      </c>
      <c r="Q144" s="149">
        <f t="shared" ref="Q144:R144" si="165">Q172-Q158</f>
        <v>5625</v>
      </c>
      <c r="R144" s="149">
        <f t="shared" si="165"/>
        <v>5625</v>
      </c>
      <c r="S144" s="149"/>
      <c r="T144" s="149"/>
      <c r="U144" s="149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  <c r="BH144" s="149"/>
      <c r="BI144" s="149"/>
      <c r="BJ144" s="149"/>
      <c r="BK144" s="149"/>
      <c r="BL144" s="149"/>
      <c r="BM144" s="149"/>
      <c r="BN144" s="149"/>
      <c r="BO144" s="149"/>
      <c r="BP144" s="149"/>
      <c r="BQ144" s="149"/>
      <c r="BR144" s="149"/>
      <c r="BS144" s="149"/>
      <c r="BT144" s="149"/>
      <c r="BU144" s="149"/>
      <c r="BV144" s="149"/>
      <c r="BW144" s="149"/>
      <c r="BX144" s="149"/>
      <c r="BY144" s="149"/>
      <c r="BZ144" s="149"/>
      <c r="CA144" s="149"/>
      <c r="CB144" s="149"/>
      <c r="CC144" s="149"/>
      <c r="CD144" s="149"/>
      <c r="CE144" s="149"/>
      <c r="CF144" s="149"/>
      <c r="CG144" s="149"/>
      <c r="CH144" s="149"/>
      <c r="CI144" s="149"/>
      <c r="CZ144" s="152"/>
      <c r="DA144" s="157"/>
      <c r="DB144" s="164"/>
    </row>
    <row r="145" spans="2:106" s="135" customFormat="1" ht="14.25" outlineLevel="2" x14ac:dyDescent="0.25">
      <c r="B145" s="136"/>
      <c r="C145" s="716" t="str">
        <f t="shared" si="156"/>
        <v>Восток</v>
      </c>
      <c r="D145" s="147"/>
      <c r="E145" s="147"/>
      <c r="F145" s="291"/>
      <c r="G145" s="147"/>
      <c r="H145" s="149">
        <f t="shared" ref="H145:P145" si="166">H173-H159</f>
        <v>0</v>
      </c>
      <c r="I145" s="149">
        <f t="shared" si="166"/>
        <v>0</v>
      </c>
      <c r="J145" s="149">
        <f t="shared" si="166"/>
        <v>0</v>
      </c>
      <c r="K145" s="149">
        <f t="shared" si="166"/>
        <v>0</v>
      </c>
      <c r="L145" s="149">
        <f t="shared" si="160"/>
        <v>327.60989010989033</v>
      </c>
      <c r="M145" s="149">
        <f t="shared" si="160"/>
        <v>1125</v>
      </c>
      <c r="N145" s="149">
        <f t="shared" si="166"/>
        <v>5625</v>
      </c>
      <c r="O145" s="149">
        <f t="shared" si="166"/>
        <v>5625</v>
      </c>
      <c r="P145" s="149">
        <f t="shared" si="166"/>
        <v>5625</v>
      </c>
      <c r="Q145" s="149">
        <f t="shared" ref="Q145:R145" si="167">Q173-Q159</f>
        <v>5625</v>
      </c>
      <c r="R145" s="149">
        <f t="shared" si="167"/>
        <v>5625</v>
      </c>
      <c r="S145" s="149"/>
      <c r="T145" s="149"/>
      <c r="U145" s="149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  <c r="BH145" s="149"/>
      <c r="BI145" s="149"/>
      <c r="BJ145" s="149"/>
      <c r="BK145" s="149"/>
      <c r="BL145" s="149"/>
      <c r="BM145" s="149"/>
      <c r="BN145" s="149"/>
      <c r="BO145" s="149"/>
      <c r="BP145" s="149"/>
      <c r="BQ145" s="149"/>
      <c r="BR145" s="149"/>
      <c r="BS145" s="149"/>
      <c r="BT145" s="149"/>
      <c r="BU145" s="149"/>
      <c r="BV145" s="149"/>
      <c r="BW145" s="149"/>
      <c r="BX145" s="149"/>
      <c r="BY145" s="149"/>
      <c r="BZ145" s="149"/>
      <c r="CA145" s="149"/>
      <c r="CB145" s="149"/>
      <c r="CC145" s="149"/>
      <c r="CD145" s="149"/>
      <c r="CE145" s="149"/>
      <c r="CF145" s="149"/>
      <c r="CG145" s="149"/>
      <c r="CH145" s="149"/>
      <c r="CI145" s="149"/>
      <c r="CZ145" s="152"/>
      <c r="DA145" s="157"/>
      <c r="DB145" s="164"/>
    </row>
    <row r="146" spans="2:106" s="135" customFormat="1" ht="14.25" outlineLevel="2" x14ac:dyDescent="0.25">
      <c r="B146" s="136"/>
      <c r="C146" s="716" t="str">
        <f t="shared" si="156"/>
        <v>Ямал</v>
      </c>
      <c r="D146" s="147"/>
      <c r="E146" s="147"/>
      <c r="F146" s="291"/>
      <c r="G146" s="147"/>
      <c r="H146" s="149">
        <f t="shared" ref="H146:P146" si="168">H174-H160</f>
        <v>0</v>
      </c>
      <c r="I146" s="149">
        <f t="shared" si="168"/>
        <v>0</v>
      </c>
      <c r="J146" s="149">
        <f t="shared" si="168"/>
        <v>0</v>
      </c>
      <c r="K146" s="149">
        <f t="shared" si="168"/>
        <v>0</v>
      </c>
      <c r="L146" s="149">
        <f t="shared" si="160"/>
        <v>393.13186813186803</v>
      </c>
      <c r="M146" s="149">
        <f t="shared" si="160"/>
        <v>1350</v>
      </c>
      <c r="N146" s="149">
        <f t="shared" si="168"/>
        <v>6750</v>
      </c>
      <c r="O146" s="149">
        <f t="shared" si="168"/>
        <v>6750</v>
      </c>
      <c r="P146" s="149">
        <f t="shared" si="168"/>
        <v>6750</v>
      </c>
      <c r="Q146" s="149">
        <f t="shared" ref="Q146:R146" si="169">Q174-Q160</f>
        <v>6750</v>
      </c>
      <c r="R146" s="149">
        <f t="shared" si="169"/>
        <v>6750</v>
      </c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  <c r="BH146" s="149"/>
      <c r="BI146" s="149"/>
      <c r="BJ146" s="149"/>
      <c r="BK146" s="149"/>
      <c r="BL146" s="149"/>
      <c r="BM146" s="149"/>
      <c r="BN146" s="149"/>
      <c r="BO146" s="149"/>
      <c r="BP146" s="149"/>
      <c r="BQ146" s="149"/>
      <c r="BR146" s="149"/>
      <c r="BS146" s="149"/>
      <c r="BT146" s="149"/>
      <c r="BU146" s="149"/>
      <c r="BV146" s="149"/>
      <c r="BW146" s="149"/>
      <c r="BX146" s="149"/>
      <c r="BY146" s="149"/>
      <c r="BZ146" s="149"/>
      <c r="CA146" s="149"/>
      <c r="CB146" s="149"/>
      <c r="CC146" s="149"/>
      <c r="CD146" s="149"/>
      <c r="CE146" s="149"/>
      <c r="CF146" s="149"/>
      <c r="CG146" s="149"/>
      <c r="CH146" s="149"/>
      <c r="CI146" s="149"/>
      <c r="CZ146" s="152"/>
      <c r="DA146" s="157"/>
      <c r="DB146" s="164"/>
    </row>
    <row r="147" spans="2:106" s="135" customFormat="1" ht="14.25" outlineLevel="2" x14ac:dyDescent="0.25">
      <c r="B147" s="136"/>
      <c r="C147" s="716" t="str">
        <f t="shared" si="156"/>
        <v>Мессояха</v>
      </c>
      <c r="D147" s="147"/>
      <c r="E147" s="147"/>
      <c r="F147" s="291"/>
      <c r="G147" s="147"/>
      <c r="H147" s="149">
        <f t="shared" ref="H147:P147" si="170">H175-H161</f>
        <v>0</v>
      </c>
      <c r="I147" s="149">
        <f t="shared" si="170"/>
        <v>0</v>
      </c>
      <c r="J147" s="149">
        <f t="shared" si="170"/>
        <v>0</v>
      </c>
      <c r="K147" s="149">
        <f t="shared" si="170"/>
        <v>0</v>
      </c>
      <c r="L147" s="149">
        <f t="shared" si="160"/>
        <v>393.13186813186803</v>
      </c>
      <c r="M147" s="149">
        <f t="shared" si="160"/>
        <v>1350</v>
      </c>
      <c r="N147" s="149">
        <f t="shared" si="170"/>
        <v>6750</v>
      </c>
      <c r="O147" s="149">
        <f t="shared" si="170"/>
        <v>6750</v>
      </c>
      <c r="P147" s="149">
        <f t="shared" si="170"/>
        <v>6750</v>
      </c>
      <c r="Q147" s="149">
        <f t="shared" ref="Q147:R147" si="171">Q175-Q161</f>
        <v>6750</v>
      </c>
      <c r="R147" s="149">
        <f t="shared" si="171"/>
        <v>6750</v>
      </c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  <c r="BH147" s="149"/>
      <c r="BI147" s="149"/>
      <c r="BJ147" s="149"/>
      <c r="BK147" s="149"/>
      <c r="BL147" s="149"/>
      <c r="BM147" s="149"/>
      <c r="BN147" s="149"/>
      <c r="BO147" s="149"/>
      <c r="BP147" s="149"/>
      <c r="BQ147" s="149"/>
      <c r="BR147" s="149"/>
      <c r="BS147" s="149"/>
      <c r="BT147" s="149"/>
      <c r="BU147" s="149"/>
      <c r="BV147" s="149"/>
      <c r="BW147" s="149"/>
      <c r="BX147" s="149"/>
      <c r="BY147" s="149"/>
      <c r="BZ147" s="149"/>
      <c r="CA147" s="149"/>
      <c r="CB147" s="149"/>
      <c r="CC147" s="149"/>
      <c r="CD147" s="149"/>
      <c r="CE147" s="149"/>
      <c r="CF147" s="149"/>
      <c r="CG147" s="149"/>
      <c r="CH147" s="149"/>
      <c r="CI147" s="149"/>
      <c r="CZ147" s="152"/>
      <c r="DA147" s="157"/>
      <c r="DB147" s="164"/>
    </row>
    <row r="148" spans="2:106" s="135" customFormat="1" ht="14.25" outlineLevel="2" x14ac:dyDescent="0.25">
      <c r="B148" s="136"/>
      <c r="C148" s="716" t="str">
        <f t="shared" si="156"/>
        <v>Заполярье</v>
      </c>
      <c r="D148" s="147"/>
      <c r="E148" s="147"/>
      <c r="F148" s="291"/>
      <c r="G148" s="147"/>
      <c r="H148" s="149">
        <f t="shared" ref="H148:P148" si="172">H176-H162</f>
        <v>0</v>
      </c>
      <c r="I148" s="149">
        <f t="shared" si="172"/>
        <v>0</v>
      </c>
      <c r="J148" s="149">
        <f t="shared" si="172"/>
        <v>0</v>
      </c>
      <c r="K148" s="149">
        <f t="shared" si="172"/>
        <v>0</v>
      </c>
      <c r="L148" s="149">
        <f t="shared" si="160"/>
        <v>589.69780219780296</v>
      </c>
      <c r="M148" s="149">
        <f t="shared" si="160"/>
        <v>2025</v>
      </c>
      <c r="N148" s="149">
        <f t="shared" si="172"/>
        <v>10125</v>
      </c>
      <c r="O148" s="149">
        <f t="shared" si="172"/>
        <v>10125</v>
      </c>
      <c r="P148" s="149">
        <f t="shared" si="172"/>
        <v>10125</v>
      </c>
      <c r="Q148" s="149">
        <f t="shared" ref="Q148:R148" si="173">Q176-Q162</f>
        <v>10125</v>
      </c>
      <c r="R148" s="149">
        <f t="shared" si="173"/>
        <v>10125</v>
      </c>
      <c r="S148" s="149"/>
      <c r="T148" s="149"/>
      <c r="U148" s="149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  <c r="BH148" s="149"/>
      <c r="BI148" s="149"/>
      <c r="BJ148" s="149"/>
      <c r="BK148" s="149"/>
      <c r="BL148" s="149"/>
      <c r="BM148" s="149"/>
      <c r="BN148" s="149"/>
      <c r="BO148" s="149"/>
      <c r="BP148" s="149"/>
      <c r="BQ148" s="149"/>
      <c r="BR148" s="149"/>
      <c r="BS148" s="149"/>
      <c r="BT148" s="149"/>
      <c r="BU148" s="149"/>
      <c r="BV148" s="149"/>
      <c r="BW148" s="149"/>
      <c r="BX148" s="149"/>
      <c r="BY148" s="149"/>
      <c r="BZ148" s="149"/>
      <c r="CA148" s="149"/>
      <c r="CB148" s="149"/>
      <c r="CC148" s="149"/>
      <c r="CD148" s="149"/>
      <c r="CE148" s="149"/>
      <c r="CF148" s="149"/>
      <c r="CG148" s="149"/>
      <c r="CH148" s="149"/>
      <c r="CI148" s="149"/>
      <c r="CZ148" s="152"/>
      <c r="DA148" s="157"/>
      <c r="DB148" s="164"/>
    </row>
    <row r="149" spans="2:106" s="135" customFormat="1" ht="14.25" outlineLevel="2" x14ac:dyDescent="0.25">
      <c r="B149" s="136"/>
      <c r="C149" s="716" t="str">
        <f t="shared" si="156"/>
        <v>ГПН Р</v>
      </c>
      <c r="D149" s="147"/>
      <c r="E149" s="147"/>
      <c r="F149" s="291"/>
      <c r="G149" s="147"/>
      <c r="H149" s="149">
        <f t="shared" ref="H149:P149" si="174">H177-H163</f>
        <v>0</v>
      </c>
      <c r="I149" s="149">
        <f t="shared" si="174"/>
        <v>0</v>
      </c>
      <c r="J149" s="149">
        <f t="shared" si="174"/>
        <v>0</v>
      </c>
      <c r="K149" s="149">
        <f t="shared" si="174"/>
        <v>0</v>
      </c>
      <c r="L149" s="149">
        <f t="shared" si="160"/>
        <v>327.60989010989033</v>
      </c>
      <c r="M149" s="149">
        <f t="shared" si="160"/>
        <v>1125</v>
      </c>
      <c r="N149" s="149">
        <f t="shared" si="174"/>
        <v>5625</v>
      </c>
      <c r="O149" s="149">
        <f t="shared" si="174"/>
        <v>5625</v>
      </c>
      <c r="P149" s="149">
        <f t="shared" si="174"/>
        <v>5625</v>
      </c>
      <c r="Q149" s="149">
        <f t="shared" ref="Q149:R149" si="175">Q177-Q163</f>
        <v>5625</v>
      </c>
      <c r="R149" s="149">
        <f t="shared" si="175"/>
        <v>5625</v>
      </c>
      <c r="S149" s="149"/>
      <c r="T149" s="149"/>
      <c r="U149" s="149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  <c r="BH149" s="149"/>
      <c r="BI149" s="149"/>
      <c r="BJ149" s="149"/>
      <c r="BK149" s="149"/>
      <c r="BL149" s="149"/>
      <c r="BM149" s="149"/>
      <c r="BN149" s="149"/>
      <c r="BO149" s="149"/>
      <c r="BP149" s="149"/>
      <c r="BQ149" s="149"/>
      <c r="BR149" s="149"/>
      <c r="BS149" s="149"/>
      <c r="BT149" s="149"/>
      <c r="BU149" s="149"/>
      <c r="BV149" s="149"/>
      <c r="BW149" s="149"/>
      <c r="BX149" s="149"/>
      <c r="BY149" s="149"/>
      <c r="BZ149" s="149"/>
      <c r="CA149" s="149"/>
      <c r="CB149" s="149"/>
      <c r="CC149" s="149"/>
      <c r="CD149" s="149"/>
      <c r="CE149" s="149"/>
      <c r="CF149" s="149"/>
      <c r="CG149" s="149"/>
      <c r="CH149" s="149"/>
      <c r="CI149" s="149"/>
      <c r="CZ149" s="152"/>
      <c r="DA149" s="157"/>
      <c r="DB149" s="164"/>
    </row>
    <row r="150" spans="2:106" s="135" customFormat="1" ht="14.25" outlineLevel="2" x14ac:dyDescent="0.25">
      <c r="B150" s="136"/>
      <c r="C150" s="716" t="str">
        <f t="shared" si="156"/>
        <v>Гео</v>
      </c>
      <c r="D150" s="147"/>
      <c r="E150" s="147"/>
      <c r="F150" s="291"/>
      <c r="G150" s="147"/>
      <c r="H150" s="149">
        <f t="shared" ref="H150:P150" si="176">H178-H164</f>
        <v>0</v>
      </c>
      <c r="I150" s="149">
        <f t="shared" si="176"/>
        <v>0</v>
      </c>
      <c r="J150" s="149">
        <f t="shared" si="176"/>
        <v>0</v>
      </c>
      <c r="K150" s="149">
        <f t="shared" si="176"/>
        <v>0</v>
      </c>
      <c r="L150" s="149">
        <f t="shared" si="160"/>
        <v>327.60989010989033</v>
      </c>
      <c r="M150" s="149">
        <f t="shared" si="160"/>
        <v>1125</v>
      </c>
      <c r="N150" s="149">
        <f t="shared" si="176"/>
        <v>5625</v>
      </c>
      <c r="O150" s="149">
        <f t="shared" si="176"/>
        <v>5625</v>
      </c>
      <c r="P150" s="149">
        <f t="shared" si="176"/>
        <v>5625</v>
      </c>
      <c r="Q150" s="149">
        <f t="shared" ref="Q150:R150" si="177">Q178-Q164</f>
        <v>5625</v>
      </c>
      <c r="R150" s="149">
        <f t="shared" si="177"/>
        <v>5625</v>
      </c>
      <c r="S150" s="149"/>
      <c r="T150" s="149"/>
      <c r="U150" s="149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49"/>
      <c r="AF150" s="149"/>
      <c r="AG150" s="149"/>
      <c r="AH150" s="149"/>
      <c r="AI150" s="149"/>
      <c r="AJ150" s="149"/>
      <c r="AK150" s="149"/>
      <c r="AL150" s="149"/>
      <c r="AM150" s="149"/>
      <c r="AN150" s="149"/>
      <c r="AO150" s="149"/>
      <c r="AP150" s="149"/>
      <c r="AQ150" s="149"/>
      <c r="AR150" s="149"/>
      <c r="AS150" s="149"/>
      <c r="AT150" s="149"/>
      <c r="AU150" s="149"/>
      <c r="AV150" s="149"/>
      <c r="AW150" s="149"/>
      <c r="AX150" s="149"/>
      <c r="AY150" s="149"/>
      <c r="AZ150" s="149"/>
      <c r="BA150" s="149"/>
      <c r="BB150" s="149"/>
      <c r="BC150" s="149"/>
      <c r="BD150" s="149"/>
      <c r="BE150" s="149"/>
      <c r="BF150" s="149"/>
      <c r="BG150" s="149"/>
      <c r="BH150" s="149"/>
      <c r="BI150" s="149"/>
      <c r="BJ150" s="149"/>
      <c r="BK150" s="149"/>
      <c r="BL150" s="149"/>
      <c r="BM150" s="149"/>
      <c r="BN150" s="149"/>
      <c r="BO150" s="149"/>
      <c r="BP150" s="149"/>
      <c r="BQ150" s="149"/>
      <c r="BR150" s="149"/>
      <c r="BS150" s="149"/>
      <c r="BT150" s="149"/>
      <c r="BU150" s="149"/>
      <c r="BV150" s="149"/>
      <c r="BW150" s="149"/>
      <c r="BX150" s="149"/>
      <c r="BY150" s="149"/>
      <c r="BZ150" s="149"/>
      <c r="CA150" s="149"/>
      <c r="CB150" s="149"/>
      <c r="CC150" s="149"/>
      <c r="CD150" s="149"/>
      <c r="CE150" s="149"/>
      <c r="CF150" s="149"/>
      <c r="CG150" s="149"/>
      <c r="CH150" s="149"/>
      <c r="CI150" s="149"/>
      <c r="CZ150" s="152"/>
      <c r="DA150" s="157"/>
      <c r="DB150" s="164"/>
    </row>
    <row r="151" spans="2:106" s="135" customFormat="1" ht="14.25" outlineLevel="2" x14ac:dyDescent="0.25">
      <c r="B151" s="136"/>
      <c r="C151" s="716" t="str">
        <f t="shared" si="156"/>
        <v>НТЦ</v>
      </c>
      <c r="D151" s="147"/>
      <c r="E151" s="147"/>
      <c r="F151" s="291"/>
      <c r="G151" s="147"/>
      <c r="H151" s="149">
        <f t="shared" ref="H151:P151" si="178">H179-H165</f>
        <v>0</v>
      </c>
      <c r="I151" s="149">
        <f t="shared" si="178"/>
        <v>0</v>
      </c>
      <c r="J151" s="149">
        <f t="shared" si="178"/>
        <v>0</v>
      </c>
      <c r="K151" s="149">
        <f t="shared" si="178"/>
        <v>0</v>
      </c>
      <c r="L151" s="149">
        <f t="shared" si="160"/>
        <v>393.13186813186803</v>
      </c>
      <c r="M151" s="149">
        <f t="shared" si="160"/>
        <v>1350</v>
      </c>
      <c r="N151" s="149">
        <f t="shared" si="178"/>
        <v>6750</v>
      </c>
      <c r="O151" s="149">
        <f t="shared" si="178"/>
        <v>6750</v>
      </c>
      <c r="P151" s="149">
        <f t="shared" si="178"/>
        <v>6750</v>
      </c>
      <c r="Q151" s="149">
        <f t="shared" ref="Q151:R151" si="179">Q179-Q165</f>
        <v>6750</v>
      </c>
      <c r="R151" s="149">
        <f t="shared" si="179"/>
        <v>6750</v>
      </c>
      <c r="S151" s="149"/>
      <c r="T151" s="149"/>
      <c r="U151" s="149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  <c r="BH151" s="149"/>
      <c r="BI151" s="149"/>
      <c r="BJ151" s="149"/>
      <c r="BK151" s="149"/>
      <c r="BL151" s="149"/>
      <c r="BM151" s="149"/>
      <c r="BN151" s="149"/>
      <c r="BO151" s="149"/>
      <c r="BP151" s="149"/>
      <c r="BQ151" s="149"/>
      <c r="BR151" s="149"/>
      <c r="BS151" s="149"/>
      <c r="BT151" s="149"/>
      <c r="BU151" s="149"/>
      <c r="BV151" s="149"/>
      <c r="BW151" s="149"/>
      <c r="BX151" s="149"/>
      <c r="BY151" s="149"/>
      <c r="BZ151" s="149"/>
      <c r="CA151" s="149"/>
      <c r="CB151" s="149"/>
      <c r="CC151" s="149"/>
      <c r="CD151" s="149"/>
      <c r="CE151" s="149"/>
      <c r="CF151" s="149"/>
      <c r="CG151" s="149"/>
      <c r="CH151" s="149"/>
      <c r="CI151" s="149"/>
      <c r="CZ151" s="152"/>
      <c r="DA151" s="157"/>
      <c r="DB151" s="164"/>
    </row>
    <row r="152" spans="2:106" s="135" customFormat="1" ht="14.25" outlineLevel="2" x14ac:dyDescent="0.25">
      <c r="B152" s="136"/>
      <c r="C152" s="716" t="str">
        <f t="shared" si="156"/>
        <v>Меретояха</v>
      </c>
      <c r="D152" s="147"/>
      <c r="E152" s="147"/>
      <c r="F152" s="291"/>
      <c r="G152" s="147"/>
      <c r="H152" s="149">
        <f t="shared" ref="H152:P152" si="180">H180-H166</f>
        <v>0</v>
      </c>
      <c r="I152" s="149">
        <f t="shared" si="180"/>
        <v>0</v>
      </c>
      <c r="J152" s="149">
        <f t="shared" si="180"/>
        <v>0</v>
      </c>
      <c r="K152" s="149">
        <f t="shared" si="180"/>
        <v>0</v>
      </c>
      <c r="L152" s="149">
        <f t="shared" si="160"/>
        <v>393.13186813186803</v>
      </c>
      <c r="M152" s="149">
        <f t="shared" si="160"/>
        <v>1350</v>
      </c>
      <c r="N152" s="149">
        <f t="shared" si="180"/>
        <v>6750</v>
      </c>
      <c r="O152" s="149">
        <f t="shared" si="180"/>
        <v>6750</v>
      </c>
      <c r="P152" s="149">
        <f t="shared" si="180"/>
        <v>6750</v>
      </c>
      <c r="Q152" s="149">
        <f t="shared" ref="Q152:R152" si="181">Q180-Q166</f>
        <v>6750</v>
      </c>
      <c r="R152" s="149">
        <f t="shared" si="181"/>
        <v>6750</v>
      </c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  <c r="BH152" s="149"/>
      <c r="BI152" s="149"/>
      <c r="BJ152" s="149"/>
      <c r="BK152" s="149"/>
      <c r="BL152" s="149"/>
      <c r="BM152" s="149"/>
      <c r="BN152" s="149"/>
      <c r="BO152" s="149"/>
      <c r="BP152" s="149"/>
      <c r="BQ152" s="149"/>
      <c r="BR152" s="149"/>
      <c r="BS152" s="149"/>
      <c r="BT152" s="149"/>
      <c r="BU152" s="149"/>
      <c r="BV152" s="149"/>
      <c r="BW152" s="149"/>
      <c r="BX152" s="149"/>
      <c r="BY152" s="149"/>
      <c r="BZ152" s="149"/>
      <c r="CA152" s="149"/>
      <c r="CB152" s="149"/>
      <c r="CC152" s="149"/>
      <c r="CD152" s="149"/>
      <c r="CE152" s="149"/>
      <c r="CF152" s="149"/>
      <c r="CG152" s="149"/>
      <c r="CH152" s="149"/>
      <c r="CI152" s="149"/>
      <c r="CZ152" s="152"/>
      <c r="DA152" s="157"/>
      <c r="DB152" s="164"/>
    </row>
    <row r="153" spans="2:106" s="685" customFormat="1" outlineLevel="2" x14ac:dyDescent="0.25">
      <c r="B153" s="680" t="s">
        <v>930</v>
      </c>
      <c r="C153" s="681" t="str">
        <f>'Дерево КПЭ (ЛК 2.0)'!F7</f>
        <v>Трудозатраты на обмен производсвенной информацией, час.</v>
      </c>
      <c r="D153" s="682"/>
      <c r="E153" s="682"/>
      <c r="F153" s="683"/>
      <c r="G153" s="682"/>
      <c r="H153" s="684">
        <f t="shared" ref="H153:P153" si="182">SUM(H154:H166)</f>
        <v>100000</v>
      </c>
      <c r="I153" s="684">
        <f t="shared" si="182"/>
        <v>100000</v>
      </c>
      <c r="J153" s="684">
        <f t="shared" si="182"/>
        <v>100000</v>
      </c>
      <c r="K153" s="684">
        <f t="shared" si="182"/>
        <v>100000</v>
      </c>
      <c r="L153" s="684">
        <f>SUM(L154:L166)</f>
        <v>94758.241758241769</v>
      </c>
      <c r="M153" s="684">
        <f>SUM(M154:M166)</f>
        <v>82000</v>
      </c>
      <c r="N153" s="684">
        <f t="shared" si="182"/>
        <v>10000</v>
      </c>
      <c r="O153" s="684">
        <f t="shared" si="182"/>
        <v>10000</v>
      </c>
      <c r="P153" s="684">
        <f t="shared" si="182"/>
        <v>10000</v>
      </c>
      <c r="Q153" s="684">
        <f t="shared" ref="Q153:R153" si="183">SUM(Q154:Q166)</f>
        <v>10000</v>
      </c>
      <c r="R153" s="684">
        <f t="shared" si="183"/>
        <v>10000</v>
      </c>
      <c r="S153" s="684"/>
      <c r="T153" s="684"/>
      <c r="U153" s="684"/>
      <c r="V153" s="684"/>
      <c r="W153" s="684"/>
      <c r="X153" s="684"/>
      <c r="Y153" s="684"/>
      <c r="Z153" s="684"/>
      <c r="AA153" s="684"/>
      <c r="AB153" s="684"/>
      <c r="AC153" s="684"/>
      <c r="AD153" s="684"/>
      <c r="AE153" s="684"/>
      <c r="AF153" s="684"/>
      <c r="AG153" s="684"/>
      <c r="AH153" s="684"/>
      <c r="AI153" s="684"/>
      <c r="AJ153" s="684"/>
      <c r="AK153" s="684"/>
      <c r="AL153" s="684"/>
      <c r="AM153" s="684"/>
      <c r="AN153" s="684"/>
      <c r="AO153" s="684"/>
      <c r="AP153" s="684"/>
      <c r="AQ153" s="684"/>
      <c r="AR153" s="684"/>
      <c r="AS153" s="684"/>
      <c r="AT153" s="684"/>
      <c r="AU153" s="684"/>
      <c r="AV153" s="684"/>
      <c r="AW153" s="684"/>
      <c r="AX153" s="684"/>
      <c r="AY153" s="684"/>
      <c r="AZ153" s="684"/>
      <c r="BA153" s="684"/>
      <c r="BB153" s="684"/>
      <c r="BC153" s="684"/>
      <c r="BD153" s="684"/>
      <c r="BE153" s="684"/>
      <c r="BF153" s="684"/>
      <c r="BG153" s="684"/>
      <c r="BH153" s="684"/>
      <c r="BI153" s="684"/>
      <c r="BJ153" s="684"/>
      <c r="BK153" s="684"/>
      <c r="BL153" s="684"/>
      <c r="BM153" s="684"/>
      <c r="BN153" s="684"/>
      <c r="BO153" s="684"/>
      <c r="BP153" s="684"/>
      <c r="BQ153" s="684"/>
      <c r="BR153" s="684"/>
      <c r="BS153" s="684"/>
      <c r="BT153" s="684"/>
      <c r="BU153" s="684"/>
      <c r="BV153" s="684"/>
      <c r="BW153" s="684"/>
      <c r="BX153" s="684"/>
      <c r="BY153" s="684"/>
      <c r="BZ153" s="684"/>
      <c r="CA153" s="684"/>
      <c r="CB153" s="684"/>
      <c r="CC153" s="684"/>
      <c r="CD153" s="684"/>
      <c r="CE153" s="684"/>
      <c r="CF153" s="684"/>
      <c r="CG153" s="684"/>
      <c r="CH153" s="684"/>
      <c r="CI153" s="684"/>
      <c r="CZ153" s="686"/>
      <c r="DA153" s="687"/>
      <c r="DB153" s="688"/>
    </row>
    <row r="154" spans="2:106" s="135" customFormat="1" ht="14.25" outlineLevel="2" x14ac:dyDescent="0.25">
      <c r="B154" s="136"/>
      <c r="C154" s="540" t="str">
        <f>C140</f>
        <v>КЦ</v>
      </c>
      <c r="D154" s="147"/>
      <c r="E154" s="147"/>
      <c r="F154" s="291"/>
      <c r="G154" s="147"/>
      <c r="H154" s="149">
        <f>H182*'Дерево КПЭ (ЛК 2.0)'!$D$9*'Дерево КПЭ (ЛК 2.0)'!$C$7</f>
        <v>0</v>
      </c>
      <c r="I154" s="149">
        <f>I182*'Дерево КПЭ (ЛК 2.0)'!$D$9*'Дерево КПЭ (ЛК 2.0)'!$C$7</f>
        <v>0</v>
      </c>
      <c r="J154" s="149">
        <f>$I154-((('Дерево КПЭ (ЛК 2.0)'!$C$8*INDEX('Распределение по орг объему 13'!$E$1:$E$13,MATCH('ИД (ЛК 2.0)'!$C154,'Распределение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2.0)'!$C154,'Распределение по орг объему 13'!$A$1:$A$13,0),1)*'Дерево КПЭ (ЛК 2.0)'!$C$9*'Дерево КПЭ (ЛК 2.0)'!$D$7))*'Дерево КПЭ (ЛК 2.0)'!$C$11)</f>
        <v>0</v>
      </c>
      <c r="K154" s="149">
        <f>$I154-((('Дерево КПЭ (ЛК 2.0)'!$C$8*INDEX('Распределение по орг объему 13'!$E$1:$E$13,MATCH('ИД (ЛК 2.0)'!$C154,'Распределение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2.0)'!$C154,'Распределение по орг объему 13'!$A$1:$A$13,0),1)*'Дерево КПЭ (ЛК 2.0)'!$D$9*'Дерево КПЭ (ЛК 2.0)'!$D$7)))</f>
        <v>0</v>
      </c>
      <c r="L154" s="149">
        <f>$I154-((('Дерево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2.0)'!$D$7)))</f>
        <v>0</v>
      </c>
      <c r="M154" s="149">
        <f>$I154-((('Дерево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2.0)'!$D$7)))</f>
        <v>0</v>
      </c>
      <c r="N154" s="149">
        <f>$I154-((('Дерево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2.0)'!$D$7)))</f>
        <v>0</v>
      </c>
      <c r="O154" s="149">
        <f>$I154-((('Дерево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2.0)'!$D$7)))</f>
        <v>0</v>
      </c>
      <c r="P154" s="149">
        <f>$I154-((('Дерево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2.0)'!$D$7)))</f>
        <v>0</v>
      </c>
      <c r="Q154" s="149">
        <f>$I154-((('Дерево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2.0)'!$D$7)))</f>
        <v>0</v>
      </c>
      <c r="R154" s="149">
        <f>$I154-((('Дерево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2.0)'!$C154,'Распределение по орг объему 13'!$A$1:$A$13,0),1)*'Дерево КПЭ (ЛК 2.0)'!$D$9*'Дерево КПЭ (ЛК 2.0)'!$D$7)))</f>
        <v>0</v>
      </c>
      <c r="S154" s="149"/>
      <c r="T154" s="149"/>
      <c r="U154" s="149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  <c r="BH154" s="149"/>
      <c r="BI154" s="149"/>
      <c r="BJ154" s="149"/>
      <c r="BK154" s="149"/>
      <c r="BL154" s="149"/>
      <c r="BM154" s="149"/>
      <c r="BN154" s="149"/>
      <c r="BO154" s="149"/>
      <c r="BP154" s="149"/>
      <c r="BQ154" s="149"/>
      <c r="BR154" s="149"/>
      <c r="BS154" s="149"/>
      <c r="BT154" s="149"/>
      <c r="BU154" s="149"/>
      <c r="BV154" s="149"/>
      <c r="BW154" s="149"/>
      <c r="BX154" s="149"/>
      <c r="BY154" s="149"/>
      <c r="BZ154" s="149"/>
      <c r="CA154" s="149"/>
      <c r="CB154" s="149"/>
      <c r="CC154" s="149"/>
      <c r="CD154" s="149"/>
      <c r="CE154" s="149"/>
      <c r="CF154" s="149"/>
      <c r="CG154" s="149"/>
      <c r="CH154" s="149"/>
      <c r="CI154" s="149"/>
      <c r="CZ154" s="152"/>
      <c r="DA154" s="157"/>
      <c r="DB154" s="164"/>
    </row>
    <row r="155" spans="2:106" s="135" customFormat="1" ht="14.25" outlineLevel="2" x14ac:dyDescent="0.25">
      <c r="B155" s="136"/>
      <c r="C155" s="540" t="str">
        <f t="shared" ref="C155:C166" si="184">C141</f>
        <v>ННГ</v>
      </c>
      <c r="D155" s="147"/>
      <c r="E155" s="147"/>
      <c r="F155" s="291"/>
      <c r="G155" s="147"/>
      <c r="H155" s="149">
        <f>H183*'Дерево КПЭ (ЛК 2.0)'!$D$9*'Дерево КПЭ (ЛК 2.0)'!$C$7</f>
        <v>11250</v>
      </c>
      <c r="I155" s="149">
        <f>I183*'Дерево КПЭ (ЛК 2.0)'!$D$9*'Дерево КПЭ (ЛК 2.0)'!$C$7</f>
        <v>11250</v>
      </c>
      <c r="J155" s="149">
        <f>J183*'Дерево КПЭ (ЛК 2.0)'!$D$9*'Дерево КПЭ (ЛК 2.0)'!$C$7</f>
        <v>11250</v>
      </c>
      <c r="K155" s="149">
        <f>K183*'Дерево КПЭ (ЛК 2.0)'!$D$9*'Дерево КПЭ (ЛК 2.0)'!$C$7</f>
        <v>11250</v>
      </c>
      <c r="L155" s="149">
        <f>$I155-((('Дерево КПЭ (ЛК 2.0)'!$C$8*INDEX('Распределение по орг объему 13'!$E$1:$E$13,MATCH('ИД (ЛК 2.0)'!$C155,'Распределение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2.0)'!$C155,'Распределение по орг объему 13'!$A$1:$A$13,0),1)*'Дерево КПЭ (ЛК 2.0)'!$C$9*'Дерево КПЭ (ЛК 2.0)'!$D$7))*'Дерево КПЭ (ЛК 2.0)'!$C$11)</f>
        <v>10660.302197802197</v>
      </c>
      <c r="M155" s="149">
        <f>$I155-((('Дерево КПЭ (ЛК 2.0)'!$C$8*INDEX('Распределение по орг объему 13'!$E$1:$E$13,MATCH('ИД (ЛК 2.0)'!$C155,'Распределение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2.0)'!$C155,'Распределение по орг объему 13'!$A$1:$A$13,0),1)*'Дерево КПЭ (ЛК 2.0)'!$D$9*'Дерево КПЭ (ЛК 2.0)'!$D$7)))</f>
        <v>9225</v>
      </c>
      <c r="N155" s="149">
        <f>$I155-((('Дерево КПЭ (ЛК 2.0)'!$D$8*INDEX('Распределение по орг объему 13'!$E$1:$E$13,MATCH('ИД (ЛК 2.0)'!$C155,'Распределение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2.0)'!$C155,'Распределение по орг объему 13'!$A$1:$A$13,0),1)*'Дерево КПЭ (ЛК 2.0)'!$D$9*'Дерево КПЭ (ЛК 2.0)'!$D$7)))</f>
        <v>1125</v>
      </c>
      <c r="O155" s="149">
        <f>$I155-((('Дерево КПЭ (ЛК 2.0)'!$D$8*INDEX('Распределение по орг объему 13'!$E$1:$E$13,MATCH('ИД (ЛК 2.0)'!$C155,'Распределение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2.0)'!$C155,'Распределение по орг объему 13'!$A$1:$A$13,0),1)*'Дерево КПЭ (ЛК 2.0)'!$D$9*'Дерево КПЭ (ЛК 2.0)'!$D$7)))</f>
        <v>1125</v>
      </c>
      <c r="P155" s="149">
        <f>$I155-((('Дерево КПЭ (ЛК 2.0)'!$D$8*INDEX('Распределение по орг объему 13'!$E$1:$E$13,MATCH('ИД (ЛК 2.0)'!$C155,'Распределение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2.0)'!$C155,'Распределение по орг объему 13'!$A$1:$A$13,0),1)*'Дерево КПЭ (ЛК 2.0)'!$D$9*'Дерево КПЭ (ЛК 2.0)'!$D$7)))</f>
        <v>1125</v>
      </c>
      <c r="Q155" s="149">
        <f>$I155-((('Дерево КПЭ (ЛК 2.0)'!$D$8*INDEX('Распределение по орг объему 13'!$E$1:$E$13,MATCH('ИД (ЛК 2.0)'!$C155,'Распределение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2.0)'!$C155,'Распределение по орг объему 13'!$A$1:$A$13,0),1)*'Дерево КПЭ (ЛК 2.0)'!$D$9*'Дерево КПЭ (ЛК 2.0)'!$D$7)))</f>
        <v>1125</v>
      </c>
      <c r="R155" s="149">
        <f>$I155-((('Дерево КПЭ (ЛК 2.0)'!$D$8*INDEX('Распределение по орг объему 13'!$E$1:$E$13,MATCH('ИД (ЛК 2.0)'!$C155,'Распределение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2.0)'!$C155,'Распределение по орг объему 13'!$A$1:$A$13,0),1)*'Дерево КПЭ (ЛК 2.0)'!$D$9*'Дерево КПЭ (ЛК 2.0)'!$D$7)))</f>
        <v>1125</v>
      </c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  <c r="BH155" s="149"/>
      <c r="BI155" s="149"/>
      <c r="BJ155" s="149"/>
      <c r="BK155" s="149"/>
      <c r="BL155" s="149"/>
      <c r="BM155" s="149"/>
      <c r="BN155" s="149"/>
      <c r="BO155" s="149"/>
      <c r="BP155" s="149"/>
      <c r="BQ155" s="149"/>
      <c r="BR155" s="149"/>
      <c r="BS155" s="149"/>
      <c r="BT155" s="149"/>
      <c r="BU155" s="149"/>
      <c r="BV155" s="149"/>
      <c r="BW155" s="149"/>
      <c r="BX155" s="149"/>
      <c r="BY155" s="149"/>
      <c r="BZ155" s="149"/>
      <c r="CA155" s="149"/>
      <c r="CB155" s="149"/>
      <c r="CC155" s="149"/>
      <c r="CD155" s="149"/>
      <c r="CE155" s="149"/>
      <c r="CF155" s="149"/>
      <c r="CG155" s="149"/>
      <c r="CH155" s="149"/>
      <c r="CI155" s="149"/>
      <c r="CZ155" s="152"/>
      <c r="DA155" s="157"/>
      <c r="DB155" s="164"/>
    </row>
    <row r="156" spans="2:106" s="135" customFormat="1" ht="14.25" outlineLevel="2" x14ac:dyDescent="0.25">
      <c r="B156" s="136"/>
      <c r="C156" s="540" t="str">
        <f t="shared" si="184"/>
        <v>Хантос</v>
      </c>
      <c r="D156" s="147"/>
      <c r="E156" s="147"/>
      <c r="F156" s="291"/>
      <c r="G156" s="147"/>
      <c r="H156" s="149">
        <f>H184*'Дерево КПЭ (ЛК 2.0)'!$D$9*'Дерево КПЭ (ЛК 2.0)'!$C$7</f>
        <v>11250</v>
      </c>
      <c r="I156" s="149">
        <f>I184*'Дерево КПЭ (ЛК 2.0)'!$D$9*'Дерево КПЭ (ЛК 2.0)'!$C$7</f>
        <v>11250</v>
      </c>
      <c r="J156" s="149">
        <f>J184*'Дерево КПЭ (ЛК 2.0)'!$D$9*'Дерево КПЭ (ЛК 2.0)'!$C$7</f>
        <v>11250</v>
      </c>
      <c r="K156" s="149">
        <f>K184*'Дерево КПЭ (ЛК 2.0)'!$D$9*'Дерево КПЭ (ЛК 2.0)'!$C$7</f>
        <v>11250</v>
      </c>
      <c r="L156" s="149">
        <f>$I156-((('Дерево КПЭ (ЛК 2.0)'!$C$8*INDEX('Распределение по орг объему 13'!$E$1:$E$13,MATCH('ИД (ЛК 2.0)'!$C156,'Распределение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2.0)'!$C156,'Распределение по орг объему 13'!$A$1:$A$13,0),1)*'Дерево КПЭ (ЛК 2.0)'!$C$9*'Дерево КПЭ (ЛК 2.0)'!$D$7))*'Дерево КПЭ (ЛК 2.0)'!$C$11)</f>
        <v>10660.302197802197</v>
      </c>
      <c r="M156" s="149">
        <f>$I156-((('Дерево КПЭ (ЛК 2.0)'!$C$8*INDEX('Распределение по орг объему 13'!$E$1:$E$13,MATCH('ИД (ЛК 2.0)'!$C156,'Распределение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2.0)'!$C156,'Распределение по орг объему 13'!$A$1:$A$13,0),1)*'Дерево КПЭ (ЛК 2.0)'!$D$9*'Дерево КПЭ (ЛК 2.0)'!$D$7)))</f>
        <v>9225</v>
      </c>
      <c r="N156" s="149">
        <f>$I156-((('Дерево КПЭ (ЛК 2.0)'!$D$8*INDEX('Распределение по орг объему 13'!$E$1:$E$13,MATCH('ИД (ЛК 2.0)'!$C156,'Распределение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2.0)'!$C156,'Распределение по орг объему 13'!$A$1:$A$13,0),1)*'Дерево КПЭ (ЛК 2.0)'!$D$9*'Дерево КПЭ (ЛК 2.0)'!$D$7)))</f>
        <v>1125</v>
      </c>
      <c r="O156" s="149">
        <f>$I156-((('Дерево КПЭ (ЛК 2.0)'!$D$8*INDEX('Распределение по орг объему 13'!$E$1:$E$13,MATCH('ИД (ЛК 2.0)'!$C156,'Распределение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2.0)'!$C156,'Распределение по орг объему 13'!$A$1:$A$13,0),1)*'Дерево КПЭ (ЛК 2.0)'!$D$9*'Дерево КПЭ (ЛК 2.0)'!$D$7)))</f>
        <v>1125</v>
      </c>
      <c r="P156" s="149">
        <f>$I156-((('Дерево КПЭ (ЛК 2.0)'!$D$8*INDEX('Распределение по орг объему 13'!$E$1:$E$13,MATCH('ИД (ЛК 2.0)'!$C156,'Распределение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2.0)'!$C156,'Распределение по орг объему 13'!$A$1:$A$13,0),1)*'Дерево КПЭ (ЛК 2.0)'!$D$9*'Дерево КПЭ (ЛК 2.0)'!$D$7)))</f>
        <v>1125</v>
      </c>
      <c r="Q156" s="149">
        <f>$I156-((('Дерево КПЭ (ЛК 2.0)'!$D$8*INDEX('Распределение по орг объему 13'!$E$1:$E$13,MATCH('ИД (ЛК 2.0)'!$C156,'Распределение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2.0)'!$C156,'Распределение по орг объему 13'!$A$1:$A$13,0),1)*'Дерево КПЭ (ЛК 2.0)'!$D$9*'Дерево КПЭ (ЛК 2.0)'!$D$7)))</f>
        <v>1125</v>
      </c>
      <c r="R156" s="149">
        <f>$I156-((('Дерево КПЭ (ЛК 2.0)'!$D$8*INDEX('Распределение по орг объему 13'!$E$1:$E$13,MATCH('ИД (ЛК 2.0)'!$C156,'Распределение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2.0)'!$C156,'Распределение по орг объему 13'!$A$1:$A$13,0),1)*'Дерево КПЭ (ЛК 2.0)'!$D$9*'Дерево КПЭ (ЛК 2.0)'!$D$7)))</f>
        <v>1125</v>
      </c>
      <c r="S156" s="149"/>
      <c r="T156" s="149"/>
      <c r="U156" s="149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  <c r="BH156" s="149"/>
      <c r="BI156" s="149"/>
      <c r="BJ156" s="149"/>
      <c r="BK156" s="149"/>
      <c r="BL156" s="149"/>
      <c r="BM156" s="149"/>
      <c r="BN156" s="149"/>
      <c r="BO156" s="149"/>
      <c r="BP156" s="149"/>
      <c r="BQ156" s="149"/>
      <c r="BR156" s="149"/>
      <c r="BS156" s="149"/>
      <c r="BT156" s="149"/>
      <c r="BU156" s="149"/>
      <c r="BV156" s="149"/>
      <c r="BW156" s="149"/>
      <c r="BX156" s="149"/>
      <c r="BY156" s="149"/>
      <c r="BZ156" s="149"/>
      <c r="CA156" s="149"/>
      <c r="CB156" s="149"/>
      <c r="CC156" s="149"/>
      <c r="CD156" s="149"/>
      <c r="CE156" s="149"/>
      <c r="CF156" s="149"/>
      <c r="CG156" s="149"/>
      <c r="CH156" s="149"/>
      <c r="CI156" s="149"/>
      <c r="CZ156" s="152"/>
      <c r="DA156" s="157"/>
      <c r="DB156" s="164"/>
    </row>
    <row r="157" spans="2:106" s="135" customFormat="1" ht="14.25" outlineLevel="2" x14ac:dyDescent="0.25">
      <c r="B157" s="136"/>
      <c r="C157" s="540" t="str">
        <f t="shared" si="184"/>
        <v>Мегион</v>
      </c>
      <c r="D157" s="147"/>
      <c r="E157" s="147"/>
      <c r="F157" s="291"/>
      <c r="G157" s="147"/>
      <c r="H157" s="149">
        <f>H185*'Дерево КПЭ (ЛК 2.0)'!$D$9*'Дерево КПЭ (ЛК 2.0)'!$C$7</f>
        <v>11250</v>
      </c>
      <c r="I157" s="149">
        <f>I185*'Дерево КПЭ (ЛК 2.0)'!$D$9*'Дерево КПЭ (ЛК 2.0)'!$C$7</f>
        <v>11250</v>
      </c>
      <c r="J157" s="149">
        <f>J185*'Дерево КПЭ (ЛК 2.0)'!$D$9*'Дерево КПЭ (ЛК 2.0)'!$C$7</f>
        <v>11250</v>
      </c>
      <c r="K157" s="149">
        <f>K185*'Дерево КПЭ (ЛК 2.0)'!$D$9*'Дерево КПЭ (ЛК 2.0)'!$C$7</f>
        <v>11250</v>
      </c>
      <c r="L157" s="149">
        <f>$I157-((('Дерево КПЭ (ЛК 2.0)'!$C$8*INDEX('Распределение по орг объему 13'!$E$1:$E$13,MATCH('ИД (ЛК 2.0)'!$C157,'Распределение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2.0)'!$C157,'Распределение по орг объему 13'!$A$1:$A$13,0),1)*'Дерево КПЭ (ЛК 2.0)'!$C$9*'Дерево КПЭ (ЛК 2.0)'!$D$7))*'Дерево КПЭ (ЛК 2.0)'!$C$11)</f>
        <v>10660.302197802197</v>
      </c>
      <c r="M157" s="149">
        <f>$I157-((('Дерево КПЭ (ЛК 2.0)'!$C$8*INDEX('Распределение по орг объему 13'!$E$1:$E$13,MATCH('ИД (ЛК 2.0)'!$C157,'Распределение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2.0)'!$C157,'Распределение по орг объему 13'!$A$1:$A$13,0),1)*'Дерево КПЭ (ЛК 2.0)'!$D$9*'Дерево КПЭ (ЛК 2.0)'!$D$7)))</f>
        <v>9225</v>
      </c>
      <c r="N157" s="149">
        <f>$I157-((('Дерево КПЭ (ЛК 2.0)'!$D$8*INDEX('Распределение по орг объему 13'!$E$1:$E$13,MATCH('ИД (ЛК 2.0)'!$C157,'Распределение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2.0)'!$C157,'Распределение по орг объему 13'!$A$1:$A$13,0),1)*'Дерево КПЭ (ЛК 2.0)'!$D$9*'Дерево КПЭ (ЛК 2.0)'!$D$7)))</f>
        <v>1125</v>
      </c>
      <c r="O157" s="149">
        <f>$I157-((('Дерево КПЭ (ЛК 2.0)'!$D$8*INDEX('Распределение по орг объему 13'!$E$1:$E$13,MATCH('ИД (ЛК 2.0)'!$C157,'Распределение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2.0)'!$C157,'Распределение по орг объему 13'!$A$1:$A$13,0),1)*'Дерево КПЭ (ЛК 2.0)'!$D$9*'Дерево КПЭ (ЛК 2.0)'!$D$7)))</f>
        <v>1125</v>
      </c>
      <c r="P157" s="149">
        <f>$I157-((('Дерево КПЭ (ЛК 2.0)'!$D$8*INDEX('Распределение по орг объему 13'!$E$1:$E$13,MATCH('ИД (ЛК 2.0)'!$C157,'Распределение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2.0)'!$C157,'Распределение по орг объему 13'!$A$1:$A$13,0),1)*'Дерево КПЭ (ЛК 2.0)'!$D$9*'Дерево КПЭ (ЛК 2.0)'!$D$7)))</f>
        <v>1125</v>
      </c>
      <c r="Q157" s="149">
        <f>$I157-((('Дерево КПЭ (ЛК 2.0)'!$D$8*INDEX('Распределение по орг объему 13'!$E$1:$E$13,MATCH('ИД (ЛК 2.0)'!$C157,'Распределение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2.0)'!$C157,'Распределение по орг объему 13'!$A$1:$A$13,0),1)*'Дерево КПЭ (ЛК 2.0)'!$D$9*'Дерево КПЭ (ЛК 2.0)'!$D$7)))</f>
        <v>1125</v>
      </c>
      <c r="R157" s="149">
        <f>$I157-((('Дерево КПЭ (ЛК 2.0)'!$D$8*INDEX('Распределение по орг объему 13'!$E$1:$E$13,MATCH('ИД (ЛК 2.0)'!$C157,'Распределение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2.0)'!$C157,'Распределение по орг объему 13'!$A$1:$A$13,0),1)*'Дерево КПЭ (ЛК 2.0)'!$D$9*'Дерево КПЭ (ЛК 2.0)'!$D$7)))</f>
        <v>1125</v>
      </c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  <c r="BH157" s="149"/>
      <c r="BI157" s="149"/>
      <c r="BJ157" s="149"/>
      <c r="BK157" s="149"/>
      <c r="BL157" s="149"/>
      <c r="BM157" s="149"/>
      <c r="BN157" s="149"/>
      <c r="BO157" s="149"/>
      <c r="BP157" s="149"/>
      <c r="BQ157" s="149"/>
      <c r="BR157" s="149"/>
      <c r="BS157" s="149"/>
      <c r="BT157" s="149"/>
      <c r="BU157" s="149"/>
      <c r="BV157" s="149"/>
      <c r="BW157" s="149"/>
      <c r="BX157" s="149"/>
      <c r="BY157" s="149"/>
      <c r="BZ157" s="149"/>
      <c r="CA157" s="149"/>
      <c r="CB157" s="149"/>
      <c r="CC157" s="149"/>
      <c r="CD157" s="149"/>
      <c r="CE157" s="149"/>
      <c r="CF157" s="149"/>
      <c r="CG157" s="149"/>
      <c r="CH157" s="149"/>
      <c r="CI157" s="149"/>
      <c r="CZ157" s="152"/>
      <c r="DA157" s="157"/>
      <c r="DB157" s="164"/>
    </row>
    <row r="158" spans="2:106" s="135" customFormat="1" ht="14.25" outlineLevel="2" x14ac:dyDescent="0.25">
      <c r="B158" s="136"/>
      <c r="C158" s="540" t="str">
        <f t="shared" si="184"/>
        <v>Оренбург</v>
      </c>
      <c r="D158" s="147"/>
      <c r="E158" s="147"/>
      <c r="F158" s="291"/>
      <c r="G158" s="147"/>
      <c r="H158" s="149">
        <f>H186*'Дерево КПЭ (ЛК 2.0)'!$D$9*'Дерево КПЭ (ЛК 2.0)'!$C$7</f>
        <v>6250</v>
      </c>
      <c r="I158" s="149">
        <f>I186*'Дерево КПЭ (ЛК 2.0)'!$D$9*'Дерево КПЭ (ЛК 2.0)'!$C$7</f>
        <v>6250</v>
      </c>
      <c r="J158" s="149">
        <f>J186*'Дерево КПЭ (ЛК 2.0)'!$D$9*'Дерево КПЭ (ЛК 2.0)'!$C$7</f>
        <v>6250</v>
      </c>
      <c r="K158" s="149">
        <f>K186*'Дерево КПЭ (ЛК 2.0)'!$D$9*'Дерево КПЭ (ЛК 2.0)'!$C$7</f>
        <v>6250</v>
      </c>
      <c r="L158" s="149">
        <f>$I158-((('Дерево КПЭ (ЛК 2.0)'!$C$8*INDEX('Распределение по орг объему 13'!$E$1:$E$13,MATCH('ИД (ЛК 2.0)'!$C158,'Распределение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2.0)'!$C158,'Распределение по орг объему 13'!$A$1:$A$13,0),1)*'Дерево КПЭ (ЛК 2.0)'!$C$9*'Дерево КПЭ (ЛК 2.0)'!$D$7))*'Дерево КПЭ (ЛК 2.0)'!$C$11)</f>
        <v>5922.3901098901097</v>
      </c>
      <c r="M158" s="149">
        <f>$I158-((('Дерево КПЭ (ЛК 2.0)'!$C$8*INDEX('Распределение по орг объему 13'!$E$1:$E$13,MATCH('ИД (ЛК 2.0)'!$C158,'Распределение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2.0)'!$C158,'Распределение по орг объему 13'!$A$1:$A$13,0),1)*'Дерево КПЭ (ЛК 2.0)'!$D$9*'Дерево КПЭ (ЛК 2.0)'!$D$7)))</f>
        <v>5125</v>
      </c>
      <c r="N158" s="149">
        <f>$I158-((('Дерево КПЭ (ЛК 2.0)'!$D$8*INDEX('Распределение по орг объему 13'!$E$1:$E$13,MATCH('ИД (ЛК 2.0)'!$C158,'Распределение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2.0)'!$C158,'Распределение по орг объему 13'!$A$1:$A$13,0),1)*'Дерево КПЭ (ЛК 2.0)'!$D$9*'Дерево КПЭ (ЛК 2.0)'!$D$7)))</f>
        <v>625</v>
      </c>
      <c r="O158" s="149">
        <f>$I158-((('Дерево КПЭ (ЛК 2.0)'!$D$8*INDEX('Распределение по орг объему 13'!$E$1:$E$13,MATCH('ИД (ЛК 2.0)'!$C158,'Распределение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2.0)'!$C158,'Распределение по орг объему 13'!$A$1:$A$13,0),1)*'Дерево КПЭ (ЛК 2.0)'!$D$9*'Дерево КПЭ (ЛК 2.0)'!$D$7)))</f>
        <v>625</v>
      </c>
      <c r="P158" s="149">
        <f>$I158-((('Дерево КПЭ (ЛК 2.0)'!$D$8*INDEX('Распределение по орг объему 13'!$E$1:$E$13,MATCH('ИД (ЛК 2.0)'!$C158,'Распределение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2.0)'!$C158,'Распределение по орг объему 13'!$A$1:$A$13,0),1)*'Дерево КПЭ (ЛК 2.0)'!$D$9*'Дерево КПЭ (ЛК 2.0)'!$D$7)))</f>
        <v>625</v>
      </c>
      <c r="Q158" s="149">
        <f>$I158-((('Дерево КПЭ (ЛК 2.0)'!$D$8*INDEX('Распределение по орг объему 13'!$E$1:$E$13,MATCH('ИД (ЛК 2.0)'!$C158,'Распределение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2.0)'!$C158,'Распределение по орг объему 13'!$A$1:$A$13,0),1)*'Дерево КПЭ (ЛК 2.0)'!$D$9*'Дерево КПЭ (ЛК 2.0)'!$D$7)))</f>
        <v>625</v>
      </c>
      <c r="R158" s="149">
        <f>$I158-((('Дерево КПЭ (ЛК 2.0)'!$D$8*INDEX('Распределение по орг объему 13'!$E$1:$E$13,MATCH('ИД (ЛК 2.0)'!$C158,'Распределение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2.0)'!$C158,'Распределение по орг объему 13'!$A$1:$A$13,0),1)*'Дерево КПЭ (ЛК 2.0)'!$D$9*'Дерево КПЭ (ЛК 2.0)'!$D$7)))</f>
        <v>625</v>
      </c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  <c r="BH158" s="149"/>
      <c r="BI158" s="149"/>
      <c r="BJ158" s="149"/>
      <c r="BK158" s="149"/>
      <c r="BL158" s="149"/>
      <c r="BM158" s="149"/>
      <c r="BN158" s="149"/>
      <c r="BO158" s="149"/>
      <c r="BP158" s="149"/>
      <c r="BQ158" s="149"/>
      <c r="BR158" s="149"/>
      <c r="BS158" s="149"/>
      <c r="BT158" s="149"/>
      <c r="BU158" s="149"/>
      <c r="BV158" s="149"/>
      <c r="BW158" s="149"/>
      <c r="BX158" s="149"/>
      <c r="BY158" s="149"/>
      <c r="BZ158" s="149"/>
      <c r="CA158" s="149"/>
      <c r="CB158" s="149"/>
      <c r="CC158" s="149"/>
      <c r="CD158" s="149"/>
      <c r="CE158" s="149"/>
      <c r="CF158" s="149"/>
      <c r="CG158" s="149"/>
      <c r="CH158" s="149"/>
      <c r="CI158" s="149"/>
      <c r="CZ158" s="152"/>
      <c r="DA158" s="157"/>
      <c r="DB158" s="164"/>
    </row>
    <row r="159" spans="2:106" s="135" customFormat="1" ht="14.25" outlineLevel="2" x14ac:dyDescent="0.25">
      <c r="B159" s="136"/>
      <c r="C159" s="540" t="str">
        <f t="shared" si="184"/>
        <v>Восток</v>
      </c>
      <c r="D159" s="147"/>
      <c r="E159" s="147"/>
      <c r="F159" s="291"/>
      <c r="G159" s="147"/>
      <c r="H159" s="149">
        <f>H187*'Дерево КПЭ (ЛК 2.0)'!$D$9*'Дерево КПЭ (ЛК 2.0)'!$C$7</f>
        <v>6250</v>
      </c>
      <c r="I159" s="149">
        <f>I187*'Дерево КПЭ (ЛК 2.0)'!$D$9*'Дерево КПЭ (ЛК 2.0)'!$C$7</f>
        <v>6250</v>
      </c>
      <c r="J159" s="149">
        <f>J187*'Дерево КПЭ (ЛК 2.0)'!$D$9*'Дерево КПЭ (ЛК 2.0)'!$C$7</f>
        <v>6250</v>
      </c>
      <c r="K159" s="149">
        <f>K187*'Дерево КПЭ (ЛК 2.0)'!$D$9*'Дерево КПЭ (ЛК 2.0)'!$C$7</f>
        <v>6250</v>
      </c>
      <c r="L159" s="149">
        <f>$I159-((('Дерево КПЭ (ЛК 2.0)'!$C$8*INDEX('Распределение по орг объему 13'!$E$1:$E$13,MATCH('ИД (ЛК 2.0)'!$C159,'Распределение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2.0)'!$C159,'Распределение по орг объему 13'!$A$1:$A$13,0),1)*'Дерево КПЭ (ЛК 2.0)'!$C$9*'Дерево КПЭ (ЛК 2.0)'!$D$7))*'Дерево КПЭ (ЛК 2.0)'!$C$11)</f>
        <v>5922.3901098901097</v>
      </c>
      <c r="M159" s="149">
        <f>$I159-((('Дерево КПЭ (ЛК 2.0)'!$C$8*INDEX('Распределение по орг объему 13'!$E$1:$E$13,MATCH('ИД (ЛК 2.0)'!$C159,'Распределение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2.0)'!$C159,'Распределение по орг объему 13'!$A$1:$A$13,0),1)*'Дерево КПЭ (ЛК 2.0)'!$D$9*'Дерево КПЭ (ЛК 2.0)'!$D$7)))</f>
        <v>5125</v>
      </c>
      <c r="N159" s="149">
        <f>$I159-((('Дерево КПЭ (ЛК 2.0)'!$D$8*INDEX('Распределение по орг объему 13'!$E$1:$E$13,MATCH('ИД (ЛК 2.0)'!$C159,'Распределение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2.0)'!$C159,'Распределение по орг объему 13'!$A$1:$A$13,0),1)*'Дерево КПЭ (ЛК 2.0)'!$D$9*'Дерево КПЭ (ЛК 2.0)'!$D$7)))</f>
        <v>625</v>
      </c>
      <c r="O159" s="149">
        <f>$I159-((('Дерево КПЭ (ЛК 2.0)'!$D$8*INDEX('Распределение по орг объему 13'!$E$1:$E$13,MATCH('ИД (ЛК 2.0)'!$C159,'Распределение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2.0)'!$C159,'Распределение по орг объему 13'!$A$1:$A$13,0),1)*'Дерево КПЭ (ЛК 2.0)'!$D$9*'Дерево КПЭ (ЛК 2.0)'!$D$7)))</f>
        <v>625</v>
      </c>
      <c r="P159" s="149">
        <f>$I159-((('Дерево КПЭ (ЛК 2.0)'!$D$8*INDEX('Распределение по орг объему 13'!$E$1:$E$13,MATCH('ИД (ЛК 2.0)'!$C159,'Распределение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2.0)'!$C159,'Распределение по орг объему 13'!$A$1:$A$13,0),1)*'Дерево КПЭ (ЛК 2.0)'!$D$9*'Дерево КПЭ (ЛК 2.0)'!$D$7)))</f>
        <v>625</v>
      </c>
      <c r="Q159" s="149">
        <f>$I159-((('Дерево КПЭ (ЛК 2.0)'!$D$8*INDEX('Распределение по орг объему 13'!$E$1:$E$13,MATCH('ИД (ЛК 2.0)'!$C159,'Распределение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2.0)'!$C159,'Распределение по орг объему 13'!$A$1:$A$13,0),1)*'Дерево КПЭ (ЛК 2.0)'!$D$9*'Дерево КПЭ (ЛК 2.0)'!$D$7)))</f>
        <v>625</v>
      </c>
      <c r="R159" s="149">
        <f>$I159-((('Дерево КПЭ (ЛК 2.0)'!$D$8*INDEX('Распределение по орг объему 13'!$E$1:$E$13,MATCH('ИД (ЛК 2.0)'!$C159,'Распределение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2.0)'!$C159,'Распределение по орг объему 13'!$A$1:$A$13,0),1)*'Дерево КПЭ (ЛК 2.0)'!$D$9*'Дерево КПЭ (ЛК 2.0)'!$D$7)))</f>
        <v>625</v>
      </c>
      <c r="S159" s="149"/>
      <c r="T159" s="149"/>
      <c r="U159" s="149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  <c r="BH159" s="149"/>
      <c r="BI159" s="149"/>
      <c r="BJ159" s="149"/>
      <c r="BK159" s="149"/>
      <c r="BL159" s="149"/>
      <c r="BM159" s="149"/>
      <c r="BN159" s="149"/>
      <c r="BO159" s="149"/>
      <c r="BP159" s="149"/>
      <c r="BQ159" s="149"/>
      <c r="BR159" s="149"/>
      <c r="BS159" s="149"/>
      <c r="BT159" s="149"/>
      <c r="BU159" s="149"/>
      <c r="BV159" s="149"/>
      <c r="BW159" s="149"/>
      <c r="BX159" s="149"/>
      <c r="BY159" s="149"/>
      <c r="BZ159" s="149"/>
      <c r="CA159" s="149"/>
      <c r="CB159" s="149"/>
      <c r="CC159" s="149"/>
      <c r="CD159" s="149"/>
      <c r="CE159" s="149"/>
      <c r="CF159" s="149"/>
      <c r="CG159" s="149"/>
      <c r="CH159" s="149"/>
      <c r="CI159" s="149"/>
      <c r="CZ159" s="152"/>
      <c r="DA159" s="157"/>
      <c r="DB159" s="164"/>
    </row>
    <row r="160" spans="2:106" s="135" customFormat="1" ht="14.25" outlineLevel="2" x14ac:dyDescent="0.25">
      <c r="B160" s="136"/>
      <c r="C160" s="540" t="str">
        <f t="shared" si="184"/>
        <v>Ямал</v>
      </c>
      <c r="D160" s="147"/>
      <c r="E160" s="147"/>
      <c r="F160" s="291"/>
      <c r="G160" s="147"/>
      <c r="H160" s="149">
        <f>H188*'Дерево КПЭ (ЛК 2.0)'!$D$9*'Дерево КПЭ (ЛК 2.0)'!$C$7</f>
        <v>7500</v>
      </c>
      <c r="I160" s="149">
        <f>I188*'Дерево КПЭ (ЛК 2.0)'!$D$9*'Дерево КПЭ (ЛК 2.0)'!$C$7</f>
        <v>7500</v>
      </c>
      <c r="J160" s="149">
        <f>J188*'Дерево КПЭ (ЛК 2.0)'!$D$9*'Дерево КПЭ (ЛК 2.0)'!$C$7</f>
        <v>7500</v>
      </c>
      <c r="K160" s="149">
        <f>K188*'Дерево КПЭ (ЛК 2.0)'!$D$9*'Дерево КПЭ (ЛК 2.0)'!$C$7</f>
        <v>7500</v>
      </c>
      <c r="L160" s="149">
        <f>$I160-((('Дерево КПЭ (ЛК 2.0)'!$C$8*INDEX('Распределение по орг объему 13'!$E$1:$E$13,MATCH('ИД (ЛК 2.0)'!$C160,'Распределение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2.0)'!$C160,'Распределение по орг объему 13'!$A$1:$A$13,0),1)*'Дерево КПЭ (ЛК 2.0)'!$C$9*'Дерево КПЭ (ЛК 2.0)'!$D$7))*'Дерево КПЭ (ЛК 2.0)'!$C$11)</f>
        <v>7106.868131868132</v>
      </c>
      <c r="M160" s="149">
        <f>$I160-((('Дерево КПЭ (ЛК 2.0)'!$C$8*INDEX('Распределение по орг объему 13'!$E$1:$E$13,MATCH('ИД (ЛК 2.0)'!$C160,'Распределение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2.0)'!$C160,'Распределение по орг объему 13'!$A$1:$A$13,0),1)*'Дерево КПЭ (ЛК 2.0)'!$D$9*'Дерево КПЭ (ЛК 2.0)'!$D$7)))</f>
        <v>6150</v>
      </c>
      <c r="N160" s="149">
        <f>$I160-((('Дерево КПЭ (ЛК 2.0)'!$D$8*INDEX('Распределение по орг объему 13'!$E$1:$E$13,MATCH('ИД (ЛК 2.0)'!$C160,'Распределение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2.0)'!$C160,'Распределение по орг объему 13'!$A$1:$A$13,0),1)*'Дерево КПЭ (ЛК 2.0)'!$D$9*'Дерево КПЭ (ЛК 2.0)'!$D$7)))</f>
        <v>750</v>
      </c>
      <c r="O160" s="149">
        <f>$I160-((('Дерево КПЭ (ЛК 2.0)'!$D$8*INDEX('Распределение по орг объему 13'!$E$1:$E$13,MATCH('ИД (ЛК 2.0)'!$C160,'Распределение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2.0)'!$C160,'Распределение по орг объему 13'!$A$1:$A$13,0),1)*'Дерево КПЭ (ЛК 2.0)'!$D$9*'Дерево КПЭ (ЛК 2.0)'!$D$7)))</f>
        <v>750</v>
      </c>
      <c r="P160" s="149">
        <f>$I160-((('Дерево КПЭ (ЛК 2.0)'!$D$8*INDEX('Распределение по орг объему 13'!$E$1:$E$13,MATCH('ИД (ЛК 2.0)'!$C160,'Распределение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2.0)'!$C160,'Распределение по орг объему 13'!$A$1:$A$13,0),1)*'Дерево КПЭ (ЛК 2.0)'!$D$9*'Дерево КПЭ (ЛК 2.0)'!$D$7)))</f>
        <v>750</v>
      </c>
      <c r="Q160" s="149">
        <f>$I160-((('Дерево КПЭ (ЛК 2.0)'!$D$8*INDEX('Распределение по орг объему 13'!$E$1:$E$13,MATCH('ИД (ЛК 2.0)'!$C160,'Распределение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2.0)'!$C160,'Распределение по орг объему 13'!$A$1:$A$13,0),1)*'Дерево КПЭ (ЛК 2.0)'!$D$9*'Дерево КПЭ (ЛК 2.0)'!$D$7)))</f>
        <v>750</v>
      </c>
      <c r="R160" s="149">
        <f>$I160-((('Дерево КПЭ (ЛК 2.0)'!$D$8*INDEX('Распределение по орг объему 13'!$E$1:$E$13,MATCH('ИД (ЛК 2.0)'!$C160,'Распределение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2.0)'!$C160,'Распределение по орг объему 13'!$A$1:$A$13,0),1)*'Дерево КПЭ (ЛК 2.0)'!$D$9*'Дерево КПЭ (ЛК 2.0)'!$D$7)))</f>
        <v>750</v>
      </c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  <c r="BH160" s="149"/>
      <c r="BI160" s="149"/>
      <c r="BJ160" s="149"/>
      <c r="BK160" s="149"/>
      <c r="BL160" s="149"/>
      <c r="BM160" s="149"/>
      <c r="BN160" s="149"/>
      <c r="BO160" s="149"/>
      <c r="BP160" s="149"/>
      <c r="BQ160" s="149"/>
      <c r="BR160" s="149"/>
      <c r="BS160" s="149"/>
      <c r="BT160" s="149"/>
      <c r="BU160" s="149"/>
      <c r="BV160" s="149"/>
      <c r="BW160" s="149"/>
      <c r="BX160" s="149"/>
      <c r="BY160" s="149"/>
      <c r="BZ160" s="149"/>
      <c r="CA160" s="149"/>
      <c r="CB160" s="149"/>
      <c r="CC160" s="149"/>
      <c r="CD160" s="149"/>
      <c r="CE160" s="149"/>
      <c r="CF160" s="149"/>
      <c r="CG160" s="149"/>
      <c r="CH160" s="149"/>
      <c r="CI160" s="149"/>
      <c r="CZ160" s="152"/>
      <c r="DA160" s="157"/>
      <c r="DB160" s="164"/>
    </row>
    <row r="161" spans="2:106" s="135" customFormat="1" ht="14.25" outlineLevel="2" x14ac:dyDescent="0.25">
      <c r="B161" s="136"/>
      <c r="C161" s="540" t="str">
        <f t="shared" si="184"/>
        <v>Мессояха</v>
      </c>
      <c r="D161" s="147"/>
      <c r="E161" s="147"/>
      <c r="F161" s="291"/>
      <c r="G161" s="147"/>
      <c r="H161" s="149">
        <f>H189*'Дерево КПЭ (ЛК 2.0)'!$D$9*'Дерево КПЭ (ЛК 2.0)'!$C$7</f>
        <v>7500</v>
      </c>
      <c r="I161" s="149">
        <f>I189*'Дерево КПЭ (ЛК 2.0)'!$D$9*'Дерево КПЭ (ЛК 2.0)'!$C$7</f>
        <v>7500</v>
      </c>
      <c r="J161" s="149">
        <f>J189*'Дерево КПЭ (ЛК 2.0)'!$D$9*'Дерево КПЭ (ЛК 2.0)'!$C$7</f>
        <v>7500</v>
      </c>
      <c r="K161" s="149">
        <f>K189*'Дерево КПЭ (ЛК 2.0)'!$D$9*'Дерево КПЭ (ЛК 2.0)'!$C$7</f>
        <v>7500</v>
      </c>
      <c r="L161" s="149">
        <f>$I161-((('Дерево КПЭ (ЛК 2.0)'!$C$8*INDEX('Распределение по орг объему 13'!$E$1:$E$13,MATCH('ИД (ЛК 2.0)'!$C161,'Распределение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2.0)'!$C161,'Распределение по орг объему 13'!$A$1:$A$13,0),1)*'Дерево КПЭ (ЛК 2.0)'!$C$9*'Дерево КПЭ (ЛК 2.0)'!$D$7))*'Дерево КПЭ (ЛК 2.0)'!$C$11)</f>
        <v>7106.868131868132</v>
      </c>
      <c r="M161" s="149">
        <f>$I161-((('Дерево КПЭ (ЛК 2.0)'!$C$8*INDEX('Распределение по орг объему 13'!$E$1:$E$13,MATCH('ИД (ЛК 2.0)'!$C161,'Распределение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2.0)'!$C161,'Распределение по орг объему 13'!$A$1:$A$13,0),1)*'Дерево КПЭ (ЛК 2.0)'!$D$9*'Дерево КПЭ (ЛК 2.0)'!$D$7)))</f>
        <v>6150</v>
      </c>
      <c r="N161" s="149">
        <f>$I161-((('Дерево КПЭ (ЛК 2.0)'!$D$8*INDEX('Распределение по орг объему 13'!$E$1:$E$13,MATCH('ИД (ЛК 2.0)'!$C161,'Распределение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2.0)'!$C161,'Распределение по орг объему 13'!$A$1:$A$13,0),1)*'Дерево КПЭ (ЛК 2.0)'!$D$9*'Дерево КПЭ (ЛК 2.0)'!$D$7)))</f>
        <v>750</v>
      </c>
      <c r="O161" s="149">
        <f>$I161-((('Дерево КПЭ (ЛК 2.0)'!$D$8*INDEX('Распределение по орг объему 13'!$E$1:$E$13,MATCH('ИД (ЛК 2.0)'!$C161,'Распределение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2.0)'!$C161,'Распределение по орг объему 13'!$A$1:$A$13,0),1)*'Дерево КПЭ (ЛК 2.0)'!$D$9*'Дерево КПЭ (ЛК 2.0)'!$D$7)))</f>
        <v>750</v>
      </c>
      <c r="P161" s="149">
        <f>$I161-((('Дерево КПЭ (ЛК 2.0)'!$D$8*INDEX('Распределение по орг объему 13'!$E$1:$E$13,MATCH('ИД (ЛК 2.0)'!$C161,'Распределение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2.0)'!$C161,'Распределение по орг объему 13'!$A$1:$A$13,0),1)*'Дерево КПЭ (ЛК 2.0)'!$D$9*'Дерево КПЭ (ЛК 2.0)'!$D$7)))</f>
        <v>750</v>
      </c>
      <c r="Q161" s="149">
        <f>$I161-((('Дерево КПЭ (ЛК 2.0)'!$D$8*INDEX('Распределение по орг объему 13'!$E$1:$E$13,MATCH('ИД (ЛК 2.0)'!$C161,'Распределение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2.0)'!$C161,'Распределение по орг объему 13'!$A$1:$A$13,0),1)*'Дерево КПЭ (ЛК 2.0)'!$D$9*'Дерево КПЭ (ЛК 2.0)'!$D$7)))</f>
        <v>750</v>
      </c>
      <c r="R161" s="149">
        <f>$I161-((('Дерево КПЭ (ЛК 2.0)'!$D$8*INDEX('Распределение по орг объему 13'!$E$1:$E$13,MATCH('ИД (ЛК 2.0)'!$C161,'Распределение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2.0)'!$C161,'Распределение по орг объему 13'!$A$1:$A$13,0),1)*'Дерево КПЭ (ЛК 2.0)'!$D$9*'Дерево КПЭ (ЛК 2.0)'!$D$7)))</f>
        <v>750</v>
      </c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  <c r="BH161" s="149"/>
      <c r="BI161" s="149"/>
      <c r="BJ161" s="149"/>
      <c r="BK161" s="149"/>
      <c r="BL161" s="149"/>
      <c r="BM161" s="149"/>
      <c r="BN161" s="149"/>
      <c r="BO161" s="149"/>
      <c r="BP161" s="149"/>
      <c r="BQ161" s="149"/>
      <c r="BR161" s="149"/>
      <c r="BS161" s="149"/>
      <c r="BT161" s="149"/>
      <c r="BU161" s="149"/>
      <c r="BV161" s="149"/>
      <c r="BW161" s="149"/>
      <c r="BX161" s="149"/>
      <c r="BY161" s="149"/>
      <c r="BZ161" s="149"/>
      <c r="CA161" s="149"/>
      <c r="CB161" s="149"/>
      <c r="CC161" s="149"/>
      <c r="CD161" s="149"/>
      <c r="CE161" s="149"/>
      <c r="CF161" s="149"/>
      <c r="CG161" s="149"/>
      <c r="CH161" s="149"/>
      <c r="CI161" s="149"/>
      <c r="CZ161" s="152"/>
      <c r="DA161" s="157"/>
      <c r="DB161" s="164"/>
    </row>
    <row r="162" spans="2:106" s="135" customFormat="1" ht="14.25" outlineLevel="2" x14ac:dyDescent="0.25">
      <c r="B162" s="136"/>
      <c r="C162" s="540" t="str">
        <f t="shared" si="184"/>
        <v>Заполярье</v>
      </c>
      <c r="D162" s="147"/>
      <c r="E162" s="147"/>
      <c r="F162" s="291"/>
      <c r="G162" s="147"/>
      <c r="H162" s="149">
        <f>H190*'Дерево КПЭ (ЛК 2.0)'!$D$9*'Дерево КПЭ (ЛК 2.0)'!$C$7</f>
        <v>11250</v>
      </c>
      <c r="I162" s="149">
        <f>I190*'Дерево КПЭ (ЛК 2.0)'!$D$9*'Дерево КПЭ (ЛК 2.0)'!$C$7</f>
        <v>11250</v>
      </c>
      <c r="J162" s="149">
        <f>J190*'Дерево КПЭ (ЛК 2.0)'!$D$9*'Дерево КПЭ (ЛК 2.0)'!$C$7</f>
        <v>11250</v>
      </c>
      <c r="K162" s="149">
        <f>K190*'Дерево КПЭ (ЛК 2.0)'!$D$9*'Дерево КПЭ (ЛК 2.0)'!$C$7</f>
        <v>11250</v>
      </c>
      <c r="L162" s="149">
        <f>$I162-((('Дерево КПЭ (ЛК 2.0)'!$C$8*INDEX('Распределение по орг объему 13'!$E$1:$E$13,MATCH('ИД (ЛК 2.0)'!$C162,'Распределение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2.0)'!$C162,'Распределение по орг объему 13'!$A$1:$A$13,0),1)*'Дерево КПЭ (ЛК 2.0)'!$C$9*'Дерево КПЭ (ЛК 2.0)'!$D$7))*'Дерево КПЭ (ЛК 2.0)'!$C$11)</f>
        <v>10660.302197802197</v>
      </c>
      <c r="M162" s="149">
        <f>$I162-((('Дерево КПЭ (ЛК 2.0)'!$C$8*INDEX('Распределение по орг объему 13'!$E$1:$E$13,MATCH('ИД (ЛК 2.0)'!$C162,'Распределение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2.0)'!$C162,'Распределение по орг объему 13'!$A$1:$A$13,0),1)*'Дерево КПЭ (ЛК 2.0)'!$D$9*'Дерево КПЭ (ЛК 2.0)'!$D$7)))</f>
        <v>9225</v>
      </c>
      <c r="N162" s="149">
        <f>$I162-((('Дерево КПЭ (ЛК 2.0)'!$D$8*INDEX('Распределение по орг объему 13'!$E$1:$E$13,MATCH('ИД (ЛК 2.0)'!$C162,'Распределение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2.0)'!$C162,'Распределение по орг объему 13'!$A$1:$A$13,0),1)*'Дерево КПЭ (ЛК 2.0)'!$D$9*'Дерево КПЭ (ЛК 2.0)'!$D$7)))</f>
        <v>1125</v>
      </c>
      <c r="O162" s="149">
        <f>$I162-((('Дерево КПЭ (ЛК 2.0)'!$D$8*INDEX('Распределение по орг объему 13'!$E$1:$E$13,MATCH('ИД (ЛК 2.0)'!$C162,'Распределение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2.0)'!$C162,'Распределение по орг объему 13'!$A$1:$A$13,0),1)*'Дерево КПЭ (ЛК 2.0)'!$D$9*'Дерево КПЭ (ЛК 2.0)'!$D$7)))</f>
        <v>1125</v>
      </c>
      <c r="P162" s="149">
        <f>$I162-((('Дерево КПЭ (ЛК 2.0)'!$D$8*INDEX('Распределение по орг объему 13'!$E$1:$E$13,MATCH('ИД (ЛК 2.0)'!$C162,'Распределение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2.0)'!$C162,'Распределение по орг объему 13'!$A$1:$A$13,0),1)*'Дерево КПЭ (ЛК 2.0)'!$D$9*'Дерево КПЭ (ЛК 2.0)'!$D$7)))</f>
        <v>1125</v>
      </c>
      <c r="Q162" s="149">
        <f>$I162-((('Дерево КПЭ (ЛК 2.0)'!$D$8*INDEX('Распределение по орг объему 13'!$E$1:$E$13,MATCH('ИД (ЛК 2.0)'!$C162,'Распределение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2.0)'!$C162,'Распределение по орг объему 13'!$A$1:$A$13,0),1)*'Дерево КПЭ (ЛК 2.0)'!$D$9*'Дерево КПЭ (ЛК 2.0)'!$D$7)))</f>
        <v>1125</v>
      </c>
      <c r="R162" s="149">
        <f>$I162-((('Дерево КПЭ (ЛК 2.0)'!$D$8*INDEX('Распределение по орг объему 13'!$E$1:$E$13,MATCH('ИД (ЛК 2.0)'!$C162,'Распределение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2.0)'!$C162,'Распределение по орг объему 13'!$A$1:$A$13,0),1)*'Дерево КПЭ (ЛК 2.0)'!$D$9*'Дерево КПЭ (ЛК 2.0)'!$D$7)))</f>
        <v>1125</v>
      </c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  <c r="BH162" s="149"/>
      <c r="BI162" s="149"/>
      <c r="BJ162" s="149"/>
      <c r="BK162" s="149"/>
      <c r="BL162" s="149"/>
      <c r="BM162" s="149"/>
      <c r="BN162" s="149"/>
      <c r="BO162" s="149"/>
      <c r="BP162" s="149"/>
      <c r="BQ162" s="149"/>
      <c r="BR162" s="149"/>
      <c r="BS162" s="149"/>
      <c r="BT162" s="149"/>
      <c r="BU162" s="149"/>
      <c r="BV162" s="149"/>
      <c r="BW162" s="149"/>
      <c r="BX162" s="149"/>
      <c r="BY162" s="149"/>
      <c r="BZ162" s="149"/>
      <c r="CA162" s="149"/>
      <c r="CB162" s="149"/>
      <c r="CC162" s="149"/>
      <c r="CD162" s="149"/>
      <c r="CE162" s="149"/>
      <c r="CF162" s="149"/>
      <c r="CG162" s="149"/>
      <c r="CH162" s="149"/>
      <c r="CI162" s="149"/>
      <c r="CZ162" s="152"/>
      <c r="DA162" s="157"/>
      <c r="DB162" s="164"/>
    </row>
    <row r="163" spans="2:106" s="135" customFormat="1" ht="14.25" outlineLevel="2" x14ac:dyDescent="0.25">
      <c r="B163" s="136"/>
      <c r="C163" s="540" t="str">
        <f t="shared" si="184"/>
        <v>ГПН Р</v>
      </c>
      <c r="D163" s="147"/>
      <c r="E163" s="147"/>
      <c r="F163" s="291"/>
      <c r="G163" s="147"/>
      <c r="H163" s="149">
        <f>H191*'Дерево КПЭ (ЛК 2.0)'!$D$9*'Дерево КПЭ (ЛК 2.0)'!$C$7</f>
        <v>6250</v>
      </c>
      <c r="I163" s="149">
        <f>I191*'Дерево КПЭ (ЛК 2.0)'!$D$9*'Дерево КПЭ (ЛК 2.0)'!$C$7</f>
        <v>6250</v>
      </c>
      <c r="J163" s="149">
        <f>J191*'Дерево КПЭ (ЛК 2.0)'!$D$9*'Дерево КПЭ (ЛК 2.0)'!$C$7</f>
        <v>6250</v>
      </c>
      <c r="K163" s="149">
        <f>K191*'Дерево КПЭ (ЛК 2.0)'!$D$9*'Дерево КПЭ (ЛК 2.0)'!$C$7</f>
        <v>6250</v>
      </c>
      <c r="L163" s="149">
        <f>$I163-((('Дерево КПЭ (ЛК 2.0)'!$C$8*INDEX('Распределение по орг объему 13'!$E$1:$E$13,MATCH('ИД (ЛК 2.0)'!$C163,'Распределение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2.0)'!$C163,'Распределение по орг объему 13'!$A$1:$A$13,0),1)*'Дерево КПЭ (ЛК 2.0)'!$C$9*'Дерево КПЭ (ЛК 2.0)'!$D$7))*'Дерево КПЭ (ЛК 2.0)'!$C$11)</f>
        <v>5922.3901098901097</v>
      </c>
      <c r="M163" s="149">
        <f>$I163-((('Дерево КПЭ (ЛК 2.0)'!$C$8*INDEX('Распределение по орг объему 13'!$E$1:$E$13,MATCH('ИД (ЛК 2.0)'!$C163,'Распределение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2.0)'!$C163,'Распределение по орг объему 13'!$A$1:$A$13,0),1)*'Дерево КПЭ (ЛК 2.0)'!$D$9*'Дерево КПЭ (ЛК 2.0)'!$D$7)))</f>
        <v>5125</v>
      </c>
      <c r="N163" s="149">
        <f>$I163-((('Дерево КПЭ (ЛК 2.0)'!$D$8*INDEX('Распределение по орг объему 13'!$E$1:$E$13,MATCH('ИД (ЛК 2.0)'!$C163,'Распределение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2.0)'!$C163,'Распределение по орг объему 13'!$A$1:$A$13,0),1)*'Дерево КПЭ (ЛК 2.0)'!$D$9*'Дерево КПЭ (ЛК 2.0)'!$D$7)))</f>
        <v>625</v>
      </c>
      <c r="O163" s="149">
        <f>$I163-((('Дерево КПЭ (ЛК 2.0)'!$D$8*INDEX('Распределение по орг объему 13'!$E$1:$E$13,MATCH('ИД (ЛК 2.0)'!$C163,'Распределение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2.0)'!$C163,'Распределение по орг объему 13'!$A$1:$A$13,0),1)*'Дерево КПЭ (ЛК 2.0)'!$D$9*'Дерево КПЭ (ЛК 2.0)'!$D$7)))</f>
        <v>625</v>
      </c>
      <c r="P163" s="149">
        <f>$I163-((('Дерево КПЭ (ЛК 2.0)'!$D$8*INDEX('Распределение по орг объему 13'!$E$1:$E$13,MATCH('ИД (ЛК 2.0)'!$C163,'Распределение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2.0)'!$C163,'Распределение по орг объему 13'!$A$1:$A$13,0),1)*'Дерево КПЭ (ЛК 2.0)'!$D$9*'Дерево КПЭ (ЛК 2.0)'!$D$7)))</f>
        <v>625</v>
      </c>
      <c r="Q163" s="149">
        <f>$I163-((('Дерево КПЭ (ЛК 2.0)'!$D$8*INDEX('Распределение по орг объему 13'!$E$1:$E$13,MATCH('ИД (ЛК 2.0)'!$C163,'Распределение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2.0)'!$C163,'Распределение по орг объему 13'!$A$1:$A$13,0),1)*'Дерево КПЭ (ЛК 2.0)'!$D$9*'Дерево КПЭ (ЛК 2.0)'!$D$7)))</f>
        <v>625</v>
      </c>
      <c r="R163" s="149">
        <f>$I163-((('Дерево КПЭ (ЛК 2.0)'!$D$8*INDEX('Распределение по орг объему 13'!$E$1:$E$13,MATCH('ИД (ЛК 2.0)'!$C163,'Распределение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2.0)'!$C163,'Распределение по орг объему 13'!$A$1:$A$13,0),1)*'Дерево КПЭ (ЛК 2.0)'!$D$9*'Дерево КПЭ (ЛК 2.0)'!$D$7)))</f>
        <v>625</v>
      </c>
      <c r="S163" s="149"/>
      <c r="T163" s="149"/>
      <c r="U163" s="149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  <c r="BH163" s="149"/>
      <c r="BI163" s="149"/>
      <c r="BJ163" s="149"/>
      <c r="BK163" s="149"/>
      <c r="BL163" s="149"/>
      <c r="BM163" s="149"/>
      <c r="BN163" s="149"/>
      <c r="BO163" s="149"/>
      <c r="BP163" s="149"/>
      <c r="BQ163" s="149"/>
      <c r="BR163" s="149"/>
      <c r="BS163" s="149"/>
      <c r="BT163" s="149"/>
      <c r="BU163" s="149"/>
      <c r="BV163" s="149"/>
      <c r="BW163" s="149"/>
      <c r="BX163" s="149"/>
      <c r="BY163" s="149"/>
      <c r="BZ163" s="149"/>
      <c r="CA163" s="149"/>
      <c r="CB163" s="149"/>
      <c r="CC163" s="149"/>
      <c r="CD163" s="149"/>
      <c r="CE163" s="149"/>
      <c r="CF163" s="149"/>
      <c r="CG163" s="149"/>
      <c r="CH163" s="149"/>
      <c r="CI163" s="149"/>
      <c r="CZ163" s="152"/>
      <c r="DA163" s="157"/>
      <c r="DB163" s="164"/>
    </row>
    <row r="164" spans="2:106" s="135" customFormat="1" ht="14.25" outlineLevel="2" x14ac:dyDescent="0.25">
      <c r="B164" s="136"/>
      <c r="C164" s="540" t="str">
        <f t="shared" si="184"/>
        <v>Гео</v>
      </c>
      <c r="D164" s="147"/>
      <c r="E164" s="147"/>
      <c r="F164" s="291"/>
      <c r="G164" s="147"/>
      <c r="H164" s="149">
        <f>H192*'Дерево КПЭ (ЛК 2.0)'!$D$9*'Дерево КПЭ (ЛК 2.0)'!$C$7</f>
        <v>6250</v>
      </c>
      <c r="I164" s="149">
        <f>I192*'Дерево КПЭ (ЛК 2.0)'!$D$9*'Дерево КПЭ (ЛК 2.0)'!$C$7</f>
        <v>6250</v>
      </c>
      <c r="J164" s="149">
        <f>J192*'Дерево КПЭ (ЛК 2.0)'!$D$9*'Дерево КПЭ (ЛК 2.0)'!$C$7</f>
        <v>6250</v>
      </c>
      <c r="K164" s="149">
        <f>K192*'Дерево КПЭ (ЛК 2.0)'!$D$9*'Дерево КПЭ (ЛК 2.0)'!$C$7</f>
        <v>6250</v>
      </c>
      <c r="L164" s="149">
        <f>$I164-((('Дерево КПЭ (ЛК 2.0)'!$C$8*INDEX('Распределение по орг объему 13'!$E$1:$E$13,MATCH('ИД (ЛК 2.0)'!$C164,'Распределение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2.0)'!$C164,'Распределение по орг объему 13'!$A$1:$A$13,0),1)*'Дерево КПЭ (ЛК 2.0)'!$C$9*'Дерево КПЭ (ЛК 2.0)'!$D$7))*'Дерево КПЭ (ЛК 2.0)'!$C$11)</f>
        <v>5922.3901098901097</v>
      </c>
      <c r="M164" s="149">
        <f>$I164-((('Дерево КПЭ (ЛК 2.0)'!$C$8*INDEX('Распределение по орг объему 13'!$E$1:$E$13,MATCH('ИД (ЛК 2.0)'!$C164,'Распределение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2.0)'!$C164,'Распределение по орг объему 13'!$A$1:$A$13,0),1)*'Дерево КПЭ (ЛК 2.0)'!$D$9*'Дерево КПЭ (ЛК 2.0)'!$D$7)))</f>
        <v>5125</v>
      </c>
      <c r="N164" s="149">
        <f>$I164-((('Дерево КПЭ (ЛК 2.0)'!$D$8*INDEX('Распределение по орг объему 13'!$E$1:$E$13,MATCH('ИД (ЛК 2.0)'!$C164,'Распределение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2.0)'!$C164,'Распределение по орг объему 13'!$A$1:$A$13,0),1)*'Дерево КПЭ (ЛК 2.0)'!$D$9*'Дерево КПЭ (ЛК 2.0)'!$D$7)))</f>
        <v>625</v>
      </c>
      <c r="O164" s="149">
        <f>$I164-((('Дерево КПЭ (ЛК 2.0)'!$D$8*INDEX('Распределение по орг объему 13'!$E$1:$E$13,MATCH('ИД (ЛК 2.0)'!$C164,'Распределение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2.0)'!$C164,'Распределение по орг объему 13'!$A$1:$A$13,0),1)*'Дерево КПЭ (ЛК 2.0)'!$D$9*'Дерево КПЭ (ЛК 2.0)'!$D$7)))</f>
        <v>625</v>
      </c>
      <c r="P164" s="149">
        <f>$I164-((('Дерево КПЭ (ЛК 2.0)'!$D$8*INDEX('Распределение по орг объему 13'!$E$1:$E$13,MATCH('ИД (ЛК 2.0)'!$C164,'Распределение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2.0)'!$C164,'Распределение по орг объему 13'!$A$1:$A$13,0),1)*'Дерево КПЭ (ЛК 2.0)'!$D$9*'Дерево КПЭ (ЛК 2.0)'!$D$7)))</f>
        <v>625</v>
      </c>
      <c r="Q164" s="149">
        <f>$I164-((('Дерево КПЭ (ЛК 2.0)'!$D$8*INDEX('Распределение по орг объему 13'!$E$1:$E$13,MATCH('ИД (ЛК 2.0)'!$C164,'Распределение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2.0)'!$C164,'Распределение по орг объему 13'!$A$1:$A$13,0),1)*'Дерево КПЭ (ЛК 2.0)'!$D$9*'Дерево КПЭ (ЛК 2.0)'!$D$7)))</f>
        <v>625</v>
      </c>
      <c r="R164" s="149">
        <f>$I164-((('Дерево КПЭ (ЛК 2.0)'!$D$8*INDEX('Распределение по орг объему 13'!$E$1:$E$13,MATCH('ИД (ЛК 2.0)'!$C164,'Распределение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2.0)'!$C164,'Распределение по орг объему 13'!$A$1:$A$13,0),1)*'Дерево КПЭ (ЛК 2.0)'!$D$9*'Дерево КПЭ (ЛК 2.0)'!$D$7)))</f>
        <v>625</v>
      </c>
      <c r="S164" s="149"/>
      <c r="T164" s="149"/>
      <c r="U164" s="149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  <c r="BH164" s="149"/>
      <c r="BI164" s="149"/>
      <c r="BJ164" s="149"/>
      <c r="BK164" s="149"/>
      <c r="BL164" s="149"/>
      <c r="BM164" s="149"/>
      <c r="BN164" s="149"/>
      <c r="BO164" s="149"/>
      <c r="BP164" s="149"/>
      <c r="BQ164" s="149"/>
      <c r="BR164" s="149"/>
      <c r="BS164" s="149"/>
      <c r="BT164" s="149"/>
      <c r="BU164" s="149"/>
      <c r="BV164" s="149"/>
      <c r="BW164" s="149"/>
      <c r="BX164" s="149"/>
      <c r="BY164" s="149"/>
      <c r="BZ164" s="149"/>
      <c r="CA164" s="149"/>
      <c r="CB164" s="149"/>
      <c r="CC164" s="149"/>
      <c r="CD164" s="149"/>
      <c r="CE164" s="149"/>
      <c r="CF164" s="149"/>
      <c r="CG164" s="149"/>
      <c r="CH164" s="149"/>
      <c r="CI164" s="149"/>
      <c r="CZ164" s="152"/>
      <c r="DA164" s="157"/>
      <c r="DB164" s="164"/>
    </row>
    <row r="165" spans="2:106" s="135" customFormat="1" ht="14.25" outlineLevel="2" x14ac:dyDescent="0.25">
      <c r="B165" s="136"/>
      <c r="C165" s="540" t="str">
        <f t="shared" si="184"/>
        <v>НТЦ</v>
      </c>
      <c r="D165" s="147"/>
      <c r="E165" s="147"/>
      <c r="F165" s="291"/>
      <c r="G165" s="147"/>
      <c r="H165" s="149">
        <f>H193*'Дерево КПЭ (ЛК 2.0)'!$D$9*'Дерево КПЭ (ЛК 2.0)'!$C$7</f>
        <v>7500</v>
      </c>
      <c r="I165" s="149">
        <f>I193*'Дерево КПЭ (ЛК 2.0)'!$D$9*'Дерево КПЭ (ЛК 2.0)'!$C$7</f>
        <v>7500</v>
      </c>
      <c r="J165" s="149">
        <f>J193*'Дерево КПЭ (ЛК 2.0)'!$D$9*'Дерево КПЭ (ЛК 2.0)'!$C$7</f>
        <v>7500</v>
      </c>
      <c r="K165" s="149">
        <f>K193*'Дерево КПЭ (ЛК 2.0)'!$D$9*'Дерево КПЭ (ЛК 2.0)'!$C$7</f>
        <v>7500</v>
      </c>
      <c r="L165" s="149">
        <f>$I165-((('Дерево КПЭ (ЛК 2.0)'!$C$8*INDEX('Распределение по орг объему 13'!$E$1:$E$13,MATCH('ИД (ЛК 2.0)'!$C165,'Распределение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2.0)'!$C165,'Распределение по орг объему 13'!$A$1:$A$13,0),1)*'Дерево КПЭ (ЛК 2.0)'!$C$9*'Дерево КПЭ (ЛК 2.0)'!$D$7))*'Дерево КПЭ (ЛК 2.0)'!$C$11)</f>
        <v>7106.868131868132</v>
      </c>
      <c r="M165" s="149">
        <f>$I165-((('Дерево КПЭ (ЛК 2.0)'!$C$8*INDEX('Распределение по орг объему 13'!$E$1:$E$13,MATCH('ИД (ЛК 2.0)'!$C165,'Распределение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2.0)'!$C165,'Распределение по орг объему 13'!$A$1:$A$13,0),1)*'Дерево КПЭ (ЛК 2.0)'!$D$9*'Дерево КПЭ (ЛК 2.0)'!$D$7)))</f>
        <v>6150</v>
      </c>
      <c r="N165" s="149">
        <f>$I165-((('Дерево КПЭ (ЛК 2.0)'!$D$8*INDEX('Распределение по орг объему 13'!$E$1:$E$13,MATCH('ИД (ЛК 2.0)'!$C165,'Распределение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2.0)'!$C165,'Распределение по орг объему 13'!$A$1:$A$13,0),1)*'Дерево КПЭ (ЛК 2.0)'!$D$9*'Дерево КПЭ (ЛК 2.0)'!$D$7)))</f>
        <v>750</v>
      </c>
      <c r="O165" s="149">
        <f>$I165-((('Дерево КПЭ (ЛК 2.0)'!$D$8*INDEX('Распределение по орг объему 13'!$E$1:$E$13,MATCH('ИД (ЛК 2.0)'!$C165,'Распределение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2.0)'!$C165,'Распределение по орг объему 13'!$A$1:$A$13,0),1)*'Дерево КПЭ (ЛК 2.0)'!$D$9*'Дерево КПЭ (ЛК 2.0)'!$D$7)))</f>
        <v>750</v>
      </c>
      <c r="P165" s="149">
        <f>$I165-((('Дерево КПЭ (ЛК 2.0)'!$D$8*INDEX('Распределение по орг объему 13'!$E$1:$E$13,MATCH('ИД (ЛК 2.0)'!$C165,'Распределение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2.0)'!$C165,'Распределение по орг объему 13'!$A$1:$A$13,0),1)*'Дерево КПЭ (ЛК 2.0)'!$D$9*'Дерево КПЭ (ЛК 2.0)'!$D$7)))</f>
        <v>750</v>
      </c>
      <c r="Q165" s="149">
        <f>$I165-((('Дерево КПЭ (ЛК 2.0)'!$D$8*INDEX('Распределение по орг объему 13'!$E$1:$E$13,MATCH('ИД (ЛК 2.0)'!$C165,'Распределение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2.0)'!$C165,'Распределение по орг объему 13'!$A$1:$A$13,0),1)*'Дерево КПЭ (ЛК 2.0)'!$D$9*'Дерево КПЭ (ЛК 2.0)'!$D$7)))</f>
        <v>750</v>
      </c>
      <c r="R165" s="149">
        <f>$I165-((('Дерево КПЭ (ЛК 2.0)'!$D$8*INDEX('Распределение по орг объему 13'!$E$1:$E$13,MATCH('ИД (ЛК 2.0)'!$C165,'Распределение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2.0)'!$C165,'Распределение по орг объему 13'!$A$1:$A$13,0),1)*'Дерево КПЭ (ЛК 2.0)'!$D$9*'Дерево КПЭ (ЛК 2.0)'!$D$7)))</f>
        <v>750</v>
      </c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  <c r="BH165" s="149"/>
      <c r="BI165" s="149"/>
      <c r="BJ165" s="149"/>
      <c r="BK165" s="149"/>
      <c r="BL165" s="149"/>
      <c r="BM165" s="149"/>
      <c r="BN165" s="149"/>
      <c r="BO165" s="149"/>
      <c r="BP165" s="149"/>
      <c r="BQ165" s="149"/>
      <c r="BR165" s="149"/>
      <c r="BS165" s="149"/>
      <c r="BT165" s="149"/>
      <c r="BU165" s="149"/>
      <c r="BV165" s="149"/>
      <c r="BW165" s="149"/>
      <c r="BX165" s="149"/>
      <c r="BY165" s="149"/>
      <c r="BZ165" s="149"/>
      <c r="CA165" s="149"/>
      <c r="CB165" s="149"/>
      <c r="CC165" s="149"/>
      <c r="CD165" s="149"/>
      <c r="CE165" s="149"/>
      <c r="CF165" s="149"/>
      <c r="CG165" s="149"/>
      <c r="CH165" s="149"/>
      <c r="CI165" s="149"/>
      <c r="CZ165" s="152"/>
      <c r="DA165" s="157"/>
      <c r="DB165" s="164"/>
    </row>
    <row r="166" spans="2:106" s="135" customFormat="1" ht="14.25" outlineLevel="2" x14ac:dyDescent="0.25">
      <c r="B166" s="136"/>
      <c r="C166" s="540" t="str">
        <f t="shared" si="184"/>
        <v>Меретояха</v>
      </c>
      <c r="D166" s="147"/>
      <c r="E166" s="147"/>
      <c r="F166" s="291"/>
      <c r="G166" s="147"/>
      <c r="H166" s="149">
        <f>H194*'Дерево КПЭ (ЛК 2.0)'!$D$9*'Дерево КПЭ (ЛК 2.0)'!$C$7</f>
        <v>7500</v>
      </c>
      <c r="I166" s="149">
        <f>I194*'Дерево КПЭ (ЛК 2.0)'!$D$9*'Дерево КПЭ (ЛК 2.0)'!$C$7</f>
        <v>7500</v>
      </c>
      <c r="J166" s="149">
        <f>J194*'Дерево КПЭ (ЛК 2.0)'!$D$9*'Дерево КПЭ (ЛК 2.0)'!$C$7</f>
        <v>7500</v>
      </c>
      <c r="K166" s="149">
        <f>K194*'Дерево КПЭ (ЛК 2.0)'!$D$9*'Дерево КПЭ (ЛК 2.0)'!$C$7</f>
        <v>7500</v>
      </c>
      <c r="L166" s="149">
        <f>$I166-((('Дерево КПЭ (ЛК 2.0)'!$C$8*INDEX('Распределение по орг объему 13'!$E$1:$E$13,MATCH('ИД (ЛК 2.0)'!$C166,'Распределение по орг объему 13'!$A$1:$A$13,0),1)*'Дерево КПЭ (ЛК 2.0)'!$C$9*'Дерево КПЭ (ЛК 2.0)'!$C$7)-('Дерево КПЭ (ЛК 2.0)'!$C$8*INDEX('Распределение по орг объему 13'!$E$1:$E$13,MATCH('ИД (ЛК 2.0)'!$C166,'Распределение по орг объему 13'!$A$1:$A$13,0),1)*'Дерево КПЭ (ЛК 2.0)'!$C$9*'Дерево КПЭ (ЛК 2.0)'!$D$7))*'Дерево КПЭ (ЛК 2.0)'!$C$11)</f>
        <v>7106.868131868132</v>
      </c>
      <c r="M166" s="149">
        <f>$I166-((('Дерево КПЭ (ЛК 2.0)'!$C$8*INDEX('Распределение по орг объему 13'!$E$1:$E$13,MATCH('ИД (ЛК 2.0)'!$C166,'Распределение по орг объему 13'!$A$1:$A$13,0),1)*'Дерево КПЭ (ЛК 2.0)'!$D$9*'Дерево КПЭ (ЛК 2.0)'!$C$7)-('Дерево КПЭ (ЛК 2.0)'!$C$8*INDEX('Распределение по орг объему 13'!$E$1:$E$13,MATCH('ИД (ЛК 2.0)'!$C166,'Распределение по орг объему 13'!$A$1:$A$13,0),1)*'Дерево КПЭ (ЛК 2.0)'!$D$9*'Дерево КПЭ (ЛК 2.0)'!$D$7)))</f>
        <v>6150</v>
      </c>
      <c r="N166" s="149">
        <f>$I166-((('Дерево КПЭ (ЛК 2.0)'!$D$8*INDEX('Распределение по орг объему 13'!$E$1:$E$13,MATCH('ИД (ЛК 2.0)'!$C166,'Распределение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2.0)'!$C166,'Распределение по орг объему 13'!$A$1:$A$13,0),1)*'Дерево КПЭ (ЛК 2.0)'!$D$9*'Дерево КПЭ (ЛК 2.0)'!$D$7)))</f>
        <v>750</v>
      </c>
      <c r="O166" s="149">
        <f>$I166-((('Дерево КПЭ (ЛК 2.0)'!$D$8*INDEX('Распределение по орг объему 13'!$E$1:$E$13,MATCH('ИД (ЛК 2.0)'!$C166,'Распределение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2.0)'!$C166,'Распределение по орг объему 13'!$A$1:$A$13,0),1)*'Дерево КПЭ (ЛК 2.0)'!$D$9*'Дерево КПЭ (ЛК 2.0)'!$D$7)))</f>
        <v>750</v>
      </c>
      <c r="P166" s="149">
        <f>$I166-((('Дерево КПЭ (ЛК 2.0)'!$D$8*INDEX('Распределение по орг объему 13'!$E$1:$E$13,MATCH('ИД (ЛК 2.0)'!$C166,'Распределение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2.0)'!$C166,'Распределение по орг объему 13'!$A$1:$A$13,0),1)*'Дерево КПЭ (ЛК 2.0)'!$D$9*'Дерево КПЭ (ЛК 2.0)'!$D$7)))</f>
        <v>750</v>
      </c>
      <c r="Q166" s="149">
        <f>$I166-((('Дерево КПЭ (ЛК 2.0)'!$D$8*INDEX('Распределение по орг объему 13'!$E$1:$E$13,MATCH('ИД (ЛК 2.0)'!$C166,'Распределение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2.0)'!$C166,'Распределение по орг объему 13'!$A$1:$A$13,0),1)*'Дерево КПЭ (ЛК 2.0)'!$D$9*'Дерево КПЭ (ЛК 2.0)'!$D$7)))</f>
        <v>750</v>
      </c>
      <c r="R166" s="149">
        <f>$I166-((('Дерево КПЭ (ЛК 2.0)'!$D$8*INDEX('Распределение по орг объему 13'!$E$1:$E$13,MATCH('ИД (ЛК 2.0)'!$C166,'Распределение по орг объему 13'!$A$1:$A$13,0),1)*'Дерево КПЭ (ЛК 2.0)'!$D$9*'Дерево КПЭ (ЛК 2.0)'!$C$7)-('Дерево КПЭ (ЛК 2.0)'!$D$8*INDEX('Распределение по орг объему 13'!$E$1:$E$13,MATCH('ИД (ЛК 2.0)'!$C166,'Распределение по орг объему 13'!$A$1:$A$13,0),1)*'Дерево КПЭ (ЛК 2.0)'!$D$9*'Дерево КПЭ (ЛК 2.0)'!$D$7)))</f>
        <v>750</v>
      </c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  <c r="BH166" s="149"/>
      <c r="BI166" s="149"/>
      <c r="BJ166" s="149"/>
      <c r="BK166" s="149"/>
      <c r="BL166" s="149"/>
      <c r="BM166" s="149"/>
      <c r="BN166" s="149"/>
      <c r="BO166" s="149"/>
      <c r="BP166" s="149"/>
      <c r="BQ166" s="149"/>
      <c r="BR166" s="149"/>
      <c r="BS166" s="149"/>
      <c r="BT166" s="149"/>
      <c r="BU166" s="149"/>
      <c r="BV166" s="149"/>
      <c r="BW166" s="149"/>
      <c r="BX166" s="149"/>
      <c r="BY166" s="149"/>
      <c r="BZ166" s="149"/>
      <c r="CA166" s="149"/>
      <c r="CB166" s="149"/>
      <c r="CC166" s="149"/>
      <c r="CD166" s="149"/>
      <c r="CE166" s="149"/>
      <c r="CF166" s="149"/>
      <c r="CG166" s="149"/>
      <c r="CH166" s="149"/>
      <c r="CI166" s="149"/>
      <c r="CZ166" s="152"/>
      <c r="DA166" s="157"/>
      <c r="DB166" s="164"/>
    </row>
    <row r="167" spans="2:106" s="685" customFormat="1" outlineLevel="2" x14ac:dyDescent="0.25">
      <c r="B167" s="680" t="s">
        <v>929</v>
      </c>
      <c r="C167" s="681" t="str">
        <f>C153</f>
        <v>Трудозатраты на обмен производсвенной информацией, час.</v>
      </c>
      <c r="D167" s="682"/>
      <c r="E167" s="682"/>
      <c r="F167" s="683"/>
      <c r="G167" s="682"/>
      <c r="H167" s="684">
        <f t="shared" ref="H167:P167" si="185">SUM(H168:H180)</f>
        <v>100000</v>
      </c>
      <c r="I167" s="684">
        <f t="shared" si="185"/>
        <v>100000</v>
      </c>
      <c r="J167" s="684">
        <f t="shared" si="185"/>
        <v>100000</v>
      </c>
      <c r="K167" s="684">
        <f t="shared" si="185"/>
        <v>100000</v>
      </c>
      <c r="L167" s="684">
        <f t="shared" si="185"/>
        <v>100000</v>
      </c>
      <c r="M167" s="684">
        <f t="shared" si="185"/>
        <v>100000</v>
      </c>
      <c r="N167" s="684">
        <f t="shared" si="185"/>
        <v>100000</v>
      </c>
      <c r="O167" s="684">
        <f t="shared" si="185"/>
        <v>100000</v>
      </c>
      <c r="P167" s="684">
        <f t="shared" si="185"/>
        <v>100000</v>
      </c>
      <c r="Q167" s="684">
        <f t="shared" ref="Q167:R167" si="186">SUM(Q168:Q180)</f>
        <v>100000</v>
      </c>
      <c r="R167" s="684">
        <f t="shared" si="186"/>
        <v>100000</v>
      </c>
      <c r="S167" s="684"/>
      <c r="T167" s="684"/>
      <c r="U167" s="684"/>
      <c r="V167" s="684"/>
      <c r="W167" s="684"/>
      <c r="X167" s="684"/>
      <c r="Y167" s="684"/>
      <c r="Z167" s="684"/>
      <c r="AA167" s="684"/>
      <c r="AB167" s="684"/>
      <c r="AC167" s="684"/>
      <c r="AD167" s="684"/>
      <c r="AE167" s="684"/>
      <c r="AF167" s="684"/>
      <c r="AG167" s="684"/>
      <c r="AH167" s="684"/>
      <c r="AI167" s="684"/>
      <c r="AJ167" s="684"/>
      <c r="AK167" s="684"/>
      <c r="AL167" s="684"/>
      <c r="AM167" s="684"/>
      <c r="AN167" s="684"/>
      <c r="AO167" s="684"/>
      <c r="AP167" s="684"/>
      <c r="AQ167" s="684"/>
      <c r="AR167" s="684"/>
      <c r="AS167" s="684"/>
      <c r="AT167" s="684"/>
      <c r="AU167" s="684"/>
      <c r="AV167" s="684"/>
      <c r="AW167" s="684"/>
      <c r="AX167" s="684"/>
      <c r="AY167" s="684"/>
      <c r="AZ167" s="684"/>
      <c r="BA167" s="684"/>
      <c r="BB167" s="684"/>
      <c r="BC167" s="684"/>
      <c r="BD167" s="684"/>
      <c r="BE167" s="684"/>
      <c r="BF167" s="684"/>
      <c r="BG167" s="684"/>
      <c r="BH167" s="684"/>
      <c r="BI167" s="684"/>
      <c r="BJ167" s="684"/>
      <c r="BK167" s="684"/>
      <c r="BL167" s="684"/>
      <c r="BM167" s="684"/>
      <c r="BN167" s="684"/>
      <c r="BO167" s="684"/>
      <c r="BP167" s="684"/>
      <c r="BQ167" s="684"/>
      <c r="BR167" s="684"/>
      <c r="BS167" s="684"/>
      <c r="BT167" s="684"/>
      <c r="BU167" s="684"/>
      <c r="BV167" s="684"/>
      <c r="BW167" s="684"/>
      <c r="BX167" s="684"/>
      <c r="BY167" s="684"/>
      <c r="BZ167" s="684"/>
      <c r="CA167" s="684"/>
      <c r="CB167" s="684"/>
      <c r="CC167" s="684"/>
      <c r="CD167" s="684"/>
      <c r="CE167" s="684"/>
      <c r="CF167" s="684"/>
      <c r="CG167" s="684"/>
      <c r="CH167" s="684"/>
      <c r="CI167" s="684"/>
      <c r="CZ167" s="686"/>
      <c r="DA167" s="687"/>
      <c r="DB167" s="688"/>
    </row>
    <row r="168" spans="2:106" s="135" customFormat="1" ht="14.25" outlineLevel="2" x14ac:dyDescent="0.25">
      <c r="B168" s="136"/>
      <c r="C168" s="540" t="str">
        <f>C154</f>
        <v>КЦ</v>
      </c>
      <c r="D168" s="147"/>
      <c r="E168" s="147"/>
      <c r="F168" s="291"/>
      <c r="G168" s="147"/>
      <c r="H168" s="149">
        <f>H195*'Дерево КПЭ (ЛК 2.0)'!$D$9*'Дерево КПЭ (ЛК 2.0)'!$C$7</f>
        <v>0</v>
      </c>
      <c r="I168" s="149">
        <f>I195*'Дерево КПЭ (ЛК 2.0)'!$D$9*'Дерево КПЭ (ЛК 2.0)'!$C$7</f>
        <v>0</v>
      </c>
      <c r="J168" s="149">
        <f>J195*'Дерево КПЭ (ЛК 2.0)'!$D$9*'Дерево КПЭ (ЛК 2.0)'!$C$7</f>
        <v>0</v>
      </c>
      <c r="K168" s="149">
        <f>K195*'Дерево КПЭ (ЛК 2.0)'!$D$9*'Дерево КПЭ (ЛК 2.0)'!$C$7</f>
        <v>0</v>
      </c>
      <c r="L168" s="149">
        <f>L195*'Дерево КПЭ (ЛК 2.0)'!$D$9*'Дерево КПЭ (ЛК 2.0)'!$C$7</f>
        <v>0</v>
      </c>
      <c r="M168" s="149">
        <f>M195*'Дерево КПЭ (ЛК 2.0)'!$D$9*'Дерево КПЭ (ЛК 2.0)'!$C$7</f>
        <v>0</v>
      </c>
      <c r="N168" s="149">
        <f>N195*'Дерево КПЭ (ЛК 2.0)'!$D$9*'Дерево КПЭ (ЛК 2.0)'!$C$7</f>
        <v>0</v>
      </c>
      <c r="O168" s="149">
        <f>O195*'Дерево КПЭ (ЛК 2.0)'!$D$9*'Дерево КПЭ (ЛК 2.0)'!$C$7</f>
        <v>0</v>
      </c>
      <c r="P168" s="149">
        <f>P195*'Дерево КПЭ (ЛК 2.0)'!$D$9*'Дерево КПЭ (ЛК 2.0)'!$C$7</f>
        <v>0</v>
      </c>
      <c r="Q168" s="149">
        <f>Q195*'Дерево КПЭ (ЛК 2.0)'!$D$9*'Дерево КПЭ (ЛК 2.0)'!$C$7</f>
        <v>0</v>
      </c>
      <c r="R168" s="149">
        <f>R195*'Дерево КПЭ (ЛК 2.0)'!$D$9*'Дерево КПЭ (ЛК 2.0)'!$C$7</f>
        <v>0</v>
      </c>
      <c r="S168" s="149"/>
      <c r="T168" s="149"/>
      <c r="U168" s="149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49"/>
      <c r="AN168" s="149"/>
      <c r="AO168" s="149"/>
      <c r="AP168" s="149"/>
      <c r="AQ168" s="149"/>
      <c r="AR168" s="149"/>
      <c r="AS168" s="149"/>
      <c r="AT168" s="149"/>
      <c r="AU168" s="149"/>
      <c r="AV168" s="149"/>
      <c r="AW168" s="149"/>
      <c r="AX168" s="149"/>
      <c r="AY168" s="149"/>
      <c r="AZ168" s="149"/>
      <c r="BA168" s="149"/>
      <c r="BB168" s="149"/>
      <c r="BC168" s="149"/>
      <c r="BD168" s="149"/>
      <c r="BE168" s="149"/>
      <c r="BF168" s="149"/>
      <c r="BG168" s="149"/>
      <c r="BH168" s="149"/>
      <c r="BI168" s="149"/>
      <c r="BJ168" s="149"/>
      <c r="BK168" s="149"/>
      <c r="BL168" s="149"/>
      <c r="BM168" s="149"/>
      <c r="BN168" s="149"/>
      <c r="BO168" s="149"/>
      <c r="BP168" s="149"/>
      <c r="BQ168" s="149"/>
      <c r="BR168" s="149"/>
      <c r="BS168" s="149"/>
      <c r="BT168" s="149"/>
      <c r="BU168" s="149"/>
      <c r="BV168" s="149"/>
      <c r="BW168" s="149"/>
      <c r="BX168" s="149"/>
      <c r="BY168" s="149"/>
      <c r="BZ168" s="149"/>
      <c r="CA168" s="149"/>
      <c r="CB168" s="149"/>
      <c r="CC168" s="149"/>
      <c r="CD168" s="149"/>
      <c r="CE168" s="149"/>
      <c r="CF168" s="149"/>
      <c r="CG168" s="149"/>
      <c r="CH168" s="149"/>
      <c r="CI168" s="149"/>
      <c r="CZ168" s="152"/>
      <c r="DA168" s="157"/>
      <c r="DB168" s="164"/>
    </row>
    <row r="169" spans="2:106" s="135" customFormat="1" ht="14.25" outlineLevel="2" x14ac:dyDescent="0.25">
      <c r="B169" s="136"/>
      <c r="C169" s="540" t="str">
        <f t="shared" ref="C169:C180" si="187">C155</f>
        <v>ННГ</v>
      </c>
      <c r="D169" s="147"/>
      <c r="E169" s="147"/>
      <c r="F169" s="291"/>
      <c r="G169" s="147"/>
      <c r="H169" s="149">
        <f>H196*'Дерево КПЭ (ЛК 2.0)'!$D$9*'Дерево КПЭ (ЛК 2.0)'!$C$7</f>
        <v>11250</v>
      </c>
      <c r="I169" s="149">
        <f>I196*'Дерево КПЭ (ЛК 2.0)'!$D$9*'Дерево КПЭ (ЛК 2.0)'!$C$7</f>
        <v>11250</v>
      </c>
      <c r="J169" s="149">
        <f>J196*'Дерево КПЭ (ЛК 2.0)'!$D$9*'Дерево КПЭ (ЛК 2.0)'!$C$7</f>
        <v>11250</v>
      </c>
      <c r="K169" s="149">
        <f>K196*'Дерево КПЭ (ЛК 2.0)'!$D$9*'Дерево КПЭ (ЛК 2.0)'!$C$7</f>
        <v>11250</v>
      </c>
      <c r="L169" s="149">
        <f>L196*'Дерево КПЭ (ЛК 2.0)'!$D$9*'Дерево КПЭ (ЛК 2.0)'!$C$7</f>
        <v>11250</v>
      </c>
      <c r="M169" s="149">
        <f>M196*'Дерево КПЭ (ЛК 2.0)'!$D$9*'Дерево КПЭ (ЛК 2.0)'!$C$7</f>
        <v>11250</v>
      </c>
      <c r="N169" s="149">
        <f>N196*'Дерево КПЭ (ЛК 2.0)'!$D$9*'Дерево КПЭ (ЛК 2.0)'!$C$7</f>
        <v>11250</v>
      </c>
      <c r="O169" s="149">
        <f>O196*'Дерево КПЭ (ЛК 2.0)'!$D$9*'Дерево КПЭ (ЛК 2.0)'!$C$7</f>
        <v>11250</v>
      </c>
      <c r="P169" s="149">
        <f>P196*'Дерево КПЭ (ЛК 2.0)'!$D$9*'Дерево КПЭ (ЛК 2.0)'!$C$7</f>
        <v>11250</v>
      </c>
      <c r="Q169" s="149">
        <f>Q196*'Дерево КПЭ (ЛК 2.0)'!$D$9*'Дерево КПЭ (ЛК 2.0)'!$C$7</f>
        <v>11250</v>
      </c>
      <c r="R169" s="149">
        <f>R196*'Дерево КПЭ (ЛК 2.0)'!$D$9*'Дерево КПЭ (ЛК 2.0)'!$C$7</f>
        <v>11250</v>
      </c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  <c r="BH169" s="149"/>
      <c r="BI169" s="149"/>
      <c r="BJ169" s="149"/>
      <c r="BK169" s="149"/>
      <c r="BL169" s="149"/>
      <c r="BM169" s="149"/>
      <c r="BN169" s="149"/>
      <c r="BO169" s="149"/>
      <c r="BP169" s="149"/>
      <c r="BQ169" s="149"/>
      <c r="BR169" s="149"/>
      <c r="BS169" s="149"/>
      <c r="BT169" s="149"/>
      <c r="BU169" s="149"/>
      <c r="BV169" s="149"/>
      <c r="BW169" s="149"/>
      <c r="BX169" s="149"/>
      <c r="BY169" s="149"/>
      <c r="BZ169" s="149"/>
      <c r="CA169" s="149"/>
      <c r="CB169" s="149"/>
      <c r="CC169" s="149"/>
      <c r="CD169" s="149"/>
      <c r="CE169" s="149"/>
      <c r="CF169" s="149"/>
      <c r="CG169" s="149"/>
      <c r="CH169" s="149"/>
      <c r="CI169" s="149"/>
      <c r="CZ169" s="152"/>
      <c r="DA169" s="157"/>
      <c r="DB169" s="164"/>
    </row>
    <row r="170" spans="2:106" s="135" customFormat="1" ht="14.25" outlineLevel="2" x14ac:dyDescent="0.25">
      <c r="B170" s="136"/>
      <c r="C170" s="540" t="str">
        <f t="shared" si="187"/>
        <v>Хантос</v>
      </c>
      <c r="D170" s="147"/>
      <c r="E170" s="147"/>
      <c r="F170" s="291"/>
      <c r="G170" s="147"/>
      <c r="H170" s="149">
        <f>H197*'Дерево КПЭ (ЛК 2.0)'!$D$9*'Дерево КПЭ (ЛК 2.0)'!$C$7</f>
        <v>11250</v>
      </c>
      <c r="I170" s="149">
        <f>I197*'Дерево КПЭ (ЛК 2.0)'!$D$9*'Дерево КПЭ (ЛК 2.0)'!$C$7</f>
        <v>11250</v>
      </c>
      <c r="J170" s="149">
        <f>J197*'Дерево КПЭ (ЛК 2.0)'!$D$9*'Дерево КПЭ (ЛК 2.0)'!$C$7</f>
        <v>11250</v>
      </c>
      <c r="K170" s="149">
        <f>K197*'Дерево КПЭ (ЛК 2.0)'!$D$9*'Дерево КПЭ (ЛК 2.0)'!$C$7</f>
        <v>11250</v>
      </c>
      <c r="L170" s="149">
        <f>L197*'Дерево КПЭ (ЛК 2.0)'!$D$9*'Дерево КПЭ (ЛК 2.0)'!$C$7</f>
        <v>11250</v>
      </c>
      <c r="M170" s="149">
        <f>M197*'Дерево КПЭ (ЛК 2.0)'!$D$9*'Дерево КПЭ (ЛК 2.0)'!$C$7</f>
        <v>11250</v>
      </c>
      <c r="N170" s="149">
        <f>N197*'Дерево КПЭ (ЛК 2.0)'!$D$9*'Дерево КПЭ (ЛК 2.0)'!$C$7</f>
        <v>11250</v>
      </c>
      <c r="O170" s="149">
        <f>O197*'Дерево КПЭ (ЛК 2.0)'!$D$9*'Дерево КПЭ (ЛК 2.0)'!$C$7</f>
        <v>11250</v>
      </c>
      <c r="P170" s="149">
        <f>P197*'Дерево КПЭ (ЛК 2.0)'!$D$9*'Дерево КПЭ (ЛК 2.0)'!$C$7</f>
        <v>11250</v>
      </c>
      <c r="Q170" s="149">
        <f>Q197*'Дерево КПЭ (ЛК 2.0)'!$D$9*'Дерево КПЭ (ЛК 2.0)'!$C$7</f>
        <v>11250</v>
      </c>
      <c r="R170" s="149">
        <f>R197*'Дерево КПЭ (ЛК 2.0)'!$D$9*'Дерево КПЭ (ЛК 2.0)'!$C$7</f>
        <v>11250</v>
      </c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  <c r="BH170" s="149"/>
      <c r="BI170" s="149"/>
      <c r="BJ170" s="149"/>
      <c r="BK170" s="149"/>
      <c r="BL170" s="149"/>
      <c r="BM170" s="149"/>
      <c r="BN170" s="149"/>
      <c r="BO170" s="149"/>
      <c r="BP170" s="149"/>
      <c r="BQ170" s="149"/>
      <c r="BR170" s="149"/>
      <c r="BS170" s="149"/>
      <c r="BT170" s="149"/>
      <c r="BU170" s="149"/>
      <c r="BV170" s="149"/>
      <c r="BW170" s="149"/>
      <c r="BX170" s="149"/>
      <c r="BY170" s="149"/>
      <c r="BZ170" s="149"/>
      <c r="CA170" s="149"/>
      <c r="CB170" s="149"/>
      <c r="CC170" s="149"/>
      <c r="CD170" s="149"/>
      <c r="CE170" s="149"/>
      <c r="CF170" s="149"/>
      <c r="CG170" s="149"/>
      <c r="CH170" s="149"/>
      <c r="CI170" s="149"/>
      <c r="CZ170" s="152"/>
      <c r="DA170" s="157"/>
      <c r="DB170" s="164"/>
    </row>
    <row r="171" spans="2:106" s="135" customFormat="1" ht="14.25" outlineLevel="2" x14ac:dyDescent="0.25">
      <c r="B171" s="136"/>
      <c r="C171" s="540" t="str">
        <f t="shared" si="187"/>
        <v>Мегион</v>
      </c>
      <c r="D171" s="147"/>
      <c r="E171" s="147"/>
      <c r="F171" s="291"/>
      <c r="G171" s="147"/>
      <c r="H171" s="149">
        <f>H198*'Дерево КПЭ (ЛК 2.0)'!$D$9*'Дерево КПЭ (ЛК 2.0)'!$C$7</f>
        <v>11250</v>
      </c>
      <c r="I171" s="149">
        <f>I198*'Дерево КПЭ (ЛК 2.0)'!$D$9*'Дерево КПЭ (ЛК 2.0)'!$C$7</f>
        <v>11250</v>
      </c>
      <c r="J171" s="149">
        <f>J198*'Дерево КПЭ (ЛК 2.0)'!$D$9*'Дерево КПЭ (ЛК 2.0)'!$C$7</f>
        <v>11250</v>
      </c>
      <c r="K171" s="149">
        <f>K198*'Дерево КПЭ (ЛК 2.0)'!$D$9*'Дерево КПЭ (ЛК 2.0)'!$C$7</f>
        <v>11250</v>
      </c>
      <c r="L171" s="149">
        <f>L198*'Дерево КПЭ (ЛК 2.0)'!$D$9*'Дерево КПЭ (ЛК 2.0)'!$C$7</f>
        <v>11250</v>
      </c>
      <c r="M171" s="149">
        <f>M198*'Дерево КПЭ (ЛК 2.0)'!$D$9*'Дерево КПЭ (ЛК 2.0)'!$C$7</f>
        <v>11250</v>
      </c>
      <c r="N171" s="149">
        <f>N198*'Дерево КПЭ (ЛК 2.0)'!$D$9*'Дерево КПЭ (ЛК 2.0)'!$C$7</f>
        <v>11250</v>
      </c>
      <c r="O171" s="149">
        <f>O198*'Дерево КПЭ (ЛК 2.0)'!$D$9*'Дерево КПЭ (ЛК 2.0)'!$C$7</f>
        <v>11250</v>
      </c>
      <c r="P171" s="149">
        <f>P198*'Дерево КПЭ (ЛК 2.0)'!$D$9*'Дерево КПЭ (ЛК 2.0)'!$C$7</f>
        <v>11250</v>
      </c>
      <c r="Q171" s="149">
        <f>Q198*'Дерево КПЭ (ЛК 2.0)'!$D$9*'Дерево КПЭ (ЛК 2.0)'!$C$7</f>
        <v>11250</v>
      </c>
      <c r="R171" s="149">
        <f>R198*'Дерево КПЭ (ЛК 2.0)'!$D$9*'Дерево КПЭ (ЛК 2.0)'!$C$7</f>
        <v>11250</v>
      </c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  <c r="BH171" s="149"/>
      <c r="BI171" s="149"/>
      <c r="BJ171" s="149"/>
      <c r="BK171" s="149"/>
      <c r="BL171" s="149"/>
      <c r="BM171" s="149"/>
      <c r="BN171" s="149"/>
      <c r="BO171" s="149"/>
      <c r="BP171" s="149"/>
      <c r="BQ171" s="149"/>
      <c r="BR171" s="149"/>
      <c r="BS171" s="149"/>
      <c r="BT171" s="149"/>
      <c r="BU171" s="149"/>
      <c r="BV171" s="149"/>
      <c r="BW171" s="149"/>
      <c r="BX171" s="149"/>
      <c r="BY171" s="149"/>
      <c r="BZ171" s="149"/>
      <c r="CA171" s="149"/>
      <c r="CB171" s="149"/>
      <c r="CC171" s="149"/>
      <c r="CD171" s="149"/>
      <c r="CE171" s="149"/>
      <c r="CF171" s="149"/>
      <c r="CG171" s="149"/>
      <c r="CH171" s="149"/>
      <c r="CI171" s="149"/>
      <c r="CZ171" s="152"/>
      <c r="DA171" s="157"/>
      <c r="DB171" s="164"/>
    </row>
    <row r="172" spans="2:106" s="135" customFormat="1" ht="14.25" outlineLevel="2" x14ac:dyDescent="0.25">
      <c r="B172" s="136"/>
      <c r="C172" s="540" t="str">
        <f t="shared" si="187"/>
        <v>Оренбург</v>
      </c>
      <c r="D172" s="147"/>
      <c r="E172" s="147"/>
      <c r="F172" s="291"/>
      <c r="G172" s="147"/>
      <c r="H172" s="149">
        <f>H199*'Дерево КПЭ (ЛК 2.0)'!$D$9*'Дерево КПЭ (ЛК 2.0)'!$C$7</f>
        <v>6250</v>
      </c>
      <c r="I172" s="149">
        <f>I199*'Дерево КПЭ (ЛК 2.0)'!$D$9*'Дерево КПЭ (ЛК 2.0)'!$C$7</f>
        <v>6250</v>
      </c>
      <c r="J172" s="149">
        <f>J199*'Дерево КПЭ (ЛК 2.0)'!$D$9*'Дерево КПЭ (ЛК 2.0)'!$C$7</f>
        <v>6250</v>
      </c>
      <c r="K172" s="149">
        <f>K199*'Дерево КПЭ (ЛК 2.0)'!$D$9*'Дерево КПЭ (ЛК 2.0)'!$C$7</f>
        <v>6250</v>
      </c>
      <c r="L172" s="149">
        <f>L199*'Дерево КПЭ (ЛК 2.0)'!$D$9*'Дерево КПЭ (ЛК 2.0)'!$C$7</f>
        <v>6250</v>
      </c>
      <c r="M172" s="149">
        <f>M199*'Дерево КПЭ (ЛК 2.0)'!$D$9*'Дерево КПЭ (ЛК 2.0)'!$C$7</f>
        <v>6250</v>
      </c>
      <c r="N172" s="149">
        <f>N199*'Дерево КПЭ (ЛК 2.0)'!$D$9*'Дерево КПЭ (ЛК 2.0)'!$C$7</f>
        <v>6250</v>
      </c>
      <c r="O172" s="149">
        <f>O199*'Дерево КПЭ (ЛК 2.0)'!$D$9*'Дерево КПЭ (ЛК 2.0)'!$C$7</f>
        <v>6250</v>
      </c>
      <c r="P172" s="149">
        <f>P199*'Дерево КПЭ (ЛК 2.0)'!$D$9*'Дерево КПЭ (ЛК 2.0)'!$C$7</f>
        <v>6250</v>
      </c>
      <c r="Q172" s="149">
        <f>Q199*'Дерево КПЭ (ЛК 2.0)'!$D$9*'Дерево КПЭ (ЛК 2.0)'!$C$7</f>
        <v>6250</v>
      </c>
      <c r="R172" s="149">
        <f>R199*'Дерево КПЭ (ЛК 2.0)'!$D$9*'Дерево КПЭ (ЛК 2.0)'!$C$7</f>
        <v>6250</v>
      </c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  <c r="BH172" s="149"/>
      <c r="BI172" s="149"/>
      <c r="BJ172" s="149"/>
      <c r="BK172" s="149"/>
      <c r="BL172" s="149"/>
      <c r="BM172" s="149"/>
      <c r="BN172" s="149"/>
      <c r="BO172" s="149"/>
      <c r="BP172" s="149"/>
      <c r="BQ172" s="149"/>
      <c r="BR172" s="149"/>
      <c r="BS172" s="149"/>
      <c r="BT172" s="149"/>
      <c r="BU172" s="149"/>
      <c r="BV172" s="149"/>
      <c r="BW172" s="149"/>
      <c r="BX172" s="149"/>
      <c r="BY172" s="149"/>
      <c r="BZ172" s="149"/>
      <c r="CA172" s="149"/>
      <c r="CB172" s="149"/>
      <c r="CC172" s="149"/>
      <c r="CD172" s="149"/>
      <c r="CE172" s="149"/>
      <c r="CF172" s="149"/>
      <c r="CG172" s="149"/>
      <c r="CH172" s="149"/>
      <c r="CI172" s="149"/>
      <c r="CZ172" s="152"/>
      <c r="DA172" s="157"/>
      <c r="DB172" s="164"/>
    </row>
    <row r="173" spans="2:106" s="135" customFormat="1" ht="14.25" outlineLevel="2" x14ac:dyDescent="0.25">
      <c r="B173" s="136"/>
      <c r="C173" s="540" t="str">
        <f t="shared" si="187"/>
        <v>Восток</v>
      </c>
      <c r="D173" s="147"/>
      <c r="E173" s="147"/>
      <c r="F173" s="291"/>
      <c r="G173" s="147"/>
      <c r="H173" s="149">
        <f>H200*'Дерево КПЭ (ЛК 2.0)'!$D$9*'Дерево КПЭ (ЛК 2.0)'!$C$7</f>
        <v>6250</v>
      </c>
      <c r="I173" s="149">
        <f>I200*'Дерево КПЭ (ЛК 2.0)'!$D$9*'Дерево КПЭ (ЛК 2.0)'!$C$7</f>
        <v>6250</v>
      </c>
      <c r="J173" s="149">
        <f>J200*'Дерево КПЭ (ЛК 2.0)'!$D$9*'Дерево КПЭ (ЛК 2.0)'!$C$7</f>
        <v>6250</v>
      </c>
      <c r="K173" s="149">
        <f>K200*'Дерево КПЭ (ЛК 2.0)'!$D$9*'Дерево КПЭ (ЛК 2.0)'!$C$7</f>
        <v>6250</v>
      </c>
      <c r="L173" s="149">
        <f>L200*'Дерево КПЭ (ЛК 2.0)'!$D$9*'Дерево КПЭ (ЛК 2.0)'!$C$7</f>
        <v>6250</v>
      </c>
      <c r="M173" s="149">
        <f>M200*'Дерево КПЭ (ЛК 2.0)'!$D$9*'Дерево КПЭ (ЛК 2.0)'!$C$7</f>
        <v>6250</v>
      </c>
      <c r="N173" s="149">
        <f>N200*'Дерево КПЭ (ЛК 2.0)'!$D$9*'Дерево КПЭ (ЛК 2.0)'!$C$7</f>
        <v>6250</v>
      </c>
      <c r="O173" s="149">
        <f>O200*'Дерево КПЭ (ЛК 2.0)'!$D$9*'Дерево КПЭ (ЛК 2.0)'!$C$7</f>
        <v>6250</v>
      </c>
      <c r="P173" s="149">
        <f>P200*'Дерево КПЭ (ЛК 2.0)'!$D$9*'Дерево КПЭ (ЛК 2.0)'!$C$7</f>
        <v>6250</v>
      </c>
      <c r="Q173" s="149">
        <f>Q200*'Дерево КПЭ (ЛК 2.0)'!$D$9*'Дерево КПЭ (ЛК 2.0)'!$C$7</f>
        <v>6250</v>
      </c>
      <c r="R173" s="149">
        <f>R200*'Дерево КПЭ (ЛК 2.0)'!$D$9*'Дерево КПЭ (ЛК 2.0)'!$C$7</f>
        <v>6250</v>
      </c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  <c r="BH173" s="149"/>
      <c r="BI173" s="149"/>
      <c r="BJ173" s="149"/>
      <c r="BK173" s="149"/>
      <c r="BL173" s="149"/>
      <c r="BM173" s="149"/>
      <c r="BN173" s="149"/>
      <c r="BO173" s="149"/>
      <c r="BP173" s="149"/>
      <c r="BQ173" s="149"/>
      <c r="BR173" s="149"/>
      <c r="BS173" s="149"/>
      <c r="BT173" s="149"/>
      <c r="BU173" s="149"/>
      <c r="BV173" s="149"/>
      <c r="BW173" s="149"/>
      <c r="BX173" s="149"/>
      <c r="BY173" s="149"/>
      <c r="BZ173" s="149"/>
      <c r="CA173" s="149"/>
      <c r="CB173" s="149"/>
      <c r="CC173" s="149"/>
      <c r="CD173" s="149"/>
      <c r="CE173" s="149"/>
      <c r="CF173" s="149"/>
      <c r="CG173" s="149"/>
      <c r="CH173" s="149"/>
      <c r="CI173" s="149"/>
      <c r="CZ173" s="152"/>
      <c r="DA173" s="157"/>
      <c r="DB173" s="164"/>
    </row>
    <row r="174" spans="2:106" s="135" customFormat="1" ht="14.25" outlineLevel="2" x14ac:dyDescent="0.25">
      <c r="B174" s="136"/>
      <c r="C174" s="540" t="str">
        <f t="shared" si="187"/>
        <v>Ямал</v>
      </c>
      <c r="D174" s="147"/>
      <c r="E174" s="147"/>
      <c r="F174" s="291"/>
      <c r="G174" s="147"/>
      <c r="H174" s="149">
        <f>H201*'Дерево КПЭ (ЛК 2.0)'!$D$9*'Дерево КПЭ (ЛК 2.0)'!$C$7</f>
        <v>7500</v>
      </c>
      <c r="I174" s="149">
        <f>I201*'Дерево КПЭ (ЛК 2.0)'!$D$9*'Дерево КПЭ (ЛК 2.0)'!$C$7</f>
        <v>7500</v>
      </c>
      <c r="J174" s="149">
        <f>J201*'Дерево КПЭ (ЛК 2.0)'!$D$9*'Дерево КПЭ (ЛК 2.0)'!$C$7</f>
        <v>7500</v>
      </c>
      <c r="K174" s="149">
        <f>K201*'Дерево КПЭ (ЛК 2.0)'!$D$9*'Дерево КПЭ (ЛК 2.0)'!$C$7</f>
        <v>7500</v>
      </c>
      <c r="L174" s="149">
        <f>L201*'Дерево КПЭ (ЛК 2.0)'!$D$9*'Дерево КПЭ (ЛК 2.0)'!$C$7</f>
        <v>7500</v>
      </c>
      <c r="M174" s="149">
        <f>M201*'Дерево КПЭ (ЛК 2.0)'!$D$9*'Дерево КПЭ (ЛК 2.0)'!$C$7</f>
        <v>7500</v>
      </c>
      <c r="N174" s="149">
        <f>N201*'Дерево КПЭ (ЛК 2.0)'!$D$9*'Дерево КПЭ (ЛК 2.0)'!$C$7</f>
        <v>7500</v>
      </c>
      <c r="O174" s="149">
        <f>O201*'Дерево КПЭ (ЛК 2.0)'!$D$9*'Дерево КПЭ (ЛК 2.0)'!$C$7</f>
        <v>7500</v>
      </c>
      <c r="P174" s="149">
        <f>P201*'Дерево КПЭ (ЛК 2.0)'!$D$9*'Дерево КПЭ (ЛК 2.0)'!$C$7</f>
        <v>7500</v>
      </c>
      <c r="Q174" s="149">
        <f>Q201*'Дерево КПЭ (ЛК 2.0)'!$D$9*'Дерево КПЭ (ЛК 2.0)'!$C$7</f>
        <v>7500</v>
      </c>
      <c r="R174" s="149">
        <f>R201*'Дерево КПЭ (ЛК 2.0)'!$D$9*'Дерево КПЭ (ЛК 2.0)'!$C$7</f>
        <v>7500</v>
      </c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  <c r="BH174" s="149"/>
      <c r="BI174" s="149"/>
      <c r="BJ174" s="149"/>
      <c r="BK174" s="149"/>
      <c r="BL174" s="149"/>
      <c r="BM174" s="149"/>
      <c r="BN174" s="149"/>
      <c r="BO174" s="149"/>
      <c r="BP174" s="149"/>
      <c r="BQ174" s="149"/>
      <c r="BR174" s="149"/>
      <c r="BS174" s="149"/>
      <c r="BT174" s="149"/>
      <c r="BU174" s="149"/>
      <c r="BV174" s="149"/>
      <c r="BW174" s="149"/>
      <c r="BX174" s="149"/>
      <c r="BY174" s="149"/>
      <c r="BZ174" s="149"/>
      <c r="CA174" s="149"/>
      <c r="CB174" s="149"/>
      <c r="CC174" s="149"/>
      <c r="CD174" s="149"/>
      <c r="CE174" s="149"/>
      <c r="CF174" s="149"/>
      <c r="CG174" s="149"/>
      <c r="CH174" s="149"/>
      <c r="CI174" s="149"/>
      <c r="CZ174" s="152"/>
      <c r="DA174" s="157"/>
      <c r="DB174" s="164"/>
    </row>
    <row r="175" spans="2:106" s="135" customFormat="1" ht="14.25" outlineLevel="2" x14ac:dyDescent="0.25">
      <c r="B175" s="136"/>
      <c r="C175" s="540" t="str">
        <f t="shared" si="187"/>
        <v>Мессояха</v>
      </c>
      <c r="D175" s="147"/>
      <c r="E175" s="147"/>
      <c r="F175" s="291"/>
      <c r="G175" s="147"/>
      <c r="H175" s="149">
        <f>H202*'Дерево КПЭ (ЛК 2.0)'!$D$9*'Дерево КПЭ (ЛК 2.0)'!$C$7</f>
        <v>7500</v>
      </c>
      <c r="I175" s="149">
        <f>I202*'Дерево КПЭ (ЛК 2.0)'!$D$9*'Дерево КПЭ (ЛК 2.0)'!$C$7</f>
        <v>7500</v>
      </c>
      <c r="J175" s="149">
        <f>J202*'Дерево КПЭ (ЛК 2.0)'!$D$9*'Дерево КПЭ (ЛК 2.0)'!$C$7</f>
        <v>7500</v>
      </c>
      <c r="K175" s="149">
        <f>K202*'Дерево КПЭ (ЛК 2.0)'!$D$9*'Дерево КПЭ (ЛК 2.0)'!$C$7</f>
        <v>7500</v>
      </c>
      <c r="L175" s="149">
        <f>L202*'Дерево КПЭ (ЛК 2.0)'!$D$9*'Дерево КПЭ (ЛК 2.0)'!$C$7</f>
        <v>7500</v>
      </c>
      <c r="M175" s="149">
        <f>M202*'Дерево КПЭ (ЛК 2.0)'!$D$9*'Дерево КПЭ (ЛК 2.0)'!$C$7</f>
        <v>7500</v>
      </c>
      <c r="N175" s="149">
        <f>N202*'Дерево КПЭ (ЛК 2.0)'!$D$9*'Дерево КПЭ (ЛК 2.0)'!$C$7</f>
        <v>7500</v>
      </c>
      <c r="O175" s="149">
        <f>O202*'Дерево КПЭ (ЛК 2.0)'!$D$9*'Дерево КПЭ (ЛК 2.0)'!$C$7</f>
        <v>7500</v>
      </c>
      <c r="P175" s="149">
        <f>P202*'Дерево КПЭ (ЛК 2.0)'!$D$9*'Дерево КПЭ (ЛК 2.0)'!$C$7</f>
        <v>7500</v>
      </c>
      <c r="Q175" s="149">
        <f>Q202*'Дерево КПЭ (ЛК 2.0)'!$D$9*'Дерево КПЭ (ЛК 2.0)'!$C$7</f>
        <v>7500</v>
      </c>
      <c r="R175" s="149">
        <f>R202*'Дерево КПЭ (ЛК 2.0)'!$D$9*'Дерево КПЭ (ЛК 2.0)'!$C$7</f>
        <v>7500</v>
      </c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  <c r="BH175" s="149"/>
      <c r="BI175" s="149"/>
      <c r="BJ175" s="149"/>
      <c r="BK175" s="149"/>
      <c r="BL175" s="149"/>
      <c r="BM175" s="149"/>
      <c r="BN175" s="149"/>
      <c r="BO175" s="149"/>
      <c r="BP175" s="149"/>
      <c r="BQ175" s="149"/>
      <c r="BR175" s="149"/>
      <c r="BS175" s="149"/>
      <c r="BT175" s="149"/>
      <c r="BU175" s="149"/>
      <c r="BV175" s="149"/>
      <c r="BW175" s="149"/>
      <c r="BX175" s="149"/>
      <c r="BY175" s="149"/>
      <c r="BZ175" s="149"/>
      <c r="CA175" s="149"/>
      <c r="CB175" s="149"/>
      <c r="CC175" s="149"/>
      <c r="CD175" s="149"/>
      <c r="CE175" s="149"/>
      <c r="CF175" s="149"/>
      <c r="CG175" s="149"/>
      <c r="CH175" s="149"/>
      <c r="CI175" s="149"/>
      <c r="CZ175" s="152"/>
      <c r="DA175" s="157"/>
      <c r="DB175" s="164"/>
    </row>
    <row r="176" spans="2:106" s="135" customFormat="1" ht="14.25" outlineLevel="2" x14ac:dyDescent="0.25">
      <c r="B176" s="136"/>
      <c r="C176" s="540" t="str">
        <f t="shared" si="187"/>
        <v>Заполярье</v>
      </c>
      <c r="D176" s="147"/>
      <c r="E176" s="147"/>
      <c r="F176" s="291"/>
      <c r="G176" s="147"/>
      <c r="H176" s="149">
        <f>H203*'Дерево КПЭ (ЛК 2.0)'!$D$9*'Дерево КПЭ (ЛК 2.0)'!$C$7</f>
        <v>11250</v>
      </c>
      <c r="I176" s="149">
        <f>I203*'Дерево КПЭ (ЛК 2.0)'!$D$9*'Дерево КПЭ (ЛК 2.0)'!$C$7</f>
        <v>11250</v>
      </c>
      <c r="J176" s="149">
        <f>J203*'Дерево КПЭ (ЛК 2.0)'!$D$9*'Дерево КПЭ (ЛК 2.0)'!$C$7</f>
        <v>11250</v>
      </c>
      <c r="K176" s="149">
        <f>K203*'Дерево КПЭ (ЛК 2.0)'!$D$9*'Дерево КПЭ (ЛК 2.0)'!$C$7</f>
        <v>11250</v>
      </c>
      <c r="L176" s="149">
        <f>L203*'Дерево КПЭ (ЛК 2.0)'!$D$9*'Дерево КПЭ (ЛК 2.0)'!$C$7</f>
        <v>11250</v>
      </c>
      <c r="M176" s="149">
        <f>M203*'Дерево КПЭ (ЛК 2.0)'!$D$9*'Дерево КПЭ (ЛК 2.0)'!$C$7</f>
        <v>11250</v>
      </c>
      <c r="N176" s="149">
        <f>N203*'Дерево КПЭ (ЛК 2.0)'!$D$9*'Дерево КПЭ (ЛК 2.0)'!$C$7</f>
        <v>11250</v>
      </c>
      <c r="O176" s="149">
        <f>O203*'Дерево КПЭ (ЛК 2.0)'!$D$9*'Дерево КПЭ (ЛК 2.0)'!$C$7</f>
        <v>11250</v>
      </c>
      <c r="P176" s="149">
        <f>P203*'Дерево КПЭ (ЛК 2.0)'!$D$9*'Дерево КПЭ (ЛК 2.0)'!$C$7</f>
        <v>11250</v>
      </c>
      <c r="Q176" s="149">
        <f>Q203*'Дерево КПЭ (ЛК 2.0)'!$D$9*'Дерево КПЭ (ЛК 2.0)'!$C$7</f>
        <v>11250</v>
      </c>
      <c r="R176" s="149">
        <f>R203*'Дерево КПЭ (ЛК 2.0)'!$D$9*'Дерево КПЭ (ЛК 2.0)'!$C$7</f>
        <v>11250</v>
      </c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Z176" s="152"/>
      <c r="DA176" s="157"/>
      <c r="DB176" s="164"/>
    </row>
    <row r="177" spans="2:106" s="135" customFormat="1" ht="14.25" outlineLevel="2" x14ac:dyDescent="0.25">
      <c r="B177" s="136"/>
      <c r="C177" s="540" t="str">
        <f t="shared" si="187"/>
        <v>ГПН Р</v>
      </c>
      <c r="D177" s="147"/>
      <c r="E177" s="147"/>
      <c r="F177" s="291"/>
      <c r="G177" s="147"/>
      <c r="H177" s="149">
        <f>H204*'Дерево КПЭ (ЛК 2.0)'!$D$9*'Дерево КПЭ (ЛК 2.0)'!$C$7</f>
        <v>6250</v>
      </c>
      <c r="I177" s="149">
        <f>I204*'Дерево КПЭ (ЛК 2.0)'!$D$9*'Дерево КПЭ (ЛК 2.0)'!$C$7</f>
        <v>6250</v>
      </c>
      <c r="J177" s="149">
        <f>J204*'Дерево КПЭ (ЛК 2.0)'!$D$9*'Дерево КПЭ (ЛК 2.0)'!$C$7</f>
        <v>6250</v>
      </c>
      <c r="K177" s="149">
        <f>K204*'Дерево КПЭ (ЛК 2.0)'!$D$9*'Дерево КПЭ (ЛК 2.0)'!$C$7</f>
        <v>6250</v>
      </c>
      <c r="L177" s="149">
        <f>L204*'Дерево КПЭ (ЛК 2.0)'!$D$9*'Дерево КПЭ (ЛК 2.0)'!$C$7</f>
        <v>6250</v>
      </c>
      <c r="M177" s="149">
        <f>M204*'Дерево КПЭ (ЛК 2.0)'!$D$9*'Дерево КПЭ (ЛК 2.0)'!$C$7</f>
        <v>6250</v>
      </c>
      <c r="N177" s="149">
        <f>N204*'Дерево КПЭ (ЛК 2.0)'!$D$9*'Дерево КПЭ (ЛК 2.0)'!$C$7</f>
        <v>6250</v>
      </c>
      <c r="O177" s="149">
        <f>O204*'Дерево КПЭ (ЛК 2.0)'!$D$9*'Дерево КПЭ (ЛК 2.0)'!$C$7</f>
        <v>6250</v>
      </c>
      <c r="P177" s="149">
        <f>P204*'Дерево КПЭ (ЛК 2.0)'!$D$9*'Дерево КПЭ (ЛК 2.0)'!$C$7</f>
        <v>6250</v>
      </c>
      <c r="Q177" s="149">
        <f>Q204*'Дерево КПЭ (ЛК 2.0)'!$D$9*'Дерево КПЭ (ЛК 2.0)'!$C$7</f>
        <v>6250</v>
      </c>
      <c r="R177" s="149">
        <f>R204*'Дерево КПЭ (ЛК 2.0)'!$D$9*'Дерево КПЭ (ЛК 2.0)'!$C$7</f>
        <v>6250</v>
      </c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  <c r="BH177" s="149"/>
      <c r="BI177" s="149"/>
      <c r="BJ177" s="149"/>
      <c r="BK177" s="149"/>
      <c r="BL177" s="149"/>
      <c r="BM177" s="149"/>
      <c r="BN177" s="149"/>
      <c r="BO177" s="149"/>
      <c r="BP177" s="149"/>
      <c r="BQ177" s="149"/>
      <c r="BR177" s="149"/>
      <c r="BS177" s="149"/>
      <c r="BT177" s="149"/>
      <c r="BU177" s="149"/>
      <c r="BV177" s="149"/>
      <c r="BW177" s="149"/>
      <c r="BX177" s="149"/>
      <c r="BY177" s="149"/>
      <c r="BZ177" s="149"/>
      <c r="CA177" s="149"/>
      <c r="CB177" s="149"/>
      <c r="CC177" s="149"/>
      <c r="CD177" s="149"/>
      <c r="CE177" s="149"/>
      <c r="CF177" s="149"/>
      <c r="CG177" s="149"/>
      <c r="CH177" s="149"/>
      <c r="CI177" s="149"/>
      <c r="CZ177" s="152"/>
      <c r="DA177" s="157"/>
      <c r="DB177" s="164"/>
    </row>
    <row r="178" spans="2:106" s="135" customFormat="1" ht="14.25" outlineLevel="2" x14ac:dyDescent="0.25">
      <c r="B178" s="136"/>
      <c r="C178" s="540" t="str">
        <f t="shared" si="187"/>
        <v>Гео</v>
      </c>
      <c r="D178" s="147"/>
      <c r="E178" s="147"/>
      <c r="F178" s="291"/>
      <c r="G178" s="147"/>
      <c r="H178" s="149">
        <f>H205*'Дерево КПЭ (ЛК 2.0)'!$D$9*'Дерево КПЭ (ЛК 2.0)'!$C$7</f>
        <v>6250</v>
      </c>
      <c r="I178" s="149">
        <f>I205*'Дерево КПЭ (ЛК 2.0)'!$D$9*'Дерево КПЭ (ЛК 2.0)'!$C$7</f>
        <v>6250</v>
      </c>
      <c r="J178" s="149">
        <f>J205*'Дерево КПЭ (ЛК 2.0)'!$D$9*'Дерево КПЭ (ЛК 2.0)'!$C$7</f>
        <v>6250</v>
      </c>
      <c r="K178" s="149">
        <f>K205*'Дерево КПЭ (ЛК 2.0)'!$D$9*'Дерево КПЭ (ЛК 2.0)'!$C$7</f>
        <v>6250</v>
      </c>
      <c r="L178" s="149">
        <f>L205*'Дерево КПЭ (ЛК 2.0)'!$D$9*'Дерево КПЭ (ЛК 2.0)'!$C$7</f>
        <v>6250</v>
      </c>
      <c r="M178" s="149">
        <f>M205*'Дерево КПЭ (ЛК 2.0)'!$D$9*'Дерево КПЭ (ЛК 2.0)'!$C$7</f>
        <v>6250</v>
      </c>
      <c r="N178" s="149">
        <f>N205*'Дерево КПЭ (ЛК 2.0)'!$D$9*'Дерево КПЭ (ЛК 2.0)'!$C$7</f>
        <v>6250</v>
      </c>
      <c r="O178" s="149">
        <f>O205*'Дерево КПЭ (ЛК 2.0)'!$D$9*'Дерево КПЭ (ЛК 2.0)'!$C$7</f>
        <v>6250</v>
      </c>
      <c r="P178" s="149">
        <f>P205*'Дерево КПЭ (ЛК 2.0)'!$D$9*'Дерево КПЭ (ЛК 2.0)'!$C$7</f>
        <v>6250</v>
      </c>
      <c r="Q178" s="149">
        <f>Q205*'Дерево КПЭ (ЛК 2.0)'!$D$9*'Дерево КПЭ (ЛК 2.0)'!$C$7</f>
        <v>6250</v>
      </c>
      <c r="R178" s="149">
        <f>R205*'Дерево КПЭ (ЛК 2.0)'!$D$9*'Дерево КПЭ (ЛК 2.0)'!$C$7</f>
        <v>6250</v>
      </c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  <c r="BH178" s="149"/>
      <c r="BI178" s="149"/>
      <c r="BJ178" s="149"/>
      <c r="BK178" s="149"/>
      <c r="BL178" s="149"/>
      <c r="BM178" s="149"/>
      <c r="BN178" s="149"/>
      <c r="BO178" s="149"/>
      <c r="BP178" s="149"/>
      <c r="BQ178" s="149"/>
      <c r="BR178" s="149"/>
      <c r="BS178" s="149"/>
      <c r="BT178" s="149"/>
      <c r="BU178" s="149"/>
      <c r="BV178" s="149"/>
      <c r="BW178" s="149"/>
      <c r="BX178" s="149"/>
      <c r="BY178" s="149"/>
      <c r="BZ178" s="149"/>
      <c r="CA178" s="149"/>
      <c r="CB178" s="149"/>
      <c r="CC178" s="149"/>
      <c r="CD178" s="149"/>
      <c r="CE178" s="149"/>
      <c r="CF178" s="149"/>
      <c r="CG178" s="149"/>
      <c r="CH178" s="149"/>
      <c r="CI178" s="149"/>
      <c r="CZ178" s="152"/>
      <c r="DA178" s="157"/>
      <c r="DB178" s="164"/>
    </row>
    <row r="179" spans="2:106" s="135" customFormat="1" ht="14.25" outlineLevel="2" x14ac:dyDescent="0.25">
      <c r="B179" s="136"/>
      <c r="C179" s="540" t="str">
        <f t="shared" si="187"/>
        <v>НТЦ</v>
      </c>
      <c r="D179" s="147"/>
      <c r="E179" s="147"/>
      <c r="F179" s="291"/>
      <c r="G179" s="147"/>
      <c r="H179" s="149">
        <f>H206*'Дерево КПЭ (ЛК 2.0)'!$D$9*'Дерево КПЭ (ЛК 2.0)'!$C$7</f>
        <v>7500</v>
      </c>
      <c r="I179" s="149">
        <f>I206*'Дерево КПЭ (ЛК 2.0)'!$D$9*'Дерево КПЭ (ЛК 2.0)'!$C$7</f>
        <v>7500</v>
      </c>
      <c r="J179" s="149">
        <f>J206*'Дерево КПЭ (ЛК 2.0)'!$D$9*'Дерево КПЭ (ЛК 2.0)'!$C$7</f>
        <v>7500</v>
      </c>
      <c r="K179" s="149">
        <f>K206*'Дерево КПЭ (ЛК 2.0)'!$D$9*'Дерево КПЭ (ЛК 2.0)'!$C$7</f>
        <v>7500</v>
      </c>
      <c r="L179" s="149">
        <f>L206*'Дерево КПЭ (ЛК 2.0)'!$D$9*'Дерево КПЭ (ЛК 2.0)'!$C$7</f>
        <v>7500</v>
      </c>
      <c r="M179" s="149">
        <f>M206*'Дерево КПЭ (ЛК 2.0)'!$D$9*'Дерево КПЭ (ЛК 2.0)'!$C$7</f>
        <v>7500</v>
      </c>
      <c r="N179" s="149">
        <f>N206*'Дерево КПЭ (ЛК 2.0)'!$D$9*'Дерево КПЭ (ЛК 2.0)'!$C$7</f>
        <v>7500</v>
      </c>
      <c r="O179" s="149">
        <f>O206*'Дерево КПЭ (ЛК 2.0)'!$D$9*'Дерево КПЭ (ЛК 2.0)'!$C$7</f>
        <v>7500</v>
      </c>
      <c r="P179" s="149">
        <f>P206*'Дерево КПЭ (ЛК 2.0)'!$D$9*'Дерево КПЭ (ЛК 2.0)'!$C$7</f>
        <v>7500</v>
      </c>
      <c r="Q179" s="149">
        <f>Q206*'Дерево КПЭ (ЛК 2.0)'!$D$9*'Дерево КПЭ (ЛК 2.0)'!$C$7</f>
        <v>7500</v>
      </c>
      <c r="R179" s="149">
        <f>R206*'Дерево КПЭ (ЛК 2.0)'!$D$9*'Дерево КПЭ (ЛК 2.0)'!$C$7</f>
        <v>7500</v>
      </c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  <c r="BH179" s="149"/>
      <c r="BI179" s="149"/>
      <c r="BJ179" s="149"/>
      <c r="BK179" s="149"/>
      <c r="BL179" s="149"/>
      <c r="BM179" s="149"/>
      <c r="BN179" s="149"/>
      <c r="BO179" s="149"/>
      <c r="BP179" s="149"/>
      <c r="BQ179" s="149"/>
      <c r="BR179" s="149"/>
      <c r="BS179" s="149"/>
      <c r="BT179" s="149"/>
      <c r="BU179" s="149"/>
      <c r="BV179" s="149"/>
      <c r="BW179" s="149"/>
      <c r="BX179" s="149"/>
      <c r="BY179" s="149"/>
      <c r="BZ179" s="149"/>
      <c r="CA179" s="149"/>
      <c r="CB179" s="149"/>
      <c r="CC179" s="149"/>
      <c r="CD179" s="149"/>
      <c r="CE179" s="149"/>
      <c r="CF179" s="149"/>
      <c r="CG179" s="149"/>
      <c r="CH179" s="149"/>
      <c r="CI179" s="149"/>
      <c r="CZ179" s="152"/>
      <c r="DA179" s="157"/>
      <c r="DB179" s="164"/>
    </row>
    <row r="180" spans="2:106" s="135" customFormat="1" ht="14.25" outlineLevel="2" x14ac:dyDescent="0.25">
      <c r="B180" s="136"/>
      <c r="C180" s="540" t="str">
        <f t="shared" si="187"/>
        <v>Меретояха</v>
      </c>
      <c r="D180" s="147"/>
      <c r="E180" s="147"/>
      <c r="F180" s="291"/>
      <c r="G180" s="147"/>
      <c r="H180" s="149">
        <f>H207*'Дерево КПЭ (ЛК 2.0)'!$D$9*'Дерево КПЭ (ЛК 2.0)'!$C$7</f>
        <v>7500</v>
      </c>
      <c r="I180" s="149">
        <f>I207*'Дерево КПЭ (ЛК 2.0)'!$D$9*'Дерево КПЭ (ЛК 2.0)'!$C$7</f>
        <v>7500</v>
      </c>
      <c r="J180" s="149">
        <f>J207*'Дерево КПЭ (ЛК 2.0)'!$D$9*'Дерево КПЭ (ЛК 2.0)'!$C$7</f>
        <v>7500</v>
      </c>
      <c r="K180" s="149">
        <f>K207*'Дерево КПЭ (ЛК 2.0)'!$D$9*'Дерево КПЭ (ЛК 2.0)'!$C$7</f>
        <v>7500</v>
      </c>
      <c r="L180" s="149">
        <f>L207*'Дерево КПЭ (ЛК 2.0)'!$D$9*'Дерево КПЭ (ЛК 2.0)'!$C$7</f>
        <v>7500</v>
      </c>
      <c r="M180" s="149">
        <f>M207*'Дерево КПЭ (ЛК 2.0)'!$D$9*'Дерево КПЭ (ЛК 2.0)'!$C$7</f>
        <v>7500</v>
      </c>
      <c r="N180" s="149">
        <f>N207*'Дерево КПЭ (ЛК 2.0)'!$D$9*'Дерево КПЭ (ЛК 2.0)'!$C$7</f>
        <v>7500</v>
      </c>
      <c r="O180" s="149">
        <f>O207*'Дерево КПЭ (ЛК 2.0)'!$D$9*'Дерево КПЭ (ЛК 2.0)'!$C$7</f>
        <v>7500</v>
      </c>
      <c r="P180" s="149">
        <f>P207*'Дерево КПЭ (ЛК 2.0)'!$D$9*'Дерево КПЭ (ЛК 2.0)'!$C$7</f>
        <v>7500</v>
      </c>
      <c r="Q180" s="149">
        <f>Q207*'Дерево КПЭ (ЛК 2.0)'!$D$9*'Дерево КПЭ (ЛК 2.0)'!$C$7</f>
        <v>7500</v>
      </c>
      <c r="R180" s="149">
        <f>R207*'Дерево КПЭ (ЛК 2.0)'!$D$9*'Дерево КПЭ (ЛК 2.0)'!$C$7</f>
        <v>7500</v>
      </c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  <c r="BH180" s="149"/>
      <c r="BI180" s="149"/>
      <c r="BJ180" s="149"/>
      <c r="BK180" s="149"/>
      <c r="BL180" s="149"/>
      <c r="BM180" s="149"/>
      <c r="BN180" s="149"/>
      <c r="BO180" s="149"/>
      <c r="BP180" s="149"/>
      <c r="BQ180" s="149"/>
      <c r="BR180" s="149"/>
      <c r="BS180" s="149"/>
      <c r="BT180" s="149"/>
      <c r="BU180" s="149"/>
      <c r="BV180" s="149"/>
      <c r="BW180" s="149"/>
      <c r="BX180" s="149"/>
      <c r="BY180" s="149"/>
      <c r="BZ180" s="149"/>
      <c r="CA180" s="149"/>
      <c r="CB180" s="149"/>
      <c r="CC180" s="149"/>
      <c r="CD180" s="149"/>
      <c r="CE180" s="149"/>
      <c r="CF180" s="149"/>
      <c r="CG180" s="149"/>
      <c r="CH180" s="149"/>
      <c r="CI180" s="149"/>
      <c r="CZ180" s="152"/>
      <c r="DA180" s="157"/>
      <c r="DB180" s="164"/>
    </row>
    <row r="181" spans="2:106" s="707" customFormat="1" outlineLevel="2" x14ac:dyDescent="0.25">
      <c r="B181" s="708" t="s">
        <v>1143</v>
      </c>
      <c r="C181" s="709" t="s">
        <v>143</v>
      </c>
      <c r="D181" s="710"/>
      <c r="E181" s="710"/>
      <c r="F181" s="711"/>
      <c r="G181" s="710"/>
      <c r="H181" s="712"/>
      <c r="I181" s="712"/>
      <c r="J181" s="712"/>
      <c r="K181" s="712"/>
      <c r="L181" s="712"/>
      <c r="M181" s="712"/>
      <c r="N181" s="712"/>
      <c r="O181" s="712"/>
      <c r="P181" s="712"/>
      <c r="Q181" s="712"/>
      <c r="R181" s="712"/>
      <c r="S181" s="712"/>
      <c r="T181" s="712"/>
      <c r="U181" s="712"/>
      <c r="V181" s="712"/>
      <c r="W181" s="712"/>
      <c r="X181" s="712"/>
      <c r="Y181" s="712"/>
      <c r="Z181" s="712"/>
      <c r="AA181" s="712"/>
      <c r="AB181" s="712"/>
      <c r="AC181" s="712"/>
      <c r="AD181" s="712"/>
      <c r="AE181" s="712"/>
      <c r="AF181" s="712"/>
      <c r="AG181" s="712"/>
      <c r="AH181" s="712"/>
      <c r="AI181" s="712"/>
      <c r="AJ181" s="712"/>
      <c r="AK181" s="712"/>
      <c r="AL181" s="712"/>
      <c r="AM181" s="712"/>
      <c r="AN181" s="712"/>
      <c r="AO181" s="712"/>
      <c r="AP181" s="712"/>
      <c r="AQ181" s="712"/>
      <c r="AR181" s="712"/>
      <c r="AS181" s="712"/>
      <c r="AT181" s="712"/>
      <c r="AU181" s="712"/>
      <c r="AV181" s="712"/>
      <c r="AW181" s="712"/>
      <c r="AX181" s="712"/>
      <c r="AY181" s="712"/>
      <c r="AZ181" s="712"/>
      <c r="BA181" s="712"/>
      <c r="BB181" s="712"/>
      <c r="BC181" s="712"/>
      <c r="BD181" s="712"/>
      <c r="BE181" s="712"/>
      <c r="BF181" s="712"/>
      <c r="BG181" s="712"/>
      <c r="BH181" s="712"/>
      <c r="BI181" s="712"/>
      <c r="BJ181" s="712"/>
      <c r="BK181" s="712"/>
      <c r="BL181" s="712"/>
      <c r="BM181" s="712"/>
      <c r="BN181" s="712"/>
      <c r="BO181" s="712"/>
      <c r="BP181" s="712"/>
      <c r="BQ181" s="712"/>
      <c r="BR181" s="712"/>
      <c r="BS181" s="712"/>
      <c r="BT181" s="712"/>
      <c r="BU181" s="712"/>
      <c r="BV181" s="712"/>
      <c r="BW181" s="712"/>
      <c r="BX181" s="712"/>
      <c r="BY181" s="712"/>
      <c r="BZ181" s="712"/>
      <c r="CA181" s="712"/>
      <c r="CB181" s="712"/>
      <c r="CC181" s="712"/>
      <c r="CD181" s="712"/>
      <c r="CE181" s="712"/>
      <c r="CF181" s="712"/>
      <c r="CG181" s="712"/>
      <c r="CH181" s="712"/>
      <c r="CI181" s="712"/>
      <c r="CZ181" s="713"/>
      <c r="DA181" s="714"/>
      <c r="DB181" s="715"/>
    </row>
    <row r="182" spans="2:106" s="698" customFormat="1" ht="14.25" outlineLevel="2" x14ac:dyDescent="0.25">
      <c r="B182" s="699" t="str">
        <f>B153</f>
        <v>TO BE</v>
      </c>
      <c r="C182" s="700" t="str">
        <f>C168</f>
        <v>КЦ</v>
      </c>
      <c r="D182" s="701"/>
      <c r="E182" s="701"/>
      <c r="F182" s="702"/>
      <c r="G182" s="701"/>
      <c r="H182" s="703">
        <f t="shared" ref="H182:I182" si="188">H195</f>
        <v>0</v>
      </c>
      <c r="I182" s="703">
        <f t="shared" si="188"/>
        <v>0</v>
      </c>
      <c r="J182" s="703">
        <f>I182-'Дерево КПЭ (ЛК 2.0)'!$C$8*INDEX('Распределение по орг объему 13'!$E$1:$E$13,MATCH('ИД (ЛК 2.0)'!$C182,'Распределение по орг объему 13'!$A$1:$A$13,0),1)</f>
        <v>0</v>
      </c>
      <c r="K182" s="703">
        <f>I182-'Дерево КПЭ (ЛК 2.0)'!$C$8*INDEX('Распределение по орг объему 13'!$E$1:$E$13,MATCH('ИД (ЛК 2.0)'!$C182,'Распределение по орг объему 13'!$A$1:$A$13,0),1)</f>
        <v>0</v>
      </c>
      <c r="L182" s="703">
        <f>$I182-'Дерево КПЭ (ЛК 2.0)'!$D$8*INDEX('Распределение по орг объему 13'!$E$1:$E$13,MATCH('ИД (ЛК 2.0)'!$C182,'Распределение по орг объему 13'!$A$1:$A$13,0),1)</f>
        <v>0</v>
      </c>
      <c r="M182" s="703">
        <f>$I182-'Дерево КПЭ (ЛК 2.0)'!$D$8*INDEX('Распределение по орг объему 13'!$E$1:$E$13,MATCH('ИД (ЛК 2.0)'!$C182,'Распределение по орг объему 13'!$A$1:$A$13,0),1)</f>
        <v>0</v>
      </c>
      <c r="N182" s="703">
        <f>$I182-'Дерево КПЭ (ЛК 2.0)'!$D$8*INDEX('Распределение по орг объему 13'!$E$1:$E$13,MATCH('ИД (ЛК 2.0)'!$C182,'Распределение по орг объему 13'!$A$1:$A$13,0),1)</f>
        <v>0</v>
      </c>
      <c r="O182" s="703">
        <f>$I182-'Дерево КПЭ (ЛК 2.0)'!$D$8*INDEX('Распределение по орг объему 13'!$E$1:$E$13,MATCH('ИД (ЛК 2.0)'!$C182,'Распределение по орг объему 13'!$A$1:$A$13,0),1)</f>
        <v>0</v>
      </c>
      <c r="P182" s="703">
        <f>$I182-'Дерево КПЭ (ЛК 2.0)'!$D$8*INDEX('Распределение по орг объему 13'!$E$1:$E$13,MATCH('ИД (ЛК 2.0)'!$C182,'Распределение по орг объему 13'!$A$1:$A$13,0),1)</f>
        <v>0</v>
      </c>
      <c r="Q182" s="703">
        <f>$I182-'Дерево КПЭ (ЛК 2.0)'!$D$8*INDEX('Распределение по орг объему 13'!$E$1:$E$13,MATCH('ИД (ЛК 2.0)'!$C182,'Распределение по орг объему 13'!$A$1:$A$13,0),1)</f>
        <v>0</v>
      </c>
      <c r="R182" s="703">
        <f>$I182-'Дерево КПЭ (ЛК 2.0)'!$D$8*INDEX('Распределение по орг объему 13'!$E$1:$E$13,MATCH('ИД (ЛК 2.0)'!$C182,'Распределение по орг объему 13'!$A$1:$A$13,0),1)</f>
        <v>0</v>
      </c>
      <c r="S182" s="703"/>
      <c r="T182" s="703"/>
      <c r="U182" s="703"/>
      <c r="V182" s="703"/>
      <c r="W182" s="703"/>
      <c r="X182" s="703"/>
      <c r="Y182" s="703"/>
      <c r="Z182" s="703"/>
      <c r="AA182" s="703"/>
      <c r="AB182" s="703"/>
      <c r="AC182" s="703"/>
      <c r="AD182" s="703"/>
      <c r="AE182" s="703"/>
      <c r="AF182" s="703"/>
      <c r="AG182" s="703"/>
      <c r="AH182" s="703"/>
      <c r="AI182" s="703"/>
      <c r="AJ182" s="703"/>
      <c r="AK182" s="703"/>
      <c r="AL182" s="703"/>
      <c r="AM182" s="703"/>
      <c r="AN182" s="703"/>
      <c r="AO182" s="703"/>
      <c r="AP182" s="703"/>
      <c r="AQ182" s="703"/>
      <c r="AR182" s="703"/>
      <c r="AS182" s="703"/>
      <c r="AT182" s="703"/>
      <c r="AU182" s="703"/>
      <c r="AV182" s="703"/>
      <c r="AW182" s="703"/>
      <c r="AX182" s="703"/>
      <c r="AY182" s="703"/>
      <c r="AZ182" s="703"/>
      <c r="BA182" s="703"/>
      <c r="BB182" s="703"/>
      <c r="BC182" s="703"/>
      <c r="BD182" s="703"/>
      <c r="BE182" s="703"/>
      <c r="BF182" s="703"/>
      <c r="BG182" s="703"/>
      <c r="BH182" s="703"/>
      <c r="BI182" s="703"/>
      <c r="BJ182" s="703"/>
      <c r="BK182" s="703"/>
      <c r="BL182" s="703"/>
      <c r="BM182" s="703"/>
      <c r="BN182" s="703"/>
      <c r="BO182" s="703"/>
      <c r="BP182" s="703"/>
      <c r="BQ182" s="703"/>
      <c r="BR182" s="703"/>
      <c r="BS182" s="703"/>
      <c r="BT182" s="703"/>
      <c r="BU182" s="703"/>
      <c r="BV182" s="703"/>
      <c r="BW182" s="703"/>
      <c r="BX182" s="703"/>
      <c r="BY182" s="703"/>
      <c r="BZ182" s="703"/>
      <c r="CA182" s="703"/>
      <c r="CB182" s="703"/>
      <c r="CC182" s="703"/>
      <c r="CD182" s="703"/>
      <c r="CE182" s="703"/>
      <c r="CF182" s="703"/>
      <c r="CG182" s="703"/>
      <c r="CH182" s="703"/>
      <c r="CI182" s="703"/>
      <c r="CZ182" s="704"/>
      <c r="DA182" s="705"/>
      <c r="DB182" s="706"/>
    </row>
    <row r="183" spans="2:106" s="135" customFormat="1" ht="14.25" outlineLevel="2" x14ac:dyDescent="0.25">
      <c r="B183" s="136"/>
      <c r="C183" s="717" t="str">
        <f t="shared" ref="C183:C194" si="189">C169</f>
        <v>ННГ</v>
      </c>
      <c r="D183" s="147"/>
      <c r="E183" s="147"/>
      <c r="F183" s="291"/>
      <c r="G183" s="147"/>
      <c r="H183" s="149">
        <f t="shared" ref="H183:I194" si="190">H196</f>
        <v>56.25</v>
      </c>
      <c r="I183" s="149">
        <f t="shared" si="190"/>
        <v>56.25</v>
      </c>
      <c r="J183" s="149">
        <f t="shared" ref="J183:K183" si="191">J196</f>
        <v>56.25</v>
      </c>
      <c r="K183" s="149">
        <f t="shared" si="191"/>
        <v>56.25</v>
      </c>
      <c r="L183" s="149">
        <f>I183-'Дерево КПЭ (ЛК 2.0)'!$C$8*INDEX('Распределение по орг объему 13'!$E$1:$E$13,MATCH('ИД (ЛК 2.0)'!$C183,'Распределение по орг объему 13'!$A$1:$A$13,0),1)</f>
        <v>45</v>
      </c>
      <c r="M183" s="149">
        <f>I183-'Дерево КПЭ (ЛК 2.0)'!$C$8*INDEX('Распределение по орг объему 13'!$E$1:$E$13,MATCH('ИД (ЛК 2.0)'!$C183,'Распределение по орг объему 13'!$A$1:$A$13,0),1)</f>
        <v>45</v>
      </c>
      <c r="N183" s="149">
        <f>$I183-'Дерево КПЭ (ЛК 2.0)'!$D$8*INDEX('Распределение по орг объему 13'!$E$1:$E$13,MATCH('ИД (ЛК 2.0)'!$C183,'Распределение по орг объему 13'!$A$1:$A$13,0),1)</f>
        <v>0</v>
      </c>
      <c r="O183" s="149">
        <f>$I183-'Дерево КПЭ (ЛК 2.0)'!$D$8*INDEX('Распределение по орг объему 13'!$E$1:$E$13,MATCH('ИД (ЛК 2.0)'!$C183,'Распределение по орг объему 13'!$A$1:$A$13,0),1)</f>
        <v>0</v>
      </c>
      <c r="P183" s="149">
        <f>$I183-'Дерево КПЭ (ЛК 2.0)'!$D$8*INDEX('Распределение по орг объему 13'!$E$1:$E$13,MATCH('ИД (ЛК 2.0)'!$C183,'Распределение по орг объему 13'!$A$1:$A$13,0),1)</f>
        <v>0</v>
      </c>
      <c r="Q183" s="149">
        <f>$I183-'Дерево КПЭ (ЛК 2.0)'!$D$8*INDEX('Распределение по орг объему 13'!$E$1:$E$13,MATCH('ИД (ЛК 2.0)'!$C183,'Распределение по орг объему 13'!$A$1:$A$13,0),1)</f>
        <v>0</v>
      </c>
      <c r="R183" s="149">
        <f>$I183-'Дерево КПЭ (ЛК 2.0)'!$D$8*INDEX('Распределение по орг объему 13'!$E$1:$E$13,MATCH('ИД (ЛК 2.0)'!$C183,'Распределение по орг объему 13'!$A$1:$A$13,0),1)</f>
        <v>0</v>
      </c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  <c r="BH183" s="149"/>
      <c r="BI183" s="149"/>
      <c r="BJ183" s="149"/>
      <c r="BK183" s="149"/>
      <c r="BL183" s="149"/>
      <c r="BM183" s="149"/>
      <c r="BN183" s="149"/>
      <c r="BO183" s="149"/>
      <c r="BP183" s="149"/>
      <c r="BQ183" s="149"/>
      <c r="BR183" s="149"/>
      <c r="BS183" s="149"/>
      <c r="BT183" s="149"/>
      <c r="BU183" s="149"/>
      <c r="BV183" s="149"/>
      <c r="BW183" s="149"/>
      <c r="BX183" s="149"/>
      <c r="BY183" s="149"/>
      <c r="BZ183" s="149"/>
      <c r="CA183" s="149"/>
      <c r="CB183" s="149"/>
      <c r="CC183" s="149"/>
      <c r="CD183" s="149"/>
      <c r="CE183" s="149"/>
      <c r="CF183" s="149"/>
      <c r="CG183" s="149"/>
      <c r="CH183" s="149"/>
      <c r="CI183" s="149"/>
      <c r="CZ183" s="152"/>
      <c r="DA183" s="157"/>
      <c r="DB183" s="164"/>
    </row>
    <row r="184" spans="2:106" s="135" customFormat="1" ht="14.25" outlineLevel="2" x14ac:dyDescent="0.25">
      <c r="B184" s="136"/>
      <c r="C184" s="717" t="str">
        <f t="shared" si="189"/>
        <v>Хантос</v>
      </c>
      <c r="D184" s="147"/>
      <c r="E184" s="147"/>
      <c r="F184" s="291"/>
      <c r="G184" s="147"/>
      <c r="H184" s="149">
        <f t="shared" si="190"/>
        <v>56.25</v>
      </c>
      <c r="I184" s="149">
        <f t="shared" si="190"/>
        <v>56.25</v>
      </c>
      <c r="J184" s="149">
        <f t="shared" ref="J184:K184" si="192">J197</f>
        <v>56.25</v>
      </c>
      <c r="K184" s="149">
        <f t="shared" si="192"/>
        <v>56.25</v>
      </c>
      <c r="L184" s="149">
        <f>I184-'Дерево КПЭ (ЛК 2.0)'!$C$8*INDEX('Распределение по орг объему 13'!$E$1:$E$13,MATCH('ИД (ЛК 2.0)'!$C184,'Распределение по орг объему 13'!$A$1:$A$13,0),1)</f>
        <v>45</v>
      </c>
      <c r="M184" s="149">
        <f>I184-'Дерево КПЭ (ЛК 2.0)'!$C$8*INDEX('Распределение по орг объему 13'!$E$1:$E$13,MATCH('ИД (ЛК 2.0)'!$C184,'Распределение по орг объему 13'!$A$1:$A$13,0),1)</f>
        <v>45</v>
      </c>
      <c r="N184" s="149">
        <f>$I184-'Дерево КПЭ (ЛК 2.0)'!$D$8*INDEX('Распределение по орг объему 13'!$E$1:$E$13,MATCH('ИД (ЛК 2.0)'!$C184,'Распределение по орг объему 13'!$A$1:$A$13,0),1)</f>
        <v>0</v>
      </c>
      <c r="O184" s="149">
        <f>$I184-'Дерево КПЭ (ЛК 2.0)'!$D$8*INDEX('Распределение по орг объему 13'!$E$1:$E$13,MATCH('ИД (ЛК 2.0)'!$C184,'Распределение по орг объему 13'!$A$1:$A$13,0),1)</f>
        <v>0</v>
      </c>
      <c r="P184" s="149">
        <f>$I184-'Дерево КПЭ (ЛК 2.0)'!$D$8*INDEX('Распределение по орг объему 13'!$E$1:$E$13,MATCH('ИД (ЛК 2.0)'!$C184,'Распределение по орг объему 13'!$A$1:$A$13,0),1)</f>
        <v>0</v>
      </c>
      <c r="Q184" s="149">
        <f>$I184-'Дерево КПЭ (ЛК 2.0)'!$D$8*INDEX('Распределение по орг объему 13'!$E$1:$E$13,MATCH('ИД (ЛК 2.0)'!$C184,'Распределение по орг объему 13'!$A$1:$A$13,0),1)</f>
        <v>0</v>
      </c>
      <c r="R184" s="149">
        <f>$I184-'Дерево КПЭ (ЛК 2.0)'!$D$8*INDEX('Распределение по орг объему 13'!$E$1:$E$13,MATCH('ИД (ЛК 2.0)'!$C184,'Распределение по орг объему 13'!$A$1:$A$13,0),1)</f>
        <v>0</v>
      </c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  <c r="BH184" s="149"/>
      <c r="BI184" s="149"/>
      <c r="BJ184" s="149"/>
      <c r="BK184" s="149"/>
      <c r="BL184" s="149"/>
      <c r="BM184" s="149"/>
      <c r="BN184" s="149"/>
      <c r="BO184" s="149"/>
      <c r="BP184" s="149"/>
      <c r="BQ184" s="149"/>
      <c r="BR184" s="149"/>
      <c r="BS184" s="149"/>
      <c r="BT184" s="149"/>
      <c r="BU184" s="149"/>
      <c r="BV184" s="149"/>
      <c r="BW184" s="149"/>
      <c r="BX184" s="149"/>
      <c r="BY184" s="149"/>
      <c r="BZ184" s="149"/>
      <c r="CA184" s="149"/>
      <c r="CB184" s="149"/>
      <c r="CC184" s="149"/>
      <c r="CD184" s="149"/>
      <c r="CE184" s="149"/>
      <c r="CF184" s="149"/>
      <c r="CG184" s="149"/>
      <c r="CH184" s="149"/>
      <c r="CI184" s="149"/>
      <c r="CZ184" s="152"/>
      <c r="DA184" s="157"/>
      <c r="DB184" s="164"/>
    </row>
    <row r="185" spans="2:106" s="135" customFormat="1" ht="14.25" outlineLevel="2" x14ac:dyDescent="0.25">
      <c r="B185" s="136"/>
      <c r="C185" s="717" t="str">
        <f t="shared" si="189"/>
        <v>Мегион</v>
      </c>
      <c r="D185" s="147"/>
      <c r="E185" s="147"/>
      <c r="F185" s="291"/>
      <c r="G185" s="147"/>
      <c r="H185" s="149">
        <f t="shared" si="190"/>
        <v>56.25</v>
      </c>
      <c r="I185" s="149">
        <f t="shared" si="190"/>
        <v>56.25</v>
      </c>
      <c r="J185" s="149">
        <f t="shared" ref="J185:K185" si="193">J198</f>
        <v>56.25</v>
      </c>
      <c r="K185" s="149">
        <f t="shared" si="193"/>
        <v>56.25</v>
      </c>
      <c r="L185" s="149">
        <f>I185-'Дерево КПЭ (ЛК 2.0)'!$C$8*INDEX('Распределение по орг объему 13'!$E$1:$E$13,MATCH('ИД (ЛК 2.0)'!$C185,'Распределение по орг объему 13'!$A$1:$A$13,0),1)</f>
        <v>45</v>
      </c>
      <c r="M185" s="149">
        <f>I185-'Дерево КПЭ (ЛК 2.0)'!$C$8*INDEX('Распределение по орг объему 13'!$E$1:$E$13,MATCH('ИД (ЛК 2.0)'!$C185,'Распределение по орг объему 13'!$A$1:$A$13,0),1)</f>
        <v>45</v>
      </c>
      <c r="N185" s="149">
        <f>$I185-'Дерево КПЭ (ЛК 2.0)'!$D$8*INDEX('Распределение по орг объему 13'!$E$1:$E$13,MATCH('ИД (ЛК 2.0)'!$C185,'Распределение по орг объему 13'!$A$1:$A$13,0),1)</f>
        <v>0</v>
      </c>
      <c r="O185" s="149">
        <f>$I185-'Дерево КПЭ (ЛК 2.0)'!$D$8*INDEX('Распределение по орг объему 13'!$E$1:$E$13,MATCH('ИД (ЛК 2.0)'!$C185,'Распределение по орг объему 13'!$A$1:$A$13,0),1)</f>
        <v>0</v>
      </c>
      <c r="P185" s="149">
        <f>$I185-'Дерево КПЭ (ЛК 2.0)'!$D$8*INDEX('Распределение по орг объему 13'!$E$1:$E$13,MATCH('ИД (ЛК 2.0)'!$C185,'Распределение по орг объему 13'!$A$1:$A$13,0),1)</f>
        <v>0</v>
      </c>
      <c r="Q185" s="149">
        <f>$I185-'Дерево КПЭ (ЛК 2.0)'!$D$8*INDEX('Распределение по орг объему 13'!$E$1:$E$13,MATCH('ИД (ЛК 2.0)'!$C185,'Распределение по орг объему 13'!$A$1:$A$13,0),1)</f>
        <v>0</v>
      </c>
      <c r="R185" s="149">
        <f>$I185-'Дерево КПЭ (ЛК 2.0)'!$D$8*INDEX('Распределение по орг объему 13'!$E$1:$E$13,MATCH('ИД (ЛК 2.0)'!$C185,'Распределение по орг объему 13'!$A$1:$A$13,0),1)</f>
        <v>0</v>
      </c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  <c r="BH185" s="149"/>
      <c r="BI185" s="149"/>
      <c r="BJ185" s="149"/>
      <c r="BK185" s="149"/>
      <c r="BL185" s="149"/>
      <c r="BM185" s="149"/>
      <c r="BN185" s="149"/>
      <c r="BO185" s="149"/>
      <c r="BP185" s="149"/>
      <c r="BQ185" s="149"/>
      <c r="BR185" s="149"/>
      <c r="BS185" s="149"/>
      <c r="BT185" s="149"/>
      <c r="BU185" s="149"/>
      <c r="BV185" s="149"/>
      <c r="BW185" s="149"/>
      <c r="BX185" s="149"/>
      <c r="BY185" s="149"/>
      <c r="BZ185" s="149"/>
      <c r="CA185" s="149"/>
      <c r="CB185" s="149"/>
      <c r="CC185" s="149"/>
      <c r="CD185" s="149"/>
      <c r="CE185" s="149"/>
      <c r="CF185" s="149"/>
      <c r="CG185" s="149"/>
      <c r="CH185" s="149"/>
      <c r="CI185" s="149"/>
      <c r="CZ185" s="152"/>
      <c r="DA185" s="157"/>
      <c r="DB185" s="164"/>
    </row>
    <row r="186" spans="2:106" s="135" customFormat="1" ht="14.25" outlineLevel="2" x14ac:dyDescent="0.25">
      <c r="B186" s="136"/>
      <c r="C186" s="717" t="str">
        <f t="shared" si="189"/>
        <v>Оренбург</v>
      </c>
      <c r="D186" s="147"/>
      <c r="E186" s="147"/>
      <c r="F186" s="291"/>
      <c r="G186" s="147"/>
      <c r="H186" s="149">
        <f t="shared" si="190"/>
        <v>31.25</v>
      </c>
      <c r="I186" s="149">
        <f t="shared" si="190"/>
        <v>31.25</v>
      </c>
      <c r="J186" s="149">
        <f t="shared" ref="J186:K186" si="194">J199</f>
        <v>31.25</v>
      </c>
      <c r="K186" s="149">
        <f t="shared" si="194"/>
        <v>31.25</v>
      </c>
      <c r="L186" s="149">
        <f>I186-'Дерево КПЭ (ЛК 2.0)'!$C$8*INDEX('Распределение по орг объему 13'!$E$1:$E$13,MATCH('ИД (ЛК 2.0)'!$C186,'Распределение по орг объему 13'!$A$1:$A$13,0),1)</f>
        <v>25</v>
      </c>
      <c r="M186" s="149">
        <f>I186-'Дерево КПЭ (ЛК 2.0)'!$C$8*INDEX('Распределение по орг объему 13'!$E$1:$E$13,MATCH('ИД (ЛК 2.0)'!$C186,'Распределение по орг объему 13'!$A$1:$A$13,0),1)</f>
        <v>25</v>
      </c>
      <c r="N186" s="149">
        <f>$I186-'Дерево КПЭ (ЛК 2.0)'!$D$8*INDEX('Распределение по орг объему 13'!$E$1:$E$13,MATCH('ИД (ЛК 2.0)'!$C186,'Распределение по орг объему 13'!$A$1:$A$13,0),1)</f>
        <v>0</v>
      </c>
      <c r="O186" s="149">
        <f>$I186-'Дерево КПЭ (ЛК 2.0)'!$D$8*INDEX('Распределение по орг объему 13'!$E$1:$E$13,MATCH('ИД (ЛК 2.0)'!$C186,'Распределение по орг объему 13'!$A$1:$A$13,0),1)</f>
        <v>0</v>
      </c>
      <c r="P186" s="149">
        <f>$I186-'Дерево КПЭ (ЛК 2.0)'!$D$8*INDEX('Распределение по орг объему 13'!$E$1:$E$13,MATCH('ИД (ЛК 2.0)'!$C186,'Распределение по орг объему 13'!$A$1:$A$13,0),1)</f>
        <v>0</v>
      </c>
      <c r="Q186" s="149">
        <f>$I186-'Дерево КПЭ (ЛК 2.0)'!$D$8*INDEX('Распределение по орг объему 13'!$E$1:$E$13,MATCH('ИД (ЛК 2.0)'!$C186,'Распределение по орг объему 13'!$A$1:$A$13,0),1)</f>
        <v>0</v>
      </c>
      <c r="R186" s="149">
        <f>$I186-'Дерево КПЭ (ЛК 2.0)'!$D$8*INDEX('Распределение по орг объему 13'!$E$1:$E$13,MATCH('ИД (ЛК 2.0)'!$C186,'Распределение по орг объему 13'!$A$1:$A$13,0),1)</f>
        <v>0</v>
      </c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  <c r="BH186" s="149"/>
      <c r="BI186" s="149"/>
      <c r="BJ186" s="149"/>
      <c r="BK186" s="149"/>
      <c r="BL186" s="149"/>
      <c r="BM186" s="149"/>
      <c r="BN186" s="149"/>
      <c r="BO186" s="149"/>
      <c r="BP186" s="149"/>
      <c r="BQ186" s="149"/>
      <c r="BR186" s="149"/>
      <c r="BS186" s="149"/>
      <c r="BT186" s="149"/>
      <c r="BU186" s="149"/>
      <c r="BV186" s="149"/>
      <c r="BW186" s="149"/>
      <c r="BX186" s="149"/>
      <c r="BY186" s="149"/>
      <c r="BZ186" s="149"/>
      <c r="CA186" s="149"/>
      <c r="CB186" s="149"/>
      <c r="CC186" s="149"/>
      <c r="CD186" s="149"/>
      <c r="CE186" s="149"/>
      <c r="CF186" s="149"/>
      <c r="CG186" s="149"/>
      <c r="CH186" s="149"/>
      <c r="CI186" s="149"/>
      <c r="CZ186" s="152"/>
      <c r="DA186" s="157"/>
      <c r="DB186" s="164"/>
    </row>
    <row r="187" spans="2:106" s="135" customFormat="1" ht="14.25" outlineLevel="2" x14ac:dyDescent="0.25">
      <c r="B187" s="136"/>
      <c r="C187" s="717" t="str">
        <f t="shared" si="189"/>
        <v>Восток</v>
      </c>
      <c r="D187" s="147"/>
      <c r="E187" s="147"/>
      <c r="F187" s="291"/>
      <c r="G187" s="147"/>
      <c r="H187" s="149">
        <f t="shared" si="190"/>
        <v>31.25</v>
      </c>
      <c r="I187" s="149">
        <f t="shared" si="190"/>
        <v>31.25</v>
      </c>
      <c r="J187" s="149">
        <f t="shared" ref="J187:K187" si="195">J200</f>
        <v>31.25</v>
      </c>
      <c r="K187" s="149">
        <f t="shared" si="195"/>
        <v>31.25</v>
      </c>
      <c r="L187" s="149">
        <f>I187-'Дерево КПЭ (ЛК 2.0)'!$C$8*INDEX('Распределение по орг объему 13'!$E$1:$E$13,MATCH('ИД (ЛК 2.0)'!$C187,'Распределение по орг объему 13'!$A$1:$A$13,0),1)</f>
        <v>25</v>
      </c>
      <c r="M187" s="149">
        <f>I187-'Дерево КПЭ (ЛК 2.0)'!$C$8*INDEX('Распределение по орг объему 13'!$E$1:$E$13,MATCH('ИД (ЛК 2.0)'!$C187,'Распределение по орг объему 13'!$A$1:$A$13,0),1)</f>
        <v>25</v>
      </c>
      <c r="N187" s="149">
        <f>$I187-'Дерево КПЭ (ЛК 2.0)'!$D$8*INDEX('Распределение по орг объему 13'!$E$1:$E$13,MATCH('ИД (ЛК 2.0)'!$C187,'Распределение по орг объему 13'!$A$1:$A$13,0),1)</f>
        <v>0</v>
      </c>
      <c r="O187" s="149">
        <f>$I187-'Дерево КПЭ (ЛК 2.0)'!$D$8*INDEX('Распределение по орг объему 13'!$E$1:$E$13,MATCH('ИД (ЛК 2.0)'!$C187,'Распределение по орг объему 13'!$A$1:$A$13,0),1)</f>
        <v>0</v>
      </c>
      <c r="P187" s="149">
        <f>$I187-'Дерево КПЭ (ЛК 2.0)'!$D$8*INDEX('Распределение по орг объему 13'!$E$1:$E$13,MATCH('ИД (ЛК 2.0)'!$C187,'Распределение по орг объему 13'!$A$1:$A$13,0),1)</f>
        <v>0</v>
      </c>
      <c r="Q187" s="149">
        <f>$I187-'Дерево КПЭ (ЛК 2.0)'!$D$8*INDEX('Распределение по орг объему 13'!$E$1:$E$13,MATCH('ИД (ЛК 2.0)'!$C187,'Распределение по орг объему 13'!$A$1:$A$13,0),1)</f>
        <v>0</v>
      </c>
      <c r="R187" s="149">
        <f>$I187-'Дерево КПЭ (ЛК 2.0)'!$D$8*INDEX('Распределение по орг объему 13'!$E$1:$E$13,MATCH('ИД (ЛК 2.0)'!$C187,'Распределение по орг объему 13'!$A$1:$A$13,0),1)</f>
        <v>0</v>
      </c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  <c r="BH187" s="149"/>
      <c r="BI187" s="149"/>
      <c r="BJ187" s="149"/>
      <c r="BK187" s="149"/>
      <c r="BL187" s="149"/>
      <c r="BM187" s="149"/>
      <c r="BN187" s="149"/>
      <c r="BO187" s="149"/>
      <c r="BP187" s="149"/>
      <c r="BQ187" s="149"/>
      <c r="BR187" s="149"/>
      <c r="BS187" s="149"/>
      <c r="BT187" s="149"/>
      <c r="BU187" s="149"/>
      <c r="BV187" s="149"/>
      <c r="BW187" s="149"/>
      <c r="BX187" s="149"/>
      <c r="BY187" s="149"/>
      <c r="BZ187" s="149"/>
      <c r="CA187" s="149"/>
      <c r="CB187" s="149"/>
      <c r="CC187" s="149"/>
      <c r="CD187" s="149"/>
      <c r="CE187" s="149"/>
      <c r="CF187" s="149"/>
      <c r="CG187" s="149"/>
      <c r="CH187" s="149"/>
      <c r="CI187" s="149"/>
      <c r="CZ187" s="152"/>
      <c r="DA187" s="157"/>
      <c r="DB187" s="164"/>
    </row>
    <row r="188" spans="2:106" s="135" customFormat="1" ht="14.25" outlineLevel="2" x14ac:dyDescent="0.25">
      <c r="B188" s="136"/>
      <c r="C188" s="717" t="str">
        <f t="shared" si="189"/>
        <v>Ямал</v>
      </c>
      <c r="D188" s="147"/>
      <c r="E188" s="147"/>
      <c r="F188" s="291"/>
      <c r="G188" s="147"/>
      <c r="H188" s="149">
        <f t="shared" si="190"/>
        <v>37.5</v>
      </c>
      <c r="I188" s="149">
        <f t="shared" si="190"/>
        <v>37.5</v>
      </c>
      <c r="J188" s="149">
        <f t="shared" ref="J188:K188" si="196">J201</f>
        <v>37.5</v>
      </c>
      <c r="K188" s="149">
        <f t="shared" si="196"/>
        <v>37.5</v>
      </c>
      <c r="L188" s="149">
        <f>I188-'Дерево КПЭ (ЛК 2.0)'!$C$8*INDEX('Распределение по орг объему 13'!$E$1:$E$13,MATCH('ИД (ЛК 2.0)'!$C188,'Распределение по орг объему 13'!$A$1:$A$13,0),1)</f>
        <v>30</v>
      </c>
      <c r="M188" s="149">
        <f>I188-'Дерево КПЭ (ЛК 2.0)'!$C$8*INDEX('Распределение по орг объему 13'!$E$1:$E$13,MATCH('ИД (ЛК 2.0)'!$C188,'Распределение по орг объему 13'!$A$1:$A$13,0),1)</f>
        <v>30</v>
      </c>
      <c r="N188" s="149">
        <f>$I188-'Дерево КПЭ (ЛК 2.0)'!$D$8*INDEX('Распределение по орг объему 13'!$E$1:$E$13,MATCH('ИД (ЛК 2.0)'!$C188,'Распределение по орг объему 13'!$A$1:$A$13,0),1)</f>
        <v>0</v>
      </c>
      <c r="O188" s="149">
        <f>$I188-'Дерево КПЭ (ЛК 2.0)'!$D$8*INDEX('Распределение по орг объему 13'!$E$1:$E$13,MATCH('ИД (ЛК 2.0)'!$C188,'Распределение по орг объему 13'!$A$1:$A$13,0),1)</f>
        <v>0</v>
      </c>
      <c r="P188" s="149">
        <f>$I188-'Дерево КПЭ (ЛК 2.0)'!$D$8*INDEX('Распределение по орг объему 13'!$E$1:$E$13,MATCH('ИД (ЛК 2.0)'!$C188,'Распределение по орг объему 13'!$A$1:$A$13,0),1)</f>
        <v>0</v>
      </c>
      <c r="Q188" s="149">
        <f>$I188-'Дерево КПЭ (ЛК 2.0)'!$D$8*INDEX('Распределение по орг объему 13'!$E$1:$E$13,MATCH('ИД (ЛК 2.0)'!$C188,'Распределение по орг объему 13'!$A$1:$A$13,0),1)</f>
        <v>0</v>
      </c>
      <c r="R188" s="149">
        <f>$I188-'Дерево КПЭ (ЛК 2.0)'!$D$8*INDEX('Распределение по орг объему 13'!$E$1:$E$13,MATCH('ИД (ЛК 2.0)'!$C188,'Распределение по орг объему 13'!$A$1:$A$13,0),1)</f>
        <v>0</v>
      </c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  <c r="BH188" s="149"/>
      <c r="BI188" s="149"/>
      <c r="BJ188" s="149"/>
      <c r="BK188" s="149"/>
      <c r="BL188" s="149"/>
      <c r="BM188" s="149"/>
      <c r="BN188" s="149"/>
      <c r="BO188" s="149"/>
      <c r="BP188" s="149"/>
      <c r="BQ188" s="149"/>
      <c r="BR188" s="149"/>
      <c r="BS188" s="149"/>
      <c r="BT188" s="149"/>
      <c r="BU188" s="149"/>
      <c r="BV188" s="149"/>
      <c r="BW188" s="149"/>
      <c r="BX188" s="149"/>
      <c r="BY188" s="149"/>
      <c r="BZ188" s="149"/>
      <c r="CA188" s="149"/>
      <c r="CB188" s="149"/>
      <c r="CC188" s="149"/>
      <c r="CD188" s="149"/>
      <c r="CE188" s="149"/>
      <c r="CF188" s="149"/>
      <c r="CG188" s="149"/>
      <c r="CH188" s="149"/>
      <c r="CI188" s="149"/>
      <c r="CZ188" s="152"/>
      <c r="DA188" s="157"/>
      <c r="DB188" s="164"/>
    </row>
    <row r="189" spans="2:106" s="135" customFormat="1" ht="14.25" outlineLevel="2" x14ac:dyDescent="0.25">
      <c r="B189" s="136"/>
      <c r="C189" s="717" t="str">
        <f t="shared" si="189"/>
        <v>Мессояха</v>
      </c>
      <c r="D189" s="147"/>
      <c r="E189" s="147"/>
      <c r="F189" s="291"/>
      <c r="G189" s="147"/>
      <c r="H189" s="149">
        <f t="shared" si="190"/>
        <v>37.5</v>
      </c>
      <c r="I189" s="149">
        <f t="shared" si="190"/>
        <v>37.5</v>
      </c>
      <c r="J189" s="149">
        <f t="shared" ref="J189:K189" si="197">J202</f>
        <v>37.5</v>
      </c>
      <c r="K189" s="149">
        <f t="shared" si="197"/>
        <v>37.5</v>
      </c>
      <c r="L189" s="149">
        <f>I189-'Дерево КПЭ (ЛК 2.0)'!$C$8*INDEX('Распределение по орг объему 13'!$E$1:$E$13,MATCH('ИД (ЛК 2.0)'!$C189,'Распределение по орг объему 13'!$A$1:$A$13,0),1)</f>
        <v>30</v>
      </c>
      <c r="M189" s="149">
        <f>I189-'Дерево КПЭ (ЛК 2.0)'!$C$8*INDEX('Распределение по орг объему 13'!$E$1:$E$13,MATCH('ИД (ЛК 2.0)'!$C189,'Распределение по орг объему 13'!$A$1:$A$13,0),1)</f>
        <v>30</v>
      </c>
      <c r="N189" s="149">
        <f>$I189-'Дерево КПЭ (ЛК 2.0)'!$D$8*INDEX('Распределение по орг объему 13'!$E$1:$E$13,MATCH('ИД (ЛК 2.0)'!$C189,'Распределение по орг объему 13'!$A$1:$A$13,0),1)</f>
        <v>0</v>
      </c>
      <c r="O189" s="149">
        <f>$I189-'Дерево КПЭ (ЛК 2.0)'!$D$8*INDEX('Распределение по орг объему 13'!$E$1:$E$13,MATCH('ИД (ЛК 2.0)'!$C189,'Распределение по орг объему 13'!$A$1:$A$13,0),1)</f>
        <v>0</v>
      </c>
      <c r="P189" s="149">
        <f>$I189-'Дерево КПЭ (ЛК 2.0)'!$D$8*INDEX('Распределение по орг объему 13'!$E$1:$E$13,MATCH('ИД (ЛК 2.0)'!$C189,'Распределение по орг объему 13'!$A$1:$A$13,0),1)</f>
        <v>0</v>
      </c>
      <c r="Q189" s="149">
        <f>$I189-'Дерево КПЭ (ЛК 2.0)'!$D$8*INDEX('Распределение по орг объему 13'!$E$1:$E$13,MATCH('ИД (ЛК 2.0)'!$C189,'Распределение по орг объему 13'!$A$1:$A$13,0),1)</f>
        <v>0</v>
      </c>
      <c r="R189" s="149">
        <f>$I189-'Дерево КПЭ (ЛК 2.0)'!$D$8*INDEX('Распределение по орг объему 13'!$E$1:$E$13,MATCH('ИД (ЛК 2.0)'!$C189,'Распределение по орг объему 13'!$A$1:$A$13,0),1)</f>
        <v>0</v>
      </c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  <c r="BH189" s="149"/>
      <c r="BI189" s="149"/>
      <c r="BJ189" s="149"/>
      <c r="BK189" s="149"/>
      <c r="BL189" s="149"/>
      <c r="BM189" s="149"/>
      <c r="BN189" s="149"/>
      <c r="BO189" s="149"/>
      <c r="BP189" s="149"/>
      <c r="BQ189" s="149"/>
      <c r="BR189" s="149"/>
      <c r="BS189" s="149"/>
      <c r="BT189" s="149"/>
      <c r="BU189" s="149"/>
      <c r="BV189" s="149"/>
      <c r="BW189" s="149"/>
      <c r="BX189" s="149"/>
      <c r="BY189" s="149"/>
      <c r="BZ189" s="149"/>
      <c r="CA189" s="149"/>
      <c r="CB189" s="149"/>
      <c r="CC189" s="149"/>
      <c r="CD189" s="149"/>
      <c r="CE189" s="149"/>
      <c r="CF189" s="149"/>
      <c r="CG189" s="149"/>
      <c r="CH189" s="149"/>
      <c r="CI189" s="149"/>
      <c r="CZ189" s="152"/>
      <c r="DA189" s="157"/>
      <c r="DB189" s="164"/>
    </row>
    <row r="190" spans="2:106" s="135" customFormat="1" ht="14.25" outlineLevel="2" x14ac:dyDescent="0.25">
      <c r="B190" s="136"/>
      <c r="C190" s="717" t="str">
        <f t="shared" si="189"/>
        <v>Заполярье</v>
      </c>
      <c r="D190" s="147"/>
      <c r="E190" s="147"/>
      <c r="F190" s="291"/>
      <c r="G190" s="147"/>
      <c r="H190" s="149">
        <f t="shared" si="190"/>
        <v>56.25</v>
      </c>
      <c r="I190" s="149">
        <f t="shared" si="190"/>
        <v>56.25</v>
      </c>
      <c r="J190" s="149">
        <f t="shared" ref="J190:K190" si="198">J203</f>
        <v>56.25</v>
      </c>
      <c r="K190" s="149">
        <f t="shared" si="198"/>
        <v>56.25</v>
      </c>
      <c r="L190" s="149">
        <f>I190-'Дерево КПЭ (ЛК 2.0)'!$C$8*INDEX('Распределение по орг объему 13'!$E$1:$E$13,MATCH('ИД (ЛК 2.0)'!$C190,'Распределение по орг объему 13'!$A$1:$A$13,0),1)</f>
        <v>45</v>
      </c>
      <c r="M190" s="149">
        <f>I190-'Дерево КПЭ (ЛК 2.0)'!$C$8*INDEX('Распределение по орг объему 13'!$E$1:$E$13,MATCH('ИД (ЛК 2.0)'!$C190,'Распределение по орг объему 13'!$A$1:$A$13,0),1)</f>
        <v>45</v>
      </c>
      <c r="N190" s="149">
        <f>$I190-'Дерево КПЭ (ЛК 2.0)'!$D$8*INDEX('Распределение по орг объему 13'!$E$1:$E$13,MATCH('ИД (ЛК 2.0)'!$C190,'Распределение по орг объему 13'!$A$1:$A$13,0),1)</f>
        <v>0</v>
      </c>
      <c r="O190" s="149">
        <f>$I190-'Дерево КПЭ (ЛК 2.0)'!$D$8*INDEX('Распределение по орг объему 13'!$E$1:$E$13,MATCH('ИД (ЛК 2.0)'!$C190,'Распределение по орг объему 13'!$A$1:$A$13,0),1)</f>
        <v>0</v>
      </c>
      <c r="P190" s="149">
        <f>$I190-'Дерево КПЭ (ЛК 2.0)'!$D$8*INDEX('Распределение по орг объему 13'!$E$1:$E$13,MATCH('ИД (ЛК 2.0)'!$C190,'Распределение по орг объему 13'!$A$1:$A$13,0),1)</f>
        <v>0</v>
      </c>
      <c r="Q190" s="149">
        <f>$I190-'Дерево КПЭ (ЛК 2.0)'!$D$8*INDEX('Распределение по орг объему 13'!$E$1:$E$13,MATCH('ИД (ЛК 2.0)'!$C190,'Распределение по орг объему 13'!$A$1:$A$13,0),1)</f>
        <v>0</v>
      </c>
      <c r="R190" s="149">
        <f>$I190-'Дерево КПЭ (ЛК 2.0)'!$D$8*INDEX('Распределение по орг объему 13'!$E$1:$E$13,MATCH('ИД (ЛК 2.0)'!$C190,'Распределение по орг объему 13'!$A$1:$A$13,0),1)</f>
        <v>0</v>
      </c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  <c r="BH190" s="149"/>
      <c r="BI190" s="149"/>
      <c r="BJ190" s="149"/>
      <c r="BK190" s="149"/>
      <c r="BL190" s="149"/>
      <c r="BM190" s="149"/>
      <c r="BN190" s="149"/>
      <c r="BO190" s="149"/>
      <c r="BP190" s="149"/>
      <c r="BQ190" s="149"/>
      <c r="BR190" s="149"/>
      <c r="BS190" s="149"/>
      <c r="BT190" s="149"/>
      <c r="BU190" s="149"/>
      <c r="BV190" s="149"/>
      <c r="BW190" s="149"/>
      <c r="BX190" s="149"/>
      <c r="BY190" s="149"/>
      <c r="BZ190" s="149"/>
      <c r="CA190" s="149"/>
      <c r="CB190" s="149"/>
      <c r="CC190" s="149"/>
      <c r="CD190" s="149"/>
      <c r="CE190" s="149"/>
      <c r="CF190" s="149"/>
      <c r="CG190" s="149"/>
      <c r="CH190" s="149"/>
      <c r="CI190" s="149"/>
      <c r="CZ190" s="152"/>
      <c r="DA190" s="157"/>
      <c r="DB190" s="164"/>
    </row>
    <row r="191" spans="2:106" s="135" customFormat="1" ht="14.25" outlineLevel="2" x14ac:dyDescent="0.25">
      <c r="B191" s="136"/>
      <c r="C191" s="717" t="str">
        <f t="shared" si="189"/>
        <v>ГПН Р</v>
      </c>
      <c r="D191" s="147"/>
      <c r="E191" s="147"/>
      <c r="F191" s="291"/>
      <c r="G191" s="147"/>
      <c r="H191" s="149">
        <f t="shared" si="190"/>
        <v>31.25</v>
      </c>
      <c r="I191" s="149">
        <f t="shared" si="190"/>
        <v>31.25</v>
      </c>
      <c r="J191" s="149">
        <f t="shared" ref="J191:K191" si="199">J204</f>
        <v>31.25</v>
      </c>
      <c r="K191" s="149">
        <f t="shared" si="199"/>
        <v>31.25</v>
      </c>
      <c r="L191" s="149">
        <f>I191-'Дерево КПЭ (ЛК 2.0)'!$C$8*INDEX('Распределение по орг объему 13'!$E$1:$E$13,MATCH('ИД (ЛК 2.0)'!$C191,'Распределение по орг объему 13'!$A$1:$A$13,0),1)</f>
        <v>25</v>
      </c>
      <c r="M191" s="149">
        <f>I191-'Дерево КПЭ (ЛК 2.0)'!$C$8*INDEX('Распределение по орг объему 13'!$E$1:$E$13,MATCH('ИД (ЛК 2.0)'!$C191,'Распределение по орг объему 13'!$A$1:$A$13,0),1)</f>
        <v>25</v>
      </c>
      <c r="N191" s="149">
        <f>$I191-'Дерево КПЭ (ЛК 2.0)'!$D$8*INDEX('Распределение по орг объему 13'!$E$1:$E$13,MATCH('ИД (ЛК 2.0)'!$C191,'Распределение по орг объему 13'!$A$1:$A$13,0),1)</f>
        <v>0</v>
      </c>
      <c r="O191" s="149">
        <f>$I191-'Дерево КПЭ (ЛК 2.0)'!$D$8*INDEX('Распределение по орг объему 13'!$E$1:$E$13,MATCH('ИД (ЛК 2.0)'!$C191,'Распределение по орг объему 13'!$A$1:$A$13,0),1)</f>
        <v>0</v>
      </c>
      <c r="P191" s="149">
        <f>$I191-'Дерево КПЭ (ЛК 2.0)'!$D$8*INDEX('Распределение по орг объему 13'!$E$1:$E$13,MATCH('ИД (ЛК 2.0)'!$C191,'Распределение по орг объему 13'!$A$1:$A$13,0),1)</f>
        <v>0</v>
      </c>
      <c r="Q191" s="149">
        <f>$I191-'Дерево КПЭ (ЛК 2.0)'!$D$8*INDEX('Распределение по орг объему 13'!$E$1:$E$13,MATCH('ИД (ЛК 2.0)'!$C191,'Распределение по орг объему 13'!$A$1:$A$13,0),1)</f>
        <v>0</v>
      </c>
      <c r="R191" s="149">
        <f>$I191-'Дерево КПЭ (ЛК 2.0)'!$D$8*INDEX('Распределение по орг объему 13'!$E$1:$E$13,MATCH('ИД (ЛК 2.0)'!$C191,'Распределение по орг объему 13'!$A$1:$A$13,0),1)</f>
        <v>0</v>
      </c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  <c r="BH191" s="149"/>
      <c r="BI191" s="149"/>
      <c r="BJ191" s="149"/>
      <c r="BK191" s="149"/>
      <c r="BL191" s="149"/>
      <c r="BM191" s="149"/>
      <c r="BN191" s="149"/>
      <c r="BO191" s="149"/>
      <c r="BP191" s="149"/>
      <c r="BQ191" s="149"/>
      <c r="BR191" s="149"/>
      <c r="BS191" s="149"/>
      <c r="BT191" s="149"/>
      <c r="BU191" s="149"/>
      <c r="BV191" s="149"/>
      <c r="BW191" s="149"/>
      <c r="BX191" s="149"/>
      <c r="BY191" s="149"/>
      <c r="BZ191" s="149"/>
      <c r="CA191" s="149"/>
      <c r="CB191" s="149"/>
      <c r="CC191" s="149"/>
      <c r="CD191" s="149"/>
      <c r="CE191" s="149"/>
      <c r="CF191" s="149"/>
      <c r="CG191" s="149"/>
      <c r="CH191" s="149"/>
      <c r="CI191" s="149"/>
      <c r="CZ191" s="152"/>
      <c r="DA191" s="157"/>
      <c r="DB191" s="164"/>
    </row>
    <row r="192" spans="2:106" s="135" customFormat="1" ht="14.25" outlineLevel="2" x14ac:dyDescent="0.25">
      <c r="B192" s="136"/>
      <c r="C192" s="717" t="str">
        <f t="shared" si="189"/>
        <v>Гео</v>
      </c>
      <c r="D192" s="147"/>
      <c r="E192" s="147"/>
      <c r="F192" s="291"/>
      <c r="G192" s="147"/>
      <c r="H192" s="149">
        <f t="shared" si="190"/>
        <v>31.25</v>
      </c>
      <c r="I192" s="149">
        <f t="shared" si="190"/>
        <v>31.25</v>
      </c>
      <c r="J192" s="149">
        <f t="shared" ref="J192:K192" si="200">J205</f>
        <v>31.25</v>
      </c>
      <c r="K192" s="149">
        <f t="shared" si="200"/>
        <v>31.25</v>
      </c>
      <c r="L192" s="149">
        <f>I192-'Дерево КПЭ (ЛК 2.0)'!$C$8*INDEX('Распределение по орг объему 13'!$E$1:$E$13,MATCH('ИД (ЛК 2.0)'!$C192,'Распределение по орг объему 13'!$A$1:$A$13,0),1)</f>
        <v>25</v>
      </c>
      <c r="M192" s="149">
        <f>I192-'Дерево КПЭ (ЛК 2.0)'!$C$8*INDEX('Распределение по орг объему 13'!$E$1:$E$13,MATCH('ИД (ЛК 2.0)'!$C192,'Распределение по орг объему 13'!$A$1:$A$13,0),1)</f>
        <v>25</v>
      </c>
      <c r="N192" s="149">
        <f>$I192-'Дерево КПЭ (ЛК 2.0)'!$D$8*INDEX('Распределение по орг объему 13'!$E$1:$E$13,MATCH('ИД (ЛК 2.0)'!$C192,'Распределение по орг объему 13'!$A$1:$A$13,0),1)</f>
        <v>0</v>
      </c>
      <c r="O192" s="149">
        <f>$I192-'Дерево КПЭ (ЛК 2.0)'!$D$8*INDEX('Распределение по орг объему 13'!$E$1:$E$13,MATCH('ИД (ЛК 2.0)'!$C192,'Распределение по орг объему 13'!$A$1:$A$13,0),1)</f>
        <v>0</v>
      </c>
      <c r="P192" s="149">
        <f>$I192-'Дерево КПЭ (ЛК 2.0)'!$D$8*INDEX('Распределение по орг объему 13'!$E$1:$E$13,MATCH('ИД (ЛК 2.0)'!$C192,'Распределение по орг объему 13'!$A$1:$A$13,0),1)</f>
        <v>0</v>
      </c>
      <c r="Q192" s="149">
        <f>$I192-'Дерево КПЭ (ЛК 2.0)'!$D$8*INDEX('Распределение по орг объему 13'!$E$1:$E$13,MATCH('ИД (ЛК 2.0)'!$C192,'Распределение по орг объему 13'!$A$1:$A$13,0),1)</f>
        <v>0</v>
      </c>
      <c r="R192" s="149">
        <f>$I192-'Дерево КПЭ (ЛК 2.0)'!$D$8*INDEX('Распределение по орг объему 13'!$E$1:$E$13,MATCH('ИД (ЛК 2.0)'!$C192,'Распределение по орг объему 13'!$A$1:$A$13,0),1)</f>
        <v>0</v>
      </c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  <c r="BH192" s="149"/>
      <c r="BI192" s="149"/>
      <c r="BJ192" s="149"/>
      <c r="BK192" s="149"/>
      <c r="BL192" s="149"/>
      <c r="BM192" s="149"/>
      <c r="BN192" s="149"/>
      <c r="BO192" s="149"/>
      <c r="BP192" s="149"/>
      <c r="BQ192" s="149"/>
      <c r="BR192" s="149"/>
      <c r="BS192" s="149"/>
      <c r="BT192" s="149"/>
      <c r="BU192" s="149"/>
      <c r="BV192" s="149"/>
      <c r="BW192" s="149"/>
      <c r="BX192" s="149"/>
      <c r="BY192" s="149"/>
      <c r="BZ192" s="149"/>
      <c r="CA192" s="149"/>
      <c r="CB192" s="149"/>
      <c r="CC192" s="149"/>
      <c r="CD192" s="149"/>
      <c r="CE192" s="149"/>
      <c r="CF192" s="149"/>
      <c r="CG192" s="149"/>
      <c r="CH192" s="149"/>
      <c r="CI192" s="149"/>
      <c r="CZ192" s="152"/>
      <c r="DA192" s="157"/>
      <c r="DB192" s="164"/>
    </row>
    <row r="193" spans="2:106" s="135" customFormat="1" ht="14.25" outlineLevel="2" x14ac:dyDescent="0.25">
      <c r="B193" s="136"/>
      <c r="C193" s="717" t="str">
        <f t="shared" si="189"/>
        <v>НТЦ</v>
      </c>
      <c r="D193" s="147"/>
      <c r="E193" s="147"/>
      <c r="F193" s="291"/>
      <c r="G193" s="147"/>
      <c r="H193" s="149">
        <f t="shared" si="190"/>
        <v>37.5</v>
      </c>
      <c r="I193" s="149">
        <f t="shared" si="190"/>
        <v>37.5</v>
      </c>
      <c r="J193" s="149">
        <f t="shared" ref="J193:K193" si="201">J206</f>
        <v>37.5</v>
      </c>
      <c r="K193" s="149">
        <f t="shared" si="201"/>
        <v>37.5</v>
      </c>
      <c r="L193" s="149">
        <f>I193-'Дерево КПЭ (ЛК 2.0)'!$C$8*INDEX('Распределение по орг объему 13'!$E$1:$E$13,MATCH('ИД (ЛК 2.0)'!$C193,'Распределение по орг объему 13'!$A$1:$A$13,0),1)</f>
        <v>30</v>
      </c>
      <c r="M193" s="149">
        <f>I193-'Дерево КПЭ (ЛК 2.0)'!$C$8*INDEX('Распределение по орг объему 13'!$E$1:$E$13,MATCH('ИД (ЛК 2.0)'!$C193,'Распределение по орг объему 13'!$A$1:$A$13,0),1)</f>
        <v>30</v>
      </c>
      <c r="N193" s="149">
        <f>$I193-'Дерево КПЭ (ЛК 2.0)'!$D$8*INDEX('Распределение по орг объему 13'!$E$1:$E$13,MATCH('ИД (ЛК 2.0)'!$C193,'Распределение по орг объему 13'!$A$1:$A$13,0),1)</f>
        <v>0</v>
      </c>
      <c r="O193" s="149">
        <f>$I193-'Дерево КПЭ (ЛК 2.0)'!$D$8*INDEX('Распределение по орг объему 13'!$E$1:$E$13,MATCH('ИД (ЛК 2.0)'!$C193,'Распределение по орг объему 13'!$A$1:$A$13,0),1)</f>
        <v>0</v>
      </c>
      <c r="P193" s="149">
        <f>$I193-'Дерево КПЭ (ЛК 2.0)'!$D$8*INDEX('Распределение по орг объему 13'!$E$1:$E$13,MATCH('ИД (ЛК 2.0)'!$C193,'Распределение по орг объему 13'!$A$1:$A$13,0),1)</f>
        <v>0</v>
      </c>
      <c r="Q193" s="149">
        <f>$I193-'Дерево КПЭ (ЛК 2.0)'!$D$8*INDEX('Распределение по орг объему 13'!$E$1:$E$13,MATCH('ИД (ЛК 2.0)'!$C193,'Распределение по орг объему 13'!$A$1:$A$13,0),1)</f>
        <v>0</v>
      </c>
      <c r="R193" s="149">
        <f>$I193-'Дерево КПЭ (ЛК 2.0)'!$D$8*INDEX('Распределение по орг объему 13'!$E$1:$E$13,MATCH('ИД (ЛК 2.0)'!$C193,'Распределение по орг объему 13'!$A$1:$A$13,0),1)</f>
        <v>0</v>
      </c>
      <c r="S193" s="149"/>
      <c r="T193" s="149"/>
      <c r="U193" s="149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  <c r="AI193" s="149"/>
      <c r="AJ193" s="149"/>
      <c r="AK193" s="149"/>
      <c r="AL193" s="149"/>
      <c r="AM193" s="149"/>
      <c r="AN193" s="149"/>
      <c r="AO193" s="149"/>
      <c r="AP193" s="149"/>
      <c r="AQ193" s="149"/>
      <c r="AR193" s="149"/>
      <c r="AS193" s="149"/>
      <c r="AT193" s="149"/>
      <c r="AU193" s="149"/>
      <c r="AV193" s="149"/>
      <c r="AW193" s="149"/>
      <c r="AX193" s="149"/>
      <c r="AY193" s="149"/>
      <c r="AZ193" s="149"/>
      <c r="BA193" s="149"/>
      <c r="BB193" s="149"/>
      <c r="BC193" s="149"/>
      <c r="BD193" s="149"/>
      <c r="BE193" s="149"/>
      <c r="BF193" s="149"/>
      <c r="BG193" s="149"/>
      <c r="BH193" s="149"/>
      <c r="BI193" s="149"/>
      <c r="BJ193" s="149"/>
      <c r="BK193" s="149"/>
      <c r="BL193" s="149"/>
      <c r="BM193" s="149"/>
      <c r="BN193" s="149"/>
      <c r="BO193" s="149"/>
      <c r="BP193" s="149"/>
      <c r="BQ193" s="149"/>
      <c r="BR193" s="149"/>
      <c r="BS193" s="149"/>
      <c r="BT193" s="149"/>
      <c r="BU193" s="149"/>
      <c r="BV193" s="149"/>
      <c r="BW193" s="149"/>
      <c r="BX193" s="149"/>
      <c r="BY193" s="149"/>
      <c r="BZ193" s="149"/>
      <c r="CA193" s="149"/>
      <c r="CB193" s="149"/>
      <c r="CC193" s="149"/>
      <c r="CD193" s="149"/>
      <c r="CE193" s="149"/>
      <c r="CF193" s="149"/>
      <c r="CG193" s="149"/>
      <c r="CH193" s="149"/>
      <c r="CI193" s="149"/>
      <c r="CZ193" s="152"/>
      <c r="DA193" s="157"/>
      <c r="DB193" s="164"/>
    </row>
    <row r="194" spans="2:106" s="135" customFormat="1" ht="14.25" outlineLevel="2" x14ac:dyDescent="0.25">
      <c r="B194" s="136"/>
      <c r="C194" s="717" t="str">
        <f t="shared" si="189"/>
        <v>Меретояха</v>
      </c>
      <c r="D194" s="147"/>
      <c r="E194" s="147"/>
      <c r="F194" s="291"/>
      <c r="G194" s="147"/>
      <c r="H194" s="149">
        <f t="shared" si="190"/>
        <v>37.5</v>
      </c>
      <c r="I194" s="149">
        <f t="shared" si="190"/>
        <v>37.5</v>
      </c>
      <c r="J194" s="149">
        <f t="shared" ref="J194:K194" si="202">J207</f>
        <v>37.5</v>
      </c>
      <c r="K194" s="149">
        <f t="shared" si="202"/>
        <v>37.5</v>
      </c>
      <c r="L194" s="149">
        <f>I194-'Дерево КПЭ (ЛК 2.0)'!$C$8*INDEX('Распределение по орг объему 13'!$E$1:$E$13,MATCH('ИД (ЛК 2.0)'!$C194,'Распределение по орг объему 13'!$A$1:$A$13,0),1)</f>
        <v>30</v>
      </c>
      <c r="M194" s="149">
        <f>I194-'Дерево КПЭ (ЛК 2.0)'!$C$8*INDEX('Распределение по орг объему 13'!$E$1:$E$13,MATCH('ИД (ЛК 2.0)'!$C194,'Распределение по орг объему 13'!$A$1:$A$13,0),1)</f>
        <v>30</v>
      </c>
      <c r="N194" s="149">
        <f>$I194-'Дерево КПЭ (ЛК 2.0)'!$D$8*INDEX('Распределение по орг объему 13'!$E$1:$E$13,MATCH('ИД (ЛК 2.0)'!$C194,'Распределение по орг объему 13'!$A$1:$A$13,0),1)</f>
        <v>0</v>
      </c>
      <c r="O194" s="149">
        <f>$I194-'Дерево КПЭ (ЛК 2.0)'!$D$8*INDEX('Распределение по орг объему 13'!$E$1:$E$13,MATCH('ИД (ЛК 2.0)'!$C194,'Распределение по орг объему 13'!$A$1:$A$13,0),1)</f>
        <v>0</v>
      </c>
      <c r="P194" s="149">
        <f>$I194-'Дерево КПЭ (ЛК 2.0)'!$D$8*INDEX('Распределение по орг объему 13'!$E$1:$E$13,MATCH('ИД (ЛК 2.0)'!$C194,'Распределение по орг объему 13'!$A$1:$A$13,0),1)</f>
        <v>0</v>
      </c>
      <c r="Q194" s="149">
        <f>$I194-'Дерево КПЭ (ЛК 2.0)'!$D$8*INDEX('Распределение по орг объему 13'!$E$1:$E$13,MATCH('ИД (ЛК 2.0)'!$C194,'Распределение по орг объему 13'!$A$1:$A$13,0),1)</f>
        <v>0</v>
      </c>
      <c r="R194" s="149">
        <f>$I194-'Дерево КПЭ (ЛК 2.0)'!$D$8*INDEX('Распределение по орг объему 13'!$E$1:$E$13,MATCH('ИД (ЛК 2.0)'!$C194,'Распределение по орг объему 13'!$A$1:$A$13,0),1)</f>
        <v>0</v>
      </c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  <c r="BH194" s="149"/>
      <c r="BI194" s="149"/>
      <c r="BJ194" s="149"/>
      <c r="BK194" s="149"/>
      <c r="BL194" s="149"/>
      <c r="BM194" s="149"/>
      <c r="BN194" s="149"/>
      <c r="BO194" s="149"/>
      <c r="BP194" s="149"/>
      <c r="BQ194" s="149"/>
      <c r="BR194" s="149"/>
      <c r="BS194" s="149"/>
      <c r="BT194" s="149"/>
      <c r="BU194" s="149"/>
      <c r="BV194" s="149"/>
      <c r="BW194" s="149"/>
      <c r="BX194" s="149"/>
      <c r="BY194" s="149"/>
      <c r="BZ194" s="149"/>
      <c r="CA194" s="149"/>
      <c r="CB194" s="149"/>
      <c r="CC194" s="149"/>
      <c r="CD194" s="149"/>
      <c r="CE194" s="149"/>
      <c r="CF194" s="149"/>
      <c r="CG194" s="149"/>
      <c r="CH194" s="149"/>
      <c r="CI194" s="149"/>
      <c r="CZ194" s="152"/>
      <c r="DA194" s="157"/>
      <c r="DB194" s="164"/>
    </row>
    <row r="195" spans="2:106" s="698" customFormat="1" ht="14.25" outlineLevel="2" x14ac:dyDescent="0.25">
      <c r="B195" s="699" t="str">
        <f>B167</f>
        <v>AS IS</v>
      </c>
      <c r="C195" s="700" t="str">
        <f>C182</f>
        <v>КЦ</v>
      </c>
      <c r="D195" s="701"/>
      <c r="E195" s="701"/>
      <c r="F195" s="702"/>
      <c r="G195" s="701"/>
      <c r="H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I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J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K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L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M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N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O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P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Q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R195" s="703">
        <f>'Дерево КПЭ (ЛК 2.0)'!$D$8*INDEX('Распределение по орг объему 13'!$E$1:$E$13,MATCH('ИД (ЛК 2.0)'!$C195,'Распределение по орг объему 13'!$A$1:$A$13,0),1)</f>
        <v>0</v>
      </c>
      <c r="S195" s="703"/>
      <c r="T195" s="703"/>
      <c r="U195" s="703"/>
      <c r="V195" s="703"/>
      <c r="W195" s="703"/>
      <c r="X195" s="703"/>
      <c r="Y195" s="703"/>
      <c r="Z195" s="703"/>
      <c r="AA195" s="703"/>
      <c r="AB195" s="703"/>
      <c r="AC195" s="703"/>
      <c r="AD195" s="703"/>
      <c r="AE195" s="703"/>
      <c r="AF195" s="703"/>
      <c r="AG195" s="703"/>
      <c r="AH195" s="703"/>
      <c r="AI195" s="703"/>
      <c r="AJ195" s="703"/>
      <c r="AK195" s="703"/>
      <c r="AL195" s="703"/>
      <c r="AM195" s="703"/>
      <c r="AN195" s="703"/>
      <c r="AO195" s="703"/>
      <c r="AP195" s="703"/>
      <c r="AQ195" s="703"/>
      <c r="AR195" s="703"/>
      <c r="AS195" s="703"/>
      <c r="AT195" s="703"/>
      <c r="AU195" s="703"/>
      <c r="AV195" s="703"/>
      <c r="AW195" s="703"/>
      <c r="AX195" s="703"/>
      <c r="AY195" s="703"/>
      <c r="AZ195" s="703"/>
      <c r="BA195" s="703"/>
      <c r="BB195" s="703"/>
      <c r="BC195" s="703"/>
      <c r="BD195" s="703"/>
      <c r="BE195" s="703"/>
      <c r="BF195" s="703"/>
      <c r="BG195" s="703"/>
      <c r="BH195" s="703"/>
      <c r="BI195" s="703"/>
      <c r="BJ195" s="703"/>
      <c r="BK195" s="703"/>
      <c r="BL195" s="703"/>
      <c r="BM195" s="703"/>
      <c r="BN195" s="703"/>
      <c r="BO195" s="703"/>
      <c r="BP195" s="703"/>
      <c r="BQ195" s="703"/>
      <c r="BR195" s="703"/>
      <c r="BS195" s="703"/>
      <c r="BT195" s="703"/>
      <c r="BU195" s="703"/>
      <c r="BV195" s="703"/>
      <c r="BW195" s="703"/>
      <c r="BX195" s="703"/>
      <c r="BY195" s="703"/>
      <c r="BZ195" s="703"/>
      <c r="CA195" s="703"/>
      <c r="CB195" s="703"/>
      <c r="CC195" s="703"/>
      <c r="CD195" s="703"/>
      <c r="CE195" s="703"/>
      <c r="CF195" s="703"/>
      <c r="CG195" s="703"/>
      <c r="CH195" s="703"/>
      <c r="CI195" s="703"/>
      <c r="CZ195" s="704"/>
      <c r="DA195" s="705"/>
      <c r="DB195" s="706"/>
    </row>
    <row r="196" spans="2:106" s="135" customFormat="1" ht="14.25" outlineLevel="2" x14ac:dyDescent="0.25">
      <c r="B196" s="136"/>
      <c r="C196" s="717" t="str">
        <f t="shared" ref="C196:C207" si="203">C183</f>
        <v>ННГ</v>
      </c>
      <c r="D196" s="697"/>
      <c r="E196" s="697"/>
      <c r="F196" s="291"/>
      <c r="G196" s="147"/>
      <c r="H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I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J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K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L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M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N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O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P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Q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R196" s="149">
        <f>'Дерево КПЭ (ЛК 2.0)'!$D$8*INDEX('Распределение по орг объему 13'!$E$1:$E$13,MATCH('ИД (ЛК 2.0)'!$C196,'Распределение по орг объему 13'!$A$1:$A$13,0),1)</f>
        <v>56.25</v>
      </c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  <c r="AI196" s="149"/>
      <c r="AJ196" s="149"/>
      <c r="AK196" s="149"/>
      <c r="AL196" s="149"/>
      <c r="AM196" s="149"/>
      <c r="AN196" s="149"/>
      <c r="AO196" s="149"/>
      <c r="AP196" s="149"/>
      <c r="AQ196" s="149"/>
      <c r="AR196" s="149"/>
      <c r="AS196" s="149"/>
      <c r="AT196" s="149"/>
      <c r="AU196" s="149"/>
      <c r="AV196" s="149"/>
      <c r="AW196" s="149"/>
      <c r="AX196" s="149"/>
      <c r="AY196" s="149"/>
      <c r="AZ196" s="149"/>
      <c r="BA196" s="149"/>
      <c r="BB196" s="149"/>
      <c r="BC196" s="149"/>
      <c r="BD196" s="149"/>
      <c r="BE196" s="149"/>
      <c r="BF196" s="149"/>
      <c r="BG196" s="149"/>
      <c r="BH196" s="149"/>
      <c r="BI196" s="149"/>
      <c r="BJ196" s="149"/>
      <c r="BK196" s="149"/>
      <c r="BL196" s="149"/>
      <c r="BM196" s="149"/>
      <c r="BN196" s="149"/>
      <c r="BO196" s="149"/>
      <c r="BP196" s="149"/>
      <c r="BQ196" s="149"/>
      <c r="BR196" s="149"/>
      <c r="BS196" s="149"/>
      <c r="BT196" s="149"/>
      <c r="BU196" s="149"/>
      <c r="BV196" s="149"/>
      <c r="BW196" s="149"/>
      <c r="BX196" s="149"/>
      <c r="BY196" s="149"/>
      <c r="BZ196" s="149"/>
      <c r="CA196" s="149"/>
      <c r="CB196" s="149"/>
      <c r="CC196" s="149"/>
      <c r="CD196" s="149"/>
      <c r="CE196" s="149"/>
      <c r="CF196" s="149"/>
      <c r="CG196" s="149"/>
      <c r="CH196" s="149"/>
      <c r="CI196" s="149"/>
      <c r="CZ196" s="152"/>
      <c r="DA196" s="157"/>
      <c r="DB196" s="164"/>
    </row>
    <row r="197" spans="2:106" s="135" customFormat="1" ht="14.25" outlineLevel="2" x14ac:dyDescent="0.25">
      <c r="B197" s="136"/>
      <c r="C197" s="717" t="str">
        <f t="shared" si="203"/>
        <v>Хантос</v>
      </c>
      <c r="D197" s="697"/>
      <c r="E197" s="697"/>
      <c r="F197" s="291"/>
      <c r="G197" s="147"/>
      <c r="H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I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J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K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L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M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N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O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P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Q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R197" s="149">
        <f>'Дерево КПЭ (ЛК 2.0)'!$D$8*INDEX('Распределение по орг объему 13'!$E$1:$E$13,MATCH('ИД (ЛК 2.0)'!$C197,'Распределение по орг объему 13'!$A$1:$A$13,0),1)</f>
        <v>56.25</v>
      </c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  <c r="BH197" s="149"/>
      <c r="BI197" s="149"/>
      <c r="BJ197" s="149"/>
      <c r="BK197" s="149"/>
      <c r="BL197" s="149"/>
      <c r="BM197" s="149"/>
      <c r="BN197" s="149"/>
      <c r="BO197" s="149"/>
      <c r="BP197" s="149"/>
      <c r="BQ197" s="149"/>
      <c r="BR197" s="149"/>
      <c r="BS197" s="149"/>
      <c r="BT197" s="149"/>
      <c r="BU197" s="149"/>
      <c r="BV197" s="149"/>
      <c r="BW197" s="149"/>
      <c r="BX197" s="149"/>
      <c r="BY197" s="149"/>
      <c r="BZ197" s="149"/>
      <c r="CA197" s="149"/>
      <c r="CB197" s="149"/>
      <c r="CC197" s="149"/>
      <c r="CD197" s="149"/>
      <c r="CE197" s="149"/>
      <c r="CF197" s="149"/>
      <c r="CG197" s="149"/>
      <c r="CH197" s="149"/>
      <c r="CI197" s="149"/>
      <c r="CZ197" s="152"/>
      <c r="DA197" s="157"/>
      <c r="DB197" s="164"/>
    </row>
    <row r="198" spans="2:106" s="135" customFormat="1" ht="14.25" outlineLevel="2" x14ac:dyDescent="0.25">
      <c r="B198" s="136"/>
      <c r="C198" s="717" t="str">
        <f t="shared" si="203"/>
        <v>Мегион</v>
      </c>
      <c r="D198" s="697"/>
      <c r="E198" s="697"/>
      <c r="F198" s="291"/>
      <c r="G198" s="147"/>
      <c r="H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I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J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K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L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M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N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O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P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Q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R198" s="149">
        <f>'Дерево КПЭ (ЛК 2.0)'!$D$8*INDEX('Распределение по орг объему 13'!$E$1:$E$13,MATCH('ИД (ЛК 2.0)'!$C198,'Распределение по орг объему 13'!$A$1:$A$13,0),1)</f>
        <v>56.25</v>
      </c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  <c r="BH198" s="149"/>
      <c r="BI198" s="149"/>
      <c r="BJ198" s="149"/>
      <c r="BK198" s="149"/>
      <c r="BL198" s="149"/>
      <c r="BM198" s="149"/>
      <c r="BN198" s="149"/>
      <c r="BO198" s="149"/>
      <c r="BP198" s="149"/>
      <c r="BQ198" s="149"/>
      <c r="BR198" s="149"/>
      <c r="BS198" s="149"/>
      <c r="BT198" s="149"/>
      <c r="BU198" s="149"/>
      <c r="BV198" s="149"/>
      <c r="BW198" s="149"/>
      <c r="BX198" s="149"/>
      <c r="BY198" s="149"/>
      <c r="BZ198" s="149"/>
      <c r="CA198" s="149"/>
      <c r="CB198" s="149"/>
      <c r="CC198" s="149"/>
      <c r="CD198" s="149"/>
      <c r="CE198" s="149"/>
      <c r="CF198" s="149"/>
      <c r="CG198" s="149"/>
      <c r="CH198" s="149"/>
      <c r="CI198" s="149"/>
      <c r="CZ198" s="152"/>
      <c r="DA198" s="157"/>
      <c r="DB198" s="164"/>
    </row>
    <row r="199" spans="2:106" s="135" customFormat="1" ht="14.25" outlineLevel="2" x14ac:dyDescent="0.25">
      <c r="B199" s="136"/>
      <c r="C199" s="717" t="str">
        <f t="shared" si="203"/>
        <v>Оренбург</v>
      </c>
      <c r="D199" s="697"/>
      <c r="E199" s="697"/>
      <c r="F199" s="291"/>
      <c r="G199" s="147"/>
      <c r="H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I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J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K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L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M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N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O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P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Q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R199" s="149">
        <f>'Дерево КПЭ (ЛК 2.0)'!$D$8*INDEX('Распределение по орг объему 13'!$E$1:$E$13,MATCH('ИД (ЛК 2.0)'!$C199,'Распределение по орг объему 13'!$A$1:$A$13,0),1)</f>
        <v>31.25</v>
      </c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  <c r="BH199" s="149"/>
      <c r="BI199" s="149"/>
      <c r="BJ199" s="149"/>
      <c r="BK199" s="149"/>
      <c r="BL199" s="149"/>
      <c r="BM199" s="149"/>
      <c r="BN199" s="149"/>
      <c r="BO199" s="149"/>
      <c r="BP199" s="149"/>
      <c r="BQ199" s="149"/>
      <c r="BR199" s="149"/>
      <c r="BS199" s="149"/>
      <c r="BT199" s="149"/>
      <c r="BU199" s="149"/>
      <c r="BV199" s="149"/>
      <c r="BW199" s="149"/>
      <c r="BX199" s="149"/>
      <c r="BY199" s="149"/>
      <c r="BZ199" s="149"/>
      <c r="CA199" s="149"/>
      <c r="CB199" s="149"/>
      <c r="CC199" s="149"/>
      <c r="CD199" s="149"/>
      <c r="CE199" s="149"/>
      <c r="CF199" s="149"/>
      <c r="CG199" s="149"/>
      <c r="CH199" s="149"/>
      <c r="CI199" s="149"/>
      <c r="CZ199" s="152"/>
      <c r="DA199" s="157"/>
      <c r="DB199" s="164"/>
    </row>
    <row r="200" spans="2:106" s="135" customFormat="1" ht="14.25" outlineLevel="2" x14ac:dyDescent="0.25">
      <c r="B200" s="136"/>
      <c r="C200" s="717" t="str">
        <f t="shared" si="203"/>
        <v>Восток</v>
      </c>
      <c r="D200" s="697"/>
      <c r="E200" s="697"/>
      <c r="F200" s="291"/>
      <c r="G200" s="147"/>
      <c r="H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I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J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K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L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M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N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O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P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Q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R200" s="149">
        <f>'Дерево КПЭ (ЛК 2.0)'!$D$8*INDEX('Распределение по орг объему 13'!$E$1:$E$13,MATCH('ИД (ЛК 2.0)'!$C200,'Распределение по орг объему 13'!$A$1:$A$13,0),1)</f>
        <v>31.25</v>
      </c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  <c r="BH200" s="149"/>
      <c r="BI200" s="149"/>
      <c r="BJ200" s="149"/>
      <c r="BK200" s="149"/>
      <c r="BL200" s="149"/>
      <c r="BM200" s="149"/>
      <c r="BN200" s="149"/>
      <c r="BO200" s="149"/>
      <c r="BP200" s="149"/>
      <c r="BQ200" s="149"/>
      <c r="BR200" s="149"/>
      <c r="BS200" s="149"/>
      <c r="BT200" s="149"/>
      <c r="BU200" s="149"/>
      <c r="BV200" s="149"/>
      <c r="BW200" s="149"/>
      <c r="BX200" s="149"/>
      <c r="BY200" s="149"/>
      <c r="BZ200" s="149"/>
      <c r="CA200" s="149"/>
      <c r="CB200" s="149"/>
      <c r="CC200" s="149"/>
      <c r="CD200" s="149"/>
      <c r="CE200" s="149"/>
      <c r="CF200" s="149"/>
      <c r="CG200" s="149"/>
      <c r="CH200" s="149"/>
      <c r="CI200" s="149"/>
      <c r="CZ200" s="152"/>
      <c r="DA200" s="157"/>
      <c r="DB200" s="164"/>
    </row>
    <row r="201" spans="2:106" s="135" customFormat="1" ht="14.25" outlineLevel="2" x14ac:dyDescent="0.25">
      <c r="B201" s="136"/>
      <c r="C201" s="717" t="str">
        <f t="shared" si="203"/>
        <v>Ямал</v>
      </c>
      <c r="D201" s="697"/>
      <c r="E201" s="697"/>
      <c r="F201" s="291"/>
      <c r="G201" s="147"/>
      <c r="H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I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J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K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L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M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N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O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P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Q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R201" s="149">
        <f>'Дерево КПЭ (ЛК 2.0)'!$D$8*INDEX('Распределение по орг объему 13'!$E$1:$E$13,MATCH('ИД (ЛК 2.0)'!$C201,'Распределение по орг объему 13'!$A$1:$A$13,0),1)</f>
        <v>37.5</v>
      </c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  <c r="BH201" s="149"/>
      <c r="BI201" s="149"/>
      <c r="BJ201" s="149"/>
      <c r="BK201" s="149"/>
      <c r="BL201" s="149"/>
      <c r="BM201" s="149"/>
      <c r="BN201" s="149"/>
      <c r="BO201" s="149"/>
      <c r="BP201" s="149"/>
      <c r="BQ201" s="149"/>
      <c r="BR201" s="149"/>
      <c r="BS201" s="149"/>
      <c r="BT201" s="149"/>
      <c r="BU201" s="149"/>
      <c r="BV201" s="149"/>
      <c r="BW201" s="149"/>
      <c r="BX201" s="149"/>
      <c r="BY201" s="149"/>
      <c r="BZ201" s="149"/>
      <c r="CA201" s="149"/>
      <c r="CB201" s="149"/>
      <c r="CC201" s="149"/>
      <c r="CD201" s="149"/>
      <c r="CE201" s="149"/>
      <c r="CF201" s="149"/>
      <c r="CG201" s="149"/>
      <c r="CH201" s="149"/>
      <c r="CI201" s="149"/>
      <c r="CZ201" s="152"/>
      <c r="DA201" s="157"/>
      <c r="DB201" s="164"/>
    </row>
    <row r="202" spans="2:106" s="135" customFormat="1" ht="14.25" outlineLevel="2" x14ac:dyDescent="0.25">
      <c r="B202" s="136"/>
      <c r="C202" s="717" t="str">
        <f t="shared" si="203"/>
        <v>Мессояха</v>
      </c>
      <c r="D202" s="697"/>
      <c r="E202" s="697"/>
      <c r="F202" s="291"/>
      <c r="G202" s="147"/>
      <c r="H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I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J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K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L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M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N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O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P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Q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R202" s="149">
        <f>'Дерево КПЭ (ЛК 2.0)'!$D$8*INDEX('Распределение по орг объему 13'!$E$1:$E$13,MATCH('ИД (ЛК 2.0)'!$C202,'Распределение по орг объему 13'!$A$1:$A$13,0),1)</f>
        <v>37.5</v>
      </c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  <c r="BH202" s="149"/>
      <c r="BI202" s="149"/>
      <c r="BJ202" s="149"/>
      <c r="BK202" s="149"/>
      <c r="BL202" s="149"/>
      <c r="BM202" s="149"/>
      <c r="BN202" s="149"/>
      <c r="BO202" s="149"/>
      <c r="BP202" s="149"/>
      <c r="BQ202" s="149"/>
      <c r="BR202" s="149"/>
      <c r="BS202" s="149"/>
      <c r="BT202" s="149"/>
      <c r="BU202" s="149"/>
      <c r="BV202" s="149"/>
      <c r="BW202" s="149"/>
      <c r="BX202" s="149"/>
      <c r="BY202" s="149"/>
      <c r="BZ202" s="149"/>
      <c r="CA202" s="149"/>
      <c r="CB202" s="149"/>
      <c r="CC202" s="149"/>
      <c r="CD202" s="149"/>
      <c r="CE202" s="149"/>
      <c r="CF202" s="149"/>
      <c r="CG202" s="149"/>
      <c r="CH202" s="149"/>
      <c r="CI202" s="149"/>
      <c r="CZ202" s="152"/>
      <c r="DA202" s="157"/>
      <c r="DB202" s="164"/>
    </row>
    <row r="203" spans="2:106" s="135" customFormat="1" ht="14.25" outlineLevel="2" x14ac:dyDescent="0.25">
      <c r="B203" s="136"/>
      <c r="C203" s="717" t="str">
        <f t="shared" si="203"/>
        <v>Заполярье</v>
      </c>
      <c r="D203" s="697"/>
      <c r="E203" s="697"/>
      <c r="F203" s="291"/>
      <c r="G203" s="147"/>
      <c r="H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I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J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K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L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M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N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O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P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Q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R203" s="149">
        <f>'Дерево КПЭ (ЛК 2.0)'!$D$8*INDEX('Распределение по орг объему 13'!$E$1:$E$13,MATCH('ИД (ЛК 2.0)'!$C203,'Распределение по орг объему 13'!$A$1:$A$13,0),1)</f>
        <v>56.25</v>
      </c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  <c r="BH203" s="149"/>
      <c r="BI203" s="149"/>
      <c r="BJ203" s="149"/>
      <c r="BK203" s="149"/>
      <c r="BL203" s="149"/>
      <c r="BM203" s="149"/>
      <c r="BN203" s="149"/>
      <c r="BO203" s="149"/>
      <c r="BP203" s="149"/>
      <c r="BQ203" s="149"/>
      <c r="BR203" s="149"/>
      <c r="BS203" s="149"/>
      <c r="BT203" s="149"/>
      <c r="BU203" s="149"/>
      <c r="BV203" s="149"/>
      <c r="BW203" s="149"/>
      <c r="BX203" s="149"/>
      <c r="BY203" s="149"/>
      <c r="BZ203" s="149"/>
      <c r="CA203" s="149"/>
      <c r="CB203" s="149"/>
      <c r="CC203" s="149"/>
      <c r="CD203" s="149"/>
      <c r="CE203" s="149"/>
      <c r="CF203" s="149"/>
      <c r="CG203" s="149"/>
      <c r="CH203" s="149"/>
      <c r="CI203" s="149"/>
      <c r="CZ203" s="152"/>
      <c r="DA203" s="157"/>
      <c r="DB203" s="164"/>
    </row>
    <row r="204" spans="2:106" s="135" customFormat="1" ht="14.25" outlineLevel="2" x14ac:dyDescent="0.25">
      <c r="B204" s="136"/>
      <c r="C204" s="717" t="str">
        <f t="shared" si="203"/>
        <v>ГПН Р</v>
      </c>
      <c r="D204" s="697"/>
      <c r="E204" s="697"/>
      <c r="F204" s="291"/>
      <c r="G204" s="147"/>
      <c r="H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I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J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K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L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M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N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O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P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Q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R204" s="149">
        <f>'Дерево КПЭ (ЛК 2.0)'!$D$8*INDEX('Распределение по орг объему 13'!$E$1:$E$13,MATCH('ИД (ЛК 2.0)'!$C204,'Распределение по орг объему 13'!$A$1:$A$13,0),1)</f>
        <v>31.25</v>
      </c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  <c r="BH204" s="149"/>
      <c r="BI204" s="149"/>
      <c r="BJ204" s="149"/>
      <c r="BK204" s="149"/>
      <c r="BL204" s="149"/>
      <c r="BM204" s="149"/>
      <c r="BN204" s="149"/>
      <c r="BO204" s="149"/>
      <c r="BP204" s="149"/>
      <c r="BQ204" s="149"/>
      <c r="BR204" s="149"/>
      <c r="BS204" s="149"/>
      <c r="BT204" s="149"/>
      <c r="BU204" s="149"/>
      <c r="BV204" s="149"/>
      <c r="BW204" s="149"/>
      <c r="BX204" s="149"/>
      <c r="BY204" s="149"/>
      <c r="BZ204" s="149"/>
      <c r="CA204" s="149"/>
      <c r="CB204" s="149"/>
      <c r="CC204" s="149"/>
      <c r="CD204" s="149"/>
      <c r="CE204" s="149"/>
      <c r="CF204" s="149"/>
      <c r="CG204" s="149"/>
      <c r="CH204" s="149"/>
      <c r="CI204" s="149"/>
      <c r="CZ204" s="152"/>
      <c r="DA204" s="157"/>
      <c r="DB204" s="164"/>
    </row>
    <row r="205" spans="2:106" s="135" customFormat="1" ht="14.25" outlineLevel="2" x14ac:dyDescent="0.25">
      <c r="B205" s="136"/>
      <c r="C205" s="717" t="str">
        <f t="shared" si="203"/>
        <v>Гео</v>
      </c>
      <c r="D205" s="697"/>
      <c r="E205" s="697"/>
      <c r="F205" s="291"/>
      <c r="G205" s="147"/>
      <c r="H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I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J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K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L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M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N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O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P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Q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R205" s="149">
        <f>'Дерево КПЭ (ЛК 2.0)'!$D$8*INDEX('Распределение по орг объему 13'!$E$1:$E$13,MATCH('ИД (ЛК 2.0)'!$C205,'Распределение по орг объему 13'!$A$1:$A$13,0),1)</f>
        <v>31.25</v>
      </c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  <c r="BH205" s="149"/>
      <c r="BI205" s="149"/>
      <c r="BJ205" s="149"/>
      <c r="BK205" s="149"/>
      <c r="BL205" s="149"/>
      <c r="BM205" s="149"/>
      <c r="BN205" s="149"/>
      <c r="BO205" s="149"/>
      <c r="BP205" s="149"/>
      <c r="BQ205" s="149"/>
      <c r="BR205" s="149"/>
      <c r="BS205" s="149"/>
      <c r="BT205" s="149"/>
      <c r="BU205" s="149"/>
      <c r="BV205" s="149"/>
      <c r="BW205" s="149"/>
      <c r="BX205" s="149"/>
      <c r="BY205" s="149"/>
      <c r="BZ205" s="149"/>
      <c r="CA205" s="149"/>
      <c r="CB205" s="149"/>
      <c r="CC205" s="149"/>
      <c r="CD205" s="149"/>
      <c r="CE205" s="149"/>
      <c r="CF205" s="149"/>
      <c r="CG205" s="149"/>
      <c r="CH205" s="149"/>
      <c r="CI205" s="149"/>
      <c r="CZ205" s="152"/>
      <c r="DA205" s="157"/>
      <c r="DB205" s="164"/>
    </row>
    <row r="206" spans="2:106" s="135" customFormat="1" ht="14.25" outlineLevel="2" x14ac:dyDescent="0.25">
      <c r="B206" s="136"/>
      <c r="C206" s="717" t="str">
        <f t="shared" si="203"/>
        <v>НТЦ</v>
      </c>
      <c r="D206" s="697"/>
      <c r="E206" s="697"/>
      <c r="F206" s="291"/>
      <c r="G206" s="147"/>
      <c r="H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I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J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K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L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M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N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O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P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Q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R206" s="149">
        <f>'Дерево КПЭ (ЛК 2.0)'!$D$8*INDEX('Распределение по орг объему 13'!$E$1:$E$13,MATCH('ИД (ЛК 2.0)'!$C206,'Распределение по орг объему 13'!$A$1:$A$13,0),1)</f>
        <v>37.5</v>
      </c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  <c r="AI206" s="149"/>
      <c r="AJ206" s="149"/>
      <c r="AK206" s="149"/>
      <c r="AL206" s="149"/>
      <c r="AM206" s="149"/>
      <c r="AN206" s="149"/>
      <c r="AO206" s="149"/>
      <c r="AP206" s="149"/>
      <c r="AQ206" s="149"/>
      <c r="AR206" s="149"/>
      <c r="AS206" s="149"/>
      <c r="AT206" s="149"/>
      <c r="AU206" s="149"/>
      <c r="AV206" s="149"/>
      <c r="AW206" s="149"/>
      <c r="AX206" s="149"/>
      <c r="AY206" s="149"/>
      <c r="AZ206" s="149"/>
      <c r="BA206" s="149"/>
      <c r="BB206" s="149"/>
      <c r="BC206" s="149"/>
      <c r="BD206" s="149"/>
      <c r="BE206" s="149"/>
      <c r="BF206" s="149"/>
      <c r="BG206" s="149"/>
      <c r="BH206" s="149"/>
      <c r="BI206" s="149"/>
      <c r="BJ206" s="149"/>
      <c r="BK206" s="149"/>
      <c r="BL206" s="149"/>
      <c r="BM206" s="149"/>
      <c r="BN206" s="149"/>
      <c r="BO206" s="149"/>
      <c r="BP206" s="149"/>
      <c r="BQ206" s="149"/>
      <c r="BR206" s="149"/>
      <c r="BS206" s="149"/>
      <c r="BT206" s="149"/>
      <c r="BU206" s="149"/>
      <c r="BV206" s="149"/>
      <c r="BW206" s="149"/>
      <c r="BX206" s="149"/>
      <c r="BY206" s="149"/>
      <c r="BZ206" s="149"/>
      <c r="CA206" s="149"/>
      <c r="CB206" s="149"/>
      <c r="CC206" s="149"/>
      <c r="CD206" s="149"/>
      <c r="CE206" s="149"/>
      <c r="CF206" s="149"/>
      <c r="CG206" s="149"/>
      <c r="CH206" s="149"/>
      <c r="CI206" s="149"/>
      <c r="CZ206" s="152"/>
      <c r="DA206" s="157"/>
      <c r="DB206" s="164"/>
    </row>
    <row r="207" spans="2:106" s="135" customFormat="1" ht="14.25" outlineLevel="2" x14ac:dyDescent="0.25">
      <c r="B207" s="136"/>
      <c r="C207" s="717" t="str">
        <f t="shared" si="203"/>
        <v>Меретояха</v>
      </c>
      <c r="D207" s="697"/>
      <c r="E207" s="697"/>
      <c r="F207" s="292"/>
      <c r="G207" s="137"/>
      <c r="H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I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J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K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L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M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N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O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P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Q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R207" s="149">
        <f>'Дерево КПЭ (ЛК 2.0)'!$D$8*INDEX('Распределение по орг объему 13'!$E$1:$E$13,MATCH('ИД (ЛК 2.0)'!$C207,'Распределение по орг объему 13'!$A$1:$A$13,0),1)</f>
        <v>37.5</v>
      </c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  <c r="BH207" s="149"/>
      <c r="BI207" s="149"/>
      <c r="BJ207" s="149"/>
      <c r="BK207" s="149"/>
      <c r="BL207" s="149"/>
      <c r="BM207" s="149"/>
      <c r="BN207" s="149"/>
      <c r="BO207" s="149"/>
      <c r="BP207" s="149"/>
      <c r="BQ207" s="149"/>
      <c r="BR207" s="149"/>
      <c r="BS207" s="149"/>
      <c r="BT207" s="149"/>
      <c r="BU207" s="149"/>
      <c r="BV207" s="149"/>
      <c r="BW207" s="149"/>
      <c r="BX207" s="149"/>
      <c r="BY207" s="149"/>
      <c r="BZ207" s="149"/>
      <c r="CA207" s="149"/>
      <c r="CB207" s="149"/>
      <c r="CC207" s="149"/>
      <c r="CD207" s="149"/>
      <c r="CE207" s="149"/>
      <c r="CF207" s="149"/>
      <c r="CG207" s="149"/>
      <c r="CH207" s="149"/>
      <c r="CI207" s="149"/>
      <c r="CZ207" s="152"/>
      <c r="DA207" s="157"/>
      <c r="DB207" s="164" t="str">
        <f t="shared" si="61"/>
        <v>__Меретояха</v>
      </c>
    </row>
    <row r="208" spans="2:106" s="46" customFormat="1" ht="14.25" outlineLevel="1" x14ac:dyDescent="0.25">
      <c r="B208" s="301" t="str">
        <f>B82</f>
        <v>6.2</v>
      </c>
      <c r="C208" s="302" t="str">
        <f>C82</f>
        <v>Сокращение CAPEX</v>
      </c>
      <c r="D208" s="49"/>
      <c r="E208" s="49"/>
      <c r="F208" s="290" t="str">
        <f>F82</f>
        <v>тыс.руб.</v>
      </c>
      <c r="G208" s="51">
        <f>SUM(H208:CI208)</f>
        <v>0</v>
      </c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52"/>
      <c r="AE208" s="52"/>
      <c r="AF208" s="52"/>
      <c r="AG208" s="52"/>
      <c r="AH208" s="52"/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2"/>
      <c r="BA208" s="52"/>
      <c r="BB208" s="52"/>
      <c r="BC208" s="52"/>
      <c r="BD208" s="52"/>
      <c r="BE208" s="52"/>
      <c r="BF208" s="52"/>
      <c r="BG208" s="52"/>
      <c r="BH208" s="52"/>
      <c r="BI208" s="52"/>
      <c r="BJ208" s="52"/>
      <c r="BK208" s="52"/>
      <c r="BL208" s="52"/>
      <c r="BM208" s="52"/>
      <c r="BN208" s="52"/>
      <c r="BO208" s="52"/>
      <c r="BP208" s="52"/>
      <c r="BQ208" s="52"/>
      <c r="BR208" s="52"/>
      <c r="BS208" s="52"/>
      <c r="BT208" s="52"/>
      <c r="BU208" s="52"/>
      <c r="BV208" s="52"/>
      <c r="BW208" s="52"/>
      <c r="BX208" s="52"/>
      <c r="BY208" s="52"/>
      <c r="BZ208" s="52"/>
      <c r="CA208" s="52"/>
      <c r="CB208" s="52"/>
      <c r="CC208" s="52"/>
      <c r="CD208" s="52"/>
      <c r="CE208" s="52"/>
      <c r="CF208" s="52"/>
      <c r="CG208" s="52"/>
      <c r="CH208" s="52"/>
      <c r="CI208" s="52"/>
      <c r="CZ208" s="168" t="s">
        <v>181</v>
      </c>
      <c r="DA208" s="168">
        <f>DA96+1</f>
        <v>71</v>
      </c>
      <c r="DB208" s="162" t="str">
        <f t="shared" si="61"/>
        <v>71_6.2_Сокращение CAPEX</v>
      </c>
    </row>
    <row r="209" spans="1:106" s="135" customFormat="1" ht="14.25" outlineLevel="3" x14ac:dyDescent="0.25">
      <c r="B209" s="308" t="s">
        <v>797</v>
      </c>
      <c r="C209" s="309" t="s">
        <v>798</v>
      </c>
      <c r="D209" s="310"/>
      <c r="E209" s="310"/>
      <c r="F209" s="290" t="str">
        <f>F83</f>
        <v>тыс.руб.</v>
      </c>
      <c r="G209" s="311">
        <f>SUM(H209:CI209)</f>
        <v>0</v>
      </c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2"/>
      <c r="W209" s="312"/>
      <c r="X209" s="312"/>
      <c r="Y209" s="312"/>
      <c r="Z209" s="312"/>
      <c r="AA209" s="312"/>
      <c r="AB209" s="312"/>
      <c r="AC209" s="312"/>
      <c r="AD209" s="312"/>
      <c r="AE209" s="312"/>
      <c r="AF209" s="312"/>
      <c r="AG209" s="312"/>
      <c r="AH209" s="312"/>
      <c r="AI209" s="312"/>
      <c r="AJ209" s="312"/>
      <c r="AK209" s="312"/>
      <c r="AL209" s="312"/>
      <c r="AM209" s="312"/>
      <c r="AN209" s="312"/>
      <c r="AO209" s="312"/>
      <c r="AP209" s="312"/>
      <c r="AQ209" s="312"/>
      <c r="AR209" s="312"/>
      <c r="AS209" s="312"/>
      <c r="AT209" s="312"/>
      <c r="AU209" s="312"/>
      <c r="AV209" s="312"/>
      <c r="AW209" s="312"/>
      <c r="AX209" s="312"/>
      <c r="AY209" s="312"/>
      <c r="AZ209" s="312"/>
      <c r="BA209" s="312"/>
      <c r="BB209" s="312"/>
      <c r="BC209" s="312"/>
      <c r="BD209" s="312"/>
      <c r="BE209" s="312"/>
      <c r="BF209" s="312"/>
      <c r="BG209" s="312"/>
      <c r="BH209" s="312"/>
      <c r="BI209" s="312"/>
      <c r="BJ209" s="312"/>
      <c r="BK209" s="312"/>
      <c r="BL209" s="312"/>
      <c r="BM209" s="312"/>
      <c r="BN209" s="312"/>
      <c r="BO209" s="312"/>
      <c r="BP209" s="312"/>
      <c r="BQ209" s="312"/>
      <c r="BR209" s="312"/>
      <c r="BS209" s="312"/>
      <c r="BT209" s="312"/>
      <c r="BU209" s="312"/>
      <c r="BV209" s="312"/>
      <c r="BW209" s="312"/>
      <c r="BX209" s="312"/>
      <c r="BY209" s="312"/>
      <c r="BZ209" s="312"/>
      <c r="CA209" s="312"/>
      <c r="CB209" s="312"/>
      <c r="CC209" s="312"/>
      <c r="CD209" s="312"/>
      <c r="CE209" s="312"/>
      <c r="CF209" s="312"/>
      <c r="CG209" s="312"/>
      <c r="CH209" s="312"/>
      <c r="CI209" s="312"/>
      <c r="CZ209" s="168" t="s">
        <v>181</v>
      </c>
      <c r="DA209" s="168">
        <f>DA208+1</f>
        <v>72</v>
      </c>
      <c r="DB209" s="162" t="str">
        <f t="shared" si="61"/>
        <v>72_6.2.1_Влияние на амортизацию</v>
      </c>
    </row>
    <row r="210" spans="1:106" s="135" customFormat="1" ht="14.25" outlineLevel="2" x14ac:dyDescent="0.25">
      <c r="B210" s="136"/>
      <c r="C210" s="137"/>
      <c r="D210" s="147"/>
      <c r="E210" s="147"/>
      <c r="F210" s="291"/>
      <c r="G210" s="147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  <c r="AI210" s="149"/>
      <c r="AJ210" s="149"/>
      <c r="AK210" s="149"/>
      <c r="AL210" s="149"/>
      <c r="AM210" s="149"/>
      <c r="AN210" s="149"/>
      <c r="AO210" s="149"/>
      <c r="AP210" s="149"/>
      <c r="AQ210" s="149"/>
      <c r="AR210" s="149"/>
      <c r="AS210" s="149"/>
      <c r="AT210" s="149"/>
      <c r="AU210" s="149"/>
      <c r="AV210" s="149"/>
      <c r="AW210" s="149"/>
      <c r="AX210" s="149"/>
      <c r="AY210" s="149"/>
      <c r="AZ210" s="149"/>
      <c r="BA210" s="149"/>
      <c r="BB210" s="149"/>
      <c r="BC210" s="149"/>
      <c r="BD210" s="149"/>
      <c r="BE210" s="149"/>
      <c r="BF210" s="149"/>
      <c r="BG210" s="149"/>
      <c r="BH210" s="149"/>
      <c r="BI210" s="149"/>
      <c r="BJ210" s="149"/>
      <c r="BK210" s="149"/>
      <c r="BL210" s="149"/>
      <c r="BM210" s="149"/>
      <c r="BN210" s="149"/>
      <c r="BO210" s="149"/>
      <c r="BP210" s="149"/>
      <c r="BQ210" s="149"/>
      <c r="BR210" s="149"/>
      <c r="BS210" s="149"/>
      <c r="BT210" s="149"/>
      <c r="BU210" s="149"/>
      <c r="BV210" s="149"/>
      <c r="BW210" s="149"/>
      <c r="BX210" s="149"/>
      <c r="BY210" s="149"/>
      <c r="BZ210" s="149"/>
      <c r="CA210" s="149"/>
      <c r="CB210" s="149"/>
      <c r="CC210" s="149"/>
      <c r="CD210" s="149"/>
      <c r="CE210" s="149"/>
      <c r="CF210" s="149"/>
      <c r="CG210" s="149"/>
      <c r="CH210" s="149"/>
      <c r="CI210" s="149"/>
      <c r="CZ210" s="152"/>
      <c r="DA210" s="157"/>
      <c r="DB210" s="164" t="str">
        <f t="shared" si="61"/>
        <v>__</v>
      </c>
    </row>
    <row r="211" spans="1:106" s="135" customFormat="1" ht="14.25" outlineLevel="2" x14ac:dyDescent="0.25">
      <c r="B211" s="136"/>
      <c r="C211" s="137"/>
      <c r="D211" s="137"/>
      <c r="E211" s="137"/>
      <c r="F211" s="292"/>
      <c r="G211" s="137"/>
      <c r="H211" s="149"/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  <c r="BH211" s="149"/>
      <c r="BI211" s="149"/>
      <c r="BJ211" s="149"/>
      <c r="BK211" s="149"/>
      <c r="BL211" s="149"/>
      <c r="BM211" s="149"/>
      <c r="BN211" s="149"/>
      <c r="BO211" s="149"/>
      <c r="BP211" s="149"/>
      <c r="BQ211" s="149"/>
      <c r="BR211" s="149"/>
      <c r="BS211" s="149"/>
      <c r="BT211" s="149"/>
      <c r="BU211" s="149"/>
      <c r="BV211" s="149"/>
      <c r="BW211" s="149"/>
      <c r="BX211" s="149"/>
      <c r="BY211" s="149"/>
      <c r="BZ211" s="149"/>
      <c r="CA211" s="149"/>
      <c r="CB211" s="149"/>
      <c r="CC211" s="149"/>
      <c r="CD211" s="149"/>
      <c r="CE211" s="149"/>
      <c r="CF211" s="149"/>
      <c r="CG211" s="149"/>
      <c r="CH211" s="149"/>
      <c r="CI211" s="149"/>
      <c r="CZ211" s="152"/>
      <c r="DA211" s="157"/>
      <c r="DB211" s="164" t="str">
        <f t="shared" si="61"/>
        <v>__</v>
      </c>
    </row>
    <row r="212" spans="1:106" s="46" customFormat="1" ht="14.25" outlineLevel="1" x14ac:dyDescent="0.25">
      <c r="B212" s="301" t="str">
        <f>B83</f>
        <v>6.3</v>
      </c>
      <c r="C212" s="48" t="str">
        <f>C83</f>
        <v>Сокращение OPEX</v>
      </c>
      <c r="D212" s="49"/>
      <c r="E212" s="49"/>
      <c r="F212" s="290" t="str">
        <f>F85</f>
        <v>тыс.руб.</v>
      </c>
      <c r="G212" s="51">
        <f>SUM(H212:CI212)</f>
        <v>0</v>
      </c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52"/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2"/>
      <c r="BA212" s="52"/>
      <c r="BB212" s="52"/>
      <c r="BC212" s="52"/>
      <c r="BD212" s="52"/>
      <c r="BE212" s="52"/>
      <c r="BF212" s="52"/>
      <c r="BG212" s="52"/>
      <c r="BH212" s="52"/>
      <c r="BI212" s="52"/>
      <c r="BJ212" s="52"/>
      <c r="BK212" s="52"/>
      <c r="BL212" s="52"/>
      <c r="BM212" s="52"/>
      <c r="BN212" s="52"/>
      <c r="BO212" s="52"/>
      <c r="BP212" s="52"/>
      <c r="BQ212" s="52"/>
      <c r="BR212" s="52"/>
      <c r="BS212" s="52"/>
      <c r="BT212" s="52"/>
      <c r="BU212" s="52"/>
      <c r="BV212" s="52"/>
      <c r="BW212" s="52"/>
      <c r="BX212" s="52"/>
      <c r="BY212" s="52"/>
      <c r="BZ212" s="52"/>
      <c r="CA212" s="52"/>
      <c r="CB212" s="52"/>
      <c r="CC212" s="52"/>
      <c r="CD212" s="52"/>
      <c r="CE212" s="52"/>
      <c r="CF212" s="52"/>
      <c r="CG212" s="52"/>
      <c r="CH212" s="52"/>
      <c r="CI212" s="52"/>
      <c r="CZ212" s="168" t="s">
        <v>181</v>
      </c>
      <c r="DA212" s="168">
        <f>DA209+1</f>
        <v>73</v>
      </c>
      <c r="DB212" s="162" t="str">
        <f t="shared" si="61"/>
        <v>73_6.3_Сокращение OPEX</v>
      </c>
    </row>
    <row r="213" spans="1:106" s="135" customFormat="1" ht="14.25" outlineLevel="2" x14ac:dyDescent="0.25">
      <c r="B213" s="136"/>
      <c r="C213" s="137"/>
      <c r="D213" s="147"/>
      <c r="E213" s="147"/>
      <c r="F213" s="291"/>
      <c r="G213" s="147"/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  <c r="BH213" s="149"/>
      <c r="BI213" s="149"/>
      <c r="BJ213" s="149"/>
      <c r="BK213" s="149"/>
      <c r="BL213" s="149"/>
      <c r="BM213" s="149"/>
      <c r="BN213" s="149"/>
      <c r="BO213" s="149"/>
      <c r="BP213" s="149"/>
      <c r="BQ213" s="149"/>
      <c r="BR213" s="149"/>
      <c r="BS213" s="149"/>
      <c r="BT213" s="149"/>
      <c r="BU213" s="149"/>
      <c r="BV213" s="149"/>
      <c r="BW213" s="149"/>
      <c r="BX213" s="149"/>
      <c r="BY213" s="149"/>
      <c r="BZ213" s="149"/>
      <c r="CA213" s="149"/>
      <c r="CB213" s="149"/>
      <c r="CC213" s="149"/>
      <c r="CD213" s="149"/>
      <c r="CE213" s="149"/>
      <c r="CF213" s="149"/>
      <c r="CG213" s="149"/>
      <c r="CH213" s="149"/>
      <c r="CI213" s="149"/>
      <c r="CZ213" s="152"/>
      <c r="DA213" s="157"/>
      <c r="DB213" s="164" t="str">
        <f t="shared" si="61"/>
        <v>__</v>
      </c>
    </row>
    <row r="214" spans="1:106" s="135" customFormat="1" ht="14.25" outlineLevel="2" x14ac:dyDescent="0.25">
      <c r="B214" s="136"/>
      <c r="C214" s="137"/>
      <c r="D214" s="137"/>
      <c r="E214" s="137"/>
      <c r="F214" s="292"/>
      <c r="G214" s="137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  <c r="BH214" s="149"/>
      <c r="BI214" s="149"/>
      <c r="BJ214" s="149"/>
      <c r="BK214" s="149"/>
      <c r="BL214" s="149"/>
      <c r="BM214" s="149"/>
      <c r="BN214" s="149"/>
      <c r="BO214" s="149"/>
      <c r="BP214" s="149"/>
      <c r="BQ214" s="149"/>
      <c r="BR214" s="149"/>
      <c r="BS214" s="149"/>
      <c r="BT214" s="149"/>
      <c r="BU214" s="149"/>
      <c r="BV214" s="149"/>
      <c r="BW214" s="149"/>
      <c r="BX214" s="149"/>
      <c r="BY214" s="149"/>
      <c r="BZ214" s="149"/>
      <c r="CA214" s="149"/>
      <c r="CB214" s="149"/>
      <c r="CC214" s="149"/>
      <c r="CD214" s="149"/>
      <c r="CE214" s="149"/>
      <c r="CF214" s="149"/>
      <c r="CG214" s="149"/>
      <c r="CH214" s="149"/>
      <c r="CI214" s="149"/>
      <c r="CZ214" s="152"/>
      <c r="DA214" s="157"/>
      <c r="DB214" s="164" t="str">
        <f t="shared" si="61"/>
        <v>__</v>
      </c>
    </row>
    <row r="215" spans="1:106" s="46" customFormat="1" ht="14.25" outlineLevel="1" x14ac:dyDescent="0.25">
      <c r="A215" s="44"/>
      <c r="B215" s="301" t="str">
        <f>B84</f>
        <v>6.4</v>
      </c>
      <c r="C215" s="48" t="str">
        <f>C84</f>
        <v>Изменение денежного потока от увеличения добычи/реализации УВ</v>
      </c>
      <c r="D215" s="49"/>
      <c r="E215" s="49"/>
      <c r="F215" s="290" t="str">
        <f>F84</f>
        <v>тыс.руб.</v>
      </c>
      <c r="G215" s="51">
        <f>SUM(H215:CI215)</f>
        <v>0</v>
      </c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52"/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2"/>
      <c r="BA215" s="52"/>
      <c r="BB215" s="52"/>
      <c r="BC215" s="52"/>
      <c r="BD215" s="52"/>
      <c r="BE215" s="52"/>
      <c r="BF215" s="52"/>
      <c r="BG215" s="52"/>
      <c r="BH215" s="52"/>
      <c r="BI215" s="52"/>
      <c r="BJ215" s="52"/>
      <c r="BK215" s="52"/>
      <c r="BL215" s="52"/>
      <c r="BM215" s="52"/>
      <c r="BN215" s="52"/>
      <c r="BO215" s="52"/>
      <c r="BP215" s="52"/>
      <c r="BQ215" s="52"/>
      <c r="BR215" s="52"/>
      <c r="BS215" s="52"/>
      <c r="BT215" s="52"/>
      <c r="BU215" s="52"/>
      <c r="BV215" s="52"/>
      <c r="BW215" s="52"/>
      <c r="BX215" s="52"/>
      <c r="BY215" s="52"/>
      <c r="BZ215" s="52"/>
      <c r="CA215" s="52"/>
      <c r="CB215" s="52"/>
      <c r="CC215" s="52"/>
      <c r="CD215" s="52"/>
      <c r="CE215" s="52"/>
      <c r="CF215" s="52"/>
      <c r="CG215" s="52"/>
      <c r="CH215" s="52"/>
      <c r="CI215" s="52"/>
      <c r="CZ215" s="168" t="s">
        <v>181</v>
      </c>
      <c r="DA215" s="168">
        <f>DA212+1</f>
        <v>74</v>
      </c>
      <c r="DB215" s="162" t="str">
        <f t="shared" si="61"/>
        <v>74_6.4_Изменение денежного потока от увеличения добычи/реализации УВ</v>
      </c>
    </row>
    <row r="216" spans="1:106" s="135" customFormat="1" ht="14.25" outlineLevel="2" x14ac:dyDescent="0.25">
      <c r="B216" s="136"/>
      <c r="C216" s="137"/>
      <c r="D216" s="147"/>
      <c r="E216" s="147"/>
      <c r="F216" s="291"/>
      <c r="G216" s="147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  <c r="BH216" s="149"/>
      <c r="BI216" s="149"/>
      <c r="BJ216" s="149"/>
      <c r="BK216" s="149"/>
      <c r="BL216" s="149"/>
      <c r="BM216" s="149"/>
      <c r="BN216" s="149"/>
      <c r="BO216" s="149"/>
      <c r="BP216" s="149"/>
      <c r="BQ216" s="149"/>
      <c r="BR216" s="149"/>
      <c r="BS216" s="149"/>
      <c r="BT216" s="149"/>
      <c r="BU216" s="149"/>
      <c r="BV216" s="149"/>
      <c r="BW216" s="149"/>
      <c r="BX216" s="149"/>
      <c r="BY216" s="149"/>
      <c r="BZ216" s="149"/>
      <c r="CA216" s="149"/>
      <c r="CB216" s="149"/>
      <c r="CC216" s="149"/>
      <c r="CD216" s="149"/>
      <c r="CE216" s="149"/>
      <c r="CF216" s="149"/>
      <c r="CG216" s="149"/>
      <c r="CH216" s="149"/>
      <c r="CI216" s="149"/>
      <c r="CZ216" s="152"/>
      <c r="DA216" s="157"/>
      <c r="DB216" s="164" t="str">
        <f t="shared" si="61"/>
        <v>__</v>
      </c>
    </row>
    <row r="217" spans="1:106" s="135" customFormat="1" ht="14.25" outlineLevel="2" x14ac:dyDescent="0.25">
      <c r="B217" s="136"/>
      <c r="C217" s="137"/>
      <c r="D217" s="137"/>
      <c r="E217" s="137"/>
      <c r="F217" s="292"/>
      <c r="G217" s="137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  <c r="BH217" s="149"/>
      <c r="BI217" s="149"/>
      <c r="BJ217" s="149"/>
      <c r="BK217" s="149"/>
      <c r="BL217" s="149"/>
      <c r="BM217" s="149"/>
      <c r="BN217" s="149"/>
      <c r="BO217" s="149"/>
      <c r="BP217" s="149"/>
      <c r="BQ217" s="149"/>
      <c r="BR217" s="149"/>
      <c r="BS217" s="149"/>
      <c r="BT217" s="149"/>
      <c r="BU217" s="149"/>
      <c r="BV217" s="149"/>
      <c r="BW217" s="149"/>
      <c r="BX217" s="149"/>
      <c r="BY217" s="149"/>
      <c r="BZ217" s="149"/>
      <c r="CA217" s="149"/>
      <c r="CB217" s="149"/>
      <c r="CC217" s="149"/>
      <c r="CD217" s="149"/>
      <c r="CE217" s="149"/>
      <c r="CF217" s="149"/>
      <c r="CG217" s="149"/>
      <c r="CH217" s="149"/>
      <c r="CI217" s="149"/>
      <c r="CZ217" s="152"/>
      <c r="DA217" s="157"/>
      <c r="DB217" s="164" t="str">
        <f t="shared" si="61"/>
        <v>__</v>
      </c>
    </row>
    <row r="218" spans="1:106" s="46" customFormat="1" ht="14.25" outlineLevel="1" x14ac:dyDescent="0.25">
      <c r="A218" s="44"/>
      <c r="B218" s="301" t="str">
        <f>B85</f>
        <v>6.5</v>
      </c>
      <c r="C218" s="48" t="str">
        <f>C85</f>
        <v>Ранняя добыча / ранняя нефть</v>
      </c>
      <c r="D218" s="49"/>
      <c r="E218" s="49"/>
      <c r="F218" s="290" t="str">
        <f>F85</f>
        <v>тыс.руб.</v>
      </c>
      <c r="G218" s="51">
        <f>SUM(H218:CI218)</f>
        <v>0</v>
      </c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2"/>
      <c r="BA218" s="52"/>
      <c r="BB218" s="52"/>
      <c r="BC218" s="52"/>
      <c r="BD218" s="52"/>
      <c r="BE218" s="52"/>
      <c r="BF218" s="52"/>
      <c r="BG218" s="52"/>
      <c r="BH218" s="52"/>
      <c r="BI218" s="52"/>
      <c r="BJ218" s="52"/>
      <c r="BK218" s="52"/>
      <c r="BL218" s="52"/>
      <c r="BM218" s="52"/>
      <c r="BN218" s="52"/>
      <c r="BO218" s="52"/>
      <c r="BP218" s="52"/>
      <c r="BQ218" s="52"/>
      <c r="BR218" s="52"/>
      <c r="BS218" s="52"/>
      <c r="BT218" s="52"/>
      <c r="BU218" s="52"/>
      <c r="BV218" s="52"/>
      <c r="BW218" s="52"/>
      <c r="BX218" s="52"/>
      <c r="BY218" s="52"/>
      <c r="BZ218" s="52"/>
      <c r="CA218" s="52"/>
      <c r="CB218" s="52"/>
      <c r="CC218" s="52"/>
      <c r="CD218" s="52"/>
      <c r="CE218" s="52"/>
      <c r="CF218" s="52"/>
      <c r="CG218" s="52"/>
      <c r="CH218" s="52"/>
      <c r="CI218" s="52"/>
      <c r="CZ218" s="170" t="s">
        <v>181</v>
      </c>
      <c r="DA218" s="168">
        <f>DA215+1</f>
        <v>75</v>
      </c>
      <c r="DB218" s="162" t="str">
        <f t="shared" si="61"/>
        <v>75_6.5_Ранняя добыча / ранняя нефть</v>
      </c>
    </row>
    <row r="219" spans="1:106" s="135" customFormat="1" ht="14.25" outlineLevel="2" x14ac:dyDescent="0.25">
      <c r="B219" s="136"/>
      <c r="C219" s="137"/>
      <c r="D219" s="147"/>
      <c r="E219" s="147"/>
      <c r="F219" s="291"/>
      <c r="G219" s="147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  <c r="AR219" s="149"/>
      <c r="AS219" s="149"/>
      <c r="AT219" s="149"/>
      <c r="AU219" s="149"/>
      <c r="AV219" s="149"/>
      <c r="AW219" s="149"/>
      <c r="AX219" s="149"/>
      <c r="AY219" s="149"/>
      <c r="AZ219" s="149"/>
      <c r="BA219" s="149"/>
      <c r="BB219" s="149"/>
      <c r="BC219" s="149"/>
      <c r="BD219" s="149"/>
      <c r="BE219" s="149"/>
      <c r="BF219" s="149"/>
      <c r="BG219" s="149"/>
      <c r="BH219" s="149"/>
      <c r="BI219" s="149"/>
      <c r="BJ219" s="149"/>
      <c r="BK219" s="149"/>
      <c r="BL219" s="149"/>
      <c r="BM219" s="149"/>
      <c r="BN219" s="149"/>
      <c r="BO219" s="149"/>
      <c r="BP219" s="149"/>
      <c r="BQ219" s="149"/>
      <c r="BR219" s="149"/>
      <c r="BS219" s="149"/>
      <c r="BT219" s="149"/>
      <c r="BU219" s="149"/>
      <c r="BV219" s="149"/>
      <c r="BW219" s="149"/>
      <c r="BX219" s="149"/>
      <c r="BY219" s="149"/>
      <c r="BZ219" s="149"/>
      <c r="CA219" s="149"/>
      <c r="CB219" s="149"/>
      <c r="CC219" s="149"/>
      <c r="CD219" s="149"/>
      <c r="CE219" s="149"/>
      <c r="CF219" s="149"/>
      <c r="CG219" s="149"/>
      <c r="CH219" s="149"/>
      <c r="CI219" s="149"/>
      <c r="CZ219" s="152"/>
      <c r="DA219" s="157"/>
      <c r="DB219" s="164" t="str">
        <f t="shared" si="61"/>
        <v>__</v>
      </c>
    </row>
    <row r="220" spans="1:106" s="135" customFormat="1" ht="14.25" outlineLevel="2" x14ac:dyDescent="0.25">
      <c r="B220" s="136"/>
      <c r="C220" s="137"/>
      <c r="D220" s="137"/>
      <c r="E220" s="137"/>
      <c r="F220" s="292"/>
      <c r="G220" s="137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  <c r="BH220" s="149"/>
      <c r="BI220" s="149"/>
      <c r="BJ220" s="149"/>
      <c r="BK220" s="149"/>
      <c r="BL220" s="149"/>
      <c r="BM220" s="149"/>
      <c r="BN220" s="149"/>
      <c r="BO220" s="149"/>
      <c r="BP220" s="149"/>
      <c r="BQ220" s="149"/>
      <c r="BR220" s="149"/>
      <c r="BS220" s="149"/>
      <c r="BT220" s="149"/>
      <c r="BU220" s="149"/>
      <c r="BV220" s="149"/>
      <c r="BW220" s="149"/>
      <c r="BX220" s="149"/>
      <c r="BY220" s="149"/>
      <c r="BZ220" s="149"/>
      <c r="CA220" s="149"/>
      <c r="CB220" s="149"/>
      <c r="CC220" s="149"/>
      <c r="CD220" s="149"/>
      <c r="CE220" s="149"/>
      <c r="CF220" s="149"/>
      <c r="CG220" s="149"/>
      <c r="CH220" s="149"/>
      <c r="CI220" s="149"/>
      <c r="CZ220" s="152"/>
      <c r="DA220" s="157"/>
      <c r="DB220" s="164" t="str">
        <f t="shared" si="61"/>
        <v>__</v>
      </c>
    </row>
    <row r="221" spans="1:106" s="46" customFormat="1" ht="31.5" customHeight="1" outlineLevel="1" x14ac:dyDescent="0.25">
      <c r="A221" s="44"/>
      <c r="B221" s="301" t="str">
        <f>B86</f>
        <v>6.6</v>
      </c>
      <c r="C221" s="48" t="str">
        <f>C86</f>
        <v>Повышение доходов от оказания услуг либо продажи продукции (за исключением нефти, газа и нефтепродуктов)</v>
      </c>
      <c r="D221" s="49"/>
      <c r="E221" s="49"/>
      <c r="F221" s="290" t="str">
        <f>F86</f>
        <v>тыс.руб.</v>
      </c>
      <c r="G221" s="51">
        <f>SUM(H221:CI221)</f>
        <v>0</v>
      </c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Z221" s="170" t="s">
        <v>181</v>
      </c>
      <c r="DA221" s="168">
        <f>DA218+1</f>
        <v>76</v>
      </c>
      <c r="DB221" s="162" t="str">
        <f t="shared" si="61"/>
        <v>76_6.6_Повышение доходов от оказания услуг либо продажи продукции (за исключением нефти, газа и нефтепродуктов)</v>
      </c>
    </row>
    <row r="222" spans="1:106" s="135" customFormat="1" ht="14.25" outlineLevel="2" x14ac:dyDescent="0.25">
      <c r="B222" s="136"/>
      <c r="C222" s="137"/>
      <c r="D222" s="147"/>
      <c r="E222" s="147"/>
      <c r="F222" s="291"/>
      <c r="G222" s="147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  <c r="BH222" s="149"/>
      <c r="BI222" s="149"/>
      <c r="BJ222" s="149"/>
      <c r="BK222" s="149"/>
      <c r="BL222" s="149"/>
      <c r="BM222" s="149"/>
      <c r="BN222" s="149"/>
      <c r="BO222" s="149"/>
      <c r="BP222" s="149"/>
      <c r="BQ222" s="149"/>
      <c r="BR222" s="149"/>
      <c r="BS222" s="149"/>
      <c r="BT222" s="149"/>
      <c r="BU222" s="149"/>
      <c r="BV222" s="149"/>
      <c r="BW222" s="149"/>
      <c r="BX222" s="149"/>
      <c r="BY222" s="149"/>
      <c r="BZ222" s="149"/>
      <c r="CA222" s="149"/>
      <c r="CB222" s="149"/>
      <c r="CC222" s="149"/>
      <c r="CD222" s="149"/>
      <c r="CE222" s="149"/>
      <c r="CF222" s="149"/>
      <c r="CG222" s="149"/>
      <c r="CH222" s="149"/>
      <c r="CI222" s="149"/>
      <c r="CZ222" s="152"/>
      <c r="DA222" s="157"/>
      <c r="DB222" s="164" t="str">
        <f t="shared" si="61"/>
        <v>__</v>
      </c>
    </row>
    <row r="223" spans="1:106" s="135" customFormat="1" ht="14.25" outlineLevel="2" x14ac:dyDescent="0.25">
      <c r="B223" s="136"/>
      <c r="C223" s="137"/>
      <c r="D223" s="137"/>
      <c r="E223" s="137"/>
      <c r="F223" s="292"/>
      <c r="G223" s="137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  <c r="AI223" s="149"/>
      <c r="AJ223" s="149"/>
      <c r="AK223" s="149"/>
      <c r="AL223" s="149"/>
      <c r="AM223" s="149"/>
      <c r="AN223" s="149"/>
      <c r="AO223" s="149"/>
      <c r="AP223" s="149"/>
      <c r="AQ223" s="149"/>
      <c r="AR223" s="149"/>
      <c r="AS223" s="149"/>
      <c r="AT223" s="149"/>
      <c r="AU223" s="149"/>
      <c r="AV223" s="149"/>
      <c r="AW223" s="149"/>
      <c r="AX223" s="149"/>
      <c r="AY223" s="149"/>
      <c r="AZ223" s="149"/>
      <c r="BA223" s="149"/>
      <c r="BB223" s="149"/>
      <c r="BC223" s="149"/>
      <c r="BD223" s="149"/>
      <c r="BE223" s="149"/>
      <c r="BF223" s="149"/>
      <c r="BG223" s="149"/>
      <c r="BH223" s="149"/>
      <c r="BI223" s="149"/>
      <c r="BJ223" s="149"/>
      <c r="BK223" s="149"/>
      <c r="BL223" s="149"/>
      <c r="BM223" s="149"/>
      <c r="BN223" s="149"/>
      <c r="BO223" s="149"/>
      <c r="BP223" s="149"/>
      <c r="BQ223" s="149"/>
      <c r="BR223" s="149"/>
      <c r="BS223" s="149"/>
      <c r="BT223" s="149"/>
      <c r="BU223" s="149"/>
      <c r="BV223" s="149"/>
      <c r="BW223" s="149"/>
      <c r="BX223" s="149"/>
      <c r="BY223" s="149"/>
      <c r="BZ223" s="149"/>
      <c r="CA223" s="149"/>
      <c r="CB223" s="149"/>
      <c r="CC223" s="149"/>
      <c r="CD223" s="149"/>
      <c r="CE223" s="149"/>
      <c r="CF223" s="149"/>
      <c r="CG223" s="149"/>
      <c r="CH223" s="149"/>
      <c r="CI223" s="149"/>
      <c r="CZ223" s="152"/>
      <c r="DA223" s="157"/>
      <c r="DB223" s="164" t="str">
        <f t="shared" si="61"/>
        <v>__</v>
      </c>
    </row>
    <row r="224" spans="1:106" s="46" customFormat="1" ht="14.25" outlineLevel="1" x14ac:dyDescent="0.25">
      <c r="A224" s="44"/>
      <c r="B224" s="301" t="str">
        <f>B87</f>
        <v>6.7</v>
      </c>
      <c r="C224" s="48" t="str">
        <f>C87</f>
        <v>Митигация рисков</v>
      </c>
      <c r="D224" s="49"/>
      <c r="E224" s="49"/>
      <c r="F224" s="290" t="str">
        <f>F87</f>
        <v>тыс.руб.</v>
      </c>
      <c r="G224" s="51">
        <f>SUM(H224:CI224)</f>
        <v>0</v>
      </c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52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Z224" s="170" t="s">
        <v>181</v>
      </c>
      <c r="DA224" s="168">
        <f>DA221+1</f>
        <v>77</v>
      </c>
      <c r="DB224" s="162" t="str">
        <f t="shared" si="61"/>
        <v>77_6.7_Митигация рисков</v>
      </c>
    </row>
    <row r="225" spans="1:106" s="135" customFormat="1" ht="14.25" outlineLevel="2" x14ac:dyDescent="0.25">
      <c r="B225" s="136"/>
      <c r="C225" s="137"/>
      <c r="D225" s="147"/>
      <c r="E225" s="147"/>
      <c r="F225" s="291"/>
      <c r="G225" s="147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  <c r="BH225" s="149"/>
      <c r="BI225" s="149"/>
      <c r="BJ225" s="149"/>
      <c r="BK225" s="149"/>
      <c r="BL225" s="149"/>
      <c r="BM225" s="149"/>
      <c r="BN225" s="149"/>
      <c r="BO225" s="149"/>
      <c r="BP225" s="149"/>
      <c r="BQ225" s="149"/>
      <c r="BR225" s="149"/>
      <c r="BS225" s="149"/>
      <c r="BT225" s="149"/>
      <c r="BU225" s="149"/>
      <c r="BV225" s="149"/>
      <c r="BW225" s="149"/>
      <c r="BX225" s="149"/>
      <c r="BY225" s="149"/>
      <c r="BZ225" s="149"/>
      <c r="CA225" s="149"/>
      <c r="CB225" s="149"/>
      <c r="CC225" s="149"/>
      <c r="CD225" s="149"/>
      <c r="CE225" s="149"/>
      <c r="CF225" s="149"/>
      <c r="CG225" s="149"/>
      <c r="CH225" s="149"/>
      <c r="CI225" s="149"/>
      <c r="CZ225" s="152"/>
      <c r="DA225" s="157"/>
      <c r="DB225" s="164" t="str">
        <f t="shared" si="61"/>
        <v>__</v>
      </c>
    </row>
    <row r="226" spans="1:106" s="135" customFormat="1" ht="14.25" outlineLevel="2" x14ac:dyDescent="0.25">
      <c r="B226" s="136"/>
      <c r="C226" s="137"/>
      <c r="D226" s="137"/>
      <c r="E226" s="137"/>
      <c r="F226" s="292"/>
      <c r="G226" s="137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  <c r="BH226" s="149"/>
      <c r="BI226" s="149"/>
      <c r="BJ226" s="149"/>
      <c r="BK226" s="149"/>
      <c r="BL226" s="149"/>
      <c r="BM226" s="149"/>
      <c r="BN226" s="149"/>
      <c r="BO226" s="149"/>
      <c r="BP226" s="149"/>
      <c r="BQ226" s="149"/>
      <c r="BR226" s="149"/>
      <c r="BS226" s="149"/>
      <c r="BT226" s="149"/>
      <c r="BU226" s="149"/>
      <c r="BV226" s="149"/>
      <c r="BW226" s="149"/>
      <c r="BX226" s="149"/>
      <c r="BY226" s="149"/>
      <c r="BZ226" s="149"/>
      <c r="CA226" s="149"/>
      <c r="CB226" s="149"/>
      <c r="CC226" s="149"/>
      <c r="CD226" s="149"/>
      <c r="CE226" s="149"/>
      <c r="CF226" s="149"/>
      <c r="CG226" s="149"/>
      <c r="CH226" s="149"/>
      <c r="CI226" s="149"/>
      <c r="CZ226" s="152"/>
      <c r="DA226" s="157"/>
      <c r="DB226" s="164" t="str">
        <f t="shared" si="61"/>
        <v>__</v>
      </c>
    </row>
    <row r="227" spans="1:106" s="46" customFormat="1" ht="14.25" outlineLevel="1" x14ac:dyDescent="0.25">
      <c r="A227" s="44"/>
      <c r="B227" s="301" t="str">
        <f>B88</f>
        <v>6.8</v>
      </c>
      <c r="C227" s="48" t="str">
        <f>C88</f>
        <v>Прочее</v>
      </c>
      <c r="D227" s="49"/>
      <c r="E227" s="49"/>
      <c r="F227" s="290" t="str">
        <f>F88</f>
        <v>тыс.руб.</v>
      </c>
      <c r="G227" s="51">
        <f>SUM(H227:CI227)</f>
        <v>0</v>
      </c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52"/>
      <c r="AS227" s="52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Z227" s="170" t="s">
        <v>181</v>
      </c>
      <c r="DA227" s="168">
        <f>DA224+1</f>
        <v>78</v>
      </c>
      <c r="DB227" s="162" t="str">
        <f t="shared" si="61"/>
        <v>78_6.8_Прочее</v>
      </c>
    </row>
    <row r="228" spans="1:106" s="120" customFormat="1" ht="14.25" outlineLevel="2" x14ac:dyDescent="0.25">
      <c r="B228" s="155"/>
      <c r="C228" s="156"/>
      <c r="D228" s="156"/>
      <c r="E228" s="156"/>
      <c r="F228" s="157"/>
      <c r="CZ228" s="157"/>
      <c r="DA228" s="157"/>
      <c r="DB228" s="164" t="str">
        <f t="shared" si="61"/>
        <v>__</v>
      </c>
    </row>
    <row r="229" spans="1:106" s="120" customFormat="1" ht="14.25" outlineLevel="2" x14ac:dyDescent="0.25">
      <c r="B229" s="155"/>
      <c r="C229" s="156"/>
      <c r="D229" s="156"/>
      <c r="E229" s="156"/>
      <c r="F229" s="157"/>
      <c r="CZ229" s="157"/>
      <c r="DA229" s="157"/>
      <c r="DB229" s="164" t="str">
        <f t="shared" si="61"/>
        <v>__</v>
      </c>
    </row>
    <row r="230" spans="1:106" s="120" customFormat="1" ht="14.25" outlineLevel="2" x14ac:dyDescent="0.25">
      <c r="B230" s="155"/>
      <c r="C230" s="156"/>
      <c r="D230" s="156"/>
      <c r="E230" s="156"/>
      <c r="F230" s="157"/>
      <c r="CZ230" s="157"/>
      <c r="DA230" s="157"/>
      <c r="DB230" s="164" t="str">
        <f t="shared" si="61"/>
        <v>__</v>
      </c>
    </row>
    <row r="231" spans="1:106" s="120" customFormat="1" ht="14.25" outlineLevel="1" x14ac:dyDescent="0.25">
      <c r="B231" s="155"/>
      <c r="C231" s="156"/>
      <c r="D231" s="156"/>
      <c r="E231" s="156"/>
      <c r="F231" s="157"/>
      <c r="CZ231" s="157"/>
      <c r="DA231" s="157"/>
      <c r="DB231" s="164" t="str">
        <f t="shared" si="61"/>
        <v>__</v>
      </c>
    </row>
    <row r="232" spans="1:106" s="43" customFormat="1" ht="32.25" customHeight="1" x14ac:dyDescent="0.2">
      <c r="A232" s="33"/>
      <c r="B232" s="73" t="s">
        <v>701</v>
      </c>
      <c r="C232" s="74" t="s">
        <v>702</v>
      </c>
      <c r="D232" s="74"/>
      <c r="E232" s="75"/>
      <c r="F232" s="76"/>
      <c r="G232" s="77"/>
      <c r="H232" s="230">
        <f>H$1</f>
        <v>2022</v>
      </c>
      <c r="I232" s="230">
        <f t="shared" ref="I232:BT232" si="204">I$1</f>
        <v>2023</v>
      </c>
      <c r="J232" s="230">
        <f t="shared" si="204"/>
        <v>2024</v>
      </c>
      <c r="K232" s="230">
        <f t="shared" si="204"/>
        <v>2025</v>
      </c>
      <c r="L232" s="230">
        <f t="shared" si="204"/>
        <v>2026</v>
      </c>
      <c r="M232" s="230">
        <f t="shared" si="204"/>
        <v>2027</v>
      </c>
      <c r="N232" s="230">
        <f t="shared" si="204"/>
        <v>2028</v>
      </c>
      <c r="O232" s="230">
        <f t="shared" si="204"/>
        <v>2029</v>
      </c>
      <c r="P232" s="230">
        <f t="shared" si="204"/>
        <v>2030</v>
      </c>
      <c r="Q232" s="230">
        <f t="shared" si="204"/>
        <v>2031</v>
      </c>
      <c r="R232" s="230">
        <f t="shared" si="204"/>
        <v>2032</v>
      </c>
      <c r="S232" s="230">
        <f t="shared" si="204"/>
        <v>2033</v>
      </c>
      <c r="T232" s="230">
        <f t="shared" si="204"/>
        <v>2034</v>
      </c>
      <c r="U232" s="230">
        <f t="shared" si="204"/>
        <v>2035</v>
      </c>
      <c r="V232" s="230">
        <f t="shared" si="204"/>
        <v>2036</v>
      </c>
      <c r="W232" s="230">
        <f t="shared" si="204"/>
        <v>2037</v>
      </c>
      <c r="X232" s="230">
        <f t="shared" si="204"/>
        <v>2038</v>
      </c>
      <c r="Y232" s="230">
        <f t="shared" si="204"/>
        <v>2039</v>
      </c>
      <c r="Z232" s="230">
        <f t="shared" si="204"/>
        <v>2040</v>
      </c>
      <c r="AA232" s="230">
        <f t="shared" si="204"/>
        <v>2041</v>
      </c>
      <c r="AB232" s="230">
        <f t="shared" si="204"/>
        <v>2042</v>
      </c>
      <c r="AC232" s="230">
        <f t="shared" si="204"/>
        <v>2043</v>
      </c>
      <c r="AD232" s="230">
        <f t="shared" si="204"/>
        <v>2044</v>
      </c>
      <c r="AE232" s="230">
        <f t="shared" si="204"/>
        <v>2045</v>
      </c>
      <c r="AF232" s="230">
        <f t="shared" si="204"/>
        <v>2046</v>
      </c>
      <c r="AG232" s="230">
        <f t="shared" si="204"/>
        <v>2047</v>
      </c>
      <c r="AH232" s="230">
        <f t="shared" si="204"/>
        <v>2048</v>
      </c>
      <c r="AI232" s="230">
        <f t="shared" si="204"/>
        <v>2049</v>
      </c>
      <c r="AJ232" s="230">
        <f t="shared" si="204"/>
        <v>2050</v>
      </c>
      <c r="AK232" s="230">
        <f t="shared" si="204"/>
        <v>2051</v>
      </c>
      <c r="AL232" s="230">
        <f t="shared" si="204"/>
        <v>2052</v>
      </c>
      <c r="AM232" s="230">
        <f t="shared" si="204"/>
        <v>2053</v>
      </c>
      <c r="AN232" s="230">
        <f t="shared" si="204"/>
        <v>2054</v>
      </c>
      <c r="AO232" s="230">
        <f t="shared" si="204"/>
        <v>2055</v>
      </c>
      <c r="AP232" s="230">
        <f t="shared" si="204"/>
        <v>2056</v>
      </c>
      <c r="AQ232" s="230">
        <f t="shared" si="204"/>
        <v>2057</v>
      </c>
      <c r="AR232" s="230">
        <f t="shared" si="204"/>
        <v>2058</v>
      </c>
      <c r="AS232" s="230">
        <f t="shared" si="204"/>
        <v>2059</v>
      </c>
      <c r="AT232" s="230">
        <f t="shared" si="204"/>
        <v>2060</v>
      </c>
      <c r="AU232" s="230">
        <f t="shared" si="204"/>
        <v>2061</v>
      </c>
      <c r="AV232" s="230">
        <f t="shared" si="204"/>
        <v>2062</v>
      </c>
      <c r="AW232" s="230">
        <f t="shared" si="204"/>
        <v>2063</v>
      </c>
      <c r="AX232" s="230">
        <f t="shared" si="204"/>
        <v>2064</v>
      </c>
      <c r="AY232" s="230">
        <f t="shared" si="204"/>
        <v>2065</v>
      </c>
      <c r="AZ232" s="230">
        <f t="shared" si="204"/>
        <v>2066</v>
      </c>
      <c r="BA232" s="230">
        <f t="shared" si="204"/>
        <v>2067</v>
      </c>
      <c r="BB232" s="230">
        <f t="shared" si="204"/>
        <v>2068</v>
      </c>
      <c r="BC232" s="230">
        <f t="shared" si="204"/>
        <v>2069</v>
      </c>
      <c r="BD232" s="230">
        <f t="shared" si="204"/>
        <v>2070</v>
      </c>
      <c r="BE232" s="230">
        <f t="shared" si="204"/>
        <v>2071</v>
      </c>
      <c r="BF232" s="230">
        <f t="shared" si="204"/>
        <v>2072</v>
      </c>
      <c r="BG232" s="230">
        <f t="shared" si="204"/>
        <v>2073</v>
      </c>
      <c r="BH232" s="230">
        <f t="shared" si="204"/>
        <v>2074</v>
      </c>
      <c r="BI232" s="230">
        <f t="shared" si="204"/>
        <v>2075</v>
      </c>
      <c r="BJ232" s="230">
        <f t="shared" si="204"/>
        <v>2076</v>
      </c>
      <c r="BK232" s="230">
        <f t="shared" si="204"/>
        <v>2077</v>
      </c>
      <c r="BL232" s="230">
        <f t="shared" si="204"/>
        <v>2078</v>
      </c>
      <c r="BM232" s="230">
        <f t="shared" si="204"/>
        <v>2079</v>
      </c>
      <c r="BN232" s="230">
        <f t="shared" si="204"/>
        <v>2080</v>
      </c>
      <c r="BO232" s="230">
        <f t="shared" si="204"/>
        <v>2081</v>
      </c>
      <c r="BP232" s="230">
        <f t="shared" si="204"/>
        <v>2082</v>
      </c>
      <c r="BQ232" s="230">
        <f t="shared" si="204"/>
        <v>2083</v>
      </c>
      <c r="BR232" s="230">
        <f t="shared" si="204"/>
        <v>2084</v>
      </c>
      <c r="BS232" s="230">
        <f t="shared" si="204"/>
        <v>2085</v>
      </c>
      <c r="BT232" s="230">
        <f t="shared" si="204"/>
        <v>2086</v>
      </c>
      <c r="BU232" s="230">
        <f t="shared" ref="BU232:CI232" si="205">BU$1</f>
        <v>2087</v>
      </c>
      <c r="BV232" s="230">
        <f t="shared" si="205"/>
        <v>2088</v>
      </c>
      <c r="BW232" s="230">
        <f t="shared" si="205"/>
        <v>2089</v>
      </c>
      <c r="BX232" s="230">
        <f t="shared" si="205"/>
        <v>2090</v>
      </c>
      <c r="BY232" s="230">
        <f t="shared" si="205"/>
        <v>2091</v>
      </c>
      <c r="BZ232" s="230">
        <f t="shared" si="205"/>
        <v>2092</v>
      </c>
      <c r="CA232" s="230">
        <f t="shared" si="205"/>
        <v>2093</v>
      </c>
      <c r="CB232" s="230">
        <f t="shared" si="205"/>
        <v>2094</v>
      </c>
      <c r="CC232" s="230">
        <f t="shared" si="205"/>
        <v>2095</v>
      </c>
      <c r="CD232" s="230">
        <f t="shared" si="205"/>
        <v>2096</v>
      </c>
      <c r="CE232" s="230">
        <f t="shared" si="205"/>
        <v>2097</v>
      </c>
      <c r="CF232" s="230">
        <f t="shared" si="205"/>
        <v>2098</v>
      </c>
      <c r="CG232" s="230">
        <f t="shared" si="205"/>
        <v>2099</v>
      </c>
      <c r="CH232" s="230">
        <f t="shared" si="205"/>
        <v>2100</v>
      </c>
      <c r="CI232" s="230">
        <f t="shared" si="205"/>
        <v>2101</v>
      </c>
      <c r="CZ232" s="41" t="s">
        <v>181</v>
      </c>
      <c r="DA232" s="159">
        <f>DA227+1</f>
        <v>79</v>
      </c>
      <c r="DB232" s="162" t="str">
        <f t="shared" ref="DB232:DB245" si="206">DA232&amp;"_"&amp;B232&amp;"_"&amp;C232</f>
        <v>79_7_Продуктовые метрики</v>
      </c>
    </row>
    <row r="233" spans="1:106" s="135" customFormat="1" ht="14.25" customHeight="1" outlineLevel="1" x14ac:dyDescent="0.25">
      <c r="B233" s="136"/>
      <c r="C233" s="137" t="s">
        <v>1156</v>
      </c>
      <c r="D233" s="137"/>
      <c r="E233" s="137"/>
      <c r="F233" s="152"/>
      <c r="G233" s="149"/>
      <c r="H233" s="739">
        <f>'РП (ЛК 2.0)'!E52</f>
        <v>0.93658581158169396</v>
      </c>
      <c r="I233" s="739">
        <f>'РП (ЛК 2.0)'!F52</f>
        <v>0.82156650138745069</v>
      </c>
      <c r="J233" s="739">
        <f>'РП (ЛК 2.0)'!G52</f>
        <v>0.72067236963811454</v>
      </c>
      <c r="K233" s="739">
        <f>'РП (ЛК 2.0)'!H52</f>
        <v>0.63216874529659162</v>
      </c>
      <c r="L233" s="739">
        <f>'РП (ЛК 2.0)'!I52</f>
        <v>0.55453398710227331</v>
      </c>
      <c r="M233" s="739">
        <f>'РП (ЛК 2.0)'!J52</f>
        <v>0.48643332201953804</v>
      </c>
      <c r="N233" s="739">
        <f>'РП (ЛК 2.0)'!K52</f>
        <v>0.42669589650836653</v>
      </c>
      <c r="O233" s="739">
        <f>'РП (ЛК 2.0)'!L52</f>
        <v>0.3742946460599707</v>
      </c>
      <c r="CY233" s="120"/>
      <c r="CZ233" s="271"/>
      <c r="DA233" s="271"/>
      <c r="DB233" s="162" t="str">
        <f t="shared" si="206"/>
        <v>__Дисконтирование</v>
      </c>
    </row>
    <row r="234" spans="1:106" s="135" customFormat="1" ht="14.25" customHeight="1" outlineLevel="1" x14ac:dyDescent="0.25">
      <c r="B234" s="136"/>
      <c r="C234" s="137" t="s">
        <v>1158</v>
      </c>
      <c r="D234" s="137"/>
      <c r="E234" s="137"/>
      <c r="F234" s="152"/>
      <c r="G234" s="149"/>
      <c r="H234" s="135">
        <f>H233*H97</f>
        <v>0</v>
      </c>
      <c r="I234" s="135">
        <f t="shared" ref="I234:O234" si="207">I233*I97</f>
        <v>0</v>
      </c>
      <c r="J234" s="135">
        <f t="shared" si="207"/>
        <v>0</v>
      </c>
      <c r="K234" s="135">
        <f t="shared" si="207"/>
        <v>0</v>
      </c>
      <c r="L234" s="135">
        <f t="shared" si="207"/>
        <v>3098.547971664796</v>
      </c>
      <c r="M234" s="135">
        <f t="shared" si="207"/>
        <v>9333.5936915424045</v>
      </c>
      <c r="N234" s="135">
        <f t="shared" si="207"/>
        <v>40936.814436589484</v>
      </c>
      <c r="O234" s="135">
        <f t="shared" si="207"/>
        <v>35909.486347885519</v>
      </c>
      <c r="CY234" s="120"/>
      <c r="CZ234" s="271"/>
      <c r="DA234" s="271"/>
      <c r="DB234" s="162" t="str">
        <f t="shared" si="206"/>
        <v>__Дисконтированный эффект</v>
      </c>
    </row>
    <row r="235" spans="1:106" s="135" customFormat="1" ht="14.25" customHeight="1" outlineLevel="1" x14ac:dyDescent="0.25">
      <c r="B235" s="136"/>
      <c r="C235" s="137"/>
      <c r="D235" s="137"/>
      <c r="E235" s="137"/>
      <c r="F235" s="152"/>
      <c r="G235" s="149"/>
      <c r="CY235" s="120"/>
      <c r="CZ235" s="271"/>
      <c r="DA235" s="271"/>
      <c r="DB235" s="162" t="str">
        <f t="shared" si="206"/>
        <v>__</v>
      </c>
    </row>
    <row r="236" spans="1:106" s="135" customFormat="1" ht="14.25" customHeight="1" outlineLevel="1" x14ac:dyDescent="0.25">
      <c r="B236" s="136"/>
      <c r="C236" s="137"/>
      <c r="D236" s="137"/>
      <c r="E236" s="137"/>
      <c r="F236" s="152"/>
      <c r="G236" s="149"/>
      <c r="CY236" s="120"/>
      <c r="CZ236" s="271"/>
      <c r="DA236" s="271"/>
      <c r="DB236" s="162" t="str">
        <f t="shared" si="206"/>
        <v>__</v>
      </c>
    </row>
    <row r="237" spans="1:106" s="135" customFormat="1" ht="14.25" customHeight="1" outlineLevel="1" x14ac:dyDescent="0.25">
      <c r="B237" s="136"/>
      <c r="C237" s="137"/>
      <c r="D237" s="137"/>
      <c r="E237" s="137"/>
      <c r="F237" s="152"/>
      <c r="G237" s="149"/>
      <c r="CY237" s="120"/>
      <c r="CZ237" s="271"/>
      <c r="DA237" s="271"/>
      <c r="DB237" s="162" t="str">
        <f t="shared" si="206"/>
        <v>__</v>
      </c>
    </row>
    <row r="238" spans="1:106" s="135" customFormat="1" ht="14.25" customHeight="1" outlineLevel="1" x14ac:dyDescent="0.25">
      <c r="B238" s="136"/>
      <c r="C238" s="137"/>
      <c r="D238" s="137"/>
      <c r="E238" s="137"/>
      <c r="F238" s="152"/>
      <c r="G238" s="149"/>
      <c r="CY238" s="120"/>
      <c r="CZ238" s="271"/>
      <c r="DA238" s="271"/>
      <c r="DB238" s="162" t="str">
        <f t="shared" si="206"/>
        <v>__</v>
      </c>
    </row>
    <row r="239" spans="1:106" s="135" customFormat="1" ht="14.25" customHeight="1" outlineLevel="1" x14ac:dyDescent="0.25">
      <c r="B239" s="136"/>
      <c r="C239" s="137"/>
      <c r="D239" s="137"/>
      <c r="E239" s="137"/>
      <c r="F239" s="152"/>
      <c r="G239" s="149"/>
      <c r="CY239" s="120"/>
      <c r="CZ239" s="271"/>
      <c r="DA239" s="271"/>
      <c r="DB239" s="162" t="str">
        <f t="shared" si="206"/>
        <v>__</v>
      </c>
    </row>
    <row r="240" spans="1:106" s="135" customFormat="1" ht="14.25" customHeight="1" outlineLevel="1" x14ac:dyDescent="0.25">
      <c r="B240" s="136"/>
      <c r="C240" s="137"/>
      <c r="D240" s="137"/>
      <c r="E240" s="137"/>
      <c r="F240" s="152"/>
      <c r="G240" s="149"/>
      <c r="CY240" s="120"/>
      <c r="CZ240" s="271"/>
      <c r="DA240" s="271"/>
      <c r="DB240" s="162" t="str">
        <f t="shared" si="206"/>
        <v>__</v>
      </c>
    </row>
    <row r="241" spans="2:106" s="135" customFormat="1" ht="14.25" customHeight="1" outlineLevel="1" x14ac:dyDescent="0.25">
      <c r="B241" s="136"/>
      <c r="C241" s="137"/>
      <c r="D241" s="137"/>
      <c r="E241" s="137"/>
      <c r="F241" s="152"/>
      <c r="G241" s="149"/>
      <c r="CY241" s="120"/>
      <c r="CZ241" s="271"/>
      <c r="DA241" s="271"/>
      <c r="DB241" s="162" t="str">
        <f t="shared" si="206"/>
        <v>__</v>
      </c>
    </row>
    <row r="242" spans="2:106" s="135" customFormat="1" ht="14.25" customHeight="1" outlineLevel="1" x14ac:dyDescent="0.25">
      <c r="B242" s="136"/>
      <c r="C242" s="137"/>
      <c r="D242" s="137"/>
      <c r="E242" s="137"/>
      <c r="F242" s="152"/>
      <c r="G242" s="149"/>
      <c r="CY242" s="120"/>
      <c r="CZ242" s="271"/>
      <c r="DA242" s="271"/>
      <c r="DB242" s="162" t="str">
        <f t="shared" si="206"/>
        <v>__</v>
      </c>
    </row>
    <row r="243" spans="2:106" s="135" customFormat="1" ht="14.25" customHeight="1" outlineLevel="1" x14ac:dyDescent="0.25">
      <c r="B243" s="136"/>
      <c r="C243" s="137"/>
      <c r="D243" s="137"/>
      <c r="E243" s="137"/>
      <c r="F243" s="152"/>
      <c r="G243" s="149"/>
      <c r="CY243" s="120"/>
      <c r="CZ243" s="271"/>
      <c r="DA243" s="271"/>
      <c r="DB243" s="162" t="str">
        <f t="shared" si="206"/>
        <v>__</v>
      </c>
    </row>
    <row r="244" spans="2:106" s="209" customFormat="1" ht="6" customHeight="1" x14ac:dyDescent="0.25">
      <c r="B244" s="210"/>
      <c r="C244" s="211"/>
      <c r="D244" s="211"/>
      <c r="E244" s="211"/>
      <c r="F244" s="212"/>
      <c r="G244" s="213"/>
      <c r="CY244" s="90"/>
      <c r="CZ244" s="176" t="s">
        <v>181</v>
      </c>
      <c r="DA244" s="176">
        <f>DA232+1</f>
        <v>80</v>
      </c>
      <c r="DB244" s="162" t="str">
        <f t="shared" si="206"/>
        <v>80__</v>
      </c>
    </row>
    <row r="245" spans="2:106" s="90" customFormat="1" ht="4.5" customHeight="1" x14ac:dyDescent="0.25">
      <c r="B245" s="214" t="s">
        <v>183</v>
      </c>
      <c r="C245" s="215"/>
      <c r="D245" s="215"/>
      <c r="E245" s="215"/>
      <c r="F245" s="216"/>
      <c r="G245" s="217"/>
      <c r="H245" s="217"/>
      <c r="I245" s="217"/>
      <c r="J245" s="217"/>
      <c r="K245" s="217"/>
      <c r="L245" s="217"/>
      <c r="M245" s="217"/>
      <c r="N245" s="217"/>
      <c r="O245" s="217"/>
      <c r="P245" s="217"/>
      <c r="Q245" s="217"/>
      <c r="R245" s="217"/>
      <c r="S245" s="217"/>
      <c r="T245" s="217"/>
      <c r="U245" s="217"/>
      <c r="V245" s="217"/>
      <c r="W245" s="217"/>
      <c r="X245" s="217"/>
      <c r="Y245" s="217"/>
      <c r="Z245" s="217"/>
      <c r="AA245" s="217"/>
      <c r="AB245" s="217"/>
      <c r="AC245" s="217"/>
      <c r="AD245" s="217"/>
      <c r="AE245" s="217"/>
      <c r="AF245" s="217"/>
      <c r="AG245" s="217"/>
      <c r="AH245" s="217"/>
      <c r="AI245" s="217"/>
      <c r="AJ245" s="217"/>
      <c r="AK245" s="217"/>
      <c r="AL245" s="217"/>
      <c r="AM245" s="217"/>
      <c r="AN245" s="217"/>
      <c r="AO245" s="217"/>
      <c r="AP245" s="217"/>
      <c r="AQ245" s="217"/>
      <c r="AR245" s="217"/>
      <c r="AS245" s="217"/>
      <c r="AT245" s="217"/>
      <c r="AU245" s="217"/>
      <c r="AV245" s="217"/>
      <c r="AW245" s="217"/>
      <c r="AX245" s="217"/>
      <c r="AY245" s="217"/>
      <c r="AZ245" s="217"/>
      <c r="BA245" s="217"/>
      <c r="BB245" s="217"/>
      <c r="BC245" s="217"/>
      <c r="BD245" s="217"/>
      <c r="BE245" s="217"/>
      <c r="BF245" s="217"/>
      <c r="BG245" s="217"/>
      <c r="BH245" s="217"/>
      <c r="BI245" s="217"/>
      <c r="BJ245" s="217"/>
      <c r="BK245" s="217"/>
      <c r="BL245" s="217"/>
      <c r="BM245" s="217"/>
      <c r="BN245" s="217"/>
      <c r="BO245" s="217"/>
      <c r="BP245" s="217"/>
      <c r="BQ245" s="217"/>
      <c r="BR245" s="217"/>
      <c r="BS245" s="217"/>
      <c r="BT245" s="217"/>
      <c r="BU245" s="217"/>
      <c r="BV245" s="217"/>
      <c r="BW245" s="217"/>
      <c r="BX245" s="217"/>
      <c r="BY245" s="217"/>
      <c r="BZ245" s="217"/>
      <c r="CA245" s="217"/>
      <c r="CB245" s="217"/>
      <c r="CC245" s="217"/>
      <c r="CD245" s="217"/>
      <c r="CE245" s="217"/>
      <c r="CF245" s="217"/>
      <c r="CG245" s="217"/>
      <c r="CH245" s="217"/>
      <c r="CI245" s="217"/>
      <c r="CZ245" s="176" t="s">
        <v>181</v>
      </c>
      <c r="DA245" s="176">
        <f>DA244+1</f>
        <v>81</v>
      </c>
      <c r="DB245" s="162" t="str">
        <f t="shared" si="206"/>
        <v>81_LR_</v>
      </c>
    </row>
    <row r="246" spans="2:106" x14ac:dyDescent="0.25"/>
    <row r="247" spans="2:106" x14ac:dyDescent="0.25"/>
    <row r="248" spans="2:106" x14ac:dyDescent="0.25"/>
    <row r="249" spans="2:106" x14ac:dyDescent="0.25"/>
    <row r="250" spans="2:106" x14ac:dyDescent="0.25"/>
    <row r="251" spans="2:106" s="120" customFormat="1" x14ac:dyDescent="0.25">
      <c r="B251" s="155"/>
      <c r="C251" s="156"/>
      <c r="D251" s="156"/>
      <c r="E251" s="156"/>
      <c r="F251" s="157"/>
      <c r="CZ251" s="157"/>
      <c r="DA251" s="204"/>
      <c r="DB251" s="164"/>
    </row>
    <row r="252" spans="2:106" x14ac:dyDescent="0.25"/>
    <row r="253" spans="2:106" x14ac:dyDescent="0.25"/>
    <row r="254" spans="2:106" x14ac:dyDescent="0.25"/>
    <row r="255" spans="2:106" x14ac:dyDescent="0.25"/>
    <row r="256" spans="2:10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</sheetData>
  <sheetProtection algorithmName="SHA-512" hashValue="1PCu7vC0FEdG+CFanTLHRAa/q41u0rO2GffPOy39iCSr+n8QzyfK5adgRScqM75UP9TFrWkxp2cvXUqBQM9p6A==" saltValue="foYAG2yqPQbNwxnZmaVhMg==" spinCount="100000" sheet="1" scenarios="1" formatCells="0" formatRows="0" insertRows="0" deleteRows="0"/>
  <conditionalFormatting sqref="G82 I65:CI65 I76:CI76 H81:CI82 H31:CI33 H84:CI89 G84:G88 G83:CI83 H36:CI37 H39:CI40 H42:CI43 H45:CI47 I7:CI11">
    <cfRule type="cellIs" dxfId="808" priority="61" stopIfTrue="1" operator="equal">
      <formula>0</formula>
    </cfRule>
  </conditionalFormatting>
  <conditionalFormatting sqref="G89">
    <cfRule type="cellIs" dxfId="807" priority="60" stopIfTrue="1" operator="equal">
      <formula>0</formula>
    </cfRule>
  </conditionalFormatting>
  <conditionalFormatting sqref="G90">
    <cfRule type="cellIs" dxfId="806" priority="59" stopIfTrue="1" operator="equal">
      <formula>0</formula>
    </cfRule>
  </conditionalFormatting>
  <conditionalFormatting sqref="G65:G76">
    <cfRule type="cellIs" dxfId="805" priority="58" stopIfTrue="1" operator="equal">
      <formula>0</formula>
    </cfRule>
  </conditionalFormatting>
  <conditionalFormatting sqref="H65:H76 I66:CI75">
    <cfRule type="cellIs" dxfId="804" priority="57" stopIfTrue="1" operator="equal">
      <formula>0</formula>
    </cfRule>
  </conditionalFormatting>
  <conditionalFormatting sqref="G78">
    <cfRule type="cellIs" dxfId="803" priority="56" stopIfTrue="1" operator="equal">
      <formula>0</formula>
    </cfRule>
  </conditionalFormatting>
  <conditionalFormatting sqref="G53">
    <cfRule type="cellIs" dxfId="802" priority="55" stopIfTrue="1" operator="equal">
      <formula>0</formula>
    </cfRule>
  </conditionalFormatting>
  <conditionalFormatting sqref="G55:G58">
    <cfRule type="cellIs" dxfId="801" priority="54" stopIfTrue="1" operator="equal">
      <formula>0</formula>
    </cfRule>
  </conditionalFormatting>
  <conditionalFormatting sqref="H55:CI58">
    <cfRule type="cellIs" dxfId="800" priority="53" stopIfTrue="1" operator="equal">
      <formula>0</formula>
    </cfRule>
  </conditionalFormatting>
  <conditionalFormatting sqref="G60">
    <cfRule type="cellIs" dxfId="799" priority="52" stopIfTrue="1" operator="equal">
      <formula>0</formula>
    </cfRule>
  </conditionalFormatting>
  <conditionalFormatting sqref="G59">
    <cfRule type="cellIs" dxfId="798" priority="51" stopIfTrue="1" operator="equal">
      <formula>0</formula>
    </cfRule>
  </conditionalFormatting>
  <conditionalFormatting sqref="G61:G62">
    <cfRule type="cellIs" dxfId="797" priority="50" stopIfTrue="1" operator="equal">
      <formula>0</formula>
    </cfRule>
  </conditionalFormatting>
  <conditionalFormatting sqref="B62:C62 F62:G62">
    <cfRule type="expression" dxfId="796" priority="49">
      <formula>$G$61="Автоматическое"</formula>
    </cfRule>
  </conditionalFormatting>
  <conditionalFormatting sqref="G32:G33">
    <cfRule type="cellIs" dxfId="795" priority="48" stopIfTrue="1" operator="equal">
      <formula>0</formula>
    </cfRule>
  </conditionalFormatting>
  <conditionalFormatting sqref="G31">
    <cfRule type="cellIs" dxfId="794" priority="47" stopIfTrue="1" operator="equal">
      <formula>0</formula>
    </cfRule>
  </conditionalFormatting>
  <conditionalFormatting sqref="H35:CI35">
    <cfRule type="cellIs" dxfId="793" priority="45" stopIfTrue="1" operator="equal">
      <formula>0</formula>
    </cfRule>
  </conditionalFormatting>
  <conditionalFormatting sqref="G35">
    <cfRule type="cellIs" dxfId="792" priority="46" stopIfTrue="1" operator="equal">
      <formula>0</formula>
    </cfRule>
  </conditionalFormatting>
  <conditionalFormatting sqref="G38">
    <cfRule type="cellIs" dxfId="791" priority="44" stopIfTrue="1" operator="equal">
      <formula>0</formula>
    </cfRule>
  </conditionalFormatting>
  <conditionalFormatting sqref="H38:CI38">
    <cfRule type="cellIs" dxfId="790" priority="43" stopIfTrue="1" operator="equal">
      <formula>0</formula>
    </cfRule>
  </conditionalFormatting>
  <conditionalFormatting sqref="G41">
    <cfRule type="cellIs" dxfId="789" priority="42" stopIfTrue="1" operator="equal">
      <formula>0</formula>
    </cfRule>
  </conditionalFormatting>
  <conditionalFormatting sqref="H41:CI41">
    <cfRule type="cellIs" dxfId="788" priority="41" stopIfTrue="1" operator="equal">
      <formula>0</formula>
    </cfRule>
  </conditionalFormatting>
  <conditionalFormatting sqref="G44">
    <cfRule type="cellIs" dxfId="787" priority="40" stopIfTrue="1" operator="equal">
      <formula>0</formula>
    </cfRule>
  </conditionalFormatting>
  <conditionalFormatting sqref="H44:CI44">
    <cfRule type="cellIs" dxfId="786" priority="39" stopIfTrue="1" operator="equal">
      <formula>0</formula>
    </cfRule>
  </conditionalFormatting>
  <conditionalFormatting sqref="G36:G37">
    <cfRule type="cellIs" dxfId="785" priority="38" stopIfTrue="1" operator="equal">
      <formula>0</formula>
    </cfRule>
  </conditionalFormatting>
  <conditionalFormatting sqref="G42:G43">
    <cfRule type="cellIs" dxfId="784" priority="36" stopIfTrue="1" operator="equal">
      <formula>0</formula>
    </cfRule>
  </conditionalFormatting>
  <conditionalFormatting sqref="G45:G46">
    <cfRule type="cellIs" dxfId="783" priority="35" stopIfTrue="1" operator="equal">
      <formula>0</formula>
    </cfRule>
  </conditionalFormatting>
  <conditionalFormatting sqref="G39:G40">
    <cfRule type="cellIs" dxfId="782" priority="37" stopIfTrue="1" operator="equal">
      <formula>0</formula>
    </cfRule>
  </conditionalFormatting>
  <conditionalFormatting sqref="G14:G28">
    <cfRule type="cellIs" dxfId="781" priority="34" stopIfTrue="1" operator="equal">
      <formula>0</formula>
    </cfRule>
  </conditionalFormatting>
  <conditionalFormatting sqref="G4:G6">
    <cfRule type="cellIs" dxfId="780" priority="33" stopIfTrue="1" operator="equal">
      <formula>0</formula>
    </cfRule>
  </conditionalFormatting>
  <conditionalFormatting sqref="H7:H11">
    <cfRule type="cellIs" dxfId="779" priority="32" stopIfTrue="1" operator="equal">
      <formula>0</formula>
    </cfRule>
  </conditionalFormatting>
  <conditionalFormatting sqref="H6">
    <cfRule type="cellIs" dxfId="778" priority="31" stopIfTrue="1" operator="equal">
      <formula>0</formula>
    </cfRule>
  </conditionalFormatting>
  <conditionalFormatting sqref="H7:CI11">
    <cfRule type="expression" dxfId="777" priority="30">
      <formula>YEAR(H7)&lt;&gt;H$3</formula>
    </cfRule>
  </conditionalFormatting>
  <conditionalFormatting sqref="G7:G11">
    <cfRule type="cellIs" dxfId="776" priority="29" stopIfTrue="1" operator="equal">
      <formula>0</formula>
    </cfRule>
  </conditionalFormatting>
  <conditionalFormatting sqref="G77">
    <cfRule type="cellIs" dxfId="775" priority="28" stopIfTrue="1" operator="equal">
      <formula>0</formula>
    </cfRule>
  </conditionalFormatting>
  <conditionalFormatting sqref="G47">
    <cfRule type="cellIs" dxfId="774" priority="27" stopIfTrue="1" operator="equal">
      <formula>0</formula>
    </cfRule>
  </conditionalFormatting>
  <conditionalFormatting sqref="G81">
    <cfRule type="cellIs" dxfId="773" priority="26" stopIfTrue="1" operator="equal">
      <formula>0</formula>
    </cfRule>
  </conditionalFormatting>
  <conditionalFormatting sqref="H34:CI34">
    <cfRule type="cellIs" dxfId="772" priority="25" stopIfTrue="1" operator="equal">
      <formula>0</formula>
    </cfRule>
  </conditionalFormatting>
  <conditionalFormatting sqref="G34">
    <cfRule type="cellIs" dxfId="771" priority="24" stopIfTrue="1" operator="equal">
      <formula>0</formula>
    </cfRule>
  </conditionalFormatting>
  <conditionalFormatting sqref="G54">
    <cfRule type="cellIs" dxfId="770" priority="23" stopIfTrue="1" operator="equal">
      <formula>0</formula>
    </cfRule>
  </conditionalFormatting>
  <conditionalFormatting sqref="H49:CI50">
    <cfRule type="cellIs" dxfId="769" priority="22" stopIfTrue="1" operator="equal">
      <formula>0</formula>
    </cfRule>
  </conditionalFormatting>
  <conditionalFormatting sqref="G48">
    <cfRule type="cellIs" dxfId="768" priority="21" stopIfTrue="1" operator="equal">
      <formula>0</formula>
    </cfRule>
  </conditionalFormatting>
  <conditionalFormatting sqref="H48:CI48">
    <cfRule type="cellIs" dxfId="767" priority="20" stopIfTrue="1" operator="equal">
      <formula>0</formula>
    </cfRule>
  </conditionalFormatting>
  <conditionalFormatting sqref="G49:G50">
    <cfRule type="cellIs" dxfId="766" priority="19" stopIfTrue="1" operator="equal">
      <formula>0</formula>
    </cfRule>
  </conditionalFormatting>
  <conditionalFormatting sqref="H27:CI28 H26:J26 L26:CI26 M14:CI25 H14:I25">
    <cfRule type="cellIs" dxfId="765" priority="18" stopIfTrue="1" operator="equal">
      <formula>0</formula>
    </cfRule>
  </conditionalFormatting>
  <conditionalFormatting sqref="H27:CI28 H26:J26 L26:CI26 M14:CI25 H14:I25">
    <cfRule type="expression" dxfId="764" priority="17">
      <formula>YEAR(H14)&lt;&gt;H$3</formula>
    </cfRule>
  </conditionalFormatting>
  <conditionalFormatting sqref="H91:CI91">
    <cfRule type="cellIs" dxfId="763" priority="16" stopIfTrue="1" operator="equal">
      <formula>0</formula>
    </cfRule>
  </conditionalFormatting>
  <conditionalFormatting sqref="G91">
    <cfRule type="cellIs" dxfId="762" priority="15" stopIfTrue="1" operator="equal">
      <formula>0</formula>
    </cfRule>
  </conditionalFormatting>
  <conditionalFormatting sqref="D62">
    <cfRule type="expression" dxfId="761" priority="12">
      <formula>$G$61="Автоматическое"</formula>
    </cfRule>
    <cfRule type="cellIs" dxfId="760" priority="14" stopIfTrue="1" operator="equal">
      <formula>0</formula>
    </cfRule>
  </conditionalFormatting>
  <conditionalFormatting sqref="E62">
    <cfRule type="expression" dxfId="759" priority="11">
      <formula>$G$61="Автоматическое"</formula>
    </cfRule>
    <cfRule type="cellIs" dxfId="758" priority="13" stopIfTrue="1" operator="equal">
      <formula>0</formula>
    </cfRule>
  </conditionalFormatting>
  <conditionalFormatting sqref="K14:K26">
    <cfRule type="cellIs" dxfId="757" priority="8" stopIfTrue="1" operator="equal">
      <formula>0</formula>
    </cfRule>
  </conditionalFormatting>
  <conditionalFormatting sqref="K14:K26">
    <cfRule type="expression" dxfId="756" priority="7">
      <formula>YEAR(K14)&lt;&gt;K$3</formula>
    </cfRule>
  </conditionalFormatting>
  <conditionalFormatting sqref="J14:J25">
    <cfRule type="cellIs" dxfId="755" priority="4" stopIfTrue="1" operator="equal">
      <formula>0</formula>
    </cfRule>
  </conditionalFormatting>
  <conditionalFormatting sqref="J14:J25">
    <cfRule type="expression" dxfId="754" priority="3">
      <formula>YEAR(J14)&lt;&gt;J$3</formula>
    </cfRule>
  </conditionalFormatting>
  <conditionalFormatting sqref="L14:L25">
    <cfRule type="expression" dxfId="753" priority="1">
      <formula>YEAR(L14)&lt;&gt;L$3</formula>
    </cfRule>
  </conditionalFormatting>
  <conditionalFormatting sqref="L14:L25">
    <cfRule type="cellIs" dxfId="752" priority="2" stopIfTrue="1" operator="equal">
      <formula>0</formula>
    </cfRule>
  </conditionalFormatting>
  <dataValidations count="5">
    <dataValidation type="list" allowBlank="1" showInputMessage="1" showErrorMessage="1" promptTitle="Тип эффекта" prompt="Выберите из выпадающего списка" sqref="E96 E208 E215 E218 E221 E224 E227 E212">
      <formula1>"Прямой, Косвенный"</formula1>
    </dataValidation>
    <dataValidation type="list" allowBlank="1" showInputMessage="1" showErrorMessage="1" promptTitle="Метод расчета эффекта" prompt="Выберите из выпадающего списка" sqref="D96 D208 D215 D218 D221 D224 D227 D212">
      <formula1>"Детерминистический, Вероятностный"</formula1>
    </dataValidation>
    <dataValidation type="list" allowBlank="1" showInputMessage="1" showErrorMessage="1" sqref="D228:D230">
      <formula1>"Детерминистический, Вероятностный"</formula1>
    </dataValidation>
    <dataValidation type="list" allowBlank="1" showInputMessage="1" showErrorMessage="1" sqref="E228:E230">
      <formula1>"Прямой, Косвенный"</formula1>
    </dataValidation>
    <dataValidation type="list" allowBlank="1" showInputMessage="1" showErrorMessage="1" sqref="G61">
      <formula1>"Ручное, Автоматическое"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ор ДО" prompt="Выберете из выпадающего списка наименование ДО">
          <x14:formula1>
            <xm:f>Sys!$B$4:$B$24</xm:f>
          </x14:formula1>
          <xm:sqref>C14:C28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FFFF00"/>
    <pageSetUpPr fitToPage="1"/>
  </sheetPr>
  <dimension ref="A1:CG181"/>
  <sheetViews>
    <sheetView view="pageBreakPreview" zoomScale="40" zoomScaleNormal="40" zoomScaleSheetLayoutView="40" workbookViewId="0">
      <selection activeCell="G18" sqref="G18"/>
    </sheetView>
  </sheetViews>
  <sheetFormatPr defaultColWidth="8.7109375" defaultRowHeight="14.25" outlineLevelCol="1" x14ac:dyDescent="0.2"/>
  <cols>
    <col min="1" max="1" width="3.28515625" style="2" customWidth="1"/>
    <col min="2" max="2" width="66.5703125" style="2" customWidth="1"/>
    <col min="3" max="3" width="12.5703125" style="60" customWidth="1"/>
    <col min="4" max="16" width="14.5703125" style="2" customWidth="1"/>
    <col min="17" max="84" width="14.7109375" style="2" customWidth="1" outlineLevel="1"/>
    <col min="85" max="16384" width="8.7109375" style="2"/>
  </cols>
  <sheetData>
    <row r="1" spans="1:85" x14ac:dyDescent="0.2">
      <c r="A1" s="200" t="s">
        <v>209</v>
      </c>
      <c r="B1" s="94"/>
      <c r="C1" s="9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</row>
    <row r="2" spans="1:85" ht="18" x14ac:dyDescent="0.2">
      <c r="A2" s="200" t="str">
        <f>'ИД (ЛК 2.0)'!A2</f>
        <v>3.1.21.08.12</v>
      </c>
      <c r="B2" s="94"/>
      <c r="C2" s="944" t="s">
        <v>185</v>
      </c>
      <c r="D2" s="944"/>
      <c r="E2" s="944"/>
      <c r="F2" s="944"/>
      <c r="G2" s="944"/>
      <c r="H2" s="944"/>
      <c r="I2" s="944"/>
      <c r="J2" s="944"/>
      <c r="K2" s="944"/>
      <c r="L2" s="94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</row>
    <row r="3" spans="1:85" ht="18" x14ac:dyDescent="0.2">
      <c r="A3" s="94"/>
      <c r="B3" s="94"/>
      <c r="C3" s="943" t="str">
        <f>IF(Согласование!$B$11="ИТ","ИТ",IF(Согласование!$B$11="Цифровой","цифрового",IF(Согласование!$B$11="Организационный","организационного","технологического")))&amp;" проекта"</f>
        <v>ИТ проекта</v>
      </c>
      <c r="D3" s="943"/>
      <c r="E3" s="943"/>
      <c r="F3" s="943"/>
      <c r="G3" s="943"/>
      <c r="H3" s="943"/>
      <c r="I3" s="943"/>
      <c r="J3" s="943"/>
      <c r="K3" s="943"/>
      <c r="L3" s="943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4"/>
      <c r="AY3" s="94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K3" s="94"/>
      <c r="BL3" s="94"/>
      <c r="BM3" s="94"/>
      <c r="BN3" s="94"/>
      <c r="BO3" s="94"/>
      <c r="BP3" s="94"/>
      <c r="BQ3" s="94"/>
      <c r="BR3" s="94"/>
      <c r="BS3" s="94"/>
      <c r="BT3" s="94"/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</row>
    <row r="4" spans="1:85" ht="18" x14ac:dyDescent="0.2">
      <c r="A4" s="94"/>
      <c r="B4" s="94"/>
      <c r="C4" s="943" t="str">
        <f>Согласование!$B$5</f>
        <v>[НАЗВАНИЕ ИС]</v>
      </c>
      <c r="D4" s="943"/>
      <c r="E4" s="943"/>
      <c r="F4" s="943"/>
      <c r="G4" s="943"/>
      <c r="H4" s="943"/>
      <c r="I4" s="943"/>
      <c r="J4" s="943"/>
      <c r="K4" s="943"/>
      <c r="L4" s="943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  <c r="BK4" s="94"/>
      <c r="BL4" s="94"/>
      <c r="BM4" s="94"/>
      <c r="BN4" s="94"/>
      <c r="BO4" s="94"/>
      <c r="BP4" s="94"/>
      <c r="BQ4" s="94"/>
      <c r="BR4" s="94"/>
      <c r="BS4" s="94"/>
      <c r="BT4" s="94"/>
      <c r="BU4" s="94"/>
      <c r="BV4" s="94"/>
      <c r="BW4" s="94"/>
      <c r="BX4" s="94"/>
      <c r="BY4" s="94"/>
      <c r="BZ4" s="94"/>
      <c r="CA4" s="94"/>
      <c r="CB4" s="94"/>
      <c r="CC4" s="94"/>
      <c r="CD4" s="94"/>
      <c r="CE4" s="94"/>
      <c r="CF4" s="94"/>
      <c r="CG4" s="94"/>
    </row>
    <row r="5" spans="1:85" x14ac:dyDescent="0.2">
      <c r="A5" s="94"/>
      <c r="B5" s="94"/>
      <c r="C5" s="942" t="str">
        <f>"("&amp;Согласование!$B$7&amp;")"</f>
        <v>(ХХХХХХХХХХХ)</v>
      </c>
      <c r="D5" s="942"/>
      <c r="E5" s="942"/>
      <c r="F5" s="942"/>
      <c r="G5" s="942"/>
      <c r="H5" s="942"/>
      <c r="I5" s="942"/>
      <c r="J5" s="942"/>
      <c r="K5" s="942"/>
      <c r="L5" s="942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  <c r="AX5" s="94"/>
      <c r="AY5" s="94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4"/>
      <c r="BK5" s="94"/>
      <c r="BL5" s="94"/>
      <c r="BM5" s="94"/>
      <c r="BN5" s="94"/>
      <c r="BO5" s="94"/>
      <c r="BP5" s="94"/>
      <c r="BQ5" s="94"/>
      <c r="BR5" s="94"/>
      <c r="BS5" s="94"/>
      <c r="BT5" s="94"/>
      <c r="BU5" s="94"/>
      <c r="BV5" s="94"/>
      <c r="BW5" s="94"/>
      <c r="BX5" s="94"/>
      <c r="BY5" s="94"/>
      <c r="BZ5" s="94"/>
      <c r="CA5" s="94"/>
      <c r="CB5" s="94"/>
      <c r="CC5" s="94"/>
      <c r="CD5" s="94"/>
      <c r="CE5" s="94"/>
      <c r="CF5" s="94"/>
      <c r="CG5" s="94"/>
    </row>
    <row r="6" spans="1:85" ht="18" x14ac:dyDescent="0.2">
      <c r="A6" s="94"/>
      <c r="B6" s="94"/>
      <c r="C6" s="943" t="s">
        <v>186</v>
      </c>
      <c r="D6" s="943"/>
      <c r="E6" s="943"/>
      <c r="F6" s="943"/>
      <c r="G6" s="943"/>
      <c r="H6" s="943"/>
      <c r="I6" s="943"/>
      <c r="J6" s="943"/>
      <c r="K6" s="943"/>
      <c r="L6" s="943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  <c r="AX6" s="94"/>
      <c r="AY6" s="94"/>
      <c r="AZ6" s="94"/>
      <c r="BA6" s="94"/>
      <c r="BB6" s="94"/>
      <c r="BC6" s="94"/>
      <c r="BD6" s="94"/>
      <c r="BE6" s="94"/>
      <c r="BF6" s="94"/>
      <c r="BG6" s="94"/>
      <c r="BH6" s="94"/>
      <c r="BI6" s="94"/>
      <c r="BJ6" s="94"/>
      <c r="BK6" s="94"/>
      <c r="BL6" s="94"/>
      <c r="BM6" s="94"/>
      <c r="BN6" s="94"/>
      <c r="BO6" s="94"/>
      <c r="BP6" s="94"/>
      <c r="BQ6" s="94"/>
      <c r="BR6" s="94"/>
      <c r="BS6" s="94"/>
      <c r="BT6" s="94"/>
      <c r="BU6" s="94"/>
      <c r="BV6" s="94"/>
      <c r="BW6" s="94"/>
      <c r="BX6" s="94"/>
      <c r="BY6" s="94"/>
      <c r="BZ6" s="94"/>
      <c r="CA6" s="94"/>
      <c r="CB6" s="94"/>
      <c r="CC6" s="94"/>
      <c r="CD6" s="94"/>
      <c r="CE6" s="94"/>
      <c r="CF6" s="94"/>
      <c r="CG6" s="94"/>
    </row>
    <row r="7" spans="1:85" ht="18" x14ac:dyDescent="0.2">
      <c r="A7" s="94"/>
      <c r="B7" s="94"/>
      <c r="C7" s="943" t="str">
        <f>Согласование!$B$9</f>
        <v>Управление взаимоотншениями с поставщиками и подрдчиками</v>
      </c>
      <c r="D7" s="943"/>
      <c r="E7" s="943"/>
      <c r="F7" s="943"/>
      <c r="G7" s="943"/>
      <c r="H7" s="943"/>
      <c r="I7" s="943"/>
      <c r="J7" s="943"/>
      <c r="K7" s="943"/>
      <c r="L7" s="943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/>
      <c r="BW7" s="94"/>
      <c r="BX7" s="94"/>
      <c r="BY7" s="94"/>
      <c r="BZ7" s="94"/>
      <c r="CA7" s="94"/>
      <c r="CB7" s="94"/>
      <c r="CC7" s="94"/>
      <c r="CD7" s="94"/>
      <c r="CE7" s="94"/>
      <c r="CF7" s="94"/>
      <c r="CG7" s="94"/>
    </row>
    <row r="8" spans="1:85" x14ac:dyDescent="0.2">
      <c r="A8" s="94"/>
      <c r="B8" s="94"/>
      <c r="C8" s="95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  <c r="CD8" s="94"/>
      <c r="CE8" s="94"/>
      <c r="CF8" s="94"/>
      <c r="CG8" s="94"/>
    </row>
    <row r="9" spans="1:85" x14ac:dyDescent="0.2">
      <c r="A9" s="94"/>
      <c r="B9" s="94"/>
      <c r="C9" s="95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</row>
    <row r="10" spans="1:85" ht="40.5" customHeight="1" x14ac:dyDescent="0.2">
      <c r="A10" s="94"/>
      <c r="B10" s="96" t="s">
        <v>1</v>
      </c>
      <c r="C10" s="96" t="s">
        <v>166</v>
      </c>
      <c r="D10" s="97" t="s">
        <v>187</v>
      </c>
      <c r="E10" s="97" t="s">
        <v>170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4"/>
      <c r="CG10" s="94"/>
    </row>
    <row r="11" spans="1:85" x14ac:dyDescent="0.2">
      <c r="A11" s="94"/>
      <c r="B11" s="12" t="s">
        <v>180</v>
      </c>
      <c r="C11" s="64" t="s">
        <v>13</v>
      </c>
      <c r="D11" s="13">
        <f ca="1">D60</f>
        <v>-113248.95245064465</v>
      </c>
      <c r="E11" s="13">
        <f ca="1">D91</f>
        <v>35160.223133752697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</row>
    <row r="12" spans="1:85" x14ac:dyDescent="0.2">
      <c r="A12" s="94"/>
      <c r="B12" s="7" t="s">
        <v>66</v>
      </c>
      <c r="C12" s="57" t="s">
        <v>144</v>
      </c>
      <c r="D12" s="61">
        <f ca="1">1+D11/D59</f>
        <v>0</v>
      </c>
      <c r="E12" s="61">
        <f ca="1">E11/D87+1</f>
        <v>1.3171063851157403</v>
      </c>
      <c r="F12" s="202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</row>
    <row r="13" spans="1:85" x14ac:dyDescent="0.2">
      <c r="A13" s="94"/>
      <c r="B13" s="7" t="s">
        <v>791</v>
      </c>
      <c r="C13" s="57" t="s">
        <v>11</v>
      </c>
      <c r="D13" s="62">
        <f ca="1">IFERROR(MIRR(E54:P54,'ИД (ЛК 2.0)'!$G$53,'ИД (ЛК 2.0)'!$G$53),0)</f>
        <v>-1</v>
      </c>
      <c r="E13" s="62">
        <f ca="1">IFERROR(MIRR(E84:CF84,'ИД (ЛК 2.0)'!$G$53,'ИД (ЛК 2.0)'!$G$53),0)</f>
        <v>0.14398160034630414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</row>
    <row r="14" spans="1:85" x14ac:dyDescent="0.2">
      <c r="A14" s="94"/>
      <c r="B14" s="7" t="s">
        <v>9</v>
      </c>
      <c r="C14" s="57" t="s">
        <v>10</v>
      </c>
      <c r="D14" s="63" t="str">
        <f ca="1">IF(D11&lt;0,"Не окупается",SUM(E64:P64))</f>
        <v>Не окупается</v>
      </c>
      <c r="E14" s="63">
        <f ca="1">D92</f>
        <v>8.7609794564768606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</row>
    <row r="15" spans="1:85" x14ac:dyDescent="0.2">
      <c r="A15" s="94"/>
      <c r="B15" s="94"/>
      <c r="C15" s="95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94"/>
      <c r="BX15" s="94"/>
      <c r="BY15" s="94"/>
      <c r="BZ15" s="94"/>
      <c r="CA15" s="94"/>
      <c r="CB15" s="94"/>
      <c r="CC15" s="94"/>
      <c r="CD15" s="94"/>
      <c r="CE15" s="94"/>
      <c r="CF15" s="94"/>
      <c r="CG15" s="94"/>
    </row>
    <row r="16" spans="1:85" ht="15" customHeight="1" x14ac:dyDescent="0.2">
      <c r="A16" s="94"/>
      <c r="B16" s="945" t="s">
        <v>24</v>
      </c>
      <c r="C16" s="945" t="s">
        <v>32</v>
      </c>
      <c r="D16" s="947" t="s">
        <v>4</v>
      </c>
      <c r="E16" s="96">
        <v>1</v>
      </c>
      <c r="F16" s="96">
        <v>2</v>
      </c>
      <c r="G16" s="96">
        <v>3</v>
      </c>
      <c r="H16" s="96">
        <v>4</v>
      </c>
      <c r="I16" s="96">
        <v>5</v>
      </c>
      <c r="J16" s="96">
        <v>6</v>
      </c>
      <c r="K16" s="96">
        <v>7</v>
      </c>
      <c r="L16" s="96">
        <v>8</v>
      </c>
      <c r="M16" s="96">
        <v>9</v>
      </c>
      <c r="N16" s="96">
        <v>10</v>
      </c>
      <c r="O16" s="96">
        <v>11</v>
      </c>
      <c r="P16" s="96">
        <v>12</v>
      </c>
      <c r="Q16" s="96">
        <v>13</v>
      </c>
      <c r="R16" s="96">
        <v>14</v>
      </c>
      <c r="S16" s="96">
        <v>15</v>
      </c>
      <c r="T16" s="96">
        <v>16</v>
      </c>
      <c r="U16" s="96">
        <v>17</v>
      </c>
      <c r="V16" s="96">
        <v>18</v>
      </c>
      <c r="W16" s="96">
        <v>19</v>
      </c>
      <c r="X16" s="96">
        <v>20</v>
      </c>
      <c r="Y16" s="96">
        <v>21</v>
      </c>
      <c r="Z16" s="96">
        <v>22</v>
      </c>
      <c r="AA16" s="96">
        <v>23</v>
      </c>
      <c r="AB16" s="96">
        <v>24</v>
      </c>
      <c r="AC16" s="96">
        <v>25</v>
      </c>
      <c r="AD16" s="96">
        <v>26</v>
      </c>
      <c r="AE16" s="96">
        <v>27</v>
      </c>
      <c r="AF16" s="96">
        <v>28</v>
      </c>
      <c r="AG16" s="96">
        <v>29</v>
      </c>
      <c r="AH16" s="96">
        <v>30</v>
      </c>
      <c r="AI16" s="96">
        <v>31</v>
      </c>
      <c r="AJ16" s="96">
        <v>32</v>
      </c>
      <c r="AK16" s="96">
        <v>33</v>
      </c>
      <c r="AL16" s="96">
        <v>34</v>
      </c>
      <c r="AM16" s="96">
        <v>35</v>
      </c>
      <c r="AN16" s="96">
        <v>36</v>
      </c>
      <c r="AO16" s="96">
        <v>37</v>
      </c>
      <c r="AP16" s="96">
        <v>38</v>
      </c>
      <c r="AQ16" s="96">
        <v>39</v>
      </c>
      <c r="AR16" s="96">
        <v>40</v>
      </c>
      <c r="AS16" s="96">
        <v>41</v>
      </c>
      <c r="AT16" s="96">
        <v>42</v>
      </c>
      <c r="AU16" s="96">
        <v>43</v>
      </c>
      <c r="AV16" s="96">
        <v>44</v>
      </c>
      <c r="AW16" s="96">
        <v>45</v>
      </c>
      <c r="AX16" s="96">
        <v>46</v>
      </c>
      <c r="AY16" s="96">
        <v>47</v>
      </c>
      <c r="AZ16" s="96">
        <v>48</v>
      </c>
      <c r="BA16" s="96">
        <v>49</v>
      </c>
      <c r="BB16" s="96">
        <v>50</v>
      </c>
      <c r="BC16" s="96">
        <v>51</v>
      </c>
      <c r="BD16" s="96">
        <v>52</v>
      </c>
      <c r="BE16" s="96">
        <v>53</v>
      </c>
      <c r="BF16" s="96">
        <v>54</v>
      </c>
      <c r="BG16" s="96">
        <v>55</v>
      </c>
      <c r="BH16" s="96">
        <v>56</v>
      </c>
      <c r="BI16" s="96">
        <v>57</v>
      </c>
      <c r="BJ16" s="96">
        <v>58</v>
      </c>
      <c r="BK16" s="96">
        <v>59</v>
      </c>
      <c r="BL16" s="96">
        <v>60</v>
      </c>
      <c r="BM16" s="96">
        <v>61</v>
      </c>
      <c r="BN16" s="96">
        <v>62</v>
      </c>
      <c r="BO16" s="96">
        <v>63</v>
      </c>
      <c r="BP16" s="96">
        <v>64</v>
      </c>
      <c r="BQ16" s="96">
        <v>65</v>
      </c>
      <c r="BR16" s="96">
        <v>66</v>
      </c>
      <c r="BS16" s="96">
        <v>67</v>
      </c>
      <c r="BT16" s="96">
        <v>68</v>
      </c>
      <c r="BU16" s="96">
        <v>69</v>
      </c>
      <c r="BV16" s="96">
        <v>70</v>
      </c>
      <c r="BW16" s="96">
        <v>71</v>
      </c>
      <c r="BX16" s="96">
        <v>72</v>
      </c>
      <c r="BY16" s="96">
        <v>73</v>
      </c>
      <c r="BZ16" s="96">
        <v>74</v>
      </c>
      <c r="CA16" s="96">
        <v>75</v>
      </c>
      <c r="CB16" s="96">
        <v>76</v>
      </c>
      <c r="CC16" s="96">
        <v>77</v>
      </c>
      <c r="CD16" s="96">
        <v>78</v>
      </c>
      <c r="CE16" s="96">
        <v>79</v>
      </c>
      <c r="CF16" s="96">
        <v>80</v>
      </c>
      <c r="CG16" s="94"/>
    </row>
    <row r="17" spans="1:85" x14ac:dyDescent="0.2">
      <c r="A17" s="94"/>
      <c r="B17" s="946"/>
      <c r="C17" s="946"/>
      <c r="D17" s="948"/>
      <c r="E17" s="96">
        <f>'ИД (ЛК 2.0)'!H1</f>
        <v>2022</v>
      </c>
      <c r="F17" s="96">
        <f>E17+1</f>
        <v>2023</v>
      </c>
      <c r="G17" s="96">
        <f t="shared" ref="G17:BR17" si="0">F17+1</f>
        <v>2024</v>
      </c>
      <c r="H17" s="96">
        <f t="shared" si="0"/>
        <v>2025</v>
      </c>
      <c r="I17" s="96">
        <f t="shared" si="0"/>
        <v>2026</v>
      </c>
      <c r="J17" s="96">
        <f t="shared" si="0"/>
        <v>2027</v>
      </c>
      <c r="K17" s="96">
        <f t="shared" si="0"/>
        <v>2028</v>
      </c>
      <c r="L17" s="96">
        <f t="shared" si="0"/>
        <v>2029</v>
      </c>
      <c r="M17" s="96">
        <f t="shared" si="0"/>
        <v>2030</v>
      </c>
      <c r="N17" s="96">
        <f t="shared" si="0"/>
        <v>2031</v>
      </c>
      <c r="O17" s="96">
        <f t="shared" si="0"/>
        <v>2032</v>
      </c>
      <c r="P17" s="96">
        <f t="shared" si="0"/>
        <v>2033</v>
      </c>
      <c r="Q17" s="96">
        <f t="shared" si="0"/>
        <v>2034</v>
      </c>
      <c r="R17" s="96">
        <f t="shared" si="0"/>
        <v>2035</v>
      </c>
      <c r="S17" s="96">
        <f t="shared" si="0"/>
        <v>2036</v>
      </c>
      <c r="T17" s="96">
        <f t="shared" si="0"/>
        <v>2037</v>
      </c>
      <c r="U17" s="96">
        <f t="shared" si="0"/>
        <v>2038</v>
      </c>
      <c r="V17" s="96">
        <f t="shared" si="0"/>
        <v>2039</v>
      </c>
      <c r="W17" s="96">
        <f t="shared" si="0"/>
        <v>2040</v>
      </c>
      <c r="X17" s="96">
        <f t="shared" si="0"/>
        <v>2041</v>
      </c>
      <c r="Y17" s="96">
        <f t="shared" si="0"/>
        <v>2042</v>
      </c>
      <c r="Z17" s="96">
        <f t="shared" si="0"/>
        <v>2043</v>
      </c>
      <c r="AA17" s="96">
        <f t="shared" si="0"/>
        <v>2044</v>
      </c>
      <c r="AB17" s="96">
        <f t="shared" si="0"/>
        <v>2045</v>
      </c>
      <c r="AC17" s="96">
        <f t="shared" si="0"/>
        <v>2046</v>
      </c>
      <c r="AD17" s="96">
        <f t="shared" si="0"/>
        <v>2047</v>
      </c>
      <c r="AE17" s="96">
        <f t="shared" si="0"/>
        <v>2048</v>
      </c>
      <c r="AF17" s="96">
        <f t="shared" si="0"/>
        <v>2049</v>
      </c>
      <c r="AG17" s="96">
        <f t="shared" si="0"/>
        <v>2050</v>
      </c>
      <c r="AH17" s="96">
        <f t="shared" si="0"/>
        <v>2051</v>
      </c>
      <c r="AI17" s="96">
        <f t="shared" si="0"/>
        <v>2052</v>
      </c>
      <c r="AJ17" s="96">
        <f t="shared" si="0"/>
        <v>2053</v>
      </c>
      <c r="AK17" s="96">
        <f t="shared" si="0"/>
        <v>2054</v>
      </c>
      <c r="AL17" s="96">
        <f t="shared" si="0"/>
        <v>2055</v>
      </c>
      <c r="AM17" s="96">
        <f t="shared" si="0"/>
        <v>2056</v>
      </c>
      <c r="AN17" s="96">
        <f t="shared" si="0"/>
        <v>2057</v>
      </c>
      <c r="AO17" s="96">
        <f t="shared" si="0"/>
        <v>2058</v>
      </c>
      <c r="AP17" s="96">
        <f t="shared" si="0"/>
        <v>2059</v>
      </c>
      <c r="AQ17" s="96">
        <f t="shared" si="0"/>
        <v>2060</v>
      </c>
      <c r="AR17" s="96">
        <f t="shared" si="0"/>
        <v>2061</v>
      </c>
      <c r="AS17" s="96">
        <f t="shared" si="0"/>
        <v>2062</v>
      </c>
      <c r="AT17" s="96">
        <f t="shared" si="0"/>
        <v>2063</v>
      </c>
      <c r="AU17" s="96">
        <f t="shared" si="0"/>
        <v>2064</v>
      </c>
      <c r="AV17" s="96">
        <f t="shared" si="0"/>
        <v>2065</v>
      </c>
      <c r="AW17" s="96">
        <f t="shared" si="0"/>
        <v>2066</v>
      </c>
      <c r="AX17" s="96">
        <f t="shared" si="0"/>
        <v>2067</v>
      </c>
      <c r="AY17" s="96">
        <f t="shared" si="0"/>
        <v>2068</v>
      </c>
      <c r="AZ17" s="96">
        <f t="shared" si="0"/>
        <v>2069</v>
      </c>
      <c r="BA17" s="96">
        <f t="shared" si="0"/>
        <v>2070</v>
      </c>
      <c r="BB17" s="96">
        <f t="shared" si="0"/>
        <v>2071</v>
      </c>
      <c r="BC17" s="96">
        <f t="shared" si="0"/>
        <v>2072</v>
      </c>
      <c r="BD17" s="96">
        <f t="shared" si="0"/>
        <v>2073</v>
      </c>
      <c r="BE17" s="96">
        <f t="shared" si="0"/>
        <v>2074</v>
      </c>
      <c r="BF17" s="96">
        <f t="shared" si="0"/>
        <v>2075</v>
      </c>
      <c r="BG17" s="96">
        <f t="shared" si="0"/>
        <v>2076</v>
      </c>
      <c r="BH17" s="96">
        <f t="shared" si="0"/>
        <v>2077</v>
      </c>
      <c r="BI17" s="96">
        <f t="shared" si="0"/>
        <v>2078</v>
      </c>
      <c r="BJ17" s="96">
        <f t="shared" si="0"/>
        <v>2079</v>
      </c>
      <c r="BK17" s="96">
        <f t="shared" si="0"/>
        <v>2080</v>
      </c>
      <c r="BL17" s="96">
        <f t="shared" si="0"/>
        <v>2081</v>
      </c>
      <c r="BM17" s="96">
        <f t="shared" si="0"/>
        <v>2082</v>
      </c>
      <c r="BN17" s="96">
        <f t="shared" si="0"/>
        <v>2083</v>
      </c>
      <c r="BO17" s="96">
        <f t="shared" si="0"/>
        <v>2084</v>
      </c>
      <c r="BP17" s="96">
        <f t="shared" si="0"/>
        <v>2085</v>
      </c>
      <c r="BQ17" s="96">
        <f t="shared" si="0"/>
        <v>2086</v>
      </c>
      <c r="BR17" s="96">
        <f t="shared" si="0"/>
        <v>2087</v>
      </c>
      <c r="BS17" s="96">
        <f t="shared" ref="BS17:CF17" si="1">BR17+1</f>
        <v>2088</v>
      </c>
      <c r="BT17" s="96">
        <f t="shared" si="1"/>
        <v>2089</v>
      </c>
      <c r="BU17" s="96">
        <f t="shared" si="1"/>
        <v>2090</v>
      </c>
      <c r="BV17" s="96">
        <f t="shared" si="1"/>
        <v>2091</v>
      </c>
      <c r="BW17" s="96">
        <f t="shared" si="1"/>
        <v>2092</v>
      </c>
      <c r="BX17" s="96">
        <f t="shared" si="1"/>
        <v>2093</v>
      </c>
      <c r="BY17" s="96">
        <f t="shared" si="1"/>
        <v>2094</v>
      </c>
      <c r="BZ17" s="96">
        <f t="shared" si="1"/>
        <v>2095</v>
      </c>
      <c r="CA17" s="96">
        <f t="shared" si="1"/>
        <v>2096</v>
      </c>
      <c r="CB17" s="96">
        <f t="shared" si="1"/>
        <v>2097</v>
      </c>
      <c r="CC17" s="96">
        <f t="shared" si="1"/>
        <v>2098</v>
      </c>
      <c r="CD17" s="96">
        <f t="shared" si="1"/>
        <v>2099</v>
      </c>
      <c r="CE17" s="96">
        <f t="shared" si="1"/>
        <v>2100</v>
      </c>
      <c r="CF17" s="96">
        <f t="shared" si="1"/>
        <v>2101</v>
      </c>
      <c r="CG17" s="94"/>
    </row>
    <row r="18" spans="1:85" ht="17.25" customHeight="1" x14ac:dyDescent="0.2">
      <c r="A18" s="98" t="str">
        <f>'ИД (ЛК 2.0)'!E81</f>
        <v>Косвенный</v>
      </c>
      <c r="B18" s="218" t="str">
        <f>'ИД (ЛК 2.0)'!C81</f>
        <v xml:space="preserve">Сокращение расходов на оплату труда </v>
      </c>
      <c r="C18" s="64" t="str">
        <f>'ИД (ЛК 2.0)'!F81</f>
        <v>тыс.руб.</v>
      </c>
      <c r="D18" s="13">
        <f t="shared" ref="D18:D28" ca="1" si="2">SUM(E18:CF18)</f>
        <v>408531.82350644283</v>
      </c>
      <c r="E18" s="14">
        <f ca="1">'ИД (ЛК 2.0)'!H81</f>
        <v>0</v>
      </c>
      <c r="F18" s="14">
        <f ca="1">'ИД (ЛК 2.0)'!I81</f>
        <v>0</v>
      </c>
      <c r="G18" s="14">
        <f ca="1">'ИД (ЛК 2.0)'!J81</f>
        <v>0</v>
      </c>
      <c r="H18" s="14">
        <f ca="1">'ИД (ЛК 2.0)'!K81</f>
        <v>0</v>
      </c>
      <c r="I18" s="14">
        <f ca="1">'ИД (ЛК 2.0)'!L81</f>
        <v>5587.6610698945806</v>
      </c>
      <c r="J18" s="14">
        <f ca="1">'ИД (ЛК 2.0)'!M81</f>
        <v>19187.817258883249</v>
      </c>
      <c r="K18" s="14">
        <f ca="1">'ИД (ЛК 2.0)'!N81</f>
        <v>95939.086294416251</v>
      </c>
      <c r="L18" s="14">
        <f ca="1">'ИД (ЛК 2.0)'!O81</f>
        <v>95939.086294416251</v>
      </c>
      <c r="M18" s="14">
        <f ca="1">'ИД (ЛК 2.0)'!P81</f>
        <v>95939.086294416251</v>
      </c>
      <c r="N18" s="14">
        <f ca="1">'ИД (ЛК 2.0)'!Q81</f>
        <v>95939.086294416251</v>
      </c>
      <c r="O18" s="14">
        <f ca="1">'ИД (ЛК 2.0)'!R81</f>
        <v>0</v>
      </c>
      <c r="P18" s="14">
        <f ca="1">'ИД (ЛК 2.0)'!S81</f>
        <v>0</v>
      </c>
      <c r="Q18" s="14">
        <f ca="1">'ИД (ЛК 2.0)'!T81</f>
        <v>0</v>
      </c>
      <c r="R18" s="14">
        <f ca="1">'ИД (ЛК 2.0)'!U81</f>
        <v>0</v>
      </c>
      <c r="S18" s="14">
        <f ca="1">'ИД (ЛК 2.0)'!V81</f>
        <v>0</v>
      </c>
      <c r="T18" s="14">
        <f ca="1">'ИД (ЛК 2.0)'!W81</f>
        <v>0</v>
      </c>
      <c r="U18" s="14">
        <f ca="1">'ИД (ЛК 2.0)'!X81</f>
        <v>0</v>
      </c>
      <c r="V18" s="14">
        <f ca="1">'ИД (ЛК 2.0)'!Y81</f>
        <v>0</v>
      </c>
      <c r="W18" s="14">
        <f ca="1">'ИД (ЛК 2.0)'!Z81</f>
        <v>0</v>
      </c>
      <c r="X18" s="14">
        <f ca="1">'ИД (ЛК 2.0)'!AA81</f>
        <v>0</v>
      </c>
      <c r="Y18" s="14">
        <f ca="1">'ИД (ЛК 2.0)'!AB81</f>
        <v>0</v>
      </c>
      <c r="Z18" s="14">
        <f ca="1">'ИД (ЛК 2.0)'!AC81</f>
        <v>0</v>
      </c>
      <c r="AA18" s="14">
        <f ca="1">'ИД (ЛК 2.0)'!AD81</f>
        <v>0</v>
      </c>
      <c r="AB18" s="14">
        <f ca="1">'ИД (ЛК 2.0)'!AE81</f>
        <v>0</v>
      </c>
      <c r="AC18" s="14">
        <f ca="1">'ИД (ЛК 2.0)'!AF81</f>
        <v>0</v>
      </c>
      <c r="AD18" s="14">
        <f ca="1">'ИД (ЛК 2.0)'!AG81</f>
        <v>0</v>
      </c>
      <c r="AE18" s="14">
        <f ca="1">'ИД (ЛК 2.0)'!AH81</f>
        <v>0</v>
      </c>
      <c r="AF18" s="14">
        <f ca="1">'ИД (ЛК 2.0)'!AI81</f>
        <v>0</v>
      </c>
      <c r="AG18" s="14">
        <f ca="1">'ИД (ЛК 2.0)'!AJ81</f>
        <v>0</v>
      </c>
      <c r="AH18" s="14">
        <f ca="1">'ИД (ЛК 2.0)'!AK81</f>
        <v>0</v>
      </c>
      <c r="AI18" s="14">
        <f ca="1">'ИД (ЛК 2.0)'!AL81</f>
        <v>0</v>
      </c>
      <c r="AJ18" s="14">
        <f ca="1">'ИД (ЛК 2.0)'!AM81</f>
        <v>0</v>
      </c>
      <c r="AK18" s="14">
        <f ca="1">'ИД (ЛК 2.0)'!AN81</f>
        <v>0</v>
      </c>
      <c r="AL18" s="14">
        <f ca="1">'ИД (ЛК 2.0)'!AO81</f>
        <v>0</v>
      </c>
      <c r="AM18" s="14">
        <f ca="1">'ИД (ЛК 2.0)'!AP81</f>
        <v>0</v>
      </c>
      <c r="AN18" s="14">
        <f ca="1">'ИД (ЛК 2.0)'!AQ81</f>
        <v>0</v>
      </c>
      <c r="AO18" s="14">
        <f ca="1">'ИД (ЛК 2.0)'!AR81</f>
        <v>0</v>
      </c>
      <c r="AP18" s="14">
        <f ca="1">'ИД (ЛК 2.0)'!AS81</f>
        <v>0</v>
      </c>
      <c r="AQ18" s="14">
        <f ca="1">'ИД (ЛК 2.0)'!AT81</f>
        <v>0</v>
      </c>
      <c r="AR18" s="14">
        <f ca="1">'ИД (ЛК 2.0)'!AU81</f>
        <v>0</v>
      </c>
      <c r="AS18" s="14">
        <f ca="1">'ИД (ЛК 2.0)'!AV81</f>
        <v>0</v>
      </c>
      <c r="AT18" s="14">
        <f ca="1">'ИД (ЛК 2.0)'!AW81</f>
        <v>0</v>
      </c>
      <c r="AU18" s="14">
        <f ca="1">'ИД (ЛК 2.0)'!AX81</f>
        <v>0</v>
      </c>
      <c r="AV18" s="14">
        <f ca="1">'ИД (ЛК 2.0)'!AY81</f>
        <v>0</v>
      </c>
      <c r="AW18" s="14">
        <f ca="1">'ИД (ЛК 2.0)'!AZ81</f>
        <v>0</v>
      </c>
      <c r="AX18" s="14">
        <f ca="1">'ИД (ЛК 2.0)'!BA81</f>
        <v>0</v>
      </c>
      <c r="AY18" s="14">
        <f ca="1">'ИД (ЛК 2.0)'!BB81</f>
        <v>0</v>
      </c>
      <c r="AZ18" s="14">
        <f ca="1">'ИД (ЛК 2.0)'!BC81</f>
        <v>0</v>
      </c>
      <c r="BA18" s="14">
        <f ca="1">'ИД (ЛК 2.0)'!BD81</f>
        <v>0</v>
      </c>
      <c r="BB18" s="14">
        <f ca="1">'ИД (ЛК 2.0)'!BE81</f>
        <v>0</v>
      </c>
      <c r="BC18" s="14">
        <f ca="1">'ИД (ЛК 2.0)'!BF81</f>
        <v>0</v>
      </c>
      <c r="BD18" s="14">
        <f ca="1">'ИД (ЛК 2.0)'!BG81</f>
        <v>0</v>
      </c>
      <c r="BE18" s="14">
        <f ca="1">'ИД (ЛК 2.0)'!BH81</f>
        <v>0</v>
      </c>
      <c r="BF18" s="14">
        <f ca="1">'ИД (ЛК 2.0)'!BI81</f>
        <v>0</v>
      </c>
      <c r="BG18" s="14">
        <f ca="1">'ИД (ЛК 2.0)'!BJ81</f>
        <v>0</v>
      </c>
      <c r="BH18" s="14">
        <f ca="1">'ИД (ЛК 2.0)'!BK81</f>
        <v>0</v>
      </c>
      <c r="BI18" s="14">
        <f ca="1">'ИД (ЛК 2.0)'!BL81</f>
        <v>0</v>
      </c>
      <c r="BJ18" s="14">
        <f ca="1">'ИД (ЛК 2.0)'!BM81</f>
        <v>0</v>
      </c>
      <c r="BK18" s="14">
        <f ca="1">'ИД (ЛК 2.0)'!BN81</f>
        <v>0</v>
      </c>
      <c r="BL18" s="14">
        <f ca="1">'ИД (ЛК 2.0)'!BO81</f>
        <v>0</v>
      </c>
      <c r="BM18" s="14">
        <f ca="1">'ИД (ЛК 2.0)'!BP81</f>
        <v>0</v>
      </c>
      <c r="BN18" s="14">
        <f ca="1">'ИД (ЛК 2.0)'!BQ81</f>
        <v>0</v>
      </c>
      <c r="BO18" s="14">
        <f ca="1">'ИД (ЛК 2.0)'!BR81</f>
        <v>0</v>
      </c>
      <c r="BP18" s="14">
        <f ca="1">'ИД (ЛК 2.0)'!BS81</f>
        <v>0</v>
      </c>
      <c r="BQ18" s="14">
        <f ca="1">'ИД (ЛК 2.0)'!BT81</f>
        <v>0</v>
      </c>
      <c r="BR18" s="14">
        <f ca="1">'ИД (ЛК 2.0)'!BU81</f>
        <v>0</v>
      </c>
      <c r="BS18" s="14">
        <f ca="1">'ИД (ЛК 2.0)'!BV81</f>
        <v>0</v>
      </c>
      <c r="BT18" s="14">
        <f ca="1">'ИД (ЛК 2.0)'!BW81</f>
        <v>0</v>
      </c>
      <c r="BU18" s="14">
        <f ca="1">'ИД (ЛК 2.0)'!BX81</f>
        <v>0</v>
      </c>
      <c r="BV18" s="14">
        <f ca="1">'ИД (ЛК 2.0)'!BY81</f>
        <v>0</v>
      </c>
      <c r="BW18" s="14">
        <f ca="1">'ИД (ЛК 2.0)'!BZ81</f>
        <v>0</v>
      </c>
      <c r="BX18" s="14">
        <f ca="1">'ИД (ЛК 2.0)'!CA81</f>
        <v>0</v>
      </c>
      <c r="BY18" s="14">
        <f ca="1">'ИД (ЛК 2.0)'!CB81</f>
        <v>0</v>
      </c>
      <c r="BZ18" s="14">
        <f ca="1">'ИД (ЛК 2.0)'!CC81</f>
        <v>0</v>
      </c>
      <c r="CA18" s="14">
        <f ca="1">'ИД (ЛК 2.0)'!CD81</f>
        <v>0</v>
      </c>
      <c r="CB18" s="14">
        <f ca="1">'ИД (ЛК 2.0)'!CE81</f>
        <v>0</v>
      </c>
      <c r="CC18" s="14">
        <f ca="1">'ИД (ЛК 2.0)'!CF81</f>
        <v>0</v>
      </c>
      <c r="CD18" s="14">
        <f ca="1">'ИД (ЛК 2.0)'!CG81</f>
        <v>0</v>
      </c>
      <c r="CE18" s="14">
        <f ca="1">'ИД (ЛК 2.0)'!CH81</f>
        <v>0</v>
      </c>
      <c r="CF18" s="14">
        <f ca="1">'ИД (ЛК 2.0)'!CI81</f>
        <v>0</v>
      </c>
      <c r="CG18" s="94"/>
    </row>
    <row r="19" spans="1:85" ht="15" customHeight="1" x14ac:dyDescent="0.2">
      <c r="A19" s="98">
        <f>'ИД (ЛК 2.0)'!E82</f>
        <v>0</v>
      </c>
      <c r="B19" s="218" t="str">
        <f>'ИД (ЛК 2.0)'!C82</f>
        <v>Сокращение CAPEX</v>
      </c>
      <c r="C19" s="57" t="str">
        <f>'ИД (ЛК 2.0)'!F82</f>
        <v>тыс.руб.</v>
      </c>
      <c r="D19" s="8">
        <f t="shared" ca="1" si="2"/>
        <v>0</v>
      </c>
      <c r="E19" s="14">
        <f ca="1">'ИД (ЛК 2.0)'!H82</f>
        <v>0</v>
      </c>
      <c r="F19" s="14">
        <f ca="1">'ИД (ЛК 2.0)'!I82</f>
        <v>0</v>
      </c>
      <c r="G19" s="14">
        <f ca="1">'ИД (ЛК 2.0)'!J82</f>
        <v>0</v>
      </c>
      <c r="H19" s="14">
        <f ca="1">'ИД (ЛК 2.0)'!K82</f>
        <v>0</v>
      </c>
      <c r="I19" s="14">
        <f ca="1">'ИД (ЛК 2.0)'!L82</f>
        <v>0</v>
      </c>
      <c r="J19" s="14">
        <f ca="1">'ИД (ЛК 2.0)'!M82</f>
        <v>0</v>
      </c>
      <c r="K19" s="14">
        <f ca="1">'ИД (ЛК 2.0)'!N82</f>
        <v>0</v>
      </c>
      <c r="L19" s="14">
        <f ca="1">'ИД (ЛК 2.0)'!O82</f>
        <v>0</v>
      </c>
      <c r="M19" s="14">
        <f ca="1">'ИД (ЛК 2.0)'!P82</f>
        <v>0</v>
      </c>
      <c r="N19" s="14">
        <f ca="1">'ИД (ЛК 2.0)'!Q82</f>
        <v>0</v>
      </c>
      <c r="O19" s="14">
        <f ca="1">'ИД (ЛК 2.0)'!R82</f>
        <v>0</v>
      </c>
      <c r="P19" s="14">
        <f ca="1">'ИД (ЛК 2.0)'!S82</f>
        <v>0</v>
      </c>
      <c r="Q19" s="14">
        <f ca="1">'ИД (ЛК 2.0)'!T82</f>
        <v>0</v>
      </c>
      <c r="R19" s="14">
        <f ca="1">'ИД (ЛК 2.0)'!U82</f>
        <v>0</v>
      </c>
      <c r="S19" s="14">
        <f ca="1">'ИД (ЛК 2.0)'!V82</f>
        <v>0</v>
      </c>
      <c r="T19" s="14">
        <f ca="1">'ИД (ЛК 2.0)'!W82</f>
        <v>0</v>
      </c>
      <c r="U19" s="14">
        <f ca="1">'ИД (ЛК 2.0)'!X82</f>
        <v>0</v>
      </c>
      <c r="V19" s="14">
        <f ca="1">'ИД (ЛК 2.0)'!Y82</f>
        <v>0</v>
      </c>
      <c r="W19" s="14">
        <f ca="1">'ИД (ЛК 2.0)'!Z82</f>
        <v>0</v>
      </c>
      <c r="X19" s="14">
        <f ca="1">'ИД (ЛК 2.0)'!AA82</f>
        <v>0</v>
      </c>
      <c r="Y19" s="14">
        <f ca="1">'ИД (ЛК 2.0)'!AB82</f>
        <v>0</v>
      </c>
      <c r="Z19" s="14">
        <f ca="1">'ИД (ЛК 2.0)'!AC82</f>
        <v>0</v>
      </c>
      <c r="AA19" s="14">
        <f ca="1">'ИД (ЛК 2.0)'!AD82</f>
        <v>0</v>
      </c>
      <c r="AB19" s="14">
        <f ca="1">'ИД (ЛК 2.0)'!AE82</f>
        <v>0</v>
      </c>
      <c r="AC19" s="14">
        <f ca="1">'ИД (ЛК 2.0)'!AF82</f>
        <v>0</v>
      </c>
      <c r="AD19" s="14">
        <f ca="1">'ИД (ЛК 2.0)'!AG82</f>
        <v>0</v>
      </c>
      <c r="AE19" s="14">
        <f ca="1">'ИД (ЛК 2.0)'!AH82</f>
        <v>0</v>
      </c>
      <c r="AF19" s="14">
        <f ca="1">'ИД (ЛК 2.0)'!AI82</f>
        <v>0</v>
      </c>
      <c r="AG19" s="14">
        <f ca="1">'ИД (ЛК 2.0)'!AJ82</f>
        <v>0</v>
      </c>
      <c r="AH19" s="14">
        <f ca="1">'ИД (ЛК 2.0)'!AK82</f>
        <v>0</v>
      </c>
      <c r="AI19" s="14">
        <f ca="1">'ИД (ЛК 2.0)'!AL82</f>
        <v>0</v>
      </c>
      <c r="AJ19" s="14">
        <f ca="1">'ИД (ЛК 2.0)'!AM82</f>
        <v>0</v>
      </c>
      <c r="AK19" s="14">
        <f ca="1">'ИД (ЛК 2.0)'!AN82</f>
        <v>0</v>
      </c>
      <c r="AL19" s="14">
        <f ca="1">'ИД (ЛК 2.0)'!AO82</f>
        <v>0</v>
      </c>
      <c r="AM19" s="14">
        <f ca="1">'ИД (ЛК 2.0)'!AP82</f>
        <v>0</v>
      </c>
      <c r="AN19" s="14">
        <f ca="1">'ИД (ЛК 2.0)'!AQ82</f>
        <v>0</v>
      </c>
      <c r="AO19" s="14">
        <f ca="1">'ИД (ЛК 2.0)'!AR82</f>
        <v>0</v>
      </c>
      <c r="AP19" s="14">
        <f ca="1">'ИД (ЛК 2.0)'!AS82</f>
        <v>0</v>
      </c>
      <c r="AQ19" s="14">
        <f ca="1">'ИД (ЛК 2.0)'!AT82</f>
        <v>0</v>
      </c>
      <c r="AR19" s="14">
        <f ca="1">'ИД (ЛК 2.0)'!AU82</f>
        <v>0</v>
      </c>
      <c r="AS19" s="14">
        <f ca="1">'ИД (ЛК 2.0)'!AV82</f>
        <v>0</v>
      </c>
      <c r="AT19" s="14">
        <f ca="1">'ИД (ЛК 2.0)'!AW82</f>
        <v>0</v>
      </c>
      <c r="AU19" s="14">
        <f ca="1">'ИД (ЛК 2.0)'!AX82</f>
        <v>0</v>
      </c>
      <c r="AV19" s="14">
        <f ca="1">'ИД (ЛК 2.0)'!AY82</f>
        <v>0</v>
      </c>
      <c r="AW19" s="14">
        <f ca="1">'ИД (ЛК 2.0)'!AZ82</f>
        <v>0</v>
      </c>
      <c r="AX19" s="14">
        <f ca="1">'ИД (ЛК 2.0)'!BA82</f>
        <v>0</v>
      </c>
      <c r="AY19" s="14">
        <f ca="1">'ИД (ЛК 2.0)'!BB82</f>
        <v>0</v>
      </c>
      <c r="AZ19" s="14">
        <f ca="1">'ИД (ЛК 2.0)'!BC82</f>
        <v>0</v>
      </c>
      <c r="BA19" s="14">
        <f ca="1">'ИД (ЛК 2.0)'!BD82</f>
        <v>0</v>
      </c>
      <c r="BB19" s="14">
        <f ca="1">'ИД (ЛК 2.0)'!BE82</f>
        <v>0</v>
      </c>
      <c r="BC19" s="14">
        <f ca="1">'ИД (ЛК 2.0)'!BF82</f>
        <v>0</v>
      </c>
      <c r="BD19" s="14">
        <f ca="1">'ИД (ЛК 2.0)'!BG82</f>
        <v>0</v>
      </c>
      <c r="BE19" s="14">
        <f ca="1">'ИД (ЛК 2.0)'!BH82</f>
        <v>0</v>
      </c>
      <c r="BF19" s="14">
        <f ca="1">'ИД (ЛК 2.0)'!BI82</f>
        <v>0</v>
      </c>
      <c r="BG19" s="14">
        <f ca="1">'ИД (ЛК 2.0)'!BJ82</f>
        <v>0</v>
      </c>
      <c r="BH19" s="14">
        <f ca="1">'ИД (ЛК 2.0)'!BK82</f>
        <v>0</v>
      </c>
      <c r="BI19" s="14">
        <f ca="1">'ИД (ЛК 2.0)'!BL82</f>
        <v>0</v>
      </c>
      <c r="BJ19" s="14">
        <f ca="1">'ИД (ЛК 2.0)'!BM82</f>
        <v>0</v>
      </c>
      <c r="BK19" s="14">
        <f ca="1">'ИД (ЛК 2.0)'!BN82</f>
        <v>0</v>
      </c>
      <c r="BL19" s="14">
        <f ca="1">'ИД (ЛК 2.0)'!BO82</f>
        <v>0</v>
      </c>
      <c r="BM19" s="14">
        <f ca="1">'ИД (ЛК 2.0)'!BP82</f>
        <v>0</v>
      </c>
      <c r="BN19" s="14">
        <f ca="1">'ИД (ЛК 2.0)'!BQ82</f>
        <v>0</v>
      </c>
      <c r="BO19" s="14">
        <f ca="1">'ИД (ЛК 2.0)'!BR82</f>
        <v>0</v>
      </c>
      <c r="BP19" s="14">
        <f ca="1">'ИД (ЛК 2.0)'!BS82</f>
        <v>0</v>
      </c>
      <c r="BQ19" s="14">
        <f ca="1">'ИД (ЛК 2.0)'!BT82</f>
        <v>0</v>
      </c>
      <c r="BR19" s="14">
        <f ca="1">'ИД (ЛК 2.0)'!BU82</f>
        <v>0</v>
      </c>
      <c r="BS19" s="14">
        <f ca="1">'ИД (ЛК 2.0)'!BV82</f>
        <v>0</v>
      </c>
      <c r="BT19" s="14">
        <f ca="1">'ИД (ЛК 2.0)'!BW82</f>
        <v>0</v>
      </c>
      <c r="BU19" s="14">
        <f ca="1">'ИД (ЛК 2.0)'!BX82</f>
        <v>0</v>
      </c>
      <c r="BV19" s="14">
        <f ca="1">'ИД (ЛК 2.0)'!BY82</f>
        <v>0</v>
      </c>
      <c r="BW19" s="14">
        <f ca="1">'ИД (ЛК 2.0)'!BZ82</f>
        <v>0</v>
      </c>
      <c r="BX19" s="14">
        <f ca="1">'ИД (ЛК 2.0)'!CA82</f>
        <v>0</v>
      </c>
      <c r="BY19" s="14">
        <f ca="1">'ИД (ЛК 2.0)'!CB82</f>
        <v>0</v>
      </c>
      <c r="BZ19" s="14">
        <f ca="1">'ИД (ЛК 2.0)'!CC82</f>
        <v>0</v>
      </c>
      <c r="CA19" s="14">
        <f ca="1">'ИД (ЛК 2.0)'!CD82</f>
        <v>0</v>
      </c>
      <c r="CB19" s="14">
        <f ca="1">'ИД (ЛК 2.0)'!CE82</f>
        <v>0</v>
      </c>
      <c r="CC19" s="14">
        <f ca="1">'ИД (ЛК 2.0)'!CF82</f>
        <v>0</v>
      </c>
      <c r="CD19" s="14">
        <f ca="1">'ИД (ЛК 2.0)'!CG82</f>
        <v>0</v>
      </c>
      <c r="CE19" s="14">
        <f ca="1">'ИД (ЛК 2.0)'!CH82</f>
        <v>0</v>
      </c>
      <c r="CF19" s="14">
        <f ca="1">'ИД (ЛК 2.0)'!CI82</f>
        <v>0</v>
      </c>
      <c r="CG19" s="94"/>
    </row>
    <row r="20" spans="1:85" ht="15" customHeight="1" x14ac:dyDescent="0.2">
      <c r="A20" s="98">
        <f>'ИД (ЛК 2.0)'!E83</f>
        <v>0</v>
      </c>
      <c r="B20" s="218" t="str">
        <f>'ИД (ЛК 2.0)'!C83</f>
        <v>Сокращение OPEX</v>
      </c>
      <c r="C20" s="57" t="str">
        <f>'ИД (ЛК 2.0)'!F83</f>
        <v>тыс.руб.</v>
      </c>
      <c r="D20" s="8">
        <f t="shared" ref="D20" ca="1" si="3">SUM(E20:CF20)</f>
        <v>0</v>
      </c>
      <c r="E20" s="14">
        <f ca="1">'ИД (ЛК 2.0)'!H83</f>
        <v>0</v>
      </c>
      <c r="F20" s="14">
        <f ca="1">'ИД (ЛК 2.0)'!I83</f>
        <v>0</v>
      </c>
      <c r="G20" s="14">
        <f ca="1">'ИД (ЛК 2.0)'!J83</f>
        <v>0</v>
      </c>
      <c r="H20" s="14">
        <f ca="1">'ИД (ЛК 2.0)'!K83</f>
        <v>0</v>
      </c>
      <c r="I20" s="14">
        <f ca="1">'ИД (ЛК 2.0)'!L83</f>
        <v>0</v>
      </c>
      <c r="J20" s="14">
        <f ca="1">'ИД (ЛК 2.0)'!M83</f>
        <v>0</v>
      </c>
      <c r="K20" s="14">
        <f ca="1">'ИД (ЛК 2.0)'!N83</f>
        <v>0</v>
      </c>
      <c r="L20" s="14">
        <f ca="1">'ИД (ЛК 2.0)'!O83</f>
        <v>0</v>
      </c>
      <c r="M20" s="14">
        <f ca="1">'ИД (ЛК 2.0)'!P83</f>
        <v>0</v>
      </c>
      <c r="N20" s="14">
        <f ca="1">'ИД (ЛК 2.0)'!Q83</f>
        <v>0</v>
      </c>
      <c r="O20" s="14">
        <f ca="1">'ИД (ЛК 2.0)'!R83</f>
        <v>0</v>
      </c>
      <c r="P20" s="14">
        <f ca="1">'ИД (ЛК 2.0)'!S83</f>
        <v>0</v>
      </c>
      <c r="Q20" s="14">
        <f ca="1">'ИД (ЛК 2.0)'!T83</f>
        <v>0</v>
      </c>
      <c r="R20" s="14">
        <f ca="1">'ИД (ЛК 2.0)'!U83</f>
        <v>0</v>
      </c>
      <c r="S20" s="14">
        <f ca="1">'ИД (ЛК 2.0)'!V83</f>
        <v>0</v>
      </c>
      <c r="T20" s="14">
        <f ca="1">'ИД (ЛК 2.0)'!W83</f>
        <v>0</v>
      </c>
      <c r="U20" s="14">
        <f ca="1">'ИД (ЛК 2.0)'!X83</f>
        <v>0</v>
      </c>
      <c r="V20" s="14">
        <f ca="1">'ИД (ЛК 2.0)'!Y83</f>
        <v>0</v>
      </c>
      <c r="W20" s="14">
        <f ca="1">'ИД (ЛК 2.0)'!Z83</f>
        <v>0</v>
      </c>
      <c r="X20" s="14">
        <f ca="1">'ИД (ЛК 2.0)'!AA83</f>
        <v>0</v>
      </c>
      <c r="Y20" s="14">
        <f ca="1">'ИД (ЛК 2.0)'!AB83</f>
        <v>0</v>
      </c>
      <c r="Z20" s="14">
        <f ca="1">'ИД (ЛК 2.0)'!AC83</f>
        <v>0</v>
      </c>
      <c r="AA20" s="14">
        <f ca="1">'ИД (ЛК 2.0)'!AD83</f>
        <v>0</v>
      </c>
      <c r="AB20" s="14">
        <f ca="1">'ИД (ЛК 2.0)'!AE83</f>
        <v>0</v>
      </c>
      <c r="AC20" s="14">
        <f ca="1">'ИД (ЛК 2.0)'!AF83</f>
        <v>0</v>
      </c>
      <c r="AD20" s="14">
        <f ca="1">'ИД (ЛК 2.0)'!AG83</f>
        <v>0</v>
      </c>
      <c r="AE20" s="14">
        <f ca="1">'ИД (ЛК 2.0)'!AH83</f>
        <v>0</v>
      </c>
      <c r="AF20" s="14">
        <f ca="1">'ИД (ЛК 2.0)'!AI83</f>
        <v>0</v>
      </c>
      <c r="AG20" s="14">
        <f ca="1">'ИД (ЛК 2.0)'!AJ83</f>
        <v>0</v>
      </c>
      <c r="AH20" s="14">
        <f ca="1">'ИД (ЛК 2.0)'!AK83</f>
        <v>0</v>
      </c>
      <c r="AI20" s="14">
        <f ca="1">'ИД (ЛК 2.0)'!AL83</f>
        <v>0</v>
      </c>
      <c r="AJ20" s="14">
        <f ca="1">'ИД (ЛК 2.0)'!AM83</f>
        <v>0</v>
      </c>
      <c r="AK20" s="14">
        <f ca="1">'ИД (ЛК 2.0)'!AN83</f>
        <v>0</v>
      </c>
      <c r="AL20" s="14">
        <f ca="1">'ИД (ЛК 2.0)'!AO83</f>
        <v>0</v>
      </c>
      <c r="AM20" s="14">
        <f ca="1">'ИД (ЛК 2.0)'!AP83</f>
        <v>0</v>
      </c>
      <c r="AN20" s="14">
        <f ca="1">'ИД (ЛК 2.0)'!AQ83</f>
        <v>0</v>
      </c>
      <c r="AO20" s="14">
        <f ca="1">'ИД (ЛК 2.0)'!AR83</f>
        <v>0</v>
      </c>
      <c r="AP20" s="14">
        <f ca="1">'ИД (ЛК 2.0)'!AS83</f>
        <v>0</v>
      </c>
      <c r="AQ20" s="14">
        <f ca="1">'ИД (ЛК 2.0)'!AT83</f>
        <v>0</v>
      </c>
      <c r="AR20" s="14">
        <f ca="1">'ИД (ЛК 2.0)'!AU83</f>
        <v>0</v>
      </c>
      <c r="AS20" s="14">
        <f ca="1">'ИД (ЛК 2.0)'!AV83</f>
        <v>0</v>
      </c>
      <c r="AT20" s="14">
        <f ca="1">'ИД (ЛК 2.0)'!AW83</f>
        <v>0</v>
      </c>
      <c r="AU20" s="14">
        <f ca="1">'ИД (ЛК 2.0)'!AX83</f>
        <v>0</v>
      </c>
      <c r="AV20" s="14">
        <f ca="1">'ИД (ЛК 2.0)'!AY83</f>
        <v>0</v>
      </c>
      <c r="AW20" s="14">
        <f ca="1">'ИД (ЛК 2.0)'!AZ83</f>
        <v>0</v>
      </c>
      <c r="AX20" s="14">
        <f ca="1">'ИД (ЛК 2.0)'!BA83</f>
        <v>0</v>
      </c>
      <c r="AY20" s="14">
        <f ca="1">'ИД (ЛК 2.0)'!BB83</f>
        <v>0</v>
      </c>
      <c r="AZ20" s="14">
        <f ca="1">'ИД (ЛК 2.0)'!BC83</f>
        <v>0</v>
      </c>
      <c r="BA20" s="14">
        <f ca="1">'ИД (ЛК 2.0)'!BD83</f>
        <v>0</v>
      </c>
      <c r="BB20" s="14">
        <f ca="1">'ИД (ЛК 2.0)'!BE83</f>
        <v>0</v>
      </c>
      <c r="BC20" s="14">
        <f ca="1">'ИД (ЛК 2.0)'!BF83</f>
        <v>0</v>
      </c>
      <c r="BD20" s="14">
        <f ca="1">'ИД (ЛК 2.0)'!BG83</f>
        <v>0</v>
      </c>
      <c r="BE20" s="14">
        <f ca="1">'ИД (ЛК 2.0)'!BH83</f>
        <v>0</v>
      </c>
      <c r="BF20" s="14">
        <f ca="1">'ИД (ЛК 2.0)'!BI83</f>
        <v>0</v>
      </c>
      <c r="BG20" s="14">
        <f ca="1">'ИД (ЛК 2.0)'!BJ83</f>
        <v>0</v>
      </c>
      <c r="BH20" s="14">
        <f ca="1">'ИД (ЛК 2.0)'!BK83</f>
        <v>0</v>
      </c>
      <c r="BI20" s="14">
        <f ca="1">'ИД (ЛК 2.0)'!BL83</f>
        <v>0</v>
      </c>
      <c r="BJ20" s="14">
        <f ca="1">'ИД (ЛК 2.0)'!BM83</f>
        <v>0</v>
      </c>
      <c r="BK20" s="14">
        <f ca="1">'ИД (ЛК 2.0)'!BN83</f>
        <v>0</v>
      </c>
      <c r="BL20" s="14">
        <f ca="1">'ИД (ЛК 2.0)'!BO83</f>
        <v>0</v>
      </c>
      <c r="BM20" s="14">
        <f ca="1">'ИД (ЛК 2.0)'!BP83</f>
        <v>0</v>
      </c>
      <c r="BN20" s="14">
        <f ca="1">'ИД (ЛК 2.0)'!BQ83</f>
        <v>0</v>
      </c>
      <c r="BO20" s="14">
        <f ca="1">'ИД (ЛК 2.0)'!BR83</f>
        <v>0</v>
      </c>
      <c r="BP20" s="14">
        <f ca="1">'ИД (ЛК 2.0)'!BS83</f>
        <v>0</v>
      </c>
      <c r="BQ20" s="14">
        <f ca="1">'ИД (ЛК 2.0)'!BT83</f>
        <v>0</v>
      </c>
      <c r="BR20" s="14">
        <f ca="1">'ИД (ЛК 2.0)'!BU83</f>
        <v>0</v>
      </c>
      <c r="BS20" s="14">
        <f ca="1">'ИД (ЛК 2.0)'!BV83</f>
        <v>0</v>
      </c>
      <c r="BT20" s="14">
        <f ca="1">'ИД (ЛК 2.0)'!BW83</f>
        <v>0</v>
      </c>
      <c r="BU20" s="14">
        <f ca="1">'ИД (ЛК 2.0)'!BX83</f>
        <v>0</v>
      </c>
      <c r="BV20" s="14">
        <f ca="1">'ИД (ЛК 2.0)'!BY83</f>
        <v>0</v>
      </c>
      <c r="BW20" s="14">
        <f ca="1">'ИД (ЛК 2.0)'!BZ83</f>
        <v>0</v>
      </c>
      <c r="BX20" s="14">
        <f ca="1">'ИД (ЛК 2.0)'!CA83</f>
        <v>0</v>
      </c>
      <c r="BY20" s="14">
        <f ca="1">'ИД (ЛК 2.0)'!CB83</f>
        <v>0</v>
      </c>
      <c r="BZ20" s="14">
        <f ca="1">'ИД (ЛК 2.0)'!CC83</f>
        <v>0</v>
      </c>
      <c r="CA20" s="14">
        <f ca="1">'ИД (ЛК 2.0)'!CD83</f>
        <v>0</v>
      </c>
      <c r="CB20" s="14">
        <f ca="1">'ИД (ЛК 2.0)'!CE83</f>
        <v>0</v>
      </c>
      <c r="CC20" s="14">
        <f ca="1">'ИД (ЛК 2.0)'!CF83</f>
        <v>0</v>
      </c>
      <c r="CD20" s="14">
        <f ca="1">'ИД (ЛК 2.0)'!CG83</f>
        <v>0</v>
      </c>
      <c r="CE20" s="14">
        <f ca="1">'ИД (ЛК 2.0)'!CH83</f>
        <v>0</v>
      </c>
      <c r="CF20" s="14">
        <f ca="1">'ИД (ЛК 2.0)'!CI83</f>
        <v>0</v>
      </c>
      <c r="CG20" s="94"/>
    </row>
    <row r="21" spans="1:85" ht="15" customHeight="1" x14ac:dyDescent="0.2">
      <c r="A21" s="98">
        <f>'ИД (ЛК 2.0)'!E84</f>
        <v>0</v>
      </c>
      <c r="B21" s="218" t="str">
        <f>'ИД (ЛК 2.0)'!C84</f>
        <v>Изменение денежного потока от увеличения добычи/реализации УВ</v>
      </c>
      <c r="C21" s="57" t="str">
        <f>'ИД (ЛК 2.0)'!F84</f>
        <v>тыс.руб.</v>
      </c>
      <c r="D21" s="8">
        <f t="shared" ca="1" si="2"/>
        <v>0</v>
      </c>
      <c r="E21" s="14">
        <f ca="1">'ИД (ЛК 2.0)'!H84</f>
        <v>0</v>
      </c>
      <c r="F21" s="14">
        <f ca="1">'ИД (ЛК 2.0)'!I84</f>
        <v>0</v>
      </c>
      <c r="G21" s="14">
        <f ca="1">'ИД (ЛК 2.0)'!J84</f>
        <v>0</v>
      </c>
      <c r="H21" s="14">
        <f ca="1">'ИД (ЛК 2.0)'!K84</f>
        <v>0</v>
      </c>
      <c r="I21" s="14">
        <f ca="1">'ИД (ЛК 2.0)'!L84</f>
        <v>0</v>
      </c>
      <c r="J21" s="14">
        <f ca="1">'ИД (ЛК 2.0)'!M84</f>
        <v>0</v>
      </c>
      <c r="K21" s="14">
        <f ca="1">'ИД (ЛК 2.0)'!N84</f>
        <v>0</v>
      </c>
      <c r="L21" s="14">
        <f ca="1">'ИД (ЛК 2.0)'!O84</f>
        <v>0</v>
      </c>
      <c r="M21" s="14">
        <f ca="1">'ИД (ЛК 2.0)'!P84</f>
        <v>0</v>
      </c>
      <c r="N21" s="14">
        <f ca="1">'ИД (ЛК 2.0)'!Q84</f>
        <v>0</v>
      </c>
      <c r="O21" s="14">
        <f ca="1">'ИД (ЛК 2.0)'!R84</f>
        <v>0</v>
      </c>
      <c r="P21" s="14">
        <f ca="1">'ИД (ЛК 2.0)'!S84</f>
        <v>0</v>
      </c>
      <c r="Q21" s="14">
        <f ca="1">'ИД (ЛК 2.0)'!T84</f>
        <v>0</v>
      </c>
      <c r="R21" s="14">
        <f ca="1">'ИД (ЛК 2.0)'!U84</f>
        <v>0</v>
      </c>
      <c r="S21" s="14">
        <f ca="1">'ИД (ЛК 2.0)'!V84</f>
        <v>0</v>
      </c>
      <c r="T21" s="14">
        <f ca="1">'ИД (ЛК 2.0)'!W84</f>
        <v>0</v>
      </c>
      <c r="U21" s="14">
        <f ca="1">'ИД (ЛК 2.0)'!X84</f>
        <v>0</v>
      </c>
      <c r="V21" s="14">
        <f ca="1">'ИД (ЛК 2.0)'!Y84</f>
        <v>0</v>
      </c>
      <c r="W21" s="14">
        <f ca="1">'ИД (ЛК 2.0)'!Z84</f>
        <v>0</v>
      </c>
      <c r="X21" s="14">
        <f ca="1">'ИД (ЛК 2.0)'!AA84</f>
        <v>0</v>
      </c>
      <c r="Y21" s="14">
        <f ca="1">'ИД (ЛК 2.0)'!AB84</f>
        <v>0</v>
      </c>
      <c r="Z21" s="14">
        <f ca="1">'ИД (ЛК 2.0)'!AC84</f>
        <v>0</v>
      </c>
      <c r="AA21" s="14">
        <f ca="1">'ИД (ЛК 2.0)'!AD84</f>
        <v>0</v>
      </c>
      <c r="AB21" s="14">
        <f ca="1">'ИД (ЛК 2.0)'!AE84</f>
        <v>0</v>
      </c>
      <c r="AC21" s="14">
        <f ca="1">'ИД (ЛК 2.0)'!AF84</f>
        <v>0</v>
      </c>
      <c r="AD21" s="14">
        <f ca="1">'ИД (ЛК 2.0)'!AG84</f>
        <v>0</v>
      </c>
      <c r="AE21" s="14">
        <f ca="1">'ИД (ЛК 2.0)'!AH84</f>
        <v>0</v>
      </c>
      <c r="AF21" s="14">
        <f ca="1">'ИД (ЛК 2.0)'!AI84</f>
        <v>0</v>
      </c>
      <c r="AG21" s="14">
        <f ca="1">'ИД (ЛК 2.0)'!AJ84</f>
        <v>0</v>
      </c>
      <c r="AH21" s="14">
        <f ca="1">'ИД (ЛК 2.0)'!AK84</f>
        <v>0</v>
      </c>
      <c r="AI21" s="14">
        <f ca="1">'ИД (ЛК 2.0)'!AL84</f>
        <v>0</v>
      </c>
      <c r="AJ21" s="14">
        <f ca="1">'ИД (ЛК 2.0)'!AM84</f>
        <v>0</v>
      </c>
      <c r="AK21" s="14">
        <f ca="1">'ИД (ЛК 2.0)'!AN84</f>
        <v>0</v>
      </c>
      <c r="AL21" s="14">
        <f ca="1">'ИД (ЛК 2.0)'!AO84</f>
        <v>0</v>
      </c>
      <c r="AM21" s="14">
        <f ca="1">'ИД (ЛК 2.0)'!AP84</f>
        <v>0</v>
      </c>
      <c r="AN21" s="14">
        <f ca="1">'ИД (ЛК 2.0)'!AQ84</f>
        <v>0</v>
      </c>
      <c r="AO21" s="14">
        <f ca="1">'ИД (ЛК 2.0)'!AR84</f>
        <v>0</v>
      </c>
      <c r="AP21" s="14">
        <f ca="1">'ИД (ЛК 2.0)'!AS84</f>
        <v>0</v>
      </c>
      <c r="AQ21" s="14">
        <f ca="1">'ИД (ЛК 2.0)'!AT84</f>
        <v>0</v>
      </c>
      <c r="AR21" s="14">
        <f ca="1">'ИД (ЛК 2.0)'!AU84</f>
        <v>0</v>
      </c>
      <c r="AS21" s="14">
        <f ca="1">'ИД (ЛК 2.0)'!AV84</f>
        <v>0</v>
      </c>
      <c r="AT21" s="14">
        <f ca="1">'ИД (ЛК 2.0)'!AW84</f>
        <v>0</v>
      </c>
      <c r="AU21" s="14">
        <f ca="1">'ИД (ЛК 2.0)'!AX84</f>
        <v>0</v>
      </c>
      <c r="AV21" s="14">
        <f ca="1">'ИД (ЛК 2.0)'!AY84</f>
        <v>0</v>
      </c>
      <c r="AW21" s="14">
        <f ca="1">'ИД (ЛК 2.0)'!AZ84</f>
        <v>0</v>
      </c>
      <c r="AX21" s="14">
        <f ca="1">'ИД (ЛК 2.0)'!BA84</f>
        <v>0</v>
      </c>
      <c r="AY21" s="14">
        <f ca="1">'ИД (ЛК 2.0)'!BB84</f>
        <v>0</v>
      </c>
      <c r="AZ21" s="14">
        <f ca="1">'ИД (ЛК 2.0)'!BC84</f>
        <v>0</v>
      </c>
      <c r="BA21" s="14">
        <f ca="1">'ИД (ЛК 2.0)'!BD84</f>
        <v>0</v>
      </c>
      <c r="BB21" s="14">
        <f ca="1">'ИД (ЛК 2.0)'!BE84</f>
        <v>0</v>
      </c>
      <c r="BC21" s="14">
        <f ca="1">'ИД (ЛК 2.0)'!BF84</f>
        <v>0</v>
      </c>
      <c r="BD21" s="14">
        <f ca="1">'ИД (ЛК 2.0)'!BG84</f>
        <v>0</v>
      </c>
      <c r="BE21" s="14">
        <f ca="1">'ИД (ЛК 2.0)'!BH84</f>
        <v>0</v>
      </c>
      <c r="BF21" s="14">
        <f ca="1">'ИД (ЛК 2.0)'!BI84</f>
        <v>0</v>
      </c>
      <c r="BG21" s="14">
        <f ca="1">'ИД (ЛК 2.0)'!BJ84</f>
        <v>0</v>
      </c>
      <c r="BH21" s="14">
        <f ca="1">'ИД (ЛК 2.0)'!BK84</f>
        <v>0</v>
      </c>
      <c r="BI21" s="14">
        <f ca="1">'ИД (ЛК 2.0)'!BL84</f>
        <v>0</v>
      </c>
      <c r="BJ21" s="14">
        <f ca="1">'ИД (ЛК 2.0)'!BM84</f>
        <v>0</v>
      </c>
      <c r="BK21" s="14">
        <f ca="1">'ИД (ЛК 2.0)'!BN84</f>
        <v>0</v>
      </c>
      <c r="BL21" s="14">
        <f ca="1">'ИД (ЛК 2.0)'!BO84</f>
        <v>0</v>
      </c>
      <c r="BM21" s="14">
        <f ca="1">'ИД (ЛК 2.0)'!BP84</f>
        <v>0</v>
      </c>
      <c r="BN21" s="14">
        <f ca="1">'ИД (ЛК 2.0)'!BQ84</f>
        <v>0</v>
      </c>
      <c r="BO21" s="14">
        <f ca="1">'ИД (ЛК 2.0)'!BR84</f>
        <v>0</v>
      </c>
      <c r="BP21" s="14">
        <f ca="1">'ИД (ЛК 2.0)'!BS84</f>
        <v>0</v>
      </c>
      <c r="BQ21" s="14">
        <f ca="1">'ИД (ЛК 2.0)'!BT84</f>
        <v>0</v>
      </c>
      <c r="BR21" s="14">
        <f ca="1">'ИД (ЛК 2.0)'!BU84</f>
        <v>0</v>
      </c>
      <c r="BS21" s="14">
        <f ca="1">'ИД (ЛК 2.0)'!BV84</f>
        <v>0</v>
      </c>
      <c r="BT21" s="14">
        <f ca="1">'ИД (ЛК 2.0)'!BW84</f>
        <v>0</v>
      </c>
      <c r="BU21" s="14">
        <f ca="1">'ИД (ЛК 2.0)'!BX84</f>
        <v>0</v>
      </c>
      <c r="BV21" s="14">
        <f ca="1">'ИД (ЛК 2.0)'!BY84</f>
        <v>0</v>
      </c>
      <c r="BW21" s="14">
        <f ca="1">'ИД (ЛК 2.0)'!BZ84</f>
        <v>0</v>
      </c>
      <c r="BX21" s="14">
        <f ca="1">'ИД (ЛК 2.0)'!CA84</f>
        <v>0</v>
      </c>
      <c r="BY21" s="14">
        <f ca="1">'ИД (ЛК 2.0)'!CB84</f>
        <v>0</v>
      </c>
      <c r="BZ21" s="14">
        <f ca="1">'ИД (ЛК 2.0)'!CC84</f>
        <v>0</v>
      </c>
      <c r="CA21" s="14">
        <f ca="1">'ИД (ЛК 2.0)'!CD84</f>
        <v>0</v>
      </c>
      <c r="CB21" s="14">
        <f ca="1">'ИД (ЛК 2.0)'!CE84</f>
        <v>0</v>
      </c>
      <c r="CC21" s="14">
        <f ca="1">'ИД (ЛК 2.0)'!CF84</f>
        <v>0</v>
      </c>
      <c r="CD21" s="14">
        <f ca="1">'ИД (ЛК 2.0)'!CG84</f>
        <v>0</v>
      </c>
      <c r="CE21" s="14">
        <f ca="1">'ИД (ЛК 2.0)'!CH84</f>
        <v>0</v>
      </c>
      <c r="CF21" s="14">
        <f ca="1">'ИД (ЛК 2.0)'!CI84</f>
        <v>0</v>
      </c>
      <c r="CG21" s="94"/>
    </row>
    <row r="22" spans="1:85" ht="15" customHeight="1" x14ac:dyDescent="0.2">
      <c r="A22" s="98">
        <f>'ИД (ЛК 2.0)'!E85</f>
        <v>0</v>
      </c>
      <c r="B22" s="218" t="str">
        <f>'ИД (ЛК 2.0)'!C85</f>
        <v>Ранняя добыча / ранняя нефть</v>
      </c>
      <c r="C22" s="57" t="str">
        <f>'ИД (ЛК 2.0)'!F85</f>
        <v>тыс.руб.</v>
      </c>
      <c r="D22" s="8">
        <f t="shared" ca="1" si="2"/>
        <v>0</v>
      </c>
      <c r="E22" s="14">
        <f ca="1">'ИД (ЛК 2.0)'!H85</f>
        <v>0</v>
      </c>
      <c r="F22" s="14">
        <f ca="1">'ИД (ЛК 2.0)'!I85</f>
        <v>0</v>
      </c>
      <c r="G22" s="14">
        <f ca="1">'ИД (ЛК 2.0)'!J85</f>
        <v>0</v>
      </c>
      <c r="H22" s="14">
        <f ca="1">'ИД (ЛК 2.0)'!K85</f>
        <v>0</v>
      </c>
      <c r="I22" s="14">
        <f ca="1">'ИД (ЛК 2.0)'!L85</f>
        <v>0</v>
      </c>
      <c r="J22" s="14">
        <f ca="1">'ИД (ЛК 2.0)'!M85</f>
        <v>0</v>
      </c>
      <c r="K22" s="14">
        <f ca="1">'ИД (ЛК 2.0)'!N85</f>
        <v>0</v>
      </c>
      <c r="L22" s="14">
        <f ca="1">'ИД (ЛК 2.0)'!O85</f>
        <v>0</v>
      </c>
      <c r="M22" s="14">
        <f ca="1">'ИД (ЛК 2.0)'!P85</f>
        <v>0</v>
      </c>
      <c r="N22" s="14">
        <f ca="1">'ИД (ЛК 2.0)'!Q85</f>
        <v>0</v>
      </c>
      <c r="O22" s="14">
        <f ca="1">'ИД (ЛК 2.0)'!R85</f>
        <v>0</v>
      </c>
      <c r="P22" s="14">
        <f ca="1">'ИД (ЛК 2.0)'!S85</f>
        <v>0</v>
      </c>
      <c r="Q22" s="14">
        <f ca="1">'ИД (ЛК 2.0)'!T85</f>
        <v>0</v>
      </c>
      <c r="R22" s="14">
        <f ca="1">'ИД (ЛК 2.0)'!U85</f>
        <v>0</v>
      </c>
      <c r="S22" s="14">
        <f ca="1">'ИД (ЛК 2.0)'!V85</f>
        <v>0</v>
      </c>
      <c r="T22" s="14">
        <f ca="1">'ИД (ЛК 2.0)'!W85</f>
        <v>0</v>
      </c>
      <c r="U22" s="14">
        <f ca="1">'ИД (ЛК 2.0)'!X85</f>
        <v>0</v>
      </c>
      <c r="V22" s="14">
        <f ca="1">'ИД (ЛК 2.0)'!Y85</f>
        <v>0</v>
      </c>
      <c r="W22" s="14">
        <f ca="1">'ИД (ЛК 2.0)'!Z85</f>
        <v>0</v>
      </c>
      <c r="X22" s="14">
        <f ca="1">'ИД (ЛК 2.0)'!AA85</f>
        <v>0</v>
      </c>
      <c r="Y22" s="14">
        <f ca="1">'ИД (ЛК 2.0)'!AB85</f>
        <v>0</v>
      </c>
      <c r="Z22" s="14">
        <f ca="1">'ИД (ЛК 2.0)'!AC85</f>
        <v>0</v>
      </c>
      <c r="AA22" s="14">
        <f ca="1">'ИД (ЛК 2.0)'!AD85</f>
        <v>0</v>
      </c>
      <c r="AB22" s="14">
        <f ca="1">'ИД (ЛК 2.0)'!AE85</f>
        <v>0</v>
      </c>
      <c r="AC22" s="14">
        <f ca="1">'ИД (ЛК 2.0)'!AF85</f>
        <v>0</v>
      </c>
      <c r="AD22" s="14">
        <f ca="1">'ИД (ЛК 2.0)'!AG85</f>
        <v>0</v>
      </c>
      <c r="AE22" s="14">
        <f ca="1">'ИД (ЛК 2.0)'!AH85</f>
        <v>0</v>
      </c>
      <c r="AF22" s="14">
        <f ca="1">'ИД (ЛК 2.0)'!AI85</f>
        <v>0</v>
      </c>
      <c r="AG22" s="14">
        <f ca="1">'ИД (ЛК 2.0)'!AJ85</f>
        <v>0</v>
      </c>
      <c r="AH22" s="14">
        <f ca="1">'ИД (ЛК 2.0)'!AK85</f>
        <v>0</v>
      </c>
      <c r="AI22" s="14">
        <f ca="1">'ИД (ЛК 2.0)'!AL85</f>
        <v>0</v>
      </c>
      <c r="AJ22" s="14">
        <f ca="1">'ИД (ЛК 2.0)'!AM85</f>
        <v>0</v>
      </c>
      <c r="AK22" s="14">
        <f ca="1">'ИД (ЛК 2.0)'!AN85</f>
        <v>0</v>
      </c>
      <c r="AL22" s="14">
        <f ca="1">'ИД (ЛК 2.0)'!AO85</f>
        <v>0</v>
      </c>
      <c r="AM22" s="14">
        <f ca="1">'ИД (ЛК 2.0)'!AP85</f>
        <v>0</v>
      </c>
      <c r="AN22" s="14">
        <f ca="1">'ИД (ЛК 2.0)'!AQ85</f>
        <v>0</v>
      </c>
      <c r="AO22" s="14">
        <f ca="1">'ИД (ЛК 2.0)'!AR85</f>
        <v>0</v>
      </c>
      <c r="AP22" s="14">
        <f ca="1">'ИД (ЛК 2.0)'!AS85</f>
        <v>0</v>
      </c>
      <c r="AQ22" s="14">
        <f ca="1">'ИД (ЛК 2.0)'!AT85</f>
        <v>0</v>
      </c>
      <c r="AR22" s="14">
        <f ca="1">'ИД (ЛК 2.0)'!AU85</f>
        <v>0</v>
      </c>
      <c r="AS22" s="14">
        <f ca="1">'ИД (ЛК 2.0)'!AV85</f>
        <v>0</v>
      </c>
      <c r="AT22" s="14">
        <f ca="1">'ИД (ЛК 2.0)'!AW85</f>
        <v>0</v>
      </c>
      <c r="AU22" s="14">
        <f ca="1">'ИД (ЛК 2.0)'!AX85</f>
        <v>0</v>
      </c>
      <c r="AV22" s="14">
        <f ca="1">'ИД (ЛК 2.0)'!AY85</f>
        <v>0</v>
      </c>
      <c r="AW22" s="14">
        <f ca="1">'ИД (ЛК 2.0)'!AZ85</f>
        <v>0</v>
      </c>
      <c r="AX22" s="14">
        <f ca="1">'ИД (ЛК 2.0)'!BA85</f>
        <v>0</v>
      </c>
      <c r="AY22" s="14">
        <f ca="1">'ИД (ЛК 2.0)'!BB85</f>
        <v>0</v>
      </c>
      <c r="AZ22" s="14">
        <f ca="1">'ИД (ЛК 2.0)'!BC85</f>
        <v>0</v>
      </c>
      <c r="BA22" s="14">
        <f ca="1">'ИД (ЛК 2.0)'!BD85</f>
        <v>0</v>
      </c>
      <c r="BB22" s="14">
        <f ca="1">'ИД (ЛК 2.0)'!BE85</f>
        <v>0</v>
      </c>
      <c r="BC22" s="14">
        <f ca="1">'ИД (ЛК 2.0)'!BF85</f>
        <v>0</v>
      </c>
      <c r="BD22" s="14">
        <f ca="1">'ИД (ЛК 2.0)'!BG85</f>
        <v>0</v>
      </c>
      <c r="BE22" s="14">
        <f ca="1">'ИД (ЛК 2.0)'!BH85</f>
        <v>0</v>
      </c>
      <c r="BF22" s="14">
        <f ca="1">'ИД (ЛК 2.0)'!BI85</f>
        <v>0</v>
      </c>
      <c r="BG22" s="14">
        <f ca="1">'ИД (ЛК 2.0)'!BJ85</f>
        <v>0</v>
      </c>
      <c r="BH22" s="14">
        <f ca="1">'ИД (ЛК 2.0)'!BK85</f>
        <v>0</v>
      </c>
      <c r="BI22" s="14">
        <f ca="1">'ИД (ЛК 2.0)'!BL85</f>
        <v>0</v>
      </c>
      <c r="BJ22" s="14">
        <f ca="1">'ИД (ЛК 2.0)'!BM85</f>
        <v>0</v>
      </c>
      <c r="BK22" s="14">
        <f ca="1">'ИД (ЛК 2.0)'!BN85</f>
        <v>0</v>
      </c>
      <c r="BL22" s="14">
        <f ca="1">'ИД (ЛК 2.0)'!BO85</f>
        <v>0</v>
      </c>
      <c r="BM22" s="14">
        <f ca="1">'ИД (ЛК 2.0)'!BP85</f>
        <v>0</v>
      </c>
      <c r="BN22" s="14">
        <f ca="1">'ИД (ЛК 2.0)'!BQ85</f>
        <v>0</v>
      </c>
      <c r="BO22" s="14">
        <f ca="1">'ИД (ЛК 2.0)'!BR85</f>
        <v>0</v>
      </c>
      <c r="BP22" s="14">
        <f ca="1">'ИД (ЛК 2.0)'!BS85</f>
        <v>0</v>
      </c>
      <c r="BQ22" s="14">
        <f ca="1">'ИД (ЛК 2.0)'!BT85</f>
        <v>0</v>
      </c>
      <c r="BR22" s="14">
        <f ca="1">'ИД (ЛК 2.0)'!BU85</f>
        <v>0</v>
      </c>
      <c r="BS22" s="14">
        <f ca="1">'ИД (ЛК 2.0)'!BV85</f>
        <v>0</v>
      </c>
      <c r="BT22" s="14">
        <f ca="1">'ИД (ЛК 2.0)'!BW85</f>
        <v>0</v>
      </c>
      <c r="BU22" s="14">
        <f ca="1">'ИД (ЛК 2.0)'!BX85</f>
        <v>0</v>
      </c>
      <c r="BV22" s="14">
        <f ca="1">'ИД (ЛК 2.0)'!BY85</f>
        <v>0</v>
      </c>
      <c r="BW22" s="14">
        <f ca="1">'ИД (ЛК 2.0)'!BZ85</f>
        <v>0</v>
      </c>
      <c r="BX22" s="14">
        <f ca="1">'ИД (ЛК 2.0)'!CA85</f>
        <v>0</v>
      </c>
      <c r="BY22" s="14">
        <f ca="1">'ИД (ЛК 2.0)'!CB85</f>
        <v>0</v>
      </c>
      <c r="BZ22" s="14">
        <f ca="1">'ИД (ЛК 2.0)'!CC85</f>
        <v>0</v>
      </c>
      <c r="CA22" s="14">
        <f ca="1">'ИД (ЛК 2.0)'!CD85</f>
        <v>0</v>
      </c>
      <c r="CB22" s="14">
        <f ca="1">'ИД (ЛК 2.0)'!CE85</f>
        <v>0</v>
      </c>
      <c r="CC22" s="14">
        <f ca="1">'ИД (ЛК 2.0)'!CF85</f>
        <v>0</v>
      </c>
      <c r="CD22" s="14">
        <f ca="1">'ИД (ЛК 2.0)'!CG85</f>
        <v>0</v>
      </c>
      <c r="CE22" s="14">
        <f ca="1">'ИД (ЛК 2.0)'!CH85</f>
        <v>0</v>
      </c>
      <c r="CF22" s="14">
        <f ca="1">'ИД (ЛК 2.0)'!CI85</f>
        <v>0</v>
      </c>
      <c r="CG22" s="94"/>
    </row>
    <row r="23" spans="1:85" ht="28.5" customHeight="1" x14ac:dyDescent="0.2">
      <c r="A23" s="98">
        <f>'ИД (ЛК 2.0)'!E86</f>
        <v>0</v>
      </c>
      <c r="B23" s="218" t="str">
        <f>'ИД (ЛК 2.0)'!C86</f>
        <v>Повышение доходов от оказания услуг либо продажи продукции (за исключением нефти, газа и нефтепродуктов)</v>
      </c>
      <c r="C23" s="57" t="str">
        <f>'ИД (ЛК 2.0)'!F86</f>
        <v>тыс.руб.</v>
      </c>
      <c r="D23" s="8">
        <f t="shared" ca="1" si="2"/>
        <v>0</v>
      </c>
      <c r="E23" s="14">
        <f ca="1">'ИД (ЛК 2.0)'!H86</f>
        <v>0</v>
      </c>
      <c r="F23" s="14">
        <f ca="1">'ИД (ЛК 2.0)'!I86</f>
        <v>0</v>
      </c>
      <c r="G23" s="14">
        <f ca="1">'ИД (ЛК 2.0)'!J86</f>
        <v>0</v>
      </c>
      <c r="H23" s="14">
        <f ca="1">'ИД (ЛК 2.0)'!K86</f>
        <v>0</v>
      </c>
      <c r="I23" s="14">
        <f ca="1">'ИД (ЛК 2.0)'!L86</f>
        <v>0</v>
      </c>
      <c r="J23" s="14">
        <f ca="1">'ИД (ЛК 2.0)'!M86</f>
        <v>0</v>
      </c>
      <c r="K23" s="14">
        <f ca="1">'ИД (ЛК 2.0)'!N86</f>
        <v>0</v>
      </c>
      <c r="L23" s="14">
        <f ca="1">'ИД (ЛК 2.0)'!O86</f>
        <v>0</v>
      </c>
      <c r="M23" s="14">
        <f ca="1">'ИД (ЛК 2.0)'!P86</f>
        <v>0</v>
      </c>
      <c r="N23" s="14">
        <f ca="1">'ИД (ЛК 2.0)'!Q86</f>
        <v>0</v>
      </c>
      <c r="O23" s="14">
        <f ca="1">'ИД (ЛК 2.0)'!R86</f>
        <v>0</v>
      </c>
      <c r="P23" s="14">
        <f ca="1">'ИД (ЛК 2.0)'!S86</f>
        <v>0</v>
      </c>
      <c r="Q23" s="14">
        <f ca="1">'ИД (ЛК 2.0)'!T86</f>
        <v>0</v>
      </c>
      <c r="R23" s="14">
        <f ca="1">'ИД (ЛК 2.0)'!U86</f>
        <v>0</v>
      </c>
      <c r="S23" s="14">
        <f ca="1">'ИД (ЛК 2.0)'!V86</f>
        <v>0</v>
      </c>
      <c r="T23" s="14">
        <f ca="1">'ИД (ЛК 2.0)'!W86</f>
        <v>0</v>
      </c>
      <c r="U23" s="14">
        <f ca="1">'ИД (ЛК 2.0)'!X86</f>
        <v>0</v>
      </c>
      <c r="V23" s="14">
        <f ca="1">'ИД (ЛК 2.0)'!Y86</f>
        <v>0</v>
      </c>
      <c r="W23" s="14">
        <f ca="1">'ИД (ЛК 2.0)'!Z86</f>
        <v>0</v>
      </c>
      <c r="X23" s="14">
        <f ca="1">'ИД (ЛК 2.0)'!AA86</f>
        <v>0</v>
      </c>
      <c r="Y23" s="14">
        <f ca="1">'ИД (ЛК 2.0)'!AB86</f>
        <v>0</v>
      </c>
      <c r="Z23" s="14">
        <f ca="1">'ИД (ЛК 2.0)'!AC86</f>
        <v>0</v>
      </c>
      <c r="AA23" s="14">
        <f ca="1">'ИД (ЛК 2.0)'!AD86</f>
        <v>0</v>
      </c>
      <c r="AB23" s="14">
        <f ca="1">'ИД (ЛК 2.0)'!AE86</f>
        <v>0</v>
      </c>
      <c r="AC23" s="14">
        <f ca="1">'ИД (ЛК 2.0)'!AF86</f>
        <v>0</v>
      </c>
      <c r="AD23" s="14">
        <f ca="1">'ИД (ЛК 2.0)'!AG86</f>
        <v>0</v>
      </c>
      <c r="AE23" s="14">
        <f ca="1">'ИД (ЛК 2.0)'!AH86</f>
        <v>0</v>
      </c>
      <c r="AF23" s="14">
        <f ca="1">'ИД (ЛК 2.0)'!AI86</f>
        <v>0</v>
      </c>
      <c r="AG23" s="14">
        <f ca="1">'ИД (ЛК 2.0)'!AJ86</f>
        <v>0</v>
      </c>
      <c r="AH23" s="14">
        <f ca="1">'ИД (ЛК 2.0)'!AK86</f>
        <v>0</v>
      </c>
      <c r="AI23" s="14">
        <f ca="1">'ИД (ЛК 2.0)'!AL86</f>
        <v>0</v>
      </c>
      <c r="AJ23" s="14">
        <f ca="1">'ИД (ЛК 2.0)'!AM86</f>
        <v>0</v>
      </c>
      <c r="AK23" s="14">
        <f ca="1">'ИД (ЛК 2.0)'!AN86</f>
        <v>0</v>
      </c>
      <c r="AL23" s="14">
        <f ca="1">'ИД (ЛК 2.0)'!AO86</f>
        <v>0</v>
      </c>
      <c r="AM23" s="14">
        <f ca="1">'ИД (ЛК 2.0)'!AP86</f>
        <v>0</v>
      </c>
      <c r="AN23" s="14">
        <f ca="1">'ИД (ЛК 2.0)'!AQ86</f>
        <v>0</v>
      </c>
      <c r="AO23" s="14">
        <f ca="1">'ИД (ЛК 2.0)'!AR86</f>
        <v>0</v>
      </c>
      <c r="AP23" s="14">
        <f ca="1">'ИД (ЛК 2.0)'!AS86</f>
        <v>0</v>
      </c>
      <c r="AQ23" s="14">
        <f ca="1">'ИД (ЛК 2.0)'!AT86</f>
        <v>0</v>
      </c>
      <c r="AR23" s="14">
        <f ca="1">'ИД (ЛК 2.0)'!AU86</f>
        <v>0</v>
      </c>
      <c r="AS23" s="14">
        <f ca="1">'ИД (ЛК 2.0)'!AV86</f>
        <v>0</v>
      </c>
      <c r="AT23" s="14">
        <f ca="1">'ИД (ЛК 2.0)'!AW86</f>
        <v>0</v>
      </c>
      <c r="AU23" s="14">
        <f ca="1">'ИД (ЛК 2.0)'!AX86</f>
        <v>0</v>
      </c>
      <c r="AV23" s="14">
        <f ca="1">'ИД (ЛК 2.0)'!AY86</f>
        <v>0</v>
      </c>
      <c r="AW23" s="14">
        <f ca="1">'ИД (ЛК 2.0)'!AZ86</f>
        <v>0</v>
      </c>
      <c r="AX23" s="14">
        <f ca="1">'ИД (ЛК 2.0)'!BA86</f>
        <v>0</v>
      </c>
      <c r="AY23" s="14">
        <f ca="1">'ИД (ЛК 2.0)'!BB86</f>
        <v>0</v>
      </c>
      <c r="AZ23" s="14">
        <f ca="1">'ИД (ЛК 2.0)'!BC86</f>
        <v>0</v>
      </c>
      <c r="BA23" s="14">
        <f ca="1">'ИД (ЛК 2.0)'!BD86</f>
        <v>0</v>
      </c>
      <c r="BB23" s="14">
        <f ca="1">'ИД (ЛК 2.0)'!BE86</f>
        <v>0</v>
      </c>
      <c r="BC23" s="14">
        <f ca="1">'ИД (ЛК 2.0)'!BF86</f>
        <v>0</v>
      </c>
      <c r="BD23" s="14">
        <f ca="1">'ИД (ЛК 2.0)'!BG86</f>
        <v>0</v>
      </c>
      <c r="BE23" s="14">
        <f ca="1">'ИД (ЛК 2.0)'!BH86</f>
        <v>0</v>
      </c>
      <c r="BF23" s="14">
        <f ca="1">'ИД (ЛК 2.0)'!BI86</f>
        <v>0</v>
      </c>
      <c r="BG23" s="14">
        <f ca="1">'ИД (ЛК 2.0)'!BJ86</f>
        <v>0</v>
      </c>
      <c r="BH23" s="14">
        <f ca="1">'ИД (ЛК 2.0)'!BK86</f>
        <v>0</v>
      </c>
      <c r="BI23" s="14">
        <f ca="1">'ИД (ЛК 2.0)'!BL86</f>
        <v>0</v>
      </c>
      <c r="BJ23" s="14">
        <f ca="1">'ИД (ЛК 2.0)'!BM86</f>
        <v>0</v>
      </c>
      <c r="BK23" s="14">
        <f ca="1">'ИД (ЛК 2.0)'!BN86</f>
        <v>0</v>
      </c>
      <c r="BL23" s="14">
        <f ca="1">'ИД (ЛК 2.0)'!BO86</f>
        <v>0</v>
      </c>
      <c r="BM23" s="14">
        <f ca="1">'ИД (ЛК 2.0)'!BP86</f>
        <v>0</v>
      </c>
      <c r="BN23" s="14">
        <f ca="1">'ИД (ЛК 2.0)'!BQ86</f>
        <v>0</v>
      </c>
      <c r="BO23" s="14">
        <f ca="1">'ИД (ЛК 2.0)'!BR86</f>
        <v>0</v>
      </c>
      <c r="BP23" s="14">
        <f ca="1">'ИД (ЛК 2.0)'!BS86</f>
        <v>0</v>
      </c>
      <c r="BQ23" s="14">
        <f ca="1">'ИД (ЛК 2.0)'!BT86</f>
        <v>0</v>
      </c>
      <c r="BR23" s="14">
        <f ca="1">'ИД (ЛК 2.0)'!BU86</f>
        <v>0</v>
      </c>
      <c r="BS23" s="14">
        <f ca="1">'ИД (ЛК 2.0)'!BV86</f>
        <v>0</v>
      </c>
      <c r="BT23" s="14">
        <f ca="1">'ИД (ЛК 2.0)'!BW86</f>
        <v>0</v>
      </c>
      <c r="BU23" s="14">
        <f ca="1">'ИД (ЛК 2.0)'!BX86</f>
        <v>0</v>
      </c>
      <c r="BV23" s="14">
        <f ca="1">'ИД (ЛК 2.0)'!BY86</f>
        <v>0</v>
      </c>
      <c r="BW23" s="14">
        <f ca="1">'ИД (ЛК 2.0)'!BZ86</f>
        <v>0</v>
      </c>
      <c r="BX23" s="14">
        <f ca="1">'ИД (ЛК 2.0)'!CA86</f>
        <v>0</v>
      </c>
      <c r="BY23" s="14">
        <f ca="1">'ИД (ЛК 2.0)'!CB86</f>
        <v>0</v>
      </c>
      <c r="BZ23" s="14">
        <f ca="1">'ИД (ЛК 2.0)'!CC86</f>
        <v>0</v>
      </c>
      <c r="CA23" s="14">
        <f ca="1">'ИД (ЛК 2.0)'!CD86</f>
        <v>0</v>
      </c>
      <c r="CB23" s="14">
        <f ca="1">'ИД (ЛК 2.0)'!CE86</f>
        <v>0</v>
      </c>
      <c r="CC23" s="14">
        <f ca="1">'ИД (ЛК 2.0)'!CF86</f>
        <v>0</v>
      </c>
      <c r="CD23" s="14">
        <f ca="1">'ИД (ЛК 2.0)'!CG86</f>
        <v>0</v>
      </c>
      <c r="CE23" s="14">
        <f ca="1">'ИД (ЛК 2.0)'!CH86</f>
        <v>0</v>
      </c>
      <c r="CF23" s="14">
        <f ca="1">'ИД (ЛК 2.0)'!CI86</f>
        <v>0</v>
      </c>
      <c r="CG23" s="94"/>
    </row>
    <row r="24" spans="1:85" x14ac:dyDescent="0.2">
      <c r="A24" s="98">
        <f>'ИД (ЛК 2.0)'!E87</f>
        <v>0</v>
      </c>
      <c r="B24" s="218" t="str">
        <f>'ИД (ЛК 2.0)'!C87</f>
        <v>Митигация рисков</v>
      </c>
      <c r="C24" s="57" t="str">
        <f>'ИД (ЛК 2.0)'!F87</f>
        <v>тыс.руб.</v>
      </c>
      <c r="D24" s="8">
        <f t="shared" ca="1" si="2"/>
        <v>0</v>
      </c>
      <c r="E24" s="14">
        <f ca="1">'ИД (ЛК 2.0)'!H87</f>
        <v>0</v>
      </c>
      <c r="F24" s="14">
        <f ca="1">'ИД (ЛК 2.0)'!I87</f>
        <v>0</v>
      </c>
      <c r="G24" s="14">
        <f ca="1">'ИД (ЛК 2.0)'!J87</f>
        <v>0</v>
      </c>
      <c r="H24" s="14">
        <f ca="1">'ИД (ЛК 2.0)'!K87</f>
        <v>0</v>
      </c>
      <c r="I24" s="14">
        <f ca="1">'ИД (ЛК 2.0)'!L87</f>
        <v>0</v>
      </c>
      <c r="J24" s="14">
        <f ca="1">'ИД (ЛК 2.0)'!M87</f>
        <v>0</v>
      </c>
      <c r="K24" s="14">
        <f ca="1">'ИД (ЛК 2.0)'!N87</f>
        <v>0</v>
      </c>
      <c r="L24" s="14">
        <f ca="1">'ИД (ЛК 2.0)'!O87</f>
        <v>0</v>
      </c>
      <c r="M24" s="14">
        <f ca="1">'ИД (ЛК 2.0)'!P87</f>
        <v>0</v>
      </c>
      <c r="N24" s="14">
        <f ca="1">'ИД (ЛК 2.0)'!Q87</f>
        <v>0</v>
      </c>
      <c r="O24" s="14">
        <f ca="1">'ИД (ЛК 2.0)'!R87</f>
        <v>0</v>
      </c>
      <c r="P24" s="14">
        <f ca="1">'ИД (ЛК 2.0)'!S87</f>
        <v>0</v>
      </c>
      <c r="Q24" s="14">
        <f ca="1">'ИД (ЛК 2.0)'!T87</f>
        <v>0</v>
      </c>
      <c r="R24" s="14">
        <f ca="1">'ИД (ЛК 2.0)'!U87</f>
        <v>0</v>
      </c>
      <c r="S24" s="14">
        <f ca="1">'ИД (ЛК 2.0)'!V87</f>
        <v>0</v>
      </c>
      <c r="T24" s="14">
        <f ca="1">'ИД (ЛК 2.0)'!W87</f>
        <v>0</v>
      </c>
      <c r="U24" s="14">
        <f ca="1">'ИД (ЛК 2.0)'!X87</f>
        <v>0</v>
      </c>
      <c r="V24" s="14">
        <f ca="1">'ИД (ЛК 2.0)'!Y87</f>
        <v>0</v>
      </c>
      <c r="W24" s="14">
        <f ca="1">'ИД (ЛК 2.0)'!Z87</f>
        <v>0</v>
      </c>
      <c r="X24" s="14">
        <f ca="1">'ИД (ЛК 2.0)'!AA87</f>
        <v>0</v>
      </c>
      <c r="Y24" s="14">
        <f ca="1">'ИД (ЛК 2.0)'!AB87</f>
        <v>0</v>
      </c>
      <c r="Z24" s="14">
        <f ca="1">'ИД (ЛК 2.0)'!AC87</f>
        <v>0</v>
      </c>
      <c r="AA24" s="14">
        <f ca="1">'ИД (ЛК 2.0)'!AD87</f>
        <v>0</v>
      </c>
      <c r="AB24" s="14">
        <f ca="1">'ИД (ЛК 2.0)'!AE87</f>
        <v>0</v>
      </c>
      <c r="AC24" s="14">
        <f ca="1">'ИД (ЛК 2.0)'!AF87</f>
        <v>0</v>
      </c>
      <c r="AD24" s="14">
        <f ca="1">'ИД (ЛК 2.0)'!AG87</f>
        <v>0</v>
      </c>
      <c r="AE24" s="14">
        <f ca="1">'ИД (ЛК 2.0)'!AH87</f>
        <v>0</v>
      </c>
      <c r="AF24" s="14">
        <f ca="1">'ИД (ЛК 2.0)'!AI87</f>
        <v>0</v>
      </c>
      <c r="AG24" s="14">
        <f ca="1">'ИД (ЛК 2.0)'!AJ87</f>
        <v>0</v>
      </c>
      <c r="AH24" s="14">
        <f ca="1">'ИД (ЛК 2.0)'!AK87</f>
        <v>0</v>
      </c>
      <c r="AI24" s="14">
        <f ca="1">'ИД (ЛК 2.0)'!AL87</f>
        <v>0</v>
      </c>
      <c r="AJ24" s="14">
        <f ca="1">'ИД (ЛК 2.0)'!AM87</f>
        <v>0</v>
      </c>
      <c r="AK24" s="14">
        <f ca="1">'ИД (ЛК 2.0)'!AN87</f>
        <v>0</v>
      </c>
      <c r="AL24" s="14">
        <f ca="1">'ИД (ЛК 2.0)'!AO87</f>
        <v>0</v>
      </c>
      <c r="AM24" s="14">
        <f ca="1">'ИД (ЛК 2.0)'!AP87</f>
        <v>0</v>
      </c>
      <c r="AN24" s="14">
        <f ca="1">'ИД (ЛК 2.0)'!AQ87</f>
        <v>0</v>
      </c>
      <c r="AO24" s="14">
        <f ca="1">'ИД (ЛК 2.0)'!AR87</f>
        <v>0</v>
      </c>
      <c r="AP24" s="14">
        <f ca="1">'ИД (ЛК 2.0)'!AS87</f>
        <v>0</v>
      </c>
      <c r="AQ24" s="14">
        <f ca="1">'ИД (ЛК 2.0)'!AT87</f>
        <v>0</v>
      </c>
      <c r="AR24" s="14">
        <f ca="1">'ИД (ЛК 2.0)'!AU87</f>
        <v>0</v>
      </c>
      <c r="AS24" s="14">
        <f ca="1">'ИД (ЛК 2.0)'!AV87</f>
        <v>0</v>
      </c>
      <c r="AT24" s="14">
        <f ca="1">'ИД (ЛК 2.0)'!AW87</f>
        <v>0</v>
      </c>
      <c r="AU24" s="14">
        <f ca="1">'ИД (ЛК 2.0)'!AX87</f>
        <v>0</v>
      </c>
      <c r="AV24" s="14">
        <f ca="1">'ИД (ЛК 2.0)'!AY87</f>
        <v>0</v>
      </c>
      <c r="AW24" s="14">
        <f ca="1">'ИД (ЛК 2.0)'!AZ87</f>
        <v>0</v>
      </c>
      <c r="AX24" s="14">
        <f ca="1">'ИД (ЛК 2.0)'!BA87</f>
        <v>0</v>
      </c>
      <c r="AY24" s="14">
        <f ca="1">'ИД (ЛК 2.0)'!BB87</f>
        <v>0</v>
      </c>
      <c r="AZ24" s="14">
        <f ca="1">'ИД (ЛК 2.0)'!BC87</f>
        <v>0</v>
      </c>
      <c r="BA24" s="14">
        <f ca="1">'ИД (ЛК 2.0)'!BD87</f>
        <v>0</v>
      </c>
      <c r="BB24" s="14">
        <f ca="1">'ИД (ЛК 2.0)'!BE87</f>
        <v>0</v>
      </c>
      <c r="BC24" s="14">
        <f ca="1">'ИД (ЛК 2.0)'!BF87</f>
        <v>0</v>
      </c>
      <c r="BD24" s="14">
        <f ca="1">'ИД (ЛК 2.0)'!BG87</f>
        <v>0</v>
      </c>
      <c r="BE24" s="14">
        <f ca="1">'ИД (ЛК 2.0)'!BH87</f>
        <v>0</v>
      </c>
      <c r="BF24" s="14">
        <f ca="1">'ИД (ЛК 2.0)'!BI87</f>
        <v>0</v>
      </c>
      <c r="BG24" s="14">
        <f ca="1">'ИД (ЛК 2.0)'!BJ87</f>
        <v>0</v>
      </c>
      <c r="BH24" s="14">
        <f ca="1">'ИД (ЛК 2.0)'!BK87</f>
        <v>0</v>
      </c>
      <c r="BI24" s="14">
        <f ca="1">'ИД (ЛК 2.0)'!BL87</f>
        <v>0</v>
      </c>
      <c r="BJ24" s="14">
        <f ca="1">'ИД (ЛК 2.0)'!BM87</f>
        <v>0</v>
      </c>
      <c r="BK24" s="14">
        <f ca="1">'ИД (ЛК 2.0)'!BN87</f>
        <v>0</v>
      </c>
      <c r="BL24" s="14">
        <f ca="1">'ИД (ЛК 2.0)'!BO87</f>
        <v>0</v>
      </c>
      <c r="BM24" s="14">
        <f ca="1">'ИД (ЛК 2.0)'!BP87</f>
        <v>0</v>
      </c>
      <c r="BN24" s="14">
        <f ca="1">'ИД (ЛК 2.0)'!BQ87</f>
        <v>0</v>
      </c>
      <c r="BO24" s="14">
        <f ca="1">'ИД (ЛК 2.0)'!BR87</f>
        <v>0</v>
      </c>
      <c r="BP24" s="14">
        <f ca="1">'ИД (ЛК 2.0)'!BS87</f>
        <v>0</v>
      </c>
      <c r="BQ24" s="14">
        <f ca="1">'ИД (ЛК 2.0)'!BT87</f>
        <v>0</v>
      </c>
      <c r="BR24" s="14">
        <f ca="1">'ИД (ЛК 2.0)'!BU87</f>
        <v>0</v>
      </c>
      <c r="BS24" s="14">
        <f ca="1">'ИД (ЛК 2.0)'!BV87</f>
        <v>0</v>
      </c>
      <c r="BT24" s="14">
        <f ca="1">'ИД (ЛК 2.0)'!BW87</f>
        <v>0</v>
      </c>
      <c r="BU24" s="14">
        <f ca="1">'ИД (ЛК 2.0)'!BX87</f>
        <v>0</v>
      </c>
      <c r="BV24" s="14">
        <f ca="1">'ИД (ЛК 2.0)'!BY87</f>
        <v>0</v>
      </c>
      <c r="BW24" s="14">
        <f ca="1">'ИД (ЛК 2.0)'!BZ87</f>
        <v>0</v>
      </c>
      <c r="BX24" s="14">
        <f ca="1">'ИД (ЛК 2.0)'!CA87</f>
        <v>0</v>
      </c>
      <c r="BY24" s="14">
        <f ca="1">'ИД (ЛК 2.0)'!CB87</f>
        <v>0</v>
      </c>
      <c r="BZ24" s="14">
        <f ca="1">'ИД (ЛК 2.0)'!CC87</f>
        <v>0</v>
      </c>
      <c r="CA24" s="14">
        <f ca="1">'ИД (ЛК 2.0)'!CD87</f>
        <v>0</v>
      </c>
      <c r="CB24" s="14">
        <f ca="1">'ИД (ЛК 2.0)'!CE87</f>
        <v>0</v>
      </c>
      <c r="CC24" s="14">
        <f ca="1">'ИД (ЛК 2.0)'!CF87</f>
        <v>0</v>
      </c>
      <c r="CD24" s="14">
        <f ca="1">'ИД (ЛК 2.0)'!CG87</f>
        <v>0</v>
      </c>
      <c r="CE24" s="14">
        <f ca="1">'ИД (ЛК 2.0)'!CH87</f>
        <v>0</v>
      </c>
      <c r="CF24" s="14">
        <f ca="1">'ИД (ЛК 2.0)'!CI87</f>
        <v>0</v>
      </c>
      <c r="CG24" s="94"/>
    </row>
    <row r="25" spans="1:85" x14ac:dyDescent="0.2">
      <c r="A25" s="98">
        <f>'ИД (ЛК 2.0)'!E88</f>
        <v>0</v>
      </c>
      <c r="B25" s="218" t="str">
        <f>'ИД (ЛК 2.0)'!C88</f>
        <v>Прочее</v>
      </c>
      <c r="C25" s="57" t="str">
        <f>'ИД (ЛК 2.0)'!F88</f>
        <v>тыс.руб.</v>
      </c>
      <c r="D25" s="8">
        <f t="shared" ca="1" si="2"/>
        <v>0</v>
      </c>
      <c r="E25" s="14">
        <f ca="1">'ИД (ЛК 2.0)'!H88</f>
        <v>0</v>
      </c>
      <c r="F25" s="14">
        <f ca="1">'ИД (ЛК 2.0)'!I88</f>
        <v>0</v>
      </c>
      <c r="G25" s="14">
        <f ca="1">'ИД (ЛК 2.0)'!J88</f>
        <v>0</v>
      </c>
      <c r="H25" s="14">
        <f ca="1">'ИД (ЛК 2.0)'!K88</f>
        <v>0</v>
      </c>
      <c r="I25" s="14">
        <f ca="1">'ИД (ЛК 2.0)'!L88</f>
        <v>0</v>
      </c>
      <c r="J25" s="14">
        <f ca="1">'ИД (ЛК 2.0)'!M88</f>
        <v>0</v>
      </c>
      <c r="K25" s="14">
        <f ca="1">'ИД (ЛК 2.0)'!N88</f>
        <v>0</v>
      </c>
      <c r="L25" s="14">
        <f ca="1">'ИД (ЛК 2.0)'!O88</f>
        <v>0</v>
      </c>
      <c r="M25" s="14">
        <f ca="1">'ИД (ЛК 2.0)'!P88</f>
        <v>0</v>
      </c>
      <c r="N25" s="14">
        <f ca="1">'ИД (ЛК 2.0)'!Q88</f>
        <v>0</v>
      </c>
      <c r="O25" s="14">
        <f ca="1">'ИД (ЛК 2.0)'!R88</f>
        <v>0</v>
      </c>
      <c r="P25" s="14">
        <f ca="1">'ИД (ЛК 2.0)'!S88</f>
        <v>0</v>
      </c>
      <c r="Q25" s="14">
        <f ca="1">'ИД (ЛК 2.0)'!T88</f>
        <v>0</v>
      </c>
      <c r="R25" s="14">
        <f ca="1">'ИД (ЛК 2.0)'!U88</f>
        <v>0</v>
      </c>
      <c r="S25" s="14">
        <f ca="1">'ИД (ЛК 2.0)'!V88</f>
        <v>0</v>
      </c>
      <c r="T25" s="14">
        <f ca="1">'ИД (ЛК 2.0)'!W88</f>
        <v>0</v>
      </c>
      <c r="U25" s="14">
        <f ca="1">'ИД (ЛК 2.0)'!X88</f>
        <v>0</v>
      </c>
      <c r="V25" s="14">
        <f ca="1">'ИД (ЛК 2.0)'!Y88</f>
        <v>0</v>
      </c>
      <c r="W25" s="14">
        <f ca="1">'ИД (ЛК 2.0)'!Z88</f>
        <v>0</v>
      </c>
      <c r="X25" s="14">
        <f ca="1">'ИД (ЛК 2.0)'!AA88</f>
        <v>0</v>
      </c>
      <c r="Y25" s="14">
        <f ca="1">'ИД (ЛК 2.0)'!AB88</f>
        <v>0</v>
      </c>
      <c r="Z25" s="14">
        <f ca="1">'ИД (ЛК 2.0)'!AC88</f>
        <v>0</v>
      </c>
      <c r="AA25" s="14">
        <f ca="1">'ИД (ЛК 2.0)'!AD88</f>
        <v>0</v>
      </c>
      <c r="AB25" s="14">
        <f ca="1">'ИД (ЛК 2.0)'!AE88</f>
        <v>0</v>
      </c>
      <c r="AC25" s="14">
        <f ca="1">'ИД (ЛК 2.0)'!AF88</f>
        <v>0</v>
      </c>
      <c r="AD25" s="14">
        <f ca="1">'ИД (ЛК 2.0)'!AG88</f>
        <v>0</v>
      </c>
      <c r="AE25" s="14">
        <f ca="1">'ИД (ЛК 2.0)'!AH88</f>
        <v>0</v>
      </c>
      <c r="AF25" s="14">
        <f ca="1">'ИД (ЛК 2.0)'!AI88</f>
        <v>0</v>
      </c>
      <c r="AG25" s="14">
        <f ca="1">'ИД (ЛК 2.0)'!AJ88</f>
        <v>0</v>
      </c>
      <c r="AH25" s="14">
        <f ca="1">'ИД (ЛК 2.0)'!AK88</f>
        <v>0</v>
      </c>
      <c r="AI25" s="14">
        <f ca="1">'ИД (ЛК 2.0)'!AL88</f>
        <v>0</v>
      </c>
      <c r="AJ25" s="14">
        <f ca="1">'ИД (ЛК 2.0)'!AM88</f>
        <v>0</v>
      </c>
      <c r="AK25" s="14">
        <f ca="1">'ИД (ЛК 2.0)'!AN88</f>
        <v>0</v>
      </c>
      <c r="AL25" s="14">
        <f ca="1">'ИД (ЛК 2.0)'!AO88</f>
        <v>0</v>
      </c>
      <c r="AM25" s="14">
        <f ca="1">'ИД (ЛК 2.0)'!AP88</f>
        <v>0</v>
      </c>
      <c r="AN25" s="14">
        <f ca="1">'ИД (ЛК 2.0)'!AQ88</f>
        <v>0</v>
      </c>
      <c r="AO25" s="14">
        <f ca="1">'ИД (ЛК 2.0)'!AR88</f>
        <v>0</v>
      </c>
      <c r="AP25" s="14">
        <f ca="1">'ИД (ЛК 2.0)'!AS88</f>
        <v>0</v>
      </c>
      <c r="AQ25" s="14">
        <f ca="1">'ИД (ЛК 2.0)'!AT88</f>
        <v>0</v>
      </c>
      <c r="AR25" s="14">
        <f ca="1">'ИД (ЛК 2.0)'!AU88</f>
        <v>0</v>
      </c>
      <c r="AS25" s="14">
        <f ca="1">'ИД (ЛК 2.0)'!AV88</f>
        <v>0</v>
      </c>
      <c r="AT25" s="14">
        <f ca="1">'ИД (ЛК 2.0)'!AW88</f>
        <v>0</v>
      </c>
      <c r="AU25" s="14">
        <f ca="1">'ИД (ЛК 2.0)'!AX88</f>
        <v>0</v>
      </c>
      <c r="AV25" s="14">
        <f ca="1">'ИД (ЛК 2.0)'!AY88</f>
        <v>0</v>
      </c>
      <c r="AW25" s="14">
        <f ca="1">'ИД (ЛК 2.0)'!AZ88</f>
        <v>0</v>
      </c>
      <c r="AX25" s="14">
        <f ca="1">'ИД (ЛК 2.0)'!BA88</f>
        <v>0</v>
      </c>
      <c r="AY25" s="14">
        <f ca="1">'ИД (ЛК 2.0)'!BB88</f>
        <v>0</v>
      </c>
      <c r="AZ25" s="14">
        <f ca="1">'ИД (ЛК 2.0)'!BC88</f>
        <v>0</v>
      </c>
      <c r="BA25" s="14">
        <f ca="1">'ИД (ЛК 2.0)'!BD88</f>
        <v>0</v>
      </c>
      <c r="BB25" s="14">
        <f ca="1">'ИД (ЛК 2.0)'!BE88</f>
        <v>0</v>
      </c>
      <c r="BC25" s="14">
        <f ca="1">'ИД (ЛК 2.0)'!BF88</f>
        <v>0</v>
      </c>
      <c r="BD25" s="14">
        <f ca="1">'ИД (ЛК 2.0)'!BG88</f>
        <v>0</v>
      </c>
      <c r="BE25" s="14">
        <f ca="1">'ИД (ЛК 2.0)'!BH88</f>
        <v>0</v>
      </c>
      <c r="BF25" s="14">
        <f ca="1">'ИД (ЛК 2.0)'!BI88</f>
        <v>0</v>
      </c>
      <c r="BG25" s="14">
        <f ca="1">'ИД (ЛК 2.0)'!BJ88</f>
        <v>0</v>
      </c>
      <c r="BH25" s="14">
        <f ca="1">'ИД (ЛК 2.0)'!BK88</f>
        <v>0</v>
      </c>
      <c r="BI25" s="14">
        <f ca="1">'ИД (ЛК 2.0)'!BL88</f>
        <v>0</v>
      </c>
      <c r="BJ25" s="14">
        <f ca="1">'ИД (ЛК 2.0)'!BM88</f>
        <v>0</v>
      </c>
      <c r="BK25" s="14">
        <f ca="1">'ИД (ЛК 2.0)'!BN88</f>
        <v>0</v>
      </c>
      <c r="BL25" s="14">
        <f ca="1">'ИД (ЛК 2.0)'!BO88</f>
        <v>0</v>
      </c>
      <c r="BM25" s="14">
        <f ca="1">'ИД (ЛК 2.0)'!BP88</f>
        <v>0</v>
      </c>
      <c r="BN25" s="14">
        <f ca="1">'ИД (ЛК 2.0)'!BQ88</f>
        <v>0</v>
      </c>
      <c r="BO25" s="14">
        <f ca="1">'ИД (ЛК 2.0)'!BR88</f>
        <v>0</v>
      </c>
      <c r="BP25" s="14">
        <f ca="1">'ИД (ЛК 2.0)'!BS88</f>
        <v>0</v>
      </c>
      <c r="BQ25" s="14">
        <f ca="1">'ИД (ЛК 2.0)'!BT88</f>
        <v>0</v>
      </c>
      <c r="BR25" s="14">
        <f ca="1">'ИД (ЛК 2.0)'!BU88</f>
        <v>0</v>
      </c>
      <c r="BS25" s="14">
        <f ca="1">'ИД (ЛК 2.0)'!BV88</f>
        <v>0</v>
      </c>
      <c r="BT25" s="14">
        <f ca="1">'ИД (ЛК 2.0)'!BW88</f>
        <v>0</v>
      </c>
      <c r="BU25" s="14">
        <f ca="1">'ИД (ЛК 2.0)'!BX88</f>
        <v>0</v>
      </c>
      <c r="BV25" s="14">
        <f ca="1">'ИД (ЛК 2.0)'!BY88</f>
        <v>0</v>
      </c>
      <c r="BW25" s="14">
        <f ca="1">'ИД (ЛК 2.0)'!BZ88</f>
        <v>0</v>
      </c>
      <c r="BX25" s="14">
        <f ca="1">'ИД (ЛК 2.0)'!CA88</f>
        <v>0</v>
      </c>
      <c r="BY25" s="14">
        <f ca="1">'ИД (ЛК 2.0)'!CB88</f>
        <v>0</v>
      </c>
      <c r="BZ25" s="14">
        <f ca="1">'ИД (ЛК 2.0)'!CC88</f>
        <v>0</v>
      </c>
      <c r="CA25" s="14">
        <f ca="1">'ИД (ЛК 2.0)'!CD88</f>
        <v>0</v>
      </c>
      <c r="CB25" s="14">
        <f ca="1">'ИД (ЛК 2.0)'!CE88</f>
        <v>0</v>
      </c>
      <c r="CC25" s="14">
        <f ca="1">'ИД (ЛК 2.0)'!CF88</f>
        <v>0</v>
      </c>
      <c r="CD25" s="14">
        <f ca="1">'ИД (ЛК 2.0)'!CG88</f>
        <v>0</v>
      </c>
      <c r="CE25" s="14">
        <f ca="1">'ИД (ЛК 2.0)'!CH88</f>
        <v>0</v>
      </c>
      <c r="CF25" s="14">
        <f ca="1">'ИД (ЛК 2.0)'!CI88</f>
        <v>0</v>
      </c>
      <c r="CG25" s="94"/>
    </row>
    <row r="26" spans="1:85" s="5" customFormat="1" ht="15" x14ac:dyDescent="0.25">
      <c r="A26" s="99"/>
      <c r="B26" s="10" t="s">
        <v>177</v>
      </c>
      <c r="C26" s="58" t="str">
        <f>'ИД (ЛК 2.0)'!F89</f>
        <v>тыс.руб.</v>
      </c>
      <c r="D26" s="8">
        <f ca="1">SUM(D18:D25)</f>
        <v>408531.82350644283</v>
      </c>
      <c r="E26" s="11">
        <f t="shared" ref="E26:BP26" ca="1" si="4">SUM(E18:E25)</f>
        <v>0</v>
      </c>
      <c r="F26" s="11">
        <f t="shared" ca="1" si="4"/>
        <v>0</v>
      </c>
      <c r="G26" s="11">
        <f ca="1">SUM(G18:G25)</f>
        <v>0</v>
      </c>
      <c r="H26" s="11">
        <f t="shared" ca="1" si="4"/>
        <v>0</v>
      </c>
      <c r="I26" s="11">
        <f t="shared" ca="1" si="4"/>
        <v>5587.6610698945806</v>
      </c>
      <c r="J26" s="11">
        <f t="shared" ca="1" si="4"/>
        <v>19187.817258883249</v>
      </c>
      <c r="K26" s="11">
        <f t="shared" ca="1" si="4"/>
        <v>95939.086294416251</v>
      </c>
      <c r="L26" s="11">
        <f t="shared" ca="1" si="4"/>
        <v>95939.086294416251</v>
      </c>
      <c r="M26" s="11">
        <f t="shared" ca="1" si="4"/>
        <v>95939.086294416251</v>
      </c>
      <c r="N26" s="11">
        <f t="shared" ca="1" si="4"/>
        <v>95939.086294416251</v>
      </c>
      <c r="O26" s="11">
        <f t="shared" ca="1" si="4"/>
        <v>0</v>
      </c>
      <c r="P26" s="11">
        <f t="shared" ca="1" si="4"/>
        <v>0</v>
      </c>
      <c r="Q26" s="11">
        <f t="shared" ca="1" si="4"/>
        <v>0</v>
      </c>
      <c r="R26" s="11">
        <f t="shared" ca="1" si="4"/>
        <v>0</v>
      </c>
      <c r="S26" s="11">
        <f t="shared" ca="1" si="4"/>
        <v>0</v>
      </c>
      <c r="T26" s="11">
        <f t="shared" ca="1" si="4"/>
        <v>0</v>
      </c>
      <c r="U26" s="11">
        <f t="shared" ca="1" si="4"/>
        <v>0</v>
      </c>
      <c r="V26" s="11">
        <f t="shared" ca="1" si="4"/>
        <v>0</v>
      </c>
      <c r="W26" s="11">
        <f t="shared" ca="1" si="4"/>
        <v>0</v>
      </c>
      <c r="X26" s="11">
        <f t="shared" ca="1" si="4"/>
        <v>0</v>
      </c>
      <c r="Y26" s="11">
        <f t="shared" ca="1" si="4"/>
        <v>0</v>
      </c>
      <c r="Z26" s="11">
        <f t="shared" ca="1" si="4"/>
        <v>0</v>
      </c>
      <c r="AA26" s="11">
        <f t="shared" ca="1" si="4"/>
        <v>0</v>
      </c>
      <c r="AB26" s="11">
        <f t="shared" ca="1" si="4"/>
        <v>0</v>
      </c>
      <c r="AC26" s="11">
        <f t="shared" ca="1" si="4"/>
        <v>0</v>
      </c>
      <c r="AD26" s="11">
        <f t="shared" ca="1" si="4"/>
        <v>0</v>
      </c>
      <c r="AE26" s="11">
        <f t="shared" ca="1" si="4"/>
        <v>0</v>
      </c>
      <c r="AF26" s="11">
        <f t="shared" ca="1" si="4"/>
        <v>0</v>
      </c>
      <c r="AG26" s="11">
        <f t="shared" ca="1" si="4"/>
        <v>0</v>
      </c>
      <c r="AH26" s="11">
        <f t="shared" ca="1" si="4"/>
        <v>0</v>
      </c>
      <c r="AI26" s="11">
        <f t="shared" ca="1" si="4"/>
        <v>0</v>
      </c>
      <c r="AJ26" s="11">
        <f t="shared" ca="1" si="4"/>
        <v>0</v>
      </c>
      <c r="AK26" s="11">
        <f t="shared" ca="1" si="4"/>
        <v>0</v>
      </c>
      <c r="AL26" s="11">
        <f t="shared" ca="1" si="4"/>
        <v>0</v>
      </c>
      <c r="AM26" s="11">
        <f t="shared" ca="1" si="4"/>
        <v>0</v>
      </c>
      <c r="AN26" s="11">
        <f t="shared" ca="1" si="4"/>
        <v>0</v>
      </c>
      <c r="AO26" s="11">
        <f t="shared" ca="1" si="4"/>
        <v>0</v>
      </c>
      <c r="AP26" s="11">
        <f t="shared" ca="1" si="4"/>
        <v>0</v>
      </c>
      <c r="AQ26" s="11">
        <f t="shared" ca="1" si="4"/>
        <v>0</v>
      </c>
      <c r="AR26" s="11">
        <f t="shared" ca="1" si="4"/>
        <v>0</v>
      </c>
      <c r="AS26" s="11">
        <f t="shared" ca="1" si="4"/>
        <v>0</v>
      </c>
      <c r="AT26" s="11">
        <f t="shared" ca="1" si="4"/>
        <v>0</v>
      </c>
      <c r="AU26" s="11">
        <f t="shared" ca="1" si="4"/>
        <v>0</v>
      </c>
      <c r="AV26" s="11">
        <f t="shared" ca="1" si="4"/>
        <v>0</v>
      </c>
      <c r="AW26" s="11">
        <f t="shared" ca="1" si="4"/>
        <v>0</v>
      </c>
      <c r="AX26" s="11">
        <f t="shared" ca="1" si="4"/>
        <v>0</v>
      </c>
      <c r="AY26" s="11">
        <f t="shared" ca="1" si="4"/>
        <v>0</v>
      </c>
      <c r="AZ26" s="11">
        <f t="shared" ca="1" si="4"/>
        <v>0</v>
      </c>
      <c r="BA26" s="11">
        <f t="shared" ca="1" si="4"/>
        <v>0</v>
      </c>
      <c r="BB26" s="11">
        <f t="shared" ca="1" si="4"/>
        <v>0</v>
      </c>
      <c r="BC26" s="11">
        <f t="shared" ca="1" si="4"/>
        <v>0</v>
      </c>
      <c r="BD26" s="11">
        <f t="shared" ca="1" si="4"/>
        <v>0</v>
      </c>
      <c r="BE26" s="11">
        <f t="shared" ca="1" si="4"/>
        <v>0</v>
      </c>
      <c r="BF26" s="11">
        <f t="shared" ca="1" si="4"/>
        <v>0</v>
      </c>
      <c r="BG26" s="11">
        <f t="shared" ca="1" si="4"/>
        <v>0</v>
      </c>
      <c r="BH26" s="11">
        <f t="shared" ca="1" si="4"/>
        <v>0</v>
      </c>
      <c r="BI26" s="11">
        <f t="shared" ca="1" si="4"/>
        <v>0</v>
      </c>
      <c r="BJ26" s="11">
        <f t="shared" ca="1" si="4"/>
        <v>0</v>
      </c>
      <c r="BK26" s="11">
        <f t="shared" ca="1" si="4"/>
        <v>0</v>
      </c>
      <c r="BL26" s="11">
        <f t="shared" ca="1" si="4"/>
        <v>0</v>
      </c>
      <c r="BM26" s="11">
        <f t="shared" ca="1" si="4"/>
        <v>0</v>
      </c>
      <c r="BN26" s="11">
        <f t="shared" ca="1" si="4"/>
        <v>0</v>
      </c>
      <c r="BO26" s="11">
        <f t="shared" ca="1" si="4"/>
        <v>0</v>
      </c>
      <c r="BP26" s="11">
        <f t="shared" ca="1" si="4"/>
        <v>0</v>
      </c>
      <c r="BQ26" s="11">
        <f t="shared" ref="BQ26:CF26" ca="1" si="5">SUM(BQ18:BQ25)</f>
        <v>0</v>
      </c>
      <c r="BR26" s="11">
        <f t="shared" ca="1" si="5"/>
        <v>0</v>
      </c>
      <c r="BS26" s="11">
        <f t="shared" ca="1" si="5"/>
        <v>0</v>
      </c>
      <c r="BT26" s="11">
        <f t="shared" ca="1" si="5"/>
        <v>0</v>
      </c>
      <c r="BU26" s="11">
        <f t="shared" ca="1" si="5"/>
        <v>0</v>
      </c>
      <c r="BV26" s="11">
        <f t="shared" ca="1" si="5"/>
        <v>0</v>
      </c>
      <c r="BW26" s="11">
        <f t="shared" ca="1" si="5"/>
        <v>0</v>
      </c>
      <c r="BX26" s="11">
        <f t="shared" ca="1" si="5"/>
        <v>0</v>
      </c>
      <c r="BY26" s="11">
        <f t="shared" ca="1" si="5"/>
        <v>0</v>
      </c>
      <c r="BZ26" s="11">
        <f t="shared" ca="1" si="5"/>
        <v>0</v>
      </c>
      <c r="CA26" s="11">
        <f t="shared" ca="1" si="5"/>
        <v>0</v>
      </c>
      <c r="CB26" s="11">
        <f t="shared" ca="1" si="5"/>
        <v>0</v>
      </c>
      <c r="CC26" s="11">
        <f t="shared" ca="1" si="5"/>
        <v>0</v>
      </c>
      <c r="CD26" s="11">
        <f t="shared" ca="1" si="5"/>
        <v>0</v>
      </c>
      <c r="CE26" s="11">
        <f t="shared" ca="1" si="5"/>
        <v>0</v>
      </c>
      <c r="CF26" s="11">
        <f t="shared" ca="1" si="5"/>
        <v>0</v>
      </c>
      <c r="CG26" s="99"/>
    </row>
    <row r="27" spans="1:85" s="6" customFormat="1" x14ac:dyDescent="0.2">
      <c r="A27" s="98"/>
      <c r="B27" s="93" t="s">
        <v>178</v>
      </c>
      <c r="C27" s="59" t="str">
        <f>C26</f>
        <v>тыс.руб.</v>
      </c>
      <c r="D27" s="8">
        <f t="shared" ca="1" si="2"/>
        <v>0</v>
      </c>
      <c r="E27" s="92">
        <f t="array" aca="1" ref="E27" ca="1">SUMPRODUCT(--($A$18:$A$25="прямой")*(E$18:E$25))</f>
        <v>0</v>
      </c>
      <c r="F27" s="92">
        <f t="array" aca="1" ref="F27" ca="1">SUMPRODUCT(--($A$18:$A$25="прямой")*(F$18:F$25))</f>
        <v>0</v>
      </c>
      <c r="G27" s="92">
        <f t="array" aca="1" ref="G27" ca="1">SUMPRODUCT(--($A$18:$A$25="прямой")*(G$18:G$25))</f>
        <v>0</v>
      </c>
      <c r="H27" s="92">
        <f t="array" aca="1" ref="H27" ca="1">SUMPRODUCT(--($A$18:$A$25="прямой")*(H$18:H$25))</f>
        <v>0</v>
      </c>
      <c r="I27" s="92">
        <f t="array" aca="1" ref="I27" ca="1">SUMPRODUCT(--($A$18:$A$25="прямой")*(I$18:I$25))</f>
        <v>0</v>
      </c>
      <c r="J27" s="92">
        <f t="array" aca="1" ref="J27" ca="1">SUMPRODUCT(--($A$18:$A$25="прямой")*(J$18:J$25))</f>
        <v>0</v>
      </c>
      <c r="K27" s="92">
        <f t="array" aca="1" ref="K27" ca="1">SUMPRODUCT(--($A$18:$A$25="прямой")*(K$18:K$25))</f>
        <v>0</v>
      </c>
      <c r="L27" s="92">
        <f t="array" aca="1" ref="L27" ca="1">SUMPRODUCT(--($A$18:$A$25="прямой")*(L$18:L$25))</f>
        <v>0</v>
      </c>
      <c r="M27" s="92">
        <f t="array" aca="1" ref="M27" ca="1">SUMPRODUCT(--($A$18:$A$25="прямой")*(M$18:M$25))</f>
        <v>0</v>
      </c>
      <c r="N27" s="92">
        <f t="array" aca="1" ref="N27" ca="1">SUMPRODUCT(--($A$18:$A$25="прямой")*(N$18:N$25))</f>
        <v>0</v>
      </c>
      <c r="O27" s="92">
        <f t="array" aca="1" ref="O27" ca="1">SUMPRODUCT(--($A$18:$A$25="прямой")*(O$18:O$25))</f>
        <v>0</v>
      </c>
      <c r="P27" s="92">
        <f t="array" aca="1" ref="P27" ca="1">SUMPRODUCT(--($A$18:$A$25="прямой")*(P$18:P$25))</f>
        <v>0</v>
      </c>
      <c r="Q27" s="92">
        <f t="array" aca="1" ref="Q27" ca="1">SUMPRODUCT(--($A$18:$A$25="прямой")*(Q$18:Q$25))</f>
        <v>0</v>
      </c>
      <c r="R27" s="92">
        <f t="array" aca="1" ref="R27" ca="1">SUMPRODUCT(--($A$18:$A$25="прямой")*(R$18:R$25))</f>
        <v>0</v>
      </c>
      <c r="S27" s="92">
        <f t="array" aca="1" ref="S27" ca="1">SUMPRODUCT(--($A$18:$A$25="прямой")*(S$18:S$25))</f>
        <v>0</v>
      </c>
      <c r="T27" s="92">
        <f t="array" aca="1" ref="T27" ca="1">SUMPRODUCT(--($A$18:$A$25="прямой")*(T$18:T$25))</f>
        <v>0</v>
      </c>
      <c r="U27" s="92">
        <f t="array" aca="1" ref="U27" ca="1">SUMPRODUCT(--($A$18:$A$25="прямой")*(U$18:U$25))</f>
        <v>0</v>
      </c>
      <c r="V27" s="92">
        <f t="array" aca="1" ref="V27" ca="1">SUMPRODUCT(--($A$18:$A$25="прямой")*(V$18:V$25))</f>
        <v>0</v>
      </c>
      <c r="W27" s="92">
        <f t="array" aca="1" ref="W27" ca="1">SUMPRODUCT(--($A$18:$A$25="прямой")*(W$18:W$25))</f>
        <v>0</v>
      </c>
      <c r="X27" s="92">
        <f t="array" aca="1" ref="X27" ca="1">SUMPRODUCT(--($A$18:$A$25="прямой")*(X$18:X$25))</f>
        <v>0</v>
      </c>
      <c r="Y27" s="92">
        <f t="array" aca="1" ref="Y27" ca="1">SUMPRODUCT(--($A$18:$A$25="прямой")*(Y$18:Y$25))</f>
        <v>0</v>
      </c>
      <c r="Z27" s="92">
        <f t="array" aca="1" ref="Z27" ca="1">SUMPRODUCT(--($A$18:$A$25="прямой")*(Z$18:Z$25))</f>
        <v>0</v>
      </c>
      <c r="AA27" s="92">
        <f t="array" aca="1" ref="AA27" ca="1">SUMPRODUCT(--($A$18:$A$25="прямой")*(AA$18:AA$25))</f>
        <v>0</v>
      </c>
      <c r="AB27" s="92">
        <f t="array" aca="1" ref="AB27" ca="1">SUMPRODUCT(--($A$18:$A$25="прямой")*(AB$18:AB$25))</f>
        <v>0</v>
      </c>
      <c r="AC27" s="92">
        <f t="array" aca="1" ref="AC27" ca="1">SUMPRODUCT(--($A$18:$A$25="прямой")*(AC$18:AC$25))</f>
        <v>0</v>
      </c>
      <c r="AD27" s="92">
        <f t="array" aca="1" ref="AD27" ca="1">SUMPRODUCT(--($A$18:$A$25="прямой")*(AD$18:AD$25))</f>
        <v>0</v>
      </c>
      <c r="AE27" s="92">
        <f t="array" aca="1" ref="AE27" ca="1">SUMPRODUCT(--($A$18:$A$25="прямой")*(AE$18:AE$25))</f>
        <v>0</v>
      </c>
      <c r="AF27" s="92">
        <f t="array" aca="1" ref="AF27" ca="1">SUMPRODUCT(--($A$18:$A$25="прямой")*(AF$18:AF$25))</f>
        <v>0</v>
      </c>
      <c r="AG27" s="92">
        <f t="array" aca="1" ref="AG27" ca="1">SUMPRODUCT(--($A$18:$A$25="прямой")*(AG$18:AG$25))</f>
        <v>0</v>
      </c>
      <c r="AH27" s="92">
        <f t="array" aca="1" ref="AH27" ca="1">SUMPRODUCT(--($A$18:$A$25="прямой")*(AH$18:AH$25))</f>
        <v>0</v>
      </c>
      <c r="AI27" s="92">
        <f t="array" aca="1" ref="AI27" ca="1">SUMPRODUCT(--($A$18:$A$25="прямой")*(AI$18:AI$25))</f>
        <v>0</v>
      </c>
      <c r="AJ27" s="92">
        <f t="array" aca="1" ref="AJ27" ca="1">SUMPRODUCT(--($A$18:$A$25="прямой")*(AJ$18:AJ$25))</f>
        <v>0</v>
      </c>
      <c r="AK27" s="92">
        <f t="array" aca="1" ref="AK27" ca="1">SUMPRODUCT(--($A$18:$A$25="прямой")*(AK$18:AK$25))</f>
        <v>0</v>
      </c>
      <c r="AL27" s="92">
        <f t="array" aca="1" ref="AL27" ca="1">SUMPRODUCT(--($A$18:$A$25="прямой")*(AL$18:AL$25))</f>
        <v>0</v>
      </c>
      <c r="AM27" s="92">
        <f t="array" aca="1" ref="AM27" ca="1">SUMPRODUCT(--($A$18:$A$25="прямой")*(AM$18:AM$25))</f>
        <v>0</v>
      </c>
      <c r="AN27" s="92">
        <f t="array" aca="1" ref="AN27" ca="1">SUMPRODUCT(--($A$18:$A$25="прямой")*(AN$18:AN$25))</f>
        <v>0</v>
      </c>
      <c r="AO27" s="92">
        <f t="array" aca="1" ref="AO27" ca="1">SUMPRODUCT(--($A$18:$A$25="прямой")*(AO$18:AO$25))</f>
        <v>0</v>
      </c>
      <c r="AP27" s="92">
        <f t="array" aca="1" ref="AP27" ca="1">SUMPRODUCT(--($A$18:$A$25="прямой")*(AP$18:AP$25))</f>
        <v>0</v>
      </c>
      <c r="AQ27" s="92">
        <f t="array" aca="1" ref="AQ27" ca="1">SUMPRODUCT(--($A$18:$A$25="прямой")*(AQ$18:AQ$25))</f>
        <v>0</v>
      </c>
      <c r="AR27" s="92">
        <f t="array" aca="1" ref="AR27" ca="1">SUMPRODUCT(--($A$18:$A$25="прямой")*(AR$18:AR$25))</f>
        <v>0</v>
      </c>
      <c r="AS27" s="92">
        <f t="array" aca="1" ref="AS27" ca="1">SUMPRODUCT(--($A$18:$A$25="прямой")*(AS$18:AS$25))</f>
        <v>0</v>
      </c>
      <c r="AT27" s="92">
        <f t="array" aca="1" ref="AT27" ca="1">SUMPRODUCT(--($A$18:$A$25="прямой")*(AT$18:AT$25))</f>
        <v>0</v>
      </c>
      <c r="AU27" s="92">
        <f t="array" aca="1" ref="AU27" ca="1">SUMPRODUCT(--($A$18:$A$25="прямой")*(AU$18:AU$25))</f>
        <v>0</v>
      </c>
      <c r="AV27" s="92">
        <f t="array" aca="1" ref="AV27" ca="1">SUMPRODUCT(--($A$18:$A$25="прямой")*(AV$18:AV$25))</f>
        <v>0</v>
      </c>
      <c r="AW27" s="92">
        <f t="array" aca="1" ref="AW27" ca="1">SUMPRODUCT(--($A$18:$A$25="прямой")*(AW$18:AW$25))</f>
        <v>0</v>
      </c>
      <c r="AX27" s="92">
        <f t="array" aca="1" ref="AX27" ca="1">SUMPRODUCT(--($A$18:$A$25="прямой")*(AX$18:AX$25))</f>
        <v>0</v>
      </c>
      <c r="AY27" s="92">
        <f t="array" aca="1" ref="AY27" ca="1">SUMPRODUCT(--($A$18:$A$25="прямой")*(AY$18:AY$25))</f>
        <v>0</v>
      </c>
      <c r="AZ27" s="92">
        <f t="array" aca="1" ref="AZ27" ca="1">SUMPRODUCT(--($A$18:$A$25="прямой")*(AZ$18:AZ$25))</f>
        <v>0</v>
      </c>
      <c r="BA27" s="92">
        <f t="array" aca="1" ref="BA27" ca="1">SUMPRODUCT(--($A$18:$A$25="прямой")*(BA$18:BA$25))</f>
        <v>0</v>
      </c>
      <c r="BB27" s="92">
        <f t="array" aca="1" ref="BB27" ca="1">SUMPRODUCT(--($A$18:$A$25="прямой")*(BB$18:BB$25))</f>
        <v>0</v>
      </c>
      <c r="BC27" s="92">
        <f t="array" aca="1" ref="BC27" ca="1">SUMPRODUCT(--($A$18:$A$25="прямой")*(BC$18:BC$25))</f>
        <v>0</v>
      </c>
      <c r="BD27" s="92">
        <f t="array" aca="1" ref="BD27" ca="1">SUMPRODUCT(--($A$18:$A$25="прямой")*(BD$18:BD$25))</f>
        <v>0</v>
      </c>
      <c r="BE27" s="92">
        <f t="array" aca="1" ref="BE27" ca="1">SUMPRODUCT(--($A$18:$A$25="прямой")*(BE$18:BE$25))</f>
        <v>0</v>
      </c>
      <c r="BF27" s="92">
        <f t="array" aca="1" ref="BF27" ca="1">SUMPRODUCT(--($A$18:$A$25="прямой")*(BF$18:BF$25))</f>
        <v>0</v>
      </c>
      <c r="BG27" s="92">
        <f t="array" aca="1" ref="BG27" ca="1">SUMPRODUCT(--($A$18:$A$25="прямой")*(BG$18:BG$25))</f>
        <v>0</v>
      </c>
      <c r="BH27" s="92">
        <f t="array" aca="1" ref="BH27" ca="1">SUMPRODUCT(--($A$18:$A$25="прямой")*(BH$18:BH$25))</f>
        <v>0</v>
      </c>
      <c r="BI27" s="92">
        <f t="array" aca="1" ref="BI27" ca="1">SUMPRODUCT(--($A$18:$A$25="прямой")*(BI$18:BI$25))</f>
        <v>0</v>
      </c>
      <c r="BJ27" s="92">
        <f t="array" aca="1" ref="BJ27" ca="1">SUMPRODUCT(--($A$18:$A$25="прямой")*(BJ$18:BJ$25))</f>
        <v>0</v>
      </c>
      <c r="BK27" s="92">
        <f t="array" aca="1" ref="BK27" ca="1">SUMPRODUCT(--($A$18:$A$25="прямой")*(BK$18:BK$25))</f>
        <v>0</v>
      </c>
      <c r="BL27" s="92">
        <f t="array" aca="1" ref="BL27" ca="1">SUMPRODUCT(--($A$18:$A$25="прямой")*(BL$18:BL$25))</f>
        <v>0</v>
      </c>
      <c r="BM27" s="92">
        <f t="array" aca="1" ref="BM27" ca="1">SUMPRODUCT(--($A$18:$A$25="прямой")*(BM$18:BM$25))</f>
        <v>0</v>
      </c>
      <c r="BN27" s="92">
        <f t="array" aca="1" ref="BN27" ca="1">SUMPRODUCT(--($A$18:$A$25="прямой")*(BN$18:BN$25))</f>
        <v>0</v>
      </c>
      <c r="BO27" s="92">
        <f t="array" aca="1" ref="BO27" ca="1">SUMPRODUCT(--($A$18:$A$25="прямой")*(BO$18:BO$25))</f>
        <v>0</v>
      </c>
      <c r="BP27" s="92">
        <f t="array" aca="1" ref="BP27" ca="1">SUMPRODUCT(--($A$18:$A$25="прямой")*(BP$18:BP$25))</f>
        <v>0</v>
      </c>
      <c r="BQ27" s="92">
        <f t="array" aca="1" ref="BQ27" ca="1">SUMPRODUCT(--($A$18:$A$25="прямой")*(BQ$18:BQ$25))</f>
        <v>0</v>
      </c>
      <c r="BR27" s="92">
        <f t="array" aca="1" ref="BR27" ca="1">SUMPRODUCT(--($A$18:$A$25="прямой")*(BR$18:BR$25))</f>
        <v>0</v>
      </c>
      <c r="BS27" s="92">
        <f t="array" aca="1" ref="BS27" ca="1">SUMPRODUCT(--($A$18:$A$25="прямой")*(BS$18:BS$25))</f>
        <v>0</v>
      </c>
      <c r="BT27" s="92">
        <f t="array" aca="1" ref="BT27" ca="1">SUMPRODUCT(--($A$18:$A$25="прямой")*(BT$18:BT$25))</f>
        <v>0</v>
      </c>
      <c r="BU27" s="92">
        <f t="array" aca="1" ref="BU27" ca="1">SUMPRODUCT(--($A$18:$A$25="прямой")*(BU$18:BU$25))</f>
        <v>0</v>
      </c>
      <c r="BV27" s="92">
        <f t="array" aca="1" ref="BV27" ca="1">SUMPRODUCT(--($A$18:$A$25="прямой")*(BV$18:BV$25))</f>
        <v>0</v>
      </c>
      <c r="BW27" s="92">
        <f t="array" aca="1" ref="BW27" ca="1">SUMPRODUCT(--($A$18:$A$25="прямой")*(BW$18:BW$25))</f>
        <v>0</v>
      </c>
      <c r="BX27" s="92">
        <f t="array" aca="1" ref="BX27" ca="1">SUMPRODUCT(--($A$18:$A$25="прямой")*(BX$18:BX$25))</f>
        <v>0</v>
      </c>
      <c r="BY27" s="92">
        <f t="array" aca="1" ref="BY27" ca="1">SUMPRODUCT(--($A$18:$A$25="прямой")*(BY$18:BY$25))</f>
        <v>0</v>
      </c>
      <c r="BZ27" s="92">
        <f t="array" aca="1" ref="BZ27" ca="1">SUMPRODUCT(--($A$18:$A$25="прямой")*(BZ$18:BZ$25))</f>
        <v>0</v>
      </c>
      <c r="CA27" s="92">
        <f t="array" aca="1" ref="CA27" ca="1">SUMPRODUCT(--($A$18:$A$25="прямой")*(CA$18:CA$25))</f>
        <v>0</v>
      </c>
      <c r="CB27" s="92">
        <f t="array" aca="1" ref="CB27" ca="1">SUMPRODUCT(--($A$18:$A$25="прямой")*(CB$18:CB$25))</f>
        <v>0</v>
      </c>
      <c r="CC27" s="92">
        <f t="array" aca="1" ref="CC27" ca="1">SUMPRODUCT(--($A$18:$A$25="прямой")*(CC$18:CC$25))</f>
        <v>0</v>
      </c>
      <c r="CD27" s="92">
        <f t="array" aca="1" ref="CD27" ca="1">SUMPRODUCT(--($A$18:$A$25="прямой")*(CD$18:CD$25))</f>
        <v>0</v>
      </c>
      <c r="CE27" s="92">
        <f t="array" aca="1" ref="CE27" ca="1">SUMPRODUCT(--($A$18:$A$25="прямой")*(CE$18:CE$25))</f>
        <v>0</v>
      </c>
      <c r="CF27" s="92">
        <f t="array" aca="1" ref="CF27" ca="1">SUMPRODUCT(--($A$18:$A$25="прямой")*(CF$18:CF$25))</f>
        <v>0</v>
      </c>
      <c r="CG27" s="98"/>
    </row>
    <row r="28" spans="1:85" s="6" customFormat="1" x14ac:dyDescent="0.2">
      <c r="A28" s="98"/>
      <c r="B28" s="93" t="s">
        <v>179</v>
      </c>
      <c r="C28" s="59" t="str">
        <f>C27</f>
        <v>тыс.руб.</v>
      </c>
      <c r="D28" s="8">
        <f t="shared" ca="1" si="2"/>
        <v>408531.82350644283</v>
      </c>
      <c r="E28" s="92">
        <f t="array" aca="1" ref="E28" ca="1">SUMPRODUCT(--($A$18:$A$25="косвенный")*(E$18:E$25))</f>
        <v>0</v>
      </c>
      <c r="F28" s="92">
        <f t="array" aca="1" ref="F28" ca="1">SUMPRODUCT(--($A$18:$A$25="косвенный")*(F$18:F$25))</f>
        <v>0</v>
      </c>
      <c r="G28" s="92">
        <f t="array" aca="1" ref="G28" ca="1">SUMPRODUCT(--($A$18:$A$25="косвенный")*(G$18:G$25))</f>
        <v>0</v>
      </c>
      <c r="H28" s="92">
        <f t="array" aca="1" ref="H28" ca="1">SUMPRODUCT(--($A$18:$A$25="косвенный")*(H$18:H$25))</f>
        <v>0</v>
      </c>
      <c r="I28" s="92">
        <f t="array" aca="1" ref="I28" ca="1">SUMPRODUCT(--($A$18:$A$25="косвенный")*(I$18:I$25))</f>
        <v>5587.6610698945806</v>
      </c>
      <c r="J28" s="92">
        <f t="array" aca="1" ref="J28" ca="1">SUMPRODUCT(--($A$18:$A$25="косвенный")*(J$18:J$25))</f>
        <v>19187.817258883249</v>
      </c>
      <c r="K28" s="92">
        <f t="array" aca="1" ref="K28" ca="1">SUMPRODUCT(--($A$18:$A$25="косвенный")*(K$18:K$25))</f>
        <v>95939.086294416251</v>
      </c>
      <c r="L28" s="92">
        <f t="array" aca="1" ref="L28" ca="1">SUMPRODUCT(--($A$18:$A$25="косвенный")*(L$18:L$25))</f>
        <v>95939.086294416251</v>
      </c>
      <c r="M28" s="92">
        <f t="array" aca="1" ref="M28" ca="1">SUMPRODUCT(--($A$18:$A$25="косвенный")*(M$18:M$25))</f>
        <v>95939.086294416251</v>
      </c>
      <c r="N28" s="92">
        <f t="array" aca="1" ref="N28" ca="1">SUMPRODUCT(--($A$18:$A$25="косвенный")*(N$18:N$25))</f>
        <v>95939.086294416251</v>
      </c>
      <c r="O28" s="92">
        <f t="array" aca="1" ref="O28" ca="1">SUMPRODUCT(--($A$18:$A$25="косвенный")*(O$18:O$25))</f>
        <v>0</v>
      </c>
      <c r="P28" s="92">
        <f t="array" aca="1" ref="P28" ca="1">SUMPRODUCT(--($A$18:$A$25="косвенный")*(P$18:P$25))</f>
        <v>0</v>
      </c>
      <c r="Q28" s="92">
        <f t="array" aca="1" ref="Q28" ca="1">SUMPRODUCT(--($A$18:$A$25="косвенный")*(Q$18:Q$25))</f>
        <v>0</v>
      </c>
      <c r="R28" s="92">
        <f t="array" aca="1" ref="R28" ca="1">SUMPRODUCT(--($A$18:$A$25="косвенный")*(R$18:R$25))</f>
        <v>0</v>
      </c>
      <c r="S28" s="92">
        <f t="array" aca="1" ref="S28" ca="1">SUMPRODUCT(--($A$18:$A$25="косвенный")*(S$18:S$25))</f>
        <v>0</v>
      </c>
      <c r="T28" s="92">
        <f t="array" aca="1" ref="T28" ca="1">SUMPRODUCT(--($A$18:$A$25="косвенный")*(T$18:T$25))</f>
        <v>0</v>
      </c>
      <c r="U28" s="92">
        <f t="array" aca="1" ref="U28" ca="1">SUMPRODUCT(--($A$18:$A$25="косвенный")*(U$18:U$25))</f>
        <v>0</v>
      </c>
      <c r="V28" s="92">
        <f t="array" aca="1" ref="V28" ca="1">SUMPRODUCT(--($A$18:$A$25="косвенный")*(V$18:V$25))</f>
        <v>0</v>
      </c>
      <c r="W28" s="92">
        <f t="array" aca="1" ref="W28" ca="1">SUMPRODUCT(--($A$18:$A$25="косвенный")*(W$18:W$25))</f>
        <v>0</v>
      </c>
      <c r="X28" s="92">
        <f t="array" aca="1" ref="X28" ca="1">SUMPRODUCT(--($A$18:$A$25="косвенный")*(X$18:X$25))</f>
        <v>0</v>
      </c>
      <c r="Y28" s="92">
        <f t="array" aca="1" ref="Y28" ca="1">SUMPRODUCT(--($A$18:$A$25="косвенный")*(Y$18:Y$25))</f>
        <v>0</v>
      </c>
      <c r="Z28" s="92">
        <f t="array" aca="1" ref="Z28" ca="1">SUMPRODUCT(--($A$18:$A$25="косвенный")*(Z$18:Z$25))</f>
        <v>0</v>
      </c>
      <c r="AA28" s="92">
        <f t="array" aca="1" ref="AA28" ca="1">SUMPRODUCT(--($A$18:$A$25="косвенный")*(AA$18:AA$25))</f>
        <v>0</v>
      </c>
      <c r="AB28" s="92">
        <f t="array" aca="1" ref="AB28" ca="1">SUMPRODUCT(--($A$18:$A$25="косвенный")*(AB$18:AB$25))</f>
        <v>0</v>
      </c>
      <c r="AC28" s="92">
        <f t="array" aca="1" ref="AC28" ca="1">SUMPRODUCT(--($A$18:$A$25="косвенный")*(AC$18:AC$25))</f>
        <v>0</v>
      </c>
      <c r="AD28" s="92">
        <f t="array" aca="1" ref="AD28" ca="1">SUMPRODUCT(--($A$18:$A$25="косвенный")*(AD$18:AD$25))</f>
        <v>0</v>
      </c>
      <c r="AE28" s="92">
        <f t="array" aca="1" ref="AE28" ca="1">SUMPRODUCT(--($A$18:$A$25="косвенный")*(AE$18:AE$25))</f>
        <v>0</v>
      </c>
      <c r="AF28" s="92">
        <f t="array" aca="1" ref="AF28" ca="1">SUMPRODUCT(--($A$18:$A$25="косвенный")*(AF$18:AF$25))</f>
        <v>0</v>
      </c>
      <c r="AG28" s="92">
        <f t="array" aca="1" ref="AG28" ca="1">SUMPRODUCT(--($A$18:$A$25="косвенный")*(AG$18:AG$25))</f>
        <v>0</v>
      </c>
      <c r="AH28" s="92">
        <f t="array" aca="1" ref="AH28" ca="1">SUMPRODUCT(--($A$18:$A$25="косвенный")*(AH$18:AH$25))</f>
        <v>0</v>
      </c>
      <c r="AI28" s="92">
        <f t="array" aca="1" ref="AI28" ca="1">SUMPRODUCT(--($A$18:$A$25="косвенный")*(AI$18:AI$25))</f>
        <v>0</v>
      </c>
      <c r="AJ28" s="92">
        <f t="array" aca="1" ref="AJ28" ca="1">SUMPRODUCT(--($A$18:$A$25="косвенный")*(AJ$18:AJ$25))</f>
        <v>0</v>
      </c>
      <c r="AK28" s="92">
        <f t="array" aca="1" ref="AK28" ca="1">SUMPRODUCT(--($A$18:$A$25="косвенный")*(AK$18:AK$25))</f>
        <v>0</v>
      </c>
      <c r="AL28" s="92">
        <f t="array" aca="1" ref="AL28" ca="1">SUMPRODUCT(--($A$18:$A$25="косвенный")*(AL$18:AL$25))</f>
        <v>0</v>
      </c>
      <c r="AM28" s="92">
        <f t="array" aca="1" ref="AM28" ca="1">SUMPRODUCT(--($A$18:$A$25="косвенный")*(AM$18:AM$25))</f>
        <v>0</v>
      </c>
      <c r="AN28" s="92">
        <f t="array" aca="1" ref="AN28" ca="1">SUMPRODUCT(--($A$18:$A$25="косвенный")*(AN$18:AN$25))</f>
        <v>0</v>
      </c>
      <c r="AO28" s="92">
        <f t="array" aca="1" ref="AO28" ca="1">SUMPRODUCT(--($A$18:$A$25="косвенный")*(AO$18:AO$25))</f>
        <v>0</v>
      </c>
      <c r="AP28" s="92">
        <f t="array" aca="1" ref="AP28" ca="1">SUMPRODUCT(--($A$18:$A$25="косвенный")*(AP$18:AP$25))</f>
        <v>0</v>
      </c>
      <c r="AQ28" s="92">
        <f t="array" aca="1" ref="AQ28" ca="1">SUMPRODUCT(--($A$18:$A$25="косвенный")*(AQ$18:AQ$25))</f>
        <v>0</v>
      </c>
      <c r="AR28" s="92">
        <f t="array" aca="1" ref="AR28" ca="1">SUMPRODUCT(--($A$18:$A$25="косвенный")*(AR$18:AR$25))</f>
        <v>0</v>
      </c>
      <c r="AS28" s="92">
        <f t="array" aca="1" ref="AS28" ca="1">SUMPRODUCT(--($A$18:$A$25="косвенный")*(AS$18:AS$25))</f>
        <v>0</v>
      </c>
      <c r="AT28" s="92">
        <f t="array" aca="1" ref="AT28" ca="1">SUMPRODUCT(--($A$18:$A$25="косвенный")*(AT$18:AT$25))</f>
        <v>0</v>
      </c>
      <c r="AU28" s="92">
        <f t="array" aca="1" ref="AU28" ca="1">SUMPRODUCT(--($A$18:$A$25="косвенный")*(AU$18:AU$25))</f>
        <v>0</v>
      </c>
      <c r="AV28" s="92">
        <f t="array" aca="1" ref="AV28" ca="1">SUMPRODUCT(--($A$18:$A$25="косвенный")*(AV$18:AV$25))</f>
        <v>0</v>
      </c>
      <c r="AW28" s="92">
        <f t="array" aca="1" ref="AW28" ca="1">SUMPRODUCT(--($A$18:$A$25="косвенный")*(AW$18:AW$25))</f>
        <v>0</v>
      </c>
      <c r="AX28" s="92">
        <f t="array" aca="1" ref="AX28" ca="1">SUMPRODUCT(--($A$18:$A$25="косвенный")*(AX$18:AX$25))</f>
        <v>0</v>
      </c>
      <c r="AY28" s="92">
        <f t="array" aca="1" ref="AY28" ca="1">SUMPRODUCT(--($A$18:$A$25="косвенный")*(AY$18:AY$25))</f>
        <v>0</v>
      </c>
      <c r="AZ28" s="92">
        <f t="array" aca="1" ref="AZ28" ca="1">SUMPRODUCT(--($A$18:$A$25="косвенный")*(AZ$18:AZ$25))</f>
        <v>0</v>
      </c>
      <c r="BA28" s="92">
        <f t="array" aca="1" ref="BA28" ca="1">SUMPRODUCT(--($A$18:$A$25="косвенный")*(BA$18:BA$25))</f>
        <v>0</v>
      </c>
      <c r="BB28" s="92">
        <f t="array" aca="1" ref="BB28" ca="1">SUMPRODUCT(--($A$18:$A$25="косвенный")*(BB$18:BB$25))</f>
        <v>0</v>
      </c>
      <c r="BC28" s="92">
        <f t="array" aca="1" ref="BC28" ca="1">SUMPRODUCT(--($A$18:$A$25="косвенный")*(BC$18:BC$25))</f>
        <v>0</v>
      </c>
      <c r="BD28" s="92">
        <f t="array" aca="1" ref="BD28" ca="1">SUMPRODUCT(--($A$18:$A$25="косвенный")*(BD$18:BD$25))</f>
        <v>0</v>
      </c>
      <c r="BE28" s="92">
        <f t="array" aca="1" ref="BE28" ca="1">SUMPRODUCT(--($A$18:$A$25="косвенный")*(BE$18:BE$25))</f>
        <v>0</v>
      </c>
      <c r="BF28" s="92">
        <f t="array" aca="1" ref="BF28" ca="1">SUMPRODUCT(--($A$18:$A$25="косвенный")*(BF$18:BF$25))</f>
        <v>0</v>
      </c>
      <c r="BG28" s="92">
        <f t="array" aca="1" ref="BG28" ca="1">SUMPRODUCT(--($A$18:$A$25="косвенный")*(BG$18:BG$25))</f>
        <v>0</v>
      </c>
      <c r="BH28" s="92">
        <f t="array" aca="1" ref="BH28" ca="1">SUMPRODUCT(--($A$18:$A$25="косвенный")*(BH$18:BH$25))</f>
        <v>0</v>
      </c>
      <c r="BI28" s="92">
        <f t="array" aca="1" ref="BI28" ca="1">SUMPRODUCT(--($A$18:$A$25="косвенный")*(BI$18:BI$25))</f>
        <v>0</v>
      </c>
      <c r="BJ28" s="92">
        <f t="array" aca="1" ref="BJ28" ca="1">SUMPRODUCT(--($A$18:$A$25="косвенный")*(BJ$18:BJ$25))</f>
        <v>0</v>
      </c>
      <c r="BK28" s="92">
        <f t="array" aca="1" ref="BK28" ca="1">SUMPRODUCT(--($A$18:$A$25="косвенный")*(BK$18:BK$25))</f>
        <v>0</v>
      </c>
      <c r="BL28" s="92">
        <f t="array" aca="1" ref="BL28" ca="1">SUMPRODUCT(--($A$18:$A$25="косвенный")*(BL$18:BL$25))</f>
        <v>0</v>
      </c>
      <c r="BM28" s="92">
        <f t="array" aca="1" ref="BM28" ca="1">SUMPRODUCT(--($A$18:$A$25="косвенный")*(BM$18:BM$25))</f>
        <v>0</v>
      </c>
      <c r="BN28" s="92">
        <f t="array" aca="1" ref="BN28" ca="1">SUMPRODUCT(--($A$18:$A$25="косвенный")*(BN$18:BN$25))</f>
        <v>0</v>
      </c>
      <c r="BO28" s="92">
        <f t="array" aca="1" ref="BO28" ca="1">SUMPRODUCT(--($A$18:$A$25="косвенный")*(BO$18:BO$25))</f>
        <v>0</v>
      </c>
      <c r="BP28" s="92">
        <f t="array" aca="1" ref="BP28" ca="1">SUMPRODUCT(--($A$18:$A$25="косвенный")*(BP$18:BP$25))</f>
        <v>0</v>
      </c>
      <c r="BQ28" s="92">
        <f t="array" aca="1" ref="BQ28" ca="1">SUMPRODUCT(--($A$18:$A$25="косвенный")*(BQ$18:BQ$25))</f>
        <v>0</v>
      </c>
      <c r="BR28" s="92">
        <f t="array" aca="1" ref="BR28" ca="1">SUMPRODUCT(--($A$18:$A$25="косвенный")*(BR$18:BR$25))</f>
        <v>0</v>
      </c>
      <c r="BS28" s="92">
        <f t="array" aca="1" ref="BS28" ca="1">SUMPRODUCT(--($A$18:$A$25="косвенный")*(BS$18:BS$25))</f>
        <v>0</v>
      </c>
      <c r="BT28" s="92">
        <f t="array" aca="1" ref="BT28" ca="1">SUMPRODUCT(--($A$18:$A$25="косвенный")*(BT$18:BT$25))</f>
        <v>0</v>
      </c>
      <c r="BU28" s="92">
        <f t="array" aca="1" ref="BU28" ca="1">SUMPRODUCT(--($A$18:$A$25="косвенный")*(BU$18:BU$25))</f>
        <v>0</v>
      </c>
      <c r="BV28" s="92">
        <f t="array" aca="1" ref="BV28" ca="1">SUMPRODUCT(--($A$18:$A$25="косвенный")*(BV$18:BV$25))</f>
        <v>0</v>
      </c>
      <c r="BW28" s="92">
        <f t="array" aca="1" ref="BW28" ca="1">SUMPRODUCT(--($A$18:$A$25="косвенный")*(BW$18:BW$25))</f>
        <v>0</v>
      </c>
      <c r="BX28" s="92">
        <f t="array" aca="1" ref="BX28" ca="1">SUMPRODUCT(--($A$18:$A$25="косвенный")*(BX$18:BX$25))</f>
        <v>0</v>
      </c>
      <c r="BY28" s="92">
        <f t="array" aca="1" ref="BY28" ca="1">SUMPRODUCT(--($A$18:$A$25="косвенный")*(BY$18:BY$25))</f>
        <v>0</v>
      </c>
      <c r="BZ28" s="92">
        <f t="array" aca="1" ref="BZ28" ca="1">SUMPRODUCT(--($A$18:$A$25="косвенный")*(BZ$18:BZ$25))</f>
        <v>0</v>
      </c>
      <c r="CA28" s="92">
        <f t="array" aca="1" ref="CA28" ca="1">SUMPRODUCT(--($A$18:$A$25="косвенный")*(CA$18:CA$25))</f>
        <v>0</v>
      </c>
      <c r="CB28" s="92">
        <f t="array" aca="1" ref="CB28" ca="1">SUMPRODUCT(--($A$18:$A$25="косвенный")*(CB$18:CB$25))</f>
        <v>0</v>
      </c>
      <c r="CC28" s="92">
        <f t="array" aca="1" ref="CC28" ca="1">SUMPRODUCT(--($A$18:$A$25="косвенный")*(CC$18:CC$25))</f>
        <v>0</v>
      </c>
      <c r="CD28" s="92">
        <f t="array" aca="1" ref="CD28" ca="1">SUMPRODUCT(--($A$18:$A$25="косвенный")*(CD$18:CD$25))</f>
        <v>0</v>
      </c>
      <c r="CE28" s="92">
        <f t="array" aca="1" ref="CE28" ca="1">SUMPRODUCT(--($A$18:$A$25="косвенный")*(CE$18:CE$25))</f>
        <v>0</v>
      </c>
      <c r="CF28" s="92">
        <f t="array" aca="1" ref="CF28" ca="1">SUMPRODUCT(--($A$18:$A$25="косвенный")*(CF$18:CF$25))</f>
        <v>0</v>
      </c>
      <c r="CG28" s="98"/>
    </row>
    <row r="29" spans="1:85" s="3" customFormat="1" x14ac:dyDescent="0.2">
      <c r="A29" s="100"/>
      <c r="B29" s="101"/>
      <c r="C29" s="102"/>
      <c r="D29" s="100"/>
      <c r="E29" s="103"/>
      <c r="F29" s="103"/>
      <c r="G29" s="103"/>
      <c r="H29" s="103"/>
      <c r="I29" s="103"/>
      <c r="J29" s="103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0"/>
      <c r="BO29" s="100"/>
      <c r="BP29" s="100"/>
      <c r="BQ29" s="100"/>
      <c r="BR29" s="100"/>
      <c r="BS29" s="100"/>
      <c r="BT29" s="100"/>
      <c r="BU29" s="100"/>
      <c r="BV29" s="100"/>
      <c r="BW29" s="100"/>
      <c r="BX29" s="100"/>
      <c r="BY29" s="100"/>
      <c r="BZ29" s="100"/>
      <c r="CA29" s="100"/>
      <c r="CB29" s="100"/>
      <c r="CC29" s="100"/>
      <c r="CD29" s="100"/>
      <c r="CE29" s="100"/>
      <c r="CF29" s="100"/>
      <c r="CG29" s="100"/>
    </row>
    <row r="30" spans="1:85" ht="28.5" customHeight="1" x14ac:dyDescent="0.2">
      <c r="A30" s="94"/>
      <c r="B30" s="96" t="s">
        <v>33</v>
      </c>
      <c r="C30" s="96" t="s">
        <v>166</v>
      </c>
      <c r="D30" s="96" t="s">
        <v>4</v>
      </c>
      <c r="E30" s="96">
        <f>E17</f>
        <v>2022</v>
      </c>
      <c r="F30" s="96">
        <f>E30+1</f>
        <v>2023</v>
      </c>
      <c r="G30" s="96">
        <f t="shared" ref="G30:BR30" si="6">F30+1</f>
        <v>2024</v>
      </c>
      <c r="H30" s="96">
        <f t="shared" si="6"/>
        <v>2025</v>
      </c>
      <c r="I30" s="96">
        <f t="shared" si="6"/>
        <v>2026</v>
      </c>
      <c r="J30" s="96">
        <f t="shared" si="6"/>
        <v>2027</v>
      </c>
      <c r="K30" s="96">
        <f t="shared" si="6"/>
        <v>2028</v>
      </c>
      <c r="L30" s="96">
        <f t="shared" si="6"/>
        <v>2029</v>
      </c>
      <c r="M30" s="96">
        <f t="shared" si="6"/>
        <v>2030</v>
      </c>
      <c r="N30" s="96">
        <f t="shared" si="6"/>
        <v>2031</v>
      </c>
      <c r="O30" s="96">
        <f t="shared" si="6"/>
        <v>2032</v>
      </c>
      <c r="P30" s="96">
        <f t="shared" si="6"/>
        <v>2033</v>
      </c>
      <c r="Q30" s="96">
        <f t="shared" si="6"/>
        <v>2034</v>
      </c>
      <c r="R30" s="96">
        <f t="shared" si="6"/>
        <v>2035</v>
      </c>
      <c r="S30" s="96">
        <f t="shared" si="6"/>
        <v>2036</v>
      </c>
      <c r="T30" s="96">
        <f t="shared" si="6"/>
        <v>2037</v>
      </c>
      <c r="U30" s="96">
        <f t="shared" si="6"/>
        <v>2038</v>
      </c>
      <c r="V30" s="96">
        <f t="shared" si="6"/>
        <v>2039</v>
      </c>
      <c r="W30" s="96">
        <f t="shared" si="6"/>
        <v>2040</v>
      </c>
      <c r="X30" s="96">
        <f t="shared" si="6"/>
        <v>2041</v>
      </c>
      <c r="Y30" s="96">
        <f t="shared" si="6"/>
        <v>2042</v>
      </c>
      <c r="Z30" s="96">
        <f t="shared" si="6"/>
        <v>2043</v>
      </c>
      <c r="AA30" s="96">
        <f t="shared" si="6"/>
        <v>2044</v>
      </c>
      <c r="AB30" s="96">
        <f t="shared" si="6"/>
        <v>2045</v>
      </c>
      <c r="AC30" s="96">
        <f t="shared" si="6"/>
        <v>2046</v>
      </c>
      <c r="AD30" s="96">
        <f t="shared" si="6"/>
        <v>2047</v>
      </c>
      <c r="AE30" s="96">
        <f t="shared" si="6"/>
        <v>2048</v>
      </c>
      <c r="AF30" s="96">
        <f t="shared" si="6"/>
        <v>2049</v>
      </c>
      <c r="AG30" s="96">
        <f t="shared" si="6"/>
        <v>2050</v>
      </c>
      <c r="AH30" s="96">
        <f t="shared" si="6"/>
        <v>2051</v>
      </c>
      <c r="AI30" s="96">
        <f t="shared" si="6"/>
        <v>2052</v>
      </c>
      <c r="AJ30" s="96">
        <f t="shared" si="6"/>
        <v>2053</v>
      </c>
      <c r="AK30" s="96">
        <f t="shared" si="6"/>
        <v>2054</v>
      </c>
      <c r="AL30" s="96">
        <f t="shared" si="6"/>
        <v>2055</v>
      </c>
      <c r="AM30" s="96">
        <f t="shared" si="6"/>
        <v>2056</v>
      </c>
      <c r="AN30" s="96">
        <f t="shared" si="6"/>
        <v>2057</v>
      </c>
      <c r="AO30" s="96">
        <f t="shared" si="6"/>
        <v>2058</v>
      </c>
      <c r="AP30" s="96">
        <f t="shared" si="6"/>
        <v>2059</v>
      </c>
      <c r="AQ30" s="96">
        <f t="shared" si="6"/>
        <v>2060</v>
      </c>
      <c r="AR30" s="96">
        <f t="shared" si="6"/>
        <v>2061</v>
      </c>
      <c r="AS30" s="96">
        <f t="shared" si="6"/>
        <v>2062</v>
      </c>
      <c r="AT30" s="96">
        <f t="shared" si="6"/>
        <v>2063</v>
      </c>
      <c r="AU30" s="96">
        <f t="shared" si="6"/>
        <v>2064</v>
      </c>
      <c r="AV30" s="96">
        <f t="shared" si="6"/>
        <v>2065</v>
      </c>
      <c r="AW30" s="96">
        <f t="shared" si="6"/>
        <v>2066</v>
      </c>
      <c r="AX30" s="96">
        <f t="shared" si="6"/>
        <v>2067</v>
      </c>
      <c r="AY30" s="96">
        <f t="shared" si="6"/>
        <v>2068</v>
      </c>
      <c r="AZ30" s="96">
        <f t="shared" si="6"/>
        <v>2069</v>
      </c>
      <c r="BA30" s="96">
        <f t="shared" si="6"/>
        <v>2070</v>
      </c>
      <c r="BB30" s="96">
        <f t="shared" si="6"/>
        <v>2071</v>
      </c>
      <c r="BC30" s="96">
        <f t="shared" si="6"/>
        <v>2072</v>
      </c>
      <c r="BD30" s="96">
        <f t="shared" si="6"/>
        <v>2073</v>
      </c>
      <c r="BE30" s="96">
        <f t="shared" si="6"/>
        <v>2074</v>
      </c>
      <c r="BF30" s="96">
        <f t="shared" si="6"/>
        <v>2075</v>
      </c>
      <c r="BG30" s="96">
        <f t="shared" si="6"/>
        <v>2076</v>
      </c>
      <c r="BH30" s="96">
        <f t="shared" si="6"/>
        <v>2077</v>
      </c>
      <c r="BI30" s="96">
        <f t="shared" si="6"/>
        <v>2078</v>
      </c>
      <c r="BJ30" s="96">
        <f t="shared" si="6"/>
        <v>2079</v>
      </c>
      <c r="BK30" s="96">
        <f t="shared" si="6"/>
        <v>2080</v>
      </c>
      <c r="BL30" s="96">
        <f t="shared" si="6"/>
        <v>2081</v>
      </c>
      <c r="BM30" s="96">
        <f t="shared" si="6"/>
        <v>2082</v>
      </c>
      <c r="BN30" s="96">
        <f t="shared" si="6"/>
        <v>2083</v>
      </c>
      <c r="BO30" s="96">
        <f t="shared" si="6"/>
        <v>2084</v>
      </c>
      <c r="BP30" s="96">
        <f t="shared" si="6"/>
        <v>2085</v>
      </c>
      <c r="BQ30" s="96">
        <f t="shared" si="6"/>
        <v>2086</v>
      </c>
      <c r="BR30" s="96">
        <f t="shared" si="6"/>
        <v>2087</v>
      </c>
      <c r="BS30" s="96">
        <f t="shared" ref="BS30:CF30" si="7">BR30+1</f>
        <v>2088</v>
      </c>
      <c r="BT30" s="96">
        <f t="shared" si="7"/>
        <v>2089</v>
      </c>
      <c r="BU30" s="96">
        <f t="shared" si="7"/>
        <v>2090</v>
      </c>
      <c r="BV30" s="96">
        <f t="shared" si="7"/>
        <v>2091</v>
      </c>
      <c r="BW30" s="96">
        <f t="shared" si="7"/>
        <v>2092</v>
      </c>
      <c r="BX30" s="96">
        <f t="shared" si="7"/>
        <v>2093</v>
      </c>
      <c r="BY30" s="96">
        <f t="shared" si="7"/>
        <v>2094</v>
      </c>
      <c r="BZ30" s="96">
        <f t="shared" si="7"/>
        <v>2095</v>
      </c>
      <c r="CA30" s="96">
        <f t="shared" si="7"/>
        <v>2096</v>
      </c>
      <c r="CB30" s="96">
        <f t="shared" si="7"/>
        <v>2097</v>
      </c>
      <c r="CC30" s="96">
        <f t="shared" si="7"/>
        <v>2098</v>
      </c>
      <c r="CD30" s="96">
        <f t="shared" si="7"/>
        <v>2099</v>
      </c>
      <c r="CE30" s="96">
        <f t="shared" si="7"/>
        <v>2100</v>
      </c>
      <c r="CF30" s="96">
        <f t="shared" si="7"/>
        <v>2101</v>
      </c>
      <c r="CG30" s="94"/>
    </row>
    <row r="31" spans="1:85" ht="15" customHeight="1" x14ac:dyDescent="0.2">
      <c r="A31" s="98"/>
      <c r="B31" s="12" t="s">
        <v>25</v>
      </c>
      <c r="C31" s="64" t="s">
        <v>5</v>
      </c>
      <c r="D31" s="13">
        <f>SUM(E31:CF31)</f>
        <v>102410</v>
      </c>
      <c r="E31" s="14">
        <f>'ИД (ЛК 2.0)'!H32</f>
        <v>0</v>
      </c>
      <c r="F31" s="14">
        <f>'ИД (ЛК 2.0)'!I32</f>
        <v>71200</v>
      </c>
      <c r="G31" s="14">
        <f>'ИД (ЛК 2.0)'!J32</f>
        <v>24100</v>
      </c>
      <c r="H31" s="14">
        <f>'ИД (ЛК 2.0)'!K32</f>
        <v>7110</v>
      </c>
      <c r="I31" s="14">
        <f>'ИД (ЛК 2.0)'!L32</f>
        <v>0</v>
      </c>
      <c r="J31" s="14">
        <f>'ИД (ЛК 2.0)'!M32</f>
        <v>0</v>
      </c>
      <c r="K31" s="14">
        <f>'ИД (ЛК 2.0)'!N32</f>
        <v>0</v>
      </c>
      <c r="L31" s="14">
        <f>'ИД (ЛК 2.0)'!O32</f>
        <v>0</v>
      </c>
      <c r="M31" s="14">
        <f>'ИД (ЛК 2.0)'!P32</f>
        <v>0</v>
      </c>
      <c r="N31" s="14">
        <f>'ИД (ЛК 2.0)'!Q32</f>
        <v>0</v>
      </c>
      <c r="O31" s="14">
        <f>'ИД (ЛК 2.0)'!R32</f>
        <v>0</v>
      </c>
      <c r="P31" s="14">
        <f>'ИД (ЛК 2.0)'!S32</f>
        <v>0</v>
      </c>
      <c r="Q31" s="14">
        <f>'ИД (ЛК 2.0)'!T32</f>
        <v>0</v>
      </c>
      <c r="R31" s="14">
        <f>'ИД (ЛК 2.0)'!U32</f>
        <v>0</v>
      </c>
      <c r="S31" s="14">
        <f>'ИД (ЛК 2.0)'!V32</f>
        <v>0</v>
      </c>
      <c r="T31" s="14">
        <f>'ИД (ЛК 2.0)'!W32</f>
        <v>0</v>
      </c>
      <c r="U31" s="14">
        <f>'ИД (ЛК 2.0)'!X32</f>
        <v>0</v>
      </c>
      <c r="V31" s="14">
        <f>'ИД (ЛК 2.0)'!Y32</f>
        <v>0</v>
      </c>
      <c r="W31" s="14">
        <f>'ИД (ЛК 2.0)'!Z32</f>
        <v>0</v>
      </c>
      <c r="X31" s="14">
        <f>'ИД (ЛК 2.0)'!AA32</f>
        <v>0</v>
      </c>
      <c r="Y31" s="14">
        <f>'ИД (ЛК 2.0)'!AB32</f>
        <v>0</v>
      </c>
      <c r="Z31" s="14">
        <f>'ИД (ЛК 2.0)'!AC32</f>
        <v>0</v>
      </c>
      <c r="AA31" s="14">
        <f>'ИД (ЛК 2.0)'!AD32</f>
        <v>0</v>
      </c>
      <c r="AB31" s="14">
        <f>'ИД (ЛК 2.0)'!AE32</f>
        <v>0</v>
      </c>
      <c r="AC31" s="14">
        <f>'ИД (ЛК 2.0)'!AF32</f>
        <v>0</v>
      </c>
      <c r="AD31" s="14">
        <f>'ИД (ЛК 2.0)'!AG32</f>
        <v>0</v>
      </c>
      <c r="AE31" s="14">
        <f>'ИД (ЛК 2.0)'!AH32</f>
        <v>0</v>
      </c>
      <c r="AF31" s="14">
        <f>'ИД (ЛК 2.0)'!AI32</f>
        <v>0</v>
      </c>
      <c r="AG31" s="14">
        <f>'ИД (ЛК 2.0)'!AJ32</f>
        <v>0</v>
      </c>
      <c r="AH31" s="14">
        <f>'ИД (ЛК 2.0)'!AK32</f>
        <v>0</v>
      </c>
      <c r="AI31" s="14">
        <f>'ИД (ЛК 2.0)'!AL32</f>
        <v>0</v>
      </c>
      <c r="AJ31" s="14">
        <f>'ИД (ЛК 2.0)'!AM32</f>
        <v>0</v>
      </c>
      <c r="AK31" s="14">
        <f>'ИД (ЛК 2.0)'!AN32</f>
        <v>0</v>
      </c>
      <c r="AL31" s="14">
        <f>'ИД (ЛК 2.0)'!AO32</f>
        <v>0</v>
      </c>
      <c r="AM31" s="14">
        <f>'ИД (ЛК 2.0)'!AP32</f>
        <v>0</v>
      </c>
      <c r="AN31" s="14">
        <f>'ИД (ЛК 2.0)'!AQ32</f>
        <v>0</v>
      </c>
      <c r="AO31" s="14">
        <f>'ИД (ЛК 2.0)'!AR32</f>
        <v>0</v>
      </c>
      <c r="AP31" s="14">
        <f>'ИД (ЛК 2.0)'!AS32</f>
        <v>0</v>
      </c>
      <c r="AQ31" s="14">
        <f>'ИД (ЛК 2.0)'!AT32</f>
        <v>0</v>
      </c>
      <c r="AR31" s="14">
        <f>'ИД (ЛК 2.0)'!AU32</f>
        <v>0</v>
      </c>
      <c r="AS31" s="14">
        <f>'ИД (ЛК 2.0)'!AV32</f>
        <v>0</v>
      </c>
      <c r="AT31" s="14">
        <f>'ИД (ЛК 2.0)'!AW32</f>
        <v>0</v>
      </c>
      <c r="AU31" s="14">
        <f>'ИД (ЛК 2.0)'!AX32</f>
        <v>0</v>
      </c>
      <c r="AV31" s="14">
        <f>'ИД (ЛК 2.0)'!AY32</f>
        <v>0</v>
      </c>
      <c r="AW31" s="14">
        <f>'ИД (ЛК 2.0)'!AZ32</f>
        <v>0</v>
      </c>
      <c r="AX31" s="14">
        <f>'ИД (ЛК 2.0)'!BA32</f>
        <v>0</v>
      </c>
      <c r="AY31" s="14">
        <f>'ИД (ЛК 2.0)'!BB32</f>
        <v>0</v>
      </c>
      <c r="AZ31" s="14">
        <f>'ИД (ЛК 2.0)'!BC32</f>
        <v>0</v>
      </c>
      <c r="BA31" s="14">
        <f>'ИД (ЛК 2.0)'!BD32</f>
        <v>0</v>
      </c>
      <c r="BB31" s="14">
        <f>'ИД (ЛК 2.0)'!BE32</f>
        <v>0</v>
      </c>
      <c r="BC31" s="14">
        <f>'ИД (ЛК 2.0)'!BF32</f>
        <v>0</v>
      </c>
      <c r="BD31" s="14">
        <f>'ИД (ЛК 2.0)'!BG32</f>
        <v>0</v>
      </c>
      <c r="BE31" s="14">
        <f>'ИД (ЛК 2.0)'!BH32</f>
        <v>0</v>
      </c>
      <c r="BF31" s="14">
        <f>'ИД (ЛК 2.0)'!BI32</f>
        <v>0</v>
      </c>
      <c r="BG31" s="14">
        <f>'ИД (ЛК 2.0)'!BJ32</f>
        <v>0</v>
      </c>
      <c r="BH31" s="14">
        <f>'ИД (ЛК 2.0)'!BK32</f>
        <v>0</v>
      </c>
      <c r="BI31" s="14">
        <f>'ИД (ЛК 2.0)'!BL32</f>
        <v>0</v>
      </c>
      <c r="BJ31" s="14">
        <f>'ИД (ЛК 2.0)'!BM32</f>
        <v>0</v>
      </c>
      <c r="BK31" s="14">
        <f>'ИД (ЛК 2.0)'!BN32</f>
        <v>0</v>
      </c>
      <c r="BL31" s="14">
        <f>'ИД (ЛК 2.0)'!BO32</f>
        <v>0</v>
      </c>
      <c r="BM31" s="14">
        <f>'ИД (ЛК 2.0)'!BP32</f>
        <v>0</v>
      </c>
      <c r="BN31" s="14">
        <f>'ИД (ЛК 2.0)'!BQ32</f>
        <v>0</v>
      </c>
      <c r="BO31" s="14">
        <f>'ИД (ЛК 2.0)'!BR32</f>
        <v>0</v>
      </c>
      <c r="BP31" s="14">
        <f>'ИД (ЛК 2.0)'!BS32</f>
        <v>0</v>
      </c>
      <c r="BQ31" s="14">
        <f>'ИД (ЛК 2.0)'!BT32</f>
        <v>0</v>
      </c>
      <c r="BR31" s="14">
        <f>'ИД (ЛК 2.0)'!BU32</f>
        <v>0</v>
      </c>
      <c r="BS31" s="14">
        <f>'ИД (ЛК 2.0)'!BV32</f>
        <v>0</v>
      </c>
      <c r="BT31" s="14">
        <f>'ИД (ЛК 2.0)'!BW32</f>
        <v>0</v>
      </c>
      <c r="BU31" s="14">
        <f>'ИД (ЛК 2.0)'!BX32</f>
        <v>0</v>
      </c>
      <c r="BV31" s="14">
        <f>'ИД (ЛК 2.0)'!BY32</f>
        <v>0</v>
      </c>
      <c r="BW31" s="14">
        <f>'ИД (ЛК 2.0)'!BZ32</f>
        <v>0</v>
      </c>
      <c r="BX31" s="14">
        <f>'ИД (ЛК 2.0)'!CA32</f>
        <v>0</v>
      </c>
      <c r="BY31" s="14">
        <f>'ИД (ЛК 2.0)'!CB32</f>
        <v>0</v>
      </c>
      <c r="BZ31" s="14">
        <f>'ИД (ЛК 2.0)'!CC32</f>
        <v>0</v>
      </c>
      <c r="CA31" s="14">
        <f>'ИД (ЛК 2.0)'!CD32</f>
        <v>0</v>
      </c>
      <c r="CB31" s="14">
        <f>'ИД (ЛК 2.0)'!CE32</f>
        <v>0</v>
      </c>
      <c r="CC31" s="14">
        <f>'ИД (ЛК 2.0)'!CF32</f>
        <v>0</v>
      </c>
      <c r="CD31" s="14">
        <f>'ИД (ЛК 2.0)'!CG32</f>
        <v>0</v>
      </c>
      <c r="CE31" s="14">
        <f>'ИД (ЛК 2.0)'!CH32</f>
        <v>0</v>
      </c>
      <c r="CF31" s="14">
        <f>'ИД (ЛК 2.0)'!CI32</f>
        <v>0</v>
      </c>
      <c r="CG31" s="94"/>
    </row>
    <row r="32" spans="1:85" ht="15" customHeight="1" x14ac:dyDescent="0.2">
      <c r="A32" s="98"/>
      <c r="B32" s="7" t="s">
        <v>77</v>
      </c>
      <c r="C32" s="57" t="s">
        <v>5</v>
      </c>
      <c r="D32" s="8">
        <f>SUM(E32:CF32)</f>
        <v>21900</v>
      </c>
      <c r="E32" s="9">
        <f>'ИД (ЛК 2.0)'!H33-'ИД (ЛК 2.0)'!H37</f>
        <v>5600</v>
      </c>
      <c r="F32" s="9">
        <f>'ИД (ЛК 2.0)'!I33-'ИД (ЛК 2.0)'!I37</f>
        <v>5400</v>
      </c>
      <c r="G32" s="9">
        <f>'ИД (ЛК 2.0)'!J33-'ИД (ЛК 2.0)'!J37</f>
        <v>5500</v>
      </c>
      <c r="H32" s="9">
        <f>'ИД (ЛК 2.0)'!K33-'ИД (ЛК 2.0)'!K37</f>
        <v>5400</v>
      </c>
      <c r="I32" s="9">
        <f>'ИД (ЛК 2.0)'!L33-'ИД (ЛК 2.0)'!L37</f>
        <v>0</v>
      </c>
      <c r="J32" s="9">
        <f>'ИД (ЛК 2.0)'!M33-'ИД (ЛК 2.0)'!M37</f>
        <v>0</v>
      </c>
      <c r="K32" s="9">
        <f>'ИД (ЛК 2.0)'!N33-'ИД (ЛК 2.0)'!N37</f>
        <v>0</v>
      </c>
      <c r="L32" s="9">
        <f>'ИД (ЛК 2.0)'!O33-'ИД (ЛК 2.0)'!O37</f>
        <v>0</v>
      </c>
      <c r="M32" s="9">
        <f>'ИД (ЛК 2.0)'!P33-'ИД (ЛК 2.0)'!P37</f>
        <v>0</v>
      </c>
      <c r="N32" s="9">
        <f>'ИД (ЛК 2.0)'!Q33-'ИД (ЛК 2.0)'!Q37</f>
        <v>0</v>
      </c>
      <c r="O32" s="9">
        <f>'ИД (ЛК 2.0)'!R33-'ИД (ЛК 2.0)'!R37</f>
        <v>0</v>
      </c>
      <c r="P32" s="9">
        <f>'ИД (ЛК 2.0)'!S33-'ИД (ЛК 2.0)'!S37</f>
        <v>0</v>
      </c>
      <c r="Q32" s="9">
        <f>'ИД (ЛК 2.0)'!T33-'ИД (ЛК 2.0)'!T37</f>
        <v>0</v>
      </c>
      <c r="R32" s="9">
        <f>'ИД (ЛК 2.0)'!U33-'ИД (ЛК 2.0)'!U37</f>
        <v>0</v>
      </c>
      <c r="S32" s="9">
        <f>'ИД (ЛК 2.0)'!V33-'ИД (ЛК 2.0)'!V37</f>
        <v>0</v>
      </c>
      <c r="T32" s="9">
        <f>'ИД (ЛК 2.0)'!W33-'ИД (ЛК 2.0)'!W37</f>
        <v>0</v>
      </c>
      <c r="U32" s="9">
        <f>'ИД (ЛК 2.0)'!X33-'ИД (ЛК 2.0)'!X37</f>
        <v>0</v>
      </c>
      <c r="V32" s="9">
        <f>'ИД (ЛК 2.0)'!Y33-'ИД (ЛК 2.0)'!Y37</f>
        <v>0</v>
      </c>
      <c r="W32" s="9">
        <f>'ИД (ЛК 2.0)'!Z33-'ИД (ЛК 2.0)'!Z37</f>
        <v>0</v>
      </c>
      <c r="X32" s="9">
        <f>'ИД (ЛК 2.0)'!AA33-'ИД (ЛК 2.0)'!AA37</f>
        <v>0</v>
      </c>
      <c r="Y32" s="9">
        <f>'ИД (ЛК 2.0)'!AB33-'ИД (ЛК 2.0)'!AB37</f>
        <v>0</v>
      </c>
      <c r="Z32" s="9">
        <f>'ИД (ЛК 2.0)'!AC33-'ИД (ЛК 2.0)'!AC37</f>
        <v>0</v>
      </c>
      <c r="AA32" s="9">
        <f>'ИД (ЛК 2.0)'!AD33-'ИД (ЛК 2.0)'!AD37</f>
        <v>0</v>
      </c>
      <c r="AB32" s="9">
        <f>'ИД (ЛК 2.0)'!AE33-'ИД (ЛК 2.0)'!AE37</f>
        <v>0</v>
      </c>
      <c r="AC32" s="9">
        <f>'ИД (ЛК 2.0)'!AF33-'ИД (ЛК 2.0)'!AF37</f>
        <v>0</v>
      </c>
      <c r="AD32" s="9">
        <f>'ИД (ЛК 2.0)'!AG33-'ИД (ЛК 2.0)'!AG37</f>
        <v>0</v>
      </c>
      <c r="AE32" s="9">
        <f>'ИД (ЛК 2.0)'!AH33-'ИД (ЛК 2.0)'!AH37</f>
        <v>0</v>
      </c>
      <c r="AF32" s="9">
        <f>'ИД (ЛК 2.0)'!AI33-'ИД (ЛК 2.0)'!AI37</f>
        <v>0</v>
      </c>
      <c r="AG32" s="9">
        <f>'ИД (ЛК 2.0)'!AJ33-'ИД (ЛК 2.0)'!AJ37</f>
        <v>0</v>
      </c>
      <c r="AH32" s="9">
        <f>'ИД (ЛК 2.0)'!AK33-'ИД (ЛК 2.0)'!AK37</f>
        <v>0</v>
      </c>
      <c r="AI32" s="9">
        <f>'ИД (ЛК 2.0)'!AL33-'ИД (ЛК 2.0)'!AL37</f>
        <v>0</v>
      </c>
      <c r="AJ32" s="9">
        <f>'ИД (ЛК 2.0)'!AM33-'ИД (ЛК 2.0)'!AM37</f>
        <v>0</v>
      </c>
      <c r="AK32" s="9">
        <f>'ИД (ЛК 2.0)'!AN33-'ИД (ЛК 2.0)'!AN37</f>
        <v>0</v>
      </c>
      <c r="AL32" s="9">
        <f>'ИД (ЛК 2.0)'!AO33-'ИД (ЛК 2.0)'!AO37</f>
        <v>0</v>
      </c>
      <c r="AM32" s="9">
        <f>'ИД (ЛК 2.0)'!AP33-'ИД (ЛК 2.0)'!AP37</f>
        <v>0</v>
      </c>
      <c r="AN32" s="9">
        <f>'ИД (ЛК 2.0)'!AQ33-'ИД (ЛК 2.0)'!AQ37</f>
        <v>0</v>
      </c>
      <c r="AO32" s="9">
        <f>'ИД (ЛК 2.0)'!AR33-'ИД (ЛК 2.0)'!AR37</f>
        <v>0</v>
      </c>
      <c r="AP32" s="9">
        <f>'ИД (ЛК 2.0)'!AS33-'ИД (ЛК 2.0)'!AS37</f>
        <v>0</v>
      </c>
      <c r="AQ32" s="9">
        <f>'ИД (ЛК 2.0)'!AT33-'ИД (ЛК 2.0)'!AT37</f>
        <v>0</v>
      </c>
      <c r="AR32" s="9">
        <f>'ИД (ЛК 2.0)'!AU33-'ИД (ЛК 2.0)'!AU37</f>
        <v>0</v>
      </c>
      <c r="AS32" s="9">
        <f>'ИД (ЛК 2.0)'!AV33-'ИД (ЛК 2.0)'!AV37</f>
        <v>0</v>
      </c>
      <c r="AT32" s="9">
        <f>'ИД (ЛК 2.0)'!AW33-'ИД (ЛК 2.0)'!AW37</f>
        <v>0</v>
      </c>
      <c r="AU32" s="9">
        <f>'ИД (ЛК 2.0)'!AX33-'ИД (ЛК 2.0)'!AX37</f>
        <v>0</v>
      </c>
      <c r="AV32" s="9">
        <f>'ИД (ЛК 2.0)'!AY33-'ИД (ЛК 2.0)'!AY37</f>
        <v>0</v>
      </c>
      <c r="AW32" s="9">
        <f>'ИД (ЛК 2.0)'!AZ33-'ИД (ЛК 2.0)'!AZ37</f>
        <v>0</v>
      </c>
      <c r="AX32" s="9">
        <f>'ИД (ЛК 2.0)'!BA33-'ИД (ЛК 2.0)'!BA37</f>
        <v>0</v>
      </c>
      <c r="AY32" s="9">
        <f>'ИД (ЛК 2.0)'!BB33-'ИД (ЛК 2.0)'!BB37</f>
        <v>0</v>
      </c>
      <c r="AZ32" s="9">
        <f>'ИД (ЛК 2.0)'!BC33-'ИД (ЛК 2.0)'!BC37</f>
        <v>0</v>
      </c>
      <c r="BA32" s="9">
        <f>'ИД (ЛК 2.0)'!BD33-'ИД (ЛК 2.0)'!BD37</f>
        <v>0</v>
      </c>
      <c r="BB32" s="9">
        <f>'ИД (ЛК 2.0)'!BE33-'ИД (ЛК 2.0)'!BE37</f>
        <v>0</v>
      </c>
      <c r="BC32" s="9">
        <f>'ИД (ЛК 2.0)'!BF33-'ИД (ЛК 2.0)'!BF37</f>
        <v>0</v>
      </c>
      <c r="BD32" s="9">
        <f>'ИД (ЛК 2.0)'!BG33-'ИД (ЛК 2.0)'!BG37</f>
        <v>0</v>
      </c>
      <c r="BE32" s="9">
        <f>'ИД (ЛК 2.0)'!BH33-'ИД (ЛК 2.0)'!BH37</f>
        <v>0</v>
      </c>
      <c r="BF32" s="9">
        <f>'ИД (ЛК 2.0)'!BI33-'ИД (ЛК 2.0)'!BI37</f>
        <v>0</v>
      </c>
      <c r="BG32" s="9">
        <f>'ИД (ЛК 2.0)'!BJ33-'ИД (ЛК 2.0)'!BJ37</f>
        <v>0</v>
      </c>
      <c r="BH32" s="9">
        <f>'ИД (ЛК 2.0)'!BK33-'ИД (ЛК 2.0)'!BK37</f>
        <v>0</v>
      </c>
      <c r="BI32" s="9">
        <f>'ИД (ЛК 2.0)'!BL33-'ИД (ЛК 2.0)'!BL37</f>
        <v>0</v>
      </c>
      <c r="BJ32" s="9">
        <f>'ИД (ЛК 2.0)'!BM33-'ИД (ЛК 2.0)'!BM37</f>
        <v>0</v>
      </c>
      <c r="BK32" s="9">
        <f>'ИД (ЛК 2.0)'!BN33-'ИД (ЛК 2.0)'!BN37</f>
        <v>0</v>
      </c>
      <c r="BL32" s="9">
        <f>'ИД (ЛК 2.0)'!BO33-'ИД (ЛК 2.0)'!BO37</f>
        <v>0</v>
      </c>
      <c r="BM32" s="9">
        <f>'ИД (ЛК 2.0)'!BP33-'ИД (ЛК 2.0)'!BP37</f>
        <v>0</v>
      </c>
      <c r="BN32" s="9">
        <f>'ИД (ЛК 2.0)'!BQ33-'ИД (ЛК 2.0)'!BQ37</f>
        <v>0</v>
      </c>
      <c r="BO32" s="9">
        <f>'ИД (ЛК 2.0)'!BR33-'ИД (ЛК 2.0)'!BR37</f>
        <v>0</v>
      </c>
      <c r="BP32" s="9">
        <f>'ИД (ЛК 2.0)'!BS33-'ИД (ЛК 2.0)'!BS37</f>
        <v>0</v>
      </c>
      <c r="BQ32" s="9">
        <f>'ИД (ЛК 2.0)'!BT33-'ИД (ЛК 2.0)'!BT37</f>
        <v>0</v>
      </c>
      <c r="BR32" s="9">
        <f>'ИД (ЛК 2.0)'!BU33-'ИД (ЛК 2.0)'!BU37</f>
        <v>0</v>
      </c>
      <c r="BS32" s="9">
        <f>'ИД (ЛК 2.0)'!BV33-'ИД (ЛК 2.0)'!BV37</f>
        <v>0</v>
      </c>
      <c r="BT32" s="9">
        <f>'ИД (ЛК 2.0)'!BW33-'ИД (ЛК 2.0)'!BW37</f>
        <v>0</v>
      </c>
      <c r="BU32" s="9">
        <f>'ИД (ЛК 2.0)'!BX33-'ИД (ЛК 2.0)'!BX37</f>
        <v>0</v>
      </c>
      <c r="BV32" s="9">
        <f>'ИД (ЛК 2.0)'!BY33-'ИД (ЛК 2.0)'!BY37</f>
        <v>0</v>
      </c>
      <c r="BW32" s="9">
        <f>'ИД (ЛК 2.0)'!BZ33-'ИД (ЛК 2.0)'!BZ37</f>
        <v>0</v>
      </c>
      <c r="BX32" s="9">
        <f>'ИД (ЛК 2.0)'!CA33-'ИД (ЛК 2.0)'!CA37</f>
        <v>0</v>
      </c>
      <c r="BY32" s="9">
        <f>'ИД (ЛК 2.0)'!CB33-'ИД (ЛК 2.0)'!CB37</f>
        <v>0</v>
      </c>
      <c r="BZ32" s="9">
        <f>'ИД (ЛК 2.0)'!CC33-'ИД (ЛК 2.0)'!CC37</f>
        <v>0</v>
      </c>
      <c r="CA32" s="9">
        <f>'ИД (ЛК 2.0)'!CD33-'ИД (ЛК 2.0)'!CD37</f>
        <v>0</v>
      </c>
      <c r="CB32" s="9">
        <f>'ИД (ЛК 2.0)'!CE33-'ИД (ЛК 2.0)'!CE37</f>
        <v>0</v>
      </c>
      <c r="CC32" s="9">
        <f>'ИД (ЛК 2.0)'!CF33-'ИД (ЛК 2.0)'!CF37</f>
        <v>0</v>
      </c>
      <c r="CD32" s="9">
        <f>'ИД (ЛК 2.0)'!CG33-'ИД (ЛК 2.0)'!CG37</f>
        <v>0</v>
      </c>
      <c r="CE32" s="9">
        <f>'ИД (ЛК 2.0)'!CH33-'ИД (ЛК 2.0)'!CH37</f>
        <v>0</v>
      </c>
      <c r="CF32" s="9">
        <f>'ИД (ЛК 2.0)'!CI33-'ИД (ЛК 2.0)'!CI37</f>
        <v>0</v>
      </c>
      <c r="CG32" s="94"/>
    </row>
    <row r="33" spans="1:85" ht="15" customHeight="1" x14ac:dyDescent="0.2">
      <c r="A33" s="98"/>
      <c r="B33" s="7" t="s">
        <v>26</v>
      </c>
      <c r="C33" s="57" t="s">
        <v>5</v>
      </c>
      <c r="D33" s="8">
        <f ca="1">SUM(E33:CF33)</f>
        <v>21364.835164835164</v>
      </c>
      <c r="E33" s="9">
        <f ca="1">('ИД (ЛК 2.0)'!H37+'ИД (ЛК 2.0)'!H47)*'ИД (ЛК 2.0)'!H76</f>
        <v>3800</v>
      </c>
      <c r="F33" s="9">
        <f ca="1">('ИД (ЛК 2.0)'!I37+'ИД (ЛК 2.0)'!I47)*'ИД (ЛК 2.0)'!I76</f>
        <v>5400</v>
      </c>
      <c r="G33" s="9">
        <f ca="1">('ИД (ЛК 2.0)'!J37+'ИД (ЛК 2.0)'!J47)*'ИД (ЛК 2.0)'!J76</f>
        <v>5400</v>
      </c>
      <c r="H33" s="9">
        <f ca="1">('ИД (ЛК 2.0)'!K37+'ИД (ЛК 2.0)'!K47)*'ИД (ЛК 2.0)'!K76</f>
        <v>2489.835164835165</v>
      </c>
      <c r="I33" s="9">
        <f ca="1">('ИД (ЛК 2.0)'!L37+'ИД (ЛК 2.0)'!L47)*'ИД (ЛК 2.0)'!L76</f>
        <v>4275</v>
      </c>
      <c r="J33" s="9">
        <f ca="1">('ИД (ЛК 2.0)'!M37+'ИД (ЛК 2.0)'!M47)*'ИД (ЛК 2.0)'!M76</f>
        <v>0</v>
      </c>
      <c r="K33" s="9">
        <f ca="1">('ИД (ЛК 2.0)'!N37+'ИД (ЛК 2.0)'!N47)*'ИД (ЛК 2.0)'!N76</f>
        <v>0</v>
      </c>
      <c r="L33" s="9">
        <f ca="1">('ИД (ЛК 2.0)'!O37+'ИД (ЛК 2.0)'!O47)*'ИД (ЛК 2.0)'!O76</f>
        <v>0</v>
      </c>
      <c r="M33" s="9">
        <f ca="1">('ИД (ЛК 2.0)'!P37+'ИД (ЛК 2.0)'!P47)*'ИД (ЛК 2.0)'!P76</f>
        <v>0</v>
      </c>
      <c r="N33" s="9">
        <f ca="1">('ИД (ЛК 2.0)'!Q37+'ИД (ЛК 2.0)'!Q47)*'ИД (ЛК 2.0)'!Q76</f>
        <v>0</v>
      </c>
      <c r="O33" s="9">
        <f ca="1">('ИД (ЛК 2.0)'!R37+'ИД (ЛК 2.0)'!R47)*'ИД (ЛК 2.0)'!R76</f>
        <v>0</v>
      </c>
      <c r="P33" s="9">
        <f ca="1">('ИД (ЛК 2.0)'!S37+'ИД (ЛК 2.0)'!S47)*'ИД (ЛК 2.0)'!S76</f>
        <v>0</v>
      </c>
      <c r="Q33" s="9">
        <f ca="1">('ИД (ЛК 2.0)'!T37+'ИД (ЛК 2.0)'!T47)*'ИД (ЛК 2.0)'!T76</f>
        <v>0</v>
      </c>
      <c r="R33" s="9">
        <f ca="1">('ИД (ЛК 2.0)'!U37+'ИД (ЛК 2.0)'!U47)*'ИД (ЛК 2.0)'!U76</f>
        <v>0</v>
      </c>
      <c r="S33" s="9">
        <f ca="1">('ИД (ЛК 2.0)'!V37+'ИД (ЛК 2.0)'!V47)*'ИД (ЛК 2.0)'!V76</f>
        <v>0</v>
      </c>
      <c r="T33" s="9">
        <f ca="1">('ИД (ЛК 2.0)'!W37+'ИД (ЛК 2.0)'!W47)*'ИД (ЛК 2.0)'!W76</f>
        <v>0</v>
      </c>
      <c r="U33" s="9">
        <f ca="1">('ИД (ЛК 2.0)'!X37+'ИД (ЛК 2.0)'!X47)*'ИД (ЛК 2.0)'!X76</f>
        <v>0</v>
      </c>
      <c r="V33" s="9">
        <f ca="1">('ИД (ЛК 2.0)'!Y37+'ИД (ЛК 2.0)'!Y47)*'ИД (ЛК 2.0)'!Y76</f>
        <v>0</v>
      </c>
      <c r="W33" s="9">
        <f ca="1">('ИД (ЛК 2.0)'!Z37+'ИД (ЛК 2.0)'!Z47)*'ИД (ЛК 2.0)'!Z76</f>
        <v>0</v>
      </c>
      <c r="X33" s="9">
        <f ca="1">('ИД (ЛК 2.0)'!AA37+'ИД (ЛК 2.0)'!AA47)*'ИД (ЛК 2.0)'!AA76</f>
        <v>0</v>
      </c>
      <c r="Y33" s="9">
        <f ca="1">('ИД (ЛК 2.0)'!AB37+'ИД (ЛК 2.0)'!AB47)*'ИД (ЛК 2.0)'!AB76</f>
        <v>0</v>
      </c>
      <c r="Z33" s="9">
        <f ca="1">('ИД (ЛК 2.0)'!AC37+'ИД (ЛК 2.0)'!AC47)*'ИД (ЛК 2.0)'!AC76</f>
        <v>0</v>
      </c>
      <c r="AA33" s="9">
        <f ca="1">('ИД (ЛК 2.0)'!AD37+'ИД (ЛК 2.0)'!AD47)*'ИД (ЛК 2.0)'!AD76</f>
        <v>0</v>
      </c>
      <c r="AB33" s="9">
        <f ca="1">('ИД (ЛК 2.0)'!AE37+'ИД (ЛК 2.0)'!AE47)*'ИД (ЛК 2.0)'!AE76</f>
        <v>0</v>
      </c>
      <c r="AC33" s="9">
        <f ca="1">('ИД (ЛК 2.0)'!AF37+'ИД (ЛК 2.0)'!AF47)*'ИД (ЛК 2.0)'!AF76</f>
        <v>0</v>
      </c>
      <c r="AD33" s="9">
        <f ca="1">('ИД (ЛК 2.0)'!AG37+'ИД (ЛК 2.0)'!AG47)*'ИД (ЛК 2.0)'!AG76</f>
        <v>0</v>
      </c>
      <c r="AE33" s="9">
        <f ca="1">('ИД (ЛК 2.0)'!AH37+'ИД (ЛК 2.0)'!AH47)*'ИД (ЛК 2.0)'!AH76</f>
        <v>0</v>
      </c>
      <c r="AF33" s="9">
        <f ca="1">('ИД (ЛК 2.0)'!AI37+'ИД (ЛК 2.0)'!AI47)*'ИД (ЛК 2.0)'!AI76</f>
        <v>0</v>
      </c>
      <c r="AG33" s="9">
        <f ca="1">('ИД (ЛК 2.0)'!AJ37+'ИД (ЛК 2.0)'!AJ47)*'ИД (ЛК 2.0)'!AJ76</f>
        <v>0</v>
      </c>
      <c r="AH33" s="9">
        <f ca="1">('ИД (ЛК 2.0)'!AK37+'ИД (ЛК 2.0)'!AK47)*'ИД (ЛК 2.0)'!AK76</f>
        <v>0</v>
      </c>
      <c r="AI33" s="9">
        <f ca="1">('ИД (ЛК 2.0)'!AL37+'ИД (ЛК 2.0)'!AL47)*'ИД (ЛК 2.0)'!AL76</f>
        <v>0</v>
      </c>
      <c r="AJ33" s="9">
        <f ca="1">('ИД (ЛК 2.0)'!AM37+'ИД (ЛК 2.0)'!AM47)*'ИД (ЛК 2.0)'!AM76</f>
        <v>0</v>
      </c>
      <c r="AK33" s="9">
        <f ca="1">('ИД (ЛК 2.0)'!AN37+'ИД (ЛК 2.0)'!AN47)*'ИД (ЛК 2.0)'!AN76</f>
        <v>0</v>
      </c>
      <c r="AL33" s="9">
        <f ca="1">('ИД (ЛК 2.0)'!AO37+'ИД (ЛК 2.0)'!AO47)*'ИД (ЛК 2.0)'!AO76</f>
        <v>0</v>
      </c>
      <c r="AM33" s="9">
        <f ca="1">('ИД (ЛК 2.0)'!AP37+'ИД (ЛК 2.0)'!AP47)*'ИД (ЛК 2.0)'!AP76</f>
        <v>0</v>
      </c>
      <c r="AN33" s="9">
        <f ca="1">('ИД (ЛК 2.0)'!AQ37+'ИД (ЛК 2.0)'!AQ47)*'ИД (ЛК 2.0)'!AQ76</f>
        <v>0</v>
      </c>
      <c r="AO33" s="9">
        <f ca="1">('ИД (ЛК 2.0)'!AR37+'ИД (ЛК 2.0)'!AR47)*'ИД (ЛК 2.0)'!AR76</f>
        <v>0</v>
      </c>
      <c r="AP33" s="9">
        <f ca="1">('ИД (ЛК 2.0)'!AS37+'ИД (ЛК 2.0)'!AS47)*'ИД (ЛК 2.0)'!AS76</f>
        <v>0</v>
      </c>
      <c r="AQ33" s="9">
        <f ca="1">('ИД (ЛК 2.0)'!AT37+'ИД (ЛК 2.0)'!AT47)*'ИД (ЛК 2.0)'!AT76</f>
        <v>0</v>
      </c>
      <c r="AR33" s="9">
        <f ca="1">('ИД (ЛК 2.0)'!AU37+'ИД (ЛК 2.0)'!AU47)*'ИД (ЛК 2.0)'!AU76</f>
        <v>0</v>
      </c>
      <c r="AS33" s="9">
        <f ca="1">('ИД (ЛК 2.0)'!AV37+'ИД (ЛК 2.0)'!AV47)*'ИД (ЛК 2.0)'!AV76</f>
        <v>0</v>
      </c>
      <c r="AT33" s="9">
        <f ca="1">('ИД (ЛК 2.0)'!AW37+'ИД (ЛК 2.0)'!AW47)*'ИД (ЛК 2.0)'!AW76</f>
        <v>0</v>
      </c>
      <c r="AU33" s="9">
        <f ca="1">('ИД (ЛК 2.0)'!AX37+'ИД (ЛК 2.0)'!AX47)*'ИД (ЛК 2.0)'!AX76</f>
        <v>0</v>
      </c>
      <c r="AV33" s="9">
        <f ca="1">('ИД (ЛК 2.0)'!AY37+'ИД (ЛК 2.0)'!AY47)*'ИД (ЛК 2.0)'!AY76</f>
        <v>0</v>
      </c>
      <c r="AW33" s="9">
        <f ca="1">('ИД (ЛК 2.0)'!AZ37+'ИД (ЛК 2.0)'!AZ47)*'ИД (ЛК 2.0)'!AZ76</f>
        <v>0</v>
      </c>
      <c r="AX33" s="9">
        <f ca="1">('ИД (ЛК 2.0)'!BA37+'ИД (ЛК 2.0)'!BA47)*'ИД (ЛК 2.0)'!BA76</f>
        <v>0</v>
      </c>
      <c r="AY33" s="9">
        <f ca="1">('ИД (ЛК 2.0)'!BB37+'ИД (ЛК 2.0)'!BB47)*'ИД (ЛК 2.0)'!BB76</f>
        <v>0</v>
      </c>
      <c r="AZ33" s="9">
        <f ca="1">('ИД (ЛК 2.0)'!BC37+'ИД (ЛК 2.0)'!BC47)*'ИД (ЛК 2.0)'!BC76</f>
        <v>0</v>
      </c>
      <c r="BA33" s="9">
        <f ca="1">('ИД (ЛК 2.0)'!BD37+'ИД (ЛК 2.0)'!BD47)*'ИД (ЛК 2.0)'!BD76</f>
        <v>0</v>
      </c>
      <c r="BB33" s="9">
        <f ca="1">('ИД (ЛК 2.0)'!BE37+'ИД (ЛК 2.0)'!BE47)*'ИД (ЛК 2.0)'!BE76</f>
        <v>0</v>
      </c>
      <c r="BC33" s="9">
        <f ca="1">('ИД (ЛК 2.0)'!BF37+'ИД (ЛК 2.0)'!BF47)*'ИД (ЛК 2.0)'!BF76</f>
        <v>0</v>
      </c>
      <c r="BD33" s="9">
        <f ca="1">('ИД (ЛК 2.0)'!BG37+'ИД (ЛК 2.0)'!BG47)*'ИД (ЛК 2.0)'!BG76</f>
        <v>0</v>
      </c>
      <c r="BE33" s="9">
        <f ca="1">('ИД (ЛК 2.0)'!BH37+'ИД (ЛК 2.0)'!BH47)*'ИД (ЛК 2.0)'!BH76</f>
        <v>0</v>
      </c>
      <c r="BF33" s="9">
        <f ca="1">('ИД (ЛК 2.0)'!BI37+'ИД (ЛК 2.0)'!BI47)*'ИД (ЛК 2.0)'!BI76</f>
        <v>0</v>
      </c>
      <c r="BG33" s="9">
        <f ca="1">('ИД (ЛК 2.0)'!BJ37+'ИД (ЛК 2.0)'!BJ47)*'ИД (ЛК 2.0)'!BJ76</f>
        <v>0</v>
      </c>
      <c r="BH33" s="9">
        <f ca="1">('ИД (ЛК 2.0)'!BK37+'ИД (ЛК 2.0)'!BK47)*'ИД (ЛК 2.0)'!BK76</f>
        <v>0</v>
      </c>
      <c r="BI33" s="9">
        <f ca="1">('ИД (ЛК 2.0)'!BL37+'ИД (ЛК 2.0)'!BL47)*'ИД (ЛК 2.0)'!BL76</f>
        <v>0</v>
      </c>
      <c r="BJ33" s="9">
        <f ca="1">('ИД (ЛК 2.0)'!BM37+'ИД (ЛК 2.0)'!BM47)*'ИД (ЛК 2.0)'!BM76</f>
        <v>0</v>
      </c>
      <c r="BK33" s="9">
        <f ca="1">('ИД (ЛК 2.0)'!BN37+'ИД (ЛК 2.0)'!BN47)*'ИД (ЛК 2.0)'!BN76</f>
        <v>0</v>
      </c>
      <c r="BL33" s="9">
        <f ca="1">('ИД (ЛК 2.0)'!BO37+'ИД (ЛК 2.0)'!BO47)*'ИД (ЛК 2.0)'!BO76</f>
        <v>0</v>
      </c>
      <c r="BM33" s="9">
        <f ca="1">('ИД (ЛК 2.0)'!BP37+'ИД (ЛК 2.0)'!BP47)*'ИД (ЛК 2.0)'!BP76</f>
        <v>0</v>
      </c>
      <c r="BN33" s="9">
        <f ca="1">('ИД (ЛК 2.0)'!BQ37+'ИД (ЛК 2.0)'!BQ47)*'ИД (ЛК 2.0)'!BQ76</f>
        <v>0</v>
      </c>
      <c r="BO33" s="9">
        <f ca="1">('ИД (ЛК 2.0)'!BR37+'ИД (ЛК 2.0)'!BR47)*'ИД (ЛК 2.0)'!BR76</f>
        <v>0</v>
      </c>
      <c r="BP33" s="9">
        <f ca="1">('ИД (ЛК 2.0)'!BS37+'ИД (ЛК 2.0)'!BS47)*'ИД (ЛК 2.0)'!BS76</f>
        <v>0</v>
      </c>
      <c r="BQ33" s="9">
        <f ca="1">('ИД (ЛК 2.0)'!BT37+'ИД (ЛК 2.0)'!BT47)*'ИД (ЛК 2.0)'!BT76</f>
        <v>0</v>
      </c>
      <c r="BR33" s="9">
        <f ca="1">('ИД (ЛК 2.0)'!BU37+'ИД (ЛК 2.0)'!BU47)*'ИД (ЛК 2.0)'!BU76</f>
        <v>0</v>
      </c>
      <c r="BS33" s="9">
        <f ca="1">('ИД (ЛК 2.0)'!BV37+'ИД (ЛК 2.0)'!BV47)*'ИД (ЛК 2.0)'!BV76</f>
        <v>0</v>
      </c>
      <c r="BT33" s="9">
        <f ca="1">('ИД (ЛК 2.0)'!BW37+'ИД (ЛК 2.0)'!BW47)*'ИД (ЛК 2.0)'!BW76</f>
        <v>0</v>
      </c>
      <c r="BU33" s="9">
        <f ca="1">('ИД (ЛК 2.0)'!BX37+'ИД (ЛК 2.0)'!BX47)*'ИД (ЛК 2.0)'!BX76</f>
        <v>0</v>
      </c>
      <c r="BV33" s="9">
        <f ca="1">('ИД (ЛК 2.0)'!BY37+'ИД (ЛК 2.0)'!BY47)*'ИД (ЛК 2.0)'!BY76</f>
        <v>0</v>
      </c>
      <c r="BW33" s="9">
        <f ca="1">('ИД (ЛК 2.0)'!BZ37+'ИД (ЛК 2.0)'!BZ47)*'ИД (ЛК 2.0)'!BZ76</f>
        <v>0</v>
      </c>
      <c r="BX33" s="9">
        <f ca="1">('ИД (ЛК 2.0)'!CA37+'ИД (ЛК 2.0)'!CA47)*'ИД (ЛК 2.0)'!CA76</f>
        <v>0</v>
      </c>
      <c r="BY33" s="9">
        <f ca="1">('ИД (ЛК 2.0)'!CB37+'ИД (ЛК 2.0)'!CB47)*'ИД (ЛК 2.0)'!CB76</f>
        <v>0</v>
      </c>
      <c r="BZ33" s="9">
        <f ca="1">('ИД (ЛК 2.0)'!CC37+'ИД (ЛК 2.0)'!CC47)*'ИД (ЛК 2.0)'!CC76</f>
        <v>0</v>
      </c>
      <c r="CA33" s="9">
        <f ca="1">('ИД (ЛК 2.0)'!CD37+'ИД (ЛК 2.0)'!CD47)*'ИД (ЛК 2.0)'!CD76</f>
        <v>0</v>
      </c>
      <c r="CB33" s="9">
        <f ca="1">('ИД (ЛК 2.0)'!CE37+'ИД (ЛК 2.0)'!CE47)*'ИД (ЛК 2.0)'!CE76</f>
        <v>0</v>
      </c>
      <c r="CC33" s="9">
        <f ca="1">('ИД (ЛК 2.0)'!CF37+'ИД (ЛК 2.0)'!CF47)*'ИД (ЛК 2.0)'!CF76</f>
        <v>0</v>
      </c>
      <c r="CD33" s="9">
        <f ca="1">('ИД (ЛК 2.0)'!CG37+'ИД (ЛК 2.0)'!CG47)*'ИД (ЛК 2.0)'!CG76</f>
        <v>0</v>
      </c>
      <c r="CE33" s="9">
        <f ca="1">('ИД (ЛК 2.0)'!CH37+'ИД (ЛК 2.0)'!CH47)*'ИД (ЛК 2.0)'!CH76</f>
        <v>0</v>
      </c>
      <c r="CF33" s="9">
        <f ca="1">('ИД (ЛК 2.0)'!CI37+'ИД (ЛК 2.0)'!CI47)*'ИД (ЛК 2.0)'!CI76</f>
        <v>0</v>
      </c>
      <c r="CG33" s="94"/>
    </row>
    <row r="34" spans="1:85" s="5" customFormat="1" ht="15" customHeight="1" x14ac:dyDescent="0.25">
      <c r="A34" s="104"/>
      <c r="B34" s="10" t="s">
        <v>4</v>
      </c>
      <c r="C34" s="58" t="s">
        <v>5</v>
      </c>
      <c r="D34" s="8">
        <f ca="1">SUM(D31:D33)</f>
        <v>145674.83516483515</v>
      </c>
      <c r="E34" s="11">
        <f ca="1">SUM(E31:E33)</f>
        <v>9400</v>
      </c>
      <c r="F34" s="11">
        <f t="shared" ref="F34:P34" ca="1" si="8">SUM(F31:F33)</f>
        <v>82000</v>
      </c>
      <c r="G34" s="11">
        <f t="shared" ca="1" si="8"/>
        <v>35000</v>
      </c>
      <c r="H34" s="11">
        <f t="shared" ca="1" si="8"/>
        <v>14999.835164835165</v>
      </c>
      <c r="I34" s="11">
        <f t="shared" ca="1" si="8"/>
        <v>4275</v>
      </c>
      <c r="J34" s="11">
        <f t="shared" ca="1" si="8"/>
        <v>0</v>
      </c>
      <c r="K34" s="11">
        <f t="shared" ca="1" si="8"/>
        <v>0</v>
      </c>
      <c r="L34" s="11">
        <f t="shared" ca="1" si="8"/>
        <v>0</v>
      </c>
      <c r="M34" s="11">
        <f t="shared" ca="1" si="8"/>
        <v>0</v>
      </c>
      <c r="N34" s="11">
        <f t="shared" ca="1" si="8"/>
        <v>0</v>
      </c>
      <c r="O34" s="11">
        <f t="shared" ca="1" si="8"/>
        <v>0</v>
      </c>
      <c r="P34" s="11">
        <f t="shared" ca="1" si="8"/>
        <v>0</v>
      </c>
      <c r="Q34" s="11">
        <f ca="1">SUM(Q31:Q33)</f>
        <v>0</v>
      </c>
      <c r="R34" s="11">
        <f ca="1">SUM(R31:R33)</f>
        <v>0</v>
      </c>
      <c r="S34" s="11">
        <f ca="1">SUM(S31:S33)</f>
        <v>0</v>
      </c>
      <c r="T34" s="11">
        <f t="shared" ref="T34:CE34" ca="1" si="9">SUM(T31:T33)</f>
        <v>0</v>
      </c>
      <c r="U34" s="11">
        <f t="shared" ca="1" si="9"/>
        <v>0</v>
      </c>
      <c r="V34" s="11">
        <f t="shared" ca="1" si="9"/>
        <v>0</v>
      </c>
      <c r="W34" s="11">
        <f t="shared" ca="1" si="9"/>
        <v>0</v>
      </c>
      <c r="X34" s="11">
        <f t="shared" ca="1" si="9"/>
        <v>0</v>
      </c>
      <c r="Y34" s="11">
        <f t="shared" ca="1" si="9"/>
        <v>0</v>
      </c>
      <c r="Z34" s="11">
        <f t="shared" ca="1" si="9"/>
        <v>0</v>
      </c>
      <c r="AA34" s="11">
        <f t="shared" ca="1" si="9"/>
        <v>0</v>
      </c>
      <c r="AB34" s="11">
        <f t="shared" ca="1" si="9"/>
        <v>0</v>
      </c>
      <c r="AC34" s="11">
        <f t="shared" ca="1" si="9"/>
        <v>0</v>
      </c>
      <c r="AD34" s="11">
        <f t="shared" ca="1" si="9"/>
        <v>0</v>
      </c>
      <c r="AE34" s="11">
        <f t="shared" ca="1" si="9"/>
        <v>0</v>
      </c>
      <c r="AF34" s="11">
        <f t="shared" ca="1" si="9"/>
        <v>0</v>
      </c>
      <c r="AG34" s="11">
        <f t="shared" ca="1" si="9"/>
        <v>0</v>
      </c>
      <c r="AH34" s="11">
        <f t="shared" ca="1" si="9"/>
        <v>0</v>
      </c>
      <c r="AI34" s="11">
        <f t="shared" ca="1" si="9"/>
        <v>0</v>
      </c>
      <c r="AJ34" s="11">
        <f t="shared" ca="1" si="9"/>
        <v>0</v>
      </c>
      <c r="AK34" s="11">
        <f t="shared" ca="1" si="9"/>
        <v>0</v>
      </c>
      <c r="AL34" s="11">
        <f t="shared" ca="1" si="9"/>
        <v>0</v>
      </c>
      <c r="AM34" s="11">
        <f t="shared" ca="1" si="9"/>
        <v>0</v>
      </c>
      <c r="AN34" s="11">
        <f t="shared" ca="1" si="9"/>
        <v>0</v>
      </c>
      <c r="AO34" s="11">
        <f t="shared" ca="1" si="9"/>
        <v>0</v>
      </c>
      <c r="AP34" s="11">
        <f t="shared" ca="1" si="9"/>
        <v>0</v>
      </c>
      <c r="AQ34" s="11">
        <f t="shared" ca="1" si="9"/>
        <v>0</v>
      </c>
      <c r="AR34" s="11">
        <f t="shared" ca="1" si="9"/>
        <v>0</v>
      </c>
      <c r="AS34" s="11">
        <f t="shared" ca="1" si="9"/>
        <v>0</v>
      </c>
      <c r="AT34" s="11">
        <f t="shared" ca="1" si="9"/>
        <v>0</v>
      </c>
      <c r="AU34" s="11">
        <f t="shared" ca="1" si="9"/>
        <v>0</v>
      </c>
      <c r="AV34" s="11">
        <f t="shared" ca="1" si="9"/>
        <v>0</v>
      </c>
      <c r="AW34" s="11">
        <f t="shared" ca="1" si="9"/>
        <v>0</v>
      </c>
      <c r="AX34" s="11">
        <f t="shared" ca="1" si="9"/>
        <v>0</v>
      </c>
      <c r="AY34" s="11">
        <f t="shared" ca="1" si="9"/>
        <v>0</v>
      </c>
      <c r="AZ34" s="11">
        <f t="shared" ca="1" si="9"/>
        <v>0</v>
      </c>
      <c r="BA34" s="11">
        <f t="shared" ca="1" si="9"/>
        <v>0</v>
      </c>
      <c r="BB34" s="11">
        <f t="shared" ca="1" si="9"/>
        <v>0</v>
      </c>
      <c r="BC34" s="11">
        <f t="shared" ca="1" si="9"/>
        <v>0</v>
      </c>
      <c r="BD34" s="11">
        <f t="shared" ca="1" si="9"/>
        <v>0</v>
      </c>
      <c r="BE34" s="11">
        <f t="shared" ca="1" si="9"/>
        <v>0</v>
      </c>
      <c r="BF34" s="11">
        <f t="shared" ca="1" si="9"/>
        <v>0</v>
      </c>
      <c r="BG34" s="11">
        <f t="shared" ca="1" si="9"/>
        <v>0</v>
      </c>
      <c r="BH34" s="11">
        <f t="shared" ca="1" si="9"/>
        <v>0</v>
      </c>
      <c r="BI34" s="11">
        <f t="shared" ca="1" si="9"/>
        <v>0</v>
      </c>
      <c r="BJ34" s="11">
        <f t="shared" ca="1" si="9"/>
        <v>0</v>
      </c>
      <c r="BK34" s="11">
        <f t="shared" ca="1" si="9"/>
        <v>0</v>
      </c>
      <c r="BL34" s="11">
        <f t="shared" ca="1" si="9"/>
        <v>0</v>
      </c>
      <c r="BM34" s="11">
        <f t="shared" ca="1" si="9"/>
        <v>0</v>
      </c>
      <c r="BN34" s="11">
        <f t="shared" ca="1" si="9"/>
        <v>0</v>
      </c>
      <c r="BO34" s="11">
        <f t="shared" ca="1" si="9"/>
        <v>0</v>
      </c>
      <c r="BP34" s="11">
        <f t="shared" ca="1" si="9"/>
        <v>0</v>
      </c>
      <c r="BQ34" s="11">
        <f t="shared" ca="1" si="9"/>
        <v>0</v>
      </c>
      <c r="BR34" s="11">
        <f t="shared" ca="1" si="9"/>
        <v>0</v>
      </c>
      <c r="BS34" s="11">
        <f t="shared" ca="1" si="9"/>
        <v>0</v>
      </c>
      <c r="BT34" s="11">
        <f t="shared" ca="1" si="9"/>
        <v>0</v>
      </c>
      <c r="BU34" s="11">
        <f t="shared" ca="1" si="9"/>
        <v>0</v>
      </c>
      <c r="BV34" s="11">
        <f t="shared" ca="1" si="9"/>
        <v>0</v>
      </c>
      <c r="BW34" s="11">
        <f t="shared" ca="1" si="9"/>
        <v>0</v>
      </c>
      <c r="BX34" s="11">
        <f t="shared" ca="1" si="9"/>
        <v>0</v>
      </c>
      <c r="BY34" s="11">
        <f t="shared" ca="1" si="9"/>
        <v>0</v>
      </c>
      <c r="BZ34" s="11">
        <f t="shared" ca="1" si="9"/>
        <v>0</v>
      </c>
      <c r="CA34" s="11">
        <f t="shared" ca="1" si="9"/>
        <v>0</v>
      </c>
      <c r="CB34" s="11">
        <f t="shared" ca="1" si="9"/>
        <v>0</v>
      </c>
      <c r="CC34" s="11">
        <f t="shared" ca="1" si="9"/>
        <v>0</v>
      </c>
      <c r="CD34" s="11">
        <f t="shared" ca="1" si="9"/>
        <v>0</v>
      </c>
      <c r="CE34" s="11">
        <f t="shared" ca="1" si="9"/>
        <v>0</v>
      </c>
      <c r="CF34" s="11">
        <f ca="1">SUM(CF31:CF33)</f>
        <v>0</v>
      </c>
      <c r="CG34" s="99"/>
    </row>
    <row r="35" spans="1:85" x14ac:dyDescent="0.2">
      <c r="A35" s="94"/>
      <c r="B35" s="105"/>
      <c r="C35" s="106"/>
      <c r="D35" s="94"/>
      <c r="E35" s="105"/>
      <c r="F35" s="105"/>
      <c r="G35" s="105"/>
      <c r="H35" s="105"/>
      <c r="I35" s="105"/>
      <c r="J35" s="105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94"/>
    </row>
    <row r="36" spans="1:85" ht="28.5" customHeight="1" x14ac:dyDescent="0.2">
      <c r="A36" s="94"/>
      <c r="B36" s="96" t="s">
        <v>117</v>
      </c>
      <c r="C36" s="96" t="s">
        <v>166</v>
      </c>
      <c r="D36" s="96" t="s">
        <v>4</v>
      </c>
      <c r="E36" s="96">
        <f>$E$17</f>
        <v>2022</v>
      </c>
      <c r="F36" s="96">
        <f>E36+1</f>
        <v>2023</v>
      </c>
      <c r="G36" s="96">
        <f t="shared" ref="G36:BR36" si="10">F36+1</f>
        <v>2024</v>
      </c>
      <c r="H36" s="96">
        <f t="shared" si="10"/>
        <v>2025</v>
      </c>
      <c r="I36" s="96">
        <f t="shared" si="10"/>
        <v>2026</v>
      </c>
      <c r="J36" s="96">
        <f t="shared" si="10"/>
        <v>2027</v>
      </c>
      <c r="K36" s="96">
        <f t="shared" si="10"/>
        <v>2028</v>
      </c>
      <c r="L36" s="96">
        <f t="shared" si="10"/>
        <v>2029</v>
      </c>
      <c r="M36" s="96">
        <f t="shared" si="10"/>
        <v>2030</v>
      </c>
      <c r="N36" s="96">
        <f t="shared" si="10"/>
        <v>2031</v>
      </c>
      <c r="O36" s="96">
        <f t="shared" si="10"/>
        <v>2032</v>
      </c>
      <c r="P36" s="96">
        <f t="shared" si="10"/>
        <v>2033</v>
      </c>
      <c r="Q36" s="96">
        <f t="shared" si="10"/>
        <v>2034</v>
      </c>
      <c r="R36" s="96">
        <f t="shared" si="10"/>
        <v>2035</v>
      </c>
      <c r="S36" s="96">
        <f t="shared" si="10"/>
        <v>2036</v>
      </c>
      <c r="T36" s="96">
        <f t="shared" si="10"/>
        <v>2037</v>
      </c>
      <c r="U36" s="96">
        <f t="shared" si="10"/>
        <v>2038</v>
      </c>
      <c r="V36" s="96">
        <f t="shared" si="10"/>
        <v>2039</v>
      </c>
      <c r="W36" s="96">
        <f t="shared" si="10"/>
        <v>2040</v>
      </c>
      <c r="X36" s="96">
        <f t="shared" si="10"/>
        <v>2041</v>
      </c>
      <c r="Y36" s="96">
        <f t="shared" si="10"/>
        <v>2042</v>
      </c>
      <c r="Z36" s="96">
        <f t="shared" si="10"/>
        <v>2043</v>
      </c>
      <c r="AA36" s="96">
        <f t="shared" si="10"/>
        <v>2044</v>
      </c>
      <c r="AB36" s="96">
        <f t="shared" si="10"/>
        <v>2045</v>
      </c>
      <c r="AC36" s="96">
        <f t="shared" si="10"/>
        <v>2046</v>
      </c>
      <c r="AD36" s="96">
        <f t="shared" si="10"/>
        <v>2047</v>
      </c>
      <c r="AE36" s="96">
        <f t="shared" si="10"/>
        <v>2048</v>
      </c>
      <c r="AF36" s="96">
        <f t="shared" si="10"/>
        <v>2049</v>
      </c>
      <c r="AG36" s="96">
        <f t="shared" si="10"/>
        <v>2050</v>
      </c>
      <c r="AH36" s="96">
        <f t="shared" si="10"/>
        <v>2051</v>
      </c>
      <c r="AI36" s="96">
        <f t="shared" si="10"/>
        <v>2052</v>
      </c>
      <c r="AJ36" s="96">
        <f t="shared" si="10"/>
        <v>2053</v>
      </c>
      <c r="AK36" s="96">
        <f t="shared" si="10"/>
        <v>2054</v>
      </c>
      <c r="AL36" s="96">
        <f t="shared" si="10"/>
        <v>2055</v>
      </c>
      <c r="AM36" s="96">
        <f t="shared" si="10"/>
        <v>2056</v>
      </c>
      <c r="AN36" s="96">
        <f t="shared" si="10"/>
        <v>2057</v>
      </c>
      <c r="AO36" s="96">
        <f t="shared" si="10"/>
        <v>2058</v>
      </c>
      <c r="AP36" s="96">
        <f t="shared" si="10"/>
        <v>2059</v>
      </c>
      <c r="AQ36" s="96">
        <f t="shared" si="10"/>
        <v>2060</v>
      </c>
      <c r="AR36" s="96">
        <f t="shared" si="10"/>
        <v>2061</v>
      </c>
      <c r="AS36" s="96">
        <f t="shared" si="10"/>
        <v>2062</v>
      </c>
      <c r="AT36" s="96">
        <f t="shared" si="10"/>
        <v>2063</v>
      </c>
      <c r="AU36" s="96">
        <f t="shared" si="10"/>
        <v>2064</v>
      </c>
      <c r="AV36" s="96">
        <f t="shared" si="10"/>
        <v>2065</v>
      </c>
      <c r="AW36" s="96">
        <f t="shared" si="10"/>
        <v>2066</v>
      </c>
      <c r="AX36" s="96">
        <f t="shared" si="10"/>
        <v>2067</v>
      </c>
      <c r="AY36" s="96">
        <f t="shared" si="10"/>
        <v>2068</v>
      </c>
      <c r="AZ36" s="96">
        <f t="shared" si="10"/>
        <v>2069</v>
      </c>
      <c r="BA36" s="96">
        <f t="shared" si="10"/>
        <v>2070</v>
      </c>
      <c r="BB36" s="96">
        <f t="shared" si="10"/>
        <v>2071</v>
      </c>
      <c r="BC36" s="96">
        <f t="shared" si="10"/>
        <v>2072</v>
      </c>
      <c r="BD36" s="96">
        <f t="shared" si="10"/>
        <v>2073</v>
      </c>
      <c r="BE36" s="96">
        <f t="shared" si="10"/>
        <v>2074</v>
      </c>
      <c r="BF36" s="96">
        <f t="shared" si="10"/>
        <v>2075</v>
      </c>
      <c r="BG36" s="96">
        <f t="shared" si="10"/>
        <v>2076</v>
      </c>
      <c r="BH36" s="96">
        <f t="shared" si="10"/>
        <v>2077</v>
      </c>
      <c r="BI36" s="96">
        <f t="shared" si="10"/>
        <v>2078</v>
      </c>
      <c r="BJ36" s="96">
        <f t="shared" si="10"/>
        <v>2079</v>
      </c>
      <c r="BK36" s="96">
        <f t="shared" si="10"/>
        <v>2080</v>
      </c>
      <c r="BL36" s="96">
        <f t="shared" si="10"/>
        <v>2081</v>
      </c>
      <c r="BM36" s="96">
        <f t="shared" si="10"/>
        <v>2082</v>
      </c>
      <c r="BN36" s="96">
        <f t="shared" si="10"/>
        <v>2083</v>
      </c>
      <c r="BO36" s="96">
        <f t="shared" si="10"/>
        <v>2084</v>
      </c>
      <c r="BP36" s="96">
        <f t="shared" si="10"/>
        <v>2085</v>
      </c>
      <c r="BQ36" s="96">
        <f t="shared" si="10"/>
        <v>2086</v>
      </c>
      <c r="BR36" s="96">
        <f t="shared" si="10"/>
        <v>2087</v>
      </c>
      <c r="BS36" s="96">
        <f t="shared" ref="BS36:CF36" si="11">BR36+1</f>
        <v>2088</v>
      </c>
      <c r="BT36" s="96">
        <f t="shared" si="11"/>
        <v>2089</v>
      </c>
      <c r="BU36" s="96">
        <f t="shared" si="11"/>
        <v>2090</v>
      </c>
      <c r="BV36" s="96">
        <f t="shared" si="11"/>
        <v>2091</v>
      </c>
      <c r="BW36" s="96">
        <f t="shared" si="11"/>
        <v>2092</v>
      </c>
      <c r="BX36" s="96">
        <f t="shared" si="11"/>
        <v>2093</v>
      </c>
      <c r="BY36" s="96">
        <f t="shared" si="11"/>
        <v>2094</v>
      </c>
      <c r="BZ36" s="96">
        <f t="shared" si="11"/>
        <v>2095</v>
      </c>
      <c r="CA36" s="96">
        <f t="shared" si="11"/>
        <v>2096</v>
      </c>
      <c r="CB36" s="96">
        <f t="shared" si="11"/>
        <v>2097</v>
      </c>
      <c r="CC36" s="96">
        <f t="shared" si="11"/>
        <v>2098</v>
      </c>
      <c r="CD36" s="96">
        <f t="shared" si="11"/>
        <v>2099</v>
      </c>
      <c r="CE36" s="96">
        <f t="shared" si="11"/>
        <v>2100</v>
      </c>
      <c r="CF36" s="96">
        <f t="shared" si="11"/>
        <v>2101</v>
      </c>
      <c r="CG36" s="94"/>
    </row>
    <row r="37" spans="1:85" ht="15" customHeight="1" x14ac:dyDescent="0.2">
      <c r="A37" s="98"/>
      <c r="B37" s="16" t="s">
        <v>67</v>
      </c>
      <c r="C37" s="64"/>
      <c r="D37" s="13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94"/>
    </row>
    <row r="38" spans="1:85" ht="15" customHeight="1" x14ac:dyDescent="0.2">
      <c r="A38" s="98"/>
      <c r="B38" s="7" t="s">
        <v>70</v>
      </c>
      <c r="C38" s="57" t="s">
        <v>5</v>
      </c>
      <c r="D38" s="8">
        <f>SUM(E38:CF38)</f>
        <v>124310</v>
      </c>
      <c r="E38" s="9">
        <f>IF(YEAR('ИД (ЛК 2.0)'!$G$6)=E$17,SUM($E$31:E$32),IF(YEAR('ИД (ЛК 2.0)'!$G$6)&gt;E$17,0,SUM(E$31:E$32)))</f>
        <v>0</v>
      </c>
      <c r="F38" s="9">
        <f>IF(YEAR('ИД (ЛК 2.0)'!$G$6)=F$17,SUM($E$31:F$32),IF(YEAR('ИД (ЛК 2.0)'!$G$6)&gt;F$17,0,SUM(F$31:F$32)))</f>
        <v>0</v>
      </c>
      <c r="G38" s="9">
        <f>IF(YEAR('ИД (ЛК 2.0)'!$G$6)=G$17,SUM($E$31:G$32),IF(YEAR('ИД (ЛК 2.0)'!$G$6)&gt;G$17,0,SUM(G$31:G$32)))</f>
        <v>0</v>
      </c>
      <c r="H38" s="9">
        <f>IF(YEAR('ИД (ЛК 2.0)'!$G$6)=H$17,SUM($E$31:H$32),IF(YEAR('ИД (ЛК 2.0)'!$G$6)&gt;H$17,0,SUM(H$31:H$32)))</f>
        <v>0</v>
      </c>
      <c r="I38" s="9">
        <f>IF(YEAR('ИД (ЛК 2.0)'!$G$6)=I$17,SUM($E$31:I$32),IF(YEAR('ИД (ЛК 2.0)'!$G$6)&gt;I$17,0,SUM(I$31:I$32)))</f>
        <v>124310</v>
      </c>
      <c r="J38" s="9">
        <f>IF(YEAR('ИД (ЛК 2.0)'!$G$6)=J$17,SUM($E$31:J$32),IF(YEAR('ИД (ЛК 2.0)'!$G$6)&gt;J$17,0,SUM(J$31:J$32)))</f>
        <v>0</v>
      </c>
      <c r="K38" s="9">
        <f>IF(YEAR('ИД (ЛК 2.0)'!$G$6)=K$17,SUM($E$31:K$32),IF(YEAR('ИД (ЛК 2.0)'!$G$6)&gt;K$17,0,SUM(K$31:K$32)))</f>
        <v>0</v>
      </c>
      <c r="L38" s="9">
        <f>IF(YEAR('ИД (ЛК 2.0)'!$G$6)=L$17,SUM($E$31:L$32),IF(YEAR('ИД (ЛК 2.0)'!$G$6)&gt;L$17,0,SUM(L$31:L$32)))</f>
        <v>0</v>
      </c>
      <c r="M38" s="9">
        <f>IF(YEAR('ИД (ЛК 2.0)'!$G$6)=M$17,SUM($E$31:M$32),IF(YEAR('ИД (ЛК 2.0)'!$G$6)&gt;M$17,0,SUM(M$31:M$32)))</f>
        <v>0</v>
      </c>
      <c r="N38" s="9">
        <f>IF(YEAR('ИД (ЛК 2.0)'!$G$6)=N$17,SUM($E$31:N$32),IF(YEAR('ИД (ЛК 2.0)'!$G$6)&gt;N$17,0,SUM(N$31:N$32)))</f>
        <v>0</v>
      </c>
      <c r="O38" s="9">
        <f>IF(YEAR('ИД (ЛК 2.0)'!$G$6)=O$17,SUM($E$31:O$32),IF(YEAR('ИД (ЛК 2.0)'!$G$6)&gt;O$17,0,SUM(O$31:O$32)))</f>
        <v>0</v>
      </c>
      <c r="P38" s="9">
        <f>IF(YEAR('ИД (ЛК 2.0)'!$G$6)=P$17,SUM($E$31:P$32),IF(YEAR('ИД (ЛК 2.0)'!$G$6)&gt;P$17,0,SUM(P$31:P$32)))</f>
        <v>0</v>
      </c>
      <c r="Q38" s="9">
        <f>IF(YEAR('ИД (ЛК 2.0)'!$G$6)=Q$17,SUM($E$31:Q$32),IF(YEAR('ИД (ЛК 2.0)'!$G$6)&gt;Q$17,0,SUM(Q$31:Q$32)))</f>
        <v>0</v>
      </c>
      <c r="R38" s="9">
        <f>IF(YEAR('ИД (ЛК 2.0)'!$G$6)=R$17,SUM($E$31:R$32),IF(YEAR('ИД (ЛК 2.0)'!$G$6)&gt;R$17,0,SUM(R$31:R$32)))</f>
        <v>0</v>
      </c>
      <c r="S38" s="9">
        <f>IF(YEAR('ИД (ЛК 2.0)'!$G$6)=S$17,SUM($E$31:S$32),IF(YEAR('ИД (ЛК 2.0)'!$G$6)&gt;S$17,0,SUM(S$31:S$32)))</f>
        <v>0</v>
      </c>
      <c r="T38" s="9">
        <f>IF(YEAR('ИД (ЛК 2.0)'!$G$6)=T$17,SUM($E$31:T$32),IF(YEAR('ИД (ЛК 2.0)'!$G$6)&gt;T$17,0,SUM(T$31:T$32)))</f>
        <v>0</v>
      </c>
      <c r="U38" s="9">
        <f>IF(YEAR('ИД (ЛК 2.0)'!$G$6)=U$17,SUM($E$31:U$32),IF(YEAR('ИД (ЛК 2.0)'!$G$6)&gt;U$17,0,SUM(U$31:U$32)))</f>
        <v>0</v>
      </c>
      <c r="V38" s="9">
        <f>IF(YEAR('ИД (ЛК 2.0)'!$G$6)=V$17,SUM($E$31:V$32),IF(YEAR('ИД (ЛК 2.0)'!$G$6)&gt;V$17,0,SUM(V$31:V$32)))</f>
        <v>0</v>
      </c>
      <c r="W38" s="9">
        <f>IF(YEAR('ИД (ЛК 2.0)'!$G$6)=W$17,SUM($E$31:W$32),IF(YEAR('ИД (ЛК 2.0)'!$G$6)&gt;W$17,0,SUM(W$31:W$32)))</f>
        <v>0</v>
      </c>
      <c r="X38" s="9">
        <f>IF(YEAR('ИД (ЛК 2.0)'!$G$6)=X$17,SUM($E$31:X$32),IF(YEAR('ИД (ЛК 2.0)'!$G$6)&gt;X$17,0,SUM(X$31:X$32)))</f>
        <v>0</v>
      </c>
      <c r="Y38" s="9">
        <f>IF(YEAR('ИД (ЛК 2.0)'!$G$6)=Y$17,SUM($E$31:Y$32),IF(YEAR('ИД (ЛК 2.0)'!$G$6)&gt;Y$17,0,SUM(Y$31:Y$32)))</f>
        <v>0</v>
      </c>
      <c r="Z38" s="9">
        <f>IF(YEAR('ИД (ЛК 2.0)'!$G$6)=Z$17,SUM($E$31:Z$32),IF(YEAR('ИД (ЛК 2.0)'!$G$6)&gt;Z$17,0,SUM(Z$31:Z$32)))</f>
        <v>0</v>
      </c>
      <c r="AA38" s="9">
        <f>IF(YEAR('ИД (ЛК 2.0)'!$G$6)=AA$17,SUM($E$31:AA$32),IF(YEAR('ИД (ЛК 2.0)'!$G$6)&gt;AA$17,0,SUM(AA$31:AA$32)))</f>
        <v>0</v>
      </c>
      <c r="AB38" s="9">
        <f>IF(YEAR('ИД (ЛК 2.0)'!$G$6)=AB$17,SUM($E$31:AB$32),IF(YEAR('ИД (ЛК 2.0)'!$G$6)&gt;AB$17,0,SUM(AB$31:AB$32)))</f>
        <v>0</v>
      </c>
      <c r="AC38" s="9">
        <f>IF(YEAR('ИД (ЛК 2.0)'!$G$6)=AC$17,SUM($E$31:AC$32),IF(YEAR('ИД (ЛК 2.0)'!$G$6)&gt;AC$17,0,SUM(AC$31:AC$32)))</f>
        <v>0</v>
      </c>
      <c r="AD38" s="9">
        <f>IF(YEAR('ИД (ЛК 2.0)'!$G$6)=AD$17,SUM($E$31:AD$32),IF(YEAR('ИД (ЛК 2.0)'!$G$6)&gt;AD$17,0,SUM(AD$31:AD$32)))</f>
        <v>0</v>
      </c>
      <c r="AE38" s="9">
        <f>IF(YEAR('ИД (ЛК 2.0)'!$G$6)=AE$17,SUM($E$31:AE$32),IF(YEAR('ИД (ЛК 2.0)'!$G$6)&gt;AE$17,0,SUM(AE$31:AE$32)))</f>
        <v>0</v>
      </c>
      <c r="AF38" s="9">
        <f>IF(YEAR('ИД (ЛК 2.0)'!$G$6)=AF$17,SUM($E$31:AF$32),IF(YEAR('ИД (ЛК 2.0)'!$G$6)&gt;AF$17,0,SUM(AF$31:AF$32)))</f>
        <v>0</v>
      </c>
      <c r="AG38" s="9">
        <f>IF(YEAR('ИД (ЛК 2.0)'!$G$6)=AG$17,SUM($E$31:AG$32),IF(YEAR('ИД (ЛК 2.0)'!$G$6)&gt;AG$17,0,SUM(AG$31:AG$32)))</f>
        <v>0</v>
      </c>
      <c r="AH38" s="9">
        <f>IF(YEAR('ИД (ЛК 2.0)'!$G$6)=AH$17,SUM($E$31:AH$32),IF(YEAR('ИД (ЛК 2.0)'!$G$6)&gt;AH$17,0,SUM(AH$31:AH$32)))</f>
        <v>0</v>
      </c>
      <c r="AI38" s="9">
        <f>IF(YEAR('ИД (ЛК 2.0)'!$G$6)=AI$17,SUM($E$31:AI$32),IF(YEAR('ИД (ЛК 2.0)'!$G$6)&gt;AI$17,0,SUM(AI$31:AI$32)))</f>
        <v>0</v>
      </c>
      <c r="AJ38" s="9">
        <f>IF(YEAR('ИД (ЛК 2.0)'!$G$6)=AJ$17,SUM($E$31:AJ$32),IF(YEAR('ИД (ЛК 2.0)'!$G$6)&gt;AJ$17,0,SUM(AJ$31:AJ$32)))</f>
        <v>0</v>
      </c>
      <c r="AK38" s="9">
        <f>IF(YEAR('ИД (ЛК 2.0)'!$G$6)=AK$17,SUM($E$31:AK$32),IF(YEAR('ИД (ЛК 2.0)'!$G$6)&gt;AK$17,0,SUM(AK$31:AK$32)))</f>
        <v>0</v>
      </c>
      <c r="AL38" s="9">
        <f>IF(YEAR('ИД (ЛК 2.0)'!$G$6)=AL$17,SUM($E$31:AL$32),IF(YEAR('ИД (ЛК 2.0)'!$G$6)&gt;AL$17,0,SUM(AL$31:AL$32)))</f>
        <v>0</v>
      </c>
      <c r="AM38" s="9">
        <f>IF(YEAR('ИД (ЛК 2.0)'!$G$6)=AM$17,SUM($E$31:AM$32),IF(YEAR('ИД (ЛК 2.0)'!$G$6)&gt;AM$17,0,SUM(AM$31:AM$32)))</f>
        <v>0</v>
      </c>
      <c r="AN38" s="9">
        <f>IF(YEAR('ИД (ЛК 2.0)'!$G$6)=AN$17,SUM($E$31:AN$32),IF(YEAR('ИД (ЛК 2.0)'!$G$6)&gt;AN$17,0,SUM(AN$31:AN$32)))</f>
        <v>0</v>
      </c>
      <c r="AO38" s="9">
        <f>IF(YEAR('ИД (ЛК 2.0)'!$G$6)=AO$17,SUM($E$31:AO$32),IF(YEAR('ИД (ЛК 2.0)'!$G$6)&gt;AO$17,0,SUM(AO$31:AO$32)))</f>
        <v>0</v>
      </c>
      <c r="AP38" s="9">
        <f>IF(YEAR('ИД (ЛК 2.0)'!$G$6)=AP$17,SUM($E$31:AP$32),IF(YEAR('ИД (ЛК 2.0)'!$G$6)&gt;AP$17,0,SUM(AP$31:AP$32)))</f>
        <v>0</v>
      </c>
      <c r="AQ38" s="9">
        <f>IF(YEAR('ИД (ЛК 2.0)'!$G$6)=AQ$17,SUM($E$31:AQ$32),IF(YEAR('ИД (ЛК 2.0)'!$G$6)&gt;AQ$17,0,SUM(AQ$31:AQ$32)))</f>
        <v>0</v>
      </c>
      <c r="AR38" s="9">
        <f>IF(YEAR('ИД (ЛК 2.0)'!$G$6)=AR$17,SUM($E$31:AR$32),IF(YEAR('ИД (ЛК 2.0)'!$G$6)&gt;AR$17,0,SUM(AR$31:AR$32)))</f>
        <v>0</v>
      </c>
      <c r="AS38" s="9">
        <f>IF(YEAR('ИД (ЛК 2.0)'!$G$6)=AS$17,SUM($E$31:AS$32),IF(YEAR('ИД (ЛК 2.0)'!$G$6)&gt;AS$17,0,SUM(AS$31:AS$32)))</f>
        <v>0</v>
      </c>
      <c r="AT38" s="9">
        <f>IF(YEAR('ИД (ЛК 2.0)'!$G$6)=AT$17,SUM($E$31:AT$32),IF(YEAR('ИД (ЛК 2.0)'!$G$6)&gt;AT$17,0,SUM(AT$31:AT$32)))</f>
        <v>0</v>
      </c>
      <c r="AU38" s="9">
        <f>IF(YEAR('ИД (ЛК 2.0)'!$G$6)=AU$17,SUM($E$31:AU$32),IF(YEAR('ИД (ЛК 2.0)'!$G$6)&gt;AU$17,0,SUM(AU$31:AU$32)))</f>
        <v>0</v>
      </c>
      <c r="AV38" s="9">
        <f>IF(YEAR('ИД (ЛК 2.0)'!$G$6)=AV$17,SUM($E$31:AV$32),IF(YEAR('ИД (ЛК 2.0)'!$G$6)&gt;AV$17,0,SUM(AV$31:AV$32)))</f>
        <v>0</v>
      </c>
      <c r="AW38" s="9">
        <f>IF(YEAR('ИД (ЛК 2.0)'!$G$6)=AW$17,SUM($E$31:AW$32),IF(YEAR('ИД (ЛК 2.0)'!$G$6)&gt;AW$17,0,SUM(AW$31:AW$32)))</f>
        <v>0</v>
      </c>
      <c r="AX38" s="9">
        <f>IF(YEAR('ИД (ЛК 2.0)'!$G$6)=AX$17,SUM($E$31:AX$32),IF(YEAR('ИД (ЛК 2.0)'!$G$6)&gt;AX$17,0,SUM(AX$31:AX$32)))</f>
        <v>0</v>
      </c>
      <c r="AY38" s="9">
        <f>IF(YEAR('ИД (ЛК 2.0)'!$G$6)=AY$17,SUM($E$31:AY$32),IF(YEAR('ИД (ЛК 2.0)'!$G$6)&gt;AY$17,0,SUM(AY$31:AY$32)))</f>
        <v>0</v>
      </c>
      <c r="AZ38" s="9">
        <f>IF(YEAR('ИД (ЛК 2.0)'!$G$6)=AZ$17,SUM($E$31:AZ$32),IF(YEAR('ИД (ЛК 2.0)'!$G$6)&gt;AZ$17,0,SUM(AZ$31:AZ$32)))</f>
        <v>0</v>
      </c>
      <c r="BA38" s="9">
        <f>IF(YEAR('ИД (ЛК 2.0)'!$G$6)=BA$17,SUM($E$31:BA$32),IF(YEAR('ИД (ЛК 2.0)'!$G$6)&gt;BA$17,0,SUM(BA$31:BA$32)))</f>
        <v>0</v>
      </c>
      <c r="BB38" s="9">
        <f>IF(YEAR('ИД (ЛК 2.0)'!$G$6)=BB$17,SUM($E$31:BB$32),IF(YEAR('ИД (ЛК 2.0)'!$G$6)&gt;BB$17,0,SUM(BB$31:BB$32)))</f>
        <v>0</v>
      </c>
      <c r="BC38" s="9">
        <f>IF(YEAR('ИД (ЛК 2.0)'!$G$6)=BC$17,SUM($E$31:BC$32),IF(YEAR('ИД (ЛК 2.0)'!$G$6)&gt;BC$17,0,SUM(BC$31:BC$32)))</f>
        <v>0</v>
      </c>
      <c r="BD38" s="9">
        <f>IF(YEAR('ИД (ЛК 2.0)'!$G$6)=BD$17,SUM($E$31:BD$32),IF(YEAR('ИД (ЛК 2.0)'!$G$6)&gt;BD$17,0,SUM(BD$31:BD$32)))</f>
        <v>0</v>
      </c>
      <c r="BE38" s="9">
        <f>IF(YEAR('ИД (ЛК 2.0)'!$G$6)=BE$17,SUM($E$31:BE$32),IF(YEAR('ИД (ЛК 2.0)'!$G$6)&gt;BE$17,0,SUM(BE$31:BE$32)))</f>
        <v>0</v>
      </c>
      <c r="BF38" s="9">
        <f>IF(YEAR('ИД (ЛК 2.0)'!$G$6)=BF$17,SUM($E$31:BF$32),IF(YEAR('ИД (ЛК 2.0)'!$G$6)&gt;BF$17,0,SUM(BF$31:BF$32)))</f>
        <v>0</v>
      </c>
      <c r="BG38" s="9">
        <f>IF(YEAR('ИД (ЛК 2.0)'!$G$6)=BG$17,SUM($E$31:BG$32),IF(YEAR('ИД (ЛК 2.0)'!$G$6)&gt;BG$17,0,SUM(BG$31:BG$32)))</f>
        <v>0</v>
      </c>
      <c r="BH38" s="9">
        <f>IF(YEAR('ИД (ЛК 2.0)'!$G$6)=BH$17,SUM($E$31:BH$32),IF(YEAR('ИД (ЛК 2.0)'!$G$6)&gt;BH$17,0,SUM(BH$31:BH$32)))</f>
        <v>0</v>
      </c>
      <c r="BI38" s="9">
        <f>IF(YEAR('ИД (ЛК 2.0)'!$G$6)=BI$17,SUM($E$31:BI$32),IF(YEAR('ИД (ЛК 2.0)'!$G$6)&gt;BI$17,0,SUM(BI$31:BI$32)))</f>
        <v>0</v>
      </c>
      <c r="BJ38" s="9">
        <f>IF(YEAR('ИД (ЛК 2.0)'!$G$6)=BJ$17,SUM($E$31:BJ$32),IF(YEAR('ИД (ЛК 2.0)'!$G$6)&gt;BJ$17,0,SUM(BJ$31:BJ$32)))</f>
        <v>0</v>
      </c>
      <c r="BK38" s="9">
        <f>IF(YEAR('ИД (ЛК 2.0)'!$G$6)=BK$17,SUM($E$31:BK$32),IF(YEAR('ИД (ЛК 2.0)'!$G$6)&gt;BK$17,0,SUM(BK$31:BK$32)))</f>
        <v>0</v>
      </c>
      <c r="BL38" s="9">
        <f>IF(YEAR('ИД (ЛК 2.0)'!$G$6)=BL$17,SUM($E$31:BL$32),IF(YEAR('ИД (ЛК 2.0)'!$G$6)&gt;BL$17,0,SUM(BL$31:BL$32)))</f>
        <v>0</v>
      </c>
      <c r="BM38" s="9">
        <f>IF(YEAR('ИД (ЛК 2.0)'!$G$6)=BM$17,SUM($E$31:BM$32),IF(YEAR('ИД (ЛК 2.0)'!$G$6)&gt;BM$17,0,SUM(BM$31:BM$32)))</f>
        <v>0</v>
      </c>
      <c r="BN38" s="9">
        <f>IF(YEAR('ИД (ЛК 2.0)'!$G$6)=BN$17,SUM($E$31:BN$32),IF(YEAR('ИД (ЛК 2.0)'!$G$6)&gt;BN$17,0,SUM(BN$31:BN$32)))</f>
        <v>0</v>
      </c>
      <c r="BO38" s="9">
        <f>IF(YEAR('ИД (ЛК 2.0)'!$G$6)=BO$17,SUM($E$31:BO$32),IF(YEAR('ИД (ЛК 2.0)'!$G$6)&gt;BO$17,0,SUM(BO$31:BO$32)))</f>
        <v>0</v>
      </c>
      <c r="BP38" s="9">
        <f>IF(YEAR('ИД (ЛК 2.0)'!$G$6)=BP$17,SUM($E$31:BP$32),IF(YEAR('ИД (ЛК 2.0)'!$G$6)&gt;BP$17,0,SUM(BP$31:BP$32)))</f>
        <v>0</v>
      </c>
      <c r="BQ38" s="9">
        <f>IF(YEAR('ИД (ЛК 2.0)'!$G$6)=BQ$17,SUM($E$31:BQ$32),IF(YEAR('ИД (ЛК 2.0)'!$G$6)&gt;BQ$17,0,SUM(BQ$31:BQ$32)))</f>
        <v>0</v>
      </c>
      <c r="BR38" s="9">
        <f>IF(YEAR('ИД (ЛК 2.0)'!$G$6)=BR$17,SUM($E$31:BR$32),IF(YEAR('ИД (ЛК 2.0)'!$G$6)&gt;BR$17,0,SUM(BR$31:BR$32)))</f>
        <v>0</v>
      </c>
      <c r="BS38" s="9">
        <f>IF(YEAR('ИД (ЛК 2.0)'!$G$6)=BS$17,SUM($E$31:BS$32),IF(YEAR('ИД (ЛК 2.0)'!$G$6)&gt;BS$17,0,SUM(BS$31:BS$32)))</f>
        <v>0</v>
      </c>
      <c r="BT38" s="9">
        <f>IF(YEAR('ИД (ЛК 2.0)'!$G$6)=BT$17,SUM($E$31:BT$32),IF(YEAR('ИД (ЛК 2.0)'!$G$6)&gt;BT$17,0,SUM(BT$31:BT$32)))</f>
        <v>0</v>
      </c>
      <c r="BU38" s="9">
        <f>IF(YEAR('ИД (ЛК 2.0)'!$G$6)=BU$17,SUM($E$31:BU$32),IF(YEAR('ИД (ЛК 2.0)'!$G$6)&gt;BU$17,0,SUM(BU$31:BU$32)))</f>
        <v>0</v>
      </c>
      <c r="BV38" s="9">
        <f>IF(YEAR('ИД (ЛК 2.0)'!$G$6)=BV$17,SUM($E$31:BV$32),IF(YEAR('ИД (ЛК 2.0)'!$G$6)&gt;BV$17,0,SUM(BV$31:BV$32)))</f>
        <v>0</v>
      </c>
      <c r="BW38" s="9">
        <f>IF(YEAR('ИД (ЛК 2.0)'!$G$6)=BW$17,SUM($E$31:BW$32),IF(YEAR('ИД (ЛК 2.0)'!$G$6)&gt;BW$17,0,SUM(BW$31:BW$32)))</f>
        <v>0</v>
      </c>
      <c r="BX38" s="9">
        <f>IF(YEAR('ИД (ЛК 2.0)'!$G$6)=BX$17,SUM($E$31:BX$32),IF(YEAR('ИД (ЛК 2.0)'!$G$6)&gt;BX$17,0,SUM(BX$31:BX$32)))</f>
        <v>0</v>
      </c>
      <c r="BY38" s="9">
        <f>IF(YEAR('ИД (ЛК 2.0)'!$G$6)=BY$17,SUM($E$31:BY$32),IF(YEAR('ИД (ЛК 2.0)'!$G$6)&gt;BY$17,0,SUM(BY$31:BY$32)))</f>
        <v>0</v>
      </c>
      <c r="BZ38" s="9">
        <f>IF(YEAR('ИД (ЛК 2.0)'!$G$6)=BZ$17,SUM($E$31:BZ$32),IF(YEAR('ИД (ЛК 2.0)'!$G$6)&gt;BZ$17,0,SUM(BZ$31:BZ$32)))</f>
        <v>0</v>
      </c>
      <c r="CA38" s="9">
        <f>IF(YEAR('ИД (ЛК 2.0)'!$G$6)=CA$17,SUM($E$31:CA$32),IF(YEAR('ИД (ЛК 2.0)'!$G$6)&gt;CA$17,0,SUM(CA$31:CA$32)))</f>
        <v>0</v>
      </c>
      <c r="CB38" s="9">
        <f>IF(YEAR('ИД (ЛК 2.0)'!$G$6)=CB$17,SUM($E$31:CB$32),IF(YEAR('ИД (ЛК 2.0)'!$G$6)&gt;CB$17,0,SUM(CB$31:CB$32)))</f>
        <v>0</v>
      </c>
      <c r="CC38" s="9">
        <f>IF(YEAR('ИД (ЛК 2.0)'!$G$6)=CC$17,SUM($E$31:CC$32),IF(YEAR('ИД (ЛК 2.0)'!$G$6)&gt;CC$17,0,SUM(CC$31:CC$32)))</f>
        <v>0</v>
      </c>
      <c r="CD38" s="9">
        <f>IF(YEAR('ИД (ЛК 2.0)'!$G$6)=CD$17,SUM($E$31:CD$32),IF(YEAR('ИД (ЛК 2.0)'!$G$6)&gt;CD$17,0,SUM(CD$31:CD$32)))</f>
        <v>0</v>
      </c>
      <c r="CE38" s="9">
        <f>IF(YEAR('ИД (ЛК 2.0)'!$G$6)=CE$17,SUM($E$31:CE$32),IF(YEAR('ИД (ЛК 2.0)'!$G$6)&gt;CE$17,0,SUM(CE$31:CE$32)))</f>
        <v>0</v>
      </c>
      <c r="CF38" s="9">
        <f>IF(YEAR('ИД (ЛК 2.0)'!$G$6)=CF$17,SUM($E$31:CF$32),IF(YEAR('ИД (ЛК 2.0)'!$G$6)&gt;CF$17,0,SUM(CF$31:CF$32)))</f>
        <v>0</v>
      </c>
      <c r="CG38" s="94"/>
    </row>
    <row r="39" spans="1:85" ht="15" customHeight="1" x14ac:dyDescent="0.2">
      <c r="A39" s="98"/>
      <c r="B39" s="7" t="s">
        <v>71</v>
      </c>
      <c r="C39" s="57" t="s">
        <v>5</v>
      </c>
      <c r="D39" s="8">
        <f>D38</f>
        <v>124310</v>
      </c>
      <c r="E39" s="9">
        <f ca="1">E38*E97</f>
        <v>0</v>
      </c>
      <c r="F39" s="9">
        <f ca="1">(E39+F38)*F97</f>
        <v>0</v>
      </c>
      <c r="G39" s="9">
        <f t="shared" ref="G39:BR39" ca="1" si="12">(F39+G38)*G97</f>
        <v>0</v>
      </c>
      <c r="H39" s="9">
        <f t="shared" ca="1" si="12"/>
        <v>0</v>
      </c>
      <c r="I39" s="9">
        <f t="shared" ca="1" si="12"/>
        <v>124310</v>
      </c>
      <c r="J39" s="9">
        <f t="shared" ca="1" si="12"/>
        <v>124310</v>
      </c>
      <c r="K39" s="9">
        <f t="shared" ca="1" si="12"/>
        <v>124310</v>
      </c>
      <c r="L39" s="9">
        <f t="shared" ca="1" si="12"/>
        <v>124310</v>
      </c>
      <c r="M39" s="9">
        <f t="shared" ca="1" si="12"/>
        <v>124310</v>
      </c>
      <c r="N39" s="9">
        <f t="shared" ca="1" si="12"/>
        <v>124310</v>
      </c>
      <c r="O39" s="9">
        <f t="shared" ca="1" si="12"/>
        <v>0</v>
      </c>
      <c r="P39" s="9">
        <f t="shared" ca="1" si="12"/>
        <v>0</v>
      </c>
      <c r="Q39" s="9">
        <f t="shared" ca="1" si="12"/>
        <v>0</v>
      </c>
      <c r="R39" s="9">
        <f t="shared" ca="1" si="12"/>
        <v>0</v>
      </c>
      <c r="S39" s="9">
        <f t="shared" ca="1" si="12"/>
        <v>0</v>
      </c>
      <c r="T39" s="9">
        <f t="shared" ca="1" si="12"/>
        <v>0</v>
      </c>
      <c r="U39" s="9">
        <f t="shared" ca="1" si="12"/>
        <v>0</v>
      </c>
      <c r="V39" s="9">
        <f t="shared" ca="1" si="12"/>
        <v>0</v>
      </c>
      <c r="W39" s="9">
        <f t="shared" ca="1" si="12"/>
        <v>0</v>
      </c>
      <c r="X39" s="9">
        <f t="shared" ca="1" si="12"/>
        <v>0</v>
      </c>
      <c r="Y39" s="9">
        <f t="shared" ca="1" si="12"/>
        <v>0</v>
      </c>
      <c r="Z39" s="9">
        <f t="shared" ca="1" si="12"/>
        <v>0</v>
      </c>
      <c r="AA39" s="9">
        <f t="shared" ca="1" si="12"/>
        <v>0</v>
      </c>
      <c r="AB39" s="9">
        <f t="shared" ca="1" si="12"/>
        <v>0</v>
      </c>
      <c r="AC39" s="9">
        <f t="shared" ca="1" si="12"/>
        <v>0</v>
      </c>
      <c r="AD39" s="9">
        <f t="shared" ca="1" si="12"/>
        <v>0</v>
      </c>
      <c r="AE39" s="9">
        <f t="shared" ca="1" si="12"/>
        <v>0</v>
      </c>
      <c r="AF39" s="9">
        <f t="shared" ca="1" si="12"/>
        <v>0</v>
      </c>
      <c r="AG39" s="9">
        <f t="shared" ca="1" si="12"/>
        <v>0</v>
      </c>
      <c r="AH39" s="9">
        <f t="shared" ca="1" si="12"/>
        <v>0</v>
      </c>
      <c r="AI39" s="9">
        <f t="shared" ca="1" si="12"/>
        <v>0</v>
      </c>
      <c r="AJ39" s="9">
        <f t="shared" ca="1" si="12"/>
        <v>0</v>
      </c>
      <c r="AK39" s="9">
        <f t="shared" ca="1" si="12"/>
        <v>0</v>
      </c>
      <c r="AL39" s="9">
        <f t="shared" ca="1" si="12"/>
        <v>0</v>
      </c>
      <c r="AM39" s="9">
        <f t="shared" ca="1" si="12"/>
        <v>0</v>
      </c>
      <c r="AN39" s="9">
        <f t="shared" ca="1" si="12"/>
        <v>0</v>
      </c>
      <c r="AO39" s="9">
        <f t="shared" ca="1" si="12"/>
        <v>0</v>
      </c>
      <c r="AP39" s="9">
        <f t="shared" ca="1" si="12"/>
        <v>0</v>
      </c>
      <c r="AQ39" s="9">
        <f t="shared" ca="1" si="12"/>
        <v>0</v>
      </c>
      <c r="AR39" s="9">
        <f t="shared" ca="1" si="12"/>
        <v>0</v>
      </c>
      <c r="AS39" s="9">
        <f t="shared" ca="1" si="12"/>
        <v>0</v>
      </c>
      <c r="AT39" s="9">
        <f t="shared" ca="1" si="12"/>
        <v>0</v>
      </c>
      <c r="AU39" s="9">
        <f t="shared" ca="1" si="12"/>
        <v>0</v>
      </c>
      <c r="AV39" s="9">
        <f t="shared" ca="1" si="12"/>
        <v>0</v>
      </c>
      <c r="AW39" s="9">
        <f t="shared" ca="1" si="12"/>
        <v>0</v>
      </c>
      <c r="AX39" s="9">
        <f t="shared" ca="1" si="12"/>
        <v>0</v>
      </c>
      <c r="AY39" s="9">
        <f t="shared" ca="1" si="12"/>
        <v>0</v>
      </c>
      <c r="AZ39" s="9">
        <f t="shared" ca="1" si="12"/>
        <v>0</v>
      </c>
      <c r="BA39" s="9">
        <f t="shared" ca="1" si="12"/>
        <v>0</v>
      </c>
      <c r="BB39" s="9">
        <f t="shared" ca="1" si="12"/>
        <v>0</v>
      </c>
      <c r="BC39" s="9">
        <f t="shared" ca="1" si="12"/>
        <v>0</v>
      </c>
      <c r="BD39" s="9">
        <f t="shared" ca="1" si="12"/>
        <v>0</v>
      </c>
      <c r="BE39" s="9">
        <f t="shared" ca="1" si="12"/>
        <v>0</v>
      </c>
      <c r="BF39" s="9">
        <f t="shared" ca="1" si="12"/>
        <v>0</v>
      </c>
      <c r="BG39" s="9">
        <f t="shared" ca="1" si="12"/>
        <v>0</v>
      </c>
      <c r="BH39" s="9">
        <f t="shared" ca="1" si="12"/>
        <v>0</v>
      </c>
      <c r="BI39" s="9">
        <f t="shared" ca="1" si="12"/>
        <v>0</v>
      </c>
      <c r="BJ39" s="9">
        <f t="shared" ca="1" si="12"/>
        <v>0</v>
      </c>
      <c r="BK39" s="9">
        <f t="shared" ca="1" si="12"/>
        <v>0</v>
      </c>
      <c r="BL39" s="9">
        <f t="shared" ca="1" si="12"/>
        <v>0</v>
      </c>
      <c r="BM39" s="9">
        <f t="shared" ca="1" si="12"/>
        <v>0</v>
      </c>
      <c r="BN39" s="9">
        <f t="shared" ca="1" si="12"/>
        <v>0</v>
      </c>
      <c r="BO39" s="9">
        <f t="shared" ca="1" si="12"/>
        <v>0</v>
      </c>
      <c r="BP39" s="9">
        <f t="shared" ca="1" si="12"/>
        <v>0</v>
      </c>
      <c r="BQ39" s="9">
        <f t="shared" ca="1" si="12"/>
        <v>0</v>
      </c>
      <c r="BR39" s="9">
        <f t="shared" ca="1" si="12"/>
        <v>0</v>
      </c>
      <c r="BS39" s="9">
        <f t="shared" ref="BS39:CF39" ca="1" si="13">(BR39+BS38)*BS97</f>
        <v>0</v>
      </c>
      <c r="BT39" s="9">
        <f t="shared" ca="1" si="13"/>
        <v>0</v>
      </c>
      <c r="BU39" s="9">
        <f t="shared" ca="1" si="13"/>
        <v>0</v>
      </c>
      <c r="BV39" s="9">
        <f t="shared" ca="1" si="13"/>
        <v>0</v>
      </c>
      <c r="BW39" s="9">
        <f t="shared" ca="1" si="13"/>
        <v>0</v>
      </c>
      <c r="BX39" s="9">
        <f t="shared" ca="1" si="13"/>
        <v>0</v>
      </c>
      <c r="BY39" s="9">
        <f t="shared" ca="1" si="13"/>
        <v>0</v>
      </c>
      <c r="BZ39" s="9">
        <f t="shared" ca="1" si="13"/>
        <v>0</v>
      </c>
      <c r="CA39" s="9">
        <f t="shared" ca="1" si="13"/>
        <v>0</v>
      </c>
      <c r="CB39" s="9">
        <f t="shared" ca="1" si="13"/>
        <v>0</v>
      </c>
      <c r="CC39" s="9">
        <f t="shared" ca="1" si="13"/>
        <v>0</v>
      </c>
      <c r="CD39" s="9">
        <f t="shared" ca="1" si="13"/>
        <v>0</v>
      </c>
      <c r="CE39" s="9">
        <f t="shared" ca="1" si="13"/>
        <v>0</v>
      </c>
      <c r="CF39" s="9">
        <f t="shared" ca="1" si="13"/>
        <v>0</v>
      </c>
      <c r="CG39" s="94"/>
    </row>
    <row r="40" spans="1:85" ht="15" customHeight="1" x14ac:dyDescent="0.2">
      <c r="A40" s="98"/>
      <c r="B40" s="7" t="s">
        <v>796</v>
      </c>
      <c r="C40" s="57" t="s">
        <v>5</v>
      </c>
      <c r="D40" s="8">
        <f>SUM(E40:CF40)</f>
        <v>0</v>
      </c>
      <c r="E40" s="9">
        <f>'ИД (ЛК 2.0)'!H91</f>
        <v>0</v>
      </c>
      <c r="F40" s="9">
        <f>'ИД (ЛК 2.0)'!I91</f>
        <v>0</v>
      </c>
      <c r="G40" s="9">
        <f>'ИД (ЛК 2.0)'!J91</f>
        <v>0</v>
      </c>
      <c r="H40" s="9">
        <f>'ИД (ЛК 2.0)'!K91</f>
        <v>0</v>
      </c>
      <c r="I40" s="9">
        <f>'ИД (ЛК 2.0)'!L91</f>
        <v>0</v>
      </c>
      <c r="J40" s="9">
        <f>'ИД (ЛК 2.0)'!M91</f>
        <v>0</v>
      </c>
      <c r="K40" s="9">
        <f>'ИД (ЛК 2.0)'!N91</f>
        <v>0</v>
      </c>
      <c r="L40" s="9">
        <f>'ИД (ЛК 2.0)'!O91</f>
        <v>0</v>
      </c>
      <c r="M40" s="9">
        <f>'ИД (ЛК 2.0)'!P91</f>
        <v>0</v>
      </c>
      <c r="N40" s="9">
        <f>'ИД (ЛК 2.0)'!Q91</f>
        <v>0</v>
      </c>
      <c r="O40" s="9">
        <f>'ИД (ЛК 2.0)'!R91</f>
        <v>0</v>
      </c>
      <c r="P40" s="9">
        <f>'ИД (ЛК 2.0)'!S91</f>
        <v>0</v>
      </c>
      <c r="Q40" s="9">
        <f>'ИД (ЛК 2.0)'!T91</f>
        <v>0</v>
      </c>
      <c r="R40" s="9">
        <f>'ИД (ЛК 2.0)'!U91</f>
        <v>0</v>
      </c>
      <c r="S40" s="9">
        <f>'ИД (ЛК 2.0)'!V91</f>
        <v>0</v>
      </c>
      <c r="T40" s="9">
        <f>'ИД (ЛК 2.0)'!W91</f>
        <v>0</v>
      </c>
      <c r="U40" s="9">
        <f>'ИД (ЛК 2.0)'!X91</f>
        <v>0</v>
      </c>
      <c r="V40" s="9">
        <f>'ИД (ЛК 2.0)'!Y91</f>
        <v>0</v>
      </c>
      <c r="W40" s="9">
        <f>'ИД (ЛК 2.0)'!Z91</f>
        <v>0</v>
      </c>
      <c r="X40" s="9">
        <f>'ИД (ЛК 2.0)'!AA91</f>
        <v>0</v>
      </c>
      <c r="Y40" s="9">
        <f>'ИД (ЛК 2.0)'!AB91</f>
        <v>0</v>
      </c>
      <c r="Z40" s="9">
        <f>'ИД (ЛК 2.0)'!AC91</f>
        <v>0</v>
      </c>
      <c r="AA40" s="9">
        <f>'ИД (ЛК 2.0)'!AD91</f>
        <v>0</v>
      </c>
      <c r="AB40" s="9">
        <f>'ИД (ЛК 2.0)'!AE91</f>
        <v>0</v>
      </c>
      <c r="AC40" s="9">
        <f>'ИД (ЛК 2.0)'!AF91</f>
        <v>0</v>
      </c>
      <c r="AD40" s="9">
        <f>'ИД (ЛК 2.0)'!AG91</f>
        <v>0</v>
      </c>
      <c r="AE40" s="9">
        <f>'ИД (ЛК 2.0)'!AH91</f>
        <v>0</v>
      </c>
      <c r="AF40" s="9">
        <f>'ИД (ЛК 2.0)'!AI91</f>
        <v>0</v>
      </c>
      <c r="AG40" s="9">
        <f>'ИД (ЛК 2.0)'!AJ91</f>
        <v>0</v>
      </c>
      <c r="AH40" s="9">
        <f>'ИД (ЛК 2.0)'!AK91</f>
        <v>0</v>
      </c>
      <c r="AI40" s="9">
        <f>'ИД (ЛК 2.0)'!AL91</f>
        <v>0</v>
      </c>
      <c r="AJ40" s="9">
        <f>'ИД (ЛК 2.0)'!AM91</f>
        <v>0</v>
      </c>
      <c r="AK40" s="9">
        <f>'ИД (ЛК 2.0)'!AN91</f>
        <v>0</v>
      </c>
      <c r="AL40" s="9">
        <f>'ИД (ЛК 2.0)'!AO91</f>
        <v>0</v>
      </c>
      <c r="AM40" s="9">
        <f>'ИД (ЛК 2.0)'!AP91</f>
        <v>0</v>
      </c>
      <c r="AN40" s="9">
        <f>'ИД (ЛК 2.0)'!AQ91</f>
        <v>0</v>
      </c>
      <c r="AO40" s="9">
        <f>'ИД (ЛК 2.0)'!AR91</f>
        <v>0</v>
      </c>
      <c r="AP40" s="9">
        <f>'ИД (ЛК 2.0)'!AS91</f>
        <v>0</v>
      </c>
      <c r="AQ40" s="9">
        <f>'ИД (ЛК 2.0)'!AT91</f>
        <v>0</v>
      </c>
      <c r="AR40" s="9">
        <f>'ИД (ЛК 2.0)'!AU91</f>
        <v>0</v>
      </c>
      <c r="AS40" s="9">
        <f>'ИД (ЛК 2.0)'!AV91</f>
        <v>0</v>
      </c>
      <c r="AT40" s="9">
        <f>'ИД (ЛК 2.0)'!AW91</f>
        <v>0</v>
      </c>
      <c r="AU40" s="9">
        <f>'ИД (ЛК 2.0)'!AX91</f>
        <v>0</v>
      </c>
      <c r="AV40" s="9">
        <f>'ИД (ЛК 2.0)'!AY91</f>
        <v>0</v>
      </c>
      <c r="AW40" s="9">
        <f>'ИД (ЛК 2.0)'!AZ91</f>
        <v>0</v>
      </c>
      <c r="AX40" s="9">
        <f>'ИД (ЛК 2.0)'!BA91</f>
        <v>0</v>
      </c>
      <c r="AY40" s="9">
        <f>'ИД (ЛК 2.0)'!BB91</f>
        <v>0</v>
      </c>
      <c r="AZ40" s="9">
        <f>'ИД (ЛК 2.0)'!BC91</f>
        <v>0</v>
      </c>
      <c r="BA40" s="9">
        <f>'ИД (ЛК 2.0)'!BD91</f>
        <v>0</v>
      </c>
      <c r="BB40" s="9">
        <f>'ИД (ЛК 2.0)'!BE91</f>
        <v>0</v>
      </c>
      <c r="BC40" s="9">
        <f>'ИД (ЛК 2.0)'!BF91</f>
        <v>0</v>
      </c>
      <c r="BD40" s="9">
        <f>'ИД (ЛК 2.0)'!BG91</f>
        <v>0</v>
      </c>
      <c r="BE40" s="9">
        <f>'ИД (ЛК 2.0)'!BH91</f>
        <v>0</v>
      </c>
      <c r="BF40" s="9">
        <f>'ИД (ЛК 2.0)'!BI91</f>
        <v>0</v>
      </c>
      <c r="BG40" s="9">
        <f>'ИД (ЛК 2.0)'!BJ91</f>
        <v>0</v>
      </c>
      <c r="BH40" s="9">
        <f>'ИД (ЛК 2.0)'!BK91</f>
        <v>0</v>
      </c>
      <c r="BI40" s="9">
        <f>'ИД (ЛК 2.0)'!BL91</f>
        <v>0</v>
      </c>
      <c r="BJ40" s="9">
        <f>'ИД (ЛК 2.0)'!BM91</f>
        <v>0</v>
      </c>
      <c r="BK40" s="9">
        <f>'ИД (ЛК 2.0)'!BN91</f>
        <v>0</v>
      </c>
      <c r="BL40" s="9">
        <f>'ИД (ЛК 2.0)'!BO91</f>
        <v>0</v>
      </c>
      <c r="BM40" s="9">
        <f>'ИД (ЛК 2.0)'!BP91</f>
        <v>0</v>
      </c>
      <c r="BN40" s="9">
        <f>'ИД (ЛК 2.0)'!BQ91</f>
        <v>0</v>
      </c>
      <c r="BO40" s="9">
        <f>'ИД (ЛК 2.0)'!BR91</f>
        <v>0</v>
      </c>
      <c r="BP40" s="9">
        <f>'ИД (ЛК 2.0)'!BS91</f>
        <v>0</v>
      </c>
      <c r="BQ40" s="9">
        <f>'ИД (ЛК 2.0)'!BT91</f>
        <v>0</v>
      </c>
      <c r="BR40" s="9">
        <f>'ИД (ЛК 2.0)'!BU91</f>
        <v>0</v>
      </c>
      <c r="BS40" s="9">
        <f>'ИД (ЛК 2.0)'!BV91</f>
        <v>0</v>
      </c>
      <c r="BT40" s="9">
        <f>'ИД (ЛК 2.0)'!BW91</f>
        <v>0</v>
      </c>
      <c r="BU40" s="9">
        <f>'ИД (ЛК 2.0)'!BX91</f>
        <v>0</v>
      </c>
      <c r="BV40" s="9">
        <f>'ИД (ЛК 2.0)'!BY91</f>
        <v>0</v>
      </c>
      <c r="BW40" s="9">
        <f>'ИД (ЛК 2.0)'!BZ91</f>
        <v>0</v>
      </c>
      <c r="BX40" s="9">
        <f>'ИД (ЛК 2.0)'!CA91</f>
        <v>0</v>
      </c>
      <c r="BY40" s="9">
        <f>'ИД (ЛК 2.0)'!CB91</f>
        <v>0</v>
      </c>
      <c r="BZ40" s="9">
        <f>'ИД (ЛК 2.0)'!CC91</f>
        <v>0</v>
      </c>
      <c r="CA40" s="9">
        <f>'ИД (ЛК 2.0)'!CD91</f>
        <v>0</v>
      </c>
      <c r="CB40" s="9">
        <f>'ИД (ЛК 2.0)'!CE91</f>
        <v>0</v>
      </c>
      <c r="CC40" s="9">
        <f>'ИД (ЛК 2.0)'!CF91</f>
        <v>0</v>
      </c>
      <c r="CD40" s="9">
        <f>'ИД (ЛК 2.0)'!CG91</f>
        <v>0</v>
      </c>
      <c r="CE40" s="9">
        <f>'ИД (ЛК 2.0)'!CH91</f>
        <v>0</v>
      </c>
      <c r="CF40" s="9">
        <f>'ИД (ЛК 2.0)'!CI91</f>
        <v>0</v>
      </c>
      <c r="CG40" s="94"/>
    </row>
    <row r="41" spans="1:85" ht="15" customHeight="1" x14ac:dyDescent="0.2">
      <c r="A41" s="98"/>
      <c r="B41" s="7" t="s">
        <v>67</v>
      </c>
      <c r="C41" s="57" t="s">
        <v>5</v>
      </c>
      <c r="D41" s="8">
        <f ca="1">SUM(E41:CF41)</f>
        <v>124310</v>
      </c>
      <c r="E41" s="9">
        <f ca="1">(E39*1/'ИД (ЛК 2.0)'!$G$59*IF(YEAR('ИД (ЛК 2.0)'!$G$6)=E$17,'ИД (ЛК 2.0)'!$H$6,1)+E40)*E97</f>
        <v>0</v>
      </c>
      <c r="F41" s="9">
        <f ca="1">(IF(AND(E42&gt;=F39,F38=0),0,IF((E42+F39*1/'ИД (ЛК 2.0)'!$G$59)&gt;(E39+F38),(F39-E42),F39*1/'ИД (ЛК 2.0)'!$G$59))*IF(YEAR('ИД (ЛК 2.0)'!$G$6)=F$17,'ИД (ЛК 2.0)'!$H$6,1)+F40)*F97</f>
        <v>0</v>
      </c>
      <c r="G41" s="9">
        <f ca="1">(IF(AND(F42&gt;=G39,G38=0),0,IF((F42+G39*1/'ИД (ЛК 2.0)'!$G$59)&gt;(F39+G38),(G39-F42),G39*1/'ИД (ЛК 2.0)'!$G$59))*IF(YEAR('ИД (ЛК 2.0)'!$G$6)=G$17,'ИД (ЛК 2.0)'!$H$6,1)+G40)*G97</f>
        <v>0</v>
      </c>
      <c r="H41" s="9">
        <f ca="1">(IF(AND(G42&gt;=H39,H38=0),0,IF((G42+H39*1/'ИД (ЛК 2.0)'!$G$59)&gt;(G39+H38),(H39-G42),H39*1/'ИД (ЛК 2.0)'!$G$59))*IF(YEAR('ИД (ЛК 2.0)'!$G$6)=H$17,'ИД (ЛК 2.0)'!$H$6,1)+H40)*H97</f>
        <v>0</v>
      </c>
      <c r="I41" s="9">
        <f ca="1">(IF(AND(H42&gt;=I39,I38=0),0,IF((H42+I39*1/'ИД (ЛК 2.0)'!$G$59)&gt;(H39+I38),(I39-H42),I39*1/'ИД (ЛК 2.0)'!$G$59))*IF(YEAR('ИД (ЛК 2.0)'!$G$6)=I$17,'ИД (ЛК 2.0)'!$H$6,1)+I40)*I97</f>
        <v>24793.884931506851</v>
      </c>
      <c r="J41" s="9">
        <f ca="1">(IF(AND(I42&gt;=J39,J38=0),0,IF((I42+J39*1/'ИД (ЛК 2.0)'!$G$59)&gt;(I39+J38),(J39-I42),J39*1/'ИД (ЛК 2.0)'!$G$59))*IF(YEAR('ИД (ЛК 2.0)'!$G$6)=J$17,'ИД (ЛК 2.0)'!$H$6,1)+J40)*J97</f>
        <v>24862</v>
      </c>
      <c r="K41" s="9">
        <f ca="1">(IF(AND(J42&gt;=K39,K38=0),0,IF((J42+K39*1/'ИД (ЛК 2.0)'!$G$59)&gt;(J39+K38),(K39-J42),K39*1/'ИД (ЛК 2.0)'!$G$59))*IF(YEAR('ИД (ЛК 2.0)'!$G$6)=K$17,'ИД (ЛК 2.0)'!$H$6,1)+K40)*K97</f>
        <v>24862</v>
      </c>
      <c r="L41" s="9">
        <f ca="1">(IF(AND(K42&gt;=L39,L38=0),0,IF((K42+L39*1/'ИД (ЛК 2.0)'!$G$59)&gt;(K39+L38),(L39-K42),L39*1/'ИД (ЛК 2.0)'!$G$59))*IF(YEAR('ИД (ЛК 2.0)'!$G$6)=L$17,'ИД (ЛК 2.0)'!$H$6,1)+L40)*L97</f>
        <v>24862</v>
      </c>
      <c r="M41" s="9">
        <f ca="1">(IF(AND(L42&gt;=M39,M38=0),0,IF((L42+M39*1/'ИД (ЛК 2.0)'!$G$59)&gt;(L39+M38),(M39-L42),M39*1/'ИД (ЛК 2.0)'!$G$59))*IF(YEAR('ИД (ЛК 2.0)'!$G$6)=M$17,'ИД (ЛК 2.0)'!$H$6,1)+M40)*M97</f>
        <v>24862</v>
      </c>
      <c r="N41" s="9">
        <f ca="1">(IF(AND(M42&gt;=N39,N38=0),0,IF((M42+N39*1/'ИД (ЛК 2.0)'!$G$59)&gt;(M39+N38),(N39-M42),N39*1/'ИД (ЛК 2.0)'!$G$59))*IF(YEAR('ИД (ЛК 2.0)'!$G$6)=N$17,'ИД (ЛК 2.0)'!$H$6,1)+N40)*N97</f>
        <v>68.11506849314901</v>
      </c>
      <c r="O41" s="9">
        <f ca="1">(IF(AND(N42&gt;=O39,O38=0),0,IF((N42+O39*1/'ИД (ЛК 2.0)'!$G$59)&gt;(N39+O38),(O39-N42),O39*1/'ИД (ЛК 2.0)'!$G$59))*IF(YEAR('ИД (ЛК 2.0)'!$G$6)=O$17,'ИД (ЛК 2.0)'!$H$6,1)+O40)*O97</f>
        <v>0</v>
      </c>
      <c r="P41" s="9">
        <f ca="1">(IF(AND(O42&gt;=P39,P38=0),0,IF((O42+P39*1/'ИД (ЛК 2.0)'!$G$59)&gt;(O39+P38),(P39-O42),P39*1/'ИД (ЛК 2.0)'!$G$59))*IF(YEAR('ИД (ЛК 2.0)'!$G$6)=P$17,'ИД (ЛК 2.0)'!$H$6,1)+P40)*P97</f>
        <v>0</v>
      </c>
      <c r="Q41" s="9">
        <f ca="1">(IF(AND(P42&gt;=Q39,Q38=0),0,IF((P42+Q39*1/'ИД (ЛК 2.0)'!$G$59)&gt;(P39+Q38),(Q39-P42),Q39*1/'ИД (ЛК 2.0)'!$G$59))*IF(YEAR('ИД (ЛК 2.0)'!$G$6)=Q$17,'ИД (ЛК 2.0)'!$H$6,1)+Q40)*Q97</f>
        <v>0</v>
      </c>
      <c r="R41" s="9">
        <f ca="1">(IF(AND(Q42&gt;=R39,R38=0),0,IF((Q42+R39*1/'ИД (ЛК 2.0)'!$G$59)&gt;(Q39+R38),(R39-Q42),R39*1/'ИД (ЛК 2.0)'!$G$59))*IF(YEAR('ИД (ЛК 2.0)'!$G$6)=R$17,'ИД (ЛК 2.0)'!$H$6,1)+R40)*R97</f>
        <v>0</v>
      </c>
      <c r="S41" s="9">
        <f ca="1">(IF(AND(R42&gt;=S39,S38=0),0,IF((R42+S39*1/'ИД (ЛК 2.0)'!$G$59)&gt;(R39+S38),(S39-R42),S39*1/'ИД (ЛК 2.0)'!$G$59))*IF(YEAR('ИД (ЛК 2.0)'!$G$6)=S$17,'ИД (ЛК 2.0)'!$H$6,1)+S40)*S97</f>
        <v>0</v>
      </c>
      <c r="T41" s="9">
        <f ca="1">(IF(AND(S42&gt;=T39,T38=0),0,IF((S42+T39*1/'ИД (ЛК 2.0)'!$G$59)&gt;(S39+T38),(T39-S42),T39*1/'ИД (ЛК 2.0)'!$G$59))*IF(YEAR('ИД (ЛК 2.0)'!$G$6)=T$17,'ИД (ЛК 2.0)'!$H$6,1)+T40)*T97</f>
        <v>0</v>
      </c>
      <c r="U41" s="9">
        <f ca="1">(IF(AND(T42&gt;=U39,U38=0),0,IF((T42+U39*1/'ИД (ЛК 2.0)'!$G$59)&gt;(T39+U38),(U39-T42),U39*1/'ИД (ЛК 2.0)'!$G$59))*IF(YEAR('ИД (ЛК 2.0)'!$G$6)=U$17,'ИД (ЛК 2.0)'!$H$6,1)+U40)*U97</f>
        <v>0</v>
      </c>
      <c r="V41" s="9">
        <f ca="1">(IF(AND(U42&gt;=V39,V38=0),0,IF((U42+V39*1/'ИД (ЛК 2.0)'!$G$59)&gt;(U39+V38),(V39-U42),V39*1/'ИД (ЛК 2.0)'!$G$59))*IF(YEAR('ИД (ЛК 2.0)'!$G$6)=V$17,'ИД (ЛК 2.0)'!$H$6,1)+V40)*V97</f>
        <v>0</v>
      </c>
      <c r="W41" s="9">
        <f ca="1">(IF(AND(V42&gt;=W39,W38=0),0,IF((V42+W39*1/'ИД (ЛК 2.0)'!$G$59)&gt;(V39+W38),(W39-V42),W39*1/'ИД (ЛК 2.0)'!$G$59))*IF(YEAR('ИД (ЛК 2.0)'!$G$6)=W$17,'ИД (ЛК 2.0)'!$H$6,1)+W40)*W97</f>
        <v>0</v>
      </c>
      <c r="X41" s="9">
        <f ca="1">(IF(AND(W42&gt;=X39,X38=0),0,IF((W42+X39*1/'ИД (ЛК 2.0)'!$G$59)&gt;(W39+X38),(X39-W42),X39*1/'ИД (ЛК 2.0)'!$G$59))*IF(YEAR('ИД (ЛК 2.0)'!$G$6)=X$17,'ИД (ЛК 2.0)'!$H$6,1)+X40)*X97</f>
        <v>0</v>
      </c>
      <c r="Y41" s="9">
        <f ca="1">(IF(AND(X42&gt;=Y39,Y38=0),0,IF((X42+Y39*1/'ИД (ЛК 2.0)'!$G$59)&gt;(X39+Y38),(Y39-X42),Y39*1/'ИД (ЛК 2.0)'!$G$59))*IF(YEAR('ИД (ЛК 2.0)'!$G$6)=Y$17,'ИД (ЛК 2.0)'!$H$6,1)+Y40)*Y97</f>
        <v>0</v>
      </c>
      <c r="Z41" s="9">
        <f ca="1">(IF(AND(Y42&gt;=Z39,Z38=0),0,IF((Y42+Z39*1/'ИД (ЛК 2.0)'!$G$59)&gt;(Y39+Z38),(Z39-Y42),Z39*1/'ИД (ЛК 2.0)'!$G$59))*IF(YEAR('ИД (ЛК 2.0)'!$G$6)=Z$17,'ИД (ЛК 2.0)'!$H$6,1)+Z40)*Z97</f>
        <v>0</v>
      </c>
      <c r="AA41" s="9">
        <f ca="1">(IF(AND(Z42&gt;=AA39,AA38=0),0,IF((Z42+AA39*1/'ИД (ЛК 2.0)'!$G$59)&gt;(Z39+AA38),(AA39-Z42),AA39*1/'ИД (ЛК 2.0)'!$G$59))*IF(YEAR('ИД (ЛК 2.0)'!$G$6)=AA$17,'ИД (ЛК 2.0)'!$H$6,1)+AA40)*AA97</f>
        <v>0</v>
      </c>
      <c r="AB41" s="9">
        <f ca="1">(IF(AND(AA42&gt;=AB39,AB38=0),0,IF((AA42+AB39*1/'ИД (ЛК 2.0)'!$G$59)&gt;(AA39+AB38),(AB39-AA42),AB39*1/'ИД (ЛК 2.0)'!$G$59))*IF(YEAR('ИД (ЛК 2.0)'!$G$6)=AB$17,'ИД (ЛК 2.0)'!$H$6,1)+AB40)*AB97</f>
        <v>0</v>
      </c>
      <c r="AC41" s="9">
        <f ca="1">(IF(AND(AB42&gt;=AC39,AC38=0),0,IF((AB42+AC39*1/'ИД (ЛК 2.0)'!$G$59)&gt;(AB39+AC38),(AC39-AB42),AC39*1/'ИД (ЛК 2.0)'!$G$59))*IF(YEAR('ИД (ЛК 2.0)'!$G$6)=AC$17,'ИД (ЛК 2.0)'!$H$6,1)+AC40)*AC97</f>
        <v>0</v>
      </c>
      <c r="AD41" s="9">
        <f ca="1">(IF(AND(AC42&gt;=AD39,AD38=0),0,IF((AC42+AD39*1/'ИД (ЛК 2.0)'!$G$59)&gt;(AC39+AD38),(AD39-AC42),AD39*1/'ИД (ЛК 2.0)'!$G$59))*IF(YEAR('ИД (ЛК 2.0)'!$G$6)=AD$17,'ИД (ЛК 2.0)'!$H$6,1)+AD40)*AD97</f>
        <v>0</v>
      </c>
      <c r="AE41" s="9">
        <f ca="1">(IF(AND(AD42&gt;=AE39,AE38=0),0,IF((AD42+AE39*1/'ИД (ЛК 2.0)'!$G$59)&gt;(AD39+AE38),(AE39-AD42),AE39*1/'ИД (ЛК 2.0)'!$G$59))*IF(YEAR('ИД (ЛК 2.0)'!$G$6)=AE$17,'ИД (ЛК 2.0)'!$H$6,1)+AE40)*AE97</f>
        <v>0</v>
      </c>
      <c r="AF41" s="9">
        <f ca="1">(IF(AND(AE42&gt;=AF39,AF38=0),0,IF((AE42+AF39*1/'ИД (ЛК 2.0)'!$G$59)&gt;(AE39+AF38),(AF39-AE42),AF39*1/'ИД (ЛК 2.0)'!$G$59))*IF(YEAR('ИД (ЛК 2.0)'!$G$6)=AF$17,'ИД (ЛК 2.0)'!$H$6,1)+AF40)*AF97</f>
        <v>0</v>
      </c>
      <c r="AG41" s="9">
        <f ca="1">(IF(AND(AF42&gt;=AG39,AG38=0),0,IF((AF42+AG39*1/'ИД (ЛК 2.0)'!$G$59)&gt;(AF39+AG38),(AG39-AF42),AG39*1/'ИД (ЛК 2.0)'!$G$59))*IF(YEAR('ИД (ЛК 2.0)'!$G$6)=AG$17,'ИД (ЛК 2.0)'!$H$6,1)+AG40)*AG97</f>
        <v>0</v>
      </c>
      <c r="AH41" s="9">
        <f ca="1">(IF(AND(AG42&gt;=AH39,AH38=0),0,IF((AG42+AH39*1/'ИД (ЛК 2.0)'!$G$59)&gt;(AG39+AH38),(AH39-AG42),AH39*1/'ИД (ЛК 2.0)'!$G$59))*IF(YEAR('ИД (ЛК 2.0)'!$G$6)=AH$17,'ИД (ЛК 2.0)'!$H$6,1)+AH40)*AH97</f>
        <v>0</v>
      </c>
      <c r="AI41" s="9">
        <f ca="1">(IF(AND(AH42&gt;=AI39,AI38=0),0,IF((AH42+AI39*1/'ИД (ЛК 2.0)'!$G$59)&gt;(AH39+AI38),(AI39-AH42),AI39*1/'ИД (ЛК 2.0)'!$G$59))*IF(YEAR('ИД (ЛК 2.0)'!$G$6)=AI$17,'ИД (ЛК 2.0)'!$H$6,1)+AI40)*AI97</f>
        <v>0</v>
      </c>
      <c r="AJ41" s="9">
        <f ca="1">(IF(AND(AI42&gt;=AJ39,AJ38=0),0,IF((AI42+AJ39*1/'ИД (ЛК 2.0)'!$G$59)&gt;(AI39+AJ38),(AJ39-AI42),AJ39*1/'ИД (ЛК 2.0)'!$G$59))*IF(YEAR('ИД (ЛК 2.0)'!$G$6)=AJ$17,'ИД (ЛК 2.0)'!$H$6,1)+AJ40)*AJ97</f>
        <v>0</v>
      </c>
      <c r="AK41" s="9">
        <f ca="1">(IF(AND(AJ42&gt;=AK39,AK38=0),0,IF((AJ42+AK39*1/'ИД (ЛК 2.0)'!$G$59)&gt;(AJ39+AK38),(AK39-AJ42),AK39*1/'ИД (ЛК 2.0)'!$G$59))*IF(YEAR('ИД (ЛК 2.0)'!$G$6)=AK$17,'ИД (ЛК 2.0)'!$H$6,1)+AK40)*AK97</f>
        <v>0</v>
      </c>
      <c r="AL41" s="9">
        <f ca="1">(IF(AND(AK42&gt;=AL39,AL38=0),0,IF((AK42+AL39*1/'ИД (ЛК 2.0)'!$G$59)&gt;(AK39+AL38),(AL39-AK42),AL39*1/'ИД (ЛК 2.0)'!$G$59))*IF(YEAR('ИД (ЛК 2.0)'!$G$6)=AL$17,'ИД (ЛК 2.0)'!$H$6,1)+AL40)*AL97</f>
        <v>0</v>
      </c>
      <c r="AM41" s="9">
        <f ca="1">(IF(AND(AL42&gt;=AM39,AM38=0),0,IF((AL42+AM39*1/'ИД (ЛК 2.0)'!$G$59)&gt;(AL39+AM38),(AM39-AL42),AM39*1/'ИД (ЛК 2.0)'!$G$59))*IF(YEAR('ИД (ЛК 2.0)'!$G$6)=AM$17,'ИД (ЛК 2.0)'!$H$6,1)+AM40)*AM97</f>
        <v>0</v>
      </c>
      <c r="AN41" s="9">
        <f ca="1">(IF(AND(AM42&gt;=AN39,AN38=0),0,IF((AM42+AN39*1/'ИД (ЛК 2.0)'!$G$59)&gt;(AM39+AN38),(AN39-AM42),AN39*1/'ИД (ЛК 2.0)'!$G$59))*IF(YEAR('ИД (ЛК 2.0)'!$G$6)=AN$17,'ИД (ЛК 2.0)'!$H$6,1)+AN40)*AN97</f>
        <v>0</v>
      </c>
      <c r="AO41" s="9">
        <f ca="1">(IF(AND(AN42&gt;=AO39,AO38=0),0,IF((AN42+AO39*1/'ИД (ЛК 2.0)'!$G$59)&gt;(AN39+AO38),(AO39-AN42),AO39*1/'ИД (ЛК 2.0)'!$G$59))*IF(YEAR('ИД (ЛК 2.0)'!$G$6)=AO$17,'ИД (ЛК 2.0)'!$H$6,1)+AO40)*AO97</f>
        <v>0</v>
      </c>
      <c r="AP41" s="9">
        <f ca="1">(IF(AND(AO42&gt;=AP39,AP38=0),0,IF((AO42+AP39*1/'ИД (ЛК 2.0)'!$G$59)&gt;(AO39+AP38),(AP39-AO42),AP39*1/'ИД (ЛК 2.0)'!$G$59))*IF(YEAR('ИД (ЛК 2.0)'!$G$6)=AP$17,'ИД (ЛК 2.0)'!$H$6,1)+AP40)*AP97</f>
        <v>0</v>
      </c>
      <c r="AQ41" s="9">
        <f ca="1">(IF(AND(AP42&gt;=AQ39,AQ38=0),0,IF((AP42+AQ39*1/'ИД (ЛК 2.0)'!$G$59)&gt;(AP39+AQ38),(AQ39-AP42),AQ39*1/'ИД (ЛК 2.0)'!$G$59))*IF(YEAR('ИД (ЛК 2.0)'!$G$6)=AQ$17,'ИД (ЛК 2.0)'!$H$6,1)+AQ40)*AQ97</f>
        <v>0</v>
      </c>
      <c r="AR41" s="9">
        <f ca="1">(IF(AND(AQ42&gt;=AR39,AR38=0),0,IF((AQ42+AR39*1/'ИД (ЛК 2.0)'!$G$59)&gt;(AQ39+AR38),(AR39-AQ42),AR39*1/'ИД (ЛК 2.0)'!$G$59))*IF(YEAR('ИД (ЛК 2.0)'!$G$6)=AR$17,'ИД (ЛК 2.0)'!$H$6,1)+AR40)*AR97</f>
        <v>0</v>
      </c>
      <c r="AS41" s="9">
        <f ca="1">(IF(AND(AR42&gt;=AS39,AS38=0),0,IF((AR42+AS39*1/'ИД (ЛК 2.0)'!$G$59)&gt;(AR39+AS38),(AS39-AR42),AS39*1/'ИД (ЛК 2.0)'!$G$59))*IF(YEAR('ИД (ЛК 2.0)'!$G$6)=AS$17,'ИД (ЛК 2.0)'!$H$6,1)+AS40)*AS97</f>
        <v>0</v>
      </c>
      <c r="AT41" s="9">
        <f ca="1">(IF(AND(AS42&gt;=AT39,AT38=0),0,IF((AS42+AT39*1/'ИД (ЛК 2.0)'!$G$59)&gt;(AS39+AT38),(AT39-AS42),AT39*1/'ИД (ЛК 2.0)'!$G$59))*IF(YEAR('ИД (ЛК 2.0)'!$G$6)=AT$17,'ИД (ЛК 2.0)'!$H$6,1)+AT40)*AT97</f>
        <v>0</v>
      </c>
      <c r="AU41" s="9">
        <f ca="1">(IF(AND(AT42&gt;=AU39,AU38=0),0,IF((AT42+AU39*1/'ИД (ЛК 2.0)'!$G$59)&gt;(AT39+AU38),(AU39-AT42),AU39*1/'ИД (ЛК 2.0)'!$G$59))*IF(YEAR('ИД (ЛК 2.0)'!$G$6)=AU$17,'ИД (ЛК 2.0)'!$H$6,1)+AU40)*AU97</f>
        <v>0</v>
      </c>
      <c r="AV41" s="9">
        <f ca="1">(IF(AND(AU42&gt;=AV39,AV38=0),0,IF((AU42+AV39*1/'ИД (ЛК 2.0)'!$G$59)&gt;(AU39+AV38),(AV39-AU42),AV39*1/'ИД (ЛК 2.0)'!$G$59))*IF(YEAR('ИД (ЛК 2.0)'!$G$6)=AV$17,'ИД (ЛК 2.0)'!$H$6,1)+AV40)*AV97</f>
        <v>0</v>
      </c>
      <c r="AW41" s="9">
        <f ca="1">(IF(AND(AV42&gt;=AW39,AW38=0),0,IF((AV42+AW39*1/'ИД (ЛК 2.0)'!$G$59)&gt;(AV39+AW38),(AW39-AV42),AW39*1/'ИД (ЛК 2.0)'!$G$59))*IF(YEAR('ИД (ЛК 2.0)'!$G$6)=AW$17,'ИД (ЛК 2.0)'!$H$6,1)+AW40)*AW97</f>
        <v>0</v>
      </c>
      <c r="AX41" s="9">
        <f ca="1">(IF(AND(AW42&gt;=AX39,AX38=0),0,IF((AW42+AX39*1/'ИД (ЛК 2.0)'!$G$59)&gt;(AW39+AX38),(AX39-AW42),AX39*1/'ИД (ЛК 2.0)'!$G$59))*IF(YEAR('ИД (ЛК 2.0)'!$G$6)=AX$17,'ИД (ЛК 2.0)'!$H$6,1)+AX40)*AX97</f>
        <v>0</v>
      </c>
      <c r="AY41" s="9">
        <f ca="1">(IF(AND(AX42&gt;=AY39,AY38=0),0,IF((AX42+AY39*1/'ИД (ЛК 2.0)'!$G$59)&gt;(AX39+AY38),(AY39-AX42),AY39*1/'ИД (ЛК 2.0)'!$G$59))*IF(YEAR('ИД (ЛК 2.0)'!$G$6)=AY$17,'ИД (ЛК 2.0)'!$H$6,1)+AY40)*AY97</f>
        <v>0</v>
      </c>
      <c r="AZ41" s="9">
        <f ca="1">(IF(AND(AY42&gt;=AZ39,AZ38=0),0,IF((AY42+AZ39*1/'ИД (ЛК 2.0)'!$G$59)&gt;(AY39+AZ38),(AZ39-AY42),AZ39*1/'ИД (ЛК 2.0)'!$G$59))*IF(YEAR('ИД (ЛК 2.0)'!$G$6)=AZ$17,'ИД (ЛК 2.0)'!$H$6,1)+AZ40)*AZ97</f>
        <v>0</v>
      </c>
      <c r="BA41" s="9">
        <f ca="1">(IF(AND(AZ42&gt;=BA39,BA38=0),0,IF((AZ42+BA39*1/'ИД (ЛК 2.0)'!$G$59)&gt;(AZ39+BA38),(BA39-AZ42),BA39*1/'ИД (ЛК 2.0)'!$G$59))*IF(YEAR('ИД (ЛК 2.0)'!$G$6)=BA$17,'ИД (ЛК 2.0)'!$H$6,1)+BA40)*BA97</f>
        <v>0</v>
      </c>
      <c r="BB41" s="9">
        <f ca="1">(IF(AND(BA42&gt;=BB39,BB38=0),0,IF((BA42+BB39*1/'ИД (ЛК 2.0)'!$G$59)&gt;(BA39+BB38),(BB39-BA42),BB39*1/'ИД (ЛК 2.0)'!$G$59))*IF(YEAR('ИД (ЛК 2.0)'!$G$6)=BB$17,'ИД (ЛК 2.0)'!$H$6,1)+BB40)*BB97</f>
        <v>0</v>
      </c>
      <c r="BC41" s="9">
        <f ca="1">(IF(AND(BB42&gt;=BC39,BC38=0),0,IF((BB42+BC39*1/'ИД (ЛК 2.0)'!$G$59)&gt;(BB39+BC38),(BC39-BB42),BC39*1/'ИД (ЛК 2.0)'!$G$59))*IF(YEAR('ИД (ЛК 2.0)'!$G$6)=BC$17,'ИД (ЛК 2.0)'!$H$6,1)+BC40)*BC97</f>
        <v>0</v>
      </c>
      <c r="BD41" s="9">
        <f ca="1">(IF(AND(BC42&gt;=BD39,BD38=0),0,IF((BC42+BD39*1/'ИД (ЛК 2.0)'!$G$59)&gt;(BC39+BD38),(BD39-BC42),BD39*1/'ИД (ЛК 2.0)'!$G$59))*IF(YEAR('ИД (ЛК 2.0)'!$G$6)=BD$17,'ИД (ЛК 2.0)'!$H$6,1)+BD40)*BD97</f>
        <v>0</v>
      </c>
      <c r="BE41" s="9">
        <f ca="1">(IF(AND(BD42&gt;=BE39,BE38=0),0,IF((BD42+BE39*1/'ИД (ЛК 2.0)'!$G$59)&gt;(BD39+BE38),(BE39-BD42),BE39*1/'ИД (ЛК 2.0)'!$G$59))*IF(YEAR('ИД (ЛК 2.0)'!$G$6)=BE$17,'ИД (ЛК 2.0)'!$H$6,1)+BE40)*BE97</f>
        <v>0</v>
      </c>
      <c r="BF41" s="9">
        <f ca="1">(IF(AND(BE42&gt;=BF39,BF38=0),0,IF((BE42+BF39*1/'ИД (ЛК 2.0)'!$G$59)&gt;(BE39+BF38),(BF39-BE42),BF39*1/'ИД (ЛК 2.0)'!$G$59))*IF(YEAR('ИД (ЛК 2.0)'!$G$6)=BF$17,'ИД (ЛК 2.0)'!$H$6,1)+BF40)*BF97</f>
        <v>0</v>
      </c>
      <c r="BG41" s="9">
        <f ca="1">(IF(AND(BF42&gt;=BG39,BG38=0),0,IF((BF42+BG39*1/'ИД (ЛК 2.0)'!$G$59)&gt;(BF39+BG38),(BG39-BF42),BG39*1/'ИД (ЛК 2.0)'!$G$59))*IF(YEAR('ИД (ЛК 2.0)'!$G$6)=BG$17,'ИД (ЛК 2.0)'!$H$6,1)+BG40)*BG97</f>
        <v>0</v>
      </c>
      <c r="BH41" s="9">
        <f ca="1">(IF(AND(BG42&gt;=BH39,BH38=0),0,IF((BG42+BH39*1/'ИД (ЛК 2.0)'!$G$59)&gt;(BG39+BH38),(BH39-BG42),BH39*1/'ИД (ЛК 2.0)'!$G$59))*IF(YEAR('ИД (ЛК 2.0)'!$G$6)=BH$17,'ИД (ЛК 2.0)'!$H$6,1)+BH40)*BH97</f>
        <v>0</v>
      </c>
      <c r="BI41" s="9">
        <f ca="1">(IF(AND(BH42&gt;=BI39,BI38=0),0,IF((BH42+BI39*1/'ИД (ЛК 2.0)'!$G$59)&gt;(BH39+BI38),(BI39-BH42),BI39*1/'ИД (ЛК 2.0)'!$G$59))*IF(YEAR('ИД (ЛК 2.0)'!$G$6)=BI$17,'ИД (ЛК 2.0)'!$H$6,1)+BI40)*BI97</f>
        <v>0</v>
      </c>
      <c r="BJ41" s="9">
        <f ca="1">(IF(AND(BI42&gt;=BJ39,BJ38=0),0,IF((BI42+BJ39*1/'ИД (ЛК 2.0)'!$G$59)&gt;(BI39+BJ38),(BJ39-BI42),BJ39*1/'ИД (ЛК 2.0)'!$G$59))*IF(YEAR('ИД (ЛК 2.0)'!$G$6)=BJ$17,'ИД (ЛК 2.0)'!$H$6,1)+BJ40)*BJ97</f>
        <v>0</v>
      </c>
      <c r="BK41" s="9">
        <f ca="1">(IF(AND(BJ42&gt;=BK39,BK38=0),0,IF((BJ42+BK39*1/'ИД (ЛК 2.0)'!$G$59)&gt;(BJ39+BK38),(BK39-BJ42),BK39*1/'ИД (ЛК 2.0)'!$G$59))*IF(YEAR('ИД (ЛК 2.0)'!$G$6)=BK$17,'ИД (ЛК 2.0)'!$H$6,1)+BK40)*BK97</f>
        <v>0</v>
      </c>
      <c r="BL41" s="9">
        <f ca="1">(IF(AND(BK42&gt;=BL39,BL38=0),0,IF((BK42+BL39*1/'ИД (ЛК 2.0)'!$G$59)&gt;(BK39+BL38),(BL39-BK42),BL39*1/'ИД (ЛК 2.0)'!$G$59))*IF(YEAR('ИД (ЛК 2.0)'!$G$6)=BL$17,'ИД (ЛК 2.0)'!$H$6,1)+BL40)*BL97</f>
        <v>0</v>
      </c>
      <c r="BM41" s="9">
        <f ca="1">(IF(AND(BL42&gt;=BM39,BM38=0),0,IF((BL42+BM39*1/'ИД (ЛК 2.0)'!$G$59)&gt;(BL39+BM38),(BM39-BL42),BM39*1/'ИД (ЛК 2.0)'!$G$59))*IF(YEAR('ИД (ЛК 2.0)'!$G$6)=BM$17,'ИД (ЛК 2.0)'!$H$6,1)+BM40)*BM97</f>
        <v>0</v>
      </c>
      <c r="BN41" s="9">
        <f ca="1">(IF(AND(BM42&gt;=BN39,BN38=0),0,IF((BM42+BN39*1/'ИД (ЛК 2.0)'!$G$59)&gt;(BM39+BN38),(BN39-BM42),BN39*1/'ИД (ЛК 2.0)'!$G$59))*IF(YEAR('ИД (ЛК 2.0)'!$G$6)=BN$17,'ИД (ЛК 2.0)'!$H$6,1)+BN40)*BN97</f>
        <v>0</v>
      </c>
      <c r="BO41" s="9">
        <f ca="1">(IF(AND(BN42&gt;=BO39,BO38=0),0,IF((BN42+BO39*1/'ИД (ЛК 2.0)'!$G$59)&gt;(BN39+BO38),(BO39-BN42),BO39*1/'ИД (ЛК 2.0)'!$G$59))*IF(YEAR('ИД (ЛК 2.0)'!$G$6)=BO$17,'ИД (ЛК 2.0)'!$H$6,1)+BO40)*BO97</f>
        <v>0</v>
      </c>
      <c r="BP41" s="9">
        <f ca="1">(IF(AND(BO42&gt;=BP39,BP38=0),0,IF((BO42+BP39*1/'ИД (ЛК 2.0)'!$G$59)&gt;(BO39+BP38),(BP39-BO42),BP39*1/'ИД (ЛК 2.0)'!$G$59))*IF(YEAR('ИД (ЛК 2.0)'!$G$6)=BP$17,'ИД (ЛК 2.0)'!$H$6,1)+BP40)*BP97</f>
        <v>0</v>
      </c>
      <c r="BQ41" s="9">
        <f ca="1">(IF(AND(BP42&gt;=BQ39,BQ38=0),0,IF((BP42+BQ39*1/'ИД (ЛК 2.0)'!$G$59)&gt;(BP39+BQ38),(BQ39-BP42),BQ39*1/'ИД (ЛК 2.0)'!$G$59))*IF(YEAR('ИД (ЛК 2.0)'!$G$6)=BQ$17,'ИД (ЛК 2.0)'!$H$6,1)+BQ40)*BQ97</f>
        <v>0</v>
      </c>
      <c r="BR41" s="9">
        <f ca="1">(IF(AND(BQ42&gt;=BR39,BR38=0),0,IF((BQ42+BR39*1/'ИД (ЛК 2.0)'!$G$59)&gt;(BQ39+BR38),(BR39-BQ42),BR39*1/'ИД (ЛК 2.0)'!$G$59))*IF(YEAR('ИД (ЛК 2.0)'!$G$6)=BR$17,'ИД (ЛК 2.0)'!$H$6,1)+BR40)*BR97</f>
        <v>0</v>
      </c>
      <c r="BS41" s="9">
        <f ca="1">(IF(AND(BR42&gt;=BS39,BS38=0),0,IF((BR42+BS39*1/'ИД (ЛК 2.0)'!$G$59)&gt;(BR39+BS38),(BS39-BR42),BS39*1/'ИД (ЛК 2.0)'!$G$59))*IF(YEAR('ИД (ЛК 2.0)'!$G$6)=BS$17,'ИД (ЛК 2.0)'!$H$6,1)+BS40)*BS97</f>
        <v>0</v>
      </c>
      <c r="BT41" s="9">
        <f ca="1">(IF(AND(BS42&gt;=BT39,BT38=0),0,IF((BS42+BT39*1/'ИД (ЛК 2.0)'!$G$59)&gt;(BS39+BT38),(BT39-BS42),BT39*1/'ИД (ЛК 2.0)'!$G$59))*IF(YEAR('ИД (ЛК 2.0)'!$G$6)=BT$17,'ИД (ЛК 2.0)'!$H$6,1)+BT40)*BT97</f>
        <v>0</v>
      </c>
      <c r="BU41" s="9">
        <f ca="1">(IF(AND(BT42&gt;=BU39,BU38=0),0,IF((BT42+BU39*1/'ИД (ЛК 2.0)'!$G$59)&gt;(BT39+BU38),(BU39-BT42),BU39*1/'ИД (ЛК 2.0)'!$G$59))*IF(YEAR('ИД (ЛК 2.0)'!$G$6)=BU$17,'ИД (ЛК 2.0)'!$H$6,1)+BU40)*BU97</f>
        <v>0</v>
      </c>
      <c r="BV41" s="9">
        <f ca="1">(IF(AND(BU42&gt;=BV39,BV38=0),0,IF((BU42+BV39*1/'ИД (ЛК 2.0)'!$G$59)&gt;(BU39+BV38),(BV39-BU42),BV39*1/'ИД (ЛК 2.0)'!$G$59))*IF(YEAR('ИД (ЛК 2.0)'!$G$6)=BV$17,'ИД (ЛК 2.0)'!$H$6,1)+BV40)*BV97</f>
        <v>0</v>
      </c>
      <c r="BW41" s="9">
        <f ca="1">(IF(AND(BV42&gt;=BW39,BW38=0),0,IF((BV42+BW39*1/'ИД (ЛК 2.0)'!$G$59)&gt;(BV39+BW38),(BW39-BV42),BW39*1/'ИД (ЛК 2.0)'!$G$59))*IF(YEAR('ИД (ЛК 2.0)'!$G$6)=BW$17,'ИД (ЛК 2.0)'!$H$6,1)+BW40)*BW97</f>
        <v>0</v>
      </c>
      <c r="BX41" s="9">
        <f ca="1">(IF(AND(BW42&gt;=BX39,BX38=0),0,IF((BW42+BX39*1/'ИД (ЛК 2.0)'!$G$59)&gt;(BW39+BX38),(BX39-BW42),BX39*1/'ИД (ЛК 2.0)'!$G$59))*IF(YEAR('ИД (ЛК 2.0)'!$G$6)=BX$17,'ИД (ЛК 2.0)'!$H$6,1)+BX40)*BX97</f>
        <v>0</v>
      </c>
      <c r="BY41" s="9">
        <f ca="1">(IF(AND(BX42&gt;=BY39,BY38=0),0,IF((BX42+BY39*1/'ИД (ЛК 2.0)'!$G$59)&gt;(BX39+BY38),(BY39-BX42),BY39*1/'ИД (ЛК 2.0)'!$G$59))*IF(YEAR('ИД (ЛК 2.0)'!$G$6)=BY$17,'ИД (ЛК 2.0)'!$H$6,1)+BY40)*BY97</f>
        <v>0</v>
      </c>
      <c r="BZ41" s="9">
        <f ca="1">(IF(AND(BY42&gt;=BZ39,BZ38=0),0,IF((BY42+BZ39*1/'ИД (ЛК 2.0)'!$G$59)&gt;(BY39+BZ38),(BZ39-BY42),BZ39*1/'ИД (ЛК 2.0)'!$G$59))*IF(YEAR('ИД (ЛК 2.0)'!$G$6)=BZ$17,'ИД (ЛК 2.0)'!$H$6,1)+BZ40)*BZ97</f>
        <v>0</v>
      </c>
      <c r="CA41" s="9">
        <f ca="1">(IF(AND(BZ42&gt;=CA39,CA38=0),0,IF((BZ42+CA39*1/'ИД (ЛК 2.0)'!$G$59)&gt;(BZ39+CA38),(CA39-BZ42),CA39*1/'ИД (ЛК 2.0)'!$G$59))*IF(YEAR('ИД (ЛК 2.0)'!$G$6)=CA$17,'ИД (ЛК 2.0)'!$H$6,1)+CA40)*CA97</f>
        <v>0</v>
      </c>
      <c r="CB41" s="9">
        <f ca="1">(IF(AND(CA42&gt;=CB39,CB38=0),0,IF((CA42+CB39*1/'ИД (ЛК 2.0)'!$G$59)&gt;(CA39+CB38),(CB39-CA42),CB39*1/'ИД (ЛК 2.0)'!$G$59))*IF(YEAR('ИД (ЛК 2.0)'!$G$6)=CB$17,'ИД (ЛК 2.0)'!$H$6,1)+CB40)*CB97</f>
        <v>0</v>
      </c>
      <c r="CC41" s="9">
        <f ca="1">(IF(AND(CB42&gt;=CC39,CC38=0),0,IF((CB42+CC39*1/'ИД (ЛК 2.0)'!$G$59)&gt;(CB39+CC38),(CC39-CB42),CC39*1/'ИД (ЛК 2.0)'!$G$59))*IF(YEAR('ИД (ЛК 2.0)'!$G$6)=CC$17,'ИД (ЛК 2.0)'!$H$6,1)+CC40)*CC97</f>
        <v>0</v>
      </c>
      <c r="CD41" s="9">
        <f ca="1">(IF(AND(CC42&gt;=CD39,CD38=0),0,IF((CC42+CD39*1/'ИД (ЛК 2.0)'!$G$59)&gt;(CC39+CD38),(CD39-CC42),CD39*1/'ИД (ЛК 2.0)'!$G$59))*IF(YEAR('ИД (ЛК 2.0)'!$G$6)=CD$17,'ИД (ЛК 2.0)'!$H$6,1)+CD40)*CD97</f>
        <v>0</v>
      </c>
      <c r="CE41" s="9">
        <f ca="1">(IF(AND(CD42&gt;=CE39,CE38=0),0,IF((CD42+CE39*1/'ИД (ЛК 2.0)'!$G$59)&gt;(CD39+CE38),(CE39-CD42),CE39*1/'ИД (ЛК 2.0)'!$G$59))*IF(YEAR('ИД (ЛК 2.0)'!$G$6)=CE$17,'ИД (ЛК 2.0)'!$H$6,1)+CE40)*CE97</f>
        <v>0</v>
      </c>
      <c r="CF41" s="9">
        <f ca="1">(IF(AND(CE42&gt;=CF39,CF38=0),0,IF((CE42+CF39*1/'ИД (ЛК 2.0)'!$G$59)&gt;(CE39+CF38),(CF39-CE42),CF39*1/'ИД (ЛК 2.0)'!$G$59))*IF(YEAR('ИД (ЛК 2.0)'!$G$6)=CF$17,'ИД (ЛК 2.0)'!$H$6,1)+CF40)*CF97</f>
        <v>0</v>
      </c>
      <c r="CG41" s="94"/>
    </row>
    <row r="42" spans="1:85" ht="15" customHeight="1" x14ac:dyDescent="0.2">
      <c r="A42" s="98"/>
      <c r="B42" s="7" t="s">
        <v>72</v>
      </c>
      <c r="C42" s="57" t="s">
        <v>5</v>
      </c>
      <c r="D42" s="8">
        <f ca="1">D41</f>
        <v>124310</v>
      </c>
      <c r="E42" s="9">
        <f ca="1">E41*E97</f>
        <v>0</v>
      </c>
      <c r="F42" s="9">
        <f ca="1">(E42+F41)*F97</f>
        <v>0</v>
      </c>
      <c r="G42" s="9">
        <f t="shared" ref="G42:BR42" ca="1" si="14">(F42+G41)*G97</f>
        <v>0</v>
      </c>
      <c r="H42" s="9">
        <f t="shared" ca="1" si="14"/>
        <v>0</v>
      </c>
      <c r="I42" s="9">
        <f t="shared" ca="1" si="14"/>
        <v>24793.884931506851</v>
      </c>
      <c r="J42" s="9">
        <f t="shared" ca="1" si="14"/>
        <v>49655.884931506851</v>
      </c>
      <c r="K42" s="9">
        <f t="shared" ca="1" si="14"/>
        <v>74517.884931506851</v>
      </c>
      <c r="L42" s="9">
        <f t="shared" ca="1" si="14"/>
        <v>99379.884931506851</v>
      </c>
      <c r="M42" s="9">
        <f t="shared" ca="1" si="14"/>
        <v>124241.88493150685</v>
      </c>
      <c r="N42" s="9">
        <f t="shared" ca="1" si="14"/>
        <v>124310</v>
      </c>
      <c r="O42" s="9">
        <f t="shared" ca="1" si="14"/>
        <v>0</v>
      </c>
      <c r="P42" s="9">
        <f t="shared" ca="1" si="14"/>
        <v>0</v>
      </c>
      <c r="Q42" s="9">
        <f t="shared" ca="1" si="14"/>
        <v>0</v>
      </c>
      <c r="R42" s="9">
        <f t="shared" ca="1" si="14"/>
        <v>0</v>
      </c>
      <c r="S42" s="9">
        <f t="shared" ca="1" si="14"/>
        <v>0</v>
      </c>
      <c r="T42" s="9">
        <f t="shared" ca="1" si="14"/>
        <v>0</v>
      </c>
      <c r="U42" s="9">
        <f t="shared" ca="1" si="14"/>
        <v>0</v>
      </c>
      <c r="V42" s="9">
        <f t="shared" ca="1" si="14"/>
        <v>0</v>
      </c>
      <c r="W42" s="9">
        <f t="shared" ca="1" si="14"/>
        <v>0</v>
      </c>
      <c r="X42" s="9">
        <f t="shared" ca="1" si="14"/>
        <v>0</v>
      </c>
      <c r="Y42" s="9">
        <f t="shared" ca="1" si="14"/>
        <v>0</v>
      </c>
      <c r="Z42" s="9">
        <f t="shared" ca="1" si="14"/>
        <v>0</v>
      </c>
      <c r="AA42" s="9">
        <f t="shared" ca="1" si="14"/>
        <v>0</v>
      </c>
      <c r="AB42" s="9">
        <f t="shared" ca="1" si="14"/>
        <v>0</v>
      </c>
      <c r="AC42" s="9">
        <f t="shared" ca="1" si="14"/>
        <v>0</v>
      </c>
      <c r="AD42" s="9">
        <f t="shared" ca="1" si="14"/>
        <v>0</v>
      </c>
      <c r="AE42" s="9">
        <f t="shared" ca="1" si="14"/>
        <v>0</v>
      </c>
      <c r="AF42" s="9">
        <f t="shared" ca="1" si="14"/>
        <v>0</v>
      </c>
      <c r="AG42" s="9">
        <f t="shared" ca="1" si="14"/>
        <v>0</v>
      </c>
      <c r="AH42" s="9">
        <f t="shared" ca="1" si="14"/>
        <v>0</v>
      </c>
      <c r="AI42" s="9">
        <f t="shared" ca="1" si="14"/>
        <v>0</v>
      </c>
      <c r="AJ42" s="9">
        <f t="shared" ca="1" si="14"/>
        <v>0</v>
      </c>
      <c r="AK42" s="9">
        <f t="shared" ca="1" si="14"/>
        <v>0</v>
      </c>
      <c r="AL42" s="9">
        <f t="shared" ca="1" si="14"/>
        <v>0</v>
      </c>
      <c r="AM42" s="9">
        <f t="shared" ca="1" si="14"/>
        <v>0</v>
      </c>
      <c r="AN42" s="9">
        <f t="shared" ca="1" si="14"/>
        <v>0</v>
      </c>
      <c r="AO42" s="9">
        <f t="shared" ca="1" si="14"/>
        <v>0</v>
      </c>
      <c r="AP42" s="9">
        <f t="shared" ca="1" si="14"/>
        <v>0</v>
      </c>
      <c r="AQ42" s="9">
        <f t="shared" ca="1" si="14"/>
        <v>0</v>
      </c>
      <c r="AR42" s="9">
        <f t="shared" ca="1" si="14"/>
        <v>0</v>
      </c>
      <c r="AS42" s="9">
        <f t="shared" ca="1" si="14"/>
        <v>0</v>
      </c>
      <c r="AT42" s="9">
        <f t="shared" ca="1" si="14"/>
        <v>0</v>
      </c>
      <c r="AU42" s="9">
        <f t="shared" ca="1" si="14"/>
        <v>0</v>
      </c>
      <c r="AV42" s="9">
        <f t="shared" ca="1" si="14"/>
        <v>0</v>
      </c>
      <c r="AW42" s="9">
        <f t="shared" ca="1" si="14"/>
        <v>0</v>
      </c>
      <c r="AX42" s="9">
        <f t="shared" ca="1" si="14"/>
        <v>0</v>
      </c>
      <c r="AY42" s="9">
        <f t="shared" ca="1" si="14"/>
        <v>0</v>
      </c>
      <c r="AZ42" s="9">
        <f t="shared" ca="1" si="14"/>
        <v>0</v>
      </c>
      <c r="BA42" s="9">
        <f t="shared" ca="1" si="14"/>
        <v>0</v>
      </c>
      <c r="BB42" s="9">
        <f t="shared" ca="1" si="14"/>
        <v>0</v>
      </c>
      <c r="BC42" s="9">
        <f t="shared" ca="1" si="14"/>
        <v>0</v>
      </c>
      <c r="BD42" s="9">
        <f t="shared" ca="1" si="14"/>
        <v>0</v>
      </c>
      <c r="BE42" s="9">
        <f t="shared" ca="1" si="14"/>
        <v>0</v>
      </c>
      <c r="BF42" s="9">
        <f t="shared" ca="1" si="14"/>
        <v>0</v>
      </c>
      <c r="BG42" s="9">
        <f t="shared" ca="1" si="14"/>
        <v>0</v>
      </c>
      <c r="BH42" s="9">
        <f t="shared" ca="1" si="14"/>
        <v>0</v>
      </c>
      <c r="BI42" s="9">
        <f t="shared" ca="1" si="14"/>
        <v>0</v>
      </c>
      <c r="BJ42" s="9">
        <f t="shared" ca="1" si="14"/>
        <v>0</v>
      </c>
      <c r="BK42" s="9">
        <f t="shared" ca="1" si="14"/>
        <v>0</v>
      </c>
      <c r="BL42" s="9">
        <f t="shared" ca="1" si="14"/>
        <v>0</v>
      </c>
      <c r="BM42" s="9">
        <f t="shared" ca="1" si="14"/>
        <v>0</v>
      </c>
      <c r="BN42" s="9">
        <f t="shared" ca="1" si="14"/>
        <v>0</v>
      </c>
      <c r="BO42" s="9">
        <f t="shared" ca="1" si="14"/>
        <v>0</v>
      </c>
      <c r="BP42" s="9">
        <f t="shared" ca="1" si="14"/>
        <v>0</v>
      </c>
      <c r="BQ42" s="9">
        <f t="shared" ca="1" si="14"/>
        <v>0</v>
      </c>
      <c r="BR42" s="9">
        <f t="shared" ca="1" si="14"/>
        <v>0</v>
      </c>
      <c r="BS42" s="9">
        <f t="shared" ref="BS42:CF42" ca="1" si="15">(BR42+BS41)*BS97</f>
        <v>0</v>
      </c>
      <c r="BT42" s="9">
        <f t="shared" ca="1" si="15"/>
        <v>0</v>
      </c>
      <c r="BU42" s="9">
        <f t="shared" ca="1" si="15"/>
        <v>0</v>
      </c>
      <c r="BV42" s="9">
        <f t="shared" ca="1" si="15"/>
        <v>0</v>
      </c>
      <c r="BW42" s="9">
        <f t="shared" ca="1" si="15"/>
        <v>0</v>
      </c>
      <c r="BX42" s="9">
        <f t="shared" ca="1" si="15"/>
        <v>0</v>
      </c>
      <c r="BY42" s="9">
        <f t="shared" ca="1" si="15"/>
        <v>0</v>
      </c>
      <c r="BZ42" s="9">
        <f t="shared" ca="1" si="15"/>
        <v>0</v>
      </c>
      <c r="CA42" s="9">
        <f t="shared" ca="1" si="15"/>
        <v>0</v>
      </c>
      <c r="CB42" s="9">
        <f t="shared" ca="1" si="15"/>
        <v>0</v>
      </c>
      <c r="CC42" s="9">
        <f t="shared" ca="1" si="15"/>
        <v>0</v>
      </c>
      <c r="CD42" s="9">
        <f t="shared" ca="1" si="15"/>
        <v>0</v>
      </c>
      <c r="CE42" s="9">
        <f t="shared" ca="1" si="15"/>
        <v>0</v>
      </c>
      <c r="CF42" s="9">
        <f t="shared" ca="1" si="15"/>
        <v>0</v>
      </c>
      <c r="CG42" s="94"/>
    </row>
    <row r="43" spans="1:85" s="3" customFormat="1" ht="5.25" customHeight="1" x14ac:dyDescent="0.25">
      <c r="A43" s="100"/>
      <c r="B43" s="108"/>
      <c r="C43" s="106"/>
      <c r="D43" s="109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00"/>
    </row>
    <row r="44" spans="1:85" ht="15" customHeight="1" x14ac:dyDescent="0.2">
      <c r="A44" s="98"/>
      <c r="B44" s="10" t="s">
        <v>68</v>
      </c>
      <c r="C44" s="57"/>
      <c r="D44" s="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4"/>
    </row>
    <row r="45" spans="1:85" ht="15" customHeight="1" x14ac:dyDescent="0.2">
      <c r="A45" s="98"/>
      <c r="B45" s="7" t="s">
        <v>73</v>
      </c>
      <c r="C45" s="57" t="s">
        <v>5</v>
      </c>
      <c r="D45" s="8">
        <f ca="1">SUM(E45:CF45)</f>
        <v>21364.835164835164</v>
      </c>
      <c r="E45" s="9">
        <f t="shared" ref="E45:BP45" ca="1" si="16">E33*E97</f>
        <v>3800</v>
      </c>
      <c r="F45" s="9">
        <f t="shared" ca="1" si="16"/>
        <v>5400</v>
      </c>
      <c r="G45" s="9">
        <f t="shared" ca="1" si="16"/>
        <v>5400</v>
      </c>
      <c r="H45" s="9">
        <f t="shared" ca="1" si="16"/>
        <v>2489.835164835165</v>
      </c>
      <c r="I45" s="9">
        <f t="shared" ca="1" si="16"/>
        <v>4275</v>
      </c>
      <c r="J45" s="9">
        <f t="shared" ca="1" si="16"/>
        <v>0</v>
      </c>
      <c r="K45" s="9">
        <f t="shared" ca="1" si="16"/>
        <v>0</v>
      </c>
      <c r="L45" s="9">
        <f t="shared" ca="1" si="16"/>
        <v>0</v>
      </c>
      <c r="M45" s="9">
        <f t="shared" ca="1" si="16"/>
        <v>0</v>
      </c>
      <c r="N45" s="9">
        <f t="shared" ca="1" si="16"/>
        <v>0</v>
      </c>
      <c r="O45" s="9">
        <f t="shared" ca="1" si="16"/>
        <v>0</v>
      </c>
      <c r="P45" s="9">
        <f t="shared" ca="1" si="16"/>
        <v>0</v>
      </c>
      <c r="Q45" s="9">
        <f t="shared" ca="1" si="16"/>
        <v>0</v>
      </c>
      <c r="R45" s="9">
        <f t="shared" ca="1" si="16"/>
        <v>0</v>
      </c>
      <c r="S45" s="9">
        <f t="shared" ca="1" si="16"/>
        <v>0</v>
      </c>
      <c r="T45" s="9">
        <f t="shared" ca="1" si="16"/>
        <v>0</v>
      </c>
      <c r="U45" s="9">
        <f t="shared" ca="1" si="16"/>
        <v>0</v>
      </c>
      <c r="V45" s="9">
        <f t="shared" ca="1" si="16"/>
        <v>0</v>
      </c>
      <c r="W45" s="9">
        <f t="shared" ca="1" si="16"/>
        <v>0</v>
      </c>
      <c r="X45" s="9">
        <f t="shared" ca="1" si="16"/>
        <v>0</v>
      </c>
      <c r="Y45" s="9">
        <f t="shared" ca="1" si="16"/>
        <v>0</v>
      </c>
      <c r="Z45" s="9">
        <f t="shared" ca="1" si="16"/>
        <v>0</v>
      </c>
      <c r="AA45" s="9">
        <f t="shared" ca="1" si="16"/>
        <v>0</v>
      </c>
      <c r="AB45" s="9">
        <f t="shared" ca="1" si="16"/>
        <v>0</v>
      </c>
      <c r="AC45" s="9">
        <f t="shared" ca="1" si="16"/>
        <v>0</v>
      </c>
      <c r="AD45" s="9">
        <f t="shared" ca="1" si="16"/>
        <v>0</v>
      </c>
      <c r="AE45" s="9">
        <f t="shared" ca="1" si="16"/>
        <v>0</v>
      </c>
      <c r="AF45" s="9">
        <f t="shared" ca="1" si="16"/>
        <v>0</v>
      </c>
      <c r="AG45" s="9">
        <f t="shared" ca="1" si="16"/>
        <v>0</v>
      </c>
      <c r="AH45" s="9">
        <f t="shared" ca="1" si="16"/>
        <v>0</v>
      </c>
      <c r="AI45" s="9">
        <f t="shared" ca="1" si="16"/>
        <v>0</v>
      </c>
      <c r="AJ45" s="9">
        <f t="shared" ca="1" si="16"/>
        <v>0</v>
      </c>
      <c r="AK45" s="9">
        <f t="shared" ca="1" si="16"/>
        <v>0</v>
      </c>
      <c r="AL45" s="9">
        <f t="shared" ca="1" si="16"/>
        <v>0</v>
      </c>
      <c r="AM45" s="9">
        <f t="shared" ca="1" si="16"/>
        <v>0</v>
      </c>
      <c r="AN45" s="9">
        <f t="shared" ca="1" si="16"/>
        <v>0</v>
      </c>
      <c r="AO45" s="9">
        <f t="shared" ca="1" si="16"/>
        <v>0</v>
      </c>
      <c r="AP45" s="9">
        <f t="shared" ca="1" si="16"/>
        <v>0</v>
      </c>
      <c r="AQ45" s="9">
        <f t="shared" ca="1" si="16"/>
        <v>0</v>
      </c>
      <c r="AR45" s="9">
        <f t="shared" ca="1" si="16"/>
        <v>0</v>
      </c>
      <c r="AS45" s="9">
        <f t="shared" ca="1" si="16"/>
        <v>0</v>
      </c>
      <c r="AT45" s="9">
        <f t="shared" ca="1" si="16"/>
        <v>0</v>
      </c>
      <c r="AU45" s="9">
        <f t="shared" ca="1" si="16"/>
        <v>0</v>
      </c>
      <c r="AV45" s="9">
        <f t="shared" ca="1" si="16"/>
        <v>0</v>
      </c>
      <c r="AW45" s="9">
        <f t="shared" ca="1" si="16"/>
        <v>0</v>
      </c>
      <c r="AX45" s="9">
        <f t="shared" ca="1" si="16"/>
        <v>0</v>
      </c>
      <c r="AY45" s="9">
        <f t="shared" ca="1" si="16"/>
        <v>0</v>
      </c>
      <c r="AZ45" s="9">
        <f t="shared" ca="1" si="16"/>
        <v>0</v>
      </c>
      <c r="BA45" s="9">
        <f t="shared" ca="1" si="16"/>
        <v>0</v>
      </c>
      <c r="BB45" s="9">
        <f t="shared" ca="1" si="16"/>
        <v>0</v>
      </c>
      <c r="BC45" s="9">
        <f t="shared" ca="1" si="16"/>
        <v>0</v>
      </c>
      <c r="BD45" s="9">
        <f t="shared" ca="1" si="16"/>
        <v>0</v>
      </c>
      <c r="BE45" s="9">
        <f t="shared" ca="1" si="16"/>
        <v>0</v>
      </c>
      <c r="BF45" s="9">
        <f t="shared" ca="1" si="16"/>
        <v>0</v>
      </c>
      <c r="BG45" s="9">
        <f t="shared" ca="1" si="16"/>
        <v>0</v>
      </c>
      <c r="BH45" s="9">
        <f t="shared" ca="1" si="16"/>
        <v>0</v>
      </c>
      <c r="BI45" s="9">
        <f t="shared" ca="1" si="16"/>
        <v>0</v>
      </c>
      <c r="BJ45" s="9">
        <f t="shared" ca="1" si="16"/>
        <v>0</v>
      </c>
      <c r="BK45" s="9">
        <f t="shared" ca="1" si="16"/>
        <v>0</v>
      </c>
      <c r="BL45" s="9">
        <f t="shared" ca="1" si="16"/>
        <v>0</v>
      </c>
      <c r="BM45" s="9">
        <f t="shared" ca="1" si="16"/>
        <v>0</v>
      </c>
      <c r="BN45" s="9">
        <f t="shared" ca="1" si="16"/>
        <v>0</v>
      </c>
      <c r="BO45" s="9">
        <f t="shared" ca="1" si="16"/>
        <v>0</v>
      </c>
      <c r="BP45" s="9">
        <f t="shared" ca="1" si="16"/>
        <v>0</v>
      </c>
      <c r="BQ45" s="9">
        <f t="shared" ref="BQ45:CF45" ca="1" si="17">BQ33*BQ97</f>
        <v>0</v>
      </c>
      <c r="BR45" s="9">
        <f t="shared" ca="1" si="17"/>
        <v>0</v>
      </c>
      <c r="BS45" s="9">
        <f t="shared" ca="1" si="17"/>
        <v>0</v>
      </c>
      <c r="BT45" s="9">
        <f t="shared" ca="1" si="17"/>
        <v>0</v>
      </c>
      <c r="BU45" s="9">
        <f t="shared" ca="1" si="17"/>
        <v>0</v>
      </c>
      <c r="BV45" s="9">
        <f t="shared" ca="1" si="17"/>
        <v>0</v>
      </c>
      <c r="BW45" s="9">
        <f t="shared" ca="1" si="17"/>
        <v>0</v>
      </c>
      <c r="BX45" s="9">
        <f t="shared" ca="1" si="17"/>
        <v>0</v>
      </c>
      <c r="BY45" s="9">
        <f t="shared" ca="1" si="17"/>
        <v>0</v>
      </c>
      <c r="BZ45" s="9">
        <f t="shared" ca="1" si="17"/>
        <v>0</v>
      </c>
      <c r="CA45" s="9">
        <f t="shared" ca="1" si="17"/>
        <v>0</v>
      </c>
      <c r="CB45" s="9">
        <f t="shared" ca="1" si="17"/>
        <v>0</v>
      </c>
      <c r="CC45" s="9">
        <f t="shared" ca="1" si="17"/>
        <v>0</v>
      </c>
      <c r="CD45" s="9">
        <f t="shared" ca="1" si="17"/>
        <v>0</v>
      </c>
      <c r="CE45" s="9">
        <f t="shared" ca="1" si="17"/>
        <v>0</v>
      </c>
      <c r="CF45" s="9">
        <f t="shared" ca="1" si="17"/>
        <v>0</v>
      </c>
      <c r="CG45" s="94"/>
    </row>
    <row r="46" spans="1:85" ht="15" customHeight="1" x14ac:dyDescent="0.2">
      <c r="A46" s="98"/>
      <c r="B46" s="7" t="s">
        <v>168</v>
      </c>
      <c r="C46" s="57" t="s">
        <v>5</v>
      </c>
      <c r="D46" s="8">
        <f ca="1">SUM(E46:CF46)</f>
        <v>0</v>
      </c>
      <c r="E46" s="9">
        <f ca="1">'ИД (ЛК 2.0)'!H90*'ИД (ЛК 2.0)'!H76</f>
        <v>0</v>
      </c>
      <c r="F46" s="9">
        <f ca="1">'ИД (ЛК 2.0)'!I90*'ИД (ЛК 2.0)'!I76</f>
        <v>0</v>
      </c>
      <c r="G46" s="9">
        <f ca="1">'ИД (ЛК 2.0)'!J90*'ИД (ЛК 2.0)'!J76</f>
        <v>0</v>
      </c>
      <c r="H46" s="9">
        <f ca="1">'ИД (ЛК 2.0)'!K90*'ИД (ЛК 2.0)'!K76</f>
        <v>0</v>
      </c>
      <c r="I46" s="9">
        <f ca="1">'ИД (ЛК 2.0)'!L90*'ИД (ЛК 2.0)'!L76</f>
        <v>0</v>
      </c>
      <c r="J46" s="9">
        <f ca="1">'ИД (ЛК 2.0)'!M90*'ИД (ЛК 2.0)'!M76</f>
        <v>0</v>
      </c>
      <c r="K46" s="9">
        <f ca="1">'ИД (ЛК 2.0)'!N90*'ИД (ЛК 2.0)'!N76</f>
        <v>0</v>
      </c>
      <c r="L46" s="9">
        <f ca="1">'ИД (ЛК 2.0)'!O90*'ИД (ЛК 2.0)'!O76</f>
        <v>0</v>
      </c>
      <c r="M46" s="9">
        <f ca="1">'ИД (ЛК 2.0)'!P90*'ИД (ЛК 2.0)'!P76</f>
        <v>0</v>
      </c>
      <c r="N46" s="9">
        <f ca="1">'ИД (ЛК 2.0)'!Q90*'ИД (ЛК 2.0)'!Q76</f>
        <v>0</v>
      </c>
      <c r="O46" s="9">
        <f ca="1">'ИД (ЛК 2.0)'!R90*'ИД (ЛК 2.0)'!R76</f>
        <v>0</v>
      </c>
      <c r="P46" s="9">
        <f ca="1">'ИД (ЛК 2.0)'!S90*'ИД (ЛК 2.0)'!S76</f>
        <v>0</v>
      </c>
      <c r="Q46" s="9">
        <f ca="1">'ИД (ЛК 2.0)'!T90*'ИД (ЛК 2.0)'!T76</f>
        <v>0</v>
      </c>
      <c r="R46" s="9">
        <f ca="1">'ИД (ЛК 2.0)'!U90*'ИД (ЛК 2.0)'!U76</f>
        <v>0</v>
      </c>
      <c r="S46" s="9">
        <f ca="1">'ИД (ЛК 2.0)'!V90*'ИД (ЛК 2.0)'!V76</f>
        <v>0</v>
      </c>
      <c r="T46" s="9">
        <f ca="1">'ИД (ЛК 2.0)'!W90*'ИД (ЛК 2.0)'!W76</f>
        <v>0</v>
      </c>
      <c r="U46" s="9">
        <f ca="1">'ИД (ЛК 2.0)'!X90*'ИД (ЛК 2.0)'!X76</f>
        <v>0</v>
      </c>
      <c r="V46" s="9">
        <f ca="1">'ИД (ЛК 2.0)'!Y90*'ИД (ЛК 2.0)'!Y76</f>
        <v>0</v>
      </c>
      <c r="W46" s="9">
        <f ca="1">'ИД (ЛК 2.0)'!Z90*'ИД (ЛК 2.0)'!Z76</f>
        <v>0</v>
      </c>
      <c r="X46" s="9">
        <f ca="1">'ИД (ЛК 2.0)'!AA90*'ИД (ЛК 2.0)'!AA76</f>
        <v>0</v>
      </c>
      <c r="Y46" s="9">
        <f ca="1">'ИД (ЛК 2.0)'!AB90*'ИД (ЛК 2.0)'!AB76</f>
        <v>0</v>
      </c>
      <c r="Z46" s="9">
        <f ca="1">'ИД (ЛК 2.0)'!AC90*'ИД (ЛК 2.0)'!AC76</f>
        <v>0</v>
      </c>
      <c r="AA46" s="9">
        <f ca="1">'ИД (ЛК 2.0)'!AD90*'ИД (ЛК 2.0)'!AD76</f>
        <v>0</v>
      </c>
      <c r="AB46" s="9">
        <f ca="1">'ИД (ЛК 2.0)'!AE90*'ИД (ЛК 2.0)'!AE76</f>
        <v>0</v>
      </c>
      <c r="AC46" s="9">
        <f ca="1">'ИД (ЛК 2.0)'!AF90*'ИД (ЛК 2.0)'!AF76</f>
        <v>0</v>
      </c>
      <c r="AD46" s="9">
        <f ca="1">'ИД (ЛК 2.0)'!AG90*'ИД (ЛК 2.0)'!AG76</f>
        <v>0</v>
      </c>
      <c r="AE46" s="9">
        <f ca="1">'ИД (ЛК 2.0)'!AH90*'ИД (ЛК 2.0)'!AH76</f>
        <v>0</v>
      </c>
      <c r="AF46" s="9">
        <f ca="1">'ИД (ЛК 2.0)'!AI90*'ИД (ЛК 2.0)'!AI76</f>
        <v>0</v>
      </c>
      <c r="AG46" s="9">
        <f ca="1">'ИД (ЛК 2.0)'!AJ90*'ИД (ЛК 2.0)'!AJ76</f>
        <v>0</v>
      </c>
      <c r="AH46" s="9">
        <f ca="1">'ИД (ЛК 2.0)'!AK90*'ИД (ЛК 2.0)'!AK76</f>
        <v>0</v>
      </c>
      <c r="AI46" s="9">
        <f ca="1">'ИД (ЛК 2.0)'!AL90*'ИД (ЛК 2.0)'!AL76</f>
        <v>0</v>
      </c>
      <c r="AJ46" s="9">
        <f ca="1">'ИД (ЛК 2.0)'!AM90*'ИД (ЛК 2.0)'!AM76</f>
        <v>0</v>
      </c>
      <c r="AK46" s="9">
        <f ca="1">'ИД (ЛК 2.0)'!AN90*'ИД (ЛК 2.0)'!AN76</f>
        <v>0</v>
      </c>
      <c r="AL46" s="9">
        <f ca="1">'ИД (ЛК 2.0)'!AO90*'ИД (ЛК 2.0)'!AO76</f>
        <v>0</v>
      </c>
      <c r="AM46" s="9">
        <f ca="1">'ИД (ЛК 2.0)'!AP90*'ИД (ЛК 2.0)'!AP76</f>
        <v>0</v>
      </c>
      <c r="AN46" s="9">
        <f ca="1">'ИД (ЛК 2.0)'!AQ90*'ИД (ЛК 2.0)'!AQ76</f>
        <v>0</v>
      </c>
      <c r="AO46" s="9">
        <f ca="1">'ИД (ЛК 2.0)'!AR90*'ИД (ЛК 2.0)'!AR76</f>
        <v>0</v>
      </c>
      <c r="AP46" s="9">
        <f ca="1">'ИД (ЛК 2.0)'!AS90*'ИД (ЛК 2.0)'!AS76</f>
        <v>0</v>
      </c>
      <c r="AQ46" s="9">
        <f ca="1">'ИД (ЛК 2.0)'!AT90*'ИД (ЛК 2.0)'!AT76</f>
        <v>0</v>
      </c>
      <c r="AR46" s="9">
        <f ca="1">'ИД (ЛК 2.0)'!AU90*'ИД (ЛК 2.0)'!AU76</f>
        <v>0</v>
      </c>
      <c r="AS46" s="9">
        <f ca="1">'ИД (ЛК 2.0)'!AV90*'ИД (ЛК 2.0)'!AV76</f>
        <v>0</v>
      </c>
      <c r="AT46" s="9">
        <f ca="1">'ИД (ЛК 2.0)'!AW90*'ИД (ЛК 2.0)'!AW76</f>
        <v>0</v>
      </c>
      <c r="AU46" s="9">
        <f ca="1">'ИД (ЛК 2.0)'!AX90*'ИД (ЛК 2.0)'!AX76</f>
        <v>0</v>
      </c>
      <c r="AV46" s="9">
        <f ca="1">'ИД (ЛК 2.0)'!AY90*'ИД (ЛК 2.0)'!AY76</f>
        <v>0</v>
      </c>
      <c r="AW46" s="9">
        <f ca="1">'ИД (ЛК 2.0)'!AZ90*'ИД (ЛК 2.0)'!AZ76</f>
        <v>0</v>
      </c>
      <c r="AX46" s="9">
        <f ca="1">'ИД (ЛК 2.0)'!BA90*'ИД (ЛК 2.0)'!BA76</f>
        <v>0</v>
      </c>
      <c r="AY46" s="9">
        <f ca="1">'ИД (ЛК 2.0)'!BB90*'ИД (ЛК 2.0)'!BB76</f>
        <v>0</v>
      </c>
      <c r="AZ46" s="9">
        <f ca="1">'ИД (ЛК 2.0)'!BC90*'ИД (ЛК 2.0)'!BC76</f>
        <v>0</v>
      </c>
      <c r="BA46" s="9">
        <f ca="1">'ИД (ЛК 2.0)'!BD90*'ИД (ЛК 2.0)'!BD76</f>
        <v>0</v>
      </c>
      <c r="BB46" s="9">
        <f ca="1">'ИД (ЛК 2.0)'!BE90*'ИД (ЛК 2.0)'!BE76</f>
        <v>0</v>
      </c>
      <c r="BC46" s="9">
        <f ca="1">'ИД (ЛК 2.0)'!BF90*'ИД (ЛК 2.0)'!BF76</f>
        <v>0</v>
      </c>
      <c r="BD46" s="9">
        <f ca="1">'ИД (ЛК 2.0)'!BG90*'ИД (ЛК 2.0)'!BG76</f>
        <v>0</v>
      </c>
      <c r="BE46" s="9">
        <f ca="1">'ИД (ЛК 2.0)'!BH90*'ИД (ЛК 2.0)'!BH76</f>
        <v>0</v>
      </c>
      <c r="BF46" s="9">
        <f ca="1">'ИД (ЛК 2.0)'!BI90*'ИД (ЛК 2.0)'!BI76</f>
        <v>0</v>
      </c>
      <c r="BG46" s="9">
        <f ca="1">'ИД (ЛК 2.0)'!BJ90*'ИД (ЛК 2.0)'!BJ76</f>
        <v>0</v>
      </c>
      <c r="BH46" s="9">
        <f ca="1">'ИД (ЛК 2.0)'!BK90*'ИД (ЛК 2.0)'!BK76</f>
        <v>0</v>
      </c>
      <c r="BI46" s="9">
        <f ca="1">'ИД (ЛК 2.0)'!BL90*'ИД (ЛК 2.0)'!BL76</f>
        <v>0</v>
      </c>
      <c r="BJ46" s="9">
        <f ca="1">'ИД (ЛК 2.0)'!BM90*'ИД (ЛК 2.0)'!BM76</f>
        <v>0</v>
      </c>
      <c r="BK46" s="9">
        <f ca="1">'ИД (ЛК 2.0)'!BN90*'ИД (ЛК 2.0)'!BN76</f>
        <v>0</v>
      </c>
      <c r="BL46" s="9">
        <f ca="1">'ИД (ЛК 2.0)'!BO90*'ИД (ЛК 2.0)'!BO76</f>
        <v>0</v>
      </c>
      <c r="BM46" s="9">
        <f ca="1">'ИД (ЛК 2.0)'!BP90*'ИД (ЛК 2.0)'!BP76</f>
        <v>0</v>
      </c>
      <c r="BN46" s="9">
        <f ca="1">'ИД (ЛК 2.0)'!BQ90*'ИД (ЛК 2.0)'!BQ76</f>
        <v>0</v>
      </c>
      <c r="BO46" s="9">
        <f ca="1">'ИД (ЛК 2.0)'!BR90*'ИД (ЛК 2.0)'!BR76</f>
        <v>0</v>
      </c>
      <c r="BP46" s="9">
        <f ca="1">'ИД (ЛК 2.0)'!BS90*'ИД (ЛК 2.0)'!BS76</f>
        <v>0</v>
      </c>
      <c r="BQ46" s="9">
        <f ca="1">'ИД (ЛК 2.0)'!BT90*'ИД (ЛК 2.0)'!BT76</f>
        <v>0</v>
      </c>
      <c r="BR46" s="9">
        <f ca="1">'ИД (ЛК 2.0)'!BU90*'ИД (ЛК 2.0)'!BU76</f>
        <v>0</v>
      </c>
      <c r="BS46" s="9">
        <f ca="1">'ИД (ЛК 2.0)'!BV90*'ИД (ЛК 2.0)'!BV76</f>
        <v>0</v>
      </c>
      <c r="BT46" s="9">
        <f ca="1">'ИД (ЛК 2.0)'!BW90*'ИД (ЛК 2.0)'!BW76</f>
        <v>0</v>
      </c>
      <c r="BU46" s="9">
        <f ca="1">'ИД (ЛК 2.0)'!BX90*'ИД (ЛК 2.0)'!BX76</f>
        <v>0</v>
      </c>
      <c r="BV46" s="9">
        <f ca="1">'ИД (ЛК 2.0)'!BY90*'ИД (ЛК 2.0)'!BY76</f>
        <v>0</v>
      </c>
      <c r="BW46" s="9">
        <f ca="1">'ИД (ЛК 2.0)'!BZ90*'ИД (ЛК 2.0)'!BZ76</f>
        <v>0</v>
      </c>
      <c r="BX46" s="9">
        <f ca="1">'ИД (ЛК 2.0)'!CA90*'ИД (ЛК 2.0)'!CA76</f>
        <v>0</v>
      </c>
      <c r="BY46" s="9">
        <f ca="1">'ИД (ЛК 2.0)'!CB90*'ИД (ЛК 2.0)'!CB76</f>
        <v>0</v>
      </c>
      <c r="BZ46" s="9">
        <f ca="1">'ИД (ЛК 2.0)'!CC90*'ИД (ЛК 2.0)'!CC76</f>
        <v>0</v>
      </c>
      <c r="CA46" s="9">
        <f ca="1">'ИД (ЛК 2.0)'!CD90*'ИД (ЛК 2.0)'!CD76</f>
        <v>0</v>
      </c>
      <c r="CB46" s="9">
        <f ca="1">'ИД (ЛК 2.0)'!CE90*'ИД (ЛК 2.0)'!CE76</f>
        <v>0</v>
      </c>
      <c r="CC46" s="9">
        <f ca="1">'ИД (ЛК 2.0)'!CF90*'ИД (ЛК 2.0)'!CF76</f>
        <v>0</v>
      </c>
      <c r="CD46" s="9">
        <f ca="1">'ИД (ЛК 2.0)'!CG90*'ИД (ЛК 2.0)'!CG76</f>
        <v>0</v>
      </c>
      <c r="CE46" s="9">
        <f ca="1">'ИД (ЛК 2.0)'!CH90*'ИД (ЛК 2.0)'!CH76</f>
        <v>0</v>
      </c>
      <c r="CF46" s="9">
        <f ca="1">'ИД (ЛК 2.0)'!CI90*'ИД (ЛК 2.0)'!CI76</f>
        <v>0</v>
      </c>
      <c r="CG46" s="94"/>
    </row>
    <row r="47" spans="1:85" ht="15" customHeight="1" x14ac:dyDescent="0.2">
      <c r="A47" s="98"/>
      <c r="B47" s="7" t="s">
        <v>74</v>
      </c>
      <c r="C47" s="57" t="s">
        <v>5</v>
      </c>
      <c r="D47" s="8">
        <f ca="1">SUM(E47:CF47)</f>
        <v>-145674.83516483518</v>
      </c>
      <c r="E47" s="9">
        <f ca="1">E27-IF($A$19="Прямой",E19,0)-E41-E45-E46</f>
        <v>-3800</v>
      </c>
      <c r="F47" s="9">
        <f t="shared" ref="F47:BQ47" ca="1" si="18">F27-IF($A$19="Прямой",F19,0)-F41-F45-F46</f>
        <v>-5400</v>
      </c>
      <c r="G47" s="9">
        <f t="shared" ca="1" si="18"/>
        <v>-5400</v>
      </c>
      <c r="H47" s="9">
        <f t="shared" ca="1" si="18"/>
        <v>-2489.835164835165</v>
      </c>
      <c r="I47" s="9">
        <f t="shared" ca="1" si="18"/>
        <v>-29068.884931506851</v>
      </c>
      <c r="J47" s="9">
        <f t="shared" ca="1" si="18"/>
        <v>-24862</v>
      </c>
      <c r="K47" s="9">
        <f t="shared" ca="1" si="18"/>
        <v>-24862</v>
      </c>
      <c r="L47" s="9">
        <f t="shared" ca="1" si="18"/>
        <v>-24862</v>
      </c>
      <c r="M47" s="9">
        <f t="shared" ca="1" si="18"/>
        <v>-24862</v>
      </c>
      <c r="N47" s="9">
        <f t="shared" ca="1" si="18"/>
        <v>-68.11506849314901</v>
      </c>
      <c r="O47" s="9">
        <f t="shared" ca="1" si="18"/>
        <v>0</v>
      </c>
      <c r="P47" s="9">
        <f t="shared" ca="1" si="18"/>
        <v>0</v>
      </c>
      <c r="Q47" s="9">
        <f t="shared" ca="1" si="18"/>
        <v>0</v>
      </c>
      <c r="R47" s="9">
        <f t="shared" ca="1" si="18"/>
        <v>0</v>
      </c>
      <c r="S47" s="9">
        <f t="shared" ca="1" si="18"/>
        <v>0</v>
      </c>
      <c r="T47" s="9">
        <f t="shared" ca="1" si="18"/>
        <v>0</v>
      </c>
      <c r="U47" s="9">
        <f t="shared" ca="1" si="18"/>
        <v>0</v>
      </c>
      <c r="V47" s="9">
        <f t="shared" ca="1" si="18"/>
        <v>0</v>
      </c>
      <c r="W47" s="9">
        <f t="shared" ca="1" si="18"/>
        <v>0</v>
      </c>
      <c r="X47" s="9">
        <f t="shared" ca="1" si="18"/>
        <v>0</v>
      </c>
      <c r="Y47" s="9">
        <f t="shared" ca="1" si="18"/>
        <v>0</v>
      </c>
      <c r="Z47" s="9">
        <f t="shared" ca="1" si="18"/>
        <v>0</v>
      </c>
      <c r="AA47" s="9">
        <f t="shared" ca="1" si="18"/>
        <v>0</v>
      </c>
      <c r="AB47" s="9">
        <f t="shared" ca="1" si="18"/>
        <v>0</v>
      </c>
      <c r="AC47" s="9">
        <f t="shared" ca="1" si="18"/>
        <v>0</v>
      </c>
      <c r="AD47" s="9">
        <f t="shared" ca="1" si="18"/>
        <v>0</v>
      </c>
      <c r="AE47" s="9">
        <f t="shared" ca="1" si="18"/>
        <v>0</v>
      </c>
      <c r="AF47" s="9">
        <f t="shared" ca="1" si="18"/>
        <v>0</v>
      </c>
      <c r="AG47" s="9">
        <f t="shared" ca="1" si="18"/>
        <v>0</v>
      </c>
      <c r="AH47" s="9">
        <f t="shared" ca="1" si="18"/>
        <v>0</v>
      </c>
      <c r="AI47" s="9">
        <f t="shared" ca="1" si="18"/>
        <v>0</v>
      </c>
      <c r="AJ47" s="9">
        <f t="shared" ca="1" si="18"/>
        <v>0</v>
      </c>
      <c r="AK47" s="9">
        <f t="shared" ca="1" si="18"/>
        <v>0</v>
      </c>
      <c r="AL47" s="9">
        <f t="shared" ca="1" si="18"/>
        <v>0</v>
      </c>
      <c r="AM47" s="9">
        <f t="shared" ca="1" si="18"/>
        <v>0</v>
      </c>
      <c r="AN47" s="9">
        <f t="shared" ca="1" si="18"/>
        <v>0</v>
      </c>
      <c r="AO47" s="9">
        <f t="shared" ca="1" si="18"/>
        <v>0</v>
      </c>
      <c r="AP47" s="9">
        <f t="shared" ca="1" si="18"/>
        <v>0</v>
      </c>
      <c r="AQ47" s="9">
        <f t="shared" ca="1" si="18"/>
        <v>0</v>
      </c>
      <c r="AR47" s="9">
        <f t="shared" ca="1" si="18"/>
        <v>0</v>
      </c>
      <c r="AS47" s="9">
        <f t="shared" ca="1" si="18"/>
        <v>0</v>
      </c>
      <c r="AT47" s="9">
        <f t="shared" ca="1" si="18"/>
        <v>0</v>
      </c>
      <c r="AU47" s="9">
        <f t="shared" ca="1" si="18"/>
        <v>0</v>
      </c>
      <c r="AV47" s="9">
        <f t="shared" ca="1" si="18"/>
        <v>0</v>
      </c>
      <c r="AW47" s="9">
        <f t="shared" ca="1" si="18"/>
        <v>0</v>
      </c>
      <c r="AX47" s="9">
        <f t="shared" ca="1" si="18"/>
        <v>0</v>
      </c>
      <c r="AY47" s="9">
        <f t="shared" ca="1" si="18"/>
        <v>0</v>
      </c>
      <c r="AZ47" s="9">
        <f t="shared" ca="1" si="18"/>
        <v>0</v>
      </c>
      <c r="BA47" s="9">
        <f t="shared" ca="1" si="18"/>
        <v>0</v>
      </c>
      <c r="BB47" s="9">
        <f t="shared" ca="1" si="18"/>
        <v>0</v>
      </c>
      <c r="BC47" s="9">
        <f t="shared" ca="1" si="18"/>
        <v>0</v>
      </c>
      <c r="BD47" s="9">
        <f t="shared" ca="1" si="18"/>
        <v>0</v>
      </c>
      <c r="BE47" s="9">
        <f t="shared" ca="1" si="18"/>
        <v>0</v>
      </c>
      <c r="BF47" s="9">
        <f t="shared" ca="1" si="18"/>
        <v>0</v>
      </c>
      <c r="BG47" s="9">
        <f t="shared" ca="1" si="18"/>
        <v>0</v>
      </c>
      <c r="BH47" s="9">
        <f t="shared" ca="1" si="18"/>
        <v>0</v>
      </c>
      <c r="BI47" s="9">
        <f t="shared" ca="1" si="18"/>
        <v>0</v>
      </c>
      <c r="BJ47" s="9">
        <f t="shared" ca="1" si="18"/>
        <v>0</v>
      </c>
      <c r="BK47" s="9">
        <f t="shared" ca="1" si="18"/>
        <v>0</v>
      </c>
      <c r="BL47" s="9">
        <f t="shared" ca="1" si="18"/>
        <v>0</v>
      </c>
      <c r="BM47" s="9">
        <f t="shared" ca="1" si="18"/>
        <v>0</v>
      </c>
      <c r="BN47" s="9">
        <f t="shared" ca="1" si="18"/>
        <v>0</v>
      </c>
      <c r="BO47" s="9">
        <f t="shared" ca="1" si="18"/>
        <v>0</v>
      </c>
      <c r="BP47" s="9">
        <f t="shared" ca="1" si="18"/>
        <v>0</v>
      </c>
      <c r="BQ47" s="9">
        <f t="shared" ca="1" si="18"/>
        <v>0</v>
      </c>
      <c r="BR47" s="9">
        <f t="shared" ref="BR47:CF47" ca="1" si="19">BR27-IF($A$19="Прямой",BR19,0)-BR41-BR45-BR46</f>
        <v>0</v>
      </c>
      <c r="BS47" s="9">
        <f t="shared" ca="1" si="19"/>
        <v>0</v>
      </c>
      <c r="BT47" s="9">
        <f t="shared" ca="1" si="19"/>
        <v>0</v>
      </c>
      <c r="BU47" s="9">
        <f t="shared" ca="1" si="19"/>
        <v>0</v>
      </c>
      <c r="BV47" s="9">
        <f t="shared" ca="1" si="19"/>
        <v>0</v>
      </c>
      <c r="BW47" s="9">
        <f t="shared" ca="1" si="19"/>
        <v>0</v>
      </c>
      <c r="BX47" s="9">
        <f t="shared" ca="1" si="19"/>
        <v>0</v>
      </c>
      <c r="BY47" s="9">
        <f t="shared" ca="1" si="19"/>
        <v>0</v>
      </c>
      <c r="BZ47" s="9">
        <f t="shared" ca="1" si="19"/>
        <v>0</v>
      </c>
      <c r="CA47" s="9">
        <f t="shared" ca="1" si="19"/>
        <v>0</v>
      </c>
      <c r="CB47" s="9">
        <f t="shared" ca="1" si="19"/>
        <v>0</v>
      </c>
      <c r="CC47" s="9">
        <f t="shared" ca="1" si="19"/>
        <v>0</v>
      </c>
      <c r="CD47" s="9">
        <f t="shared" ca="1" si="19"/>
        <v>0</v>
      </c>
      <c r="CE47" s="9">
        <f t="shared" ca="1" si="19"/>
        <v>0</v>
      </c>
      <c r="CF47" s="9">
        <f t="shared" ca="1" si="19"/>
        <v>0</v>
      </c>
      <c r="CG47" s="94"/>
    </row>
    <row r="48" spans="1:85" ht="15" customHeight="1" x14ac:dyDescent="0.2">
      <c r="A48" s="98"/>
      <c r="B48" s="7" t="s">
        <v>799</v>
      </c>
      <c r="C48" s="57" t="s">
        <v>5</v>
      </c>
      <c r="D48" s="8">
        <f ca="1">SUM(E48:CF48)</f>
        <v>-21364.835164835164</v>
      </c>
      <c r="E48" s="9">
        <f ca="1">E27-IF($A$19="Прямой",E19,0)-E45</f>
        <v>-3800</v>
      </c>
      <c r="F48" s="9">
        <f t="shared" ref="F48:BQ48" ca="1" si="20">F27-IF($A$19="Прямой",F19,0)-F45</f>
        <v>-5400</v>
      </c>
      <c r="G48" s="9">
        <f t="shared" ca="1" si="20"/>
        <v>-5400</v>
      </c>
      <c r="H48" s="9">
        <f t="shared" ca="1" si="20"/>
        <v>-2489.835164835165</v>
      </c>
      <c r="I48" s="9">
        <f t="shared" ca="1" si="20"/>
        <v>-4275</v>
      </c>
      <c r="J48" s="9">
        <f t="shared" ca="1" si="20"/>
        <v>0</v>
      </c>
      <c r="K48" s="9">
        <f t="shared" ca="1" si="20"/>
        <v>0</v>
      </c>
      <c r="L48" s="9">
        <f t="shared" ca="1" si="20"/>
        <v>0</v>
      </c>
      <c r="M48" s="9">
        <f t="shared" ca="1" si="20"/>
        <v>0</v>
      </c>
      <c r="N48" s="9">
        <f t="shared" ca="1" si="20"/>
        <v>0</v>
      </c>
      <c r="O48" s="9">
        <f t="shared" ca="1" si="20"/>
        <v>0</v>
      </c>
      <c r="P48" s="9">
        <f t="shared" ca="1" si="20"/>
        <v>0</v>
      </c>
      <c r="Q48" s="9">
        <f t="shared" ca="1" si="20"/>
        <v>0</v>
      </c>
      <c r="R48" s="9">
        <f t="shared" ca="1" si="20"/>
        <v>0</v>
      </c>
      <c r="S48" s="9">
        <f t="shared" ca="1" si="20"/>
        <v>0</v>
      </c>
      <c r="T48" s="9">
        <f t="shared" ca="1" si="20"/>
        <v>0</v>
      </c>
      <c r="U48" s="9">
        <f t="shared" ca="1" si="20"/>
        <v>0</v>
      </c>
      <c r="V48" s="9">
        <f t="shared" ca="1" si="20"/>
        <v>0</v>
      </c>
      <c r="W48" s="9">
        <f t="shared" ca="1" si="20"/>
        <v>0</v>
      </c>
      <c r="X48" s="9">
        <f t="shared" ca="1" si="20"/>
        <v>0</v>
      </c>
      <c r="Y48" s="9">
        <f t="shared" ca="1" si="20"/>
        <v>0</v>
      </c>
      <c r="Z48" s="9">
        <f t="shared" ca="1" si="20"/>
        <v>0</v>
      </c>
      <c r="AA48" s="9">
        <f t="shared" ca="1" si="20"/>
        <v>0</v>
      </c>
      <c r="AB48" s="9">
        <f t="shared" ca="1" si="20"/>
        <v>0</v>
      </c>
      <c r="AC48" s="9">
        <f t="shared" ca="1" si="20"/>
        <v>0</v>
      </c>
      <c r="AD48" s="9">
        <f t="shared" ca="1" si="20"/>
        <v>0</v>
      </c>
      <c r="AE48" s="9">
        <f t="shared" ca="1" si="20"/>
        <v>0</v>
      </c>
      <c r="AF48" s="9">
        <f t="shared" ca="1" si="20"/>
        <v>0</v>
      </c>
      <c r="AG48" s="9">
        <f t="shared" ca="1" si="20"/>
        <v>0</v>
      </c>
      <c r="AH48" s="9">
        <f t="shared" ca="1" si="20"/>
        <v>0</v>
      </c>
      <c r="AI48" s="9">
        <f t="shared" ca="1" si="20"/>
        <v>0</v>
      </c>
      <c r="AJ48" s="9">
        <f t="shared" ca="1" si="20"/>
        <v>0</v>
      </c>
      <c r="AK48" s="9">
        <f t="shared" ca="1" si="20"/>
        <v>0</v>
      </c>
      <c r="AL48" s="9">
        <f t="shared" ca="1" si="20"/>
        <v>0</v>
      </c>
      <c r="AM48" s="9">
        <f t="shared" ca="1" si="20"/>
        <v>0</v>
      </c>
      <c r="AN48" s="9">
        <f t="shared" ca="1" si="20"/>
        <v>0</v>
      </c>
      <c r="AO48" s="9">
        <f t="shared" ca="1" si="20"/>
        <v>0</v>
      </c>
      <c r="AP48" s="9">
        <f t="shared" ca="1" si="20"/>
        <v>0</v>
      </c>
      <c r="AQ48" s="9">
        <f t="shared" ca="1" si="20"/>
        <v>0</v>
      </c>
      <c r="AR48" s="9">
        <f t="shared" ca="1" si="20"/>
        <v>0</v>
      </c>
      <c r="AS48" s="9">
        <f t="shared" ca="1" si="20"/>
        <v>0</v>
      </c>
      <c r="AT48" s="9">
        <f t="shared" ca="1" si="20"/>
        <v>0</v>
      </c>
      <c r="AU48" s="9">
        <f t="shared" ca="1" si="20"/>
        <v>0</v>
      </c>
      <c r="AV48" s="9">
        <f t="shared" ca="1" si="20"/>
        <v>0</v>
      </c>
      <c r="AW48" s="9">
        <f t="shared" ca="1" si="20"/>
        <v>0</v>
      </c>
      <c r="AX48" s="9">
        <f t="shared" ca="1" si="20"/>
        <v>0</v>
      </c>
      <c r="AY48" s="9">
        <f t="shared" ca="1" si="20"/>
        <v>0</v>
      </c>
      <c r="AZ48" s="9">
        <f t="shared" ca="1" si="20"/>
        <v>0</v>
      </c>
      <c r="BA48" s="9">
        <f t="shared" ca="1" si="20"/>
        <v>0</v>
      </c>
      <c r="BB48" s="9">
        <f t="shared" ca="1" si="20"/>
        <v>0</v>
      </c>
      <c r="BC48" s="9">
        <f t="shared" ca="1" si="20"/>
        <v>0</v>
      </c>
      <c r="BD48" s="9">
        <f t="shared" ca="1" si="20"/>
        <v>0</v>
      </c>
      <c r="BE48" s="9">
        <f t="shared" ca="1" si="20"/>
        <v>0</v>
      </c>
      <c r="BF48" s="9">
        <f t="shared" ca="1" si="20"/>
        <v>0</v>
      </c>
      <c r="BG48" s="9">
        <f t="shared" ca="1" si="20"/>
        <v>0</v>
      </c>
      <c r="BH48" s="9">
        <f t="shared" ca="1" si="20"/>
        <v>0</v>
      </c>
      <c r="BI48" s="9">
        <f t="shared" ca="1" si="20"/>
        <v>0</v>
      </c>
      <c r="BJ48" s="9">
        <f t="shared" ca="1" si="20"/>
        <v>0</v>
      </c>
      <c r="BK48" s="9">
        <f t="shared" ca="1" si="20"/>
        <v>0</v>
      </c>
      <c r="BL48" s="9">
        <f t="shared" ca="1" si="20"/>
        <v>0</v>
      </c>
      <c r="BM48" s="9">
        <f t="shared" ca="1" si="20"/>
        <v>0</v>
      </c>
      <c r="BN48" s="9">
        <f t="shared" ca="1" si="20"/>
        <v>0</v>
      </c>
      <c r="BO48" s="9">
        <f t="shared" ca="1" si="20"/>
        <v>0</v>
      </c>
      <c r="BP48" s="9">
        <f t="shared" ca="1" si="20"/>
        <v>0</v>
      </c>
      <c r="BQ48" s="9">
        <f t="shared" ca="1" si="20"/>
        <v>0</v>
      </c>
      <c r="BR48" s="9">
        <f t="shared" ref="BR48:CF48" ca="1" si="21">BR27-IF($A$19="Прямой",BR19,0)-BR45</f>
        <v>0</v>
      </c>
      <c r="BS48" s="9">
        <f t="shared" ca="1" si="21"/>
        <v>0</v>
      </c>
      <c r="BT48" s="9">
        <f t="shared" ca="1" si="21"/>
        <v>0</v>
      </c>
      <c r="BU48" s="9">
        <f t="shared" ca="1" si="21"/>
        <v>0</v>
      </c>
      <c r="BV48" s="9">
        <f t="shared" ca="1" si="21"/>
        <v>0</v>
      </c>
      <c r="BW48" s="9">
        <f t="shared" ca="1" si="21"/>
        <v>0</v>
      </c>
      <c r="BX48" s="9">
        <f t="shared" ca="1" si="21"/>
        <v>0</v>
      </c>
      <c r="BY48" s="9">
        <f t="shared" ca="1" si="21"/>
        <v>0</v>
      </c>
      <c r="BZ48" s="9">
        <f t="shared" ca="1" si="21"/>
        <v>0</v>
      </c>
      <c r="CA48" s="9">
        <f t="shared" ca="1" si="21"/>
        <v>0</v>
      </c>
      <c r="CB48" s="9">
        <f t="shared" ca="1" si="21"/>
        <v>0</v>
      </c>
      <c r="CC48" s="9">
        <f t="shared" ca="1" si="21"/>
        <v>0</v>
      </c>
      <c r="CD48" s="9">
        <f t="shared" ca="1" si="21"/>
        <v>0</v>
      </c>
      <c r="CE48" s="9">
        <f t="shared" ca="1" si="21"/>
        <v>0</v>
      </c>
      <c r="CF48" s="9">
        <f t="shared" ca="1" si="21"/>
        <v>0</v>
      </c>
      <c r="CG48" s="94"/>
    </row>
    <row r="49" spans="1:85" ht="15" customHeight="1" x14ac:dyDescent="0.2">
      <c r="A49" s="98"/>
      <c r="B49" s="7" t="s">
        <v>75</v>
      </c>
      <c r="C49" s="57" t="s">
        <v>5</v>
      </c>
      <c r="D49" s="8">
        <f ca="1">SUM(E49:CF49)</f>
        <v>0</v>
      </c>
      <c r="E49" s="9">
        <f ca="1">E47*'ИД (ЛК 2.0)'!$G$60*IF(ISNA(MATCH("прямой",$A$18:$A$24,0)),0,1)*E97</f>
        <v>0</v>
      </c>
      <c r="F49" s="9">
        <f ca="1">F47*'ИД (ЛК 2.0)'!$G$60*IF(ISNA(MATCH("прямой",$A$18:$A$24,0)),0,1)*F97</f>
        <v>0</v>
      </c>
      <c r="G49" s="9">
        <f ca="1">G47*'ИД (ЛК 2.0)'!$G$60*IF(ISNA(MATCH("прямой",$A$18:$A$24,0)),0,1)*G97</f>
        <v>0</v>
      </c>
      <c r="H49" s="9">
        <f ca="1">H47*'ИД (ЛК 2.0)'!$G$60*IF(ISNA(MATCH("прямой",$A$18:$A$24,0)),0,1)*H97</f>
        <v>0</v>
      </c>
      <c r="I49" s="9">
        <f ca="1">I47*'ИД (ЛК 2.0)'!$G$60*IF(ISNA(MATCH("прямой",$A$18:$A$24,0)),0,1)*I97</f>
        <v>0</v>
      </c>
      <c r="J49" s="9">
        <f ca="1">J47*'ИД (ЛК 2.0)'!$G$60*IF(ISNA(MATCH("прямой",$A$18:$A$24,0)),0,1)*J97</f>
        <v>0</v>
      </c>
      <c r="K49" s="9">
        <f ca="1">K47*'ИД (ЛК 2.0)'!$G$60*IF(ISNA(MATCH("прямой",$A$18:$A$24,0)),0,1)*K97</f>
        <v>0</v>
      </c>
      <c r="L49" s="9">
        <f ca="1">L47*'ИД (ЛК 2.0)'!$G$60*IF(ISNA(MATCH("прямой",$A$18:$A$24,0)),0,1)*L97</f>
        <v>0</v>
      </c>
      <c r="M49" s="9">
        <f ca="1">M47*'ИД (ЛК 2.0)'!$G$60*IF(ISNA(MATCH("прямой",$A$18:$A$24,0)),0,1)*M97</f>
        <v>0</v>
      </c>
      <c r="N49" s="9">
        <f ca="1">N47*'ИД (ЛК 2.0)'!$G$60*IF(ISNA(MATCH("прямой",$A$18:$A$24,0)),0,1)*N97</f>
        <v>0</v>
      </c>
      <c r="O49" s="9">
        <f ca="1">O47*'ИД (ЛК 2.0)'!$G$60*IF(ISNA(MATCH("прямой",$A$18:$A$24,0)),0,1)*O97</f>
        <v>0</v>
      </c>
      <c r="P49" s="9">
        <f ca="1">P47*'ИД (ЛК 2.0)'!$G$60*IF(ISNA(MATCH("прямой",$A$18:$A$24,0)),0,1)*P97</f>
        <v>0</v>
      </c>
      <c r="Q49" s="9">
        <f ca="1">Q47*'ИД (ЛК 2.0)'!$G$60*IF(ISNA(MATCH("прямой",$A$18:$A$24,0)),0,1)*Q97</f>
        <v>0</v>
      </c>
      <c r="R49" s="9">
        <f ca="1">R47*'ИД (ЛК 2.0)'!$G$60*IF(ISNA(MATCH("прямой",$A$18:$A$24,0)),0,1)*R97</f>
        <v>0</v>
      </c>
      <c r="S49" s="9">
        <f ca="1">S47*'ИД (ЛК 2.0)'!$G$60*IF(ISNA(MATCH("прямой",$A$18:$A$24,0)),0,1)*S97</f>
        <v>0</v>
      </c>
      <c r="T49" s="9">
        <f ca="1">T47*'ИД (ЛК 2.0)'!$G$60*IF(ISNA(MATCH("прямой",$A$18:$A$24,0)),0,1)*T97</f>
        <v>0</v>
      </c>
      <c r="U49" s="9">
        <f ca="1">U47*'ИД (ЛК 2.0)'!$G$60*IF(ISNA(MATCH("прямой",$A$18:$A$24,0)),0,1)*U97</f>
        <v>0</v>
      </c>
      <c r="V49" s="9">
        <f ca="1">V47*'ИД (ЛК 2.0)'!$G$60*IF(ISNA(MATCH("прямой",$A$18:$A$24,0)),0,1)*V97</f>
        <v>0</v>
      </c>
      <c r="W49" s="9">
        <f ca="1">W47*'ИД (ЛК 2.0)'!$G$60*IF(ISNA(MATCH("прямой",$A$18:$A$24,0)),0,1)*W97</f>
        <v>0</v>
      </c>
      <c r="X49" s="9">
        <f ca="1">X47*'ИД (ЛК 2.0)'!$G$60*IF(ISNA(MATCH("прямой",$A$18:$A$24,0)),0,1)*X97</f>
        <v>0</v>
      </c>
      <c r="Y49" s="9">
        <f ca="1">Y47*'ИД (ЛК 2.0)'!$G$60*IF(ISNA(MATCH("прямой",$A$18:$A$24,0)),0,1)*Y97</f>
        <v>0</v>
      </c>
      <c r="Z49" s="9">
        <f ca="1">Z47*'ИД (ЛК 2.0)'!$G$60*IF(ISNA(MATCH("прямой",$A$18:$A$24,0)),0,1)*Z97</f>
        <v>0</v>
      </c>
      <c r="AA49" s="9">
        <f ca="1">AA47*'ИД (ЛК 2.0)'!$G$60*IF(ISNA(MATCH("прямой",$A$18:$A$24,0)),0,1)*AA97</f>
        <v>0</v>
      </c>
      <c r="AB49" s="9">
        <f ca="1">AB47*'ИД (ЛК 2.0)'!$G$60*IF(ISNA(MATCH("прямой",$A$18:$A$24,0)),0,1)*AB97</f>
        <v>0</v>
      </c>
      <c r="AC49" s="9">
        <f ca="1">AC47*'ИД (ЛК 2.0)'!$G$60*IF(ISNA(MATCH("прямой",$A$18:$A$24,0)),0,1)*AC97</f>
        <v>0</v>
      </c>
      <c r="AD49" s="9">
        <f ca="1">AD47*'ИД (ЛК 2.0)'!$G$60*IF(ISNA(MATCH("прямой",$A$18:$A$24,0)),0,1)*AD97</f>
        <v>0</v>
      </c>
      <c r="AE49" s="9">
        <f ca="1">AE47*'ИД (ЛК 2.0)'!$G$60*IF(ISNA(MATCH("прямой",$A$18:$A$24,0)),0,1)*AE97</f>
        <v>0</v>
      </c>
      <c r="AF49" s="9">
        <f ca="1">AF47*'ИД (ЛК 2.0)'!$G$60*IF(ISNA(MATCH("прямой",$A$18:$A$24,0)),0,1)*AF97</f>
        <v>0</v>
      </c>
      <c r="AG49" s="9">
        <f ca="1">AG47*'ИД (ЛК 2.0)'!$G$60*IF(ISNA(MATCH("прямой",$A$18:$A$24,0)),0,1)*AG97</f>
        <v>0</v>
      </c>
      <c r="AH49" s="9">
        <f ca="1">AH47*'ИД (ЛК 2.0)'!$G$60*IF(ISNA(MATCH("прямой",$A$18:$A$24,0)),0,1)*AH97</f>
        <v>0</v>
      </c>
      <c r="AI49" s="9">
        <f ca="1">AI47*'ИД (ЛК 2.0)'!$G$60*IF(ISNA(MATCH("прямой",$A$18:$A$24,0)),0,1)*AI97</f>
        <v>0</v>
      </c>
      <c r="AJ49" s="9">
        <f ca="1">AJ47*'ИД (ЛК 2.0)'!$G$60*IF(ISNA(MATCH("прямой",$A$18:$A$24,0)),0,1)*AJ97</f>
        <v>0</v>
      </c>
      <c r="AK49" s="9">
        <f ca="1">AK47*'ИД (ЛК 2.0)'!$G$60*IF(ISNA(MATCH("прямой",$A$18:$A$24,0)),0,1)*AK97</f>
        <v>0</v>
      </c>
      <c r="AL49" s="9">
        <f ca="1">AL47*'ИД (ЛК 2.0)'!$G$60*IF(ISNA(MATCH("прямой",$A$18:$A$24,0)),0,1)*AL97</f>
        <v>0</v>
      </c>
      <c r="AM49" s="9">
        <f ca="1">AM47*'ИД (ЛК 2.0)'!$G$60*IF(ISNA(MATCH("прямой",$A$18:$A$24,0)),0,1)*AM97</f>
        <v>0</v>
      </c>
      <c r="AN49" s="9">
        <f ca="1">AN47*'ИД (ЛК 2.0)'!$G$60*IF(ISNA(MATCH("прямой",$A$18:$A$24,0)),0,1)*AN97</f>
        <v>0</v>
      </c>
      <c r="AO49" s="9">
        <f ca="1">AO47*'ИД (ЛК 2.0)'!$G$60*IF(ISNA(MATCH("прямой",$A$18:$A$24,0)),0,1)*AO97</f>
        <v>0</v>
      </c>
      <c r="AP49" s="9">
        <f ca="1">AP47*'ИД (ЛК 2.0)'!$G$60*IF(ISNA(MATCH("прямой",$A$18:$A$24,0)),0,1)*AP97</f>
        <v>0</v>
      </c>
      <c r="AQ49" s="9">
        <f ca="1">AQ47*'ИД (ЛК 2.0)'!$G$60*IF(ISNA(MATCH("прямой",$A$18:$A$24,0)),0,1)*AQ97</f>
        <v>0</v>
      </c>
      <c r="AR49" s="9">
        <f ca="1">AR47*'ИД (ЛК 2.0)'!$G$60*IF(ISNA(MATCH("прямой",$A$18:$A$24,0)),0,1)*AR97</f>
        <v>0</v>
      </c>
      <c r="AS49" s="9">
        <f ca="1">AS47*'ИД (ЛК 2.0)'!$G$60*IF(ISNA(MATCH("прямой",$A$18:$A$24,0)),0,1)*AS97</f>
        <v>0</v>
      </c>
      <c r="AT49" s="9">
        <f ca="1">AT47*'ИД (ЛК 2.0)'!$G$60*IF(ISNA(MATCH("прямой",$A$18:$A$24,0)),0,1)*AT97</f>
        <v>0</v>
      </c>
      <c r="AU49" s="9">
        <f ca="1">AU47*'ИД (ЛК 2.0)'!$G$60*IF(ISNA(MATCH("прямой",$A$18:$A$24,0)),0,1)*AU97</f>
        <v>0</v>
      </c>
      <c r="AV49" s="9">
        <f ca="1">AV47*'ИД (ЛК 2.0)'!$G$60*IF(ISNA(MATCH("прямой",$A$18:$A$24,0)),0,1)*AV97</f>
        <v>0</v>
      </c>
      <c r="AW49" s="9">
        <f ca="1">AW47*'ИД (ЛК 2.0)'!$G$60*IF(ISNA(MATCH("прямой",$A$18:$A$24,0)),0,1)*AW97</f>
        <v>0</v>
      </c>
      <c r="AX49" s="9">
        <f ca="1">AX47*'ИД (ЛК 2.0)'!$G$60*IF(ISNA(MATCH("прямой",$A$18:$A$24,0)),0,1)*AX97</f>
        <v>0</v>
      </c>
      <c r="AY49" s="9">
        <f ca="1">AY47*'ИД (ЛК 2.0)'!$G$60*IF(ISNA(MATCH("прямой",$A$18:$A$24,0)),0,1)*AY97</f>
        <v>0</v>
      </c>
      <c r="AZ49" s="9">
        <f ca="1">AZ47*'ИД (ЛК 2.0)'!$G$60*IF(ISNA(MATCH("прямой",$A$18:$A$24,0)),0,1)*AZ97</f>
        <v>0</v>
      </c>
      <c r="BA49" s="9">
        <f ca="1">BA47*'ИД (ЛК 2.0)'!$G$60*IF(ISNA(MATCH("прямой",$A$18:$A$24,0)),0,1)*BA97</f>
        <v>0</v>
      </c>
      <c r="BB49" s="9">
        <f ca="1">BB47*'ИД (ЛК 2.0)'!$G$60*IF(ISNA(MATCH("прямой",$A$18:$A$24,0)),0,1)*BB97</f>
        <v>0</v>
      </c>
      <c r="BC49" s="9">
        <f ca="1">BC47*'ИД (ЛК 2.0)'!$G$60*IF(ISNA(MATCH("прямой",$A$18:$A$24,0)),0,1)*BC97</f>
        <v>0</v>
      </c>
      <c r="BD49" s="9">
        <f ca="1">BD47*'ИД (ЛК 2.0)'!$G$60*IF(ISNA(MATCH("прямой",$A$18:$A$24,0)),0,1)*BD97</f>
        <v>0</v>
      </c>
      <c r="BE49" s="9">
        <f ca="1">BE47*'ИД (ЛК 2.0)'!$G$60*IF(ISNA(MATCH("прямой",$A$18:$A$24,0)),0,1)*BE97</f>
        <v>0</v>
      </c>
      <c r="BF49" s="9">
        <f ca="1">BF47*'ИД (ЛК 2.0)'!$G$60*IF(ISNA(MATCH("прямой",$A$18:$A$24,0)),0,1)*BF97</f>
        <v>0</v>
      </c>
      <c r="BG49" s="9">
        <f ca="1">BG47*'ИД (ЛК 2.0)'!$G$60*IF(ISNA(MATCH("прямой",$A$18:$A$24,0)),0,1)*BG97</f>
        <v>0</v>
      </c>
      <c r="BH49" s="9">
        <f ca="1">BH47*'ИД (ЛК 2.0)'!$G$60*IF(ISNA(MATCH("прямой",$A$18:$A$24,0)),0,1)*BH97</f>
        <v>0</v>
      </c>
      <c r="BI49" s="9">
        <f ca="1">BI47*'ИД (ЛК 2.0)'!$G$60*IF(ISNA(MATCH("прямой",$A$18:$A$24,0)),0,1)*BI97</f>
        <v>0</v>
      </c>
      <c r="BJ49" s="9">
        <f ca="1">BJ47*'ИД (ЛК 2.0)'!$G$60*IF(ISNA(MATCH("прямой",$A$18:$A$24,0)),0,1)*BJ97</f>
        <v>0</v>
      </c>
      <c r="BK49" s="9">
        <f ca="1">BK47*'ИД (ЛК 2.0)'!$G$60*IF(ISNA(MATCH("прямой",$A$18:$A$24,0)),0,1)*BK97</f>
        <v>0</v>
      </c>
      <c r="BL49" s="9">
        <f ca="1">BL47*'ИД (ЛК 2.0)'!$G$60*IF(ISNA(MATCH("прямой",$A$18:$A$24,0)),0,1)*BL97</f>
        <v>0</v>
      </c>
      <c r="BM49" s="9">
        <f ca="1">BM47*'ИД (ЛК 2.0)'!$G$60*IF(ISNA(MATCH("прямой",$A$18:$A$24,0)),0,1)*BM97</f>
        <v>0</v>
      </c>
      <c r="BN49" s="9">
        <f ca="1">BN47*'ИД (ЛК 2.0)'!$G$60*IF(ISNA(MATCH("прямой",$A$18:$A$24,0)),0,1)*BN97</f>
        <v>0</v>
      </c>
      <c r="BO49" s="9">
        <f ca="1">BO47*'ИД (ЛК 2.0)'!$G$60*IF(ISNA(MATCH("прямой",$A$18:$A$24,0)),0,1)*BO97</f>
        <v>0</v>
      </c>
      <c r="BP49" s="9">
        <f ca="1">BP47*'ИД (ЛК 2.0)'!$G$60*IF(ISNA(MATCH("прямой",$A$18:$A$24,0)),0,1)*BP97</f>
        <v>0</v>
      </c>
      <c r="BQ49" s="9">
        <f ca="1">BQ47*'ИД (ЛК 2.0)'!$G$60*IF(ISNA(MATCH("прямой",$A$18:$A$24,0)),0,1)*BQ97</f>
        <v>0</v>
      </c>
      <c r="BR49" s="9">
        <f ca="1">BR47*'ИД (ЛК 2.0)'!$G$60*IF(ISNA(MATCH("прямой",$A$18:$A$24,0)),0,1)*BR97</f>
        <v>0</v>
      </c>
      <c r="BS49" s="9">
        <f ca="1">BS47*'ИД (ЛК 2.0)'!$G$60*IF(ISNA(MATCH("прямой",$A$18:$A$24,0)),0,1)*BS97</f>
        <v>0</v>
      </c>
      <c r="BT49" s="9">
        <f ca="1">BT47*'ИД (ЛК 2.0)'!$G$60*IF(ISNA(MATCH("прямой",$A$18:$A$24,0)),0,1)*BT97</f>
        <v>0</v>
      </c>
      <c r="BU49" s="9">
        <f ca="1">BU47*'ИД (ЛК 2.0)'!$G$60*IF(ISNA(MATCH("прямой",$A$18:$A$24,0)),0,1)*BU97</f>
        <v>0</v>
      </c>
      <c r="BV49" s="9">
        <f ca="1">BV47*'ИД (ЛК 2.0)'!$G$60*IF(ISNA(MATCH("прямой",$A$18:$A$24,0)),0,1)*BV97</f>
        <v>0</v>
      </c>
      <c r="BW49" s="9">
        <f ca="1">BW47*'ИД (ЛК 2.0)'!$G$60*IF(ISNA(MATCH("прямой",$A$18:$A$24,0)),0,1)*BW97</f>
        <v>0</v>
      </c>
      <c r="BX49" s="9">
        <f ca="1">BX47*'ИД (ЛК 2.0)'!$G$60*IF(ISNA(MATCH("прямой",$A$18:$A$24,0)),0,1)*BX97</f>
        <v>0</v>
      </c>
      <c r="BY49" s="9">
        <f ca="1">BY47*'ИД (ЛК 2.0)'!$G$60*IF(ISNA(MATCH("прямой",$A$18:$A$24,0)),0,1)*BY97</f>
        <v>0</v>
      </c>
      <c r="BZ49" s="9">
        <f ca="1">BZ47*'ИД (ЛК 2.0)'!$G$60*IF(ISNA(MATCH("прямой",$A$18:$A$24,0)),0,1)*BZ97</f>
        <v>0</v>
      </c>
      <c r="CA49" s="9">
        <f ca="1">CA47*'ИД (ЛК 2.0)'!$G$60*IF(ISNA(MATCH("прямой",$A$18:$A$24,0)),0,1)*CA97</f>
        <v>0</v>
      </c>
      <c r="CB49" s="9">
        <f ca="1">CB47*'ИД (ЛК 2.0)'!$G$60*IF(ISNA(MATCH("прямой",$A$18:$A$24,0)),0,1)*CB97</f>
        <v>0</v>
      </c>
      <c r="CC49" s="9">
        <f ca="1">CC47*'ИД (ЛК 2.0)'!$G$60*IF(ISNA(MATCH("прямой",$A$18:$A$24,0)),0,1)*CC97</f>
        <v>0</v>
      </c>
      <c r="CD49" s="9">
        <f ca="1">CD47*'ИД (ЛК 2.0)'!$G$60*IF(ISNA(MATCH("прямой",$A$18:$A$24,0)),0,1)*CD97</f>
        <v>0</v>
      </c>
      <c r="CE49" s="9">
        <f ca="1">CE47*'ИД (ЛК 2.0)'!$G$60*IF(ISNA(MATCH("прямой",$A$18:$A$24,0)),0,1)*CE97</f>
        <v>0</v>
      </c>
      <c r="CF49" s="9">
        <f ca="1">CF47*'ИД (ЛК 2.0)'!$G$60*IF(ISNA(MATCH("прямой",$A$18:$A$24,0)),0,1)*CF97</f>
        <v>0</v>
      </c>
      <c r="CG49" s="94"/>
    </row>
    <row r="50" spans="1:85" x14ac:dyDescent="0.2">
      <c r="A50" s="94"/>
      <c r="B50" s="105"/>
      <c r="C50" s="106"/>
      <c r="D50" s="94"/>
      <c r="E50" s="105"/>
      <c r="F50" s="105"/>
      <c r="G50" s="105"/>
      <c r="H50" s="105"/>
      <c r="I50" s="105"/>
      <c r="J50" s="105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7"/>
      <c r="BB50" s="107"/>
      <c r="BC50" s="107"/>
      <c r="BD50" s="107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94"/>
    </row>
    <row r="51" spans="1:85" ht="28.5" customHeight="1" x14ac:dyDescent="0.2">
      <c r="A51" s="94"/>
      <c r="B51" s="96" t="s">
        <v>118</v>
      </c>
      <c r="C51" s="96" t="s">
        <v>166</v>
      </c>
      <c r="D51" s="96" t="s">
        <v>4</v>
      </c>
      <c r="E51" s="96">
        <f>$E$17</f>
        <v>2022</v>
      </c>
      <c r="F51" s="96">
        <f>E51+1</f>
        <v>2023</v>
      </c>
      <c r="G51" s="96">
        <f t="shared" ref="G51:BR51" si="22">F51+1</f>
        <v>2024</v>
      </c>
      <c r="H51" s="96">
        <f t="shared" si="22"/>
        <v>2025</v>
      </c>
      <c r="I51" s="96">
        <f t="shared" si="22"/>
        <v>2026</v>
      </c>
      <c r="J51" s="96">
        <f t="shared" si="22"/>
        <v>2027</v>
      </c>
      <c r="K51" s="96">
        <f t="shared" si="22"/>
        <v>2028</v>
      </c>
      <c r="L51" s="96">
        <f t="shared" si="22"/>
        <v>2029</v>
      </c>
      <c r="M51" s="96">
        <f t="shared" si="22"/>
        <v>2030</v>
      </c>
      <c r="N51" s="96">
        <f t="shared" si="22"/>
        <v>2031</v>
      </c>
      <c r="O51" s="96">
        <f t="shared" si="22"/>
        <v>2032</v>
      </c>
      <c r="P51" s="96">
        <f t="shared" si="22"/>
        <v>2033</v>
      </c>
      <c r="Q51" s="96">
        <f t="shared" si="22"/>
        <v>2034</v>
      </c>
      <c r="R51" s="96">
        <f t="shared" si="22"/>
        <v>2035</v>
      </c>
      <c r="S51" s="96">
        <f t="shared" si="22"/>
        <v>2036</v>
      </c>
      <c r="T51" s="96">
        <f t="shared" si="22"/>
        <v>2037</v>
      </c>
      <c r="U51" s="96">
        <f t="shared" si="22"/>
        <v>2038</v>
      </c>
      <c r="V51" s="96">
        <f t="shared" si="22"/>
        <v>2039</v>
      </c>
      <c r="W51" s="96">
        <f t="shared" si="22"/>
        <v>2040</v>
      </c>
      <c r="X51" s="96">
        <f t="shared" si="22"/>
        <v>2041</v>
      </c>
      <c r="Y51" s="96">
        <f t="shared" si="22"/>
        <v>2042</v>
      </c>
      <c r="Z51" s="96">
        <f t="shared" si="22"/>
        <v>2043</v>
      </c>
      <c r="AA51" s="96">
        <f t="shared" si="22"/>
        <v>2044</v>
      </c>
      <c r="AB51" s="96">
        <f t="shared" si="22"/>
        <v>2045</v>
      </c>
      <c r="AC51" s="96">
        <f t="shared" si="22"/>
        <v>2046</v>
      </c>
      <c r="AD51" s="96">
        <f t="shared" si="22"/>
        <v>2047</v>
      </c>
      <c r="AE51" s="96">
        <f t="shared" si="22"/>
        <v>2048</v>
      </c>
      <c r="AF51" s="96">
        <f t="shared" si="22"/>
        <v>2049</v>
      </c>
      <c r="AG51" s="96">
        <f t="shared" si="22"/>
        <v>2050</v>
      </c>
      <c r="AH51" s="96">
        <f t="shared" si="22"/>
        <v>2051</v>
      </c>
      <c r="AI51" s="96">
        <f t="shared" si="22"/>
        <v>2052</v>
      </c>
      <c r="AJ51" s="96">
        <f t="shared" si="22"/>
        <v>2053</v>
      </c>
      <c r="AK51" s="96">
        <f t="shared" si="22"/>
        <v>2054</v>
      </c>
      <c r="AL51" s="96">
        <f t="shared" si="22"/>
        <v>2055</v>
      </c>
      <c r="AM51" s="96">
        <f t="shared" si="22"/>
        <v>2056</v>
      </c>
      <c r="AN51" s="96">
        <f t="shared" si="22"/>
        <v>2057</v>
      </c>
      <c r="AO51" s="96">
        <f t="shared" si="22"/>
        <v>2058</v>
      </c>
      <c r="AP51" s="96">
        <f t="shared" si="22"/>
        <v>2059</v>
      </c>
      <c r="AQ51" s="96">
        <f t="shared" si="22"/>
        <v>2060</v>
      </c>
      <c r="AR51" s="96">
        <f t="shared" si="22"/>
        <v>2061</v>
      </c>
      <c r="AS51" s="96">
        <f t="shared" si="22"/>
        <v>2062</v>
      </c>
      <c r="AT51" s="96">
        <f t="shared" si="22"/>
        <v>2063</v>
      </c>
      <c r="AU51" s="96">
        <f t="shared" si="22"/>
        <v>2064</v>
      </c>
      <c r="AV51" s="96">
        <f t="shared" si="22"/>
        <v>2065</v>
      </c>
      <c r="AW51" s="96">
        <f t="shared" si="22"/>
        <v>2066</v>
      </c>
      <c r="AX51" s="96">
        <f t="shared" si="22"/>
        <v>2067</v>
      </c>
      <c r="AY51" s="96">
        <f t="shared" si="22"/>
        <v>2068</v>
      </c>
      <c r="AZ51" s="96">
        <f t="shared" si="22"/>
        <v>2069</v>
      </c>
      <c r="BA51" s="96">
        <f t="shared" si="22"/>
        <v>2070</v>
      </c>
      <c r="BB51" s="96">
        <f t="shared" si="22"/>
        <v>2071</v>
      </c>
      <c r="BC51" s="96">
        <f t="shared" si="22"/>
        <v>2072</v>
      </c>
      <c r="BD51" s="96">
        <f t="shared" si="22"/>
        <v>2073</v>
      </c>
      <c r="BE51" s="96">
        <f t="shared" si="22"/>
        <v>2074</v>
      </c>
      <c r="BF51" s="96">
        <f t="shared" si="22"/>
        <v>2075</v>
      </c>
      <c r="BG51" s="96">
        <f t="shared" si="22"/>
        <v>2076</v>
      </c>
      <c r="BH51" s="96">
        <f t="shared" si="22"/>
        <v>2077</v>
      </c>
      <c r="BI51" s="96">
        <f t="shared" si="22"/>
        <v>2078</v>
      </c>
      <c r="BJ51" s="96">
        <f t="shared" si="22"/>
        <v>2079</v>
      </c>
      <c r="BK51" s="96">
        <f t="shared" si="22"/>
        <v>2080</v>
      </c>
      <c r="BL51" s="96">
        <f t="shared" si="22"/>
        <v>2081</v>
      </c>
      <c r="BM51" s="96">
        <f t="shared" si="22"/>
        <v>2082</v>
      </c>
      <c r="BN51" s="96">
        <f t="shared" si="22"/>
        <v>2083</v>
      </c>
      <c r="BO51" s="96">
        <f t="shared" si="22"/>
        <v>2084</v>
      </c>
      <c r="BP51" s="96">
        <f t="shared" si="22"/>
        <v>2085</v>
      </c>
      <c r="BQ51" s="96">
        <f t="shared" si="22"/>
        <v>2086</v>
      </c>
      <c r="BR51" s="96">
        <f t="shared" si="22"/>
        <v>2087</v>
      </c>
      <c r="BS51" s="96">
        <f t="shared" ref="BS51:CF51" si="23">BR51+1</f>
        <v>2088</v>
      </c>
      <c r="BT51" s="96">
        <f t="shared" si="23"/>
        <v>2089</v>
      </c>
      <c r="BU51" s="96">
        <f t="shared" si="23"/>
        <v>2090</v>
      </c>
      <c r="BV51" s="96">
        <f t="shared" si="23"/>
        <v>2091</v>
      </c>
      <c r="BW51" s="96">
        <f t="shared" si="23"/>
        <v>2092</v>
      </c>
      <c r="BX51" s="96">
        <f t="shared" si="23"/>
        <v>2093</v>
      </c>
      <c r="BY51" s="96">
        <f t="shared" si="23"/>
        <v>2094</v>
      </c>
      <c r="BZ51" s="96">
        <f t="shared" si="23"/>
        <v>2095</v>
      </c>
      <c r="CA51" s="96">
        <f t="shared" si="23"/>
        <v>2096</v>
      </c>
      <c r="CB51" s="96">
        <f t="shared" si="23"/>
        <v>2097</v>
      </c>
      <c r="CC51" s="96">
        <f t="shared" si="23"/>
        <v>2098</v>
      </c>
      <c r="CD51" s="96">
        <f t="shared" si="23"/>
        <v>2099</v>
      </c>
      <c r="CE51" s="96">
        <f t="shared" si="23"/>
        <v>2100</v>
      </c>
      <c r="CF51" s="96">
        <f t="shared" si="23"/>
        <v>2101</v>
      </c>
      <c r="CG51" s="94"/>
    </row>
    <row r="52" spans="1:85" s="6" customFormat="1" ht="15" customHeight="1" x14ac:dyDescent="0.2">
      <c r="A52" s="98"/>
      <c r="B52" s="26" t="s">
        <v>7</v>
      </c>
      <c r="C52" s="59" t="s">
        <v>144</v>
      </c>
      <c r="D52" s="24"/>
      <c r="E52" s="56">
        <f>1/(1+'ИД (ЛК 2.0)'!$G$53)^(E17-'ИД (ЛК 2.0)'!$G$4+1/2)</f>
        <v>0.93658581158169396</v>
      </c>
      <c r="F52" s="56">
        <f>1/(1+'ИД (ЛК 2.0)'!$G$53)^(F17-'ИД (ЛК 2.0)'!$G$4+1/2)</f>
        <v>0.82156650138745069</v>
      </c>
      <c r="G52" s="56">
        <f>1/(1+'ИД (ЛК 2.0)'!$G$53)^(G17-'ИД (ЛК 2.0)'!$G$4+1/2)</f>
        <v>0.72067236963811454</v>
      </c>
      <c r="H52" s="56">
        <f>1/(1+'ИД (ЛК 2.0)'!$G$53)^(H17-'ИД (ЛК 2.0)'!$G$4+1/2)</f>
        <v>0.63216874529659162</v>
      </c>
      <c r="I52" s="56">
        <f>1/(1+'ИД (ЛК 2.0)'!$G$53)^(I17-'ИД (ЛК 2.0)'!$G$4+1/2)</f>
        <v>0.55453398710227331</v>
      </c>
      <c r="J52" s="56">
        <f>1/(1+'ИД (ЛК 2.0)'!$G$53)^(J17-'ИД (ЛК 2.0)'!$G$4+1/2)</f>
        <v>0.48643332201953804</v>
      </c>
      <c r="K52" s="56">
        <f>1/(1+'ИД (ЛК 2.0)'!$G$53)^(K17-'ИД (ЛК 2.0)'!$G$4+1/2)</f>
        <v>0.42669589650836653</v>
      </c>
      <c r="L52" s="56">
        <f>1/(1+'ИД (ЛК 2.0)'!$G$53)^(L17-'ИД (ЛК 2.0)'!$G$4+1/2)</f>
        <v>0.3742946460599707</v>
      </c>
      <c r="M52" s="56">
        <f>1/(1+'ИД (ЛК 2.0)'!$G$53)^(M17-'ИД (ЛК 2.0)'!$G$4+1/2)</f>
        <v>0.32832863689471109</v>
      </c>
      <c r="N52" s="56">
        <f>1/(1+'ИД (ЛК 2.0)'!$G$53)^(N17-'ИД (ЛК 2.0)'!$G$4+1/2)</f>
        <v>0.28800757622343076</v>
      </c>
      <c r="O52" s="56">
        <f>1/(1+'ИД (ЛК 2.0)'!$G$53)^(O17-'ИД (ЛК 2.0)'!$G$4+1/2)</f>
        <v>0.25263822475739534</v>
      </c>
      <c r="P52" s="56">
        <f>1/(1+'ИД (ЛК 2.0)'!$G$53)^(P17-'ИД (ЛК 2.0)'!$G$4+1/2)</f>
        <v>0.22161247785736432</v>
      </c>
      <c r="Q52" s="56">
        <f>1/(1+'ИД (ЛК 2.0)'!$G$53)^(Q17-'ИД (ЛК 2.0)'!$G$4+1/2)</f>
        <v>0.19439691040119675</v>
      </c>
      <c r="R52" s="56">
        <f>1/(1+'ИД (ЛК 2.0)'!$G$53)^(R17-'ИД (ЛК 2.0)'!$G$4+1/2)</f>
        <v>0.17052360561508487</v>
      </c>
      <c r="S52" s="56">
        <f>1/(1+'ИД (ЛК 2.0)'!$G$53)^(S17-'ИД (ЛК 2.0)'!$G$4+1/2)</f>
        <v>0.1495821101886709</v>
      </c>
      <c r="T52" s="56">
        <f>1/(1+'ИД (ЛК 2.0)'!$G$53)^(T17-'ИД (ЛК 2.0)'!$G$4+1/2)</f>
        <v>0.13121237735848321</v>
      </c>
      <c r="U52" s="56">
        <f>1/(1+'ИД (ЛК 2.0)'!$G$53)^(U17-'ИД (ЛК 2.0)'!$G$4+1/2)</f>
        <v>0.11509857663024847</v>
      </c>
      <c r="V52" s="56">
        <f>1/(1+'ИД (ЛК 2.0)'!$G$53)^(V17-'ИД (ЛК 2.0)'!$G$4+1/2)</f>
        <v>0.10096366371074424</v>
      </c>
      <c r="W52" s="56">
        <f>1/(1+'ИД (ЛК 2.0)'!$G$53)^(W17-'ИД (ЛК 2.0)'!$G$4+1/2)</f>
        <v>8.8564617290126518E-2</v>
      </c>
      <c r="X52" s="56">
        <f>1/(1+'ИД (ЛК 2.0)'!$G$53)^(X17-'ИД (ЛК 2.0)'!$G$4+1/2)</f>
        <v>7.7688260780812715E-2</v>
      </c>
      <c r="Y52" s="56">
        <f>1/(1+'ИД (ЛК 2.0)'!$G$53)^(Y17-'ИД (ЛК 2.0)'!$G$4+1/2)</f>
        <v>6.8147597176151514E-2</v>
      </c>
      <c r="Z52" s="56">
        <f>1/(1+'ИД (ЛК 2.0)'!$G$53)^(Z17-'ИД (ЛК 2.0)'!$G$4+1/2)</f>
        <v>5.9778594014167991E-2</v>
      </c>
      <c r="AA52" s="56">
        <f>1/(1+'ИД (ЛК 2.0)'!$G$53)^(AA17-'ИД (ЛК 2.0)'!$G$4+1/2)</f>
        <v>5.2437363170322784E-2</v>
      </c>
      <c r="AB52" s="56">
        <f>1/(1+'ИД (ЛК 2.0)'!$G$53)^(AB17-'ИД (ЛК 2.0)'!$G$4+1/2)</f>
        <v>4.5997686991511209E-2</v>
      </c>
      <c r="AC52" s="56">
        <f>1/(1+'ИД (ЛК 2.0)'!$G$53)^(AC17-'ИД (ЛК 2.0)'!$G$4+1/2)</f>
        <v>4.0348848238167735E-2</v>
      </c>
      <c r="AD52" s="56">
        <f>1/(1+'ИД (ЛК 2.0)'!$G$53)^(AD17-'ИД (ЛК 2.0)'!$G$4+1/2)</f>
        <v>3.5393726524708534E-2</v>
      </c>
      <c r="AE52" s="56">
        <f>1/(1+'ИД (ЛК 2.0)'!$G$53)^(AE17-'ИД (ЛК 2.0)'!$G$4+1/2)</f>
        <v>3.1047128530446073E-2</v>
      </c>
      <c r="AF52" s="56">
        <f>1/(1+'ИД (ЛК 2.0)'!$G$53)^(AF17-'ИД (ЛК 2.0)'!$G$4+1/2)</f>
        <v>2.7234323272321111E-2</v>
      </c>
      <c r="AG52" s="56">
        <f>1/(1+'ИД (ЛК 2.0)'!$G$53)^(AG17-'ИД (ЛК 2.0)'!$G$4+1/2)</f>
        <v>2.3889757256422034E-2</v>
      </c>
      <c r="AH52" s="56">
        <f>1/(1+'ИД (ЛК 2.0)'!$G$53)^(AH17-'ИД (ЛК 2.0)'!$G$4+1/2)</f>
        <v>2.095592741791406E-2</v>
      </c>
      <c r="AI52" s="56">
        <f>1/(1+'ИД (ЛК 2.0)'!$G$53)^(AI17-'ИД (ЛК 2.0)'!$G$4+1/2)</f>
        <v>1.8382392471854435E-2</v>
      </c>
      <c r="AJ52" s="56">
        <f>1/(1+'ИД (ЛК 2.0)'!$G$53)^(AJ17-'ИД (ЛК 2.0)'!$G$4+1/2)</f>
        <v>1.6124905677065298E-2</v>
      </c>
      <c r="AK52" s="56">
        <f>1/(1+'ИД (ЛК 2.0)'!$G$53)^(AK17-'ИД (ЛК 2.0)'!$G$4+1/2)</f>
        <v>1.4144654102688847E-2</v>
      </c>
      <c r="AL52" s="56">
        <f>1/(1+'ИД (ЛК 2.0)'!$G$53)^(AL17-'ИД (ЛК 2.0)'!$G$4+1/2)</f>
        <v>1.2407591318148113E-2</v>
      </c>
      <c r="AM52" s="56">
        <f>1/(1+'ИД (ЛК 2.0)'!$G$53)^(AM17-'ИД (ЛК 2.0)'!$G$4+1/2)</f>
        <v>1.0883852033463259E-2</v>
      </c>
      <c r="AN52" s="56">
        <f>1/(1+'ИД (ЛК 2.0)'!$G$53)^(AN17-'ИД (ЛК 2.0)'!$G$4+1/2)</f>
        <v>9.5472386258449605E-3</v>
      </c>
      <c r="AO52" s="56">
        <f>1/(1+'ИД (ЛК 2.0)'!$G$53)^(AO17-'ИД (ЛК 2.0)'!$G$4+1/2)</f>
        <v>8.3747707244254052E-3</v>
      </c>
      <c r="AP52" s="56">
        <f>1/(1+'ИД (ЛК 2.0)'!$G$53)^(AP17-'ИД (ЛК 2.0)'!$G$4+1/2)</f>
        <v>7.3462901091450872E-3</v>
      </c>
      <c r="AQ52" s="56">
        <f>1/(1+'ИД (ЛК 2.0)'!$G$53)^(AQ17-'ИД (ЛК 2.0)'!$G$4+1/2)</f>
        <v>6.4441141308290246E-3</v>
      </c>
      <c r="AR52" s="56">
        <f>1/(1+'ИД (ЛК 2.0)'!$G$53)^(AR17-'ИД (ЛК 2.0)'!$G$4+1/2)</f>
        <v>5.6527316937096724E-3</v>
      </c>
      <c r="AS52" s="56">
        <f>1/(1+'ИД (ЛК 2.0)'!$G$53)^(AS17-'ИД (ЛК 2.0)'!$G$4+1/2)</f>
        <v>4.9585365734295343E-3</v>
      </c>
      <c r="AT52" s="56">
        <f>1/(1+'ИД (ЛК 2.0)'!$G$53)^(AT17-'ИД (ЛК 2.0)'!$G$4+1/2)</f>
        <v>4.3495934854645051E-3</v>
      </c>
      <c r="AU52" s="56">
        <f>1/(1+'ИД (ЛК 2.0)'!$G$53)^(AU17-'ИД (ЛК 2.0)'!$G$4+1/2)</f>
        <v>3.8154328819864089E-3</v>
      </c>
      <c r="AV52" s="56">
        <f>1/(1+'ИД (ЛК 2.0)'!$G$53)^(AV17-'ИД (ЛК 2.0)'!$G$4+1/2)</f>
        <v>3.3468709491108828E-3</v>
      </c>
      <c r="AW52" s="56">
        <f>1/(1+'ИД (ЛК 2.0)'!$G$53)^(AW17-'ИД (ЛК 2.0)'!$G$4+1/2)</f>
        <v>2.9358517097463886E-3</v>
      </c>
      <c r="AX52" s="56">
        <f>1/(1+'ИД (ЛК 2.0)'!$G$53)^(AX17-'ИД (ЛК 2.0)'!$G$4+1/2)</f>
        <v>2.575308517321392E-3</v>
      </c>
      <c r="AY52" s="56">
        <f>1/(1+'ИД (ЛК 2.0)'!$G$53)^(AY17-'ИД (ЛК 2.0)'!$G$4+1/2)</f>
        <v>2.2590425590538533E-3</v>
      </c>
      <c r="AZ52" s="56">
        <f>1/(1+'ИД (ЛК 2.0)'!$G$53)^(AZ17-'ИД (ЛК 2.0)'!$G$4+1/2)</f>
        <v>1.9816162798718014E-3</v>
      </c>
      <c r="BA52" s="56">
        <f>1/(1+'ИД (ЛК 2.0)'!$G$53)^(BA17-'ИД (ЛК 2.0)'!$G$4+1/2)</f>
        <v>1.7382598946243861E-3</v>
      </c>
      <c r="BB52" s="56">
        <f>1/(1+'ИД (ЛК 2.0)'!$G$53)^(BB17-'ИД (ЛК 2.0)'!$G$4+1/2)</f>
        <v>1.5247893812494618E-3</v>
      </c>
      <c r="BC52" s="56">
        <f>1/(1+'ИД (ЛК 2.0)'!$G$53)^(BC17-'ИД (ЛК 2.0)'!$G$4+1/2)</f>
        <v>1.3375345449556687E-3</v>
      </c>
      <c r="BD52" s="56">
        <f>1/(1+'ИД (ЛК 2.0)'!$G$53)^(BD17-'ИД (ЛК 2.0)'!$G$4+1/2)</f>
        <v>1.1732759166277788E-3</v>
      </c>
      <c r="BE52" s="56">
        <f>1/(1+'ИД (ЛК 2.0)'!$G$53)^(BE17-'ИД (ЛК 2.0)'!$G$4+1/2)</f>
        <v>1.0291894005506833E-3</v>
      </c>
      <c r="BF52" s="56">
        <f>1/(1+'ИД (ЛК 2.0)'!$G$53)^(BF17-'ИД (ЛК 2.0)'!$G$4+1/2)</f>
        <v>9.0279771978130053E-4</v>
      </c>
      <c r="BG52" s="56">
        <f>1/(1+'ИД (ЛК 2.0)'!$G$53)^(BG17-'ИД (ЛК 2.0)'!$G$4+1/2)</f>
        <v>7.9192782436956208E-4</v>
      </c>
      <c r="BH52" s="56">
        <f>1/(1+'ИД (ЛК 2.0)'!$G$53)^(BH17-'ИД (ЛК 2.0)'!$G$4+1/2)</f>
        <v>6.9467353014873885E-4</v>
      </c>
      <c r="BI52" s="56">
        <f>1/(1+'ИД (ЛК 2.0)'!$G$53)^(BI17-'ИД (ЛК 2.0)'!$G$4+1/2)</f>
        <v>6.0936274574450728E-4</v>
      </c>
      <c r="BJ52" s="56">
        <f>1/(1+'ИД (ЛК 2.0)'!$G$53)^(BJ17-'ИД (ЛК 2.0)'!$G$4+1/2)</f>
        <v>5.3452872433728724E-4</v>
      </c>
      <c r="BK52" s="56">
        <f>1/(1+'ИД (ЛК 2.0)'!$G$53)^(BK17-'ИД (ЛК 2.0)'!$G$4+1/2)</f>
        <v>4.6888484590990119E-4</v>
      </c>
      <c r="BL52" s="56">
        <f>1/(1+'ИД (ЛК 2.0)'!$G$53)^(BL17-'ИД (ЛК 2.0)'!$G$4+1/2)</f>
        <v>4.1130249641219379E-4</v>
      </c>
      <c r="BM52" s="56">
        <f>1/(1+'ИД (ЛК 2.0)'!$G$53)^(BM17-'ИД (ЛК 2.0)'!$G$4+1/2)</f>
        <v>3.6079166351946833E-4</v>
      </c>
      <c r="BN52" s="56">
        <f>1/(1+'ИД (ЛК 2.0)'!$G$53)^(BN17-'ИД (ЛК 2.0)'!$G$4+1/2)</f>
        <v>3.1648391536795472E-4</v>
      </c>
      <c r="BO52" s="56">
        <f>1/(1+'ИД (ЛК 2.0)'!$G$53)^(BO17-'ИД (ЛК 2.0)'!$G$4+1/2)</f>
        <v>2.7761746962101278E-4</v>
      </c>
      <c r="BP52" s="56">
        <f>1/(1+'ИД (ЛК 2.0)'!$G$53)^(BP17-'ИД (ЛК 2.0)'!$G$4+1/2)</f>
        <v>2.4352409615878293E-4</v>
      </c>
      <c r="BQ52" s="56">
        <f>1/(1+'ИД (ЛК 2.0)'!$G$53)^(BQ17-'ИД (ЛК 2.0)'!$G$4+1/2)</f>
        <v>2.1361762820945894E-4</v>
      </c>
      <c r="BR52" s="56">
        <f>1/(1+'ИД (ЛК 2.0)'!$G$53)^(BR17-'ИД (ЛК 2.0)'!$G$4+1/2)</f>
        <v>1.8738388439426212E-4</v>
      </c>
      <c r="BS52" s="56">
        <f>1/(1+'ИД (ЛК 2.0)'!$G$53)^(BS17-'ИД (ЛК 2.0)'!$G$4+1/2)</f>
        <v>1.6437182841601931E-4</v>
      </c>
      <c r="BT52" s="56">
        <f>1/(1+'ИД (ЛК 2.0)'!$G$53)^(BT17-'ИД (ЛК 2.0)'!$G$4+1/2)</f>
        <v>1.4418581440001709E-4</v>
      </c>
      <c r="BU52" s="56">
        <f>1/(1+'ИД (ЛК 2.0)'!$G$53)^(BU17-'ИД (ЛК 2.0)'!$G$4+1/2)</f>
        <v>1.2647878456141843E-4</v>
      </c>
      <c r="BV52" s="56">
        <f>1/(1+'ИД (ЛК 2.0)'!$G$53)^(BV17-'ИД (ЛК 2.0)'!$G$4+1/2)</f>
        <v>1.109463022468582E-4</v>
      </c>
      <c r="BW52" s="56">
        <f>1/(1+'ИД (ЛК 2.0)'!$G$53)^(BW17-'ИД (ЛК 2.0)'!$G$4+1/2)</f>
        <v>9.7321317760402028E-5</v>
      </c>
      <c r="BX52" s="56">
        <f>1/(1+'ИД (ЛК 2.0)'!$G$53)^(BX17-'ИД (ЛК 2.0)'!$G$4+1/2)</f>
        <v>8.5369576982808742E-5</v>
      </c>
      <c r="BY52" s="56">
        <f>1/(1+'ИД (ЛК 2.0)'!$G$53)^(BY17-'ИД (ЛК 2.0)'!$G$4+1/2)</f>
        <v>7.4885593844569017E-5</v>
      </c>
      <c r="BZ52" s="56">
        <f>1/(1+'ИД (ЛК 2.0)'!$G$53)^(BZ17-'ИД (ЛК 2.0)'!$G$4+1/2)</f>
        <v>6.5689117407516652E-5</v>
      </c>
      <c r="CA52" s="56">
        <f>1/(1+'ИД (ЛК 2.0)'!$G$53)^(CA17-'ИД (ЛК 2.0)'!$G$4+1/2)</f>
        <v>5.7622032813611147E-5</v>
      </c>
      <c r="CB52" s="56">
        <f>1/(1+'ИД (ЛК 2.0)'!$G$53)^(CB17-'ИД (ЛК 2.0)'!$G$4+1/2)</f>
        <v>5.0545642818957126E-5</v>
      </c>
      <c r="CC52" s="56">
        <f>1/(1+'ИД (ЛК 2.0)'!$G$53)^(CC17-'ИД (ЛК 2.0)'!$G$4+1/2)</f>
        <v>4.4338283174523762E-5</v>
      </c>
      <c r="CD52" s="56">
        <f>1/(1+'ИД (ЛК 2.0)'!$G$53)^(CD17-'ИД (ЛК 2.0)'!$G$4+1/2)</f>
        <v>3.8893230854845448E-5</v>
      </c>
      <c r="CE52" s="56">
        <f>1/(1+'ИД (ЛК 2.0)'!$G$53)^(CE17-'ИД (ЛК 2.0)'!$G$4+1/2)</f>
        <v>3.4116869170917033E-5</v>
      </c>
      <c r="CF52" s="56">
        <f>1/(1+'ИД (ЛК 2.0)'!$G$53)^(CF17-'ИД (ЛК 2.0)'!$G$4+1/2)</f>
        <v>2.9927078220102646E-5</v>
      </c>
      <c r="CG52" s="98"/>
    </row>
    <row r="53" spans="1:85" x14ac:dyDescent="0.2">
      <c r="A53" s="94"/>
      <c r="B53" s="111"/>
      <c r="C53" s="95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  <c r="AX53" s="94"/>
      <c r="AY53" s="94"/>
      <c r="AZ53" s="94"/>
      <c r="BA53" s="94"/>
      <c r="BB53" s="94"/>
      <c r="BC53" s="94"/>
      <c r="BD53" s="94"/>
      <c r="BE53" s="94"/>
      <c r="BF53" s="94"/>
      <c r="BG53" s="94"/>
      <c r="BH53" s="94"/>
      <c r="BI53" s="94"/>
      <c r="BJ53" s="94"/>
      <c r="BK53" s="94"/>
      <c r="BL53" s="94"/>
      <c r="BM53" s="94"/>
      <c r="BN53" s="94"/>
      <c r="BO53" s="94"/>
      <c r="BP53" s="94"/>
      <c r="BQ53" s="94"/>
      <c r="BR53" s="94"/>
      <c r="BS53" s="94"/>
      <c r="BT53" s="94"/>
      <c r="BU53" s="94"/>
      <c r="BV53" s="94"/>
      <c r="BW53" s="94"/>
      <c r="BX53" s="94"/>
      <c r="BY53" s="94"/>
      <c r="BZ53" s="94"/>
      <c r="CA53" s="94"/>
      <c r="CB53" s="94"/>
      <c r="CC53" s="94"/>
      <c r="CD53" s="94"/>
      <c r="CE53" s="94"/>
      <c r="CF53" s="94"/>
      <c r="CG53" s="94"/>
    </row>
    <row r="54" spans="1:85" ht="15" customHeight="1" x14ac:dyDescent="0.2">
      <c r="A54" s="98"/>
      <c r="B54" s="7" t="s">
        <v>149</v>
      </c>
      <c r="C54" s="57" t="s">
        <v>5</v>
      </c>
      <c r="D54" s="8">
        <f ca="1">SUM(E54:CF54)</f>
        <v>-145674.83516483515</v>
      </c>
      <c r="E54" s="9">
        <f t="shared" ref="E54:BP54" ca="1" si="24">(E27-E49-E34)*E97</f>
        <v>-9400</v>
      </c>
      <c r="F54" s="9">
        <f t="shared" ca="1" si="24"/>
        <v>-82000</v>
      </c>
      <c r="G54" s="9">
        <f t="shared" ca="1" si="24"/>
        <v>-35000</v>
      </c>
      <c r="H54" s="9">
        <f t="shared" ca="1" si="24"/>
        <v>-14999.835164835165</v>
      </c>
      <c r="I54" s="9">
        <f t="shared" ca="1" si="24"/>
        <v>-4275</v>
      </c>
      <c r="J54" s="9">
        <f t="shared" ca="1" si="24"/>
        <v>0</v>
      </c>
      <c r="K54" s="9">
        <f t="shared" ca="1" si="24"/>
        <v>0</v>
      </c>
      <c r="L54" s="9">
        <f t="shared" ca="1" si="24"/>
        <v>0</v>
      </c>
      <c r="M54" s="9">
        <f t="shared" ca="1" si="24"/>
        <v>0</v>
      </c>
      <c r="N54" s="9">
        <f t="shared" ca="1" si="24"/>
        <v>0</v>
      </c>
      <c r="O54" s="9">
        <f t="shared" ca="1" si="24"/>
        <v>0</v>
      </c>
      <c r="P54" s="9">
        <f t="shared" ca="1" si="24"/>
        <v>0</v>
      </c>
      <c r="Q54" s="9">
        <f t="shared" ca="1" si="24"/>
        <v>0</v>
      </c>
      <c r="R54" s="9">
        <f t="shared" ca="1" si="24"/>
        <v>0</v>
      </c>
      <c r="S54" s="9">
        <f t="shared" ca="1" si="24"/>
        <v>0</v>
      </c>
      <c r="T54" s="9">
        <f t="shared" ca="1" si="24"/>
        <v>0</v>
      </c>
      <c r="U54" s="9">
        <f t="shared" ca="1" si="24"/>
        <v>0</v>
      </c>
      <c r="V54" s="9">
        <f t="shared" ca="1" si="24"/>
        <v>0</v>
      </c>
      <c r="W54" s="9">
        <f t="shared" ca="1" si="24"/>
        <v>0</v>
      </c>
      <c r="X54" s="9">
        <f t="shared" ca="1" si="24"/>
        <v>0</v>
      </c>
      <c r="Y54" s="9">
        <f t="shared" ca="1" si="24"/>
        <v>0</v>
      </c>
      <c r="Z54" s="9">
        <f t="shared" ca="1" si="24"/>
        <v>0</v>
      </c>
      <c r="AA54" s="9">
        <f t="shared" ca="1" si="24"/>
        <v>0</v>
      </c>
      <c r="AB54" s="9">
        <f t="shared" ca="1" si="24"/>
        <v>0</v>
      </c>
      <c r="AC54" s="9">
        <f t="shared" ca="1" si="24"/>
        <v>0</v>
      </c>
      <c r="AD54" s="9">
        <f t="shared" ca="1" si="24"/>
        <v>0</v>
      </c>
      <c r="AE54" s="9">
        <f t="shared" ca="1" si="24"/>
        <v>0</v>
      </c>
      <c r="AF54" s="9">
        <f t="shared" ca="1" si="24"/>
        <v>0</v>
      </c>
      <c r="AG54" s="9">
        <f t="shared" ca="1" si="24"/>
        <v>0</v>
      </c>
      <c r="AH54" s="9">
        <f t="shared" ca="1" si="24"/>
        <v>0</v>
      </c>
      <c r="AI54" s="9">
        <f t="shared" ca="1" si="24"/>
        <v>0</v>
      </c>
      <c r="AJ54" s="9">
        <f t="shared" ca="1" si="24"/>
        <v>0</v>
      </c>
      <c r="AK54" s="9">
        <f t="shared" ca="1" si="24"/>
        <v>0</v>
      </c>
      <c r="AL54" s="9">
        <f t="shared" ca="1" si="24"/>
        <v>0</v>
      </c>
      <c r="AM54" s="9">
        <f t="shared" ca="1" si="24"/>
        <v>0</v>
      </c>
      <c r="AN54" s="9">
        <f t="shared" ca="1" si="24"/>
        <v>0</v>
      </c>
      <c r="AO54" s="9">
        <f t="shared" ca="1" si="24"/>
        <v>0</v>
      </c>
      <c r="AP54" s="9">
        <f t="shared" ca="1" si="24"/>
        <v>0</v>
      </c>
      <c r="AQ54" s="9">
        <f t="shared" ca="1" si="24"/>
        <v>0</v>
      </c>
      <c r="AR54" s="9">
        <f t="shared" ca="1" si="24"/>
        <v>0</v>
      </c>
      <c r="AS54" s="9">
        <f t="shared" ca="1" si="24"/>
        <v>0</v>
      </c>
      <c r="AT54" s="9">
        <f t="shared" ca="1" si="24"/>
        <v>0</v>
      </c>
      <c r="AU54" s="9">
        <f t="shared" ca="1" si="24"/>
        <v>0</v>
      </c>
      <c r="AV54" s="9">
        <f t="shared" ca="1" si="24"/>
        <v>0</v>
      </c>
      <c r="AW54" s="9">
        <f t="shared" ca="1" si="24"/>
        <v>0</v>
      </c>
      <c r="AX54" s="9">
        <f t="shared" ca="1" si="24"/>
        <v>0</v>
      </c>
      <c r="AY54" s="9">
        <f t="shared" ca="1" si="24"/>
        <v>0</v>
      </c>
      <c r="AZ54" s="9">
        <f t="shared" ca="1" si="24"/>
        <v>0</v>
      </c>
      <c r="BA54" s="9">
        <f t="shared" ca="1" si="24"/>
        <v>0</v>
      </c>
      <c r="BB54" s="9">
        <f t="shared" ca="1" si="24"/>
        <v>0</v>
      </c>
      <c r="BC54" s="9">
        <f t="shared" ca="1" si="24"/>
        <v>0</v>
      </c>
      <c r="BD54" s="9">
        <f t="shared" ca="1" si="24"/>
        <v>0</v>
      </c>
      <c r="BE54" s="9">
        <f t="shared" ca="1" si="24"/>
        <v>0</v>
      </c>
      <c r="BF54" s="9">
        <f t="shared" ca="1" si="24"/>
        <v>0</v>
      </c>
      <c r="BG54" s="9">
        <f t="shared" ca="1" si="24"/>
        <v>0</v>
      </c>
      <c r="BH54" s="9">
        <f t="shared" ca="1" si="24"/>
        <v>0</v>
      </c>
      <c r="BI54" s="9">
        <f t="shared" ca="1" si="24"/>
        <v>0</v>
      </c>
      <c r="BJ54" s="9">
        <f t="shared" ca="1" si="24"/>
        <v>0</v>
      </c>
      <c r="BK54" s="9">
        <f t="shared" ca="1" si="24"/>
        <v>0</v>
      </c>
      <c r="BL54" s="9">
        <f t="shared" ca="1" si="24"/>
        <v>0</v>
      </c>
      <c r="BM54" s="9">
        <f t="shared" ca="1" si="24"/>
        <v>0</v>
      </c>
      <c r="BN54" s="9">
        <f t="shared" ca="1" si="24"/>
        <v>0</v>
      </c>
      <c r="BO54" s="9">
        <f t="shared" ca="1" si="24"/>
        <v>0</v>
      </c>
      <c r="BP54" s="9">
        <f t="shared" ca="1" si="24"/>
        <v>0</v>
      </c>
      <c r="BQ54" s="9">
        <f t="shared" ref="BQ54:CF54" ca="1" si="25">(BQ27-BQ49-BQ34)*BQ97</f>
        <v>0</v>
      </c>
      <c r="BR54" s="9">
        <f t="shared" ca="1" si="25"/>
        <v>0</v>
      </c>
      <c r="BS54" s="9">
        <f t="shared" ca="1" si="25"/>
        <v>0</v>
      </c>
      <c r="BT54" s="9">
        <f t="shared" ca="1" si="25"/>
        <v>0</v>
      </c>
      <c r="BU54" s="9">
        <f t="shared" ca="1" si="25"/>
        <v>0</v>
      </c>
      <c r="BV54" s="9">
        <f t="shared" ca="1" si="25"/>
        <v>0</v>
      </c>
      <c r="BW54" s="9">
        <f t="shared" ca="1" si="25"/>
        <v>0</v>
      </c>
      <c r="BX54" s="9">
        <f t="shared" ca="1" si="25"/>
        <v>0</v>
      </c>
      <c r="BY54" s="9">
        <f t="shared" ca="1" si="25"/>
        <v>0</v>
      </c>
      <c r="BZ54" s="9">
        <f t="shared" ca="1" si="25"/>
        <v>0</v>
      </c>
      <c r="CA54" s="9">
        <f t="shared" ca="1" si="25"/>
        <v>0</v>
      </c>
      <c r="CB54" s="9">
        <f t="shared" ca="1" si="25"/>
        <v>0</v>
      </c>
      <c r="CC54" s="9">
        <f t="shared" ca="1" si="25"/>
        <v>0</v>
      </c>
      <c r="CD54" s="9">
        <f t="shared" ca="1" si="25"/>
        <v>0</v>
      </c>
      <c r="CE54" s="9">
        <f t="shared" ca="1" si="25"/>
        <v>0</v>
      </c>
      <c r="CF54" s="9">
        <f t="shared" ca="1" si="25"/>
        <v>0</v>
      </c>
      <c r="CG54" s="94"/>
    </row>
    <row r="55" spans="1:85" ht="15" customHeight="1" x14ac:dyDescent="0.2">
      <c r="A55" s="98"/>
      <c r="B55" s="7" t="s">
        <v>27</v>
      </c>
      <c r="C55" s="57" t="s">
        <v>5</v>
      </c>
      <c r="D55" s="8">
        <f ca="1">SUM(E55:CF55)</f>
        <v>-21364.835164835164</v>
      </c>
      <c r="E55" s="9">
        <f ca="1">(E27-IF($A$19="прямой",E19,0)-E33-E49)*E97</f>
        <v>-3800</v>
      </c>
      <c r="F55" s="9">
        <f t="shared" ref="F55:BQ55" ca="1" si="26">(F27-IF($A$19="прямой",F19,0)-F33-F49)*F97</f>
        <v>-5400</v>
      </c>
      <c r="G55" s="9">
        <f t="shared" ca="1" si="26"/>
        <v>-5400</v>
      </c>
      <c r="H55" s="9">
        <f t="shared" ca="1" si="26"/>
        <v>-2489.835164835165</v>
      </c>
      <c r="I55" s="9">
        <f t="shared" ca="1" si="26"/>
        <v>-4275</v>
      </c>
      <c r="J55" s="9">
        <f t="shared" ca="1" si="26"/>
        <v>0</v>
      </c>
      <c r="K55" s="9">
        <f t="shared" ca="1" si="26"/>
        <v>0</v>
      </c>
      <c r="L55" s="9">
        <f t="shared" ca="1" si="26"/>
        <v>0</v>
      </c>
      <c r="M55" s="9">
        <f t="shared" ca="1" si="26"/>
        <v>0</v>
      </c>
      <c r="N55" s="9">
        <f t="shared" ca="1" si="26"/>
        <v>0</v>
      </c>
      <c r="O55" s="9">
        <f t="shared" ca="1" si="26"/>
        <v>0</v>
      </c>
      <c r="P55" s="9">
        <f t="shared" ca="1" si="26"/>
        <v>0</v>
      </c>
      <c r="Q55" s="9">
        <f t="shared" ca="1" si="26"/>
        <v>0</v>
      </c>
      <c r="R55" s="9">
        <f t="shared" ca="1" si="26"/>
        <v>0</v>
      </c>
      <c r="S55" s="9">
        <f t="shared" ca="1" si="26"/>
        <v>0</v>
      </c>
      <c r="T55" s="9">
        <f t="shared" ca="1" si="26"/>
        <v>0</v>
      </c>
      <c r="U55" s="9">
        <f t="shared" ca="1" si="26"/>
        <v>0</v>
      </c>
      <c r="V55" s="9">
        <f t="shared" ca="1" si="26"/>
        <v>0</v>
      </c>
      <c r="W55" s="9">
        <f t="shared" ca="1" si="26"/>
        <v>0</v>
      </c>
      <c r="X55" s="9">
        <f t="shared" ca="1" si="26"/>
        <v>0</v>
      </c>
      <c r="Y55" s="9">
        <f t="shared" ca="1" si="26"/>
        <v>0</v>
      </c>
      <c r="Z55" s="9">
        <f t="shared" ca="1" si="26"/>
        <v>0</v>
      </c>
      <c r="AA55" s="9">
        <f t="shared" ca="1" si="26"/>
        <v>0</v>
      </c>
      <c r="AB55" s="9">
        <f t="shared" ca="1" si="26"/>
        <v>0</v>
      </c>
      <c r="AC55" s="9">
        <f t="shared" ca="1" si="26"/>
        <v>0</v>
      </c>
      <c r="AD55" s="9">
        <f t="shared" ca="1" si="26"/>
        <v>0</v>
      </c>
      <c r="AE55" s="9">
        <f t="shared" ca="1" si="26"/>
        <v>0</v>
      </c>
      <c r="AF55" s="9">
        <f t="shared" ca="1" si="26"/>
        <v>0</v>
      </c>
      <c r="AG55" s="9">
        <f t="shared" ca="1" si="26"/>
        <v>0</v>
      </c>
      <c r="AH55" s="9">
        <f t="shared" ca="1" si="26"/>
        <v>0</v>
      </c>
      <c r="AI55" s="9">
        <f t="shared" ca="1" si="26"/>
        <v>0</v>
      </c>
      <c r="AJ55" s="9">
        <f t="shared" ca="1" si="26"/>
        <v>0</v>
      </c>
      <c r="AK55" s="9">
        <f t="shared" ca="1" si="26"/>
        <v>0</v>
      </c>
      <c r="AL55" s="9">
        <f t="shared" ca="1" si="26"/>
        <v>0</v>
      </c>
      <c r="AM55" s="9">
        <f t="shared" ca="1" si="26"/>
        <v>0</v>
      </c>
      <c r="AN55" s="9">
        <f t="shared" ca="1" si="26"/>
        <v>0</v>
      </c>
      <c r="AO55" s="9">
        <f t="shared" ca="1" si="26"/>
        <v>0</v>
      </c>
      <c r="AP55" s="9">
        <f t="shared" ca="1" si="26"/>
        <v>0</v>
      </c>
      <c r="AQ55" s="9">
        <f t="shared" ca="1" si="26"/>
        <v>0</v>
      </c>
      <c r="AR55" s="9">
        <f t="shared" ca="1" si="26"/>
        <v>0</v>
      </c>
      <c r="AS55" s="9">
        <f t="shared" ca="1" si="26"/>
        <v>0</v>
      </c>
      <c r="AT55" s="9">
        <f t="shared" ca="1" si="26"/>
        <v>0</v>
      </c>
      <c r="AU55" s="9">
        <f t="shared" ca="1" si="26"/>
        <v>0</v>
      </c>
      <c r="AV55" s="9">
        <f t="shared" ca="1" si="26"/>
        <v>0</v>
      </c>
      <c r="AW55" s="9">
        <f t="shared" ca="1" si="26"/>
        <v>0</v>
      </c>
      <c r="AX55" s="9">
        <f t="shared" ca="1" si="26"/>
        <v>0</v>
      </c>
      <c r="AY55" s="9">
        <f t="shared" ca="1" si="26"/>
        <v>0</v>
      </c>
      <c r="AZ55" s="9">
        <f t="shared" ca="1" si="26"/>
        <v>0</v>
      </c>
      <c r="BA55" s="9">
        <f t="shared" ca="1" si="26"/>
        <v>0</v>
      </c>
      <c r="BB55" s="9">
        <f t="shared" ca="1" si="26"/>
        <v>0</v>
      </c>
      <c r="BC55" s="9">
        <f t="shared" ca="1" si="26"/>
        <v>0</v>
      </c>
      <c r="BD55" s="9">
        <f t="shared" ca="1" si="26"/>
        <v>0</v>
      </c>
      <c r="BE55" s="9">
        <f t="shared" ca="1" si="26"/>
        <v>0</v>
      </c>
      <c r="BF55" s="9">
        <f t="shared" ca="1" si="26"/>
        <v>0</v>
      </c>
      <c r="BG55" s="9">
        <f t="shared" ca="1" si="26"/>
        <v>0</v>
      </c>
      <c r="BH55" s="9">
        <f t="shared" ca="1" si="26"/>
        <v>0</v>
      </c>
      <c r="BI55" s="9">
        <f t="shared" ca="1" si="26"/>
        <v>0</v>
      </c>
      <c r="BJ55" s="9">
        <f t="shared" ca="1" si="26"/>
        <v>0</v>
      </c>
      <c r="BK55" s="9">
        <f t="shared" ca="1" si="26"/>
        <v>0</v>
      </c>
      <c r="BL55" s="9">
        <f t="shared" ca="1" si="26"/>
        <v>0</v>
      </c>
      <c r="BM55" s="9">
        <f t="shared" ca="1" si="26"/>
        <v>0</v>
      </c>
      <c r="BN55" s="9">
        <f t="shared" ca="1" si="26"/>
        <v>0</v>
      </c>
      <c r="BO55" s="9">
        <f t="shared" ca="1" si="26"/>
        <v>0</v>
      </c>
      <c r="BP55" s="9">
        <f t="shared" ca="1" si="26"/>
        <v>0</v>
      </c>
      <c r="BQ55" s="9">
        <f t="shared" ca="1" si="26"/>
        <v>0</v>
      </c>
      <c r="BR55" s="9">
        <f t="shared" ref="BR55:CF55" ca="1" si="27">(BR27-IF($A$19="прямой",BR19,0)-BR33-BR49)*BR97</f>
        <v>0</v>
      </c>
      <c r="BS55" s="9">
        <f t="shared" ca="1" si="27"/>
        <v>0</v>
      </c>
      <c r="BT55" s="9">
        <f t="shared" ca="1" si="27"/>
        <v>0</v>
      </c>
      <c r="BU55" s="9">
        <f t="shared" ca="1" si="27"/>
        <v>0</v>
      </c>
      <c r="BV55" s="9">
        <f t="shared" ca="1" si="27"/>
        <v>0</v>
      </c>
      <c r="BW55" s="9">
        <f t="shared" ca="1" si="27"/>
        <v>0</v>
      </c>
      <c r="BX55" s="9">
        <f t="shared" ca="1" si="27"/>
        <v>0</v>
      </c>
      <c r="BY55" s="9">
        <f t="shared" ca="1" si="27"/>
        <v>0</v>
      </c>
      <c r="BZ55" s="9">
        <f t="shared" ca="1" si="27"/>
        <v>0</v>
      </c>
      <c r="CA55" s="9">
        <f t="shared" ca="1" si="27"/>
        <v>0</v>
      </c>
      <c r="CB55" s="9">
        <f t="shared" ca="1" si="27"/>
        <v>0</v>
      </c>
      <c r="CC55" s="9">
        <f t="shared" ca="1" si="27"/>
        <v>0</v>
      </c>
      <c r="CD55" s="9">
        <f t="shared" ca="1" si="27"/>
        <v>0</v>
      </c>
      <c r="CE55" s="9">
        <f t="shared" ca="1" si="27"/>
        <v>0</v>
      </c>
      <c r="CF55" s="9">
        <f t="shared" ca="1" si="27"/>
        <v>0</v>
      </c>
      <c r="CG55" s="94"/>
    </row>
    <row r="56" spans="1:85" ht="15" customHeight="1" x14ac:dyDescent="0.2">
      <c r="A56" s="98"/>
      <c r="B56" s="7" t="s">
        <v>28</v>
      </c>
      <c r="C56" s="57" t="s">
        <v>5</v>
      </c>
      <c r="D56" s="8">
        <f ca="1">D55</f>
        <v>-21364.835164835164</v>
      </c>
      <c r="E56" s="9">
        <f ca="1">E55</f>
        <v>-3800</v>
      </c>
      <c r="F56" s="9">
        <f t="shared" ref="F56:BQ56" ca="1" si="28">(E56+F55)*F97</f>
        <v>-9200</v>
      </c>
      <c r="G56" s="9">
        <f t="shared" ca="1" si="28"/>
        <v>-14600</v>
      </c>
      <c r="H56" s="9">
        <f t="shared" ca="1" si="28"/>
        <v>-17089.835164835164</v>
      </c>
      <c r="I56" s="9">
        <f t="shared" ca="1" si="28"/>
        <v>-21364.835164835164</v>
      </c>
      <c r="J56" s="9">
        <f t="shared" ca="1" si="28"/>
        <v>-21364.835164835164</v>
      </c>
      <c r="K56" s="9">
        <f t="shared" ca="1" si="28"/>
        <v>-21364.835164835164</v>
      </c>
      <c r="L56" s="9">
        <f t="shared" ca="1" si="28"/>
        <v>-21364.835164835164</v>
      </c>
      <c r="M56" s="9">
        <f t="shared" ca="1" si="28"/>
        <v>-21364.835164835164</v>
      </c>
      <c r="N56" s="9">
        <f t="shared" ca="1" si="28"/>
        <v>-21364.835164835164</v>
      </c>
      <c r="O56" s="9">
        <f t="shared" ca="1" si="28"/>
        <v>0</v>
      </c>
      <c r="P56" s="9">
        <f t="shared" ca="1" si="28"/>
        <v>0</v>
      </c>
      <c r="Q56" s="9">
        <f t="shared" ca="1" si="28"/>
        <v>0</v>
      </c>
      <c r="R56" s="9">
        <f t="shared" ca="1" si="28"/>
        <v>0</v>
      </c>
      <c r="S56" s="9">
        <f t="shared" ca="1" si="28"/>
        <v>0</v>
      </c>
      <c r="T56" s="9">
        <f t="shared" ca="1" si="28"/>
        <v>0</v>
      </c>
      <c r="U56" s="9">
        <f t="shared" ca="1" si="28"/>
        <v>0</v>
      </c>
      <c r="V56" s="9">
        <f t="shared" ca="1" si="28"/>
        <v>0</v>
      </c>
      <c r="W56" s="9">
        <f t="shared" ca="1" si="28"/>
        <v>0</v>
      </c>
      <c r="X56" s="9">
        <f t="shared" ca="1" si="28"/>
        <v>0</v>
      </c>
      <c r="Y56" s="9">
        <f t="shared" ca="1" si="28"/>
        <v>0</v>
      </c>
      <c r="Z56" s="9">
        <f t="shared" ca="1" si="28"/>
        <v>0</v>
      </c>
      <c r="AA56" s="9">
        <f t="shared" ca="1" si="28"/>
        <v>0</v>
      </c>
      <c r="AB56" s="9">
        <f t="shared" ca="1" si="28"/>
        <v>0</v>
      </c>
      <c r="AC56" s="9">
        <f t="shared" ca="1" si="28"/>
        <v>0</v>
      </c>
      <c r="AD56" s="9">
        <f t="shared" ca="1" si="28"/>
        <v>0</v>
      </c>
      <c r="AE56" s="9">
        <f t="shared" ca="1" si="28"/>
        <v>0</v>
      </c>
      <c r="AF56" s="9">
        <f t="shared" ca="1" si="28"/>
        <v>0</v>
      </c>
      <c r="AG56" s="9">
        <f t="shared" ca="1" si="28"/>
        <v>0</v>
      </c>
      <c r="AH56" s="9">
        <f t="shared" ca="1" si="28"/>
        <v>0</v>
      </c>
      <c r="AI56" s="9">
        <f t="shared" ca="1" si="28"/>
        <v>0</v>
      </c>
      <c r="AJ56" s="9">
        <f t="shared" ca="1" si="28"/>
        <v>0</v>
      </c>
      <c r="AK56" s="9">
        <f t="shared" ca="1" si="28"/>
        <v>0</v>
      </c>
      <c r="AL56" s="9">
        <f t="shared" ca="1" si="28"/>
        <v>0</v>
      </c>
      <c r="AM56" s="9">
        <f t="shared" ca="1" si="28"/>
        <v>0</v>
      </c>
      <c r="AN56" s="9">
        <f t="shared" ca="1" si="28"/>
        <v>0</v>
      </c>
      <c r="AO56" s="9">
        <f t="shared" ca="1" si="28"/>
        <v>0</v>
      </c>
      <c r="AP56" s="9">
        <f t="shared" ca="1" si="28"/>
        <v>0</v>
      </c>
      <c r="AQ56" s="9">
        <f t="shared" ca="1" si="28"/>
        <v>0</v>
      </c>
      <c r="AR56" s="9">
        <f t="shared" ca="1" si="28"/>
        <v>0</v>
      </c>
      <c r="AS56" s="9">
        <f t="shared" ca="1" si="28"/>
        <v>0</v>
      </c>
      <c r="AT56" s="9">
        <f t="shared" ca="1" si="28"/>
        <v>0</v>
      </c>
      <c r="AU56" s="9">
        <f t="shared" ca="1" si="28"/>
        <v>0</v>
      </c>
      <c r="AV56" s="9">
        <f t="shared" ca="1" si="28"/>
        <v>0</v>
      </c>
      <c r="AW56" s="9">
        <f t="shared" ca="1" si="28"/>
        <v>0</v>
      </c>
      <c r="AX56" s="9">
        <f t="shared" ca="1" si="28"/>
        <v>0</v>
      </c>
      <c r="AY56" s="9">
        <f t="shared" ca="1" si="28"/>
        <v>0</v>
      </c>
      <c r="AZ56" s="9">
        <f t="shared" ca="1" si="28"/>
        <v>0</v>
      </c>
      <c r="BA56" s="9">
        <f t="shared" ca="1" si="28"/>
        <v>0</v>
      </c>
      <c r="BB56" s="9">
        <f t="shared" ca="1" si="28"/>
        <v>0</v>
      </c>
      <c r="BC56" s="9">
        <f t="shared" ca="1" si="28"/>
        <v>0</v>
      </c>
      <c r="BD56" s="9">
        <f t="shared" ca="1" si="28"/>
        <v>0</v>
      </c>
      <c r="BE56" s="9">
        <f t="shared" ca="1" si="28"/>
        <v>0</v>
      </c>
      <c r="BF56" s="9">
        <f t="shared" ca="1" si="28"/>
        <v>0</v>
      </c>
      <c r="BG56" s="9">
        <f t="shared" ca="1" si="28"/>
        <v>0</v>
      </c>
      <c r="BH56" s="9">
        <f t="shared" ca="1" si="28"/>
        <v>0</v>
      </c>
      <c r="BI56" s="9">
        <f t="shared" ca="1" si="28"/>
        <v>0</v>
      </c>
      <c r="BJ56" s="9">
        <f t="shared" ca="1" si="28"/>
        <v>0</v>
      </c>
      <c r="BK56" s="9">
        <f t="shared" ca="1" si="28"/>
        <v>0</v>
      </c>
      <c r="BL56" s="9">
        <f t="shared" ca="1" si="28"/>
        <v>0</v>
      </c>
      <c r="BM56" s="9">
        <f t="shared" ca="1" si="28"/>
        <v>0</v>
      </c>
      <c r="BN56" s="9">
        <f t="shared" ca="1" si="28"/>
        <v>0</v>
      </c>
      <c r="BO56" s="9">
        <f t="shared" ca="1" si="28"/>
        <v>0</v>
      </c>
      <c r="BP56" s="9">
        <f t="shared" ca="1" si="28"/>
        <v>0</v>
      </c>
      <c r="BQ56" s="9">
        <f t="shared" ca="1" si="28"/>
        <v>0</v>
      </c>
      <c r="BR56" s="9">
        <f t="shared" ref="BR56:CF56" ca="1" si="29">(BQ56+BR55)*BR97</f>
        <v>0</v>
      </c>
      <c r="BS56" s="9">
        <f t="shared" ca="1" si="29"/>
        <v>0</v>
      </c>
      <c r="BT56" s="9">
        <f t="shared" ca="1" si="29"/>
        <v>0</v>
      </c>
      <c r="BU56" s="9">
        <f t="shared" ca="1" si="29"/>
        <v>0</v>
      </c>
      <c r="BV56" s="9">
        <f t="shared" ca="1" si="29"/>
        <v>0</v>
      </c>
      <c r="BW56" s="9">
        <f t="shared" ca="1" si="29"/>
        <v>0</v>
      </c>
      <c r="BX56" s="9">
        <f t="shared" ca="1" si="29"/>
        <v>0</v>
      </c>
      <c r="BY56" s="9">
        <f t="shared" ca="1" si="29"/>
        <v>0</v>
      </c>
      <c r="BZ56" s="9">
        <f t="shared" ca="1" si="29"/>
        <v>0</v>
      </c>
      <c r="CA56" s="9">
        <f t="shared" ca="1" si="29"/>
        <v>0</v>
      </c>
      <c r="CB56" s="9">
        <f t="shared" ca="1" si="29"/>
        <v>0</v>
      </c>
      <c r="CC56" s="9">
        <f t="shared" ca="1" si="29"/>
        <v>0</v>
      </c>
      <c r="CD56" s="9">
        <f t="shared" ca="1" si="29"/>
        <v>0</v>
      </c>
      <c r="CE56" s="9">
        <f t="shared" ca="1" si="29"/>
        <v>0</v>
      </c>
      <c r="CF56" s="9">
        <f t="shared" ca="1" si="29"/>
        <v>0</v>
      </c>
      <c r="CG56" s="94"/>
    </row>
    <row r="57" spans="1:85" ht="15" customHeight="1" x14ac:dyDescent="0.2">
      <c r="A57" s="98"/>
      <c r="B57" s="7" t="s">
        <v>801</v>
      </c>
      <c r="C57" s="57" t="s">
        <v>5</v>
      </c>
      <c r="D57" s="8">
        <f ca="1">SUM(E57:CF57)</f>
        <v>124310</v>
      </c>
      <c r="E57" s="9">
        <f ca="1">(E31+E32)*E97</f>
        <v>5600</v>
      </c>
      <c r="F57" s="9">
        <f t="shared" ref="F57:BQ57" ca="1" si="30">(F31+F32)*F97</f>
        <v>76600</v>
      </c>
      <c r="G57" s="9">
        <f t="shared" ca="1" si="30"/>
        <v>29600</v>
      </c>
      <c r="H57" s="9">
        <f t="shared" ca="1" si="30"/>
        <v>12510</v>
      </c>
      <c r="I57" s="9">
        <f t="shared" ca="1" si="30"/>
        <v>0</v>
      </c>
      <c r="J57" s="9">
        <f t="shared" ca="1" si="30"/>
        <v>0</v>
      </c>
      <c r="K57" s="9">
        <f t="shared" ca="1" si="30"/>
        <v>0</v>
      </c>
      <c r="L57" s="9">
        <f t="shared" ca="1" si="30"/>
        <v>0</v>
      </c>
      <c r="M57" s="9">
        <f t="shared" ca="1" si="30"/>
        <v>0</v>
      </c>
      <c r="N57" s="9">
        <f t="shared" ca="1" si="30"/>
        <v>0</v>
      </c>
      <c r="O57" s="9">
        <f t="shared" ca="1" si="30"/>
        <v>0</v>
      </c>
      <c r="P57" s="9">
        <f t="shared" ca="1" si="30"/>
        <v>0</v>
      </c>
      <c r="Q57" s="9">
        <f t="shared" ca="1" si="30"/>
        <v>0</v>
      </c>
      <c r="R57" s="9">
        <f t="shared" ca="1" si="30"/>
        <v>0</v>
      </c>
      <c r="S57" s="9">
        <f t="shared" ca="1" si="30"/>
        <v>0</v>
      </c>
      <c r="T57" s="9">
        <f t="shared" ca="1" si="30"/>
        <v>0</v>
      </c>
      <c r="U57" s="9">
        <f t="shared" ca="1" si="30"/>
        <v>0</v>
      </c>
      <c r="V57" s="9">
        <f t="shared" ca="1" si="30"/>
        <v>0</v>
      </c>
      <c r="W57" s="9">
        <f t="shared" ca="1" si="30"/>
        <v>0</v>
      </c>
      <c r="X57" s="9">
        <f t="shared" ca="1" si="30"/>
        <v>0</v>
      </c>
      <c r="Y57" s="9">
        <f t="shared" ca="1" si="30"/>
        <v>0</v>
      </c>
      <c r="Z57" s="9">
        <f t="shared" ca="1" si="30"/>
        <v>0</v>
      </c>
      <c r="AA57" s="9">
        <f t="shared" ca="1" si="30"/>
        <v>0</v>
      </c>
      <c r="AB57" s="9">
        <f t="shared" ca="1" si="30"/>
        <v>0</v>
      </c>
      <c r="AC57" s="9">
        <f t="shared" ca="1" si="30"/>
        <v>0</v>
      </c>
      <c r="AD57" s="9">
        <f t="shared" ca="1" si="30"/>
        <v>0</v>
      </c>
      <c r="AE57" s="9">
        <f t="shared" ca="1" si="30"/>
        <v>0</v>
      </c>
      <c r="AF57" s="9">
        <f t="shared" ca="1" si="30"/>
        <v>0</v>
      </c>
      <c r="AG57" s="9">
        <f t="shared" ca="1" si="30"/>
        <v>0</v>
      </c>
      <c r="AH57" s="9">
        <f t="shared" ca="1" si="30"/>
        <v>0</v>
      </c>
      <c r="AI57" s="9">
        <f t="shared" ca="1" si="30"/>
        <v>0</v>
      </c>
      <c r="AJ57" s="9">
        <f t="shared" ca="1" si="30"/>
        <v>0</v>
      </c>
      <c r="AK57" s="9">
        <f t="shared" ca="1" si="30"/>
        <v>0</v>
      </c>
      <c r="AL57" s="9">
        <f t="shared" ca="1" si="30"/>
        <v>0</v>
      </c>
      <c r="AM57" s="9">
        <f t="shared" ca="1" si="30"/>
        <v>0</v>
      </c>
      <c r="AN57" s="9">
        <f t="shared" ca="1" si="30"/>
        <v>0</v>
      </c>
      <c r="AO57" s="9">
        <f t="shared" ca="1" si="30"/>
        <v>0</v>
      </c>
      <c r="AP57" s="9">
        <f t="shared" ca="1" si="30"/>
        <v>0</v>
      </c>
      <c r="AQ57" s="9">
        <f t="shared" ca="1" si="30"/>
        <v>0</v>
      </c>
      <c r="AR57" s="9">
        <f t="shared" ca="1" si="30"/>
        <v>0</v>
      </c>
      <c r="AS57" s="9">
        <f t="shared" ca="1" si="30"/>
        <v>0</v>
      </c>
      <c r="AT57" s="9">
        <f t="shared" ca="1" si="30"/>
        <v>0</v>
      </c>
      <c r="AU57" s="9">
        <f t="shared" ca="1" si="30"/>
        <v>0</v>
      </c>
      <c r="AV57" s="9">
        <f t="shared" ca="1" si="30"/>
        <v>0</v>
      </c>
      <c r="AW57" s="9">
        <f t="shared" ca="1" si="30"/>
        <v>0</v>
      </c>
      <c r="AX57" s="9">
        <f t="shared" ca="1" si="30"/>
        <v>0</v>
      </c>
      <c r="AY57" s="9">
        <f t="shared" ca="1" si="30"/>
        <v>0</v>
      </c>
      <c r="AZ57" s="9">
        <f t="shared" ca="1" si="30"/>
        <v>0</v>
      </c>
      <c r="BA57" s="9">
        <f t="shared" ca="1" si="30"/>
        <v>0</v>
      </c>
      <c r="BB57" s="9">
        <f t="shared" ca="1" si="30"/>
        <v>0</v>
      </c>
      <c r="BC57" s="9">
        <f t="shared" ca="1" si="30"/>
        <v>0</v>
      </c>
      <c r="BD57" s="9">
        <f t="shared" ca="1" si="30"/>
        <v>0</v>
      </c>
      <c r="BE57" s="9">
        <f t="shared" ca="1" si="30"/>
        <v>0</v>
      </c>
      <c r="BF57" s="9">
        <f t="shared" ca="1" si="30"/>
        <v>0</v>
      </c>
      <c r="BG57" s="9">
        <f t="shared" ca="1" si="30"/>
        <v>0</v>
      </c>
      <c r="BH57" s="9">
        <f t="shared" ca="1" si="30"/>
        <v>0</v>
      </c>
      <c r="BI57" s="9">
        <f t="shared" ca="1" si="30"/>
        <v>0</v>
      </c>
      <c r="BJ57" s="9">
        <f t="shared" ca="1" si="30"/>
        <v>0</v>
      </c>
      <c r="BK57" s="9">
        <f t="shared" ca="1" si="30"/>
        <v>0</v>
      </c>
      <c r="BL57" s="9">
        <f t="shared" ca="1" si="30"/>
        <v>0</v>
      </c>
      <c r="BM57" s="9">
        <f t="shared" ca="1" si="30"/>
        <v>0</v>
      </c>
      <c r="BN57" s="9">
        <f t="shared" ca="1" si="30"/>
        <v>0</v>
      </c>
      <c r="BO57" s="9">
        <f t="shared" ca="1" si="30"/>
        <v>0</v>
      </c>
      <c r="BP57" s="9">
        <f t="shared" ca="1" si="30"/>
        <v>0</v>
      </c>
      <c r="BQ57" s="9">
        <f t="shared" ca="1" si="30"/>
        <v>0</v>
      </c>
      <c r="BR57" s="9">
        <f t="shared" ref="BR57:CF57" ca="1" si="31">(BR31+BR32)*BR97</f>
        <v>0</v>
      </c>
      <c r="BS57" s="9">
        <f t="shared" ca="1" si="31"/>
        <v>0</v>
      </c>
      <c r="BT57" s="9">
        <f t="shared" ca="1" si="31"/>
        <v>0</v>
      </c>
      <c r="BU57" s="9">
        <f t="shared" ca="1" si="31"/>
        <v>0</v>
      </c>
      <c r="BV57" s="9">
        <f t="shared" ca="1" si="31"/>
        <v>0</v>
      </c>
      <c r="BW57" s="9">
        <f t="shared" ca="1" si="31"/>
        <v>0</v>
      </c>
      <c r="BX57" s="9">
        <f t="shared" ca="1" si="31"/>
        <v>0</v>
      </c>
      <c r="BY57" s="9">
        <f t="shared" ca="1" si="31"/>
        <v>0</v>
      </c>
      <c r="BZ57" s="9">
        <f t="shared" ca="1" si="31"/>
        <v>0</v>
      </c>
      <c r="CA57" s="9">
        <f t="shared" ca="1" si="31"/>
        <v>0</v>
      </c>
      <c r="CB57" s="9">
        <f t="shared" ca="1" si="31"/>
        <v>0</v>
      </c>
      <c r="CC57" s="9">
        <f t="shared" ca="1" si="31"/>
        <v>0</v>
      </c>
      <c r="CD57" s="9">
        <f t="shared" ca="1" si="31"/>
        <v>0</v>
      </c>
      <c r="CE57" s="9">
        <f t="shared" ca="1" si="31"/>
        <v>0</v>
      </c>
      <c r="CF57" s="9">
        <f t="shared" ca="1" si="31"/>
        <v>0</v>
      </c>
      <c r="CG57" s="94"/>
    </row>
    <row r="58" spans="1:85" ht="15" customHeight="1" x14ac:dyDescent="0.2">
      <c r="A58" s="98"/>
      <c r="B58" s="7" t="s">
        <v>802</v>
      </c>
      <c r="C58" s="57" t="s">
        <v>5</v>
      </c>
      <c r="D58" s="8">
        <f ca="1">D57</f>
        <v>124310</v>
      </c>
      <c r="E58" s="9">
        <f ca="1">E57</f>
        <v>5600</v>
      </c>
      <c r="F58" s="9">
        <f ca="1">E58+F57</f>
        <v>82200</v>
      </c>
      <c r="G58" s="9">
        <f t="shared" ref="G58:BR58" ca="1" si="32">F58+G57</f>
        <v>111800</v>
      </c>
      <c r="H58" s="9">
        <f t="shared" ca="1" si="32"/>
        <v>124310</v>
      </c>
      <c r="I58" s="9">
        <f t="shared" ca="1" si="32"/>
        <v>124310</v>
      </c>
      <c r="J58" s="9">
        <f t="shared" ca="1" si="32"/>
        <v>124310</v>
      </c>
      <c r="K58" s="9">
        <f t="shared" ca="1" si="32"/>
        <v>124310</v>
      </c>
      <c r="L58" s="9">
        <f t="shared" ca="1" si="32"/>
        <v>124310</v>
      </c>
      <c r="M58" s="9">
        <f t="shared" ca="1" si="32"/>
        <v>124310</v>
      </c>
      <c r="N58" s="9">
        <f t="shared" ca="1" si="32"/>
        <v>124310</v>
      </c>
      <c r="O58" s="9">
        <f t="shared" ca="1" si="32"/>
        <v>124310</v>
      </c>
      <c r="P58" s="9">
        <f t="shared" ca="1" si="32"/>
        <v>124310</v>
      </c>
      <c r="Q58" s="9">
        <f t="shared" ca="1" si="32"/>
        <v>124310</v>
      </c>
      <c r="R58" s="9">
        <f t="shared" ca="1" si="32"/>
        <v>124310</v>
      </c>
      <c r="S58" s="9">
        <f t="shared" ca="1" si="32"/>
        <v>124310</v>
      </c>
      <c r="T58" s="9">
        <f t="shared" ca="1" si="32"/>
        <v>124310</v>
      </c>
      <c r="U58" s="9">
        <f t="shared" ca="1" si="32"/>
        <v>124310</v>
      </c>
      <c r="V58" s="9">
        <f t="shared" ca="1" si="32"/>
        <v>124310</v>
      </c>
      <c r="W58" s="9">
        <f t="shared" ca="1" si="32"/>
        <v>124310</v>
      </c>
      <c r="X58" s="9">
        <f t="shared" ca="1" si="32"/>
        <v>124310</v>
      </c>
      <c r="Y58" s="9">
        <f t="shared" ca="1" si="32"/>
        <v>124310</v>
      </c>
      <c r="Z58" s="9">
        <f t="shared" ca="1" si="32"/>
        <v>124310</v>
      </c>
      <c r="AA58" s="9">
        <f t="shared" ca="1" si="32"/>
        <v>124310</v>
      </c>
      <c r="AB58" s="9">
        <f t="shared" ca="1" si="32"/>
        <v>124310</v>
      </c>
      <c r="AC58" s="9">
        <f t="shared" ca="1" si="32"/>
        <v>124310</v>
      </c>
      <c r="AD58" s="9">
        <f t="shared" ca="1" si="32"/>
        <v>124310</v>
      </c>
      <c r="AE58" s="9">
        <f t="shared" ca="1" si="32"/>
        <v>124310</v>
      </c>
      <c r="AF58" s="9">
        <f t="shared" ca="1" si="32"/>
        <v>124310</v>
      </c>
      <c r="AG58" s="9">
        <f t="shared" ca="1" si="32"/>
        <v>124310</v>
      </c>
      <c r="AH58" s="9">
        <f t="shared" ca="1" si="32"/>
        <v>124310</v>
      </c>
      <c r="AI58" s="9">
        <f t="shared" ca="1" si="32"/>
        <v>124310</v>
      </c>
      <c r="AJ58" s="9">
        <f t="shared" ca="1" si="32"/>
        <v>124310</v>
      </c>
      <c r="AK58" s="9">
        <f t="shared" ca="1" si="32"/>
        <v>124310</v>
      </c>
      <c r="AL58" s="9">
        <f t="shared" ca="1" si="32"/>
        <v>124310</v>
      </c>
      <c r="AM58" s="9">
        <f t="shared" ca="1" si="32"/>
        <v>124310</v>
      </c>
      <c r="AN58" s="9">
        <f t="shared" ca="1" si="32"/>
        <v>124310</v>
      </c>
      <c r="AO58" s="9">
        <f t="shared" ca="1" si="32"/>
        <v>124310</v>
      </c>
      <c r="AP58" s="9">
        <f t="shared" ca="1" si="32"/>
        <v>124310</v>
      </c>
      <c r="AQ58" s="9">
        <f t="shared" ca="1" si="32"/>
        <v>124310</v>
      </c>
      <c r="AR58" s="9">
        <f t="shared" ca="1" si="32"/>
        <v>124310</v>
      </c>
      <c r="AS58" s="9">
        <f t="shared" ca="1" si="32"/>
        <v>124310</v>
      </c>
      <c r="AT58" s="9">
        <f t="shared" ca="1" si="32"/>
        <v>124310</v>
      </c>
      <c r="AU58" s="9">
        <f t="shared" ca="1" si="32"/>
        <v>124310</v>
      </c>
      <c r="AV58" s="9">
        <f t="shared" ca="1" si="32"/>
        <v>124310</v>
      </c>
      <c r="AW58" s="9">
        <f t="shared" ca="1" si="32"/>
        <v>124310</v>
      </c>
      <c r="AX58" s="9">
        <f t="shared" ca="1" si="32"/>
        <v>124310</v>
      </c>
      <c r="AY58" s="9">
        <f t="shared" ca="1" si="32"/>
        <v>124310</v>
      </c>
      <c r="AZ58" s="9">
        <f t="shared" ca="1" si="32"/>
        <v>124310</v>
      </c>
      <c r="BA58" s="9">
        <f t="shared" ca="1" si="32"/>
        <v>124310</v>
      </c>
      <c r="BB58" s="9">
        <f t="shared" ca="1" si="32"/>
        <v>124310</v>
      </c>
      <c r="BC58" s="9">
        <f t="shared" ca="1" si="32"/>
        <v>124310</v>
      </c>
      <c r="BD58" s="9">
        <f t="shared" ca="1" si="32"/>
        <v>124310</v>
      </c>
      <c r="BE58" s="9">
        <f t="shared" ca="1" si="32"/>
        <v>124310</v>
      </c>
      <c r="BF58" s="9">
        <f t="shared" ca="1" si="32"/>
        <v>124310</v>
      </c>
      <c r="BG58" s="9">
        <f t="shared" ca="1" si="32"/>
        <v>124310</v>
      </c>
      <c r="BH58" s="9">
        <f t="shared" ca="1" si="32"/>
        <v>124310</v>
      </c>
      <c r="BI58" s="9">
        <f t="shared" ca="1" si="32"/>
        <v>124310</v>
      </c>
      <c r="BJ58" s="9">
        <f t="shared" ca="1" si="32"/>
        <v>124310</v>
      </c>
      <c r="BK58" s="9">
        <f t="shared" ca="1" si="32"/>
        <v>124310</v>
      </c>
      <c r="BL58" s="9">
        <f t="shared" ca="1" si="32"/>
        <v>124310</v>
      </c>
      <c r="BM58" s="9">
        <f t="shared" ca="1" si="32"/>
        <v>124310</v>
      </c>
      <c r="BN58" s="9">
        <f t="shared" ca="1" si="32"/>
        <v>124310</v>
      </c>
      <c r="BO58" s="9">
        <f t="shared" ca="1" si="32"/>
        <v>124310</v>
      </c>
      <c r="BP58" s="9">
        <f t="shared" ca="1" si="32"/>
        <v>124310</v>
      </c>
      <c r="BQ58" s="9">
        <f t="shared" ca="1" si="32"/>
        <v>124310</v>
      </c>
      <c r="BR58" s="9">
        <f t="shared" ca="1" si="32"/>
        <v>124310</v>
      </c>
      <c r="BS58" s="9">
        <f t="shared" ref="BS58:CE58" ca="1" si="33">BR58+BS57</f>
        <v>124310</v>
      </c>
      <c r="BT58" s="9">
        <f t="shared" ca="1" si="33"/>
        <v>124310</v>
      </c>
      <c r="BU58" s="9">
        <f t="shared" ca="1" si="33"/>
        <v>124310</v>
      </c>
      <c r="BV58" s="9">
        <f t="shared" ca="1" si="33"/>
        <v>124310</v>
      </c>
      <c r="BW58" s="9">
        <f t="shared" ca="1" si="33"/>
        <v>124310</v>
      </c>
      <c r="BX58" s="9">
        <f t="shared" ca="1" si="33"/>
        <v>124310</v>
      </c>
      <c r="BY58" s="9">
        <f t="shared" ca="1" si="33"/>
        <v>124310</v>
      </c>
      <c r="BZ58" s="9">
        <f t="shared" ca="1" si="33"/>
        <v>124310</v>
      </c>
      <c r="CA58" s="9">
        <f t="shared" ca="1" si="33"/>
        <v>124310</v>
      </c>
      <c r="CB58" s="9">
        <f t="shared" ca="1" si="33"/>
        <v>124310</v>
      </c>
      <c r="CC58" s="9">
        <f t="shared" ca="1" si="33"/>
        <v>124310</v>
      </c>
      <c r="CD58" s="9">
        <f t="shared" ca="1" si="33"/>
        <v>124310</v>
      </c>
      <c r="CE58" s="9">
        <f t="shared" ca="1" si="33"/>
        <v>124310</v>
      </c>
      <c r="CF58" s="9">
        <f ca="1">CE58+CF57</f>
        <v>124310</v>
      </c>
      <c r="CG58" s="94"/>
    </row>
    <row r="59" spans="1:85" ht="15" customHeight="1" x14ac:dyDescent="0.2">
      <c r="A59" s="98"/>
      <c r="B59" s="7" t="s">
        <v>6</v>
      </c>
      <c r="C59" s="57" t="s">
        <v>5</v>
      </c>
      <c r="D59" s="8">
        <f ca="1">SUM(E59:CF59)</f>
        <v>113248.95245064465</v>
      </c>
      <c r="E59" s="9">
        <f t="shared" ref="E59:BP59" ca="1" si="34">(E31+E32-E55*E95*(E55&lt;0))*E52*E97</f>
        <v>8803.9066288679223</v>
      </c>
      <c r="F59" s="9">
        <f t="shared" ca="1" si="34"/>
        <v>67368.453113770956</v>
      </c>
      <c r="G59" s="9">
        <f t="shared" ca="1" si="34"/>
        <v>25223.53293733401</v>
      </c>
      <c r="H59" s="9">
        <f t="shared" ca="1" si="34"/>
        <v>9482.4269758095397</v>
      </c>
      <c r="I59" s="9">
        <f t="shared" ca="1" si="34"/>
        <v>2370.6327948622184</v>
      </c>
      <c r="J59" s="9">
        <f t="shared" ca="1" si="34"/>
        <v>0</v>
      </c>
      <c r="K59" s="9">
        <f t="shared" ca="1" si="34"/>
        <v>0</v>
      </c>
      <c r="L59" s="9">
        <f t="shared" ca="1" si="34"/>
        <v>0</v>
      </c>
      <c r="M59" s="9">
        <f t="shared" ca="1" si="34"/>
        <v>0</v>
      </c>
      <c r="N59" s="9">
        <f t="shared" ca="1" si="34"/>
        <v>0</v>
      </c>
      <c r="O59" s="9">
        <f t="shared" ca="1" si="34"/>
        <v>0</v>
      </c>
      <c r="P59" s="9">
        <f t="shared" ca="1" si="34"/>
        <v>0</v>
      </c>
      <c r="Q59" s="9">
        <f t="shared" ca="1" si="34"/>
        <v>0</v>
      </c>
      <c r="R59" s="9">
        <f t="shared" ca="1" si="34"/>
        <v>0</v>
      </c>
      <c r="S59" s="9">
        <f t="shared" ca="1" si="34"/>
        <v>0</v>
      </c>
      <c r="T59" s="9">
        <f t="shared" ca="1" si="34"/>
        <v>0</v>
      </c>
      <c r="U59" s="9">
        <f t="shared" ca="1" si="34"/>
        <v>0</v>
      </c>
      <c r="V59" s="9">
        <f t="shared" ca="1" si="34"/>
        <v>0</v>
      </c>
      <c r="W59" s="9">
        <f t="shared" ca="1" si="34"/>
        <v>0</v>
      </c>
      <c r="X59" s="9">
        <f t="shared" ca="1" si="34"/>
        <v>0</v>
      </c>
      <c r="Y59" s="9">
        <f t="shared" ca="1" si="34"/>
        <v>0</v>
      </c>
      <c r="Z59" s="9">
        <f t="shared" ca="1" si="34"/>
        <v>0</v>
      </c>
      <c r="AA59" s="9">
        <f t="shared" ca="1" si="34"/>
        <v>0</v>
      </c>
      <c r="AB59" s="9">
        <f t="shared" ca="1" si="34"/>
        <v>0</v>
      </c>
      <c r="AC59" s="9">
        <f t="shared" ca="1" si="34"/>
        <v>0</v>
      </c>
      <c r="AD59" s="9">
        <f t="shared" ca="1" si="34"/>
        <v>0</v>
      </c>
      <c r="AE59" s="9">
        <f t="shared" ca="1" si="34"/>
        <v>0</v>
      </c>
      <c r="AF59" s="9">
        <f t="shared" ca="1" si="34"/>
        <v>0</v>
      </c>
      <c r="AG59" s="9">
        <f t="shared" ca="1" si="34"/>
        <v>0</v>
      </c>
      <c r="AH59" s="9">
        <f t="shared" ca="1" si="34"/>
        <v>0</v>
      </c>
      <c r="AI59" s="9">
        <f t="shared" ca="1" si="34"/>
        <v>0</v>
      </c>
      <c r="AJ59" s="9">
        <f t="shared" ca="1" si="34"/>
        <v>0</v>
      </c>
      <c r="AK59" s="9">
        <f t="shared" ca="1" si="34"/>
        <v>0</v>
      </c>
      <c r="AL59" s="9">
        <f t="shared" ca="1" si="34"/>
        <v>0</v>
      </c>
      <c r="AM59" s="9">
        <f t="shared" ca="1" si="34"/>
        <v>0</v>
      </c>
      <c r="AN59" s="9">
        <f t="shared" ca="1" si="34"/>
        <v>0</v>
      </c>
      <c r="AO59" s="9">
        <f t="shared" ca="1" si="34"/>
        <v>0</v>
      </c>
      <c r="AP59" s="9">
        <f t="shared" ca="1" si="34"/>
        <v>0</v>
      </c>
      <c r="AQ59" s="9">
        <f t="shared" ca="1" si="34"/>
        <v>0</v>
      </c>
      <c r="AR59" s="9">
        <f t="shared" ca="1" si="34"/>
        <v>0</v>
      </c>
      <c r="AS59" s="9">
        <f t="shared" ca="1" si="34"/>
        <v>0</v>
      </c>
      <c r="AT59" s="9">
        <f t="shared" ca="1" si="34"/>
        <v>0</v>
      </c>
      <c r="AU59" s="9">
        <f t="shared" ca="1" si="34"/>
        <v>0</v>
      </c>
      <c r="AV59" s="9">
        <f t="shared" ca="1" si="34"/>
        <v>0</v>
      </c>
      <c r="AW59" s="9">
        <f t="shared" ca="1" si="34"/>
        <v>0</v>
      </c>
      <c r="AX59" s="9">
        <f t="shared" ca="1" si="34"/>
        <v>0</v>
      </c>
      <c r="AY59" s="9">
        <f t="shared" ca="1" si="34"/>
        <v>0</v>
      </c>
      <c r="AZ59" s="9">
        <f t="shared" ca="1" si="34"/>
        <v>0</v>
      </c>
      <c r="BA59" s="9">
        <f t="shared" ca="1" si="34"/>
        <v>0</v>
      </c>
      <c r="BB59" s="9">
        <f t="shared" ca="1" si="34"/>
        <v>0</v>
      </c>
      <c r="BC59" s="9">
        <f t="shared" ca="1" si="34"/>
        <v>0</v>
      </c>
      <c r="BD59" s="9">
        <f t="shared" ca="1" si="34"/>
        <v>0</v>
      </c>
      <c r="BE59" s="9">
        <f t="shared" ca="1" si="34"/>
        <v>0</v>
      </c>
      <c r="BF59" s="9">
        <f t="shared" ca="1" si="34"/>
        <v>0</v>
      </c>
      <c r="BG59" s="9">
        <f t="shared" ca="1" si="34"/>
        <v>0</v>
      </c>
      <c r="BH59" s="9">
        <f t="shared" ca="1" si="34"/>
        <v>0</v>
      </c>
      <c r="BI59" s="9">
        <f t="shared" ca="1" si="34"/>
        <v>0</v>
      </c>
      <c r="BJ59" s="9">
        <f t="shared" ca="1" si="34"/>
        <v>0</v>
      </c>
      <c r="BK59" s="9">
        <f t="shared" ca="1" si="34"/>
        <v>0</v>
      </c>
      <c r="BL59" s="9">
        <f t="shared" ca="1" si="34"/>
        <v>0</v>
      </c>
      <c r="BM59" s="9">
        <f t="shared" ca="1" si="34"/>
        <v>0</v>
      </c>
      <c r="BN59" s="9">
        <f t="shared" ca="1" si="34"/>
        <v>0</v>
      </c>
      <c r="BO59" s="9">
        <f t="shared" ca="1" si="34"/>
        <v>0</v>
      </c>
      <c r="BP59" s="9">
        <f t="shared" ca="1" si="34"/>
        <v>0</v>
      </c>
      <c r="BQ59" s="9">
        <f t="shared" ref="BQ59:CF59" ca="1" si="35">(BQ31+BQ32-BQ55*BQ95*(BQ55&lt;0))*BQ52*BQ97</f>
        <v>0</v>
      </c>
      <c r="BR59" s="9">
        <f t="shared" ca="1" si="35"/>
        <v>0</v>
      </c>
      <c r="BS59" s="9">
        <f t="shared" ca="1" si="35"/>
        <v>0</v>
      </c>
      <c r="BT59" s="9">
        <f t="shared" ca="1" si="35"/>
        <v>0</v>
      </c>
      <c r="BU59" s="9">
        <f t="shared" ca="1" si="35"/>
        <v>0</v>
      </c>
      <c r="BV59" s="9">
        <f t="shared" ca="1" si="35"/>
        <v>0</v>
      </c>
      <c r="BW59" s="9">
        <f t="shared" ca="1" si="35"/>
        <v>0</v>
      </c>
      <c r="BX59" s="9">
        <f t="shared" ca="1" si="35"/>
        <v>0</v>
      </c>
      <c r="BY59" s="9">
        <f t="shared" ca="1" si="35"/>
        <v>0</v>
      </c>
      <c r="BZ59" s="9">
        <f t="shared" ca="1" si="35"/>
        <v>0</v>
      </c>
      <c r="CA59" s="9">
        <f t="shared" ca="1" si="35"/>
        <v>0</v>
      </c>
      <c r="CB59" s="9">
        <f t="shared" ca="1" si="35"/>
        <v>0</v>
      </c>
      <c r="CC59" s="9">
        <f t="shared" ca="1" si="35"/>
        <v>0</v>
      </c>
      <c r="CD59" s="9">
        <f t="shared" ca="1" si="35"/>
        <v>0</v>
      </c>
      <c r="CE59" s="9">
        <f t="shared" ca="1" si="35"/>
        <v>0</v>
      </c>
      <c r="CF59" s="9">
        <f t="shared" ca="1" si="35"/>
        <v>0</v>
      </c>
      <c r="CG59" s="94"/>
    </row>
    <row r="60" spans="1:85" ht="15" customHeight="1" x14ac:dyDescent="0.2">
      <c r="A60" s="98"/>
      <c r="B60" s="7" t="s">
        <v>29</v>
      </c>
      <c r="C60" s="57" t="s">
        <v>5</v>
      </c>
      <c r="D60" s="8">
        <f ca="1">SUM(E60:CF60)</f>
        <v>-113248.95245064465</v>
      </c>
      <c r="E60" s="9">
        <f t="shared" ref="E60:BP60" ca="1" si="36">E52*E54*E97</f>
        <v>-8803.9066288679223</v>
      </c>
      <c r="F60" s="9">
        <f t="shared" ca="1" si="36"/>
        <v>-67368.453113770956</v>
      </c>
      <c r="G60" s="9">
        <f t="shared" ca="1" si="36"/>
        <v>-25223.53293733401</v>
      </c>
      <c r="H60" s="9">
        <f t="shared" ca="1" si="36"/>
        <v>-9482.4269758095397</v>
      </c>
      <c r="I60" s="9">
        <f t="shared" ca="1" si="36"/>
        <v>-2370.6327948622184</v>
      </c>
      <c r="J60" s="9">
        <f t="shared" ca="1" si="36"/>
        <v>0</v>
      </c>
      <c r="K60" s="9">
        <f t="shared" ca="1" si="36"/>
        <v>0</v>
      </c>
      <c r="L60" s="9">
        <f t="shared" ca="1" si="36"/>
        <v>0</v>
      </c>
      <c r="M60" s="9">
        <f t="shared" ca="1" si="36"/>
        <v>0</v>
      </c>
      <c r="N60" s="9">
        <f t="shared" ca="1" si="36"/>
        <v>0</v>
      </c>
      <c r="O60" s="9">
        <f t="shared" ca="1" si="36"/>
        <v>0</v>
      </c>
      <c r="P60" s="9">
        <f t="shared" ca="1" si="36"/>
        <v>0</v>
      </c>
      <c r="Q60" s="9">
        <f t="shared" ca="1" si="36"/>
        <v>0</v>
      </c>
      <c r="R60" s="9">
        <f t="shared" ca="1" si="36"/>
        <v>0</v>
      </c>
      <c r="S60" s="9">
        <f t="shared" ca="1" si="36"/>
        <v>0</v>
      </c>
      <c r="T60" s="9">
        <f t="shared" ca="1" si="36"/>
        <v>0</v>
      </c>
      <c r="U60" s="9">
        <f t="shared" ca="1" si="36"/>
        <v>0</v>
      </c>
      <c r="V60" s="9">
        <f t="shared" ca="1" si="36"/>
        <v>0</v>
      </c>
      <c r="W60" s="9">
        <f t="shared" ca="1" si="36"/>
        <v>0</v>
      </c>
      <c r="X60" s="9">
        <f t="shared" ca="1" si="36"/>
        <v>0</v>
      </c>
      <c r="Y60" s="9">
        <f t="shared" ca="1" si="36"/>
        <v>0</v>
      </c>
      <c r="Z60" s="9">
        <f t="shared" ca="1" si="36"/>
        <v>0</v>
      </c>
      <c r="AA60" s="9">
        <f t="shared" ca="1" si="36"/>
        <v>0</v>
      </c>
      <c r="AB60" s="9">
        <f t="shared" ca="1" si="36"/>
        <v>0</v>
      </c>
      <c r="AC60" s="9">
        <f t="shared" ca="1" si="36"/>
        <v>0</v>
      </c>
      <c r="AD60" s="9">
        <f t="shared" ca="1" si="36"/>
        <v>0</v>
      </c>
      <c r="AE60" s="9">
        <f t="shared" ca="1" si="36"/>
        <v>0</v>
      </c>
      <c r="AF60" s="9">
        <f t="shared" ca="1" si="36"/>
        <v>0</v>
      </c>
      <c r="AG60" s="9">
        <f t="shared" ca="1" si="36"/>
        <v>0</v>
      </c>
      <c r="AH60" s="9">
        <f t="shared" ca="1" si="36"/>
        <v>0</v>
      </c>
      <c r="AI60" s="9">
        <f t="shared" ca="1" si="36"/>
        <v>0</v>
      </c>
      <c r="AJ60" s="9">
        <f t="shared" ca="1" si="36"/>
        <v>0</v>
      </c>
      <c r="AK60" s="9">
        <f t="shared" ca="1" si="36"/>
        <v>0</v>
      </c>
      <c r="AL60" s="9">
        <f t="shared" ca="1" si="36"/>
        <v>0</v>
      </c>
      <c r="AM60" s="9">
        <f t="shared" ca="1" si="36"/>
        <v>0</v>
      </c>
      <c r="AN60" s="9">
        <f t="shared" ca="1" si="36"/>
        <v>0</v>
      </c>
      <c r="AO60" s="9">
        <f t="shared" ca="1" si="36"/>
        <v>0</v>
      </c>
      <c r="AP60" s="9">
        <f t="shared" ca="1" si="36"/>
        <v>0</v>
      </c>
      <c r="AQ60" s="9">
        <f t="shared" ca="1" si="36"/>
        <v>0</v>
      </c>
      <c r="AR60" s="9">
        <f t="shared" ca="1" si="36"/>
        <v>0</v>
      </c>
      <c r="AS60" s="9">
        <f t="shared" ca="1" si="36"/>
        <v>0</v>
      </c>
      <c r="AT60" s="9">
        <f t="shared" ca="1" si="36"/>
        <v>0</v>
      </c>
      <c r="AU60" s="9">
        <f t="shared" ca="1" si="36"/>
        <v>0</v>
      </c>
      <c r="AV60" s="9">
        <f t="shared" ca="1" si="36"/>
        <v>0</v>
      </c>
      <c r="AW60" s="9">
        <f t="shared" ca="1" si="36"/>
        <v>0</v>
      </c>
      <c r="AX60" s="9">
        <f t="shared" ca="1" si="36"/>
        <v>0</v>
      </c>
      <c r="AY60" s="9">
        <f t="shared" ca="1" si="36"/>
        <v>0</v>
      </c>
      <c r="AZ60" s="9">
        <f t="shared" ca="1" si="36"/>
        <v>0</v>
      </c>
      <c r="BA60" s="9">
        <f t="shared" ca="1" si="36"/>
        <v>0</v>
      </c>
      <c r="BB60" s="9">
        <f t="shared" ca="1" si="36"/>
        <v>0</v>
      </c>
      <c r="BC60" s="9">
        <f t="shared" ca="1" si="36"/>
        <v>0</v>
      </c>
      <c r="BD60" s="9">
        <f t="shared" ca="1" si="36"/>
        <v>0</v>
      </c>
      <c r="BE60" s="9">
        <f t="shared" ca="1" si="36"/>
        <v>0</v>
      </c>
      <c r="BF60" s="9">
        <f t="shared" ca="1" si="36"/>
        <v>0</v>
      </c>
      <c r="BG60" s="9">
        <f t="shared" ca="1" si="36"/>
        <v>0</v>
      </c>
      <c r="BH60" s="9">
        <f t="shared" ca="1" si="36"/>
        <v>0</v>
      </c>
      <c r="BI60" s="9">
        <f t="shared" ca="1" si="36"/>
        <v>0</v>
      </c>
      <c r="BJ60" s="9">
        <f t="shared" ca="1" si="36"/>
        <v>0</v>
      </c>
      <c r="BK60" s="9">
        <f t="shared" ca="1" si="36"/>
        <v>0</v>
      </c>
      <c r="BL60" s="9">
        <f t="shared" ca="1" si="36"/>
        <v>0</v>
      </c>
      <c r="BM60" s="9">
        <f t="shared" ca="1" si="36"/>
        <v>0</v>
      </c>
      <c r="BN60" s="9">
        <f t="shared" ca="1" si="36"/>
        <v>0</v>
      </c>
      <c r="BO60" s="9">
        <f t="shared" ca="1" si="36"/>
        <v>0</v>
      </c>
      <c r="BP60" s="9">
        <f t="shared" ca="1" si="36"/>
        <v>0</v>
      </c>
      <c r="BQ60" s="9">
        <f t="shared" ref="BQ60:CF60" ca="1" si="37">BQ52*BQ54*BQ97</f>
        <v>0</v>
      </c>
      <c r="BR60" s="9">
        <f t="shared" ca="1" si="37"/>
        <v>0</v>
      </c>
      <c r="BS60" s="9">
        <f t="shared" ca="1" si="37"/>
        <v>0</v>
      </c>
      <c r="BT60" s="9">
        <f t="shared" ca="1" si="37"/>
        <v>0</v>
      </c>
      <c r="BU60" s="9">
        <f t="shared" ca="1" si="37"/>
        <v>0</v>
      </c>
      <c r="BV60" s="9">
        <f t="shared" ca="1" si="37"/>
        <v>0</v>
      </c>
      <c r="BW60" s="9">
        <f t="shared" ca="1" si="37"/>
        <v>0</v>
      </c>
      <c r="BX60" s="9">
        <f t="shared" ca="1" si="37"/>
        <v>0</v>
      </c>
      <c r="BY60" s="9">
        <f t="shared" ca="1" si="37"/>
        <v>0</v>
      </c>
      <c r="BZ60" s="9">
        <f t="shared" ca="1" si="37"/>
        <v>0</v>
      </c>
      <c r="CA60" s="9">
        <f t="shared" ca="1" si="37"/>
        <v>0</v>
      </c>
      <c r="CB60" s="9">
        <f t="shared" ca="1" si="37"/>
        <v>0</v>
      </c>
      <c r="CC60" s="9">
        <f t="shared" ca="1" si="37"/>
        <v>0</v>
      </c>
      <c r="CD60" s="9">
        <f t="shared" ca="1" si="37"/>
        <v>0</v>
      </c>
      <c r="CE60" s="9">
        <f t="shared" ca="1" si="37"/>
        <v>0</v>
      </c>
      <c r="CF60" s="9">
        <f t="shared" ca="1" si="37"/>
        <v>0</v>
      </c>
      <c r="CG60" s="94"/>
    </row>
    <row r="61" spans="1:85" ht="15" customHeight="1" x14ac:dyDescent="0.2">
      <c r="A61" s="98"/>
      <c r="B61" s="7" t="s">
        <v>30</v>
      </c>
      <c r="C61" s="57" t="s">
        <v>5</v>
      </c>
      <c r="D61" s="8">
        <f ca="1">D54</f>
        <v>-145674.83516483515</v>
      </c>
      <c r="E61" s="9">
        <f ca="1">E54</f>
        <v>-9400</v>
      </c>
      <c r="F61" s="9">
        <f t="shared" ref="F61:BQ61" ca="1" si="38">(E61+F54)*F97</f>
        <v>-91400</v>
      </c>
      <c r="G61" s="9">
        <f t="shared" ca="1" si="38"/>
        <v>-126400</v>
      </c>
      <c r="H61" s="9">
        <f t="shared" ca="1" si="38"/>
        <v>-141399.83516483515</v>
      </c>
      <c r="I61" s="9">
        <f t="shared" ca="1" si="38"/>
        <v>-145674.83516483515</v>
      </c>
      <c r="J61" s="9">
        <f t="shared" ca="1" si="38"/>
        <v>-145674.83516483515</v>
      </c>
      <c r="K61" s="9">
        <f t="shared" ca="1" si="38"/>
        <v>-145674.83516483515</v>
      </c>
      <c r="L61" s="9">
        <f t="shared" ca="1" si="38"/>
        <v>-145674.83516483515</v>
      </c>
      <c r="M61" s="9">
        <f t="shared" ca="1" si="38"/>
        <v>-145674.83516483515</v>
      </c>
      <c r="N61" s="9">
        <f t="shared" ca="1" si="38"/>
        <v>-145674.83516483515</v>
      </c>
      <c r="O61" s="9">
        <f t="shared" ca="1" si="38"/>
        <v>0</v>
      </c>
      <c r="P61" s="9">
        <f t="shared" ca="1" si="38"/>
        <v>0</v>
      </c>
      <c r="Q61" s="9">
        <f t="shared" ca="1" si="38"/>
        <v>0</v>
      </c>
      <c r="R61" s="9">
        <f t="shared" ca="1" si="38"/>
        <v>0</v>
      </c>
      <c r="S61" s="9">
        <f t="shared" ca="1" si="38"/>
        <v>0</v>
      </c>
      <c r="T61" s="9">
        <f t="shared" ca="1" si="38"/>
        <v>0</v>
      </c>
      <c r="U61" s="9">
        <f t="shared" ca="1" si="38"/>
        <v>0</v>
      </c>
      <c r="V61" s="9">
        <f t="shared" ca="1" si="38"/>
        <v>0</v>
      </c>
      <c r="W61" s="9">
        <f t="shared" ca="1" si="38"/>
        <v>0</v>
      </c>
      <c r="X61" s="9">
        <f t="shared" ca="1" si="38"/>
        <v>0</v>
      </c>
      <c r="Y61" s="9">
        <f t="shared" ca="1" si="38"/>
        <v>0</v>
      </c>
      <c r="Z61" s="9">
        <f t="shared" ca="1" si="38"/>
        <v>0</v>
      </c>
      <c r="AA61" s="9">
        <f t="shared" ca="1" si="38"/>
        <v>0</v>
      </c>
      <c r="AB61" s="9">
        <f t="shared" ca="1" si="38"/>
        <v>0</v>
      </c>
      <c r="AC61" s="9">
        <f t="shared" ca="1" si="38"/>
        <v>0</v>
      </c>
      <c r="AD61" s="9">
        <f t="shared" ca="1" si="38"/>
        <v>0</v>
      </c>
      <c r="AE61" s="9">
        <f t="shared" ca="1" si="38"/>
        <v>0</v>
      </c>
      <c r="AF61" s="9">
        <f t="shared" ca="1" si="38"/>
        <v>0</v>
      </c>
      <c r="AG61" s="9">
        <f t="shared" ca="1" si="38"/>
        <v>0</v>
      </c>
      <c r="AH61" s="9">
        <f t="shared" ca="1" si="38"/>
        <v>0</v>
      </c>
      <c r="AI61" s="9">
        <f t="shared" ca="1" si="38"/>
        <v>0</v>
      </c>
      <c r="AJ61" s="9">
        <f t="shared" ca="1" si="38"/>
        <v>0</v>
      </c>
      <c r="AK61" s="9">
        <f t="shared" ca="1" si="38"/>
        <v>0</v>
      </c>
      <c r="AL61" s="9">
        <f t="shared" ca="1" si="38"/>
        <v>0</v>
      </c>
      <c r="AM61" s="9">
        <f t="shared" ca="1" si="38"/>
        <v>0</v>
      </c>
      <c r="AN61" s="9">
        <f t="shared" ca="1" si="38"/>
        <v>0</v>
      </c>
      <c r="AO61" s="9">
        <f t="shared" ca="1" si="38"/>
        <v>0</v>
      </c>
      <c r="AP61" s="9">
        <f t="shared" ca="1" si="38"/>
        <v>0</v>
      </c>
      <c r="AQ61" s="9">
        <f t="shared" ca="1" si="38"/>
        <v>0</v>
      </c>
      <c r="AR61" s="9">
        <f t="shared" ca="1" si="38"/>
        <v>0</v>
      </c>
      <c r="AS61" s="9">
        <f t="shared" ca="1" si="38"/>
        <v>0</v>
      </c>
      <c r="AT61" s="9">
        <f t="shared" ca="1" si="38"/>
        <v>0</v>
      </c>
      <c r="AU61" s="9">
        <f t="shared" ca="1" si="38"/>
        <v>0</v>
      </c>
      <c r="AV61" s="9">
        <f t="shared" ca="1" si="38"/>
        <v>0</v>
      </c>
      <c r="AW61" s="9">
        <f t="shared" ca="1" si="38"/>
        <v>0</v>
      </c>
      <c r="AX61" s="9">
        <f t="shared" ca="1" si="38"/>
        <v>0</v>
      </c>
      <c r="AY61" s="9">
        <f t="shared" ca="1" si="38"/>
        <v>0</v>
      </c>
      <c r="AZ61" s="9">
        <f t="shared" ca="1" si="38"/>
        <v>0</v>
      </c>
      <c r="BA61" s="9">
        <f t="shared" ca="1" si="38"/>
        <v>0</v>
      </c>
      <c r="BB61" s="9">
        <f t="shared" ca="1" si="38"/>
        <v>0</v>
      </c>
      <c r="BC61" s="9">
        <f t="shared" ca="1" si="38"/>
        <v>0</v>
      </c>
      <c r="BD61" s="9">
        <f t="shared" ca="1" si="38"/>
        <v>0</v>
      </c>
      <c r="BE61" s="9">
        <f t="shared" ca="1" si="38"/>
        <v>0</v>
      </c>
      <c r="BF61" s="9">
        <f t="shared" ca="1" si="38"/>
        <v>0</v>
      </c>
      <c r="BG61" s="9">
        <f t="shared" ca="1" si="38"/>
        <v>0</v>
      </c>
      <c r="BH61" s="9">
        <f t="shared" ca="1" si="38"/>
        <v>0</v>
      </c>
      <c r="BI61" s="9">
        <f t="shared" ca="1" si="38"/>
        <v>0</v>
      </c>
      <c r="BJ61" s="9">
        <f t="shared" ca="1" si="38"/>
        <v>0</v>
      </c>
      <c r="BK61" s="9">
        <f t="shared" ca="1" si="38"/>
        <v>0</v>
      </c>
      <c r="BL61" s="9">
        <f t="shared" ca="1" si="38"/>
        <v>0</v>
      </c>
      <c r="BM61" s="9">
        <f t="shared" ca="1" si="38"/>
        <v>0</v>
      </c>
      <c r="BN61" s="9">
        <f t="shared" ca="1" si="38"/>
        <v>0</v>
      </c>
      <c r="BO61" s="9">
        <f t="shared" ca="1" si="38"/>
        <v>0</v>
      </c>
      <c r="BP61" s="9">
        <f t="shared" ca="1" si="38"/>
        <v>0</v>
      </c>
      <c r="BQ61" s="9">
        <f t="shared" ca="1" si="38"/>
        <v>0</v>
      </c>
      <c r="BR61" s="9">
        <f t="shared" ref="BR61:CF61" ca="1" si="39">(BQ61+BR54)*BR97</f>
        <v>0</v>
      </c>
      <c r="BS61" s="9">
        <f t="shared" ca="1" si="39"/>
        <v>0</v>
      </c>
      <c r="BT61" s="9">
        <f t="shared" ca="1" si="39"/>
        <v>0</v>
      </c>
      <c r="BU61" s="9">
        <f t="shared" ca="1" si="39"/>
        <v>0</v>
      </c>
      <c r="BV61" s="9">
        <f t="shared" ca="1" si="39"/>
        <v>0</v>
      </c>
      <c r="BW61" s="9">
        <f t="shared" ca="1" si="39"/>
        <v>0</v>
      </c>
      <c r="BX61" s="9">
        <f t="shared" ca="1" si="39"/>
        <v>0</v>
      </c>
      <c r="BY61" s="9">
        <f t="shared" ca="1" si="39"/>
        <v>0</v>
      </c>
      <c r="BZ61" s="9">
        <f t="shared" ca="1" si="39"/>
        <v>0</v>
      </c>
      <c r="CA61" s="9">
        <f t="shared" ca="1" si="39"/>
        <v>0</v>
      </c>
      <c r="CB61" s="9">
        <f t="shared" ca="1" si="39"/>
        <v>0</v>
      </c>
      <c r="CC61" s="9">
        <f t="shared" ca="1" si="39"/>
        <v>0</v>
      </c>
      <c r="CD61" s="9">
        <f t="shared" ca="1" si="39"/>
        <v>0</v>
      </c>
      <c r="CE61" s="9">
        <f t="shared" ca="1" si="39"/>
        <v>0</v>
      </c>
      <c r="CF61" s="9">
        <f t="shared" ca="1" si="39"/>
        <v>0</v>
      </c>
      <c r="CG61" s="94"/>
    </row>
    <row r="62" spans="1:85" ht="15" customHeight="1" x14ac:dyDescent="0.2">
      <c r="A62" s="98"/>
      <c r="B62" s="7" t="s">
        <v>148</v>
      </c>
      <c r="C62" s="57" t="s">
        <v>10</v>
      </c>
      <c r="D62" s="63">
        <f ca="1">SUM(E62:CF62)</f>
        <v>10</v>
      </c>
      <c r="E62" s="91">
        <f ca="1">IF(E61&lt;0,1,0)</f>
        <v>1</v>
      </c>
      <c r="F62" s="91">
        <f t="shared" ref="F62:BQ62" ca="1" si="40">IF(F61&lt;0,1,IF(E62&lt;1,0,ABS(E61)/(ABS(E61)+F61)))*F$97</f>
        <v>1</v>
      </c>
      <c r="G62" s="91">
        <f t="shared" ca="1" si="40"/>
        <v>1</v>
      </c>
      <c r="H62" s="91">
        <f t="shared" ca="1" si="40"/>
        <v>1</v>
      </c>
      <c r="I62" s="91">
        <f t="shared" ca="1" si="40"/>
        <v>1</v>
      </c>
      <c r="J62" s="91">
        <f t="shared" ca="1" si="40"/>
        <v>1</v>
      </c>
      <c r="K62" s="91">
        <f t="shared" ca="1" si="40"/>
        <v>1</v>
      </c>
      <c r="L62" s="91">
        <f t="shared" ca="1" si="40"/>
        <v>1</v>
      </c>
      <c r="M62" s="91">
        <f t="shared" ca="1" si="40"/>
        <v>1</v>
      </c>
      <c r="N62" s="91">
        <f t="shared" ca="1" si="40"/>
        <v>1</v>
      </c>
      <c r="O62" s="91">
        <f t="shared" ca="1" si="40"/>
        <v>0</v>
      </c>
      <c r="P62" s="91">
        <f t="shared" ca="1" si="40"/>
        <v>0</v>
      </c>
      <c r="Q62" s="91">
        <f t="shared" ca="1" si="40"/>
        <v>0</v>
      </c>
      <c r="R62" s="91">
        <f t="shared" ca="1" si="40"/>
        <v>0</v>
      </c>
      <c r="S62" s="91">
        <f t="shared" ca="1" si="40"/>
        <v>0</v>
      </c>
      <c r="T62" s="91">
        <f t="shared" ca="1" si="40"/>
        <v>0</v>
      </c>
      <c r="U62" s="91">
        <f t="shared" ca="1" si="40"/>
        <v>0</v>
      </c>
      <c r="V62" s="91">
        <f t="shared" ca="1" si="40"/>
        <v>0</v>
      </c>
      <c r="W62" s="91">
        <f t="shared" ca="1" si="40"/>
        <v>0</v>
      </c>
      <c r="X62" s="91">
        <f t="shared" ca="1" si="40"/>
        <v>0</v>
      </c>
      <c r="Y62" s="91">
        <f t="shared" ca="1" si="40"/>
        <v>0</v>
      </c>
      <c r="Z62" s="91">
        <f t="shared" ca="1" si="40"/>
        <v>0</v>
      </c>
      <c r="AA62" s="91">
        <f t="shared" ca="1" si="40"/>
        <v>0</v>
      </c>
      <c r="AB62" s="91">
        <f t="shared" ca="1" si="40"/>
        <v>0</v>
      </c>
      <c r="AC62" s="91">
        <f t="shared" ca="1" si="40"/>
        <v>0</v>
      </c>
      <c r="AD62" s="91">
        <f t="shared" ca="1" si="40"/>
        <v>0</v>
      </c>
      <c r="AE62" s="91">
        <f t="shared" ca="1" si="40"/>
        <v>0</v>
      </c>
      <c r="AF62" s="91">
        <f t="shared" ca="1" si="40"/>
        <v>0</v>
      </c>
      <c r="AG62" s="91">
        <f t="shared" ca="1" si="40"/>
        <v>0</v>
      </c>
      <c r="AH62" s="91">
        <f t="shared" ca="1" si="40"/>
        <v>0</v>
      </c>
      <c r="AI62" s="91">
        <f t="shared" ca="1" si="40"/>
        <v>0</v>
      </c>
      <c r="AJ62" s="91">
        <f t="shared" ca="1" si="40"/>
        <v>0</v>
      </c>
      <c r="AK62" s="91">
        <f t="shared" ca="1" si="40"/>
        <v>0</v>
      </c>
      <c r="AL62" s="91">
        <f t="shared" ca="1" si="40"/>
        <v>0</v>
      </c>
      <c r="AM62" s="91">
        <f t="shared" ca="1" si="40"/>
        <v>0</v>
      </c>
      <c r="AN62" s="91">
        <f t="shared" ca="1" si="40"/>
        <v>0</v>
      </c>
      <c r="AO62" s="91">
        <f t="shared" ca="1" si="40"/>
        <v>0</v>
      </c>
      <c r="AP62" s="91">
        <f t="shared" ca="1" si="40"/>
        <v>0</v>
      </c>
      <c r="AQ62" s="91">
        <f t="shared" ca="1" si="40"/>
        <v>0</v>
      </c>
      <c r="AR62" s="91">
        <f t="shared" ca="1" si="40"/>
        <v>0</v>
      </c>
      <c r="AS62" s="91">
        <f t="shared" ca="1" si="40"/>
        <v>0</v>
      </c>
      <c r="AT62" s="91">
        <f t="shared" ca="1" si="40"/>
        <v>0</v>
      </c>
      <c r="AU62" s="91">
        <f t="shared" ca="1" si="40"/>
        <v>0</v>
      </c>
      <c r="AV62" s="91">
        <f t="shared" ca="1" si="40"/>
        <v>0</v>
      </c>
      <c r="AW62" s="91">
        <f t="shared" ca="1" si="40"/>
        <v>0</v>
      </c>
      <c r="AX62" s="91">
        <f t="shared" ca="1" si="40"/>
        <v>0</v>
      </c>
      <c r="AY62" s="91">
        <f t="shared" ca="1" si="40"/>
        <v>0</v>
      </c>
      <c r="AZ62" s="91">
        <f t="shared" ca="1" si="40"/>
        <v>0</v>
      </c>
      <c r="BA62" s="91">
        <f t="shared" ca="1" si="40"/>
        <v>0</v>
      </c>
      <c r="BB62" s="91">
        <f t="shared" ca="1" si="40"/>
        <v>0</v>
      </c>
      <c r="BC62" s="91">
        <f t="shared" ca="1" si="40"/>
        <v>0</v>
      </c>
      <c r="BD62" s="91">
        <f t="shared" ca="1" si="40"/>
        <v>0</v>
      </c>
      <c r="BE62" s="91">
        <f t="shared" ca="1" si="40"/>
        <v>0</v>
      </c>
      <c r="BF62" s="91">
        <f t="shared" ca="1" si="40"/>
        <v>0</v>
      </c>
      <c r="BG62" s="91">
        <f t="shared" ca="1" si="40"/>
        <v>0</v>
      </c>
      <c r="BH62" s="91">
        <f t="shared" ca="1" si="40"/>
        <v>0</v>
      </c>
      <c r="BI62" s="91">
        <f t="shared" ca="1" si="40"/>
        <v>0</v>
      </c>
      <c r="BJ62" s="91">
        <f t="shared" ca="1" si="40"/>
        <v>0</v>
      </c>
      <c r="BK62" s="91">
        <f t="shared" ca="1" si="40"/>
        <v>0</v>
      </c>
      <c r="BL62" s="91">
        <f t="shared" ca="1" si="40"/>
        <v>0</v>
      </c>
      <c r="BM62" s="91">
        <f t="shared" ca="1" si="40"/>
        <v>0</v>
      </c>
      <c r="BN62" s="91">
        <f t="shared" ca="1" si="40"/>
        <v>0</v>
      </c>
      <c r="BO62" s="91">
        <f t="shared" ca="1" si="40"/>
        <v>0</v>
      </c>
      <c r="BP62" s="91">
        <f t="shared" ca="1" si="40"/>
        <v>0</v>
      </c>
      <c r="BQ62" s="91">
        <f t="shared" ca="1" si="40"/>
        <v>0</v>
      </c>
      <c r="BR62" s="91">
        <f t="shared" ref="BR62:CF62" ca="1" si="41">IF(BR61&lt;0,1,IF(BQ62&lt;1,0,ABS(BQ61)/(ABS(BQ61)+BR61)))*BR$97</f>
        <v>0</v>
      </c>
      <c r="BS62" s="91">
        <f t="shared" ca="1" si="41"/>
        <v>0</v>
      </c>
      <c r="BT62" s="91">
        <f t="shared" ca="1" si="41"/>
        <v>0</v>
      </c>
      <c r="BU62" s="91">
        <f t="shared" ca="1" si="41"/>
        <v>0</v>
      </c>
      <c r="BV62" s="91">
        <f t="shared" ca="1" si="41"/>
        <v>0</v>
      </c>
      <c r="BW62" s="91">
        <f t="shared" ca="1" si="41"/>
        <v>0</v>
      </c>
      <c r="BX62" s="91">
        <f t="shared" ca="1" si="41"/>
        <v>0</v>
      </c>
      <c r="BY62" s="91">
        <f t="shared" ca="1" si="41"/>
        <v>0</v>
      </c>
      <c r="BZ62" s="91">
        <f t="shared" ca="1" si="41"/>
        <v>0</v>
      </c>
      <c r="CA62" s="91">
        <f t="shared" ca="1" si="41"/>
        <v>0</v>
      </c>
      <c r="CB62" s="91">
        <f t="shared" ca="1" si="41"/>
        <v>0</v>
      </c>
      <c r="CC62" s="91">
        <f t="shared" ca="1" si="41"/>
        <v>0</v>
      </c>
      <c r="CD62" s="91">
        <f t="shared" ca="1" si="41"/>
        <v>0</v>
      </c>
      <c r="CE62" s="91">
        <f t="shared" ca="1" si="41"/>
        <v>0</v>
      </c>
      <c r="CF62" s="91">
        <f t="shared" ca="1" si="41"/>
        <v>0</v>
      </c>
      <c r="CG62" s="94"/>
    </row>
    <row r="63" spans="1:85" ht="15" customHeight="1" x14ac:dyDescent="0.2">
      <c r="A63" s="98"/>
      <c r="B63" s="7" t="s">
        <v>147</v>
      </c>
      <c r="C63" s="57" t="s">
        <v>5</v>
      </c>
      <c r="D63" s="8">
        <f ca="1">D60</f>
        <v>-113248.95245064465</v>
      </c>
      <c r="E63" s="9">
        <f ca="1">E60</f>
        <v>-8803.9066288679223</v>
      </c>
      <c r="F63" s="9">
        <f t="shared" ref="F63:BQ63" ca="1" si="42">(E63+F60)*F97</f>
        <v>-76172.359742638873</v>
      </c>
      <c r="G63" s="9">
        <f t="shared" ca="1" si="42"/>
        <v>-101395.89267997288</v>
      </c>
      <c r="H63" s="9">
        <f t="shared" ca="1" si="42"/>
        <v>-110878.31965578243</v>
      </c>
      <c r="I63" s="9">
        <f t="shared" ca="1" si="42"/>
        <v>-113248.95245064465</v>
      </c>
      <c r="J63" s="9">
        <f t="shared" ca="1" si="42"/>
        <v>-113248.95245064465</v>
      </c>
      <c r="K63" s="9">
        <f t="shared" ca="1" si="42"/>
        <v>-113248.95245064465</v>
      </c>
      <c r="L63" s="9">
        <f t="shared" ca="1" si="42"/>
        <v>-113248.95245064465</v>
      </c>
      <c r="M63" s="9">
        <f t="shared" ca="1" si="42"/>
        <v>-113248.95245064465</v>
      </c>
      <c r="N63" s="9">
        <f t="shared" ca="1" si="42"/>
        <v>-113248.95245064465</v>
      </c>
      <c r="O63" s="9">
        <f t="shared" ca="1" si="42"/>
        <v>0</v>
      </c>
      <c r="P63" s="9">
        <f t="shared" ca="1" si="42"/>
        <v>0</v>
      </c>
      <c r="Q63" s="9">
        <f t="shared" ca="1" si="42"/>
        <v>0</v>
      </c>
      <c r="R63" s="9">
        <f t="shared" ca="1" si="42"/>
        <v>0</v>
      </c>
      <c r="S63" s="9">
        <f t="shared" ca="1" si="42"/>
        <v>0</v>
      </c>
      <c r="T63" s="9">
        <f t="shared" ca="1" si="42"/>
        <v>0</v>
      </c>
      <c r="U63" s="9">
        <f t="shared" ca="1" si="42"/>
        <v>0</v>
      </c>
      <c r="V63" s="9">
        <f t="shared" ca="1" si="42"/>
        <v>0</v>
      </c>
      <c r="W63" s="9">
        <f t="shared" ca="1" si="42"/>
        <v>0</v>
      </c>
      <c r="X63" s="9">
        <f t="shared" ca="1" si="42"/>
        <v>0</v>
      </c>
      <c r="Y63" s="9">
        <f t="shared" ca="1" si="42"/>
        <v>0</v>
      </c>
      <c r="Z63" s="9">
        <f t="shared" ca="1" si="42"/>
        <v>0</v>
      </c>
      <c r="AA63" s="9">
        <f t="shared" ca="1" si="42"/>
        <v>0</v>
      </c>
      <c r="AB63" s="9">
        <f t="shared" ca="1" si="42"/>
        <v>0</v>
      </c>
      <c r="AC63" s="9">
        <f t="shared" ca="1" si="42"/>
        <v>0</v>
      </c>
      <c r="AD63" s="9">
        <f t="shared" ca="1" si="42"/>
        <v>0</v>
      </c>
      <c r="AE63" s="9">
        <f t="shared" ca="1" si="42"/>
        <v>0</v>
      </c>
      <c r="AF63" s="9">
        <f t="shared" ca="1" si="42"/>
        <v>0</v>
      </c>
      <c r="AG63" s="9">
        <f t="shared" ca="1" si="42"/>
        <v>0</v>
      </c>
      <c r="AH63" s="9">
        <f t="shared" ca="1" si="42"/>
        <v>0</v>
      </c>
      <c r="AI63" s="9">
        <f t="shared" ca="1" si="42"/>
        <v>0</v>
      </c>
      <c r="AJ63" s="9">
        <f t="shared" ca="1" si="42"/>
        <v>0</v>
      </c>
      <c r="AK63" s="9">
        <f t="shared" ca="1" si="42"/>
        <v>0</v>
      </c>
      <c r="AL63" s="9">
        <f t="shared" ca="1" si="42"/>
        <v>0</v>
      </c>
      <c r="AM63" s="9">
        <f t="shared" ca="1" si="42"/>
        <v>0</v>
      </c>
      <c r="AN63" s="9">
        <f t="shared" ca="1" si="42"/>
        <v>0</v>
      </c>
      <c r="AO63" s="9">
        <f t="shared" ca="1" si="42"/>
        <v>0</v>
      </c>
      <c r="AP63" s="9">
        <f t="shared" ca="1" si="42"/>
        <v>0</v>
      </c>
      <c r="AQ63" s="9">
        <f t="shared" ca="1" si="42"/>
        <v>0</v>
      </c>
      <c r="AR63" s="9">
        <f t="shared" ca="1" si="42"/>
        <v>0</v>
      </c>
      <c r="AS63" s="9">
        <f t="shared" ca="1" si="42"/>
        <v>0</v>
      </c>
      <c r="AT63" s="9">
        <f t="shared" ca="1" si="42"/>
        <v>0</v>
      </c>
      <c r="AU63" s="9">
        <f t="shared" ca="1" si="42"/>
        <v>0</v>
      </c>
      <c r="AV63" s="9">
        <f t="shared" ca="1" si="42"/>
        <v>0</v>
      </c>
      <c r="AW63" s="9">
        <f t="shared" ca="1" si="42"/>
        <v>0</v>
      </c>
      <c r="AX63" s="9">
        <f t="shared" ca="1" si="42"/>
        <v>0</v>
      </c>
      <c r="AY63" s="9">
        <f t="shared" ca="1" si="42"/>
        <v>0</v>
      </c>
      <c r="AZ63" s="9">
        <f t="shared" ca="1" si="42"/>
        <v>0</v>
      </c>
      <c r="BA63" s="9">
        <f t="shared" ca="1" si="42"/>
        <v>0</v>
      </c>
      <c r="BB63" s="9">
        <f t="shared" ca="1" si="42"/>
        <v>0</v>
      </c>
      <c r="BC63" s="9">
        <f t="shared" ca="1" si="42"/>
        <v>0</v>
      </c>
      <c r="BD63" s="9">
        <f t="shared" ca="1" si="42"/>
        <v>0</v>
      </c>
      <c r="BE63" s="9">
        <f t="shared" ca="1" si="42"/>
        <v>0</v>
      </c>
      <c r="BF63" s="9">
        <f t="shared" ca="1" si="42"/>
        <v>0</v>
      </c>
      <c r="BG63" s="9">
        <f t="shared" ca="1" si="42"/>
        <v>0</v>
      </c>
      <c r="BH63" s="9">
        <f t="shared" ca="1" si="42"/>
        <v>0</v>
      </c>
      <c r="BI63" s="9">
        <f t="shared" ca="1" si="42"/>
        <v>0</v>
      </c>
      <c r="BJ63" s="9">
        <f t="shared" ca="1" si="42"/>
        <v>0</v>
      </c>
      <c r="BK63" s="9">
        <f t="shared" ca="1" si="42"/>
        <v>0</v>
      </c>
      <c r="BL63" s="9">
        <f t="shared" ca="1" si="42"/>
        <v>0</v>
      </c>
      <c r="BM63" s="9">
        <f t="shared" ca="1" si="42"/>
        <v>0</v>
      </c>
      <c r="BN63" s="9">
        <f t="shared" ca="1" si="42"/>
        <v>0</v>
      </c>
      <c r="BO63" s="9">
        <f t="shared" ca="1" si="42"/>
        <v>0</v>
      </c>
      <c r="BP63" s="9">
        <f t="shared" ca="1" si="42"/>
        <v>0</v>
      </c>
      <c r="BQ63" s="9">
        <f t="shared" ca="1" si="42"/>
        <v>0</v>
      </c>
      <c r="BR63" s="9">
        <f t="shared" ref="BR63:CF63" ca="1" si="43">(BQ63+BR60)*BR97</f>
        <v>0</v>
      </c>
      <c r="BS63" s="9">
        <f t="shared" ca="1" si="43"/>
        <v>0</v>
      </c>
      <c r="BT63" s="9">
        <f t="shared" ca="1" si="43"/>
        <v>0</v>
      </c>
      <c r="BU63" s="9">
        <f t="shared" ca="1" si="43"/>
        <v>0</v>
      </c>
      <c r="BV63" s="9">
        <f t="shared" ca="1" si="43"/>
        <v>0</v>
      </c>
      <c r="BW63" s="9">
        <f t="shared" ca="1" si="43"/>
        <v>0</v>
      </c>
      <c r="BX63" s="9">
        <f t="shared" ca="1" si="43"/>
        <v>0</v>
      </c>
      <c r="BY63" s="9">
        <f t="shared" ca="1" si="43"/>
        <v>0</v>
      </c>
      <c r="BZ63" s="9">
        <f t="shared" ca="1" si="43"/>
        <v>0</v>
      </c>
      <c r="CA63" s="9">
        <f t="shared" ca="1" si="43"/>
        <v>0</v>
      </c>
      <c r="CB63" s="9">
        <f t="shared" ca="1" si="43"/>
        <v>0</v>
      </c>
      <c r="CC63" s="9">
        <f t="shared" ca="1" si="43"/>
        <v>0</v>
      </c>
      <c r="CD63" s="9">
        <f t="shared" ca="1" si="43"/>
        <v>0</v>
      </c>
      <c r="CE63" s="9">
        <f t="shared" ca="1" si="43"/>
        <v>0</v>
      </c>
      <c r="CF63" s="9">
        <f t="shared" ca="1" si="43"/>
        <v>0</v>
      </c>
      <c r="CG63" s="94"/>
    </row>
    <row r="64" spans="1:85" ht="15" customHeight="1" x14ac:dyDescent="0.2">
      <c r="A64" s="98"/>
      <c r="B64" s="7" t="s">
        <v>146</v>
      </c>
      <c r="C64" s="57" t="s">
        <v>10</v>
      </c>
      <c r="D64" s="63">
        <f ca="1">SUM(E64:CF64)</f>
        <v>10</v>
      </c>
      <c r="E64" s="91">
        <f ca="1">IF(E63&lt;0,1,0)</f>
        <v>1</v>
      </c>
      <c r="F64" s="91">
        <f t="shared" ref="F64:BQ64" ca="1" si="44">IF(F63&lt;0,1,IF(E64&lt;1,0,ABS(E63)/(ABS(E63)+F63)))*F97</f>
        <v>1</v>
      </c>
      <c r="G64" s="91">
        <f t="shared" ca="1" si="44"/>
        <v>1</v>
      </c>
      <c r="H64" s="91">
        <f t="shared" ca="1" si="44"/>
        <v>1</v>
      </c>
      <c r="I64" s="91">
        <f t="shared" ca="1" si="44"/>
        <v>1</v>
      </c>
      <c r="J64" s="91">
        <f t="shared" ca="1" si="44"/>
        <v>1</v>
      </c>
      <c r="K64" s="91">
        <f t="shared" ca="1" si="44"/>
        <v>1</v>
      </c>
      <c r="L64" s="91">
        <f t="shared" ca="1" si="44"/>
        <v>1</v>
      </c>
      <c r="M64" s="91">
        <f t="shared" ca="1" si="44"/>
        <v>1</v>
      </c>
      <c r="N64" s="91">
        <f t="shared" ca="1" si="44"/>
        <v>1</v>
      </c>
      <c r="O64" s="91">
        <f t="shared" ca="1" si="44"/>
        <v>0</v>
      </c>
      <c r="P64" s="91">
        <f t="shared" ca="1" si="44"/>
        <v>0</v>
      </c>
      <c r="Q64" s="91">
        <f t="shared" ca="1" si="44"/>
        <v>0</v>
      </c>
      <c r="R64" s="91">
        <f t="shared" ca="1" si="44"/>
        <v>0</v>
      </c>
      <c r="S64" s="91">
        <f t="shared" ca="1" si="44"/>
        <v>0</v>
      </c>
      <c r="T64" s="91">
        <f t="shared" ca="1" si="44"/>
        <v>0</v>
      </c>
      <c r="U64" s="91">
        <f t="shared" ca="1" si="44"/>
        <v>0</v>
      </c>
      <c r="V64" s="91">
        <f t="shared" ca="1" si="44"/>
        <v>0</v>
      </c>
      <c r="W64" s="91">
        <f t="shared" ca="1" si="44"/>
        <v>0</v>
      </c>
      <c r="X64" s="91">
        <f t="shared" ca="1" si="44"/>
        <v>0</v>
      </c>
      <c r="Y64" s="91">
        <f t="shared" ca="1" si="44"/>
        <v>0</v>
      </c>
      <c r="Z64" s="91">
        <f t="shared" ca="1" si="44"/>
        <v>0</v>
      </c>
      <c r="AA64" s="91">
        <f t="shared" ca="1" si="44"/>
        <v>0</v>
      </c>
      <c r="AB64" s="91">
        <f t="shared" ca="1" si="44"/>
        <v>0</v>
      </c>
      <c r="AC64" s="91">
        <f t="shared" ca="1" si="44"/>
        <v>0</v>
      </c>
      <c r="AD64" s="91">
        <f t="shared" ca="1" si="44"/>
        <v>0</v>
      </c>
      <c r="AE64" s="91">
        <f t="shared" ca="1" si="44"/>
        <v>0</v>
      </c>
      <c r="AF64" s="91">
        <f t="shared" ca="1" si="44"/>
        <v>0</v>
      </c>
      <c r="AG64" s="91">
        <f t="shared" ca="1" si="44"/>
        <v>0</v>
      </c>
      <c r="AH64" s="91">
        <f t="shared" ca="1" si="44"/>
        <v>0</v>
      </c>
      <c r="AI64" s="91">
        <f t="shared" ca="1" si="44"/>
        <v>0</v>
      </c>
      <c r="AJ64" s="91">
        <f t="shared" ca="1" si="44"/>
        <v>0</v>
      </c>
      <c r="AK64" s="91">
        <f t="shared" ca="1" si="44"/>
        <v>0</v>
      </c>
      <c r="AL64" s="91">
        <f t="shared" ca="1" si="44"/>
        <v>0</v>
      </c>
      <c r="AM64" s="91">
        <f t="shared" ca="1" si="44"/>
        <v>0</v>
      </c>
      <c r="AN64" s="91">
        <f t="shared" ca="1" si="44"/>
        <v>0</v>
      </c>
      <c r="AO64" s="91">
        <f t="shared" ca="1" si="44"/>
        <v>0</v>
      </c>
      <c r="AP64" s="91">
        <f t="shared" ca="1" si="44"/>
        <v>0</v>
      </c>
      <c r="AQ64" s="91">
        <f t="shared" ca="1" si="44"/>
        <v>0</v>
      </c>
      <c r="AR64" s="91">
        <f t="shared" ca="1" si="44"/>
        <v>0</v>
      </c>
      <c r="AS64" s="91">
        <f t="shared" ca="1" si="44"/>
        <v>0</v>
      </c>
      <c r="AT64" s="91">
        <f t="shared" ca="1" si="44"/>
        <v>0</v>
      </c>
      <c r="AU64" s="91">
        <f t="shared" ca="1" si="44"/>
        <v>0</v>
      </c>
      <c r="AV64" s="91">
        <f t="shared" ca="1" si="44"/>
        <v>0</v>
      </c>
      <c r="AW64" s="91">
        <f t="shared" ca="1" si="44"/>
        <v>0</v>
      </c>
      <c r="AX64" s="91">
        <f t="shared" ca="1" si="44"/>
        <v>0</v>
      </c>
      <c r="AY64" s="91">
        <f t="shared" ca="1" si="44"/>
        <v>0</v>
      </c>
      <c r="AZ64" s="91">
        <f t="shared" ca="1" si="44"/>
        <v>0</v>
      </c>
      <c r="BA64" s="91">
        <f t="shared" ca="1" si="44"/>
        <v>0</v>
      </c>
      <c r="BB64" s="91">
        <f t="shared" ca="1" si="44"/>
        <v>0</v>
      </c>
      <c r="BC64" s="91">
        <f t="shared" ca="1" si="44"/>
        <v>0</v>
      </c>
      <c r="BD64" s="91">
        <f t="shared" ca="1" si="44"/>
        <v>0</v>
      </c>
      <c r="BE64" s="91">
        <f t="shared" ca="1" si="44"/>
        <v>0</v>
      </c>
      <c r="BF64" s="91">
        <f t="shared" ca="1" si="44"/>
        <v>0</v>
      </c>
      <c r="BG64" s="91">
        <f t="shared" ca="1" si="44"/>
        <v>0</v>
      </c>
      <c r="BH64" s="91">
        <f t="shared" ca="1" si="44"/>
        <v>0</v>
      </c>
      <c r="BI64" s="91">
        <f t="shared" ca="1" si="44"/>
        <v>0</v>
      </c>
      <c r="BJ64" s="91">
        <f t="shared" ca="1" si="44"/>
        <v>0</v>
      </c>
      <c r="BK64" s="91">
        <f t="shared" ca="1" si="44"/>
        <v>0</v>
      </c>
      <c r="BL64" s="91">
        <f t="shared" ca="1" si="44"/>
        <v>0</v>
      </c>
      <c r="BM64" s="91">
        <f t="shared" ca="1" si="44"/>
        <v>0</v>
      </c>
      <c r="BN64" s="91">
        <f t="shared" ca="1" si="44"/>
        <v>0</v>
      </c>
      <c r="BO64" s="91">
        <f t="shared" ca="1" si="44"/>
        <v>0</v>
      </c>
      <c r="BP64" s="91">
        <f t="shared" ca="1" si="44"/>
        <v>0</v>
      </c>
      <c r="BQ64" s="91">
        <f t="shared" ca="1" si="44"/>
        <v>0</v>
      </c>
      <c r="BR64" s="91">
        <f t="shared" ref="BR64:CF64" ca="1" si="45">IF(BR63&lt;0,1,IF(BQ64&lt;1,0,ABS(BQ63)/(ABS(BQ63)+BR63)))*BR97</f>
        <v>0</v>
      </c>
      <c r="BS64" s="91">
        <f t="shared" ca="1" si="45"/>
        <v>0</v>
      </c>
      <c r="BT64" s="91">
        <f t="shared" ca="1" si="45"/>
        <v>0</v>
      </c>
      <c r="BU64" s="91">
        <f t="shared" ca="1" si="45"/>
        <v>0</v>
      </c>
      <c r="BV64" s="91">
        <f t="shared" ca="1" si="45"/>
        <v>0</v>
      </c>
      <c r="BW64" s="91">
        <f t="shared" ca="1" si="45"/>
        <v>0</v>
      </c>
      <c r="BX64" s="91">
        <f t="shared" ca="1" si="45"/>
        <v>0</v>
      </c>
      <c r="BY64" s="91">
        <f t="shared" ca="1" si="45"/>
        <v>0</v>
      </c>
      <c r="BZ64" s="91">
        <f t="shared" ca="1" si="45"/>
        <v>0</v>
      </c>
      <c r="CA64" s="91">
        <f t="shared" ca="1" si="45"/>
        <v>0</v>
      </c>
      <c r="CB64" s="91">
        <f t="shared" ca="1" si="45"/>
        <v>0</v>
      </c>
      <c r="CC64" s="91">
        <f t="shared" ca="1" si="45"/>
        <v>0</v>
      </c>
      <c r="CD64" s="91">
        <f t="shared" ca="1" si="45"/>
        <v>0</v>
      </c>
      <c r="CE64" s="91">
        <f t="shared" ca="1" si="45"/>
        <v>0</v>
      </c>
      <c r="CF64" s="91">
        <f t="shared" ca="1" si="45"/>
        <v>0</v>
      </c>
      <c r="CG64" s="94"/>
    </row>
    <row r="65" spans="1:85" ht="15" customHeight="1" x14ac:dyDescent="0.2">
      <c r="A65" s="98"/>
      <c r="B65" s="7" t="s">
        <v>800</v>
      </c>
      <c r="C65" s="57" t="s">
        <v>5</v>
      </c>
      <c r="D65" s="63">
        <f ca="1">SUM(E65:CF65)</f>
        <v>145674.83516483515</v>
      </c>
      <c r="E65" s="91">
        <f ca="1">E34*E97</f>
        <v>9400</v>
      </c>
      <c r="F65" s="91">
        <f t="shared" ref="F65:BQ65" ca="1" si="46">F34*F97</f>
        <v>82000</v>
      </c>
      <c r="G65" s="91">
        <f t="shared" ca="1" si="46"/>
        <v>35000</v>
      </c>
      <c r="H65" s="91">
        <f t="shared" ca="1" si="46"/>
        <v>14999.835164835165</v>
      </c>
      <c r="I65" s="91">
        <f t="shared" ca="1" si="46"/>
        <v>4275</v>
      </c>
      <c r="J65" s="91">
        <f t="shared" ca="1" si="46"/>
        <v>0</v>
      </c>
      <c r="K65" s="91">
        <f t="shared" ca="1" si="46"/>
        <v>0</v>
      </c>
      <c r="L65" s="91">
        <f t="shared" ca="1" si="46"/>
        <v>0</v>
      </c>
      <c r="M65" s="91">
        <f t="shared" ca="1" si="46"/>
        <v>0</v>
      </c>
      <c r="N65" s="91">
        <f t="shared" ca="1" si="46"/>
        <v>0</v>
      </c>
      <c r="O65" s="91">
        <f t="shared" ca="1" si="46"/>
        <v>0</v>
      </c>
      <c r="P65" s="91">
        <f t="shared" ca="1" si="46"/>
        <v>0</v>
      </c>
      <c r="Q65" s="91">
        <f t="shared" ca="1" si="46"/>
        <v>0</v>
      </c>
      <c r="R65" s="91">
        <f t="shared" ca="1" si="46"/>
        <v>0</v>
      </c>
      <c r="S65" s="91">
        <f t="shared" ca="1" si="46"/>
        <v>0</v>
      </c>
      <c r="T65" s="91">
        <f t="shared" ca="1" si="46"/>
        <v>0</v>
      </c>
      <c r="U65" s="91">
        <f t="shared" ca="1" si="46"/>
        <v>0</v>
      </c>
      <c r="V65" s="91">
        <f t="shared" ca="1" si="46"/>
        <v>0</v>
      </c>
      <c r="W65" s="91">
        <f t="shared" ca="1" si="46"/>
        <v>0</v>
      </c>
      <c r="X65" s="91">
        <f t="shared" ca="1" si="46"/>
        <v>0</v>
      </c>
      <c r="Y65" s="91">
        <f t="shared" ca="1" si="46"/>
        <v>0</v>
      </c>
      <c r="Z65" s="91">
        <f t="shared" ca="1" si="46"/>
        <v>0</v>
      </c>
      <c r="AA65" s="91">
        <f t="shared" ca="1" si="46"/>
        <v>0</v>
      </c>
      <c r="AB65" s="91">
        <f t="shared" ca="1" si="46"/>
        <v>0</v>
      </c>
      <c r="AC65" s="91">
        <f t="shared" ca="1" si="46"/>
        <v>0</v>
      </c>
      <c r="AD65" s="91">
        <f t="shared" ca="1" si="46"/>
        <v>0</v>
      </c>
      <c r="AE65" s="91">
        <f t="shared" ca="1" si="46"/>
        <v>0</v>
      </c>
      <c r="AF65" s="91">
        <f t="shared" ca="1" si="46"/>
        <v>0</v>
      </c>
      <c r="AG65" s="91">
        <f t="shared" ca="1" si="46"/>
        <v>0</v>
      </c>
      <c r="AH65" s="91">
        <f t="shared" ca="1" si="46"/>
        <v>0</v>
      </c>
      <c r="AI65" s="91">
        <f t="shared" ca="1" si="46"/>
        <v>0</v>
      </c>
      <c r="AJ65" s="91">
        <f t="shared" ca="1" si="46"/>
        <v>0</v>
      </c>
      <c r="AK65" s="91">
        <f t="shared" ca="1" si="46"/>
        <v>0</v>
      </c>
      <c r="AL65" s="91">
        <f t="shared" ca="1" si="46"/>
        <v>0</v>
      </c>
      <c r="AM65" s="91">
        <f t="shared" ca="1" si="46"/>
        <v>0</v>
      </c>
      <c r="AN65" s="91">
        <f t="shared" ca="1" si="46"/>
        <v>0</v>
      </c>
      <c r="AO65" s="91">
        <f t="shared" ca="1" si="46"/>
        <v>0</v>
      </c>
      <c r="AP65" s="91">
        <f t="shared" ca="1" si="46"/>
        <v>0</v>
      </c>
      <c r="AQ65" s="91">
        <f t="shared" ca="1" si="46"/>
        <v>0</v>
      </c>
      <c r="AR65" s="91">
        <f t="shared" ca="1" si="46"/>
        <v>0</v>
      </c>
      <c r="AS65" s="91">
        <f t="shared" ca="1" si="46"/>
        <v>0</v>
      </c>
      <c r="AT65" s="91">
        <f t="shared" ca="1" si="46"/>
        <v>0</v>
      </c>
      <c r="AU65" s="91">
        <f t="shared" ca="1" si="46"/>
        <v>0</v>
      </c>
      <c r="AV65" s="91">
        <f t="shared" ca="1" si="46"/>
        <v>0</v>
      </c>
      <c r="AW65" s="91">
        <f t="shared" ca="1" si="46"/>
        <v>0</v>
      </c>
      <c r="AX65" s="91">
        <f t="shared" ca="1" si="46"/>
        <v>0</v>
      </c>
      <c r="AY65" s="91">
        <f t="shared" ca="1" si="46"/>
        <v>0</v>
      </c>
      <c r="AZ65" s="91">
        <f t="shared" ca="1" si="46"/>
        <v>0</v>
      </c>
      <c r="BA65" s="91">
        <f t="shared" ca="1" si="46"/>
        <v>0</v>
      </c>
      <c r="BB65" s="91">
        <f t="shared" ca="1" si="46"/>
        <v>0</v>
      </c>
      <c r="BC65" s="91">
        <f t="shared" ca="1" si="46"/>
        <v>0</v>
      </c>
      <c r="BD65" s="91">
        <f t="shared" ca="1" si="46"/>
        <v>0</v>
      </c>
      <c r="BE65" s="91">
        <f t="shared" ca="1" si="46"/>
        <v>0</v>
      </c>
      <c r="BF65" s="91">
        <f t="shared" ca="1" si="46"/>
        <v>0</v>
      </c>
      <c r="BG65" s="91">
        <f t="shared" ca="1" si="46"/>
        <v>0</v>
      </c>
      <c r="BH65" s="91">
        <f t="shared" ca="1" si="46"/>
        <v>0</v>
      </c>
      <c r="BI65" s="91">
        <f t="shared" ca="1" si="46"/>
        <v>0</v>
      </c>
      <c r="BJ65" s="91">
        <f t="shared" ca="1" si="46"/>
        <v>0</v>
      </c>
      <c r="BK65" s="91">
        <f t="shared" ca="1" si="46"/>
        <v>0</v>
      </c>
      <c r="BL65" s="91">
        <f t="shared" ca="1" si="46"/>
        <v>0</v>
      </c>
      <c r="BM65" s="91">
        <f t="shared" ca="1" si="46"/>
        <v>0</v>
      </c>
      <c r="BN65" s="91">
        <f t="shared" ca="1" si="46"/>
        <v>0</v>
      </c>
      <c r="BO65" s="91">
        <f t="shared" ca="1" si="46"/>
        <v>0</v>
      </c>
      <c r="BP65" s="91">
        <f t="shared" ca="1" si="46"/>
        <v>0</v>
      </c>
      <c r="BQ65" s="91">
        <f t="shared" ca="1" si="46"/>
        <v>0</v>
      </c>
      <c r="BR65" s="91">
        <f t="shared" ref="BR65:CF65" ca="1" si="47">BR34*BR97</f>
        <v>0</v>
      </c>
      <c r="BS65" s="91">
        <f t="shared" ca="1" si="47"/>
        <v>0</v>
      </c>
      <c r="BT65" s="91">
        <f t="shared" ca="1" si="47"/>
        <v>0</v>
      </c>
      <c r="BU65" s="91">
        <f t="shared" ca="1" si="47"/>
        <v>0</v>
      </c>
      <c r="BV65" s="91">
        <f t="shared" ca="1" si="47"/>
        <v>0</v>
      </c>
      <c r="BW65" s="91">
        <f t="shared" ca="1" si="47"/>
        <v>0</v>
      </c>
      <c r="BX65" s="91">
        <f t="shared" ca="1" si="47"/>
        <v>0</v>
      </c>
      <c r="BY65" s="91">
        <f t="shared" ca="1" si="47"/>
        <v>0</v>
      </c>
      <c r="BZ65" s="91">
        <f t="shared" ca="1" si="47"/>
        <v>0</v>
      </c>
      <c r="CA65" s="91">
        <f t="shared" ca="1" si="47"/>
        <v>0</v>
      </c>
      <c r="CB65" s="91">
        <f t="shared" ca="1" si="47"/>
        <v>0</v>
      </c>
      <c r="CC65" s="91">
        <f t="shared" ca="1" si="47"/>
        <v>0</v>
      </c>
      <c r="CD65" s="91">
        <f t="shared" ca="1" si="47"/>
        <v>0</v>
      </c>
      <c r="CE65" s="91">
        <f t="shared" ca="1" si="47"/>
        <v>0</v>
      </c>
      <c r="CF65" s="91">
        <f t="shared" ca="1" si="47"/>
        <v>0</v>
      </c>
      <c r="CG65" s="94"/>
    </row>
    <row r="66" spans="1:85" ht="15" customHeight="1" x14ac:dyDescent="0.2">
      <c r="A66" s="98"/>
      <c r="B66" s="304" t="s">
        <v>808</v>
      </c>
      <c r="C66" s="313" t="s">
        <v>144</v>
      </c>
      <c r="D66" s="314">
        <f ca="1">(SUMIFS($E$55:$CF$55,$E$51:$CF$51,"&gt;="&amp;YEAR(TODAY()),$E$51:$CF$51,"&lt;="&amp;YEAR(TODAY())+2)+IF($A$19="прямой",SUMIFS($E$19:$CF$19,$E$51:$CF$51,"&gt;="&amp;YEAR(TODAY()),$E$51:$CF$51,"&lt;="&amp;YEAR(TODAY())+2),0))/SUMIFS($E$57:$CF$57,$E$51:$CF$51,"&gt;="&amp;YEAR(TODAY()),$E$51:$CF$51,"&lt;="&amp;YEAR(TODAY())+2)</f>
        <v>-0.13059033989266547</v>
      </c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94"/>
      <c r="BA66" s="94"/>
      <c r="BB66" s="94"/>
      <c r="BC66" s="94"/>
      <c r="BD66" s="94"/>
      <c r="BE66" s="94"/>
      <c r="BF66" s="94"/>
      <c r="BG66" s="94"/>
      <c r="BH66" s="94"/>
      <c r="BI66" s="94"/>
      <c r="BJ66" s="94"/>
      <c r="BK66" s="94"/>
      <c r="BL66" s="94"/>
      <c r="BM66" s="94"/>
      <c r="BN66" s="94"/>
      <c r="BO66" s="94"/>
      <c r="BP66" s="94"/>
      <c r="BQ66" s="94"/>
      <c r="BR66" s="94"/>
      <c r="BS66" s="94"/>
      <c r="BT66" s="94"/>
      <c r="BU66" s="94"/>
      <c r="BV66" s="94"/>
      <c r="BW66" s="94"/>
      <c r="BX66" s="94"/>
      <c r="BY66" s="94"/>
      <c r="BZ66" s="94"/>
      <c r="CA66" s="94"/>
      <c r="CB66" s="94"/>
      <c r="CC66" s="94"/>
      <c r="CD66" s="94"/>
      <c r="CE66" s="94"/>
      <c r="CF66" s="94"/>
      <c r="CG66" s="94"/>
    </row>
    <row r="67" spans="1:85" x14ac:dyDescent="0.2">
      <c r="A67" s="94"/>
      <c r="B67" s="94"/>
      <c r="C67" s="95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  <c r="AX67" s="94"/>
      <c r="AY67" s="94"/>
      <c r="AZ67" s="94"/>
      <c r="BA67" s="94"/>
      <c r="BB67" s="94"/>
      <c r="BC67" s="94"/>
      <c r="BD67" s="94"/>
      <c r="BE67" s="94"/>
      <c r="BF67" s="94"/>
      <c r="BG67" s="94"/>
      <c r="BH67" s="94"/>
      <c r="BI67" s="94"/>
      <c r="BJ67" s="94"/>
      <c r="BK67" s="94"/>
      <c r="BL67" s="94"/>
      <c r="BM67" s="94"/>
      <c r="BN67" s="94"/>
      <c r="BO67" s="94"/>
      <c r="BP67" s="94"/>
      <c r="BQ67" s="94"/>
      <c r="BR67" s="94"/>
      <c r="BS67" s="94"/>
      <c r="BT67" s="94"/>
      <c r="BU67" s="94"/>
      <c r="BV67" s="94"/>
      <c r="BW67" s="94"/>
      <c r="BX67" s="94"/>
      <c r="BY67" s="94"/>
      <c r="BZ67" s="94"/>
      <c r="CA67" s="94"/>
      <c r="CB67" s="94"/>
      <c r="CC67" s="94"/>
      <c r="CD67" s="94"/>
      <c r="CE67" s="94"/>
      <c r="CF67" s="94"/>
      <c r="CG67" s="94"/>
    </row>
    <row r="68" spans="1:85" x14ac:dyDescent="0.2">
      <c r="A68" s="94"/>
      <c r="B68" s="94"/>
      <c r="C68" s="95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  <c r="AV68" s="94"/>
      <c r="AW68" s="94"/>
      <c r="AX68" s="94"/>
      <c r="AY68" s="94"/>
      <c r="AZ68" s="94"/>
      <c r="BA68" s="94"/>
      <c r="BB68" s="94"/>
      <c r="BC68" s="94"/>
      <c r="BD68" s="94"/>
      <c r="BE68" s="94"/>
      <c r="BF68" s="94"/>
      <c r="BG68" s="94"/>
      <c r="BH68" s="94"/>
      <c r="BI68" s="94"/>
      <c r="BJ68" s="94"/>
      <c r="BK68" s="94"/>
      <c r="BL68" s="94"/>
      <c r="BM68" s="94"/>
      <c r="BN68" s="94"/>
      <c r="BO68" s="94"/>
      <c r="BP68" s="94"/>
      <c r="BQ68" s="94"/>
      <c r="BR68" s="94"/>
      <c r="BS68" s="94"/>
      <c r="BT68" s="94"/>
      <c r="BU68" s="94"/>
      <c r="BV68" s="94"/>
      <c r="BW68" s="94"/>
      <c r="BX68" s="94"/>
      <c r="BY68" s="94"/>
      <c r="BZ68" s="94"/>
      <c r="CA68" s="94"/>
      <c r="CB68" s="94"/>
      <c r="CC68" s="94"/>
      <c r="CD68" s="94"/>
      <c r="CE68" s="94"/>
      <c r="CF68" s="94"/>
      <c r="CG68" s="94"/>
    </row>
    <row r="69" spans="1:85" x14ac:dyDescent="0.2">
      <c r="A69" s="94"/>
      <c r="B69" s="94"/>
      <c r="C69" s="95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  <c r="AV69" s="94"/>
      <c r="AW69" s="94"/>
      <c r="AX69" s="94"/>
      <c r="AY69" s="94"/>
      <c r="AZ69" s="94"/>
      <c r="BA69" s="94"/>
      <c r="BB69" s="94"/>
      <c r="BC69" s="94"/>
      <c r="BD69" s="94"/>
      <c r="BE69" s="94"/>
      <c r="BF69" s="94"/>
      <c r="BG69" s="94"/>
      <c r="BH69" s="94"/>
      <c r="BI69" s="94"/>
      <c r="BJ69" s="94"/>
      <c r="BK69" s="94"/>
      <c r="BL69" s="94"/>
      <c r="BM69" s="94"/>
      <c r="BN69" s="94"/>
      <c r="BO69" s="94"/>
      <c r="BP69" s="94"/>
      <c r="BQ69" s="94"/>
      <c r="BR69" s="94"/>
      <c r="BS69" s="94"/>
      <c r="BT69" s="94"/>
      <c r="BU69" s="94"/>
      <c r="BV69" s="94"/>
      <c r="BW69" s="94"/>
      <c r="BX69" s="94"/>
      <c r="BY69" s="94"/>
      <c r="BZ69" s="94"/>
      <c r="CA69" s="94"/>
      <c r="CB69" s="94"/>
      <c r="CC69" s="94"/>
      <c r="CD69" s="94"/>
      <c r="CE69" s="94"/>
      <c r="CF69" s="94"/>
      <c r="CG69" s="94"/>
    </row>
    <row r="70" spans="1:85" x14ac:dyDescent="0.2">
      <c r="A70" s="94"/>
      <c r="B70" s="94"/>
      <c r="C70" s="95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  <c r="AV70" s="94"/>
      <c r="AW70" s="94"/>
      <c r="AX70" s="94"/>
      <c r="AY70" s="94"/>
      <c r="AZ70" s="94"/>
      <c r="BA70" s="94"/>
      <c r="BB70" s="94"/>
      <c r="BC70" s="94"/>
      <c r="BD70" s="94"/>
      <c r="BE70" s="94"/>
      <c r="BF70" s="94"/>
      <c r="BG70" s="94"/>
      <c r="BH70" s="94"/>
      <c r="BI70" s="94"/>
      <c r="BJ70" s="94"/>
      <c r="BK70" s="94"/>
      <c r="BL70" s="94"/>
      <c r="BM70" s="94"/>
      <c r="BN70" s="94"/>
      <c r="BO70" s="94"/>
      <c r="BP70" s="94"/>
      <c r="BQ70" s="94"/>
      <c r="BR70" s="94"/>
      <c r="BS70" s="94"/>
      <c r="BT70" s="94"/>
      <c r="BU70" s="94"/>
      <c r="BV70" s="94"/>
      <c r="BW70" s="94"/>
      <c r="BX70" s="94"/>
      <c r="BY70" s="94"/>
      <c r="BZ70" s="94"/>
      <c r="CA70" s="94"/>
      <c r="CB70" s="94"/>
      <c r="CC70" s="94"/>
      <c r="CD70" s="94"/>
      <c r="CE70" s="94"/>
      <c r="CF70" s="94"/>
      <c r="CG70" s="94"/>
    </row>
    <row r="71" spans="1:85" x14ac:dyDescent="0.2">
      <c r="A71" s="94"/>
      <c r="B71" s="94"/>
      <c r="C71" s="95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  <c r="AV71" s="94"/>
      <c r="AW71" s="94"/>
      <c r="AX71" s="94"/>
      <c r="AY71" s="94"/>
      <c r="AZ71" s="94"/>
      <c r="BA71" s="94"/>
      <c r="BB71" s="94"/>
      <c r="BC71" s="94"/>
      <c r="BD71" s="94"/>
      <c r="BE71" s="94"/>
      <c r="BF71" s="94"/>
      <c r="BG71" s="94"/>
      <c r="BH71" s="94"/>
      <c r="BI71" s="94"/>
      <c r="BJ71" s="94"/>
      <c r="BK71" s="94"/>
      <c r="BL71" s="94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/>
      <c r="CA71" s="94"/>
      <c r="CB71" s="94"/>
      <c r="CC71" s="94"/>
      <c r="CD71" s="94"/>
      <c r="CE71" s="94"/>
      <c r="CF71" s="94"/>
      <c r="CG71" s="94"/>
    </row>
    <row r="72" spans="1:85" x14ac:dyDescent="0.2">
      <c r="A72" s="94"/>
      <c r="B72" s="94"/>
      <c r="C72" s="95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  <c r="AV72" s="94"/>
      <c r="AW72" s="94"/>
      <c r="AX72" s="94"/>
      <c r="AY72" s="94"/>
      <c r="AZ72" s="94"/>
      <c r="BA72" s="94"/>
      <c r="BB72" s="94"/>
      <c r="BC72" s="94"/>
      <c r="BD72" s="94"/>
      <c r="BE72" s="94"/>
      <c r="BF72" s="94"/>
      <c r="BG72" s="94"/>
      <c r="BH72" s="94"/>
      <c r="BI72" s="94"/>
      <c r="BJ72" s="94"/>
      <c r="BK72" s="94"/>
      <c r="BL72" s="94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94"/>
      <c r="BZ72" s="94"/>
      <c r="CA72" s="94"/>
      <c r="CB72" s="94"/>
      <c r="CC72" s="94"/>
      <c r="CD72" s="94"/>
      <c r="CE72" s="94"/>
      <c r="CF72" s="94"/>
      <c r="CG72" s="94"/>
    </row>
    <row r="73" spans="1:85" x14ac:dyDescent="0.2">
      <c r="A73" s="94"/>
      <c r="B73" s="94"/>
      <c r="C73" s="95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A73" s="94"/>
      <c r="CB73" s="94"/>
      <c r="CC73" s="94"/>
      <c r="CD73" s="94"/>
      <c r="CE73" s="94"/>
      <c r="CF73" s="94"/>
      <c r="CG73" s="94"/>
    </row>
    <row r="74" spans="1:85" x14ac:dyDescent="0.2">
      <c r="A74" s="94"/>
      <c r="B74" s="94"/>
      <c r="C74" s="95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BD74" s="94"/>
      <c r="BE74" s="94"/>
      <c r="BF74" s="94"/>
      <c r="BG74" s="94"/>
      <c r="BH74" s="94"/>
      <c r="BI74" s="94"/>
      <c r="BJ74" s="94"/>
      <c r="BK74" s="94"/>
      <c r="BL74" s="94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A74" s="94"/>
      <c r="CB74" s="94"/>
      <c r="CC74" s="94"/>
      <c r="CD74" s="94"/>
      <c r="CE74" s="94"/>
      <c r="CF74" s="94"/>
      <c r="CG74" s="94"/>
    </row>
    <row r="75" spans="1:85" x14ac:dyDescent="0.2">
      <c r="A75" s="94"/>
      <c r="B75" s="94"/>
      <c r="C75" s="95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A75" s="94"/>
      <c r="CB75" s="94"/>
      <c r="CC75" s="94"/>
      <c r="CD75" s="94"/>
      <c r="CE75" s="94"/>
      <c r="CF75" s="94"/>
      <c r="CG75" s="94"/>
    </row>
    <row r="76" spans="1:85" x14ac:dyDescent="0.2">
      <c r="A76" s="94"/>
      <c r="B76" s="94"/>
      <c r="C76" s="95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</row>
    <row r="77" spans="1:85" x14ac:dyDescent="0.2">
      <c r="A77" s="94"/>
      <c r="B77" s="94"/>
      <c r="C77" s="95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  <c r="BS77" s="94"/>
      <c r="BT77" s="94"/>
      <c r="BU77" s="94"/>
      <c r="BV77" s="94"/>
      <c r="BW77" s="94"/>
      <c r="BX77" s="94"/>
      <c r="BY77" s="94"/>
      <c r="BZ77" s="94"/>
      <c r="CA77" s="94"/>
      <c r="CB77" s="94"/>
      <c r="CC77" s="94"/>
      <c r="CD77" s="94"/>
      <c r="CE77" s="94"/>
      <c r="CF77" s="94"/>
      <c r="CG77" s="94"/>
    </row>
    <row r="78" spans="1:85" x14ac:dyDescent="0.2">
      <c r="A78" s="94"/>
      <c r="B78" s="94"/>
      <c r="C78" s="95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  <c r="AX78" s="94"/>
      <c r="AY78" s="94"/>
      <c r="AZ78" s="94"/>
      <c r="BA78" s="94"/>
      <c r="BB78" s="94"/>
      <c r="BC78" s="94"/>
      <c r="BD78" s="94"/>
      <c r="BE78" s="94"/>
      <c r="BF78" s="94"/>
      <c r="BG78" s="94"/>
      <c r="BH78" s="94"/>
      <c r="BI78" s="94"/>
      <c r="BJ78" s="94"/>
      <c r="BK78" s="94"/>
      <c r="BL78" s="94"/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94"/>
      <c r="BZ78" s="94"/>
      <c r="CA78" s="94"/>
      <c r="CB78" s="94"/>
      <c r="CC78" s="94"/>
      <c r="CD78" s="94"/>
      <c r="CE78" s="94"/>
      <c r="CF78" s="94"/>
      <c r="CG78" s="94"/>
    </row>
    <row r="79" spans="1:85" x14ac:dyDescent="0.2">
      <c r="A79" s="94"/>
      <c r="B79" s="94"/>
      <c r="C79" s="95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  <c r="AV79" s="94"/>
      <c r="AW79" s="94"/>
      <c r="AX79" s="94"/>
      <c r="AY79" s="94"/>
      <c r="AZ79" s="94"/>
      <c r="BA79" s="94"/>
      <c r="BB79" s="94"/>
      <c r="BC79" s="94"/>
      <c r="BD79" s="94"/>
      <c r="BE79" s="94"/>
      <c r="BF79" s="94"/>
      <c r="BG79" s="94"/>
      <c r="BH79" s="94"/>
      <c r="BI79" s="94"/>
      <c r="BJ79" s="94"/>
      <c r="BK79" s="94"/>
      <c r="BL79" s="94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A79" s="94"/>
      <c r="CB79" s="94"/>
      <c r="CC79" s="94"/>
      <c r="CD79" s="94"/>
      <c r="CE79" s="94"/>
      <c r="CF79" s="94"/>
      <c r="CG79" s="94"/>
    </row>
    <row r="80" spans="1:85" x14ac:dyDescent="0.2">
      <c r="A80" s="94"/>
      <c r="B80" s="94"/>
      <c r="C80" s="95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94"/>
      <c r="BZ80" s="94"/>
      <c r="CA80" s="94"/>
      <c r="CB80" s="94"/>
      <c r="CC80" s="94"/>
      <c r="CD80" s="94"/>
      <c r="CE80" s="94"/>
      <c r="CF80" s="94"/>
      <c r="CG80" s="94"/>
    </row>
    <row r="81" spans="1:85" x14ac:dyDescent="0.2">
      <c r="A81" s="94"/>
      <c r="B81" s="94"/>
      <c r="C81" s="95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94"/>
      <c r="BZ81" s="94"/>
      <c r="CA81" s="94"/>
      <c r="CB81" s="94"/>
      <c r="CC81" s="94"/>
      <c r="CD81" s="94"/>
      <c r="CE81" s="94"/>
      <c r="CF81" s="94"/>
      <c r="CG81" s="94"/>
    </row>
    <row r="82" spans="1:85" x14ac:dyDescent="0.2">
      <c r="A82" s="94"/>
      <c r="B82" s="94"/>
      <c r="C82" s="95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A82" s="94"/>
      <c r="CB82" s="94"/>
      <c r="CC82" s="94"/>
      <c r="CD82" s="94"/>
      <c r="CE82" s="94"/>
      <c r="CF82" s="94"/>
      <c r="CG82" s="94"/>
    </row>
    <row r="83" spans="1:85" ht="28.5" customHeight="1" x14ac:dyDescent="0.2">
      <c r="A83" s="94"/>
      <c r="B83" s="96" t="s">
        <v>171</v>
      </c>
      <c r="C83" s="96" t="s">
        <v>166</v>
      </c>
      <c r="D83" s="96" t="s">
        <v>4</v>
      </c>
      <c r="E83" s="96">
        <f>$E$17</f>
        <v>2022</v>
      </c>
      <c r="F83" s="96">
        <f t="shared" ref="F83:BQ83" si="48">E83+1</f>
        <v>2023</v>
      </c>
      <c r="G83" s="96">
        <f t="shared" si="48"/>
        <v>2024</v>
      </c>
      <c r="H83" s="96">
        <f t="shared" si="48"/>
        <v>2025</v>
      </c>
      <c r="I83" s="96">
        <f t="shared" si="48"/>
        <v>2026</v>
      </c>
      <c r="J83" s="96">
        <f t="shared" si="48"/>
        <v>2027</v>
      </c>
      <c r="K83" s="96">
        <f t="shared" si="48"/>
        <v>2028</v>
      </c>
      <c r="L83" s="96">
        <f t="shared" si="48"/>
        <v>2029</v>
      </c>
      <c r="M83" s="96">
        <f t="shared" si="48"/>
        <v>2030</v>
      </c>
      <c r="N83" s="96">
        <f t="shared" si="48"/>
        <v>2031</v>
      </c>
      <c r="O83" s="96">
        <f t="shared" si="48"/>
        <v>2032</v>
      </c>
      <c r="P83" s="96">
        <f t="shared" si="48"/>
        <v>2033</v>
      </c>
      <c r="Q83" s="96">
        <f t="shared" si="48"/>
        <v>2034</v>
      </c>
      <c r="R83" s="96">
        <f t="shared" si="48"/>
        <v>2035</v>
      </c>
      <c r="S83" s="96">
        <f t="shared" si="48"/>
        <v>2036</v>
      </c>
      <c r="T83" s="96">
        <f t="shared" si="48"/>
        <v>2037</v>
      </c>
      <c r="U83" s="96">
        <f t="shared" si="48"/>
        <v>2038</v>
      </c>
      <c r="V83" s="96">
        <f t="shared" si="48"/>
        <v>2039</v>
      </c>
      <c r="W83" s="96">
        <f t="shared" si="48"/>
        <v>2040</v>
      </c>
      <c r="X83" s="96">
        <f t="shared" si="48"/>
        <v>2041</v>
      </c>
      <c r="Y83" s="96">
        <f t="shared" si="48"/>
        <v>2042</v>
      </c>
      <c r="Z83" s="96">
        <f t="shared" si="48"/>
        <v>2043</v>
      </c>
      <c r="AA83" s="96">
        <f t="shared" si="48"/>
        <v>2044</v>
      </c>
      <c r="AB83" s="96">
        <f t="shared" si="48"/>
        <v>2045</v>
      </c>
      <c r="AC83" s="96">
        <f t="shared" si="48"/>
        <v>2046</v>
      </c>
      <c r="AD83" s="96">
        <f t="shared" si="48"/>
        <v>2047</v>
      </c>
      <c r="AE83" s="96">
        <f t="shared" si="48"/>
        <v>2048</v>
      </c>
      <c r="AF83" s="96">
        <f t="shared" si="48"/>
        <v>2049</v>
      </c>
      <c r="AG83" s="96">
        <f t="shared" si="48"/>
        <v>2050</v>
      </c>
      <c r="AH83" s="96">
        <f t="shared" si="48"/>
        <v>2051</v>
      </c>
      <c r="AI83" s="96">
        <f t="shared" si="48"/>
        <v>2052</v>
      </c>
      <c r="AJ83" s="96">
        <f t="shared" si="48"/>
        <v>2053</v>
      </c>
      <c r="AK83" s="96">
        <f t="shared" si="48"/>
        <v>2054</v>
      </c>
      <c r="AL83" s="96">
        <f t="shared" si="48"/>
        <v>2055</v>
      </c>
      <c r="AM83" s="96">
        <f t="shared" si="48"/>
        <v>2056</v>
      </c>
      <c r="AN83" s="96">
        <f t="shared" si="48"/>
        <v>2057</v>
      </c>
      <c r="AO83" s="96">
        <f t="shared" si="48"/>
        <v>2058</v>
      </c>
      <c r="AP83" s="96">
        <f t="shared" si="48"/>
        <v>2059</v>
      </c>
      <c r="AQ83" s="96">
        <f t="shared" si="48"/>
        <v>2060</v>
      </c>
      <c r="AR83" s="96">
        <f t="shared" si="48"/>
        <v>2061</v>
      </c>
      <c r="AS83" s="96">
        <f t="shared" si="48"/>
        <v>2062</v>
      </c>
      <c r="AT83" s="96">
        <f t="shared" si="48"/>
        <v>2063</v>
      </c>
      <c r="AU83" s="96">
        <f t="shared" si="48"/>
        <v>2064</v>
      </c>
      <c r="AV83" s="96">
        <f t="shared" si="48"/>
        <v>2065</v>
      </c>
      <c r="AW83" s="96">
        <f t="shared" si="48"/>
        <v>2066</v>
      </c>
      <c r="AX83" s="96">
        <f t="shared" si="48"/>
        <v>2067</v>
      </c>
      <c r="AY83" s="96">
        <f t="shared" si="48"/>
        <v>2068</v>
      </c>
      <c r="AZ83" s="96">
        <f t="shared" si="48"/>
        <v>2069</v>
      </c>
      <c r="BA83" s="96">
        <f t="shared" si="48"/>
        <v>2070</v>
      </c>
      <c r="BB83" s="96">
        <f t="shared" si="48"/>
        <v>2071</v>
      </c>
      <c r="BC83" s="96">
        <f t="shared" si="48"/>
        <v>2072</v>
      </c>
      <c r="BD83" s="96">
        <f t="shared" si="48"/>
        <v>2073</v>
      </c>
      <c r="BE83" s="96">
        <f t="shared" si="48"/>
        <v>2074</v>
      </c>
      <c r="BF83" s="96">
        <f t="shared" si="48"/>
        <v>2075</v>
      </c>
      <c r="BG83" s="96">
        <f t="shared" si="48"/>
        <v>2076</v>
      </c>
      <c r="BH83" s="96">
        <f t="shared" si="48"/>
        <v>2077</v>
      </c>
      <c r="BI83" s="96">
        <f t="shared" si="48"/>
        <v>2078</v>
      </c>
      <c r="BJ83" s="96">
        <f t="shared" si="48"/>
        <v>2079</v>
      </c>
      <c r="BK83" s="96">
        <f t="shared" si="48"/>
        <v>2080</v>
      </c>
      <c r="BL83" s="96">
        <f t="shared" si="48"/>
        <v>2081</v>
      </c>
      <c r="BM83" s="96">
        <f t="shared" si="48"/>
        <v>2082</v>
      </c>
      <c r="BN83" s="96">
        <f t="shared" si="48"/>
        <v>2083</v>
      </c>
      <c r="BO83" s="96">
        <f t="shared" si="48"/>
        <v>2084</v>
      </c>
      <c r="BP83" s="96">
        <f t="shared" si="48"/>
        <v>2085</v>
      </c>
      <c r="BQ83" s="96">
        <f t="shared" si="48"/>
        <v>2086</v>
      </c>
      <c r="BR83" s="96">
        <f t="shared" ref="BR83:CF83" si="49">BQ83+1</f>
        <v>2087</v>
      </c>
      <c r="BS83" s="96">
        <f t="shared" si="49"/>
        <v>2088</v>
      </c>
      <c r="BT83" s="96">
        <f t="shared" si="49"/>
        <v>2089</v>
      </c>
      <c r="BU83" s="96">
        <f t="shared" si="49"/>
        <v>2090</v>
      </c>
      <c r="BV83" s="96">
        <f t="shared" si="49"/>
        <v>2091</v>
      </c>
      <c r="BW83" s="96">
        <f t="shared" si="49"/>
        <v>2092</v>
      </c>
      <c r="BX83" s="96">
        <f t="shared" si="49"/>
        <v>2093</v>
      </c>
      <c r="BY83" s="96">
        <f t="shared" si="49"/>
        <v>2094</v>
      </c>
      <c r="BZ83" s="96">
        <f t="shared" si="49"/>
        <v>2095</v>
      </c>
      <c r="CA83" s="96">
        <f t="shared" si="49"/>
        <v>2096</v>
      </c>
      <c r="CB83" s="96">
        <f t="shared" si="49"/>
        <v>2097</v>
      </c>
      <c r="CC83" s="96">
        <f t="shared" si="49"/>
        <v>2098</v>
      </c>
      <c r="CD83" s="96">
        <f t="shared" si="49"/>
        <v>2099</v>
      </c>
      <c r="CE83" s="96">
        <f t="shared" si="49"/>
        <v>2100</v>
      </c>
      <c r="CF83" s="96">
        <f t="shared" si="49"/>
        <v>2101</v>
      </c>
      <c r="CG83" s="94"/>
    </row>
    <row r="84" spans="1:85" ht="15" customHeight="1" x14ac:dyDescent="0.2">
      <c r="A84" s="98"/>
      <c r="B84" s="7" t="s">
        <v>149</v>
      </c>
      <c r="C84" s="57" t="s">
        <v>5</v>
      </c>
      <c r="D84" s="8">
        <f ca="1">SUM(E84:CF84)</f>
        <v>262856.98834160774</v>
      </c>
      <c r="E84" s="9">
        <f t="shared" ref="E84:BP84" ca="1" si="50">(E26-E49-E34)*E97</f>
        <v>-9400</v>
      </c>
      <c r="F84" s="9">
        <f t="shared" ca="1" si="50"/>
        <v>-82000</v>
      </c>
      <c r="G84" s="9">
        <f t="shared" ca="1" si="50"/>
        <v>-35000</v>
      </c>
      <c r="H84" s="9">
        <f t="shared" ca="1" si="50"/>
        <v>-14999.835164835165</v>
      </c>
      <c r="I84" s="9">
        <f t="shared" ca="1" si="50"/>
        <v>1312.6610698945806</v>
      </c>
      <c r="J84" s="9">
        <f t="shared" ca="1" si="50"/>
        <v>19187.817258883249</v>
      </c>
      <c r="K84" s="9">
        <f t="shared" ca="1" si="50"/>
        <v>95939.086294416251</v>
      </c>
      <c r="L84" s="9">
        <f t="shared" ca="1" si="50"/>
        <v>95939.086294416251</v>
      </c>
      <c r="M84" s="9">
        <f t="shared" ca="1" si="50"/>
        <v>95939.086294416251</v>
      </c>
      <c r="N84" s="9">
        <f t="shared" ca="1" si="50"/>
        <v>95939.086294416251</v>
      </c>
      <c r="O84" s="9">
        <f t="shared" ca="1" si="50"/>
        <v>0</v>
      </c>
      <c r="P84" s="9">
        <f t="shared" ca="1" si="50"/>
        <v>0</v>
      </c>
      <c r="Q84" s="9">
        <f t="shared" ca="1" si="50"/>
        <v>0</v>
      </c>
      <c r="R84" s="9">
        <f t="shared" ca="1" si="50"/>
        <v>0</v>
      </c>
      <c r="S84" s="9">
        <f t="shared" ca="1" si="50"/>
        <v>0</v>
      </c>
      <c r="T84" s="9">
        <f t="shared" ca="1" si="50"/>
        <v>0</v>
      </c>
      <c r="U84" s="9">
        <f t="shared" ca="1" si="50"/>
        <v>0</v>
      </c>
      <c r="V84" s="9">
        <f t="shared" ca="1" si="50"/>
        <v>0</v>
      </c>
      <c r="W84" s="9">
        <f t="shared" ca="1" si="50"/>
        <v>0</v>
      </c>
      <c r="X84" s="9">
        <f t="shared" ca="1" si="50"/>
        <v>0</v>
      </c>
      <c r="Y84" s="9">
        <f t="shared" ca="1" si="50"/>
        <v>0</v>
      </c>
      <c r="Z84" s="9">
        <f t="shared" ca="1" si="50"/>
        <v>0</v>
      </c>
      <c r="AA84" s="9">
        <f t="shared" ca="1" si="50"/>
        <v>0</v>
      </c>
      <c r="AB84" s="9">
        <f t="shared" ca="1" si="50"/>
        <v>0</v>
      </c>
      <c r="AC84" s="9">
        <f t="shared" ca="1" si="50"/>
        <v>0</v>
      </c>
      <c r="AD84" s="9">
        <f t="shared" ca="1" si="50"/>
        <v>0</v>
      </c>
      <c r="AE84" s="9">
        <f t="shared" ca="1" si="50"/>
        <v>0</v>
      </c>
      <c r="AF84" s="9">
        <f t="shared" ca="1" si="50"/>
        <v>0</v>
      </c>
      <c r="AG84" s="9">
        <f t="shared" ca="1" si="50"/>
        <v>0</v>
      </c>
      <c r="AH84" s="9">
        <f t="shared" ca="1" si="50"/>
        <v>0</v>
      </c>
      <c r="AI84" s="9">
        <f t="shared" ca="1" si="50"/>
        <v>0</v>
      </c>
      <c r="AJ84" s="9">
        <f t="shared" ca="1" si="50"/>
        <v>0</v>
      </c>
      <c r="AK84" s="9">
        <f t="shared" ca="1" si="50"/>
        <v>0</v>
      </c>
      <c r="AL84" s="9">
        <f t="shared" ca="1" si="50"/>
        <v>0</v>
      </c>
      <c r="AM84" s="9">
        <f t="shared" ca="1" si="50"/>
        <v>0</v>
      </c>
      <c r="AN84" s="9">
        <f t="shared" ca="1" si="50"/>
        <v>0</v>
      </c>
      <c r="AO84" s="9">
        <f t="shared" ca="1" si="50"/>
        <v>0</v>
      </c>
      <c r="AP84" s="9">
        <f t="shared" ca="1" si="50"/>
        <v>0</v>
      </c>
      <c r="AQ84" s="9">
        <f t="shared" ca="1" si="50"/>
        <v>0</v>
      </c>
      <c r="AR84" s="9">
        <f t="shared" ca="1" si="50"/>
        <v>0</v>
      </c>
      <c r="AS84" s="9">
        <f t="shared" ca="1" si="50"/>
        <v>0</v>
      </c>
      <c r="AT84" s="9">
        <f t="shared" ca="1" si="50"/>
        <v>0</v>
      </c>
      <c r="AU84" s="9">
        <f t="shared" ca="1" si="50"/>
        <v>0</v>
      </c>
      <c r="AV84" s="9">
        <f t="shared" ca="1" si="50"/>
        <v>0</v>
      </c>
      <c r="AW84" s="9">
        <f t="shared" ca="1" si="50"/>
        <v>0</v>
      </c>
      <c r="AX84" s="9">
        <f t="shared" ca="1" si="50"/>
        <v>0</v>
      </c>
      <c r="AY84" s="9">
        <f t="shared" ca="1" si="50"/>
        <v>0</v>
      </c>
      <c r="AZ84" s="9">
        <f t="shared" ca="1" si="50"/>
        <v>0</v>
      </c>
      <c r="BA84" s="9">
        <f t="shared" ca="1" si="50"/>
        <v>0</v>
      </c>
      <c r="BB84" s="9">
        <f t="shared" ca="1" si="50"/>
        <v>0</v>
      </c>
      <c r="BC84" s="9">
        <f t="shared" ca="1" si="50"/>
        <v>0</v>
      </c>
      <c r="BD84" s="9">
        <f t="shared" ca="1" si="50"/>
        <v>0</v>
      </c>
      <c r="BE84" s="9">
        <f t="shared" ca="1" si="50"/>
        <v>0</v>
      </c>
      <c r="BF84" s="9">
        <f t="shared" ca="1" si="50"/>
        <v>0</v>
      </c>
      <c r="BG84" s="9">
        <f t="shared" ca="1" si="50"/>
        <v>0</v>
      </c>
      <c r="BH84" s="9">
        <f t="shared" ca="1" si="50"/>
        <v>0</v>
      </c>
      <c r="BI84" s="9">
        <f t="shared" ca="1" si="50"/>
        <v>0</v>
      </c>
      <c r="BJ84" s="9">
        <f t="shared" ca="1" si="50"/>
        <v>0</v>
      </c>
      <c r="BK84" s="9">
        <f t="shared" ca="1" si="50"/>
        <v>0</v>
      </c>
      <c r="BL84" s="9">
        <f t="shared" ca="1" si="50"/>
        <v>0</v>
      </c>
      <c r="BM84" s="9">
        <f t="shared" ca="1" si="50"/>
        <v>0</v>
      </c>
      <c r="BN84" s="9">
        <f t="shared" ca="1" si="50"/>
        <v>0</v>
      </c>
      <c r="BO84" s="9">
        <f t="shared" ca="1" si="50"/>
        <v>0</v>
      </c>
      <c r="BP84" s="9">
        <f t="shared" ca="1" si="50"/>
        <v>0</v>
      </c>
      <c r="BQ84" s="9">
        <f t="shared" ref="BQ84:CF84" ca="1" si="51">(BQ26-BQ49-BQ34)*BQ97</f>
        <v>0</v>
      </c>
      <c r="BR84" s="9">
        <f t="shared" ca="1" si="51"/>
        <v>0</v>
      </c>
      <c r="BS84" s="9">
        <f t="shared" ca="1" si="51"/>
        <v>0</v>
      </c>
      <c r="BT84" s="9">
        <f t="shared" ca="1" si="51"/>
        <v>0</v>
      </c>
      <c r="BU84" s="9">
        <f t="shared" ca="1" si="51"/>
        <v>0</v>
      </c>
      <c r="BV84" s="9">
        <f t="shared" ca="1" si="51"/>
        <v>0</v>
      </c>
      <c r="BW84" s="9">
        <f t="shared" ca="1" si="51"/>
        <v>0</v>
      </c>
      <c r="BX84" s="9">
        <f t="shared" ca="1" si="51"/>
        <v>0</v>
      </c>
      <c r="BY84" s="9">
        <f t="shared" ca="1" si="51"/>
        <v>0</v>
      </c>
      <c r="BZ84" s="9">
        <f t="shared" ca="1" si="51"/>
        <v>0</v>
      </c>
      <c r="CA84" s="9">
        <f t="shared" ca="1" si="51"/>
        <v>0</v>
      </c>
      <c r="CB84" s="9">
        <f t="shared" ca="1" si="51"/>
        <v>0</v>
      </c>
      <c r="CC84" s="9">
        <f t="shared" ca="1" si="51"/>
        <v>0</v>
      </c>
      <c r="CD84" s="9">
        <f t="shared" ca="1" si="51"/>
        <v>0</v>
      </c>
      <c r="CE84" s="9">
        <f t="shared" ca="1" si="51"/>
        <v>0</v>
      </c>
      <c r="CF84" s="9">
        <f t="shared" ca="1" si="51"/>
        <v>0</v>
      </c>
      <c r="CG84" s="94"/>
    </row>
    <row r="85" spans="1:85" ht="15" customHeight="1" x14ac:dyDescent="0.2">
      <c r="A85" s="98"/>
      <c r="B85" s="7" t="s">
        <v>27</v>
      </c>
      <c r="C85" s="57" t="s">
        <v>5</v>
      </c>
      <c r="D85" s="8">
        <f ca="1">SUM(E85:CF85)</f>
        <v>387166.98834160762</v>
      </c>
      <c r="E85" s="9">
        <f ca="1">(E26-E19-E33)*E97</f>
        <v>-3800</v>
      </c>
      <c r="F85" s="9">
        <f t="shared" ref="F85:BQ85" ca="1" si="52">(F26-F19-F33)*F97</f>
        <v>-5400</v>
      </c>
      <c r="G85" s="9">
        <f t="shared" ca="1" si="52"/>
        <v>-5400</v>
      </c>
      <c r="H85" s="9">
        <f t="shared" ca="1" si="52"/>
        <v>-2489.835164835165</v>
      </c>
      <c r="I85" s="9">
        <f t="shared" ca="1" si="52"/>
        <v>1312.6610698945806</v>
      </c>
      <c r="J85" s="9">
        <f t="shared" ca="1" si="52"/>
        <v>19187.817258883249</v>
      </c>
      <c r="K85" s="9">
        <f t="shared" ca="1" si="52"/>
        <v>95939.086294416251</v>
      </c>
      <c r="L85" s="9">
        <f t="shared" ca="1" si="52"/>
        <v>95939.086294416251</v>
      </c>
      <c r="M85" s="9">
        <f t="shared" ca="1" si="52"/>
        <v>95939.086294416251</v>
      </c>
      <c r="N85" s="9">
        <f t="shared" ca="1" si="52"/>
        <v>95939.086294416251</v>
      </c>
      <c r="O85" s="9">
        <f t="shared" ca="1" si="52"/>
        <v>0</v>
      </c>
      <c r="P85" s="9">
        <f t="shared" ca="1" si="52"/>
        <v>0</v>
      </c>
      <c r="Q85" s="9">
        <f t="shared" ca="1" si="52"/>
        <v>0</v>
      </c>
      <c r="R85" s="9">
        <f t="shared" ca="1" si="52"/>
        <v>0</v>
      </c>
      <c r="S85" s="9">
        <f t="shared" ca="1" si="52"/>
        <v>0</v>
      </c>
      <c r="T85" s="9">
        <f t="shared" ca="1" si="52"/>
        <v>0</v>
      </c>
      <c r="U85" s="9">
        <f t="shared" ca="1" si="52"/>
        <v>0</v>
      </c>
      <c r="V85" s="9">
        <f t="shared" ca="1" si="52"/>
        <v>0</v>
      </c>
      <c r="W85" s="9">
        <f t="shared" ca="1" si="52"/>
        <v>0</v>
      </c>
      <c r="X85" s="9">
        <f t="shared" ca="1" si="52"/>
        <v>0</v>
      </c>
      <c r="Y85" s="9">
        <f t="shared" ca="1" si="52"/>
        <v>0</v>
      </c>
      <c r="Z85" s="9">
        <f t="shared" ca="1" si="52"/>
        <v>0</v>
      </c>
      <c r="AA85" s="9">
        <f t="shared" ca="1" si="52"/>
        <v>0</v>
      </c>
      <c r="AB85" s="9">
        <f t="shared" ca="1" si="52"/>
        <v>0</v>
      </c>
      <c r="AC85" s="9">
        <f t="shared" ca="1" si="52"/>
        <v>0</v>
      </c>
      <c r="AD85" s="9">
        <f t="shared" ca="1" si="52"/>
        <v>0</v>
      </c>
      <c r="AE85" s="9">
        <f t="shared" ca="1" si="52"/>
        <v>0</v>
      </c>
      <c r="AF85" s="9">
        <f t="shared" ca="1" si="52"/>
        <v>0</v>
      </c>
      <c r="AG85" s="9">
        <f t="shared" ca="1" si="52"/>
        <v>0</v>
      </c>
      <c r="AH85" s="9">
        <f t="shared" ca="1" si="52"/>
        <v>0</v>
      </c>
      <c r="AI85" s="9">
        <f t="shared" ca="1" si="52"/>
        <v>0</v>
      </c>
      <c r="AJ85" s="9">
        <f t="shared" ca="1" si="52"/>
        <v>0</v>
      </c>
      <c r="AK85" s="9">
        <f t="shared" ca="1" si="52"/>
        <v>0</v>
      </c>
      <c r="AL85" s="9">
        <f t="shared" ca="1" si="52"/>
        <v>0</v>
      </c>
      <c r="AM85" s="9">
        <f t="shared" ca="1" si="52"/>
        <v>0</v>
      </c>
      <c r="AN85" s="9">
        <f t="shared" ca="1" si="52"/>
        <v>0</v>
      </c>
      <c r="AO85" s="9">
        <f t="shared" ca="1" si="52"/>
        <v>0</v>
      </c>
      <c r="AP85" s="9">
        <f t="shared" ca="1" si="52"/>
        <v>0</v>
      </c>
      <c r="AQ85" s="9">
        <f t="shared" ca="1" si="52"/>
        <v>0</v>
      </c>
      <c r="AR85" s="9">
        <f t="shared" ca="1" si="52"/>
        <v>0</v>
      </c>
      <c r="AS85" s="9">
        <f t="shared" ca="1" si="52"/>
        <v>0</v>
      </c>
      <c r="AT85" s="9">
        <f t="shared" ca="1" si="52"/>
        <v>0</v>
      </c>
      <c r="AU85" s="9">
        <f t="shared" ca="1" si="52"/>
        <v>0</v>
      </c>
      <c r="AV85" s="9">
        <f t="shared" ca="1" si="52"/>
        <v>0</v>
      </c>
      <c r="AW85" s="9">
        <f t="shared" ca="1" si="52"/>
        <v>0</v>
      </c>
      <c r="AX85" s="9">
        <f t="shared" ca="1" si="52"/>
        <v>0</v>
      </c>
      <c r="AY85" s="9">
        <f t="shared" ca="1" si="52"/>
        <v>0</v>
      </c>
      <c r="AZ85" s="9">
        <f t="shared" ca="1" si="52"/>
        <v>0</v>
      </c>
      <c r="BA85" s="9">
        <f t="shared" ca="1" si="52"/>
        <v>0</v>
      </c>
      <c r="BB85" s="9">
        <f t="shared" ca="1" si="52"/>
        <v>0</v>
      </c>
      <c r="BC85" s="9">
        <f t="shared" ca="1" si="52"/>
        <v>0</v>
      </c>
      <c r="BD85" s="9">
        <f t="shared" ca="1" si="52"/>
        <v>0</v>
      </c>
      <c r="BE85" s="9">
        <f t="shared" ca="1" si="52"/>
        <v>0</v>
      </c>
      <c r="BF85" s="9">
        <f t="shared" ca="1" si="52"/>
        <v>0</v>
      </c>
      <c r="BG85" s="9">
        <f t="shared" ca="1" si="52"/>
        <v>0</v>
      </c>
      <c r="BH85" s="9">
        <f t="shared" ca="1" si="52"/>
        <v>0</v>
      </c>
      <c r="BI85" s="9">
        <f t="shared" ca="1" si="52"/>
        <v>0</v>
      </c>
      <c r="BJ85" s="9">
        <f t="shared" ca="1" si="52"/>
        <v>0</v>
      </c>
      <c r="BK85" s="9">
        <f t="shared" ca="1" si="52"/>
        <v>0</v>
      </c>
      <c r="BL85" s="9">
        <f t="shared" ca="1" si="52"/>
        <v>0</v>
      </c>
      <c r="BM85" s="9">
        <f t="shared" ca="1" si="52"/>
        <v>0</v>
      </c>
      <c r="BN85" s="9">
        <f t="shared" ca="1" si="52"/>
        <v>0</v>
      </c>
      <c r="BO85" s="9">
        <f t="shared" ca="1" si="52"/>
        <v>0</v>
      </c>
      <c r="BP85" s="9">
        <f t="shared" ca="1" si="52"/>
        <v>0</v>
      </c>
      <c r="BQ85" s="9">
        <f t="shared" ca="1" si="52"/>
        <v>0</v>
      </c>
      <c r="BR85" s="9">
        <f t="shared" ref="BR85:CF85" ca="1" si="53">(BR26-BR19-BR33)*BR97</f>
        <v>0</v>
      </c>
      <c r="BS85" s="9">
        <f t="shared" ca="1" si="53"/>
        <v>0</v>
      </c>
      <c r="BT85" s="9">
        <f t="shared" ca="1" si="53"/>
        <v>0</v>
      </c>
      <c r="BU85" s="9">
        <f t="shared" ca="1" si="53"/>
        <v>0</v>
      </c>
      <c r="BV85" s="9">
        <f t="shared" ca="1" si="53"/>
        <v>0</v>
      </c>
      <c r="BW85" s="9">
        <f t="shared" ca="1" si="53"/>
        <v>0</v>
      </c>
      <c r="BX85" s="9">
        <f t="shared" ca="1" si="53"/>
        <v>0</v>
      </c>
      <c r="BY85" s="9">
        <f t="shared" ca="1" si="53"/>
        <v>0</v>
      </c>
      <c r="BZ85" s="9">
        <f t="shared" ca="1" si="53"/>
        <v>0</v>
      </c>
      <c r="CA85" s="9">
        <f t="shared" ca="1" si="53"/>
        <v>0</v>
      </c>
      <c r="CB85" s="9">
        <f t="shared" ca="1" si="53"/>
        <v>0</v>
      </c>
      <c r="CC85" s="9">
        <f t="shared" ca="1" si="53"/>
        <v>0</v>
      </c>
      <c r="CD85" s="9">
        <f t="shared" ca="1" si="53"/>
        <v>0</v>
      </c>
      <c r="CE85" s="9">
        <f t="shared" ca="1" si="53"/>
        <v>0</v>
      </c>
      <c r="CF85" s="9">
        <f t="shared" ca="1" si="53"/>
        <v>0</v>
      </c>
      <c r="CG85" s="94"/>
    </row>
    <row r="86" spans="1:85" ht="15" customHeight="1" x14ac:dyDescent="0.2">
      <c r="A86" s="98"/>
      <c r="B86" s="7" t="s">
        <v>28</v>
      </c>
      <c r="C86" s="57" t="s">
        <v>5</v>
      </c>
      <c r="D86" s="8">
        <f ca="1">D85</f>
        <v>387166.98834160762</v>
      </c>
      <c r="E86" s="9">
        <f ca="1">E85*E97</f>
        <v>-3800</v>
      </c>
      <c r="F86" s="9">
        <f t="shared" ref="F86:BQ86" ca="1" si="54">(E86+F85)*F97</f>
        <v>-9200</v>
      </c>
      <c r="G86" s="9">
        <f t="shared" ca="1" si="54"/>
        <v>-14600</v>
      </c>
      <c r="H86" s="9">
        <f t="shared" ca="1" si="54"/>
        <v>-17089.835164835164</v>
      </c>
      <c r="I86" s="9">
        <f t="shared" ca="1" si="54"/>
        <v>-15777.174094940583</v>
      </c>
      <c r="J86" s="9">
        <f t="shared" ca="1" si="54"/>
        <v>3410.6431639426664</v>
      </c>
      <c r="K86" s="9">
        <f t="shared" ca="1" si="54"/>
        <v>99349.729458358925</v>
      </c>
      <c r="L86" s="9">
        <f t="shared" ca="1" si="54"/>
        <v>195288.81575277518</v>
      </c>
      <c r="M86" s="9">
        <f t="shared" ca="1" si="54"/>
        <v>291227.9020471914</v>
      </c>
      <c r="N86" s="9">
        <f t="shared" ca="1" si="54"/>
        <v>387166.98834160762</v>
      </c>
      <c r="O86" s="9">
        <f t="shared" ca="1" si="54"/>
        <v>0</v>
      </c>
      <c r="P86" s="9">
        <f t="shared" ca="1" si="54"/>
        <v>0</v>
      </c>
      <c r="Q86" s="9">
        <f t="shared" ca="1" si="54"/>
        <v>0</v>
      </c>
      <c r="R86" s="9">
        <f t="shared" ca="1" si="54"/>
        <v>0</v>
      </c>
      <c r="S86" s="9">
        <f t="shared" ca="1" si="54"/>
        <v>0</v>
      </c>
      <c r="T86" s="9">
        <f t="shared" ca="1" si="54"/>
        <v>0</v>
      </c>
      <c r="U86" s="9">
        <f t="shared" ca="1" si="54"/>
        <v>0</v>
      </c>
      <c r="V86" s="9">
        <f t="shared" ca="1" si="54"/>
        <v>0</v>
      </c>
      <c r="W86" s="9">
        <f t="shared" ca="1" si="54"/>
        <v>0</v>
      </c>
      <c r="X86" s="9">
        <f t="shared" ca="1" si="54"/>
        <v>0</v>
      </c>
      <c r="Y86" s="9">
        <f t="shared" ca="1" si="54"/>
        <v>0</v>
      </c>
      <c r="Z86" s="9">
        <f t="shared" ca="1" si="54"/>
        <v>0</v>
      </c>
      <c r="AA86" s="9">
        <f t="shared" ca="1" si="54"/>
        <v>0</v>
      </c>
      <c r="AB86" s="9">
        <f t="shared" ca="1" si="54"/>
        <v>0</v>
      </c>
      <c r="AC86" s="9">
        <f t="shared" ca="1" si="54"/>
        <v>0</v>
      </c>
      <c r="AD86" s="9">
        <f t="shared" ca="1" si="54"/>
        <v>0</v>
      </c>
      <c r="AE86" s="9">
        <f t="shared" ca="1" si="54"/>
        <v>0</v>
      </c>
      <c r="AF86" s="9">
        <f t="shared" ca="1" si="54"/>
        <v>0</v>
      </c>
      <c r="AG86" s="9">
        <f t="shared" ca="1" si="54"/>
        <v>0</v>
      </c>
      <c r="AH86" s="9">
        <f t="shared" ca="1" si="54"/>
        <v>0</v>
      </c>
      <c r="AI86" s="9">
        <f t="shared" ca="1" si="54"/>
        <v>0</v>
      </c>
      <c r="AJ86" s="9">
        <f t="shared" ca="1" si="54"/>
        <v>0</v>
      </c>
      <c r="AK86" s="9">
        <f t="shared" ca="1" si="54"/>
        <v>0</v>
      </c>
      <c r="AL86" s="9">
        <f t="shared" ca="1" si="54"/>
        <v>0</v>
      </c>
      <c r="AM86" s="9">
        <f t="shared" ca="1" si="54"/>
        <v>0</v>
      </c>
      <c r="AN86" s="9">
        <f t="shared" ca="1" si="54"/>
        <v>0</v>
      </c>
      <c r="AO86" s="9">
        <f t="shared" ca="1" si="54"/>
        <v>0</v>
      </c>
      <c r="AP86" s="9">
        <f t="shared" ca="1" si="54"/>
        <v>0</v>
      </c>
      <c r="AQ86" s="9">
        <f t="shared" ca="1" si="54"/>
        <v>0</v>
      </c>
      <c r="AR86" s="9">
        <f t="shared" ca="1" si="54"/>
        <v>0</v>
      </c>
      <c r="AS86" s="9">
        <f t="shared" ca="1" si="54"/>
        <v>0</v>
      </c>
      <c r="AT86" s="9">
        <f t="shared" ca="1" si="54"/>
        <v>0</v>
      </c>
      <c r="AU86" s="9">
        <f t="shared" ca="1" si="54"/>
        <v>0</v>
      </c>
      <c r="AV86" s="9">
        <f t="shared" ca="1" si="54"/>
        <v>0</v>
      </c>
      <c r="AW86" s="9">
        <f t="shared" ca="1" si="54"/>
        <v>0</v>
      </c>
      <c r="AX86" s="9">
        <f t="shared" ca="1" si="54"/>
        <v>0</v>
      </c>
      <c r="AY86" s="9">
        <f t="shared" ca="1" si="54"/>
        <v>0</v>
      </c>
      <c r="AZ86" s="9">
        <f t="shared" ca="1" si="54"/>
        <v>0</v>
      </c>
      <c r="BA86" s="9">
        <f t="shared" ca="1" si="54"/>
        <v>0</v>
      </c>
      <c r="BB86" s="9">
        <f t="shared" ca="1" si="54"/>
        <v>0</v>
      </c>
      <c r="BC86" s="9">
        <f t="shared" ca="1" si="54"/>
        <v>0</v>
      </c>
      <c r="BD86" s="9">
        <f t="shared" ca="1" si="54"/>
        <v>0</v>
      </c>
      <c r="BE86" s="9">
        <f t="shared" ca="1" si="54"/>
        <v>0</v>
      </c>
      <c r="BF86" s="9">
        <f t="shared" ca="1" si="54"/>
        <v>0</v>
      </c>
      <c r="BG86" s="9">
        <f t="shared" ca="1" si="54"/>
        <v>0</v>
      </c>
      <c r="BH86" s="9">
        <f t="shared" ca="1" si="54"/>
        <v>0</v>
      </c>
      <c r="BI86" s="9">
        <f t="shared" ca="1" si="54"/>
        <v>0</v>
      </c>
      <c r="BJ86" s="9">
        <f t="shared" ca="1" si="54"/>
        <v>0</v>
      </c>
      <c r="BK86" s="9">
        <f t="shared" ca="1" si="54"/>
        <v>0</v>
      </c>
      <c r="BL86" s="9">
        <f t="shared" ca="1" si="54"/>
        <v>0</v>
      </c>
      <c r="BM86" s="9">
        <f t="shared" ca="1" si="54"/>
        <v>0</v>
      </c>
      <c r="BN86" s="9">
        <f t="shared" ca="1" si="54"/>
        <v>0</v>
      </c>
      <c r="BO86" s="9">
        <f t="shared" ca="1" si="54"/>
        <v>0</v>
      </c>
      <c r="BP86" s="9">
        <f t="shared" ca="1" si="54"/>
        <v>0</v>
      </c>
      <c r="BQ86" s="9">
        <f t="shared" ca="1" si="54"/>
        <v>0</v>
      </c>
      <c r="BR86" s="9">
        <f t="shared" ref="BR86:CF86" ca="1" si="55">(BQ86+BR85)*BR97</f>
        <v>0</v>
      </c>
      <c r="BS86" s="9">
        <f t="shared" ca="1" si="55"/>
        <v>0</v>
      </c>
      <c r="BT86" s="9">
        <f t="shared" ca="1" si="55"/>
        <v>0</v>
      </c>
      <c r="BU86" s="9">
        <f t="shared" ca="1" si="55"/>
        <v>0</v>
      </c>
      <c r="BV86" s="9">
        <f t="shared" ca="1" si="55"/>
        <v>0</v>
      </c>
      <c r="BW86" s="9">
        <f t="shared" ca="1" si="55"/>
        <v>0</v>
      </c>
      <c r="BX86" s="9">
        <f t="shared" ca="1" si="55"/>
        <v>0</v>
      </c>
      <c r="BY86" s="9">
        <f t="shared" ca="1" si="55"/>
        <v>0</v>
      </c>
      <c r="BZ86" s="9">
        <f t="shared" ca="1" si="55"/>
        <v>0</v>
      </c>
      <c r="CA86" s="9">
        <f t="shared" ca="1" si="55"/>
        <v>0</v>
      </c>
      <c r="CB86" s="9">
        <f t="shared" ca="1" si="55"/>
        <v>0</v>
      </c>
      <c r="CC86" s="9">
        <f t="shared" ca="1" si="55"/>
        <v>0</v>
      </c>
      <c r="CD86" s="9">
        <f t="shared" ca="1" si="55"/>
        <v>0</v>
      </c>
      <c r="CE86" s="9">
        <f t="shared" ca="1" si="55"/>
        <v>0</v>
      </c>
      <c r="CF86" s="9">
        <f t="shared" ca="1" si="55"/>
        <v>0</v>
      </c>
      <c r="CG86" s="94"/>
    </row>
    <row r="87" spans="1:85" ht="15" customHeight="1" x14ac:dyDescent="0.2">
      <c r="A87" s="98"/>
      <c r="B87" s="7" t="s">
        <v>6</v>
      </c>
      <c r="C87" s="57" t="s">
        <v>5</v>
      </c>
      <c r="D87" s="8">
        <f ca="1">SUM(E87:CF87)</f>
        <v>110878.31965578243</v>
      </c>
      <c r="E87" s="9">
        <f t="shared" ref="E87:BP87" ca="1" si="56">(E31+E32-E85*E99*(E85&lt;0))*E52*E97</f>
        <v>8803.9066288679223</v>
      </c>
      <c r="F87" s="9">
        <f t="shared" ca="1" si="56"/>
        <v>67368.453113770956</v>
      </c>
      <c r="G87" s="9">
        <f t="shared" ca="1" si="56"/>
        <v>25223.53293733401</v>
      </c>
      <c r="H87" s="9">
        <f t="shared" ca="1" si="56"/>
        <v>9482.4269758095397</v>
      </c>
      <c r="I87" s="9">
        <f t="shared" ca="1" si="56"/>
        <v>0</v>
      </c>
      <c r="J87" s="9">
        <f t="shared" ca="1" si="56"/>
        <v>0</v>
      </c>
      <c r="K87" s="9">
        <f t="shared" ca="1" si="56"/>
        <v>0</v>
      </c>
      <c r="L87" s="9">
        <f t="shared" ca="1" si="56"/>
        <v>0</v>
      </c>
      <c r="M87" s="9">
        <f t="shared" ca="1" si="56"/>
        <v>0</v>
      </c>
      <c r="N87" s="9">
        <f t="shared" ca="1" si="56"/>
        <v>0</v>
      </c>
      <c r="O87" s="9">
        <f t="shared" ca="1" si="56"/>
        <v>0</v>
      </c>
      <c r="P87" s="9">
        <f t="shared" ca="1" si="56"/>
        <v>0</v>
      </c>
      <c r="Q87" s="9">
        <f t="shared" ca="1" si="56"/>
        <v>0</v>
      </c>
      <c r="R87" s="9">
        <f t="shared" ca="1" si="56"/>
        <v>0</v>
      </c>
      <c r="S87" s="9">
        <f t="shared" ca="1" si="56"/>
        <v>0</v>
      </c>
      <c r="T87" s="9">
        <f t="shared" ca="1" si="56"/>
        <v>0</v>
      </c>
      <c r="U87" s="9">
        <f t="shared" ca="1" si="56"/>
        <v>0</v>
      </c>
      <c r="V87" s="9">
        <f t="shared" ca="1" si="56"/>
        <v>0</v>
      </c>
      <c r="W87" s="9">
        <f t="shared" ca="1" si="56"/>
        <v>0</v>
      </c>
      <c r="X87" s="9">
        <f t="shared" ca="1" si="56"/>
        <v>0</v>
      </c>
      <c r="Y87" s="9">
        <f t="shared" ca="1" si="56"/>
        <v>0</v>
      </c>
      <c r="Z87" s="9">
        <f t="shared" ca="1" si="56"/>
        <v>0</v>
      </c>
      <c r="AA87" s="9">
        <f t="shared" ca="1" si="56"/>
        <v>0</v>
      </c>
      <c r="AB87" s="9">
        <f t="shared" ca="1" si="56"/>
        <v>0</v>
      </c>
      <c r="AC87" s="9">
        <f t="shared" ca="1" si="56"/>
        <v>0</v>
      </c>
      <c r="AD87" s="9">
        <f t="shared" ca="1" si="56"/>
        <v>0</v>
      </c>
      <c r="AE87" s="9">
        <f t="shared" ca="1" si="56"/>
        <v>0</v>
      </c>
      <c r="AF87" s="9">
        <f t="shared" ca="1" si="56"/>
        <v>0</v>
      </c>
      <c r="AG87" s="9">
        <f t="shared" ca="1" si="56"/>
        <v>0</v>
      </c>
      <c r="AH87" s="9">
        <f t="shared" ca="1" si="56"/>
        <v>0</v>
      </c>
      <c r="AI87" s="9">
        <f t="shared" ca="1" si="56"/>
        <v>0</v>
      </c>
      <c r="AJ87" s="9">
        <f t="shared" ca="1" si="56"/>
        <v>0</v>
      </c>
      <c r="AK87" s="9">
        <f t="shared" ca="1" si="56"/>
        <v>0</v>
      </c>
      <c r="AL87" s="9">
        <f t="shared" ca="1" si="56"/>
        <v>0</v>
      </c>
      <c r="AM87" s="9">
        <f t="shared" ca="1" si="56"/>
        <v>0</v>
      </c>
      <c r="AN87" s="9">
        <f t="shared" ca="1" si="56"/>
        <v>0</v>
      </c>
      <c r="AO87" s="9">
        <f t="shared" ca="1" si="56"/>
        <v>0</v>
      </c>
      <c r="AP87" s="9">
        <f t="shared" ca="1" si="56"/>
        <v>0</v>
      </c>
      <c r="AQ87" s="9">
        <f t="shared" ca="1" si="56"/>
        <v>0</v>
      </c>
      <c r="AR87" s="9">
        <f t="shared" ca="1" si="56"/>
        <v>0</v>
      </c>
      <c r="AS87" s="9">
        <f t="shared" ca="1" si="56"/>
        <v>0</v>
      </c>
      <c r="AT87" s="9">
        <f t="shared" ca="1" si="56"/>
        <v>0</v>
      </c>
      <c r="AU87" s="9">
        <f t="shared" ca="1" si="56"/>
        <v>0</v>
      </c>
      <c r="AV87" s="9">
        <f t="shared" ca="1" si="56"/>
        <v>0</v>
      </c>
      <c r="AW87" s="9">
        <f t="shared" ca="1" si="56"/>
        <v>0</v>
      </c>
      <c r="AX87" s="9">
        <f t="shared" ca="1" si="56"/>
        <v>0</v>
      </c>
      <c r="AY87" s="9">
        <f t="shared" ca="1" si="56"/>
        <v>0</v>
      </c>
      <c r="AZ87" s="9">
        <f t="shared" ca="1" si="56"/>
        <v>0</v>
      </c>
      <c r="BA87" s="9">
        <f t="shared" ca="1" si="56"/>
        <v>0</v>
      </c>
      <c r="BB87" s="9">
        <f t="shared" ca="1" si="56"/>
        <v>0</v>
      </c>
      <c r="BC87" s="9">
        <f t="shared" ca="1" si="56"/>
        <v>0</v>
      </c>
      <c r="BD87" s="9">
        <f t="shared" ca="1" si="56"/>
        <v>0</v>
      </c>
      <c r="BE87" s="9">
        <f t="shared" ca="1" si="56"/>
        <v>0</v>
      </c>
      <c r="BF87" s="9">
        <f t="shared" ca="1" si="56"/>
        <v>0</v>
      </c>
      <c r="BG87" s="9">
        <f t="shared" ca="1" si="56"/>
        <v>0</v>
      </c>
      <c r="BH87" s="9">
        <f t="shared" ca="1" si="56"/>
        <v>0</v>
      </c>
      <c r="BI87" s="9">
        <f t="shared" ca="1" si="56"/>
        <v>0</v>
      </c>
      <c r="BJ87" s="9">
        <f t="shared" ca="1" si="56"/>
        <v>0</v>
      </c>
      <c r="BK87" s="9">
        <f t="shared" ca="1" si="56"/>
        <v>0</v>
      </c>
      <c r="BL87" s="9">
        <f t="shared" ca="1" si="56"/>
        <v>0</v>
      </c>
      <c r="BM87" s="9">
        <f t="shared" ca="1" si="56"/>
        <v>0</v>
      </c>
      <c r="BN87" s="9">
        <f t="shared" ca="1" si="56"/>
        <v>0</v>
      </c>
      <c r="BO87" s="9">
        <f t="shared" ca="1" si="56"/>
        <v>0</v>
      </c>
      <c r="BP87" s="9">
        <f t="shared" ca="1" si="56"/>
        <v>0</v>
      </c>
      <c r="BQ87" s="9">
        <f t="shared" ref="BQ87:CF87" ca="1" si="57">(BQ31+BQ32-BQ85*BQ99*(BQ85&lt;0))*BQ52*BQ97</f>
        <v>0</v>
      </c>
      <c r="BR87" s="9">
        <f t="shared" ca="1" si="57"/>
        <v>0</v>
      </c>
      <c r="BS87" s="9">
        <f t="shared" ca="1" si="57"/>
        <v>0</v>
      </c>
      <c r="BT87" s="9">
        <f t="shared" ca="1" si="57"/>
        <v>0</v>
      </c>
      <c r="BU87" s="9">
        <f t="shared" ca="1" si="57"/>
        <v>0</v>
      </c>
      <c r="BV87" s="9">
        <f t="shared" ca="1" si="57"/>
        <v>0</v>
      </c>
      <c r="BW87" s="9">
        <f t="shared" ca="1" si="57"/>
        <v>0</v>
      </c>
      <c r="BX87" s="9">
        <f t="shared" ca="1" si="57"/>
        <v>0</v>
      </c>
      <c r="BY87" s="9">
        <f t="shared" ca="1" si="57"/>
        <v>0</v>
      </c>
      <c r="BZ87" s="9">
        <f t="shared" ca="1" si="57"/>
        <v>0</v>
      </c>
      <c r="CA87" s="9">
        <f t="shared" ca="1" si="57"/>
        <v>0</v>
      </c>
      <c r="CB87" s="9">
        <f t="shared" ca="1" si="57"/>
        <v>0</v>
      </c>
      <c r="CC87" s="9">
        <f t="shared" ca="1" si="57"/>
        <v>0</v>
      </c>
      <c r="CD87" s="9">
        <f t="shared" ca="1" si="57"/>
        <v>0</v>
      </c>
      <c r="CE87" s="9">
        <f t="shared" ca="1" si="57"/>
        <v>0</v>
      </c>
      <c r="CF87" s="9">
        <f t="shared" ca="1" si="57"/>
        <v>0</v>
      </c>
      <c r="CG87" s="94"/>
    </row>
    <row r="88" spans="1:85" ht="15" customHeight="1" x14ac:dyDescent="0.2">
      <c r="A88" s="98"/>
      <c r="B88" s="7" t="s">
        <v>29</v>
      </c>
      <c r="C88" s="57" t="s">
        <v>5</v>
      </c>
      <c r="D88" s="8">
        <f ca="1">SUM(E88:CF88)</f>
        <v>35160.223133752697</v>
      </c>
      <c r="E88" s="9">
        <f ca="1">E84*E52</f>
        <v>-8803.9066288679223</v>
      </c>
      <c r="F88" s="9">
        <f t="shared" ref="F88:BQ88" ca="1" si="58">F84*F52</f>
        <v>-67368.453113770956</v>
      </c>
      <c r="G88" s="9">
        <f t="shared" ca="1" si="58"/>
        <v>-25223.53293733401</v>
      </c>
      <c r="H88" s="9">
        <f t="shared" ca="1" si="58"/>
        <v>-9482.4269758095397</v>
      </c>
      <c r="I88" s="9">
        <f t="shared" ca="1" si="58"/>
        <v>727.91517680257766</v>
      </c>
      <c r="J88" s="9">
        <f t="shared" ca="1" si="58"/>
        <v>9333.5936915424045</v>
      </c>
      <c r="K88" s="9">
        <f t="shared" ca="1" si="58"/>
        <v>40936.814436589484</v>
      </c>
      <c r="L88" s="9">
        <f t="shared" ca="1" si="58"/>
        <v>35909.486347885519</v>
      </c>
      <c r="M88" s="9">
        <f t="shared" ca="1" si="58"/>
        <v>31499.549427969745</v>
      </c>
      <c r="N88" s="9">
        <f t="shared" ca="1" si="58"/>
        <v>27631.18370874539</v>
      </c>
      <c r="O88" s="9">
        <f t="shared" ca="1" si="58"/>
        <v>0</v>
      </c>
      <c r="P88" s="9">
        <f t="shared" ca="1" si="58"/>
        <v>0</v>
      </c>
      <c r="Q88" s="9">
        <f t="shared" ca="1" si="58"/>
        <v>0</v>
      </c>
      <c r="R88" s="9">
        <f t="shared" ca="1" si="58"/>
        <v>0</v>
      </c>
      <c r="S88" s="9">
        <f t="shared" ca="1" si="58"/>
        <v>0</v>
      </c>
      <c r="T88" s="9">
        <f t="shared" ca="1" si="58"/>
        <v>0</v>
      </c>
      <c r="U88" s="9">
        <f t="shared" ca="1" si="58"/>
        <v>0</v>
      </c>
      <c r="V88" s="9">
        <f t="shared" ca="1" si="58"/>
        <v>0</v>
      </c>
      <c r="W88" s="9">
        <f t="shared" ca="1" si="58"/>
        <v>0</v>
      </c>
      <c r="X88" s="9">
        <f t="shared" ca="1" si="58"/>
        <v>0</v>
      </c>
      <c r="Y88" s="9">
        <f t="shared" ca="1" si="58"/>
        <v>0</v>
      </c>
      <c r="Z88" s="9">
        <f t="shared" ca="1" si="58"/>
        <v>0</v>
      </c>
      <c r="AA88" s="9">
        <f t="shared" ca="1" si="58"/>
        <v>0</v>
      </c>
      <c r="AB88" s="9">
        <f t="shared" ca="1" si="58"/>
        <v>0</v>
      </c>
      <c r="AC88" s="9">
        <f t="shared" ca="1" si="58"/>
        <v>0</v>
      </c>
      <c r="AD88" s="9">
        <f t="shared" ca="1" si="58"/>
        <v>0</v>
      </c>
      <c r="AE88" s="9">
        <f t="shared" ca="1" si="58"/>
        <v>0</v>
      </c>
      <c r="AF88" s="9">
        <f t="shared" ca="1" si="58"/>
        <v>0</v>
      </c>
      <c r="AG88" s="9">
        <f t="shared" ca="1" si="58"/>
        <v>0</v>
      </c>
      <c r="AH88" s="9">
        <f t="shared" ca="1" si="58"/>
        <v>0</v>
      </c>
      <c r="AI88" s="9">
        <f t="shared" ca="1" si="58"/>
        <v>0</v>
      </c>
      <c r="AJ88" s="9">
        <f t="shared" ca="1" si="58"/>
        <v>0</v>
      </c>
      <c r="AK88" s="9">
        <f t="shared" ca="1" si="58"/>
        <v>0</v>
      </c>
      <c r="AL88" s="9">
        <f t="shared" ca="1" si="58"/>
        <v>0</v>
      </c>
      <c r="AM88" s="9">
        <f t="shared" ca="1" si="58"/>
        <v>0</v>
      </c>
      <c r="AN88" s="9">
        <f t="shared" ca="1" si="58"/>
        <v>0</v>
      </c>
      <c r="AO88" s="9">
        <f t="shared" ca="1" si="58"/>
        <v>0</v>
      </c>
      <c r="AP88" s="9">
        <f t="shared" ca="1" si="58"/>
        <v>0</v>
      </c>
      <c r="AQ88" s="9">
        <f t="shared" ca="1" si="58"/>
        <v>0</v>
      </c>
      <c r="AR88" s="9">
        <f t="shared" ca="1" si="58"/>
        <v>0</v>
      </c>
      <c r="AS88" s="9">
        <f t="shared" ca="1" si="58"/>
        <v>0</v>
      </c>
      <c r="AT88" s="9">
        <f t="shared" ca="1" si="58"/>
        <v>0</v>
      </c>
      <c r="AU88" s="9">
        <f t="shared" ca="1" si="58"/>
        <v>0</v>
      </c>
      <c r="AV88" s="9">
        <f t="shared" ca="1" si="58"/>
        <v>0</v>
      </c>
      <c r="AW88" s="9">
        <f t="shared" ca="1" si="58"/>
        <v>0</v>
      </c>
      <c r="AX88" s="9">
        <f t="shared" ca="1" si="58"/>
        <v>0</v>
      </c>
      <c r="AY88" s="9">
        <f t="shared" ca="1" si="58"/>
        <v>0</v>
      </c>
      <c r="AZ88" s="9">
        <f t="shared" ca="1" si="58"/>
        <v>0</v>
      </c>
      <c r="BA88" s="9">
        <f t="shared" ca="1" si="58"/>
        <v>0</v>
      </c>
      <c r="BB88" s="9">
        <f t="shared" ca="1" si="58"/>
        <v>0</v>
      </c>
      <c r="BC88" s="9">
        <f t="shared" ca="1" si="58"/>
        <v>0</v>
      </c>
      <c r="BD88" s="9">
        <f t="shared" ca="1" si="58"/>
        <v>0</v>
      </c>
      <c r="BE88" s="9">
        <f t="shared" ca="1" si="58"/>
        <v>0</v>
      </c>
      <c r="BF88" s="9">
        <f t="shared" ca="1" si="58"/>
        <v>0</v>
      </c>
      <c r="BG88" s="9">
        <f t="shared" ca="1" si="58"/>
        <v>0</v>
      </c>
      <c r="BH88" s="9">
        <f t="shared" ca="1" si="58"/>
        <v>0</v>
      </c>
      <c r="BI88" s="9">
        <f t="shared" ca="1" si="58"/>
        <v>0</v>
      </c>
      <c r="BJ88" s="9">
        <f t="shared" ca="1" si="58"/>
        <v>0</v>
      </c>
      <c r="BK88" s="9">
        <f t="shared" ca="1" si="58"/>
        <v>0</v>
      </c>
      <c r="BL88" s="9">
        <f t="shared" ca="1" si="58"/>
        <v>0</v>
      </c>
      <c r="BM88" s="9">
        <f t="shared" ca="1" si="58"/>
        <v>0</v>
      </c>
      <c r="BN88" s="9">
        <f t="shared" ca="1" si="58"/>
        <v>0</v>
      </c>
      <c r="BO88" s="9">
        <f t="shared" ca="1" si="58"/>
        <v>0</v>
      </c>
      <c r="BP88" s="9">
        <f t="shared" ca="1" si="58"/>
        <v>0</v>
      </c>
      <c r="BQ88" s="9">
        <f t="shared" ca="1" si="58"/>
        <v>0</v>
      </c>
      <c r="BR88" s="9">
        <f t="shared" ref="BR88:CF88" ca="1" si="59">BR84*BR52</f>
        <v>0</v>
      </c>
      <c r="BS88" s="9">
        <f t="shared" ca="1" si="59"/>
        <v>0</v>
      </c>
      <c r="BT88" s="9">
        <f t="shared" ca="1" si="59"/>
        <v>0</v>
      </c>
      <c r="BU88" s="9">
        <f t="shared" ca="1" si="59"/>
        <v>0</v>
      </c>
      <c r="BV88" s="9">
        <f t="shared" ca="1" si="59"/>
        <v>0</v>
      </c>
      <c r="BW88" s="9">
        <f t="shared" ca="1" si="59"/>
        <v>0</v>
      </c>
      <c r="BX88" s="9">
        <f t="shared" ca="1" si="59"/>
        <v>0</v>
      </c>
      <c r="BY88" s="9">
        <f t="shared" ca="1" si="59"/>
        <v>0</v>
      </c>
      <c r="BZ88" s="9">
        <f t="shared" ca="1" si="59"/>
        <v>0</v>
      </c>
      <c r="CA88" s="9">
        <f t="shared" ca="1" si="59"/>
        <v>0</v>
      </c>
      <c r="CB88" s="9">
        <f t="shared" ca="1" si="59"/>
        <v>0</v>
      </c>
      <c r="CC88" s="9">
        <f t="shared" ca="1" si="59"/>
        <v>0</v>
      </c>
      <c r="CD88" s="9">
        <f t="shared" ca="1" si="59"/>
        <v>0</v>
      </c>
      <c r="CE88" s="9">
        <f t="shared" ca="1" si="59"/>
        <v>0</v>
      </c>
      <c r="CF88" s="9">
        <f t="shared" ca="1" si="59"/>
        <v>0</v>
      </c>
      <c r="CG88" s="94"/>
    </row>
    <row r="89" spans="1:85" ht="15" customHeight="1" x14ac:dyDescent="0.2">
      <c r="A89" s="98"/>
      <c r="B89" s="7" t="s">
        <v>30</v>
      </c>
      <c r="C89" s="57" t="s">
        <v>5</v>
      </c>
      <c r="D89" s="8">
        <f ca="1">D84</f>
        <v>262856.98834160774</v>
      </c>
      <c r="E89" s="9">
        <f ca="1">E84*E97</f>
        <v>-9400</v>
      </c>
      <c r="F89" s="9">
        <f t="shared" ref="F89:BQ89" ca="1" si="60">(E89+F84)*F97</f>
        <v>-91400</v>
      </c>
      <c r="G89" s="9">
        <f t="shared" ca="1" si="60"/>
        <v>-126400</v>
      </c>
      <c r="H89" s="9">
        <f t="shared" ca="1" si="60"/>
        <v>-141399.83516483515</v>
      </c>
      <c r="I89" s="9">
        <f t="shared" ca="1" si="60"/>
        <v>-140087.17409494056</v>
      </c>
      <c r="J89" s="9">
        <f t="shared" ca="1" si="60"/>
        <v>-120899.35683605731</v>
      </c>
      <c r="K89" s="9">
        <f t="shared" ca="1" si="60"/>
        <v>-24960.270541641061</v>
      </c>
      <c r="L89" s="9">
        <f t="shared" ca="1" si="60"/>
        <v>70978.81575277519</v>
      </c>
      <c r="M89" s="9">
        <f t="shared" ca="1" si="60"/>
        <v>166917.90204719146</v>
      </c>
      <c r="N89" s="9">
        <f t="shared" ca="1" si="60"/>
        <v>262856.98834160774</v>
      </c>
      <c r="O89" s="9">
        <f t="shared" ca="1" si="60"/>
        <v>0</v>
      </c>
      <c r="P89" s="9">
        <f t="shared" ca="1" si="60"/>
        <v>0</v>
      </c>
      <c r="Q89" s="9">
        <f t="shared" ca="1" si="60"/>
        <v>0</v>
      </c>
      <c r="R89" s="9">
        <f t="shared" ca="1" si="60"/>
        <v>0</v>
      </c>
      <c r="S89" s="9">
        <f t="shared" ca="1" si="60"/>
        <v>0</v>
      </c>
      <c r="T89" s="9">
        <f t="shared" ca="1" si="60"/>
        <v>0</v>
      </c>
      <c r="U89" s="9">
        <f t="shared" ca="1" si="60"/>
        <v>0</v>
      </c>
      <c r="V89" s="9">
        <f t="shared" ca="1" si="60"/>
        <v>0</v>
      </c>
      <c r="W89" s="9">
        <f t="shared" ca="1" si="60"/>
        <v>0</v>
      </c>
      <c r="X89" s="9">
        <f t="shared" ca="1" si="60"/>
        <v>0</v>
      </c>
      <c r="Y89" s="9">
        <f t="shared" ca="1" si="60"/>
        <v>0</v>
      </c>
      <c r="Z89" s="9">
        <f t="shared" ca="1" si="60"/>
        <v>0</v>
      </c>
      <c r="AA89" s="9">
        <f t="shared" ca="1" si="60"/>
        <v>0</v>
      </c>
      <c r="AB89" s="9">
        <f t="shared" ca="1" si="60"/>
        <v>0</v>
      </c>
      <c r="AC89" s="9">
        <f t="shared" ca="1" si="60"/>
        <v>0</v>
      </c>
      <c r="AD89" s="9">
        <f t="shared" ca="1" si="60"/>
        <v>0</v>
      </c>
      <c r="AE89" s="9">
        <f t="shared" ca="1" si="60"/>
        <v>0</v>
      </c>
      <c r="AF89" s="9">
        <f t="shared" ca="1" si="60"/>
        <v>0</v>
      </c>
      <c r="AG89" s="9">
        <f t="shared" ca="1" si="60"/>
        <v>0</v>
      </c>
      <c r="AH89" s="9">
        <f t="shared" ca="1" si="60"/>
        <v>0</v>
      </c>
      <c r="AI89" s="9">
        <f t="shared" ca="1" si="60"/>
        <v>0</v>
      </c>
      <c r="AJ89" s="9">
        <f t="shared" ca="1" si="60"/>
        <v>0</v>
      </c>
      <c r="AK89" s="9">
        <f t="shared" ca="1" si="60"/>
        <v>0</v>
      </c>
      <c r="AL89" s="9">
        <f t="shared" ca="1" si="60"/>
        <v>0</v>
      </c>
      <c r="AM89" s="9">
        <f t="shared" ca="1" si="60"/>
        <v>0</v>
      </c>
      <c r="AN89" s="9">
        <f t="shared" ca="1" si="60"/>
        <v>0</v>
      </c>
      <c r="AO89" s="9">
        <f t="shared" ca="1" si="60"/>
        <v>0</v>
      </c>
      <c r="AP89" s="9">
        <f t="shared" ca="1" si="60"/>
        <v>0</v>
      </c>
      <c r="AQ89" s="9">
        <f t="shared" ca="1" si="60"/>
        <v>0</v>
      </c>
      <c r="AR89" s="9">
        <f t="shared" ca="1" si="60"/>
        <v>0</v>
      </c>
      <c r="AS89" s="9">
        <f t="shared" ca="1" si="60"/>
        <v>0</v>
      </c>
      <c r="AT89" s="9">
        <f t="shared" ca="1" si="60"/>
        <v>0</v>
      </c>
      <c r="AU89" s="9">
        <f t="shared" ca="1" si="60"/>
        <v>0</v>
      </c>
      <c r="AV89" s="9">
        <f t="shared" ca="1" si="60"/>
        <v>0</v>
      </c>
      <c r="AW89" s="9">
        <f t="shared" ca="1" si="60"/>
        <v>0</v>
      </c>
      <c r="AX89" s="9">
        <f t="shared" ca="1" si="60"/>
        <v>0</v>
      </c>
      <c r="AY89" s="9">
        <f t="shared" ca="1" si="60"/>
        <v>0</v>
      </c>
      <c r="AZ89" s="9">
        <f t="shared" ca="1" si="60"/>
        <v>0</v>
      </c>
      <c r="BA89" s="9">
        <f t="shared" ca="1" si="60"/>
        <v>0</v>
      </c>
      <c r="BB89" s="9">
        <f t="shared" ca="1" si="60"/>
        <v>0</v>
      </c>
      <c r="BC89" s="9">
        <f t="shared" ca="1" si="60"/>
        <v>0</v>
      </c>
      <c r="BD89" s="9">
        <f t="shared" ca="1" si="60"/>
        <v>0</v>
      </c>
      <c r="BE89" s="9">
        <f t="shared" ca="1" si="60"/>
        <v>0</v>
      </c>
      <c r="BF89" s="9">
        <f t="shared" ca="1" si="60"/>
        <v>0</v>
      </c>
      <c r="BG89" s="9">
        <f t="shared" ca="1" si="60"/>
        <v>0</v>
      </c>
      <c r="BH89" s="9">
        <f t="shared" ca="1" si="60"/>
        <v>0</v>
      </c>
      <c r="BI89" s="9">
        <f t="shared" ca="1" si="60"/>
        <v>0</v>
      </c>
      <c r="BJ89" s="9">
        <f t="shared" ca="1" si="60"/>
        <v>0</v>
      </c>
      <c r="BK89" s="9">
        <f t="shared" ca="1" si="60"/>
        <v>0</v>
      </c>
      <c r="BL89" s="9">
        <f t="shared" ca="1" si="60"/>
        <v>0</v>
      </c>
      <c r="BM89" s="9">
        <f t="shared" ca="1" si="60"/>
        <v>0</v>
      </c>
      <c r="BN89" s="9">
        <f t="shared" ca="1" si="60"/>
        <v>0</v>
      </c>
      <c r="BO89" s="9">
        <f t="shared" ca="1" si="60"/>
        <v>0</v>
      </c>
      <c r="BP89" s="9">
        <f t="shared" ca="1" si="60"/>
        <v>0</v>
      </c>
      <c r="BQ89" s="9">
        <f t="shared" ca="1" si="60"/>
        <v>0</v>
      </c>
      <c r="BR89" s="9">
        <f t="shared" ref="BR89:CF89" ca="1" si="61">(BQ89+BR84)*BR97</f>
        <v>0</v>
      </c>
      <c r="BS89" s="9">
        <f t="shared" ca="1" si="61"/>
        <v>0</v>
      </c>
      <c r="BT89" s="9">
        <f t="shared" ca="1" si="61"/>
        <v>0</v>
      </c>
      <c r="BU89" s="9">
        <f t="shared" ca="1" si="61"/>
        <v>0</v>
      </c>
      <c r="BV89" s="9">
        <f t="shared" ca="1" si="61"/>
        <v>0</v>
      </c>
      <c r="BW89" s="9">
        <f t="shared" ca="1" si="61"/>
        <v>0</v>
      </c>
      <c r="BX89" s="9">
        <f t="shared" ca="1" si="61"/>
        <v>0</v>
      </c>
      <c r="BY89" s="9">
        <f t="shared" ca="1" si="61"/>
        <v>0</v>
      </c>
      <c r="BZ89" s="9">
        <f t="shared" ca="1" si="61"/>
        <v>0</v>
      </c>
      <c r="CA89" s="9">
        <f t="shared" ca="1" si="61"/>
        <v>0</v>
      </c>
      <c r="CB89" s="9">
        <f t="shared" ca="1" si="61"/>
        <v>0</v>
      </c>
      <c r="CC89" s="9">
        <f t="shared" ca="1" si="61"/>
        <v>0</v>
      </c>
      <c r="CD89" s="9">
        <f t="shared" ca="1" si="61"/>
        <v>0</v>
      </c>
      <c r="CE89" s="9">
        <f t="shared" ca="1" si="61"/>
        <v>0</v>
      </c>
      <c r="CF89" s="9">
        <f t="shared" ca="1" si="61"/>
        <v>0</v>
      </c>
      <c r="CG89" s="94"/>
    </row>
    <row r="90" spans="1:85" ht="15" customHeight="1" x14ac:dyDescent="0.2">
      <c r="A90" s="98"/>
      <c r="B90" s="7" t="s">
        <v>148</v>
      </c>
      <c r="C90" s="57" t="s">
        <v>10</v>
      </c>
      <c r="D90" s="63">
        <f ca="1">SUM(E90:CF90)</f>
        <v>7.2601678992964702</v>
      </c>
      <c r="E90" s="91">
        <f ca="1">IF(E89&lt;0,1,0)</f>
        <v>1</v>
      </c>
      <c r="F90" s="91">
        <f t="shared" ref="F90:BQ90" ca="1" si="62">IF(F89&lt;0,1,IF(E90&lt;1,0,ABS(E89)/(ABS(E89)+F89)))*F$97</f>
        <v>1</v>
      </c>
      <c r="G90" s="91">
        <f t="shared" ca="1" si="62"/>
        <v>1</v>
      </c>
      <c r="H90" s="91">
        <f t="shared" ca="1" si="62"/>
        <v>1</v>
      </c>
      <c r="I90" s="91">
        <f t="shared" ca="1" si="62"/>
        <v>1</v>
      </c>
      <c r="J90" s="91">
        <f t="shared" ca="1" si="62"/>
        <v>1</v>
      </c>
      <c r="K90" s="91">
        <f t="shared" ca="1" si="62"/>
        <v>1</v>
      </c>
      <c r="L90" s="91">
        <f t="shared" ca="1" si="62"/>
        <v>0.26016789929647027</v>
      </c>
      <c r="M90" s="91">
        <f t="shared" ca="1" si="62"/>
        <v>0</v>
      </c>
      <c r="N90" s="91">
        <f t="shared" ca="1" si="62"/>
        <v>0</v>
      </c>
      <c r="O90" s="91">
        <f t="shared" ca="1" si="62"/>
        <v>0</v>
      </c>
      <c r="P90" s="91">
        <f t="shared" ca="1" si="62"/>
        <v>0</v>
      </c>
      <c r="Q90" s="91">
        <f t="shared" ca="1" si="62"/>
        <v>0</v>
      </c>
      <c r="R90" s="91">
        <f t="shared" ca="1" si="62"/>
        <v>0</v>
      </c>
      <c r="S90" s="91">
        <f t="shared" ca="1" si="62"/>
        <v>0</v>
      </c>
      <c r="T90" s="91">
        <f t="shared" ca="1" si="62"/>
        <v>0</v>
      </c>
      <c r="U90" s="91">
        <f t="shared" ca="1" si="62"/>
        <v>0</v>
      </c>
      <c r="V90" s="91">
        <f t="shared" ca="1" si="62"/>
        <v>0</v>
      </c>
      <c r="W90" s="91">
        <f t="shared" ca="1" si="62"/>
        <v>0</v>
      </c>
      <c r="X90" s="91">
        <f t="shared" ca="1" si="62"/>
        <v>0</v>
      </c>
      <c r="Y90" s="91">
        <f t="shared" ca="1" si="62"/>
        <v>0</v>
      </c>
      <c r="Z90" s="91">
        <f t="shared" ca="1" si="62"/>
        <v>0</v>
      </c>
      <c r="AA90" s="91">
        <f t="shared" ca="1" si="62"/>
        <v>0</v>
      </c>
      <c r="AB90" s="91">
        <f t="shared" ca="1" si="62"/>
        <v>0</v>
      </c>
      <c r="AC90" s="91">
        <f t="shared" ca="1" si="62"/>
        <v>0</v>
      </c>
      <c r="AD90" s="91">
        <f t="shared" ca="1" si="62"/>
        <v>0</v>
      </c>
      <c r="AE90" s="91">
        <f t="shared" ca="1" si="62"/>
        <v>0</v>
      </c>
      <c r="AF90" s="91">
        <f t="shared" ca="1" si="62"/>
        <v>0</v>
      </c>
      <c r="AG90" s="91">
        <f t="shared" ca="1" si="62"/>
        <v>0</v>
      </c>
      <c r="AH90" s="91">
        <f t="shared" ca="1" si="62"/>
        <v>0</v>
      </c>
      <c r="AI90" s="91">
        <f t="shared" ca="1" si="62"/>
        <v>0</v>
      </c>
      <c r="AJ90" s="91">
        <f t="shared" ca="1" si="62"/>
        <v>0</v>
      </c>
      <c r="AK90" s="91">
        <f t="shared" ca="1" si="62"/>
        <v>0</v>
      </c>
      <c r="AL90" s="91">
        <f t="shared" ca="1" si="62"/>
        <v>0</v>
      </c>
      <c r="AM90" s="91">
        <f t="shared" ca="1" si="62"/>
        <v>0</v>
      </c>
      <c r="AN90" s="91">
        <f t="shared" ca="1" si="62"/>
        <v>0</v>
      </c>
      <c r="AO90" s="91">
        <f t="shared" ca="1" si="62"/>
        <v>0</v>
      </c>
      <c r="AP90" s="91">
        <f t="shared" ca="1" si="62"/>
        <v>0</v>
      </c>
      <c r="AQ90" s="91">
        <f t="shared" ca="1" si="62"/>
        <v>0</v>
      </c>
      <c r="AR90" s="91">
        <f t="shared" ca="1" si="62"/>
        <v>0</v>
      </c>
      <c r="AS90" s="91">
        <f t="shared" ca="1" si="62"/>
        <v>0</v>
      </c>
      <c r="AT90" s="91">
        <f t="shared" ca="1" si="62"/>
        <v>0</v>
      </c>
      <c r="AU90" s="91">
        <f t="shared" ca="1" si="62"/>
        <v>0</v>
      </c>
      <c r="AV90" s="91">
        <f t="shared" ca="1" si="62"/>
        <v>0</v>
      </c>
      <c r="AW90" s="91">
        <f t="shared" ca="1" si="62"/>
        <v>0</v>
      </c>
      <c r="AX90" s="91">
        <f t="shared" ca="1" si="62"/>
        <v>0</v>
      </c>
      <c r="AY90" s="91">
        <f t="shared" ca="1" si="62"/>
        <v>0</v>
      </c>
      <c r="AZ90" s="91">
        <f t="shared" ca="1" si="62"/>
        <v>0</v>
      </c>
      <c r="BA90" s="91">
        <f t="shared" ca="1" si="62"/>
        <v>0</v>
      </c>
      <c r="BB90" s="91">
        <f t="shared" ca="1" si="62"/>
        <v>0</v>
      </c>
      <c r="BC90" s="91">
        <f t="shared" ca="1" si="62"/>
        <v>0</v>
      </c>
      <c r="BD90" s="91">
        <f t="shared" ca="1" si="62"/>
        <v>0</v>
      </c>
      <c r="BE90" s="91">
        <f t="shared" ca="1" si="62"/>
        <v>0</v>
      </c>
      <c r="BF90" s="91">
        <f t="shared" ca="1" si="62"/>
        <v>0</v>
      </c>
      <c r="BG90" s="91">
        <f t="shared" ca="1" si="62"/>
        <v>0</v>
      </c>
      <c r="BH90" s="91">
        <f t="shared" ca="1" si="62"/>
        <v>0</v>
      </c>
      <c r="BI90" s="91">
        <f t="shared" ca="1" si="62"/>
        <v>0</v>
      </c>
      <c r="BJ90" s="91">
        <f t="shared" ca="1" si="62"/>
        <v>0</v>
      </c>
      <c r="BK90" s="91">
        <f t="shared" ca="1" si="62"/>
        <v>0</v>
      </c>
      <c r="BL90" s="91">
        <f t="shared" ca="1" si="62"/>
        <v>0</v>
      </c>
      <c r="BM90" s="91">
        <f t="shared" ca="1" si="62"/>
        <v>0</v>
      </c>
      <c r="BN90" s="91">
        <f t="shared" ca="1" si="62"/>
        <v>0</v>
      </c>
      <c r="BO90" s="91">
        <f t="shared" ca="1" si="62"/>
        <v>0</v>
      </c>
      <c r="BP90" s="91">
        <f t="shared" ca="1" si="62"/>
        <v>0</v>
      </c>
      <c r="BQ90" s="91">
        <f t="shared" ca="1" si="62"/>
        <v>0</v>
      </c>
      <c r="BR90" s="91">
        <f t="shared" ref="BR90:CF90" ca="1" si="63">IF(BR89&lt;0,1,IF(BQ90&lt;1,0,ABS(BQ89)/(ABS(BQ89)+BR89)))*BR$97</f>
        <v>0</v>
      </c>
      <c r="BS90" s="91">
        <f t="shared" ca="1" si="63"/>
        <v>0</v>
      </c>
      <c r="BT90" s="91">
        <f t="shared" ca="1" si="63"/>
        <v>0</v>
      </c>
      <c r="BU90" s="91">
        <f t="shared" ca="1" si="63"/>
        <v>0</v>
      </c>
      <c r="BV90" s="91">
        <f t="shared" ca="1" si="63"/>
        <v>0</v>
      </c>
      <c r="BW90" s="91">
        <f t="shared" ca="1" si="63"/>
        <v>0</v>
      </c>
      <c r="BX90" s="91">
        <f t="shared" ca="1" si="63"/>
        <v>0</v>
      </c>
      <c r="BY90" s="91">
        <f t="shared" ca="1" si="63"/>
        <v>0</v>
      </c>
      <c r="BZ90" s="91">
        <f t="shared" ca="1" si="63"/>
        <v>0</v>
      </c>
      <c r="CA90" s="91">
        <f t="shared" ca="1" si="63"/>
        <v>0</v>
      </c>
      <c r="CB90" s="91">
        <f t="shared" ca="1" si="63"/>
        <v>0</v>
      </c>
      <c r="CC90" s="91">
        <f t="shared" ca="1" si="63"/>
        <v>0</v>
      </c>
      <c r="CD90" s="91">
        <f t="shared" ca="1" si="63"/>
        <v>0</v>
      </c>
      <c r="CE90" s="91">
        <f t="shared" ca="1" si="63"/>
        <v>0</v>
      </c>
      <c r="CF90" s="91">
        <f t="shared" ca="1" si="63"/>
        <v>0</v>
      </c>
      <c r="CG90" s="94"/>
    </row>
    <row r="91" spans="1:85" ht="15" customHeight="1" x14ac:dyDescent="0.2">
      <c r="A91" s="98"/>
      <c r="B91" s="7" t="s">
        <v>147</v>
      </c>
      <c r="C91" s="57" t="s">
        <v>5</v>
      </c>
      <c r="D91" s="8">
        <f ca="1">D88</f>
        <v>35160.223133752697</v>
      </c>
      <c r="E91" s="9">
        <f ca="1">E88*E97</f>
        <v>-8803.9066288679223</v>
      </c>
      <c r="F91" s="9">
        <f t="shared" ref="F91:BQ91" ca="1" si="64">(E91+F88)*F97</f>
        <v>-76172.359742638873</v>
      </c>
      <c r="G91" s="9">
        <f t="shared" ca="1" si="64"/>
        <v>-101395.89267997288</v>
      </c>
      <c r="H91" s="9">
        <f t="shared" ca="1" si="64"/>
        <v>-110878.31965578243</v>
      </c>
      <c r="I91" s="9">
        <f t="shared" ca="1" si="64"/>
        <v>-110150.40447897985</v>
      </c>
      <c r="J91" s="9">
        <f t="shared" ca="1" si="64"/>
        <v>-100816.81078743744</v>
      </c>
      <c r="K91" s="9">
        <f t="shared" ca="1" si="64"/>
        <v>-59879.996350847956</v>
      </c>
      <c r="L91" s="9">
        <f t="shared" ca="1" si="64"/>
        <v>-23970.510002962437</v>
      </c>
      <c r="M91" s="9">
        <f t="shared" ca="1" si="64"/>
        <v>7529.0394250073077</v>
      </c>
      <c r="N91" s="9">
        <f t="shared" ca="1" si="64"/>
        <v>35160.223133752697</v>
      </c>
      <c r="O91" s="9">
        <f t="shared" ca="1" si="64"/>
        <v>0</v>
      </c>
      <c r="P91" s="9">
        <f t="shared" ca="1" si="64"/>
        <v>0</v>
      </c>
      <c r="Q91" s="9">
        <f t="shared" ca="1" si="64"/>
        <v>0</v>
      </c>
      <c r="R91" s="9">
        <f t="shared" ca="1" si="64"/>
        <v>0</v>
      </c>
      <c r="S91" s="9">
        <f t="shared" ca="1" si="64"/>
        <v>0</v>
      </c>
      <c r="T91" s="9">
        <f t="shared" ca="1" si="64"/>
        <v>0</v>
      </c>
      <c r="U91" s="9">
        <f t="shared" ca="1" si="64"/>
        <v>0</v>
      </c>
      <c r="V91" s="9">
        <f t="shared" ca="1" si="64"/>
        <v>0</v>
      </c>
      <c r="W91" s="9">
        <f t="shared" ca="1" si="64"/>
        <v>0</v>
      </c>
      <c r="X91" s="9">
        <f t="shared" ca="1" si="64"/>
        <v>0</v>
      </c>
      <c r="Y91" s="9">
        <f t="shared" ca="1" si="64"/>
        <v>0</v>
      </c>
      <c r="Z91" s="9">
        <f t="shared" ca="1" si="64"/>
        <v>0</v>
      </c>
      <c r="AA91" s="9">
        <f t="shared" ca="1" si="64"/>
        <v>0</v>
      </c>
      <c r="AB91" s="9">
        <f t="shared" ca="1" si="64"/>
        <v>0</v>
      </c>
      <c r="AC91" s="9">
        <f t="shared" ca="1" si="64"/>
        <v>0</v>
      </c>
      <c r="AD91" s="9">
        <f t="shared" ca="1" si="64"/>
        <v>0</v>
      </c>
      <c r="AE91" s="9">
        <f t="shared" ca="1" si="64"/>
        <v>0</v>
      </c>
      <c r="AF91" s="9">
        <f t="shared" ca="1" si="64"/>
        <v>0</v>
      </c>
      <c r="AG91" s="9">
        <f t="shared" ca="1" si="64"/>
        <v>0</v>
      </c>
      <c r="AH91" s="9">
        <f t="shared" ca="1" si="64"/>
        <v>0</v>
      </c>
      <c r="AI91" s="9">
        <f t="shared" ca="1" si="64"/>
        <v>0</v>
      </c>
      <c r="AJ91" s="9">
        <f t="shared" ca="1" si="64"/>
        <v>0</v>
      </c>
      <c r="AK91" s="9">
        <f t="shared" ca="1" si="64"/>
        <v>0</v>
      </c>
      <c r="AL91" s="9">
        <f t="shared" ca="1" si="64"/>
        <v>0</v>
      </c>
      <c r="AM91" s="9">
        <f t="shared" ca="1" si="64"/>
        <v>0</v>
      </c>
      <c r="AN91" s="9">
        <f t="shared" ca="1" si="64"/>
        <v>0</v>
      </c>
      <c r="AO91" s="9">
        <f t="shared" ca="1" si="64"/>
        <v>0</v>
      </c>
      <c r="AP91" s="9">
        <f t="shared" ca="1" si="64"/>
        <v>0</v>
      </c>
      <c r="AQ91" s="9">
        <f t="shared" ca="1" si="64"/>
        <v>0</v>
      </c>
      <c r="AR91" s="9">
        <f t="shared" ca="1" si="64"/>
        <v>0</v>
      </c>
      <c r="AS91" s="9">
        <f t="shared" ca="1" si="64"/>
        <v>0</v>
      </c>
      <c r="AT91" s="9">
        <f t="shared" ca="1" si="64"/>
        <v>0</v>
      </c>
      <c r="AU91" s="9">
        <f t="shared" ca="1" si="64"/>
        <v>0</v>
      </c>
      <c r="AV91" s="9">
        <f t="shared" ca="1" si="64"/>
        <v>0</v>
      </c>
      <c r="AW91" s="9">
        <f t="shared" ca="1" si="64"/>
        <v>0</v>
      </c>
      <c r="AX91" s="9">
        <f t="shared" ca="1" si="64"/>
        <v>0</v>
      </c>
      <c r="AY91" s="9">
        <f t="shared" ca="1" si="64"/>
        <v>0</v>
      </c>
      <c r="AZ91" s="9">
        <f t="shared" ca="1" si="64"/>
        <v>0</v>
      </c>
      <c r="BA91" s="9">
        <f t="shared" ca="1" si="64"/>
        <v>0</v>
      </c>
      <c r="BB91" s="9">
        <f t="shared" ca="1" si="64"/>
        <v>0</v>
      </c>
      <c r="BC91" s="9">
        <f t="shared" ca="1" si="64"/>
        <v>0</v>
      </c>
      <c r="BD91" s="9">
        <f t="shared" ca="1" si="64"/>
        <v>0</v>
      </c>
      <c r="BE91" s="9">
        <f t="shared" ca="1" si="64"/>
        <v>0</v>
      </c>
      <c r="BF91" s="9">
        <f t="shared" ca="1" si="64"/>
        <v>0</v>
      </c>
      <c r="BG91" s="9">
        <f t="shared" ca="1" si="64"/>
        <v>0</v>
      </c>
      <c r="BH91" s="9">
        <f t="shared" ca="1" si="64"/>
        <v>0</v>
      </c>
      <c r="BI91" s="9">
        <f t="shared" ca="1" si="64"/>
        <v>0</v>
      </c>
      <c r="BJ91" s="9">
        <f t="shared" ca="1" si="64"/>
        <v>0</v>
      </c>
      <c r="BK91" s="9">
        <f t="shared" ca="1" si="64"/>
        <v>0</v>
      </c>
      <c r="BL91" s="9">
        <f t="shared" ca="1" si="64"/>
        <v>0</v>
      </c>
      <c r="BM91" s="9">
        <f t="shared" ca="1" si="64"/>
        <v>0</v>
      </c>
      <c r="BN91" s="9">
        <f t="shared" ca="1" si="64"/>
        <v>0</v>
      </c>
      <c r="BO91" s="9">
        <f t="shared" ca="1" si="64"/>
        <v>0</v>
      </c>
      <c r="BP91" s="9">
        <f t="shared" ca="1" si="64"/>
        <v>0</v>
      </c>
      <c r="BQ91" s="9">
        <f t="shared" ca="1" si="64"/>
        <v>0</v>
      </c>
      <c r="BR91" s="9">
        <f t="shared" ref="BR91:CF91" ca="1" si="65">(BQ91+BR88)*BR97</f>
        <v>0</v>
      </c>
      <c r="BS91" s="9">
        <f t="shared" ca="1" si="65"/>
        <v>0</v>
      </c>
      <c r="BT91" s="9">
        <f t="shared" ca="1" si="65"/>
        <v>0</v>
      </c>
      <c r="BU91" s="9">
        <f t="shared" ca="1" si="65"/>
        <v>0</v>
      </c>
      <c r="BV91" s="9">
        <f t="shared" ca="1" si="65"/>
        <v>0</v>
      </c>
      <c r="BW91" s="9">
        <f t="shared" ca="1" si="65"/>
        <v>0</v>
      </c>
      <c r="BX91" s="9">
        <f t="shared" ca="1" si="65"/>
        <v>0</v>
      </c>
      <c r="BY91" s="9">
        <f t="shared" ca="1" si="65"/>
        <v>0</v>
      </c>
      <c r="BZ91" s="9">
        <f t="shared" ca="1" si="65"/>
        <v>0</v>
      </c>
      <c r="CA91" s="9">
        <f t="shared" ca="1" si="65"/>
        <v>0</v>
      </c>
      <c r="CB91" s="9">
        <f t="shared" ca="1" si="65"/>
        <v>0</v>
      </c>
      <c r="CC91" s="9">
        <f t="shared" ca="1" si="65"/>
        <v>0</v>
      </c>
      <c r="CD91" s="9">
        <f t="shared" ca="1" si="65"/>
        <v>0</v>
      </c>
      <c r="CE91" s="9">
        <f t="shared" ca="1" si="65"/>
        <v>0</v>
      </c>
      <c r="CF91" s="9">
        <f t="shared" ca="1" si="65"/>
        <v>0</v>
      </c>
      <c r="CG91" s="94"/>
    </row>
    <row r="92" spans="1:85" ht="15" customHeight="1" x14ac:dyDescent="0.2">
      <c r="A92" s="98"/>
      <c r="B92" s="7" t="s">
        <v>146</v>
      </c>
      <c r="C92" s="57" t="s">
        <v>10</v>
      </c>
      <c r="D92" s="63">
        <f ca="1">SUM(E92:CF92)</f>
        <v>8.7609794564768606</v>
      </c>
      <c r="E92" s="91">
        <f ca="1">IF(E91&lt;0,1,0)</f>
        <v>1</v>
      </c>
      <c r="F92" s="91">
        <f t="shared" ref="F92:BQ92" ca="1" si="66">IF(F91&lt;0,1,IF(E92&lt;1,0,ABS(E91)/(ABS(E91)+F91)))*F97</f>
        <v>1</v>
      </c>
      <c r="G92" s="91">
        <f t="shared" ca="1" si="66"/>
        <v>1</v>
      </c>
      <c r="H92" s="91">
        <f t="shared" ca="1" si="66"/>
        <v>1</v>
      </c>
      <c r="I92" s="91">
        <f t="shared" ca="1" si="66"/>
        <v>1</v>
      </c>
      <c r="J92" s="91">
        <f t="shared" ca="1" si="66"/>
        <v>1</v>
      </c>
      <c r="K92" s="91">
        <f t="shared" ca="1" si="66"/>
        <v>1</v>
      </c>
      <c r="L92" s="91">
        <f t="shared" ca="1" si="66"/>
        <v>1</v>
      </c>
      <c r="M92" s="91">
        <f t="shared" ca="1" si="66"/>
        <v>0.76097945647686105</v>
      </c>
      <c r="N92" s="91">
        <f t="shared" ca="1" si="66"/>
        <v>0</v>
      </c>
      <c r="O92" s="91">
        <f t="shared" ca="1" si="66"/>
        <v>0</v>
      </c>
      <c r="P92" s="91">
        <f t="shared" ca="1" si="66"/>
        <v>0</v>
      </c>
      <c r="Q92" s="91">
        <f t="shared" ca="1" si="66"/>
        <v>0</v>
      </c>
      <c r="R92" s="91">
        <f t="shared" ca="1" si="66"/>
        <v>0</v>
      </c>
      <c r="S92" s="91">
        <f t="shared" ca="1" si="66"/>
        <v>0</v>
      </c>
      <c r="T92" s="91">
        <f t="shared" ca="1" si="66"/>
        <v>0</v>
      </c>
      <c r="U92" s="91">
        <f t="shared" ca="1" si="66"/>
        <v>0</v>
      </c>
      <c r="V92" s="91">
        <f t="shared" ca="1" si="66"/>
        <v>0</v>
      </c>
      <c r="W92" s="91">
        <f t="shared" ca="1" si="66"/>
        <v>0</v>
      </c>
      <c r="X92" s="91">
        <f t="shared" ca="1" si="66"/>
        <v>0</v>
      </c>
      <c r="Y92" s="91">
        <f t="shared" ca="1" si="66"/>
        <v>0</v>
      </c>
      <c r="Z92" s="91">
        <f t="shared" ca="1" si="66"/>
        <v>0</v>
      </c>
      <c r="AA92" s="91">
        <f t="shared" ca="1" si="66"/>
        <v>0</v>
      </c>
      <c r="AB92" s="91">
        <f t="shared" ca="1" si="66"/>
        <v>0</v>
      </c>
      <c r="AC92" s="91">
        <f t="shared" ca="1" si="66"/>
        <v>0</v>
      </c>
      <c r="AD92" s="91">
        <f t="shared" ca="1" si="66"/>
        <v>0</v>
      </c>
      <c r="AE92" s="91">
        <f t="shared" ca="1" si="66"/>
        <v>0</v>
      </c>
      <c r="AF92" s="91">
        <f t="shared" ca="1" si="66"/>
        <v>0</v>
      </c>
      <c r="AG92" s="91">
        <f t="shared" ca="1" si="66"/>
        <v>0</v>
      </c>
      <c r="AH92" s="91">
        <f t="shared" ca="1" si="66"/>
        <v>0</v>
      </c>
      <c r="AI92" s="91">
        <f t="shared" ca="1" si="66"/>
        <v>0</v>
      </c>
      <c r="AJ92" s="91">
        <f t="shared" ca="1" si="66"/>
        <v>0</v>
      </c>
      <c r="AK92" s="91">
        <f t="shared" ca="1" si="66"/>
        <v>0</v>
      </c>
      <c r="AL92" s="91">
        <f t="shared" ca="1" si="66"/>
        <v>0</v>
      </c>
      <c r="AM92" s="91">
        <f t="shared" ca="1" si="66"/>
        <v>0</v>
      </c>
      <c r="AN92" s="91">
        <f t="shared" ca="1" si="66"/>
        <v>0</v>
      </c>
      <c r="AO92" s="91">
        <f t="shared" ca="1" si="66"/>
        <v>0</v>
      </c>
      <c r="AP92" s="91">
        <f t="shared" ca="1" si="66"/>
        <v>0</v>
      </c>
      <c r="AQ92" s="91">
        <f t="shared" ca="1" si="66"/>
        <v>0</v>
      </c>
      <c r="AR92" s="91">
        <f t="shared" ca="1" si="66"/>
        <v>0</v>
      </c>
      <c r="AS92" s="91">
        <f t="shared" ca="1" si="66"/>
        <v>0</v>
      </c>
      <c r="AT92" s="91">
        <f t="shared" ca="1" si="66"/>
        <v>0</v>
      </c>
      <c r="AU92" s="91">
        <f t="shared" ca="1" si="66"/>
        <v>0</v>
      </c>
      <c r="AV92" s="91">
        <f t="shared" ca="1" si="66"/>
        <v>0</v>
      </c>
      <c r="AW92" s="91">
        <f t="shared" ca="1" si="66"/>
        <v>0</v>
      </c>
      <c r="AX92" s="91">
        <f t="shared" ca="1" si="66"/>
        <v>0</v>
      </c>
      <c r="AY92" s="91">
        <f t="shared" ca="1" si="66"/>
        <v>0</v>
      </c>
      <c r="AZ92" s="91">
        <f t="shared" ca="1" si="66"/>
        <v>0</v>
      </c>
      <c r="BA92" s="91">
        <f t="shared" ca="1" si="66"/>
        <v>0</v>
      </c>
      <c r="BB92" s="91">
        <f t="shared" ca="1" si="66"/>
        <v>0</v>
      </c>
      <c r="BC92" s="91">
        <f t="shared" ca="1" si="66"/>
        <v>0</v>
      </c>
      <c r="BD92" s="91">
        <f t="shared" ca="1" si="66"/>
        <v>0</v>
      </c>
      <c r="BE92" s="91">
        <f t="shared" ca="1" si="66"/>
        <v>0</v>
      </c>
      <c r="BF92" s="91">
        <f t="shared" ca="1" si="66"/>
        <v>0</v>
      </c>
      <c r="BG92" s="91">
        <f t="shared" ca="1" si="66"/>
        <v>0</v>
      </c>
      <c r="BH92" s="91">
        <f t="shared" ca="1" si="66"/>
        <v>0</v>
      </c>
      <c r="BI92" s="91">
        <f t="shared" ca="1" si="66"/>
        <v>0</v>
      </c>
      <c r="BJ92" s="91">
        <f t="shared" ca="1" si="66"/>
        <v>0</v>
      </c>
      <c r="BK92" s="91">
        <f t="shared" ca="1" si="66"/>
        <v>0</v>
      </c>
      <c r="BL92" s="91">
        <f t="shared" ca="1" si="66"/>
        <v>0</v>
      </c>
      <c r="BM92" s="91">
        <f t="shared" ca="1" si="66"/>
        <v>0</v>
      </c>
      <c r="BN92" s="91">
        <f t="shared" ca="1" si="66"/>
        <v>0</v>
      </c>
      <c r="BO92" s="91">
        <f t="shared" ca="1" si="66"/>
        <v>0</v>
      </c>
      <c r="BP92" s="91">
        <f t="shared" ca="1" si="66"/>
        <v>0</v>
      </c>
      <c r="BQ92" s="91">
        <f t="shared" ca="1" si="66"/>
        <v>0</v>
      </c>
      <c r="BR92" s="91">
        <f t="shared" ref="BR92:CF92" ca="1" si="67">IF(BR91&lt;0,1,IF(BQ92&lt;1,0,ABS(BQ91)/(ABS(BQ91)+BR91)))*BR97</f>
        <v>0</v>
      </c>
      <c r="BS92" s="91">
        <f t="shared" ca="1" si="67"/>
        <v>0</v>
      </c>
      <c r="BT92" s="91">
        <f t="shared" ca="1" si="67"/>
        <v>0</v>
      </c>
      <c r="BU92" s="91">
        <f t="shared" ca="1" si="67"/>
        <v>0</v>
      </c>
      <c r="BV92" s="91">
        <f t="shared" ca="1" si="67"/>
        <v>0</v>
      </c>
      <c r="BW92" s="91">
        <f t="shared" ca="1" si="67"/>
        <v>0</v>
      </c>
      <c r="BX92" s="91">
        <f t="shared" ca="1" si="67"/>
        <v>0</v>
      </c>
      <c r="BY92" s="91">
        <f t="shared" ca="1" si="67"/>
        <v>0</v>
      </c>
      <c r="BZ92" s="91">
        <f t="shared" ca="1" si="67"/>
        <v>0</v>
      </c>
      <c r="CA92" s="91">
        <f t="shared" ca="1" si="67"/>
        <v>0</v>
      </c>
      <c r="CB92" s="91">
        <f t="shared" ca="1" si="67"/>
        <v>0</v>
      </c>
      <c r="CC92" s="91">
        <f t="shared" ca="1" si="67"/>
        <v>0</v>
      </c>
      <c r="CD92" s="91">
        <f t="shared" ca="1" si="67"/>
        <v>0</v>
      </c>
      <c r="CE92" s="91">
        <f t="shared" ca="1" si="67"/>
        <v>0</v>
      </c>
      <c r="CF92" s="91">
        <f t="shared" ca="1" si="67"/>
        <v>0</v>
      </c>
      <c r="CG92" s="94"/>
    </row>
    <row r="93" spans="1:85" x14ac:dyDescent="0.2">
      <c r="A93" s="94"/>
      <c r="B93" s="113"/>
      <c r="C93" s="95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94"/>
      <c r="AX93" s="94"/>
      <c r="AY93" s="94"/>
      <c r="AZ93" s="94"/>
      <c r="BA93" s="94"/>
      <c r="BB93" s="94"/>
      <c r="BC93" s="94"/>
      <c r="BD93" s="94"/>
      <c r="BE93" s="94"/>
      <c r="BF93" s="94"/>
      <c r="BG93" s="94"/>
      <c r="BH93" s="94"/>
      <c r="BI93" s="94"/>
      <c r="BJ93" s="94"/>
      <c r="BK93" s="94"/>
      <c r="BL93" s="94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4"/>
      <c r="BZ93" s="94"/>
      <c r="CA93" s="94"/>
      <c r="CB93" s="94"/>
      <c r="CC93" s="94"/>
      <c r="CD93" s="94"/>
      <c r="CE93" s="94"/>
      <c r="CF93" s="94"/>
      <c r="CG93" s="94"/>
    </row>
    <row r="94" spans="1:85" ht="18" customHeight="1" x14ac:dyDescent="0.2">
      <c r="A94" s="94"/>
      <c r="B94" s="96" t="s">
        <v>172</v>
      </c>
      <c r="C94" s="96" t="s">
        <v>166</v>
      </c>
      <c r="D94" s="96" t="s">
        <v>4</v>
      </c>
      <c r="E94" s="96">
        <f>$E$17</f>
        <v>2022</v>
      </c>
      <c r="F94" s="96">
        <f t="shared" ref="F94:BQ94" si="68">E94+1</f>
        <v>2023</v>
      </c>
      <c r="G94" s="96">
        <f t="shared" si="68"/>
        <v>2024</v>
      </c>
      <c r="H94" s="96">
        <f t="shared" si="68"/>
        <v>2025</v>
      </c>
      <c r="I94" s="96">
        <f t="shared" si="68"/>
        <v>2026</v>
      </c>
      <c r="J94" s="96">
        <f t="shared" si="68"/>
        <v>2027</v>
      </c>
      <c r="K94" s="96">
        <f t="shared" si="68"/>
        <v>2028</v>
      </c>
      <c r="L94" s="96">
        <f t="shared" si="68"/>
        <v>2029</v>
      </c>
      <c r="M94" s="96">
        <f t="shared" si="68"/>
        <v>2030</v>
      </c>
      <c r="N94" s="96">
        <f t="shared" si="68"/>
        <v>2031</v>
      </c>
      <c r="O94" s="96">
        <f t="shared" si="68"/>
        <v>2032</v>
      </c>
      <c r="P94" s="96">
        <f t="shared" si="68"/>
        <v>2033</v>
      </c>
      <c r="Q94" s="96">
        <f t="shared" si="68"/>
        <v>2034</v>
      </c>
      <c r="R94" s="96">
        <f t="shared" si="68"/>
        <v>2035</v>
      </c>
      <c r="S94" s="96">
        <f t="shared" si="68"/>
        <v>2036</v>
      </c>
      <c r="T94" s="96">
        <f t="shared" si="68"/>
        <v>2037</v>
      </c>
      <c r="U94" s="96">
        <f t="shared" si="68"/>
        <v>2038</v>
      </c>
      <c r="V94" s="96">
        <f t="shared" si="68"/>
        <v>2039</v>
      </c>
      <c r="W94" s="96">
        <f t="shared" si="68"/>
        <v>2040</v>
      </c>
      <c r="X94" s="96">
        <f t="shared" si="68"/>
        <v>2041</v>
      </c>
      <c r="Y94" s="96">
        <f t="shared" si="68"/>
        <v>2042</v>
      </c>
      <c r="Z94" s="96">
        <f t="shared" si="68"/>
        <v>2043</v>
      </c>
      <c r="AA94" s="96">
        <f t="shared" si="68"/>
        <v>2044</v>
      </c>
      <c r="AB94" s="96">
        <f t="shared" si="68"/>
        <v>2045</v>
      </c>
      <c r="AC94" s="96">
        <f t="shared" si="68"/>
        <v>2046</v>
      </c>
      <c r="AD94" s="96">
        <f t="shared" si="68"/>
        <v>2047</v>
      </c>
      <c r="AE94" s="96">
        <f t="shared" si="68"/>
        <v>2048</v>
      </c>
      <c r="AF94" s="96">
        <f t="shared" si="68"/>
        <v>2049</v>
      </c>
      <c r="AG94" s="96">
        <f t="shared" si="68"/>
        <v>2050</v>
      </c>
      <c r="AH94" s="96">
        <f t="shared" si="68"/>
        <v>2051</v>
      </c>
      <c r="AI94" s="96">
        <f t="shared" si="68"/>
        <v>2052</v>
      </c>
      <c r="AJ94" s="96">
        <f t="shared" si="68"/>
        <v>2053</v>
      </c>
      <c r="AK94" s="96">
        <f t="shared" si="68"/>
        <v>2054</v>
      </c>
      <c r="AL94" s="96">
        <f t="shared" si="68"/>
        <v>2055</v>
      </c>
      <c r="AM94" s="96">
        <f t="shared" si="68"/>
        <v>2056</v>
      </c>
      <c r="AN94" s="96">
        <f t="shared" si="68"/>
        <v>2057</v>
      </c>
      <c r="AO94" s="96">
        <f t="shared" si="68"/>
        <v>2058</v>
      </c>
      <c r="AP94" s="96">
        <f t="shared" si="68"/>
        <v>2059</v>
      </c>
      <c r="AQ94" s="96">
        <f t="shared" si="68"/>
        <v>2060</v>
      </c>
      <c r="AR94" s="96">
        <f t="shared" si="68"/>
        <v>2061</v>
      </c>
      <c r="AS94" s="96">
        <f t="shared" si="68"/>
        <v>2062</v>
      </c>
      <c r="AT94" s="96">
        <f t="shared" si="68"/>
        <v>2063</v>
      </c>
      <c r="AU94" s="96">
        <f t="shared" si="68"/>
        <v>2064</v>
      </c>
      <c r="AV94" s="96">
        <f t="shared" si="68"/>
        <v>2065</v>
      </c>
      <c r="AW94" s="96">
        <f t="shared" si="68"/>
        <v>2066</v>
      </c>
      <c r="AX94" s="96">
        <f t="shared" si="68"/>
        <v>2067</v>
      </c>
      <c r="AY94" s="96">
        <f t="shared" si="68"/>
        <v>2068</v>
      </c>
      <c r="AZ94" s="96">
        <f t="shared" si="68"/>
        <v>2069</v>
      </c>
      <c r="BA94" s="96">
        <f t="shared" si="68"/>
        <v>2070</v>
      </c>
      <c r="BB94" s="96">
        <f t="shared" si="68"/>
        <v>2071</v>
      </c>
      <c r="BC94" s="96">
        <f t="shared" si="68"/>
        <v>2072</v>
      </c>
      <c r="BD94" s="96">
        <f t="shared" si="68"/>
        <v>2073</v>
      </c>
      <c r="BE94" s="96">
        <f t="shared" si="68"/>
        <v>2074</v>
      </c>
      <c r="BF94" s="96">
        <f t="shared" si="68"/>
        <v>2075</v>
      </c>
      <c r="BG94" s="96">
        <f t="shared" si="68"/>
        <v>2076</v>
      </c>
      <c r="BH94" s="96">
        <f t="shared" si="68"/>
        <v>2077</v>
      </c>
      <c r="BI94" s="96">
        <f t="shared" si="68"/>
        <v>2078</v>
      </c>
      <c r="BJ94" s="96">
        <f t="shared" si="68"/>
        <v>2079</v>
      </c>
      <c r="BK94" s="96">
        <f t="shared" si="68"/>
        <v>2080</v>
      </c>
      <c r="BL94" s="96">
        <f t="shared" si="68"/>
        <v>2081</v>
      </c>
      <c r="BM94" s="96">
        <f t="shared" si="68"/>
        <v>2082</v>
      </c>
      <c r="BN94" s="96">
        <f t="shared" si="68"/>
        <v>2083</v>
      </c>
      <c r="BO94" s="96">
        <f t="shared" si="68"/>
        <v>2084</v>
      </c>
      <c r="BP94" s="96">
        <f t="shared" si="68"/>
        <v>2085</v>
      </c>
      <c r="BQ94" s="96">
        <f t="shared" si="68"/>
        <v>2086</v>
      </c>
      <c r="BR94" s="96">
        <f t="shared" ref="BR94:CF94" si="69">BQ94+1</f>
        <v>2087</v>
      </c>
      <c r="BS94" s="96">
        <f t="shared" si="69"/>
        <v>2088</v>
      </c>
      <c r="BT94" s="96">
        <f t="shared" si="69"/>
        <v>2089</v>
      </c>
      <c r="BU94" s="96">
        <f t="shared" si="69"/>
        <v>2090</v>
      </c>
      <c r="BV94" s="96">
        <f t="shared" si="69"/>
        <v>2091</v>
      </c>
      <c r="BW94" s="96">
        <f t="shared" si="69"/>
        <v>2092</v>
      </c>
      <c r="BX94" s="96">
        <f t="shared" si="69"/>
        <v>2093</v>
      </c>
      <c r="BY94" s="96">
        <f t="shared" si="69"/>
        <v>2094</v>
      </c>
      <c r="BZ94" s="96">
        <f t="shared" si="69"/>
        <v>2095</v>
      </c>
      <c r="CA94" s="96">
        <f t="shared" si="69"/>
        <v>2096</v>
      </c>
      <c r="CB94" s="96">
        <f t="shared" si="69"/>
        <v>2097</v>
      </c>
      <c r="CC94" s="96">
        <f t="shared" si="69"/>
        <v>2098</v>
      </c>
      <c r="CD94" s="96">
        <f t="shared" si="69"/>
        <v>2099</v>
      </c>
      <c r="CE94" s="96">
        <f t="shared" si="69"/>
        <v>2100</v>
      </c>
      <c r="CF94" s="96">
        <f t="shared" si="69"/>
        <v>2101</v>
      </c>
      <c r="CG94" s="94"/>
    </row>
    <row r="95" spans="1:85" ht="15" customHeight="1" x14ac:dyDescent="0.2">
      <c r="A95" s="98"/>
      <c r="B95" s="7" t="s">
        <v>173</v>
      </c>
      <c r="C95" s="57"/>
      <c r="D95" s="63"/>
      <c r="E95" s="91">
        <f ca="1">IF(E94&gt;$C$96,0,1)</f>
        <v>1</v>
      </c>
      <c r="F95" s="91">
        <f t="shared" ref="F95:BQ95" ca="1" si="70">IF(F94&gt;$C$96,0,1)</f>
        <v>1</v>
      </c>
      <c r="G95" s="91">
        <f t="shared" ca="1" si="70"/>
        <v>1</v>
      </c>
      <c r="H95" s="91">
        <f t="shared" ca="1" si="70"/>
        <v>1</v>
      </c>
      <c r="I95" s="91">
        <f t="shared" ca="1" si="70"/>
        <v>1</v>
      </c>
      <c r="J95" s="91">
        <f t="shared" ca="1" si="70"/>
        <v>0</v>
      </c>
      <c r="K95" s="91">
        <f t="shared" ca="1" si="70"/>
        <v>0</v>
      </c>
      <c r="L95" s="91">
        <f t="shared" ca="1" si="70"/>
        <v>0</v>
      </c>
      <c r="M95" s="91">
        <f t="shared" ca="1" si="70"/>
        <v>0</v>
      </c>
      <c r="N95" s="91">
        <f t="shared" ca="1" si="70"/>
        <v>0</v>
      </c>
      <c r="O95" s="91">
        <f t="shared" ca="1" si="70"/>
        <v>0</v>
      </c>
      <c r="P95" s="91">
        <f t="shared" ca="1" si="70"/>
        <v>0</v>
      </c>
      <c r="Q95" s="91">
        <f t="shared" ca="1" si="70"/>
        <v>0</v>
      </c>
      <c r="R95" s="91">
        <f t="shared" ca="1" si="70"/>
        <v>0</v>
      </c>
      <c r="S95" s="91">
        <f t="shared" ca="1" si="70"/>
        <v>0</v>
      </c>
      <c r="T95" s="91">
        <f t="shared" ca="1" si="70"/>
        <v>0</v>
      </c>
      <c r="U95" s="91">
        <f t="shared" ca="1" si="70"/>
        <v>0</v>
      </c>
      <c r="V95" s="91">
        <f t="shared" ca="1" si="70"/>
        <v>0</v>
      </c>
      <c r="W95" s="91">
        <f t="shared" ca="1" si="70"/>
        <v>0</v>
      </c>
      <c r="X95" s="91">
        <f t="shared" ca="1" si="70"/>
        <v>0</v>
      </c>
      <c r="Y95" s="91">
        <f t="shared" ca="1" si="70"/>
        <v>0</v>
      </c>
      <c r="Z95" s="91">
        <f t="shared" ca="1" si="70"/>
        <v>0</v>
      </c>
      <c r="AA95" s="91">
        <f t="shared" ca="1" si="70"/>
        <v>0</v>
      </c>
      <c r="AB95" s="91">
        <f t="shared" ca="1" si="70"/>
        <v>0</v>
      </c>
      <c r="AC95" s="91">
        <f t="shared" ca="1" si="70"/>
        <v>0</v>
      </c>
      <c r="AD95" s="91">
        <f t="shared" ca="1" si="70"/>
        <v>0</v>
      </c>
      <c r="AE95" s="91">
        <f t="shared" ca="1" si="70"/>
        <v>0</v>
      </c>
      <c r="AF95" s="91">
        <f t="shared" ca="1" si="70"/>
        <v>0</v>
      </c>
      <c r="AG95" s="91">
        <f t="shared" ca="1" si="70"/>
        <v>0</v>
      </c>
      <c r="AH95" s="91">
        <f t="shared" ca="1" si="70"/>
        <v>0</v>
      </c>
      <c r="AI95" s="91">
        <f t="shared" ca="1" si="70"/>
        <v>0</v>
      </c>
      <c r="AJ95" s="91">
        <f t="shared" ca="1" si="70"/>
        <v>0</v>
      </c>
      <c r="AK95" s="91">
        <f t="shared" ca="1" si="70"/>
        <v>0</v>
      </c>
      <c r="AL95" s="91">
        <f t="shared" ca="1" si="70"/>
        <v>0</v>
      </c>
      <c r="AM95" s="91">
        <f t="shared" ca="1" si="70"/>
        <v>0</v>
      </c>
      <c r="AN95" s="91">
        <f t="shared" ca="1" si="70"/>
        <v>0</v>
      </c>
      <c r="AO95" s="91">
        <f t="shared" ca="1" si="70"/>
        <v>0</v>
      </c>
      <c r="AP95" s="91">
        <f t="shared" ca="1" si="70"/>
        <v>0</v>
      </c>
      <c r="AQ95" s="91">
        <f t="shared" ca="1" si="70"/>
        <v>0</v>
      </c>
      <c r="AR95" s="91">
        <f t="shared" ca="1" si="70"/>
        <v>0</v>
      </c>
      <c r="AS95" s="91">
        <f t="shared" ca="1" si="70"/>
        <v>0</v>
      </c>
      <c r="AT95" s="91">
        <f t="shared" ca="1" si="70"/>
        <v>0</v>
      </c>
      <c r="AU95" s="91">
        <f t="shared" ca="1" si="70"/>
        <v>0</v>
      </c>
      <c r="AV95" s="91">
        <f t="shared" ca="1" si="70"/>
        <v>0</v>
      </c>
      <c r="AW95" s="91">
        <f t="shared" ca="1" si="70"/>
        <v>0</v>
      </c>
      <c r="AX95" s="91">
        <f t="shared" ca="1" si="70"/>
        <v>0</v>
      </c>
      <c r="AY95" s="91">
        <f t="shared" ca="1" si="70"/>
        <v>0</v>
      </c>
      <c r="AZ95" s="91">
        <f t="shared" ca="1" si="70"/>
        <v>0</v>
      </c>
      <c r="BA95" s="91">
        <f t="shared" ca="1" si="70"/>
        <v>0</v>
      </c>
      <c r="BB95" s="91">
        <f t="shared" ca="1" si="70"/>
        <v>0</v>
      </c>
      <c r="BC95" s="91">
        <f t="shared" ca="1" si="70"/>
        <v>0</v>
      </c>
      <c r="BD95" s="91">
        <f t="shared" ca="1" si="70"/>
        <v>0</v>
      </c>
      <c r="BE95" s="91">
        <f t="shared" ca="1" si="70"/>
        <v>0</v>
      </c>
      <c r="BF95" s="91">
        <f t="shared" ca="1" si="70"/>
        <v>0</v>
      </c>
      <c r="BG95" s="91">
        <f t="shared" ca="1" si="70"/>
        <v>0</v>
      </c>
      <c r="BH95" s="91">
        <f t="shared" ca="1" si="70"/>
        <v>0</v>
      </c>
      <c r="BI95" s="91">
        <f t="shared" ca="1" si="70"/>
        <v>0</v>
      </c>
      <c r="BJ95" s="91">
        <f t="shared" ca="1" si="70"/>
        <v>0</v>
      </c>
      <c r="BK95" s="91">
        <f t="shared" ca="1" si="70"/>
        <v>0</v>
      </c>
      <c r="BL95" s="91">
        <f t="shared" ca="1" si="70"/>
        <v>0</v>
      </c>
      <c r="BM95" s="91">
        <f t="shared" ca="1" si="70"/>
        <v>0</v>
      </c>
      <c r="BN95" s="91">
        <f t="shared" ca="1" si="70"/>
        <v>0</v>
      </c>
      <c r="BO95" s="91">
        <f t="shared" ca="1" si="70"/>
        <v>0</v>
      </c>
      <c r="BP95" s="91">
        <f t="shared" ca="1" si="70"/>
        <v>0</v>
      </c>
      <c r="BQ95" s="91">
        <f t="shared" ca="1" si="70"/>
        <v>0</v>
      </c>
      <c r="BR95" s="91">
        <f t="shared" ref="BR95:CF95" ca="1" si="71">IF(BR94&gt;$C$96,0,1)</f>
        <v>0</v>
      </c>
      <c r="BS95" s="91">
        <f t="shared" ca="1" si="71"/>
        <v>0</v>
      </c>
      <c r="BT95" s="91">
        <f t="shared" ca="1" si="71"/>
        <v>0</v>
      </c>
      <c r="BU95" s="91">
        <f t="shared" ca="1" si="71"/>
        <v>0</v>
      </c>
      <c r="BV95" s="91">
        <f t="shared" ca="1" si="71"/>
        <v>0</v>
      </c>
      <c r="BW95" s="91">
        <f t="shared" ca="1" si="71"/>
        <v>0</v>
      </c>
      <c r="BX95" s="91">
        <f t="shared" ca="1" si="71"/>
        <v>0</v>
      </c>
      <c r="BY95" s="91">
        <f t="shared" ca="1" si="71"/>
        <v>0</v>
      </c>
      <c r="BZ95" s="91">
        <f t="shared" ca="1" si="71"/>
        <v>0</v>
      </c>
      <c r="CA95" s="91">
        <f t="shared" ca="1" si="71"/>
        <v>0</v>
      </c>
      <c r="CB95" s="91">
        <f t="shared" ca="1" si="71"/>
        <v>0</v>
      </c>
      <c r="CC95" s="91">
        <f t="shared" ca="1" si="71"/>
        <v>0</v>
      </c>
      <c r="CD95" s="91">
        <f t="shared" ca="1" si="71"/>
        <v>0</v>
      </c>
      <c r="CE95" s="91">
        <f t="shared" ca="1" si="71"/>
        <v>0</v>
      </c>
      <c r="CF95" s="91">
        <f t="shared" ca="1" si="71"/>
        <v>0</v>
      </c>
      <c r="CG95" s="94"/>
    </row>
    <row r="96" spans="1:85" s="4" customFormat="1" ht="15" customHeight="1" x14ac:dyDescent="0.2">
      <c r="A96" s="114"/>
      <c r="B96" s="7" t="s">
        <v>174</v>
      </c>
      <c r="C96" s="57">
        <f ca="1">INDEX($E$51:$CF$51,1,MATCH(MIN($E$56:$CF$56),$E$56:$CF$56,0))*(MIN($E$56:$CF$56)&lt;0)</f>
        <v>2026</v>
      </c>
      <c r="D96" s="114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4"/>
    </row>
    <row r="97" spans="1:85" ht="15" customHeight="1" x14ac:dyDescent="0.2">
      <c r="A97" s="98"/>
      <c r="B97" s="7" t="s">
        <v>92</v>
      </c>
      <c r="C97" s="57"/>
      <c r="D97" s="63"/>
      <c r="E97" s="231">
        <f ca="1">'ИД (ЛК 2.0)'!H76</f>
        <v>1</v>
      </c>
      <c r="F97" s="231">
        <f ca="1">'ИД (ЛК 2.0)'!I76</f>
        <v>1</v>
      </c>
      <c r="G97" s="231">
        <f ca="1">'ИД (ЛК 2.0)'!J76</f>
        <v>1</v>
      </c>
      <c r="H97" s="231">
        <f ca="1">'ИД (ЛК 2.0)'!K76</f>
        <v>1</v>
      </c>
      <c r="I97" s="231">
        <f ca="1">'ИД (ЛК 2.0)'!L76</f>
        <v>1</v>
      </c>
      <c r="J97" s="231">
        <f ca="1">'ИД (ЛК 2.0)'!M76</f>
        <v>1</v>
      </c>
      <c r="K97" s="231">
        <f ca="1">'ИД (ЛК 2.0)'!N76</f>
        <v>1</v>
      </c>
      <c r="L97" s="231">
        <f ca="1">'ИД (ЛК 2.0)'!O76</f>
        <v>1</v>
      </c>
      <c r="M97" s="231">
        <f ca="1">'ИД (ЛК 2.0)'!P76</f>
        <v>1</v>
      </c>
      <c r="N97" s="231">
        <f ca="1">'ИД (ЛК 2.0)'!Q76</f>
        <v>1</v>
      </c>
      <c r="O97" s="231">
        <f ca="1">'ИД (ЛК 2.0)'!R76</f>
        <v>0</v>
      </c>
      <c r="P97" s="231">
        <f ca="1">'ИД (ЛК 2.0)'!S76</f>
        <v>0</v>
      </c>
      <c r="Q97" s="231">
        <f ca="1">'ИД (ЛК 2.0)'!T76</f>
        <v>0</v>
      </c>
      <c r="R97" s="231">
        <f ca="1">'ИД (ЛК 2.0)'!U76</f>
        <v>0</v>
      </c>
      <c r="S97" s="231">
        <f ca="1">'ИД (ЛК 2.0)'!V76</f>
        <v>0</v>
      </c>
      <c r="T97" s="231">
        <f ca="1">'ИД (ЛК 2.0)'!W76</f>
        <v>0</v>
      </c>
      <c r="U97" s="231">
        <f ca="1">'ИД (ЛК 2.0)'!X76</f>
        <v>0</v>
      </c>
      <c r="V97" s="231">
        <f ca="1">'ИД (ЛК 2.0)'!Y76</f>
        <v>0</v>
      </c>
      <c r="W97" s="231">
        <f ca="1">'ИД (ЛК 2.0)'!Z76</f>
        <v>0</v>
      </c>
      <c r="X97" s="231">
        <f ca="1">'ИД (ЛК 2.0)'!AA76</f>
        <v>0</v>
      </c>
      <c r="Y97" s="231">
        <f ca="1">'ИД (ЛК 2.0)'!AB76</f>
        <v>0</v>
      </c>
      <c r="Z97" s="231">
        <f ca="1">'ИД (ЛК 2.0)'!AC76</f>
        <v>0</v>
      </c>
      <c r="AA97" s="231">
        <f ca="1">'ИД (ЛК 2.0)'!AD76</f>
        <v>0</v>
      </c>
      <c r="AB97" s="231">
        <f ca="1">'ИД (ЛК 2.0)'!AE76</f>
        <v>0</v>
      </c>
      <c r="AC97" s="231">
        <f ca="1">'ИД (ЛК 2.0)'!AF76</f>
        <v>0</v>
      </c>
      <c r="AD97" s="231">
        <f ca="1">'ИД (ЛК 2.0)'!AG76</f>
        <v>0</v>
      </c>
      <c r="AE97" s="231">
        <f ca="1">'ИД (ЛК 2.0)'!AH76</f>
        <v>0</v>
      </c>
      <c r="AF97" s="231">
        <f ca="1">'ИД (ЛК 2.0)'!AI76</f>
        <v>0</v>
      </c>
      <c r="AG97" s="231">
        <f ca="1">'ИД (ЛК 2.0)'!AJ76</f>
        <v>0</v>
      </c>
      <c r="AH97" s="231">
        <f ca="1">'ИД (ЛК 2.0)'!AK76</f>
        <v>0</v>
      </c>
      <c r="AI97" s="231">
        <f ca="1">'ИД (ЛК 2.0)'!AL76</f>
        <v>0</v>
      </c>
      <c r="AJ97" s="231">
        <f ca="1">'ИД (ЛК 2.0)'!AM76</f>
        <v>0</v>
      </c>
      <c r="AK97" s="231">
        <f ca="1">'ИД (ЛК 2.0)'!AN76</f>
        <v>0</v>
      </c>
      <c r="AL97" s="231">
        <f ca="1">'ИД (ЛК 2.0)'!AO76</f>
        <v>0</v>
      </c>
      <c r="AM97" s="231">
        <f ca="1">'ИД (ЛК 2.0)'!AP76</f>
        <v>0</v>
      </c>
      <c r="AN97" s="231">
        <f ca="1">'ИД (ЛК 2.0)'!AQ76</f>
        <v>0</v>
      </c>
      <c r="AO97" s="231">
        <f ca="1">'ИД (ЛК 2.0)'!AR76</f>
        <v>0</v>
      </c>
      <c r="AP97" s="231">
        <f ca="1">'ИД (ЛК 2.0)'!AS76</f>
        <v>0</v>
      </c>
      <c r="AQ97" s="231">
        <f ca="1">'ИД (ЛК 2.0)'!AT76</f>
        <v>0</v>
      </c>
      <c r="AR97" s="231">
        <f ca="1">'ИД (ЛК 2.0)'!AU76</f>
        <v>0</v>
      </c>
      <c r="AS97" s="231">
        <f ca="1">'ИД (ЛК 2.0)'!AV76</f>
        <v>0</v>
      </c>
      <c r="AT97" s="231">
        <f ca="1">'ИД (ЛК 2.0)'!AW76</f>
        <v>0</v>
      </c>
      <c r="AU97" s="231">
        <f ca="1">'ИД (ЛК 2.0)'!AX76</f>
        <v>0</v>
      </c>
      <c r="AV97" s="231">
        <f ca="1">'ИД (ЛК 2.0)'!AY76</f>
        <v>0</v>
      </c>
      <c r="AW97" s="231">
        <f ca="1">'ИД (ЛК 2.0)'!AZ76</f>
        <v>0</v>
      </c>
      <c r="AX97" s="231">
        <f ca="1">'ИД (ЛК 2.0)'!BA76</f>
        <v>0</v>
      </c>
      <c r="AY97" s="231">
        <f ca="1">'ИД (ЛК 2.0)'!BB76</f>
        <v>0</v>
      </c>
      <c r="AZ97" s="231">
        <f ca="1">'ИД (ЛК 2.0)'!BC76</f>
        <v>0</v>
      </c>
      <c r="BA97" s="231">
        <f ca="1">'ИД (ЛК 2.0)'!BD76</f>
        <v>0</v>
      </c>
      <c r="BB97" s="231">
        <f ca="1">'ИД (ЛК 2.0)'!BE76</f>
        <v>0</v>
      </c>
      <c r="BC97" s="231">
        <f ca="1">'ИД (ЛК 2.0)'!BF76</f>
        <v>0</v>
      </c>
      <c r="BD97" s="231">
        <f ca="1">'ИД (ЛК 2.0)'!BG76</f>
        <v>0</v>
      </c>
      <c r="BE97" s="231">
        <f ca="1">'ИД (ЛК 2.0)'!BH76</f>
        <v>0</v>
      </c>
      <c r="BF97" s="231">
        <f ca="1">'ИД (ЛК 2.0)'!BI76</f>
        <v>0</v>
      </c>
      <c r="BG97" s="231">
        <f ca="1">'ИД (ЛК 2.0)'!BJ76</f>
        <v>0</v>
      </c>
      <c r="BH97" s="231">
        <f ca="1">'ИД (ЛК 2.0)'!BK76</f>
        <v>0</v>
      </c>
      <c r="BI97" s="231">
        <f ca="1">'ИД (ЛК 2.0)'!BL76</f>
        <v>0</v>
      </c>
      <c r="BJ97" s="231">
        <f ca="1">'ИД (ЛК 2.0)'!BM76</f>
        <v>0</v>
      </c>
      <c r="BK97" s="231">
        <f ca="1">'ИД (ЛК 2.0)'!BN76</f>
        <v>0</v>
      </c>
      <c r="BL97" s="231">
        <f ca="1">'ИД (ЛК 2.0)'!BO76</f>
        <v>0</v>
      </c>
      <c r="BM97" s="231">
        <f ca="1">'ИД (ЛК 2.0)'!BP76</f>
        <v>0</v>
      </c>
      <c r="BN97" s="231">
        <f ca="1">'ИД (ЛК 2.0)'!BQ76</f>
        <v>0</v>
      </c>
      <c r="BO97" s="231">
        <f ca="1">'ИД (ЛК 2.0)'!BR76</f>
        <v>0</v>
      </c>
      <c r="BP97" s="231">
        <f ca="1">'ИД (ЛК 2.0)'!BS76</f>
        <v>0</v>
      </c>
      <c r="BQ97" s="231">
        <f ca="1">'ИД (ЛК 2.0)'!BT76</f>
        <v>0</v>
      </c>
      <c r="BR97" s="231">
        <f ca="1">'ИД (ЛК 2.0)'!BU76</f>
        <v>0</v>
      </c>
      <c r="BS97" s="231">
        <f ca="1">'ИД (ЛК 2.0)'!BV76</f>
        <v>0</v>
      </c>
      <c r="BT97" s="231">
        <f ca="1">'ИД (ЛК 2.0)'!BW76</f>
        <v>0</v>
      </c>
      <c r="BU97" s="231">
        <f ca="1">'ИД (ЛК 2.0)'!BX76</f>
        <v>0</v>
      </c>
      <c r="BV97" s="231">
        <f ca="1">'ИД (ЛК 2.0)'!BY76</f>
        <v>0</v>
      </c>
      <c r="BW97" s="231">
        <f ca="1">'ИД (ЛК 2.0)'!BZ76</f>
        <v>0</v>
      </c>
      <c r="BX97" s="231">
        <f ca="1">'ИД (ЛК 2.0)'!CA76</f>
        <v>0</v>
      </c>
      <c r="BY97" s="231">
        <f ca="1">'ИД (ЛК 2.0)'!CB76</f>
        <v>0</v>
      </c>
      <c r="BZ97" s="231">
        <f ca="1">'ИД (ЛК 2.0)'!CC76</f>
        <v>0</v>
      </c>
      <c r="CA97" s="231">
        <f ca="1">'ИД (ЛК 2.0)'!CD76</f>
        <v>0</v>
      </c>
      <c r="CB97" s="231">
        <f ca="1">'ИД (ЛК 2.0)'!CE76</f>
        <v>0</v>
      </c>
      <c r="CC97" s="231">
        <f ca="1">'ИД (ЛК 2.0)'!CF76</f>
        <v>0</v>
      </c>
      <c r="CD97" s="231">
        <f ca="1">'ИД (ЛК 2.0)'!CG76</f>
        <v>0</v>
      </c>
      <c r="CE97" s="231">
        <f ca="1">'ИД (ЛК 2.0)'!CH76</f>
        <v>0</v>
      </c>
      <c r="CF97" s="231">
        <f ca="1">'ИД (ЛК 2.0)'!CI76</f>
        <v>0</v>
      </c>
      <c r="CG97" s="94"/>
    </row>
    <row r="98" spans="1:85" ht="15" customHeight="1" x14ac:dyDescent="0.2">
      <c r="A98" s="98"/>
      <c r="B98" s="7" t="s">
        <v>93</v>
      </c>
      <c r="C98" s="57"/>
      <c r="D98" s="8"/>
      <c r="E98" s="9">
        <f t="shared" ref="E98:BP98" ca="1" si="72">-E34</f>
        <v>-9400</v>
      </c>
      <c r="F98" s="9">
        <f t="shared" ca="1" si="72"/>
        <v>-82000</v>
      </c>
      <c r="G98" s="9">
        <f t="shared" ca="1" si="72"/>
        <v>-35000</v>
      </c>
      <c r="H98" s="9">
        <f t="shared" ca="1" si="72"/>
        <v>-14999.835164835165</v>
      </c>
      <c r="I98" s="9">
        <f t="shared" ca="1" si="72"/>
        <v>-4275</v>
      </c>
      <c r="J98" s="9">
        <f t="shared" ca="1" si="72"/>
        <v>0</v>
      </c>
      <c r="K98" s="9">
        <f t="shared" ca="1" si="72"/>
        <v>0</v>
      </c>
      <c r="L98" s="9">
        <f t="shared" ca="1" si="72"/>
        <v>0</v>
      </c>
      <c r="M98" s="9">
        <f t="shared" ca="1" si="72"/>
        <v>0</v>
      </c>
      <c r="N98" s="9">
        <f t="shared" ca="1" si="72"/>
        <v>0</v>
      </c>
      <c r="O98" s="9">
        <f t="shared" ca="1" si="72"/>
        <v>0</v>
      </c>
      <c r="P98" s="9">
        <f t="shared" ca="1" si="72"/>
        <v>0</v>
      </c>
      <c r="Q98" s="9">
        <f t="shared" ca="1" si="72"/>
        <v>0</v>
      </c>
      <c r="R98" s="9">
        <f t="shared" ca="1" si="72"/>
        <v>0</v>
      </c>
      <c r="S98" s="9">
        <f t="shared" ca="1" si="72"/>
        <v>0</v>
      </c>
      <c r="T98" s="9">
        <f t="shared" ca="1" si="72"/>
        <v>0</v>
      </c>
      <c r="U98" s="9">
        <f t="shared" ca="1" si="72"/>
        <v>0</v>
      </c>
      <c r="V98" s="9">
        <f t="shared" ca="1" si="72"/>
        <v>0</v>
      </c>
      <c r="W98" s="9">
        <f t="shared" ca="1" si="72"/>
        <v>0</v>
      </c>
      <c r="X98" s="9">
        <f t="shared" ca="1" si="72"/>
        <v>0</v>
      </c>
      <c r="Y98" s="9">
        <f t="shared" ca="1" si="72"/>
        <v>0</v>
      </c>
      <c r="Z98" s="9">
        <f t="shared" ca="1" si="72"/>
        <v>0</v>
      </c>
      <c r="AA98" s="9">
        <f t="shared" ca="1" si="72"/>
        <v>0</v>
      </c>
      <c r="AB98" s="9">
        <f t="shared" ca="1" si="72"/>
        <v>0</v>
      </c>
      <c r="AC98" s="9">
        <f t="shared" ca="1" si="72"/>
        <v>0</v>
      </c>
      <c r="AD98" s="9">
        <f t="shared" ca="1" si="72"/>
        <v>0</v>
      </c>
      <c r="AE98" s="9">
        <f t="shared" ca="1" si="72"/>
        <v>0</v>
      </c>
      <c r="AF98" s="9">
        <f t="shared" ca="1" si="72"/>
        <v>0</v>
      </c>
      <c r="AG98" s="9">
        <f t="shared" ca="1" si="72"/>
        <v>0</v>
      </c>
      <c r="AH98" s="9">
        <f t="shared" ca="1" si="72"/>
        <v>0</v>
      </c>
      <c r="AI98" s="9">
        <f t="shared" ca="1" si="72"/>
        <v>0</v>
      </c>
      <c r="AJ98" s="9">
        <f t="shared" ca="1" si="72"/>
        <v>0</v>
      </c>
      <c r="AK98" s="9">
        <f t="shared" ca="1" si="72"/>
        <v>0</v>
      </c>
      <c r="AL98" s="9">
        <f t="shared" ca="1" si="72"/>
        <v>0</v>
      </c>
      <c r="AM98" s="9">
        <f t="shared" ca="1" si="72"/>
        <v>0</v>
      </c>
      <c r="AN98" s="9">
        <f t="shared" ca="1" si="72"/>
        <v>0</v>
      </c>
      <c r="AO98" s="9">
        <f t="shared" ca="1" si="72"/>
        <v>0</v>
      </c>
      <c r="AP98" s="9">
        <f t="shared" ca="1" si="72"/>
        <v>0</v>
      </c>
      <c r="AQ98" s="9">
        <f t="shared" ca="1" si="72"/>
        <v>0</v>
      </c>
      <c r="AR98" s="9">
        <f t="shared" ca="1" si="72"/>
        <v>0</v>
      </c>
      <c r="AS98" s="9">
        <f t="shared" ca="1" si="72"/>
        <v>0</v>
      </c>
      <c r="AT98" s="9">
        <f t="shared" ca="1" si="72"/>
        <v>0</v>
      </c>
      <c r="AU98" s="9">
        <f t="shared" ca="1" si="72"/>
        <v>0</v>
      </c>
      <c r="AV98" s="9">
        <f t="shared" ca="1" si="72"/>
        <v>0</v>
      </c>
      <c r="AW98" s="9">
        <f t="shared" ca="1" si="72"/>
        <v>0</v>
      </c>
      <c r="AX98" s="9">
        <f t="shared" ca="1" si="72"/>
        <v>0</v>
      </c>
      <c r="AY98" s="9">
        <f t="shared" ca="1" si="72"/>
        <v>0</v>
      </c>
      <c r="AZ98" s="9">
        <f t="shared" ca="1" si="72"/>
        <v>0</v>
      </c>
      <c r="BA98" s="9">
        <f t="shared" ca="1" si="72"/>
        <v>0</v>
      </c>
      <c r="BB98" s="9">
        <f t="shared" ca="1" si="72"/>
        <v>0</v>
      </c>
      <c r="BC98" s="9">
        <f t="shared" ca="1" si="72"/>
        <v>0</v>
      </c>
      <c r="BD98" s="9">
        <f t="shared" ca="1" si="72"/>
        <v>0</v>
      </c>
      <c r="BE98" s="9">
        <f t="shared" ca="1" si="72"/>
        <v>0</v>
      </c>
      <c r="BF98" s="9">
        <f t="shared" ca="1" si="72"/>
        <v>0</v>
      </c>
      <c r="BG98" s="9">
        <f t="shared" ca="1" si="72"/>
        <v>0</v>
      </c>
      <c r="BH98" s="9">
        <f t="shared" ca="1" si="72"/>
        <v>0</v>
      </c>
      <c r="BI98" s="9">
        <f t="shared" ca="1" si="72"/>
        <v>0</v>
      </c>
      <c r="BJ98" s="9">
        <f t="shared" ca="1" si="72"/>
        <v>0</v>
      </c>
      <c r="BK98" s="9">
        <f t="shared" ca="1" si="72"/>
        <v>0</v>
      </c>
      <c r="BL98" s="9">
        <f t="shared" ca="1" si="72"/>
        <v>0</v>
      </c>
      <c r="BM98" s="9">
        <f t="shared" ca="1" si="72"/>
        <v>0</v>
      </c>
      <c r="BN98" s="9">
        <f t="shared" ca="1" si="72"/>
        <v>0</v>
      </c>
      <c r="BO98" s="9">
        <f t="shared" ca="1" si="72"/>
        <v>0</v>
      </c>
      <c r="BP98" s="9">
        <f t="shared" ca="1" si="72"/>
        <v>0</v>
      </c>
      <c r="BQ98" s="9">
        <f t="shared" ref="BQ98:CF98" ca="1" si="73">-BQ34</f>
        <v>0</v>
      </c>
      <c r="BR98" s="9">
        <f t="shared" ca="1" si="73"/>
        <v>0</v>
      </c>
      <c r="BS98" s="9">
        <f t="shared" ca="1" si="73"/>
        <v>0</v>
      </c>
      <c r="BT98" s="9">
        <f t="shared" ca="1" si="73"/>
        <v>0</v>
      </c>
      <c r="BU98" s="9">
        <f t="shared" ca="1" si="73"/>
        <v>0</v>
      </c>
      <c r="BV98" s="9">
        <f t="shared" ca="1" si="73"/>
        <v>0</v>
      </c>
      <c r="BW98" s="9">
        <f t="shared" ca="1" si="73"/>
        <v>0</v>
      </c>
      <c r="BX98" s="9">
        <f t="shared" ca="1" si="73"/>
        <v>0</v>
      </c>
      <c r="BY98" s="9">
        <f t="shared" ca="1" si="73"/>
        <v>0</v>
      </c>
      <c r="BZ98" s="9">
        <f t="shared" ca="1" si="73"/>
        <v>0</v>
      </c>
      <c r="CA98" s="9">
        <f t="shared" ca="1" si="73"/>
        <v>0</v>
      </c>
      <c r="CB98" s="9">
        <f t="shared" ca="1" si="73"/>
        <v>0</v>
      </c>
      <c r="CC98" s="9">
        <f t="shared" ca="1" si="73"/>
        <v>0</v>
      </c>
      <c r="CD98" s="9">
        <f t="shared" ca="1" si="73"/>
        <v>0</v>
      </c>
      <c r="CE98" s="9">
        <f t="shared" ca="1" si="73"/>
        <v>0</v>
      </c>
      <c r="CF98" s="9">
        <f t="shared" ca="1" si="73"/>
        <v>0</v>
      </c>
      <c r="CG98" s="94"/>
    </row>
    <row r="99" spans="1:85" ht="15" customHeight="1" x14ac:dyDescent="0.2">
      <c r="A99" s="98"/>
      <c r="B99" s="7" t="s">
        <v>175</v>
      </c>
      <c r="C99" s="57"/>
      <c r="D99" s="63"/>
      <c r="E99" s="91">
        <f t="shared" ref="E99:BP99" ca="1" si="74">IF(E94&gt;$C$100,0,1)</f>
        <v>1</v>
      </c>
      <c r="F99" s="91">
        <f t="shared" ca="1" si="74"/>
        <v>1</v>
      </c>
      <c r="G99" s="91">
        <f t="shared" ca="1" si="74"/>
        <v>1</v>
      </c>
      <c r="H99" s="91">
        <f t="shared" ca="1" si="74"/>
        <v>1</v>
      </c>
      <c r="I99" s="91">
        <f t="shared" ca="1" si="74"/>
        <v>0</v>
      </c>
      <c r="J99" s="91">
        <f t="shared" ca="1" si="74"/>
        <v>0</v>
      </c>
      <c r="K99" s="91">
        <f t="shared" ca="1" si="74"/>
        <v>0</v>
      </c>
      <c r="L99" s="91">
        <f t="shared" ca="1" si="74"/>
        <v>0</v>
      </c>
      <c r="M99" s="91">
        <f t="shared" ca="1" si="74"/>
        <v>0</v>
      </c>
      <c r="N99" s="91">
        <f t="shared" ca="1" si="74"/>
        <v>0</v>
      </c>
      <c r="O99" s="91">
        <f t="shared" ca="1" si="74"/>
        <v>0</v>
      </c>
      <c r="P99" s="91">
        <f t="shared" ca="1" si="74"/>
        <v>0</v>
      </c>
      <c r="Q99" s="91">
        <f t="shared" ca="1" si="74"/>
        <v>0</v>
      </c>
      <c r="R99" s="91">
        <f t="shared" ca="1" si="74"/>
        <v>0</v>
      </c>
      <c r="S99" s="91">
        <f t="shared" ca="1" si="74"/>
        <v>0</v>
      </c>
      <c r="T99" s="91">
        <f t="shared" ca="1" si="74"/>
        <v>0</v>
      </c>
      <c r="U99" s="91">
        <f t="shared" ca="1" si="74"/>
        <v>0</v>
      </c>
      <c r="V99" s="91">
        <f t="shared" ca="1" si="74"/>
        <v>0</v>
      </c>
      <c r="W99" s="91">
        <f t="shared" ca="1" si="74"/>
        <v>0</v>
      </c>
      <c r="X99" s="91">
        <f t="shared" ca="1" si="74"/>
        <v>0</v>
      </c>
      <c r="Y99" s="91">
        <f t="shared" ca="1" si="74"/>
        <v>0</v>
      </c>
      <c r="Z99" s="91">
        <f t="shared" ca="1" si="74"/>
        <v>0</v>
      </c>
      <c r="AA99" s="91">
        <f t="shared" ca="1" si="74"/>
        <v>0</v>
      </c>
      <c r="AB99" s="91">
        <f t="shared" ca="1" si="74"/>
        <v>0</v>
      </c>
      <c r="AC99" s="91">
        <f t="shared" ca="1" si="74"/>
        <v>0</v>
      </c>
      <c r="AD99" s="91">
        <f t="shared" ca="1" si="74"/>
        <v>0</v>
      </c>
      <c r="AE99" s="91">
        <f t="shared" ca="1" si="74"/>
        <v>0</v>
      </c>
      <c r="AF99" s="91">
        <f t="shared" ca="1" si="74"/>
        <v>0</v>
      </c>
      <c r="AG99" s="91">
        <f t="shared" ca="1" si="74"/>
        <v>0</v>
      </c>
      <c r="AH99" s="91">
        <f t="shared" ca="1" si="74"/>
        <v>0</v>
      </c>
      <c r="AI99" s="91">
        <f t="shared" ca="1" si="74"/>
        <v>0</v>
      </c>
      <c r="AJ99" s="91">
        <f t="shared" ca="1" si="74"/>
        <v>0</v>
      </c>
      <c r="AK99" s="91">
        <f t="shared" ca="1" si="74"/>
        <v>0</v>
      </c>
      <c r="AL99" s="91">
        <f t="shared" ca="1" si="74"/>
        <v>0</v>
      </c>
      <c r="AM99" s="91">
        <f t="shared" ca="1" si="74"/>
        <v>0</v>
      </c>
      <c r="AN99" s="91">
        <f t="shared" ca="1" si="74"/>
        <v>0</v>
      </c>
      <c r="AO99" s="91">
        <f t="shared" ca="1" si="74"/>
        <v>0</v>
      </c>
      <c r="AP99" s="91">
        <f t="shared" ca="1" si="74"/>
        <v>0</v>
      </c>
      <c r="AQ99" s="91">
        <f t="shared" ca="1" si="74"/>
        <v>0</v>
      </c>
      <c r="AR99" s="91">
        <f t="shared" ca="1" si="74"/>
        <v>0</v>
      </c>
      <c r="AS99" s="91">
        <f t="shared" ca="1" si="74"/>
        <v>0</v>
      </c>
      <c r="AT99" s="91">
        <f t="shared" ca="1" si="74"/>
        <v>0</v>
      </c>
      <c r="AU99" s="91">
        <f t="shared" ca="1" si="74"/>
        <v>0</v>
      </c>
      <c r="AV99" s="91">
        <f t="shared" ca="1" si="74"/>
        <v>0</v>
      </c>
      <c r="AW99" s="91">
        <f t="shared" ca="1" si="74"/>
        <v>0</v>
      </c>
      <c r="AX99" s="91">
        <f t="shared" ca="1" si="74"/>
        <v>0</v>
      </c>
      <c r="AY99" s="91">
        <f t="shared" ca="1" si="74"/>
        <v>0</v>
      </c>
      <c r="AZ99" s="91">
        <f t="shared" ca="1" si="74"/>
        <v>0</v>
      </c>
      <c r="BA99" s="91">
        <f t="shared" ca="1" si="74"/>
        <v>0</v>
      </c>
      <c r="BB99" s="91">
        <f t="shared" ca="1" si="74"/>
        <v>0</v>
      </c>
      <c r="BC99" s="91">
        <f t="shared" ca="1" si="74"/>
        <v>0</v>
      </c>
      <c r="BD99" s="91">
        <f t="shared" ca="1" si="74"/>
        <v>0</v>
      </c>
      <c r="BE99" s="91">
        <f t="shared" ca="1" si="74"/>
        <v>0</v>
      </c>
      <c r="BF99" s="91">
        <f t="shared" ca="1" si="74"/>
        <v>0</v>
      </c>
      <c r="BG99" s="91">
        <f t="shared" ca="1" si="74"/>
        <v>0</v>
      </c>
      <c r="BH99" s="91">
        <f t="shared" ca="1" si="74"/>
        <v>0</v>
      </c>
      <c r="BI99" s="91">
        <f t="shared" ca="1" si="74"/>
        <v>0</v>
      </c>
      <c r="BJ99" s="91">
        <f t="shared" ca="1" si="74"/>
        <v>0</v>
      </c>
      <c r="BK99" s="91">
        <f t="shared" ca="1" si="74"/>
        <v>0</v>
      </c>
      <c r="BL99" s="91">
        <f t="shared" ca="1" si="74"/>
        <v>0</v>
      </c>
      <c r="BM99" s="91">
        <f t="shared" ca="1" si="74"/>
        <v>0</v>
      </c>
      <c r="BN99" s="91">
        <f t="shared" ca="1" si="74"/>
        <v>0</v>
      </c>
      <c r="BO99" s="91">
        <f t="shared" ca="1" si="74"/>
        <v>0</v>
      </c>
      <c r="BP99" s="91">
        <f t="shared" ca="1" si="74"/>
        <v>0</v>
      </c>
      <c r="BQ99" s="91">
        <f t="shared" ref="BQ99:CF99" ca="1" si="75">IF(BQ94&gt;$C$100,0,1)</f>
        <v>0</v>
      </c>
      <c r="BR99" s="91">
        <f t="shared" ca="1" si="75"/>
        <v>0</v>
      </c>
      <c r="BS99" s="91">
        <f t="shared" ca="1" si="75"/>
        <v>0</v>
      </c>
      <c r="BT99" s="91">
        <f t="shared" ca="1" si="75"/>
        <v>0</v>
      </c>
      <c r="BU99" s="91">
        <f t="shared" ca="1" si="75"/>
        <v>0</v>
      </c>
      <c r="BV99" s="91">
        <f t="shared" ca="1" si="75"/>
        <v>0</v>
      </c>
      <c r="BW99" s="91">
        <f t="shared" ca="1" si="75"/>
        <v>0</v>
      </c>
      <c r="BX99" s="91">
        <f t="shared" ca="1" si="75"/>
        <v>0</v>
      </c>
      <c r="BY99" s="91">
        <f t="shared" ca="1" si="75"/>
        <v>0</v>
      </c>
      <c r="BZ99" s="91">
        <f t="shared" ca="1" si="75"/>
        <v>0</v>
      </c>
      <c r="CA99" s="91">
        <f t="shared" ca="1" si="75"/>
        <v>0</v>
      </c>
      <c r="CB99" s="91">
        <f t="shared" ca="1" si="75"/>
        <v>0</v>
      </c>
      <c r="CC99" s="91">
        <f t="shared" ca="1" si="75"/>
        <v>0</v>
      </c>
      <c r="CD99" s="91">
        <f t="shared" ca="1" si="75"/>
        <v>0</v>
      </c>
      <c r="CE99" s="91">
        <f t="shared" ca="1" si="75"/>
        <v>0</v>
      </c>
      <c r="CF99" s="91">
        <f t="shared" ca="1" si="75"/>
        <v>0</v>
      </c>
      <c r="CG99" s="94"/>
    </row>
    <row r="100" spans="1:85" s="4" customFormat="1" ht="15" customHeight="1" x14ac:dyDescent="0.2">
      <c r="A100" s="114"/>
      <c r="B100" s="7" t="s">
        <v>176</v>
      </c>
      <c r="C100" s="57">
        <f ca="1">INDEX($E$83:$CF$83,1,MATCH(MIN($E$86:$CF$86),$E$86:$CF$86,0))*(MIN($E$86:$CF$86)&lt;0)</f>
        <v>2025</v>
      </c>
      <c r="D100" s="114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4"/>
    </row>
    <row r="101" spans="1:85" x14ac:dyDescent="0.2">
      <c r="A101" s="94"/>
      <c r="B101" s="94"/>
      <c r="C101" s="95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  <c r="AX101" s="94"/>
      <c r="AY101" s="94"/>
      <c r="AZ101" s="94"/>
      <c r="BA101" s="94"/>
      <c r="BB101" s="94"/>
      <c r="BC101" s="94"/>
      <c r="BD101" s="94"/>
      <c r="BE101" s="94"/>
      <c r="BF101" s="94"/>
      <c r="BG101" s="94"/>
      <c r="BH101" s="94"/>
      <c r="BI101" s="94"/>
      <c r="BJ101" s="94"/>
      <c r="BK101" s="94"/>
      <c r="BL101" s="94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94"/>
      <c r="BZ101" s="94"/>
      <c r="CA101" s="94"/>
      <c r="CB101" s="94"/>
      <c r="CC101" s="94"/>
      <c r="CD101" s="94"/>
      <c r="CE101" s="94"/>
      <c r="CF101" s="94"/>
      <c r="CG101" s="94"/>
    </row>
    <row r="105" spans="1:85" ht="15" x14ac:dyDescent="0.25">
      <c r="B105" s="5" t="s">
        <v>211</v>
      </c>
    </row>
    <row r="106" spans="1:85" s="1" customFormat="1" ht="15" x14ac:dyDescent="0.25"/>
    <row r="107" spans="1:85" s="1" customFormat="1" ht="15" x14ac:dyDescent="0.25"/>
    <row r="108" spans="1:85" s="1" customFormat="1" ht="15" x14ac:dyDescent="0.25"/>
    <row r="109" spans="1:85" s="1" customFormat="1" ht="15" x14ac:dyDescent="0.25"/>
    <row r="110" spans="1:85" s="1" customFormat="1" ht="15" x14ac:dyDescent="0.25"/>
    <row r="111" spans="1:85" s="1" customFormat="1" ht="15" x14ac:dyDescent="0.25"/>
    <row r="112" spans="1:85" s="1" customFormat="1" ht="15" x14ac:dyDescent="0.25"/>
    <row r="113" s="1" customFormat="1" ht="15" x14ac:dyDescent="0.25"/>
    <row r="114" s="1" customFormat="1" ht="15" x14ac:dyDescent="0.25"/>
    <row r="115" s="1" customFormat="1" ht="15" x14ac:dyDescent="0.25"/>
    <row r="116" s="1" customFormat="1" ht="15" x14ac:dyDescent="0.25"/>
    <row r="117" s="1" customFormat="1" ht="15" x14ac:dyDescent="0.25"/>
    <row r="118" s="1" customFormat="1" ht="15" x14ac:dyDescent="0.25"/>
    <row r="119" s="1" customFormat="1" ht="15" x14ac:dyDescent="0.25"/>
    <row r="120" s="1" customFormat="1" ht="15" x14ac:dyDescent="0.25"/>
    <row r="121" s="1" customFormat="1" ht="15" x14ac:dyDescent="0.25"/>
    <row r="122" s="1" customFormat="1" ht="15" x14ac:dyDescent="0.25"/>
    <row r="123" s="1" customFormat="1" ht="15" x14ac:dyDescent="0.25"/>
    <row r="124" s="1" customFormat="1" ht="15" x14ac:dyDescent="0.25"/>
    <row r="125" s="1" customFormat="1" ht="15" x14ac:dyDescent="0.25"/>
    <row r="126" s="1" customFormat="1" ht="15" x14ac:dyDescent="0.25"/>
    <row r="127" s="1" customFormat="1" ht="15" x14ac:dyDescent="0.25"/>
    <row r="128" s="1" customFormat="1" ht="15" x14ac:dyDescent="0.25"/>
    <row r="129" s="1" customFormat="1" ht="15" x14ac:dyDescent="0.25"/>
    <row r="130" s="1" customFormat="1" ht="15" x14ac:dyDescent="0.25"/>
    <row r="131" s="1" customFormat="1" ht="15" x14ac:dyDescent="0.25"/>
    <row r="132" s="1" customFormat="1" ht="15" x14ac:dyDescent="0.25"/>
    <row r="133" s="1" customFormat="1" ht="15" x14ac:dyDescent="0.25"/>
    <row r="134" s="1" customFormat="1" ht="15" x14ac:dyDescent="0.25"/>
    <row r="135" s="1" customFormat="1" ht="15" x14ac:dyDescent="0.25"/>
    <row r="136" s="1" customFormat="1" ht="15" x14ac:dyDescent="0.25"/>
    <row r="137" s="1" customFormat="1" ht="15" x14ac:dyDescent="0.25"/>
    <row r="138" s="1" customFormat="1" ht="15" x14ac:dyDescent="0.25"/>
    <row r="139" s="1" customFormat="1" ht="15" x14ac:dyDescent="0.25"/>
    <row r="140" s="1" customFormat="1" ht="15" x14ac:dyDescent="0.25"/>
    <row r="141" s="1" customFormat="1" ht="15" x14ac:dyDescent="0.25"/>
    <row r="142" s="1" customFormat="1" ht="15" x14ac:dyDescent="0.25"/>
    <row r="143" s="1" customFormat="1" ht="15" x14ac:dyDescent="0.25"/>
    <row r="144" s="1" customFormat="1" ht="15" x14ac:dyDescent="0.25"/>
    <row r="145" s="1" customFormat="1" ht="15" x14ac:dyDescent="0.25"/>
    <row r="146" s="1" customFormat="1" ht="15" x14ac:dyDescent="0.25"/>
    <row r="147" s="1" customFormat="1" ht="15" x14ac:dyDescent="0.25"/>
    <row r="148" s="1" customFormat="1" ht="15" x14ac:dyDescent="0.25"/>
    <row r="149" s="1" customFormat="1" ht="15" x14ac:dyDescent="0.25"/>
    <row r="150" s="1" customFormat="1" ht="15" x14ac:dyDescent="0.25"/>
    <row r="151" s="1" customFormat="1" ht="15" x14ac:dyDescent="0.25"/>
    <row r="152" s="1" customFormat="1" ht="15" x14ac:dyDescent="0.25"/>
    <row r="153" s="1" customFormat="1" ht="15" x14ac:dyDescent="0.25"/>
    <row r="154" s="1" customFormat="1" ht="15" x14ac:dyDescent="0.25"/>
    <row r="155" s="1" customFormat="1" ht="15" x14ac:dyDescent="0.25"/>
    <row r="156" s="1" customFormat="1" ht="15" x14ac:dyDescent="0.25"/>
    <row r="157" s="1" customFormat="1" ht="15" x14ac:dyDescent="0.25"/>
    <row r="158" s="1" customFormat="1" ht="15" x14ac:dyDescent="0.25"/>
    <row r="159" s="1" customFormat="1" ht="15" x14ac:dyDescent="0.25"/>
    <row r="160" s="1" customFormat="1" ht="15" x14ac:dyDescent="0.25"/>
    <row r="161" s="1" customFormat="1" ht="15" x14ac:dyDescent="0.25"/>
    <row r="162" s="1" customFormat="1" ht="15" x14ac:dyDescent="0.25"/>
    <row r="163" s="1" customFormat="1" ht="15" x14ac:dyDescent="0.25"/>
    <row r="164" s="1" customFormat="1" ht="15" x14ac:dyDescent="0.25"/>
    <row r="165" s="1" customFormat="1" ht="15" x14ac:dyDescent="0.25"/>
    <row r="166" s="1" customFormat="1" ht="15" x14ac:dyDescent="0.25"/>
    <row r="167" s="1" customFormat="1" ht="15" x14ac:dyDescent="0.25"/>
    <row r="168" s="1" customFormat="1" ht="15" x14ac:dyDescent="0.25"/>
    <row r="169" s="1" customFormat="1" ht="15" x14ac:dyDescent="0.25"/>
    <row r="170" s="1" customFormat="1" ht="15" x14ac:dyDescent="0.25"/>
    <row r="171" s="1" customFormat="1" ht="15" x14ac:dyDescent="0.25"/>
    <row r="172" s="1" customFormat="1" ht="15" x14ac:dyDescent="0.25"/>
    <row r="173" s="1" customFormat="1" ht="15" x14ac:dyDescent="0.25"/>
    <row r="174" s="1" customFormat="1" ht="15" x14ac:dyDescent="0.25"/>
    <row r="175" s="1" customFormat="1" ht="15" x14ac:dyDescent="0.25"/>
    <row r="176" s="1" customFormat="1" ht="15" x14ac:dyDescent="0.25"/>
    <row r="177" s="1" customFormat="1" ht="15" x14ac:dyDescent="0.25"/>
    <row r="178" s="1" customFormat="1" ht="15" x14ac:dyDescent="0.25"/>
    <row r="179" s="1" customFormat="1" ht="15" x14ac:dyDescent="0.25"/>
    <row r="180" s="1" customFormat="1" ht="15" x14ac:dyDescent="0.25"/>
    <row r="181" s="1" customFormat="1" ht="15" x14ac:dyDescent="0.25"/>
  </sheetData>
  <sheetProtection algorithmName="SHA-512" hashValue="wyAWecO85fKN0VWt4u/EMvOsm0iQMeXy3PyFT1xFkOB3c2cFBooYA1O70ZBNEbPBQp5fhSHHFnrK6LUQ8X+BWA==" saltValue="H71yU6+mta26dpvWk6m1NA==" spinCount="100000" sheet="1" scenarios="1"/>
  <mergeCells count="9">
    <mergeCell ref="B16:B17"/>
    <mergeCell ref="C16:C17"/>
    <mergeCell ref="D16:D17"/>
    <mergeCell ref="C2:L2"/>
    <mergeCell ref="C3:L3"/>
    <mergeCell ref="C4:L4"/>
    <mergeCell ref="C5:L5"/>
    <mergeCell ref="C6:L6"/>
    <mergeCell ref="C7:L7"/>
  </mergeCells>
  <conditionalFormatting sqref="D18:D26">
    <cfRule type="cellIs" dxfId="751" priority="53" stopIfTrue="1" operator="equal">
      <formula>0</formula>
    </cfRule>
  </conditionalFormatting>
  <conditionalFormatting sqref="E18:CF26">
    <cfRule type="cellIs" dxfId="750" priority="52" stopIfTrue="1" operator="equal">
      <formula>0</formula>
    </cfRule>
  </conditionalFormatting>
  <conditionalFormatting sqref="D31:D34">
    <cfRule type="cellIs" dxfId="749" priority="51" stopIfTrue="1" operator="equal">
      <formula>0</formula>
    </cfRule>
  </conditionalFormatting>
  <conditionalFormatting sqref="E31:CF34">
    <cfRule type="cellIs" dxfId="748" priority="50" stopIfTrue="1" operator="equal">
      <formula>0</formula>
    </cfRule>
  </conditionalFormatting>
  <conditionalFormatting sqref="E38:CF38 E40:CF40">
    <cfRule type="cellIs" dxfId="747" priority="49" stopIfTrue="1" operator="equal">
      <formula>0</formula>
    </cfRule>
  </conditionalFormatting>
  <conditionalFormatting sqref="D45:D46 D49">
    <cfRule type="cellIs" dxfId="746" priority="48" stopIfTrue="1" operator="equal">
      <formula>0</formula>
    </cfRule>
  </conditionalFormatting>
  <conditionalFormatting sqref="E45:CF46 E49:CF49">
    <cfRule type="cellIs" dxfId="745" priority="47" stopIfTrue="1" operator="equal">
      <formula>0</formula>
    </cfRule>
  </conditionalFormatting>
  <conditionalFormatting sqref="D52">
    <cfRule type="cellIs" dxfId="744" priority="46" stopIfTrue="1" operator="equal">
      <formula>0</formula>
    </cfRule>
  </conditionalFormatting>
  <conditionalFormatting sqref="E52:CF52">
    <cfRule type="cellIs" dxfId="743" priority="45" stopIfTrue="1" operator="equal">
      <formula>0</formula>
    </cfRule>
  </conditionalFormatting>
  <conditionalFormatting sqref="D54 D59:D64 D56">
    <cfRule type="cellIs" dxfId="742" priority="44" stopIfTrue="1" operator="equal">
      <formula>0</formula>
    </cfRule>
  </conditionalFormatting>
  <conditionalFormatting sqref="E54:CF54 E63:CF63 E59:CF61 E56:CF56">
    <cfRule type="cellIs" dxfId="741" priority="43" stopIfTrue="1" operator="equal">
      <formula>0</formula>
    </cfRule>
  </conditionalFormatting>
  <conditionalFormatting sqref="D37">
    <cfRule type="cellIs" dxfId="740" priority="42" stopIfTrue="1" operator="equal">
      <formula>0</formula>
    </cfRule>
  </conditionalFormatting>
  <conditionalFormatting sqref="E37:CF37">
    <cfRule type="cellIs" dxfId="739" priority="41" stopIfTrue="1" operator="equal">
      <formula>0</formula>
    </cfRule>
  </conditionalFormatting>
  <conditionalFormatting sqref="D44">
    <cfRule type="cellIs" dxfId="738" priority="40" stopIfTrue="1" operator="equal">
      <formula>0</formula>
    </cfRule>
  </conditionalFormatting>
  <conditionalFormatting sqref="E44:CF44">
    <cfRule type="cellIs" dxfId="737" priority="39" stopIfTrue="1" operator="equal">
      <formula>0</formula>
    </cfRule>
  </conditionalFormatting>
  <conditionalFormatting sqref="D11:D14">
    <cfRule type="cellIs" dxfId="736" priority="38" stopIfTrue="1" operator="equal">
      <formula>0</formula>
    </cfRule>
  </conditionalFormatting>
  <conditionalFormatting sqref="E11:E14">
    <cfRule type="cellIs" dxfId="735" priority="37" stopIfTrue="1" operator="equal">
      <formula>0</formula>
    </cfRule>
  </conditionalFormatting>
  <conditionalFormatting sqref="D98">
    <cfRule type="cellIs" dxfId="734" priority="21" stopIfTrue="1" operator="equal">
      <formula>0</formula>
    </cfRule>
  </conditionalFormatting>
  <conditionalFormatting sqref="D99">
    <cfRule type="cellIs" dxfId="733" priority="24" stopIfTrue="1" operator="equal">
      <formula>0</formula>
    </cfRule>
  </conditionalFormatting>
  <conditionalFormatting sqref="E84:CF84 E86:CF89">
    <cfRule type="cellIs" dxfId="732" priority="36" stopIfTrue="1" operator="equal">
      <formula>0</formula>
    </cfRule>
  </conditionalFormatting>
  <conditionalFormatting sqref="E98:CF98">
    <cfRule type="cellIs" dxfId="731" priority="22" stopIfTrue="1" operator="equal">
      <formula>0</formula>
    </cfRule>
  </conditionalFormatting>
  <conditionalFormatting sqref="E91:CF91">
    <cfRule type="cellIs" dxfId="730" priority="35" stopIfTrue="1" operator="equal">
      <formula>0</formula>
    </cfRule>
  </conditionalFormatting>
  <conditionalFormatting sqref="D84 D86:D91">
    <cfRule type="cellIs" dxfId="729" priority="34" stopIfTrue="1" operator="equal">
      <formula>0</formula>
    </cfRule>
  </conditionalFormatting>
  <conditionalFormatting sqref="E99:CF99">
    <cfRule type="cellIs" dxfId="728" priority="23" stopIfTrue="1" operator="equal">
      <formula>0</formula>
    </cfRule>
  </conditionalFormatting>
  <conditionalFormatting sqref="D92">
    <cfRule type="cellIs" dxfId="727" priority="33" stopIfTrue="1" operator="equal">
      <formula>0</formula>
    </cfRule>
  </conditionalFormatting>
  <conditionalFormatting sqref="E92:CF92">
    <cfRule type="cellIs" dxfId="726" priority="32" stopIfTrue="1" operator="equal">
      <formula>0</formula>
    </cfRule>
  </conditionalFormatting>
  <conditionalFormatting sqref="E64:CF64">
    <cfRule type="cellIs" dxfId="725" priority="31" stopIfTrue="1" operator="equal">
      <formula>0</formula>
    </cfRule>
  </conditionalFormatting>
  <conditionalFormatting sqref="E90:CF90">
    <cfRule type="cellIs" dxfId="724" priority="30" stopIfTrue="1" operator="equal">
      <formula>0</formula>
    </cfRule>
  </conditionalFormatting>
  <conditionalFormatting sqref="E62:CF62">
    <cfRule type="cellIs" dxfId="723" priority="29" stopIfTrue="1" operator="equal">
      <formula>0</formula>
    </cfRule>
  </conditionalFormatting>
  <conditionalFormatting sqref="D95">
    <cfRule type="cellIs" dxfId="722" priority="28" stopIfTrue="1" operator="equal">
      <formula>0</formula>
    </cfRule>
  </conditionalFormatting>
  <conditionalFormatting sqref="E95:CF95">
    <cfRule type="cellIs" dxfId="721" priority="27" stopIfTrue="1" operator="equal">
      <formula>0</formula>
    </cfRule>
  </conditionalFormatting>
  <conditionalFormatting sqref="D97">
    <cfRule type="cellIs" dxfId="720" priority="26" stopIfTrue="1" operator="equal">
      <formula>0</formula>
    </cfRule>
  </conditionalFormatting>
  <conditionalFormatting sqref="E97:CF97">
    <cfRule type="cellIs" dxfId="719" priority="25" stopIfTrue="1" operator="equal">
      <formula>0</formula>
    </cfRule>
  </conditionalFormatting>
  <conditionalFormatting sqref="E27:CF28">
    <cfRule type="cellIs" dxfId="718" priority="20" stopIfTrue="1" operator="equal">
      <formula>0</formula>
    </cfRule>
  </conditionalFormatting>
  <conditionalFormatting sqref="D27:D28">
    <cfRule type="cellIs" dxfId="717" priority="19" stopIfTrue="1" operator="equal">
      <formula>0</formula>
    </cfRule>
  </conditionalFormatting>
  <conditionalFormatting sqref="D48">
    <cfRule type="cellIs" dxfId="716" priority="18" stopIfTrue="1" operator="equal">
      <formula>0</formula>
    </cfRule>
  </conditionalFormatting>
  <conditionalFormatting sqref="E48:CF48">
    <cfRule type="cellIs" dxfId="715" priority="17" stopIfTrue="1" operator="equal">
      <formula>0</formula>
    </cfRule>
  </conditionalFormatting>
  <conditionalFormatting sqref="E85:CF85">
    <cfRule type="cellIs" dxfId="714" priority="8" stopIfTrue="1" operator="equal">
      <formula>0</formula>
    </cfRule>
  </conditionalFormatting>
  <conditionalFormatting sqref="D85">
    <cfRule type="cellIs" dxfId="713" priority="7" stopIfTrue="1" operator="equal">
      <formula>0</formula>
    </cfRule>
  </conditionalFormatting>
  <conditionalFormatting sqref="E65:CF65">
    <cfRule type="cellIs" dxfId="712" priority="16" stopIfTrue="1" operator="equal">
      <formula>0</formula>
    </cfRule>
  </conditionalFormatting>
  <conditionalFormatting sqref="D65">
    <cfRule type="cellIs" dxfId="711" priority="15" stopIfTrue="1" operator="equal">
      <formula>0</formula>
    </cfRule>
  </conditionalFormatting>
  <conditionalFormatting sqref="D57:D58">
    <cfRule type="cellIs" dxfId="710" priority="14" stopIfTrue="1" operator="equal">
      <formula>0</formula>
    </cfRule>
  </conditionalFormatting>
  <conditionalFormatting sqref="E57:CF58">
    <cfRule type="cellIs" dxfId="709" priority="13" stopIfTrue="1" operator="equal">
      <formula>0</formula>
    </cfRule>
  </conditionalFormatting>
  <conditionalFormatting sqref="D47">
    <cfRule type="cellIs" dxfId="708" priority="12" stopIfTrue="1" operator="equal">
      <formula>0</formula>
    </cfRule>
  </conditionalFormatting>
  <conditionalFormatting sqref="E47:CF47">
    <cfRule type="cellIs" dxfId="707" priority="11" stopIfTrue="1" operator="equal">
      <formula>0</formula>
    </cfRule>
  </conditionalFormatting>
  <conditionalFormatting sqref="D55">
    <cfRule type="cellIs" dxfId="706" priority="10" stopIfTrue="1" operator="equal">
      <formula>0</formula>
    </cfRule>
  </conditionalFormatting>
  <conditionalFormatting sqref="E55:CF55">
    <cfRule type="cellIs" dxfId="705" priority="9" stopIfTrue="1" operator="equal">
      <formula>0</formula>
    </cfRule>
  </conditionalFormatting>
  <conditionalFormatting sqref="D38:D42">
    <cfRule type="cellIs" dxfId="704" priority="6" stopIfTrue="1" operator="equal">
      <formula>0</formula>
    </cfRule>
  </conditionalFormatting>
  <conditionalFormatting sqref="E39:CF39">
    <cfRule type="cellIs" dxfId="703" priority="5" stopIfTrue="1" operator="equal">
      <formula>0</formula>
    </cfRule>
  </conditionalFormatting>
  <conditionalFormatting sqref="F41:CF41">
    <cfRule type="cellIs" dxfId="702" priority="4" stopIfTrue="1" operator="equal">
      <formula>0</formula>
    </cfRule>
  </conditionalFormatting>
  <conditionalFormatting sqref="E41">
    <cfRule type="cellIs" dxfId="701" priority="3" stopIfTrue="1" operator="equal">
      <formula>0</formula>
    </cfRule>
  </conditionalFormatting>
  <conditionalFormatting sqref="E42:CF42">
    <cfRule type="cellIs" dxfId="700" priority="2" stopIfTrue="1" operator="equal">
      <formula>0</formula>
    </cfRule>
  </conditionalFormatting>
  <conditionalFormatting sqref="D66">
    <cfRule type="cellIs" dxfId="699" priority="1" stopIfTrue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2:Z14"/>
  <sheetViews>
    <sheetView zoomScale="70" zoomScaleNormal="70" workbookViewId="0">
      <selection activeCell="C8" sqref="C8"/>
    </sheetView>
  </sheetViews>
  <sheetFormatPr defaultColWidth="9.140625" defaultRowHeight="15" x14ac:dyDescent="0.25"/>
  <cols>
    <col min="1" max="1" width="9.140625" style="501"/>
    <col min="2" max="2" width="38.7109375" style="501" customWidth="1"/>
    <col min="3" max="5" width="12.140625" style="501" bestFit="1" customWidth="1"/>
    <col min="6" max="6" width="34.85546875" style="501" customWidth="1"/>
    <col min="7" max="7" width="13.140625" style="501" customWidth="1"/>
    <col min="8" max="8" width="14.28515625" style="501" customWidth="1"/>
    <col min="9" max="9" width="9.140625" style="501"/>
    <col min="10" max="10" width="38.140625" style="501" customWidth="1"/>
    <col min="11" max="11" width="19.42578125" style="501" customWidth="1"/>
    <col min="12" max="12" width="15.42578125" style="501" bestFit="1" customWidth="1"/>
    <col min="13" max="13" width="13.140625" style="501" bestFit="1" customWidth="1"/>
    <col min="14" max="14" width="30.7109375" style="501" customWidth="1"/>
    <col min="15" max="16" width="13.140625" style="501" customWidth="1"/>
    <col min="17" max="17" width="9.140625" style="501"/>
    <col min="18" max="19" width="12.140625" style="501" bestFit="1" customWidth="1"/>
    <col min="20" max="20" width="11.140625" style="501" bestFit="1" customWidth="1"/>
    <col min="21" max="25" width="13.140625" style="501" bestFit="1" customWidth="1"/>
    <col min="26" max="26" width="12.42578125" style="501" bestFit="1" customWidth="1"/>
    <col min="27" max="16384" width="9.140625" style="501"/>
  </cols>
  <sheetData>
    <row r="2" spans="2:26" x14ac:dyDescent="0.25">
      <c r="B2" s="998" t="s">
        <v>944</v>
      </c>
      <c r="C2" s="998"/>
      <c r="D2" s="998"/>
      <c r="E2" s="998"/>
      <c r="F2" s="998"/>
      <c r="G2" s="998"/>
      <c r="H2" s="998"/>
      <c r="I2" s="998"/>
      <c r="J2" s="998"/>
      <c r="K2" s="998"/>
      <c r="L2" s="998"/>
      <c r="M2" s="998"/>
      <c r="N2" s="998"/>
      <c r="O2" s="998"/>
      <c r="P2" s="998"/>
    </row>
    <row r="3" spans="2:26" x14ac:dyDescent="0.25">
      <c r="B3" s="998"/>
      <c r="C3" s="998"/>
      <c r="D3" s="998"/>
      <c r="E3" s="998"/>
      <c r="F3" s="998"/>
      <c r="G3" s="998"/>
      <c r="H3" s="998"/>
      <c r="I3" s="998"/>
      <c r="J3" s="998"/>
      <c r="K3" s="998"/>
      <c r="L3" s="998"/>
      <c r="M3" s="998"/>
      <c r="N3" s="998"/>
      <c r="O3" s="998"/>
      <c r="P3" s="998"/>
    </row>
    <row r="4" spans="2:26" ht="15" customHeight="1" x14ac:dyDescent="0.25">
      <c r="B4" s="999" t="s">
        <v>945</v>
      </c>
      <c r="C4" s="999"/>
      <c r="D4" s="502"/>
      <c r="E4" s="503"/>
      <c r="F4" s="999" t="s">
        <v>946</v>
      </c>
      <c r="G4" s="999"/>
      <c r="H4" s="999"/>
      <c r="I4" s="503"/>
      <c r="J4" s="1000" t="s">
        <v>947</v>
      </c>
      <c r="K4" s="1000"/>
      <c r="L4" s="1000"/>
      <c r="M4" s="504"/>
      <c r="N4" s="504"/>
      <c r="O4" s="504"/>
      <c r="P4" s="504"/>
      <c r="U4" s="501" t="s">
        <v>949</v>
      </c>
    </row>
    <row r="5" spans="2:26" ht="30" x14ac:dyDescent="0.25">
      <c r="B5" s="505" t="s">
        <v>24</v>
      </c>
      <c r="C5" s="506" t="s">
        <v>950</v>
      </c>
      <c r="D5" s="507" t="s">
        <v>951</v>
      </c>
      <c r="E5" s="503"/>
      <c r="F5" s="505" t="s">
        <v>24</v>
      </c>
      <c r="G5" s="506" t="s">
        <v>950</v>
      </c>
      <c r="H5" s="506" t="s">
        <v>952</v>
      </c>
      <c r="I5" s="508"/>
      <c r="J5" s="505" t="s">
        <v>24</v>
      </c>
      <c r="K5" s="506" t="s">
        <v>950</v>
      </c>
      <c r="L5" s="506" t="s">
        <v>952</v>
      </c>
      <c r="M5" s="503"/>
      <c r="N5" s="505" t="s">
        <v>24</v>
      </c>
      <c r="O5" s="506" t="s">
        <v>952</v>
      </c>
      <c r="P5" s="503"/>
      <c r="U5" s="501">
        <f>[17]Эффект!E6</f>
        <v>2020</v>
      </c>
      <c r="V5" s="501">
        <f>[17]Эффект!F6</f>
        <v>2021</v>
      </c>
      <c r="W5" s="501">
        <f>[17]Эффект!G6</f>
        <v>2022</v>
      </c>
      <c r="X5" s="501">
        <f>[17]Эффект!H6</f>
        <v>2023</v>
      </c>
      <c r="Y5" s="501">
        <f>[17]Эффект!I6</f>
        <v>2024</v>
      </c>
      <c r="Z5" s="509" t="s">
        <v>953</v>
      </c>
    </row>
    <row r="6" spans="2:26" x14ac:dyDescent="0.25">
      <c r="B6" s="997" t="str">
        <f>'Расчет эффекта (ЛК 2.0)'!E7</f>
        <v>Сокращение затрат за счет обмена производсвенной информацией в Личном кабинете</v>
      </c>
      <c r="C6" s="997"/>
      <c r="D6" s="997"/>
      <c r="E6" s="997"/>
      <c r="F6" s="997"/>
      <c r="G6" s="997"/>
      <c r="H6" s="997"/>
      <c r="I6" s="997"/>
      <c r="J6" s="997"/>
      <c r="K6" s="997"/>
      <c r="L6" s="997"/>
      <c r="M6" s="997"/>
      <c r="N6" s="997"/>
      <c r="O6" s="997"/>
      <c r="P6" s="512"/>
    </row>
    <row r="7" spans="2:26" ht="60" x14ac:dyDescent="0.25">
      <c r="B7" s="511" t="str">
        <f>'Расчет эффекта (ЛК 2.0)'!E10</f>
        <v>Среднее время (трудозатраты) на подготовку и передачу документации "в бумаге" (посредством почты или других каналов связи) (чел / час)</v>
      </c>
      <c r="C7" s="525">
        <f>'Расчет эффекта (ЛК 2.0)'!N10</f>
        <v>0.5</v>
      </c>
      <c r="D7" s="525">
        <f>'Расчет эффекта (ЛК 2.0)'!N11</f>
        <v>0.05</v>
      </c>
      <c r="E7" s="520"/>
      <c r="F7" s="511" t="s">
        <v>956</v>
      </c>
      <c r="G7" s="513">
        <f>C7*D8*D9</f>
        <v>100000</v>
      </c>
      <c r="H7" s="513">
        <f>D7*D8*D9</f>
        <v>10000</v>
      </c>
      <c r="I7" s="512"/>
      <c r="J7" s="511" t="s">
        <v>957</v>
      </c>
      <c r="K7" s="513">
        <f>G7*$C$10</f>
        <v>106598.9847715736</v>
      </c>
      <c r="L7" s="513">
        <f>H7*$C$10</f>
        <v>10659.89847715736</v>
      </c>
      <c r="M7" s="512"/>
      <c r="N7" s="511" t="s">
        <v>958</v>
      </c>
      <c r="O7" s="526">
        <f>K7-L7</f>
        <v>95939.086294416236</v>
      </c>
      <c r="P7" s="512"/>
    </row>
    <row r="8" spans="2:26" ht="45" x14ac:dyDescent="0.25">
      <c r="B8" s="511" t="str">
        <f>'Расчет эффекта (ЛК 2.0)'!E8</f>
        <v>Количество договоров для обмена производственными данными (шт. / год)</v>
      </c>
      <c r="C8" s="527">
        <f>'Расчет эффекта (ЛК 2.0)'!L8</f>
        <v>100</v>
      </c>
      <c r="D8" s="522">
        <f>'Расчет эффекта (ЛК 2.0)'!N8</f>
        <v>500</v>
      </c>
      <c r="E8" s="520"/>
      <c r="F8" s="518" t="s">
        <v>959</v>
      </c>
      <c r="G8" s="528">
        <f>C7*C8*C9</f>
        <v>10000</v>
      </c>
      <c r="H8" s="528">
        <f>D7*C8*C9</f>
        <v>1000</v>
      </c>
      <c r="I8" s="512"/>
      <c r="J8" s="518"/>
      <c r="K8" s="513">
        <f t="shared" ref="K8:L9" si="0">G8*$C$10</f>
        <v>10659.89847715736</v>
      </c>
      <c r="L8" s="513">
        <f t="shared" si="0"/>
        <v>1065.989847715736</v>
      </c>
      <c r="M8" s="512"/>
      <c r="N8" s="518"/>
      <c r="O8" s="526">
        <f t="shared" ref="O8:O9" si="1">K8-L8</f>
        <v>9593.9086294416229</v>
      </c>
      <c r="P8" s="512"/>
    </row>
    <row r="9" spans="2:26" ht="115.9" customHeight="1" x14ac:dyDescent="0.25">
      <c r="B9" s="511" t="str">
        <f>'Расчет эффекта (ЛК 2.0)'!E9</f>
        <v>Среднее количество документов производственного характера, включаемых в ЛК (шт / договор / год)
*документ, сообщение, производсьвенные данные и иная единица обмена данными с подрядной организацией</v>
      </c>
      <c r="C9" s="527">
        <f>'Расчет эффекта (ЛК 2.0)'!L9</f>
        <v>200</v>
      </c>
      <c r="D9" s="522">
        <f>'Расчет эффекта (ЛК 2.0)'!N9</f>
        <v>400</v>
      </c>
      <c r="E9" s="520"/>
      <c r="F9" s="520" t="s">
        <v>960</v>
      </c>
      <c r="G9" s="529">
        <f>C7*C8*D9</f>
        <v>20000</v>
      </c>
      <c r="H9" s="529">
        <f>D7*C8*D9</f>
        <v>2000</v>
      </c>
      <c r="I9" s="512"/>
      <c r="J9" s="512"/>
      <c r="K9" s="513">
        <f t="shared" si="0"/>
        <v>21319.796954314719</v>
      </c>
      <c r="L9" s="513">
        <f t="shared" si="0"/>
        <v>2131.979695431472</v>
      </c>
      <c r="M9" s="530"/>
      <c r="N9" s="530"/>
      <c r="O9" s="526">
        <f t="shared" si="1"/>
        <v>19187.817258883246</v>
      </c>
      <c r="P9" s="530"/>
    </row>
    <row r="10" spans="2:26" x14ac:dyDescent="0.25">
      <c r="B10" s="631" t="s">
        <v>955</v>
      </c>
      <c r="C10" s="632">
        <f>'Расчет эффекта (ЛК 2.0)'!H1/'Расчет эффекта (ЛК 2.0)'!H2/1000</f>
        <v>1.0659898477157359</v>
      </c>
      <c r="D10" s="520"/>
      <c r="E10" s="520"/>
      <c r="F10" s="520"/>
      <c r="G10" s="528"/>
      <c r="H10" s="512"/>
      <c r="I10" s="512"/>
      <c r="J10" s="512"/>
      <c r="K10" s="512"/>
      <c r="L10" s="512"/>
      <c r="M10" s="512"/>
      <c r="N10" s="512"/>
      <c r="O10" s="512"/>
      <c r="P10" s="512"/>
    </row>
    <row r="11" spans="2:26" x14ac:dyDescent="0.25">
      <c r="B11" s="511" t="s">
        <v>1100</v>
      </c>
      <c r="C11" s="630">
        <f>(C14-C12)/(C14-C13)</f>
        <v>0.58241758241758246</v>
      </c>
      <c r="D11" s="520"/>
      <c r="E11" s="520"/>
      <c r="F11" s="520"/>
      <c r="G11" s="528"/>
      <c r="H11" s="512"/>
      <c r="I11" s="512"/>
      <c r="J11" s="512"/>
      <c r="K11" s="512"/>
      <c r="L11" s="512"/>
      <c r="M11" s="512"/>
      <c r="N11" s="512"/>
      <c r="O11" s="512"/>
      <c r="P11" s="512"/>
    </row>
    <row r="12" spans="2:26" x14ac:dyDescent="0.25">
      <c r="B12" s="633" t="s">
        <v>1097</v>
      </c>
      <c r="C12" s="629">
        <v>45444</v>
      </c>
      <c r="D12" s="520"/>
      <c r="E12" s="531"/>
      <c r="F12" s="518"/>
      <c r="G12" s="522"/>
      <c r="H12" s="512"/>
      <c r="I12" s="512"/>
      <c r="J12" s="512"/>
      <c r="K12" s="512"/>
      <c r="L12" s="512"/>
      <c r="M12" s="512"/>
      <c r="N12" s="512"/>
      <c r="O12" s="512"/>
      <c r="P12" s="512"/>
    </row>
    <row r="13" spans="2:26" x14ac:dyDescent="0.25">
      <c r="B13" s="511" t="s">
        <v>1098</v>
      </c>
      <c r="C13" s="629">
        <v>45292</v>
      </c>
      <c r="D13" s="520"/>
      <c r="E13" s="520"/>
      <c r="G13" s="530"/>
      <c r="H13" s="512"/>
      <c r="I13" s="512"/>
      <c r="J13" s="512"/>
      <c r="K13" s="512"/>
      <c r="L13" s="512"/>
      <c r="M13" s="512"/>
      <c r="N13" s="512"/>
      <c r="O13" s="512"/>
      <c r="P13" s="512"/>
    </row>
    <row r="14" spans="2:26" x14ac:dyDescent="0.25">
      <c r="B14" s="511" t="s">
        <v>1099</v>
      </c>
      <c r="C14" s="629">
        <f>C13+364</f>
        <v>45656</v>
      </c>
      <c r="D14" s="520"/>
      <c r="E14" s="520"/>
      <c r="F14" s="520"/>
      <c r="G14" s="512"/>
      <c r="H14" s="512"/>
      <c r="I14" s="512"/>
      <c r="J14" s="512"/>
      <c r="K14" s="512"/>
      <c r="L14" s="512"/>
      <c r="M14" s="512"/>
      <c r="N14" s="512"/>
      <c r="O14" s="512"/>
      <c r="P14" s="512"/>
    </row>
  </sheetData>
  <mergeCells count="5">
    <mergeCell ref="B6:O6"/>
    <mergeCell ref="B2:P3"/>
    <mergeCell ref="B4:C4"/>
    <mergeCell ref="F4:H4"/>
    <mergeCell ref="J4:L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FFFF00"/>
    <outlinePr summaryBelow="0" summaryRight="0"/>
  </sheetPr>
  <dimension ref="B3:AF76"/>
  <sheetViews>
    <sheetView zoomScale="80" zoomScaleNormal="8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AA5" sqref="AA5:AF5"/>
    </sheetView>
  </sheetViews>
  <sheetFormatPr defaultColWidth="9.140625" defaultRowHeight="15" outlineLevelRow="2" outlineLevelCol="1" x14ac:dyDescent="0.25"/>
  <cols>
    <col min="1" max="1" width="9.140625" style="195"/>
    <col min="2" max="2" width="9.42578125" style="195" customWidth="1"/>
    <col min="3" max="3" width="19.42578125" style="195" customWidth="1"/>
    <col min="4" max="4" width="13" style="204" customWidth="1"/>
    <col min="5" max="5" width="20.140625" style="229" customWidth="1"/>
    <col min="6" max="7" width="13.42578125" style="195" customWidth="1"/>
    <col min="8" max="8" width="13.42578125" style="195" customWidth="1" collapsed="1"/>
    <col min="9" max="20" width="13.42578125" style="195" hidden="1" customWidth="1" outlineLevel="1"/>
    <col min="21" max="25" width="13.42578125" style="195" customWidth="1"/>
    <col min="26" max="16384" width="9.140625" style="195"/>
  </cols>
  <sheetData>
    <row r="3" spans="2:32" x14ac:dyDescent="0.25">
      <c r="B3" s="984" t="s">
        <v>0</v>
      </c>
      <c r="C3" s="990" t="s">
        <v>1</v>
      </c>
      <c r="D3" s="990" t="s">
        <v>166</v>
      </c>
      <c r="E3" s="988" t="s">
        <v>213</v>
      </c>
      <c r="F3" s="986">
        <f>G3-1</f>
        <v>2019</v>
      </c>
      <c r="G3" s="986">
        <f>H3-1</f>
        <v>2020</v>
      </c>
      <c r="H3" s="993">
        <v>2021</v>
      </c>
      <c r="I3" s="993"/>
      <c r="J3" s="993"/>
      <c r="K3" s="993"/>
      <c r="L3" s="993"/>
      <c r="M3" s="993"/>
      <c r="N3" s="993"/>
      <c r="O3" s="993"/>
      <c r="P3" s="993"/>
      <c r="Q3" s="993"/>
      <c r="R3" s="993"/>
      <c r="S3" s="993"/>
      <c r="T3" s="993"/>
      <c r="U3" s="986">
        <f>H3+1</f>
        <v>2022</v>
      </c>
      <c r="V3" s="986">
        <f>U3+1</f>
        <v>2023</v>
      </c>
      <c r="W3" s="986">
        <f>V3+1</f>
        <v>2024</v>
      </c>
      <c r="X3" s="986">
        <f>W3+1</f>
        <v>2025</v>
      </c>
      <c r="Y3" s="986">
        <f>X3+1</f>
        <v>2026</v>
      </c>
    </row>
    <row r="4" spans="2:32" x14ac:dyDescent="0.25">
      <c r="B4" s="985"/>
      <c r="C4" s="992"/>
      <c r="D4" s="991"/>
      <c r="E4" s="989"/>
      <c r="F4" s="987"/>
      <c r="G4" s="987"/>
      <c r="H4" s="398" t="s">
        <v>226</v>
      </c>
      <c r="I4" s="398" t="s">
        <v>214</v>
      </c>
      <c r="J4" s="398" t="s">
        <v>215</v>
      </c>
      <c r="K4" s="398" t="s">
        <v>216</v>
      </c>
      <c r="L4" s="398" t="s">
        <v>217</v>
      </c>
      <c r="M4" s="398" t="s">
        <v>218</v>
      </c>
      <c r="N4" s="398" t="s">
        <v>219</v>
      </c>
      <c r="O4" s="398" t="s">
        <v>220</v>
      </c>
      <c r="P4" s="398" t="s">
        <v>221</v>
      </c>
      <c r="Q4" s="398" t="s">
        <v>222</v>
      </c>
      <c r="R4" s="398" t="s">
        <v>223</v>
      </c>
      <c r="S4" s="398" t="s">
        <v>224</v>
      </c>
      <c r="T4" s="398" t="s">
        <v>225</v>
      </c>
      <c r="U4" s="987"/>
      <c r="V4" s="987"/>
      <c r="W4" s="987"/>
      <c r="X4" s="987"/>
      <c r="Y4" s="987"/>
    </row>
    <row r="5" spans="2:32" x14ac:dyDescent="0.25">
      <c r="B5" s="17" t="s">
        <v>127</v>
      </c>
      <c r="C5" s="177" t="s">
        <v>4</v>
      </c>
      <c r="D5" s="238" t="s">
        <v>13</v>
      </c>
      <c r="E5" s="160">
        <f>F5+G5+H5+U5+V5+W5+X5+Y5</f>
        <v>145674.83516483515</v>
      </c>
      <c r="F5" s="239">
        <f>SUM(F6:F8)</f>
        <v>0</v>
      </c>
      <c r="G5" s="239">
        <f t="shared" ref="G5:Y5" si="0">SUM(G6:G8)</f>
        <v>0</v>
      </c>
      <c r="H5" s="239">
        <f t="shared" si="0"/>
        <v>0</v>
      </c>
      <c r="I5" s="239">
        <f t="shared" si="0"/>
        <v>0</v>
      </c>
      <c r="J5" s="239">
        <f t="shared" si="0"/>
        <v>0</v>
      </c>
      <c r="K5" s="239">
        <f t="shared" si="0"/>
        <v>0</v>
      </c>
      <c r="L5" s="239">
        <f t="shared" si="0"/>
        <v>0</v>
      </c>
      <c r="M5" s="239">
        <f t="shared" si="0"/>
        <v>0</v>
      </c>
      <c r="N5" s="239">
        <f t="shared" si="0"/>
        <v>0</v>
      </c>
      <c r="O5" s="239">
        <f t="shared" si="0"/>
        <v>0</v>
      </c>
      <c r="P5" s="239">
        <f t="shared" si="0"/>
        <v>0</v>
      </c>
      <c r="Q5" s="239">
        <f t="shared" si="0"/>
        <v>0</v>
      </c>
      <c r="R5" s="239">
        <f t="shared" si="0"/>
        <v>0</v>
      </c>
      <c r="S5" s="239">
        <f t="shared" si="0"/>
        <v>0</v>
      </c>
      <c r="T5" s="239">
        <f t="shared" si="0"/>
        <v>0</v>
      </c>
      <c r="U5" s="239">
        <f>SUM(U6:U8)</f>
        <v>9400</v>
      </c>
      <c r="V5" s="239">
        <f>SUM(V6:V8)</f>
        <v>82000</v>
      </c>
      <c r="W5" s="239">
        <f>SUM(W6:W7)</f>
        <v>35000</v>
      </c>
      <c r="X5" s="239">
        <f>SUM(X6:X8)</f>
        <v>14999.835164835165</v>
      </c>
      <c r="Y5" s="239">
        <f t="shared" si="0"/>
        <v>4275</v>
      </c>
      <c r="AA5" s="833"/>
      <c r="AB5" s="833"/>
      <c r="AC5" s="833"/>
      <c r="AD5" s="833"/>
      <c r="AE5" s="833"/>
      <c r="AF5" s="833"/>
    </row>
    <row r="6" spans="2:32" x14ac:dyDescent="0.25">
      <c r="B6" s="177"/>
      <c r="C6" s="177" t="s">
        <v>39</v>
      </c>
      <c r="D6" s="240" t="s">
        <v>13</v>
      </c>
      <c r="E6" s="241">
        <f t="shared" ref="E6:E53" si="1">F6+G6+H6+U6+V6+W6+X6+Y6</f>
        <v>102410</v>
      </c>
      <c r="F6" s="242">
        <f>F10+F25+F40+F55</f>
        <v>0</v>
      </c>
      <c r="G6" s="242">
        <f t="shared" ref="G6:T6" si="2">G10+G25+G40+G55</f>
        <v>0</v>
      </c>
      <c r="H6" s="242">
        <f t="shared" si="2"/>
        <v>0</v>
      </c>
      <c r="I6" s="242">
        <f t="shared" si="2"/>
        <v>0</v>
      </c>
      <c r="J6" s="242">
        <f t="shared" si="2"/>
        <v>0</v>
      </c>
      <c r="K6" s="242">
        <f t="shared" si="2"/>
        <v>0</v>
      </c>
      <c r="L6" s="242">
        <f t="shared" si="2"/>
        <v>0</v>
      </c>
      <c r="M6" s="242">
        <f t="shared" si="2"/>
        <v>0</v>
      </c>
      <c r="N6" s="242">
        <f t="shared" si="2"/>
        <v>0</v>
      </c>
      <c r="O6" s="242">
        <f t="shared" si="2"/>
        <v>0</v>
      </c>
      <c r="P6" s="242">
        <f t="shared" si="2"/>
        <v>0</v>
      </c>
      <c r="Q6" s="242">
        <f t="shared" si="2"/>
        <v>0</v>
      </c>
      <c r="R6" s="242">
        <f t="shared" si="2"/>
        <v>0</v>
      </c>
      <c r="S6" s="242">
        <f t="shared" si="2"/>
        <v>0</v>
      </c>
      <c r="T6" s="242">
        <f t="shared" si="2"/>
        <v>0</v>
      </c>
      <c r="U6" s="242">
        <f>U10+U25+U40+U55</f>
        <v>0</v>
      </c>
      <c r="V6" s="242">
        <f>V10+V25+V40+V55</f>
        <v>71200</v>
      </c>
      <c r="W6" s="242">
        <f>W10+W25+W40+W55</f>
        <v>24100</v>
      </c>
      <c r="X6" s="242">
        <f>X10+X25+X40+X55</f>
        <v>7110</v>
      </c>
      <c r="Y6" s="242">
        <f>Y10+Y25+Y40+Y55</f>
        <v>0</v>
      </c>
    </row>
    <row r="7" spans="2:32" x14ac:dyDescent="0.25">
      <c r="B7" s="177"/>
      <c r="C7" s="177" t="s">
        <v>90</v>
      </c>
      <c r="D7" s="240" t="s">
        <v>13</v>
      </c>
      <c r="E7" s="241">
        <f t="shared" si="1"/>
        <v>31100</v>
      </c>
      <c r="F7" s="242">
        <f>F17+F32+F47+F63</f>
        <v>0</v>
      </c>
      <c r="G7" s="242">
        <f t="shared" ref="G7:T7" si="3">G17+G32+G47+G63</f>
        <v>0</v>
      </c>
      <c r="H7" s="242">
        <f t="shared" si="3"/>
        <v>0</v>
      </c>
      <c r="I7" s="242">
        <f t="shared" si="3"/>
        <v>0</v>
      </c>
      <c r="J7" s="242">
        <f t="shared" si="3"/>
        <v>0</v>
      </c>
      <c r="K7" s="242">
        <f t="shared" si="3"/>
        <v>0</v>
      </c>
      <c r="L7" s="242">
        <f t="shared" si="3"/>
        <v>0</v>
      </c>
      <c r="M7" s="242">
        <f t="shared" si="3"/>
        <v>0</v>
      </c>
      <c r="N7" s="242">
        <f t="shared" si="3"/>
        <v>0</v>
      </c>
      <c r="O7" s="242">
        <f t="shared" si="3"/>
        <v>0</v>
      </c>
      <c r="P7" s="242">
        <f t="shared" si="3"/>
        <v>0</v>
      </c>
      <c r="Q7" s="242">
        <f t="shared" si="3"/>
        <v>0</v>
      </c>
      <c r="R7" s="242">
        <f t="shared" si="3"/>
        <v>0</v>
      </c>
      <c r="S7" s="242">
        <f t="shared" si="3"/>
        <v>0</v>
      </c>
      <c r="T7" s="242">
        <f t="shared" si="3"/>
        <v>0</v>
      </c>
      <c r="U7" s="242">
        <f>U17+U32+U47+U63</f>
        <v>9400</v>
      </c>
      <c r="V7" s="242">
        <f>V17+V32+V47+V63</f>
        <v>5400</v>
      </c>
      <c r="W7" s="242">
        <f>W17+W32+W47+W63+W70</f>
        <v>10900</v>
      </c>
      <c r="X7" s="242">
        <f>X17+X32+X47+X63</f>
        <v>5400</v>
      </c>
      <c r="Y7" s="242">
        <f>Y17+Y32+Y47+Z63</f>
        <v>0</v>
      </c>
    </row>
    <row r="8" spans="2:32" x14ac:dyDescent="0.25">
      <c r="B8" s="178"/>
      <c r="C8" s="178" t="s">
        <v>85</v>
      </c>
      <c r="D8" s="243" t="s">
        <v>13</v>
      </c>
      <c r="E8" s="244">
        <f t="shared" si="1"/>
        <v>17564.835164835167</v>
      </c>
      <c r="F8" s="245">
        <f>F70</f>
        <v>0</v>
      </c>
      <c r="G8" s="245">
        <f t="shared" ref="G8:Y8" si="4">G70</f>
        <v>0</v>
      </c>
      <c r="H8" s="245">
        <f t="shared" si="4"/>
        <v>0</v>
      </c>
      <c r="I8" s="245">
        <f t="shared" si="4"/>
        <v>0</v>
      </c>
      <c r="J8" s="245">
        <f t="shared" si="4"/>
        <v>0</v>
      </c>
      <c r="K8" s="245">
        <f t="shared" si="4"/>
        <v>0</v>
      </c>
      <c r="L8" s="245">
        <f t="shared" si="4"/>
        <v>0</v>
      </c>
      <c r="M8" s="245">
        <f t="shared" si="4"/>
        <v>0</v>
      </c>
      <c r="N8" s="245">
        <f t="shared" si="4"/>
        <v>0</v>
      </c>
      <c r="O8" s="245">
        <f t="shared" si="4"/>
        <v>0</v>
      </c>
      <c r="P8" s="245">
        <f t="shared" si="4"/>
        <v>0</v>
      </c>
      <c r="Q8" s="245">
        <f t="shared" si="4"/>
        <v>0</v>
      </c>
      <c r="R8" s="245">
        <f t="shared" si="4"/>
        <v>0</v>
      </c>
      <c r="S8" s="245">
        <f t="shared" si="4"/>
        <v>0</v>
      </c>
      <c r="T8" s="245">
        <f t="shared" si="4"/>
        <v>0</v>
      </c>
      <c r="U8" s="245">
        <f t="shared" si="4"/>
        <v>0</v>
      </c>
      <c r="V8" s="245">
        <f t="shared" si="4"/>
        <v>5400</v>
      </c>
      <c r="W8" s="245">
        <f>W70</f>
        <v>5400</v>
      </c>
      <c r="X8" s="245">
        <f t="shared" si="4"/>
        <v>2489.835164835165</v>
      </c>
      <c r="Y8" s="245">
        <f t="shared" si="4"/>
        <v>4275</v>
      </c>
    </row>
    <row r="9" spans="2:32" x14ac:dyDescent="0.25">
      <c r="B9" s="17" t="s">
        <v>128</v>
      </c>
      <c r="C9" s="177" t="str">
        <f>'ИД (ЛК 2.0)'!C35</f>
        <v>в т.ч. на этап Оценка</v>
      </c>
      <c r="D9" s="238" t="s">
        <v>13</v>
      </c>
      <c r="E9" s="160">
        <f t="shared" si="1"/>
        <v>3800</v>
      </c>
      <c r="F9" s="246">
        <f>SUM(F10:F17)</f>
        <v>0</v>
      </c>
      <c r="G9" s="246">
        <f t="shared" ref="G9:Y9" si="5">SUM(G10:G17)</f>
        <v>0</v>
      </c>
      <c r="H9" s="246">
        <f>H10+H17</f>
        <v>0</v>
      </c>
      <c r="I9" s="246">
        <f t="shared" ref="I9:T9" si="6">I10+I17</f>
        <v>0</v>
      </c>
      <c r="J9" s="246">
        <f t="shared" si="6"/>
        <v>0</v>
      </c>
      <c r="K9" s="246">
        <f t="shared" si="6"/>
        <v>0</v>
      </c>
      <c r="L9" s="246">
        <f t="shared" si="6"/>
        <v>0</v>
      </c>
      <c r="M9" s="246">
        <f t="shared" si="6"/>
        <v>0</v>
      </c>
      <c r="N9" s="246">
        <f t="shared" si="6"/>
        <v>0</v>
      </c>
      <c r="O9" s="246">
        <f t="shared" si="6"/>
        <v>0</v>
      </c>
      <c r="P9" s="246">
        <f t="shared" si="6"/>
        <v>0</v>
      </c>
      <c r="Q9" s="246">
        <f t="shared" si="6"/>
        <v>0</v>
      </c>
      <c r="R9" s="246">
        <f t="shared" si="6"/>
        <v>0</v>
      </c>
      <c r="S9" s="246">
        <f t="shared" si="6"/>
        <v>0</v>
      </c>
      <c r="T9" s="246">
        <f t="shared" si="6"/>
        <v>0</v>
      </c>
      <c r="U9" s="246">
        <f t="shared" si="5"/>
        <v>3800</v>
      </c>
      <c r="V9" s="246">
        <f t="shared" si="5"/>
        <v>0</v>
      </c>
      <c r="W9" s="246">
        <f t="shared" si="5"/>
        <v>0</v>
      </c>
      <c r="X9" s="246">
        <f t="shared" si="5"/>
        <v>0</v>
      </c>
      <c r="Y9" s="246">
        <f t="shared" si="5"/>
        <v>0</v>
      </c>
    </row>
    <row r="10" spans="2:32" outlineLevel="1" x14ac:dyDescent="0.25">
      <c r="B10" s="179" t="s">
        <v>227</v>
      </c>
      <c r="C10" s="179" t="s">
        <v>39</v>
      </c>
      <c r="D10" s="247" t="s">
        <v>13</v>
      </c>
      <c r="E10" s="248">
        <f t="shared" si="1"/>
        <v>0</v>
      </c>
      <c r="F10" s="124">
        <f>SUM(F11:F16)</f>
        <v>0</v>
      </c>
      <c r="G10" s="124">
        <f>SUM(G11:G16)</f>
        <v>0</v>
      </c>
      <c r="H10" s="124">
        <f>H11</f>
        <v>0</v>
      </c>
      <c r="I10" s="124">
        <f>SUM(I11:I16)</f>
        <v>0</v>
      </c>
      <c r="J10" s="124">
        <f t="shared" ref="J10:Y10" si="7">SUM(J11:J16)</f>
        <v>0</v>
      </c>
      <c r="K10" s="124">
        <f t="shared" si="7"/>
        <v>0</v>
      </c>
      <c r="L10" s="124">
        <f t="shared" si="7"/>
        <v>0</v>
      </c>
      <c r="M10" s="124">
        <f t="shared" si="7"/>
        <v>0</v>
      </c>
      <c r="N10" s="124">
        <f t="shared" si="7"/>
        <v>0</v>
      </c>
      <c r="O10" s="124">
        <f t="shared" si="7"/>
        <v>0</v>
      </c>
      <c r="P10" s="124">
        <f t="shared" si="7"/>
        <v>0</v>
      </c>
      <c r="Q10" s="124">
        <f t="shared" si="7"/>
        <v>0</v>
      </c>
      <c r="R10" s="124">
        <f t="shared" si="7"/>
        <v>0</v>
      </c>
      <c r="S10" s="124">
        <f t="shared" si="7"/>
        <v>0</v>
      </c>
      <c r="T10" s="124">
        <f t="shared" si="7"/>
        <v>0</v>
      </c>
      <c r="U10" s="124">
        <f t="shared" si="7"/>
        <v>0</v>
      </c>
      <c r="V10" s="124">
        <f t="shared" si="7"/>
        <v>0</v>
      </c>
      <c r="W10" s="124">
        <f t="shared" si="7"/>
        <v>0</v>
      </c>
      <c r="X10" s="124">
        <f t="shared" si="7"/>
        <v>0</v>
      </c>
      <c r="Y10" s="124">
        <f t="shared" si="7"/>
        <v>0</v>
      </c>
      <c r="AA10" s="195">
        <f>5400/2</f>
        <v>2700</v>
      </c>
    </row>
    <row r="11" spans="2:32" s="251" customFormat="1" outlineLevel="2" x14ac:dyDescent="0.25">
      <c r="B11" s="180" t="s">
        <v>228</v>
      </c>
      <c r="C11" s="180" t="s">
        <v>914</v>
      </c>
      <c r="D11" s="249"/>
      <c r="E11" s="250">
        <f t="shared" si="1"/>
        <v>0</v>
      </c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</row>
    <row r="12" spans="2:32" s="251" customFormat="1" outlineLevel="2" x14ac:dyDescent="0.25">
      <c r="B12" s="180" t="s">
        <v>229</v>
      </c>
      <c r="C12" s="180"/>
      <c r="D12" s="249"/>
      <c r="E12" s="250">
        <f t="shared" si="1"/>
        <v>0</v>
      </c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</row>
    <row r="13" spans="2:32" s="251" customFormat="1" outlineLevel="2" x14ac:dyDescent="0.25">
      <c r="B13" s="180" t="s">
        <v>230</v>
      </c>
      <c r="C13" s="180"/>
      <c r="D13" s="249"/>
      <c r="E13" s="250">
        <f t="shared" si="1"/>
        <v>0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</row>
    <row r="14" spans="2:32" s="251" customFormat="1" outlineLevel="2" x14ac:dyDescent="0.25">
      <c r="B14" s="180" t="s">
        <v>231</v>
      </c>
      <c r="C14" s="180"/>
      <c r="D14" s="249"/>
      <c r="E14" s="250">
        <f t="shared" si="1"/>
        <v>0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</row>
    <row r="15" spans="2:32" s="251" customFormat="1" outlineLevel="2" x14ac:dyDescent="0.25">
      <c r="B15" s="180" t="s">
        <v>232</v>
      </c>
      <c r="C15" s="180"/>
      <c r="D15" s="249"/>
      <c r="E15" s="250">
        <f t="shared" si="1"/>
        <v>0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</row>
    <row r="16" spans="2:32" s="251" customFormat="1" outlineLevel="2" x14ac:dyDescent="0.25">
      <c r="B16" s="180" t="s">
        <v>233</v>
      </c>
      <c r="C16" s="180"/>
      <c r="D16" s="249"/>
      <c r="E16" s="250">
        <f t="shared" si="1"/>
        <v>0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</row>
    <row r="17" spans="2:25" outlineLevel="1" x14ac:dyDescent="0.25">
      <c r="B17" s="179" t="s">
        <v>227</v>
      </c>
      <c r="C17" s="179" t="s">
        <v>40</v>
      </c>
      <c r="D17" s="247" t="s">
        <v>13</v>
      </c>
      <c r="E17" s="248">
        <f t="shared" si="1"/>
        <v>3800</v>
      </c>
      <c r="F17" s="124">
        <f>SUM(F18:F22)</f>
        <v>0</v>
      </c>
      <c r="G17" s="124">
        <f>SUM(G18:G22)</f>
        <v>0</v>
      </c>
      <c r="H17" s="124">
        <f>SUM(I17:T17)</f>
        <v>0</v>
      </c>
      <c r="I17" s="124">
        <f t="shared" ref="I17:U17" si="8">SUM(I18:I22)</f>
        <v>0</v>
      </c>
      <c r="J17" s="124">
        <f t="shared" si="8"/>
        <v>0</v>
      </c>
      <c r="K17" s="124">
        <f t="shared" si="8"/>
        <v>0</v>
      </c>
      <c r="L17" s="124">
        <f t="shared" si="8"/>
        <v>0</v>
      </c>
      <c r="M17" s="124">
        <f t="shared" si="8"/>
        <v>0</v>
      </c>
      <c r="N17" s="124">
        <f t="shared" si="8"/>
        <v>0</v>
      </c>
      <c r="O17" s="124">
        <f t="shared" si="8"/>
        <v>0</v>
      </c>
      <c r="P17" s="124">
        <f t="shared" si="8"/>
        <v>0</v>
      </c>
      <c r="Q17" s="124">
        <f t="shared" si="8"/>
        <v>0</v>
      </c>
      <c r="R17" s="124">
        <f t="shared" si="8"/>
        <v>0</v>
      </c>
      <c r="S17" s="124">
        <f t="shared" si="8"/>
        <v>0</v>
      </c>
      <c r="T17" s="124">
        <f t="shared" si="8"/>
        <v>0</v>
      </c>
      <c r="U17" s="124">
        <f t="shared" si="8"/>
        <v>3800</v>
      </c>
      <c r="V17" s="124">
        <f t="shared" ref="V17:Y17" si="9">SUM(V18:V23)</f>
        <v>0</v>
      </c>
      <c r="W17" s="124">
        <f t="shared" si="9"/>
        <v>0</v>
      </c>
      <c r="X17" s="124">
        <f t="shared" si="9"/>
        <v>0</v>
      </c>
      <c r="Y17" s="124">
        <f t="shared" si="9"/>
        <v>0</v>
      </c>
    </row>
    <row r="18" spans="2:25" s="251" customFormat="1" outlineLevel="2" x14ac:dyDescent="0.25">
      <c r="B18" s="180" t="s">
        <v>228</v>
      </c>
      <c r="C18" s="180" t="s">
        <v>1222</v>
      </c>
      <c r="D18" s="252"/>
      <c r="E18" s="253">
        <f>F18+G18+H18+U18+V19+W19+X19+Y19</f>
        <v>1235</v>
      </c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>
        <v>1235</v>
      </c>
      <c r="V18" s="221"/>
      <c r="W18" s="221"/>
      <c r="X18" s="221"/>
      <c r="Y18" s="221"/>
    </row>
    <row r="19" spans="2:25" s="251" customFormat="1" outlineLevel="2" x14ac:dyDescent="0.25">
      <c r="B19" s="180" t="s">
        <v>229</v>
      </c>
      <c r="C19" s="180" t="s">
        <v>1223</v>
      </c>
      <c r="D19" s="252"/>
      <c r="E19" s="253">
        <f>F19+G19+H19+U19+V20+W20+X20+Y20</f>
        <v>175</v>
      </c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>
        <v>175</v>
      </c>
      <c r="V19" s="221"/>
      <c r="W19" s="221"/>
      <c r="X19" s="221"/>
      <c r="Y19" s="221"/>
    </row>
    <row r="20" spans="2:25" s="251" customFormat="1" outlineLevel="2" x14ac:dyDescent="0.25">
      <c r="B20" s="180" t="s">
        <v>230</v>
      </c>
      <c r="C20" s="180" t="s">
        <v>1224</v>
      </c>
      <c r="D20" s="252"/>
      <c r="E20" s="253">
        <f>F20+G20+H20+U20+V21+W21+X21+Y21</f>
        <v>890</v>
      </c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>
        <v>890</v>
      </c>
      <c r="V20" s="221"/>
      <c r="W20" s="221"/>
      <c r="X20" s="221"/>
      <c r="Y20" s="221"/>
    </row>
    <row r="21" spans="2:25" s="251" customFormat="1" outlineLevel="2" x14ac:dyDescent="0.25">
      <c r="B21" s="180" t="s">
        <v>231</v>
      </c>
      <c r="C21" s="180" t="s">
        <v>1225</v>
      </c>
      <c r="D21" s="252"/>
      <c r="E21" s="253">
        <f>F21+G21+H21+U21+V22+W22+X22+Y22</f>
        <v>1300</v>
      </c>
      <c r="F21" s="221"/>
      <c r="G21" s="221"/>
      <c r="H21" s="221"/>
      <c r="I21" s="221"/>
      <c r="J21" s="221"/>
      <c r="K21" s="221"/>
      <c r="L21" s="221"/>
      <c r="M21" s="221"/>
      <c r="N21" s="221"/>
      <c r="O21" s="221"/>
      <c r="P21" s="221"/>
      <c r="Q21" s="221"/>
      <c r="R21" s="221"/>
      <c r="S21" s="221"/>
      <c r="T21" s="221"/>
      <c r="U21" s="221">
        <v>1300</v>
      </c>
      <c r="V21" s="221"/>
      <c r="W21" s="221"/>
      <c r="X21" s="221"/>
      <c r="Y21" s="221"/>
    </row>
    <row r="22" spans="2:25" s="251" customFormat="1" outlineLevel="2" x14ac:dyDescent="0.25">
      <c r="B22" s="180" t="s">
        <v>232</v>
      </c>
      <c r="C22" s="180" t="s">
        <v>1226</v>
      </c>
      <c r="D22" s="252"/>
      <c r="E22" s="253">
        <f>F22+G22+H22+U22+V23+W23+X23+Y23</f>
        <v>200</v>
      </c>
      <c r="F22" s="221"/>
      <c r="G22" s="221"/>
      <c r="H22" s="221"/>
      <c r="I22" s="221"/>
      <c r="J22" s="221"/>
      <c r="K22" s="221"/>
      <c r="L22" s="221"/>
      <c r="M22" s="221"/>
      <c r="N22" s="221"/>
      <c r="O22" s="221"/>
      <c r="P22" s="221"/>
      <c r="Q22" s="221"/>
      <c r="R22" s="221"/>
      <c r="S22" s="221"/>
      <c r="T22" s="221"/>
      <c r="U22" s="221">
        <v>200</v>
      </c>
      <c r="V22" s="221"/>
      <c r="W22" s="221"/>
      <c r="X22" s="221"/>
      <c r="Y22" s="221"/>
    </row>
    <row r="23" spans="2:25" s="251" customFormat="1" outlineLevel="2" x14ac:dyDescent="0.25">
      <c r="B23" s="180" t="s">
        <v>233</v>
      </c>
      <c r="C23" s="252"/>
      <c r="D23" s="252"/>
      <c r="E23" s="252"/>
      <c r="V23" s="221"/>
      <c r="W23" s="221"/>
      <c r="X23" s="221"/>
      <c r="Y23" s="221"/>
    </row>
    <row r="24" spans="2:25" x14ac:dyDescent="0.25">
      <c r="B24" s="17" t="s">
        <v>129</v>
      </c>
      <c r="C24" s="177" t="str">
        <f>'ИД (ЛК 2.0)'!C38</f>
        <v>в т.ч. на этап Выбор</v>
      </c>
      <c r="D24" s="238" t="s">
        <v>13</v>
      </c>
      <c r="E24" s="160">
        <f t="shared" si="1"/>
        <v>5600</v>
      </c>
      <c r="F24" s="246">
        <f>F25+F32</f>
        <v>0</v>
      </c>
      <c r="G24" s="246">
        <f t="shared" ref="G24:Y24" si="10">G25+G32</f>
        <v>0</v>
      </c>
      <c r="H24" s="246">
        <f t="shared" si="10"/>
        <v>0</v>
      </c>
      <c r="I24" s="246">
        <f t="shared" si="10"/>
        <v>0</v>
      </c>
      <c r="J24" s="246">
        <f t="shared" si="10"/>
        <v>0</v>
      </c>
      <c r="K24" s="246">
        <f t="shared" si="10"/>
        <v>0</v>
      </c>
      <c r="L24" s="246">
        <f t="shared" si="10"/>
        <v>0</v>
      </c>
      <c r="M24" s="246">
        <f t="shared" si="10"/>
        <v>0</v>
      </c>
      <c r="N24" s="246">
        <f t="shared" si="10"/>
        <v>0</v>
      </c>
      <c r="O24" s="246">
        <f t="shared" si="10"/>
        <v>0</v>
      </c>
      <c r="P24" s="246">
        <f t="shared" si="10"/>
        <v>0</v>
      </c>
      <c r="Q24" s="246">
        <f t="shared" si="10"/>
        <v>0</v>
      </c>
      <c r="R24" s="246">
        <f t="shared" si="10"/>
        <v>0</v>
      </c>
      <c r="S24" s="246">
        <f t="shared" si="10"/>
        <v>0</v>
      </c>
      <c r="T24" s="246">
        <f t="shared" si="10"/>
        <v>0</v>
      </c>
      <c r="U24" s="246">
        <f t="shared" si="10"/>
        <v>5600</v>
      </c>
      <c r="V24" s="246">
        <f t="shared" si="10"/>
        <v>0</v>
      </c>
      <c r="W24" s="246">
        <f t="shared" si="10"/>
        <v>0</v>
      </c>
      <c r="X24" s="246">
        <f t="shared" si="10"/>
        <v>0</v>
      </c>
      <c r="Y24" s="246">
        <f t="shared" si="10"/>
        <v>0</v>
      </c>
    </row>
    <row r="25" spans="2:25" outlineLevel="1" x14ac:dyDescent="0.25">
      <c r="B25" s="179" t="s">
        <v>234</v>
      </c>
      <c r="C25" s="179" t="s">
        <v>39</v>
      </c>
      <c r="D25" s="247" t="s">
        <v>13</v>
      </c>
      <c r="E25" s="248">
        <f t="shared" si="1"/>
        <v>0</v>
      </c>
      <c r="F25" s="124">
        <f>SUM(F26:F31)</f>
        <v>0</v>
      </c>
      <c r="G25" s="124">
        <f>SUM(G26:G31)</f>
        <v>0</v>
      </c>
      <c r="H25" s="124">
        <f>SUM(I25:T25)</f>
        <v>0</v>
      </c>
      <c r="I25" s="124">
        <f t="shared" ref="I25:Y25" si="11">SUM(I26:I31)</f>
        <v>0</v>
      </c>
      <c r="J25" s="124">
        <f t="shared" si="11"/>
        <v>0</v>
      </c>
      <c r="K25" s="124">
        <f t="shared" si="11"/>
        <v>0</v>
      </c>
      <c r="L25" s="124">
        <f t="shared" si="11"/>
        <v>0</v>
      </c>
      <c r="M25" s="124">
        <f t="shared" si="11"/>
        <v>0</v>
      </c>
      <c r="N25" s="124">
        <f t="shared" si="11"/>
        <v>0</v>
      </c>
      <c r="O25" s="124">
        <f t="shared" si="11"/>
        <v>0</v>
      </c>
      <c r="P25" s="124">
        <f t="shared" si="11"/>
        <v>0</v>
      </c>
      <c r="Q25" s="124">
        <f t="shared" si="11"/>
        <v>0</v>
      </c>
      <c r="R25" s="124">
        <f t="shared" si="11"/>
        <v>0</v>
      </c>
      <c r="S25" s="124">
        <f t="shared" si="11"/>
        <v>0</v>
      </c>
      <c r="T25" s="124">
        <f t="shared" si="11"/>
        <v>0</v>
      </c>
      <c r="U25" s="124">
        <f t="shared" si="11"/>
        <v>0</v>
      </c>
      <c r="V25" s="124">
        <f t="shared" si="11"/>
        <v>0</v>
      </c>
      <c r="W25" s="124">
        <f t="shared" si="11"/>
        <v>0</v>
      </c>
      <c r="X25" s="124">
        <f t="shared" si="11"/>
        <v>0</v>
      </c>
      <c r="Y25" s="124">
        <f t="shared" si="11"/>
        <v>0</v>
      </c>
    </row>
    <row r="26" spans="2:25" outlineLevel="2" x14ac:dyDescent="0.25">
      <c r="B26" s="179" t="s">
        <v>240</v>
      </c>
      <c r="C26" s="180" t="s">
        <v>1227</v>
      </c>
      <c r="D26" s="249" t="s">
        <v>13</v>
      </c>
      <c r="E26" s="248">
        <f t="shared" si="1"/>
        <v>0</v>
      </c>
      <c r="F26" s="222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</row>
    <row r="27" spans="2:25" outlineLevel="2" x14ac:dyDescent="0.25">
      <c r="B27" s="179" t="s">
        <v>241</v>
      </c>
      <c r="C27" s="179"/>
      <c r="D27" s="247"/>
      <c r="E27" s="248">
        <f t="shared" si="1"/>
        <v>0</v>
      </c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</row>
    <row r="28" spans="2:25" outlineLevel="2" x14ac:dyDescent="0.25">
      <c r="B28" s="179" t="s">
        <v>242</v>
      </c>
      <c r="C28" s="179"/>
      <c r="D28" s="247"/>
      <c r="E28" s="248">
        <f t="shared" si="1"/>
        <v>0</v>
      </c>
      <c r="F28" s="222"/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</row>
    <row r="29" spans="2:25" outlineLevel="2" x14ac:dyDescent="0.25">
      <c r="B29" s="179" t="s">
        <v>243</v>
      </c>
      <c r="C29" s="179"/>
      <c r="D29" s="247"/>
      <c r="E29" s="248">
        <f t="shared" si="1"/>
        <v>0</v>
      </c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</row>
    <row r="30" spans="2:25" outlineLevel="2" x14ac:dyDescent="0.25">
      <c r="B30" s="179" t="s">
        <v>244</v>
      </c>
      <c r="C30" s="179"/>
      <c r="D30" s="247"/>
      <c r="E30" s="248">
        <f t="shared" si="1"/>
        <v>0</v>
      </c>
      <c r="F30" s="222"/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</row>
    <row r="31" spans="2:25" outlineLevel="2" x14ac:dyDescent="0.25">
      <c r="B31" s="179" t="s">
        <v>245</v>
      </c>
      <c r="C31" s="179"/>
      <c r="D31" s="247"/>
      <c r="E31" s="248">
        <f t="shared" si="1"/>
        <v>0</v>
      </c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</row>
    <row r="32" spans="2:25" outlineLevel="1" x14ac:dyDescent="0.25">
      <c r="B32" s="254" t="s">
        <v>235</v>
      </c>
      <c r="C32" s="179" t="s">
        <v>40</v>
      </c>
      <c r="D32" s="247" t="s">
        <v>13</v>
      </c>
      <c r="E32" s="248">
        <f t="shared" si="1"/>
        <v>5600</v>
      </c>
      <c r="F32" s="124">
        <f>SUM(F33:F38)</f>
        <v>0</v>
      </c>
      <c r="G32" s="124">
        <f>SUM(G33:G38)</f>
        <v>0</v>
      </c>
      <c r="H32" s="124">
        <f>SUM(I32:T32)</f>
        <v>0</v>
      </c>
      <c r="I32" s="124">
        <f t="shared" ref="I32:Y32" si="12">SUM(I33:I38)</f>
        <v>0</v>
      </c>
      <c r="J32" s="124">
        <f t="shared" si="12"/>
        <v>0</v>
      </c>
      <c r="K32" s="124">
        <f t="shared" si="12"/>
        <v>0</v>
      </c>
      <c r="L32" s="124">
        <f t="shared" si="12"/>
        <v>0</v>
      </c>
      <c r="M32" s="124">
        <f t="shared" si="12"/>
        <v>0</v>
      </c>
      <c r="N32" s="124">
        <f t="shared" si="12"/>
        <v>0</v>
      </c>
      <c r="O32" s="124">
        <f t="shared" si="12"/>
        <v>0</v>
      </c>
      <c r="P32" s="124">
        <f t="shared" si="12"/>
        <v>0</v>
      </c>
      <c r="Q32" s="124">
        <f t="shared" si="12"/>
        <v>0</v>
      </c>
      <c r="R32" s="124">
        <f t="shared" si="12"/>
        <v>0</v>
      </c>
      <c r="S32" s="124">
        <f t="shared" si="12"/>
        <v>0</v>
      </c>
      <c r="T32" s="124">
        <f t="shared" si="12"/>
        <v>0</v>
      </c>
      <c r="U32" s="124">
        <f>SUM(U33:U38)</f>
        <v>5600</v>
      </c>
      <c r="V32" s="124">
        <f t="shared" si="12"/>
        <v>0</v>
      </c>
      <c r="W32" s="124">
        <f t="shared" si="12"/>
        <v>0</v>
      </c>
      <c r="X32" s="124">
        <f t="shared" si="12"/>
        <v>0</v>
      </c>
      <c r="Y32" s="124">
        <f t="shared" si="12"/>
        <v>0</v>
      </c>
    </row>
    <row r="33" spans="2:25" outlineLevel="2" x14ac:dyDescent="0.25">
      <c r="B33" s="254" t="s">
        <v>246</v>
      </c>
      <c r="C33" s="180" t="s">
        <v>1222</v>
      </c>
      <c r="D33" s="255"/>
      <c r="E33" s="256">
        <f>F33+G33+H33+U33+V33+W33+X33+Y33</f>
        <v>1135</v>
      </c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>
        <v>1135</v>
      </c>
      <c r="V33" s="220"/>
      <c r="W33" s="220"/>
      <c r="X33" s="220"/>
      <c r="Y33" s="220"/>
    </row>
    <row r="34" spans="2:25" outlineLevel="2" x14ac:dyDescent="0.25">
      <c r="B34" s="254" t="s">
        <v>247</v>
      </c>
      <c r="C34" s="180" t="s">
        <v>1223</v>
      </c>
      <c r="D34" s="255"/>
      <c r="E34" s="256">
        <f t="shared" si="1"/>
        <v>175</v>
      </c>
      <c r="F34" s="220"/>
      <c r="G34" s="220"/>
      <c r="H34" s="220"/>
      <c r="I34" s="220"/>
      <c r="J34" s="220"/>
      <c r="K34" s="220"/>
      <c r="L34" s="220"/>
      <c r="M34" s="220"/>
      <c r="N34" s="220"/>
      <c r="O34" s="220"/>
      <c r="P34" s="220"/>
      <c r="Q34" s="220"/>
      <c r="R34" s="220"/>
      <c r="S34" s="220"/>
      <c r="T34" s="220"/>
      <c r="U34" s="220">
        <v>175</v>
      </c>
      <c r="V34" s="220"/>
      <c r="W34" s="220"/>
      <c r="X34" s="220"/>
      <c r="Y34" s="220"/>
    </row>
    <row r="35" spans="2:25" outlineLevel="2" x14ac:dyDescent="0.25">
      <c r="B35" s="254" t="s">
        <v>248</v>
      </c>
      <c r="C35" s="180" t="s">
        <v>1224</v>
      </c>
      <c r="D35" s="255"/>
      <c r="E35" s="256">
        <f t="shared" si="1"/>
        <v>1300</v>
      </c>
      <c r="F35" s="220"/>
      <c r="G35" s="220"/>
      <c r="H35" s="220"/>
      <c r="I35" s="220"/>
      <c r="J35" s="220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220">
        <v>1300</v>
      </c>
      <c r="V35" s="220"/>
      <c r="W35" s="220"/>
      <c r="X35" s="220"/>
      <c r="Y35" s="220"/>
    </row>
    <row r="36" spans="2:25" outlineLevel="2" x14ac:dyDescent="0.25">
      <c r="B36" s="254" t="s">
        <v>249</v>
      </c>
      <c r="C36" s="180" t="s">
        <v>1225</v>
      </c>
      <c r="D36" s="255"/>
      <c r="E36" s="256">
        <f t="shared" si="1"/>
        <v>890</v>
      </c>
      <c r="F36" s="220"/>
      <c r="G36" s="220"/>
      <c r="H36" s="220"/>
      <c r="I36" s="220"/>
      <c r="J36" s="220"/>
      <c r="K36" s="220"/>
      <c r="L36" s="220"/>
      <c r="M36" s="220"/>
      <c r="N36" s="220"/>
      <c r="O36" s="220"/>
      <c r="P36" s="220"/>
      <c r="Q36" s="220"/>
      <c r="R36" s="220"/>
      <c r="S36" s="220"/>
      <c r="T36" s="220"/>
      <c r="U36" s="220">
        <v>890</v>
      </c>
      <c r="V36" s="220"/>
      <c r="W36" s="220"/>
      <c r="X36" s="220"/>
      <c r="Y36" s="220"/>
    </row>
    <row r="37" spans="2:25" ht="14.25" customHeight="1" outlineLevel="2" x14ac:dyDescent="0.25">
      <c r="B37" s="254" t="s">
        <v>250</v>
      </c>
      <c r="C37" s="180" t="s">
        <v>1226</v>
      </c>
      <c r="D37" s="255"/>
      <c r="E37" s="256">
        <f t="shared" si="1"/>
        <v>200</v>
      </c>
      <c r="F37" s="220"/>
      <c r="G37" s="220"/>
      <c r="H37" s="220"/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0">
        <v>200</v>
      </c>
      <c r="V37" s="220"/>
      <c r="W37" s="220"/>
      <c r="X37" s="220"/>
      <c r="Y37" s="220"/>
    </row>
    <row r="38" spans="2:25" outlineLevel="2" x14ac:dyDescent="0.25">
      <c r="B38" s="254" t="s">
        <v>251</v>
      </c>
      <c r="C38" s="180" t="s">
        <v>1227</v>
      </c>
      <c r="D38" s="255"/>
      <c r="E38" s="256">
        <f t="shared" si="1"/>
        <v>1900</v>
      </c>
      <c r="F38" s="220"/>
      <c r="G38" s="220"/>
      <c r="H38" s="220"/>
      <c r="I38" s="220"/>
      <c r="J38" s="220"/>
      <c r="K38" s="220"/>
      <c r="L38" s="220"/>
      <c r="M38" s="220"/>
      <c r="N38" s="220"/>
      <c r="O38" s="220"/>
      <c r="P38" s="220"/>
      <c r="Q38" s="220"/>
      <c r="R38" s="220"/>
      <c r="S38" s="220"/>
      <c r="T38" s="220"/>
      <c r="U38" s="220">
        <v>1900</v>
      </c>
      <c r="V38" s="220"/>
      <c r="W38" s="220"/>
      <c r="X38" s="220"/>
      <c r="Y38" s="220"/>
    </row>
    <row r="39" spans="2:25" x14ac:dyDescent="0.25">
      <c r="B39" s="17" t="s">
        <v>130</v>
      </c>
      <c r="C39" s="177" t="str">
        <f>'ИД (ЛК 2.0)'!C41</f>
        <v>в т.ч. на этап Определение</v>
      </c>
      <c r="D39" s="238" t="s">
        <v>13</v>
      </c>
      <c r="E39" s="160">
        <f t="shared" si="1"/>
        <v>0</v>
      </c>
      <c r="F39" s="246">
        <f>F40+F47</f>
        <v>0</v>
      </c>
      <c r="G39" s="246">
        <f t="shared" ref="G39:Y39" si="13">G40+G47</f>
        <v>0</v>
      </c>
      <c r="H39" s="246">
        <f t="shared" si="13"/>
        <v>0</v>
      </c>
      <c r="I39" s="246">
        <f t="shared" si="13"/>
        <v>0</v>
      </c>
      <c r="J39" s="246">
        <f t="shared" si="13"/>
        <v>0</v>
      </c>
      <c r="K39" s="246">
        <f t="shared" si="13"/>
        <v>0</v>
      </c>
      <c r="L39" s="246">
        <f t="shared" si="13"/>
        <v>0</v>
      </c>
      <c r="M39" s="246">
        <f t="shared" si="13"/>
        <v>0</v>
      </c>
      <c r="N39" s="246">
        <f t="shared" si="13"/>
        <v>0</v>
      </c>
      <c r="O39" s="246">
        <f t="shared" si="13"/>
        <v>0</v>
      </c>
      <c r="P39" s="246">
        <f t="shared" si="13"/>
        <v>0</v>
      </c>
      <c r="Q39" s="246">
        <f t="shared" si="13"/>
        <v>0</v>
      </c>
      <c r="R39" s="246">
        <f t="shared" si="13"/>
        <v>0</v>
      </c>
      <c r="S39" s="246">
        <f t="shared" si="13"/>
        <v>0</v>
      </c>
      <c r="T39" s="246">
        <f t="shared" si="13"/>
        <v>0</v>
      </c>
      <c r="U39" s="246">
        <f t="shared" si="13"/>
        <v>0</v>
      </c>
      <c r="V39" s="246">
        <f t="shared" si="13"/>
        <v>0</v>
      </c>
      <c r="W39" s="246">
        <f t="shared" si="13"/>
        <v>0</v>
      </c>
      <c r="X39" s="246">
        <f t="shared" si="13"/>
        <v>0</v>
      </c>
      <c r="Y39" s="246">
        <f t="shared" si="13"/>
        <v>0</v>
      </c>
    </row>
    <row r="40" spans="2:25" outlineLevel="1" x14ac:dyDescent="0.25">
      <c r="B40" s="179" t="s">
        <v>236</v>
      </c>
      <c r="C40" s="179" t="s">
        <v>89</v>
      </c>
      <c r="D40" s="247" t="s">
        <v>13</v>
      </c>
      <c r="E40" s="248">
        <f t="shared" si="1"/>
        <v>0</v>
      </c>
      <c r="F40" s="124">
        <f>SUM(F41:F46)</f>
        <v>0</v>
      </c>
      <c r="G40" s="124">
        <f>SUM(G41:G46)</f>
        <v>0</v>
      </c>
      <c r="H40" s="124">
        <f>SUM(I40:T40)</f>
        <v>0</v>
      </c>
      <c r="I40" s="124">
        <f t="shared" ref="I40:Y40" si="14">SUM(I41:I46)</f>
        <v>0</v>
      </c>
      <c r="J40" s="124">
        <f t="shared" si="14"/>
        <v>0</v>
      </c>
      <c r="K40" s="124">
        <f t="shared" si="14"/>
        <v>0</v>
      </c>
      <c r="L40" s="124">
        <f t="shared" si="14"/>
        <v>0</v>
      </c>
      <c r="M40" s="124">
        <f t="shared" si="14"/>
        <v>0</v>
      </c>
      <c r="N40" s="124">
        <f t="shared" si="14"/>
        <v>0</v>
      </c>
      <c r="O40" s="124">
        <f t="shared" si="14"/>
        <v>0</v>
      </c>
      <c r="P40" s="124">
        <f t="shared" si="14"/>
        <v>0</v>
      </c>
      <c r="Q40" s="124">
        <f t="shared" si="14"/>
        <v>0</v>
      </c>
      <c r="R40" s="124">
        <f t="shared" si="14"/>
        <v>0</v>
      </c>
      <c r="S40" s="124">
        <f t="shared" si="14"/>
        <v>0</v>
      </c>
      <c r="T40" s="124">
        <f t="shared" si="14"/>
        <v>0</v>
      </c>
      <c r="U40" s="124">
        <f>SUM(U41:U46)</f>
        <v>0</v>
      </c>
      <c r="V40" s="124">
        <f>SUM(V41:V46)</f>
        <v>0</v>
      </c>
      <c r="W40" s="124">
        <f>SUM(W41:W46)</f>
        <v>0</v>
      </c>
      <c r="X40" s="124">
        <f>SUM(X41:X46)</f>
        <v>0</v>
      </c>
      <c r="Y40" s="124">
        <f t="shared" si="14"/>
        <v>0</v>
      </c>
    </row>
    <row r="41" spans="2:25" outlineLevel="2" x14ac:dyDescent="0.25">
      <c r="B41" s="179" t="s">
        <v>252</v>
      </c>
      <c r="C41" s="179"/>
      <c r="D41" s="247"/>
      <c r="E41" s="248">
        <f>F41+G41+H41+V56+W56+X56+Y56+Y41</f>
        <v>78170</v>
      </c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Y41" s="222"/>
    </row>
    <row r="42" spans="2:25" outlineLevel="2" x14ac:dyDescent="0.25">
      <c r="B42" s="179" t="s">
        <v>253</v>
      </c>
      <c r="C42" s="179"/>
      <c r="D42" s="247"/>
      <c r="E42" s="248">
        <f t="shared" si="1"/>
        <v>0</v>
      </c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</row>
    <row r="43" spans="2:25" outlineLevel="2" x14ac:dyDescent="0.25">
      <c r="B43" s="179" t="s">
        <v>254</v>
      </c>
      <c r="C43" s="179"/>
      <c r="D43" s="247"/>
      <c r="E43" s="248">
        <f t="shared" si="1"/>
        <v>0</v>
      </c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</row>
    <row r="44" spans="2:25" outlineLevel="2" x14ac:dyDescent="0.25">
      <c r="B44" s="179" t="s">
        <v>255</v>
      </c>
      <c r="C44" s="179"/>
      <c r="D44" s="247"/>
      <c r="E44" s="248">
        <f t="shared" si="1"/>
        <v>0</v>
      </c>
      <c r="F44" s="222"/>
      <c r="G44" s="222"/>
      <c r="H44" s="222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</row>
    <row r="45" spans="2:25" outlineLevel="2" x14ac:dyDescent="0.25">
      <c r="B45" s="179" t="s">
        <v>256</v>
      </c>
      <c r="C45" s="179"/>
      <c r="D45" s="247"/>
      <c r="E45" s="248">
        <f t="shared" si="1"/>
        <v>0</v>
      </c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</row>
    <row r="46" spans="2:25" outlineLevel="2" x14ac:dyDescent="0.25">
      <c r="B46" s="179" t="s">
        <v>257</v>
      </c>
      <c r="C46" s="179"/>
      <c r="D46" s="247"/>
      <c r="E46" s="248">
        <f t="shared" si="1"/>
        <v>0</v>
      </c>
      <c r="F46" s="222"/>
      <c r="G46" s="222"/>
      <c r="H46" s="222"/>
      <c r="I46" s="222"/>
      <c r="J46" s="222"/>
      <c r="K46" s="222"/>
      <c r="L46" s="222"/>
      <c r="M46" s="222"/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</row>
    <row r="47" spans="2:25" outlineLevel="1" x14ac:dyDescent="0.25">
      <c r="B47" s="179" t="s">
        <v>237</v>
      </c>
      <c r="C47" s="179" t="s">
        <v>40</v>
      </c>
      <c r="D47" s="247" t="s">
        <v>13</v>
      </c>
      <c r="E47" s="248">
        <f t="shared" si="1"/>
        <v>0</v>
      </c>
      <c r="F47" s="124">
        <f>SUM(F48:F53)</f>
        <v>0</v>
      </c>
      <c r="G47" s="124">
        <f>SUM(G48:G53)</f>
        <v>0</v>
      </c>
      <c r="H47" s="124">
        <f>SUM(I47:T47)</f>
        <v>0</v>
      </c>
      <c r="I47" s="124">
        <f t="shared" ref="I47:Y47" si="15">SUM(I48:I53)</f>
        <v>0</v>
      </c>
      <c r="J47" s="124">
        <f t="shared" si="15"/>
        <v>0</v>
      </c>
      <c r="K47" s="124">
        <f t="shared" si="15"/>
        <v>0</v>
      </c>
      <c r="L47" s="124">
        <f t="shared" si="15"/>
        <v>0</v>
      </c>
      <c r="M47" s="124">
        <f t="shared" si="15"/>
        <v>0</v>
      </c>
      <c r="N47" s="124">
        <f t="shared" si="15"/>
        <v>0</v>
      </c>
      <c r="O47" s="124">
        <f t="shared" si="15"/>
        <v>0</v>
      </c>
      <c r="P47" s="124">
        <f t="shared" si="15"/>
        <v>0</v>
      </c>
      <c r="Q47" s="124">
        <f t="shared" si="15"/>
        <v>0</v>
      </c>
      <c r="R47" s="124">
        <f t="shared" si="15"/>
        <v>0</v>
      </c>
      <c r="S47" s="124">
        <f t="shared" si="15"/>
        <v>0</v>
      </c>
      <c r="T47" s="124">
        <f t="shared" si="15"/>
        <v>0</v>
      </c>
      <c r="U47" s="124">
        <f>SUM(U48:U53)</f>
        <v>0</v>
      </c>
      <c r="V47" s="124">
        <f t="shared" ref="V47:X47" si="16">SUM(V48:V53)</f>
        <v>0</v>
      </c>
      <c r="W47" s="124">
        <f t="shared" si="16"/>
        <v>0</v>
      </c>
      <c r="X47" s="124">
        <f t="shared" si="16"/>
        <v>0</v>
      </c>
      <c r="Y47" s="124">
        <f t="shared" si="15"/>
        <v>0</v>
      </c>
    </row>
    <row r="48" spans="2:25" outlineLevel="2" x14ac:dyDescent="0.25">
      <c r="B48" s="179" t="s">
        <v>258</v>
      </c>
      <c r="C48" s="179"/>
      <c r="D48" s="255"/>
      <c r="E48" s="256">
        <f>F48+G48+H48+V64+W64+X64+Y64+Y48</f>
        <v>16300</v>
      </c>
      <c r="F48" s="220"/>
      <c r="G48" s="220"/>
      <c r="H48" s="220"/>
      <c r="I48" s="220"/>
      <c r="J48" s="220"/>
      <c r="K48" s="220"/>
      <c r="L48" s="220"/>
      <c r="M48" s="220"/>
      <c r="N48" s="220"/>
      <c r="O48" s="220"/>
      <c r="P48" s="220"/>
      <c r="Q48" s="220"/>
      <c r="R48" s="220"/>
      <c r="S48" s="220"/>
      <c r="T48" s="220"/>
      <c r="Y48" s="220"/>
    </row>
    <row r="49" spans="2:27" outlineLevel="2" x14ac:dyDescent="0.25">
      <c r="B49" s="179" t="s">
        <v>259</v>
      </c>
      <c r="C49" s="179"/>
      <c r="D49" s="255"/>
      <c r="E49" s="256">
        <f t="shared" si="1"/>
        <v>0</v>
      </c>
      <c r="F49" s="220"/>
      <c r="G49" s="220"/>
      <c r="H49" s="220"/>
      <c r="I49" s="220"/>
      <c r="J49" s="220"/>
      <c r="K49" s="220"/>
      <c r="L49" s="220"/>
      <c r="M49" s="220"/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</row>
    <row r="50" spans="2:27" outlineLevel="2" x14ac:dyDescent="0.25">
      <c r="B50" s="179" t="s">
        <v>260</v>
      </c>
      <c r="C50" s="179"/>
      <c r="D50" s="255"/>
      <c r="E50" s="256">
        <f t="shared" si="1"/>
        <v>0</v>
      </c>
      <c r="F50" s="220"/>
      <c r="G50" s="220"/>
      <c r="H50" s="220"/>
      <c r="I50" s="220"/>
      <c r="J50" s="220"/>
      <c r="K50" s="220"/>
      <c r="L50" s="220"/>
      <c r="M50" s="220"/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</row>
    <row r="51" spans="2:27" outlineLevel="2" x14ac:dyDescent="0.25">
      <c r="B51" s="179" t="s">
        <v>261</v>
      </c>
      <c r="C51" s="179"/>
      <c r="D51" s="255"/>
      <c r="E51" s="256">
        <f t="shared" si="1"/>
        <v>0</v>
      </c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</row>
    <row r="52" spans="2:27" outlineLevel="2" x14ac:dyDescent="0.25">
      <c r="B52" s="179" t="s">
        <v>262</v>
      </c>
      <c r="C52" s="179"/>
      <c r="D52" s="255"/>
      <c r="E52" s="256">
        <f t="shared" si="1"/>
        <v>0</v>
      </c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</row>
    <row r="53" spans="2:27" outlineLevel="2" x14ac:dyDescent="0.25">
      <c r="B53" s="179" t="s">
        <v>263</v>
      </c>
      <c r="C53" s="179"/>
      <c r="D53" s="255"/>
      <c r="E53" s="256">
        <f t="shared" si="1"/>
        <v>0</v>
      </c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</row>
    <row r="54" spans="2:27" x14ac:dyDescent="0.25">
      <c r="B54" s="17" t="s">
        <v>131</v>
      </c>
      <c r="C54" s="177" t="str">
        <f>'ИД (ЛК 2.0)'!C44</f>
        <v>в т.ч. на этап Разработка и внедрение</v>
      </c>
      <c r="D54" s="238" t="s">
        <v>13</v>
      </c>
      <c r="E54" s="160">
        <f t="shared" ref="E54:E71" si="17">F54+G54+H54+V54+W54+X54+Y54+Z54</f>
        <v>136274.83516483515</v>
      </c>
      <c r="F54" s="246">
        <f>F55+F63+F70</f>
        <v>0</v>
      </c>
      <c r="G54" s="246">
        <f t="shared" ref="G54:T54" si="18">G55+G63+G70</f>
        <v>0</v>
      </c>
      <c r="H54" s="246">
        <f t="shared" si="18"/>
        <v>0</v>
      </c>
      <c r="I54" s="246">
        <f t="shared" si="18"/>
        <v>0</v>
      </c>
      <c r="J54" s="246">
        <f t="shared" si="18"/>
        <v>0</v>
      </c>
      <c r="K54" s="246">
        <f t="shared" si="18"/>
        <v>0</v>
      </c>
      <c r="L54" s="246">
        <f t="shared" si="18"/>
        <v>0</v>
      </c>
      <c r="M54" s="246">
        <f t="shared" si="18"/>
        <v>0</v>
      </c>
      <c r="N54" s="246">
        <f t="shared" si="18"/>
        <v>0</v>
      </c>
      <c r="O54" s="246">
        <f t="shared" si="18"/>
        <v>0</v>
      </c>
      <c r="P54" s="246">
        <f t="shared" si="18"/>
        <v>0</v>
      </c>
      <c r="Q54" s="246">
        <f t="shared" si="18"/>
        <v>0</v>
      </c>
      <c r="R54" s="246">
        <f t="shared" si="18"/>
        <v>0</v>
      </c>
      <c r="S54" s="246">
        <f t="shared" si="18"/>
        <v>0</v>
      </c>
      <c r="T54" s="246">
        <f t="shared" si="18"/>
        <v>0</v>
      </c>
      <c r="V54" s="246">
        <f>V55+V63+V70</f>
        <v>82000</v>
      </c>
      <c r="W54" s="246">
        <f>W55+W63+W70</f>
        <v>35000</v>
      </c>
      <c r="X54" s="246">
        <f>X55+X63+X70</f>
        <v>14999.835164835165</v>
      </c>
      <c r="Y54" s="246">
        <f>Y55+Y63+Y70</f>
        <v>4275</v>
      </c>
      <c r="AA54" s="833"/>
    </row>
    <row r="55" spans="2:27" outlineLevel="1" x14ac:dyDescent="0.25">
      <c r="B55" s="254" t="s">
        <v>238</v>
      </c>
      <c r="C55" s="179" t="s">
        <v>89</v>
      </c>
      <c r="D55" s="247" t="s">
        <v>13</v>
      </c>
      <c r="E55" s="248">
        <f t="shared" si="17"/>
        <v>102410</v>
      </c>
      <c r="F55" s="124">
        <f>SUM(F56:F61)</f>
        <v>0</v>
      </c>
      <c r="G55" s="124">
        <f>SUM(G56:G61)</f>
        <v>0</v>
      </c>
      <c r="H55" s="124">
        <f>SUM(I55:T55)</f>
        <v>0</v>
      </c>
      <c r="I55" s="124">
        <f t="shared" ref="I55:T55" si="19">SUM(I56:I61)</f>
        <v>0</v>
      </c>
      <c r="J55" s="124">
        <f t="shared" si="19"/>
        <v>0</v>
      </c>
      <c r="K55" s="124">
        <f t="shared" si="19"/>
        <v>0</v>
      </c>
      <c r="L55" s="124">
        <f t="shared" si="19"/>
        <v>0</v>
      </c>
      <c r="M55" s="124">
        <f t="shared" si="19"/>
        <v>0</v>
      </c>
      <c r="N55" s="124">
        <f t="shared" si="19"/>
        <v>0</v>
      </c>
      <c r="O55" s="124">
        <f t="shared" si="19"/>
        <v>0</v>
      </c>
      <c r="P55" s="124">
        <f t="shared" si="19"/>
        <v>0</v>
      </c>
      <c r="Q55" s="124">
        <f t="shared" si="19"/>
        <v>0</v>
      </c>
      <c r="R55" s="124">
        <f t="shared" si="19"/>
        <v>0</v>
      </c>
      <c r="S55" s="124">
        <f t="shared" si="19"/>
        <v>0</v>
      </c>
      <c r="T55" s="124">
        <f t="shared" si="19"/>
        <v>0</v>
      </c>
      <c r="V55" s="124">
        <f>SUM(V56:V61)</f>
        <v>71200</v>
      </c>
      <c r="W55" s="124">
        <f>SUM(W56:W61)</f>
        <v>24100</v>
      </c>
      <c r="X55" s="124">
        <f>SUM(X56:X61)</f>
        <v>7110</v>
      </c>
      <c r="Y55" s="124">
        <f>SUM(Y56:Y61)</f>
        <v>0</v>
      </c>
      <c r="Z55" s="124"/>
      <c r="AA55" s="833"/>
    </row>
    <row r="56" spans="2:27" outlineLevel="2" x14ac:dyDescent="0.25">
      <c r="B56" s="254" t="s">
        <v>264</v>
      </c>
      <c r="C56" s="180" t="s">
        <v>1227</v>
      </c>
      <c r="D56" s="247"/>
      <c r="E56" s="248">
        <f t="shared" si="17"/>
        <v>78170</v>
      </c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V56" s="220">
        <v>60480</v>
      </c>
      <c r="W56" s="220">
        <v>13380</v>
      </c>
      <c r="X56" s="220">
        <v>4310</v>
      </c>
      <c r="Y56" s="220"/>
      <c r="Z56" s="222"/>
    </row>
    <row r="57" spans="2:27" outlineLevel="2" x14ac:dyDescent="0.25">
      <c r="B57" s="254" t="s">
        <v>265</v>
      </c>
      <c r="C57" s="180" t="s">
        <v>1222</v>
      </c>
      <c r="D57" s="247"/>
      <c r="E57" s="248">
        <f t="shared" si="17"/>
        <v>6235</v>
      </c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V57" s="222">
        <v>2800</v>
      </c>
      <c r="W57" s="222">
        <v>2800</v>
      </c>
      <c r="X57" s="220">
        <v>635</v>
      </c>
      <c r="Y57" s="222"/>
      <c r="Z57" s="222"/>
    </row>
    <row r="58" spans="2:27" outlineLevel="2" x14ac:dyDescent="0.25">
      <c r="B58" s="254" t="s">
        <v>266</v>
      </c>
      <c r="C58" s="180" t="s">
        <v>1223</v>
      </c>
      <c r="D58" s="247"/>
      <c r="E58" s="248">
        <f t="shared" si="17"/>
        <v>1575</v>
      </c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V58" s="222">
        <v>700</v>
      </c>
      <c r="W58" s="222">
        <v>700</v>
      </c>
      <c r="X58" s="220">
        <v>175</v>
      </c>
      <c r="Y58" s="222"/>
      <c r="Z58" s="222"/>
    </row>
    <row r="59" spans="2:27" outlineLevel="2" x14ac:dyDescent="0.25">
      <c r="B59" s="254" t="s">
        <v>267</v>
      </c>
      <c r="C59" s="180" t="s">
        <v>1224</v>
      </c>
      <c r="D59" s="247"/>
      <c r="E59" s="248">
        <f t="shared" si="17"/>
        <v>6700</v>
      </c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V59" s="222">
        <v>2950</v>
      </c>
      <c r="W59" s="222">
        <v>2950</v>
      </c>
      <c r="X59" s="220">
        <v>800</v>
      </c>
      <c r="Y59" s="222"/>
      <c r="Z59" s="222"/>
    </row>
    <row r="60" spans="2:27" outlineLevel="2" x14ac:dyDescent="0.25">
      <c r="B60" s="254" t="s">
        <v>268</v>
      </c>
      <c r="C60" s="180" t="s">
        <v>1225</v>
      </c>
      <c r="D60" s="247"/>
      <c r="E60" s="248">
        <f t="shared" si="17"/>
        <v>7930</v>
      </c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V60" s="222">
        <v>3470</v>
      </c>
      <c r="W60" s="222">
        <v>3470</v>
      </c>
      <c r="X60" s="220">
        <v>990</v>
      </c>
      <c r="Y60" s="222"/>
      <c r="Z60" s="222"/>
    </row>
    <row r="61" spans="2:27" outlineLevel="2" x14ac:dyDescent="0.25">
      <c r="B61" s="254" t="s">
        <v>269</v>
      </c>
      <c r="C61" s="180" t="s">
        <v>1226</v>
      </c>
      <c r="D61" s="247"/>
      <c r="E61" s="248">
        <f t="shared" si="17"/>
        <v>1800</v>
      </c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V61" s="222">
        <v>800</v>
      </c>
      <c r="W61" s="222">
        <v>800</v>
      </c>
      <c r="X61" s="220">
        <v>200</v>
      </c>
      <c r="Y61" s="222"/>
      <c r="Z61" s="222"/>
    </row>
    <row r="62" spans="2:27" outlineLevel="2" x14ac:dyDescent="0.25">
      <c r="B62" s="254" t="s">
        <v>1228</v>
      </c>
      <c r="C62" s="180"/>
      <c r="D62" s="247"/>
      <c r="E62" s="248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V62" s="222"/>
      <c r="W62" s="222"/>
      <c r="X62" s="220"/>
      <c r="Y62" s="222"/>
      <c r="Z62" s="222"/>
    </row>
    <row r="63" spans="2:27" outlineLevel="1" x14ac:dyDescent="0.25">
      <c r="B63" s="179" t="s">
        <v>239</v>
      </c>
      <c r="C63" s="179" t="s">
        <v>40</v>
      </c>
      <c r="D63" s="247" t="s">
        <v>13</v>
      </c>
      <c r="E63" s="248">
        <f t="shared" si="17"/>
        <v>16300</v>
      </c>
      <c r="F63" s="124">
        <f>SUM(F64:F69)</f>
        <v>0</v>
      </c>
      <c r="G63" s="124">
        <f>SUM(G64:G69)</f>
        <v>0</v>
      </c>
      <c r="H63" s="124">
        <f>SUM(I63:T63)</f>
        <v>0</v>
      </c>
      <c r="I63" s="124">
        <f t="shared" ref="I63:T63" si="20">SUM(I64:I69)</f>
        <v>0</v>
      </c>
      <c r="J63" s="124">
        <f t="shared" si="20"/>
        <v>0</v>
      </c>
      <c r="K63" s="124">
        <f t="shared" si="20"/>
        <v>0</v>
      </c>
      <c r="L63" s="124">
        <f t="shared" si="20"/>
        <v>0</v>
      </c>
      <c r="M63" s="124">
        <f t="shared" si="20"/>
        <v>0</v>
      </c>
      <c r="N63" s="124">
        <f t="shared" si="20"/>
        <v>0</v>
      </c>
      <c r="O63" s="124">
        <f t="shared" si="20"/>
        <v>0</v>
      </c>
      <c r="P63" s="124">
        <f t="shared" si="20"/>
        <v>0</v>
      </c>
      <c r="Q63" s="124">
        <f t="shared" si="20"/>
        <v>0</v>
      </c>
      <c r="R63" s="124">
        <f t="shared" si="20"/>
        <v>0</v>
      </c>
      <c r="S63" s="124">
        <f t="shared" si="20"/>
        <v>0</v>
      </c>
      <c r="T63" s="124">
        <f t="shared" si="20"/>
        <v>0</v>
      </c>
      <c r="V63" s="124">
        <f>SUM(V64:V69)</f>
        <v>5400</v>
      </c>
      <c r="W63" s="124">
        <f>SUM(W64:W69)</f>
        <v>5500</v>
      </c>
      <c r="X63" s="124">
        <f>SUM(X64:X69)</f>
        <v>5400</v>
      </c>
      <c r="Y63" s="124"/>
      <c r="Z63" s="124"/>
    </row>
    <row r="64" spans="2:27" outlineLevel="2" x14ac:dyDescent="0.25">
      <c r="B64" s="179" t="s">
        <v>270</v>
      </c>
      <c r="C64" s="180" t="s">
        <v>1077</v>
      </c>
      <c r="D64" s="247"/>
      <c r="E64" s="248">
        <f t="shared" si="17"/>
        <v>16300</v>
      </c>
      <c r="F64" s="222"/>
      <c r="G64" s="222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220"/>
      <c r="T64" s="220"/>
      <c r="V64" s="124">
        <v>5400</v>
      </c>
      <c r="W64" s="124">
        <v>5500</v>
      </c>
      <c r="X64" s="124">
        <v>5400</v>
      </c>
      <c r="Z64" s="220"/>
    </row>
    <row r="65" spans="2:26" outlineLevel="2" x14ac:dyDescent="0.25">
      <c r="B65" s="179" t="s">
        <v>271</v>
      </c>
      <c r="C65" s="179"/>
      <c r="D65" s="247"/>
      <c r="E65" s="248">
        <f t="shared" si="17"/>
        <v>0</v>
      </c>
      <c r="F65" s="222"/>
      <c r="G65" s="222"/>
      <c r="H65" s="220"/>
      <c r="I65" s="220"/>
      <c r="J65" s="220"/>
      <c r="K65" s="220"/>
      <c r="L65" s="220"/>
      <c r="M65" s="220"/>
      <c r="N65" s="220"/>
      <c r="O65" s="220"/>
      <c r="P65" s="220"/>
      <c r="Q65" s="220"/>
      <c r="R65" s="220"/>
      <c r="S65" s="220"/>
      <c r="T65" s="220"/>
      <c r="V65" s="220"/>
      <c r="W65" s="220"/>
      <c r="X65" s="220"/>
      <c r="Y65" s="220"/>
      <c r="Z65" s="220"/>
    </row>
    <row r="66" spans="2:26" outlineLevel="2" x14ac:dyDescent="0.25">
      <c r="B66" s="179" t="s">
        <v>272</v>
      </c>
      <c r="C66" s="179"/>
      <c r="D66" s="247"/>
      <c r="E66" s="248">
        <f t="shared" si="17"/>
        <v>0</v>
      </c>
      <c r="F66" s="222"/>
      <c r="G66" s="222"/>
      <c r="H66" s="220"/>
      <c r="I66" s="220"/>
      <c r="J66" s="220"/>
      <c r="K66" s="220"/>
      <c r="L66" s="220"/>
      <c r="M66" s="220"/>
      <c r="N66" s="220"/>
      <c r="O66" s="220"/>
      <c r="P66" s="220"/>
      <c r="Q66" s="220"/>
      <c r="R66" s="220"/>
      <c r="S66" s="220"/>
      <c r="T66" s="220"/>
      <c r="V66" s="220"/>
      <c r="W66" s="220"/>
      <c r="X66" s="220"/>
      <c r="Y66" s="220"/>
      <c r="Z66" s="220"/>
    </row>
    <row r="67" spans="2:26" outlineLevel="2" x14ac:dyDescent="0.25">
      <c r="B67" s="179" t="s">
        <v>273</v>
      </c>
      <c r="C67" s="179"/>
      <c r="D67" s="247"/>
      <c r="E67" s="248">
        <f t="shared" si="17"/>
        <v>0</v>
      </c>
      <c r="F67" s="222"/>
      <c r="G67" s="222"/>
      <c r="H67" s="220"/>
      <c r="I67" s="220"/>
      <c r="J67" s="220"/>
      <c r="K67" s="220"/>
      <c r="L67" s="220"/>
      <c r="M67" s="220"/>
      <c r="N67" s="220"/>
      <c r="O67" s="220"/>
      <c r="P67" s="220"/>
      <c r="Q67" s="220"/>
      <c r="R67" s="220"/>
      <c r="S67" s="220"/>
      <c r="T67" s="220"/>
      <c r="V67" s="220"/>
      <c r="W67" s="220"/>
      <c r="X67" s="220"/>
      <c r="Y67" s="220"/>
      <c r="Z67" s="220"/>
    </row>
    <row r="68" spans="2:26" outlineLevel="2" x14ac:dyDescent="0.25">
      <c r="B68" s="179" t="s">
        <v>274</v>
      </c>
      <c r="C68" s="179"/>
      <c r="D68" s="247"/>
      <c r="E68" s="248">
        <f t="shared" si="17"/>
        <v>0</v>
      </c>
      <c r="F68" s="222"/>
      <c r="G68" s="222"/>
      <c r="H68" s="220"/>
      <c r="I68" s="220"/>
      <c r="J68" s="220"/>
      <c r="K68" s="220"/>
      <c r="L68" s="220"/>
      <c r="M68" s="220"/>
      <c r="N68" s="220"/>
      <c r="O68" s="220"/>
      <c r="P68" s="220"/>
      <c r="Q68" s="220"/>
      <c r="R68" s="220"/>
      <c r="S68" s="220"/>
      <c r="T68" s="220"/>
      <c r="V68" s="220"/>
      <c r="W68" s="220"/>
      <c r="X68" s="220"/>
      <c r="Y68" s="220"/>
      <c r="Z68" s="220"/>
    </row>
    <row r="69" spans="2:26" outlineLevel="2" x14ac:dyDescent="0.25">
      <c r="B69" s="179" t="s">
        <v>275</v>
      </c>
      <c r="C69" s="179"/>
      <c r="D69" s="247"/>
      <c r="E69" s="248">
        <f t="shared" si="17"/>
        <v>0</v>
      </c>
      <c r="F69" s="222"/>
      <c r="G69" s="222"/>
      <c r="H69" s="220"/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V69" s="220"/>
      <c r="W69" s="220"/>
      <c r="X69" s="220"/>
      <c r="Y69" s="220"/>
      <c r="Z69" s="220"/>
    </row>
    <row r="70" spans="2:26" outlineLevel="1" x14ac:dyDescent="0.25">
      <c r="B70" s="180" t="s">
        <v>276</v>
      </c>
      <c r="C70" s="180" t="str">
        <f>'ИД (ЛК 2.0)'!C47</f>
        <v>СЕРВИС</v>
      </c>
      <c r="D70" s="249" t="s">
        <v>13</v>
      </c>
      <c r="E70" s="250">
        <f t="shared" si="17"/>
        <v>17564.835164835167</v>
      </c>
      <c r="F70" s="124">
        <f>SUM(F71:F76)</f>
        <v>0</v>
      </c>
      <c r="G70" s="124">
        <f>SUM(G71:G76)</f>
        <v>0</v>
      </c>
      <c r="H70" s="124">
        <f>SUM(I70:T70)</f>
        <v>0</v>
      </c>
      <c r="I70" s="124">
        <f t="shared" ref="I70:T70" si="21">SUM(I71:I76)</f>
        <v>0</v>
      </c>
      <c r="J70" s="124">
        <f t="shared" si="21"/>
        <v>0</v>
      </c>
      <c r="K70" s="124">
        <f t="shared" si="21"/>
        <v>0</v>
      </c>
      <c r="L70" s="124">
        <f t="shared" si="21"/>
        <v>0</v>
      </c>
      <c r="M70" s="124">
        <f t="shared" si="21"/>
        <v>0</v>
      </c>
      <c r="N70" s="124">
        <f t="shared" si="21"/>
        <v>0</v>
      </c>
      <c r="O70" s="124">
        <f t="shared" si="21"/>
        <v>0</v>
      </c>
      <c r="P70" s="124">
        <f t="shared" si="21"/>
        <v>0</v>
      </c>
      <c r="Q70" s="124">
        <f t="shared" si="21"/>
        <v>0</v>
      </c>
      <c r="R70" s="124">
        <f t="shared" si="21"/>
        <v>0</v>
      </c>
      <c r="S70" s="124">
        <f t="shared" si="21"/>
        <v>0</v>
      </c>
      <c r="T70" s="124">
        <f t="shared" si="21"/>
        <v>0</v>
      </c>
      <c r="V70" s="124">
        <f>SUM(V71:V76)</f>
        <v>5400</v>
      </c>
      <c r="W70" s="124">
        <v>5400</v>
      </c>
      <c r="X70" s="124">
        <f>SUM(X71:X76)</f>
        <v>2489.835164835165</v>
      </c>
      <c r="Y70" s="124">
        <f>SUM(Y71:Y76)</f>
        <v>4275</v>
      </c>
      <c r="Z70" s="124"/>
    </row>
    <row r="71" spans="2:26" outlineLevel="2" x14ac:dyDescent="0.25">
      <c r="B71" s="180" t="s">
        <v>277</v>
      </c>
      <c r="C71" s="179"/>
      <c r="D71" s="247"/>
      <c r="E71" s="248">
        <f t="shared" si="17"/>
        <v>17564.835164835167</v>
      </c>
      <c r="F71" s="222"/>
      <c r="G71" s="222"/>
      <c r="H71" s="220"/>
      <c r="I71" s="220"/>
      <c r="J71" s="220"/>
      <c r="K71" s="220"/>
      <c r="L71" s="220"/>
      <c r="M71" s="220"/>
      <c r="N71" s="220"/>
      <c r="O71" s="220"/>
      <c r="P71" s="220"/>
      <c r="Q71" s="220"/>
      <c r="R71" s="220"/>
      <c r="S71" s="220"/>
      <c r="T71" s="220"/>
      <c r="V71" s="220">
        <v>5400</v>
      </c>
      <c r="W71" s="220">
        <v>5400</v>
      </c>
      <c r="X71" s="220">
        <f>4275*'[18]ЛК 2 Дерево КПЭ'!C11</f>
        <v>2489.835164835165</v>
      </c>
      <c r="Y71" s="220">
        <v>4275</v>
      </c>
      <c r="Z71" s="220"/>
    </row>
    <row r="72" spans="2:26" outlineLevel="2" x14ac:dyDescent="0.25">
      <c r="B72" s="180" t="s">
        <v>278</v>
      </c>
      <c r="C72" s="179"/>
      <c r="D72" s="247"/>
      <c r="E72" s="248">
        <f t="shared" ref="E72:E76" si="22">F72+G72+H72+U72+V72+W72+X72+Y72</f>
        <v>0</v>
      </c>
      <c r="F72" s="222"/>
      <c r="G72" s="222"/>
      <c r="H72" s="220"/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</row>
    <row r="73" spans="2:26" outlineLevel="2" x14ac:dyDescent="0.25">
      <c r="B73" s="180" t="s">
        <v>279</v>
      </c>
      <c r="C73" s="179"/>
      <c r="D73" s="247"/>
      <c r="E73" s="248">
        <f t="shared" si="22"/>
        <v>0</v>
      </c>
      <c r="F73" s="222"/>
      <c r="G73" s="222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</row>
    <row r="74" spans="2:26" outlineLevel="2" x14ac:dyDescent="0.25">
      <c r="B74" s="180" t="s">
        <v>280</v>
      </c>
      <c r="C74" s="179"/>
      <c r="D74" s="247"/>
      <c r="E74" s="248">
        <f t="shared" si="22"/>
        <v>0</v>
      </c>
      <c r="F74" s="222"/>
      <c r="G74" s="222"/>
      <c r="H74" s="220"/>
      <c r="I74" s="220"/>
      <c r="J74" s="220"/>
      <c r="K74" s="220"/>
      <c r="L74" s="220"/>
      <c r="M74" s="220"/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</row>
    <row r="75" spans="2:26" outlineLevel="2" x14ac:dyDescent="0.25">
      <c r="B75" s="180" t="s">
        <v>281</v>
      </c>
      <c r="C75" s="179"/>
      <c r="D75" s="247"/>
      <c r="E75" s="248">
        <f t="shared" si="22"/>
        <v>0</v>
      </c>
      <c r="F75" s="222"/>
      <c r="G75" s="222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</row>
    <row r="76" spans="2:26" outlineLevel="2" x14ac:dyDescent="0.25">
      <c r="B76" s="180" t="s">
        <v>282</v>
      </c>
      <c r="C76" s="179"/>
      <c r="D76" s="247"/>
      <c r="E76" s="248">
        <f t="shared" si="22"/>
        <v>0</v>
      </c>
      <c r="F76" s="222"/>
      <c r="G76" s="222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</row>
  </sheetData>
  <mergeCells count="12">
    <mergeCell ref="Y3:Y4"/>
    <mergeCell ref="B3:B4"/>
    <mergeCell ref="C3:C4"/>
    <mergeCell ref="D3:D4"/>
    <mergeCell ref="E3:E4"/>
    <mergeCell ref="F3:F4"/>
    <mergeCell ref="G3:G4"/>
    <mergeCell ref="H3:T3"/>
    <mergeCell ref="U3:U4"/>
    <mergeCell ref="V3:V4"/>
    <mergeCell ref="W3:W4"/>
    <mergeCell ref="X3:X4"/>
  </mergeCells>
  <conditionalFormatting sqref="F26:F31 F33:F38 G57:T62 G65:T69 I55:T55 V55:Z55 I63:T63 I70:T70 F54:T54 V19:Y23 G18:T22 V63:Z63 V65:Z70 V54:Y54 V57:W62 Y57:Z62">
    <cfRule type="cellIs" dxfId="698" priority="45" stopIfTrue="1" operator="equal">
      <formula>0</formula>
    </cfRule>
  </conditionalFormatting>
  <conditionalFormatting sqref="E6:E8">
    <cfRule type="cellIs" dxfId="697" priority="106" stopIfTrue="1" operator="equal">
      <formula>0</formula>
    </cfRule>
  </conditionalFormatting>
  <conditionalFormatting sqref="E71:E76">
    <cfRule type="cellIs" dxfId="696" priority="60" stopIfTrue="1" operator="equal">
      <formula>0</formula>
    </cfRule>
  </conditionalFormatting>
  <conditionalFormatting sqref="E5">
    <cfRule type="cellIs" dxfId="695" priority="104" stopIfTrue="1" operator="equal">
      <formula>0</formula>
    </cfRule>
  </conditionalFormatting>
  <conditionalFormatting sqref="E9">
    <cfRule type="cellIs" dxfId="694" priority="102" stopIfTrue="1" operator="equal">
      <formula>0</formula>
    </cfRule>
  </conditionalFormatting>
  <conditionalFormatting sqref="E24">
    <cfRule type="cellIs" dxfId="693" priority="100" stopIfTrue="1" operator="equal">
      <formula>0</formula>
    </cfRule>
  </conditionalFormatting>
  <conditionalFormatting sqref="E39">
    <cfRule type="cellIs" dxfId="692" priority="99" stopIfTrue="1" operator="equal">
      <formula>0</formula>
    </cfRule>
  </conditionalFormatting>
  <conditionalFormatting sqref="E54">
    <cfRule type="cellIs" dxfId="691" priority="98" stopIfTrue="1" operator="equal">
      <formula>0</formula>
    </cfRule>
  </conditionalFormatting>
  <conditionalFormatting sqref="E10:E22">
    <cfRule type="cellIs" dxfId="690" priority="97" stopIfTrue="1" operator="equal">
      <formula>0</formula>
    </cfRule>
  </conditionalFormatting>
  <conditionalFormatting sqref="E40:E53">
    <cfRule type="cellIs" dxfId="689" priority="93" stopIfTrue="1" operator="equal">
      <formula>0</formula>
    </cfRule>
  </conditionalFormatting>
  <conditionalFormatting sqref="F9">
    <cfRule type="cellIs" dxfId="688" priority="47" stopIfTrue="1" operator="equal">
      <formula>0</formula>
    </cfRule>
  </conditionalFormatting>
  <conditionalFormatting sqref="E55:E70">
    <cfRule type="cellIs" dxfId="687" priority="91" stopIfTrue="1" operator="equal">
      <formula>0</formula>
    </cfRule>
  </conditionalFormatting>
  <conditionalFormatting sqref="E25:E38">
    <cfRule type="cellIs" dxfId="686" priority="95" stopIfTrue="1" operator="equal">
      <formula>0</formula>
    </cfRule>
  </conditionalFormatting>
  <conditionalFormatting sqref="F6:F8 G8:Y8">
    <cfRule type="cellIs" dxfId="685" priority="49" stopIfTrue="1" operator="equal">
      <formula>0</formula>
    </cfRule>
  </conditionalFormatting>
  <conditionalFormatting sqref="G26:Y31 G34:Y38 G33:T33 V33:Y33">
    <cfRule type="cellIs" dxfId="684" priority="38" stopIfTrue="1" operator="equal">
      <formula>0</formula>
    </cfRule>
  </conditionalFormatting>
  <conditionalFormatting sqref="F41:F46 F48:F53">
    <cfRule type="cellIs" dxfId="683" priority="44" stopIfTrue="1" operator="equal">
      <formula>0</formula>
    </cfRule>
  </conditionalFormatting>
  <conditionalFormatting sqref="F56:F62 F64:F69 G49:Y53 G48:T48 Y48 V56:Y56">
    <cfRule type="cellIs" dxfId="682" priority="43" stopIfTrue="1" operator="equal">
      <formula>0</formula>
    </cfRule>
  </conditionalFormatting>
  <conditionalFormatting sqref="G6:Y7">
    <cfRule type="cellIs" dxfId="681" priority="42" stopIfTrue="1" operator="equal">
      <formula>0</formula>
    </cfRule>
  </conditionalFormatting>
  <conditionalFormatting sqref="G5:Y5">
    <cfRule type="cellIs" dxfId="680" priority="41" stopIfTrue="1" operator="equal">
      <formula>0</formula>
    </cfRule>
  </conditionalFormatting>
  <conditionalFormatting sqref="G11:Y16 H10">
    <cfRule type="cellIs" dxfId="679" priority="39" stopIfTrue="1" operator="equal">
      <formula>0</formula>
    </cfRule>
  </conditionalFormatting>
  <conditionalFormatting sqref="G9:Y9">
    <cfRule type="cellIs" dxfId="678" priority="40" stopIfTrue="1" operator="equal">
      <formula>0</formula>
    </cfRule>
  </conditionalFormatting>
  <conditionalFormatting sqref="G42:Y46 G41:T41 Y41">
    <cfRule type="cellIs" dxfId="677" priority="37" stopIfTrue="1" operator="equal">
      <formula>0</formula>
    </cfRule>
  </conditionalFormatting>
  <conditionalFormatting sqref="G64:T64 Z64 G56:T56 Z56">
    <cfRule type="cellIs" dxfId="676" priority="36" stopIfTrue="1" operator="equal">
      <formula>0</formula>
    </cfRule>
  </conditionalFormatting>
  <conditionalFormatting sqref="I10:Y10">
    <cfRule type="cellIs" dxfId="675" priority="35" stopIfTrue="1" operator="equal">
      <formula>0</formula>
    </cfRule>
  </conditionalFormatting>
  <conditionalFormatting sqref="F17:G17">
    <cfRule type="cellIs" dxfId="674" priority="34" stopIfTrue="1" operator="equal">
      <formula>0</formula>
    </cfRule>
  </conditionalFormatting>
  <conditionalFormatting sqref="H17">
    <cfRule type="cellIs" dxfId="673" priority="33" stopIfTrue="1" operator="equal">
      <formula>0</formula>
    </cfRule>
  </conditionalFormatting>
  <conditionalFormatting sqref="I17:Y17">
    <cfRule type="cellIs" dxfId="672" priority="32" stopIfTrue="1" operator="equal">
      <formula>0</formula>
    </cfRule>
  </conditionalFormatting>
  <conditionalFormatting sqref="F25:G25">
    <cfRule type="cellIs" dxfId="671" priority="31" stopIfTrue="1" operator="equal">
      <formula>0</formula>
    </cfRule>
  </conditionalFormatting>
  <conditionalFormatting sqref="H25">
    <cfRule type="cellIs" dxfId="670" priority="30" stopIfTrue="1" operator="equal">
      <formula>0</formula>
    </cfRule>
  </conditionalFormatting>
  <conditionalFormatting sqref="I25:Y25">
    <cfRule type="cellIs" dxfId="669" priority="29" stopIfTrue="1" operator="equal">
      <formula>0</formula>
    </cfRule>
  </conditionalFormatting>
  <conditionalFormatting sqref="F32:G32">
    <cfRule type="cellIs" dxfId="668" priority="28" stopIfTrue="1" operator="equal">
      <formula>0</formula>
    </cfRule>
  </conditionalFormatting>
  <conditionalFormatting sqref="H32">
    <cfRule type="cellIs" dxfId="667" priority="27" stopIfTrue="1" operator="equal">
      <formula>0</formula>
    </cfRule>
  </conditionalFormatting>
  <conditionalFormatting sqref="I32:Y32">
    <cfRule type="cellIs" dxfId="666" priority="26" stopIfTrue="1" operator="equal">
      <formula>0</formula>
    </cfRule>
  </conditionalFormatting>
  <conditionalFormatting sqref="F40:G40">
    <cfRule type="cellIs" dxfId="665" priority="25" stopIfTrue="1" operator="equal">
      <formula>0</formula>
    </cfRule>
  </conditionalFormatting>
  <conditionalFormatting sqref="H40">
    <cfRule type="cellIs" dxfId="664" priority="24" stopIfTrue="1" operator="equal">
      <formula>0</formula>
    </cfRule>
  </conditionalFormatting>
  <conditionalFormatting sqref="I40:Y40">
    <cfRule type="cellIs" dxfId="663" priority="23" stopIfTrue="1" operator="equal">
      <formula>0</formula>
    </cfRule>
  </conditionalFormatting>
  <conditionalFormatting sqref="F47:G47">
    <cfRule type="cellIs" dxfId="662" priority="22" stopIfTrue="1" operator="equal">
      <formula>0</formula>
    </cfRule>
  </conditionalFormatting>
  <conditionalFormatting sqref="H47">
    <cfRule type="cellIs" dxfId="661" priority="21" stopIfTrue="1" operator="equal">
      <formula>0</formula>
    </cfRule>
  </conditionalFormatting>
  <conditionalFormatting sqref="I47:Y47">
    <cfRule type="cellIs" dxfId="660" priority="20" stopIfTrue="1" operator="equal">
      <formula>0</formula>
    </cfRule>
  </conditionalFormatting>
  <conditionalFormatting sqref="F55:G55">
    <cfRule type="cellIs" dxfId="659" priority="19" stopIfTrue="1" operator="equal">
      <formula>0</formula>
    </cfRule>
  </conditionalFormatting>
  <conditionalFormatting sqref="H55">
    <cfRule type="cellIs" dxfId="658" priority="18" stopIfTrue="1" operator="equal">
      <formula>0</formula>
    </cfRule>
  </conditionalFormatting>
  <conditionalFormatting sqref="F63:G63">
    <cfRule type="cellIs" dxfId="657" priority="16" stopIfTrue="1" operator="equal">
      <formula>0</formula>
    </cfRule>
  </conditionalFormatting>
  <conditionalFormatting sqref="F71:F76">
    <cfRule type="cellIs" dxfId="656" priority="13" stopIfTrue="1" operator="equal">
      <formula>0</formula>
    </cfRule>
  </conditionalFormatting>
  <conditionalFormatting sqref="G72:Y76 G71:T71">
    <cfRule type="cellIs" dxfId="655" priority="12" stopIfTrue="1" operator="equal">
      <formula>0</formula>
    </cfRule>
  </conditionalFormatting>
  <conditionalFormatting sqref="F70:G70">
    <cfRule type="cellIs" dxfId="654" priority="11" stopIfTrue="1" operator="equal">
      <formula>0</formula>
    </cfRule>
  </conditionalFormatting>
  <conditionalFormatting sqref="H70">
    <cfRule type="cellIs" dxfId="653" priority="10" stopIfTrue="1" operator="equal">
      <formula>0</formula>
    </cfRule>
  </conditionalFormatting>
  <conditionalFormatting sqref="V18:Y18">
    <cfRule type="cellIs" dxfId="652" priority="7" stopIfTrue="1" operator="equal">
      <formula>0</formula>
    </cfRule>
  </conditionalFormatting>
  <conditionalFormatting sqref="U33">
    <cfRule type="cellIs" dxfId="651" priority="6" stopIfTrue="1" operator="equal">
      <formula>0</formula>
    </cfRule>
  </conditionalFormatting>
  <conditionalFormatting sqref="V71:Z71">
    <cfRule type="cellIs" dxfId="650" priority="5" stopIfTrue="1" operator="equal">
      <formula>0</formula>
    </cfRule>
  </conditionalFormatting>
  <conditionalFormatting sqref="F5:Y5">
    <cfRule type="cellIs" dxfId="649" priority="48" stopIfTrue="1" operator="equal">
      <formula>0</formula>
    </cfRule>
  </conditionalFormatting>
  <conditionalFormatting sqref="F10:F16 G10 F18:F22">
    <cfRule type="cellIs" dxfId="648" priority="46" stopIfTrue="1" operator="equal">
      <formula>0</formula>
    </cfRule>
  </conditionalFormatting>
  <conditionalFormatting sqref="H63">
    <cfRule type="cellIs" dxfId="647" priority="15" stopIfTrue="1" operator="equal">
      <formula>0</formula>
    </cfRule>
  </conditionalFormatting>
  <conditionalFormatting sqref="F24:Y24 F39:Y39">
    <cfRule type="cellIs" dxfId="646" priority="8" stopIfTrue="1" operator="equal">
      <formula>0</formula>
    </cfRule>
  </conditionalFormatting>
  <conditionalFormatting sqref="U18:U22">
    <cfRule type="cellIs" dxfId="645" priority="4" stopIfTrue="1" operator="equal">
      <formula>0</formula>
    </cfRule>
  </conditionalFormatting>
  <conditionalFormatting sqref="V64:X64">
    <cfRule type="cellIs" dxfId="644" priority="3" stopIfTrue="1" operator="equal">
      <formula>0</formula>
    </cfRule>
  </conditionalFormatting>
  <conditionalFormatting sqref="X58:X62">
    <cfRule type="cellIs" dxfId="643" priority="2" stopIfTrue="1" operator="equal">
      <formula>0</formula>
    </cfRule>
  </conditionalFormatting>
  <conditionalFormatting sqref="X57">
    <cfRule type="cellIs" dxfId="642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C1:AE16"/>
  <sheetViews>
    <sheetView topLeftCell="E1" zoomScale="70" zoomScaleNormal="70" workbookViewId="0">
      <pane ySplit="4" topLeftCell="A5" activePane="bottomLeft" state="frozen"/>
      <selection activeCell="L9" sqref="L9"/>
      <selection pane="bottomLeft" activeCell="U7" sqref="U7"/>
    </sheetView>
  </sheetViews>
  <sheetFormatPr defaultColWidth="9.140625" defaultRowHeight="12.75" outlineLevelRow="1" x14ac:dyDescent="0.2"/>
  <cols>
    <col min="1" max="2" width="9.140625" style="541"/>
    <col min="3" max="3" width="34.5703125" style="541" customWidth="1"/>
    <col min="4" max="4" width="9.140625" style="541"/>
    <col min="5" max="5" width="51.140625" style="541" customWidth="1"/>
    <col min="6" max="6" width="14.5703125" style="541" customWidth="1"/>
    <col min="7" max="7" width="64.7109375" style="541" customWidth="1"/>
    <col min="8" max="8" width="13.5703125" style="541" customWidth="1"/>
    <col min="9" max="9" width="14" style="541" bestFit="1" customWidth="1"/>
    <col min="10" max="10" width="14.28515625" style="541" bestFit="1" customWidth="1"/>
    <col min="11" max="11" width="12.5703125" style="541" customWidth="1"/>
    <col min="12" max="12" width="13.5703125" style="541" customWidth="1"/>
    <col min="13" max="13" width="14" style="541" bestFit="1" customWidth="1"/>
    <col min="14" max="14" width="14.42578125" style="541" bestFit="1" customWidth="1"/>
    <col min="15" max="15" width="9.140625" style="541"/>
    <col min="16" max="16" width="14.5703125" style="541" bestFit="1" customWidth="1"/>
    <col min="17" max="17" width="14.28515625" style="541" customWidth="1"/>
    <col min="18" max="18" width="32.5703125" style="541" customWidth="1"/>
    <col min="19" max="20" width="9.140625" style="541"/>
    <col min="21" max="21" width="11.7109375" style="541" bestFit="1" customWidth="1"/>
    <col min="22" max="26" width="11.42578125" style="541" bestFit="1" customWidth="1"/>
    <col min="27" max="28" width="9.140625" style="541"/>
    <col min="29" max="29" width="11.7109375" style="541" bestFit="1" customWidth="1"/>
    <col min="30" max="16384" width="9.140625" style="541"/>
  </cols>
  <sheetData>
    <row r="1" spans="3:31" x14ac:dyDescent="0.2">
      <c r="G1" s="541" t="s">
        <v>1066</v>
      </c>
      <c r="H1" s="541">
        <v>2100000</v>
      </c>
    </row>
    <row r="2" spans="3:31" x14ac:dyDescent="0.2">
      <c r="G2" s="541" t="s">
        <v>1067</v>
      </c>
      <c r="H2" s="541">
        <v>1970</v>
      </c>
      <c r="Q2" s="542"/>
    </row>
    <row r="3" spans="3:31" x14ac:dyDescent="0.2">
      <c r="I3" s="543">
        <f>[17]КПЭ!L2</f>
        <v>1.0677078252031311</v>
      </c>
      <c r="J3" s="543">
        <f>[17]КПЭ!N2</f>
        <v>0.93658581158169396</v>
      </c>
      <c r="K3" s="543">
        <f>[17]КПЭ!P2</f>
        <v>0.82156650138745069</v>
      </c>
      <c r="L3" s="543">
        <f>[17]КПЭ!R2</f>
        <v>0.72067236963811454</v>
      </c>
      <c r="M3" s="543">
        <f>[17]КПЭ!T2</f>
        <v>0.63216874529659162</v>
      </c>
      <c r="N3" s="543">
        <f>[17]КПЭ!V2</f>
        <v>0.55453398710227331</v>
      </c>
      <c r="P3" s="543"/>
    </row>
    <row r="4" spans="3:31" ht="15" x14ac:dyDescent="0.25">
      <c r="C4" s="541" t="s">
        <v>970</v>
      </c>
      <c r="D4" s="544" t="s">
        <v>0</v>
      </c>
      <c r="E4" s="544" t="s">
        <v>971</v>
      </c>
      <c r="F4" s="544" t="s">
        <v>972</v>
      </c>
      <c r="G4" s="544" t="s">
        <v>973</v>
      </c>
      <c r="H4" s="544" t="s">
        <v>974</v>
      </c>
      <c r="I4" s="545">
        <v>1</v>
      </c>
      <c r="J4" s="546">
        <v>2</v>
      </c>
      <c r="K4" s="546">
        <v>3</v>
      </c>
      <c r="L4" s="546">
        <v>4</v>
      </c>
      <c r="M4" s="546">
        <v>5</v>
      </c>
      <c r="N4" s="546">
        <v>6</v>
      </c>
      <c r="R4" s="501"/>
      <c r="S4" s="501"/>
      <c r="T4" s="501"/>
      <c r="U4" s="547">
        <v>2021</v>
      </c>
      <c r="V4" s="547">
        <v>2022</v>
      </c>
      <c r="W4" s="547">
        <v>2023</v>
      </c>
      <c r="X4" s="547">
        <v>2024</v>
      </c>
      <c r="Y4" s="547">
        <v>2025</v>
      </c>
      <c r="Z4" s="547">
        <v>2026</v>
      </c>
      <c r="AA4" s="501" t="s">
        <v>974</v>
      </c>
      <c r="AB4" s="501"/>
      <c r="AC4" s="548" t="s">
        <v>975</v>
      </c>
      <c r="AD4" s="545"/>
    </row>
    <row r="5" spans="3:31" x14ac:dyDescent="0.2">
      <c r="C5" s="549"/>
      <c r="D5" s="544"/>
      <c r="E5" s="544"/>
      <c r="F5" s="544"/>
      <c r="G5" s="544"/>
      <c r="H5" s="544"/>
      <c r="I5" s="545"/>
      <c r="J5" s="545"/>
      <c r="K5" s="545"/>
      <c r="L5" s="545"/>
      <c r="AD5" s="550"/>
      <c r="AE5" s="550"/>
    </row>
    <row r="6" spans="3:31" ht="15" outlineLevel="1" x14ac:dyDescent="0.2">
      <c r="C6" s="556"/>
      <c r="D6" s="554"/>
      <c r="E6" s="554" t="s">
        <v>978</v>
      </c>
      <c r="F6" s="554"/>
      <c r="G6" s="554"/>
      <c r="H6" s="555">
        <f>SUM(I6:N6)</f>
        <v>87.407910221302103</v>
      </c>
      <c r="I6" s="555">
        <f>I7*$I$3</f>
        <v>0</v>
      </c>
      <c r="J6" s="555">
        <f>J7*$J$3</f>
        <v>0</v>
      </c>
      <c r="K6" s="555">
        <f>K7*$K$3</f>
        <v>0</v>
      </c>
      <c r="L6" s="555">
        <f>L7*$L$3</f>
        <v>6.9140648660712518</v>
      </c>
      <c r="M6" s="555">
        <f>M7*$M$3</f>
        <v>27.292361313439148</v>
      </c>
      <c r="N6" s="555">
        <f>N7*$N$3</f>
        <v>53.201484041791709</v>
      </c>
    </row>
    <row r="7" spans="3:31" ht="140.25" x14ac:dyDescent="0.25">
      <c r="C7" s="551" t="s">
        <v>976</v>
      </c>
      <c r="D7" s="578" t="s">
        <v>988</v>
      </c>
      <c r="E7" s="557" t="s">
        <v>989</v>
      </c>
      <c r="F7" s="557" t="s">
        <v>977</v>
      </c>
      <c r="G7" s="557" t="s">
        <v>990</v>
      </c>
      <c r="H7" s="558">
        <f>SUM(I7:N7)</f>
        <v>148.70558375634519</v>
      </c>
      <c r="I7" s="559">
        <f t="shared" ref="I7:N7" si="0">I8*I9*(I10-I11)*I12</f>
        <v>0</v>
      </c>
      <c r="J7" s="559">
        <f t="shared" si="0"/>
        <v>0</v>
      </c>
      <c r="K7" s="559">
        <f t="shared" si="0"/>
        <v>0</v>
      </c>
      <c r="L7" s="559">
        <f>L8*L9*(L10-L11)*L12</f>
        <v>9.5939086294416249</v>
      </c>
      <c r="M7" s="559">
        <f t="shared" si="0"/>
        <v>43.172588832487314</v>
      </c>
      <c r="N7" s="559">
        <f t="shared" si="0"/>
        <v>95.939086294416256</v>
      </c>
      <c r="O7" s="549"/>
      <c r="P7" s="543"/>
      <c r="Q7" s="543"/>
      <c r="R7" s="560" t="s">
        <v>979</v>
      </c>
      <c r="S7" s="501"/>
      <c r="T7" s="501"/>
      <c r="U7" s="561">
        <f>Z8</f>
        <v>106.59898477157363</v>
      </c>
      <c r="V7" s="561">
        <f>Z8</f>
        <v>106.59898477157363</v>
      </c>
      <c r="W7" s="561">
        <f>Z8</f>
        <v>106.59898477157363</v>
      </c>
      <c r="X7" s="561">
        <f>Z8-X8+X9</f>
        <v>97.005076142131998</v>
      </c>
      <c r="Y7" s="561">
        <f>Z8-Y8+Y9</f>
        <v>63.426395939086312</v>
      </c>
      <c r="Z7" s="561">
        <f>Z9</f>
        <v>10.659898477157363</v>
      </c>
      <c r="AA7" s="501"/>
      <c r="AB7" s="501"/>
      <c r="AC7" s="562"/>
    </row>
    <row r="8" spans="3:31" ht="43.15" customHeight="1" outlineLevel="1" x14ac:dyDescent="0.25">
      <c r="C8" s="556"/>
      <c r="D8" s="563"/>
      <c r="E8" s="563" t="s">
        <v>1163</v>
      </c>
      <c r="F8" s="563" t="s">
        <v>991</v>
      </c>
      <c r="G8" s="563" t="s">
        <v>992</v>
      </c>
      <c r="H8" s="563"/>
      <c r="I8" s="564"/>
      <c r="J8" s="564"/>
      <c r="K8" s="564"/>
      <c r="L8" s="564">
        <v>100</v>
      </c>
      <c r="M8" s="564">
        <v>300</v>
      </c>
      <c r="N8" s="564">
        <v>500</v>
      </c>
      <c r="R8" s="565" t="s">
        <v>993</v>
      </c>
      <c r="S8" s="557" t="s">
        <v>981</v>
      </c>
      <c r="T8" s="566" t="s">
        <v>982</v>
      </c>
      <c r="U8" s="567">
        <f t="shared" ref="U8:Z8" si="1">I8*I9*(I10)*I12</f>
        <v>0</v>
      </c>
      <c r="V8" s="567">
        <f t="shared" si="1"/>
        <v>0</v>
      </c>
      <c r="W8" s="567">
        <f t="shared" si="1"/>
        <v>0</v>
      </c>
      <c r="X8" s="567">
        <f t="shared" si="1"/>
        <v>10.659898477157363</v>
      </c>
      <c r="Y8" s="567">
        <f t="shared" si="1"/>
        <v>47.969543147208128</v>
      </c>
      <c r="Z8" s="567">
        <f t="shared" si="1"/>
        <v>106.59898477157363</v>
      </c>
      <c r="AA8" s="567"/>
      <c r="AB8" s="566"/>
      <c r="AC8" s="568">
        <f>Z8</f>
        <v>106.59898477157363</v>
      </c>
    </row>
    <row r="9" spans="3:31" ht="60.6" customHeight="1" outlineLevel="1" x14ac:dyDescent="0.25">
      <c r="C9" s="556"/>
      <c r="D9" s="563"/>
      <c r="E9" s="563" t="s">
        <v>1164</v>
      </c>
      <c r="F9" s="563" t="s">
        <v>991</v>
      </c>
      <c r="G9" s="563" t="s">
        <v>994</v>
      </c>
      <c r="H9" s="563"/>
      <c r="I9" s="564"/>
      <c r="J9" s="564"/>
      <c r="K9" s="564"/>
      <c r="L9" s="564">
        <v>200</v>
      </c>
      <c r="M9" s="746">
        <v>300</v>
      </c>
      <c r="N9" s="746">
        <v>400</v>
      </c>
      <c r="R9" s="566"/>
      <c r="S9" s="566"/>
      <c r="T9" s="566" t="s">
        <v>983</v>
      </c>
      <c r="U9" s="567">
        <f t="shared" ref="U9:Z9" si="2">I8*I9*(I11)*I12</f>
        <v>0</v>
      </c>
      <c r="V9" s="567">
        <f t="shared" si="2"/>
        <v>0</v>
      </c>
      <c r="W9" s="567">
        <f t="shared" si="2"/>
        <v>0</v>
      </c>
      <c r="X9" s="567">
        <f t="shared" si="2"/>
        <v>1.0659898477157361</v>
      </c>
      <c r="Y9" s="567">
        <f t="shared" si="2"/>
        <v>4.7969543147208125</v>
      </c>
      <c r="Z9" s="567">
        <f t="shared" si="2"/>
        <v>10.659898477157363</v>
      </c>
      <c r="AA9" s="567"/>
      <c r="AB9" s="566"/>
      <c r="AC9" s="568">
        <f>Z9</f>
        <v>10.659898477157363</v>
      </c>
    </row>
    <row r="10" spans="3:31" ht="51" outlineLevel="1" x14ac:dyDescent="0.25">
      <c r="C10" s="549"/>
      <c r="D10" s="563"/>
      <c r="E10" s="563" t="s">
        <v>1161</v>
      </c>
      <c r="F10" s="563" t="s">
        <v>985</v>
      </c>
      <c r="G10" s="563" t="s">
        <v>995</v>
      </c>
      <c r="H10" s="563"/>
      <c r="I10" s="563">
        <v>0.5</v>
      </c>
      <c r="J10" s="563">
        <v>0.5</v>
      </c>
      <c r="K10" s="563">
        <v>0.5</v>
      </c>
      <c r="L10" s="563">
        <v>0.5</v>
      </c>
      <c r="M10" s="563">
        <v>0.5</v>
      </c>
      <c r="N10" s="563">
        <v>0.5</v>
      </c>
      <c r="R10" s="566"/>
      <c r="S10" s="566"/>
      <c r="T10" s="566"/>
      <c r="U10" s="569">
        <f>I7-U8+U9</f>
        <v>0</v>
      </c>
      <c r="V10" s="569">
        <f t="shared" ref="V10:Z10" si="3">J7-V8+V9</f>
        <v>0</v>
      </c>
      <c r="W10" s="569">
        <f t="shared" si="3"/>
        <v>0</v>
      </c>
      <c r="X10" s="569">
        <f t="shared" si="3"/>
        <v>0</v>
      </c>
      <c r="Y10" s="569">
        <f t="shared" si="3"/>
        <v>0</v>
      </c>
      <c r="Z10" s="569">
        <f t="shared" si="3"/>
        <v>0</v>
      </c>
      <c r="AA10" s="567"/>
      <c r="AB10" s="566"/>
      <c r="AC10" s="570"/>
    </row>
    <row r="11" spans="3:31" ht="51" outlineLevel="1" x14ac:dyDescent="0.25">
      <c r="C11" s="549"/>
      <c r="D11" s="563"/>
      <c r="E11" s="563" t="s">
        <v>1160</v>
      </c>
      <c r="F11" s="563" t="s">
        <v>985</v>
      </c>
      <c r="G11" s="582" t="s">
        <v>998</v>
      </c>
      <c r="H11" s="563"/>
      <c r="I11" s="563">
        <v>0.5</v>
      </c>
      <c r="J11" s="563">
        <v>0.5</v>
      </c>
      <c r="K11" s="563">
        <v>0.5</v>
      </c>
      <c r="L11" s="563">
        <v>0.05</v>
      </c>
      <c r="M11" s="563">
        <v>0.05</v>
      </c>
      <c r="N11" s="563">
        <v>0.05</v>
      </c>
      <c r="R11" s="565" t="s">
        <v>996</v>
      </c>
      <c r="S11" s="565" t="s">
        <v>997</v>
      </c>
      <c r="T11" s="566" t="s">
        <v>982</v>
      </c>
      <c r="U11" s="580">
        <f>I10</f>
        <v>0.5</v>
      </c>
      <c r="V11" s="580">
        <f t="shared" ref="V11:Z11" si="4">J10</f>
        <v>0.5</v>
      </c>
      <c r="W11" s="580">
        <f t="shared" si="4"/>
        <v>0.5</v>
      </c>
      <c r="X11" s="580">
        <f t="shared" si="4"/>
        <v>0.5</v>
      </c>
      <c r="Y11" s="580">
        <f t="shared" si="4"/>
        <v>0.5</v>
      </c>
      <c r="Z11" s="580">
        <f t="shared" si="4"/>
        <v>0.5</v>
      </c>
      <c r="AA11" s="566"/>
      <c r="AB11" s="566"/>
      <c r="AC11" s="572">
        <f>Z11</f>
        <v>0.5</v>
      </c>
    </row>
    <row r="12" spans="3:31" ht="25.5" outlineLevel="1" x14ac:dyDescent="0.25">
      <c r="C12" s="549"/>
      <c r="D12" s="563"/>
      <c r="E12" s="563" t="s">
        <v>986</v>
      </c>
      <c r="F12" s="563" t="s">
        <v>987</v>
      </c>
      <c r="G12" s="563"/>
      <c r="H12" s="563"/>
      <c r="I12" s="577">
        <f>H1/1000000/H2</f>
        <v>1.0659898477157362E-3</v>
      </c>
      <c r="J12" s="577">
        <f>I12</f>
        <v>1.0659898477157362E-3</v>
      </c>
      <c r="K12" s="577">
        <f t="shared" ref="K12" si="5">J12</f>
        <v>1.0659898477157362E-3</v>
      </c>
      <c r="L12" s="577">
        <f t="shared" ref="L12:N12" si="6">K12</f>
        <v>1.0659898477157362E-3</v>
      </c>
      <c r="M12" s="577">
        <f t="shared" si="6"/>
        <v>1.0659898477157362E-3</v>
      </c>
      <c r="N12" s="577">
        <f t="shared" si="6"/>
        <v>1.0659898477157362E-3</v>
      </c>
      <c r="R12" s="566"/>
      <c r="S12" s="566"/>
      <c r="T12" s="566" t="s">
        <v>983</v>
      </c>
      <c r="U12" s="580">
        <f>I11</f>
        <v>0.5</v>
      </c>
      <c r="V12" s="580">
        <f>J11</f>
        <v>0.5</v>
      </c>
      <c r="W12" s="580">
        <f>K11</f>
        <v>0.5</v>
      </c>
      <c r="X12" s="580">
        <f>L11</f>
        <v>0.05</v>
      </c>
      <c r="Y12" s="580">
        <f>M11</f>
        <v>0.05</v>
      </c>
      <c r="Z12" s="580">
        <f>N11</f>
        <v>0.05</v>
      </c>
      <c r="AA12" s="566"/>
      <c r="AB12" s="566"/>
      <c r="AC12" s="572">
        <f>Z12</f>
        <v>0.05</v>
      </c>
    </row>
    <row r="13" spans="3:31" ht="38.25" outlineLevel="1" x14ac:dyDescent="0.25">
      <c r="C13" s="549"/>
      <c r="R13" s="565" t="s">
        <v>999</v>
      </c>
      <c r="S13" s="565" t="s">
        <v>984</v>
      </c>
      <c r="T13" s="566"/>
      <c r="U13" s="574">
        <f>I8*I9</f>
        <v>0</v>
      </c>
      <c r="V13" s="574">
        <f t="shared" ref="V13:Z13" si="7">J8*J9</f>
        <v>0</v>
      </c>
      <c r="W13" s="574">
        <f t="shared" si="7"/>
        <v>0</v>
      </c>
      <c r="X13" s="574">
        <f t="shared" si="7"/>
        <v>20000</v>
      </c>
      <c r="Y13" s="574">
        <f t="shared" si="7"/>
        <v>90000</v>
      </c>
      <c r="Z13" s="574">
        <f t="shared" si="7"/>
        <v>200000</v>
      </c>
      <c r="AA13" s="566"/>
      <c r="AB13" s="566"/>
      <c r="AC13" s="570">
        <f>Z13</f>
        <v>200000</v>
      </c>
    </row>
    <row r="14" spans="3:31" outlineLevel="1" x14ac:dyDescent="0.2">
      <c r="C14" s="549"/>
    </row>
    <row r="15" spans="3:31" ht="51" x14ac:dyDescent="0.2">
      <c r="G15" s="541">
        <f>600/12/21</f>
        <v>2.3809523809523809</v>
      </c>
      <c r="H15" s="541" t="s">
        <v>1162</v>
      </c>
      <c r="M15" s="541">
        <v>400</v>
      </c>
      <c r="N15" s="541">
        <v>600</v>
      </c>
    </row>
    <row r="16" spans="3:31" x14ac:dyDescent="0.2">
      <c r="G16" s="541">
        <f>400/12/21</f>
        <v>1.5873015873015874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8">
    <tabColor rgb="FF00B0F0"/>
  </sheetPr>
  <dimension ref="A1:R59"/>
  <sheetViews>
    <sheetView workbookViewId="0">
      <selection activeCell="W29" sqref="W29"/>
    </sheetView>
  </sheetViews>
  <sheetFormatPr defaultColWidth="9.140625" defaultRowHeight="15" x14ac:dyDescent="0.25"/>
  <cols>
    <col min="1" max="1" width="3.85546875" style="195" customWidth="1"/>
    <col min="2" max="2" width="13.5703125" style="195" customWidth="1"/>
    <col min="3" max="3" width="23" style="195" customWidth="1"/>
    <col min="4" max="4" width="12.85546875" style="195" customWidth="1"/>
    <col min="5" max="5" width="9.140625" style="195"/>
    <col min="6" max="6" width="13.5703125" style="195" customWidth="1"/>
    <col min="7" max="7" width="18" style="195" customWidth="1"/>
    <col min="8" max="8" width="34.7109375" style="195" customWidth="1"/>
    <col min="9" max="9" width="14.7109375" style="195" customWidth="1"/>
    <col min="10" max="10" width="15.140625" style="195" customWidth="1"/>
    <col min="11" max="12" width="2.140625" style="195" customWidth="1"/>
    <col min="13" max="18" width="0" style="195" hidden="1" customWidth="1"/>
    <col min="19" max="16384" width="9.140625" style="195"/>
  </cols>
  <sheetData>
    <row r="1" spans="1:18" s="1" customFormat="1" x14ac:dyDescent="0.25">
      <c r="A1" s="199" t="s">
        <v>208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7"/>
      <c r="N1" s="187"/>
      <c r="O1" s="187"/>
      <c r="P1" s="187"/>
      <c r="Q1" s="187"/>
      <c r="R1" s="187"/>
    </row>
    <row r="2" spans="1:18" s="1" customFormat="1" ht="15.75" x14ac:dyDescent="0.25">
      <c r="A2" s="199" t="str">
        <f>ИД!A2</f>
        <v>3.1.21.08.12</v>
      </c>
      <c r="B2" s="917" t="s">
        <v>135</v>
      </c>
      <c r="C2" s="917"/>
      <c r="D2" s="917"/>
      <c r="E2" s="186"/>
      <c r="F2" s="917" t="s">
        <v>132</v>
      </c>
      <c r="G2" s="917"/>
      <c r="H2" s="917"/>
      <c r="I2" s="917"/>
      <c r="J2" s="917"/>
      <c r="K2" s="188"/>
      <c r="L2" s="188"/>
      <c r="M2" s="189"/>
      <c r="N2" s="189"/>
      <c r="O2" s="189"/>
      <c r="P2" s="918" t="s">
        <v>138</v>
      </c>
      <c r="Q2" s="918"/>
      <c r="R2" s="918"/>
    </row>
    <row r="3" spans="1:18" s="1" customFormat="1" ht="7.5" customHeight="1" x14ac:dyDescent="0.25">
      <c r="A3" s="186"/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7"/>
      <c r="N3" s="187"/>
      <c r="O3" s="187"/>
      <c r="P3" s="187"/>
      <c r="Q3" s="187"/>
      <c r="R3" s="187"/>
    </row>
    <row r="4" spans="1:18" s="1" customFormat="1" x14ac:dyDescent="0.25">
      <c r="A4" s="186"/>
      <c r="B4" s="919" t="s">
        <v>14</v>
      </c>
      <c r="C4" s="919"/>
      <c r="D4" s="919"/>
      <c r="E4" s="186"/>
      <c r="F4" s="258" t="s">
        <v>133</v>
      </c>
      <c r="G4" s="258" t="s">
        <v>110</v>
      </c>
      <c r="H4" s="258" t="s">
        <v>704</v>
      </c>
      <c r="I4" s="258" t="s">
        <v>113</v>
      </c>
      <c r="J4" s="258" t="s">
        <v>112</v>
      </c>
      <c r="K4" s="186"/>
      <c r="L4" s="186"/>
      <c r="M4" s="187"/>
      <c r="N4" s="187"/>
      <c r="O4" s="187"/>
      <c r="P4" s="190" t="s">
        <v>132</v>
      </c>
      <c r="Q4" s="187"/>
      <c r="R4" s="187"/>
    </row>
    <row r="5" spans="1:18" s="1" customFormat="1" x14ac:dyDescent="0.25">
      <c r="A5" s="186"/>
      <c r="B5" s="913" t="s">
        <v>781</v>
      </c>
      <c r="C5" s="913"/>
      <c r="D5" s="913"/>
      <c r="E5" s="186"/>
      <c r="F5" s="914" t="s">
        <v>136</v>
      </c>
      <c r="G5" s="915"/>
      <c r="H5" s="915"/>
      <c r="I5" s="915"/>
      <c r="J5" s="916"/>
      <c r="K5" s="186"/>
      <c r="L5" s="186"/>
      <c r="M5" s="187"/>
      <c r="N5" s="187"/>
      <c r="O5" s="187"/>
      <c r="P5" s="191" t="s">
        <v>139</v>
      </c>
      <c r="Q5" s="187"/>
      <c r="R5" s="187"/>
    </row>
    <row r="6" spans="1:18" s="1" customFormat="1" x14ac:dyDescent="0.25">
      <c r="A6" s="186"/>
      <c r="B6" s="919" t="s">
        <v>15</v>
      </c>
      <c r="C6" s="919"/>
      <c r="D6" s="919"/>
      <c r="E6" s="186"/>
      <c r="F6" s="192"/>
      <c r="G6" s="193"/>
      <c r="H6" s="193"/>
      <c r="I6" s="193"/>
      <c r="J6" s="192"/>
      <c r="K6" s="186"/>
      <c r="L6" s="186"/>
      <c r="M6" s="187"/>
      <c r="N6" s="187"/>
      <c r="O6" s="187"/>
      <c r="P6" s="191" t="s">
        <v>140</v>
      </c>
      <c r="Q6" s="187"/>
      <c r="R6" s="187"/>
    </row>
    <row r="7" spans="1:18" s="1" customFormat="1" x14ac:dyDescent="0.25">
      <c r="A7" s="186"/>
      <c r="B7" s="913" t="s">
        <v>79</v>
      </c>
      <c r="C7" s="913"/>
      <c r="D7" s="913"/>
      <c r="E7" s="186"/>
      <c r="F7" s="192"/>
      <c r="G7" s="193"/>
      <c r="H7" s="193"/>
      <c r="I7" s="193"/>
      <c r="J7" s="192"/>
      <c r="K7" s="186"/>
      <c r="L7" s="186"/>
      <c r="M7" s="187"/>
      <c r="N7" s="187"/>
      <c r="O7" s="187"/>
      <c r="P7" s="191" t="s">
        <v>141</v>
      </c>
      <c r="Q7" s="187"/>
      <c r="R7" s="187"/>
    </row>
    <row r="8" spans="1:18" s="1" customFormat="1" x14ac:dyDescent="0.25">
      <c r="A8" s="186"/>
      <c r="B8" s="919" t="s">
        <v>16</v>
      </c>
      <c r="C8" s="919"/>
      <c r="D8" s="919"/>
      <c r="E8" s="186"/>
      <c r="F8" s="192"/>
      <c r="G8" s="193"/>
      <c r="H8" s="193"/>
      <c r="I8" s="193"/>
      <c r="J8" s="192"/>
      <c r="K8" s="186"/>
      <c r="L8" s="186"/>
      <c r="M8" s="187"/>
      <c r="N8" s="187"/>
      <c r="O8" s="187"/>
      <c r="P8" s="187"/>
      <c r="Q8" s="187"/>
      <c r="R8" s="187"/>
    </row>
    <row r="9" spans="1:18" s="1" customFormat="1" x14ac:dyDescent="0.25">
      <c r="A9" s="186"/>
      <c r="B9" s="913" t="s">
        <v>80</v>
      </c>
      <c r="C9" s="913"/>
      <c r="D9" s="913"/>
      <c r="E9" s="186"/>
      <c r="F9" s="192"/>
      <c r="G9" s="193"/>
      <c r="H9" s="193"/>
      <c r="I9" s="193"/>
      <c r="J9" s="192"/>
      <c r="K9" s="186"/>
      <c r="L9" s="186"/>
      <c r="M9" s="187"/>
      <c r="N9" s="187"/>
      <c r="O9" s="187"/>
      <c r="P9" s="187"/>
      <c r="Q9" s="187"/>
      <c r="R9" s="187"/>
    </row>
    <row r="10" spans="1:18" s="1" customFormat="1" x14ac:dyDescent="0.25">
      <c r="A10" s="186"/>
      <c r="B10" s="919" t="s">
        <v>18</v>
      </c>
      <c r="C10" s="919"/>
      <c r="D10" s="919"/>
      <c r="E10" s="186"/>
      <c r="F10" s="920" t="s">
        <v>137</v>
      </c>
      <c r="G10" s="920"/>
      <c r="H10" s="920"/>
      <c r="I10" s="920"/>
      <c r="J10" s="920"/>
      <c r="K10" s="186"/>
      <c r="L10" s="186"/>
      <c r="M10" s="187"/>
      <c r="N10" s="187"/>
      <c r="O10" s="187"/>
      <c r="P10" s="187"/>
      <c r="Q10" s="187"/>
      <c r="R10" s="187"/>
    </row>
    <row r="11" spans="1:18" s="1" customFormat="1" x14ac:dyDescent="0.25">
      <c r="A11" s="186"/>
      <c r="B11" s="913" t="s">
        <v>784</v>
      </c>
      <c r="C11" s="913"/>
      <c r="D11" s="913"/>
      <c r="E11" s="186"/>
      <c r="F11" s="192"/>
      <c r="G11" s="193"/>
      <c r="H11" s="193"/>
      <c r="I11" s="193"/>
      <c r="J11" s="192"/>
      <c r="K11" s="186"/>
      <c r="L11" s="186"/>
      <c r="M11" s="187"/>
      <c r="N11" s="187"/>
      <c r="O11" s="187"/>
      <c r="P11" s="187"/>
      <c r="Q11" s="187"/>
      <c r="R11" s="187"/>
    </row>
    <row r="12" spans="1:18" s="1" customFormat="1" x14ac:dyDescent="0.25">
      <c r="A12" s="186"/>
      <c r="B12" s="919" t="s">
        <v>41</v>
      </c>
      <c r="C12" s="919"/>
      <c r="D12" s="919"/>
      <c r="E12" s="186"/>
      <c r="F12" s="192"/>
      <c r="G12" s="193"/>
      <c r="H12" s="193"/>
      <c r="I12" s="193"/>
      <c r="J12" s="192"/>
      <c r="K12" s="186"/>
      <c r="L12" s="186"/>
      <c r="M12" s="187"/>
      <c r="N12" s="187"/>
      <c r="O12" s="187"/>
      <c r="P12" s="187"/>
      <c r="Q12" s="187"/>
      <c r="R12" s="187"/>
    </row>
    <row r="13" spans="1:18" s="1" customFormat="1" x14ac:dyDescent="0.25">
      <c r="A13" s="186"/>
      <c r="B13" s="913" t="s">
        <v>81</v>
      </c>
      <c r="C13" s="913"/>
      <c r="D13" s="913"/>
      <c r="E13" s="186"/>
      <c r="F13" s="192"/>
      <c r="G13" s="193"/>
      <c r="H13" s="193"/>
      <c r="I13" s="193"/>
      <c r="J13" s="192"/>
      <c r="K13" s="186"/>
      <c r="L13" s="186"/>
      <c r="M13" s="187"/>
      <c r="N13" s="187"/>
      <c r="O13" s="187"/>
      <c r="P13" s="187"/>
      <c r="Q13" s="187"/>
      <c r="R13" s="187"/>
    </row>
    <row r="14" spans="1:18" s="1" customFormat="1" x14ac:dyDescent="0.25">
      <c r="A14" s="186"/>
      <c r="B14" s="919" t="s">
        <v>34</v>
      </c>
      <c r="C14" s="919"/>
      <c r="D14" s="919"/>
      <c r="E14" s="186"/>
      <c r="F14" s="192"/>
      <c r="G14" s="193"/>
      <c r="H14" s="193"/>
      <c r="I14" s="193"/>
      <c r="J14" s="192"/>
      <c r="K14" s="186"/>
      <c r="L14" s="186"/>
      <c r="M14" s="187"/>
      <c r="N14" s="187"/>
      <c r="O14" s="187"/>
      <c r="P14" s="187"/>
      <c r="Q14" s="187"/>
      <c r="R14" s="187"/>
    </row>
    <row r="15" spans="1:18" s="1" customFormat="1" x14ac:dyDescent="0.25">
      <c r="A15" s="186"/>
      <c r="B15" s="913" t="s">
        <v>82</v>
      </c>
      <c r="C15" s="913"/>
      <c r="D15" s="913"/>
      <c r="E15" s="186"/>
      <c r="F15" s="192"/>
      <c r="G15" s="193"/>
      <c r="H15" s="193"/>
      <c r="I15" s="193"/>
      <c r="J15" s="192"/>
      <c r="K15" s="186"/>
      <c r="L15" s="186"/>
      <c r="M15" s="187"/>
      <c r="N15" s="187"/>
      <c r="O15" s="187"/>
      <c r="P15" s="187"/>
      <c r="Q15" s="187"/>
      <c r="R15" s="187"/>
    </row>
    <row r="16" spans="1:18" s="1" customFormat="1" ht="7.5" customHeight="1" x14ac:dyDescent="0.25">
      <c r="A16" s="186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7"/>
      <c r="N16" s="187"/>
      <c r="O16" s="187"/>
      <c r="P16" s="187"/>
      <c r="Q16" s="187"/>
      <c r="R16" s="187"/>
    </row>
    <row r="17" spans="1:18" s="1" customFormat="1" ht="7.5" customHeight="1" x14ac:dyDescent="0.25">
      <c r="A17" s="186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7"/>
      <c r="N17" s="187"/>
      <c r="O17" s="187"/>
      <c r="P17" s="187"/>
      <c r="Q17" s="187"/>
      <c r="R17" s="187"/>
    </row>
    <row r="18" spans="1:18" s="1" customFormat="1" ht="15.75" customHeight="1" x14ac:dyDescent="0.25">
      <c r="A18" s="186"/>
      <c r="B18" s="917" t="s">
        <v>634</v>
      </c>
      <c r="C18" s="917"/>
      <c r="D18" s="917"/>
      <c r="E18" s="917"/>
      <c r="F18" s="917"/>
      <c r="G18" s="917"/>
      <c r="H18" s="917"/>
      <c r="I18" s="917"/>
      <c r="J18" s="917"/>
      <c r="K18" s="186"/>
      <c r="L18" s="186"/>
      <c r="M18" s="187"/>
      <c r="N18" s="187"/>
      <c r="O18" s="187"/>
      <c r="P18" s="187"/>
      <c r="Q18" s="187"/>
      <c r="R18" s="187"/>
    </row>
    <row r="19" spans="1:18" s="1" customFormat="1" ht="15.75" customHeight="1" x14ac:dyDescent="0.25">
      <c r="A19" s="186"/>
      <c r="B19" s="232"/>
      <c r="C19" s="232"/>
      <c r="D19" s="232"/>
      <c r="E19" s="232"/>
      <c r="F19" s="232"/>
      <c r="G19" s="232"/>
      <c r="H19" s="232"/>
      <c r="I19" s="232"/>
      <c r="J19" s="232"/>
      <c r="K19" s="186"/>
      <c r="L19" s="186"/>
      <c r="M19" s="187"/>
      <c r="N19" s="187"/>
      <c r="O19" s="187"/>
      <c r="P19" s="187"/>
      <c r="Q19" s="187"/>
      <c r="R19" s="187"/>
    </row>
    <row r="20" spans="1:18" s="1" customFormat="1" ht="15.75" customHeight="1" x14ac:dyDescent="0.25">
      <c r="A20" s="186"/>
      <c r="B20" s="924" t="s">
        <v>635</v>
      </c>
      <c r="C20" s="925"/>
      <c r="D20" s="925"/>
      <c r="E20" s="925"/>
      <c r="F20" s="926"/>
      <c r="G20" s="233" t="s">
        <v>112</v>
      </c>
      <c r="H20" s="924" t="s">
        <v>636</v>
      </c>
      <c r="I20" s="925"/>
      <c r="J20" s="926"/>
      <c r="K20" s="186"/>
      <c r="L20" s="186"/>
      <c r="M20" s="187"/>
      <c r="N20" s="187"/>
      <c r="O20" s="187"/>
      <c r="P20" s="187"/>
      <c r="Q20" s="187"/>
      <c r="R20" s="187"/>
    </row>
    <row r="21" spans="1:18" s="1" customFormat="1" ht="56.25" customHeight="1" x14ac:dyDescent="0.25">
      <c r="A21" s="186"/>
      <c r="B21" s="923" t="s">
        <v>637</v>
      </c>
      <c r="C21" s="921" t="s">
        <v>804</v>
      </c>
      <c r="D21" s="921"/>
      <c r="E21" s="921"/>
      <c r="F21" s="921"/>
      <c r="G21" s="236" t="s">
        <v>803</v>
      </c>
      <c r="H21" s="927"/>
      <c r="I21" s="927"/>
      <c r="J21" s="927"/>
      <c r="K21" s="186"/>
      <c r="L21" s="186"/>
      <c r="M21" s="187"/>
      <c r="N21" s="187"/>
      <c r="O21" s="187"/>
      <c r="P21" s="187"/>
      <c r="Q21" s="187"/>
      <c r="R21" s="187"/>
    </row>
    <row r="22" spans="1:18" s="1" customFormat="1" ht="15" customHeight="1" x14ac:dyDescent="0.25">
      <c r="A22" s="186"/>
      <c r="B22" s="923"/>
      <c r="C22" s="921" t="s">
        <v>638</v>
      </c>
      <c r="D22" s="921"/>
      <c r="E22" s="921"/>
      <c r="F22" s="921"/>
      <c r="G22" s="236" t="s">
        <v>803</v>
      </c>
      <c r="H22" s="922"/>
      <c r="I22" s="922"/>
      <c r="J22" s="922"/>
      <c r="K22" s="186"/>
      <c r="L22" s="186"/>
      <c r="M22" s="187"/>
      <c r="N22" s="187"/>
      <c r="O22" s="187"/>
      <c r="P22" s="187"/>
      <c r="Q22" s="187"/>
      <c r="R22" s="187"/>
    </row>
    <row r="23" spans="1:18" s="1" customFormat="1" ht="30.75" customHeight="1" x14ac:dyDescent="0.25">
      <c r="A23" s="186"/>
      <c r="B23" s="923"/>
      <c r="C23" s="921" t="s">
        <v>805</v>
      </c>
      <c r="D23" s="921"/>
      <c r="E23" s="921"/>
      <c r="F23" s="921"/>
      <c r="G23" s="236" t="s">
        <v>803</v>
      </c>
      <c r="H23" s="922"/>
      <c r="I23" s="922"/>
      <c r="J23" s="922"/>
      <c r="K23" s="186"/>
      <c r="L23" s="186"/>
      <c r="M23" s="187"/>
      <c r="N23" s="187"/>
      <c r="O23" s="187"/>
      <c r="P23" s="187"/>
      <c r="Q23" s="187"/>
      <c r="R23" s="187"/>
    </row>
    <row r="24" spans="1:18" s="1" customFormat="1" ht="15" customHeight="1" x14ac:dyDescent="0.25">
      <c r="A24" s="186"/>
      <c r="B24" s="923"/>
      <c r="C24" s="921" t="s">
        <v>639</v>
      </c>
      <c r="D24" s="921"/>
      <c r="E24" s="921"/>
      <c r="F24" s="921"/>
      <c r="G24" s="236" t="s">
        <v>803</v>
      </c>
      <c r="H24" s="922"/>
      <c r="I24" s="922"/>
      <c r="J24" s="922"/>
      <c r="K24" s="186"/>
      <c r="L24" s="186"/>
      <c r="M24" s="187"/>
      <c r="N24" s="187"/>
      <c r="O24" s="187"/>
      <c r="P24" s="187"/>
      <c r="Q24" s="187"/>
      <c r="R24" s="187"/>
    </row>
    <row r="25" spans="1:18" s="1" customFormat="1" ht="15" customHeight="1" x14ac:dyDescent="0.25">
      <c r="A25" s="186"/>
      <c r="B25" s="923"/>
      <c r="C25" s="921" t="s">
        <v>640</v>
      </c>
      <c r="D25" s="921"/>
      <c r="E25" s="921"/>
      <c r="F25" s="921"/>
      <c r="G25" s="236" t="s">
        <v>803</v>
      </c>
      <c r="H25" s="922"/>
      <c r="I25" s="922"/>
      <c r="J25" s="922"/>
      <c r="K25" s="186"/>
      <c r="L25" s="186"/>
      <c r="M25" s="187"/>
      <c r="N25" s="187"/>
      <c r="O25" s="187"/>
      <c r="P25" s="187"/>
      <c r="Q25" s="187"/>
      <c r="R25" s="187"/>
    </row>
    <row r="26" spans="1:18" s="1" customFormat="1" ht="15" customHeight="1" x14ac:dyDescent="0.25">
      <c r="A26" s="186"/>
      <c r="B26" s="923" t="s">
        <v>641</v>
      </c>
      <c r="C26" s="921" t="s">
        <v>642</v>
      </c>
      <c r="D26" s="921"/>
      <c r="E26" s="921"/>
      <c r="F26" s="921"/>
      <c r="G26" s="236" t="s">
        <v>803</v>
      </c>
      <c r="H26" s="922"/>
      <c r="I26" s="922"/>
      <c r="J26" s="922"/>
      <c r="K26" s="186"/>
      <c r="L26" s="186"/>
      <c r="M26" s="187"/>
      <c r="N26" s="187"/>
      <c r="O26" s="187"/>
      <c r="P26" s="187"/>
      <c r="Q26" s="187"/>
      <c r="R26" s="187"/>
    </row>
    <row r="27" spans="1:18" s="1" customFormat="1" ht="30" customHeight="1" x14ac:dyDescent="0.25">
      <c r="A27" s="186"/>
      <c r="B27" s="923"/>
      <c r="C27" s="921" t="s">
        <v>643</v>
      </c>
      <c r="D27" s="921"/>
      <c r="E27" s="921"/>
      <c r="F27" s="921"/>
      <c r="G27" s="236" t="s">
        <v>803</v>
      </c>
      <c r="H27" s="922"/>
      <c r="I27" s="922"/>
      <c r="J27" s="922"/>
      <c r="K27" s="186"/>
      <c r="L27" s="186"/>
      <c r="M27" s="187"/>
      <c r="N27" s="187"/>
      <c r="O27" s="187"/>
      <c r="P27" s="187"/>
      <c r="Q27" s="187"/>
      <c r="R27" s="187"/>
    </row>
    <row r="28" spans="1:18" s="1" customFormat="1" ht="30.75" customHeight="1" x14ac:dyDescent="0.25">
      <c r="A28" s="186"/>
      <c r="B28" s="923"/>
      <c r="C28" s="921" t="s">
        <v>644</v>
      </c>
      <c r="D28" s="921"/>
      <c r="E28" s="921"/>
      <c r="F28" s="921"/>
      <c r="G28" s="236" t="s">
        <v>803</v>
      </c>
      <c r="H28" s="922"/>
      <c r="I28" s="922"/>
      <c r="J28" s="922"/>
      <c r="K28" s="186"/>
      <c r="L28" s="186"/>
      <c r="M28" s="187"/>
      <c r="N28" s="187"/>
      <c r="O28" s="187"/>
      <c r="P28" s="187"/>
      <c r="Q28" s="187"/>
      <c r="R28" s="187"/>
    </row>
    <row r="29" spans="1:18" s="1" customFormat="1" ht="15" customHeight="1" x14ac:dyDescent="0.25">
      <c r="A29" s="186"/>
      <c r="B29" s="923"/>
      <c r="C29" s="921" t="s">
        <v>645</v>
      </c>
      <c r="D29" s="921"/>
      <c r="E29" s="921"/>
      <c r="F29" s="921"/>
      <c r="G29" s="236" t="s">
        <v>803</v>
      </c>
      <c r="H29" s="922"/>
      <c r="I29" s="922"/>
      <c r="J29" s="922"/>
      <c r="K29" s="186"/>
      <c r="L29" s="186"/>
      <c r="M29" s="187"/>
      <c r="N29" s="187"/>
      <c r="O29" s="187"/>
      <c r="P29" s="187"/>
      <c r="Q29" s="187"/>
      <c r="R29" s="187"/>
    </row>
    <row r="30" spans="1:18" s="1" customFormat="1" ht="48" customHeight="1" x14ac:dyDescent="0.25">
      <c r="A30" s="186"/>
      <c r="B30" s="923"/>
      <c r="C30" s="921" t="s">
        <v>646</v>
      </c>
      <c r="D30" s="921"/>
      <c r="E30" s="921"/>
      <c r="F30" s="921"/>
      <c r="G30" s="236" t="s">
        <v>803</v>
      </c>
      <c r="H30" s="927"/>
      <c r="I30" s="927"/>
      <c r="J30" s="927"/>
      <c r="K30" s="186"/>
      <c r="L30" s="186"/>
      <c r="M30" s="187"/>
      <c r="N30" s="187"/>
      <c r="O30" s="187"/>
      <c r="P30" s="187"/>
      <c r="Q30" s="187"/>
      <c r="R30" s="187"/>
    </row>
    <row r="31" spans="1:18" s="1" customFormat="1" ht="30" customHeight="1" x14ac:dyDescent="0.25">
      <c r="A31" s="186"/>
      <c r="B31" s="923"/>
      <c r="C31" s="934" t="s">
        <v>647</v>
      </c>
      <c r="D31" s="935"/>
      <c r="E31" s="935"/>
      <c r="F31" s="936"/>
      <c r="G31" s="236" t="s">
        <v>803</v>
      </c>
      <c r="H31" s="937"/>
      <c r="I31" s="938"/>
      <c r="J31" s="939"/>
      <c r="K31" s="186"/>
      <c r="L31" s="186"/>
      <c r="M31" s="187"/>
      <c r="N31" s="187"/>
      <c r="O31" s="187"/>
      <c r="P31" s="187"/>
      <c r="Q31" s="187"/>
      <c r="R31" s="187"/>
    </row>
    <row r="32" spans="1:18" s="1" customFormat="1" ht="15" customHeight="1" x14ac:dyDescent="0.25">
      <c r="A32" s="186"/>
      <c r="B32" s="923"/>
      <c r="C32" s="934" t="s">
        <v>648</v>
      </c>
      <c r="D32" s="935"/>
      <c r="E32" s="935"/>
      <c r="F32" s="936"/>
      <c r="G32" s="236" t="s">
        <v>803</v>
      </c>
      <c r="H32" s="937"/>
      <c r="I32" s="938"/>
      <c r="J32" s="939"/>
      <c r="K32" s="186"/>
      <c r="L32" s="186"/>
      <c r="M32" s="187"/>
      <c r="N32" s="187"/>
      <c r="O32" s="187"/>
      <c r="P32" s="187"/>
      <c r="Q32" s="187"/>
      <c r="R32" s="187"/>
    </row>
    <row r="33" spans="1:18" s="1" customFormat="1" ht="31.5" customHeight="1" x14ac:dyDescent="0.25">
      <c r="A33" s="186"/>
      <c r="B33" s="923"/>
      <c r="C33" s="921" t="s">
        <v>806</v>
      </c>
      <c r="D33" s="921"/>
      <c r="E33" s="921"/>
      <c r="F33" s="921"/>
      <c r="G33" s="236" t="s">
        <v>803</v>
      </c>
      <c r="H33" s="922"/>
      <c r="I33" s="922"/>
      <c r="J33" s="922"/>
      <c r="K33" s="186"/>
      <c r="L33" s="186"/>
      <c r="M33" s="187"/>
      <c r="N33" s="187"/>
      <c r="O33" s="187"/>
      <c r="P33" s="187"/>
      <c r="Q33" s="187"/>
      <c r="R33" s="187"/>
    </row>
    <row r="34" spans="1:18" s="1" customFormat="1" ht="15.75" customHeight="1" x14ac:dyDescent="0.25">
      <c r="A34" s="186"/>
      <c r="B34" s="234"/>
      <c r="C34" s="234"/>
      <c r="D34" s="234"/>
      <c r="E34" s="234"/>
      <c r="F34" s="234"/>
      <c r="G34" s="234"/>
      <c r="H34" s="234"/>
      <c r="I34" s="234"/>
      <c r="J34" s="234"/>
      <c r="K34" s="186"/>
      <c r="L34" s="186"/>
      <c r="M34" s="187"/>
      <c r="N34" s="187"/>
      <c r="O34" s="187"/>
      <c r="P34" s="187"/>
      <c r="Q34" s="187"/>
      <c r="R34" s="187"/>
    </row>
    <row r="35" spans="1:18" s="1" customFormat="1" ht="15.75" x14ac:dyDescent="0.25">
      <c r="A35" s="188"/>
      <c r="B35" s="917" t="s">
        <v>134</v>
      </c>
      <c r="C35" s="917"/>
      <c r="D35" s="917"/>
      <c r="E35" s="917"/>
      <c r="F35" s="917"/>
      <c r="G35" s="917"/>
      <c r="H35" s="917"/>
      <c r="I35" s="917"/>
      <c r="J35" s="917"/>
      <c r="K35" s="188"/>
      <c r="L35" s="188"/>
      <c r="M35" s="194"/>
      <c r="N35" s="194"/>
      <c r="O35" s="194"/>
      <c r="P35" s="194"/>
      <c r="Q35" s="194"/>
      <c r="R35" s="194"/>
    </row>
    <row r="36" spans="1:18" s="1" customFormat="1" ht="7.5" customHeight="1" x14ac:dyDescent="0.25">
      <c r="A36" s="186"/>
      <c r="B36" s="234"/>
      <c r="C36" s="234"/>
      <c r="D36" s="234"/>
      <c r="E36" s="234"/>
      <c r="F36" s="234"/>
      <c r="G36" s="234"/>
      <c r="H36" s="234"/>
      <c r="I36" s="234"/>
      <c r="J36" s="234"/>
      <c r="K36" s="186"/>
      <c r="L36" s="186"/>
      <c r="M36" s="195"/>
      <c r="N36" s="195"/>
      <c r="O36" s="195"/>
      <c r="P36" s="195"/>
      <c r="Q36" s="195"/>
      <c r="R36" s="195"/>
    </row>
    <row r="37" spans="1:18" s="1" customFormat="1" x14ac:dyDescent="0.25">
      <c r="A37" s="186"/>
      <c r="B37" s="235" t="s">
        <v>109</v>
      </c>
      <c r="C37" s="235" t="s">
        <v>110</v>
      </c>
      <c r="D37" s="931" t="s">
        <v>111</v>
      </c>
      <c r="E37" s="932"/>
      <c r="F37" s="933"/>
      <c r="G37" s="273" t="s">
        <v>703</v>
      </c>
      <c r="H37" s="940" t="s">
        <v>2</v>
      </c>
      <c r="I37" s="941"/>
      <c r="J37" s="235" t="s">
        <v>112</v>
      </c>
      <c r="K37" s="186"/>
      <c r="L37" s="186"/>
      <c r="M37" s="195"/>
      <c r="N37" s="195"/>
      <c r="O37" s="195"/>
      <c r="P37" s="195"/>
      <c r="Q37" s="195"/>
      <c r="R37" s="195"/>
    </row>
    <row r="38" spans="1:18" x14ac:dyDescent="0.25">
      <c r="A38" s="186"/>
      <c r="B38" s="196"/>
      <c r="C38" s="197"/>
      <c r="D38" s="930"/>
      <c r="E38" s="930"/>
      <c r="F38" s="930"/>
      <c r="G38" s="272"/>
      <c r="H38" s="928"/>
      <c r="I38" s="929"/>
      <c r="J38" s="197"/>
      <c r="K38" s="186"/>
      <c r="L38" s="186"/>
    </row>
    <row r="39" spans="1:18" x14ac:dyDescent="0.25">
      <c r="A39" s="186"/>
      <c r="B39" s="196"/>
      <c r="C39" s="197"/>
      <c r="D39" s="930"/>
      <c r="E39" s="930"/>
      <c r="F39" s="930"/>
      <c r="G39" s="272"/>
      <c r="H39" s="928"/>
      <c r="I39" s="929"/>
      <c r="J39" s="197"/>
      <c r="K39" s="186"/>
      <c r="L39" s="186"/>
    </row>
    <row r="40" spans="1:18" x14ac:dyDescent="0.25">
      <c r="A40" s="186"/>
      <c r="B40" s="196"/>
      <c r="C40" s="197"/>
      <c r="D40" s="930"/>
      <c r="E40" s="930"/>
      <c r="F40" s="930"/>
      <c r="G40" s="272"/>
      <c r="H40" s="928"/>
      <c r="I40" s="929"/>
      <c r="J40" s="197"/>
      <c r="K40" s="186"/>
      <c r="L40" s="186"/>
    </row>
    <row r="41" spans="1:18" x14ac:dyDescent="0.25">
      <c r="A41" s="186"/>
      <c r="B41" s="196"/>
      <c r="C41" s="197"/>
      <c r="D41" s="930"/>
      <c r="E41" s="930"/>
      <c r="F41" s="930"/>
      <c r="G41" s="272"/>
      <c r="H41" s="928"/>
      <c r="I41" s="929"/>
      <c r="J41" s="197"/>
      <c r="K41" s="186"/>
      <c r="L41" s="186"/>
    </row>
    <row r="42" spans="1:18" x14ac:dyDescent="0.25">
      <c r="A42" s="186"/>
      <c r="B42" s="196"/>
      <c r="C42" s="197"/>
      <c r="D42" s="930"/>
      <c r="E42" s="930"/>
      <c r="F42" s="930"/>
      <c r="G42" s="272"/>
      <c r="H42" s="928"/>
      <c r="I42" s="929"/>
      <c r="J42" s="197"/>
      <c r="K42" s="186"/>
      <c r="L42" s="186"/>
    </row>
    <row r="43" spans="1:18" x14ac:dyDescent="0.25">
      <c r="A43" s="186"/>
      <c r="B43" s="196"/>
      <c r="C43" s="197"/>
      <c r="D43" s="930"/>
      <c r="E43" s="930"/>
      <c r="F43" s="930"/>
      <c r="G43" s="272"/>
      <c r="H43" s="928"/>
      <c r="I43" s="929"/>
      <c r="J43" s="197"/>
      <c r="K43" s="186"/>
      <c r="L43" s="186"/>
    </row>
    <row r="44" spans="1:18" x14ac:dyDescent="0.25">
      <c r="A44" s="186"/>
      <c r="B44" s="196"/>
      <c r="C44" s="197"/>
      <c r="D44" s="930"/>
      <c r="E44" s="930"/>
      <c r="F44" s="930"/>
      <c r="G44" s="272"/>
      <c r="H44" s="928"/>
      <c r="I44" s="929"/>
      <c r="J44" s="197"/>
      <c r="K44" s="186"/>
      <c r="L44" s="186"/>
    </row>
    <row r="45" spans="1:18" x14ac:dyDescent="0.25">
      <c r="A45" s="186"/>
      <c r="B45" s="196"/>
      <c r="C45" s="197"/>
      <c r="D45" s="930"/>
      <c r="E45" s="930"/>
      <c r="F45" s="930"/>
      <c r="G45" s="272"/>
      <c r="H45" s="928"/>
      <c r="I45" s="929"/>
      <c r="J45" s="197"/>
      <c r="K45" s="186"/>
      <c r="L45" s="186"/>
    </row>
    <row r="46" spans="1:18" x14ac:dyDescent="0.25">
      <c r="A46" s="186"/>
      <c r="B46" s="196"/>
      <c r="C46" s="197"/>
      <c r="D46" s="930"/>
      <c r="E46" s="930"/>
      <c r="F46" s="930"/>
      <c r="G46" s="272"/>
      <c r="H46" s="928"/>
      <c r="I46" s="929"/>
      <c r="J46" s="197"/>
      <c r="K46" s="186"/>
      <c r="L46" s="186"/>
    </row>
    <row r="47" spans="1:18" x14ac:dyDescent="0.25">
      <c r="A47" s="186"/>
      <c r="B47" s="196"/>
      <c r="C47" s="197"/>
      <c r="D47" s="930"/>
      <c r="E47" s="930"/>
      <c r="F47" s="930"/>
      <c r="G47" s="272"/>
      <c r="H47" s="928"/>
      <c r="I47" s="929"/>
      <c r="J47" s="197"/>
      <c r="K47" s="186"/>
      <c r="L47" s="186"/>
    </row>
    <row r="48" spans="1:18" x14ac:dyDescent="0.25">
      <c r="A48" s="186"/>
      <c r="B48" s="196"/>
      <c r="C48" s="197"/>
      <c r="D48" s="930"/>
      <c r="E48" s="930"/>
      <c r="F48" s="930"/>
      <c r="G48" s="272"/>
      <c r="H48" s="928"/>
      <c r="I48" s="929"/>
      <c r="J48" s="197"/>
      <c r="K48" s="186"/>
      <c r="L48" s="186"/>
    </row>
    <row r="49" spans="1:12" x14ac:dyDescent="0.25">
      <c r="A49" s="186"/>
      <c r="B49" s="196"/>
      <c r="C49" s="197"/>
      <c r="D49" s="930"/>
      <c r="E49" s="930"/>
      <c r="F49" s="930"/>
      <c r="G49" s="272"/>
      <c r="H49" s="928"/>
      <c r="I49" s="929"/>
      <c r="J49" s="197"/>
      <c r="K49" s="186"/>
      <c r="L49" s="186"/>
    </row>
    <row r="50" spans="1:12" x14ac:dyDescent="0.25">
      <c r="A50" s="186"/>
      <c r="B50" s="196"/>
      <c r="C50" s="197"/>
      <c r="D50" s="930"/>
      <c r="E50" s="930"/>
      <c r="F50" s="930"/>
      <c r="G50" s="272"/>
      <c r="H50" s="928"/>
      <c r="I50" s="929"/>
      <c r="J50" s="197"/>
      <c r="K50" s="186"/>
      <c r="L50" s="186"/>
    </row>
    <row r="51" spans="1:12" x14ac:dyDescent="0.25">
      <c r="A51" s="186"/>
      <c r="B51" s="196"/>
      <c r="C51" s="197"/>
      <c r="D51" s="930"/>
      <c r="E51" s="930"/>
      <c r="F51" s="930"/>
      <c r="G51" s="272"/>
      <c r="H51" s="928"/>
      <c r="I51" s="929"/>
      <c r="J51" s="197"/>
      <c r="K51" s="186"/>
      <c r="L51" s="186"/>
    </row>
    <row r="52" spans="1:12" x14ac:dyDescent="0.25">
      <c r="A52" s="186"/>
      <c r="B52" s="196"/>
      <c r="C52" s="197"/>
      <c r="D52" s="930"/>
      <c r="E52" s="930"/>
      <c r="F52" s="930"/>
      <c r="G52" s="272"/>
      <c r="H52" s="928"/>
      <c r="I52" s="929"/>
      <c r="J52" s="197"/>
      <c r="K52" s="186"/>
      <c r="L52" s="186"/>
    </row>
    <row r="53" spans="1:12" x14ac:dyDescent="0.25">
      <c r="A53" s="186"/>
      <c r="B53" s="196"/>
      <c r="C53" s="197"/>
      <c r="D53" s="930"/>
      <c r="E53" s="930"/>
      <c r="F53" s="930"/>
      <c r="G53" s="272"/>
      <c r="H53" s="928"/>
      <c r="I53" s="929"/>
      <c r="J53" s="197"/>
      <c r="K53" s="186"/>
      <c r="L53" s="186"/>
    </row>
    <row r="54" spans="1:12" x14ac:dyDescent="0.25">
      <c r="A54" s="186"/>
      <c r="B54" s="196"/>
      <c r="C54" s="197"/>
      <c r="D54" s="930"/>
      <c r="E54" s="930"/>
      <c r="F54" s="930"/>
      <c r="G54" s="272"/>
      <c r="H54" s="928"/>
      <c r="I54" s="929"/>
      <c r="J54" s="197"/>
      <c r="K54" s="186"/>
      <c r="L54" s="186"/>
    </row>
    <row r="55" spans="1:12" x14ac:dyDescent="0.25">
      <c r="A55" s="186"/>
      <c r="B55" s="196"/>
      <c r="C55" s="197"/>
      <c r="D55" s="930"/>
      <c r="E55" s="930"/>
      <c r="F55" s="930"/>
      <c r="G55" s="272"/>
      <c r="H55" s="928"/>
      <c r="I55" s="929"/>
      <c r="J55" s="197"/>
      <c r="K55" s="186"/>
      <c r="L55" s="186"/>
    </row>
    <row r="56" spans="1:12" x14ac:dyDescent="0.25">
      <c r="A56" s="186"/>
      <c r="B56" s="196"/>
      <c r="C56" s="197"/>
      <c r="D56" s="930"/>
      <c r="E56" s="930"/>
      <c r="F56" s="930"/>
      <c r="G56" s="272"/>
      <c r="H56" s="928"/>
      <c r="I56" s="929"/>
      <c r="J56" s="197"/>
      <c r="K56" s="186"/>
      <c r="L56" s="186"/>
    </row>
    <row r="57" spans="1:12" x14ac:dyDescent="0.25">
      <c r="A57" s="186"/>
      <c r="B57" s="196"/>
      <c r="C57" s="197"/>
      <c r="D57" s="930"/>
      <c r="E57" s="930"/>
      <c r="F57" s="930"/>
      <c r="G57" s="272"/>
      <c r="H57" s="928"/>
      <c r="I57" s="929"/>
      <c r="J57" s="197"/>
      <c r="K57" s="186"/>
      <c r="L57" s="186"/>
    </row>
    <row r="58" spans="1:12" ht="7.5" customHeight="1" x14ac:dyDescent="0.25">
      <c r="A58" s="186"/>
      <c r="B58" s="198"/>
      <c r="C58" s="186"/>
      <c r="D58" s="186"/>
      <c r="E58" s="186"/>
      <c r="F58" s="186"/>
      <c r="G58" s="186"/>
      <c r="H58" s="186"/>
      <c r="I58" s="186"/>
      <c r="J58" s="186"/>
      <c r="K58" s="186"/>
      <c r="L58" s="186"/>
    </row>
    <row r="59" spans="1:12" ht="7.5" customHeight="1" x14ac:dyDescent="0.25">
      <c r="A59" s="186"/>
      <c r="B59" s="198"/>
      <c r="C59" s="186"/>
      <c r="D59" s="186"/>
      <c r="E59" s="186"/>
      <c r="F59" s="186"/>
      <c r="G59" s="186"/>
      <c r="H59" s="186"/>
      <c r="I59" s="186"/>
      <c r="J59" s="186"/>
      <c r="K59" s="186"/>
      <c r="L59" s="186"/>
    </row>
  </sheetData>
  <sheetProtection algorithmName="SHA-512" hashValue="6MlrL2Lu9ihJ0jXHpE5eSXU8lUzW+IBPeSopIKruQ7rKmTwyOPT8Ri1Y9HAVo2XrBejYPgGCSpJvYsCDqFkcYg==" saltValue="yFfvnuIyejtx7nDgNSphSg==" spinCount="100000" sheet="1" scenarios="1" formatCells="0" formatColumns="0" formatRows="0" insertRows="0" insertHyperlinks="0" deleteRows="0" sort="0" autoFilter="0"/>
  <mergeCells count="91">
    <mergeCell ref="D56:F56"/>
    <mergeCell ref="H56:I56"/>
    <mergeCell ref="D57:F57"/>
    <mergeCell ref="H57:I57"/>
    <mergeCell ref="D53:F53"/>
    <mergeCell ref="H53:I53"/>
    <mergeCell ref="D54:F54"/>
    <mergeCell ref="H54:I54"/>
    <mergeCell ref="D55:F55"/>
    <mergeCell ref="H55:I55"/>
    <mergeCell ref="D50:F50"/>
    <mergeCell ref="H50:I50"/>
    <mergeCell ref="D51:F51"/>
    <mergeCell ref="H51:I51"/>
    <mergeCell ref="D52:F52"/>
    <mergeCell ref="H52:I52"/>
    <mergeCell ref="D47:F47"/>
    <mergeCell ref="H47:I47"/>
    <mergeCell ref="D48:F48"/>
    <mergeCell ref="H48:I48"/>
    <mergeCell ref="D49:F49"/>
    <mergeCell ref="H49:I49"/>
    <mergeCell ref="D44:F44"/>
    <mergeCell ref="H44:I44"/>
    <mergeCell ref="D45:F45"/>
    <mergeCell ref="H45:I45"/>
    <mergeCell ref="D46:F46"/>
    <mergeCell ref="H46:I46"/>
    <mergeCell ref="D41:F41"/>
    <mergeCell ref="H41:I41"/>
    <mergeCell ref="D42:F42"/>
    <mergeCell ref="H42:I42"/>
    <mergeCell ref="D43:F43"/>
    <mergeCell ref="H43:I43"/>
    <mergeCell ref="D38:F38"/>
    <mergeCell ref="H38:I38"/>
    <mergeCell ref="D39:F39"/>
    <mergeCell ref="H39:I39"/>
    <mergeCell ref="D40:F40"/>
    <mergeCell ref="H40:I40"/>
    <mergeCell ref="D37:F37"/>
    <mergeCell ref="H37:I37"/>
    <mergeCell ref="C29:F29"/>
    <mergeCell ref="H29:J29"/>
    <mergeCell ref="C30:F30"/>
    <mergeCell ref="H30:J30"/>
    <mergeCell ref="C31:F31"/>
    <mergeCell ref="H31:J31"/>
    <mergeCell ref="C32:F32"/>
    <mergeCell ref="H32:J32"/>
    <mergeCell ref="C33:F33"/>
    <mergeCell ref="H33:J33"/>
    <mergeCell ref="B35:J35"/>
    <mergeCell ref="B26:B33"/>
    <mergeCell ref="C26:F26"/>
    <mergeCell ref="H26:J26"/>
    <mergeCell ref="C27:F27"/>
    <mergeCell ref="H27:J27"/>
    <mergeCell ref="C28:F28"/>
    <mergeCell ref="H28:J28"/>
    <mergeCell ref="B20:F20"/>
    <mergeCell ref="H20:J20"/>
    <mergeCell ref="B21:B25"/>
    <mergeCell ref="C21:F21"/>
    <mergeCell ref="H21:J21"/>
    <mergeCell ref="C22:F22"/>
    <mergeCell ref="H22:J22"/>
    <mergeCell ref="C23:F23"/>
    <mergeCell ref="H23:J23"/>
    <mergeCell ref="C24:F24"/>
    <mergeCell ref="H24:J24"/>
    <mergeCell ref="C25:F25"/>
    <mergeCell ref="H25:J25"/>
    <mergeCell ref="B18:J18"/>
    <mergeCell ref="B6:D6"/>
    <mergeCell ref="B7:D7"/>
    <mergeCell ref="B8:D8"/>
    <mergeCell ref="B9:D9"/>
    <mergeCell ref="B10:D10"/>
    <mergeCell ref="F10:J10"/>
    <mergeCell ref="B11:D11"/>
    <mergeCell ref="B12:D12"/>
    <mergeCell ref="B13:D13"/>
    <mergeCell ref="B14:D14"/>
    <mergeCell ref="B15:D15"/>
    <mergeCell ref="B2:D2"/>
    <mergeCell ref="F2:J2"/>
    <mergeCell ref="P2:R2"/>
    <mergeCell ref="B4:D4"/>
    <mergeCell ref="B5:D5"/>
    <mergeCell ref="F5:J5"/>
  </mergeCells>
  <conditionalFormatting sqref="J6:J9">
    <cfRule type="cellIs" dxfId="641" priority="5" operator="equal">
      <formula>"Не согласовано"</formula>
    </cfRule>
    <cfRule type="cellIs" dxfId="640" priority="6" operator="equal">
      <formula>"Согласовано"</formula>
    </cfRule>
  </conditionalFormatting>
  <conditionalFormatting sqref="J11:J15">
    <cfRule type="cellIs" dxfId="639" priority="3" operator="equal">
      <formula>"Не согласовано"</formula>
    </cfRule>
    <cfRule type="cellIs" dxfId="638" priority="4" operator="equal">
      <formula>"Согласовано"</formula>
    </cfRule>
  </conditionalFormatting>
  <conditionalFormatting sqref="G21:G33">
    <cfRule type="cellIs" dxfId="637" priority="1" operator="equal">
      <formula>"НЕТ"</formula>
    </cfRule>
    <cfRule type="cellIs" dxfId="636" priority="2" operator="equal">
      <formula>"ДА"</formula>
    </cfRule>
  </conditionalFormatting>
  <dataValidations count="3">
    <dataValidation type="list" showInputMessage="1" showErrorMessage="1" sqref="J6:J9 J11:J15">
      <formula1>$P$5:$P$7</formula1>
    </dataValidation>
    <dataValidation type="list" allowBlank="1" showInputMessage="1" showErrorMessage="1" sqref="B11:D11">
      <formula1>"ИТ, Организационный, Технологический"</formula1>
    </dataValidation>
    <dataValidation type="list" allowBlank="1" showInputMessage="1" showErrorMessage="1" sqref="G21:G33">
      <formula1>"ДА, НЕТ"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8" tint="0.59999389629810485"/>
    <outlinePr summaryBelow="0"/>
  </sheetPr>
  <dimension ref="A1:DL1089"/>
  <sheetViews>
    <sheetView zoomScale="85" zoomScaleNormal="85" workbookViewId="0">
      <pane xSplit="5" ySplit="2" topLeftCell="F123" activePane="bottomRight" state="frozen"/>
      <selection activeCell="X84" sqref="X84"/>
      <selection pane="topRight" activeCell="X84" sqref="X84"/>
      <selection pane="bottomLeft" activeCell="X84" sqref="X84"/>
      <selection pane="bottomRight" activeCell="B133" sqref="B133:J151"/>
    </sheetView>
  </sheetViews>
  <sheetFormatPr defaultColWidth="9.140625" defaultRowHeight="15" zeroHeight="1" outlineLevelRow="3" outlineLevelCol="1" x14ac:dyDescent="0.25"/>
  <cols>
    <col min="1" max="1" width="5" style="35" customWidth="1"/>
    <col min="2" max="2" width="7" style="36" customWidth="1"/>
    <col min="3" max="3" width="75.5703125" style="37" customWidth="1"/>
    <col min="4" max="4" width="26" style="37" customWidth="1" outlineLevel="1"/>
    <col min="5" max="5" width="26.85546875" style="37" customWidth="1" outlineLevel="1"/>
    <col min="6" max="6" width="13.42578125" style="41" customWidth="1"/>
    <col min="7" max="7" width="22.28515625" style="35" customWidth="1"/>
    <col min="8" max="8" width="17.42578125" style="35" bestFit="1" customWidth="1"/>
    <col min="9" max="19" width="18.85546875" style="35" bestFit="1" customWidth="1"/>
    <col min="20" max="87" width="12.28515625" style="35" customWidth="1"/>
    <col min="88" max="103" width="9.140625" style="35"/>
    <col min="104" max="104" width="9.140625" style="41"/>
    <col min="105" max="105" width="9.140625" style="166"/>
    <col min="106" max="106" width="9.140625" style="163"/>
    <col min="107" max="111" width="9.140625" style="35"/>
    <col min="112" max="112" width="41.5703125" style="35" bestFit="1" customWidth="1"/>
    <col min="113" max="113" width="37.28515625" style="35" bestFit="1" customWidth="1"/>
    <col min="114" max="114" width="9.140625" style="35"/>
    <col min="115" max="115" width="49.28515625" style="35" bestFit="1" customWidth="1"/>
    <col min="116" max="116" width="45" style="35" bestFit="1" customWidth="1"/>
    <col min="117" max="16384" width="9.140625" style="35"/>
  </cols>
  <sheetData>
    <row r="1" spans="1:116" s="41" customFormat="1" ht="21.75" customHeight="1" x14ac:dyDescent="0.25">
      <c r="A1" s="201" t="s">
        <v>184</v>
      </c>
      <c r="B1" s="66" t="s">
        <v>0</v>
      </c>
      <c r="C1" s="67" t="s">
        <v>1</v>
      </c>
      <c r="D1" s="67" t="s">
        <v>48</v>
      </c>
      <c r="E1" s="67" t="s">
        <v>2</v>
      </c>
      <c r="F1" s="68" t="s">
        <v>3</v>
      </c>
      <c r="G1" s="68" t="s">
        <v>4</v>
      </c>
      <c r="H1" s="69">
        <f>H3</f>
        <v>2020</v>
      </c>
      <c r="I1" s="42">
        <f>H1+1</f>
        <v>2021</v>
      </c>
      <c r="J1" s="42">
        <f>I1+1</f>
        <v>2022</v>
      </c>
      <c r="K1" s="42">
        <f t="shared" ref="K1:BV1" si="0">J1+1</f>
        <v>2023</v>
      </c>
      <c r="L1" s="42">
        <f t="shared" si="0"/>
        <v>2024</v>
      </c>
      <c r="M1" s="42">
        <f t="shared" si="0"/>
        <v>2025</v>
      </c>
      <c r="N1" s="42">
        <f t="shared" si="0"/>
        <v>2026</v>
      </c>
      <c r="O1" s="42">
        <f t="shared" si="0"/>
        <v>2027</v>
      </c>
      <c r="P1" s="42">
        <f t="shared" si="0"/>
        <v>2028</v>
      </c>
      <c r="Q1" s="42">
        <f t="shared" si="0"/>
        <v>2029</v>
      </c>
      <c r="R1" s="42">
        <f t="shared" si="0"/>
        <v>2030</v>
      </c>
      <c r="S1" s="42">
        <f t="shared" si="0"/>
        <v>2031</v>
      </c>
      <c r="T1" s="42">
        <f t="shared" si="0"/>
        <v>2032</v>
      </c>
      <c r="U1" s="42">
        <f t="shared" si="0"/>
        <v>2033</v>
      </c>
      <c r="V1" s="42">
        <f t="shared" si="0"/>
        <v>2034</v>
      </c>
      <c r="W1" s="42">
        <f t="shared" si="0"/>
        <v>2035</v>
      </c>
      <c r="X1" s="42">
        <f t="shared" si="0"/>
        <v>2036</v>
      </c>
      <c r="Y1" s="42">
        <f t="shared" si="0"/>
        <v>2037</v>
      </c>
      <c r="Z1" s="42">
        <f t="shared" si="0"/>
        <v>2038</v>
      </c>
      <c r="AA1" s="42">
        <f t="shared" si="0"/>
        <v>2039</v>
      </c>
      <c r="AB1" s="42">
        <f t="shared" si="0"/>
        <v>2040</v>
      </c>
      <c r="AC1" s="42">
        <f t="shared" si="0"/>
        <v>2041</v>
      </c>
      <c r="AD1" s="42">
        <f t="shared" si="0"/>
        <v>2042</v>
      </c>
      <c r="AE1" s="42">
        <f t="shared" si="0"/>
        <v>2043</v>
      </c>
      <c r="AF1" s="42">
        <f t="shared" si="0"/>
        <v>2044</v>
      </c>
      <c r="AG1" s="42">
        <f t="shared" si="0"/>
        <v>2045</v>
      </c>
      <c r="AH1" s="42">
        <f t="shared" si="0"/>
        <v>2046</v>
      </c>
      <c r="AI1" s="42">
        <f t="shared" si="0"/>
        <v>2047</v>
      </c>
      <c r="AJ1" s="42">
        <f t="shared" si="0"/>
        <v>2048</v>
      </c>
      <c r="AK1" s="42">
        <f t="shared" si="0"/>
        <v>2049</v>
      </c>
      <c r="AL1" s="42">
        <f t="shared" si="0"/>
        <v>2050</v>
      </c>
      <c r="AM1" s="42">
        <f t="shared" si="0"/>
        <v>2051</v>
      </c>
      <c r="AN1" s="42">
        <f t="shared" si="0"/>
        <v>2052</v>
      </c>
      <c r="AO1" s="42">
        <f t="shared" si="0"/>
        <v>2053</v>
      </c>
      <c r="AP1" s="42">
        <f t="shared" si="0"/>
        <v>2054</v>
      </c>
      <c r="AQ1" s="42">
        <f t="shared" si="0"/>
        <v>2055</v>
      </c>
      <c r="AR1" s="42">
        <f t="shared" si="0"/>
        <v>2056</v>
      </c>
      <c r="AS1" s="42">
        <f t="shared" si="0"/>
        <v>2057</v>
      </c>
      <c r="AT1" s="42">
        <f t="shared" si="0"/>
        <v>2058</v>
      </c>
      <c r="AU1" s="42">
        <f t="shared" si="0"/>
        <v>2059</v>
      </c>
      <c r="AV1" s="42">
        <f t="shared" si="0"/>
        <v>2060</v>
      </c>
      <c r="AW1" s="42">
        <f t="shared" si="0"/>
        <v>2061</v>
      </c>
      <c r="AX1" s="42">
        <f t="shared" si="0"/>
        <v>2062</v>
      </c>
      <c r="AY1" s="42">
        <f t="shared" si="0"/>
        <v>2063</v>
      </c>
      <c r="AZ1" s="42">
        <f t="shared" si="0"/>
        <v>2064</v>
      </c>
      <c r="BA1" s="42">
        <f t="shared" si="0"/>
        <v>2065</v>
      </c>
      <c r="BB1" s="42">
        <f t="shared" si="0"/>
        <v>2066</v>
      </c>
      <c r="BC1" s="42">
        <f t="shared" si="0"/>
        <v>2067</v>
      </c>
      <c r="BD1" s="42">
        <f t="shared" si="0"/>
        <v>2068</v>
      </c>
      <c r="BE1" s="42">
        <f t="shared" si="0"/>
        <v>2069</v>
      </c>
      <c r="BF1" s="42">
        <f t="shared" si="0"/>
        <v>2070</v>
      </c>
      <c r="BG1" s="42">
        <f t="shared" si="0"/>
        <v>2071</v>
      </c>
      <c r="BH1" s="42">
        <f t="shared" si="0"/>
        <v>2072</v>
      </c>
      <c r="BI1" s="42">
        <f t="shared" si="0"/>
        <v>2073</v>
      </c>
      <c r="BJ1" s="42">
        <f t="shared" si="0"/>
        <v>2074</v>
      </c>
      <c r="BK1" s="42">
        <f t="shared" si="0"/>
        <v>2075</v>
      </c>
      <c r="BL1" s="42">
        <f t="shared" si="0"/>
        <v>2076</v>
      </c>
      <c r="BM1" s="42">
        <f t="shared" si="0"/>
        <v>2077</v>
      </c>
      <c r="BN1" s="42">
        <f t="shared" si="0"/>
        <v>2078</v>
      </c>
      <c r="BO1" s="42">
        <f t="shared" si="0"/>
        <v>2079</v>
      </c>
      <c r="BP1" s="42">
        <f t="shared" si="0"/>
        <v>2080</v>
      </c>
      <c r="BQ1" s="42">
        <f t="shared" si="0"/>
        <v>2081</v>
      </c>
      <c r="BR1" s="42">
        <f t="shared" si="0"/>
        <v>2082</v>
      </c>
      <c r="BS1" s="42">
        <f t="shared" si="0"/>
        <v>2083</v>
      </c>
      <c r="BT1" s="42">
        <f t="shared" si="0"/>
        <v>2084</v>
      </c>
      <c r="BU1" s="42">
        <f t="shared" si="0"/>
        <v>2085</v>
      </c>
      <c r="BV1" s="42">
        <f t="shared" si="0"/>
        <v>2086</v>
      </c>
      <c r="BW1" s="42">
        <f t="shared" ref="BW1:CI1" si="1">BV1+1</f>
        <v>2087</v>
      </c>
      <c r="BX1" s="42">
        <f t="shared" si="1"/>
        <v>2088</v>
      </c>
      <c r="BY1" s="42">
        <f t="shared" si="1"/>
        <v>2089</v>
      </c>
      <c r="BZ1" s="42">
        <f t="shared" si="1"/>
        <v>2090</v>
      </c>
      <c r="CA1" s="42">
        <f t="shared" si="1"/>
        <v>2091</v>
      </c>
      <c r="CB1" s="42">
        <f t="shared" si="1"/>
        <v>2092</v>
      </c>
      <c r="CC1" s="42">
        <f t="shared" si="1"/>
        <v>2093</v>
      </c>
      <c r="CD1" s="42">
        <f t="shared" si="1"/>
        <v>2094</v>
      </c>
      <c r="CE1" s="42">
        <f t="shared" si="1"/>
        <v>2095</v>
      </c>
      <c r="CF1" s="42">
        <f t="shared" si="1"/>
        <v>2096</v>
      </c>
      <c r="CG1" s="42">
        <f t="shared" si="1"/>
        <v>2097</v>
      </c>
      <c r="CH1" s="42">
        <f t="shared" si="1"/>
        <v>2098</v>
      </c>
      <c r="CI1" s="42">
        <f t="shared" si="1"/>
        <v>2099</v>
      </c>
      <c r="CY1" s="158" t="s">
        <v>182</v>
      </c>
      <c r="CZ1" s="159" t="s">
        <v>181</v>
      </c>
      <c r="DA1" s="41">
        <v>1</v>
      </c>
      <c r="DB1" s="162" t="str">
        <f>DA1&amp;"_"&amp;B1&amp;"_"&amp;C1</f>
        <v>1_№_Наименование</v>
      </c>
    </row>
    <row r="2" spans="1:116" s="39" customFormat="1" ht="14.25" x14ac:dyDescent="0.25">
      <c r="A2" s="203" t="s">
        <v>913</v>
      </c>
      <c r="B2" s="38"/>
      <c r="C2" s="70"/>
      <c r="D2" s="70"/>
      <c r="E2" s="71"/>
      <c r="F2" s="72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Z2" s="159" t="s">
        <v>181</v>
      </c>
      <c r="DA2" s="165">
        <v>2</v>
      </c>
      <c r="DB2" s="162" t="str">
        <f t="shared" ref="DB2:DB69" si="2">DA2&amp;"_"&amp;B2&amp;"_"&amp;C2</f>
        <v>2__</v>
      </c>
    </row>
    <row r="3" spans="1:116" s="43" customFormat="1" ht="32.25" customHeight="1" x14ac:dyDescent="0.2">
      <c r="A3" s="33"/>
      <c r="B3" s="73" t="s">
        <v>45</v>
      </c>
      <c r="C3" s="74" t="s">
        <v>17</v>
      </c>
      <c r="D3" s="74"/>
      <c r="E3" s="75"/>
      <c r="F3" s="76"/>
      <c r="G3" s="77"/>
      <c r="H3" s="116">
        <v>2020</v>
      </c>
      <c r="I3" s="230">
        <f>H3+1</f>
        <v>2021</v>
      </c>
      <c r="J3" s="230">
        <f>I3+1</f>
        <v>2022</v>
      </c>
      <c r="K3" s="230">
        <f t="shared" ref="K3:BV3" si="3">J3+1</f>
        <v>2023</v>
      </c>
      <c r="L3" s="230">
        <f t="shared" si="3"/>
        <v>2024</v>
      </c>
      <c r="M3" s="230">
        <f t="shared" si="3"/>
        <v>2025</v>
      </c>
      <c r="N3" s="230">
        <f t="shared" si="3"/>
        <v>2026</v>
      </c>
      <c r="O3" s="230">
        <f t="shared" si="3"/>
        <v>2027</v>
      </c>
      <c r="P3" s="230">
        <f t="shared" si="3"/>
        <v>2028</v>
      </c>
      <c r="Q3" s="230">
        <f t="shared" si="3"/>
        <v>2029</v>
      </c>
      <c r="R3" s="230">
        <f t="shared" si="3"/>
        <v>2030</v>
      </c>
      <c r="S3" s="230">
        <f t="shared" si="3"/>
        <v>2031</v>
      </c>
      <c r="T3" s="230">
        <f t="shared" si="3"/>
        <v>2032</v>
      </c>
      <c r="U3" s="230">
        <f t="shared" si="3"/>
        <v>2033</v>
      </c>
      <c r="V3" s="230">
        <f t="shared" si="3"/>
        <v>2034</v>
      </c>
      <c r="W3" s="230">
        <f t="shared" si="3"/>
        <v>2035</v>
      </c>
      <c r="X3" s="230">
        <f t="shared" si="3"/>
        <v>2036</v>
      </c>
      <c r="Y3" s="230">
        <f t="shared" si="3"/>
        <v>2037</v>
      </c>
      <c r="Z3" s="230">
        <f t="shared" si="3"/>
        <v>2038</v>
      </c>
      <c r="AA3" s="230">
        <f t="shared" si="3"/>
        <v>2039</v>
      </c>
      <c r="AB3" s="230">
        <f t="shared" si="3"/>
        <v>2040</v>
      </c>
      <c r="AC3" s="230">
        <f t="shared" si="3"/>
        <v>2041</v>
      </c>
      <c r="AD3" s="230">
        <f t="shared" si="3"/>
        <v>2042</v>
      </c>
      <c r="AE3" s="230">
        <f t="shared" si="3"/>
        <v>2043</v>
      </c>
      <c r="AF3" s="230">
        <f t="shared" si="3"/>
        <v>2044</v>
      </c>
      <c r="AG3" s="230">
        <f t="shared" si="3"/>
        <v>2045</v>
      </c>
      <c r="AH3" s="230">
        <f t="shared" si="3"/>
        <v>2046</v>
      </c>
      <c r="AI3" s="230">
        <f t="shared" si="3"/>
        <v>2047</v>
      </c>
      <c r="AJ3" s="230">
        <f t="shared" si="3"/>
        <v>2048</v>
      </c>
      <c r="AK3" s="230">
        <f t="shared" si="3"/>
        <v>2049</v>
      </c>
      <c r="AL3" s="230">
        <f t="shared" si="3"/>
        <v>2050</v>
      </c>
      <c r="AM3" s="230">
        <f t="shared" si="3"/>
        <v>2051</v>
      </c>
      <c r="AN3" s="230">
        <f t="shared" si="3"/>
        <v>2052</v>
      </c>
      <c r="AO3" s="230">
        <f t="shared" si="3"/>
        <v>2053</v>
      </c>
      <c r="AP3" s="230">
        <f t="shared" si="3"/>
        <v>2054</v>
      </c>
      <c r="AQ3" s="230">
        <f t="shared" si="3"/>
        <v>2055</v>
      </c>
      <c r="AR3" s="230">
        <f t="shared" si="3"/>
        <v>2056</v>
      </c>
      <c r="AS3" s="230">
        <f t="shared" si="3"/>
        <v>2057</v>
      </c>
      <c r="AT3" s="230">
        <f t="shared" si="3"/>
        <v>2058</v>
      </c>
      <c r="AU3" s="230">
        <f t="shared" si="3"/>
        <v>2059</v>
      </c>
      <c r="AV3" s="230">
        <f t="shared" si="3"/>
        <v>2060</v>
      </c>
      <c r="AW3" s="230">
        <f t="shared" si="3"/>
        <v>2061</v>
      </c>
      <c r="AX3" s="230">
        <f t="shared" si="3"/>
        <v>2062</v>
      </c>
      <c r="AY3" s="230">
        <f t="shared" si="3"/>
        <v>2063</v>
      </c>
      <c r="AZ3" s="230">
        <f t="shared" si="3"/>
        <v>2064</v>
      </c>
      <c r="BA3" s="230">
        <f t="shared" si="3"/>
        <v>2065</v>
      </c>
      <c r="BB3" s="230">
        <f t="shared" si="3"/>
        <v>2066</v>
      </c>
      <c r="BC3" s="230">
        <f t="shared" si="3"/>
        <v>2067</v>
      </c>
      <c r="BD3" s="230">
        <f t="shared" si="3"/>
        <v>2068</v>
      </c>
      <c r="BE3" s="230">
        <f t="shared" si="3"/>
        <v>2069</v>
      </c>
      <c r="BF3" s="230">
        <f t="shared" si="3"/>
        <v>2070</v>
      </c>
      <c r="BG3" s="230">
        <f t="shared" si="3"/>
        <v>2071</v>
      </c>
      <c r="BH3" s="230">
        <f t="shared" si="3"/>
        <v>2072</v>
      </c>
      <c r="BI3" s="230">
        <f t="shared" si="3"/>
        <v>2073</v>
      </c>
      <c r="BJ3" s="230">
        <f t="shared" si="3"/>
        <v>2074</v>
      </c>
      <c r="BK3" s="230">
        <f t="shared" si="3"/>
        <v>2075</v>
      </c>
      <c r="BL3" s="230">
        <f t="shared" si="3"/>
        <v>2076</v>
      </c>
      <c r="BM3" s="230">
        <f t="shared" si="3"/>
        <v>2077</v>
      </c>
      <c r="BN3" s="230">
        <f t="shared" si="3"/>
        <v>2078</v>
      </c>
      <c r="BO3" s="230">
        <f t="shared" si="3"/>
        <v>2079</v>
      </c>
      <c r="BP3" s="230">
        <f t="shared" si="3"/>
        <v>2080</v>
      </c>
      <c r="BQ3" s="230">
        <f t="shared" si="3"/>
        <v>2081</v>
      </c>
      <c r="BR3" s="230">
        <f t="shared" si="3"/>
        <v>2082</v>
      </c>
      <c r="BS3" s="230">
        <f t="shared" si="3"/>
        <v>2083</v>
      </c>
      <c r="BT3" s="230">
        <f t="shared" si="3"/>
        <v>2084</v>
      </c>
      <c r="BU3" s="230">
        <f t="shared" si="3"/>
        <v>2085</v>
      </c>
      <c r="BV3" s="230">
        <f t="shared" si="3"/>
        <v>2086</v>
      </c>
      <c r="BW3" s="230">
        <f t="shared" ref="BW3:CI3" si="4">BV3+1</f>
        <v>2087</v>
      </c>
      <c r="BX3" s="230">
        <f t="shared" si="4"/>
        <v>2088</v>
      </c>
      <c r="BY3" s="230">
        <f t="shared" si="4"/>
        <v>2089</v>
      </c>
      <c r="BZ3" s="230">
        <f t="shared" si="4"/>
        <v>2090</v>
      </c>
      <c r="CA3" s="230">
        <f t="shared" si="4"/>
        <v>2091</v>
      </c>
      <c r="CB3" s="230">
        <f t="shared" si="4"/>
        <v>2092</v>
      </c>
      <c r="CC3" s="230">
        <f t="shared" si="4"/>
        <v>2093</v>
      </c>
      <c r="CD3" s="230">
        <f t="shared" si="4"/>
        <v>2094</v>
      </c>
      <c r="CE3" s="230">
        <f t="shared" si="4"/>
        <v>2095</v>
      </c>
      <c r="CF3" s="230">
        <f t="shared" si="4"/>
        <v>2096</v>
      </c>
      <c r="CG3" s="230">
        <f t="shared" si="4"/>
        <v>2097</v>
      </c>
      <c r="CH3" s="230">
        <f t="shared" si="4"/>
        <v>2098</v>
      </c>
      <c r="CI3" s="230">
        <f t="shared" si="4"/>
        <v>2099</v>
      </c>
      <c r="CZ3" s="159" t="s">
        <v>181</v>
      </c>
      <c r="DA3" s="41">
        <v>3</v>
      </c>
      <c r="DB3" s="162" t="str">
        <f t="shared" si="2"/>
        <v>3_1_Дорожная карта проекта</v>
      </c>
    </row>
    <row r="4" spans="1:116" outlineLevel="1" x14ac:dyDescent="0.25">
      <c r="A4" s="33"/>
      <c r="B4" s="7" t="s">
        <v>52</v>
      </c>
      <c r="C4" s="7" t="s">
        <v>49</v>
      </c>
      <c r="D4" s="30"/>
      <c r="E4" s="30"/>
      <c r="F4" s="31"/>
      <c r="G4" s="117">
        <f>INDEX(H29:CI29,1,MATCH(1,H28:CI28,0))</f>
        <v>2020</v>
      </c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Z4" s="159" t="s">
        <v>181</v>
      </c>
      <c r="DA4" s="166">
        <v>4</v>
      </c>
      <c r="DB4" s="162" t="str">
        <f t="shared" si="2"/>
        <v>4_1.1_Год старта проекта</v>
      </c>
      <c r="DH4" s="1"/>
      <c r="DI4" s="1"/>
      <c r="DJ4" s="1"/>
      <c r="DK4" s="1"/>
      <c r="DL4" s="1"/>
    </row>
    <row r="5" spans="1:116" outlineLevel="1" x14ac:dyDescent="0.25">
      <c r="A5" s="33"/>
      <c r="B5" s="7" t="s">
        <v>53</v>
      </c>
      <c r="C5" s="7" t="s">
        <v>651</v>
      </c>
      <c r="D5" s="30"/>
      <c r="E5" s="30"/>
      <c r="F5" s="31"/>
      <c r="G5" s="117">
        <f>G4</f>
        <v>2020</v>
      </c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Z5" s="159" t="s">
        <v>181</v>
      </c>
      <c r="DA5" s="166">
        <v>5</v>
      </c>
      <c r="DB5" s="162" t="str">
        <f t="shared" si="2"/>
        <v>5_1.2_Начало дисконтирования</v>
      </c>
      <c r="DH5" s="1"/>
      <c r="DI5" s="1"/>
      <c r="DJ5" s="1"/>
      <c r="DK5" s="1"/>
      <c r="DL5" s="1"/>
    </row>
    <row r="6" spans="1:116" outlineLevel="1" x14ac:dyDescent="0.25">
      <c r="A6" s="33"/>
      <c r="B6" s="7" t="s">
        <v>54</v>
      </c>
      <c r="C6" s="7" t="s">
        <v>115</v>
      </c>
      <c r="D6" s="30"/>
      <c r="E6" s="30"/>
      <c r="F6" s="31"/>
      <c r="G6" s="118">
        <f>L11</f>
        <v>0</v>
      </c>
      <c r="H6" s="54">
        <f>(DATEVALUE("31.12."&amp;YEAR(G6))-G6)/H54</f>
        <v>1</v>
      </c>
      <c r="I6" s="79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Z6" s="159" t="s">
        <v>181</v>
      </c>
      <c r="DA6" s="166">
        <v>6</v>
      </c>
      <c r="DB6" s="162" t="str">
        <f t="shared" si="2"/>
        <v xml:space="preserve">6_1.3_Дата начала амортизации </v>
      </c>
      <c r="DH6" s="185" t="s">
        <v>194</v>
      </c>
      <c r="DI6" s="185" t="s">
        <v>195</v>
      </c>
      <c r="DJ6" s="1"/>
      <c r="DK6" s="185" t="s">
        <v>194</v>
      </c>
      <c r="DL6" s="185" t="s">
        <v>195</v>
      </c>
    </row>
    <row r="7" spans="1:116" outlineLevel="1" x14ac:dyDescent="0.25">
      <c r="A7" s="33"/>
      <c r="B7" s="7" t="s">
        <v>55</v>
      </c>
      <c r="C7" s="7" t="str">
        <f>IF(Согласование!$B$11="Цифровой",DK7,DL7)</f>
        <v>Завершение этапа Оценка</v>
      </c>
      <c r="D7" s="30"/>
      <c r="E7" s="30"/>
      <c r="F7" s="30"/>
      <c r="G7" s="183" t="str">
        <f t="array" aca="1" ref="G7" ca="1">IF(ISNA(OFFSET(G7,0,MATCH(1=1,H7:CI7&lt;&gt;"",))),"",OFFSET(G7,0,MATCH(1=1,H7:CI7&lt;&gt;"",)))</f>
        <v/>
      </c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Z7" s="159" t="s">
        <v>181</v>
      </c>
      <c r="DA7" s="166">
        <v>7</v>
      </c>
      <c r="DB7" s="162" t="str">
        <f t="shared" si="2"/>
        <v>7_1.4_Завершение этапа Оценка</v>
      </c>
      <c r="DH7" s="1" t="s">
        <v>196</v>
      </c>
      <c r="DI7" s="1" t="s">
        <v>197</v>
      </c>
      <c r="DJ7" s="1"/>
      <c r="DK7" s="1" t="s">
        <v>188</v>
      </c>
      <c r="DL7" s="1" t="s">
        <v>42</v>
      </c>
    </row>
    <row r="8" spans="1:116" outlineLevel="1" x14ac:dyDescent="0.25">
      <c r="A8" s="33"/>
      <c r="B8" s="7" t="s">
        <v>56</v>
      </c>
      <c r="C8" s="7" t="str">
        <f>IF(Согласование!$B$11="Цифровой",DK8,DL8)</f>
        <v>Завершение этапа Выбор</v>
      </c>
      <c r="D8" s="30"/>
      <c r="E8" s="30"/>
      <c r="F8" s="30"/>
      <c r="G8" s="183" t="str">
        <f t="array" aca="1" ref="G8" ca="1">IF(ISNA(OFFSET(G8,0,MATCH(1=1,H8:CI8&lt;&gt;"",))),"",OFFSET(G8,0,MATCH(1=1,H8:CI8&lt;&gt;"",)))</f>
        <v/>
      </c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Z8" s="159" t="s">
        <v>181</v>
      </c>
      <c r="DA8" s="166">
        <v>8</v>
      </c>
      <c r="DB8" s="162" t="str">
        <f t="shared" si="2"/>
        <v>8_1.5_Завершение этапа Выбор</v>
      </c>
      <c r="DH8" s="1" t="s">
        <v>198</v>
      </c>
      <c r="DI8" s="1" t="s">
        <v>199</v>
      </c>
      <c r="DJ8" s="1"/>
      <c r="DK8" s="1" t="s">
        <v>189</v>
      </c>
      <c r="DL8" s="1" t="s">
        <v>43</v>
      </c>
    </row>
    <row r="9" spans="1:116" outlineLevel="1" x14ac:dyDescent="0.25">
      <c r="A9" s="33"/>
      <c r="B9" s="7" t="s">
        <v>57</v>
      </c>
      <c r="C9" s="7" t="str">
        <f>IF(Согласование!$B$11="Цифровой",DK9,DL9)</f>
        <v>Завершение этапа Определение</v>
      </c>
      <c r="D9" s="30"/>
      <c r="E9" s="30"/>
      <c r="F9" s="30"/>
      <c r="G9" s="183" t="str">
        <f t="array" aca="1" ref="G9" ca="1">IF(ISNA(OFFSET(G9,0,MATCH(1=1,H9:CI9&lt;&gt;"",))),"",OFFSET(G9,0,MATCH(1=1,H9:CI9&lt;&gt;"",)))</f>
        <v/>
      </c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19"/>
      <c r="BO9" s="119"/>
      <c r="BP9" s="119"/>
      <c r="BQ9" s="119"/>
      <c r="BR9" s="119"/>
      <c r="BS9" s="119"/>
      <c r="BT9" s="119"/>
      <c r="BU9" s="119"/>
      <c r="BV9" s="119"/>
      <c r="BW9" s="119"/>
      <c r="BX9" s="119"/>
      <c r="BY9" s="119"/>
      <c r="BZ9" s="119"/>
      <c r="CA9" s="119"/>
      <c r="CB9" s="119"/>
      <c r="CC9" s="119"/>
      <c r="CD9" s="119"/>
      <c r="CE9" s="119"/>
      <c r="CF9" s="119"/>
      <c r="CG9" s="119"/>
      <c r="CH9" s="119"/>
      <c r="CI9" s="119"/>
      <c r="CZ9" s="159" t="s">
        <v>181</v>
      </c>
      <c r="DA9" s="166">
        <v>9</v>
      </c>
      <c r="DB9" s="162" t="str">
        <f t="shared" si="2"/>
        <v>9_1.6_Завершение этапа Определение</v>
      </c>
      <c r="DH9" s="1" t="s">
        <v>200</v>
      </c>
      <c r="DI9" s="1" t="s">
        <v>201</v>
      </c>
      <c r="DJ9" s="1"/>
      <c r="DK9" s="1" t="s">
        <v>190</v>
      </c>
      <c r="DL9" s="1" t="s">
        <v>51</v>
      </c>
    </row>
    <row r="10" spans="1:116" outlineLevel="1" x14ac:dyDescent="0.25">
      <c r="A10" s="33"/>
      <c r="B10" s="7" t="s">
        <v>114</v>
      </c>
      <c r="C10" s="7" t="str">
        <f>IF(Согласование!$B$11="Цифровой",DK10,DL10)</f>
        <v>Завершение этапа Разработка и внедрение</v>
      </c>
      <c r="D10" s="30"/>
      <c r="E10" s="30"/>
      <c r="F10" s="30"/>
      <c r="G10" s="183" t="str">
        <f t="array" aca="1" ref="G10" ca="1">IF(ISNA(OFFSET(G10,0,MATCH(1=1,H10:CI10&lt;&gt;"",))),"",OFFSET(G10,0,MATCH(1=1,H10:CI10&lt;&gt;"",)))</f>
        <v/>
      </c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  <c r="BV10" s="119"/>
      <c r="BW10" s="119"/>
      <c r="BX10" s="119"/>
      <c r="BY10" s="119"/>
      <c r="BZ10" s="119"/>
      <c r="CA10" s="119"/>
      <c r="CB10" s="119"/>
      <c r="CC10" s="119"/>
      <c r="CD10" s="119"/>
      <c r="CE10" s="119"/>
      <c r="CF10" s="119"/>
      <c r="CG10" s="119"/>
      <c r="CH10" s="119"/>
      <c r="CI10" s="119"/>
      <c r="CZ10" s="159" t="s">
        <v>181</v>
      </c>
      <c r="DA10" s="166">
        <v>10</v>
      </c>
      <c r="DB10" s="162" t="str">
        <f t="shared" si="2"/>
        <v>10_1.7_Завершение этапа Разработка и внедрение</v>
      </c>
      <c r="DH10" s="1" t="s">
        <v>202</v>
      </c>
      <c r="DI10" s="184" t="s">
        <v>203</v>
      </c>
      <c r="DJ10" s="1"/>
      <c r="DK10" s="1" t="s">
        <v>191</v>
      </c>
      <c r="DL10" s="184" t="s">
        <v>192</v>
      </c>
    </row>
    <row r="11" spans="1:116" outlineLevel="1" x14ac:dyDescent="0.25">
      <c r="A11" s="33"/>
      <c r="B11" s="7" t="s">
        <v>652</v>
      </c>
      <c r="C11" s="7" t="str">
        <f>IF(Согласование!$B$11="Цифровой",DK11,DL11)</f>
        <v>Перевод в ПЭ</v>
      </c>
      <c r="D11" s="30"/>
      <c r="E11" s="30"/>
      <c r="F11" s="30"/>
      <c r="G11" s="183">
        <f t="array" aca="1" ref="G11" ca="1">IF(ISNA(OFFSET(G11,0,MATCH(1=1,H11:CI11&lt;&gt;"",))),"",OFFSET(G11,0,MATCH(1=1,H11:CI11&lt;&gt;"",)))</f>
        <v>45658</v>
      </c>
      <c r="H11" s="119"/>
      <c r="I11" s="119"/>
      <c r="J11" s="119"/>
      <c r="K11" s="119"/>
      <c r="L11" s="119"/>
      <c r="M11" s="119">
        <v>45658</v>
      </c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Z11" s="159" t="s">
        <v>181</v>
      </c>
      <c r="DA11" s="166">
        <v>11</v>
      </c>
      <c r="DB11" s="162" t="str">
        <f t="shared" si="2"/>
        <v>11_1.8_Перевод в ПЭ</v>
      </c>
      <c r="DH11" s="1"/>
      <c r="DI11" s="1"/>
      <c r="DJ11" s="1"/>
      <c r="DK11" s="1" t="s">
        <v>193</v>
      </c>
      <c r="DL11" s="1" t="s">
        <v>44</v>
      </c>
    </row>
    <row r="12" spans="1:116" outlineLevel="1" x14ac:dyDescent="0.25">
      <c r="A12" s="33"/>
      <c r="B12" s="38"/>
      <c r="C12" s="71"/>
      <c r="D12" s="71"/>
      <c r="E12" s="33"/>
      <c r="F12" s="34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Z12" s="159" t="s">
        <v>181</v>
      </c>
      <c r="DA12" s="166">
        <v>12</v>
      </c>
      <c r="DB12" s="162" t="str">
        <f t="shared" si="2"/>
        <v>12__</v>
      </c>
    </row>
    <row r="13" spans="1:116" s="43" customFormat="1" ht="32.25" customHeight="1" x14ac:dyDescent="0.2">
      <c r="A13" s="33"/>
      <c r="B13" s="81" t="s">
        <v>46</v>
      </c>
      <c r="C13" s="82" t="s">
        <v>50</v>
      </c>
      <c r="D13" s="82"/>
      <c r="E13" s="83"/>
      <c r="F13" s="76"/>
      <c r="G13" s="77"/>
      <c r="H13" s="230">
        <f>H$1</f>
        <v>2020</v>
      </c>
      <c r="I13" s="230">
        <f t="shared" ref="I13:BT13" si="5">I$1</f>
        <v>2021</v>
      </c>
      <c r="J13" s="230">
        <f t="shared" si="5"/>
        <v>2022</v>
      </c>
      <c r="K13" s="230">
        <f t="shared" si="5"/>
        <v>2023</v>
      </c>
      <c r="L13" s="230">
        <f t="shared" si="5"/>
        <v>2024</v>
      </c>
      <c r="M13" s="230">
        <f t="shared" si="5"/>
        <v>2025</v>
      </c>
      <c r="N13" s="230">
        <f t="shared" si="5"/>
        <v>2026</v>
      </c>
      <c r="O13" s="230">
        <f t="shared" si="5"/>
        <v>2027</v>
      </c>
      <c r="P13" s="230">
        <f t="shared" si="5"/>
        <v>2028</v>
      </c>
      <c r="Q13" s="230">
        <f t="shared" si="5"/>
        <v>2029</v>
      </c>
      <c r="R13" s="230">
        <f t="shared" si="5"/>
        <v>2030</v>
      </c>
      <c r="S13" s="230">
        <f t="shared" si="5"/>
        <v>2031</v>
      </c>
      <c r="T13" s="230">
        <f t="shared" si="5"/>
        <v>2032</v>
      </c>
      <c r="U13" s="230">
        <f t="shared" si="5"/>
        <v>2033</v>
      </c>
      <c r="V13" s="230">
        <f t="shared" si="5"/>
        <v>2034</v>
      </c>
      <c r="W13" s="230">
        <f t="shared" si="5"/>
        <v>2035</v>
      </c>
      <c r="X13" s="230">
        <f t="shared" si="5"/>
        <v>2036</v>
      </c>
      <c r="Y13" s="230">
        <f t="shared" si="5"/>
        <v>2037</v>
      </c>
      <c r="Z13" s="230">
        <f t="shared" si="5"/>
        <v>2038</v>
      </c>
      <c r="AA13" s="230">
        <f t="shared" si="5"/>
        <v>2039</v>
      </c>
      <c r="AB13" s="230">
        <f t="shared" si="5"/>
        <v>2040</v>
      </c>
      <c r="AC13" s="230">
        <f t="shared" si="5"/>
        <v>2041</v>
      </c>
      <c r="AD13" s="230">
        <f t="shared" si="5"/>
        <v>2042</v>
      </c>
      <c r="AE13" s="230">
        <f t="shared" si="5"/>
        <v>2043</v>
      </c>
      <c r="AF13" s="230">
        <f t="shared" si="5"/>
        <v>2044</v>
      </c>
      <c r="AG13" s="230">
        <f t="shared" si="5"/>
        <v>2045</v>
      </c>
      <c r="AH13" s="230">
        <f t="shared" si="5"/>
        <v>2046</v>
      </c>
      <c r="AI13" s="230">
        <f t="shared" si="5"/>
        <v>2047</v>
      </c>
      <c r="AJ13" s="230">
        <f t="shared" si="5"/>
        <v>2048</v>
      </c>
      <c r="AK13" s="230">
        <f t="shared" si="5"/>
        <v>2049</v>
      </c>
      <c r="AL13" s="230">
        <f t="shared" si="5"/>
        <v>2050</v>
      </c>
      <c r="AM13" s="230">
        <f t="shared" si="5"/>
        <v>2051</v>
      </c>
      <c r="AN13" s="230">
        <f t="shared" si="5"/>
        <v>2052</v>
      </c>
      <c r="AO13" s="230">
        <f t="shared" si="5"/>
        <v>2053</v>
      </c>
      <c r="AP13" s="230">
        <f t="shared" si="5"/>
        <v>2054</v>
      </c>
      <c r="AQ13" s="230">
        <f t="shared" si="5"/>
        <v>2055</v>
      </c>
      <c r="AR13" s="230">
        <f t="shared" si="5"/>
        <v>2056</v>
      </c>
      <c r="AS13" s="230">
        <f t="shared" si="5"/>
        <v>2057</v>
      </c>
      <c r="AT13" s="230">
        <f t="shared" si="5"/>
        <v>2058</v>
      </c>
      <c r="AU13" s="230">
        <f t="shared" si="5"/>
        <v>2059</v>
      </c>
      <c r="AV13" s="230">
        <f t="shared" si="5"/>
        <v>2060</v>
      </c>
      <c r="AW13" s="230">
        <f t="shared" si="5"/>
        <v>2061</v>
      </c>
      <c r="AX13" s="230">
        <f t="shared" si="5"/>
        <v>2062</v>
      </c>
      <c r="AY13" s="230">
        <f t="shared" si="5"/>
        <v>2063</v>
      </c>
      <c r="AZ13" s="230">
        <f t="shared" si="5"/>
        <v>2064</v>
      </c>
      <c r="BA13" s="230">
        <f t="shared" si="5"/>
        <v>2065</v>
      </c>
      <c r="BB13" s="230">
        <f t="shared" si="5"/>
        <v>2066</v>
      </c>
      <c r="BC13" s="230">
        <f t="shared" si="5"/>
        <v>2067</v>
      </c>
      <c r="BD13" s="230">
        <f t="shared" si="5"/>
        <v>2068</v>
      </c>
      <c r="BE13" s="230">
        <f t="shared" si="5"/>
        <v>2069</v>
      </c>
      <c r="BF13" s="230">
        <f t="shared" si="5"/>
        <v>2070</v>
      </c>
      <c r="BG13" s="230">
        <f t="shared" si="5"/>
        <v>2071</v>
      </c>
      <c r="BH13" s="230">
        <f t="shared" si="5"/>
        <v>2072</v>
      </c>
      <c r="BI13" s="230">
        <f t="shared" si="5"/>
        <v>2073</v>
      </c>
      <c r="BJ13" s="230">
        <f t="shared" si="5"/>
        <v>2074</v>
      </c>
      <c r="BK13" s="230">
        <f t="shared" si="5"/>
        <v>2075</v>
      </c>
      <c r="BL13" s="230">
        <f t="shared" si="5"/>
        <v>2076</v>
      </c>
      <c r="BM13" s="230">
        <f t="shared" si="5"/>
        <v>2077</v>
      </c>
      <c r="BN13" s="230">
        <f t="shared" si="5"/>
        <v>2078</v>
      </c>
      <c r="BO13" s="230">
        <f t="shared" si="5"/>
        <v>2079</v>
      </c>
      <c r="BP13" s="230">
        <f t="shared" si="5"/>
        <v>2080</v>
      </c>
      <c r="BQ13" s="230">
        <f t="shared" si="5"/>
        <v>2081</v>
      </c>
      <c r="BR13" s="230">
        <f t="shared" si="5"/>
        <v>2082</v>
      </c>
      <c r="BS13" s="230">
        <f t="shared" si="5"/>
        <v>2083</v>
      </c>
      <c r="BT13" s="230">
        <f t="shared" si="5"/>
        <v>2084</v>
      </c>
      <c r="BU13" s="230">
        <f t="shared" ref="BU13:CI13" si="6">BU$1</f>
        <v>2085</v>
      </c>
      <c r="BV13" s="230">
        <f t="shared" si="6"/>
        <v>2086</v>
      </c>
      <c r="BW13" s="230">
        <f t="shared" si="6"/>
        <v>2087</v>
      </c>
      <c r="BX13" s="230">
        <f t="shared" si="6"/>
        <v>2088</v>
      </c>
      <c r="BY13" s="230">
        <f t="shared" si="6"/>
        <v>2089</v>
      </c>
      <c r="BZ13" s="230">
        <f t="shared" si="6"/>
        <v>2090</v>
      </c>
      <c r="CA13" s="230">
        <f t="shared" si="6"/>
        <v>2091</v>
      </c>
      <c r="CB13" s="230">
        <f t="shared" si="6"/>
        <v>2092</v>
      </c>
      <c r="CC13" s="230">
        <f t="shared" si="6"/>
        <v>2093</v>
      </c>
      <c r="CD13" s="230">
        <f t="shared" si="6"/>
        <v>2094</v>
      </c>
      <c r="CE13" s="230">
        <f t="shared" si="6"/>
        <v>2095</v>
      </c>
      <c r="CF13" s="230">
        <f t="shared" si="6"/>
        <v>2096</v>
      </c>
      <c r="CG13" s="230">
        <f t="shared" si="6"/>
        <v>2097</v>
      </c>
      <c r="CH13" s="230">
        <f t="shared" si="6"/>
        <v>2098</v>
      </c>
      <c r="CI13" s="230">
        <f t="shared" si="6"/>
        <v>2099</v>
      </c>
      <c r="CZ13" s="168" t="s">
        <v>181</v>
      </c>
      <c r="DA13" s="169">
        <v>13</v>
      </c>
      <c r="DB13" s="162" t="str">
        <f t="shared" si="2"/>
        <v xml:space="preserve">13_2_Организационный объем проекта и график внедрения </v>
      </c>
    </row>
    <row r="14" spans="1:116" s="123" customFormat="1" ht="14.25" outlineLevel="1" x14ac:dyDescent="0.25">
      <c r="A14" s="120"/>
      <c r="B14" s="121" t="s">
        <v>47</v>
      </c>
      <c r="C14" s="121" t="s">
        <v>655</v>
      </c>
      <c r="D14" s="121"/>
      <c r="E14" s="121"/>
      <c r="F14" s="121"/>
      <c r="G14" s="122">
        <f t="array" aca="1" ref="G14" ca="1">IF(ISNA(OFFSET(G14,0,MATCH(1=1,H14:CI14&lt;&gt;"",))),"",OFFSET(G14,0,MATCH(1=1,H14:CI14&lt;&gt;"",)))</f>
        <v>45658</v>
      </c>
      <c r="H14" s="119"/>
      <c r="I14" s="119"/>
      <c r="J14" s="119"/>
      <c r="K14" s="119"/>
      <c r="L14" s="119"/>
      <c r="M14" s="119">
        <v>45658</v>
      </c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19"/>
      <c r="CF14" s="119"/>
      <c r="CG14" s="119"/>
      <c r="CH14" s="119"/>
      <c r="CI14" s="119"/>
      <c r="CZ14" s="167"/>
      <c r="DA14" s="167"/>
      <c r="DB14" s="162" t="str">
        <f t="shared" si="2"/>
        <v>_2.1_КЦ</v>
      </c>
    </row>
    <row r="15" spans="1:116" s="123" customFormat="1" ht="14.25" outlineLevel="1" x14ac:dyDescent="0.25">
      <c r="A15" s="120"/>
      <c r="B15" s="121" t="s">
        <v>61</v>
      </c>
      <c r="C15" s="121" t="s">
        <v>660</v>
      </c>
      <c r="D15" s="121"/>
      <c r="E15" s="121"/>
      <c r="F15" s="121"/>
      <c r="G15" s="122">
        <f t="array" aca="1" ref="G15" ca="1">IF(ISNA(OFFSET(G15,0,MATCH(1=1,H15:CI15&lt;&gt;"",))),"",OFFSET(G15,0,MATCH(1=1,H15:CI15&lt;&gt;"",)))</f>
        <v>45658</v>
      </c>
      <c r="H15" s="119"/>
      <c r="I15" s="119"/>
      <c r="J15" s="119"/>
      <c r="K15" s="119"/>
      <c r="L15" s="119"/>
      <c r="M15" s="119">
        <v>45658</v>
      </c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Z15" s="167"/>
      <c r="DA15" s="167"/>
      <c r="DB15" s="162" t="str">
        <f t="shared" si="2"/>
        <v>_2.2_ННГ</v>
      </c>
    </row>
    <row r="16" spans="1:116" s="123" customFormat="1" ht="14.25" outlineLevel="1" x14ac:dyDescent="0.25">
      <c r="A16" s="120"/>
      <c r="B16" s="121" t="s">
        <v>689</v>
      </c>
      <c r="C16" s="121" t="s">
        <v>664</v>
      </c>
      <c r="D16" s="121"/>
      <c r="E16" s="121"/>
      <c r="F16" s="121"/>
      <c r="G16" s="122">
        <f t="array" aca="1" ref="G16" ca="1">IF(ISNA(OFFSET(G16,0,MATCH(1=1,H16:CI16&lt;&gt;"",))),"",OFFSET(G16,0,MATCH(1=1,H16:CI16&lt;&gt;"",)))</f>
        <v>45658</v>
      </c>
      <c r="H16" s="119"/>
      <c r="I16" s="119"/>
      <c r="J16" s="119"/>
      <c r="K16" s="119"/>
      <c r="L16" s="119"/>
      <c r="M16" s="119">
        <v>45658</v>
      </c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19"/>
      <c r="BX16" s="119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19"/>
      <c r="CZ16" s="167"/>
      <c r="DA16" s="167"/>
      <c r="DB16" s="162" t="str">
        <f t="shared" si="2"/>
        <v>_2.3_Хантос</v>
      </c>
    </row>
    <row r="17" spans="1:106" s="123" customFormat="1" ht="14.25" outlineLevel="1" x14ac:dyDescent="0.25">
      <c r="A17" s="120"/>
      <c r="B17" s="121" t="s">
        <v>690</v>
      </c>
      <c r="C17" s="121" t="s">
        <v>668</v>
      </c>
      <c r="D17" s="121"/>
      <c r="E17" s="121"/>
      <c r="F17" s="121"/>
      <c r="G17" s="122">
        <f t="array" aca="1" ref="G17" ca="1">IF(ISNA(OFFSET(G17,0,MATCH(1=1,H17:CI17&lt;&gt;"",))),"",OFFSET(G17,0,MATCH(1=1,H17:CI17&lt;&gt;"",)))</f>
        <v>45658</v>
      </c>
      <c r="H17" s="119"/>
      <c r="I17" s="119"/>
      <c r="J17" s="119"/>
      <c r="K17" s="119"/>
      <c r="L17" s="119"/>
      <c r="M17" s="119">
        <v>45658</v>
      </c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19"/>
      <c r="BO17" s="119"/>
      <c r="BP17" s="119"/>
      <c r="BQ17" s="119"/>
      <c r="BR17" s="119"/>
      <c r="BS17" s="119"/>
      <c r="BT17" s="119"/>
      <c r="BU17" s="119"/>
      <c r="BV17" s="119"/>
      <c r="BW17" s="119"/>
      <c r="BX17" s="119"/>
      <c r="BY17" s="119"/>
      <c r="BZ17" s="119"/>
      <c r="CA17" s="119"/>
      <c r="CB17" s="119"/>
      <c r="CC17" s="119"/>
      <c r="CD17" s="119"/>
      <c r="CE17" s="119"/>
      <c r="CF17" s="119"/>
      <c r="CG17" s="119"/>
      <c r="CH17" s="119"/>
      <c r="CI17" s="119"/>
      <c r="CZ17" s="167"/>
      <c r="DA17" s="167"/>
      <c r="DB17" s="162" t="str">
        <f t="shared" si="2"/>
        <v>_2.4_Мегион</v>
      </c>
    </row>
    <row r="18" spans="1:106" s="123" customFormat="1" ht="14.25" outlineLevel="1" x14ac:dyDescent="0.25">
      <c r="A18" s="120"/>
      <c r="B18" s="121" t="s">
        <v>691</v>
      </c>
      <c r="C18" s="121" t="s">
        <v>398</v>
      </c>
      <c r="D18" s="121"/>
      <c r="E18" s="121"/>
      <c r="F18" s="121"/>
      <c r="G18" s="122">
        <f t="array" aca="1" ref="G18" ca="1">IF(ISNA(OFFSET(G18,0,MATCH(1=1,H18:CI18&lt;&gt;"",))),"",OFFSET(G18,0,MATCH(1=1,H18:CI18&lt;&gt;"",)))</f>
        <v>45658</v>
      </c>
      <c r="H18" s="119"/>
      <c r="I18" s="119"/>
      <c r="J18" s="119"/>
      <c r="K18" s="119"/>
      <c r="L18" s="119"/>
      <c r="M18" s="119">
        <v>45658</v>
      </c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19"/>
      <c r="BE18" s="119"/>
      <c r="BF18" s="119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  <c r="BV18" s="119"/>
      <c r="BW18" s="119"/>
      <c r="BX18" s="119"/>
      <c r="BY18" s="119"/>
      <c r="BZ18" s="119"/>
      <c r="CA18" s="119"/>
      <c r="CB18" s="119"/>
      <c r="CC18" s="119"/>
      <c r="CD18" s="119"/>
      <c r="CE18" s="119"/>
      <c r="CF18" s="119"/>
      <c r="CG18" s="119"/>
      <c r="CH18" s="119"/>
      <c r="CI18" s="119"/>
      <c r="CZ18" s="167"/>
      <c r="DA18" s="167"/>
      <c r="DB18" s="162" t="str">
        <f t="shared" si="2"/>
        <v>_2.5_Оренбург</v>
      </c>
    </row>
    <row r="19" spans="1:106" s="123" customFormat="1" ht="14.25" outlineLevel="1" x14ac:dyDescent="0.25">
      <c r="A19" s="120"/>
      <c r="B19" s="121" t="s">
        <v>692</v>
      </c>
      <c r="C19" s="121" t="s">
        <v>658</v>
      </c>
      <c r="D19" s="121"/>
      <c r="E19" s="121"/>
      <c r="F19" s="121"/>
      <c r="G19" s="122">
        <f t="array" aca="1" ref="G19" ca="1">IF(ISNA(OFFSET(G19,0,MATCH(1=1,H19:CI19&lt;&gt;"",))),"",OFFSET(G19,0,MATCH(1=1,H19:CI19&lt;&gt;"",)))</f>
        <v>45658</v>
      </c>
      <c r="H19" s="119"/>
      <c r="I19" s="119"/>
      <c r="J19" s="119"/>
      <c r="K19" s="119"/>
      <c r="L19" s="119"/>
      <c r="M19" s="119">
        <v>45658</v>
      </c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119"/>
      <c r="BF19" s="119"/>
      <c r="BG19" s="119"/>
      <c r="BH19" s="119"/>
      <c r="BI19" s="119"/>
      <c r="BJ19" s="119"/>
      <c r="BK19" s="119"/>
      <c r="BL19" s="119"/>
      <c r="BM19" s="119"/>
      <c r="BN19" s="119"/>
      <c r="BO19" s="119"/>
      <c r="BP19" s="119"/>
      <c r="BQ19" s="119"/>
      <c r="BR19" s="119"/>
      <c r="BS19" s="119"/>
      <c r="BT19" s="119"/>
      <c r="BU19" s="119"/>
      <c r="BV19" s="119"/>
      <c r="BW19" s="119"/>
      <c r="BX19" s="119"/>
      <c r="BY19" s="119"/>
      <c r="BZ19" s="119"/>
      <c r="CA19" s="119"/>
      <c r="CB19" s="119"/>
      <c r="CC19" s="119"/>
      <c r="CD19" s="119"/>
      <c r="CE19" s="119"/>
      <c r="CF19" s="119"/>
      <c r="CG19" s="119"/>
      <c r="CH19" s="119"/>
      <c r="CI19" s="119"/>
      <c r="CZ19" s="167"/>
      <c r="DA19" s="167"/>
      <c r="DB19" s="162" t="str">
        <f t="shared" si="2"/>
        <v>_2.6_Восток</v>
      </c>
    </row>
    <row r="20" spans="1:106" s="123" customFormat="1" ht="14.25" outlineLevel="1" x14ac:dyDescent="0.25">
      <c r="A20" s="120"/>
      <c r="B20" s="121" t="s">
        <v>693</v>
      </c>
      <c r="C20" s="121" t="s">
        <v>666</v>
      </c>
      <c r="D20" s="121"/>
      <c r="E20" s="121"/>
      <c r="F20" s="121"/>
      <c r="G20" s="122">
        <f t="array" aca="1" ref="G20" ca="1">IF(ISNA(OFFSET(G20,0,MATCH(1=1,H20:CI20&lt;&gt;"",))),"",OFFSET(G20,0,MATCH(1=1,H20:CI20&lt;&gt;"",)))</f>
        <v>45658</v>
      </c>
      <c r="H20" s="119"/>
      <c r="I20" s="119"/>
      <c r="J20" s="119"/>
      <c r="K20" s="119"/>
      <c r="L20" s="119"/>
      <c r="M20" s="119">
        <v>45658</v>
      </c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  <c r="BV20" s="119"/>
      <c r="BW20" s="119"/>
      <c r="BX20" s="119"/>
      <c r="BY20" s="119"/>
      <c r="BZ20" s="119"/>
      <c r="CA20" s="119"/>
      <c r="CB20" s="119"/>
      <c r="CC20" s="119"/>
      <c r="CD20" s="119"/>
      <c r="CE20" s="119"/>
      <c r="CF20" s="119"/>
      <c r="CG20" s="119"/>
      <c r="CH20" s="119"/>
      <c r="CI20" s="119"/>
      <c r="CZ20" s="167"/>
      <c r="DA20" s="167"/>
      <c r="DB20" s="162" t="str">
        <f t="shared" si="2"/>
        <v>_2.7_Ямал</v>
      </c>
    </row>
    <row r="21" spans="1:106" s="123" customFormat="1" ht="14.25" outlineLevel="1" x14ac:dyDescent="0.25">
      <c r="A21" s="120"/>
      <c r="B21" s="121" t="s">
        <v>694</v>
      </c>
      <c r="C21" s="121" t="s">
        <v>662</v>
      </c>
      <c r="D21" s="121"/>
      <c r="E21" s="121"/>
      <c r="F21" s="121"/>
      <c r="G21" s="122">
        <f t="array" aca="1" ref="G21" ca="1">IF(ISNA(OFFSET(G21,0,MATCH(1=1,H21:CI21&lt;&gt;"",))),"",OFFSET(G21,0,MATCH(1=1,H21:CI21&lt;&gt;"",)))</f>
        <v>45658</v>
      </c>
      <c r="H21" s="119"/>
      <c r="I21" s="119"/>
      <c r="J21" s="119"/>
      <c r="K21" s="119"/>
      <c r="L21" s="119"/>
      <c r="M21" s="119">
        <v>45658</v>
      </c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  <c r="BW21" s="119"/>
      <c r="BX21" s="119"/>
      <c r="BY21" s="119"/>
      <c r="BZ21" s="119"/>
      <c r="CA21" s="119"/>
      <c r="CB21" s="119"/>
      <c r="CC21" s="119"/>
      <c r="CD21" s="119"/>
      <c r="CE21" s="119"/>
      <c r="CF21" s="119"/>
      <c r="CG21" s="119"/>
      <c r="CH21" s="119"/>
      <c r="CI21" s="119"/>
      <c r="CZ21" s="167"/>
      <c r="DA21" s="167"/>
      <c r="DB21" s="162" t="str">
        <f t="shared" si="2"/>
        <v>_2.8_Мессояха</v>
      </c>
    </row>
    <row r="22" spans="1:106" s="123" customFormat="1" ht="14.25" outlineLevel="1" x14ac:dyDescent="0.25">
      <c r="A22" s="120"/>
      <c r="B22" s="121" t="s">
        <v>695</v>
      </c>
      <c r="C22" s="121" t="s">
        <v>672</v>
      </c>
      <c r="D22" s="121"/>
      <c r="E22" s="121"/>
      <c r="F22" s="121"/>
      <c r="G22" s="122">
        <f t="array" aca="1" ref="G22" ca="1">IF(ISNA(OFFSET(G22,0,MATCH(1=1,H22:CI22&lt;&gt;"",))),"",OFFSET(G22,0,MATCH(1=1,H22:CI22&lt;&gt;"",)))</f>
        <v>45658</v>
      </c>
      <c r="H22" s="119"/>
      <c r="I22" s="119"/>
      <c r="J22" s="119"/>
      <c r="K22" s="119"/>
      <c r="L22" s="119"/>
      <c r="M22" s="119">
        <v>45658</v>
      </c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  <c r="BV22" s="119"/>
      <c r="BW22" s="119"/>
      <c r="BX22" s="119"/>
      <c r="BY22" s="119"/>
      <c r="BZ22" s="119"/>
      <c r="CA22" s="119"/>
      <c r="CB22" s="119"/>
      <c r="CC22" s="119"/>
      <c r="CD22" s="119"/>
      <c r="CE22" s="119"/>
      <c r="CF22" s="119"/>
      <c r="CG22" s="119"/>
      <c r="CH22" s="119"/>
      <c r="CI22" s="119"/>
      <c r="CZ22" s="167"/>
      <c r="DA22" s="167"/>
      <c r="DB22" s="162" t="str">
        <f t="shared" si="2"/>
        <v>_2.9_Заполярье</v>
      </c>
    </row>
    <row r="23" spans="1:106" s="123" customFormat="1" ht="14.25" outlineLevel="1" x14ac:dyDescent="0.25">
      <c r="A23" s="120"/>
      <c r="B23" s="121" t="s">
        <v>696</v>
      </c>
      <c r="C23" s="121" t="s">
        <v>676</v>
      </c>
      <c r="D23" s="121"/>
      <c r="E23" s="121"/>
      <c r="F23" s="121"/>
      <c r="G23" s="122">
        <f t="array" aca="1" ref="G23" ca="1">IF(ISNA(OFFSET(G23,0,MATCH(1=1,H23:CI23&lt;&gt;"",))),"",OFFSET(G23,0,MATCH(1=1,H23:CI23&lt;&gt;"",)))</f>
        <v>45658</v>
      </c>
      <c r="H23" s="119"/>
      <c r="I23" s="119"/>
      <c r="J23" s="119"/>
      <c r="K23" s="119"/>
      <c r="L23" s="119"/>
      <c r="M23" s="119">
        <v>45658</v>
      </c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19"/>
      <c r="BO23" s="119"/>
      <c r="BP23" s="119"/>
      <c r="BQ23" s="119"/>
      <c r="BR23" s="119"/>
      <c r="BS23" s="119"/>
      <c r="BT23" s="119"/>
      <c r="BU23" s="119"/>
      <c r="BV23" s="119"/>
      <c r="BW23" s="119"/>
      <c r="BX23" s="119"/>
      <c r="BY23" s="119"/>
      <c r="BZ23" s="119"/>
      <c r="CA23" s="119"/>
      <c r="CB23" s="119"/>
      <c r="CC23" s="119"/>
      <c r="CD23" s="119"/>
      <c r="CE23" s="119"/>
      <c r="CF23" s="119"/>
      <c r="CG23" s="119"/>
      <c r="CH23" s="119"/>
      <c r="CI23" s="119"/>
      <c r="CZ23" s="167"/>
      <c r="DA23" s="167"/>
      <c r="DB23" s="162"/>
    </row>
    <row r="24" spans="1:106" s="123" customFormat="1" ht="14.25" outlineLevel="1" x14ac:dyDescent="0.25">
      <c r="A24" s="120"/>
      <c r="B24" s="121" t="s">
        <v>1091</v>
      </c>
      <c r="C24" s="121" t="s">
        <v>681</v>
      </c>
      <c r="D24" s="121"/>
      <c r="E24" s="121"/>
      <c r="F24" s="121"/>
      <c r="G24" s="122">
        <f t="array" aca="1" ref="G24" ca="1">IF(ISNA(OFFSET(G24,0,MATCH(1=1,H24:CI24&lt;&gt;"",))),"",OFFSET(G24,0,MATCH(1=1,H24:CI24&lt;&gt;"",)))</f>
        <v>45658</v>
      </c>
      <c r="H24" s="119"/>
      <c r="I24" s="119"/>
      <c r="J24" s="119"/>
      <c r="K24" s="119"/>
      <c r="L24" s="119"/>
      <c r="M24" s="119">
        <v>45658</v>
      </c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19"/>
      <c r="BO24" s="119"/>
      <c r="BP24" s="119"/>
      <c r="BQ24" s="119"/>
      <c r="BR24" s="119"/>
      <c r="BS24" s="119"/>
      <c r="BT24" s="119"/>
      <c r="BU24" s="119"/>
      <c r="BV24" s="119"/>
      <c r="BW24" s="119"/>
      <c r="BX24" s="119"/>
      <c r="BY24" s="119"/>
      <c r="BZ24" s="119"/>
      <c r="CA24" s="119"/>
      <c r="CB24" s="119"/>
      <c r="CC24" s="119"/>
      <c r="CD24" s="119"/>
      <c r="CE24" s="119"/>
      <c r="CF24" s="119"/>
      <c r="CG24" s="119"/>
      <c r="CH24" s="119"/>
      <c r="CI24" s="119"/>
      <c r="CZ24" s="167"/>
      <c r="DA24" s="167"/>
      <c r="DB24" s="162"/>
    </row>
    <row r="25" spans="1:106" s="123" customFormat="1" ht="14.25" outlineLevel="1" x14ac:dyDescent="0.25">
      <c r="A25" s="120"/>
      <c r="B25" s="121" t="s">
        <v>1092</v>
      </c>
      <c r="C25" s="121" t="s">
        <v>669</v>
      </c>
      <c r="D25" s="121"/>
      <c r="E25" s="121"/>
      <c r="F25" s="121"/>
      <c r="G25" s="122">
        <f t="array" aca="1" ref="G25" ca="1">IF(ISNA(OFFSET(G25,0,MATCH(1=1,H25:CI25&lt;&gt;"",))),"",OFFSET(G25,0,MATCH(1=1,H25:CI25&lt;&gt;"",)))</f>
        <v>45658</v>
      </c>
      <c r="H25" s="119"/>
      <c r="I25" s="119"/>
      <c r="J25" s="119"/>
      <c r="K25" s="119"/>
      <c r="L25" s="119"/>
      <c r="M25" s="119">
        <v>45658</v>
      </c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19"/>
      <c r="BO25" s="119"/>
      <c r="BP25" s="119"/>
      <c r="BQ25" s="119"/>
      <c r="BR25" s="119"/>
      <c r="BS25" s="119"/>
      <c r="BT25" s="119"/>
      <c r="BU25" s="119"/>
      <c r="BV25" s="119"/>
      <c r="BW25" s="119"/>
      <c r="BX25" s="119"/>
      <c r="BY25" s="119"/>
      <c r="BZ25" s="119"/>
      <c r="CA25" s="119"/>
      <c r="CB25" s="119"/>
      <c r="CC25" s="119"/>
      <c r="CD25" s="119"/>
      <c r="CE25" s="119"/>
      <c r="CF25" s="119"/>
      <c r="CG25" s="119"/>
      <c r="CH25" s="119"/>
      <c r="CI25" s="119"/>
      <c r="CZ25" s="167"/>
      <c r="DA25" s="167"/>
      <c r="DB25" s="162"/>
    </row>
    <row r="26" spans="1:106" s="123" customFormat="1" ht="14.25" outlineLevel="1" x14ac:dyDescent="0.25">
      <c r="A26" s="120"/>
      <c r="B26" s="121" t="s">
        <v>1093</v>
      </c>
      <c r="C26" s="121" t="s">
        <v>678</v>
      </c>
      <c r="D26" s="121"/>
      <c r="E26" s="121"/>
      <c r="F26" s="121"/>
      <c r="G26" s="122" t="str">
        <f t="array" aca="1" ref="G26" ca="1">IF(ISNA(OFFSET(G26,0,MATCH(1=1,H26:CI26&lt;&gt;"",))),"",OFFSET(G26,0,MATCH(1=1,H26:CI26&lt;&gt;"",)))</f>
        <v/>
      </c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19"/>
      <c r="BO26" s="119"/>
      <c r="BP26" s="119"/>
      <c r="BQ26" s="119"/>
      <c r="BR26" s="119"/>
      <c r="BS26" s="119"/>
      <c r="BT26" s="119"/>
      <c r="BU26" s="119"/>
      <c r="BV26" s="119"/>
      <c r="BW26" s="119"/>
      <c r="BX26" s="119"/>
      <c r="BY26" s="119"/>
      <c r="BZ26" s="119"/>
      <c r="CA26" s="119"/>
      <c r="CB26" s="119"/>
      <c r="CC26" s="119"/>
      <c r="CD26" s="119"/>
      <c r="CE26" s="119"/>
      <c r="CF26" s="119"/>
      <c r="CG26" s="119"/>
      <c r="CH26" s="119"/>
      <c r="CI26" s="119"/>
      <c r="CZ26" s="167"/>
      <c r="DA26" s="167"/>
      <c r="DB26" s="162" t="str">
        <f t="shared" si="2"/>
        <v>_2.13_Меретояха</v>
      </c>
    </row>
    <row r="27" spans="1:106" s="123" customFormat="1" ht="14.25" outlineLevel="1" x14ac:dyDescent="0.25">
      <c r="A27" s="120"/>
      <c r="B27" s="121" t="s">
        <v>1094</v>
      </c>
      <c r="C27" s="627"/>
      <c r="D27" s="627" t="s">
        <v>1096</v>
      </c>
      <c r="E27" s="627"/>
      <c r="F27" s="627"/>
      <c r="G27" s="122">
        <f t="array" aca="1" ref="G27" ca="1">IF(ISNA(OFFSET(G27,0,MATCH(1=1,H27:CI27&lt;&gt;"",))),"",OFFSET(G27,0,MATCH(1=1,H27:CI27&lt;&gt;"",)))</f>
        <v>45658</v>
      </c>
      <c r="H27" s="628"/>
      <c r="I27" s="628"/>
      <c r="J27" s="119"/>
      <c r="K27" s="119"/>
      <c r="L27" s="119"/>
      <c r="M27" s="119">
        <v>45658</v>
      </c>
      <c r="N27" s="628"/>
      <c r="O27" s="628"/>
      <c r="P27" s="628"/>
      <c r="Q27" s="628"/>
      <c r="R27" s="628"/>
      <c r="S27" s="628"/>
      <c r="T27" s="628"/>
      <c r="U27" s="628"/>
      <c r="V27" s="628"/>
      <c r="W27" s="628"/>
      <c r="X27" s="628"/>
      <c r="Y27" s="628"/>
      <c r="Z27" s="628"/>
      <c r="AA27" s="628"/>
      <c r="AB27" s="628"/>
      <c r="AC27" s="628"/>
      <c r="AD27" s="628"/>
      <c r="AE27" s="628"/>
      <c r="AF27" s="628"/>
      <c r="AG27" s="628"/>
      <c r="AH27" s="628"/>
      <c r="AI27" s="628"/>
      <c r="AJ27" s="628"/>
      <c r="AK27" s="628"/>
      <c r="AL27" s="628"/>
      <c r="AM27" s="628"/>
      <c r="AN27" s="628"/>
      <c r="AO27" s="628"/>
      <c r="AP27" s="628"/>
      <c r="AQ27" s="628"/>
      <c r="AR27" s="628"/>
      <c r="AS27" s="628"/>
      <c r="AT27" s="628"/>
      <c r="AU27" s="628"/>
      <c r="AV27" s="628"/>
      <c r="AW27" s="628"/>
      <c r="AX27" s="628"/>
      <c r="AY27" s="628"/>
      <c r="AZ27" s="628"/>
      <c r="BA27" s="628"/>
      <c r="BB27" s="628"/>
      <c r="BC27" s="628"/>
      <c r="BD27" s="628"/>
      <c r="BE27" s="628"/>
      <c r="BF27" s="628"/>
      <c r="BG27" s="628"/>
      <c r="BH27" s="628"/>
      <c r="BI27" s="628"/>
      <c r="BJ27" s="628"/>
      <c r="BK27" s="628"/>
      <c r="BL27" s="628"/>
      <c r="BM27" s="628"/>
      <c r="BN27" s="628"/>
      <c r="BO27" s="628"/>
      <c r="BP27" s="628"/>
      <c r="BQ27" s="628"/>
      <c r="BR27" s="628"/>
      <c r="BS27" s="628"/>
      <c r="BT27" s="628"/>
      <c r="BU27" s="628"/>
      <c r="BV27" s="628"/>
      <c r="BW27" s="628"/>
      <c r="BX27" s="628"/>
      <c r="BY27" s="628"/>
      <c r="BZ27" s="628"/>
      <c r="CA27" s="628"/>
      <c r="CB27" s="628"/>
      <c r="CC27" s="628"/>
      <c r="CD27" s="628"/>
      <c r="CE27" s="628"/>
      <c r="CF27" s="628"/>
      <c r="CG27" s="628"/>
      <c r="CH27" s="628"/>
      <c r="CI27" s="628"/>
      <c r="CZ27" s="167"/>
      <c r="DA27" s="167"/>
      <c r="DB27" s="162"/>
    </row>
    <row r="28" spans="1:106" s="120" customFormat="1" outlineLevel="1" x14ac:dyDescent="0.25">
      <c r="A28" s="181"/>
      <c r="B28" s="205"/>
      <c r="C28" s="206"/>
      <c r="D28" s="206"/>
      <c r="E28" s="206"/>
      <c r="F28" s="207"/>
      <c r="G28" s="181"/>
      <c r="H28" s="208">
        <f>IF(H30&gt;0,1,0)</f>
        <v>1</v>
      </c>
      <c r="I28" s="208">
        <f t="shared" ref="I28:BT28" si="7">IF(I30&gt;0,1,0)</f>
        <v>1</v>
      </c>
      <c r="J28" s="208">
        <f t="shared" si="7"/>
        <v>1</v>
      </c>
      <c r="K28" s="208">
        <f t="shared" si="7"/>
        <v>1</v>
      </c>
      <c r="L28" s="208">
        <f t="shared" si="7"/>
        <v>1</v>
      </c>
      <c r="M28" s="208">
        <f t="shared" si="7"/>
        <v>1</v>
      </c>
      <c r="N28" s="208">
        <f t="shared" si="7"/>
        <v>1</v>
      </c>
      <c r="O28" s="208">
        <f t="shared" si="7"/>
        <v>0</v>
      </c>
      <c r="P28" s="208">
        <f t="shared" si="7"/>
        <v>0</v>
      </c>
      <c r="Q28" s="208">
        <f t="shared" si="7"/>
        <v>0</v>
      </c>
      <c r="R28" s="208">
        <f t="shared" si="7"/>
        <v>0</v>
      </c>
      <c r="S28" s="208">
        <f t="shared" si="7"/>
        <v>0</v>
      </c>
      <c r="T28" s="208">
        <f t="shared" si="7"/>
        <v>0</v>
      </c>
      <c r="U28" s="208">
        <f t="shared" si="7"/>
        <v>0</v>
      </c>
      <c r="V28" s="208">
        <f t="shared" si="7"/>
        <v>0</v>
      </c>
      <c r="W28" s="208">
        <f t="shared" si="7"/>
        <v>0</v>
      </c>
      <c r="X28" s="208">
        <f t="shared" si="7"/>
        <v>0</v>
      </c>
      <c r="Y28" s="208">
        <f t="shared" si="7"/>
        <v>0</v>
      </c>
      <c r="Z28" s="208">
        <f t="shared" si="7"/>
        <v>0</v>
      </c>
      <c r="AA28" s="208">
        <f t="shared" si="7"/>
        <v>0</v>
      </c>
      <c r="AB28" s="208">
        <f t="shared" si="7"/>
        <v>0</v>
      </c>
      <c r="AC28" s="208">
        <f t="shared" si="7"/>
        <v>0</v>
      </c>
      <c r="AD28" s="208">
        <f t="shared" si="7"/>
        <v>0</v>
      </c>
      <c r="AE28" s="208">
        <f t="shared" si="7"/>
        <v>0</v>
      </c>
      <c r="AF28" s="208">
        <f t="shared" si="7"/>
        <v>0</v>
      </c>
      <c r="AG28" s="208">
        <f t="shared" si="7"/>
        <v>0</v>
      </c>
      <c r="AH28" s="208">
        <f t="shared" si="7"/>
        <v>0</v>
      </c>
      <c r="AI28" s="208">
        <f t="shared" si="7"/>
        <v>0</v>
      </c>
      <c r="AJ28" s="208">
        <f t="shared" si="7"/>
        <v>0</v>
      </c>
      <c r="AK28" s="208">
        <f t="shared" si="7"/>
        <v>0</v>
      </c>
      <c r="AL28" s="208">
        <f t="shared" si="7"/>
        <v>0</v>
      </c>
      <c r="AM28" s="208">
        <f t="shared" si="7"/>
        <v>0</v>
      </c>
      <c r="AN28" s="208">
        <f t="shared" si="7"/>
        <v>0</v>
      </c>
      <c r="AO28" s="208">
        <f t="shared" si="7"/>
        <v>0</v>
      </c>
      <c r="AP28" s="208">
        <f t="shared" si="7"/>
        <v>0</v>
      </c>
      <c r="AQ28" s="208">
        <f t="shared" si="7"/>
        <v>0</v>
      </c>
      <c r="AR28" s="208">
        <f t="shared" si="7"/>
        <v>0</v>
      </c>
      <c r="AS28" s="208">
        <f t="shared" si="7"/>
        <v>0</v>
      </c>
      <c r="AT28" s="208">
        <f t="shared" si="7"/>
        <v>0</v>
      </c>
      <c r="AU28" s="208">
        <f t="shared" si="7"/>
        <v>0</v>
      </c>
      <c r="AV28" s="208">
        <f t="shared" si="7"/>
        <v>0</v>
      </c>
      <c r="AW28" s="208">
        <f t="shared" si="7"/>
        <v>0</v>
      </c>
      <c r="AX28" s="208">
        <f t="shared" si="7"/>
        <v>0</v>
      </c>
      <c r="AY28" s="208">
        <f t="shared" si="7"/>
        <v>0</v>
      </c>
      <c r="AZ28" s="208">
        <f t="shared" si="7"/>
        <v>0</v>
      </c>
      <c r="BA28" s="208">
        <f t="shared" si="7"/>
        <v>0</v>
      </c>
      <c r="BB28" s="208">
        <f t="shared" si="7"/>
        <v>0</v>
      </c>
      <c r="BC28" s="208">
        <f t="shared" si="7"/>
        <v>0</v>
      </c>
      <c r="BD28" s="208">
        <f t="shared" si="7"/>
        <v>0</v>
      </c>
      <c r="BE28" s="208">
        <f t="shared" si="7"/>
        <v>0</v>
      </c>
      <c r="BF28" s="208">
        <f t="shared" si="7"/>
        <v>0</v>
      </c>
      <c r="BG28" s="208">
        <f t="shared" si="7"/>
        <v>0</v>
      </c>
      <c r="BH28" s="208">
        <f t="shared" si="7"/>
        <v>0</v>
      </c>
      <c r="BI28" s="208">
        <f t="shared" si="7"/>
        <v>0</v>
      </c>
      <c r="BJ28" s="208">
        <f t="shared" si="7"/>
        <v>0</v>
      </c>
      <c r="BK28" s="208">
        <f t="shared" si="7"/>
        <v>0</v>
      </c>
      <c r="BL28" s="208">
        <f t="shared" si="7"/>
        <v>0</v>
      </c>
      <c r="BM28" s="208">
        <f t="shared" si="7"/>
        <v>0</v>
      </c>
      <c r="BN28" s="208">
        <f t="shared" si="7"/>
        <v>0</v>
      </c>
      <c r="BO28" s="208">
        <f t="shared" si="7"/>
        <v>0</v>
      </c>
      <c r="BP28" s="208">
        <f t="shared" si="7"/>
        <v>0</v>
      </c>
      <c r="BQ28" s="208">
        <f t="shared" si="7"/>
        <v>0</v>
      </c>
      <c r="BR28" s="208">
        <f t="shared" si="7"/>
        <v>0</v>
      </c>
      <c r="BS28" s="208">
        <f t="shared" si="7"/>
        <v>0</v>
      </c>
      <c r="BT28" s="208">
        <f t="shared" si="7"/>
        <v>0</v>
      </c>
      <c r="BU28" s="208">
        <f t="shared" ref="BU28:CI28" si="8">IF(BU30&gt;0,1,0)</f>
        <v>0</v>
      </c>
      <c r="BV28" s="208">
        <f t="shared" si="8"/>
        <v>0</v>
      </c>
      <c r="BW28" s="208">
        <f t="shared" si="8"/>
        <v>0</v>
      </c>
      <c r="BX28" s="208">
        <f t="shared" si="8"/>
        <v>0</v>
      </c>
      <c r="BY28" s="208">
        <f t="shared" si="8"/>
        <v>0</v>
      </c>
      <c r="BZ28" s="208">
        <f t="shared" si="8"/>
        <v>0</v>
      </c>
      <c r="CA28" s="208">
        <f t="shared" si="8"/>
        <v>0</v>
      </c>
      <c r="CB28" s="208">
        <f t="shared" si="8"/>
        <v>0</v>
      </c>
      <c r="CC28" s="208">
        <f t="shared" si="8"/>
        <v>0</v>
      </c>
      <c r="CD28" s="208">
        <f t="shared" si="8"/>
        <v>0</v>
      </c>
      <c r="CE28" s="208">
        <f t="shared" si="8"/>
        <v>0</v>
      </c>
      <c r="CF28" s="208">
        <f t="shared" si="8"/>
        <v>0</v>
      </c>
      <c r="CG28" s="208">
        <f t="shared" si="8"/>
        <v>0</v>
      </c>
      <c r="CH28" s="208">
        <f t="shared" si="8"/>
        <v>0</v>
      </c>
      <c r="CI28" s="208">
        <f t="shared" si="8"/>
        <v>0</v>
      </c>
      <c r="CZ28" s="157" t="s">
        <v>181</v>
      </c>
      <c r="DA28" s="204">
        <v>14</v>
      </c>
      <c r="DB28" s="162" t="str">
        <f t="shared" si="2"/>
        <v>14__</v>
      </c>
    </row>
    <row r="29" spans="1:106" s="268" customFormat="1" ht="32.25" customHeight="1" x14ac:dyDescent="0.2">
      <c r="A29" s="261"/>
      <c r="B29" s="262" t="s">
        <v>58</v>
      </c>
      <c r="C29" s="263" t="s">
        <v>19</v>
      </c>
      <c r="D29" s="263"/>
      <c r="E29" s="264"/>
      <c r="F29" s="265"/>
      <c r="G29" s="266"/>
      <c r="H29" s="267">
        <f>H$1</f>
        <v>2020</v>
      </c>
      <c r="I29" s="267">
        <f t="shared" ref="I29:BT29" si="9">I$1</f>
        <v>2021</v>
      </c>
      <c r="J29" s="267">
        <f t="shared" si="9"/>
        <v>2022</v>
      </c>
      <c r="K29" s="267">
        <f t="shared" si="9"/>
        <v>2023</v>
      </c>
      <c r="L29" s="267">
        <f t="shared" si="9"/>
        <v>2024</v>
      </c>
      <c r="M29" s="267">
        <f t="shared" si="9"/>
        <v>2025</v>
      </c>
      <c r="N29" s="267">
        <f t="shared" si="9"/>
        <v>2026</v>
      </c>
      <c r="O29" s="267">
        <f t="shared" si="9"/>
        <v>2027</v>
      </c>
      <c r="P29" s="267">
        <f t="shared" si="9"/>
        <v>2028</v>
      </c>
      <c r="Q29" s="267">
        <f t="shared" si="9"/>
        <v>2029</v>
      </c>
      <c r="R29" s="267">
        <f t="shared" si="9"/>
        <v>2030</v>
      </c>
      <c r="S29" s="267">
        <f t="shared" si="9"/>
        <v>2031</v>
      </c>
      <c r="T29" s="267">
        <f t="shared" si="9"/>
        <v>2032</v>
      </c>
      <c r="U29" s="267">
        <f t="shared" si="9"/>
        <v>2033</v>
      </c>
      <c r="V29" s="267">
        <f t="shared" si="9"/>
        <v>2034</v>
      </c>
      <c r="W29" s="267">
        <f t="shared" si="9"/>
        <v>2035</v>
      </c>
      <c r="X29" s="267">
        <f t="shared" si="9"/>
        <v>2036</v>
      </c>
      <c r="Y29" s="267">
        <f t="shared" si="9"/>
        <v>2037</v>
      </c>
      <c r="Z29" s="267">
        <f t="shared" si="9"/>
        <v>2038</v>
      </c>
      <c r="AA29" s="267">
        <f t="shared" si="9"/>
        <v>2039</v>
      </c>
      <c r="AB29" s="267">
        <f t="shared" si="9"/>
        <v>2040</v>
      </c>
      <c r="AC29" s="267">
        <f t="shared" si="9"/>
        <v>2041</v>
      </c>
      <c r="AD29" s="267">
        <f t="shared" si="9"/>
        <v>2042</v>
      </c>
      <c r="AE29" s="267">
        <f t="shared" si="9"/>
        <v>2043</v>
      </c>
      <c r="AF29" s="267">
        <f t="shared" si="9"/>
        <v>2044</v>
      </c>
      <c r="AG29" s="267">
        <f t="shared" si="9"/>
        <v>2045</v>
      </c>
      <c r="AH29" s="267">
        <f t="shared" si="9"/>
        <v>2046</v>
      </c>
      <c r="AI29" s="267">
        <f t="shared" si="9"/>
        <v>2047</v>
      </c>
      <c r="AJ29" s="267">
        <f t="shared" si="9"/>
        <v>2048</v>
      </c>
      <c r="AK29" s="267">
        <f t="shared" si="9"/>
        <v>2049</v>
      </c>
      <c r="AL29" s="267">
        <f t="shared" si="9"/>
        <v>2050</v>
      </c>
      <c r="AM29" s="267">
        <f t="shared" si="9"/>
        <v>2051</v>
      </c>
      <c r="AN29" s="267">
        <f t="shared" si="9"/>
        <v>2052</v>
      </c>
      <c r="AO29" s="267">
        <f t="shared" si="9"/>
        <v>2053</v>
      </c>
      <c r="AP29" s="267">
        <f t="shared" si="9"/>
        <v>2054</v>
      </c>
      <c r="AQ29" s="267">
        <f t="shared" si="9"/>
        <v>2055</v>
      </c>
      <c r="AR29" s="267">
        <f t="shared" si="9"/>
        <v>2056</v>
      </c>
      <c r="AS29" s="267">
        <f t="shared" si="9"/>
        <v>2057</v>
      </c>
      <c r="AT29" s="267">
        <f t="shared" si="9"/>
        <v>2058</v>
      </c>
      <c r="AU29" s="267">
        <f t="shared" si="9"/>
        <v>2059</v>
      </c>
      <c r="AV29" s="267">
        <f t="shared" si="9"/>
        <v>2060</v>
      </c>
      <c r="AW29" s="267">
        <f t="shared" si="9"/>
        <v>2061</v>
      </c>
      <c r="AX29" s="267">
        <f t="shared" si="9"/>
        <v>2062</v>
      </c>
      <c r="AY29" s="267">
        <f t="shared" si="9"/>
        <v>2063</v>
      </c>
      <c r="AZ29" s="267">
        <f t="shared" si="9"/>
        <v>2064</v>
      </c>
      <c r="BA29" s="267">
        <f t="shared" si="9"/>
        <v>2065</v>
      </c>
      <c r="BB29" s="267">
        <f t="shared" si="9"/>
        <v>2066</v>
      </c>
      <c r="BC29" s="267">
        <f t="shared" si="9"/>
        <v>2067</v>
      </c>
      <c r="BD29" s="267">
        <f t="shared" si="9"/>
        <v>2068</v>
      </c>
      <c r="BE29" s="267">
        <f t="shared" si="9"/>
        <v>2069</v>
      </c>
      <c r="BF29" s="267">
        <f t="shared" si="9"/>
        <v>2070</v>
      </c>
      <c r="BG29" s="267">
        <f t="shared" si="9"/>
        <v>2071</v>
      </c>
      <c r="BH29" s="267">
        <f t="shared" si="9"/>
        <v>2072</v>
      </c>
      <c r="BI29" s="267">
        <f t="shared" si="9"/>
        <v>2073</v>
      </c>
      <c r="BJ29" s="267">
        <f t="shared" si="9"/>
        <v>2074</v>
      </c>
      <c r="BK29" s="267">
        <f t="shared" si="9"/>
        <v>2075</v>
      </c>
      <c r="BL29" s="267">
        <f t="shared" si="9"/>
        <v>2076</v>
      </c>
      <c r="BM29" s="267">
        <f t="shared" si="9"/>
        <v>2077</v>
      </c>
      <c r="BN29" s="267">
        <f t="shared" si="9"/>
        <v>2078</v>
      </c>
      <c r="BO29" s="267">
        <f t="shared" si="9"/>
        <v>2079</v>
      </c>
      <c r="BP29" s="267">
        <f t="shared" si="9"/>
        <v>2080</v>
      </c>
      <c r="BQ29" s="267">
        <f t="shared" si="9"/>
        <v>2081</v>
      </c>
      <c r="BR29" s="267">
        <f t="shared" si="9"/>
        <v>2082</v>
      </c>
      <c r="BS29" s="267">
        <f t="shared" si="9"/>
        <v>2083</v>
      </c>
      <c r="BT29" s="267">
        <f t="shared" si="9"/>
        <v>2084</v>
      </c>
      <c r="BU29" s="267">
        <f t="shared" ref="BU29:CI29" si="10">BU$1</f>
        <v>2085</v>
      </c>
      <c r="BV29" s="267">
        <f t="shared" si="10"/>
        <v>2086</v>
      </c>
      <c r="BW29" s="267">
        <f t="shared" si="10"/>
        <v>2087</v>
      </c>
      <c r="BX29" s="267">
        <f t="shared" si="10"/>
        <v>2088</v>
      </c>
      <c r="BY29" s="267">
        <f t="shared" si="10"/>
        <v>2089</v>
      </c>
      <c r="BZ29" s="267">
        <f t="shared" si="10"/>
        <v>2090</v>
      </c>
      <c r="CA29" s="267">
        <f t="shared" si="10"/>
        <v>2091</v>
      </c>
      <c r="CB29" s="267">
        <f t="shared" si="10"/>
        <v>2092</v>
      </c>
      <c r="CC29" s="267">
        <f t="shared" si="10"/>
        <v>2093</v>
      </c>
      <c r="CD29" s="267">
        <f t="shared" si="10"/>
        <v>2094</v>
      </c>
      <c r="CE29" s="267">
        <f t="shared" si="10"/>
        <v>2095</v>
      </c>
      <c r="CF29" s="267">
        <f t="shared" si="10"/>
        <v>2096</v>
      </c>
      <c r="CG29" s="267">
        <f t="shared" si="10"/>
        <v>2097</v>
      </c>
      <c r="CH29" s="267">
        <f t="shared" si="10"/>
        <v>2098</v>
      </c>
      <c r="CI29" s="267">
        <f t="shared" si="10"/>
        <v>2099</v>
      </c>
      <c r="CZ29" s="159" t="s">
        <v>181</v>
      </c>
      <c r="DA29" s="159">
        <v>15</v>
      </c>
      <c r="DB29" s="162" t="str">
        <f t="shared" si="2"/>
        <v>15_3_Расходы по проекту</v>
      </c>
    </row>
    <row r="30" spans="1:106" s="85" customFormat="1" outlineLevel="1" x14ac:dyDescent="0.25">
      <c r="B30" s="16" t="s">
        <v>127</v>
      </c>
      <c r="C30" s="10" t="s">
        <v>700</v>
      </c>
      <c r="D30" s="17"/>
      <c r="E30" s="17"/>
      <c r="F30" s="16" t="s">
        <v>13</v>
      </c>
      <c r="G30" s="13">
        <f>SUM(H30:CI30)</f>
        <v>75121.656849780222</v>
      </c>
      <c r="H30" s="18">
        <f>SUM(H31:H33)</f>
        <v>2099.9987299999998</v>
      </c>
      <c r="I30" s="18">
        <f t="shared" ref="I30:BT30" si="11">SUM(I31:I33)</f>
        <v>921.87789999999995</v>
      </c>
      <c r="J30" s="18">
        <f t="shared" si="11"/>
        <v>27300</v>
      </c>
      <c r="K30" s="18">
        <f t="shared" si="11"/>
        <v>22400</v>
      </c>
      <c r="L30" s="18">
        <f t="shared" si="11"/>
        <v>10999.780219780219</v>
      </c>
      <c r="M30" s="18">
        <f t="shared" si="11"/>
        <v>5700</v>
      </c>
      <c r="N30" s="18">
        <f t="shared" si="11"/>
        <v>5700</v>
      </c>
      <c r="O30" s="18">
        <f t="shared" si="11"/>
        <v>0</v>
      </c>
      <c r="P30" s="18">
        <f t="shared" si="11"/>
        <v>0</v>
      </c>
      <c r="Q30" s="18">
        <f t="shared" si="11"/>
        <v>0</v>
      </c>
      <c r="R30" s="18">
        <f t="shared" si="11"/>
        <v>0</v>
      </c>
      <c r="S30" s="18">
        <f t="shared" si="11"/>
        <v>0</v>
      </c>
      <c r="T30" s="18">
        <f t="shared" si="11"/>
        <v>0</v>
      </c>
      <c r="U30" s="18">
        <f t="shared" si="11"/>
        <v>0</v>
      </c>
      <c r="V30" s="18">
        <f t="shared" si="11"/>
        <v>0</v>
      </c>
      <c r="W30" s="18">
        <f t="shared" si="11"/>
        <v>0</v>
      </c>
      <c r="X30" s="18">
        <f t="shared" si="11"/>
        <v>0</v>
      </c>
      <c r="Y30" s="18">
        <f t="shared" si="11"/>
        <v>0</v>
      </c>
      <c r="Z30" s="18">
        <f t="shared" si="11"/>
        <v>0</v>
      </c>
      <c r="AA30" s="18">
        <f t="shared" si="11"/>
        <v>0</v>
      </c>
      <c r="AB30" s="18">
        <f t="shared" si="11"/>
        <v>0</v>
      </c>
      <c r="AC30" s="18">
        <f t="shared" si="11"/>
        <v>0</v>
      </c>
      <c r="AD30" s="18">
        <f t="shared" si="11"/>
        <v>0</v>
      </c>
      <c r="AE30" s="18">
        <f t="shared" si="11"/>
        <v>0</v>
      </c>
      <c r="AF30" s="18">
        <f t="shared" si="11"/>
        <v>0</v>
      </c>
      <c r="AG30" s="18">
        <f t="shared" si="11"/>
        <v>0</v>
      </c>
      <c r="AH30" s="18">
        <f t="shared" si="11"/>
        <v>0</v>
      </c>
      <c r="AI30" s="18">
        <f t="shared" si="11"/>
        <v>0</v>
      </c>
      <c r="AJ30" s="18">
        <f t="shared" si="11"/>
        <v>0</v>
      </c>
      <c r="AK30" s="18">
        <f t="shared" si="11"/>
        <v>0</v>
      </c>
      <c r="AL30" s="18">
        <f t="shared" si="11"/>
        <v>0</v>
      </c>
      <c r="AM30" s="18">
        <f t="shared" si="11"/>
        <v>0</v>
      </c>
      <c r="AN30" s="18">
        <f t="shared" si="11"/>
        <v>0</v>
      </c>
      <c r="AO30" s="18">
        <f t="shared" si="11"/>
        <v>0</v>
      </c>
      <c r="AP30" s="18">
        <f t="shared" si="11"/>
        <v>0</v>
      </c>
      <c r="AQ30" s="18">
        <f t="shared" si="11"/>
        <v>0</v>
      </c>
      <c r="AR30" s="18">
        <f t="shared" si="11"/>
        <v>0</v>
      </c>
      <c r="AS30" s="18">
        <f t="shared" si="11"/>
        <v>0</v>
      </c>
      <c r="AT30" s="18">
        <f t="shared" si="11"/>
        <v>0</v>
      </c>
      <c r="AU30" s="18">
        <f t="shared" si="11"/>
        <v>0</v>
      </c>
      <c r="AV30" s="18">
        <f t="shared" si="11"/>
        <v>0</v>
      </c>
      <c r="AW30" s="18">
        <f t="shared" si="11"/>
        <v>0</v>
      </c>
      <c r="AX30" s="18">
        <f t="shared" si="11"/>
        <v>0</v>
      </c>
      <c r="AY30" s="18">
        <f t="shared" si="11"/>
        <v>0</v>
      </c>
      <c r="AZ30" s="18">
        <f t="shared" si="11"/>
        <v>0</v>
      </c>
      <c r="BA30" s="18">
        <f t="shared" si="11"/>
        <v>0</v>
      </c>
      <c r="BB30" s="18">
        <f t="shared" si="11"/>
        <v>0</v>
      </c>
      <c r="BC30" s="18">
        <f t="shared" si="11"/>
        <v>0</v>
      </c>
      <c r="BD30" s="18">
        <f t="shared" si="11"/>
        <v>0</v>
      </c>
      <c r="BE30" s="18">
        <f t="shared" si="11"/>
        <v>0</v>
      </c>
      <c r="BF30" s="18">
        <f t="shared" si="11"/>
        <v>0</v>
      </c>
      <c r="BG30" s="18">
        <f t="shared" si="11"/>
        <v>0</v>
      </c>
      <c r="BH30" s="18">
        <f t="shared" si="11"/>
        <v>0</v>
      </c>
      <c r="BI30" s="18">
        <f t="shared" si="11"/>
        <v>0</v>
      </c>
      <c r="BJ30" s="18">
        <f t="shared" si="11"/>
        <v>0</v>
      </c>
      <c r="BK30" s="18">
        <f t="shared" si="11"/>
        <v>0</v>
      </c>
      <c r="BL30" s="18">
        <f t="shared" si="11"/>
        <v>0</v>
      </c>
      <c r="BM30" s="18">
        <f t="shared" si="11"/>
        <v>0</v>
      </c>
      <c r="BN30" s="18">
        <f t="shared" si="11"/>
        <v>0</v>
      </c>
      <c r="BO30" s="18">
        <f t="shared" si="11"/>
        <v>0</v>
      </c>
      <c r="BP30" s="18">
        <f t="shared" si="11"/>
        <v>0</v>
      </c>
      <c r="BQ30" s="18">
        <f t="shared" si="11"/>
        <v>0</v>
      </c>
      <c r="BR30" s="18">
        <f t="shared" si="11"/>
        <v>0</v>
      </c>
      <c r="BS30" s="18">
        <f t="shared" si="11"/>
        <v>0</v>
      </c>
      <c r="BT30" s="18">
        <f t="shared" si="11"/>
        <v>0</v>
      </c>
      <c r="BU30" s="18">
        <f t="shared" ref="BU30:CI30" si="12">SUM(BU31:BU33)</f>
        <v>0</v>
      </c>
      <c r="BV30" s="18">
        <f t="shared" si="12"/>
        <v>0</v>
      </c>
      <c r="BW30" s="18">
        <f t="shared" si="12"/>
        <v>0</v>
      </c>
      <c r="BX30" s="18">
        <f t="shared" si="12"/>
        <v>0</v>
      </c>
      <c r="BY30" s="18">
        <f t="shared" si="12"/>
        <v>0</v>
      </c>
      <c r="BZ30" s="18">
        <f t="shared" si="12"/>
        <v>0</v>
      </c>
      <c r="CA30" s="18">
        <f t="shared" si="12"/>
        <v>0</v>
      </c>
      <c r="CB30" s="18">
        <f t="shared" si="12"/>
        <v>0</v>
      </c>
      <c r="CC30" s="18">
        <f t="shared" si="12"/>
        <v>0</v>
      </c>
      <c r="CD30" s="18">
        <f t="shared" si="12"/>
        <v>0</v>
      </c>
      <c r="CE30" s="18">
        <f t="shared" si="12"/>
        <v>0</v>
      </c>
      <c r="CF30" s="18">
        <f t="shared" si="12"/>
        <v>0</v>
      </c>
      <c r="CG30" s="18">
        <f t="shared" si="12"/>
        <v>0</v>
      </c>
      <c r="CH30" s="18">
        <f t="shared" si="12"/>
        <v>0</v>
      </c>
      <c r="CI30" s="18">
        <f t="shared" si="12"/>
        <v>0</v>
      </c>
      <c r="CZ30" s="159" t="s">
        <v>181</v>
      </c>
      <c r="DA30" s="269">
        <v>16</v>
      </c>
      <c r="DB30" s="162" t="str">
        <f t="shared" si="2"/>
        <v>16_3.1_ВСЕГО</v>
      </c>
    </row>
    <row r="31" spans="1:106" s="85" customFormat="1" outlineLevel="1" x14ac:dyDescent="0.25">
      <c r="B31" s="10"/>
      <c r="C31" s="10" t="s">
        <v>39</v>
      </c>
      <c r="D31" s="177"/>
      <c r="E31" s="177"/>
      <c r="F31" s="10" t="s">
        <v>13</v>
      </c>
      <c r="G31" s="8">
        <f t="shared" ref="G31:G46" si="13">SUM(H31:CI31)</f>
        <v>46101.876629999999</v>
      </c>
      <c r="H31" s="11">
        <f>H35+H38+H41+H44+H48</f>
        <v>2099.9987299999998</v>
      </c>
      <c r="I31" s="11">
        <f t="shared" ref="I31:BT32" si="14">I35+I38+I41+I44+I48</f>
        <v>921.87789999999995</v>
      </c>
      <c r="J31" s="11">
        <f t="shared" si="14"/>
        <v>21600</v>
      </c>
      <c r="K31" s="11">
        <f t="shared" si="14"/>
        <v>17000</v>
      </c>
      <c r="L31" s="11">
        <f t="shared" si="14"/>
        <v>4480</v>
      </c>
      <c r="M31" s="11">
        <f t="shared" si="14"/>
        <v>0</v>
      </c>
      <c r="N31" s="11">
        <f t="shared" si="14"/>
        <v>0</v>
      </c>
      <c r="O31" s="11">
        <f t="shared" si="14"/>
        <v>0</v>
      </c>
      <c r="P31" s="11">
        <f t="shared" si="14"/>
        <v>0</v>
      </c>
      <c r="Q31" s="11">
        <f t="shared" si="14"/>
        <v>0</v>
      </c>
      <c r="R31" s="11">
        <f t="shared" si="14"/>
        <v>0</v>
      </c>
      <c r="S31" s="11">
        <f t="shared" si="14"/>
        <v>0</v>
      </c>
      <c r="T31" s="11">
        <f t="shared" si="14"/>
        <v>0</v>
      </c>
      <c r="U31" s="11">
        <f t="shared" si="14"/>
        <v>0</v>
      </c>
      <c r="V31" s="11">
        <f t="shared" si="14"/>
        <v>0</v>
      </c>
      <c r="W31" s="11">
        <f t="shared" si="14"/>
        <v>0</v>
      </c>
      <c r="X31" s="11">
        <f t="shared" si="14"/>
        <v>0</v>
      </c>
      <c r="Y31" s="11">
        <f t="shared" si="14"/>
        <v>0</v>
      </c>
      <c r="Z31" s="11">
        <f t="shared" si="14"/>
        <v>0</v>
      </c>
      <c r="AA31" s="11">
        <f t="shared" si="14"/>
        <v>0</v>
      </c>
      <c r="AB31" s="11">
        <f t="shared" si="14"/>
        <v>0</v>
      </c>
      <c r="AC31" s="11">
        <f t="shared" si="14"/>
        <v>0</v>
      </c>
      <c r="AD31" s="11">
        <f t="shared" si="14"/>
        <v>0</v>
      </c>
      <c r="AE31" s="11">
        <f t="shared" si="14"/>
        <v>0</v>
      </c>
      <c r="AF31" s="11">
        <f t="shared" si="14"/>
        <v>0</v>
      </c>
      <c r="AG31" s="11">
        <f t="shared" si="14"/>
        <v>0</v>
      </c>
      <c r="AH31" s="11">
        <f t="shared" si="14"/>
        <v>0</v>
      </c>
      <c r="AI31" s="11">
        <f t="shared" si="14"/>
        <v>0</v>
      </c>
      <c r="AJ31" s="11">
        <f t="shared" si="14"/>
        <v>0</v>
      </c>
      <c r="AK31" s="11">
        <f t="shared" si="14"/>
        <v>0</v>
      </c>
      <c r="AL31" s="11">
        <f t="shared" si="14"/>
        <v>0</v>
      </c>
      <c r="AM31" s="11">
        <f t="shared" si="14"/>
        <v>0</v>
      </c>
      <c r="AN31" s="11">
        <f t="shared" si="14"/>
        <v>0</v>
      </c>
      <c r="AO31" s="11">
        <f t="shared" si="14"/>
        <v>0</v>
      </c>
      <c r="AP31" s="11">
        <f t="shared" si="14"/>
        <v>0</v>
      </c>
      <c r="AQ31" s="11">
        <f t="shared" si="14"/>
        <v>0</v>
      </c>
      <c r="AR31" s="11">
        <f t="shared" si="14"/>
        <v>0</v>
      </c>
      <c r="AS31" s="11">
        <f t="shared" si="14"/>
        <v>0</v>
      </c>
      <c r="AT31" s="11">
        <f t="shared" si="14"/>
        <v>0</v>
      </c>
      <c r="AU31" s="11">
        <f t="shared" si="14"/>
        <v>0</v>
      </c>
      <c r="AV31" s="11">
        <f t="shared" si="14"/>
        <v>0</v>
      </c>
      <c r="AW31" s="11">
        <f t="shared" si="14"/>
        <v>0</v>
      </c>
      <c r="AX31" s="11">
        <f t="shared" si="14"/>
        <v>0</v>
      </c>
      <c r="AY31" s="11">
        <f t="shared" si="14"/>
        <v>0</v>
      </c>
      <c r="AZ31" s="11">
        <f t="shared" si="14"/>
        <v>0</v>
      </c>
      <c r="BA31" s="11">
        <f t="shared" si="14"/>
        <v>0</v>
      </c>
      <c r="BB31" s="11">
        <f t="shared" si="14"/>
        <v>0</v>
      </c>
      <c r="BC31" s="11">
        <f t="shared" si="14"/>
        <v>0</v>
      </c>
      <c r="BD31" s="11">
        <f t="shared" si="14"/>
        <v>0</v>
      </c>
      <c r="BE31" s="11">
        <f t="shared" si="14"/>
        <v>0</v>
      </c>
      <c r="BF31" s="11">
        <f t="shared" si="14"/>
        <v>0</v>
      </c>
      <c r="BG31" s="11">
        <f t="shared" si="14"/>
        <v>0</v>
      </c>
      <c r="BH31" s="11">
        <f t="shared" si="14"/>
        <v>0</v>
      </c>
      <c r="BI31" s="11">
        <f t="shared" si="14"/>
        <v>0</v>
      </c>
      <c r="BJ31" s="11">
        <f t="shared" si="14"/>
        <v>0</v>
      </c>
      <c r="BK31" s="11">
        <f t="shared" si="14"/>
        <v>0</v>
      </c>
      <c r="BL31" s="11">
        <f t="shared" si="14"/>
        <v>0</v>
      </c>
      <c r="BM31" s="11">
        <f t="shared" si="14"/>
        <v>0</v>
      </c>
      <c r="BN31" s="11">
        <f t="shared" si="14"/>
        <v>0</v>
      </c>
      <c r="BO31" s="11">
        <f t="shared" si="14"/>
        <v>0</v>
      </c>
      <c r="BP31" s="11">
        <f t="shared" si="14"/>
        <v>0</v>
      </c>
      <c r="BQ31" s="11">
        <f t="shared" si="14"/>
        <v>0</v>
      </c>
      <c r="BR31" s="11">
        <f t="shared" si="14"/>
        <v>0</v>
      </c>
      <c r="BS31" s="11">
        <f t="shared" si="14"/>
        <v>0</v>
      </c>
      <c r="BT31" s="11">
        <f t="shared" si="14"/>
        <v>0</v>
      </c>
      <c r="BU31" s="11">
        <f t="shared" ref="BU31:CI32" si="15">BU35+BU38+BU41+BU44+BU48</f>
        <v>0</v>
      </c>
      <c r="BV31" s="11">
        <f t="shared" si="15"/>
        <v>0</v>
      </c>
      <c r="BW31" s="11">
        <f t="shared" si="15"/>
        <v>0</v>
      </c>
      <c r="BX31" s="11">
        <f t="shared" si="15"/>
        <v>0</v>
      </c>
      <c r="BY31" s="11">
        <f t="shared" si="15"/>
        <v>0</v>
      </c>
      <c r="BZ31" s="11">
        <f t="shared" si="15"/>
        <v>0</v>
      </c>
      <c r="CA31" s="11">
        <f t="shared" si="15"/>
        <v>0</v>
      </c>
      <c r="CB31" s="11">
        <f t="shared" si="15"/>
        <v>0</v>
      </c>
      <c r="CC31" s="11">
        <f t="shared" si="15"/>
        <v>0</v>
      </c>
      <c r="CD31" s="11">
        <f t="shared" si="15"/>
        <v>0</v>
      </c>
      <c r="CE31" s="11">
        <f t="shared" si="15"/>
        <v>0</v>
      </c>
      <c r="CF31" s="11">
        <f t="shared" si="15"/>
        <v>0</v>
      </c>
      <c r="CG31" s="11">
        <f t="shared" si="15"/>
        <v>0</v>
      </c>
      <c r="CH31" s="11">
        <f t="shared" si="15"/>
        <v>0</v>
      </c>
      <c r="CI31" s="11">
        <f t="shared" si="15"/>
        <v>0</v>
      </c>
      <c r="CZ31" s="159" t="s">
        <v>181</v>
      </c>
      <c r="DA31" s="159">
        <v>17</v>
      </c>
      <c r="DB31" s="162" t="str">
        <f t="shared" si="2"/>
        <v>17__CAPEX</v>
      </c>
    </row>
    <row r="32" spans="1:106" s="85" customFormat="1" outlineLevel="1" x14ac:dyDescent="0.25">
      <c r="B32" s="10"/>
      <c r="C32" s="10" t="s">
        <v>40</v>
      </c>
      <c r="D32" s="177"/>
      <c r="E32" s="177"/>
      <c r="F32" s="10" t="s">
        <v>13</v>
      </c>
      <c r="G32" s="8">
        <f t="shared" si="13"/>
        <v>14300</v>
      </c>
      <c r="H32" s="11">
        <f>H36+H39+H42+H45+H49</f>
        <v>0</v>
      </c>
      <c r="I32" s="11">
        <f t="shared" si="14"/>
        <v>0</v>
      </c>
      <c r="J32" s="11">
        <f t="shared" si="14"/>
        <v>5700</v>
      </c>
      <c r="K32" s="11">
        <f t="shared" si="14"/>
        <v>5400</v>
      </c>
      <c r="L32" s="11">
        <f t="shared" si="14"/>
        <v>3200</v>
      </c>
      <c r="M32" s="11">
        <f t="shared" si="14"/>
        <v>0</v>
      </c>
      <c r="N32" s="11">
        <f t="shared" si="14"/>
        <v>0</v>
      </c>
      <c r="O32" s="11">
        <f t="shared" si="14"/>
        <v>0</v>
      </c>
      <c r="P32" s="11">
        <f t="shared" si="14"/>
        <v>0</v>
      </c>
      <c r="Q32" s="11">
        <f t="shared" si="14"/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>
        <f t="shared" si="14"/>
        <v>0</v>
      </c>
      <c r="Z32" s="11">
        <f t="shared" si="14"/>
        <v>0</v>
      </c>
      <c r="AA32" s="11">
        <f t="shared" si="14"/>
        <v>0</v>
      </c>
      <c r="AB32" s="11">
        <f t="shared" si="14"/>
        <v>0</v>
      </c>
      <c r="AC32" s="11">
        <f t="shared" si="14"/>
        <v>0</v>
      </c>
      <c r="AD32" s="11">
        <f t="shared" si="14"/>
        <v>0</v>
      </c>
      <c r="AE32" s="11">
        <f t="shared" si="14"/>
        <v>0</v>
      </c>
      <c r="AF32" s="11">
        <f t="shared" si="14"/>
        <v>0</v>
      </c>
      <c r="AG32" s="11">
        <f t="shared" si="14"/>
        <v>0</v>
      </c>
      <c r="AH32" s="11">
        <f t="shared" si="14"/>
        <v>0</v>
      </c>
      <c r="AI32" s="11">
        <f t="shared" si="14"/>
        <v>0</v>
      </c>
      <c r="AJ32" s="11">
        <f t="shared" si="14"/>
        <v>0</v>
      </c>
      <c r="AK32" s="11">
        <f t="shared" si="14"/>
        <v>0</v>
      </c>
      <c r="AL32" s="11">
        <f t="shared" si="14"/>
        <v>0</v>
      </c>
      <c r="AM32" s="11">
        <f t="shared" si="14"/>
        <v>0</v>
      </c>
      <c r="AN32" s="11">
        <f t="shared" si="14"/>
        <v>0</v>
      </c>
      <c r="AO32" s="11">
        <f t="shared" si="14"/>
        <v>0</v>
      </c>
      <c r="AP32" s="11">
        <f t="shared" si="14"/>
        <v>0</v>
      </c>
      <c r="AQ32" s="11">
        <f t="shared" si="14"/>
        <v>0</v>
      </c>
      <c r="AR32" s="11">
        <f t="shared" si="14"/>
        <v>0</v>
      </c>
      <c r="AS32" s="11">
        <f t="shared" si="14"/>
        <v>0</v>
      </c>
      <c r="AT32" s="11">
        <f t="shared" si="14"/>
        <v>0</v>
      </c>
      <c r="AU32" s="11">
        <f t="shared" si="14"/>
        <v>0</v>
      </c>
      <c r="AV32" s="11">
        <f t="shared" si="14"/>
        <v>0</v>
      </c>
      <c r="AW32" s="11">
        <f t="shared" si="14"/>
        <v>0</v>
      </c>
      <c r="AX32" s="11">
        <f t="shared" si="14"/>
        <v>0</v>
      </c>
      <c r="AY32" s="11">
        <f t="shared" si="14"/>
        <v>0</v>
      </c>
      <c r="AZ32" s="11">
        <f t="shared" si="14"/>
        <v>0</v>
      </c>
      <c r="BA32" s="11">
        <f t="shared" si="14"/>
        <v>0</v>
      </c>
      <c r="BB32" s="11">
        <f t="shared" si="14"/>
        <v>0</v>
      </c>
      <c r="BC32" s="11">
        <f t="shared" si="14"/>
        <v>0</v>
      </c>
      <c r="BD32" s="11">
        <f t="shared" si="14"/>
        <v>0</v>
      </c>
      <c r="BE32" s="11">
        <f t="shared" si="14"/>
        <v>0</v>
      </c>
      <c r="BF32" s="11">
        <f t="shared" si="14"/>
        <v>0</v>
      </c>
      <c r="BG32" s="11">
        <f t="shared" si="14"/>
        <v>0</v>
      </c>
      <c r="BH32" s="11">
        <f t="shared" si="14"/>
        <v>0</v>
      </c>
      <c r="BI32" s="11">
        <f t="shared" si="14"/>
        <v>0</v>
      </c>
      <c r="BJ32" s="11">
        <f t="shared" si="14"/>
        <v>0</v>
      </c>
      <c r="BK32" s="11">
        <f t="shared" si="14"/>
        <v>0</v>
      </c>
      <c r="BL32" s="11">
        <f t="shared" si="14"/>
        <v>0</v>
      </c>
      <c r="BM32" s="11">
        <f t="shared" si="14"/>
        <v>0</v>
      </c>
      <c r="BN32" s="11">
        <f t="shared" si="14"/>
        <v>0</v>
      </c>
      <c r="BO32" s="11">
        <f t="shared" si="14"/>
        <v>0</v>
      </c>
      <c r="BP32" s="11">
        <f t="shared" si="14"/>
        <v>0</v>
      </c>
      <c r="BQ32" s="11">
        <f t="shared" si="14"/>
        <v>0</v>
      </c>
      <c r="BR32" s="11">
        <f t="shared" si="14"/>
        <v>0</v>
      </c>
      <c r="BS32" s="11">
        <f t="shared" si="14"/>
        <v>0</v>
      </c>
      <c r="BT32" s="11">
        <f t="shared" si="14"/>
        <v>0</v>
      </c>
      <c r="BU32" s="11">
        <f t="shared" si="15"/>
        <v>0</v>
      </c>
      <c r="BV32" s="11">
        <f t="shared" si="15"/>
        <v>0</v>
      </c>
      <c r="BW32" s="11">
        <f t="shared" si="15"/>
        <v>0</v>
      </c>
      <c r="BX32" s="11">
        <f t="shared" si="15"/>
        <v>0</v>
      </c>
      <c r="BY32" s="11">
        <f t="shared" si="15"/>
        <v>0</v>
      </c>
      <c r="BZ32" s="11">
        <f t="shared" si="15"/>
        <v>0</v>
      </c>
      <c r="CA32" s="11">
        <f t="shared" si="15"/>
        <v>0</v>
      </c>
      <c r="CB32" s="11">
        <f t="shared" si="15"/>
        <v>0</v>
      </c>
      <c r="CC32" s="11">
        <f t="shared" si="15"/>
        <v>0</v>
      </c>
      <c r="CD32" s="11">
        <f t="shared" si="15"/>
        <v>0</v>
      </c>
      <c r="CE32" s="11">
        <f t="shared" si="15"/>
        <v>0</v>
      </c>
      <c r="CF32" s="11">
        <f t="shared" si="15"/>
        <v>0</v>
      </c>
      <c r="CG32" s="11">
        <f t="shared" si="15"/>
        <v>0</v>
      </c>
      <c r="CH32" s="11">
        <f t="shared" si="15"/>
        <v>0</v>
      </c>
      <c r="CI32" s="11">
        <f t="shared" si="15"/>
        <v>0</v>
      </c>
      <c r="CZ32" s="159" t="s">
        <v>181</v>
      </c>
      <c r="DA32" s="269">
        <v>18</v>
      </c>
      <c r="DB32" s="162" t="str">
        <f t="shared" si="2"/>
        <v>18__OPEX</v>
      </c>
    </row>
    <row r="33" spans="1:106" s="85" customFormat="1" outlineLevel="1" x14ac:dyDescent="0.25">
      <c r="B33" s="10"/>
      <c r="C33" s="10" t="s">
        <v>698</v>
      </c>
      <c r="D33" s="177"/>
      <c r="E33" s="177"/>
      <c r="F33" s="10" t="s">
        <v>13</v>
      </c>
      <c r="G33" s="8">
        <f t="shared" si="13"/>
        <v>14719.780219780219</v>
      </c>
      <c r="H33" s="11">
        <f>H46</f>
        <v>0</v>
      </c>
      <c r="I33" s="11">
        <f t="shared" ref="I33:BT33" si="16">I46</f>
        <v>0</v>
      </c>
      <c r="J33" s="11">
        <f t="shared" si="16"/>
        <v>0</v>
      </c>
      <c r="K33" s="11">
        <f t="shared" si="16"/>
        <v>0</v>
      </c>
      <c r="L33" s="11">
        <f t="shared" si="16"/>
        <v>3319.7802197802198</v>
      </c>
      <c r="M33" s="11">
        <f t="shared" si="16"/>
        <v>5700</v>
      </c>
      <c r="N33" s="11">
        <f t="shared" si="16"/>
        <v>5700</v>
      </c>
      <c r="O33" s="11">
        <f t="shared" si="16"/>
        <v>0</v>
      </c>
      <c r="P33" s="11">
        <f t="shared" si="16"/>
        <v>0</v>
      </c>
      <c r="Q33" s="11">
        <f t="shared" si="16"/>
        <v>0</v>
      </c>
      <c r="R33" s="11">
        <f t="shared" si="16"/>
        <v>0</v>
      </c>
      <c r="S33" s="11">
        <f t="shared" si="16"/>
        <v>0</v>
      </c>
      <c r="T33" s="11">
        <f t="shared" si="16"/>
        <v>0</v>
      </c>
      <c r="U33" s="11">
        <f t="shared" si="16"/>
        <v>0</v>
      </c>
      <c r="V33" s="11">
        <f t="shared" si="16"/>
        <v>0</v>
      </c>
      <c r="W33" s="11">
        <f t="shared" si="16"/>
        <v>0</v>
      </c>
      <c r="X33" s="11">
        <f t="shared" si="16"/>
        <v>0</v>
      </c>
      <c r="Y33" s="11">
        <f t="shared" si="16"/>
        <v>0</v>
      </c>
      <c r="Z33" s="11">
        <f t="shared" si="16"/>
        <v>0</v>
      </c>
      <c r="AA33" s="11">
        <f t="shared" si="16"/>
        <v>0</v>
      </c>
      <c r="AB33" s="11">
        <f t="shared" si="16"/>
        <v>0</v>
      </c>
      <c r="AC33" s="11">
        <f t="shared" si="16"/>
        <v>0</v>
      </c>
      <c r="AD33" s="11">
        <f t="shared" si="16"/>
        <v>0</v>
      </c>
      <c r="AE33" s="11">
        <f t="shared" si="16"/>
        <v>0</v>
      </c>
      <c r="AF33" s="11">
        <f t="shared" si="16"/>
        <v>0</v>
      </c>
      <c r="AG33" s="11">
        <f t="shared" si="16"/>
        <v>0</v>
      </c>
      <c r="AH33" s="11">
        <f t="shared" si="16"/>
        <v>0</v>
      </c>
      <c r="AI33" s="11">
        <f t="shared" si="16"/>
        <v>0</v>
      </c>
      <c r="AJ33" s="11">
        <f t="shared" si="16"/>
        <v>0</v>
      </c>
      <c r="AK33" s="11">
        <f t="shared" si="16"/>
        <v>0</v>
      </c>
      <c r="AL33" s="11">
        <f t="shared" si="16"/>
        <v>0</v>
      </c>
      <c r="AM33" s="11">
        <f t="shared" si="16"/>
        <v>0</v>
      </c>
      <c r="AN33" s="11">
        <f t="shared" si="16"/>
        <v>0</v>
      </c>
      <c r="AO33" s="11">
        <f t="shared" si="16"/>
        <v>0</v>
      </c>
      <c r="AP33" s="11">
        <f t="shared" si="16"/>
        <v>0</v>
      </c>
      <c r="AQ33" s="11">
        <f t="shared" si="16"/>
        <v>0</v>
      </c>
      <c r="AR33" s="11">
        <f t="shared" si="16"/>
        <v>0</v>
      </c>
      <c r="AS33" s="11">
        <f t="shared" si="16"/>
        <v>0</v>
      </c>
      <c r="AT33" s="11">
        <f t="shared" si="16"/>
        <v>0</v>
      </c>
      <c r="AU33" s="11">
        <f t="shared" si="16"/>
        <v>0</v>
      </c>
      <c r="AV33" s="11">
        <f t="shared" si="16"/>
        <v>0</v>
      </c>
      <c r="AW33" s="11">
        <f t="shared" si="16"/>
        <v>0</v>
      </c>
      <c r="AX33" s="11">
        <f t="shared" si="16"/>
        <v>0</v>
      </c>
      <c r="AY33" s="11">
        <f t="shared" si="16"/>
        <v>0</v>
      </c>
      <c r="AZ33" s="11">
        <f t="shared" si="16"/>
        <v>0</v>
      </c>
      <c r="BA33" s="11">
        <f t="shared" si="16"/>
        <v>0</v>
      </c>
      <c r="BB33" s="11">
        <f t="shared" si="16"/>
        <v>0</v>
      </c>
      <c r="BC33" s="11">
        <f t="shared" si="16"/>
        <v>0</v>
      </c>
      <c r="BD33" s="11">
        <f t="shared" si="16"/>
        <v>0</v>
      </c>
      <c r="BE33" s="11">
        <f t="shared" si="16"/>
        <v>0</v>
      </c>
      <c r="BF33" s="11">
        <f t="shared" si="16"/>
        <v>0</v>
      </c>
      <c r="BG33" s="11">
        <f t="shared" si="16"/>
        <v>0</v>
      </c>
      <c r="BH33" s="11">
        <f t="shared" si="16"/>
        <v>0</v>
      </c>
      <c r="BI33" s="11">
        <f t="shared" si="16"/>
        <v>0</v>
      </c>
      <c r="BJ33" s="11">
        <f t="shared" si="16"/>
        <v>0</v>
      </c>
      <c r="BK33" s="11">
        <f t="shared" si="16"/>
        <v>0</v>
      </c>
      <c r="BL33" s="11">
        <f t="shared" si="16"/>
        <v>0</v>
      </c>
      <c r="BM33" s="11">
        <f t="shared" si="16"/>
        <v>0</v>
      </c>
      <c r="BN33" s="11">
        <f t="shared" si="16"/>
        <v>0</v>
      </c>
      <c r="BO33" s="11">
        <f t="shared" si="16"/>
        <v>0</v>
      </c>
      <c r="BP33" s="11">
        <f t="shared" si="16"/>
        <v>0</v>
      </c>
      <c r="BQ33" s="11">
        <f t="shared" si="16"/>
        <v>0</v>
      </c>
      <c r="BR33" s="11">
        <f t="shared" si="16"/>
        <v>0</v>
      </c>
      <c r="BS33" s="11">
        <f t="shared" si="16"/>
        <v>0</v>
      </c>
      <c r="BT33" s="11">
        <f t="shared" si="16"/>
        <v>0</v>
      </c>
      <c r="BU33" s="11">
        <f t="shared" ref="BU33:CI33" si="17">BU46</f>
        <v>0</v>
      </c>
      <c r="BV33" s="11">
        <f t="shared" si="17"/>
        <v>0</v>
      </c>
      <c r="BW33" s="11">
        <f t="shared" si="17"/>
        <v>0</v>
      </c>
      <c r="BX33" s="11">
        <f t="shared" si="17"/>
        <v>0</v>
      </c>
      <c r="BY33" s="11">
        <f t="shared" si="17"/>
        <v>0</v>
      </c>
      <c r="BZ33" s="11">
        <f t="shared" si="17"/>
        <v>0</v>
      </c>
      <c r="CA33" s="11">
        <f t="shared" si="17"/>
        <v>0</v>
      </c>
      <c r="CB33" s="11">
        <f t="shared" si="17"/>
        <v>0</v>
      </c>
      <c r="CC33" s="11">
        <f t="shared" si="17"/>
        <v>0</v>
      </c>
      <c r="CD33" s="11">
        <f t="shared" si="17"/>
        <v>0</v>
      </c>
      <c r="CE33" s="11">
        <f t="shared" si="17"/>
        <v>0</v>
      </c>
      <c r="CF33" s="11">
        <f t="shared" si="17"/>
        <v>0</v>
      </c>
      <c r="CG33" s="11">
        <f t="shared" si="17"/>
        <v>0</v>
      </c>
      <c r="CH33" s="11">
        <f t="shared" si="17"/>
        <v>0</v>
      </c>
      <c r="CI33" s="11">
        <f t="shared" si="17"/>
        <v>0</v>
      </c>
      <c r="CZ33" s="159" t="s">
        <v>181</v>
      </c>
      <c r="DA33" s="269">
        <v>19</v>
      </c>
      <c r="DB33" s="162" t="str">
        <f t="shared" si="2"/>
        <v>19__СЕРВИС</v>
      </c>
    </row>
    <row r="34" spans="1:106" s="85" customFormat="1" outlineLevel="1" x14ac:dyDescent="0.25">
      <c r="B34" s="16" t="s">
        <v>128</v>
      </c>
      <c r="C34" s="10" t="str">
        <f>IF(Согласование!$B$11="Цифровой",DH7,DI7)</f>
        <v>в т.ч. на этап Оценка</v>
      </c>
      <c r="D34" s="17"/>
      <c r="E34" s="17"/>
      <c r="F34" s="16" t="s">
        <v>13</v>
      </c>
      <c r="G34" s="13">
        <f t="shared" si="13"/>
        <v>0</v>
      </c>
      <c r="H34" s="28">
        <f t="shared" ref="H34:BS34" si="18">H35+H36</f>
        <v>0</v>
      </c>
      <c r="I34" s="28">
        <f t="shared" si="18"/>
        <v>0</v>
      </c>
      <c r="J34" s="28">
        <f t="shared" si="18"/>
        <v>0</v>
      </c>
      <c r="K34" s="28">
        <f t="shared" si="18"/>
        <v>0</v>
      </c>
      <c r="L34" s="28">
        <f t="shared" si="18"/>
        <v>0</v>
      </c>
      <c r="M34" s="28">
        <f t="shared" si="18"/>
        <v>0</v>
      </c>
      <c r="N34" s="28">
        <f t="shared" si="18"/>
        <v>0</v>
      </c>
      <c r="O34" s="28">
        <f t="shared" si="18"/>
        <v>0</v>
      </c>
      <c r="P34" s="28">
        <f t="shared" si="18"/>
        <v>0</v>
      </c>
      <c r="Q34" s="28">
        <f t="shared" si="18"/>
        <v>0</v>
      </c>
      <c r="R34" s="28">
        <f t="shared" si="18"/>
        <v>0</v>
      </c>
      <c r="S34" s="28">
        <f t="shared" si="18"/>
        <v>0</v>
      </c>
      <c r="T34" s="28">
        <f t="shared" si="18"/>
        <v>0</v>
      </c>
      <c r="U34" s="28">
        <f t="shared" si="18"/>
        <v>0</v>
      </c>
      <c r="V34" s="28">
        <f t="shared" si="18"/>
        <v>0</v>
      </c>
      <c r="W34" s="28">
        <f t="shared" si="18"/>
        <v>0</v>
      </c>
      <c r="X34" s="28">
        <f t="shared" si="18"/>
        <v>0</v>
      </c>
      <c r="Y34" s="28">
        <f t="shared" si="18"/>
        <v>0</v>
      </c>
      <c r="Z34" s="28">
        <f t="shared" si="18"/>
        <v>0</v>
      </c>
      <c r="AA34" s="28">
        <f t="shared" si="18"/>
        <v>0</v>
      </c>
      <c r="AB34" s="28">
        <f t="shared" si="18"/>
        <v>0</v>
      </c>
      <c r="AC34" s="28">
        <f t="shared" si="18"/>
        <v>0</v>
      </c>
      <c r="AD34" s="28">
        <f t="shared" si="18"/>
        <v>0</v>
      </c>
      <c r="AE34" s="28">
        <f t="shared" si="18"/>
        <v>0</v>
      </c>
      <c r="AF34" s="28">
        <f t="shared" si="18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18"/>
        <v>0</v>
      </c>
      <c r="AW34" s="28">
        <f t="shared" si="18"/>
        <v>0</v>
      </c>
      <c r="AX34" s="28">
        <f t="shared" si="18"/>
        <v>0</v>
      </c>
      <c r="AY34" s="28">
        <f t="shared" si="18"/>
        <v>0</v>
      </c>
      <c r="AZ34" s="28">
        <f t="shared" si="18"/>
        <v>0</v>
      </c>
      <c r="BA34" s="28">
        <f t="shared" si="18"/>
        <v>0</v>
      </c>
      <c r="BB34" s="28">
        <f t="shared" si="18"/>
        <v>0</v>
      </c>
      <c r="BC34" s="28">
        <f t="shared" si="18"/>
        <v>0</v>
      </c>
      <c r="BD34" s="28">
        <f t="shared" si="18"/>
        <v>0</v>
      </c>
      <c r="BE34" s="28">
        <f t="shared" si="18"/>
        <v>0</v>
      </c>
      <c r="BF34" s="28">
        <f t="shared" si="18"/>
        <v>0</v>
      </c>
      <c r="BG34" s="28">
        <f t="shared" si="18"/>
        <v>0</v>
      </c>
      <c r="BH34" s="28">
        <f t="shared" si="18"/>
        <v>0</v>
      </c>
      <c r="BI34" s="28">
        <f t="shared" si="18"/>
        <v>0</v>
      </c>
      <c r="BJ34" s="28">
        <f t="shared" si="18"/>
        <v>0</v>
      </c>
      <c r="BK34" s="28">
        <f t="shared" si="18"/>
        <v>0</v>
      </c>
      <c r="BL34" s="28">
        <f t="shared" si="18"/>
        <v>0</v>
      </c>
      <c r="BM34" s="28">
        <f t="shared" si="18"/>
        <v>0</v>
      </c>
      <c r="BN34" s="28">
        <f t="shared" si="18"/>
        <v>0</v>
      </c>
      <c r="BO34" s="28">
        <f t="shared" si="18"/>
        <v>0</v>
      </c>
      <c r="BP34" s="28">
        <f t="shared" si="18"/>
        <v>0</v>
      </c>
      <c r="BQ34" s="28">
        <f t="shared" si="18"/>
        <v>0</v>
      </c>
      <c r="BR34" s="28">
        <f t="shared" si="18"/>
        <v>0</v>
      </c>
      <c r="BS34" s="28">
        <f t="shared" si="18"/>
        <v>0</v>
      </c>
      <c r="BT34" s="28">
        <f t="shared" ref="BT34:CD34" si="19">BT35+BT36</f>
        <v>0</v>
      </c>
      <c r="BU34" s="28">
        <f t="shared" si="19"/>
        <v>0</v>
      </c>
      <c r="BV34" s="28">
        <f t="shared" si="19"/>
        <v>0</v>
      </c>
      <c r="BW34" s="28">
        <f t="shared" si="19"/>
        <v>0</v>
      </c>
      <c r="BX34" s="28">
        <f t="shared" si="19"/>
        <v>0</v>
      </c>
      <c r="BY34" s="28">
        <f t="shared" si="19"/>
        <v>0</v>
      </c>
      <c r="BZ34" s="28">
        <f t="shared" si="19"/>
        <v>0</v>
      </c>
      <c r="CA34" s="28">
        <f t="shared" si="19"/>
        <v>0</v>
      </c>
      <c r="CB34" s="28">
        <f t="shared" si="19"/>
        <v>0</v>
      </c>
      <c r="CC34" s="28">
        <f t="shared" si="19"/>
        <v>0</v>
      </c>
      <c r="CD34" s="28">
        <f t="shared" si="19"/>
        <v>0</v>
      </c>
      <c r="CE34" s="28">
        <f>CE35+CE36</f>
        <v>0</v>
      </c>
      <c r="CF34" s="28">
        <f>CF35+CF36</f>
        <v>0</v>
      </c>
      <c r="CG34" s="28">
        <f>CG35+CG36</f>
        <v>0</v>
      </c>
      <c r="CH34" s="28">
        <f>CH35+CH36</f>
        <v>0</v>
      </c>
      <c r="CI34" s="28">
        <f>CI35+CI36</f>
        <v>0</v>
      </c>
      <c r="CZ34" s="159" t="s">
        <v>181</v>
      </c>
      <c r="DA34" s="269">
        <v>20</v>
      </c>
      <c r="DB34" s="162" t="str">
        <f t="shared" si="2"/>
        <v>20_3.2_в т.ч. на этап Оценка</v>
      </c>
    </row>
    <row r="35" spans="1:106" s="84" customFormat="1" ht="14.25" outlineLevel="1" x14ac:dyDescent="0.25">
      <c r="A35" s="90"/>
      <c r="B35" s="7"/>
      <c r="C35" s="7" t="s">
        <v>39</v>
      </c>
      <c r="D35" s="121"/>
      <c r="E35" s="121"/>
      <c r="F35" s="7" t="s">
        <v>13</v>
      </c>
      <c r="G35" s="27">
        <f t="shared" si="13"/>
        <v>0</v>
      </c>
      <c r="H35" s="125">
        <f>IFERROR(INDEX('Бюджет (Рейтингование)'!$F$10:$Y$23,MATCH('ИД (Рейтингование)'!$C35,'Бюджет (Рейтингование)'!$C$10:$C$23,0),MATCH('ИД (Рейтингование)'!H$29,'Бюджет (Рейтингование)'!$F$3:$Y$3,0)),0)</f>
        <v>0</v>
      </c>
      <c r="I35" s="125">
        <f>IFERROR(INDEX('Бюджет (Рейтингование)'!$F$10:$Y$23,MATCH('ИД (Рейтингование)'!$C35,'Бюджет (Рейтингование)'!$C$10:$C$23,0),MATCH('ИД (Рейтингование)'!I$29,'Бюджет (Рейтингование)'!$F$3:$Y$3,0)),0)</f>
        <v>0</v>
      </c>
      <c r="J35" s="125">
        <f>IFERROR(INDEX('Бюджет (Рейтингование)'!$F$10:$Y$23,MATCH('ИД (Рейтингование)'!$C35,'Бюджет (Рейтингование)'!$C$10:$C$23,0),MATCH('ИД (Рейтингование)'!J$29,'Бюджет (Рейтингование)'!$F$3:$Y$3,0)),0)</f>
        <v>0</v>
      </c>
      <c r="K35" s="125">
        <f>IFERROR(INDEX('Бюджет (Рейтингование)'!$F$10:$Y$23,MATCH('ИД (Рейтингование)'!$C35,'Бюджет (Рейтингование)'!$C$10:$C$23,0),MATCH('ИД (Рейтингование)'!K$29,'Бюджет (Рейтингование)'!$F$3:$Y$3,0)),0)</f>
        <v>0</v>
      </c>
      <c r="L35" s="125">
        <f>IFERROR(INDEX('Бюджет (Рейтингование)'!$F$10:$Y$23,MATCH('ИД (Рейтингование)'!$C35,'Бюджет (Рейтингование)'!$C$10:$C$23,0),MATCH('ИД (Рейтингование)'!L$29,'Бюджет (Рейтингование)'!$F$3:$Y$3,0)),0)</f>
        <v>0</v>
      </c>
      <c r="M35" s="125">
        <f>IFERROR(INDEX('Бюджет (Рейтингование)'!$F$10:$Y$23,MATCH('ИД (Рейтингование)'!$C35,'Бюджет (Рейтингование)'!$C$10:$C$23,0),MATCH('ИД (Рейтингование)'!M$29,'Бюджет (Рейтингование)'!$F$3:$Y$3,0)),0)</f>
        <v>0</v>
      </c>
      <c r="N35" s="125">
        <f>IFERROR(INDEX('Бюджет (Рейтингование)'!$F$10:$Y$23,MATCH('ИД (Рейтингование)'!$C35,'Бюджет (Рейтингование)'!$C$10:$C$23,0),MATCH('ИД (Рейтингование)'!N$29,'Бюджет (Рейтингование)'!$F$3:$Y$3,0)),0)</f>
        <v>0</v>
      </c>
      <c r="O35" s="125">
        <f>IFERROR(INDEX('Бюджет (Рейтингование)'!$F$10:$Y$23,MATCH('ИД (Рейтингование)'!$C35,'Бюджет (Рейтингование)'!$C$10:$C$23,0),MATCH('ИД (Рейтингование)'!O$29,'Бюджет (Рейтингование)'!$F$3:$Y$3,0)),0)</f>
        <v>0</v>
      </c>
      <c r="P35" s="125">
        <f>IFERROR(INDEX('Бюджет (Рейтингование)'!$F$10:$Y$23,MATCH('ИД (Рейтингование)'!$C35,'Бюджет (Рейтингование)'!$C$10:$C$23,0),MATCH('ИД (Рейтингование)'!P$29,'Бюджет (Рейтингование)'!$F$3:$Y$3,0)),0)</f>
        <v>0</v>
      </c>
      <c r="Q35" s="125">
        <f>IFERROR(INDEX('Бюджет (Рейтингование)'!$F$10:$Y$23,MATCH('ИД (Рейтингование)'!$C35,'Бюджет (Рейтингование)'!$C$10:$C$23,0),MATCH('ИД (Рейтингование)'!Q$29,'Бюджет (Рейтингование)'!$F$3:$Y$3,0)),0)</f>
        <v>0</v>
      </c>
      <c r="R35" s="125">
        <f>IFERROR(INDEX('Бюджет (Рейтингование)'!$F$10:$Y$23,MATCH('ИД (Рейтингование)'!$C35,'Бюджет (Рейтингование)'!$C$10:$C$23,0),MATCH('ИД (Рейтингование)'!R$29,'Бюджет (Рейтингование)'!$F$3:$Y$3,0)),0)</f>
        <v>0</v>
      </c>
      <c r="S35" s="125">
        <f>IFERROR(INDEX('Бюджет (Рейтингование)'!$F$10:$Y$23,MATCH('ИД (Рейтингование)'!$C35,'Бюджет (Рейтингование)'!$C$10:$C$23,0),MATCH('ИД (Рейтингование)'!S$29,'Бюджет (Рейтингование)'!$F$3:$Y$3,0)),0)</f>
        <v>0</v>
      </c>
      <c r="T35" s="125">
        <f>IFERROR(INDEX('Бюджет (Рейтингование)'!$F$10:$Y$23,MATCH('ИД (Рейтингование)'!$C35,'Бюджет (Рейтингование)'!$C$10:$C$23,0),MATCH('ИД (Рейтингование)'!T$29,'Бюджет (Рейтингование)'!$F$3:$Y$3,0)),0)</f>
        <v>0</v>
      </c>
      <c r="U35" s="125">
        <f>IFERROR(INDEX('Бюджет (Рейтингование)'!$F$10:$Y$23,MATCH('ИД (Рейтингование)'!$C35,'Бюджет (Рейтингование)'!$C$10:$C$23,0),MATCH('ИД (Рейтингование)'!U$29,'Бюджет (Рейтингование)'!$F$3:$Y$3,0)),0)</f>
        <v>0</v>
      </c>
      <c r="V35" s="125">
        <f>IFERROR(INDEX('Бюджет (Рейтингование)'!$F$10:$Y$23,MATCH('ИД (Рейтингование)'!$C35,'Бюджет (Рейтингование)'!$C$10:$C$23,0),MATCH('ИД (Рейтингование)'!V$29,'Бюджет (Рейтингование)'!$F$3:$Y$3,0)),0)</f>
        <v>0</v>
      </c>
      <c r="W35" s="125">
        <f>IFERROR(INDEX('Бюджет (Рейтингование)'!$F$10:$Y$23,MATCH('ИД (Рейтингование)'!$C35,'Бюджет (Рейтингование)'!$C$10:$C$23,0),MATCH('ИД (Рейтингование)'!W$29,'Бюджет (Рейтингование)'!$F$3:$Y$3,0)),0)</f>
        <v>0</v>
      </c>
      <c r="X35" s="125">
        <f>IFERROR(INDEX('Бюджет (Рейтингование)'!$F$10:$Y$23,MATCH('ИД (Рейтингование)'!$C35,'Бюджет (Рейтингование)'!$C$10:$C$23,0),MATCH('ИД (Рейтингование)'!X$29,'Бюджет (Рейтингование)'!$F$3:$Y$3,0)),0)</f>
        <v>0</v>
      </c>
      <c r="Y35" s="125">
        <f>IFERROR(INDEX('Бюджет (Рейтингование)'!$F$10:$Y$23,MATCH('ИД (Рейтингование)'!$C35,'Бюджет (Рейтингование)'!$C$10:$C$23,0),MATCH('ИД (Рейтингование)'!Y$29,'Бюджет (Рейтингование)'!$F$3:$Y$3,0)),0)</f>
        <v>0</v>
      </c>
      <c r="Z35" s="125">
        <f>IFERROR(INDEX('Бюджет (Рейтингование)'!$F$10:$Y$23,MATCH('ИД (Рейтингование)'!$C35,'Бюджет (Рейтингование)'!$C$10:$C$23,0),MATCH('ИД (Рейтингование)'!Z$29,'Бюджет (Рейтингование)'!$F$3:$Y$3,0)),0)</f>
        <v>0</v>
      </c>
      <c r="AA35" s="125">
        <f>IFERROR(INDEX('Бюджет (Рейтингование)'!$F$10:$Y$23,MATCH('ИД (Рейтингование)'!$C35,'Бюджет (Рейтингование)'!$C$10:$C$23,0),MATCH('ИД (Рейтингование)'!AA$29,'Бюджет (Рейтингование)'!$F$3:$Y$3,0)),0)</f>
        <v>0</v>
      </c>
      <c r="AB35" s="125">
        <f>IFERROR(INDEX('Бюджет (Рейтингование)'!$F$10:$Y$23,MATCH('ИД (Рейтингование)'!$C35,'Бюджет (Рейтингование)'!$C$10:$C$23,0),MATCH('ИД (Рейтингование)'!AB$29,'Бюджет (Рейтингование)'!$F$3:$Y$3,0)),0)</f>
        <v>0</v>
      </c>
      <c r="AC35" s="125">
        <f>IFERROR(INDEX('Бюджет (Рейтингование)'!$F$10:$Y$23,MATCH('ИД (Рейтингование)'!$C35,'Бюджет (Рейтингование)'!$C$10:$C$23,0),MATCH('ИД (Рейтингование)'!AC$29,'Бюджет (Рейтингование)'!$F$3:$Y$3,0)),0)</f>
        <v>0</v>
      </c>
      <c r="AD35" s="125">
        <f>IFERROR(INDEX('Бюджет (Рейтингование)'!$F$10:$Y$23,MATCH('ИД (Рейтингование)'!$C35,'Бюджет (Рейтингование)'!$C$10:$C$23,0),MATCH('ИД (Рейтингование)'!AD$29,'Бюджет (Рейтингование)'!$F$3:$Y$3,0)),0)</f>
        <v>0</v>
      </c>
      <c r="AE35" s="125">
        <f>IFERROR(INDEX('Бюджет (Рейтингование)'!$F$10:$Y$23,MATCH('ИД (Рейтингование)'!$C35,'Бюджет (Рейтингование)'!$C$10:$C$23,0),MATCH('ИД (Рейтингование)'!AE$29,'Бюджет (Рейтингование)'!$F$3:$Y$3,0)),0)</f>
        <v>0</v>
      </c>
      <c r="AF35" s="125">
        <f>IFERROR(INDEX('Бюджет (Рейтингование)'!$F$10:$Y$23,MATCH('ИД (Рейтингование)'!$C35,'Бюджет (Рейтингование)'!$C$10:$C$23,0),MATCH('ИД (Рейтингование)'!AF$29,'Бюджет (Рейтингование)'!$F$3:$Y$3,0)),0)</f>
        <v>0</v>
      </c>
      <c r="AG35" s="125">
        <f>IFERROR(INDEX('Бюджет (Рейтингование)'!$F$10:$Y$23,MATCH('ИД (Рейтингование)'!$C35,'Бюджет (Рейтингование)'!$C$10:$C$23,0),MATCH('ИД (Рейтингование)'!AG$29,'Бюджет (Рейтингование)'!$F$3:$Y$3,0)),0)</f>
        <v>0</v>
      </c>
      <c r="AH35" s="125">
        <f>IFERROR(INDEX('Бюджет (Рейтингование)'!$F$10:$Y$23,MATCH('ИД (Рейтингование)'!$C35,'Бюджет (Рейтингование)'!$C$10:$C$23,0),MATCH('ИД (Рейтингование)'!AH$29,'Бюджет (Рейтингование)'!$F$3:$Y$3,0)),0)</f>
        <v>0</v>
      </c>
      <c r="AI35" s="125">
        <f>IFERROR(INDEX('Бюджет (Рейтингование)'!$F$10:$Y$23,MATCH('ИД (Рейтингование)'!$C35,'Бюджет (Рейтингование)'!$C$10:$C$23,0),MATCH('ИД (Рейтингование)'!AI$29,'Бюджет (Рейтингование)'!$F$3:$Y$3,0)),0)</f>
        <v>0</v>
      </c>
      <c r="AJ35" s="125">
        <f>IFERROR(INDEX('Бюджет (Рейтингование)'!$F$10:$Y$23,MATCH('ИД (Рейтингование)'!$C35,'Бюджет (Рейтингование)'!$C$10:$C$23,0),MATCH('ИД (Рейтингование)'!AJ$29,'Бюджет (Рейтингование)'!$F$3:$Y$3,0)),0)</f>
        <v>0</v>
      </c>
      <c r="AK35" s="125">
        <f>IFERROR(INDEX('Бюджет (Рейтингование)'!$F$10:$Y$23,MATCH('ИД (Рейтингование)'!$C35,'Бюджет (Рейтингование)'!$C$10:$C$23,0),MATCH('ИД (Рейтингование)'!AK$29,'Бюджет (Рейтингование)'!$F$3:$Y$3,0)),0)</f>
        <v>0</v>
      </c>
      <c r="AL35" s="125">
        <f>IFERROR(INDEX('Бюджет (Рейтингование)'!$F$10:$Y$23,MATCH('ИД (Рейтингование)'!$C35,'Бюджет (Рейтингование)'!$C$10:$C$23,0),MATCH('ИД (Рейтингование)'!AL$29,'Бюджет (Рейтингование)'!$F$3:$Y$3,0)),0)</f>
        <v>0</v>
      </c>
      <c r="AM35" s="125">
        <f>IFERROR(INDEX('Бюджет (Рейтингование)'!$F$10:$Y$23,MATCH('ИД (Рейтингование)'!$C35,'Бюджет (Рейтингование)'!$C$10:$C$23,0),MATCH('ИД (Рейтингование)'!AM$29,'Бюджет (Рейтингование)'!$F$3:$Y$3,0)),0)</f>
        <v>0</v>
      </c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5"/>
      <c r="BA35" s="125"/>
      <c r="BB35" s="125"/>
      <c r="BC35" s="125"/>
      <c r="BD35" s="125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  <c r="CG35" s="125"/>
      <c r="CH35" s="125"/>
      <c r="CI35" s="126"/>
      <c r="CZ35" s="41" t="s">
        <v>181</v>
      </c>
      <c r="DA35" s="41">
        <v>21</v>
      </c>
      <c r="DB35" s="162" t="str">
        <f t="shared" si="2"/>
        <v>21__CAPEX</v>
      </c>
    </row>
    <row r="36" spans="1:106" s="84" customFormat="1" outlineLevel="1" x14ac:dyDescent="0.25">
      <c r="A36" s="90"/>
      <c r="B36" s="7"/>
      <c r="C36" s="7" t="s">
        <v>40</v>
      </c>
      <c r="D36" s="121"/>
      <c r="E36" s="121"/>
      <c r="F36" s="7" t="s">
        <v>13</v>
      </c>
      <c r="G36" s="27">
        <f t="shared" si="13"/>
        <v>0</v>
      </c>
      <c r="H36" s="125">
        <f>IFERROR(INDEX('Бюджет (Рейтингование)'!$F$10:$Y$23,MATCH('ИД (Рейтингование)'!$C36,'Бюджет (Рейтингование)'!$C$10:$C$23,0),MATCH('ИД (Рейтингование)'!H$29,'Бюджет (Рейтингование)'!$F$3:$Y$3,0)),0)</f>
        <v>0</v>
      </c>
      <c r="I36" s="125">
        <f>IFERROR(INDEX('Бюджет (Рейтингование)'!$F$10:$Y$23,MATCH('ИД (Рейтингование)'!$C36,'Бюджет (Рейтингование)'!$C$10:$C$23,0),MATCH('ИД (Рейтингование)'!I$29,'Бюджет (Рейтингование)'!$F$3:$Y$3,0)),0)</f>
        <v>0</v>
      </c>
      <c r="J36" s="125">
        <f>IFERROR(INDEX('Бюджет (Рейтингование)'!$F$10:$Y$23,MATCH('ИД (Рейтингование)'!$C36,'Бюджет (Рейтингование)'!$C$10:$C$23,0),MATCH('ИД (Рейтингование)'!J$29,'Бюджет (Рейтингование)'!$F$3:$Y$3,0)),0)</f>
        <v>0</v>
      </c>
      <c r="K36" s="125">
        <f>IFERROR(INDEX('Бюджет (Рейтингование)'!$F$10:$Y$23,MATCH('ИД (Рейтингование)'!$C36,'Бюджет (Рейтингование)'!$C$10:$C$23,0),MATCH('ИД (Рейтингование)'!K$29,'Бюджет (Рейтингование)'!$F$3:$Y$3,0)),0)</f>
        <v>0</v>
      </c>
      <c r="L36" s="125">
        <f>IFERROR(INDEX('Бюджет (Рейтингование)'!$F$10:$Y$23,MATCH('ИД (Рейтингование)'!$C36,'Бюджет (Рейтингование)'!$C$10:$C$23,0),MATCH('ИД (Рейтингование)'!L$29,'Бюджет (Рейтингование)'!$F$3:$Y$3,0)),0)</f>
        <v>0</v>
      </c>
      <c r="M36" s="125">
        <f>IFERROR(INDEX('Бюджет (Рейтингование)'!$F$10:$Y$23,MATCH('ИД (Рейтингование)'!$C36,'Бюджет (Рейтингование)'!$C$10:$C$23,0),MATCH('ИД (Рейтингование)'!M$29,'Бюджет (Рейтингование)'!$F$3:$Y$3,0)),0)</f>
        <v>0</v>
      </c>
      <c r="N36" s="125">
        <f>IFERROR(INDEX('Бюджет (Рейтингование)'!$F$10:$Y$23,MATCH('ИД (Рейтингование)'!$C36,'Бюджет (Рейтингование)'!$C$10:$C$23,0),MATCH('ИД (Рейтингование)'!N$29,'Бюджет (Рейтингование)'!$F$3:$Y$3,0)),0)</f>
        <v>0</v>
      </c>
      <c r="O36" s="125">
        <f>IFERROR(INDEX('Бюджет (Рейтингование)'!$F$10:$Y$23,MATCH('ИД (Рейтингование)'!$C36,'Бюджет (Рейтингование)'!$C$10:$C$23,0),MATCH('ИД (Рейтингование)'!O$29,'Бюджет (Рейтингование)'!$F$3:$Y$3,0)),0)</f>
        <v>0</v>
      </c>
      <c r="P36" s="125">
        <f>IFERROR(INDEX('Бюджет (Рейтингование)'!$F$10:$Y$23,MATCH('ИД (Рейтингование)'!$C36,'Бюджет (Рейтингование)'!$C$10:$C$23,0),MATCH('ИД (Рейтингование)'!P$29,'Бюджет (Рейтингование)'!$F$3:$Y$3,0)),0)</f>
        <v>0</v>
      </c>
      <c r="Q36" s="125">
        <f>IFERROR(INDEX('Бюджет (Рейтингование)'!$F$10:$Y$23,MATCH('ИД (Рейтингование)'!$C36,'Бюджет (Рейтингование)'!$C$10:$C$23,0),MATCH('ИД (Рейтингование)'!Q$29,'Бюджет (Рейтингование)'!$F$3:$Y$3,0)),0)</f>
        <v>0</v>
      </c>
      <c r="R36" s="125">
        <f>IFERROR(INDEX('Бюджет (Рейтингование)'!$F$10:$Y$23,MATCH('ИД (Рейтингование)'!$C36,'Бюджет (Рейтингование)'!$C$10:$C$23,0),MATCH('ИД (Рейтингование)'!R$29,'Бюджет (Рейтингование)'!$F$3:$Y$3,0)),0)</f>
        <v>0</v>
      </c>
      <c r="S36" s="125">
        <f>IFERROR(INDEX('Бюджет (Рейтингование)'!$F$10:$Y$23,MATCH('ИД (Рейтингование)'!$C36,'Бюджет (Рейтингование)'!$C$10:$C$23,0),MATCH('ИД (Рейтингование)'!S$29,'Бюджет (Рейтингование)'!$F$3:$Y$3,0)),0)</f>
        <v>0</v>
      </c>
      <c r="T36" s="125">
        <f>IFERROR(INDEX('Бюджет (Рейтингование)'!$F$10:$Y$23,MATCH('ИД (Рейтингование)'!$C36,'Бюджет (Рейтингование)'!$C$10:$C$23,0),MATCH('ИД (Рейтингование)'!T$29,'Бюджет (Рейтингование)'!$F$3:$Y$3,0)),0)</f>
        <v>0</v>
      </c>
      <c r="U36" s="125">
        <f>IFERROR(INDEX('Бюджет (Рейтингование)'!$F$10:$Y$23,MATCH('ИД (Рейтингование)'!$C36,'Бюджет (Рейтингование)'!$C$10:$C$23,0),MATCH('ИД (Рейтингование)'!U$29,'Бюджет (Рейтингование)'!$F$3:$Y$3,0)),0)</f>
        <v>0</v>
      </c>
      <c r="V36" s="125">
        <f>IFERROR(INDEX('Бюджет (Рейтингование)'!$F$10:$Y$23,MATCH('ИД (Рейтингование)'!$C36,'Бюджет (Рейтингование)'!$C$10:$C$23,0),MATCH('ИД (Рейтингование)'!V$29,'Бюджет (Рейтингование)'!$F$3:$Y$3,0)),0)</f>
        <v>0</v>
      </c>
      <c r="W36" s="125">
        <f>IFERROR(INDEX('Бюджет (Рейтингование)'!$F$10:$Y$23,MATCH('ИД (Рейтингование)'!$C36,'Бюджет (Рейтингование)'!$C$10:$C$23,0),MATCH('ИД (Рейтингование)'!W$29,'Бюджет (Рейтингование)'!$F$3:$Y$3,0)),0)</f>
        <v>0</v>
      </c>
      <c r="X36" s="125">
        <f>IFERROR(INDEX('Бюджет (Рейтингование)'!$F$10:$Y$23,MATCH('ИД (Рейтингование)'!$C36,'Бюджет (Рейтингование)'!$C$10:$C$23,0),MATCH('ИД (Рейтингование)'!X$29,'Бюджет (Рейтингование)'!$F$3:$Y$3,0)),0)</f>
        <v>0</v>
      </c>
      <c r="Y36" s="125">
        <f>IFERROR(INDEX('Бюджет (Рейтингование)'!$F$10:$Y$23,MATCH('ИД (Рейтингование)'!$C36,'Бюджет (Рейтингование)'!$C$10:$C$23,0),MATCH('ИД (Рейтингование)'!Y$29,'Бюджет (Рейтингование)'!$F$3:$Y$3,0)),0)</f>
        <v>0</v>
      </c>
      <c r="Z36" s="125">
        <f>IFERROR(INDEX('Бюджет (Рейтингование)'!$F$10:$Y$23,MATCH('ИД (Рейтингование)'!$C36,'Бюджет (Рейтингование)'!$C$10:$C$23,0),MATCH('ИД (Рейтингование)'!Z$29,'Бюджет (Рейтингование)'!$F$3:$Y$3,0)),0)</f>
        <v>0</v>
      </c>
      <c r="AA36" s="125">
        <f>IFERROR(INDEX('Бюджет (Рейтингование)'!$F$10:$Y$23,MATCH('ИД (Рейтингование)'!$C36,'Бюджет (Рейтингование)'!$C$10:$C$23,0),MATCH('ИД (Рейтингование)'!AA$29,'Бюджет (Рейтингование)'!$F$3:$Y$3,0)),0)</f>
        <v>0</v>
      </c>
      <c r="AB36" s="125">
        <f>IFERROR(INDEX('Бюджет (Рейтингование)'!$F$10:$Y$23,MATCH('ИД (Рейтингование)'!$C36,'Бюджет (Рейтингование)'!$C$10:$C$23,0),MATCH('ИД (Рейтингование)'!AB$29,'Бюджет (Рейтингование)'!$F$3:$Y$3,0)),0)</f>
        <v>0</v>
      </c>
      <c r="AC36" s="125">
        <f>IFERROR(INDEX('Бюджет (Рейтингование)'!$F$10:$Y$23,MATCH('ИД (Рейтингование)'!$C36,'Бюджет (Рейтингование)'!$C$10:$C$23,0),MATCH('ИД (Рейтингование)'!AC$29,'Бюджет (Рейтингование)'!$F$3:$Y$3,0)),0)</f>
        <v>0</v>
      </c>
      <c r="AD36" s="125">
        <f>IFERROR(INDEX('Бюджет (Рейтингование)'!$F$10:$Y$23,MATCH('ИД (Рейтингование)'!$C36,'Бюджет (Рейтингование)'!$C$10:$C$23,0),MATCH('ИД (Рейтингование)'!AD$29,'Бюджет (Рейтингование)'!$F$3:$Y$3,0)),0)</f>
        <v>0</v>
      </c>
      <c r="AE36" s="125">
        <f>IFERROR(INDEX('Бюджет (Рейтингование)'!$F$10:$Y$23,MATCH('ИД (Рейтингование)'!$C36,'Бюджет (Рейтингование)'!$C$10:$C$23,0),MATCH('ИД (Рейтингование)'!AE$29,'Бюджет (Рейтингование)'!$F$3:$Y$3,0)),0)</f>
        <v>0</v>
      </c>
      <c r="AF36" s="125">
        <f>IFERROR(INDEX('Бюджет (Рейтингование)'!$F$10:$Y$23,MATCH('ИД (Рейтингование)'!$C36,'Бюджет (Рейтингование)'!$C$10:$C$23,0),MATCH('ИД (Рейтингование)'!AF$29,'Бюджет (Рейтингование)'!$F$3:$Y$3,0)),0)</f>
        <v>0</v>
      </c>
      <c r="AG36" s="125">
        <f>IFERROR(INDEX('Бюджет (Рейтингование)'!$F$10:$Y$23,MATCH('ИД (Рейтингование)'!$C36,'Бюджет (Рейтингование)'!$C$10:$C$23,0),MATCH('ИД (Рейтингование)'!AG$29,'Бюджет (Рейтингование)'!$F$3:$Y$3,0)),0)</f>
        <v>0</v>
      </c>
      <c r="AH36" s="125">
        <f>IFERROR(INDEX('Бюджет (Рейтингование)'!$F$10:$Y$23,MATCH('ИД (Рейтингование)'!$C36,'Бюджет (Рейтингование)'!$C$10:$C$23,0),MATCH('ИД (Рейтингование)'!AH$29,'Бюджет (Рейтингование)'!$F$3:$Y$3,0)),0)</f>
        <v>0</v>
      </c>
      <c r="AI36" s="125">
        <f>IFERROR(INDEX('Бюджет (Рейтингование)'!$F$10:$Y$23,MATCH('ИД (Рейтингование)'!$C36,'Бюджет (Рейтингование)'!$C$10:$C$23,0),MATCH('ИД (Рейтингование)'!AI$29,'Бюджет (Рейтингование)'!$F$3:$Y$3,0)),0)</f>
        <v>0</v>
      </c>
      <c r="AJ36" s="125">
        <f>IFERROR(INDEX('Бюджет (Рейтингование)'!$F$10:$Y$23,MATCH('ИД (Рейтингование)'!$C36,'Бюджет (Рейтингование)'!$C$10:$C$23,0),MATCH('ИД (Рейтингование)'!AJ$29,'Бюджет (Рейтингование)'!$F$3:$Y$3,0)),0)</f>
        <v>0</v>
      </c>
      <c r="AK36" s="125">
        <f>IFERROR(INDEX('Бюджет (Рейтингование)'!$F$10:$Y$23,MATCH('ИД (Рейтингование)'!$C36,'Бюджет (Рейтингование)'!$C$10:$C$23,0),MATCH('ИД (Рейтингование)'!AK$29,'Бюджет (Рейтингование)'!$F$3:$Y$3,0)),0)</f>
        <v>0</v>
      </c>
      <c r="AL36" s="125">
        <f>IFERROR(INDEX('Бюджет (Рейтингование)'!$F$10:$Y$23,MATCH('ИД (Рейтингование)'!$C36,'Бюджет (Рейтингование)'!$C$10:$C$23,0),MATCH('ИД (Рейтингование)'!AL$29,'Бюджет (Рейтингование)'!$F$3:$Y$3,0)),0)</f>
        <v>0</v>
      </c>
      <c r="AM36" s="125">
        <f>IFERROR(INDEX('Бюджет (Рейтингование)'!$F$10:$Y$23,MATCH('ИД (Рейтингование)'!$C36,'Бюджет (Рейтингование)'!$C$10:$C$23,0),MATCH('ИД (Рейтингование)'!AM$29,'Бюджет (Рейтингование)'!$F$3:$Y$3,0)),0)</f>
        <v>0</v>
      </c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28"/>
      <c r="BO36" s="128"/>
      <c r="BP36" s="128"/>
      <c r="BQ36" s="128"/>
      <c r="BR36" s="128"/>
      <c r="BS36" s="128"/>
      <c r="BT36" s="128"/>
      <c r="BU36" s="128"/>
      <c r="BV36" s="128"/>
      <c r="BW36" s="128"/>
      <c r="BX36" s="128"/>
      <c r="BY36" s="128"/>
      <c r="BZ36" s="128"/>
      <c r="CA36" s="128"/>
      <c r="CB36" s="128"/>
      <c r="CC36" s="128"/>
      <c r="CD36" s="128"/>
      <c r="CE36" s="128"/>
      <c r="CF36" s="128"/>
      <c r="CG36" s="128"/>
      <c r="CH36" s="128"/>
      <c r="CI36" s="129"/>
      <c r="CZ36" s="41" t="s">
        <v>181</v>
      </c>
      <c r="DA36" s="204">
        <v>22</v>
      </c>
      <c r="DB36" s="162" t="str">
        <f t="shared" si="2"/>
        <v>22__OPEX</v>
      </c>
    </row>
    <row r="37" spans="1:106" s="85" customFormat="1" outlineLevel="1" x14ac:dyDescent="0.25">
      <c r="B37" s="16" t="s">
        <v>129</v>
      </c>
      <c r="C37" s="10" t="str">
        <f>IF(Согласование!$B$11="Цифровой",DH8,DI8)</f>
        <v>в т.ч. на этап Выбор</v>
      </c>
      <c r="D37" s="17"/>
      <c r="E37" s="17"/>
      <c r="F37" s="16" t="s">
        <v>13</v>
      </c>
      <c r="G37" s="13">
        <f t="shared" si="13"/>
        <v>6021.8766299999997</v>
      </c>
      <c r="H37" s="18">
        <f t="shared" ref="H37:BS37" si="20">H38+H39</f>
        <v>2099.9987299999998</v>
      </c>
      <c r="I37" s="18">
        <f t="shared" si="20"/>
        <v>921.87789999999995</v>
      </c>
      <c r="J37" s="18">
        <f t="shared" si="20"/>
        <v>3000</v>
      </c>
      <c r="K37" s="18">
        <f t="shared" si="20"/>
        <v>0</v>
      </c>
      <c r="L37" s="18">
        <f t="shared" si="20"/>
        <v>0</v>
      </c>
      <c r="M37" s="18">
        <f t="shared" si="20"/>
        <v>0</v>
      </c>
      <c r="N37" s="18">
        <f t="shared" si="20"/>
        <v>0</v>
      </c>
      <c r="O37" s="18">
        <f t="shared" si="20"/>
        <v>0</v>
      </c>
      <c r="P37" s="18">
        <f t="shared" si="20"/>
        <v>0</v>
      </c>
      <c r="Q37" s="18">
        <f t="shared" si="20"/>
        <v>0</v>
      </c>
      <c r="R37" s="18">
        <f t="shared" si="20"/>
        <v>0</v>
      </c>
      <c r="S37" s="18">
        <f t="shared" si="20"/>
        <v>0</v>
      </c>
      <c r="T37" s="18">
        <f t="shared" si="20"/>
        <v>0</v>
      </c>
      <c r="U37" s="18">
        <f t="shared" si="20"/>
        <v>0</v>
      </c>
      <c r="V37" s="18">
        <f t="shared" si="20"/>
        <v>0</v>
      </c>
      <c r="W37" s="18">
        <f t="shared" si="20"/>
        <v>0</v>
      </c>
      <c r="X37" s="18">
        <f t="shared" si="20"/>
        <v>0</v>
      </c>
      <c r="Y37" s="18">
        <f t="shared" si="20"/>
        <v>0</v>
      </c>
      <c r="Z37" s="18">
        <f t="shared" si="20"/>
        <v>0</v>
      </c>
      <c r="AA37" s="18">
        <f t="shared" si="20"/>
        <v>0</v>
      </c>
      <c r="AB37" s="18">
        <f t="shared" si="20"/>
        <v>0</v>
      </c>
      <c r="AC37" s="18">
        <f t="shared" si="20"/>
        <v>0</v>
      </c>
      <c r="AD37" s="18">
        <f t="shared" si="20"/>
        <v>0</v>
      </c>
      <c r="AE37" s="18">
        <f t="shared" si="20"/>
        <v>0</v>
      </c>
      <c r="AF37" s="18">
        <f t="shared" si="20"/>
        <v>0</v>
      </c>
      <c r="AG37" s="18">
        <f t="shared" si="20"/>
        <v>0</v>
      </c>
      <c r="AH37" s="18">
        <f t="shared" si="20"/>
        <v>0</v>
      </c>
      <c r="AI37" s="18">
        <f t="shared" si="20"/>
        <v>0</v>
      </c>
      <c r="AJ37" s="18">
        <f t="shared" si="20"/>
        <v>0</v>
      </c>
      <c r="AK37" s="18">
        <f t="shared" si="20"/>
        <v>0</v>
      </c>
      <c r="AL37" s="18">
        <f t="shared" si="20"/>
        <v>0</v>
      </c>
      <c r="AM37" s="18">
        <f t="shared" si="20"/>
        <v>0</v>
      </c>
      <c r="AN37" s="18">
        <f t="shared" si="20"/>
        <v>0</v>
      </c>
      <c r="AO37" s="18">
        <f t="shared" si="20"/>
        <v>0</v>
      </c>
      <c r="AP37" s="18">
        <f t="shared" si="20"/>
        <v>0</v>
      </c>
      <c r="AQ37" s="18">
        <f t="shared" si="20"/>
        <v>0</v>
      </c>
      <c r="AR37" s="18">
        <f t="shared" si="20"/>
        <v>0</v>
      </c>
      <c r="AS37" s="18">
        <f t="shared" si="20"/>
        <v>0</v>
      </c>
      <c r="AT37" s="18">
        <f t="shared" si="20"/>
        <v>0</v>
      </c>
      <c r="AU37" s="18">
        <f t="shared" si="20"/>
        <v>0</v>
      </c>
      <c r="AV37" s="18">
        <f t="shared" si="20"/>
        <v>0</v>
      </c>
      <c r="AW37" s="18">
        <f t="shared" si="20"/>
        <v>0</v>
      </c>
      <c r="AX37" s="18">
        <f t="shared" si="20"/>
        <v>0</v>
      </c>
      <c r="AY37" s="18">
        <f t="shared" si="20"/>
        <v>0</v>
      </c>
      <c r="AZ37" s="18">
        <f t="shared" si="20"/>
        <v>0</v>
      </c>
      <c r="BA37" s="18">
        <f t="shared" si="20"/>
        <v>0</v>
      </c>
      <c r="BB37" s="18">
        <f t="shared" si="20"/>
        <v>0</v>
      </c>
      <c r="BC37" s="18">
        <f t="shared" si="20"/>
        <v>0</v>
      </c>
      <c r="BD37" s="18">
        <f t="shared" si="20"/>
        <v>0</v>
      </c>
      <c r="BE37" s="18">
        <f t="shared" si="20"/>
        <v>0</v>
      </c>
      <c r="BF37" s="18">
        <f t="shared" si="20"/>
        <v>0</v>
      </c>
      <c r="BG37" s="18">
        <f t="shared" si="20"/>
        <v>0</v>
      </c>
      <c r="BH37" s="18">
        <f t="shared" si="20"/>
        <v>0</v>
      </c>
      <c r="BI37" s="18">
        <f t="shared" si="20"/>
        <v>0</v>
      </c>
      <c r="BJ37" s="18">
        <f t="shared" si="20"/>
        <v>0</v>
      </c>
      <c r="BK37" s="18">
        <f t="shared" si="20"/>
        <v>0</v>
      </c>
      <c r="BL37" s="18">
        <f t="shared" si="20"/>
        <v>0</v>
      </c>
      <c r="BM37" s="18">
        <f t="shared" si="20"/>
        <v>0</v>
      </c>
      <c r="BN37" s="18">
        <f t="shared" si="20"/>
        <v>0</v>
      </c>
      <c r="BO37" s="18">
        <f t="shared" si="20"/>
        <v>0</v>
      </c>
      <c r="BP37" s="18">
        <f t="shared" si="20"/>
        <v>0</v>
      </c>
      <c r="BQ37" s="18">
        <f t="shared" si="20"/>
        <v>0</v>
      </c>
      <c r="BR37" s="18">
        <f t="shared" si="20"/>
        <v>0</v>
      </c>
      <c r="BS37" s="18">
        <f t="shared" si="20"/>
        <v>0</v>
      </c>
      <c r="BT37" s="18">
        <f t="shared" ref="BT37:CD37" si="21">BT38+BT39</f>
        <v>0</v>
      </c>
      <c r="BU37" s="18">
        <f t="shared" si="21"/>
        <v>0</v>
      </c>
      <c r="BV37" s="18">
        <f t="shared" si="21"/>
        <v>0</v>
      </c>
      <c r="BW37" s="18">
        <f t="shared" si="21"/>
        <v>0</v>
      </c>
      <c r="BX37" s="18">
        <f t="shared" si="21"/>
        <v>0</v>
      </c>
      <c r="BY37" s="18">
        <f t="shared" si="21"/>
        <v>0</v>
      </c>
      <c r="BZ37" s="18">
        <f t="shared" si="21"/>
        <v>0</v>
      </c>
      <c r="CA37" s="18">
        <f t="shared" si="21"/>
        <v>0</v>
      </c>
      <c r="CB37" s="18">
        <f t="shared" si="21"/>
        <v>0</v>
      </c>
      <c r="CC37" s="18">
        <f t="shared" si="21"/>
        <v>0</v>
      </c>
      <c r="CD37" s="18">
        <f t="shared" si="21"/>
        <v>0</v>
      </c>
      <c r="CE37" s="18">
        <f>CE38+CE39</f>
        <v>0</v>
      </c>
      <c r="CF37" s="18">
        <f>CF38+CF39</f>
        <v>0</v>
      </c>
      <c r="CG37" s="18">
        <f>CG38+CG39</f>
        <v>0</v>
      </c>
      <c r="CH37" s="18">
        <f>CH38+CH39</f>
        <v>0</v>
      </c>
      <c r="CI37" s="18">
        <f>CI38+CI39</f>
        <v>0</v>
      </c>
      <c r="CZ37" s="159" t="s">
        <v>181</v>
      </c>
      <c r="DA37" s="159">
        <v>23</v>
      </c>
      <c r="DB37" s="162" t="str">
        <f t="shared" si="2"/>
        <v>23_3.3_в т.ч. на этап Выбор</v>
      </c>
    </row>
    <row r="38" spans="1:106" s="84" customFormat="1" outlineLevel="1" x14ac:dyDescent="0.25">
      <c r="A38" s="90"/>
      <c r="B38" s="7"/>
      <c r="C38" s="7" t="s">
        <v>39</v>
      </c>
      <c r="D38" s="121"/>
      <c r="E38" s="121"/>
      <c r="F38" s="7" t="s">
        <v>13</v>
      </c>
      <c r="G38" s="27">
        <f t="shared" si="13"/>
        <v>3021.8766299999997</v>
      </c>
      <c r="H38" s="125">
        <f>IFERROR(INDEX('Бюджет (Рейтингование)'!$F$25:$Y$38,MATCH('ИД (Рейтингование)'!$C38,'Бюджет (Рейтингование)'!$C$25:$C$38,0),MATCH('ИД (Рейтингование)'!H$29,'Бюджет (Рейтингование)'!$F$3:$Y$3,0)),0)</f>
        <v>2099.9987299999998</v>
      </c>
      <c r="I38" s="125">
        <f>IFERROR(INDEX('Бюджет (Рейтингование)'!$F$25:$Y$38,MATCH('ИД (Рейтингование)'!$C38,'Бюджет (Рейтингование)'!$C$25:$C$38,0),MATCH('ИД (Рейтингование)'!I$29,'Бюджет (Рейтингование)'!$F$3:$Y$3,0)),0)</f>
        <v>921.87789999999995</v>
      </c>
      <c r="J38" s="125">
        <f>IFERROR(INDEX('Бюджет (Рейтингование)'!$F$25:$Y$38,MATCH('ИД (Рейтингование)'!$C38,'Бюджет (Рейтингование)'!$C$25:$C$38,0),MATCH('ИД (Рейтингование)'!J$29,'Бюджет (Рейтингование)'!$F$3:$Y$3,0)),0)</f>
        <v>0</v>
      </c>
      <c r="K38" s="125">
        <f>IFERROR(INDEX('Бюджет (Рейтингование)'!$F$25:$Y$38,MATCH('ИД (Рейтингование)'!$C38,'Бюджет (Рейтингование)'!$C$25:$C$38,0),MATCH('ИД (Рейтингование)'!K$29,'Бюджет (Рейтингование)'!$F$3:$Y$3,0)),0)</f>
        <v>0</v>
      </c>
      <c r="L38" s="125">
        <f>IFERROR(INDEX('Бюджет (Рейтингование)'!$F$25:$Y$38,MATCH('ИД (Рейтингование)'!$C38,'Бюджет (Рейтингование)'!$C$25:$C$38,0),MATCH('ИД (Рейтингование)'!L$29,'Бюджет (Рейтингование)'!$F$3:$Y$3,0)),0)</f>
        <v>0</v>
      </c>
      <c r="M38" s="125">
        <f>IFERROR(INDEX('Бюджет (Рейтингование)'!$F$25:$Y$38,MATCH('ИД (Рейтингование)'!$C38,'Бюджет (Рейтингование)'!$C$25:$C$38,0),MATCH('ИД (Рейтингование)'!M$29,'Бюджет (Рейтингование)'!$F$3:$Y$3,0)),0)</f>
        <v>0</v>
      </c>
      <c r="N38" s="125">
        <f>IFERROR(INDEX('Бюджет (Рейтингование)'!$F$25:$Y$38,MATCH('ИД (Рейтингование)'!$C38,'Бюджет (Рейтингование)'!$C$25:$C$38,0),MATCH('ИД (Рейтингование)'!N$29,'Бюджет (Рейтингование)'!$F$3:$Y$3,0)),0)</f>
        <v>0</v>
      </c>
      <c r="O38" s="125">
        <f>IFERROR(INDEX('Бюджет (Рейтингование)'!$F$25:$Y$38,MATCH('ИД (Рейтингование)'!$C38,'Бюджет (Рейтингование)'!$C$25:$C$38,0),MATCH('ИД (Рейтингование)'!O$29,'Бюджет (Рейтингование)'!$F$3:$Y$3,0)),0)</f>
        <v>0</v>
      </c>
      <c r="P38" s="125">
        <f>IFERROR(INDEX('Бюджет (Рейтингование)'!$F$25:$Y$38,MATCH('ИД (Рейтингование)'!$C38,'Бюджет (Рейтингование)'!$C$25:$C$38,0),MATCH('ИД (Рейтингование)'!P$29,'Бюджет (Рейтингование)'!$F$3:$Y$3,0)),0)</f>
        <v>0</v>
      </c>
      <c r="Q38" s="125">
        <f>IFERROR(INDEX('Бюджет (Рейтингование)'!$F$25:$Y$38,MATCH('ИД (Рейтингование)'!$C38,'Бюджет (Рейтингование)'!$C$25:$C$38,0),MATCH('ИД (Рейтингование)'!Q$29,'Бюджет (Рейтингование)'!$F$3:$Y$3,0)),0)</f>
        <v>0</v>
      </c>
      <c r="R38" s="125">
        <f>IFERROR(INDEX('Бюджет (Рейтингование)'!$F$25:$Y$38,MATCH('ИД (Рейтингование)'!$C38,'Бюджет (Рейтингование)'!$C$25:$C$38,0),MATCH('ИД (Рейтингование)'!R$29,'Бюджет (Рейтингование)'!$F$3:$Y$3,0)),0)</f>
        <v>0</v>
      </c>
      <c r="S38" s="125">
        <f>IFERROR(INDEX('Бюджет (Рейтингование)'!$F$25:$Y$38,MATCH('ИД (Рейтингование)'!$C38,'Бюджет (Рейтингование)'!$C$25:$C$38,0),MATCH('ИД (Рейтингование)'!S$29,'Бюджет (Рейтингование)'!$F$3:$Y$3,0)),0)</f>
        <v>0</v>
      </c>
      <c r="T38" s="125">
        <f>IFERROR(INDEX('Бюджет (Рейтингование)'!$F$25:$Y$38,MATCH('ИД (Рейтингование)'!$C38,'Бюджет (Рейтингование)'!$C$25:$C$38,0),MATCH('ИД (Рейтингование)'!T$29,'Бюджет (Рейтингование)'!$F$3:$Y$3,0)),0)</f>
        <v>0</v>
      </c>
      <c r="U38" s="125">
        <f>IFERROR(INDEX('Бюджет (Рейтингование)'!$F$25:$Y$38,MATCH('ИД (Рейтингование)'!$C38,'Бюджет (Рейтингование)'!$C$25:$C$38,0),MATCH('ИД (Рейтингование)'!U$29,'Бюджет (Рейтингование)'!$F$3:$Y$3,0)),0)</f>
        <v>0</v>
      </c>
      <c r="V38" s="125">
        <f>IFERROR(INDEX('Бюджет (Рейтингование)'!$F$25:$Y$38,MATCH('ИД (Рейтингование)'!$C38,'Бюджет (Рейтингование)'!$C$25:$C$38,0),MATCH('ИД (Рейтингование)'!V$29,'Бюджет (Рейтингование)'!$F$3:$Y$3,0)),0)</f>
        <v>0</v>
      </c>
      <c r="W38" s="125">
        <f>IFERROR(INDEX('Бюджет (Рейтингование)'!$F$25:$Y$38,MATCH('ИД (Рейтингование)'!$C38,'Бюджет (Рейтингование)'!$C$25:$C$38,0),MATCH('ИД (Рейтингование)'!W$29,'Бюджет (Рейтингование)'!$F$3:$Y$3,0)),0)</f>
        <v>0</v>
      </c>
      <c r="X38" s="125">
        <f>IFERROR(INDEX('Бюджет (Рейтингование)'!$F$25:$Y$38,MATCH('ИД (Рейтингование)'!$C38,'Бюджет (Рейтингование)'!$C$25:$C$38,0),MATCH('ИД (Рейтингование)'!X$29,'Бюджет (Рейтингование)'!$F$3:$Y$3,0)),0)</f>
        <v>0</v>
      </c>
      <c r="Y38" s="125">
        <f>IFERROR(INDEX('Бюджет (Рейтингование)'!$F$25:$Y$38,MATCH('ИД (Рейтингование)'!$C38,'Бюджет (Рейтингование)'!$C$25:$C$38,0),MATCH('ИД (Рейтингование)'!Y$29,'Бюджет (Рейтингование)'!$F$3:$Y$3,0)),0)</f>
        <v>0</v>
      </c>
      <c r="Z38" s="125">
        <f>IFERROR(INDEX('Бюджет (Рейтингование)'!$F$25:$Y$38,MATCH('ИД (Рейтингование)'!$C38,'Бюджет (Рейтингование)'!$C$25:$C$38,0),MATCH('ИД (Рейтингование)'!Z$29,'Бюджет (Рейтингование)'!$F$3:$Y$3,0)),0)</f>
        <v>0</v>
      </c>
      <c r="AA38" s="125">
        <f>IFERROR(INDEX('Бюджет (Рейтингование)'!$F$25:$Y$38,MATCH('ИД (Рейтингование)'!$C38,'Бюджет (Рейтингование)'!$C$25:$C$38,0),MATCH('ИД (Рейтингование)'!AA$29,'Бюджет (Рейтингование)'!$F$3:$Y$3,0)),0)</f>
        <v>0</v>
      </c>
      <c r="AB38" s="125">
        <f>IFERROR(INDEX('Бюджет (Рейтингование)'!$F$25:$Y$38,MATCH('ИД (Рейтингование)'!$C38,'Бюджет (Рейтингование)'!$C$25:$C$38,0),MATCH('ИД (Рейтингование)'!AB$29,'Бюджет (Рейтингование)'!$F$3:$Y$3,0)),0)</f>
        <v>0</v>
      </c>
      <c r="AC38" s="125">
        <f>IFERROR(INDEX('Бюджет (Рейтингование)'!$F$25:$Y$38,MATCH('ИД (Рейтингование)'!$C38,'Бюджет (Рейтингование)'!$C$25:$C$38,0),MATCH('ИД (Рейтингование)'!AC$29,'Бюджет (Рейтингование)'!$F$3:$Y$3,0)),0)</f>
        <v>0</v>
      </c>
      <c r="AD38" s="125">
        <f>IFERROR(INDEX('Бюджет (Рейтингование)'!$F$25:$Y$38,MATCH('ИД (Рейтингование)'!$C38,'Бюджет (Рейтингование)'!$C$25:$C$38,0),MATCH('ИД (Рейтингование)'!AD$29,'Бюджет (Рейтингование)'!$F$3:$Y$3,0)),0)</f>
        <v>0</v>
      </c>
      <c r="AE38" s="125">
        <f>IFERROR(INDEX('Бюджет (Рейтингование)'!$F$25:$Y$38,MATCH('ИД (Рейтингование)'!$C38,'Бюджет (Рейтингование)'!$C$25:$C$38,0),MATCH('ИД (Рейтингование)'!AE$29,'Бюджет (Рейтингование)'!$F$3:$Y$3,0)),0)</f>
        <v>0</v>
      </c>
      <c r="AF38" s="125">
        <f>IFERROR(INDEX('Бюджет (Рейтингование)'!$F$25:$Y$38,MATCH('ИД (Рейтингование)'!$C38,'Бюджет (Рейтингование)'!$C$25:$C$38,0),MATCH('ИД (Рейтингование)'!AF$29,'Бюджет (Рейтингование)'!$F$3:$Y$3,0)),0)</f>
        <v>0</v>
      </c>
      <c r="AG38" s="125">
        <f>IFERROR(INDEX('Бюджет (Рейтингование)'!$F$25:$Y$38,MATCH('ИД (Рейтингование)'!$C38,'Бюджет (Рейтингование)'!$C$25:$C$38,0),MATCH('ИД (Рейтингование)'!AG$29,'Бюджет (Рейтингование)'!$F$3:$Y$3,0)),0)</f>
        <v>0</v>
      </c>
      <c r="AH38" s="125">
        <f>IFERROR(INDEX('Бюджет (Рейтингование)'!$F$25:$Y$38,MATCH('ИД (Рейтингование)'!$C38,'Бюджет (Рейтингование)'!$C$25:$C$38,0),MATCH('ИД (Рейтингование)'!AH$29,'Бюджет (Рейтингование)'!$F$3:$Y$3,0)),0)</f>
        <v>0</v>
      </c>
      <c r="AI38" s="125">
        <f>IFERROR(INDEX('Бюджет (Рейтингование)'!$F$25:$Y$38,MATCH('ИД (Рейтингование)'!$C38,'Бюджет (Рейтингование)'!$C$25:$C$38,0),MATCH('ИД (Рейтингование)'!AI$29,'Бюджет (Рейтингование)'!$F$3:$Y$3,0)),0)</f>
        <v>0</v>
      </c>
      <c r="AJ38" s="125">
        <f>IFERROR(INDEX('Бюджет (Рейтингование)'!$F$25:$Y$38,MATCH('ИД (Рейтингование)'!$C38,'Бюджет (Рейтингование)'!$C$25:$C$38,0),MATCH('ИД (Рейтингование)'!AJ$29,'Бюджет (Рейтингование)'!$F$3:$Y$3,0)),0)</f>
        <v>0</v>
      </c>
      <c r="AK38" s="125">
        <f>IFERROR(INDEX('Бюджет (Рейтингование)'!$F$25:$Y$38,MATCH('ИД (Рейтингование)'!$C38,'Бюджет (Рейтингование)'!$C$25:$C$38,0),MATCH('ИД (Рейтингование)'!AK$29,'Бюджет (Рейтингование)'!$F$3:$Y$3,0)),0)</f>
        <v>0</v>
      </c>
      <c r="AL38" s="125">
        <f>IFERROR(INDEX('Бюджет (Рейтингование)'!$F$25:$Y$38,MATCH('ИД (Рейтингование)'!$C38,'Бюджет (Рейтингование)'!$C$25:$C$38,0),MATCH('ИД (Рейтингование)'!AL$29,'Бюджет (Рейтингование)'!$F$3:$Y$3,0)),0)</f>
        <v>0</v>
      </c>
      <c r="AM38" s="125">
        <f>IFERROR(INDEX('Бюджет (Рейтингование)'!$F$25:$Y$38,MATCH('ИД (Рейтингование)'!$C38,'Бюджет (Рейтингование)'!$C$25:$C$38,0),MATCH('ИД (Рейтингование)'!AM$29,'Бюджет (Рейтингование)'!$F$3:$Y$3,0)),0)</f>
        <v>0</v>
      </c>
      <c r="AN38" s="125">
        <f>IFERROR(INDEX('Бюджет (Рейтингование)'!$F$25:$Y$38,MATCH('ИД (Рейтингование)'!$C38,'Бюджет (Рейтингование)'!$C$25:$C$38,0),MATCH('ИД (Рейтингование)'!AN$29,'Бюджет (Рейтингование)'!$F$3:$Y$3,0)),0)</f>
        <v>0</v>
      </c>
      <c r="AO38" s="125">
        <f>IFERROR(INDEX('Бюджет (Рейтингование)'!$F$25:$Y$38,MATCH('ИД (Рейтингование)'!$C38,'Бюджет (Рейтингование)'!$C$25:$C$38,0),MATCH('ИД (Рейтингование)'!AO$29,'Бюджет (Рейтингование)'!$F$3:$Y$3,0)),0)</f>
        <v>0</v>
      </c>
      <c r="AP38" s="125">
        <f>IFERROR(INDEX('Бюджет (Рейтингование)'!$F$25:$Y$38,MATCH('ИД (Рейтингование)'!$C38,'Бюджет (Рейтингование)'!$C$25:$C$38,0),MATCH('ИД (Рейтингование)'!AP$29,'Бюджет (Рейтингование)'!$F$3:$Y$3,0)),0)</f>
        <v>0</v>
      </c>
      <c r="AQ38" s="125">
        <f>IFERROR(INDEX('Бюджет (Рейтингование)'!$F$25:$Y$38,MATCH('ИД (Рейтингование)'!$C38,'Бюджет (Рейтингование)'!$C$25:$C$38,0),MATCH('ИД (Рейтингование)'!AQ$29,'Бюджет (Рейтингование)'!$F$3:$Y$3,0)),0)</f>
        <v>0</v>
      </c>
      <c r="AR38" s="125">
        <f>IFERROR(INDEX('Бюджет (Рейтингование)'!$F$25:$Y$38,MATCH('ИД (Рейтингование)'!$C38,'Бюджет (Рейтингование)'!$C$25:$C$38,0),MATCH('ИД (Рейтингование)'!AR$29,'Бюджет (Рейтингование)'!$F$3:$Y$3,0)),0)</f>
        <v>0</v>
      </c>
      <c r="AS38" s="125">
        <f>IFERROR(INDEX('Бюджет (Рейтингование)'!$F$25:$Y$38,MATCH('ИД (Рейтингование)'!$C38,'Бюджет (Рейтингование)'!$C$25:$C$38,0),MATCH('ИД (Рейтингование)'!AS$29,'Бюджет (Рейтингование)'!$F$3:$Y$3,0)),0)</f>
        <v>0</v>
      </c>
      <c r="AT38" s="125">
        <f>IFERROR(INDEX('Бюджет (Рейтингование)'!$F$25:$Y$38,MATCH('ИД (Рейтингование)'!$C38,'Бюджет (Рейтингование)'!$C$25:$C$38,0),MATCH('ИД (Рейтингование)'!AT$29,'Бюджет (Рейтингование)'!$F$3:$Y$3,0)),0)</f>
        <v>0</v>
      </c>
      <c r="AU38" s="125">
        <f>IFERROR(INDEX('Бюджет (Рейтингование)'!$F$25:$Y$38,MATCH('ИД (Рейтингование)'!$C38,'Бюджет (Рейтингование)'!$C$25:$C$38,0),MATCH('ИД (Рейтингование)'!AU$29,'Бюджет (Рейтингование)'!$F$3:$Y$3,0)),0)</f>
        <v>0</v>
      </c>
      <c r="AV38" s="125"/>
      <c r="AW38" s="125"/>
      <c r="AX38" s="125"/>
      <c r="AY38" s="125"/>
      <c r="AZ38" s="125"/>
      <c r="BA38" s="125"/>
      <c r="BB38" s="125"/>
      <c r="BC38" s="125"/>
      <c r="BD38" s="125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  <c r="CG38" s="125"/>
      <c r="CH38" s="125"/>
      <c r="CI38" s="126"/>
      <c r="CZ38" s="41" t="s">
        <v>181</v>
      </c>
      <c r="DA38" s="204">
        <v>24</v>
      </c>
      <c r="DB38" s="162" t="str">
        <f t="shared" si="2"/>
        <v>24__CAPEX</v>
      </c>
    </row>
    <row r="39" spans="1:106" s="84" customFormat="1" ht="14.25" outlineLevel="1" x14ac:dyDescent="0.25">
      <c r="A39" s="90"/>
      <c r="B39" s="7"/>
      <c r="C39" s="7" t="s">
        <v>40</v>
      </c>
      <c r="D39" s="121"/>
      <c r="E39" s="121"/>
      <c r="F39" s="7" t="s">
        <v>13</v>
      </c>
      <c r="G39" s="27">
        <f t="shared" si="13"/>
        <v>3000</v>
      </c>
      <c r="H39" s="125">
        <f>IFERROR(INDEX('Бюджет (Рейтингование)'!$F$25:$Y$38,MATCH('ИД (Рейтингование)'!$C39,'Бюджет (Рейтингование)'!$C$25:$C$38,0),MATCH('ИД (Рейтингование)'!H$29,'Бюджет (Рейтингование)'!$F$3:$Y$3,0)),0)</f>
        <v>0</v>
      </c>
      <c r="I39" s="125">
        <f>IFERROR(INDEX('Бюджет (Рейтингование)'!$F$25:$Y$38,MATCH('ИД (Рейтингование)'!$C39,'Бюджет (Рейтингование)'!$C$25:$C$38,0),MATCH('ИД (Рейтингование)'!I$29,'Бюджет (Рейтингование)'!$F$3:$Y$3,0)),0)</f>
        <v>0</v>
      </c>
      <c r="J39" s="125">
        <f>IFERROR(INDEX('Бюджет (Рейтингование)'!$F$25:$Y$38,MATCH('ИД (Рейтингование)'!$C39,'Бюджет (Рейтингование)'!$C$25:$C$38,0),MATCH('ИД (Рейтингование)'!J$29,'Бюджет (Рейтингование)'!$F$3:$Y$3,0)),0)</f>
        <v>3000</v>
      </c>
      <c r="K39" s="125">
        <f>IFERROR(INDEX('Бюджет (Рейтингование)'!$F$25:$Y$38,MATCH('ИД (Рейтингование)'!$C39,'Бюджет (Рейтингование)'!$C$25:$C$38,0),MATCH('ИД (Рейтингование)'!K$29,'Бюджет (Рейтингование)'!$F$3:$Y$3,0)),0)</f>
        <v>0</v>
      </c>
      <c r="L39" s="125">
        <f>IFERROR(INDEX('Бюджет (Рейтингование)'!$F$25:$Y$38,MATCH('ИД (Рейтингование)'!$C39,'Бюджет (Рейтингование)'!$C$25:$C$38,0),MATCH('ИД (Рейтингование)'!L$29,'Бюджет (Рейтингование)'!$F$3:$Y$3,0)),0)</f>
        <v>0</v>
      </c>
      <c r="M39" s="125">
        <f>IFERROR(INDEX('Бюджет (Рейтингование)'!$F$25:$Y$38,MATCH('ИД (Рейтингование)'!$C39,'Бюджет (Рейтингование)'!$C$25:$C$38,0),MATCH('ИД (Рейтингование)'!M$29,'Бюджет (Рейтингование)'!$F$3:$Y$3,0)),0)</f>
        <v>0</v>
      </c>
      <c r="N39" s="125">
        <f>IFERROR(INDEX('Бюджет (Рейтингование)'!$F$25:$Y$38,MATCH('ИД (Рейтингование)'!$C39,'Бюджет (Рейтингование)'!$C$25:$C$38,0),MATCH('ИД (Рейтингование)'!N$29,'Бюджет (Рейтингование)'!$F$3:$Y$3,0)),0)</f>
        <v>0</v>
      </c>
      <c r="O39" s="125">
        <f>IFERROR(INDEX('Бюджет (Рейтингование)'!$F$25:$Y$38,MATCH('ИД (Рейтингование)'!$C39,'Бюджет (Рейтингование)'!$C$25:$C$38,0),MATCH('ИД (Рейтингование)'!O$29,'Бюджет (Рейтингование)'!$F$3:$Y$3,0)),0)</f>
        <v>0</v>
      </c>
      <c r="P39" s="125">
        <f>IFERROR(INDEX('Бюджет (Рейтингование)'!$F$25:$Y$38,MATCH('ИД (Рейтингование)'!$C39,'Бюджет (Рейтингование)'!$C$25:$C$38,0),MATCH('ИД (Рейтингование)'!P$29,'Бюджет (Рейтингование)'!$F$3:$Y$3,0)),0)</f>
        <v>0</v>
      </c>
      <c r="Q39" s="125">
        <f>IFERROR(INDEX('Бюджет (Рейтингование)'!$F$25:$Y$38,MATCH('ИД (Рейтингование)'!$C39,'Бюджет (Рейтингование)'!$C$25:$C$38,0),MATCH('ИД (Рейтингование)'!Q$29,'Бюджет (Рейтингование)'!$F$3:$Y$3,0)),0)</f>
        <v>0</v>
      </c>
      <c r="R39" s="125">
        <f>IFERROR(INDEX('Бюджет (Рейтингование)'!$F$25:$Y$38,MATCH('ИД (Рейтингование)'!$C39,'Бюджет (Рейтингование)'!$C$25:$C$38,0),MATCH('ИД (Рейтингование)'!R$29,'Бюджет (Рейтингование)'!$F$3:$Y$3,0)),0)</f>
        <v>0</v>
      </c>
      <c r="S39" s="125">
        <f>IFERROR(INDEX('Бюджет (Рейтингование)'!$F$25:$Y$38,MATCH('ИД (Рейтингование)'!$C39,'Бюджет (Рейтингование)'!$C$25:$C$38,0),MATCH('ИД (Рейтингование)'!S$29,'Бюджет (Рейтингование)'!$F$3:$Y$3,0)),0)</f>
        <v>0</v>
      </c>
      <c r="T39" s="125">
        <f>IFERROR(INDEX('Бюджет (Рейтингование)'!$F$25:$Y$38,MATCH('ИД (Рейтингование)'!$C39,'Бюджет (Рейтингование)'!$C$25:$C$38,0),MATCH('ИД (Рейтингование)'!T$29,'Бюджет (Рейтингование)'!$F$3:$Y$3,0)),0)</f>
        <v>0</v>
      </c>
      <c r="U39" s="125">
        <f>IFERROR(INDEX('Бюджет (Рейтингование)'!$F$25:$Y$38,MATCH('ИД (Рейтингование)'!$C39,'Бюджет (Рейтингование)'!$C$25:$C$38,0),MATCH('ИД (Рейтингование)'!U$29,'Бюджет (Рейтингование)'!$F$3:$Y$3,0)),0)</f>
        <v>0</v>
      </c>
      <c r="V39" s="125">
        <f>IFERROR(INDEX('Бюджет (Рейтингование)'!$F$25:$Y$38,MATCH('ИД (Рейтингование)'!$C39,'Бюджет (Рейтингование)'!$C$25:$C$38,0),MATCH('ИД (Рейтингование)'!V$29,'Бюджет (Рейтингование)'!$F$3:$Y$3,0)),0)</f>
        <v>0</v>
      </c>
      <c r="W39" s="125">
        <f>IFERROR(INDEX('Бюджет (Рейтингование)'!$F$25:$Y$38,MATCH('ИД (Рейтингование)'!$C39,'Бюджет (Рейтингование)'!$C$25:$C$38,0),MATCH('ИД (Рейтингование)'!W$29,'Бюджет (Рейтингование)'!$F$3:$Y$3,0)),0)</f>
        <v>0</v>
      </c>
      <c r="X39" s="125">
        <f>IFERROR(INDEX('Бюджет (Рейтингование)'!$F$25:$Y$38,MATCH('ИД (Рейтингование)'!$C39,'Бюджет (Рейтингование)'!$C$25:$C$38,0),MATCH('ИД (Рейтингование)'!X$29,'Бюджет (Рейтингование)'!$F$3:$Y$3,0)),0)</f>
        <v>0</v>
      </c>
      <c r="Y39" s="125">
        <f>IFERROR(INDEX('Бюджет (Рейтингование)'!$F$25:$Y$38,MATCH('ИД (Рейтингование)'!$C39,'Бюджет (Рейтингование)'!$C$25:$C$38,0),MATCH('ИД (Рейтингование)'!Y$29,'Бюджет (Рейтингование)'!$F$3:$Y$3,0)),0)</f>
        <v>0</v>
      </c>
      <c r="Z39" s="125">
        <f>IFERROR(INDEX('Бюджет (Рейтингование)'!$F$25:$Y$38,MATCH('ИД (Рейтингование)'!$C39,'Бюджет (Рейтингование)'!$C$25:$C$38,0),MATCH('ИД (Рейтингование)'!Z$29,'Бюджет (Рейтингование)'!$F$3:$Y$3,0)),0)</f>
        <v>0</v>
      </c>
      <c r="AA39" s="125">
        <f>IFERROR(INDEX('Бюджет (Рейтингование)'!$F$25:$Y$38,MATCH('ИД (Рейтингование)'!$C39,'Бюджет (Рейтингование)'!$C$25:$C$38,0),MATCH('ИД (Рейтингование)'!AA$29,'Бюджет (Рейтингование)'!$F$3:$Y$3,0)),0)</f>
        <v>0</v>
      </c>
      <c r="AB39" s="125">
        <f>IFERROR(INDEX('Бюджет (Рейтингование)'!$F$25:$Y$38,MATCH('ИД (Рейтингование)'!$C39,'Бюджет (Рейтингование)'!$C$25:$C$38,0),MATCH('ИД (Рейтингование)'!AB$29,'Бюджет (Рейтингование)'!$F$3:$Y$3,0)),0)</f>
        <v>0</v>
      </c>
      <c r="AC39" s="125">
        <f>IFERROR(INDEX('Бюджет (Рейтингование)'!$F$25:$Y$38,MATCH('ИД (Рейтингование)'!$C39,'Бюджет (Рейтингование)'!$C$25:$C$38,0),MATCH('ИД (Рейтингование)'!AC$29,'Бюджет (Рейтингование)'!$F$3:$Y$3,0)),0)</f>
        <v>0</v>
      </c>
      <c r="AD39" s="125">
        <f>IFERROR(INDEX('Бюджет (Рейтингование)'!$F$25:$Y$38,MATCH('ИД (Рейтингование)'!$C39,'Бюджет (Рейтингование)'!$C$25:$C$38,0),MATCH('ИД (Рейтингование)'!AD$29,'Бюджет (Рейтингование)'!$F$3:$Y$3,0)),0)</f>
        <v>0</v>
      </c>
      <c r="AE39" s="125">
        <f>IFERROR(INDEX('Бюджет (Рейтингование)'!$F$25:$Y$38,MATCH('ИД (Рейтингование)'!$C39,'Бюджет (Рейтингование)'!$C$25:$C$38,0),MATCH('ИД (Рейтингование)'!AE$29,'Бюджет (Рейтингование)'!$F$3:$Y$3,0)),0)</f>
        <v>0</v>
      </c>
      <c r="AF39" s="125">
        <f>IFERROR(INDEX('Бюджет (Рейтингование)'!$F$25:$Y$38,MATCH('ИД (Рейтингование)'!$C39,'Бюджет (Рейтингование)'!$C$25:$C$38,0),MATCH('ИД (Рейтингование)'!AF$29,'Бюджет (Рейтингование)'!$F$3:$Y$3,0)),0)</f>
        <v>0</v>
      </c>
      <c r="AG39" s="125">
        <f>IFERROR(INDEX('Бюджет (Рейтингование)'!$F$25:$Y$38,MATCH('ИД (Рейтингование)'!$C39,'Бюджет (Рейтингование)'!$C$25:$C$38,0),MATCH('ИД (Рейтингование)'!AG$29,'Бюджет (Рейтингование)'!$F$3:$Y$3,0)),0)</f>
        <v>0</v>
      </c>
      <c r="AH39" s="125">
        <f>IFERROR(INDEX('Бюджет (Рейтингование)'!$F$25:$Y$38,MATCH('ИД (Рейтингование)'!$C39,'Бюджет (Рейтингование)'!$C$25:$C$38,0),MATCH('ИД (Рейтингование)'!AH$29,'Бюджет (Рейтингование)'!$F$3:$Y$3,0)),0)</f>
        <v>0</v>
      </c>
      <c r="AI39" s="125">
        <f>IFERROR(INDEX('Бюджет (Рейтингование)'!$F$25:$Y$38,MATCH('ИД (Рейтингование)'!$C39,'Бюджет (Рейтингование)'!$C$25:$C$38,0),MATCH('ИД (Рейтингование)'!AI$29,'Бюджет (Рейтингование)'!$F$3:$Y$3,0)),0)</f>
        <v>0</v>
      </c>
      <c r="AJ39" s="125">
        <f>IFERROR(INDEX('Бюджет (Рейтингование)'!$F$25:$Y$38,MATCH('ИД (Рейтингование)'!$C39,'Бюджет (Рейтингование)'!$C$25:$C$38,0),MATCH('ИД (Рейтингование)'!AJ$29,'Бюджет (Рейтингование)'!$F$3:$Y$3,0)),0)</f>
        <v>0</v>
      </c>
      <c r="AK39" s="125">
        <f>IFERROR(INDEX('Бюджет (Рейтингование)'!$F$25:$Y$38,MATCH('ИД (Рейтингование)'!$C39,'Бюджет (Рейтингование)'!$C$25:$C$38,0),MATCH('ИД (Рейтингование)'!AK$29,'Бюджет (Рейтингование)'!$F$3:$Y$3,0)),0)</f>
        <v>0</v>
      </c>
      <c r="AL39" s="125">
        <f>IFERROR(INDEX('Бюджет (Рейтингование)'!$F$25:$Y$38,MATCH('ИД (Рейтингование)'!$C39,'Бюджет (Рейтингование)'!$C$25:$C$38,0),MATCH('ИД (Рейтингование)'!AL$29,'Бюджет (Рейтингование)'!$F$3:$Y$3,0)),0)</f>
        <v>0</v>
      </c>
      <c r="AM39" s="125">
        <f>IFERROR(INDEX('Бюджет (Рейтингование)'!$F$25:$Y$38,MATCH('ИД (Рейтингование)'!$C39,'Бюджет (Рейтингование)'!$C$25:$C$38,0),MATCH('ИД (Рейтингование)'!AM$29,'Бюджет (Рейтингование)'!$F$3:$Y$3,0)),0)</f>
        <v>0</v>
      </c>
      <c r="AN39" s="125">
        <f>IFERROR(INDEX('Бюджет (Рейтингование)'!$F$25:$Y$38,MATCH('ИД (Рейтингование)'!$C39,'Бюджет (Рейтингование)'!$C$25:$C$38,0),MATCH('ИД (Рейтингование)'!AN$29,'Бюджет (Рейтингование)'!$F$3:$Y$3,0)),0)</f>
        <v>0</v>
      </c>
      <c r="AO39" s="125">
        <f>IFERROR(INDEX('Бюджет (Рейтингование)'!$F$25:$Y$38,MATCH('ИД (Рейтингование)'!$C39,'Бюджет (Рейтингование)'!$C$25:$C$38,0),MATCH('ИД (Рейтингование)'!AO$29,'Бюджет (Рейтингование)'!$F$3:$Y$3,0)),0)</f>
        <v>0</v>
      </c>
      <c r="AP39" s="125">
        <f>IFERROR(INDEX('Бюджет (Рейтингование)'!$F$25:$Y$38,MATCH('ИД (Рейтингование)'!$C39,'Бюджет (Рейтингование)'!$C$25:$C$38,0),MATCH('ИД (Рейтингование)'!AP$29,'Бюджет (Рейтингование)'!$F$3:$Y$3,0)),0)</f>
        <v>0</v>
      </c>
      <c r="AQ39" s="125">
        <f>IFERROR(INDEX('Бюджет (Рейтингование)'!$F$25:$Y$38,MATCH('ИД (Рейтингование)'!$C39,'Бюджет (Рейтингование)'!$C$25:$C$38,0),MATCH('ИД (Рейтингование)'!AQ$29,'Бюджет (Рейтингование)'!$F$3:$Y$3,0)),0)</f>
        <v>0</v>
      </c>
      <c r="AR39" s="125">
        <f>IFERROR(INDEX('Бюджет (Рейтингование)'!$F$25:$Y$38,MATCH('ИД (Рейтингование)'!$C39,'Бюджет (Рейтингование)'!$C$25:$C$38,0),MATCH('ИД (Рейтингование)'!AR$29,'Бюджет (Рейтингование)'!$F$3:$Y$3,0)),0)</f>
        <v>0</v>
      </c>
      <c r="AS39" s="125">
        <f>IFERROR(INDEX('Бюджет (Рейтингование)'!$F$25:$Y$38,MATCH('ИД (Рейтингование)'!$C39,'Бюджет (Рейтингование)'!$C$25:$C$38,0),MATCH('ИД (Рейтингование)'!AS$29,'Бюджет (Рейтингование)'!$F$3:$Y$3,0)),0)</f>
        <v>0</v>
      </c>
      <c r="AT39" s="125">
        <f>IFERROR(INDEX('Бюджет (Рейтингование)'!$F$25:$Y$38,MATCH('ИД (Рейтингование)'!$C39,'Бюджет (Рейтингование)'!$C$25:$C$38,0),MATCH('ИД (Рейтингование)'!AT$29,'Бюджет (Рейтингование)'!$F$3:$Y$3,0)),0)</f>
        <v>0</v>
      </c>
      <c r="AU39" s="125">
        <f>IFERROR(INDEX('Бюджет (Рейтингование)'!$F$25:$Y$38,MATCH('ИД (Рейтингование)'!$C39,'Бюджет (Рейтингование)'!$C$25:$C$38,0),MATCH('ИД (Рейтингование)'!AU$29,'Бюджет (Рейтингование)'!$F$3:$Y$3,0)),0)</f>
        <v>0</v>
      </c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  <c r="BO39" s="128"/>
      <c r="BP39" s="128"/>
      <c r="BQ39" s="128"/>
      <c r="BR39" s="128"/>
      <c r="BS39" s="128"/>
      <c r="BT39" s="128"/>
      <c r="BU39" s="128"/>
      <c r="BV39" s="128"/>
      <c r="BW39" s="128"/>
      <c r="BX39" s="128"/>
      <c r="BY39" s="128"/>
      <c r="BZ39" s="128"/>
      <c r="CA39" s="128"/>
      <c r="CB39" s="128"/>
      <c r="CC39" s="128"/>
      <c r="CD39" s="128"/>
      <c r="CE39" s="128"/>
      <c r="CF39" s="128"/>
      <c r="CG39" s="128"/>
      <c r="CH39" s="128"/>
      <c r="CI39" s="129"/>
      <c r="CZ39" s="41" t="s">
        <v>181</v>
      </c>
      <c r="DA39" s="41">
        <v>25</v>
      </c>
      <c r="DB39" s="162" t="str">
        <f t="shared" si="2"/>
        <v>25__OPEX</v>
      </c>
    </row>
    <row r="40" spans="1:106" s="85" customFormat="1" outlineLevel="1" x14ac:dyDescent="0.25">
      <c r="B40" s="16" t="s">
        <v>130</v>
      </c>
      <c r="C40" s="10" t="str">
        <f>IF(Согласование!$B$11="Цифровой",DH9,DI9)</f>
        <v>в т.ч. на этап Определение</v>
      </c>
      <c r="D40" s="17"/>
      <c r="E40" s="17"/>
      <c r="F40" s="16" t="s">
        <v>13</v>
      </c>
      <c r="G40" s="13">
        <f t="shared" si="13"/>
        <v>0</v>
      </c>
      <c r="H40" s="18">
        <f t="shared" ref="H40:BS40" si="22">H41+H42</f>
        <v>0</v>
      </c>
      <c r="I40" s="18">
        <f t="shared" si="22"/>
        <v>0</v>
      </c>
      <c r="J40" s="18">
        <f t="shared" si="22"/>
        <v>0</v>
      </c>
      <c r="K40" s="18">
        <f t="shared" si="22"/>
        <v>0</v>
      </c>
      <c r="L40" s="18">
        <f t="shared" si="22"/>
        <v>0</v>
      </c>
      <c r="M40" s="18">
        <f t="shared" si="22"/>
        <v>0</v>
      </c>
      <c r="N40" s="18">
        <f t="shared" si="22"/>
        <v>0</v>
      </c>
      <c r="O40" s="18">
        <f t="shared" si="22"/>
        <v>0</v>
      </c>
      <c r="P40" s="18">
        <f t="shared" si="22"/>
        <v>0</v>
      </c>
      <c r="Q40" s="18">
        <f t="shared" si="22"/>
        <v>0</v>
      </c>
      <c r="R40" s="18">
        <f t="shared" si="22"/>
        <v>0</v>
      </c>
      <c r="S40" s="18">
        <f t="shared" si="22"/>
        <v>0</v>
      </c>
      <c r="T40" s="18">
        <f t="shared" si="22"/>
        <v>0</v>
      </c>
      <c r="U40" s="18">
        <f t="shared" si="22"/>
        <v>0</v>
      </c>
      <c r="V40" s="18">
        <f t="shared" si="22"/>
        <v>0</v>
      </c>
      <c r="W40" s="18">
        <f t="shared" si="22"/>
        <v>0</v>
      </c>
      <c r="X40" s="18">
        <f t="shared" si="22"/>
        <v>0</v>
      </c>
      <c r="Y40" s="18">
        <f t="shared" si="22"/>
        <v>0</v>
      </c>
      <c r="Z40" s="18">
        <f t="shared" si="22"/>
        <v>0</v>
      </c>
      <c r="AA40" s="18">
        <f t="shared" si="22"/>
        <v>0</v>
      </c>
      <c r="AB40" s="18">
        <f t="shared" si="22"/>
        <v>0</v>
      </c>
      <c r="AC40" s="18">
        <f t="shared" si="22"/>
        <v>0</v>
      </c>
      <c r="AD40" s="18">
        <f t="shared" si="22"/>
        <v>0</v>
      </c>
      <c r="AE40" s="18">
        <f t="shared" si="22"/>
        <v>0</v>
      </c>
      <c r="AF40" s="18">
        <f t="shared" si="22"/>
        <v>0</v>
      </c>
      <c r="AG40" s="18">
        <f t="shared" si="22"/>
        <v>0</v>
      </c>
      <c r="AH40" s="18">
        <f t="shared" si="22"/>
        <v>0</v>
      </c>
      <c r="AI40" s="18">
        <f t="shared" si="22"/>
        <v>0</v>
      </c>
      <c r="AJ40" s="18">
        <f t="shared" si="22"/>
        <v>0</v>
      </c>
      <c r="AK40" s="18">
        <f t="shared" si="22"/>
        <v>0</v>
      </c>
      <c r="AL40" s="18">
        <f t="shared" si="22"/>
        <v>0</v>
      </c>
      <c r="AM40" s="18">
        <f t="shared" si="22"/>
        <v>0</v>
      </c>
      <c r="AN40" s="18">
        <f t="shared" si="22"/>
        <v>0</v>
      </c>
      <c r="AO40" s="18">
        <f t="shared" si="22"/>
        <v>0</v>
      </c>
      <c r="AP40" s="18">
        <f t="shared" si="22"/>
        <v>0</v>
      </c>
      <c r="AQ40" s="18">
        <f t="shared" si="22"/>
        <v>0</v>
      </c>
      <c r="AR40" s="18">
        <f t="shared" si="22"/>
        <v>0</v>
      </c>
      <c r="AS40" s="18">
        <f t="shared" si="22"/>
        <v>0</v>
      </c>
      <c r="AT40" s="18">
        <f t="shared" si="22"/>
        <v>0</v>
      </c>
      <c r="AU40" s="18">
        <f t="shared" si="22"/>
        <v>0</v>
      </c>
      <c r="AV40" s="18">
        <f t="shared" si="22"/>
        <v>0</v>
      </c>
      <c r="AW40" s="18">
        <f t="shared" si="22"/>
        <v>0</v>
      </c>
      <c r="AX40" s="18">
        <f t="shared" si="22"/>
        <v>0</v>
      </c>
      <c r="AY40" s="18">
        <f t="shared" si="22"/>
        <v>0</v>
      </c>
      <c r="AZ40" s="18">
        <f t="shared" si="22"/>
        <v>0</v>
      </c>
      <c r="BA40" s="18">
        <f t="shared" si="22"/>
        <v>0</v>
      </c>
      <c r="BB40" s="18">
        <f t="shared" si="22"/>
        <v>0</v>
      </c>
      <c r="BC40" s="18">
        <f t="shared" si="22"/>
        <v>0</v>
      </c>
      <c r="BD40" s="18">
        <f t="shared" si="22"/>
        <v>0</v>
      </c>
      <c r="BE40" s="18">
        <f t="shared" si="22"/>
        <v>0</v>
      </c>
      <c r="BF40" s="18">
        <f t="shared" si="22"/>
        <v>0</v>
      </c>
      <c r="BG40" s="18">
        <f t="shared" si="22"/>
        <v>0</v>
      </c>
      <c r="BH40" s="18">
        <f t="shared" si="22"/>
        <v>0</v>
      </c>
      <c r="BI40" s="18">
        <f t="shared" si="22"/>
        <v>0</v>
      </c>
      <c r="BJ40" s="18">
        <f t="shared" si="22"/>
        <v>0</v>
      </c>
      <c r="BK40" s="18">
        <f t="shared" si="22"/>
        <v>0</v>
      </c>
      <c r="BL40" s="18">
        <f t="shared" si="22"/>
        <v>0</v>
      </c>
      <c r="BM40" s="18">
        <f t="shared" si="22"/>
        <v>0</v>
      </c>
      <c r="BN40" s="18">
        <f t="shared" si="22"/>
        <v>0</v>
      </c>
      <c r="BO40" s="18">
        <f t="shared" si="22"/>
        <v>0</v>
      </c>
      <c r="BP40" s="18">
        <f t="shared" si="22"/>
        <v>0</v>
      </c>
      <c r="BQ40" s="18">
        <f t="shared" si="22"/>
        <v>0</v>
      </c>
      <c r="BR40" s="18">
        <f t="shared" si="22"/>
        <v>0</v>
      </c>
      <c r="BS40" s="18">
        <f t="shared" si="22"/>
        <v>0</v>
      </c>
      <c r="BT40" s="18">
        <f t="shared" ref="BT40:CI40" si="23">BT41+BT42</f>
        <v>0</v>
      </c>
      <c r="BU40" s="18">
        <f t="shared" si="23"/>
        <v>0</v>
      </c>
      <c r="BV40" s="18">
        <f t="shared" si="23"/>
        <v>0</v>
      </c>
      <c r="BW40" s="18">
        <f t="shared" si="23"/>
        <v>0</v>
      </c>
      <c r="BX40" s="18">
        <f t="shared" si="23"/>
        <v>0</v>
      </c>
      <c r="BY40" s="18">
        <f t="shared" si="23"/>
        <v>0</v>
      </c>
      <c r="BZ40" s="18">
        <f t="shared" si="23"/>
        <v>0</v>
      </c>
      <c r="CA40" s="18">
        <f t="shared" si="23"/>
        <v>0</v>
      </c>
      <c r="CB40" s="18">
        <f t="shared" si="23"/>
        <v>0</v>
      </c>
      <c r="CC40" s="18">
        <f t="shared" si="23"/>
        <v>0</v>
      </c>
      <c r="CD40" s="18">
        <f t="shared" si="23"/>
        <v>0</v>
      </c>
      <c r="CE40" s="18">
        <f t="shared" si="23"/>
        <v>0</v>
      </c>
      <c r="CF40" s="18">
        <f t="shared" si="23"/>
        <v>0</v>
      </c>
      <c r="CG40" s="18">
        <f t="shared" si="23"/>
        <v>0</v>
      </c>
      <c r="CH40" s="18">
        <f t="shared" si="23"/>
        <v>0</v>
      </c>
      <c r="CI40" s="18">
        <f t="shared" si="23"/>
        <v>0</v>
      </c>
      <c r="CZ40" s="159" t="s">
        <v>181</v>
      </c>
      <c r="DA40" s="269">
        <v>26</v>
      </c>
      <c r="DB40" s="162" t="str">
        <f t="shared" si="2"/>
        <v>26_3.4_в т.ч. на этап Определение</v>
      </c>
    </row>
    <row r="41" spans="1:106" s="84" customFormat="1" ht="14.25" outlineLevel="1" x14ac:dyDescent="0.25">
      <c r="A41" s="90"/>
      <c r="B41" s="7"/>
      <c r="C41" s="7" t="s">
        <v>89</v>
      </c>
      <c r="D41" s="121"/>
      <c r="E41" s="121"/>
      <c r="F41" s="7" t="s">
        <v>13</v>
      </c>
      <c r="G41" s="27">
        <f t="shared" si="13"/>
        <v>0</v>
      </c>
      <c r="H41" s="125">
        <f>IFERROR(INDEX('Бюджет (Рейтингование)'!$F$40:$Y$53,MATCH('ИД (Рейтингование)'!$C41,'Бюджет (Рейтингование)'!$C$40:$C$53,0),MATCH('ИД (Рейтингование)'!H$29,'Бюджет (Рейтингование)'!$F$3:$Y$3,0)),0)</f>
        <v>0</v>
      </c>
      <c r="I41" s="125">
        <f>IFERROR(INDEX('Бюджет (Рейтингование)'!$F$40:$Y$53,MATCH('ИД (Рейтингование)'!$C41,'Бюджет (Рейтингование)'!$C$40:$C$53,0),MATCH('ИД (Рейтингование)'!I$29,'Бюджет (Рейтингование)'!$F$3:$Y$3,0)),0)</f>
        <v>0</v>
      </c>
      <c r="J41" s="125">
        <f>IFERROR(INDEX('Бюджет (Рейтингование)'!$F$40:$Y$53,MATCH('ИД (Рейтингование)'!$C41,'Бюджет (Рейтингование)'!$C$40:$C$53,0),MATCH('ИД (Рейтингование)'!J$29,'Бюджет (Рейтингование)'!$F$3:$Y$3,0)),0)</f>
        <v>0</v>
      </c>
      <c r="K41" s="125">
        <f>IFERROR(INDEX('Бюджет (Рейтингование)'!$F$40:$Y$53,MATCH('ИД (Рейтингование)'!$C41,'Бюджет (Рейтингование)'!$C$40:$C$53,0),MATCH('ИД (Рейтингование)'!K$29,'Бюджет (Рейтингование)'!$F$3:$Y$3,0)),0)</f>
        <v>0</v>
      </c>
      <c r="L41" s="125">
        <f>IFERROR(INDEX('Бюджет (Рейтингование)'!$F$40:$Y$53,MATCH('ИД (Рейтингование)'!$C41,'Бюджет (Рейтингование)'!$C$40:$C$53,0),MATCH('ИД (Рейтингование)'!L$29,'Бюджет (Рейтингование)'!$F$3:$Y$3,0)),0)</f>
        <v>0</v>
      </c>
      <c r="M41" s="125">
        <f>IFERROR(INDEX('Бюджет (Рейтингование)'!$F$40:$Y$53,MATCH('ИД (Рейтингование)'!$C41,'Бюджет (Рейтингование)'!$C$40:$C$53,0),MATCH('ИД (Рейтингование)'!M$29,'Бюджет (Рейтингование)'!$F$3:$Y$3,0)),0)</f>
        <v>0</v>
      </c>
      <c r="N41" s="125">
        <f>IFERROR(INDEX('Бюджет (Рейтингование)'!$F$40:$Y$53,MATCH('ИД (Рейтингование)'!$C41,'Бюджет (Рейтингование)'!$C$40:$C$53,0),MATCH('ИД (Рейтингование)'!N$29,'Бюджет (Рейтингование)'!$F$3:$Y$3,0)),0)</f>
        <v>0</v>
      </c>
      <c r="O41" s="125">
        <f>IFERROR(INDEX('Бюджет (Рейтингование)'!$F$40:$Y$53,MATCH('ИД (Рейтингование)'!$C41,'Бюджет (Рейтингование)'!$C$40:$C$53,0),MATCH('ИД (Рейтингование)'!O$29,'Бюджет (Рейтингование)'!$F$3:$Y$3,0)),0)</f>
        <v>0</v>
      </c>
      <c r="P41" s="125">
        <f>IFERROR(INDEX('Бюджет (Рейтингование)'!$F$40:$Y$53,MATCH('ИД (Рейтингование)'!$C41,'Бюджет (Рейтингование)'!$C$40:$C$53,0),MATCH('ИД (Рейтингование)'!P$29,'Бюджет (Рейтингование)'!$F$3:$Y$3,0)),0)</f>
        <v>0</v>
      </c>
      <c r="Q41" s="125">
        <f>IFERROR(INDEX('Бюджет (Рейтингование)'!$F$40:$Y$53,MATCH('ИД (Рейтингование)'!$C41,'Бюджет (Рейтингование)'!$C$40:$C$53,0),MATCH('ИД (Рейтингование)'!Q$29,'Бюджет (Рейтингование)'!$F$3:$Y$3,0)),0)</f>
        <v>0</v>
      </c>
      <c r="R41" s="125">
        <f>IFERROR(INDEX('Бюджет (Рейтингование)'!$F$40:$Y$53,MATCH('ИД (Рейтингование)'!$C41,'Бюджет (Рейтингование)'!$C$40:$C$53,0),MATCH('ИД (Рейтингование)'!R$29,'Бюджет (Рейтингование)'!$F$3:$Y$3,0)),0)</f>
        <v>0</v>
      </c>
      <c r="S41" s="125">
        <f>IFERROR(INDEX('Бюджет (Рейтингование)'!$F$40:$Y$53,MATCH('ИД (Рейтингование)'!$C41,'Бюджет (Рейтингование)'!$C$40:$C$53,0),MATCH('ИД (Рейтингование)'!S$29,'Бюджет (Рейтингование)'!$F$3:$Y$3,0)),0)</f>
        <v>0</v>
      </c>
      <c r="T41" s="125">
        <f>IFERROR(INDEX('Бюджет (Рейтингование)'!$F$40:$Y$53,MATCH('ИД (Рейтингование)'!$C41,'Бюджет (Рейтингование)'!$C$40:$C$53,0),MATCH('ИД (Рейтингование)'!T$29,'Бюджет (Рейтингование)'!$F$3:$Y$3,0)),0)</f>
        <v>0</v>
      </c>
      <c r="U41" s="125">
        <f>IFERROR(INDEX('Бюджет (Рейтингование)'!$F$40:$Y$53,MATCH('ИД (Рейтингование)'!$C41,'Бюджет (Рейтингование)'!$C$40:$C$53,0),MATCH('ИД (Рейтингование)'!U$29,'Бюджет (Рейтингование)'!$F$3:$Y$3,0)),0)</f>
        <v>0</v>
      </c>
      <c r="V41" s="125">
        <f>IFERROR(INDEX('Бюджет (Рейтингование)'!$F$40:$Y$53,MATCH('ИД (Рейтингование)'!$C41,'Бюджет (Рейтингование)'!$C$40:$C$53,0),MATCH('ИД (Рейтингование)'!V$29,'Бюджет (Рейтингование)'!$F$3:$Y$3,0)),0)</f>
        <v>0</v>
      </c>
      <c r="W41" s="125">
        <f>IFERROR(INDEX('Бюджет (Рейтингование)'!$F$40:$Y$53,MATCH('ИД (Рейтингование)'!$C41,'Бюджет (Рейтингование)'!$C$40:$C$53,0),MATCH('ИД (Рейтингование)'!W$29,'Бюджет (Рейтингование)'!$F$3:$Y$3,0)),0)</f>
        <v>0</v>
      </c>
      <c r="X41" s="125">
        <f>IFERROR(INDEX('Бюджет (Рейтингование)'!$F$40:$Y$53,MATCH('ИД (Рейтингование)'!$C41,'Бюджет (Рейтингование)'!$C$40:$C$53,0),MATCH('ИД (Рейтингование)'!X$29,'Бюджет (Рейтингование)'!$F$3:$Y$3,0)),0)</f>
        <v>0</v>
      </c>
      <c r="Y41" s="125">
        <f>IFERROR(INDEX('Бюджет (Рейтингование)'!$F$40:$Y$53,MATCH('ИД (Рейтингование)'!$C41,'Бюджет (Рейтингование)'!$C$40:$C$53,0),MATCH('ИД (Рейтингование)'!Y$29,'Бюджет (Рейтингование)'!$F$3:$Y$3,0)),0)</f>
        <v>0</v>
      </c>
      <c r="Z41" s="125">
        <f>IFERROR(INDEX('Бюджет (Рейтингование)'!$F$40:$Y$53,MATCH('ИД (Рейтингование)'!$C41,'Бюджет (Рейтингование)'!$C$40:$C$53,0),MATCH('ИД (Рейтингование)'!Z$29,'Бюджет (Рейтингование)'!$F$3:$Y$3,0)),0)</f>
        <v>0</v>
      </c>
      <c r="AA41" s="125">
        <f>IFERROR(INDEX('Бюджет (Рейтингование)'!$F$40:$Y$53,MATCH('ИД (Рейтингование)'!$C41,'Бюджет (Рейтингование)'!$C$40:$C$53,0),MATCH('ИД (Рейтингование)'!AA$29,'Бюджет (Рейтингование)'!$F$3:$Y$3,0)),0)</f>
        <v>0</v>
      </c>
      <c r="AB41" s="125">
        <f>IFERROR(INDEX('Бюджет (Рейтингование)'!$F$40:$Y$53,MATCH('ИД (Рейтингование)'!$C41,'Бюджет (Рейтингование)'!$C$40:$C$53,0),MATCH('ИД (Рейтингование)'!AB$29,'Бюджет (Рейтингование)'!$F$3:$Y$3,0)),0)</f>
        <v>0</v>
      </c>
      <c r="AC41" s="125">
        <f>IFERROR(INDEX('Бюджет (Рейтингование)'!$F$40:$Y$53,MATCH('ИД (Рейтингование)'!$C41,'Бюджет (Рейтингование)'!$C$40:$C$53,0),MATCH('ИД (Рейтингование)'!AC$29,'Бюджет (Рейтингование)'!$F$3:$Y$3,0)),0)</f>
        <v>0</v>
      </c>
      <c r="AD41" s="125">
        <f>IFERROR(INDEX('Бюджет (Рейтингование)'!$F$40:$Y$53,MATCH('ИД (Рейтингование)'!$C41,'Бюджет (Рейтингование)'!$C$40:$C$53,0),MATCH('ИД (Рейтингование)'!AD$29,'Бюджет (Рейтингование)'!$F$3:$Y$3,0)),0)</f>
        <v>0</v>
      </c>
      <c r="AE41" s="125">
        <f>IFERROR(INDEX('Бюджет (Рейтингование)'!$F$40:$Y$53,MATCH('ИД (Рейтингование)'!$C41,'Бюджет (Рейтингование)'!$C$40:$C$53,0),MATCH('ИД (Рейтингование)'!AE$29,'Бюджет (Рейтингование)'!$F$3:$Y$3,0)),0)</f>
        <v>0</v>
      </c>
      <c r="AF41" s="125">
        <f>IFERROR(INDEX('Бюджет (Рейтингование)'!$F$40:$Y$53,MATCH('ИД (Рейтингование)'!$C41,'Бюджет (Рейтингование)'!$C$40:$C$53,0),MATCH('ИД (Рейтингование)'!AF$29,'Бюджет (Рейтингование)'!$F$3:$Y$3,0)),0)</f>
        <v>0</v>
      </c>
      <c r="AG41" s="125">
        <f>IFERROR(INDEX('Бюджет (Рейтингование)'!$F$40:$Y$53,MATCH('ИД (Рейтингование)'!$C41,'Бюджет (Рейтингование)'!$C$40:$C$53,0),MATCH('ИД (Рейтингование)'!AG$29,'Бюджет (Рейтингование)'!$F$3:$Y$3,0)),0)</f>
        <v>0</v>
      </c>
      <c r="AH41" s="125">
        <f>IFERROR(INDEX('Бюджет (Рейтингование)'!$F$40:$Y$53,MATCH('ИД (Рейтингование)'!$C41,'Бюджет (Рейтингование)'!$C$40:$C$53,0),MATCH('ИД (Рейтингование)'!AH$29,'Бюджет (Рейтингование)'!$F$3:$Y$3,0)),0)</f>
        <v>0</v>
      </c>
      <c r="AI41" s="125">
        <f>IFERROR(INDEX('Бюджет (Рейтингование)'!$F$40:$Y$53,MATCH('ИД (Рейтингование)'!$C41,'Бюджет (Рейтингование)'!$C$40:$C$53,0),MATCH('ИД (Рейтингование)'!AI$29,'Бюджет (Рейтингование)'!$F$3:$Y$3,0)),0)</f>
        <v>0</v>
      </c>
      <c r="AJ41" s="125">
        <f>IFERROR(INDEX('Бюджет (Рейтингование)'!$F$40:$Y$53,MATCH('ИД (Рейтингование)'!$C41,'Бюджет (Рейтингование)'!$C$40:$C$53,0),MATCH('ИД (Рейтингование)'!AJ$29,'Бюджет (Рейтингование)'!$F$3:$Y$3,0)),0)</f>
        <v>0</v>
      </c>
      <c r="AK41" s="125">
        <f>IFERROR(INDEX('Бюджет (Рейтингование)'!$F$40:$Y$53,MATCH('ИД (Рейтингование)'!$C41,'Бюджет (Рейтингование)'!$C$40:$C$53,0),MATCH('ИД (Рейтингование)'!AK$29,'Бюджет (Рейтингование)'!$F$3:$Y$3,0)),0)</f>
        <v>0</v>
      </c>
      <c r="AL41" s="125">
        <f>IFERROR(INDEX('Бюджет (Рейтингование)'!$F$40:$Y$53,MATCH('ИД (Рейтингование)'!$C41,'Бюджет (Рейтингование)'!$C$40:$C$53,0),MATCH('ИД (Рейтингование)'!AL$29,'Бюджет (Рейтингование)'!$F$3:$Y$3,0)),0)</f>
        <v>0</v>
      </c>
      <c r="AM41" s="125">
        <f>IFERROR(INDEX('Бюджет (Рейтингование)'!$F$40:$Y$53,MATCH('ИД (Рейтингование)'!$C41,'Бюджет (Рейтингование)'!$C$40:$C$53,0),MATCH('ИД (Рейтингование)'!AM$29,'Бюджет (Рейтингование)'!$F$3:$Y$3,0)),0)</f>
        <v>0</v>
      </c>
      <c r="AN41" s="125">
        <f>IFERROR(INDEX('Бюджет (Рейтингование)'!$F$40:$Y$53,MATCH('ИД (Рейтингование)'!$C41,'Бюджет (Рейтингование)'!$C$40:$C$53,0),MATCH('ИД (Рейтингование)'!AN$29,'Бюджет (Рейтингование)'!$F$3:$Y$3,0)),0)</f>
        <v>0</v>
      </c>
      <c r="AO41" s="125">
        <f>IFERROR(INDEX('Бюджет (Рейтингование)'!$F$40:$Y$53,MATCH('ИД (Рейтингование)'!$C41,'Бюджет (Рейтингование)'!$C$40:$C$53,0),MATCH('ИД (Рейтингование)'!AO$29,'Бюджет (Рейтингование)'!$F$3:$Y$3,0)),0)</f>
        <v>0</v>
      </c>
      <c r="AP41" s="125">
        <f>IFERROR(INDEX('Бюджет (Рейтингование)'!$F$40:$Y$53,MATCH('ИД (Рейтингование)'!$C41,'Бюджет (Рейтингование)'!$C$40:$C$53,0),MATCH('ИД (Рейтингование)'!AP$29,'Бюджет (Рейтингование)'!$F$3:$Y$3,0)),0)</f>
        <v>0</v>
      </c>
      <c r="AQ41" s="125">
        <f>IFERROR(INDEX('Бюджет (Рейтингование)'!$F$40:$Y$53,MATCH('ИД (Рейтингование)'!$C41,'Бюджет (Рейтингование)'!$C$40:$C$53,0),MATCH('ИД (Рейтингование)'!AQ$29,'Бюджет (Рейтингование)'!$F$3:$Y$3,0)),0)</f>
        <v>0</v>
      </c>
      <c r="AR41" s="125">
        <f>IFERROR(INDEX('Бюджет (Рейтингование)'!$F$40:$Y$53,MATCH('ИД (Рейтингование)'!$C41,'Бюджет (Рейтингование)'!$C$40:$C$53,0),MATCH('ИД (Рейтингование)'!AR$29,'Бюджет (Рейтингование)'!$F$3:$Y$3,0)),0)</f>
        <v>0</v>
      </c>
      <c r="AS41" s="125">
        <f>IFERROR(INDEX('Бюджет (Рейтингование)'!$F$40:$Y$53,MATCH('ИД (Рейтингование)'!$C41,'Бюджет (Рейтингование)'!$C$40:$C$53,0),MATCH('ИД (Рейтингование)'!AS$29,'Бюджет (Рейтингование)'!$F$3:$Y$3,0)),0)</f>
        <v>0</v>
      </c>
      <c r="AT41" s="125">
        <f>IFERROR(INDEX('Бюджет (Рейтингование)'!$F$40:$Y$53,MATCH('ИД (Рейтингование)'!$C41,'Бюджет (Рейтингование)'!$C$40:$C$53,0),MATCH('ИД (Рейтингование)'!AT$29,'Бюджет (Рейтингование)'!$F$3:$Y$3,0)),0)</f>
        <v>0</v>
      </c>
      <c r="AU41" s="125">
        <f>IFERROR(INDEX('Бюджет (Рейтингование)'!$F$40:$Y$53,MATCH('ИД (Рейтингование)'!$C41,'Бюджет (Рейтингование)'!$C$40:$C$53,0),MATCH('ИД (Рейтингование)'!AU$29,'Бюджет (Рейтингование)'!$F$3:$Y$3,0)),0)</f>
        <v>0</v>
      </c>
      <c r="AV41" s="125">
        <f>IFERROR(INDEX('Бюджет (Рейтингование)'!$F$40:$Y$53,MATCH('ИД (Рейтингование)'!$C41,'Бюджет (Рейтингование)'!$C$40:$C$53,0),MATCH('ИД (Рейтингование)'!AV$29,'Бюджет (Рейтингование)'!$F$3:$Y$3,0)),0)</f>
        <v>0</v>
      </c>
      <c r="AW41" s="125"/>
      <c r="AX41" s="125"/>
      <c r="AY41" s="125"/>
      <c r="AZ41" s="125"/>
      <c r="BA41" s="125"/>
      <c r="BB41" s="125"/>
      <c r="BC41" s="125"/>
      <c r="BD41" s="125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  <c r="CG41" s="125"/>
      <c r="CH41" s="125"/>
      <c r="CI41" s="126"/>
      <c r="CZ41" s="41" t="s">
        <v>181</v>
      </c>
      <c r="DA41" s="41">
        <v>27</v>
      </c>
      <c r="DB41" s="162" t="str">
        <f t="shared" si="2"/>
        <v xml:space="preserve">27__CAPEX </v>
      </c>
    </row>
    <row r="42" spans="1:106" s="84" customFormat="1" outlineLevel="1" x14ac:dyDescent="0.25">
      <c r="A42" s="90"/>
      <c r="B42" s="7"/>
      <c r="C42" s="7" t="s">
        <v>40</v>
      </c>
      <c r="D42" s="121"/>
      <c r="E42" s="121"/>
      <c r="F42" s="7" t="s">
        <v>13</v>
      </c>
      <c r="G42" s="27">
        <f t="shared" si="13"/>
        <v>0</v>
      </c>
      <c r="H42" s="125">
        <f>IFERROR(INDEX('Бюджет (Рейтингование)'!$F$40:$Y$53,MATCH('ИД (Рейтингование)'!$C42,'Бюджет (Рейтингование)'!$C$40:$C$53,0),MATCH('ИД (Рейтингование)'!H$29,'Бюджет (Рейтингование)'!$F$3:$Y$3,0)),0)</f>
        <v>0</v>
      </c>
      <c r="I42" s="125">
        <f>IFERROR(INDEX('Бюджет (Рейтингование)'!$F$40:$Y$53,MATCH('ИД (Рейтингование)'!$C42,'Бюджет (Рейтингование)'!$C$40:$C$53,0),MATCH('ИД (Рейтингование)'!I$29,'Бюджет (Рейтингование)'!$F$3:$Y$3,0)),0)</f>
        <v>0</v>
      </c>
      <c r="J42" s="125">
        <f>IFERROR(INDEX('Бюджет (Рейтингование)'!$F$40:$Y$53,MATCH('ИД (Рейтингование)'!$C42,'Бюджет (Рейтингование)'!$C$40:$C$53,0),MATCH('ИД (Рейтингование)'!J$29,'Бюджет (Рейтингование)'!$F$3:$Y$3,0)),0)</f>
        <v>0</v>
      </c>
      <c r="K42" s="125">
        <f>IFERROR(INDEX('Бюджет (Рейтингование)'!$F$40:$Y$53,MATCH('ИД (Рейтингование)'!$C42,'Бюджет (Рейтингование)'!$C$40:$C$53,0),MATCH('ИД (Рейтингование)'!K$29,'Бюджет (Рейтингование)'!$F$3:$Y$3,0)),0)</f>
        <v>0</v>
      </c>
      <c r="L42" s="125">
        <f>IFERROR(INDEX('Бюджет (Рейтингование)'!$F$40:$Y$53,MATCH('ИД (Рейтингование)'!$C42,'Бюджет (Рейтингование)'!$C$40:$C$53,0),MATCH('ИД (Рейтингование)'!L$29,'Бюджет (Рейтингование)'!$F$3:$Y$3,0)),0)</f>
        <v>0</v>
      </c>
      <c r="M42" s="125">
        <f>IFERROR(INDEX('Бюджет (Рейтингование)'!$F$40:$Y$53,MATCH('ИД (Рейтингование)'!$C42,'Бюджет (Рейтингование)'!$C$40:$C$53,0),MATCH('ИД (Рейтингование)'!M$29,'Бюджет (Рейтингование)'!$F$3:$Y$3,0)),0)</f>
        <v>0</v>
      </c>
      <c r="N42" s="125">
        <f>IFERROR(INDEX('Бюджет (Рейтингование)'!$F$40:$Y$53,MATCH('ИД (Рейтингование)'!$C42,'Бюджет (Рейтингование)'!$C$40:$C$53,0),MATCH('ИД (Рейтингование)'!N$29,'Бюджет (Рейтингование)'!$F$3:$Y$3,0)),0)</f>
        <v>0</v>
      </c>
      <c r="O42" s="125">
        <f>IFERROR(INDEX('Бюджет (Рейтингование)'!$F$40:$Y$53,MATCH('ИД (Рейтингование)'!$C42,'Бюджет (Рейтингование)'!$C$40:$C$53,0),MATCH('ИД (Рейтингование)'!O$29,'Бюджет (Рейтингование)'!$F$3:$Y$3,0)),0)</f>
        <v>0</v>
      </c>
      <c r="P42" s="125">
        <f>IFERROR(INDEX('Бюджет (Рейтингование)'!$F$40:$Y$53,MATCH('ИД (Рейтингование)'!$C42,'Бюджет (Рейтингование)'!$C$40:$C$53,0),MATCH('ИД (Рейтингование)'!P$29,'Бюджет (Рейтингование)'!$F$3:$Y$3,0)),0)</f>
        <v>0</v>
      </c>
      <c r="Q42" s="125">
        <f>IFERROR(INDEX('Бюджет (Рейтингование)'!$F$40:$Y$53,MATCH('ИД (Рейтингование)'!$C42,'Бюджет (Рейтингование)'!$C$40:$C$53,0),MATCH('ИД (Рейтингование)'!Q$29,'Бюджет (Рейтингование)'!$F$3:$Y$3,0)),0)</f>
        <v>0</v>
      </c>
      <c r="R42" s="125">
        <f>IFERROR(INDEX('Бюджет (Рейтингование)'!$F$40:$Y$53,MATCH('ИД (Рейтингование)'!$C42,'Бюджет (Рейтингование)'!$C$40:$C$53,0),MATCH('ИД (Рейтингование)'!R$29,'Бюджет (Рейтингование)'!$F$3:$Y$3,0)),0)</f>
        <v>0</v>
      </c>
      <c r="S42" s="125">
        <f>IFERROR(INDEX('Бюджет (Рейтингование)'!$F$40:$Y$53,MATCH('ИД (Рейтингование)'!$C42,'Бюджет (Рейтингование)'!$C$40:$C$53,0),MATCH('ИД (Рейтингование)'!S$29,'Бюджет (Рейтингование)'!$F$3:$Y$3,0)),0)</f>
        <v>0</v>
      </c>
      <c r="T42" s="125">
        <f>IFERROR(INDEX('Бюджет (Рейтингование)'!$F$40:$Y$53,MATCH('ИД (Рейтингование)'!$C42,'Бюджет (Рейтингование)'!$C$40:$C$53,0),MATCH('ИД (Рейтингование)'!T$29,'Бюджет (Рейтингование)'!$F$3:$Y$3,0)),0)</f>
        <v>0</v>
      </c>
      <c r="U42" s="125">
        <f>IFERROR(INDEX('Бюджет (Рейтингование)'!$F$40:$Y$53,MATCH('ИД (Рейтингование)'!$C42,'Бюджет (Рейтингование)'!$C$40:$C$53,0),MATCH('ИД (Рейтингование)'!U$29,'Бюджет (Рейтингование)'!$F$3:$Y$3,0)),0)</f>
        <v>0</v>
      </c>
      <c r="V42" s="125">
        <f>IFERROR(INDEX('Бюджет (Рейтингование)'!$F$40:$Y$53,MATCH('ИД (Рейтингование)'!$C42,'Бюджет (Рейтингование)'!$C$40:$C$53,0),MATCH('ИД (Рейтингование)'!V$29,'Бюджет (Рейтингование)'!$F$3:$Y$3,0)),0)</f>
        <v>0</v>
      </c>
      <c r="W42" s="125">
        <f>IFERROR(INDEX('Бюджет (Рейтингование)'!$F$40:$Y$53,MATCH('ИД (Рейтингование)'!$C42,'Бюджет (Рейтингование)'!$C$40:$C$53,0),MATCH('ИД (Рейтингование)'!W$29,'Бюджет (Рейтингование)'!$F$3:$Y$3,0)),0)</f>
        <v>0</v>
      </c>
      <c r="X42" s="125">
        <f>IFERROR(INDEX('Бюджет (Рейтингование)'!$F$40:$Y$53,MATCH('ИД (Рейтингование)'!$C42,'Бюджет (Рейтингование)'!$C$40:$C$53,0),MATCH('ИД (Рейтингование)'!X$29,'Бюджет (Рейтингование)'!$F$3:$Y$3,0)),0)</f>
        <v>0</v>
      </c>
      <c r="Y42" s="125">
        <f>IFERROR(INDEX('Бюджет (Рейтингование)'!$F$40:$Y$53,MATCH('ИД (Рейтингование)'!$C42,'Бюджет (Рейтингование)'!$C$40:$C$53,0),MATCH('ИД (Рейтингование)'!Y$29,'Бюджет (Рейтингование)'!$F$3:$Y$3,0)),0)</f>
        <v>0</v>
      </c>
      <c r="Z42" s="125">
        <f>IFERROR(INDEX('Бюджет (Рейтингование)'!$F$40:$Y$53,MATCH('ИД (Рейтингование)'!$C42,'Бюджет (Рейтингование)'!$C$40:$C$53,0),MATCH('ИД (Рейтингование)'!Z$29,'Бюджет (Рейтингование)'!$F$3:$Y$3,0)),0)</f>
        <v>0</v>
      </c>
      <c r="AA42" s="125">
        <f>IFERROR(INDEX('Бюджет (Рейтингование)'!$F$40:$Y$53,MATCH('ИД (Рейтингование)'!$C42,'Бюджет (Рейтингование)'!$C$40:$C$53,0),MATCH('ИД (Рейтингование)'!AA$29,'Бюджет (Рейтингование)'!$F$3:$Y$3,0)),0)</f>
        <v>0</v>
      </c>
      <c r="AB42" s="125">
        <f>IFERROR(INDEX('Бюджет (Рейтингование)'!$F$40:$Y$53,MATCH('ИД (Рейтингование)'!$C42,'Бюджет (Рейтингование)'!$C$40:$C$53,0),MATCH('ИД (Рейтингование)'!AB$29,'Бюджет (Рейтингование)'!$F$3:$Y$3,0)),0)</f>
        <v>0</v>
      </c>
      <c r="AC42" s="125">
        <f>IFERROR(INDEX('Бюджет (Рейтингование)'!$F$40:$Y$53,MATCH('ИД (Рейтингование)'!$C42,'Бюджет (Рейтингование)'!$C$40:$C$53,0),MATCH('ИД (Рейтингование)'!AC$29,'Бюджет (Рейтингование)'!$F$3:$Y$3,0)),0)</f>
        <v>0</v>
      </c>
      <c r="AD42" s="125">
        <f>IFERROR(INDEX('Бюджет (Рейтингование)'!$F$40:$Y$53,MATCH('ИД (Рейтингование)'!$C42,'Бюджет (Рейтингование)'!$C$40:$C$53,0),MATCH('ИД (Рейтингование)'!AD$29,'Бюджет (Рейтингование)'!$F$3:$Y$3,0)),0)</f>
        <v>0</v>
      </c>
      <c r="AE42" s="125">
        <f>IFERROR(INDEX('Бюджет (Рейтингование)'!$F$40:$Y$53,MATCH('ИД (Рейтингование)'!$C42,'Бюджет (Рейтингование)'!$C$40:$C$53,0),MATCH('ИД (Рейтингование)'!AE$29,'Бюджет (Рейтингование)'!$F$3:$Y$3,0)),0)</f>
        <v>0</v>
      </c>
      <c r="AF42" s="125">
        <f>IFERROR(INDEX('Бюджет (Рейтингование)'!$F$40:$Y$53,MATCH('ИД (Рейтингование)'!$C42,'Бюджет (Рейтингование)'!$C$40:$C$53,0),MATCH('ИД (Рейтингование)'!AF$29,'Бюджет (Рейтингование)'!$F$3:$Y$3,0)),0)</f>
        <v>0</v>
      </c>
      <c r="AG42" s="125">
        <f>IFERROR(INDEX('Бюджет (Рейтингование)'!$F$40:$Y$53,MATCH('ИД (Рейтингование)'!$C42,'Бюджет (Рейтингование)'!$C$40:$C$53,0),MATCH('ИД (Рейтингование)'!AG$29,'Бюджет (Рейтингование)'!$F$3:$Y$3,0)),0)</f>
        <v>0</v>
      </c>
      <c r="AH42" s="125">
        <f>IFERROR(INDEX('Бюджет (Рейтингование)'!$F$40:$Y$53,MATCH('ИД (Рейтингование)'!$C42,'Бюджет (Рейтингование)'!$C$40:$C$53,0),MATCH('ИД (Рейтингование)'!AH$29,'Бюджет (Рейтингование)'!$F$3:$Y$3,0)),0)</f>
        <v>0</v>
      </c>
      <c r="AI42" s="125">
        <f>IFERROR(INDEX('Бюджет (Рейтингование)'!$F$40:$Y$53,MATCH('ИД (Рейтингование)'!$C42,'Бюджет (Рейтингование)'!$C$40:$C$53,0),MATCH('ИД (Рейтингование)'!AI$29,'Бюджет (Рейтингование)'!$F$3:$Y$3,0)),0)</f>
        <v>0</v>
      </c>
      <c r="AJ42" s="125">
        <f>IFERROR(INDEX('Бюджет (Рейтингование)'!$F$40:$Y$53,MATCH('ИД (Рейтингование)'!$C42,'Бюджет (Рейтингование)'!$C$40:$C$53,0),MATCH('ИД (Рейтингование)'!AJ$29,'Бюджет (Рейтингование)'!$F$3:$Y$3,0)),0)</f>
        <v>0</v>
      </c>
      <c r="AK42" s="125">
        <f>IFERROR(INDEX('Бюджет (Рейтингование)'!$F$40:$Y$53,MATCH('ИД (Рейтингование)'!$C42,'Бюджет (Рейтингование)'!$C$40:$C$53,0),MATCH('ИД (Рейтингование)'!AK$29,'Бюджет (Рейтингование)'!$F$3:$Y$3,0)),0)</f>
        <v>0</v>
      </c>
      <c r="AL42" s="125">
        <f>IFERROR(INDEX('Бюджет (Рейтингование)'!$F$40:$Y$53,MATCH('ИД (Рейтингование)'!$C42,'Бюджет (Рейтингование)'!$C$40:$C$53,0),MATCH('ИД (Рейтингование)'!AL$29,'Бюджет (Рейтингование)'!$F$3:$Y$3,0)),0)</f>
        <v>0</v>
      </c>
      <c r="AM42" s="125">
        <f>IFERROR(INDEX('Бюджет (Рейтингование)'!$F$40:$Y$53,MATCH('ИД (Рейтингование)'!$C42,'Бюджет (Рейтингование)'!$C$40:$C$53,0),MATCH('ИД (Рейтингование)'!AM$29,'Бюджет (Рейтингование)'!$F$3:$Y$3,0)),0)</f>
        <v>0</v>
      </c>
      <c r="AN42" s="125">
        <f>IFERROR(INDEX('Бюджет (Рейтингование)'!$F$40:$Y$53,MATCH('ИД (Рейтингование)'!$C42,'Бюджет (Рейтингование)'!$C$40:$C$53,0),MATCH('ИД (Рейтингование)'!AN$29,'Бюджет (Рейтингование)'!$F$3:$Y$3,0)),0)</f>
        <v>0</v>
      </c>
      <c r="AO42" s="125">
        <f>IFERROR(INDEX('Бюджет (Рейтингование)'!$F$40:$Y$53,MATCH('ИД (Рейтингование)'!$C42,'Бюджет (Рейтингование)'!$C$40:$C$53,0),MATCH('ИД (Рейтингование)'!AO$29,'Бюджет (Рейтингование)'!$F$3:$Y$3,0)),0)</f>
        <v>0</v>
      </c>
      <c r="AP42" s="125">
        <f>IFERROR(INDEX('Бюджет (Рейтингование)'!$F$40:$Y$53,MATCH('ИД (Рейтингование)'!$C42,'Бюджет (Рейтингование)'!$C$40:$C$53,0),MATCH('ИД (Рейтингование)'!AP$29,'Бюджет (Рейтингование)'!$F$3:$Y$3,0)),0)</f>
        <v>0</v>
      </c>
      <c r="AQ42" s="125">
        <f>IFERROR(INDEX('Бюджет (Рейтингование)'!$F$40:$Y$53,MATCH('ИД (Рейтингование)'!$C42,'Бюджет (Рейтингование)'!$C$40:$C$53,0),MATCH('ИД (Рейтингование)'!AQ$29,'Бюджет (Рейтингование)'!$F$3:$Y$3,0)),0)</f>
        <v>0</v>
      </c>
      <c r="AR42" s="125">
        <f>IFERROR(INDEX('Бюджет (Рейтингование)'!$F$40:$Y$53,MATCH('ИД (Рейтингование)'!$C42,'Бюджет (Рейтингование)'!$C$40:$C$53,0),MATCH('ИД (Рейтингование)'!AR$29,'Бюджет (Рейтингование)'!$F$3:$Y$3,0)),0)</f>
        <v>0</v>
      </c>
      <c r="AS42" s="125">
        <f>IFERROR(INDEX('Бюджет (Рейтингование)'!$F$40:$Y$53,MATCH('ИД (Рейтингование)'!$C42,'Бюджет (Рейтингование)'!$C$40:$C$53,0),MATCH('ИД (Рейтингование)'!AS$29,'Бюджет (Рейтингование)'!$F$3:$Y$3,0)),0)</f>
        <v>0</v>
      </c>
      <c r="AT42" s="125">
        <f>IFERROR(INDEX('Бюджет (Рейтингование)'!$F$40:$Y$53,MATCH('ИД (Рейтингование)'!$C42,'Бюджет (Рейтингование)'!$C$40:$C$53,0),MATCH('ИД (Рейтингование)'!AT$29,'Бюджет (Рейтингование)'!$F$3:$Y$3,0)),0)</f>
        <v>0</v>
      </c>
      <c r="AU42" s="125">
        <f>IFERROR(INDEX('Бюджет (Рейтингование)'!$F$40:$Y$53,MATCH('ИД (Рейтингование)'!$C42,'Бюджет (Рейтингование)'!$C$40:$C$53,0),MATCH('ИД (Рейтингование)'!AU$29,'Бюджет (Рейтингование)'!$F$3:$Y$3,0)),0)</f>
        <v>0</v>
      </c>
      <c r="AV42" s="125">
        <f>IFERROR(INDEX('Бюджет (Рейтингование)'!$F$40:$Y$53,MATCH('ИД (Рейтингование)'!$C42,'Бюджет (Рейтингование)'!$C$40:$C$53,0),MATCH('ИД (Рейтингование)'!AV$29,'Бюджет (Рейтингование)'!$F$3:$Y$3,0)),0)</f>
        <v>0</v>
      </c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  <c r="BO42" s="128"/>
      <c r="BP42" s="128"/>
      <c r="BQ42" s="128"/>
      <c r="BR42" s="128"/>
      <c r="BS42" s="128"/>
      <c r="BT42" s="128"/>
      <c r="BU42" s="128"/>
      <c r="BV42" s="128"/>
      <c r="BW42" s="128"/>
      <c r="BX42" s="128"/>
      <c r="BY42" s="128"/>
      <c r="BZ42" s="128"/>
      <c r="CA42" s="128"/>
      <c r="CB42" s="128"/>
      <c r="CC42" s="128"/>
      <c r="CD42" s="128"/>
      <c r="CE42" s="128"/>
      <c r="CF42" s="128"/>
      <c r="CG42" s="128"/>
      <c r="CH42" s="128"/>
      <c r="CI42" s="129"/>
      <c r="CZ42" s="41" t="s">
        <v>181</v>
      </c>
      <c r="DA42" s="204">
        <v>28</v>
      </c>
      <c r="DB42" s="162" t="str">
        <f t="shared" si="2"/>
        <v>28__OPEX</v>
      </c>
    </row>
    <row r="43" spans="1:106" s="85" customFormat="1" outlineLevel="1" x14ac:dyDescent="0.25">
      <c r="B43" s="16" t="s">
        <v>131</v>
      </c>
      <c r="C43" s="10" t="str">
        <f>IF(Согласование!$B$11="Цифровой",DH10,DI10)</f>
        <v>в т.ч. на этап Разработка и внедрение</v>
      </c>
      <c r="D43" s="17"/>
      <c r="E43" s="17"/>
      <c r="F43" s="16" t="s">
        <v>13</v>
      </c>
      <c r="G43" s="13">
        <f t="shared" si="13"/>
        <v>54380</v>
      </c>
      <c r="H43" s="18">
        <f t="shared" ref="H43:BS43" si="24">H44+H45</f>
        <v>0</v>
      </c>
      <c r="I43" s="18">
        <f t="shared" si="24"/>
        <v>0</v>
      </c>
      <c r="J43" s="18">
        <f t="shared" si="24"/>
        <v>24300</v>
      </c>
      <c r="K43" s="18">
        <f t="shared" si="24"/>
        <v>22400</v>
      </c>
      <c r="L43" s="18">
        <f t="shared" si="24"/>
        <v>7680</v>
      </c>
      <c r="M43" s="18">
        <f t="shared" si="24"/>
        <v>0</v>
      </c>
      <c r="N43" s="18">
        <f t="shared" si="24"/>
        <v>0</v>
      </c>
      <c r="O43" s="18">
        <f t="shared" si="24"/>
        <v>0</v>
      </c>
      <c r="P43" s="18">
        <f t="shared" si="24"/>
        <v>0</v>
      </c>
      <c r="Q43" s="18">
        <f t="shared" si="24"/>
        <v>0</v>
      </c>
      <c r="R43" s="18">
        <f t="shared" si="24"/>
        <v>0</v>
      </c>
      <c r="S43" s="18">
        <f t="shared" si="24"/>
        <v>0</v>
      </c>
      <c r="T43" s="18">
        <f t="shared" si="24"/>
        <v>0</v>
      </c>
      <c r="U43" s="18">
        <f t="shared" si="24"/>
        <v>0</v>
      </c>
      <c r="V43" s="18">
        <f t="shared" si="24"/>
        <v>0</v>
      </c>
      <c r="W43" s="18">
        <f t="shared" si="24"/>
        <v>0</v>
      </c>
      <c r="X43" s="18">
        <f t="shared" si="24"/>
        <v>0</v>
      </c>
      <c r="Y43" s="18">
        <f t="shared" si="24"/>
        <v>0</v>
      </c>
      <c r="Z43" s="18">
        <f t="shared" si="24"/>
        <v>0</v>
      </c>
      <c r="AA43" s="18">
        <f t="shared" si="24"/>
        <v>0</v>
      </c>
      <c r="AB43" s="18">
        <f t="shared" si="24"/>
        <v>0</v>
      </c>
      <c r="AC43" s="18">
        <f t="shared" si="24"/>
        <v>0</v>
      </c>
      <c r="AD43" s="18">
        <f t="shared" si="24"/>
        <v>0</v>
      </c>
      <c r="AE43" s="18">
        <f t="shared" si="24"/>
        <v>0</v>
      </c>
      <c r="AF43" s="18">
        <f t="shared" si="24"/>
        <v>0</v>
      </c>
      <c r="AG43" s="18">
        <f t="shared" si="24"/>
        <v>0</v>
      </c>
      <c r="AH43" s="18">
        <f t="shared" si="24"/>
        <v>0</v>
      </c>
      <c r="AI43" s="18">
        <f t="shared" si="24"/>
        <v>0</v>
      </c>
      <c r="AJ43" s="18">
        <f t="shared" si="24"/>
        <v>0</v>
      </c>
      <c r="AK43" s="18">
        <f t="shared" si="24"/>
        <v>0</v>
      </c>
      <c r="AL43" s="18">
        <f t="shared" si="24"/>
        <v>0</v>
      </c>
      <c r="AM43" s="18">
        <f t="shared" si="24"/>
        <v>0</v>
      </c>
      <c r="AN43" s="18">
        <f t="shared" si="24"/>
        <v>0</v>
      </c>
      <c r="AO43" s="18">
        <f t="shared" si="24"/>
        <v>0</v>
      </c>
      <c r="AP43" s="18">
        <f t="shared" si="24"/>
        <v>0</v>
      </c>
      <c r="AQ43" s="18">
        <f t="shared" si="24"/>
        <v>0</v>
      </c>
      <c r="AR43" s="18">
        <f t="shared" si="24"/>
        <v>0</v>
      </c>
      <c r="AS43" s="18">
        <f t="shared" si="24"/>
        <v>0</v>
      </c>
      <c r="AT43" s="18">
        <f t="shared" si="24"/>
        <v>0</v>
      </c>
      <c r="AU43" s="18">
        <f t="shared" si="24"/>
        <v>0</v>
      </c>
      <c r="AV43" s="18">
        <f t="shared" si="24"/>
        <v>0</v>
      </c>
      <c r="AW43" s="18">
        <f t="shared" si="24"/>
        <v>0</v>
      </c>
      <c r="AX43" s="18">
        <f t="shared" si="24"/>
        <v>0</v>
      </c>
      <c r="AY43" s="18">
        <f t="shared" si="24"/>
        <v>0</v>
      </c>
      <c r="AZ43" s="18">
        <f t="shared" si="24"/>
        <v>0</v>
      </c>
      <c r="BA43" s="18">
        <f t="shared" si="24"/>
        <v>0</v>
      </c>
      <c r="BB43" s="18">
        <f t="shared" si="24"/>
        <v>0</v>
      </c>
      <c r="BC43" s="18">
        <f t="shared" si="24"/>
        <v>0</v>
      </c>
      <c r="BD43" s="18">
        <f t="shared" si="24"/>
        <v>0</v>
      </c>
      <c r="BE43" s="18">
        <f t="shared" si="24"/>
        <v>0</v>
      </c>
      <c r="BF43" s="18">
        <f t="shared" si="24"/>
        <v>0</v>
      </c>
      <c r="BG43" s="18">
        <f t="shared" si="24"/>
        <v>0</v>
      </c>
      <c r="BH43" s="18">
        <f t="shared" si="24"/>
        <v>0</v>
      </c>
      <c r="BI43" s="18">
        <f t="shared" si="24"/>
        <v>0</v>
      </c>
      <c r="BJ43" s="18">
        <f t="shared" si="24"/>
        <v>0</v>
      </c>
      <c r="BK43" s="18">
        <f t="shared" si="24"/>
        <v>0</v>
      </c>
      <c r="BL43" s="18">
        <f t="shared" si="24"/>
        <v>0</v>
      </c>
      <c r="BM43" s="18">
        <f t="shared" si="24"/>
        <v>0</v>
      </c>
      <c r="BN43" s="18">
        <f t="shared" si="24"/>
        <v>0</v>
      </c>
      <c r="BO43" s="18">
        <f t="shared" si="24"/>
        <v>0</v>
      </c>
      <c r="BP43" s="18">
        <f t="shared" si="24"/>
        <v>0</v>
      </c>
      <c r="BQ43" s="18">
        <f t="shared" si="24"/>
        <v>0</v>
      </c>
      <c r="BR43" s="18">
        <f t="shared" si="24"/>
        <v>0</v>
      </c>
      <c r="BS43" s="18">
        <f t="shared" si="24"/>
        <v>0</v>
      </c>
      <c r="BT43" s="18">
        <f t="shared" ref="BT43:CD43" si="25">BT44+BT45</f>
        <v>0</v>
      </c>
      <c r="BU43" s="18">
        <f t="shared" si="25"/>
        <v>0</v>
      </c>
      <c r="BV43" s="18">
        <f t="shared" si="25"/>
        <v>0</v>
      </c>
      <c r="BW43" s="18">
        <f t="shared" si="25"/>
        <v>0</v>
      </c>
      <c r="BX43" s="18">
        <f t="shared" si="25"/>
        <v>0</v>
      </c>
      <c r="BY43" s="18">
        <f t="shared" si="25"/>
        <v>0</v>
      </c>
      <c r="BZ43" s="18">
        <f t="shared" si="25"/>
        <v>0</v>
      </c>
      <c r="CA43" s="18">
        <f t="shared" si="25"/>
        <v>0</v>
      </c>
      <c r="CB43" s="18">
        <f t="shared" si="25"/>
        <v>0</v>
      </c>
      <c r="CC43" s="18">
        <f t="shared" si="25"/>
        <v>0</v>
      </c>
      <c r="CD43" s="18">
        <f t="shared" si="25"/>
        <v>0</v>
      </c>
      <c r="CE43" s="18">
        <f>CE44+CE45</f>
        <v>0</v>
      </c>
      <c r="CF43" s="18">
        <f>CF44+CF45</f>
        <v>0</v>
      </c>
      <c r="CG43" s="18">
        <f>CG44+CG45</f>
        <v>0</v>
      </c>
      <c r="CH43" s="18">
        <f>CH44+CH45</f>
        <v>0</v>
      </c>
      <c r="CI43" s="18">
        <f>CI44+CI45</f>
        <v>0</v>
      </c>
      <c r="CZ43" s="159" t="s">
        <v>181</v>
      </c>
      <c r="DA43" s="41">
        <v>29</v>
      </c>
      <c r="DB43" s="162" t="str">
        <f t="shared" si="2"/>
        <v>29_3.5_в т.ч. на этап Разработка и внедрение</v>
      </c>
    </row>
    <row r="44" spans="1:106" s="84" customFormat="1" outlineLevel="1" x14ac:dyDescent="0.25">
      <c r="A44" s="90"/>
      <c r="B44" s="7"/>
      <c r="C44" s="7" t="s">
        <v>89</v>
      </c>
      <c r="D44" s="121"/>
      <c r="E44" s="121"/>
      <c r="F44" s="7" t="s">
        <v>13</v>
      </c>
      <c r="G44" s="27">
        <f t="shared" si="13"/>
        <v>43080</v>
      </c>
      <c r="H44" s="125">
        <f>IFERROR(INDEX('Бюджет (Рейтингование)'!$F$55:$Y$76,MATCH('ИД (Рейтингование)'!$C44,'Бюджет (Рейтингование)'!$C$55:$C$76,0),MATCH('ИД (Рейтингование)'!H$29,'Бюджет (Рейтингование)'!$F$3:$Y$3,0)),0)</f>
        <v>0</v>
      </c>
      <c r="I44" s="125">
        <f>IFERROR(INDEX('Бюджет (Рейтингование)'!$F$55:$Y$76,MATCH('ИД (Рейтингование)'!$C44,'Бюджет (Рейтингование)'!$C$55:$C$76,0),MATCH('ИД (Рейтингование)'!I$29,'Бюджет (Рейтингование)'!$F$3:$Y$3,0)),0)</f>
        <v>0</v>
      </c>
      <c r="J44" s="125">
        <f>IFERROR(INDEX('Бюджет (Рейтингование)'!$F$55:$Y$76,MATCH('ИД (Рейтингование)'!$C44,'Бюджет (Рейтингование)'!$C$55:$C$76,0),MATCH('ИД (Рейтингование)'!J$29,'Бюджет (Рейтингование)'!$F$3:$Y$3,0)),0)</f>
        <v>21600</v>
      </c>
      <c r="K44" s="125">
        <f>IFERROR(INDEX('Бюджет (Рейтингование)'!$F$55:$Y$76,MATCH('ИД (Рейтингование)'!$C44,'Бюджет (Рейтингование)'!$C$55:$C$76,0),MATCH('ИД (Рейтингование)'!K$29,'Бюджет (Рейтингование)'!$F$3:$Y$3,0)),0)</f>
        <v>17000</v>
      </c>
      <c r="L44" s="125">
        <f>IFERROR(INDEX('Бюджет (Рейтингование)'!$F$55:$Y$76,MATCH('ИД (Рейтингование)'!$C44,'Бюджет (Рейтингование)'!$C$55:$C$76,0),MATCH('ИД (Рейтингование)'!L$29,'Бюджет (Рейтингование)'!$F$3:$Y$3,0)),0)</f>
        <v>4480</v>
      </c>
      <c r="M44" s="125">
        <f>IFERROR(INDEX('Бюджет (Рейтингование)'!$F$55:$Y$76,MATCH('ИД (Рейтингование)'!$C44,'Бюджет (Рейтингование)'!$C$55:$C$76,0),MATCH('ИД (Рейтингование)'!M$29,'Бюджет (Рейтингование)'!$F$3:$Y$3,0)),0)</f>
        <v>0</v>
      </c>
      <c r="N44" s="125">
        <f>IFERROR(INDEX('Бюджет (Рейтингование)'!$F$55:$Y$76,MATCH('ИД (Рейтингование)'!$C44,'Бюджет (Рейтингование)'!$C$55:$C$76,0),MATCH('ИД (Рейтингование)'!N$29,'Бюджет (Рейтингование)'!$F$3:$Y$3,0)),0)</f>
        <v>0</v>
      </c>
      <c r="O44" s="125">
        <f>IFERROR(INDEX('Бюджет (Рейтингование)'!$F$55:$Y$76,MATCH('ИД (Рейтингование)'!$C44,'Бюджет (Рейтингование)'!$C$55:$C$76,0),MATCH('ИД (Рейтингование)'!O$29,'Бюджет (Рейтингование)'!$F$3:$Y$3,0)),0)</f>
        <v>0</v>
      </c>
      <c r="P44" s="125">
        <f>IFERROR(INDEX('Бюджет (Рейтингование)'!$F$55:$Y$76,MATCH('ИД (Рейтингование)'!$C44,'Бюджет (Рейтингование)'!$C$55:$C$76,0),MATCH('ИД (Рейтингование)'!P$29,'Бюджет (Рейтингование)'!$F$3:$Y$3,0)),0)</f>
        <v>0</v>
      </c>
      <c r="Q44" s="125">
        <f>IFERROR(INDEX('Бюджет (Рейтингование)'!$F$55:$Y$76,MATCH('ИД (Рейтингование)'!$C44,'Бюджет (Рейтингование)'!$C$55:$C$76,0),MATCH('ИД (Рейтингование)'!Q$29,'Бюджет (Рейтингование)'!$F$3:$Y$3,0)),0)</f>
        <v>0</v>
      </c>
      <c r="R44" s="125">
        <f>IFERROR(INDEX('Бюджет (Рейтингование)'!$F$55:$Y$76,MATCH('ИД (Рейтингование)'!$C44,'Бюджет (Рейтингование)'!$C$55:$C$76,0),MATCH('ИД (Рейтингование)'!R$29,'Бюджет (Рейтингование)'!$F$3:$Y$3,0)),0)</f>
        <v>0</v>
      </c>
      <c r="S44" s="125">
        <f>IFERROR(INDEX('Бюджет (Рейтингование)'!$F$55:$Y$76,MATCH('ИД (Рейтингование)'!$C44,'Бюджет (Рейтингование)'!$C$55:$C$76,0),MATCH('ИД (Рейтингование)'!S$29,'Бюджет (Рейтингование)'!$F$3:$Y$3,0)),0)</f>
        <v>0</v>
      </c>
      <c r="T44" s="125">
        <f>IFERROR(INDEX('Бюджет (Рейтингование)'!$F$55:$Y$76,MATCH('ИД (Рейтингование)'!$C44,'Бюджет (Рейтингование)'!$C$55:$C$76,0),MATCH('ИД (Рейтингование)'!T$29,'Бюджет (Рейтингование)'!$F$3:$Y$3,0)),0)</f>
        <v>0</v>
      </c>
      <c r="U44" s="125">
        <f>IFERROR(INDEX('Бюджет (Рейтингование)'!$F$55:$Y$76,MATCH('ИД (Рейтингование)'!$C44,'Бюджет (Рейтингование)'!$C$55:$C$76,0),MATCH('ИД (Рейтингование)'!U$29,'Бюджет (Рейтингование)'!$F$3:$Y$3,0)),0)</f>
        <v>0</v>
      </c>
      <c r="V44" s="125">
        <f>IFERROR(INDEX('Бюджет (Рейтингование)'!$F$55:$Y$76,MATCH('ИД (Рейтингование)'!$C44,'Бюджет (Рейтингование)'!$C$55:$C$76,0),MATCH('ИД (Рейтингование)'!V$29,'Бюджет (Рейтингование)'!$F$3:$Y$3,0)),0)</f>
        <v>0</v>
      </c>
      <c r="W44" s="125">
        <f>IFERROR(INDEX('Бюджет (Рейтингование)'!$F$55:$Y$76,MATCH('ИД (Рейтингование)'!$C44,'Бюджет (Рейтингование)'!$C$55:$C$76,0),MATCH('ИД (Рейтингование)'!W$29,'Бюджет (Рейтингование)'!$F$3:$Y$3,0)),0)</f>
        <v>0</v>
      </c>
      <c r="X44" s="125">
        <f>IFERROR(INDEX('Бюджет (Рейтингование)'!$F$55:$Y$76,MATCH('ИД (Рейтингование)'!$C44,'Бюджет (Рейтингование)'!$C$55:$C$76,0),MATCH('ИД (Рейтингование)'!X$29,'Бюджет (Рейтингование)'!$F$3:$Y$3,0)),0)</f>
        <v>0</v>
      </c>
      <c r="Y44" s="125">
        <f>IFERROR(INDEX('Бюджет (Рейтингование)'!$F$55:$Y$76,MATCH('ИД (Рейтингование)'!$C44,'Бюджет (Рейтингование)'!$C$55:$C$76,0),MATCH('ИД (Рейтингование)'!Y$29,'Бюджет (Рейтингование)'!$F$3:$Y$3,0)),0)</f>
        <v>0</v>
      </c>
      <c r="Z44" s="125">
        <f>IFERROR(INDEX('Бюджет (Рейтингование)'!$F$55:$Y$76,MATCH('ИД (Рейтингование)'!$C44,'Бюджет (Рейтингование)'!$C$55:$C$76,0),MATCH('ИД (Рейтингование)'!Z$29,'Бюджет (Рейтингование)'!$F$3:$Y$3,0)),0)</f>
        <v>0</v>
      </c>
      <c r="AA44" s="125">
        <f>IFERROR(INDEX('Бюджет (Рейтингование)'!$F$55:$Y$76,MATCH('ИД (Рейтингование)'!$C44,'Бюджет (Рейтингование)'!$C$55:$C$76,0),MATCH('ИД (Рейтингование)'!AA$29,'Бюджет (Рейтингование)'!$F$3:$Y$3,0)),0)</f>
        <v>0</v>
      </c>
      <c r="AB44" s="125">
        <f>IFERROR(INDEX('Бюджет (Рейтингование)'!$F$55:$Y$76,MATCH('ИД (Рейтингование)'!$C44,'Бюджет (Рейтингование)'!$C$55:$C$76,0),MATCH('ИД (Рейтингование)'!AB$29,'Бюджет (Рейтингование)'!$F$3:$Y$3,0)),0)</f>
        <v>0</v>
      </c>
      <c r="AC44" s="125">
        <f>IFERROR(INDEX('Бюджет (Рейтингование)'!$F$55:$Y$76,MATCH('ИД (Рейтингование)'!$C44,'Бюджет (Рейтингование)'!$C$55:$C$76,0),MATCH('ИД (Рейтингование)'!AC$29,'Бюджет (Рейтингование)'!$F$3:$Y$3,0)),0)</f>
        <v>0</v>
      </c>
      <c r="AD44" s="125">
        <f>IFERROR(INDEX('Бюджет (Рейтингование)'!$F$55:$Y$76,MATCH('ИД (Рейтингование)'!$C44,'Бюджет (Рейтингование)'!$C$55:$C$76,0),MATCH('ИД (Рейтингование)'!AD$29,'Бюджет (Рейтингование)'!$F$3:$Y$3,0)),0)</f>
        <v>0</v>
      </c>
      <c r="AE44" s="125">
        <f>IFERROR(INDEX('Бюджет (Рейтингование)'!$F$55:$Y$76,MATCH('ИД (Рейтингование)'!$C44,'Бюджет (Рейтингование)'!$C$55:$C$76,0),MATCH('ИД (Рейтингование)'!AE$29,'Бюджет (Рейтингование)'!$F$3:$Y$3,0)),0)</f>
        <v>0</v>
      </c>
      <c r="AF44" s="125">
        <f>IFERROR(INDEX('Бюджет (Рейтингование)'!$F$55:$Y$76,MATCH('ИД (Рейтингование)'!$C44,'Бюджет (Рейтингование)'!$C$55:$C$76,0),MATCH('ИД (Рейтингование)'!AF$29,'Бюджет (Рейтингование)'!$F$3:$Y$3,0)),0)</f>
        <v>0</v>
      </c>
      <c r="AG44" s="125">
        <f>IFERROR(INDEX('Бюджет (Рейтингование)'!$F$55:$Y$76,MATCH('ИД (Рейтингование)'!$C44,'Бюджет (Рейтингование)'!$C$55:$C$76,0),MATCH('ИД (Рейтингование)'!AG$29,'Бюджет (Рейтингование)'!$F$3:$Y$3,0)),0)</f>
        <v>0</v>
      </c>
      <c r="AH44" s="125">
        <f>IFERROR(INDEX('Бюджет (Рейтингование)'!$F$55:$Y$76,MATCH('ИД (Рейтингование)'!$C44,'Бюджет (Рейтингование)'!$C$55:$C$76,0),MATCH('ИД (Рейтингование)'!AH$29,'Бюджет (Рейтингование)'!$F$3:$Y$3,0)),0)</f>
        <v>0</v>
      </c>
      <c r="AI44" s="125">
        <f>IFERROR(INDEX('Бюджет (Рейтингование)'!$F$55:$Y$76,MATCH('ИД (Рейтингование)'!$C44,'Бюджет (Рейтингование)'!$C$55:$C$76,0),MATCH('ИД (Рейтингование)'!AI$29,'Бюджет (Рейтингование)'!$F$3:$Y$3,0)),0)</f>
        <v>0</v>
      </c>
      <c r="AJ44" s="125">
        <f>IFERROR(INDEX('Бюджет (Рейтингование)'!$F$55:$Y$76,MATCH('ИД (Рейтингование)'!$C44,'Бюджет (Рейтингование)'!$C$55:$C$76,0),MATCH('ИД (Рейтингование)'!AJ$29,'Бюджет (Рейтингование)'!$F$3:$Y$3,0)),0)</f>
        <v>0</v>
      </c>
      <c r="AK44" s="125">
        <f>IFERROR(INDEX('Бюджет (Рейтингование)'!$F$55:$Y$76,MATCH('ИД (Рейтингование)'!$C44,'Бюджет (Рейтингование)'!$C$55:$C$76,0),MATCH('ИД (Рейтингование)'!AK$29,'Бюджет (Рейтингование)'!$F$3:$Y$3,0)),0)</f>
        <v>0</v>
      </c>
      <c r="AL44" s="125">
        <f>IFERROR(INDEX('Бюджет (Рейтингование)'!$F$55:$Y$76,MATCH('ИД (Рейтингование)'!$C44,'Бюджет (Рейтингование)'!$C$55:$C$76,0),MATCH('ИД (Рейтингование)'!AL$29,'Бюджет (Рейтингование)'!$F$3:$Y$3,0)),0)</f>
        <v>0</v>
      </c>
      <c r="AM44" s="125">
        <f>IFERROR(INDEX('Бюджет (Рейтингование)'!$F$55:$Y$76,MATCH('ИД (Рейтингование)'!$C44,'Бюджет (Рейтингование)'!$C$55:$C$76,0),MATCH('ИД (Рейтингование)'!AM$29,'Бюджет (Рейтингование)'!$F$3:$Y$3,0)),0)</f>
        <v>0</v>
      </c>
      <c r="AN44" s="125">
        <f>IFERROR(INDEX('Бюджет (Рейтингование)'!$F$55:$Y$76,MATCH('ИД (Рейтингование)'!$C44,'Бюджет (Рейтингование)'!$C$55:$C$76,0),MATCH('ИД (Рейтингование)'!AN$29,'Бюджет (Рейтингование)'!$F$3:$Y$3,0)),0)</f>
        <v>0</v>
      </c>
      <c r="AO44" s="125">
        <f>IFERROR(INDEX('Бюджет (Рейтингование)'!$F$55:$Y$76,MATCH('ИД (Рейтингование)'!$C44,'Бюджет (Рейтингование)'!$C$55:$C$76,0),MATCH('ИД (Рейтингование)'!AO$29,'Бюджет (Рейтингование)'!$F$3:$Y$3,0)),0)</f>
        <v>0</v>
      </c>
      <c r="AP44" s="125">
        <f>IFERROR(INDEX('Бюджет (Рейтингование)'!$F$55:$Y$76,MATCH('ИД (Рейтингование)'!$C44,'Бюджет (Рейтингование)'!$C$55:$C$76,0),MATCH('ИД (Рейтингование)'!AP$29,'Бюджет (Рейтингование)'!$F$3:$Y$3,0)),0)</f>
        <v>0</v>
      </c>
      <c r="AQ44" s="125">
        <f>IFERROR(INDEX('Бюджет (Рейтингование)'!$F$55:$Y$76,MATCH('ИД (Рейтингование)'!$C44,'Бюджет (Рейтингование)'!$C$55:$C$76,0),MATCH('ИД (Рейтингование)'!AQ$29,'Бюджет (Рейтингование)'!$F$3:$Y$3,0)),0)</f>
        <v>0</v>
      </c>
      <c r="AR44" s="125">
        <f>IFERROR(INDEX('Бюджет (Рейтингование)'!$F$55:$Y$76,MATCH('ИД (Рейтингование)'!$C44,'Бюджет (Рейтингование)'!$C$55:$C$76,0),MATCH('ИД (Рейтингование)'!AR$29,'Бюджет (Рейтингование)'!$F$3:$Y$3,0)),0)</f>
        <v>0</v>
      </c>
      <c r="AS44" s="125">
        <f>IFERROR(INDEX('Бюджет (Рейтингование)'!$F$55:$Y$76,MATCH('ИД (Рейтингование)'!$C44,'Бюджет (Рейтингование)'!$C$55:$C$76,0),MATCH('ИД (Рейтингование)'!AS$29,'Бюджет (Рейтингование)'!$F$3:$Y$3,0)),0)</f>
        <v>0</v>
      </c>
      <c r="AT44" s="125">
        <f>IFERROR(INDEX('Бюджет (Рейтингование)'!$F$55:$Y$76,MATCH('ИД (Рейтингование)'!$C44,'Бюджет (Рейтингование)'!$C$55:$C$76,0),MATCH('ИД (Рейтингование)'!AT$29,'Бюджет (Рейтингование)'!$F$3:$Y$3,0)),0)</f>
        <v>0</v>
      </c>
      <c r="AU44" s="125">
        <f>IFERROR(INDEX('Бюджет (Рейтингование)'!$F$55:$Y$76,MATCH('ИД (Рейтингование)'!$C44,'Бюджет (Рейтингование)'!$C$55:$C$76,0),MATCH('ИД (Рейтингование)'!AU$29,'Бюджет (Рейтингование)'!$F$3:$Y$3,0)),0)</f>
        <v>0</v>
      </c>
      <c r="AV44" s="125">
        <f>IFERROR(INDEX('Бюджет (Рейтингование)'!$F$55:$Y$76,MATCH('ИД (Рейтингование)'!$C44,'Бюджет (Рейтингование)'!$C$55:$C$76,0),MATCH('ИД (Рейтингование)'!AV$29,'Бюджет (Рейтингование)'!$F$3:$Y$3,0)),0)</f>
        <v>0</v>
      </c>
      <c r="AW44" s="125">
        <f>IFERROR(INDEX('Бюджет (Рейтингование)'!$F$55:$Y$76,MATCH('ИД (Рейтингование)'!$C44,'Бюджет (Рейтингование)'!$C$55:$C$76,0),MATCH('ИД (Рейтингование)'!AW$29,'Бюджет (Рейтингование)'!$F$3:$Y$3,0)),0)</f>
        <v>0</v>
      </c>
      <c r="AX44" s="125"/>
      <c r="AY44" s="125"/>
      <c r="AZ44" s="125"/>
      <c r="BA44" s="125"/>
      <c r="BB44" s="125"/>
      <c r="BC44" s="125"/>
      <c r="BD44" s="125"/>
      <c r="BE44" s="125"/>
      <c r="BF44" s="125"/>
      <c r="BG44" s="125"/>
      <c r="BH44" s="125"/>
      <c r="BI44" s="125"/>
      <c r="BJ44" s="125"/>
      <c r="BK44" s="125"/>
      <c r="BL44" s="125"/>
      <c r="BM44" s="125"/>
      <c r="BN44" s="125"/>
      <c r="BO44" s="125"/>
      <c r="BP44" s="125"/>
      <c r="BQ44" s="125"/>
      <c r="BR44" s="125"/>
      <c r="BS44" s="125"/>
      <c r="BT44" s="125"/>
      <c r="BU44" s="125"/>
      <c r="BV44" s="125"/>
      <c r="BW44" s="125"/>
      <c r="BX44" s="125"/>
      <c r="BY44" s="125"/>
      <c r="BZ44" s="125"/>
      <c r="CA44" s="125"/>
      <c r="CB44" s="125"/>
      <c r="CC44" s="125"/>
      <c r="CD44" s="125"/>
      <c r="CE44" s="125"/>
      <c r="CF44" s="125"/>
      <c r="CG44" s="125"/>
      <c r="CH44" s="125"/>
      <c r="CI44" s="126"/>
      <c r="CZ44" s="41" t="s">
        <v>181</v>
      </c>
      <c r="DA44" s="204">
        <v>30</v>
      </c>
      <c r="DB44" s="162" t="str">
        <f t="shared" si="2"/>
        <v xml:space="preserve">30__CAPEX </v>
      </c>
    </row>
    <row r="45" spans="1:106" s="84" customFormat="1" ht="14.25" outlineLevel="1" x14ac:dyDescent="0.25">
      <c r="A45" s="90"/>
      <c r="B45" s="7"/>
      <c r="C45" s="7" t="s">
        <v>40</v>
      </c>
      <c r="D45" s="121"/>
      <c r="E45" s="121"/>
      <c r="F45" s="7" t="s">
        <v>13</v>
      </c>
      <c r="G45" s="27">
        <f t="shared" si="13"/>
        <v>11300</v>
      </c>
      <c r="H45" s="125">
        <f>IFERROR(INDEX('Бюджет (Рейтингование)'!$F$55:$Y$76,MATCH('ИД (Рейтингование)'!$C45,'Бюджет (Рейтингование)'!$C$55:$C$76,0),MATCH('ИД (Рейтингование)'!H$29,'Бюджет (Рейтингование)'!$F$3:$Y$3,0)),0)</f>
        <v>0</v>
      </c>
      <c r="I45" s="125">
        <f>IFERROR(INDEX('Бюджет (Рейтингование)'!$F$55:$Y$76,MATCH('ИД (Рейтингование)'!$C45,'Бюджет (Рейтингование)'!$C$55:$C$76,0),MATCH('ИД (Рейтингование)'!I$29,'Бюджет (Рейтингование)'!$F$3:$Y$3,0)),0)</f>
        <v>0</v>
      </c>
      <c r="J45" s="125">
        <f>IFERROR(INDEX('Бюджет (Рейтингование)'!$F$55:$Y$76,MATCH('ИД (Рейтингование)'!$C45,'Бюджет (Рейтингование)'!$C$55:$C$76,0),MATCH('ИД (Рейтингование)'!J$29,'Бюджет (Рейтингование)'!$F$3:$Y$3,0)),0)</f>
        <v>2700</v>
      </c>
      <c r="K45" s="125">
        <f>IFERROR(INDEX('Бюджет (Рейтингование)'!$F$55:$Y$76,MATCH('ИД (Рейтингование)'!$C45,'Бюджет (Рейтингование)'!$C$55:$C$76,0),MATCH('ИД (Рейтингование)'!K$29,'Бюджет (Рейтингование)'!$F$3:$Y$3,0)),0)</f>
        <v>5400</v>
      </c>
      <c r="L45" s="125">
        <f>IFERROR(INDEX('Бюджет (Рейтингование)'!$F$55:$Y$76,MATCH('ИД (Рейтингование)'!$C45,'Бюджет (Рейтингование)'!$C$55:$C$76,0),MATCH('ИД (Рейтингование)'!L$29,'Бюджет (Рейтингование)'!$F$3:$Y$3,0)),0)</f>
        <v>3200</v>
      </c>
      <c r="M45" s="125">
        <f>IFERROR(INDEX('Бюджет (Рейтингование)'!$F$55:$Y$76,MATCH('ИД (Рейтингование)'!$C45,'Бюджет (Рейтингование)'!$C$55:$C$76,0),MATCH('ИД (Рейтингование)'!M$29,'Бюджет (Рейтингование)'!$F$3:$Y$3,0)),0)</f>
        <v>0</v>
      </c>
      <c r="N45" s="125">
        <f>IFERROR(INDEX('Бюджет (Рейтингование)'!$F$55:$Y$76,MATCH('ИД (Рейтингование)'!$C45,'Бюджет (Рейтингование)'!$C$55:$C$76,0),MATCH('ИД (Рейтингование)'!N$29,'Бюджет (Рейтингование)'!$F$3:$Y$3,0)),0)</f>
        <v>0</v>
      </c>
      <c r="O45" s="125">
        <f>IFERROR(INDEX('Бюджет (Рейтингование)'!$F$55:$Y$76,MATCH('ИД (Рейтингование)'!$C45,'Бюджет (Рейтингование)'!$C$55:$C$76,0),MATCH('ИД (Рейтингование)'!O$29,'Бюджет (Рейтингование)'!$F$3:$Y$3,0)),0)</f>
        <v>0</v>
      </c>
      <c r="P45" s="125">
        <f>IFERROR(INDEX('Бюджет (Рейтингование)'!$F$55:$Y$76,MATCH('ИД (Рейтингование)'!$C45,'Бюджет (Рейтингование)'!$C$55:$C$76,0),MATCH('ИД (Рейтингование)'!P$29,'Бюджет (Рейтингование)'!$F$3:$Y$3,0)),0)</f>
        <v>0</v>
      </c>
      <c r="Q45" s="125">
        <f>IFERROR(INDEX('Бюджет (Рейтингование)'!$F$55:$Y$76,MATCH('ИД (Рейтингование)'!$C45,'Бюджет (Рейтингование)'!$C$55:$C$76,0),MATCH('ИД (Рейтингование)'!Q$29,'Бюджет (Рейтингование)'!$F$3:$Y$3,0)),0)</f>
        <v>0</v>
      </c>
      <c r="R45" s="125">
        <f>IFERROR(INDEX('Бюджет (Рейтингование)'!$F$55:$Y$76,MATCH('ИД (Рейтингование)'!$C45,'Бюджет (Рейтингование)'!$C$55:$C$76,0),MATCH('ИД (Рейтингование)'!R$29,'Бюджет (Рейтингование)'!$F$3:$Y$3,0)),0)</f>
        <v>0</v>
      </c>
      <c r="S45" s="125">
        <f>IFERROR(INDEX('Бюджет (Рейтингование)'!$F$55:$Y$76,MATCH('ИД (Рейтингование)'!$C45,'Бюджет (Рейтингование)'!$C$55:$C$76,0),MATCH('ИД (Рейтингование)'!S$29,'Бюджет (Рейтингование)'!$F$3:$Y$3,0)),0)</f>
        <v>0</v>
      </c>
      <c r="T45" s="125">
        <f>IFERROR(INDEX('Бюджет (Рейтингование)'!$F$55:$Y$76,MATCH('ИД (Рейтингование)'!$C45,'Бюджет (Рейтингование)'!$C$55:$C$76,0),MATCH('ИД (Рейтингование)'!T$29,'Бюджет (Рейтингование)'!$F$3:$Y$3,0)),0)</f>
        <v>0</v>
      </c>
      <c r="U45" s="125">
        <f>IFERROR(INDEX('Бюджет (Рейтингование)'!$F$55:$Y$76,MATCH('ИД (Рейтингование)'!$C45,'Бюджет (Рейтингование)'!$C$55:$C$76,0),MATCH('ИД (Рейтингование)'!U$29,'Бюджет (Рейтингование)'!$F$3:$Y$3,0)),0)</f>
        <v>0</v>
      </c>
      <c r="V45" s="125">
        <f>IFERROR(INDEX('Бюджет (Рейтингование)'!$F$55:$Y$76,MATCH('ИД (Рейтингование)'!$C45,'Бюджет (Рейтингование)'!$C$55:$C$76,0),MATCH('ИД (Рейтингование)'!V$29,'Бюджет (Рейтингование)'!$F$3:$Y$3,0)),0)</f>
        <v>0</v>
      </c>
      <c r="W45" s="125">
        <f>IFERROR(INDEX('Бюджет (Рейтингование)'!$F$55:$Y$76,MATCH('ИД (Рейтингование)'!$C45,'Бюджет (Рейтингование)'!$C$55:$C$76,0),MATCH('ИД (Рейтингование)'!W$29,'Бюджет (Рейтингование)'!$F$3:$Y$3,0)),0)</f>
        <v>0</v>
      </c>
      <c r="X45" s="125">
        <f>IFERROR(INDEX('Бюджет (Рейтингование)'!$F$55:$Y$76,MATCH('ИД (Рейтингование)'!$C45,'Бюджет (Рейтингование)'!$C$55:$C$76,0),MATCH('ИД (Рейтингование)'!X$29,'Бюджет (Рейтингование)'!$F$3:$Y$3,0)),0)</f>
        <v>0</v>
      </c>
      <c r="Y45" s="125">
        <f>IFERROR(INDEX('Бюджет (Рейтингование)'!$F$55:$Y$76,MATCH('ИД (Рейтингование)'!$C45,'Бюджет (Рейтингование)'!$C$55:$C$76,0),MATCH('ИД (Рейтингование)'!Y$29,'Бюджет (Рейтингование)'!$F$3:$Y$3,0)),0)</f>
        <v>0</v>
      </c>
      <c r="Z45" s="125">
        <f>IFERROR(INDEX('Бюджет (Рейтингование)'!$F$55:$Y$76,MATCH('ИД (Рейтингование)'!$C45,'Бюджет (Рейтингование)'!$C$55:$C$76,0),MATCH('ИД (Рейтингование)'!Z$29,'Бюджет (Рейтингование)'!$F$3:$Y$3,0)),0)</f>
        <v>0</v>
      </c>
      <c r="AA45" s="125">
        <f>IFERROR(INDEX('Бюджет (Рейтингование)'!$F$55:$Y$76,MATCH('ИД (Рейтингование)'!$C45,'Бюджет (Рейтингование)'!$C$55:$C$76,0),MATCH('ИД (Рейтингование)'!AA$29,'Бюджет (Рейтингование)'!$F$3:$Y$3,0)),0)</f>
        <v>0</v>
      </c>
      <c r="AB45" s="125">
        <f>IFERROR(INDEX('Бюджет (Рейтингование)'!$F$55:$Y$76,MATCH('ИД (Рейтингование)'!$C45,'Бюджет (Рейтингование)'!$C$55:$C$76,0),MATCH('ИД (Рейтингование)'!AB$29,'Бюджет (Рейтингование)'!$F$3:$Y$3,0)),0)</f>
        <v>0</v>
      </c>
      <c r="AC45" s="125">
        <f>IFERROR(INDEX('Бюджет (Рейтингование)'!$F$55:$Y$76,MATCH('ИД (Рейтингование)'!$C45,'Бюджет (Рейтингование)'!$C$55:$C$76,0),MATCH('ИД (Рейтингование)'!AC$29,'Бюджет (Рейтингование)'!$F$3:$Y$3,0)),0)</f>
        <v>0</v>
      </c>
      <c r="AD45" s="125">
        <f>IFERROR(INDEX('Бюджет (Рейтингование)'!$F$55:$Y$76,MATCH('ИД (Рейтингование)'!$C45,'Бюджет (Рейтингование)'!$C$55:$C$76,0),MATCH('ИД (Рейтингование)'!AD$29,'Бюджет (Рейтингование)'!$F$3:$Y$3,0)),0)</f>
        <v>0</v>
      </c>
      <c r="AE45" s="125">
        <f>IFERROR(INDEX('Бюджет (Рейтингование)'!$F$55:$Y$76,MATCH('ИД (Рейтингование)'!$C45,'Бюджет (Рейтингование)'!$C$55:$C$76,0),MATCH('ИД (Рейтингование)'!AE$29,'Бюджет (Рейтингование)'!$F$3:$Y$3,0)),0)</f>
        <v>0</v>
      </c>
      <c r="AF45" s="125">
        <f>IFERROR(INDEX('Бюджет (Рейтингование)'!$F$55:$Y$76,MATCH('ИД (Рейтингование)'!$C45,'Бюджет (Рейтингование)'!$C$55:$C$76,0),MATCH('ИД (Рейтингование)'!AF$29,'Бюджет (Рейтингование)'!$F$3:$Y$3,0)),0)</f>
        <v>0</v>
      </c>
      <c r="AG45" s="125">
        <f>IFERROR(INDEX('Бюджет (Рейтингование)'!$F$55:$Y$76,MATCH('ИД (Рейтингование)'!$C45,'Бюджет (Рейтингование)'!$C$55:$C$76,0),MATCH('ИД (Рейтингование)'!AG$29,'Бюджет (Рейтингование)'!$F$3:$Y$3,0)),0)</f>
        <v>0</v>
      </c>
      <c r="AH45" s="125">
        <f>IFERROR(INDEX('Бюджет (Рейтингование)'!$F$55:$Y$76,MATCH('ИД (Рейтингование)'!$C45,'Бюджет (Рейтингование)'!$C$55:$C$76,0),MATCH('ИД (Рейтингование)'!AH$29,'Бюджет (Рейтингование)'!$F$3:$Y$3,0)),0)</f>
        <v>0</v>
      </c>
      <c r="AI45" s="125">
        <f>IFERROR(INDEX('Бюджет (Рейтингование)'!$F$55:$Y$76,MATCH('ИД (Рейтингование)'!$C45,'Бюджет (Рейтингование)'!$C$55:$C$76,0),MATCH('ИД (Рейтингование)'!AI$29,'Бюджет (Рейтингование)'!$F$3:$Y$3,0)),0)</f>
        <v>0</v>
      </c>
      <c r="AJ45" s="125">
        <f>IFERROR(INDEX('Бюджет (Рейтингование)'!$F$55:$Y$76,MATCH('ИД (Рейтингование)'!$C45,'Бюджет (Рейтингование)'!$C$55:$C$76,0),MATCH('ИД (Рейтингование)'!AJ$29,'Бюджет (Рейтингование)'!$F$3:$Y$3,0)),0)</f>
        <v>0</v>
      </c>
      <c r="AK45" s="125">
        <f>IFERROR(INDEX('Бюджет (Рейтингование)'!$F$55:$Y$76,MATCH('ИД (Рейтингование)'!$C45,'Бюджет (Рейтингование)'!$C$55:$C$76,0),MATCH('ИД (Рейтингование)'!AK$29,'Бюджет (Рейтингование)'!$F$3:$Y$3,0)),0)</f>
        <v>0</v>
      </c>
      <c r="AL45" s="125">
        <f>IFERROR(INDEX('Бюджет (Рейтингование)'!$F$55:$Y$76,MATCH('ИД (Рейтингование)'!$C45,'Бюджет (Рейтингование)'!$C$55:$C$76,0),MATCH('ИД (Рейтингование)'!AL$29,'Бюджет (Рейтингование)'!$F$3:$Y$3,0)),0)</f>
        <v>0</v>
      </c>
      <c r="AM45" s="125">
        <f>IFERROR(INDEX('Бюджет (Рейтингование)'!$F$55:$Y$76,MATCH('ИД (Рейтингование)'!$C45,'Бюджет (Рейтингование)'!$C$55:$C$76,0),MATCH('ИД (Рейтингование)'!AM$29,'Бюджет (Рейтингование)'!$F$3:$Y$3,0)),0)</f>
        <v>0</v>
      </c>
      <c r="AN45" s="125">
        <f>IFERROR(INDEX('Бюджет (Рейтингование)'!$F$55:$Y$76,MATCH('ИД (Рейтингование)'!$C45,'Бюджет (Рейтингование)'!$C$55:$C$76,0),MATCH('ИД (Рейтингование)'!AN$29,'Бюджет (Рейтингование)'!$F$3:$Y$3,0)),0)</f>
        <v>0</v>
      </c>
      <c r="AO45" s="125">
        <f>IFERROR(INDEX('Бюджет (Рейтингование)'!$F$55:$Y$76,MATCH('ИД (Рейтингование)'!$C45,'Бюджет (Рейтингование)'!$C$55:$C$76,0),MATCH('ИД (Рейтингование)'!AO$29,'Бюджет (Рейтингование)'!$F$3:$Y$3,0)),0)</f>
        <v>0</v>
      </c>
      <c r="AP45" s="125">
        <f>IFERROR(INDEX('Бюджет (Рейтингование)'!$F$55:$Y$76,MATCH('ИД (Рейтингование)'!$C45,'Бюджет (Рейтингование)'!$C$55:$C$76,0),MATCH('ИД (Рейтингование)'!AP$29,'Бюджет (Рейтингование)'!$F$3:$Y$3,0)),0)</f>
        <v>0</v>
      </c>
      <c r="AQ45" s="125">
        <f>IFERROR(INDEX('Бюджет (Рейтингование)'!$F$55:$Y$76,MATCH('ИД (Рейтингование)'!$C45,'Бюджет (Рейтингование)'!$C$55:$C$76,0),MATCH('ИД (Рейтингование)'!AQ$29,'Бюджет (Рейтингование)'!$F$3:$Y$3,0)),0)</f>
        <v>0</v>
      </c>
      <c r="AR45" s="125">
        <f>IFERROR(INDEX('Бюджет (Рейтингование)'!$F$55:$Y$76,MATCH('ИД (Рейтингование)'!$C45,'Бюджет (Рейтингование)'!$C$55:$C$76,0),MATCH('ИД (Рейтингование)'!AR$29,'Бюджет (Рейтингование)'!$F$3:$Y$3,0)),0)</f>
        <v>0</v>
      </c>
      <c r="AS45" s="125">
        <f>IFERROR(INDEX('Бюджет (Рейтингование)'!$F$55:$Y$76,MATCH('ИД (Рейтингование)'!$C45,'Бюджет (Рейтингование)'!$C$55:$C$76,0),MATCH('ИД (Рейтингование)'!AS$29,'Бюджет (Рейтингование)'!$F$3:$Y$3,0)),0)</f>
        <v>0</v>
      </c>
      <c r="AT45" s="125">
        <f>IFERROR(INDEX('Бюджет (Рейтингование)'!$F$55:$Y$76,MATCH('ИД (Рейтингование)'!$C45,'Бюджет (Рейтингование)'!$C$55:$C$76,0),MATCH('ИД (Рейтингование)'!AT$29,'Бюджет (Рейтингование)'!$F$3:$Y$3,0)),0)</f>
        <v>0</v>
      </c>
      <c r="AU45" s="125">
        <f>IFERROR(INDEX('Бюджет (Рейтингование)'!$F$55:$Y$76,MATCH('ИД (Рейтингование)'!$C45,'Бюджет (Рейтингование)'!$C$55:$C$76,0),MATCH('ИД (Рейтингование)'!AU$29,'Бюджет (Рейтингование)'!$F$3:$Y$3,0)),0)</f>
        <v>0</v>
      </c>
      <c r="AV45" s="125">
        <f>IFERROR(INDEX('Бюджет (Рейтингование)'!$F$55:$Y$76,MATCH('ИД (Рейтингование)'!$C45,'Бюджет (Рейтингование)'!$C$55:$C$76,0),MATCH('ИД (Рейтингование)'!AV$29,'Бюджет (Рейтингование)'!$F$3:$Y$3,0)),0)</f>
        <v>0</v>
      </c>
      <c r="AW45" s="125">
        <f>IFERROR(INDEX('Бюджет (Рейтингование)'!$F$55:$Y$76,MATCH('ИД (Рейтингование)'!$C45,'Бюджет (Рейтингование)'!$C$55:$C$76,0),MATCH('ИД (Рейтингование)'!AW$29,'Бюджет (Рейтингование)'!$F$3:$Y$3,0)),0)</f>
        <v>0</v>
      </c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  <c r="BO45" s="128"/>
      <c r="BP45" s="128"/>
      <c r="BQ45" s="128"/>
      <c r="BR45" s="128"/>
      <c r="BS45" s="128"/>
      <c r="BT45" s="128"/>
      <c r="BU45" s="128"/>
      <c r="BV45" s="128"/>
      <c r="BW45" s="128"/>
      <c r="BX45" s="128"/>
      <c r="BY45" s="128"/>
      <c r="BZ45" s="128"/>
      <c r="CA45" s="128"/>
      <c r="CB45" s="128"/>
      <c r="CC45" s="128"/>
      <c r="CD45" s="128"/>
      <c r="CE45" s="128"/>
      <c r="CF45" s="128"/>
      <c r="CG45" s="128"/>
      <c r="CH45" s="128"/>
      <c r="CI45" s="129"/>
      <c r="CZ45" s="41" t="s">
        <v>181</v>
      </c>
      <c r="DA45" s="41">
        <v>31</v>
      </c>
      <c r="DB45" s="162" t="str">
        <f t="shared" si="2"/>
        <v>31__OPEX</v>
      </c>
    </row>
    <row r="46" spans="1:106" s="85" customFormat="1" outlineLevel="1" x14ac:dyDescent="0.25">
      <c r="B46" s="260" t="s">
        <v>699</v>
      </c>
      <c r="C46" s="10" t="s">
        <v>698</v>
      </c>
      <c r="D46" s="121"/>
      <c r="E46" s="121"/>
      <c r="F46" s="16" t="s">
        <v>13</v>
      </c>
      <c r="G46" s="13">
        <f t="shared" si="13"/>
        <v>14719.780219780219</v>
      </c>
      <c r="H46" s="125">
        <f>IFERROR(INDEX('Бюджет (Рейтингование)'!$F$55:$Y$76,MATCH('ИД (Рейтингование)'!$C46,'Бюджет (Рейтингование)'!$C$55:$C$76,0),MATCH('ИД (Рейтингование)'!H$29,'Бюджет (Рейтингование)'!$F$3:$Y$3,0)),0)</f>
        <v>0</v>
      </c>
      <c r="I46" s="125">
        <f>IFERROR(INDEX('Бюджет (Рейтингование)'!$F$55:$Y$76,MATCH('ИД (Рейтингование)'!$C46,'Бюджет (Рейтингование)'!$C$55:$C$76,0),MATCH('ИД (Рейтингование)'!I$29,'Бюджет (Рейтингование)'!$F$3:$Y$3,0)),0)</f>
        <v>0</v>
      </c>
      <c r="J46" s="125">
        <f>IFERROR(INDEX('Бюджет (Рейтингование)'!$F$55:$Y$76,MATCH('ИД (Рейтингование)'!$C46,'Бюджет (Рейтингование)'!$C$55:$C$76,0),MATCH('ИД (Рейтингование)'!J$29,'Бюджет (Рейтингование)'!$F$3:$Y$3,0)),0)</f>
        <v>0</v>
      </c>
      <c r="K46" s="125">
        <f>IFERROR(INDEX('Бюджет (Рейтингование)'!$F$55:$Y$76,MATCH('ИД (Рейтингование)'!$C46,'Бюджет (Рейтингование)'!$C$55:$C$76,0),MATCH('ИД (Рейтингование)'!K$29,'Бюджет (Рейтингование)'!$F$3:$Y$3,0)),0)</f>
        <v>0</v>
      </c>
      <c r="L46" s="125">
        <f>IFERROR(INDEX('Бюджет (Рейтингование)'!$F$55:$Y$76,MATCH('ИД (Рейтингование)'!$C46,'Бюджет (Рейтингование)'!$C$55:$C$76,0),MATCH('ИД (Рейтингование)'!L$29,'Бюджет (Рейтингование)'!$F$3:$Y$3,0)),0)</f>
        <v>3319.7802197802198</v>
      </c>
      <c r="M46" s="125">
        <f>IFERROR(INDEX('Бюджет (Рейтингование)'!$F$55:$Y$76,MATCH('ИД (Рейтингование)'!$C46,'Бюджет (Рейтингование)'!$C$55:$C$76,0),MATCH('ИД (Рейтингование)'!M$29,'Бюджет (Рейтингование)'!$F$3:$Y$3,0)),0)</f>
        <v>5700</v>
      </c>
      <c r="N46" s="125">
        <f>IFERROR(INDEX('Бюджет (Рейтингование)'!$F$55:$Y$76,MATCH('ИД (Рейтингование)'!$C46,'Бюджет (Рейтингование)'!$C$55:$C$76,0),MATCH('ИД (Рейтингование)'!N$29,'Бюджет (Рейтингование)'!$F$3:$Y$3,0)),0)</f>
        <v>5700</v>
      </c>
      <c r="O46" s="125">
        <f>IFERROR(INDEX('Бюджет (Рейтингование)'!$F$55:$Y$76,MATCH('ИД (Рейтингование)'!$C46,'Бюджет (Рейтингование)'!$C$55:$C$76,0),MATCH('ИД (Рейтингование)'!O$29,'Бюджет (Рейтингование)'!$F$3:$Y$3,0)),0)</f>
        <v>0</v>
      </c>
      <c r="P46" s="125">
        <f>IFERROR(INDEX('Бюджет (Рейтингование)'!$F$55:$Y$76,MATCH('ИД (Рейтингование)'!$C46,'Бюджет (Рейтингование)'!$C$55:$C$76,0),MATCH('ИД (Рейтингование)'!P$29,'Бюджет (Рейтингование)'!$F$3:$Y$3,0)),0)</f>
        <v>0</v>
      </c>
      <c r="Q46" s="125">
        <f>IFERROR(INDEX('Бюджет (Рейтингование)'!$F$55:$Y$76,MATCH('ИД (Рейтингование)'!$C46,'Бюджет (Рейтингование)'!$C$55:$C$76,0),MATCH('ИД (Рейтингование)'!Q$29,'Бюджет (Рейтингование)'!$F$3:$Y$3,0)),0)</f>
        <v>0</v>
      </c>
      <c r="R46" s="125">
        <f>IFERROR(INDEX('Бюджет (Рейтингование)'!$F$55:$Y$76,MATCH('ИД (Рейтингование)'!$C46,'Бюджет (Рейтингование)'!$C$55:$C$76,0),MATCH('ИД (Рейтингование)'!R$29,'Бюджет (Рейтингование)'!$F$3:$Y$3,0)),0)</f>
        <v>0</v>
      </c>
      <c r="S46" s="125">
        <f>IFERROR(INDEX('Бюджет (Рейтингование)'!$F$55:$Y$76,MATCH('ИД (Рейтингование)'!$C46,'Бюджет (Рейтингование)'!$C$55:$C$76,0),MATCH('ИД (Рейтингование)'!S$29,'Бюджет (Рейтингование)'!$F$3:$Y$3,0)),0)</f>
        <v>0</v>
      </c>
      <c r="T46" s="125">
        <f>IFERROR(INDEX('Бюджет (Рейтингование)'!$F$55:$Y$76,MATCH('ИД (Рейтингование)'!$C46,'Бюджет (Рейтингование)'!$C$55:$C$76,0),MATCH('ИД (Рейтингование)'!T$29,'Бюджет (Рейтингование)'!$F$3:$Y$3,0)),0)</f>
        <v>0</v>
      </c>
      <c r="U46" s="125">
        <f>IFERROR(INDEX('Бюджет (Рейтингование)'!$F$55:$Y$76,MATCH('ИД (Рейтингование)'!$C46,'Бюджет (Рейтингование)'!$C$55:$C$76,0),MATCH('ИД (Рейтингование)'!U$29,'Бюджет (Рейтингование)'!$F$3:$Y$3,0)),0)</f>
        <v>0</v>
      </c>
      <c r="V46" s="125">
        <f>IFERROR(INDEX('Бюджет (Рейтингование)'!$F$55:$Y$76,MATCH('ИД (Рейтингование)'!$C46,'Бюджет (Рейтингование)'!$C$55:$C$76,0),MATCH('ИД (Рейтингование)'!V$29,'Бюджет (Рейтингование)'!$F$3:$Y$3,0)),0)</f>
        <v>0</v>
      </c>
      <c r="W46" s="125">
        <f>IFERROR(INDEX('Бюджет (Рейтингование)'!$F$55:$Y$76,MATCH('ИД (Рейтингование)'!$C46,'Бюджет (Рейтингование)'!$C$55:$C$76,0),MATCH('ИД (Рейтингование)'!W$29,'Бюджет (Рейтингование)'!$F$3:$Y$3,0)),0)</f>
        <v>0</v>
      </c>
      <c r="X46" s="125">
        <f>IFERROR(INDEX('Бюджет (Рейтингование)'!$F$55:$Y$76,MATCH('ИД (Рейтингование)'!$C46,'Бюджет (Рейтингование)'!$C$55:$C$76,0),MATCH('ИД (Рейтингование)'!X$29,'Бюджет (Рейтингование)'!$F$3:$Y$3,0)),0)</f>
        <v>0</v>
      </c>
      <c r="Y46" s="125">
        <f>IFERROR(INDEX('Бюджет (Рейтингование)'!$F$55:$Y$76,MATCH('ИД (Рейтингование)'!$C46,'Бюджет (Рейтингование)'!$C$55:$C$76,0),MATCH('ИД (Рейтингование)'!Y$29,'Бюджет (Рейтингование)'!$F$3:$Y$3,0)),0)</f>
        <v>0</v>
      </c>
      <c r="Z46" s="125">
        <f>IFERROR(INDEX('Бюджет (Рейтингование)'!$F$55:$Y$76,MATCH('ИД (Рейтингование)'!$C46,'Бюджет (Рейтингование)'!$C$55:$C$76,0),MATCH('ИД (Рейтингование)'!Z$29,'Бюджет (Рейтингование)'!$F$3:$Y$3,0)),0)</f>
        <v>0</v>
      </c>
      <c r="AA46" s="125">
        <f>IFERROR(INDEX('Бюджет (Рейтингование)'!$F$55:$Y$76,MATCH('ИД (Рейтингование)'!$C46,'Бюджет (Рейтингование)'!$C$55:$C$76,0),MATCH('ИД (Рейтингование)'!AA$29,'Бюджет (Рейтингование)'!$F$3:$Y$3,0)),0)</f>
        <v>0</v>
      </c>
      <c r="AB46" s="125">
        <f>IFERROR(INDEX('Бюджет (Рейтингование)'!$F$55:$Y$76,MATCH('ИД (Рейтингование)'!$C46,'Бюджет (Рейтингование)'!$C$55:$C$76,0),MATCH('ИД (Рейтингование)'!AB$29,'Бюджет (Рейтингование)'!$F$3:$Y$3,0)),0)</f>
        <v>0</v>
      </c>
      <c r="AC46" s="125">
        <f>IFERROR(INDEX('Бюджет (Рейтингование)'!$F$55:$Y$76,MATCH('ИД (Рейтингование)'!$C46,'Бюджет (Рейтингование)'!$C$55:$C$76,0),MATCH('ИД (Рейтингование)'!AC$29,'Бюджет (Рейтингование)'!$F$3:$Y$3,0)),0)</f>
        <v>0</v>
      </c>
      <c r="AD46" s="125">
        <f>IFERROR(INDEX('Бюджет (Рейтингование)'!$F$55:$Y$76,MATCH('ИД (Рейтингование)'!$C46,'Бюджет (Рейтингование)'!$C$55:$C$76,0),MATCH('ИД (Рейтингование)'!AD$29,'Бюджет (Рейтингование)'!$F$3:$Y$3,0)),0)</f>
        <v>0</v>
      </c>
      <c r="AE46" s="125">
        <f>IFERROR(INDEX('Бюджет (Рейтингование)'!$F$55:$Y$76,MATCH('ИД (Рейтингование)'!$C46,'Бюджет (Рейтингование)'!$C$55:$C$76,0),MATCH('ИД (Рейтингование)'!AE$29,'Бюджет (Рейтингование)'!$F$3:$Y$3,0)),0)</f>
        <v>0</v>
      </c>
      <c r="AF46" s="125">
        <f>IFERROR(INDEX('Бюджет (Рейтингование)'!$F$55:$Y$76,MATCH('ИД (Рейтингование)'!$C46,'Бюджет (Рейтингование)'!$C$55:$C$76,0),MATCH('ИД (Рейтингование)'!AF$29,'Бюджет (Рейтингование)'!$F$3:$Y$3,0)),0)</f>
        <v>0</v>
      </c>
      <c r="AG46" s="125">
        <f>IFERROR(INDEX('Бюджет (Рейтингование)'!$F$55:$Y$76,MATCH('ИД (Рейтингование)'!$C46,'Бюджет (Рейтингование)'!$C$55:$C$76,0),MATCH('ИД (Рейтингование)'!AG$29,'Бюджет (Рейтингование)'!$F$3:$Y$3,0)),0)</f>
        <v>0</v>
      </c>
      <c r="AH46" s="125">
        <f>IFERROR(INDEX('Бюджет (Рейтингование)'!$F$55:$Y$76,MATCH('ИД (Рейтингование)'!$C46,'Бюджет (Рейтингование)'!$C$55:$C$76,0),MATCH('ИД (Рейтингование)'!AH$29,'Бюджет (Рейтингование)'!$F$3:$Y$3,0)),0)</f>
        <v>0</v>
      </c>
      <c r="AI46" s="125">
        <f>IFERROR(INDEX('Бюджет (Рейтингование)'!$F$55:$Y$76,MATCH('ИД (Рейтингование)'!$C46,'Бюджет (Рейтингование)'!$C$55:$C$76,0),MATCH('ИД (Рейтингование)'!AI$29,'Бюджет (Рейтингование)'!$F$3:$Y$3,0)),0)</f>
        <v>0</v>
      </c>
      <c r="AJ46" s="125">
        <f>IFERROR(INDEX('Бюджет (Рейтингование)'!$F$55:$Y$76,MATCH('ИД (Рейтингование)'!$C46,'Бюджет (Рейтингование)'!$C$55:$C$76,0),MATCH('ИД (Рейтингование)'!AJ$29,'Бюджет (Рейтингование)'!$F$3:$Y$3,0)),0)</f>
        <v>0</v>
      </c>
      <c r="AK46" s="125">
        <f>IFERROR(INDEX('Бюджет (Рейтингование)'!$F$55:$Y$76,MATCH('ИД (Рейтингование)'!$C46,'Бюджет (Рейтингование)'!$C$55:$C$76,0),MATCH('ИД (Рейтингование)'!AK$29,'Бюджет (Рейтингование)'!$F$3:$Y$3,0)),0)</f>
        <v>0</v>
      </c>
      <c r="AL46" s="125">
        <f>IFERROR(INDEX('Бюджет (Рейтингование)'!$F$55:$Y$76,MATCH('ИД (Рейтингование)'!$C46,'Бюджет (Рейтингование)'!$C$55:$C$76,0),MATCH('ИД (Рейтингование)'!AL$29,'Бюджет (Рейтингование)'!$F$3:$Y$3,0)),0)</f>
        <v>0</v>
      </c>
      <c r="AM46" s="125">
        <f>IFERROR(INDEX('Бюджет (Рейтингование)'!$F$55:$Y$76,MATCH('ИД (Рейтингование)'!$C46,'Бюджет (Рейтингование)'!$C$55:$C$76,0),MATCH('ИД (Рейтингование)'!AM$29,'Бюджет (Рейтингование)'!$F$3:$Y$3,0)),0)</f>
        <v>0</v>
      </c>
      <c r="AN46" s="125">
        <f>IFERROR(INDEX('Бюджет (Рейтингование)'!$F$55:$Y$76,MATCH('ИД (Рейтингование)'!$C46,'Бюджет (Рейтингование)'!$C$55:$C$76,0),MATCH('ИД (Рейтингование)'!AN$29,'Бюджет (Рейтингование)'!$F$3:$Y$3,0)),0)</f>
        <v>0</v>
      </c>
      <c r="AO46" s="125">
        <f>IFERROR(INDEX('Бюджет (Рейтингование)'!$F$55:$Y$76,MATCH('ИД (Рейтингование)'!$C46,'Бюджет (Рейтингование)'!$C$55:$C$76,0),MATCH('ИД (Рейтингование)'!AO$29,'Бюджет (Рейтингование)'!$F$3:$Y$3,0)),0)</f>
        <v>0</v>
      </c>
      <c r="AP46" s="125">
        <f>IFERROR(INDEX('Бюджет (Рейтингование)'!$F$55:$Y$76,MATCH('ИД (Рейтингование)'!$C46,'Бюджет (Рейтингование)'!$C$55:$C$76,0),MATCH('ИД (Рейтингование)'!AP$29,'Бюджет (Рейтингование)'!$F$3:$Y$3,0)),0)</f>
        <v>0</v>
      </c>
      <c r="AQ46" s="125">
        <f>IFERROR(INDEX('Бюджет (Рейтингование)'!$F$55:$Y$76,MATCH('ИД (Рейтингование)'!$C46,'Бюджет (Рейтингование)'!$C$55:$C$76,0),MATCH('ИД (Рейтингование)'!AQ$29,'Бюджет (Рейтингование)'!$F$3:$Y$3,0)),0)</f>
        <v>0</v>
      </c>
      <c r="AR46" s="125">
        <f>IFERROR(INDEX('Бюджет (Рейтингование)'!$F$55:$Y$76,MATCH('ИД (Рейтингование)'!$C46,'Бюджет (Рейтингование)'!$C$55:$C$76,0),MATCH('ИД (Рейтингование)'!AR$29,'Бюджет (Рейтингование)'!$F$3:$Y$3,0)),0)</f>
        <v>0</v>
      </c>
      <c r="AS46" s="125">
        <f>IFERROR(INDEX('Бюджет (Рейтингование)'!$F$55:$Y$76,MATCH('ИД (Рейтингование)'!$C46,'Бюджет (Рейтингование)'!$C$55:$C$76,0),MATCH('ИД (Рейтингование)'!AS$29,'Бюджет (Рейтингование)'!$F$3:$Y$3,0)),0)</f>
        <v>0</v>
      </c>
      <c r="AT46" s="125">
        <f>IFERROR(INDEX('Бюджет (Рейтингование)'!$F$55:$Y$76,MATCH('ИД (Рейтингование)'!$C46,'Бюджет (Рейтингование)'!$C$55:$C$76,0),MATCH('ИД (Рейтингование)'!AT$29,'Бюджет (Рейтингование)'!$F$3:$Y$3,0)),0)</f>
        <v>0</v>
      </c>
      <c r="AU46" s="125">
        <f>IFERROR(INDEX('Бюджет (Рейтингование)'!$F$55:$Y$76,MATCH('ИД (Рейтингование)'!$C46,'Бюджет (Рейтингование)'!$C$55:$C$76,0),MATCH('ИД (Рейтингование)'!AU$29,'Бюджет (Рейтингование)'!$F$3:$Y$3,0)),0)</f>
        <v>0</v>
      </c>
      <c r="AV46" s="125">
        <f>IFERROR(INDEX('Бюджет (Рейтингование)'!$F$55:$Y$76,MATCH('ИД (Рейтингование)'!$C46,'Бюджет (Рейтингование)'!$C$55:$C$76,0),MATCH('ИД (Рейтингование)'!AV$29,'Бюджет (Рейтингование)'!$F$3:$Y$3,0)),0)</f>
        <v>0</v>
      </c>
      <c r="AW46" s="125">
        <f>IFERROR(INDEX('Бюджет (Рейтингование)'!$F$55:$Y$76,MATCH('ИД (Рейтингование)'!$C46,'Бюджет (Рейтингование)'!$C$55:$C$76,0),MATCH('ИД (Рейтингование)'!AW$29,'Бюджет (Рейтингование)'!$F$3:$Y$3,0)),0)</f>
        <v>0</v>
      </c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4"/>
      <c r="CJ46" s="295"/>
      <c r="CK46" s="295"/>
      <c r="CL46" s="295"/>
      <c r="CM46" s="295"/>
      <c r="CN46" s="295"/>
      <c r="CO46" s="295"/>
      <c r="CP46" s="295"/>
      <c r="CQ46" s="295"/>
      <c r="CR46" s="295"/>
      <c r="CS46" s="295"/>
      <c r="CT46" s="295"/>
      <c r="CU46" s="295"/>
      <c r="CV46" s="295"/>
      <c r="CW46" s="295"/>
      <c r="CX46" s="295"/>
      <c r="CY46" s="295"/>
      <c r="CZ46" s="296" t="s">
        <v>181</v>
      </c>
      <c r="DA46" s="204">
        <v>32</v>
      </c>
      <c r="DB46" s="162" t="str">
        <f t="shared" si="2"/>
        <v>32_3.6_СЕРВИС</v>
      </c>
    </row>
    <row r="47" spans="1:106" s="85" customFormat="1" outlineLevel="1" x14ac:dyDescent="0.25">
      <c r="B47" s="260" t="s">
        <v>785</v>
      </c>
      <c r="C47" s="10" t="s">
        <v>786</v>
      </c>
      <c r="D47" s="17"/>
      <c r="E47" s="17"/>
      <c r="F47" s="16" t="s">
        <v>13</v>
      </c>
      <c r="G47" s="13">
        <f t="shared" ref="G47:G49" si="26">SUM(H47:CI47)</f>
        <v>0</v>
      </c>
      <c r="H47" s="18">
        <f>H48+H49</f>
        <v>0</v>
      </c>
      <c r="I47" s="18">
        <f t="shared" ref="I47:BT47" si="27">I48+I49</f>
        <v>0</v>
      </c>
      <c r="J47" s="18">
        <f t="shared" si="27"/>
        <v>0</v>
      </c>
      <c r="K47" s="18">
        <f t="shared" si="27"/>
        <v>0</v>
      </c>
      <c r="L47" s="18">
        <f t="shared" si="27"/>
        <v>0</v>
      </c>
      <c r="M47" s="18">
        <f t="shared" si="27"/>
        <v>0</v>
      </c>
      <c r="N47" s="18">
        <f t="shared" si="27"/>
        <v>0</v>
      </c>
      <c r="O47" s="18">
        <f t="shared" si="27"/>
        <v>0</v>
      </c>
      <c r="P47" s="18">
        <f t="shared" si="27"/>
        <v>0</v>
      </c>
      <c r="Q47" s="18">
        <f t="shared" si="27"/>
        <v>0</v>
      </c>
      <c r="R47" s="18">
        <f t="shared" si="27"/>
        <v>0</v>
      </c>
      <c r="S47" s="18">
        <f t="shared" si="27"/>
        <v>0</v>
      </c>
      <c r="T47" s="18">
        <f t="shared" si="27"/>
        <v>0</v>
      </c>
      <c r="U47" s="18">
        <f t="shared" si="27"/>
        <v>0</v>
      </c>
      <c r="V47" s="18">
        <f t="shared" si="27"/>
        <v>0</v>
      </c>
      <c r="W47" s="18">
        <f t="shared" si="27"/>
        <v>0</v>
      </c>
      <c r="X47" s="18">
        <f t="shared" si="27"/>
        <v>0</v>
      </c>
      <c r="Y47" s="18">
        <f t="shared" si="27"/>
        <v>0</v>
      </c>
      <c r="Z47" s="18">
        <f t="shared" si="27"/>
        <v>0</v>
      </c>
      <c r="AA47" s="18">
        <f t="shared" si="27"/>
        <v>0</v>
      </c>
      <c r="AB47" s="18">
        <f t="shared" si="27"/>
        <v>0</v>
      </c>
      <c r="AC47" s="18">
        <f t="shared" si="27"/>
        <v>0</v>
      </c>
      <c r="AD47" s="18">
        <f t="shared" si="27"/>
        <v>0</v>
      </c>
      <c r="AE47" s="18">
        <f t="shared" si="27"/>
        <v>0</v>
      </c>
      <c r="AF47" s="18">
        <f t="shared" si="27"/>
        <v>0</v>
      </c>
      <c r="AG47" s="18">
        <f t="shared" si="27"/>
        <v>0</v>
      </c>
      <c r="AH47" s="18">
        <f t="shared" si="27"/>
        <v>0</v>
      </c>
      <c r="AI47" s="18">
        <f t="shared" si="27"/>
        <v>0</v>
      </c>
      <c r="AJ47" s="18">
        <f t="shared" si="27"/>
        <v>0</v>
      </c>
      <c r="AK47" s="18">
        <f t="shared" si="27"/>
        <v>0</v>
      </c>
      <c r="AL47" s="18">
        <f t="shared" si="27"/>
        <v>0</v>
      </c>
      <c r="AM47" s="18">
        <f t="shared" si="27"/>
        <v>0</v>
      </c>
      <c r="AN47" s="18">
        <f t="shared" si="27"/>
        <v>0</v>
      </c>
      <c r="AO47" s="18">
        <f t="shared" si="27"/>
        <v>0</v>
      </c>
      <c r="AP47" s="18">
        <f t="shared" si="27"/>
        <v>0</v>
      </c>
      <c r="AQ47" s="18">
        <f t="shared" si="27"/>
        <v>0</v>
      </c>
      <c r="AR47" s="18">
        <f t="shared" si="27"/>
        <v>0</v>
      </c>
      <c r="AS47" s="18">
        <f t="shared" si="27"/>
        <v>0</v>
      </c>
      <c r="AT47" s="18">
        <f t="shared" si="27"/>
        <v>0</v>
      </c>
      <c r="AU47" s="18">
        <f t="shared" si="27"/>
        <v>0</v>
      </c>
      <c r="AV47" s="18">
        <f t="shared" si="27"/>
        <v>0</v>
      </c>
      <c r="AW47" s="18">
        <f t="shared" si="27"/>
        <v>0</v>
      </c>
      <c r="AX47" s="18">
        <f t="shared" si="27"/>
        <v>0</v>
      </c>
      <c r="AY47" s="18">
        <f t="shared" si="27"/>
        <v>0</v>
      </c>
      <c r="AZ47" s="18">
        <f t="shared" si="27"/>
        <v>0</v>
      </c>
      <c r="BA47" s="18">
        <f t="shared" si="27"/>
        <v>0</v>
      </c>
      <c r="BB47" s="18">
        <f t="shared" si="27"/>
        <v>0</v>
      </c>
      <c r="BC47" s="18">
        <f t="shared" si="27"/>
        <v>0</v>
      </c>
      <c r="BD47" s="18">
        <f t="shared" si="27"/>
        <v>0</v>
      </c>
      <c r="BE47" s="18">
        <f t="shared" si="27"/>
        <v>0</v>
      </c>
      <c r="BF47" s="18">
        <f t="shared" si="27"/>
        <v>0</v>
      </c>
      <c r="BG47" s="18">
        <f t="shared" si="27"/>
        <v>0</v>
      </c>
      <c r="BH47" s="18">
        <f t="shared" si="27"/>
        <v>0</v>
      </c>
      <c r="BI47" s="18">
        <f t="shared" si="27"/>
        <v>0</v>
      </c>
      <c r="BJ47" s="18">
        <f t="shared" si="27"/>
        <v>0</v>
      </c>
      <c r="BK47" s="18">
        <f t="shared" si="27"/>
        <v>0</v>
      </c>
      <c r="BL47" s="18">
        <f t="shared" si="27"/>
        <v>0</v>
      </c>
      <c r="BM47" s="18">
        <f t="shared" si="27"/>
        <v>0</v>
      </c>
      <c r="BN47" s="18">
        <f t="shared" si="27"/>
        <v>0</v>
      </c>
      <c r="BO47" s="18">
        <f t="shared" si="27"/>
        <v>0</v>
      </c>
      <c r="BP47" s="18">
        <f t="shared" si="27"/>
        <v>0</v>
      </c>
      <c r="BQ47" s="18">
        <f t="shared" si="27"/>
        <v>0</v>
      </c>
      <c r="BR47" s="18">
        <f t="shared" si="27"/>
        <v>0</v>
      </c>
      <c r="BS47" s="18">
        <f t="shared" si="27"/>
        <v>0</v>
      </c>
      <c r="BT47" s="18">
        <f t="shared" si="27"/>
        <v>0</v>
      </c>
      <c r="BU47" s="18">
        <f t="shared" ref="BU47:CD47" si="28">BU48+BU49</f>
        <v>0</v>
      </c>
      <c r="BV47" s="18">
        <f t="shared" si="28"/>
        <v>0</v>
      </c>
      <c r="BW47" s="18">
        <f t="shared" si="28"/>
        <v>0</v>
      </c>
      <c r="BX47" s="18">
        <f t="shared" si="28"/>
        <v>0</v>
      </c>
      <c r="BY47" s="18">
        <f t="shared" si="28"/>
        <v>0</v>
      </c>
      <c r="BZ47" s="18">
        <f t="shared" si="28"/>
        <v>0</v>
      </c>
      <c r="CA47" s="18">
        <f t="shared" si="28"/>
        <v>0</v>
      </c>
      <c r="CB47" s="18">
        <f t="shared" si="28"/>
        <v>0</v>
      </c>
      <c r="CC47" s="18">
        <f t="shared" si="28"/>
        <v>0</v>
      </c>
      <c r="CD47" s="18">
        <f t="shared" si="28"/>
        <v>0</v>
      </c>
      <c r="CE47" s="18">
        <f>CE48+CE49</f>
        <v>0</v>
      </c>
      <c r="CF47" s="18">
        <f>CF48+CF49</f>
        <v>0</v>
      </c>
      <c r="CG47" s="18">
        <f>CG48+CG49</f>
        <v>0</v>
      </c>
      <c r="CH47" s="18">
        <f>CH48+CH49</f>
        <v>0</v>
      </c>
      <c r="CI47" s="18">
        <f>CI48+CI49</f>
        <v>0</v>
      </c>
      <c r="CZ47" s="159" t="s">
        <v>181</v>
      </c>
      <c r="DA47" s="41">
        <v>33</v>
      </c>
      <c r="DB47" s="162" t="str">
        <f t="shared" si="2"/>
        <v>33_3.7_ЗАТРАТЫ ДО</v>
      </c>
    </row>
    <row r="48" spans="1:106" s="84" customFormat="1" outlineLevel="1" x14ac:dyDescent="0.25">
      <c r="A48" s="90"/>
      <c r="B48" s="7"/>
      <c r="C48" s="7" t="s">
        <v>89</v>
      </c>
      <c r="D48" s="121"/>
      <c r="E48" s="121"/>
      <c r="F48" s="7" t="s">
        <v>13</v>
      </c>
      <c r="G48" s="27">
        <f t="shared" si="26"/>
        <v>0</v>
      </c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6"/>
      <c r="CZ48" s="41" t="s">
        <v>181</v>
      </c>
      <c r="DA48" s="204">
        <v>34</v>
      </c>
      <c r="DB48" s="162" t="str">
        <f t="shared" si="2"/>
        <v xml:space="preserve">34__CAPEX </v>
      </c>
    </row>
    <row r="49" spans="1:106" s="84" customFormat="1" ht="14.25" outlineLevel="1" x14ac:dyDescent="0.25">
      <c r="A49" s="90"/>
      <c r="B49" s="7"/>
      <c r="C49" s="7" t="s">
        <v>40</v>
      </c>
      <c r="D49" s="121"/>
      <c r="E49" s="121"/>
      <c r="F49" s="7" t="s">
        <v>13</v>
      </c>
      <c r="G49" s="27">
        <f t="shared" si="26"/>
        <v>0</v>
      </c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  <c r="BO49" s="128"/>
      <c r="BP49" s="128"/>
      <c r="BQ49" s="128"/>
      <c r="BR49" s="128"/>
      <c r="BS49" s="128"/>
      <c r="BT49" s="128"/>
      <c r="BU49" s="128"/>
      <c r="BV49" s="128"/>
      <c r="BW49" s="128"/>
      <c r="BX49" s="128"/>
      <c r="BY49" s="128"/>
      <c r="BZ49" s="128"/>
      <c r="CA49" s="128"/>
      <c r="CB49" s="128"/>
      <c r="CC49" s="128"/>
      <c r="CD49" s="128"/>
      <c r="CE49" s="128"/>
      <c r="CF49" s="128"/>
      <c r="CG49" s="128"/>
      <c r="CH49" s="128"/>
      <c r="CI49" s="129"/>
      <c r="CZ49" s="41" t="s">
        <v>181</v>
      </c>
      <c r="DA49" s="41">
        <v>35</v>
      </c>
      <c r="DB49" s="162" t="str">
        <f t="shared" si="2"/>
        <v>35__OPEX</v>
      </c>
    </row>
    <row r="50" spans="1:106" outlineLevel="1" x14ac:dyDescent="0.25">
      <c r="A50" s="33"/>
      <c r="B50" s="38"/>
      <c r="C50" s="71"/>
      <c r="D50" s="71"/>
      <c r="E50" s="71"/>
      <c r="F50" s="34"/>
      <c r="G50" s="33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80"/>
      <c r="CF50" s="80"/>
      <c r="CG50" s="80"/>
      <c r="CH50" s="80"/>
      <c r="CI50" s="80"/>
      <c r="CZ50" s="41" t="s">
        <v>181</v>
      </c>
      <c r="DA50" s="204">
        <v>36</v>
      </c>
      <c r="DB50" s="162" t="str">
        <f t="shared" si="2"/>
        <v>36__</v>
      </c>
    </row>
    <row r="51" spans="1:106" s="43" customFormat="1" ht="32.25" customHeight="1" x14ac:dyDescent="0.2">
      <c r="A51" s="33"/>
      <c r="B51" s="73" t="s">
        <v>59</v>
      </c>
      <c r="C51" s="74" t="s">
        <v>21</v>
      </c>
      <c r="D51" s="74"/>
      <c r="E51" s="75"/>
      <c r="F51" s="76"/>
      <c r="G51" s="77"/>
      <c r="H51" s="230">
        <f>H$1</f>
        <v>2020</v>
      </c>
      <c r="I51" s="230">
        <f t="shared" ref="I51:BT51" si="29">I$1</f>
        <v>2021</v>
      </c>
      <c r="J51" s="230">
        <f t="shared" si="29"/>
        <v>2022</v>
      </c>
      <c r="K51" s="230">
        <f t="shared" si="29"/>
        <v>2023</v>
      </c>
      <c r="L51" s="230">
        <f t="shared" si="29"/>
        <v>2024</v>
      </c>
      <c r="M51" s="230">
        <f t="shared" si="29"/>
        <v>2025</v>
      </c>
      <c r="N51" s="230">
        <f t="shared" si="29"/>
        <v>2026</v>
      </c>
      <c r="O51" s="230">
        <f t="shared" si="29"/>
        <v>2027</v>
      </c>
      <c r="P51" s="230">
        <f t="shared" si="29"/>
        <v>2028</v>
      </c>
      <c r="Q51" s="230">
        <f t="shared" si="29"/>
        <v>2029</v>
      </c>
      <c r="R51" s="230">
        <f t="shared" si="29"/>
        <v>2030</v>
      </c>
      <c r="S51" s="230">
        <f t="shared" si="29"/>
        <v>2031</v>
      </c>
      <c r="T51" s="230">
        <f t="shared" si="29"/>
        <v>2032</v>
      </c>
      <c r="U51" s="230">
        <f t="shared" si="29"/>
        <v>2033</v>
      </c>
      <c r="V51" s="230">
        <f t="shared" si="29"/>
        <v>2034</v>
      </c>
      <c r="W51" s="230">
        <f t="shared" si="29"/>
        <v>2035</v>
      </c>
      <c r="X51" s="230">
        <f t="shared" si="29"/>
        <v>2036</v>
      </c>
      <c r="Y51" s="230">
        <f t="shared" si="29"/>
        <v>2037</v>
      </c>
      <c r="Z51" s="230">
        <f t="shared" si="29"/>
        <v>2038</v>
      </c>
      <c r="AA51" s="230">
        <f t="shared" si="29"/>
        <v>2039</v>
      </c>
      <c r="AB51" s="230">
        <f t="shared" si="29"/>
        <v>2040</v>
      </c>
      <c r="AC51" s="230">
        <f t="shared" si="29"/>
        <v>2041</v>
      </c>
      <c r="AD51" s="230">
        <f t="shared" si="29"/>
        <v>2042</v>
      </c>
      <c r="AE51" s="230">
        <f t="shared" si="29"/>
        <v>2043</v>
      </c>
      <c r="AF51" s="230">
        <f t="shared" si="29"/>
        <v>2044</v>
      </c>
      <c r="AG51" s="230">
        <f t="shared" si="29"/>
        <v>2045</v>
      </c>
      <c r="AH51" s="230">
        <f t="shared" si="29"/>
        <v>2046</v>
      </c>
      <c r="AI51" s="230">
        <f t="shared" si="29"/>
        <v>2047</v>
      </c>
      <c r="AJ51" s="230">
        <f t="shared" si="29"/>
        <v>2048</v>
      </c>
      <c r="AK51" s="230">
        <f t="shared" si="29"/>
        <v>2049</v>
      </c>
      <c r="AL51" s="230">
        <f t="shared" si="29"/>
        <v>2050</v>
      </c>
      <c r="AM51" s="230">
        <f t="shared" si="29"/>
        <v>2051</v>
      </c>
      <c r="AN51" s="230">
        <f t="shared" si="29"/>
        <v>2052</v>
      </c>
      <c r="AO51" s="230">
        <f t="shared" si="29"/>
        <v>2053</v>
      </c>
      <c r="AP51" s="230">
        <f t="shared" si="29"/>
        <v>2054</v>
      </c>
      <c r="AQ51" s="230">
        <f t="shared" si="29"/>
        <v>2055</v>
      </c>
      <c r="AR51" s="230">
        <f t="shared" si="29"/>
        <v>2056</v>
      </c>
      <c r="AS51" s="230">
        <f t="shared" si="29"/>
        <v>2057</v>
      </c>
      <c r="AT51" s="230">
        <f t="shared" si="29"/>
        <v>2058</v>
      </c>
      <c r="AU51" s="230">
        <f t="shared" si="29"/>
        <v>2059</v>
      </c>
      <c r="AV51" s="230">
        <f t="shared" si="29"/>
        <v>2060</v>
      </c>
      <c r="AW51" s="230">
        <f t="shared" si="29"/>
        <v>2061</v>
      </c>
      <c r="AX51" s="230">
        <f t="shared" si="29"/>
        <v>2062</v>
      </c>
      <c r="AY51" s="230">
        <f t="shared" si="29"/>
        <v>2063</v>
      </c>
      <c r="AZ51" s="230">
        <f t="shared" si="29"/>
        <v>2064</v>
      </c>
      <c r="BA51" s="230">
        <f t="shared" si="29"/>
        <v>2065</v>
      </c>
      <c r="BB51" s="230">
        <f t="shared" si="29"/>
        <v>2066</v>
      </c>
      <c r="BC51" s="230">
        <f t="shared" si="29"/>
        <v>2067</v>
      </c>
      <c r="BD51" s="230">
        <f t="shared" si="29"/>
        <v>2068</v>
      </c>
      <c r="BE51" s="230">
        <f t="shared" si="29"/>
        <v>2069</v>
      </c>
      <c r="BF51" s="230">
        <f t="shared" si="29"/>
        <v>2070</v>
      </c>
      <c r="BG51" s="230">
        <f t="shared" si="29"/>
        <v>2071</v>
      </c>
      <c r="BH51" s="230">
        <f t="shared" si="29"/>
        <v>2072</v>
      </c>
      <c r="BI51" s="230">
        <f t="shared" si="29"/>
        <v>2073</v>
      </c>
      <c r="BJ51" s="230">
        <f t="shared" si="29"/>
        <v>2074</v>
      </c>
      <c r="BK51" s="230">
        <f t="shared" si="29"/>
        <v>2075</v>
      </c>
      <c r="BL51" s="230">
        <f t="shared" si="29"/>
        <v>2076</v>
      </c>
      <c r="BM51" s="230">
        <f t="shared" si="29"/>
        <v>2077</v>
      </c>
      <c r="BN51" s="230">
        <f t="shared" si="29"/>
        <v>2078</v>
      </c>
      <c r="BO51" s="230">
        <f t="shared" si="29"/>
        <v>2079</v>
      </c>
      <c r="BP51" s="230">
        <f t="shared" si="29"/>
        <v>2080</v>
      </c>
      <c r="BQ51" s="230">
        <f t="shared" si="29"/>
        <v>2081</v>
      </c>
      <c r="BR51" s="230">
        <f t="shared" si="29"/>
        <v>2082</v>
      </c>
      <c r="BS51" s="230">
        <f t="shared" si="29"/>
        <v>2083</v>
      </c>
      <c r="BT51" s="230">
        <f t="shared" si="29"/>
        <v>2084</v>
      </c>
      <c r="BU51" s="230">
        <f t="shared" ref="BU51:CI51" si="30">BU$1</f>
        <v>2085</v>
      </c>
      <c r="BV51" s="230">
        <f t="shared" si="30"/>
        <v>2086</v>
      </c>
      <c r="BW51" s="230">
        <f t="shared" si="30"/>
        <v>2087</v>
      </c>
      <c r="BX51" s="230">
        <f t="shared" si="30"/>
        <v>2088</v>
      </c>
      <c r="BY51" s="230">
        <f t="shared" si="30"/>
        <v>2089</v>
      </c>
      <c r="BZ51" s="230">
        <f t="shared" si="30"/>
        <v>2090</v>
      </c>
      <c r="CA51" s="230">
        <f t="shared" si="30"/>
        <v>2091</v>
      </c>
      <c r="CB51" s="230">
        <f t="shared" si="30"/>
        <v>2092</v>
      </c>
      <c r="CC51" s="230">
        <f t="shared" si="30"/>
        <v>2093</v>
      </c>
      <c r="CD51" s="230">
        <f t="shared" si="30"/>
        <v>2094</v>
      </c>
      <c r="CE51" s="230">
        <f t="shared" si="30"/>
        <v>2095</v>
      </c>
      <c r="CF51" s="230">
        <f t="shared" si="30"/>
        <v>2096</v>
      </c>
      <c r="CG51" s="230">
        <f t="shared" si="30"/>
        <v>2097</v>
      </c>
      <c r="CH51" s="230">
        <f t="shared" si="30"/>
        <v>2098</v>
      </c>
      <c r="CI51" s="230">
        <f t="shared" si="30"/>
        <v>2099</v>
      </c>
      <c r="CZ51" s="41" t="s">
        <v>181</v>
      </c>
      <c r="DA51" s="41">
        <v>37</v>
      </c>
      <c r="DB51" s="162" t="str">
        <f t="shared" si="2"/>
        <v>37_4_Общие вводные</v>
      </c>
    </row>
    <row r="52" spans="1:106" outlineLevel="1" x14ac:dyDescent="0.2">
      <c r="A52" s="33"/>
      <c r="B52" s="12" t="s">
        <v>119</v>
      </c>
      <c r="C52" s="12" t="s">
        <v>23</v>
      </c>
      <c r="D52" s="15"/>
      <c r="E52" s="15"/>
      <c r="F52" s="12" t="s">
        <v>11</v>
      </c>
      <c r="G52" s="133">
        <v>0.14000000000000001</v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Z52" s="41" t="s">
        <v>181</v>
      </c>
      <c r="DA52" s="204">
        <v>38</v>
      </c>
      <c r="DB52" s="162" t="str">
        <f t="shared" si="2"/>
        <v>38_4.1_Ставка дисконтирования</v>
      </c>
    </row>
    <row r="53" spans="1:106" ht="14.25" outlineLevel="1" x14ac:dyDescent="0.2">
      <c r="A53" s="33"/>
      <c r="B53" s="12" t="s">
        <v>120</v>
      </c>
      <c r="C53" s="12" t="s">
        <v>22</v>
      </c>
      <c r="D53" s="15"/>
      <c r="E53" s="15"/>
      <c r="F53" s="12" t="s">
        <v>12</v>
      </c>
      <c r="G53" s="13">
        <v>12</v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Z53" s="41" t="s">
        <v>181</v>
      </c>
      <c r="DA53" s="41">
        <v>39</v>
      </c>
      <c r="DB53" s="162" t="str">
        <f t="shared" si="2"/>
        <v>39_4.2_Месяцев в году</v>
      </c>
    </row>
    <row r="54" spans="1:106" outlineLevel="1" x14ac:dyDescent="0.25">
      <c r="B54" s="12" t="s">
        <v>121</v>
      </c>
      <c r="C54" s="12" t="s">
        <v>35</v>
      </c>
      <c r="D54" s="15"/>
      <c r="E54" s="15"/>
      <c r="F54" s="12" t="s">
        <v>20</v>
      </c>
      <c r="G54" s="13"/>
      <c r="H54" s="14">
        <f>H56-H55+1</f>
        <v>366</v>
      </c>
      <c r="I54" s="14">
        <f>I56-I55+1</f>
        <v>365</v>
      </c>
      <c r="J54" s="14">
        <f t="shared" ref="J54:O54" si="31">J56-J55+1</f>
        <v>365</v>
      </c>
      <c r="K54" s="14">
        <f t="shared" si="31"/>
        <v>365</v>
      </c>
      <c r="L54" s="14">
        <f t="shared" si="31"/>
        <v>366</v>
      </c>
      <c r="M54" s="14">
        <f t="shared" si="31"/>
        <v>365</v>
      </c>
      <c r="N54" s="14">
        <f t="shared" si="31"/>
        <v>365</v>
      </c>
      <c r="O54" s="14">
        <f t="shared" si="31"/>
        <v>365</v>
      </c>
      <c r="P54" s="14">
        <f>P56-P55+1</f>
        <v>366</v>
      </c>
      <c r="Q54" s="14">
        <f>Q56-Q55+1</f>
        <v>365</v>
      </c>
      <c r="R54" s="14">
        <f>R56-R55+1</f>
        <v>365</v>
      </c>
      <c r="S54" s="14">
        <f t="shared" ref="S54:CD54" si="32">S56-S55+1</f>
        <v>365</v>
      </c>
      <c r="T54" s="14">
        <f t="shared" si="32"/>
        <v>366</v>
      </c>
      <c r="U54" s="14">
        <f t="shared" si="32"/>
        <v>365</v>
      </c>
      <c r="V54" s="14">
        <f t="shared" si="32"/>
        <v>365</v>
      </c>
      <c r="W54" s="14">
        <f t="shared" si="32"/>
        <v>365</v>
      </c>
      <c r="X54" s="14">
        <f t="shared" si="32"/>
        <v>366</v>
      </c>
      <c r="Y54" s="14">
        <f t="shared" si="32"/>
        <v>365</v>
      </c>
      <c r="Z54" s="14">
        <f t="shared" si="32"/>
        <v>365</v>
      </c>
      <c r="AA54" s="14">
        <f t="shared" si="32"/>
        <v>365</v>
      </c>
      <c r="AB54" s="14">
        <f t="shared" si="32"/>
        <v>366</v>
      </c>
      <c r="AC54" s="14">
        <f t="shared" si="32"/>
        <v>365</v>
      </c>
      <c r="AD54" s="14">
        <f t="shared" si="32"/>
        <v>365</v>
      </c>
      <c r="AE54" s="14">
        <f t="shared" si="32"/>
        <v>365</v>
      </c>
      <c r="AF54" s="14">
        <f t="shared" si="32"/>
        <v>366</v>
      </c>
      <c r="AG54" s="14">
        <f t="shared" si="32"/>
        <v>365</v>
      </c>
      <c r="AH54" s="14">
        <f t="shared" si="32"/>
        <v>365</v>
      </c>
      <c r="AI54" s="14">
        <f t="shared" si="32"/>
        <v>365</v>
      </c>
      <c r="AJ54" s="14">
        <f t="shared" si="32"/>
        <v>366</v>
      </c>
      <c r="AK54" s="14">
        <f t="shared" si="32"/>
        <v>365</v>
      </c>
      <c r="AL54" s="14">
        <f t="shared" si="32"/>
        <v>365</v>
      </c>
      <c r="AM54" s="14">
        <f t="shared" si="32"/>
        <v>365</v>
      </c>
      <c r="AN54" s="14">
        <f t="shared" si="32"/>
        <v>366</v>
      </c>
      <c r="AO54" s="14">
        <f t="shared" si="32"/>
        <v>365</v>
      </c>
      <c r="AP54" s="14">
        <f t="shared" si="32"/>
        <v>365</v>
      </c>
      <c r="AQ54" s="14">
        <f t="shared" si="32"/>
        <v>365</v>
      </c>
      <c r="AR54" s="14">
        <f t="shared" si="32"/>
        <v>366</v>
      </c>
      <c r="AS54" s="14">
        <f t="shared" si="32"/>
        <v>365</v>
      </c>
      <c r="AT54" s="14">
        <f t="shared" si="32"/>
        <v>365</v>
      </c>
      <c r="AU54" s="14">
        <f t="shared" si="32"/>
        <v>365</v>
      </c>
      <c r="AV54" s="14">
        <f t="shared" si="32"/>
        <v>366</v>
      </c>
      <c r="AW54" s="14">
        <f t="shared" si="32"/>
        <v>365</v>
      </c>
      <c r="AX54" s="14">
        <f t="shared" si="32"/>
        <v>365</v>
      </c>
      <c r="AY54" s="14">
        <f t="shared" si="32"/>
        <v>365</v>
      </c>
      <c r="AZ54" s="14">
        <f t="shared" si="32"/>
        <v>366</v>
      </c>
      <c r="BA54" s="14">
        <f t="shared" si="32"/>
        <v>365</v>
      </c>
      <c r="BB54" s="14">
        <f t="shared" si="32"/>
        <v>365</v>
      </c>
      <c r="BC54" s="14">
        <f t="shared" si="32"/>
        <v>365</v>
      </c>
      <c r="BD54" s="14">
        <f t="shared" si="32"/>
        <v>366</v>
      </c>
      <c r="BE54" s="14">
        <f t="shared" si="32"/>
        <v>365</v>
      </c>
      <c r="BF54" s="14">
        <f t="shared" si="32"/>
        <v>365</v>
      </c>
      <c r="BG54" s="14">
        <f t="shared" si="32"/>
        <v>365</v>
      </c>
      <c r="BH54" s="14">
        <f t="shared" si="32"/>
        <v>366</v>
      </c>
      <c r="BI54" s="14">
        <f t="shared" si="32"/>
        <v>365</v>
      </c>
      <c r="BJ54" s="14">
        <f t="shared" si="32"/>
        <v>365</v>
      </c>
      <c r="BK54" s="14">
        <f t="shared" si="32"/>
        <v>365</v>
      </c>
      <c r="BL54" s="14">
        <f t="shared" si="32"/>
        <v>366</v>
      </c>
      <c r="BM54" s="14">
        <f t="shared" si="32"/>
        <v>365</v>
      </c>
      <c r="BN54" s="14">
        <f t="shared" si="32"/>
        <v>365</v>
      </c>
      <c r="BO54" s="14">
        <f t="shared" si="32"/>
        <v>365</v>
      </c>
      <c r="BP54" s="14">
        <f t="shared" si="32"/>
        <v>366</v>
      </c>
      <c r="BQ54" s="14">
        <f t="shared" si="32"/>
        <v>365</v>
      </c>
      <c r="BR54" s="14">
        <f t="shared" si="32"/>
        <v>365</v>
      </c>
      <c r="BS54" s="14">
        <f t="shared" si="32"/>
        <v>365</v>
      </c>
      <c r="BT54" s="14">
        <f t="shared" si="32"/>
        <v>366</v>
      </c>
      <c r="BU54" s="14">
        <f t="shared" si="32"/>
        <v>365</v>
      </c>
      <c r="BV54" s="14">
        <f t="shared" si="32"/>
        <v>365</v>
      </c>
      <c r="BW54" s="14">
        <f t="shared" si="32"/>
        <v>365</v>
      </c>
      <c r="BX54" s="14">
        <f t="shared" si="32"/>
        <v>366</v>
      </c>
      <c r="BY54" s="14">
        <f t="shared" si="32"/>
        <v>365</v>
      </c>
      <c r="BZ54" s="14">
        <f t="shared" si="32"/>
        <v>365</v>
      </c>
      <c r="CA54" s="14">
        <f t="shared" si="32"/>
        <v>365</v>
      </c>
      <c r="CB54" s="14">
        <f t="shared" si="32"/>
        <v>366</v>
      </c>
      <c r="CC54" s="14">
        <f t="shared" si="32"/>
        <v>365</v>
      </c>
      <c r="CD54" s="14">
        <f t="shared" si="32"/>
        <v>365</v>
      </c>
      <c r="CE54" s="14">
        <f>CE56-CE55+1</f>
        <v>365</v>
      </c>
      <c r="CF54" s="14">
        <f>CF56-CF55+1</f>
        <v>366</v>
      </c>
      <c r="CG54" s="14">
        <f>CG56-CG55+1</f>
        <v>365</v>
      </c>
      <c r="CH54" s="14">
        <f>CH56-CH55+1</f>
        <v>365</v>
      </c>
      <c r="CI54" s="14">
        <f>CI56-CI55+1</f>
        <v>365</v>
      </c>
      <c r="CZ54" s="41" t="s">
        <v>181</v>
      </c>
      <c r="DA54" s="204">
        <v>40</v>
      </c>
      <c r="DB54" s="162" t="str">
        <f t="shared" si="2"/>
        <v>40_4.3_Дней в году</v>
      </c>
    </row>
    <row r="55" spans="1:106" ht="14.25" outlineLevel="1" x14ac:dyDescent="0.25">
      <c r="B55" s="12"/>
      <c r="C55" s="21" t="s">
        <v>36</v>
      </c>
      <c r="D55" s="15"/>
      <c r="E55" s="15"/>
      <c r="F55" s="12"/>
      <c r="G55" s="13"/>
      <c r="H55" s="22">
        <f t="shared" ref="H55:BS55" si="33">DATEVALUE("01.01."&amp;H$1)</f>
        <v>43831</v>
      </c>
      <c r="I55" s="22">
        <f t="shared" si="33"/>
        <v>44197</v>
      </c>
      <c r="J55" s="22">
        <f t="shared" si="33"/>
        <v>44562</v>
      </c>
      <c r="K55" s="22">
        <f t="shared" si="33"/>
        <v>44927</v>
      </c>
      <c r="L55" s="22">
        <f t="shared" si="33"/>
        <v>45292</v>
      </c>
      <c r="M55" s="22">
        <f t="shared" si="33"/>
        <v>45658</v>
      </c>
      <c r="N55" s="22">
        <f t="shared" si="33"/>
        <v>46023</v>
      </c>
      <c r="O55" s="22">
        <f t="shared" si="33"/>
        <v>46388</v>
      </c>
      <c r="P55" s="22">
        <f t="shared" si="33"/>
        <v>46753</v>
      </c>
      <c r="Q55" s="22">
        <f t="shared" si="33"/>
        <v>47119</v>
      </c>
      <c r="R55" s="22">
        <f t="shared" si="33"/>
        <v>47484</v>
      </c>
      <c r="S55" s="22">
        <f t="shared" si="33"/>
        <v>47849</v>
      </c>
      <c r="T55" s="22">
        <f t="shared" si="33"/>
        <v>48214</v>
      </c>
      <c r="U55" s="22">
        <f t="shared" si="33"/>
        <v>48580</v>
      </c>
      <c r="V55" s="22">
        <f t="shared" si="33"/>
        <v>48945</v>
      </c>
      <c r="W55" s="22">
        <f t="shared" si="33"/>
        <v>49310</v>
      </c>
      <c r="X55" s="22">
        <f t="shared" si="33"/>
        <v>49675</v>
      </c>
      <c r="Y55" s="22">
        <f t="shared" si="33"/>
        <v>50041</v>
      </c>
      <c r="Z55" s="22">
        <f t="shared" si="33"/>
        <v>50406</v>
      </c>
      <c r="AA55" s="22">
        <f t="shared" si="33"/>
        <v>50771</v>
      </c>
      <c r="AB55" s="22">
        <f t="shared" si="33"/>
        <v>51136</v>
      </c>
      <c r="AC55" s="22">
        <f t="shared" si="33"/>
        <v>51502</v>
      </c>
      <c r="AD55" s="22">
        <f t="shared" si="33"/>
        <v>51867</v>
      </c>
      <c r="AE55" s="22">
        <f t="shared" si="33"/>
        <v>52232</v>
      </c>
      <c r="AF55" s="22">
        <f t="shared" si="33"/>
        <v>52597</v>
      </c>
      <c r="AG55" s="22">
        <f t="shared" si="33"/>
        <v>52963</v>
      </c>
      <c r="AH55" s="22">
        <f t="shared" si="33"/>
        <v>53328</v>
      </c>
      <c r="AI55" s="22">
        <f t="shared" si="33"/>
        <v>53693</v>
      </c>
      <c r="AJ55" s="22">
        <f t="shared" si="33"/>
        <v>54058</v>
      </c>
      <c r="AK55" s="22">
        <f t="shared" si="33"/>
        <v>54424</v>
      </c>
      <c r="AL55" s="22">
        <f t="shared" si="33"/>
        <v>54789</v>
      </c>
      <c r="AM55" s="22">
        <f t="shared" si="33"/>
        <v>55154</v>
      </c>
      <c r="AN55" s="22">
        <f t="shared" si="33"/>
        <v>55519</v>
      </c>
      <c r="AO55" s="22">
        <f t="shared" si="33"/>
        <v>55885</v>
      </c>
      <c r="AP55" s="22">
        <f t="shared" si="33"/>
        <v>56250</v>
      </c>
      <c r="AQ55" s="22">
        <f t="shared" si="33"/>
        <v>56615</v>
      </c>
      <c r="AR55" s="22">
        <f t="shared" si="33"/>
        <v>56980</v>
      </c>
      <c r="AS55" s="22">
        <f t="shared" si="33"/>
        <v>57346</v>
      </c>
      <c r="AT55" s="22">
        <f t="shared" si="33"/>
        <v>57711</v>
      </c>
      <c r="AU55" s="22">
        <f t="shared" si="33"/>
        <v>58076</v>
      </c>
      <c r="AV55" s="22">
        <f t="shared" si="33"/>
        <v>58441</v>
      </c>
      <c r="AW55" s="22">
        <f t="shared" si="33"/>
        <v>58807</v>
      </c>
      <c r="AX55" s="22">
        <f t="shared" si="33"/>
        <v>59172</v>
      </c>
      <c r="AY55" s="22">
        <f t="shared" si="33"/>
        <v>59537</v>
      </c>
      <c r="AZ55" s="22">
        <f t="shared" si="33"/>
        <v>59902</v>
      </c>
      <c r="BA55" s="22">
        <f t="shared" si="33"/>
        <v>60268</v>
      </c>
      <c r="BB55" s="22">
        <f t="shared" si="33"/>
        <v>60633</v>
      </c>
      <c r="BC55" s="22">
        <f t="shared" si="33"/>
        <v>60998</v>
      </c>
      <c r="BD55" s="22">
        <f t="shared" si="33"/>
        <v>61363</v>
      </c>
      <c r="BE55" s="22">
        <f t="shared" si="33"/>
        <v>61729</v>
      </c>
      <c r="BF55" s="22">
        <f t="shared" si="33"/>
        <v>62094</v>
      </c>
      <c r="BG55" s="22">
        <f t="shared" si="33"/>
        <v>62459</v>
      </c>
      <c r="BH55" s="22">
        <f t="shared" si="33"/>
        <v>62824</v>
      </c>
      <c r="BI55" s="22">
        <f t="shared" si="33"/>
        <v>63190</v>
      </c>
      <c r="BJ55" s="22">
        <f t="shared" si="33"/>
        <v>63555</v>
      </c>
      <c r="BK55" s="22">
        <f t="shared" si="33"/>
        <v>63920</v>
      </c>
      <c r="BL55" s="22">
        <f t="shared" si="33"/>
        <v>64285</v>
      </c>
      <c r="BM55" s="22">
        <f t="shared" si="33"/>
        <v>64651</v>
      </c>
      <c r="BN55" s="22">
        <f t="shared" si="33"/>
        <v>65016</v>
      </c>
      <c r="BO55" s="22">
        <f t="shared" si="33"/>
        <v>65381</v>
      </c>
      <c r="BP55" s="22">
        <f t="shared" si="33"/>
        <v>65746</v>
      </c>
      <c r="BQ55" s="22">
        <f t="shared" si="33"/>
        <v>66112</v>
      </c>
      <c r="BR55" s="22">
        <f t="shared" si="33"/>
        <v>66477</v>
      </c>
      <c r="BS55" s="22">
        <f t="shared" si="33"/>
        <v>66842</v>
      </c>
      <c r="BT55" s="22">
        <f t="shared" ref="BT55:CI55" si="34">DATEVALUE("01.01."&amp;BT$1)</f>
        <v>67207</v>
      </c>
      <c r="BU55" s="22">
        <f t="shared" si="34"/>
        <v>67573</v>
      </c>
      <c r="BV55" s="22">
        <f t="shared" si="34"/>
        <v>67938</v>
      </c>
      <c r="BW55" s="22">
        <f t="shared" si="34"/>
        <v>68303</v>
      </c>
      <c r="BX55" s="22">
        <f t="shared" si="34"/>
        <v>68668</v>
      </c>
      <c r="BY55" s="22">
        <f t="shared" si="34"/>
        <v>69034</v>
      </c>
      <c r="BZ55" s="22">
        <f t="shared" si="34"/>
        <v>69399</v>
      </c>
      <c r="CA55" s="22">
        <f t="shared" si="34"/>
        <v>69764</v>
      </c>
      <c r="CB55" s="22">
        <f t="shared" si="34"/>
        <v>70129</v>
      </c>
      <c r="CC55" s="22">
        <f t="shared" si="34"/>
        <v>70495</v>
      </c>
      <c r="CD55" s="22">
        <f t="shared" si="34"/>
        <v>70860</v>
      </c>
      <c r="CE55" s="22">
        <f t="shared" si="34"/>
        <v>71225</v>
      </c>
      <c r="CF55" s="22">
        <f t="shared" si="34"/>
        <v>71590</v>
      </c>
      <c r="CG55" s="22">
        <f t="shared" si="34"/>
        <v>71956</v>
      </c>
      <c r="CH55" s="22">
        <f t="shared" si="34"/>
        <v>72321</v>
      </c>
      <c r="CI55" s="22">
        <f t="shared" si="34"/>
        <v>72686</v>
      </c>
      <c r="CZ55" s="41" t="s">
        <v>181</v>
      </c>
      <c r="DA55" s="41">
        <v>41</v>
      </c>
      <c r="DB55" s="162" t="str">
        <f t="shared" si="2"/>
        <v>41__начало</v>
      </c>
    </row>
    <row r="56" spans="1:106" outlineLevel="1" x14ac:dyDescent="0.25">
      <c r="B56" s="12"/>
      <c r="C56" s="21" t="s">
        <v>37</v>
      </c>
      <c r="D56" s="15"/>
      <c r="E56" s="15"/>
      <c r="F56" s="12"/>
      <c r="G56" s="13"/>
      <c r="H56" s="22">
        <f t="shared" ref="H56:BS56" si="35">DATEVALUE("31.12."&amp;H$1)</f>
        <v>44196</v>
      </c>
      <c r="I56" s="22">
        <f t="shared" si="35"/>
        <v>44561</v>
      </c>
      <c r="J56" s="22">
        <f t="shared" si="35"/>
        <v>44926</v>
      </c>
      <c r="K56" s="22">
        <f t="shared" si="35"/>
        <v>45291</v>
      </c>
      <c r="L56" s="22">
        <f t="shared" si="35"/>
        <v>45657</v>
      </c>
      <c r="M56" s="22">
        <f t="shared" si="35"/>
        <v>46022</v>
      </c>
      <c r="N56" s="22">
        <f t="shared" si="35"/>
        <v>46387</v>
      </c>
      <c r="O56" s="22">
        <f t="shared" si="35"/>
        <v>46752</v>
      </c>
      <c r="P56" s="22">
        <f t="shared" si="35"/>
        <v>47118</v>
      </c>
      <c r="Q56" s="22">
        <f t="shared" si="35"/>
        <v>47483</v>
      </c>
      <c r="R56" s="22">
        <f t="shared" si="35"/>
        <v>47848</v>
      </c>
      <c r="S56" s="22">
        <f t="shared" si="35"/>
        <v>48213</v>
      </c>
      <c r="T56" s="22">
        <f t="shared" si="35"/>
        <v>48579</v>
      </c>
      <c r="U56" s="22">
        <f t="shared" si="35"/>
        <v>48944</v>
      </c>
      <c r="V56" s="22">
        <f t="shared" si="35"/>
        <v>49309</v>
      </c>
      <c r="W56" s="22">
        <f t="shared" si="35"/>
        <v>49674</v>
      </c>
      <c r="X56" s="22">
        <f t="shared" si="35"/>
        <v>50040</v>
      </c>
      <c r="Y56" s="22">
        <f t="shared" si="35"/>
        <v>50405</v>
      </c>
      <c r="Z56" s="22">
        <f t="shared" si="35"/>
        <v>50770</v>
      </c>
      <c r="AA56" s="22">
        <f t="shared" si="35"/>
        <v>51135</v>
      </c>
      <c r="AB56" s="22">
        <f t="shared" si="35"/>
        <v>51501</v>
      </c>
      <c r="AC56" s="22">
        <f t="shared" si="35"/>
        <v>51866</v>
      </c>
      <c r="AD56" s="22">
        <f t="shared" si="35"/>
        <v>52231</v>
      </c>
      <c r="AE56" s="22">
        <f t="shared" si="35"/>
        <v>52596</v>
      </c>
      <c r="AF56" s="22">
        <f t="shared" si="35"/>
        <v>52962</v>
      </c>
      <c r="AG56" s="22">
        <f t="shared" si="35"/>
        <v>53327</v>
      </c>
      <c r="AH56" s="22">
        <f t="shared" si="35"/>
        <v>53692</v>
      </c>
      <c r="AI56" s="22">
        <f t="shared" si="35"/>
        <v>54057</v>
      </c>
      <c r="AJ56" s="22">
        <f t="shared" si="35"/>
        <v>54423</v>
      </c>
      <c r="AK56" s="22">
        <f t="shared" si="35"/>
        <v>54788</v>
      </c>
      <c r="AL56" s="22">
        <f t="shared" si="35"/>
        <v>55153</v>
      </c>
      <c r="AM56" s="22">
        <f t="shared" si="35"/>
        <v>55518</v>
      </c>
      <c r="AN56" s="22">
        <f t="shared" si="35"/>
        <v>55884</v>
      </c>
      <c r="AO56" s="22">
        <f t="shared" si="35"/>
        <v>56249</v>
      </c>
      <c r="AP56" s="22">
        <f t="shared" si="35"/>
        <v>56614</v>
      </c>
      <c r="AQ56" s="22">
        <f t="shared" si="35"/>
        <v>56979</v>
      </c>
      <c r="AR56" s="22">
        <f t="shared" si="35"/>
        <v>57345</v>
      </c>
      <c r="AS56" s="22">
        <f t="shared" si="35"/>
        <v>57710</v>
      </c>
      <c r="AT56" s="22">
        <f t="shared" si="35"/>
        <v>58075</v>
      </c>
      <c r="AU56" s="22">
        <f t="shared" si="35"/>
        <v>58440</v>
      </c>
      <c r="AV56" s="22">
        <f t="shared" si="35"/>
        <v>58806</v>
      </c>
      <c r="AW56" s="22">
        <f t="shared" si="35"/>
        <v>59171</v>
      </c>
      <c r="AX56" s="22">
        <f t="shared" si="35"/>
        <v>59536</v>
      </c>
      <c r="AY56" s="22">
        <f t="shared" si="35"/>
        <v>59901</v>
      </c>
      <c r="AZ56" s="22">
        <f t="shared" si="35"/>
        <v>60267</v>
      </c>
      <c r="BA56" s="22">
        <f t="shared" si="35"/>
        <v>60632</v>
      </c>
      <c r="BB56" s="22">
        <f t="shared" si="35"/>
        <v>60997</v>
      </c>
      <c r="BC56" s="22">
        <f t="shared" si="35"/>
        <v>61362</v>
      </c>
      <c r="BD56" s="22">
        <f t="shared" si="35"/>
        <v>61728</v>
      </c>
      <c r="BE56" s="22">
        <f t="shared" si="35"/>
        <v>62093</v>
      </c>
      <c r="BF56" s="22">
        <f t="shared" si="35"/>
        <v>62458</v>
      </c>
      <c r="BG56" s="22">
        <f t="shared" si="35"/>
        <v>62823</v>
      </c>
      <c r="BH56" s="22">
        <f t="shared" si="35"/>
        <v>63189</v>
      </c>
      <c r="BI56" s="22">
        <f t="shared" si="35"/>
        <v>63554</v>
      </c>
      <c r="BJ56" s="22">
        <f t="shared" si="35"/>
        <v>63919</v>
      </c>
      <c r="BK56" s="22">
        <f t="shared" si="35"/>
        <v>64284</v>
      </c>
      <c r="BL56" s="22">
        <f t="shared" si="35"/>
        <v>64650</v>
      </c>
      <c r="BM56" s="22">
        <f t="shared" si="35"/>
        <v>65015</v>
      </c>
      <c r="BN56" s="22">
        <f t="shared" si="35"/>
        <v>65380</v>
      </c>
      <c r="BO56" s="22">
        <f t="shared" si="35"/>
        <v>65745</v>
      </c>
      <c r="BP56" s="22">
        <f t="shared" si="35"/>
        <v>66111</v>
      </c>
      <c r="BQ56" s="22">
        <f t="shared" si="35"/>
        <v>66476</v>
      </c>
      <c r="BR56" s="22">
        <f t="shared" si="35"/>
        <v>66841</v>
      </c>
      <c r="BS56" s="22">
        <f t="shared" si="35"/>
        <v>67206</v>
      </c>
      <c r="BT56" s="22">
        <f t="shared" ref="BT56:CI56" si="36">DATEVALUE("31.12."&amp;BT$1)</f>
        <v>67572</v>
      </c>
      <c r="BU56" s="22">
        <f t="shared" si="36"/>
        <v>67937</v>
      </c>
      <c r="BV56" s="22">
        <f t="shared" si="36"/>
        <v>68302</v>
      </c>
      <c r="BW56" s="22">
        <f t="shared" si="36"/>
        <v>68667</v>
      </c>
      <c r="BX56" s="22">
        <f t="shared" si="36"/>
        <v>69033</v>
      </c>
      <c r="BY56" s="22">
        <f t="shared" si="36"/>
        <v>69398</v>
      </c>
      <c r="BZ56" s="22">
        <f t="shared" si="36"/>
        <v>69763</v>
      </c>
      <c r="CA56" s="22">
        <f t="shared" si="36"/>
        <v>70128</v>
      </c>
      <c r="CB56" s="22">
        <f t="shared" si="36"/>
        <v>70494</v>
      </c>
      <c r="CC56" s="22">
        <f t="shared" si="36"/>
        <v>70859</v>
      </c>
      <c r="CD56" s="22">
        <f t="shared" si="36"/>
        <v>71224</v>
      </c>
      <c r="CE56" s="22">
        <f t="shared" si="36"/>
        <v>71589</v>
      </c>
      <c r="CF56" s="22">
        <f t="shared" si="36"/>
        <v>71955</v>
      </c>
      <c r="CG56" s="22">
        <f t="shared" si="36"/>
        <v>72320</v>
      </c>
      <c r="CH56" s="22">
        <f t="shared" si="36"/>
        <v>72685</v>
      </c>
      <c r="CI56" s="22">
        <f t="shared" si="36"/>
        <v>73050</v>
      </c>
      <c r="CZ56" s="41" t="s">
        <v>181</v>
      </c>
      <c r="DA56" s="204">
        <v>42</v>
      </c>
      <c r="DB56" s="162" t="str">
        <f t="shared" si="2"/>
        <v>42__конец</v>
      </c>
    </row>
    <row r="57" spans="1:106" ht="14.25" outlineLevel="1" x14ac:dyDescent="0.25">
      <c r="B57" s="12" t="s">
        <v>122</v>
      </c>
      <c r="C57" s="12" t="s">
        <v>38</v>
      </c>
      <c r="D57" s="15"/>
      <c r="E57" s="15"/>
      <c r="F57" s="12"/>
      <c r="G57" s="13"/>
      <c r="H57" s="14">
        <f>NETWORKDAYS(H55,H56)*7.55</f>
        <v>1978.1</v>
      </c>
      <c r="I57" s="14">
        <f t="shared" ref="I57:BT57" si="37">NETWORKDAYS(I55,I56)*7.55</f>
        <v>1970.55</v>
      </c>
      <c r="J57" s="14">
        <f t="shared" si="37"/>
        <v>1963</v>
      </c>
      <c r="K57" s="14">
        <f t="shared" si="37"/>
        <v>1963</v>
      </c>
      <c r="L57" s="14">
        <f t="shared" si="37"/>
        <v>1978.1</v>
      </c>
      <c r="M57" s="14">
        <f t="shared" si="37"/>
        <v>1970.55</v>
      </c>
      <c r="N57" s="14">
        <f t="shared" si="37"/>
        <v>1970.55</v>
      </c>
      <c r="O57" s="14">
        <f t="shared" si="37"/>
        <v>1970.55</v>
      </c>
      <c r="P57" s="14">
        <f t="shared" si="37"/>
        <v>1963</v>
      </c>
      <c r="Q57" s="14">
        <f t="shared" si="37"/>
        <v>1970.55</v>
      </c>
      <c r="R57" s="14">
        <f t="shared" si="37"/>
        <v>1970.55</v>
      </c>
      <c r="S57" s="14">
        <f t="shared" si="37"/>
        <v>1970.55</v>
      </c>
      <c r="T57" s="14">
        <f t="shared" si="37"/>
        <v>1978.1</v>
      </c>
      <c r="U57" s="14">
        <f t="shared" si="37"/>
        <v>1963</v>
      </c>
      <c r="V57" s="14">
        <f t="shared" si="37"/>
        <v>1963</v>
      </c>
      <c r="W57" s="14">
        <f t="shared" si="37"/>
        <v>1970.55</v>
      </c>
      <c r="X57" s="14">
        <f t="shared" si="37"/>
        <v>1978.1</v>
      </c>
      <c r="Y57" s="14">
        <f t="shared" si="37"/>
        <v>1970.55</v>
      </c>
      <c r="Z57" s="14">
        <f t="shared" si="37"/>
        <v>1970.55</v>
      </c>
      <c r="AA57" s="14">
        <f t="shared" si="37"/>
        <v>1963</v>
      </c>
      <c r="AB57" s="14">
        <f t="shared" si="37"/>
        <v>1970.55</v>
      </c>
      <c r="AC57" s="14">
        <f t="shared" si="37"/>
        <v>1970.55</v>
      </c>
      <c r="AD57" s="14">
        <f t="shared" si="37"/>
        <v>1970.55</v>
      </c>
      <c r="AE57" s="14">
        <f t="shared" si="37"/>
        <v>1970.55</v>
      </c>
      <c r="AF57" s="14">
        <f t="shared" si="37"/>
        <v>1970.55</v>
      </c>
      <c r="AG57" s="14">
        <f t="shared" si="37"/>
        <v>1963</v>
      </c>
      <c r="AH57" s="14">
        <f t="shared" si="37"/>
        <v>1970.55</v>
      </c>
      <c r="AI57" s="14">
        <f t="shared" si="37"/>
        <v>1970.55</v>
      </c>
      <c r="AJ57" s="14">
        <f t="shared" si="37"/>
        <v>1978.1</v>
      </c>
      <c r="AK57" s="14">
        <f t="shared" si="37"/>
        <v>1970.55</v>
      </c>
      <c r="AL57" s="14">
        <f t="shared" si="37"/>
        <v>1963</v>
      </c>
      <c r="AM57" s="14">
        <f t="shared" si="37"/>
        <v>1963</v>
      </c>
      <c r="AN57" s="14">
        <f t="shared" si="37"/>
        <v>1978.1</v>
      </c>
      <c r="AO57" s="14">
        <f t="shared" si="37"/>
        <v>1970.55</v>
      </c>
      <c r="AP57" s="14">
        <f t="shared" si="37"/>
        <v>1970.55</v>
      </c>
      <c r="AQ57" s="14">
        <f t="shared" si="37"/>
        <v>1970.55</v>
      </c>
      <c r="AR57" s="14">
        <f t="shared" si="37"/>
        <v>1963</v>
      </c>
      <c r="AS57" s="14">
        <f t="shared" si="37"/>
        <v>1970.55</v>
      </c>
      <c r="AT57" s="14">
        <f t="shared" si="37"/>
        <v>1970.55</v>
      </c>
      <c r="AU57" s="14">
        <f t="shared" si="37"/>
        <v>1970.55</v>
      </c>
      <c r="AV57" s="14">
        <f t="shared" si="37"/>
        <v>1978.1</v>
      </c>
      <c r="AW57" s="14">
        <f t="shared" si="37"/>
        <v>1963</v>
      </c>
      <c r="AX57" s="14">
        <f t="shared" si="37"/>
        <v>1963</v>
      </c>
      <c r="AY57" s="14">
        <f t="shared" si="37"/>
        <v>1970.55</v>
      </c>
      <c r="AZ57" s="14">
        <f t="shared" si="37"/>
        <v>1978.1</v>
      </c>
      <c r="BA57" s="14">
        <f t="shared" si="37"/>
        <v>1970.55</v>
      </c>
      <c r="BB57" s="14">
        <f t="shared" si="37"/>
        <v>1970.55</v>
      </c>
      <c r="BC57" s="14">
        <f t="shared" si="37"/>
        <v>1963</v>
      </c>
      <c r="BD57" s="14">
        <f t="shared" si="37"/>
        <v>1970.55</v>
      </c>
      <c r="BE57" s="14">
        <f t="shared" si="37"/>
        <v>1970.55</v>
      </c>
      <c r="BF57" s="14">
        <f t="shared" si="37"/>
        <v>1970.55</v>
      </c>
      <c r="BG57" s="14">
        <f t="shared" si="37"/>
        <v>1970.55</v>
      </c>
      <c r="BH57" s="14">
        <f t="shared" si="37"/>
        <v>1970.55</v>
      </c>
      <c r="BI57" s="14">
        <f t="shared" si="37"/>
        <v>1963</v>
      </c>
      <c r="BJ57" s="14">
        <f t="shared" si="37"/>
        <v>1970.55</v>
      </c>
      <c r="BK57" s="14">
        <f t="shared" si="37"/>
        <v>1970.55</v>
      </c>
      <c r="BL57" s="14">
        <f t="shared" si="37"/>
        <v>1978.1</v>
      </c>
      <c r="BM57" s="14">
        <f t="shared" si="37"/>
        <v>1970.55</v>
      </c>
      <c r="BN57" s="14">
        <f t="shared" si="37"/>
        <v>1963</v>
      </c>
      <c r="BO57" s="14">
        <f t="shared" si="37"/>
        <v>1963</v>
      </c>
      <c r="BP57" s="14">
        <f t="shared" si="37"/>
        <v>1978.1</v>
      </c>
      <c r="BQ57" s="14">
        <f t="shared" si="37"/>
        <v>1970.55</v>
      </c>
      <c r="BR57" s="14">
        <f t="shared" si="37"/>
        <v>1970.55</v>
      </c>
      <c r="BS57" s="14">
        <f t="shared" si="37"/>
        <v>1970.55</v>
      </c>
      <c r="BT57" s="14">
        <f t="shared" si="37"/>
        <v>1963</v>
      </c>
      <c r="BU57" s="14">
        <f t="shared" ref="BU57:CD57" si="38">NETWORKDAYS(BU55,BU56)*7.55</f>
        <v>1970.55</v>
      </c>
      <c r="BV57" s="14">
        <f t="shared" si="38"/>
        <v>1970.55</v>
      </c>
      <c r="BW57" s="14">
        <f t="shared" si="38"/>
        <v>1970.55</v>
      </c>
      <c r="BX57" s="14">
        <f t="shared" si="38"/>
        <v>1978.1</v>
      </c>
      <c r="BY57" s="14">
        <f t="shared" si="38"/>
        <v>1963</v>
      </c>
      <c r="BZ57" s="14">
        <f t="shared" si="38"/>
        <v>1963</v>
      </c>
      <c r="CA57" s="14">
        <f t="shared" si="38"/>
        <v>1970.55</v>
      </c>
      <c r="CB57" s="14">
        <f t="shared" si="38"/>
        <v>1978.1</v>
      </c>
      <c r="CC57" s="14">
        <f t="shared" si="38"/>
        <v>1970.55</v>
      </c>
      <c r="CD57" s="14">
        <f t="shared" si="38"/>
        <v>1970.55</v>
      </c>
      <c r="CE57" s="14">
        <f>NETWORKDAYS(CE55,CE56)*7.55</f>
        <v>1963</v>
      </c>
      <c r="CF57" s="14">
        <f>NETWORKDAYS(CF55,CF56)*7.55</f>
        <v>1970.55</v>
      </c>
      <c r="CG57" s="14">
        <f>NETWORKDAYS(CG55,CG56)*7.55</f>
        <v>1970.55</v>
      </c>
      <c r="CH57" s="14">
        <f>NETWORKDAYS(CH55,CH56)*7.55</f>
        <v>1970.55</v>
      </c>
      <c r="CI57" s="14">
        <f>NETWORKDAYS(CI55,CI56)*7.55</f>
        <v>1970.55</v>
      </c>
      <c r="CZ57" s="41" t="s">
        <v>181</v>
      </c>
      <c r="DA57" s="41">
        <v>43</v>
      </c>
      <c r="DB57" s="162" t="str">
        <f t="shared" si="2"/>
        <v>43_4.4_Рабочих часов в году</v>
      </c>
    </row>
    <row r="58" spans="1:106" outlineLevel="1" x14ac:dyDescent="0.2">
      <c r="A58" s="33"/>
      <c r="B58" s="12" t="s">
        <v>123</v>
      </c>
      <c r="C58" s="12" t="s">
        <v>69</v>
      </c>
      <c r="D58" s="15"/>
      <c r="E58" s="15"/>
      <c r="F58" s="12" t="s">
        <v>10</v>
      </c>
      <c r="G58" s="134">
        <v>5</v>
      </c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Z58" s="41" t="s">
        <v>181</v>
      </c>
      <c r="DA58" s="204">
        <v>44</v>
      </c>
      <c r="DB58" s="162" t="str">
        <f t="shared" si="2"/>
        <v>44_4.5_Срок амортизации</v>
      </c>
    </row>
    <row r="59" spans="1:106" ht="14.25" outlineLevel="1" x14ac:dyDescent="0.2">
      <c r="A59" s="33"/>
      <c r="B59" s="12" t="s">
        <v>124</v>
      </c>
      <c r="C59" s="12" t="s">
        <v>78</v>
      </c>
      <c r="D59" s="15"/>
      <c r="E59" s="15"/>
      <c r="F59" s="12" t="s">
        <v>11</v>
      </c>
      <c r="G59" s="133">
        <v>0.2</v>
      </c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Z59" s="41" t="s">
        <v>181</v>
      </c>
      <c r="DA59" s="41">
        <v>45</v>
      </c>
      <c r="DB59" s="162" t="str">
        <f t="shared" si="2"/>
        <v>45_4.6_Ставка ННП</v>
      </c>
    </row>
    <row r="60" spans="1:106" outlineLevel="1" x14ac:dyDescent="0.2">
      <c r="A60" s="33"/>
      <c r="B60" s="12" t="s">
        <v>125</v>
      </c>
      <c r="C60" s="12" t="s">
        <v>94</v>
      </c>
      <c r="D60" s="15"/>
      <c r="E60" s="15"/>
      <c r="F60" s="12"/>
      <c r="G60" s="134" t="s">
        <v>1147</v>
      </c>
      <c r="H60" s="89">
        <f>IF(G60="ручное",0,1)</f>
        <v>0</v>
      </c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Z60" s="41" t="s">
        <v>181</v>
      </c>
      <c r="DA60" s="204">
        <v>46</v>
      </c>
      <c r="DB60" s="162" t="str">
        <f t="shared" si="2"/>
        <v>46_4.7_Определение горизонта оценки</v>
      </c>
    </row>
    <row r="61" spans="1:106" ht="14.25" outlineLevel="1" x14ac:dyDescent="0.2">
      <c r="A61" s="33"/>
      <c r="B61" s="12" t="s">
        <v>126</v>
      </c>
      <c r="C61" s="12" t="s">
        <v>99</v>
      </c>
      <c r="D61" s="126"/>
      <c r="E61" s="315"/>
      <c r="F61" s="12" t="s">
        <v>10</v>
      </c>
      <c r="G61" s="134">
        <v>5</v>
      </c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Z61" s="41" t="s">
        <v>181</v>
      </c>
      <c r="DA61" s="41">
        <v>47</v>
      </c>
      <c r="DB61" s="162" t="str">
        <f t="shared" si="2"/>
        <v>47_4.8_Горизонт оценки эффективности (при ручной оценке горизонта)</v>
      </c>
    </row>
    <row r="62" spans="1:106" s="33" customFormat="1" outlineLevel="1" x14ac:dyDescent="0.25">
      <c r="B62" s="38"/>
      <c r="C62" s="71"/>
      <c r="D62" s="71"/>
      <c r="E62" s="71"/>
      <c r="F62" s="34"/>
      <c r="CZ62" s="41" t="s">
        <v>181</v>
      </c>
      <c r="DA62" s="204">
        <v>48</v>
      </c>
      <c r="DB62" s="162" t="str">
        <f t="shared" si="2"/>
        <v>48__</v>
      </c>
    </row>
    <row r="63" spans="1:106" s="43" customFormat="1" ht="32.25" customHeight="1" x14ac:dyDescent="0.2">
      <c r="A63" s="33"/>
      <c r="B63" s="73" t="s">
        <v>60</v>
      </c>
      <c r="C63" s="74" t="s">
        <v>154</v>
      </c>
      <c r="D63" s="74"/>
      <c r="E63" s="75"/>
      <c r="F63" s="76"/>
      <c r="G63" s="77"/>
      <c r="H63" s="230">
        <f>H$1</f>
        <v>2020</v>
      </c>
      <c r="I63" s="230">
        <f t="shared" ref="I63:BT63" si="39">I$1</f>
        <v>2021</v>
      </c>
      <c r="J63" s="230">
        <f t="shared" si="39"/>
        <v>2022</v>
      </c>
      <c r="K63" s="230">
        <f t="shared" si="39"/>
        <v>2023</v>
      </c>
      <c r="L63" s="230">
        <f t="shared" si="39"/>
        <v>2024</v>
      </c>
      <c r="M63" s="230">
        <f t="shared" si="39"/>
        <v>2025</v>
      </c>
      <c r="N63" s="230">
        <f t="shared" si="39"/>
        <v>2026</v>
      </c>
      <c r="O63" s="230">
        <f t="shared" si="39"/>
        <v>2027</v>
      </c>
      <c r="P63" s="230">
        <f t="shared" si="39"/>
        <v>2028</v>
      </c>
      <c r="Q63" s="230">
        <f t="shared" si="39"/>
        <v>2029</v>
      </c>
      <c r="R63" s="230">
        <f t="shared" si="39"/>
        <v>2030</v>
      </c>
      <c r="S63" s="230">
        <f t="shared" si="39"/>
        <v>2031</v>
      </c>
      <c r="T63" s="230">
        <f t="shared" si="39"/>
        <v>2032</v>
      </c>
      <c r="U63" s="230">
        <f t="shared" si="39"/>
        <v>2033</v>
      </c>
      <c r="V63" s="230">
        <f t="shared" si="39"/>
        <v>2034</v>
      </c>
      <c r="W63" s="230">
        <f t="shared" si="39"/>
        <v>2035</v>
      </c>
      <c r="X63" s="230">
        <f t="shared" si="39"/>
        <v>2036</v>
      </c>
      <c r="Y63" s="230">
        <f t="shared" si="39"/>
        <v>2037</v>
      </c>
      <c r="Z63" s="230">
        <f t="shared" si="39"/>
        <v>2038</v>
      </c>
      <c r="AA63" s="230">
        <f t="shared" si="39"/>
        <v>2039</v>
      </c>
      <c r="AB63" s="230">
        <f t="shared" si="39"/>
        <v>2040</v>
      </c>
      <c r="AC63" s="230">
        <f t="shared" si="39"/>
        <v>2041</v>
      </c>
      <c r="AD63" s="230">
        <f t="shared" si="39"/>
        <v>2042</v>
      </c>
      <c r="AE63" s="230">
        <f t="shared" si="39"/>
        <v>2043</v>
      </c>
      <c r="AF63" s="230">
        <f t="shared" si="39"/>
        <v>2044</v>
      </c>
      <c r="AG63" s="230">
        <f t="shared" si="39"/>
        <v>2045</v>
      </c>
      <c r="AH63" s="230">
        <f t="shared" si="39"/>
        <v>2046</v>
      </c>
      <c r="AI63" s="230">
        <f t="shared" si="39"/>
        <v>2047</v>
      </c>
      <c r="AJ63" s="230">
        <f t="shared" si="39"/>
        <v>2048</v>
      </c>
      <c r="AK63" s="230">
        <f t="shared" si="39"/>
        <v>2049</v>
      </c>
      <c r="AL63" s="230">
        <f t="shared" si="39"/>
        <v>2050</v>
      </c>
      <c r="AM63" s="230">
        <f t="shared" si="39"/>
        <v>2051</v>
      </c>
      <c r="AN63" s="230">
        <f t="shared" si="39"/>
        <v>2052</v>
      </c>
      <c r="AO63" s="230">
        <f t="shared" si="39"/>
        <v>2053</v>
      </c>
      <c r="AP63" s="230">
        <f t="shared" si="39"/>
        <v>2054</v>
      </c>
      <c r="AQ63" s="230">
        <f t="shared" si="39"/>
        <v>2055</v>
      </c>
      <c r="AR63" s="230">
        <f t="shared" si="39"/>
        <v>2056</v>
      </c>
      <c r="AS63" s="230">
        <f t="shared" si="39"/>
        <v>2057</v>
      </c>
      <c r="AT63" s="230">
        <f t="shared" si="39"/>
        <v>2058</v>
      </c>
      <c r="AU63" s="230">
        <f t="shared" si="39"/>
        <v>2059</v>
      </c>
      <c r="AV63" s="230">
        <f t="shared" si="39"/>
        <v>2060</v>
      </c>
      <c r="AW63" s="230">
        <f t="shared" si="39"/>
        <v>2061</v>
      </c>
      <c r="AX63" s="230">
        <f t="shared" si="39"/>
        <v>2062</v>
      </c>
      <c r="AY63" s="230">
        <f t="shared" si="39"/>
        <v>2063</v>
      </c>
      <c r="AZ63" s="230">
        <f t="shared" si="39"/>
        <v>2064</v>
      </c>
      <c r="BA63" s="230">
        <f t="shared" si="39"/>
        <v>2065</v>
      </c>
      <c r="BB63" s="230">
        <f t="shared" si="39"/>
        <v>2066</v>
      </c>
      <c r="BC63" s="230">
        <f t="shared" si="39"/>
        <v>2067</v>
      </c>
      <c r="BD63" s="230">
        <f t="shared" si="39"/>
        <v>2068</v>
      </c>
      <c r="BE63" s="230">
        <f t="shared" si="39"/>
        <v>2069</v>
      </c>
      <c r="BF63" s="230">
        <f t="shared" si="39"/>
        <v>2070</v>
      </c>
      <c r="BG63" s="230">
        <f t="shared" si="39"/>
        <v>2071</v>
      </c>
      <c r="BH63" s="230">
        <f t="shared" si="39"/>
        <v>2072</v>
      </c>
      <c r="BI63" s="230">
        <f t="shared" si="39"/>
        <v>2073</v>
      </c>
      <c r="BJ63" s="230">
        <f t="shared" si="39"/>
        <v>2074</v>
      </c>
      <c r="BK63" s="230">
        <f t="shared" si="39"/>
        <v>2075</v>
      </c>
      <c r="BL63" s="230">
        <f t="shared" si="39"/>
        <v>2076</v>
      </c>
      <c r="BM63" s="230">
        <f t="shared" si="39"/>
        <v>2077</v>
      </c>
      <c r="BN63" s="230">
        <f t="shared" si="39"/>
        <v>2078</v>
      </c>
      <c r="BO63" s="230">
        <f t="shared" si="39"/>
        <v>2079</v>
      </c>
      <c r="BP63" s="230">
        <f t="shared" si="39"/>
        <v>2080</v>
      </c>
      <c r="BQ63" s="230">
        <f t="shared" si="39"/>
        <v>2081</v>
      </c>
      <c r="BR63" s="230">
        <f t="shared" si="39"/>
        <v>2082</v>
      </c>
      <c r="BS63" s="230">
        <f t="shared" si="39"/>
        <v>2083</v>
      </c>
      <c r="BT63" s="230">
        <f t="shared" si="39"/>
        <v>2084</v>
      </c>
      <c r="BU63" s="230">
        <f t="shared" ref="BU63:CI63" si="40">BU$1</f>
        <v>2085</v>
      </c>
      <c r="BV63" s="230">
        <f t="shared" si="40"/>
        <v>2086</v>
      </c>
      <c r="BW63" s="230">
        <f t="shared" si="40"/>
        <v>2087</v>
      </c>
      <c r="BX63" s="230">
        <f t="shared" si="40"/>
        <v>2088</v>
      </c>
      <c r="BY63" s="230">
        <f t="shared" si="40"/>
        <v>2089</v>
      </c>
      <c r="BZ63" s="230">
        <f t="shared" si="40"/>
        <v>2090</v>
      </c>
      <c r="CA63" s="230">
        <f t="shared" si="40"/>
        <v>2091</v>
      </c>
      <c r="CB63" s="230">
        <f t="shared" si="40"/>
        <v>2092</v>
      </c>
      <c r="CC63" s="230">
        <f t="shared" si="40"/>
        <v>2093</v>
      </c>
      <c r="CD63" s="230">
        <f t="shared" si="40"/>
        <v>2094</v>
      </c>
      <c r="CE63" s="230">
        <f t="shared" si="40"/>
        <v>2095</v>
      </c>
      <c r="CF63" s="230">
        <f t="shared" si="40"/>
        <v>2096</v>
      </c>
      <c r="CG63" s="230">
        <f t="shared" si="40"/>
        <v>2097</v>
      </c>
      <c r="CH63" s="230">
        <f t="shared" si="40"/>
        <v>2098</v>
      </c>
      <c r="CI63" s="230">
        <f t="shared" si="40"/>
        <v>2099</v>
      </c>
      <c r="CZ63" s="41" t="s">
        <v>181</v>
      </c>
      <c r="DA63" s="41">
        <v>49</v>
      </c>
      <c r="DB63" s="162" t="str">
        <f t="shared" si="2"/>
        <v>49_5_Использование решения/горизонт оценки</v>
      </c>
    </row>
    <row r="64" spans="1:106" s="85" customFormat="1" outlineLevel="1" x14ac:dyDescent="0.25">
      <c r="B64" s="16" t="s">
        <v>100</v>
      </c>
      <c r="C64" s="10" t="s">
        <v>156</v>
      </c>
      <c r="D64" s="16"/>
      <c r="E64" s="16"/>
      <c r="F64" s="16"/>
      <c r="G64" s="13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Z64" s="168" t="s">
        <v>181</v>
      </c>
      <c r="DA64" s="204">
        <v>50</v>
      </c>
      <c r="DB64" s="162" t="str">
        <f t="shared" si="2"/>
        <v>50_5.1_Использование системы</v>
      </c>
    </row>
    <row r="65" spans="1:106" s="120" customFormat="1" ht="14.25" outlineLevel="1" x14ac:dyDescent="0.25">
      <c r="B65" s="15" t="s">
        <v>157</v>
      </c>
      <c r="C65" s="15" t="str">
        <f t="shared" ref="C65:C73" si="41">C14</f>
        <v>КЦ</v>
      </c>
      <c r="D65" s="15"/>
      <c r="E65" s="15"/>
      <c r="F65" s="15"/>
      <c r="G65" s="160"/>
      <c r="H65" s="161">
        <f t="shared" ref="H65:AM65" ca="1" si="42">IF($G14&lt;&gt;"",IF(YEAR($G14)=H$63,(DATEVALUE("31.12."&amp;H$63)-$G14)/H$54,IF(YEAR($G14)&lt;H$63,1,0)),0)</f>
        <v>0</v>
      </c>
      <c r="I65" s="161">
        <f t="shared" ca="1" si="42"/>
        <v>0</v>
      </c>
      <c r="J65" s="161">
        <f t="shared" ca="1" si="42"/>
        <v>0</v>
      </c>
      <c r="K65" s="161">
        <f t="shared" ca="1" si="42"/>
        <v>0</v>
      </c>
      <c r="L65" s="161">
        <f t="shared" ca="1" si="42"/>
        <v>0</v>
      </c>
      <c r="M65" s="161">
        <f t="shared" ca="1" si="42"/>
        <v>0.99726027397260275</v>
      </c>
      <c r="N65" s="161">
        <f t="shared" ca="1" si="42"/>
        <v>1</v>
      </c>
      <c r="O65" s="161">
        <f t="shared" ca="1" si="42"/>
        <v>1</v>
      </c>
      <c r="P65" s="161">
        <f t="shared" ca="1" si="42"/>
        <v>1</v>
      </c>
      <c r="Q65" s="161">
        <f t="shared" ca="1" si="42"/>
        <v>1</v>
      </c>
      <c r="R65" s="161">
        <f t="shared" ca="1" si="42"/>
        <v>1</v>
      </c>
      <c r="S65" s="161">
        <f t="shared" ca="1" si="42"/>
        <v>1</v>
      </c>
      <c r="T65" s="161">
        <f t="shared" ca="1" si="42"/>
        <v>1</v>
      </c>
      <c r="U65" s="161">
        <f t="shared" ca="1" si="42"/>
        <v>1</v>
      </c>
      <c r="V65" s="161">
        <f t="shared" ca="1" si="42"/>
        <v>1</v>
      </c>
      <c r="W65" s="161">
        <f t="shared" ca="1" si="42"/>
        <v>1</v>
      </c>
      <c r="X65" s="161">
        <f t="shared" ca="1" si="42"/>
        <v>1</v>
      </c>
      <c r="Y65" s="161">
        <f t="shared" ca="1" si="42"/>
        <v>1</v>
      </c>
      <c r="Z65" s="161">
        <f t="shared" ca="1" si="42"/>
        <v>1</v>
      </c>
      <c r="AA65" s="161">
        <f t="shared" ca="1" si="42"/>
        <v>1</v>
      </c>
      <c r="AB65" s="161">
        <f t="shared" ca="1" si="42"/>
        <v>1</v>
      </c>
      <c r="AC65" s="161">
        <f t="shared" ca="1" si="42"/>
        <v>1</v>
      </c>
      <c r="AD65" s="161">
        <f t="shared" ca="1" si="42"/>
        <v>1</v>
      </c>
      <c r="AE65" s="161">
        <f t="shared" ca="1" si="42"/>
        <v>1</v>
      </c>
      <c r="AF65" s="161">
        <f t="shared" ca="1" si="42"/>
        <v>1</v>
      </c>
      <c r="AG65" s="161">
        <f t="shared" ca="1" si="42"/>
        <v>1</v>
      </c>
      <c r="AH65" s="161">
        <f t="shared" ca="1" si="42"/>
        <v>1</v>
      </c>
      <c r="AI65" s="161">
        <f t="shared" ca="1" si="42"/>
        <v>1</v>
      </c>
      <c r="AJ65" s="161">
        <f t="shared" ca="1" si="42"/>
        <v>1</v>
      </c>
      <c r="AK65" s="161">
        <f t="shared" ca="1" si="42"/>
        <v>1</v>
      </c>
      <c r="AL65" s="161">
        <f t="shared" ca="1" si="42"/>
        <v>1</v>
      </c>
      <c r="AM65" s="161">
        <f t="shared" ca="1" si="42"/>
        <v>1</v>
      </c>
      <c r="AN65" s="161">
        <f t="shared" ref="AN65:BS65" ca="1" si="43">IF($G14&lt;&gt;"",IF(YEAR($G14)=AN$63,(DATEVALUE("31.12."&amp;AN$63)-$G14)/AN$54,IF(YEAR($G14)&lt;AN$63,1,0)),0)</f>
        <v>1</v>
      </c>
      <c r="AO65" s="161">
        <f t="shared" ca="1" si="43"/>
        <v>1</v>
      </c>
      <c r="AP65" s="161">
        <f t="shared" ca="1" si="43"/>
        <v>1</v>
      </c>
      <c r="AQ65" s="161">
        <f t="shared" ca="1" si="43"/>
        <v>1</v>
      </c>
      <c r="AR65" s="161">
        <f t="shared" ca="1" si="43"/>
        <v>1</v>
      </c>
      <c r="AS65" s="161">
        <f t="shared" ca="1" si="43"/>
        <v>1</v>
      </c>
      <c r="AT65" s="161">
        <f t="shared" ca="1" si="43"/>
        <v>1</v>
      </c>
      <c r="AU65" s="161">
        <f t="shared" ca="1" si="43"/>
        <v>1</v>
      </c>
      <c r="AV65" s="161">
        <f t="shared" ca="1" si="43"/>
        <v>1</v>
      </c>
      <c r="AW65" s="161">
        <f t="shared" ca="1" si="43"/>
        <v>1</v>
      </c>
      <c r="AX65" s="161">
        <f t="shared" ca="1" si="43"/>
        <v>1</v>
      </c>
      <c r="AY65" s="161">
        <f t="shared" ca="1" si="43"/>
        <v>1</v>
      </c>
      <c r="AZ65" s="161">
        <f t="shared" ca="1" si="43"/>
        <v>1</v>
      </c>
      <c r="BA65" s="161">
        <f t="shared" ca="1" si="43"/>
        <v>1</v>
      </c>
      <c r="BB65" s="161">
        <f t="shared" ca="1" si="43"/>
        <v>1</v>
      </c>
      <c r="BC65" s="161">
        <f t="shared" ca="1" si="43"/>
        <v>1</v>
      </c>
      <c r="BD65" s="161">
        <f t="shared" ca="1" si="43"/>
        <v>1</v>
      </c>
      <c r="BE65" s="161">
        <f t="shared" ca="1" si="43"/>
        <v>1</v>
      </c>
      <c r="BF65" s="161">
        <f t="shared" ca="1" si="43"/>
        <v>1</v>
      </c>
      <c r="BG65" s="161">
        <f t="shared" ca="1" si="43"/>
        <v>1</v>
      </c>
      <c r="BH65" s="161">
        <f t="shared" ca="1" si="43"/>
        <v>1</v>
      </c>
      <c r="BI65" s="161">
        <f t="shared" ca="1" si="43"/>
        <v>1</v>
      </c>
      <c r="BJ65" s="161">
        <f t="shared" ca="1" si="43"/>
        <v>1</v>
      </c>
      <c r="BK65" s="161">
        <f t="shared" ca="1" si="43"/>
        <v>1</v>
      </c>
      <c r="BL65" s="161">
        <f t="shared" ca="1" si="43"/>
        <v>1</v>
      </c>
      <c r="BM65" s="161">
        <f t="shared" ca="1" si="43"/>
        <v>1</v>
      </c>
      <c r="BN65" s="161">
        <f t="shared" ca="1" si="43"/>
        <v>1</v>
      </c>
      <c r="BO65" s="161">
        <f t="shared" ca="1" si="43"/>
        <v>1</v>
      </c>
      <c r="BP65" s="161">
        <f t="shared" ca="1" si="43"/>
        <v>1</v>
      </c>
      <c r="BQ65" s="161">
        <f t="shared" ca="1" si="43"/>
        <v>1</v>
      </c>
      <c r="BR65" s="161">
        <f t="shared" ca="1" si="43"/>
        <v>1</v>
      </c>
      <c r="BS65" s="161">
        <f t="shared" ca="1" si="43"/>
        <v>1</v>
      </c>
      <c r="BT65" s="161">
        <f t="shared" ref="BT65:CI65" ca="1" si="44">IF($G14&lt;&gt;"",IF(YEAR($G14)=BT$63,(DATEVALUE("31.12."&amp;BT$63)-$G14)/BT$54,IF(YEAR($G14)&lt;BT$63,1,0)),0)</f>
        <v>1</v>
      </c>
      <c r="BU65" s="161">
        <f t="shared" ca="1" si="44"/>
        <v>1</v>
      </c>
      <c r="BV65" s="161">
        <f t="shared" ca="1" si="44"/>
        <v>1</v>
      </c>
      <c r="BW65" s="161">
        <f t="shared" ca="1" si="44"/>
        <v>1</v>
      </c>
      <c r="BX65" s="161">
        <f t="shared" ca="1" si="44"/>
        <v>1</v>
      </c>
      <c r="BY65" s="161">
        <f t="shared" ca="1" si="44"/>
        <v>1</v>
      </c>
      <c r="BZ65" s="161">
        <f t="shared" ca="1" si="44"/>
        <v>1</v>
      </c>
      <c r="CA65" s="161">
        <f t="shared" ca="1" si="44"/>
        <v>1</v>
      </c>
      <c r="CB65" s="161">
        <f t="shared" ca="1" si="44"/>
        <v>1</v>
      </c>
      <c r="CC65" s="161">
        <f t="shared" ca="1" si="44"/>
        <v>1</v>
      </c>
      <c r="CD65" s="161">
        <f t="shared" ca="1" si="44"/>
        <v>1</v>
      </c>
      <c r="CE65" s="161">
        <f t="shared" ca="1" si="44"/>
        <v>1</v>
      </c>
      <c r="CF65" s="161">
        <f t="shared" ca="1" si="44"/>
        <v>1</v>
      </c>
      <c r="CG65" s="161">
        <f t="shared" ca="1" si="44"/>
        <v>1</v>
      </c>
      <c r="CH65" s="161">
        <f t="shared" ca="1" si="44"/>
        <v>1</v>
      </c>
      <c r="CI65" s="161">
        <f t="shared" ca="1" si="44"/>
        <v>1</v>
      </c>
      <c r="CZ65" s="157"/>
      <c r="DA65" s="157"/>
      <c r="DB65" s="162" t="str">
        <f t="shared" si="2"/>
        <v>_5.1.1_КЦ</v>
      </c>
    </row>
    <row r="66" spans="1:106" s="120" customFormat="1" ht="14.25" outlineLevel="1" x14ac:dyDescent="0.25">
      <c r="B66" s="15" t="s">
        <v>158</v>
      </c>
      <c r="C66" s="15" t="str">
        <f t="shared" si="41"/>
        <v>ННГ</v>
      </c>
      <c r="D66" s="15"/>
      <c r="E66" s="15"/>
      <c r="F66" s="15"/>
      <c r="G66" s="160"/>
      <c r="H66" s="161">
        <f t="shared" ref="H66:AM66" ca="1" si="45">IF($G15&lt;&gt;"",IF(YEAR($G15)=H$63,(DATEVALUE("31.12."&amp;H$63)-$G15)/H$54,IF(YEAR($G15)&lt;H$63,1,0)),0)</f>
        <v>0</v>
      </c>
      <c r="I66" s="161">
        <f t="shared" ca="1" si="45"/>
        <v>0</v>
      </c>
      <c r="J66" s="161">
        <f t="shared" ca="1" si="45"/>
        <v>0</v>
      </c>
      <c r="K66" s="161">
        <f t="shared" ca="1" si="45"/>
        <v>0</v>
      </c>
      <c r="L66" s="161">
        <f t="shared" ca="1" si="45"/>
        <v>0</v>
      </c>
      <c r="M66" s="161">
        <f t="shared" ca="1" si="45"/>
        <v>0.99726027397260275</v>
      </c>
      <c r="N66" s="161">
        <f t="shared" ca="1" si="45"/>
        <v>1</v>
      </c>
      <c r="O66" s="161">
        <f t="shared" ca="1" si="45"/>
        <v>1</v>
      </c>
      <c r="P66" s="161">
        <f t="shared" ca="1" si="45"/>
        <v>1</v>
      </c>
      <c r="Q66" s="161">
        <f t="shared" ca="1" si="45"/>
        <v>1</v>
      </c>
      <c r="R66" s="161">
        <f t="shared" ca="1" si="45"/>
        <v>1</v>
      </c>
      <c r="S66" s="161">
        <f t="shared" ca="1" si="45"/>
        <v>1</v>
      </c>
      <c r="T66" s="161">
        <f t="shared" ca="1" si="45"/>
        <v>1</v>
      </c>
      <c r="U66" s="161">
        <f t="shared" ca="1" si="45"/>
        <v>1</v>
      </c>
      <c r="V66" s="161">
        <f t="shared" ca="1" si="45"/>
        <v>1</v>
      </c>
      <c r="W66" s="161">
        <f t="shared" ca="1" si="45"/>
        <v>1</v>
      </c>
      <c r="X66" s="161">
        <f t="shared" ca="1" si="45"/>
        <v>1</v>
      </c>
      <c r="Y66" s="161">
        <f t="shared" ca="1" si="45"/>
        <v>1</v>
      </c>
      <c r="Z66" s="161">
        <f t="shared" ca="1" si="45"/>
        <v>1</v>
      </c>
      <c r="AA66" s="161">
        <f t="shared" ca="1" si="45"/>
        <v>1</v>
      </c>
      <c r="AB66" s="161">
        <f t="shared" ca="1" si="45"/>
        <v>1</v>
      </c>
      <c r="AC66" s="161">
        <f t="shared" ca="1" si="45"/>
        <v>1</v>
      </c>
      <c r="AD66" s="161">
        <f t="shared" ca="1" si="45"/>
        <v>1</v>
      </c>
      <c r="AE66" s="161">
        <f t="shared" ca="1" si="45"/>
        <v>1</v>
      </c>
      <c r="AF66" s="161">
        <f t="shared" ca="1" si="45"/>
        <v>1</v>
      </c>
      <c r="AG66" s="161">
        <f t="shared" ca="1" si="45"/>
        <v>1</v>
      </c>
      <c r="AH66" s="161">
        <f t="shared" ca="1" si="45"/>
        <v>1</v>
      </c>
      <c r="AI66" s="161">
        <f t="shared" ca="1" si="45"/>
        <v>1</v>
      </c>
      <c r="AJ66" s="161">
        <f t="shared" ca="1" si="45"/>
        <v>1</v>
      </c>
      <c r="AK66" s="161">
        <f t="shared" ca="1" si="45"/>
        <v>1</v>
      </c>
      <c r="AL66" s="161">
        <f t="shared" ca="1" si="45"/>
        <v>1</v>
      </c>
      <c r="AM66" s="161">
        <f t="shared" ca="1" si="45"/>
        <v>1</v>
      </c>
      <c r="AN66" s="161">
        <f t="shared" ref="AN66:BS66" ca="1" si="46">IF($G15&lt;&gt;"",IF(YEAR($G15)=AN$63,(DATEVALUE("31.12."&amp;AN$63)-$G15)/AN$54,IF(YEAR($G15)&lt;AN$63,1,0)),0)</f>
        <v>1</v>
      </c>
      <c r="AO66" s="161">
        <f t="shared" ca="1" si="46"/>
        <v>1</v>
      </c>
      <c r="AP66" s="161">
        <f t="shared" ca="1" si="46"/>
        <v>1</v>
      </c>
      <c r="AQ66" s="161">
        <f t="shared" ca="1" si="46"/>
        <v>1</v>
      </c>
      <c r="AR66" s="161">
        <f t="shared" ca="1" si="46"/>
        <v>1</v>
      </c>
      <c r="AS66" s="161">
        <f t="shared" ca="1" si="46"/>
        <v>1</v>
      </c>
      <c r="AT66" s="161">
        <f t="shared" ca="1" si="46"/>
        <v>1</v>
      </c>
      <c r="AU66" s="161">
        <f t="shared" ca="1" si="46"/>
        <v>1</v>
      </c>
      <c r="AV66" s="161">
        <f t="shared" ca="1" si="46"/>
        <v>1</v>
      </c>
      <c r="AW66" s="161">
        <f t="shared" ca="1" si="46"/>
        <v>1</v>
      </c>
      <c r="AX66" s="161">
        <f t="shared" ca="1" si="46"/>
        <v>1</v>
      </c>
      <c r="AY66" s="161">
        <f t="shared" ca="1" si="46"/>
        <v>1</v>
      </c>
      <c r="AZ66" s="161">
        <f t="shared" ca="1" si="46"/>
        <v>1</v>
      </c>
      <c r="BA66" s="161">
        <f t="shared" ca="1" si="46"/>
        <v>1</v>
      </c>
      <c r="BB66" s="161">
        <f t="shared" ca="1" si="46"/>
        <v>1</v>
      </c>
      <c r="BC66" s="161">
        <f t="shared" ca="1" si="46"/>
        <v>1</v>
      </c>
      <c r="BD66" s="161">
        <f t="shared" ca="1" si="46"/>
        <v>1</v>
      </c>
      <c r="BE66" s="161">
        <f t="shared" ca="1" si="46"/>
        <v>1</v>
      </c>
      <c r="BF66" s="161">
        <f t="shared" ca="1" si="46"/>
        <v>1</v>
      </c>
      <c r="BG66" s="161">
        <f t="shared" ca="1" si="46"/>
        <v>1</v>
      </c>
      <c r="BH66" s="161">
        <f t="shared" ca="1" si="46"/>
        <v>1</v>
      </c>
      <c r="BI66" s="161">
        <f t="shared" ca="1" si="46"/>
        <v>1</v>
      </c>
      <c r="BJ66" s="161">
        <f t="shared" ca="1" si="46"/>
        <v>1</v>
      </c>
      <c r="BK66" s="161">
        <f t="shared" ca="1" si="46"/>
        <v>1</v>
      </c>
      <c r="BL66" s="161">
        <f t="shared" ca="1" si="46"/>
        <v>1</v>
      </c>
      <c r="BM66" s="161">
        <f t="shared" ca="1" si="46"/>
        <v>1</v>
      </c>
      <c r="BN66" s="161">
        <f t="shared" ca="1" si="46"/>
        <v>1</v>
      </c>
      <c r="BO66" s="161">
        <f t="shared" ca="1" si="46"/>
        <v>1</v>
      </c>
      <c r="BP66" s="161">
        <f t="shared" ca="1" si="46"/>
        <v>1</v>
      </c>
      <c r="BQ66" s="161">
        <f t="shared" ca="1" si="46"/>
        <v>1</v>
      </c>
      <c r="BR66" s="161">
        <f t="shared" ca="1" si="46"/>
        <v>1</v>
      </c>
      <c r="BS66" s="161">
        <f t="shared" ca="1" si="46"/>
        <v>1</v>
      </c>
      <c r="BT66" s="161">
        <f t="shared" ref="BT66:CI66" ca="1" si="47">IF($G15&lt;&gt;"",IF(YEAR($G15)=BT$63,(DATEVALUE("31.12."&amp;BT$63)-$G15)/BT$54,IF(YEAR($G15)&lt;BT$63,1,0)),0)</f>
        <v>1</v>
      </c>
      <c r="BU66" s="161">
        <f t="shared" ca="1" si="47"/>
        <v>1</v>
      </c>
      <c r="BV66" s="161">
        <f t="shared" ca="1" si="47"/>
        <v>1</v>
      </c>
      <c r="BW66" s="161">
        <f t="shared" ca="1" si="47"/>
        <v>1</v>
      </c>
      <c r="BX66" s="161">
        <f t="shared" ca="1" si="47"/>
        <v>1</v>
      </c>
      <c r="BY66" s="161">
        <f t="shared" ca="1" si="47"/>
        <v>1</v>
      </c>
      <c r="BZ66" s="161">
        <f t="shared" ca="1" si="47"/>
        <v>1</v>
      </c>
      <c r="CA66" s="161">
        <f t="shared" ca="1" si="47"/>
        <v>1</v>
      </c>
      <c r="CB66" s="161">
        <f t="shared" ca="1" si="47"/>
        <v>1</v>
      </c>
      <c r="CC66" s="161">
        <f t="shared" ca="1" si="47"/>
        <v>1</v>
      </c>
      <c r="CD66" s="161">
        <f t="shared" ca="1" si="47"/>
        <v>1</v>
      </c>
      <c r="CE66" s="161">
        <f t="shared" ca="1" si="47"/>
        <v>1</v>
      </c>
      <c r="CF66" s="161">
        <f t="shared" ca="1" si="47"/>
        <v>1</v>
      </c>
      <c r="CG66" s="161">
        <f t="shared" ca="1" si="47"/>
        <v>1</v>
      </c>
      <c r="CH66" s="161">
        <f t="shared" ca="1" si="47"/>
        <v>1</v>
      </c>
      <c r="CI66" s="161">
        <f t="shared" ca="1" si="47"/>
        <v>1</v>
      </c>
      <c r="CZ66" s="157"/>
      <c r="DA66" s="157"/>
      <c r="DB66" s="162" t="str">
        <f t="shared" si="2"/>
        <v>_5.1.2_ННГ</v>
      </c>
    </row>
    <row r="67" spans="1:106" s="120" customFormat="1" ht="14.25" outlineLevel="1" x14ac:dyDescent="0.25">
      <c r="B67" s="15" t="s">
        <v>159</v>
      </c>
      <c r="C67" s="15" t="str">
        <f t="shared" si="41"/>
        <v>Хантос</v>
      </c>
      <c r="D67" s="15"/>
      <c r="E67" s="15"/>
      <c r="F67" s="15"/>
      <c r="G67" s="160"/>
      <c r="H67" s="161">
        <f t="shared" ref="H67:AM67" ca="1" si="48">IF($G16&lt;&gt;"",IF(YEAR($G16)=H$63,(DATEVALUE("31.12."&amp;H$63)-$G16)/H$54,IF(YEAR($G16)&lt;H$63,1,0)),0)</f>
        <v>0</v>
      </c>
      <c r="I67" s="161">
        <f t="shared" ca="1" si="48"/>
        <v>0</v>
      </c>
      <c r="J67" s="161">
        <f t="shared" ca="1" si="48"/>
        <v>0</v>
      </c>
      <c r="K67" s="161">
        <f t="shared" ca="1" si="48"/>
        <v>0</v>
      </c>
      <c r="L67" s="161">
        <f t="shared" ca="1" si="48"/>
        <v>0</v>
      </c>
      <c r="M67" s="161">
        <f t="shared" ca="1" si="48"/>
        <v>0.99726027397260275</v>
      </c>
      <c r="N67" s="161">
        <f t="shared" ca="1" si="48"/>
        <v>1</v>
      </c>
      <c r="O67" s="161">
        <f t="shared" ca="1" si="48"/>
        <v>1</v>
      </c>
      <c r="P67" s="161">
        <f t="shared" ca="1" si="48"/>
        <v>1</v>
      </c>
      <c r="Q67" s="161">
        <f t="shared" ca="1" si="48"/>
        <v>1</v>
      </c>
      <c r="R67" s="161">
        <f t="shared" ca="1" si="48"/>
        <v>1</v>
      </c>
      <c r="S67" s="161">
        <f t="shared" ca="1" si="48"/>
        <v>1</v>
      </c>
      <c r="T67" s="161">
        <f t="shared" ca="1" si="48"/>
        <v>1</v>
      </c>
      <c r="U67" s="161">
        <f t="shared" ca="1" si="48"/>
        <v>1</v>
      </c>
      <c r="V67" s="161">
        <f t="shared" ca="1" si="48"/>
        <v>1</v>
      </c>
      <c r="W67" s="161">
        <f t="shared" ca="1" si="48"/>
        <v>1</v>
      </c>
      <c r="X67" s="161">
        <f t="shared" ca="1" si="48"/>
        <v>1</v>
      </c>
      <c r="Y67" s="161">
        <f t="shared" ca="1" si="48"/>
        <v>1</v>
      </c>
      <c r="Z67" s="161">
        <f t="shared" ca="1" si="48"/>
        <v>1</v>
      </c>
      <c r="AA67" s="161">
        <f t="shared" ca="1" si="48"/>
        <v>1</v>
      </c>
      <c r="AB67" s="161">
        <f t="shared" ca="1" si="48"/>
        <v>1</v>
      </c>
      <c r="AC67" s="161">
        <f t="shared" ca="1" si="48"/>
        <v>1</v>
      </c>
      <c r="AD67" s="161">
        <f t="shared" ca="1" si="48"/>
        <v>1</v>
      </c>
      <c r="AE67" s="161">
        <f t="shared" ca="1" si="48"/>
        <v>1</v>
      </c>
      <c r="AF67" s="161">
        <f t="shared" ca="1" si="48"/>
        <v>1</v>
      </c>
      <c r="AG67" s="161">
        <f t="shared" ca="1" si="48"/>
        <v>1</v>
      </c>
      <c r="AH67" s="161">
        <f t="shared" ca="1" si="48"/>
        <v>1</v>
      </c>
      <c r="AI67" s="161">
        <f t="shared" ca="1" si="48"/>
        <v>1</v>
      </c>
      <c r="AJ67" s="161">
        <f t="shared" ca="1" si="48"/>
        <v>1</v>
      </c>
      <c r="AK67" s="161">
        <f t="shared" ca="1" si="48"/>
        <v>1</v>
      </c>
      <c r="AL67" s="161">
        <f t="shared" ca="1" si="48"/>
        <v>1</v>
      </c>
      <c r="AM67" s="161">
        <f t="shared" ca="1" si="48"/>
        <v>1</v>
      </c>
      <c r="AN67" s="161">
        <f t="shared" ref="AN67:BS67" ca="1" si="49">IF($G16&lt;&gt;"",IF(YEAR($G16)=AN$63,(DATEVALUE("31.12."&amp;AN$63)-$G16)/AN$54,IF(YEAR($G16)&lt;AN$63,1,0)),0)</f>
        <v>1</v>
      </c>
      <c r="AO67" s="161">
        <f t="shared" ca="1" si="49"/>
        <v>1</v>
      </c>
      <c r="AP67" s="161">
        <f t="shared" ca="1" si="49"/>
        <v>1</v>
      </c>
      <c r="AQ67" s="161">
        <f t="shared" ca="1" si="49"/>
        <v>1</v>
      </c>
      <c r="AR67" s="161">
        <f t="shared" ca="1" si="49"/>
        <v>1</v>
      </c>
      <c r="AS67" s="161">
        <f t="shared" ca="1" si="49"/>
        <v>1</v>
      </c>
      <c r="AT67" s="161">
        <f t="shared" ca="1" si="49"/>
        <v>1</v>
      </c>
      <c r="AU67" s="161">
        <f t="shared" ca="1" si="49"/>
        <v>1</v>
      </c>
      <c r="AV67" s="161">
        <f t="shared" ca="1" si="49"/>
        <v>1</v>
      </c>
      <c r="AW67" s="161">
        <f t="shared" ca="1" si="49"/>
        <v>1</v>
      </c>
      <c r="AX67" s="161">
        <f t="shared" ca="1" si="49"/>
        <v>1</v>
      </c>
      <c r="AY67" s="161">
        <f t="shared" ca="1" si="49"/>
        <v>1</v>
      </c>
      <c r="AZ67" s="161">
        <f t="shared" ca="1" si="49"/>
        <v>1</v>
      </c>
      <c r="BA67" s="161">
        <f t="shared" ca="1" si="49"/>
        <v>1</v>
      </c>
      <c r="BB67" s="161">
        <f t="shared" ca="1" si="49"/>
        <v>1</v>
      </c>
      <c r="BC67" s="161">
        <f t="shared" ca="1" si="49"/>
        <v>1</v>
      </c>
      <c r="BD67" s="161">
        <f t="shared" ca="1" si="49"/>
        <v>1</v>
      </c>
      <c r="BE67" s="161">
        <f t="shared" ca="1" si="49"/>
        <v>1</v>
      </c>
      <c r="BF67" s="161">
        <f t="shared" ca="1" si="49"/>
        <v>1</v>
      </c>
      <c r="BG67" s="161">
        <f t="shared" ca="1" si="49"/>
        <v>1</v>
      </c>
      <c r="BH67" s="161">
        <f t="shared" ca="1" si="49"/>
        <v>1</v>
      </c>
      <c r="BI67" s="161">
        <f t="shared" ca="1" si="49"/>
        <v>1</v>
      </c>
      <c r="BJ67" s="161">
        <f t="shared" ca="1" si="49"/>
        <v>1</v>
      </c>
      <c r="BK67" s="161">
        <f t="shared" ca="1" si="49"/>
        <v>1</v>
      </c>
      <c r="BL67" s="161">
        <f t="shared" ca="1" si="49"/>
        <v>1</v>
      </c>
      <c r="BM67" s="161">
        <f t="shared" ca="1" si="49"/>
        <v>1</v>
      </c>
      <c r="BN67" s="161">
        <f t="shared" ca="1" si="49"/>
        <v>1</v>
      </c>
      <c r="BO67" s="161">
        <f t="shared" ca="1" si="49"/>
        <v>1</v>
      </c>
      <c r="BP67" s="161">
        <f t="shared" ca="1" si="49"/>
        <v>1</v>
      </c>
      <c r="BQ67" s="161">
        <f t="shared" ca="1" si="49"/>
        <v>1</v>
      </c>
      <c r="BR67" s="161">
        <f t="shared" ca="1" si="49"/>
        <v>1</v>
      </c>
      <c r="BS67" s="161">
        <f t="shared" ca="1" si="49"/>
        <v>1</v>
      </c>
      <c r="BT67" s="161">
        <f t="shared" ref="BT67:CI67" ca="1" si="50">IF($G16&lt;&gt;"",IF(YEAR($G16)=BT$63,(DATEVALUE("31.12."&amp;BT$63)-$G16)/BT$54,IF(YEAR($G16)&lt;BT$63,1,0)),0)</f>
        <v>1</v>
      </c>
      <c r="BU67" s="161">
        <f t="shared" ca="1" si="50"/>
        <v>1</v>
      </c>
      <c r="BV67" s="161">
        <f t="shared" ca="1" si="50"/>
        <v>1</v>
      </c>
      <c r="BW67" s="161">
        <f t="shared" ca="1" si="50"/>
        <v>1</v>
      </c>
      <c r="BX67" s="161">
        <f t="shared" ca="1" si="50"/>
        <v>1</v>
      </c>
      <c r="BY67" s="161">
        <f t="shared" ca="1" si="50"/>
        <v>1</v>
      </c>
      <c r="BZ67" s="161">
        <f t="shared" ca="1" si="50"/>
        <v>1</v>
      </c>
      <c r="CA67" s="161">
        <f t="shared" ca="1" si="50"/>
        <v>1</v>
      </c>
      <c r="CB67" s="161">
        <f t="shared" ca="1" si="50"/>
        <v>1</v>
      </c>
      <c r="CC67" s="161">
        <f t="shared" ca="1" si="50"/>
        <v>1</v>
      </c>
      <c r="CD67" s="161">
        <f t="shared" ca="1" si="50"/>
        <v>1</v>
      </c>
      <c r="CE67" s="161">
        <f t="shared" ca="1" si="50"/>
        <v>1</v>
      </c>
      <c r="CF67" s="161">
        <f t="shared" ca="1" si="50"/>
        <v>1</v>
      </c>
      <c r="CG67" s="161">
        <f t="shared" ca="1" si="50"/>
        <v>1</v>
      </c>
      <c r="CH67" s="161">
        <f t="shared" ca="1" si="50"/>
        <v>1</v>
      </c>
      <c r="CI67" s="161">
        <f t="shared" ca="1" si="50"/>
        <v>1</v>
      </c>
      <c r="CZ67" s="157"/>
      <c r="DA67" s="157"/>
      <c r="DB67" s="162" t="str">
        <f t="shared" si="2"/>
        <v>_5.1.3_Хантос</v>
      </c>
    </row>
    <row r="68" spans="1:106" s="120" customFormat="1" ht="14.25" outlineLevel="1" x14ac:dyDescent="0.25">
      <c r="B68" s="15" t="s">
        <v>160</v>
      </c>
      <c r="C68" s="15" t="str">
        <f t="shared" si="41"/>
        <v>Мегион</v>
      </c>
      <c r="D68" s="15"/>
      <c r="E68" s="15"/>
      <c r="F68" s="15"/>
      <c r="G68" s="160"/>
      <c r="H68" s="161">
        <f t="shared" ref="H68:AM68" ca="1" si="51">IF($G17&lt;&gt;"",IF(YEAR($G17)=H$63,(DATEVALUE("31.12."&amp;H$63)-$G17)/H$54,IF(YEAR($G17)&lt;H$63,1,0)),0)</f>
        <v>0</v>
      </c>
      <c r="I68" s="161">
        <f t="shared" ca="1" si="51"/>
        <v>0</v>
      </c>
      <c r="J68" s="161">
        <f t="shared" ca="1" si="51"/>
        <v>0</v>
      </c>
      <c r="K68" s="161">
        <f t="shared" ca="1" si="51"/>
        <v>0</v>
      </c>
      <c r="L68" s="161">
        <f t="shared" ca="1" si="51"/>
        <v>0</v>
      </c>
      <c r="M68" s="161">
        <f t="shared" ca="1" si="51"/>
        <v>0.99726027397260275</v>
      </c>
      <c r="N68" s="161">
        <f t="shared" ca="1" si="51"/>
        <v>1</v>
      </c>
      <c r="O68" s="161">
        <f t="shared" ca="1" si="51"/>
        <v>1</v>
      </c>
      <c r="P68" s="161">
        <f t="shared" ca="1" si="51"/>
        <v>1</v>
      </c>
      <c r="Q68" s="161">
        <f t="shared" ca="1" si="51"/>
        <v>1</v>
      </c>
      <c r="R68" s="161">
        <f t="shared" ca="1" si="51"/>
        <v>1</v>
      </c>
      <c r="S68" s="161">
        <f t="shared" ca="1" si="51"/>
        <v>1</v>
      </c>
      <c r="T68" s="161">
        <f t="shared" ca="1" si="51"/>
        <v>1</v>
      </c>
      <c r="U68" s="161">
        <f t="shared" ca="1" si="51"/>
        <v>1</v>
      </c>
      <c r="V68" s="161">
        <f t="shared" ca="1" si="51"/>
        <v>1</v>
      </c>
      <c r="W68" s="161">
        <f t="shared" ca="1" si="51"/>
        <v>1</v>
      </c>
      <c r="X68" s="161">
        <f t="shared" ca="1" si="51"/>
        <v>1</v>
      </c>
      <c r="Y68" s="161">
        <f t="shared" ca="1" si="51"/>
        <v>1</v>
      </c>
      <c r="Z68" s="161">
        <f t="shared" ca="1" si="51"/>
        <v>1</v>
      </c>
      <c r="AA68" s="161">
        <f t="shared" ca="1" si="51"/>
        <v>1</v>
      </c>
      <c r="AB68" s="161">
        <f t="shared" ca="1" si="51"/>
        <v>1</v>
      </c>
      <c r="AC68" s="161">
        <f t="shared" ca="1" si="51"/>
        <v>1</v>
      </c>
      <c r="AD68" s="161">
        <f t="shared" ca="1" si="51"/>
        <v>1</v>
      </c>
      <c r="AE68" s="161">
        <f t="shared" ca="1" si="51"/>
        <v>1</v>
      </c>
      <c r="AF68" s="161">
        <f t="shared" ca="1" si="51"/>
        <v>1</v>
      </c>
      <c r="AG68" s="161">
        <f t="shared" ca="1" si="51"/>
        <v>1</v>
      </c>
      <c r="AH68" s="161">
        <f t="shared" ca="1" si="51"/>
        <v>1</v>
      </c>
      <c r="AI68" s="161">
        <f t="shared" ca="1" si="51"/>
        <v>1</v>
      </c>
      <c r="AJ68" s="161">
        <f t="shared" ca="1" si="51"/>
        <v>1</v>
      </c>
      <c r="AK68" s="161">
        <f t="shared" ca="1" si="51"/>
        <v>1</v>
      </c>
      <c r="AL68" s="161">
        <f t="shared" ca="1" si="51"/>
        <v>1</v>
      </c>
      <c r="AM68" s="161">
        <f t="shared" ca="1" si="51"/>
        <v>1</v>
      </c>
      <c r="AN68" s="161">
        <f t="shared" ref="AN68:BR68" ca="1" si="52">IF($G17&lt;&gt;"",IF(YEAR($G17)=AN$63,(DATEVALUE("31.12."&amp;AN$63)-$G17)/AN$54,IF(YEAR($G17)&lt;AN$63,1,0)),0)</f>
        <v>1</v>
      </c>
      <c r="AO68" s="161">
        <f t="shared" ca="1" si="52"/>
        <v>1</v>
      </c>
      <c r="AP68" s="161">
        <f t="shared" ca="1" si="52"/>
        <v>1</v>
      </c>
      <c r="AQ68" s="161">
        <f t="shared" ca="1" si="52"/>
        <v>1</v>
      </c>
      <c r="AR68" s="161">
        <f t="shared" ca="1" si="52"/>
        <v>1</v>
      </c>
      <c r="AS68" s="161">
        <f t="shared" ca="1" si="52"/>
        <v>1</v>
      </c>
      <c r="AT68" s="161">
        <f t="shared" ca="1" si="52"/>
        <v>1</v>
      </c>
      <c r="AU68" s="161">
        <f t="shared" ca="1" si="52"/>
        <v>1</v>
      </c>
      <c r="AV68" s="161">
        <f t="shared" ca="1" si="52"/>
        <v>1</v>
      </c>
      <c r="AW68" s="161">
        <f t="shared" ca="1" si="52"/>
        <v>1</v>
      </c>
      <c r="AX68" s="161">
        <f t="shared" ca="1" si="52"/>
        <v>1</v>
      </c>
      <c r="AY68" s="161">
        <f t="shared" ca="1" si="52"/>
        <v>1</v>
      </c>
      <c r="AZ68" s="161">
        <f t="shared" ca="1" si="52"/>
        <v>1</v>
      </c>
      <c r="BA68" s="161">
        <f t="shared" ca="1" si="52"/>
        <v>1</v>
      </c>
      <c r="BB68" s="161">
        <f t="shared" ca="1" si="52"/>
        <v>1</v>
      </c>
      <c r="BC68" s="161">
        <f t="shared" ca="1" si="52"/>
        <v>1</v>
      </c>
      <c r="BD68" s="161">
        <f t="shared" ca="1" si="52"/>
        <v>1</v>
      </c>
      <c r="BE68" s="161">
        <f t="shared" ca="1" si="52"/>
        <v>1</v>
      </c>
      <c r="BF68" s="161">
        <f t="shared" ca="1" si="52"/>
        <v>1</v>
      </c>
      <c r="BG68" s="161">
        <f t="shared" ca="1" si="52"/>
        <v>1</v>
      </c>
      <c r="BH68" s="161">
        <f t="shared" ca="1" si="52"/>
        <v>1</v>
      </c>
      <c r="BI68" s="161">
        <f t="shared" ca="1" si="52"/>
        <v>1</v>
      </c>
      <c r="BJ68" s="161">
        <f t="shared" ca="1" si="52"/>
        <v>1</v>
      </c>
      <c r="BK68" s="161">
        <f t="shared" ca="1" si="52"/>
        <v>1</v>
      </c>
      <c r="BL68" s="161">
        <f t="shared" ca="1" si="52"/>
        <v>1</v>
      </c>
      <c r="BM68" s="161">
        <f t="shared" ca="1" si="52"/>
        <v>1</v>
      </c>
      <c r="BN68" s="161">
        <f t="shared" ca="1" si="52"/>
        <v>1</v>
      </c>
      <c r="BO68" s="161">
        <f t="shared" ca="1" si="52"/>
        <v>1</v>
      </c>
      <c r="BP68" s="161">
        <f t="shared" ca="1" si="52"/>
        <v>1</v>
      </c>
      <c r="BQ68" s="161">
        <f t="shared" ca="1" si="52"/>
        <v>1</v>
      </c>
      <c r="BR68" s="161">
        <f t="shared" ca="1" si="52"/>
        <v>1</v>
      </c>
      <c r="BS68" s="161">
        <f t="shared" ref="BS68" ca="1" si="53">IF($G17&lt;&gt;"",IF(YEAR($G17)=BS$63,(DATEVALUE("31.12."&amp;BS$63)-$G17)/BS$54,IF(YEAR($G17)&lt;BS$63,1,0)),0)</f>
        <v>1</v>
      </c>
      <c r="BT68" s="161">
        <f t="shared" ref="BT68:CI68" ca="1" si="54">IF($G17&lt;&gt;"",IF(YEAR($G17)=BT$63,(DATEVALUE("31.12."&amp;BT$63)-$G17)/BT$54,IF(YEAR($G17)&lt;BT$63,1,0)),0)</f>
        <v>1</v>
      </c>
      <c r="BU68" s="161">
        <f t="shared" ca="1" si="54"/>
        <v>1</v>
      </c>
      <c r="BV68" s="161">
        <f t="shared" ca="1" si="54"/>
        <v>1</v>
      </c>
      <c r="BW68" s="161">
        <f t="shared" ca="1" si="54"/>
        <v>1</v>
      </c>
      <c r="BX68" s="161">
        <f t="shared" ca="1" si="54"/>
        <v>1</v>
      </c>
      <c r="BY68" s="161">
        <f t="shared" ca="1" si="54"/>
        <v>1</v>
      </c>
      <c r="BZ68" s="161">
        <f t="shared" ca="1" si="54"/>
        <v>1</v>
      </c>
      <c r="CA68" s="161">
        <f t="shared" ca="1" si="54"/>
        <v>1</v>
      </c>
      <c r="CB68" s="161">
        <f t="shared" ca="1" si="54"/>
        <v>1</v>
      </c>
      <c r="CC68" s="161">
        <f t="shared" ca="1" si="54"/>
        <v>1</v>
      </c>
      <c r="CD68" s="161">
        <f t="shared" ca="1" si="54"/>
        <v>1</v>
      </c>
      <c r="CE68" s="161">
        <f t="shared" ca="1" si="54"/>
        <v>1</v>
      </c>
      <c r="CF68" s="161">
        <f t="shared" ca="1" si="54"/>
        <v>1</v>
      </c>
      <c r="CG68" s="161">
        <f t="shared" ca="1" si="54"/>
        <v>1</v>
      </c>
      <c r="CH68" s="161">
        <f t="shared" ca="1" si="54"/>
        <v>1</v>
      </c>
      <c r="CI68" s="161">
        <f t="shared" ca="1" si="54"/>
        <v>1</v>
      </c>
      <c r="CZ68" s="157"/>
      <c r="DA68" s="157"/>
      <c r="DB68" s="162" t="str">
        <f t="shared" si="2"/>
        <v>_5.1.4_Мегион</v>
      </c>
    </row>
    <row r="69" spans="1:106" s="120" customFormat="1" ht="14.25" outlineLevel="1" x14ac:dyDescent="0.25">
      <c r="B69" s="15" t="s">
        <v>161</v>
      </c>
      <c r="C69" s="15" t="str">
        <f t="shared" si="41"/>
        <v>Оренбург</v>
      </c>
      <c r="D69" s="15"/>
      <c r="E69" s="15"/>
      <c r="F69" s="15"/>
      <c r="G69" s="160"/>
      <c r="H69" s="161">
        <f t="shared" ref="H69:AM69" ca="1" si="55">IF($G18&lt;&gt;"",IF(YEAR($G18)=H$63,(DATEVALUE("31.12."&amp;H$63)-$G18)/H$54,IF(YEAR($G18)&lt;H$63,1,0)),0)</f>
        <v>0</v>
      </c>
      <c r="I69" s="161">
        <f t="shared" ca="1" si="55"/>
        <v>0</v>
      </c>
      <c r="J69" s="161">
        <f t="shared" ca="1" si="55"/>
        <v>0</v>
      </c>
      <c r="K69" s="161">
        <f t="shared" ca="1" si="55"/>
        <v>0</v>
      </c>
      <c r="L69" s="161">
        <f t="shared" ca="1" si="55"/>
        <v>0</v>
      </c>
      <c r="M69" s="161">
        <f t="shared" ca="1" si="55"/>
        <v>0.99726027397260275</v>
      </c>
      <c r="N69" s="161">
        <f t="shared" ca="1" si="55"/>
        <v>1</v>
      </c>
      <c r="O69" s="161">
        <f t="shared" ca="1" si="55"/>
        <v>1</v>
      </c>
      <c r="P69" s="161">
        <f t="shared" ca="1" si="55"/>
        <v>1</v>
      </c>
      <c r="Q69" s="161">
        <f t="shared" ca="1" si="55"/>
        <v>1</v>
      </c>
      <c r="R69" s="161">
        <f t="shared" ca="1" si="55"/>
        <v>1</v>
      </c>
      <c r="S69" s="161">
        <f t="shared" ca="1" si="55"/>
        <v>1</v>
      </c>
      <c r="T69" s="161">
        <f t="shared" ca="1" si="55"/>
        <v>1</v>
      </c>
      <c r="U69" s="161">
        <f t="shared" ca="1" si="55"/>
        <v>1</v>
      </c>
      <c r="V69" s="161">
        <f t="shared" ca="1" si="55"/>
        <v>1</v>
      </c>
      <c r="W69" s="161">
        <f t="shared" ca="1" si="55"/>
        <v>1</v>
      </c>
      <c r="X69" s="161">
        <f t="shared" ca="1" si="55"/>
        <v>1</v>
      </c>
      <c r="Y69" s="161">
        <f t="shared" ca="1" si="55"/>
        <v>1</v>
      </c>
      <c r="Z69" s="161">
        <f t="shared" ca="1" si="55"/>
        <v>1</v>
      </c>
      <c r="AA69" s="161">
        <f t="shared" ca="1" si="55"/>
        <v>1</v>
      </c>
      <c r="AB69" s="161">
        <f t="shared" ca="1" si="55"/>
        <v>1</v>
      </c>
      <c r="AC69" s="161">
        <f t="shared" ca="1" si="55"/>
        <v>1</v>
      </c>
      <c r="AD69" s="161">
        <f t="shared" ca="1" si="55"/>
        <v>1</v>
      </c>
      <c r="AE69" s="161">
        <f t="shared" ca="1" si="55"/>
        <v>1</v>
      </c>
      <c r="AF69" s="161">
        <f t="shared" ca="1" si="55"/>
        <v>1</v>
      </c>
      <c r="AG69" s="161">
        <f t="shared" ca="1" si="55"/>
        <v>1</v>
      </c>
      <c r="AH69" s="161">
        <f t="shared" ca="1" si="55"/>
        <v>1</v>
      </c>
      <c r="AI69" s="161">
        <f t="shared" ca="1" si="55"/>
        <v>1</v>
      </c>
      <c r="AJ69" s="161">
        <f t="shared" ca="1" si="55"/>
        <v>1</v>
      </c>
      <c r="AK69" s="161">
        <f t="shared" ca="1" si="55"/>
        <v>1</v>
      </c>
      <c r="AL69" s="161">
        <f t="shared" ca="1" si="55"/>
        <v>1</v>
      </c>
      <c r="AM69" s="161">
        <f t="shared" ca="1" si="55"/>
        <v>1</v>
      </c>
      <c r="AN69" s="161">
        <f t="shared" ref="AN69:BR69" ca="1" si="56">IF($G18&lt;&gt;"",IF(YEAR($G18)=AN$63,(DATEVALUE("31.12."&amp;AN$63)-$G18)/AN$54,IF(YEAR($G18)&lt;AN$63,1,0)),0)</f>
        <v>1</v>
      </c>
      <c r="AO69" s="161">
        <f t="shared" ca="1" si="56"/>
        <v>1</v>
      </c>
      <c r="AP69" s="161">
        <f t="shared" ca="1" si="56"/>
        <v>1</v>
      </c>
      <c r="AQ69" s="161">
        <f t="shared" ca="1" si="56"/>
        <v>1</v>
      </c>
      <c r="AR69" s="161">
        <f t="shared" ca="1" si="56"/>
        <v>1</v>
      </c>
      <c r="AS69" s="161">
        <f t="shared" ca="1" si="56"/>
        <v>1</v>
      </c>
      <c r="AT69" s="161">
        <f t="shared" ca="1" si="56"/>
        <v>1</v>
      </c>
      <c r="AU69" s="161">
        <f t="shared" ca="1" si="56"/>
        <v>1</v>
      </c>
      <c r="AV69" s="161">
        <f t="shared" ca="1" si="56"/>
        <v>1</v>
      </c>
      <c r="AW69" s="161">
        <f t="shared" ca="1" si="56"/>
        <v>1</v>
      </c>
      <c r="AX69" s="161">
        <f t="shared" ca="1" si="56"/>
        <v>1</v>
      </c>
      <c r="AY69" s="161">
        <f t="shared" ca="1" si="56"/>
        <v>1</v>
      </c>
      <c r="AZ69" s="161">
        <f t="shared" ca="1" si="56"/>
        <v>1</v>
      </c>
      <c r="BA69" s="161">
        <f t="shared" ca="1" si="56"/>
        <v>1</v>
      </c>
      <c r="BB69" s="161">
        <f t="shared" ca="1" si="56"/>
        <v>1</v>
      </c>
      <c r="BC69" s="161">
        <f t="shared" ca="1" si="56"/>
        <v>1</v>
      </c>
      <c r="BD69" s="161">
        <f t="shared" ca="1" si="56"/>
        <v>1</v>
      </c>
      <c r="BE69" s="161">
        <f t="shared" ca="1" si="56"/>
        <v>1</v>
      </c>
      <c r="BF69" s="161">
        <f t="shared" ca="1" si="56"/>
        <v>1</v>
      </c>
      <c r="BG69" s="161">
        <f t="shared" ca="1" si="56"/>
        <v>1</v>
      </c>
      <c r="BH69" s="161">
        <f t="shared" ca="1" si="56"/>
        <v>1</v>
      </c>
      <c r="BI69" s="161">
        <f t="shared" ca="1" si="56"/>
        <v>1</v>
      </c>
      <c r="BJ69" s="161">
        <f t="shared" ca="1" si="56"/>
        <v>1</v>
      </c>
      <c r="BK69" s="161">
        <f t="shared" ca="1" si="56"/>
        <v>1</v>
      </c>
      <c r="BL69" s="161">
        <f t="shared" ca="1" si="56"/>
        <v>1</v>
      </c>
      <c r="BM69" s="161">
        <f t="shared" ca="1" si="56"/>
        <v>1</v>
      </c>
      <c r="BN69" s="161">
        <f t="shared" ca="1" si="56"/>
        <v>1</v>
      </c>
      <c r="BO69" s="161">
        <f t="shared" ca="1" si="56"/>
        <v>1</v>
      </c>
      <c r="BP69" s="161">
        <f t="shared" ca="1" si="56"/>
        <v>1</v>
      </c>
      <c r="BQ69" s="161">
        <f t="shared" ca="1" si="56"/>
        <v>1</v>
      </c>
      <c r="BR69" s="161">
        <f t="shared" ca="1" si="56"/>
        <v>1</v>
      </c>
      <c r="BS69" s="161">
        <f ca="1">IF($G18&lt;&gt;"",IF(YEAR($G18)=BS$63,(DATEVALUE("31.12."&amp;BS$63)-$G18)/BS$54,IF(YEAR($G18)&lt;BS$63,1,0)),0)</f>
        <v>1</v>
      </c>
      <c r="BT69" s="161">
        <f t="shared" ref="BT69:CI69" ca="1" si="57">IF($G18&lt;&gt;"",IF(YEAR($G18)=BT$63,(DATEVALUE("31.12."&amp;BT$63)-$G18)/BT$54,IF(YEAR($G18)&lt;BT$63,1,0)),0)</f>
        <v>1</v>
      </c>
      <c r="BU69" s="161">
        <f t="shared" ca="1" si="57"/>
        <v>1</v>
      </c>
      <c r="BV69" s="161">
        <f t="shared" ca="1" si="57"/>
        <v>1</v>
      </c>
      <c r="BW69" s="161">
        <f t="shared" ca="1" si="57"/>
        <v>1</v>
      </c>
      <c r="BX69" s="161">
        <f t="shared" ca="1" si="57"/>
        <v>1</v>
      </c>
      <c r="BY69" s="161">
        <f t="shared" ca="1" si="57"/>
        <v>1</v>
      </c>
      <c r="BZ69" s="161">
        <f t="shared" ca="1" si="57"/>
        <v>1</v>
      </c>
      <c r="CA69" s="161">
        <f t="shared" ca="1" si="57"/>
        <v>1</v>
      </c>
      <c r="CB69" s="161">
        <f t="shared" ca="1" si="57"/>
        <v>1</v>
      </c>
      <c r="CC69" s="161">
        <f t="shared" ca="1" si="57"/>
        <v>1</v>
      </c>
      <c r="CD69" s="161">
        <f t="shared" ca="1" si="57"/>
        <v>1</v>
      </c>
      <c r="CE69" s="161">
        <f t="shared" ca="1" si="57"/>
        <v>1</v>
      </c>
      <c r="CF69" s="161">
        <f t="shared" ca="1" si="57"/>
        <v>1</v>
      </c>
      <c r="CG69" s="161">
        <f t="shared" ca="1" si="57"/>
        <v>1</v>
      </c>
      <c r="CH69" s="161">
        <f t="shared" ca="1" si="57"/>
        <v>1</v>
      </c>
      <c r="CI69" s="161">
        <f t="shared" ca="1" si="57"/>
        <v>1</v>
      </c>
      <c r="CZ69" s="157"/>
      <c r="DA69" s="157"/>
      <c r="DB69" s="162" t="str">
        <f t="shared" si="2"/>
        <v>_5.1.5_Оренбург</v>
      </c>
    </row>
    <row r="70" spans="1:106" s="120" customFormat="1" ht="14.25" outlineLevel="1" x14ac:dyDescent="0.25">
      <c r="B70" s="15" t="s">
        <v>204</v>
      </c>
      <c r="C70" s="15" t="str">
        <f t="shared" si="41"/>
        <v>Восток</v>
      </c>
      <c r="D70" s="15"/>
      <c r="E70" s="15"/>
      <c r="F70" s="15"/>
      <c r="G70" s="160"/>
      <c r="H70" s="161">
        <f t="shared" ref="H70:AM70" ca="1" si="58">IF($G19&lt;&gt;"",IF(YEAR($G19)=H$63,(DATEVALUE("31.12."&amp;H$63)-$G19)/H$54,IF(YEAR($G19)&lt;H$63,1,0)),0)</f>
        <v>0</v>
      </c>
      <c r="I70" s="161">
        <f t="shared" ca="1" si="58"/>
        <v>0</v>
      </c>
      <c r="J70" s="161">
        <f t="shared" ca="1" si="58"/>
        <v>0</v>
      </c>
      <c r="K70" s="161">
        <f t="shared" ca="1" si="58"/>
        <v>0</v>
      </c>
      <c r="L70" s="161">
        <f t="shared" ca="1" si="58"/>
        <v>0</v>
      </c>
      <c r="M70" s="161">
        <f t="shared" ca="1" si="58"/>
        <v>0.99726027397260275</v>
      </c>
      <c r="N70" s="161">
        <f t="shared" ca="1" si="58"/>
        <v>1</v>
      </c>
      <c r="O70" s="161">
        <f t="shared" ca="1" si="58"/>
        <v>1</v>
      </c>
      <c r="P70" s="161">
        <f t="shared" ca="1" si="58"/>
        <v>1</v>
      </c>
      <c r="Q70" s="161">
        <f t="shared" ca="1" si="58"/>
        <v>1</v>
      </c>
      <c r="R70" s="161">
        <f t="shared" ca="1" si="58"/>
        <v>1</v>
      </c>
      <c r="S70" s="161">
        <f t="shared" ca="1" si="58"/>
        <v>1</v>
      </c>
      <c r="T70" s="161">
        <f t="shared" ca="1" si="58"/>
        <v>1</v>
      </c>
      <c r="U70" s="161">
        <f t="shared" ca="1" si="58"/>
        <v>1</v>
      </c>
      <c r="V70" s="161">
        <f t="shared" ca="1" si="58"/>
        <v>1</v>
      </c>
      <c r="W70" s="161">
        <f t="shared" ca="1" si="58"/>
        <v>1</v>
      </c>
      <c r="X70" s="161">
        <f t="shared" ca="1" si="58"/>
        <v>1</v>
      </c>
      <c r="Y70" s="161">
        <f t="shared" ca="1" si="58"/>
        <v>1</v>
      </c>
      <c r="Z70" s="161">
        <f t="shared" ca="1" si="58"/>
        <v>1</v>
      </c>
      <c r="AA70" s="161">
        <f t="shared" ca="1" si="58"/>
        <v>1</v>
      </c>
      <c r="AB70" s="161">
        <f t="shared" ca="1" si="58"/>
        <v>1</v>
      </c>
      <c r="AC70" s="161">
        <f t="shared" ca="1" si="58"/>
        <v>1</v>
      </c>
      <c r="AD70" s="161">
        <f t="shared" ca="1" si="58"/>
        <v>1</v>
      </c>
      <c r="AE70" s="161">
        <f t="shared" ca="1" si="58"/>
        <v>1</v>
      </c>
      <c r="AF70" s="161">
        <f t="shared" ca="1" si="58"/>
        <v>1</v>
      </c>
      <c r="AG70" s="161">
        <f t="shared" ca="1" si="58"/>
        <v>1</v>
      </c>
      <c r="AH70" s="161">
        <f t="shared" ca="1" si="58"/>
        <v>1</v>
      </c>
      <c r="AI70" s="161">
        <f t="shared" ca="1" si="58"/>
        <v>1</v>
      </c>
      <c r="AJ70" s="161">
        <f t="shared" ca="1" si="58"/>
        <v>1</v>
      </c>
      <c r="AK70" s="161">
        <f t="shared" ca="1" si="58"/>
        <v>1</v>
      </c>
      <c r="AL70" s="161">
        <f t="shared" ca="1" si="58"/>
        <v>1</v>
      </c>
      <c r="AM70" s="161">
        <f t="shared" ca="1" si="58"/>
        <v>1</v>
      </c>
      <c r="AN70" s="161">
        <f t="shared" ref="AN70:BR70" ca="1" si="59">IF($G19&lt;&gt;"",IF(YEAR($G19)=AN$63,(DATEVALUE("31.12."&amp;AN$63)-$G19)/AN$54,IF(YEAR($G19)&lt;AN$63,1,0)),0)</f>
        <v>1</v>
      </c>
      <c r="AO70" s="161">
        <f t="shared" ca="1" si="59"/>
        <v>1</v>
      </c>
      <c r="AP70" s="161">
        <f t="shared" ca="1" si="59"/>
        <v>1</v>
      </c>
      <c r="AQ70" s="161">
        <f t="shared" ca="1" si="59"/>
        <v>1</v>
      </c>
      <c r="AR70" s="161">
        <f t="shared" ca="1" si="59"/>
        <v>1</v>
      </c>
      <c r="AS70" s="161">
        <f t="shared" ca="1" si="59"/>
        <v>1</v>
      </c>
      <c r="AT70" s="161">
        <f t="shared" ca="1" si="59"/>
        <v>1</v>
      </c>
      <c r="AU70" s="161">
        <f t="shared" ca="1" si="59"/>
        <v>1</v>
      </c>
      <c r="AV70" s="161">
        <f t="shared" ca="1" si="59"/>
        <v>1</v>
      </c>
      <c r="AW70" s="161">
        <f t="shared" ca="1" si="59"/>
        <v>1</v>
      </c>
      <c r="AX70" s="161">
        <f t="shared" ca="1" si="59"/>
        <v>1</v>
      </c>
      <c r="AY70" s="161">
        <f t="shared" ca="1" si="59"/>
        <v>1</v>
      </c>
      <c r="AZ70" s="161">
        <f t="shared" ca="1" si="59"/>
        <v>1</v>
      </c>
      <c r="BA70" s="161">
        <f t="shared" ca="1" si="59"/>
        <v>1</v>
      </c>
      <c r="BB70" s="161">
        <f t="shared" ca="1" si="59"/>
        <v>1</v>
      </c>
      <c r="BC70" s="161">
        <f t="shared" ca="1" si="59"/>
        <v>1</v>
      </c>
      <c r="BD70" s="161">
        <f t="shared" ca="1" si="59"/>
        <v>1</v>
      </c>
      <c r="BE70" s="161">
        <f t="shared" ca="1" si="59"/>
        <v>1</v>
      </c>
      <c r="BF70" s="161">
        <f t="shared" ca="1" si="59"/>
        <v>1</v>
      </c>
      <c r="BG70" s="161">
        <f t="shared" ca="1" si="59"/>
        <v>1</v>
      </c>
      <c r="BH70" s="161">
        <f t="shared" ca="1" si="59"/>
        <v>1</v>
      </c>
      <c r="BI70" s="161">
        <f t="shared" ca="1" si="59"/>
        <v>1</v>
      </c>
      <c r="BJ70" s="161">
        <f t="shared" ca="1" si="59"/>
        <v>1</v>
      </c>
      <c r="BK70" s="161">
        <f t="shared" ca="1" si="59"/>
        <v>1</v>
      </c>
      <c r="BL70" s="161">
        <f t="shared" ca="1" si="59"/>
        <v>1</v>
      </c>
      <c r="BM70" s="161">
        <f t="shared" ca="1" si="59"/>
        <v>1</v>
      </c>
      <c r="BN70" s="161">
        <f t="shared" ca="1" si="59"/>
        <v>1</v>
      </c>
      <c r="BO70" s="161">
        <f t="shared" ca="1" si="59"/>
        <v>1</v>
      </c>
      <c r="BP70" s="161">
        <f t="shared" ca="1" si="59"/>
        <v>1</v>
      </c>
      <c r="BQ70" s="161">
        <f t="shared" ca="1" si="59"/>
        <v>1</v>
      </c>
      <c r="BR70" s="161">
        <f t="shared" ca="1" si="59"/>
        <v>1</v>
      </c>
      <c r="BS70" s="161">
        <f ca="1">IF($G19&lt;&gt;"",IF(YEAR($G19)=BS$63,(DATEVALUE("31.12."&amp;BS$63)-$G19)/BS$54,IF(YEAR($G19)&lt;BS$63,1,0)),0)</f>
        <v>1</v>
      </c>
      <c r="BT70" s="161">
        <f t="shared" ref="BT70:CI70" ca="1" si="60">IF($G19&lt;&gt;"",IF(YEAR($G19)=BT$63,(DATEVALUE("31.12."&amp;BT$63)-$G19)/BT$54,IF(YEAR($G19)&lt;BT$63,1,0)),0)</f>
        <v>1</v>
      </c>
      <c r="BU70" s="161">
        <f t="shared" ca="1" si="60"/>
        <v>1</v>
      </c>
      <c r="BV70" s="161">
        <f t="shared" ca="1" si="60"/>
        <v>1</v>
      </c>
      <c r="BW70" s="161">
        <f t="shared" ca="1" si="60"/>
        <v>1</v>
      </c>
      <c r="BX70" s="161">
        <f t="shared" ca="1" si="60"/>
        <v>1</v>
      </c>
      <c r="BY70" s="161">
        <f t="shared" ca="1" si="60"/>
        <v>1</v>
      </c>
      <c r="BZ70" s="161">
        <f t="shared" ca="1" si="60"/>
        <v>1</v>
      </c>
      <c r="CA70" s="161">
        <f t="shared" ca="1" si="60"/>
        <v>1</v>
      </c>
      <c r="CB70" s="161">
        <f t="shared" ca="1" si="60"/>
        <v>1</v>
      </c>
      <c r="CC70" s="161">
        <f t="shared" ca="1" si="60"/>
        <v>1</v>
      </c>
      <c r="CD70" s="161">
        <f t="shared" ca="1" si="60"/>
        <v>1</v>
      </c>
      <c r="CE70" s="161">
        <f t="shared" ca="1" si="60"/>
        <v>1</v>
      </c>
      <c r="CF70" s="161">
        <f t="shared" ca="1" si="60"/>
        <v>1</v>
      </c>
      <c r="CG70" s="161">
        <f t="shared" ca="1" si="60"/>
        <v>1</v>
      </c>
      <c r="CH70" s="161">
        <f t="shared" ca="1" si="60"/>
        <v>1</v>
      </c>
      <c r="CI70" s="161">
        <f t="shared" ca="1" si="60"/>
        <v>1</v>
      </c>
      <c r="CZ70" s="157"/>
      <c r="DA70" s="157"/>
      <c r="DB70" s="162" t="str">
        <f t="shared" ref="DB70:DB166" si="61">DA70&amp;"_"&amp;B70&amp;"_"&amp;C70</f>
        <v>_5.1.6_Восток</v>
      </c>
    </row>
    <row r="71" spans="1:106" s="120" customFormat="1" ht="14.25" outlineLevel="1" x14ac:dyDescent="0.25">
      <c r="B71" s="15" t="s">
        <v>205</v>
      </c>
      <c r="C71" s="15" t="str">
        <f t="shared" si="41"/>
        <v>Ямал</v>
      </c>
      <c r="D71" s="15"/>
      <c r="E71" s="15"/>
      <c r="F71" s="15"/>
      <c r="G71" s="160"/>
      <c r="H71" s="161">
        <f t="shared" ref="H71:AM71" ca="1" si="62">IF($G20&lt;&gt;"",IF(YEAR($G20)=H$63,(DATEVALUE("31.12."&amp;H$63)-$G20)/H$54,IF(YEAR($G20)&lt;H$63,1,0)),0)</f>
        <v>0</v>
      </c>
      <c r="I71" s="161">
        <f t="shared" ca="1" si="62"/>
        <v>0</v>
      </c>
      <c r="J71" s="161">
        <f t="shared" ca="1" si="62"/>
        <v>0</v>
      </c>
      <c r="K71" s="161">
        <f t="shared" ca="1" si="62"/>
        <v>0</v>
      </c>
      <c r="L71" s="161">
        <f t="shared" ca="1" si="62"/>
        <v>0</v>
      </c>
      <c r="M71" s="161">
        <f t="shared" ca="1" si="62"/>
        <v>0.99726027397260275</v>
      </c>
      <c r="N71" s="161">
        <f t="shared" ca="1" si="62"/>
        <v>1</v>
      </c>
      <c r="O71" s="161">
        <f t="shared" ca="1" si="62"/>
        <v>1</v>
      </c>
      <c r="P71" s="161">
        <f t="shared" ca="1" si="62"/>
        <v>1</v>
      </c>
      <c r="Q71" s="161">
        <f t="shared" ca="1" si="62"/>
        <v>1</v>
      </c>
      <c r="R71" s="161">
        <f t="shared" ca="1" si="62"/>
        <v>1</v>
      </c>
      <c r="S71" s="161">
        <f t="shared" ca="1" si="62"/>
        <v>1</v>
      </c>
      <c r="T71" s="161">
        <f t="shared" ca="1" si="62"/>
        <v>1</v>
      </c>
      <c r="U71" s="161">
        <f t="shared" ca="1" si="62"/>
        <v>1</v>
      </c>
      <c r="V71" s="161">
        <f t="shared" ca="1" si="62"/>
        <v>1</v>
      </c>
      <c r="W71" s="161">
        <f t="shared" ca="1" si="62"/>
        <v>1</v>
      </c>
      <c r="X71" s="161">
        <f t="shared" ca="1" si="62"/>
        <v>1</v>
      </c>
      <c r="Y71" s="161">
        <f t="shared" ca="1" si="62"/>
        <v>1</v>
      </c>
      <c r="Z71" s="161">
        <f t="shared" ca="1" si="62"/>
        <v>1</v>
      </c>
      <c r="AA71" s="161">
        <f t="shared" ca="1" si="62"/>
        <v>1</v>
      </c>
      <c r="AB71" s="161">
        <f t="shared" ca="1" si="62"/>
        <v>1</v>
      </c>
      <c r="AC71" s="161">
        <f t="shared" ca="1" si="62"/>
        <v>1</v>
      </c>
      <c r="AD71" s="161">
        <f t="shared" ca="1" si="62"/>
        <v>1</v>
      </c>
      <c r="AE71" s="161">
        <f t="shared" ca="1" si="62"/>
        <v>1</v>
      </c>
      <c r="AF71" s="161">
        <f t="shared" ca="1" si="62"/>
        <v>1</v>
      </c>
      <c r="AG71" s="161">
        <f t="shared" ca="1" si="62"/>
        <v>1</v>
      </c>
      <c r="AH71" s="161">
        <f t="shared" ca="1" si="62"/>
        <v>1</v>
      </c>
      <c r="AI71" s="161">
        <f t="shared" ca="1" si="62"/>
        <v>1</v>
      </c>
      <c r="AJ71" s="161">
        <f t="shared" ca="1" si="62"/>
        <v>1</v>
      </c>
      <c r="AK71" s="161">
        <f t="shared" ca="1" si="62"/>
        <v>1</v>
      </c>
      <c r="AL71" s="161">
        <f t="shared" ca="1" si="62"/>
        <v>1</v>
      </c>
      <c r="AM71" s="161">
        <f t="shared" ca="1" si="62"/>
        <v>1</v>
      </c>
      <c r="AN71" s="161">
        <f t="shared" ref="AN71:BR71" ca="1" si="63">IF($G20&lt;&gt;"",IF(YEAR($G20)=AN$63,(DATEVALUE("31.12."&amp;AN$63)-$G20)/AN$54,IF(YEAR($G20)&lt;AN$63,1,0)),0)</f>
        <v>1</v>
      </c>
      <c r="AO71" s="161">
        <f t="shared" ca="1" si="63"/>
        <v>1</v>
      </c>
      <c r="AP71" s="161">
        <f t="shared" ca="1" si="63"/>
        <v>1</v>
      </c>
      <c r="AQ71" s="161">
        <f t="shared" ca="1" si="63"/>
        <v>1</v>
      </c>
      <c r="AR71" s="161">
        <f t="shared" ca="1" si="63"/>
        <v>1</v>
      </c>
      <c r="AS71" s="161">
        <f t="shared" ca="1" si="63"/>
        <v>1</v>
      </c>
      <c r="AT71" s="161">
        <f t="shared" ca="1" si="63"/>
        <v>1</v>
      </c>
      <c r="AU71" s="161">
        <f t="shared" ca="1" si="63"/>
        <v>1</v>
      </c>
      <c r="AV71" s="161">
        <f t="shared" ca="1" si="63"/>
        <v>1</v>
      </c>
      <c r="AW71" s="161">
        <f t="shared" ca="1" si="63"/>
        <v>1</v>
      </c>
      <c r="AX71" s="161">
        <f t="shared" ca="1" si="63"/>
        <v>1</v>
      </c>
      <c r="AY71" s="161">
        <f t="shared" ca="1" si="63"/>
        <v>1</v>
      </c>
      <c r="AZ71" s="161">
        <f t="shared" ca="1" si="63"/>
        <v>1</v>
      </c>
      <c r="BA71" s="161">
        <f t="shared" ca="1" si="63"/>
        <v>1</v>
      </c>
      <c r="BB71" s="161">
        <f t="shared" ca="1" si="63"/>
        <v>1</v>
      </c>
      <c r="BC71" s="161">
        <f t="shared" ca="1" si="63"/>
        <v>1</v>
      </c>
      <c r="BD71" s="161">
        <f t="shared" ca="1" si="63"/>
        <v>1</v>
      </c>
      <c r="BE71" s="161">
        <f t="shared" ca="1" si="63"/>
        <v>1</v>
      </c>
      <c r="BF71" s="161">
        <f t="shared" ca="1" si="63"/>
        <v>1</v>
      </c>
      <c r="BG71" s="161">
        <f t="shared" ca="1" si="63"/>
        <v>1</v>
      </c>
      <c r="BH71" s="161">
        <f t="shared" ca="1" si="63"/>
        <v>1</v>
      </c>
      <c r="BI71" s="161">
        <f t="shared" ca="1" si="63"/>
        <v>1</v>
      </c>
      <c r="BJ71" s="161">
        <f t="shared" ca="1" si="63"/>
        <v>1</v>
      </c>
      <c r="BK71" s="161">
        <f t="shared" ca="1" si="63"/>
        <v>1</v>
      </c>
      <c r="BL71" s="161">
        <f t="shared" ca="1" si="63"/>
        <v>1</v>
      </c>
      <c r="BM71" s="161">
        <f t="shared" ca="1" si="63"/>
        <v>1</v>
      </c>
      <c r="BN71" s="161">
        <f t="shared" ca="1" si="63"/>
        <v>1</v>
      </c>
      <c r="BO71" s="161">
        <f t="shared" ca="1" si="63"/>
        <v>1</v>
      </c>
      <c r="BP71" s="161">
        <f t="shared" ca="1" si="63"/>
        <v>1</v>
      </c>
      <c r="BQ71" s="161">
        <f t="shared" ca="1" si="63"/>
        <v>1</v>
      </c>
      <c r="BR71" s="161">
        <f t="shared" ca="1" si="63"/>
        <v>1</v>
      </c>
      <c r="BS71" s="161">
        <f ca="1">IF($G20&lt;&gt;"",IF(YEAR($G20)=BS$63,(DATEVALUE("31.12."&amp;BS$63)-$G20)/BS$54,IF(YEAR($G20)&lt;BS$63,1,0)),0)</f>
        <v>1</v>
      </c>
      <c r="BT71" s="161">
        <f t="shared" ref="BT71:CI71" ca="1" si="64">IF($G20&lt;&gt;"",IF(YEAR($G20)=BT$63,(DATEVALUE("31.12."&amp;BT$63)-$G20)/BT$54,IF(YEAR($G20)&lt;BT$63,1,0)),0)</f>
        <v>1</v>
      </c>
      <c r="BU71" s="161">
        <f t="shared" ca="1" si="64"/>
        <v>1</v>
      </c>
      <c r="BV71" s="161">
        <f t="shared" ca="1" si="64"/>
        <v>1</v>
      </c>
      <c r="BW71" s="161">
        <f t="shared" ca="1" si="64"/>
        <v>1</v>
      </c>
      <c r="BX71" s="161">
        <f t="shared" ca="1" si="64"/>
        <v>1</v>
      </c>
      <c r="BY71" s="161">
        <f t="shared" ca="1" si="64"/>
        <v>1</v>
      </c>
      <c r="BZ71" s="161">
        <f t="shared" ca="1" si="64"/>
        <v>1</v>
      </c>
      <c r="CA71" s="161">
        <f t="shared" ca="1" si="64"/>
        <v>1</v>
      </c>
      <c r="CB71" s="161">
        <f t="shared" ca="1" si="64"/>
        <v>1</v>
      </c>
      <c r="CC71" s="161">
        <f t="shared" ca="1" si="64"/>
        <v>1</v>
      </c>
      <c r="CD71" s="161">
        <f t="shared" ca="1" si="64"/>
        <v>1</v>
      </c>
      <c r="CE71" s="161">
        <f t="shared" ca="1" si="64"/>
        <v>1</v>
      </c>
      <c r="CF71" s="161">
        <f t="shared" ca="1" si="64"/>
        <v>1</v>
      </c>
      <c r="CG71" s="161">
        <f t="shared" ca="1" si="64"/>
        <v>1</v>
      </c>
      <c r="CH71" s="161">
        <f t="shared" ca="1" si="64"/>
        <v>1</v>
      </c>
      <c r="CI71" s="161">
        <f t="shared" ca="1" si="64"/>
        <v>1</v>
      </c>
      <c r="CZ71" s="157"/>
      <c r="DA71" s="157"/>
      <c r="DB71" s="162" t="str">
        <f t="shared" si="61"/>
        <v>_5.1.7_Ямал</v>
      </c>
    </row>
    <row r="72" spans="1:106" s="120" customFormat="1" ht="14.25" outlineLevel="1" x14ac:dyDescent="0.25">
      <c r="B72" s="15" t="s">
        <v>206</v>
      </c>
      <c r="C72" s="15" t="str">
        <f t="shared" si="41"/>
        <v>Мессояха</v>
      </c>
      <c r="D72" s="15"/>
      <c r="E72" s="15"/>
      <c r="F72" s="15"/>
      <c r="G72" s="160"/>
      <c r="H72" s="161">
        <f t="shared" ref="H72:AM72" ca="1" si="65">IF($G21&lt;&gt;"",IF(YEAR($G21)=H$63,(DATEVALUE("31.12."&amp;H$63)-$G21)/H$54,IF(YEAR($G21)&lt;H$63,1,0)),0)</f>
        <v>0</v>
      </c>
      <c r="I72" s="161">
        <f t="shared" ca="1" si="65"/>
        <v>0</v>
      </c>
      <c r="J72" s="161">
        <f t="shared" ca="1" si="65"/>
        <v>0</v>
      </c>
      <c r="K72" s="161">
        <f t="shared" ca="1" si="65"/>
        <v>0</v>
      </c>
      <c r="L72" s="161">
        <f t="shared" ca="1" si="65"/>
        <v>0</v>
      </c>
      <c r="M72" s="161">
        <f t="shared" ca="1" si="65"/>
        <v>0.99726027397260275</v>
      </c>
      <c r="N72" s="161">
        <f t="shared" ca="1" si="65"/>
        <v>1</v>
      </c>
      <c r="O72" s="161">
        <f t="shared" ca="1" si="65"/>
        <v>1</v>
      </c>
      <c r="P72" s="161">
        <f t="shared" ca="1" si="65"/>
        <v>1</v>
      </c>
      <c r="Q72" s="161">
        <f t="shared" ca="1" si="65"/>
        <v>1</v>
      </c>
      <c r="R72" s="161">
        <f t="shared" ca="1" si="65"/>
        <v>1</v>
      </c>
      <c r="S72" s="161">
        <f t="shared" ca="1" si="65"/>
        <v>1</v>
      </c>
      <c r="T72" s="161">
        <f t="shared" ca="1" si="65"/>
        <v>1</v>
      </c>
      <c r="U72" s="161">
        <f t="shared" ca="1" si="65"/>
        <v>1</v>
      </c>
      <c r="V72" s="161">
        <f t="shared" ca="1" si="65"/>
        <v>1</v>
      </c>
      <c r="W72" s="161">
        <f t="shared" ca="1" si="65"/>
        <v>1</v>
      </c>
      <c r="X72" s="161">
        <f t="shared" ca="1" si="65"/>
        <v>1</v>
      </c>
      <c r="Y72" s="161">
        <f t="shared" ca="1" si="65"/>
        <v>1</v>
      </c>
      <c r="Z72" s="161">
        <f t="shared" ca="1" si="65"/>
        <v>1</v>
      </c>
      <c r="AA72" s="161">
        <f t="shared" ca="1" si="65"/>
        <v>1</v>
      </c>
      <c r="AB72" s="161">
        <f t="shared" ca="1" si="65"/>
        <v>1</v>
      </c>
      <c r="AC72" s="161">
        <f t="shared" ca="1" si="65"/>
        <v>1</v>
      </c>
      <c r="AD72" s="161">
        <f t="shared" ca="1" si="65"/>
        <v>1</v>
      </c>
      <c r="AE72" s="161">
        <f t="shared" ca="1" si="65"/>
        <v>1</v>
      </c>
      <c r="AF72" s="161">
        <f t="shared" ca="1" si="65"/>
        <v>1</v>
      </c>
      <c r="AG72" s="161">
        <f t="shared" ca="1" si="65"/>
        <v>1</v>
      </c>
      <c r="AH72" s="161">
        <f t="shared" ca="1" si="65"/>
        <v>1</v>
      </c>
      <c r="AI72" s="161">
        <f t="shared" ca="1" si="65"/>
        <v>1</v>
      </c>
      <c r="AJ72" s="161">
        <f t="shared" ca="1" si="65"/>
        <v>1</v>
      </c>
      <c r="AK72" s="161">
        <f t="shared" ca="1" si="65"/>
        <v>1</v>
      </c>
      <c r="AL72" s="161">
        <f t="shared" ca="1" si="65"/>
        <v>1</v>
      </c>
      <c r="AM72" s="161">
        <f t="shared" ca="1" si="65"/>
        <v>1</v>
      </c>
      <c r="AN72" s="161">
        <f t="shared" ref="AN72:BR72" ca="1" si="66">IF($G21&lt;&gt;"",IF(YEAR($G21)=AN$63,(DATEVALUE("31.12."&amp;AN$63)-$G21)/AN$54,IF(YEAR($G21)&lt;AN$63,1,0)),0)</f>
        <v>1</v>
      </c>
      <c r="AO72" s="161">
        <f t="shared" ca="1" si="66"/>
        <v>1</v>
      </c>
      <c r="AP72" s="161">
        <f t="shared" ca="1" si="66"/>
        <v>1</v>
      </c>
      <c r="AQ72" s="161">
        <f t="shared" ca="1" si="66"/>
        <v>1</v>
      </c>
      <c r="AR72" s="161">
        <f t="shared" ca="1" si="66"/>
        <v>1</v>
      </c>
      <c r="AS72" s="161">
        <f t="shared" ca="1" si="66"/>
        <v>1</v>
      </c>
      <c r="AT72" s="161">
        <f t="shared" ca="1" si="66"/>
        <v>1</v>
      </c>
      <c r="AU72" s="161">
        <f t="shared" ca="1" si="66"/>
        <v>1</v>
      </c>
      <c r="AV72" s="161">
        <f t="shared" ca="1" si="66"/>
        <v>1</v>
      </c>
      <c r="AW72" s="161">
        <f t="shared" ca="1" si="66"/>
        <v>1</v>
      </c>
      <c r="AX72" s="161">
        <f t="shared" ca="1" si="66"/>
        <v>1</v>
      </c>
      <c r="AY72" s="161">
        <f t="shared" ca="1" si="66"/>
        <v>1</v>
      </c>
      <c r="AZ72" s="161">
        <f t="shared" ca="1" si="66"/>
        <v>1</v>
      </c>
      <c r="BA72" s="161">
        <f t="shared" ca="1" si="66"/>
        <v>1</v>
      </c>
      <c r="BB72" s="161">
        <f t="shared" ca="1" si="66"/>
        <v>1</v>
      </c>
      <c r="BC72" s="161">
        <f t="shared" ca="1" si="66"/>
        <v>1</v>
      </c>
      <c r="BD72" s="161">
        <f t="shared" ca="1" si="66"/>
        <v>1</v>
      </c>
      <c r="BE72" s="161">
        <f t="shared" ca="1" si="66"/>
        <v>1</v>
      </c>
      <c r="BF72" s="161">
        <f t="shared" ca="1" si="66"/>
        <v>1</v>
      </c>
      <c r="BG72" s="161">
        <f t="shared" ca="1" si="66"/>
        <v>1</v>
      </c>
      <c r="BH72" s="161">
        <f t="shared" ca="1" si="66"/>
        <v>1</v>
      </c>
      <c r="BI72" s="161">
        <f t="shared" ca="1" si="66"/>
        <v>1</v>
      </c>
      <c r="BJ72" s="161">
        <f t="shared" ca="1" si="66"/>
        <v>1</v>
      </c>
      <c r="BK72" s="161">
        <f t="shared" ca="1" si="66"/>
        <v>1</v>
      </c>
      <c r="BL72" s="161">
        <f t="shared" ca="1" si="66"/>
        <v>1</v>
      </c>
      <c r="BM72" s="161">
        <f t="shared" ca="1" si="66"/>
        <v>1</v>
      </c>
      <c r="BN72" s="161">
        <f t="shared" ca="1" si="66"/>
        <v>1</v>
      </c>
      <c r="BO72" s="161">
        <f t="shared" ca="1" si="66"/>
        <v>1</v>
      </c>
      <c r="BP72" s="161">
        <f t="shared" ca="1" si="66"/>
        <v>1</v>
      </c>
      <c r="BQ72" s="161">
        <f t="shared" ca="1" si="66"/>
        <v>1</v>
      </c>
      <c r="BR72" s="161">
        <f t="shared" ca="1" si="66"/>
        <v>1</v>
      </c>
      <c r="BS72" s="161">
        <f t="shared" ref="BS72" ca="1" si="67">IF($G21&lt;&gt;"",IF(YEAR($G21)=BS$63,(DATEVALUE("31.12."&amp;BS$63)-$G21)/BS$54,IF(YEAR($G21)&lt;BS$63,1,0)),0)</f>
        <v>1</v>
      </c>
      <c r="BT72" s="161">
        <f t="shared" ref="BT72:CI72" ca="1" si="68">IF($G21&lt;&gt;"",IF(YEAR($G21)=BT$63,(DATEVALUE("31.12."&amp;BT$63)-$G21)/BT$54,IF(YEAR($G21)&lt;BT$63,1,0)),0)</f>
        <v>1</v>
      </c>
      <c r="BU72" s="161">
        <f t="shared" ca="1" si="68"/>
        <v>1</v>
      </c>
      <c r="BV72" s="161">
        <f t="shared" ca="1" si="68"/>
        <v>1</v>
      </c>
      <c r="BW72" s="161">
        <f t="shared" ca="1" si="68"/>
        <v>1</v>
      </c>
      <c r="BX72" s="161">
        <f t="shared" ca="1" si="68"/>
        <v>1</v>
      </c>
      <c r="BY72" s="161">
        <f t="shared" ca="1" si="68"/>
        <v>1</v>
      </c>
      <c r="BZ72" s="161">
        <f t="shared" ca="1" si="68"/>
        <v>1</v>
      </c>
      <c r="CA72" s="161">
        <f t="shared" ca="1" si="68"/>
        <v>1</v>
      </c>
      <c r="CB72" s="161">
        <f t="shared" ca="1" si="68"/>
        <v>1</v>
      </c>
      <c r="CC72" s="161">
        <f t="shared" ca="1" si="68"/>
        <v>1</v>
      </c>
      <c r="CD72" s="161">
        <f t="shared" ca="1" si="68"/>
        <v>1</v>
      </c>
      <c r="CE72" s="161">
        <f t="shared" ca="1" si="68"/>
        <v>1</v>
      </c>
      <c r="CF72" s="161">
        <f t="shared" ca="1" si="68"/>
        <v>1</v>
      </c>
      <c r="CG72" s="161">
        <f t="shared" ca="1" si="68"/>
        <v>1</v>
      </c>
      <c r="CH72" s="161">
        <f t="shared" ca="1" si="68"/>
        <v>1</v>
      </c>
      <c r="CI72" s="161">
        <f t="shared" ca="1" si="68"/>
        <v>1</v>
      </c>
      <c r="CZ72" s="157"/>
      <c r="DA72" s="157"/>
      <c r="DB72" s="162" t="str">
        <f t="shared" si="61"/>
        <v>_5.1.8_Мессояха</v>
      </c>
    </row>
    <row r="73" spans="1:106" s="120" customFormat="1" ht="14.25" outlineLevel="1" x14ac:dyDescent="0.25">
      <c r="B73" s="15" t="s">
        <v>207</v>
      </c>
      <c r="C73" s="15" t="str">
        <f t="shared" si="41"/>
        <v>Заполярье</v>
      </c>
      <c r="D73" s="15"/>
      <c r="E73" s="15"/>
      <c r="F73" s="15"/>
      <c r="G73" s="160"/>
      <c r="H73" s="161">
        <f t="shared" ref="H73:AM73" ca="1" si="69">IF($G22&lt;&gt;"",IF(YEAR($G22)=H$63,(DATEVALUE("31.12."&amp;H$63)-$G22)/H$54,IF(YEAR($G22)&lt;H$63,1,0)),0)</f>
        <v>0</v>
      </c>
      <c r="I73" s="161">
        <f t="shared" ca="1" si="69"/>
        <v>0</v>
      </c>
      <c r="J73" s="161">
        <f t="shared" ca="1" si="69"/>
        <v>0</v>
      </c>
      <c r="K73" s="161">
        <f t="shared" ca="1" si="69"/>
        <v>0</v>
      </c>
      <c r="L73" s="161">
        <f t="shared" ca="1" si="69"/>
        <v>0</v>
      </c>
      <c r="M73" s="161">
        <f t="shared" ca="1" si="69"/>
        <v>0.99726027397260275</v>
      </c>
      <c r="N73" s="161">
        <f t="shared" ca="1" si="69"/>
        <v>1</v>
      </c>
      <c r="O73" s="161">
        <f t="shared" ca="1" si="69"/>
        <v>1</v>
      </c>
      <c r="P73" s="161">
        <f t="shared" ca="1" si="69"/>
        <v>1</v>
      </c>
      <c r="Q73" s="161">
        <f t="shared" ca="1" si="69"/>
        <v>1</v>
      </c>
      <c r="R73" s="161">
        <f t="shared" ca="1" si="69"/>
        <v>1</v>
      </c>
      <c r="S73" s="161">
        <f t="shared" ca="1" si="69"/>
        <v>1</v>
      </c>
      <c r="T73" s="161">
        <f t="shared" ca="1" si="69"/>
        <v>1</v>
      </c>
      <c r="U73" s="161">
        <f t="shared" ca="1" si="69"/>
        <v>1</v>
      </c>
      <c r="V73" s="161">
        <f t="shared" ca="1" si="69"/>
        <v>1</v>
      </c>
      <c r="W73" s="161">
        <f t="shared" ca="1" si="69"/>
        <v>1</v>
      </c>
      <c r="X73" s="161">
        <f t="shared" ca="1" si="69"/>
        <v>1</v>
      </c>
      <c r="Y73" s="161">
        <f t="shared" ca="1" si="69"/>
        <v>1</v>
      </c>
      <c r="Z73" s="161">
        <f t="shared" ca="1" si="69"/>
        <v>1</v>
      </c>
      <c r="AA73" s="161">
        <f t="shared" ca="1" si="69"/>
        <v>1</v>
      </c>
      <c r="AB73" s="161">
        <f t="shared" ca="1" si="69"/>
        <v>1</v>
      </c>
      <c r="AC73" s="161">
        <f t="shared" ca="1" si="69"/>
        <v>1</v>
      </c>
      <c r="AD73" s="161">
        <f t="shared" ca="1" si="69"/>
        <v>1</v>
      </c>
      <c r="AE73" s="161">
        <f t="shared" ca="1" si="69"/>
        <v>1</v>
      </c>
      <c r="AF73" s="161">
        <f t="shared" ca="1" si="69"/>
        <v>1</v>
      </c>
      <c r="AG73" s="161">
        <f t="shared" ca="1" si="69"/>
        <v>1</v>
      </c>
      <c r="AH73" s="161">
        <f t="shared" ca="1" si="69"/>
        <v>1</v>
      </c>
      <c r="AI73" s="161">
        <f t="shared" ca="1" si="69"/>
        <v>1</v>
      </c>
      <c r="AJ73" s="161">
        <f t="shared" ca="1" si="69"/>
        <v>1</v>
      </c>
      <c r="AK73" s="161">
        <f t="shared" ca="1" si="69"/>
        <v>1</v>
      </c>
      <c r="AL73" s="161">
        <f t="shared" ca="1" si="69"/>
        <v>1</v>
      </c>
      <c r="AM73" s="161">
        <f t="shared" ca="1" si="69"/>
        <v>1</v>
      </c>
      <c r="AN73" s="161">
        <f t="shared" ref="AN73:BR73" ca="1" si="70">IF($G22&lt;&gt;"",IF(YEAR($G22)=AN$63,(DATEVALUE("31.12."&amp;AN$63)-$G22)/AN$54,IF(YEAR($G22)&lt;AN$63,1,0)),0)</f>
        <v>1</v>
      </c>
      <c r="AO73" s="161">
        <f t="shared" ca="1" si="70"/>
        <v>1</v>
      </c>
      <c r="AP73" s="161">
        <f t="shared" ca="1" si="70"/>
        <v>1</v>
      </c>
      <c r="AQ73" s="161">
        <f t="shared" ca="1" si="70"/>
        <v>1</v>
      </c>
      <c r="AR73" s="161">
        <f t="shared" ca="1" si="70"/>
        <v>1</v>
      </c>
      <c r="AS73" s="161">
        <f t="shared" ca="1" si="70"/>
        <v>1</v>
      </c>
      <c r="AT73" s="161">
        <f t="shared" ca="1" si="70"/>
        <v>1</v>
      </c>
      <c r="AU73" s="161">
        <f t="shared" ca="1" si="70"/>
        <v>1</v>
      </c>
      <c r="AV73" s="161">
        <f t="shared" ca="1" si="70"/>
        <v>1</v>
      </c>
      <c r="AW73" s="161">
        <f t="shared" ca="1" si="70"/>
        <v>1</v>
      </c>
      <c r="AX73" s="161">
        <f t="shared" ca="1" si="70"/>
        <v>1</v>
      </c>
      <c r="AY73" s="161">
        <f t="shared" ca="1" si="70"/>
        <v>1</v>
      </c>
      <c r="AZ73" s="161">
        <f t="shared" ca="1" si="70"/>
        <v>1</v>
      </c>
      <c r="BA73" s="161">
        <f t="shared" ca="1" si="70"/>
        <v>1</v>
      </c>
      <c r="BB73" s="161">
        <f t="shared" ca="1" si="70"/>
        <v>1</v>
      </c>
      <c r="BC73" s="161">
        <f t="shared" ca="1" si="70"/>
        <v>1</v>
      </c>
      <c r="BD73" s="161">
        <f t="shared" ca="1" si="70"/>
        <v>1</v>
      </c>
      <c r="BE73" s="161">
        <f t="shared" ca="1" si="70"/>
        <v>1</v>
      </c>
      <c r="BF73" s="161">
        <f t="shared" ca="1" si="70"/>
        <v>1</v>
      </c>
      <c r="BG73" s="161">
        <f t="shared" ca="1" si="70"/>
        <v>1</v>
      </c>
      <c r="BH73" s="161">
        <f t="shared" ca="1" si="70"/>
        <v>1</v>
      </c>
      <c r="BI73" s="161">
        <f t="shared" ca="1" si="70"/>
        <v>1</v>
      </c>
      <c r="BJ73" s="161">
        <f t="shared" ca="1" si="70"/>
        <v>1</v>
      </c>
      <c r="BK73" s="161">
        <f t="shared" ca="1" si="70"/>
        <v>1</v>
      </c>
      <c r="BL73" s="161">
        <f t="shared" ca="1" si="70"/>
        <v>1</v>
      </c>
      <c r="BM73" s="161">
        <f t="shared" ca="1" si="70"/>
        <v>1</v>
      </c>
      <c r="BN73" s="161">
        <f t="shared" ca="1" si="70"/>
        <v>1</v>
      </c>
      <c r="BO73" s="161">
        <f t="shared" ca="1" si="70"/>
        <v>1</v>
      </c>
      <c r="BP73" s="161">
        <f t="shared" ca="1" si="70"/>
        <v>1</v>
      </c>
      <c r="BQ73" s="161">
        <f t="shared" ca="1" si="70"/>
        <v>1</v>
      </c>
      <c r="BR73" s="161">
        <f t="shared" ca="1" si="70"/>
        <v>1</v>
      </c>
      <c r="BS73" s="161">
        <f ca="1">IF($G22&lt;&gt;"",IF(YEAR($G22)=BS$63,(DATEVALUE("31.12."&amp;BS$63)-$G22)/BS$54,IF(YEAR($G22)&lt;BS$63,1,0)),0)</f>
        <v>1</v>
      </c>
      <c r="BT73" s="161">
        <f t="shared" ref="BT73:CI73" ca="1" si="71">IF($G22&lt;&gt;"",IF(YEAR($G22)=BT$63,(DATEVALUE("31.12."&amp;BT$63)-$G22)/BT$54,IF(YEAR($G22)&lt;BT$63,1,0)),0)</f>
        <v>1</v>
      </c>
      <c r="BU73" s="161">
        <f t="shared" ca="1" si="71"/>
        <v>1</v>
      </c>
      <c r="BV73" s="161">
        <f t="shared" ca="1" si="71"/>
        <v>1</v>
      </c>
      <c r="BW73" s="161">
        <f t="shared" ca="1" si="71"/>
        <v>1</v>
      </c>
      <c r="BX73" s="161">
        <f t="shared" ca="1" si="71"/>
        <v>1</v>
      </c>
      <c r="BY73" s="161">
        <f t="shared" ca="1" si="71"/>
        <v>1</v>
      </c>
      <c r="BZ73" s="161">
        <f t="shared" ca="1" si="71"/>
        <v>1</v>
      </c>
      <c r="CA73" s="161">
        <f t="shared" ca="1" si="71"/>
        <v>1</v>
      </c>
      <c r="CB73" s="161">
        <f t="shared" ca="1" si="71"/>
        <v>1</v>
      </c>
      <c r="CC73" s="161">
        <f t="shared" ca="1" si="71"/>
        <v>1</v>
      </c>
      <c r="CD73" s="161">
        <f t="shared" ca="1" si="71"/>
        <v>1</v>
      </c>
      <c r="CE73" s="161">
        <f t="shared" ca="1" si="71"/>
        <v>1</v>
      </c>
      <c r="CF73" s="161">
        <f t="shared" ca="1" si="71"/>
        <v>1</v>
      </c>
      <c r="CG73" s="161">
        <f t="shared" ca="1" si="71"/>
        <v>1</v>
      </c>
      <c r="CH73" s="161">
        <f t="shared" ca="1" si="71"/>
        <v>1</v>
      </c>
      <c r="CI73" s="161">
        <f t="shared" ca="1" si="71"/>
        <v>1</v>
      </c>
      <c r="CZ73" s="157"/>
      <c r="DA73" s="157"/>
      <c r="DB73" s="162" t="str">
        <f t="shared" si="61"/>
        <v>_5.1.9_Заполярье</v>
      </c>
    </row>
    <row r="74" spans="1:106" s="120" customFormat="1" ht="14.25" outlineLevel="1" x14ac:dyDescent="0.25">
      <c r="B74" s="15" t="s">
        <v>697</v>
      </c>
      <c r="C74" s="15" t="str">
        <f t="shared" ref="C74" si="72">C26</f>
        <v>Меретояха</v>
      </c>
      <c r="D74" s="15"/>
      <c r="E74" s="15"/>
      <c r="F74" s="15"/>
      <c r="G74" s="160"/>
      <c r="H74" s="161">
        <f t="shared" ref="H74:AM74" ca="1" si="73">IF($G26&lt;&gt;"",IF(YEAR($G26)=H$63,(DATEVALUE("31.12."&amp;H$63)-$G26)/H$54,IF(YEAR($G26)&lt;H$63,1,0)),0)</f>
        <v>0</v>
      </c>
      <c r="I74" s="161">
        <f t="shared" ca="1" si="73"/>
        <v>0</v>
      </c>
      <c r="J74" s="161">
        <f t="shared" ca="1" si="73"/>
        <v>0</v>
      </c>
      <c r="K74" s="161">
        <f t="shared" ca="1" si="73"/>
        <v>0</v>
      </c>
      <c r="L74" s="161">
        <f t="shared" ca="1" si="73"/>
        <v>0</v>
      </c>
      <c r="M74" s="161">
        <f t="shared" ca="1" si="73"/>
        <v>0</v>
      </c>
      <c r="N74" s="161">
        <f t="shared" ca="1" si="73"/>
        <v>0</v>
      </c>
      <c r="O74" s="161">
        <f t="shared" ca="1" si="73"/>
        <v>0</v>
      </c>
      <c r="P74" s="161">
        <f t="shared" ca="1" si="73"/>
        <v>0</v>
      </c>
      <c r="Q74" s="161">
        <f t="shared" ca="1" si="73"/>
        <v>0</v>
      </c>
      <c r="R74" s="161">
        <f t="shared" ca="1" si="73"/>
        <v>0</v>
      </c>
      <c r="S74" s="161">
        <f t="shared" ca="1" si="73"/>
        <v>0</v>
      </c>
      <c r="T74" s="161">
        <f t="shared" ca="1" si="73"/>
        <v>0</v>
      </c>
      <c r="U74" s="161">
        <f t="shared" ca="1" si="73"/>
        <v>0</v>
      </c>
      <c r="V74" s="161">
        <f t="shared" ca="1" si="73"/>
        <v>0</v>
      </c>
      <c r="W74" s="161">
        <f t="shared" ca="1" si="73"/>
        <v>0</v>
      </c>
      <c r="X74" s="161">
        <f t="shared" ca="1" si="73"/>
        <v>0</v>
      </c>
      <c r="Y74" s="161">
        <f t="shared" ca="1" si="73"/>
        <v>0</v>
      </c>
      <c r="Z74" s="161">
        <f t="shared" ca="1" si="73"/>
        <v>0</v>
      </c>
      <c r="AA74" s="161">
        <f t="shared" ca="1" si="73"/>
        <v>0</v>
      </c>
      <c r="AB74" s="161">
        <f t="shared" ca="1" si="73"/>
        <v>0</v>
      </c>
      <c r="AC74" s="161">
        <f t="shared" ca="1" si="73"/>
        <v>0</v>
      </c>
      <c r="AD74" s="161">
        <f t="shared" ca="1" si="73"/>
        <v>0</v>
      </c>
      <c r="AE74" s="161">
        <f t="shared" ca="1" si="73"/>
        <v>0</v>
      </c>
      <c r="AF74" s="161">
        <f t="shared" ca="1" si="73"/>
        <v>0</v>
      </c>
      <c r="AG74" s="161">
        <f t="shared" ca="1" si="73"/>
        <v>0</v>
      </c>
      <c r="AH74" s="161">
        <f t="shared" ca="1" si="73"/>
        <v>0</v>
      </c>
      <c r="AI74" s="161">
        <f t="shared" ca="1" si="73"/>
        <v>0</v>
      </c>
      <c r="AJ74" s="161">
        <f t="shared" ca="1" si="73"/>
        <v>0</v>
      </c>
      <c r="AK74" s="161">
        <f t="shared" ca="1" si="73"/>
        <v>0</v>
      </c>
      <c r="AL74" s="161">
        <f t="shared" ca="1" si="73"/>
        <v>0</v>
      </c>
      <c r="AM74" s="161">
        <f t="shared" ca="1" si="73"/>
        <v>0</v>
      </c>
      <c r="AN74" s="161">
        <f t="shared" ref="AN74:BS74" ca="1" si="74">IF($G26&lt;&gt;"",IF(YEAR($G26)=AN$63,(DATEVALUE("31.12."&amp;AN$63)-$G26)/AN$54,IF(YEAR($G26)&lt;AN$63,1,0)),0)</f>
        <v>0</v>
      </c>
      <c r="AO74" s="161">
        <f t="shared" ca="1" si="74"/>
        <v>0</v>
      </c>
      <c r="AP74" s="161">
        <f t="shared" ca="1" si="74"/>
        <v>0</v>
      </c>
      <c r="AQ74" s="161">
        <f t="shared" ca="1" si="74"/>
        <v>0</v>
      </c>
      <c r="AR74" s="161">
        <f t="shared" ca="1" si="74"/>
        <v>0</v>
      </c>
      <c r="AS74" s="161">
        <f t="shared" ca="1" si="74"/>
        <v>0</v>
      </c>
      <c r="AT74" s="161">
        <f t="shared" ca="1" si="74"/>
        <v>0</v>
      </c>
      <c r="AU74" s="161">
        <f t="shared" ca="1" si="74"/>
        <v>0</v>
      </c>
      <c r="AV74" s="161">
        <f t="shared" ca="1" si="74"/>
        <v>0</v>
      </c>
      <c r="AW74" s="161">
        <f t="shared" ca="1" si="74"/>
        <v>0</v>
      </c>
      <c r="AX74" s="161">
        <f t="shared" ca="1" si="74"/>
        <v>0</v>
      </c>
      <c r="AY74" s="161">
        <f t="shared" ca="1" si="74"/>
        <v>0</v>
      </c>
      <c r="AZ74" s="161">
        <f t="shared" ca="1" si="74"/>
        <v>0</v>
      </c>
      <c r="BA74" s="161">
        <f t="shared" ca="1" si="74"/>
        <v>0</v>
      </c>
      <c r="BB74" s="161">
        <f t="shared" ca="1" si="74"/>
        <v>0</v>
      </c>
      <c r="BC74" s="161">
        <f t="shared" ca="1" si="74"/>
        <v>0</v>
      </c>
      <c r="BD74" s="161">
        <f t="shared" ca="1" si="74"/>
        <v>0</v>
      </c>
      <c r="BE74" s="161">
        <f t="shared" ca="1" si="74"/>
        <v>0</v>
      </c>
      <c r="BF74" s="161">
        <f t="shared" ca="1" si="74"/>
        <v>0</v>
      </c>
      <c r="BG74" s="161">
        <f t="shared" ca="1" si="74"/>
        <v>0</v>
      </c>
      <c r="BH74" s="161">
        <f t="shared" ca="1" si="74"/>
        <v>0</v>
      </c>
      <c r="BI74" s="161">
        <f t="shared" ca="1" si="74"/>
        <v>0</v>
      </c>
      <c r="BJ74" s="161">
        <f t="shared" ca="1" si="74"/>
        <v>0</v>
      </c>
      <c r="BK74" s="161">
        <f t="shared" ca="1" si="74"/>
        <v>0</v>
      </c>
      <c r="BL74" s="161">
        <f t="shared" ca="1" si="74"/>
        <v>0</v>
      </c>
      <c r="BM74" s="161">
        <f t="shared" ca="1" si="74"/>
        <v>0</v>
      </c>
      <c r="BN74" s="161">
        <f t="shared" ca="1" si="74"/>
        <v>0</v>
      </c>
      <c r="BO74" s="161">
        <f t="shared" ca="1" si="74"/>
        <v>0</v>
      </c>
      <c r="BP74" s="161">
        <f t="shared" ca="1" si="74"/>
        <v>0</v>
      </c>
      <c r="BQ74" s="161">
        <f t="shared" ca="1" si="74"/>
        <v>0</v>
      </c>
      <c r="BR74" s="161">
        <f t="shared" ca="1" si="74"/>
        <v>0</v>
      </c>
      <c r="BS74" s="161">
        <f t="shared" ca="1" si="74"/>
        <v>0</v>
      </c>
      <c r="BT74" s="161">
        <f t="shared" ref="BT74:CI74" ca="1" si="75">IF($G26&lt;&gt;"",IF(YEAR($G26)=BT$63,(DATEVALUE("31.12."&amp;BT$63)-$G26)/BT$54,IF(YEAR($G26)&lt;BT$63,1,0)),0)</f>
        <v>0</v>
      </c>
      <c r="BU74" s="161">
        <f t="shared" ca="1" si="75"/>
        <v>0</v>
      </c>
      <c r="BV74" s="161">
        <f t="shared" ca="1" si="75"/>
        <v>0</v>
      </c>
      <c r="BW74" s="161">
        <f t="shared" ca="1" si="75"/>
        <v>0</v>
      </c>
      <c r="BX74" s="161">
        <f t="shared" ca="1" si="75"/>
        <v>0</v>
      </c>
      <c r="BY74" s="161">
        <f t="shared" ca="1" si="75"/>
        <v>0</v>
      </c>
      <c r="BZ74" s="161">
        <f t="shared" ca="1" si="75"/>
        <v>0</v>
      </c>
      <c r="CA74" s="161">
        <f t="shared" ca="1" si="75"/>
        <v>0</v>
      </c>
      <c r="CB74" s="161">
        <f t="shared" ca="1" si="75"/>
        <v>0</v>
      </c>
      <c r="CC74" s="161">
        <f t="shared" ca="1" si="75"/>
        <v>0</v>
      </c>
      <c r="CD74" s="161">
        <f t="shared" ca="1" si="75"/>
        <v>0</v>
      </c>
      <c r="CE74" s="161">
        <f t="shared" ca="1" si="75"/>
        <v>0</v>
      </c>
      <c r="CF74" s="161">
        <f t="shared" ca="1" si="75"/>
        <v>0</v>
      </c>
      <c r="CG74" s="161">
        <f t="shared" ca="1" si="75"/>
        <v>0</v>
      </c>
      <c r="CH74" s="161">
        <f t="shared" ca="1" si="75"/>
        <v>0</v>
      </c>
      <c r="CI74" s="161">
        <f t="shared" ca="1" si="75"/>
        <v>0</v>
      </c>
      <c r="CZ74" s="157"/>
      <c r="DA74" s="157"/>
      <c r="DB74" s="162" t="str">
        <f t="shared" si="61"/>
        <v>_5.1.10_Меретояха</v>
      </c>
    </row>
    <row r="75" spans="1:106" s="90" customFormat="1" ht="14.25" outlineLevel="1" x14ac:dyDescent="0.25">
      <c r="B75" s="16" t="s">
        <v>101</v>
      </c>
      <c r="C75" s="16" t="s">
        <v>155</v>
      </c>
      <c r="D75" s="12"/>
      <c r="E75" s="12"/>
      <c r="F75" s="12"/>
      <c r="G75" s="13"/>
      <c r="H75" s="19">
        <f ca="1">IF($H$60=1,IF($G$77+5&gt;$G$76+7,IF(H63&lt;=$G$76+7,1,0),IF(H63&lt;=$G$77+5,1,0)),IF(H63&lt;=$G$77+$G$61,1,0))</f>
        <v>1</v>
      </c>
      <c r="I75" s="19">
        <f t="shared" ref="I75:BT75" ca="1" si="76">IF($H$60=1,IF($G$77+5&gt;$G$76+7,IF(I63&lt;=$G$76+7,1,0),IF(I63&lt;=$G$77+5,1,0)),IF(I63&lt;=$G$77+$G$61,1,0))</f>
        <v>1</v>
      </c>
      <c r="J75" s="19">
        <f t="shared" ca="1" si="76"/>
        <v>1</v>
      </c>
      <c r="K75" s="19">
        <f t="shared" ca="1" si="76"/>
        <v>1</v>
      </c>
      <c r="L75" s="19">
        <f t="shared" ca="1" si="76"/>
        <v>1</v>
      </c>
      <c r="M75" s="19">
        <f t="shared" ca="1" si="76"/>
        <v>1</v>
      </c>
      <c r="N75" s="19">
        <f t="shared" ca="1" si="76"/>
        <v>1</v>
      </c>
      <c r="O75" s="19">
        <f t="shared" ca="1" si="76"/>
        <v>1</v>
      </c>
      <c r="P75" s="19">
        <f t="shared" ca="1" si="76"/>
        <v>1</v>
      </c>
      <c r="Q75" s="19">
        <f t="shared" ca="1" si="76"/>
        <v>1</v>
      </c>
      <c r="R75" s="19">
        <f t="shared" ca="1" si="76"/>
        <v>1</v>
      </c>
      <c r="S75" s="19">
        <f t="shared" ca="1" si="76"/>
        <v>0</v>
      </c>
      <c r="T75" s="19">
        <f t="shared" ca="1" si="76"/>
        <v>0</v>
      </c>
      <c r="U75" s="19">
        <f t="shared" ca="1" si="76"/>
        <v>0</v>
      </c>
      <c r="V75" s="19">
        <f t="shared" ca="1" si="76"/>
        <v>0</v>
      </c>
      <c r="W75" s="19">
        <f t="shared" ca="1" si="76"/>
        <v>0</v>
      </c>
      <c r="X75" s="19">
        <f t="shared" ca="1" si="76"/>
        <v>0</v>
      </c>
      <c r="Y75" s="19">
        <f t="shared" ca="1" si="76"/>
        <v>0</v>
      </c>
      <c r="Z75" s="19">
        <f t="shared" ca="1" si="76"/>
        <v>0</v>
      </c>
      <c r="AA75" s="19">
        <f t="shared" ca="1" si="76"/>
        <v>0</v>
      </c>
      <c r="AB75" s="19">
        <f t="shared" ca="1" si="76"/>
        <v>0</v>
      </c>
      <c r="AC75" s="19">
        <f t="shared" ca="1" si="76"/>
        <v>0</v>
      </c>
      <c r="AD75" s="19">
        <f t="shared" ca="1" si="76"/>
        <v>0</v>
      </c>
      <c r="AE75" s="19">
        <f t="shared" ca="1" si="76"/>
        <v>0</v>
      </c>
      <c r="AF75" s="19">
        <f t="shared" ca="1" si="76"/>
        <v>0</v>
      </c>
      <c r="AG75" s="19">
        <f t="shared" ca="1" si="76"/>
        <v>0</v>
      </c>
      <c r="AH75" s="19">
        <f t="shared" ca="1" si="76"/>
        <v>0</v>
      </c>
      <c r="AI75" s="19">
        <f t="shared" ca="1" si="76"/>
        <v>0</v>
      </c>
      <c r="AJ75" s="19">
        <f t="shared" ca="1" si="76"/>
        <v>0</v>
      </c>
      <c r="AK75" s="19">
        <f t="shared" ca="1" si="76"/>
        <v>0</v>
      </c>
      <c r="AL75" s="19">
        <f t="shared" ca="1" si="76"/>
        <v>0</v>
      </c>
      <c r="AM75" s="19">
        <f t="shared" ca="1" si="76"/>
        <v>0</v>
      </c>
      <c r="AN75" s="19">
        <f t="shared" ca="1" si="76"/>
        <v>0</v>
      </c>
      <c r="AO75" s="19">
        <f t="shared" ca="1" si="76"/>
        <v>0</v>
      </c>
      <c r="AP75" s="19">
        <f t="shared" ca="1" si="76"/>
        <v>0</v>
      </c>
      <c r="AQ75" s="19">
        <f t="shared" ca="1" si="76"/>
        <v>0</v>
      </c>
      <c r="AR75" s="19">
        <f t="shared" ca="1" si="76"/>
        <v>0</v>
      </c>
      <c r="AS75" s="19">
        <f t="shared" ca="1" si="76"/>
        <v>0</v>
      </c>
      <c r="AT75" s="19">
        <f t="shared" ca="1" si="76"/>
        <v>0</v>
      </c>
      <c r="AU75" s="19">
        <f t="shared" ca="1" si="76"/>
        <v>0</v>
      </c>
      <c r="AV75" s="19">
        <f t="shared" ca="1" si="76"/>
        <v>0</v>
      </c>
      <c r="AW75" s="19">
        <f t="shared" ca="1" si="76"/>
        <v>0</v>
      </c>
      <c r="AX75" s="19">
        <f t="shared" ca="1" si="76"/>
        <v>0</v>
      </c>
      <c r="AY75" s="19">
        <f t="shared" ca="1" si="76"/>
        <v>0</v>
      </c>
      <c r="AZ75" s="19">
        <f t="shared" ca="1" si="76"/>
        <v>0</v>
      </c>
      <c r="BA75" s="19">
        <f t="shared" ca="1" si="76"/>
        <v>0</v>
      </c>
      <c r="BB75" s="19">
        <f t="shared" ca="1" si="76"/>
        <v>0</v>
      </c>
      <c r="BC75" s="19">
        <f t="shared" ca="1" si="76"/>
        <v>0</v>
      </c>
      <c r="BD75" s="19">
        <f t="shared" ca="1" si="76"/>
        <v>0</v>
      </c>
      <c r="BE75" s="19">
        <f t="shared" ca="1" si="76"/>
        <v>0</v>
      </c>
      <c r="BF75" s="19">
        <f t="shared" ca="1" si="76"/>
        <v>0</v>
      </c>
      <c r="BG75" s="19">
        <f t="shared" ca="1" si="76"/>
        <v>0</v>
      </c>
      <c r="BH75" s="19">
        <f t="shared" ca="1" si="76"/>
        <v>0</v>
      </c>
      <c r="BI75" s="19">
        <f t="shared" ca="1" si="76"/>
        <v>0</v>
      </c>
      <c r="BJ75" s="19">
        <f t="shared" ca="1" si="76"/>
        <v>0</v>
      </c>
      <c r="BK75" s="19">
        <f t="shared" ca="1" si="76"/>
        <v>0</v>
      </c>
      <c r="BL75" s="19">
        <f t="shared" ca="1" si="76"/>
        <v>0</v>
      </c>
      <c r="BM75" s="19">
        <f t="shared" ca="1" si="76"/>
        <v>0</v>
      </c>
      <c r="BN75" s="19">
        <f t="shared" ca="1" si="76"/>
        <v>0</v>
      </c>
      <c r="BO75" s="19">
        <f t="shared" ca="1" si="76"/>
        <v>0</v>
      </c>
      <c r="BP75" s="19">
        <f t="shared" ca="1" si="76"/>
        <v>0</v>
      </c>
      <c r="BQ75" s="19">
        <f t="shared" ca="1" si="76"/>
        <v>0</v>
      </c>
      <c r="BR75" s="19">
        <f t="shared" ca="1" si="76"/>
        <v>0</v>
      </c>
      <c r="BS75" s="19">
        <f t="shared" ca="1" si="76"/>
        <v>0</v>
      </c>
      <c r="BT75" s="19">
        <f t="shared" ca="1" si="76"/>
        <v>0</v>
      </c>
      <c r="BU75" s="19">
        <f t="shared" ref="BU75:CI75" ca="1" si="77">IF($H$60=1,IF($G$77+5&gt;$G$76+7,IF(BU63&lt;=$G$76+7,1,0),IF(BU63&lt;=$G$77+5,1,0)),IF(BU63&lt;=$G$77+$G$61,1,0))</f>
        <v>0</v>
      </c>
      <c r="BV75" s="19">
        <f t="shared" ca="1" si="77"/>
        <v>0</v>
      </c>
      <c r="BW75" s="19">
        <f t="shared" ca="1" si="77"/>
        <v>0</v>
      </c>
      <c r="BX75" s="19">
        <f t="shared" ca="1" si="77"/>
        <v>0</v>
      </c>
      <c r="BY75" s="19">
        <f t="shared" ca="1" si="77"/>
        <v>0</v>
      </c>
      <c r="BZ75" s="19">
        <f t="shared" ca="1" si="77"/>
        <v>0</v>
      </c>
      <c r="CA75" s="19">
        <f t="shared" ca="1" si="77"/>
        <v>0</v>
      </c>
      <c r="CB75" s="19">
        <f t="shared" ca="1" si="77"/>
        <v>0</v>
      </c>
      <c r="CC75" s="19">
        <f t="shared" ca="1" si="77"/>
        <v>0</v>
      </c>
      <c r="CD75" s="19">
        <f t="shared" ca="1" si="77"/>
        <v>0</v>
      </c>
      <c r="CE75" s="19">
        <f t="shared" ca="1" si="77"/>
        <v>0</v>
      </c>
      <c r="CF75" s="19">
        <f t="shared" ca="1" si="77"/>
        <v>0</v>
      </c>
      <c r="CG75" s="19">
        <f t="shared" ca="1" si="77"/>
        <v>0</v>
      </c>
      <c r="CH75" s="19">
        <f t="shared" ca="1" si="77"/>
        <v>0</v>
      </c>
      <c r="CI75" s="19">
        <f t="shared" ca="1" si="77"/>
        <v>0</v>
      </c>
      <c r="CZ75" s="159" t="s">
        <v>181</v>
      </c>
      <c r="DA75" s="159">
        <v>51</v>
      </c>
      <c r="DB75" s="162" t="str">
        <f t="shared" si="61"/>
        <v>51_5.2_Горизонт оценки</v>
      </c>
    </row>
    <row r="76" spans="1:106" s="90" customFormat="1" ht="14.25" outlineLevel="1" x14ac:dyDescent="0.2">
      <c r="A76" s="261"/>
      <c r="B76" s="12" t="s">
        <v>164</v>
      </c>
      <c r="C76" s="12" t="s">
        <v>162</v>
      </c>
      <c r="D76" s="12"/>
      <c r="E76" s="12"/>
      <c r="F76" s="12"/>
      <c r="G76" s="20">
        <f t="array" aca="1" ref="G76" ca="1">IF(ISNA(OFFSET(G1,0,MATCH(1=1,$H$30:$CI$30&lt;&gt;0,))),$G$4,OFFSET(G1,0,MATCH(1=1,$H$30:$CI$30&lt;&gt;0,)))</f>
        <v>2020</v>
      </c>
      <c r="H76" s="270"/>
      <c r="I76" s="270"/>
      <c r="J76" s="270"/>
      <c r="K76" s="270"/>
      <c r="L76" s="270"/>
      <c r="M76" s="270"/>
      <c r="N76" s="270"/>
      <c r="O76" s="270"/>
      <c r="P76" s="270"/>
      <c r="Q76" s="270"/>
      <c r="R76" s="270"/>
      <c r="S76" s="270"/>
      <c r="T76" s="270"/>
      <c r="U76" s="270"/>
      <c r="V76" s="270"/>
      <c r="W76" s="270"/>
      <c r="X76" s="270"/>
      <c r="Y76" s="270"/>
      <c r="Z76" s="270"/>
      <c r="AA76" s="270"/>
      <c r="AB76" s="270"/>
      <c r="AC76" s="270"/>
      <c r="AD76" s="270"/>
      <c r="AE76" s="270"/>
      <c r="AF76" s="270"/>
      <c r="AG76" s="270"/>
      <c r="AH76" s="270"/>
      <c r="AI76" s="270"/>
      <c r="AJ76" s="270"/>
      <c r="AK76" s="270"/>
      <c r="AL76" s="270"/>
      <c r="AM76" s="270"/>
      <c r="AN76" s="270"/>
      <c r="AO76" s="270"/>
      <c r="AP76" s="270"/>
      <c r="AQ76" s="270"/>
      <c r="AR76" s="270"/>
      <c r="AS76" s="270"/>
      <c r="AT76" s="270"/>
      <c r="AU76" s="270"/>
      <c r="AV76" s="270"/>
      <c r="AW76" s="270"/>
      <c r="AX76" s="270"/>
      <c r="AY76" s="270"/>
      <c r="AZ76" s="270"/>
      <c r="BA76" s="270"/>
      <c r="BB76" s="270"/>
      <c r="BC76" s="270"/>
      <c r="BD76" s="270"/>
      <c r="BE76" s="270"/>
      <c r="BF76" s="270"/>
      <c r="BG76" s="270"/>
      <c r="BH76" s="270"/>
      <c r="BI76" s="270"/>
      <c r="BJ76" s="270"/>
      <c r="BK76" s="270"/>
      <c r="BL76" s="270"/>
      <c r="BM76" s="270"/>
      <c r="BN76" s="270"/>
      <c r="BO76" s="270"/>
      <c r="BP76" s="270"/>
      <c r="BQ76" s="270"/>
      <c r="BR76" s="270"/>
      <c r="BS76" s="270"/>
      <c r="BT76" s="270"/>
      <c r="BU76" s="270"/>
      <c r="BV76" s="270"/>
      <c r="BW76" s="270"/>
      <c r="BX76" s="270"/>
      <c r="BY76" s="270"/>
      <c r="BZ76" s="270"/>
      <c r="CA76" s="270"/>
      <c r="CB76" s="270"/>
      <c r="CC76" s="270"/>
      <c r="CD76" s="270"/>
      <c r="CE76" s="270"/>
      <c r="CF76" s="270"/>
      <c r="CG76" s="270"/>
      <c r="CH76" s="270"/>
      <c r="CI76" s="270"/>
      <c r="CZ76" s="159" t="s">
        <v>181</v>
      </c>
      <c r="DA76" s="159">
        <v>52</v>
      </c>
      <c r="DB76" s="162" t="str">
        <f t="shared" si="61"/>
        <v>52_5.2.1_первый год инвестиций</v>
      </c>
    </row>
    <row r="77" spans="1:106" s="90" customFormat="1" ht="14.25" outlineLevel="1" x14ac:dyDescent="0.2">
      <c r="A77" s="261"/>
      <c r="B77" s="12" t="s">
        <v>165</v>
      </c>
      <c r="C77" s="12" t="s">
        <v>163</v>
      </c>
      <c r="D77" s="12"/>
      <c r="E77" s="12"/>
      <c r="F77" s="12"/>
      <c r="G77" s="20">
        <f ca="1">YEAR(G11)</f>
        <v>2025</v>
      </c>
      <c r="H77" s="270"/>
      <c r="I77" s="270"/>
      <c r="J77" s="270"/>
      <c r="K77" s="270"/>
      <c r="L77" s="270"/>
      <c r="M77" s="270"/>
      <c r="N77" s="270"/>
      <c r="O77" s="270"/>
      <c r="P77" s="270"/>
      <c r="Q77" s="270"/>
      <c r="R77" s="270"/>
      <c r="S77" s="270"/>
      <c r="T77" s="270"/>
      <c r="U77" s="270"/>
      <c r="V77" s="270"/>
      <c r="W77" s="270"/>
      <c r="X77" s="270"/>
      <c r="Y77" s="270"/>
      <c r="Z77" s="270"/>
      <c r="AA77" s="270"/>
      <c r="AB77" s="270"/>
      <c r="AC77" s="270"/>
      <c r="AD77" s="270"/>
      <c r="AE77" s="270"/>
      <c r="AF77" s="270"/>
      <c r="AG77" s="270"/>
      <c r="AH77" s="270"/>
      <c r="AI77" s="270"/>
      <c r="AJ77" s="270"/>
      <c r="AK77" s="270"/>
      <c r="AL77" s="270"/>
      <c r="AM77" s="270"/>
      <c r="AN77" s="270"/>
      <c r="AO77" s="270"/>
      <c r="AP77" s="270"/>
      <c r="AQ77" s="270"/>
      <c r="AR77" s="270"/>
      <c r="AS77" s="270"/>
      <c r="AT77" s="270"/>
      <c r="AU77" s="270"/>
      <c r="AV77" s="270"/>
      <c r="AW77" s="270"/>
      <c r="AX77" s="270"/>
      <c r="AY77" s="270"/>
      <c r="AZ77" s="270"/>
      <c r="BA77" s="270"/>
      <c r="BB77" s="270"/>
      <c r="BC77" s="270"/>
      <c r="BD77" s="270"/>
      <c r="BE77" s="270"/>
      <c r="BF77" s="270"/>
      <c r="BG77" s="270"/>
      <c r="BH77" s="270"/>
      <c r="BI77" s="270"/>
      <c r="BJ77" s="270"/>
      <c r="BK77" s="270"/>
      <c r="BL77" s="270"/>
      <c r="BM77" s="270"/>
      <c r="BN77" s="270"/>
      <c r="BO77" s="270"/>
      <c r="BP77" s="270"/>
      <c r="BQ77" s="270"/>
      <c r="BR77" s="270"/>
      <c r="BS77" s="270"/>
      <c r="BT77" s="270"/>
      <c r="BU77" s="270"/>
      <c r="BV77" s="270"/>
      <c r="BW77" s="270"/>
      <c r="BX77" s="270"/>
      <c r="BY77" s="270"/>
      <c r="BZ77" s="270"/>
      <c r="CA77" s="270"/>
      <c r="CB77" s="270"/>
      <c r="CC77" s="270"/>
      <c r="CD77" s="270"/>
      <c r="CE77" s="270"/>
      <c r="CF77" s="270"/>
      <c r="CG77" s="270"/>
      <c r="CH77" s="270"/>
      <c r="CI77" s="270"/>
      <c r="CZ77" s="159" t="s">
        <v>181</v>
      </c>
      <c r="DA77" s="159">
        <v>53</v>
      </c>
      <c r="DB77" s="162" t="str">
        <f t="shared" si="61"/>
        <v>53_5.2.2_год перевода решения в промышленною эксплуатацию</v>
      </c>
    </row>
    <row r="78" spans="1:106" s="33" customFormat="1" ht="14.25" outlineLevel="1" x14ac:dyDescent="0.25">
      <c r="B78" s="38"/>
      <c r="C78" s="71"/>
      <c r="D78" s="71"/>
      <c r="E78" s="71"/>
      <c r="F78" s="34"/>
      <c r="CZ78" s="41" t="s">
        <v>181</v>
      </c>
      <c r="DA78" s="159">
        <v>54</v>
      </c>
      <c r="DB78" s="162" t="str">
        <f t="shared" si="61"/>
        <v>54__</v>
      </c>
    </row>
    <row r="79" spans="1:106" s="43" customFormat="1" ht="32.25" customHeight="1" x14ac:dyDescent="0.2">
      <c r="A79" s="33"/>
      <c r="B79" s="73" t="s">
        <v>150</v>
      </c>
      <c r="C79" s="74" t="s">
        <v>31</v>
      </c>
      <c r="D79" s="74"/>
      <c r="E79" s="75" t="s">
        <v>116</v>
      </c>
      <c r="F79" s="76"/>
      <c r="G79" s="77"/>
      <c r="H79" s="230">
        <f>H$1</f>
        <v>2020</v>
      </c>
      <c r="I79" s="230">
        <f t="shared" ref="I79:BT79" si="78">I$1</f>
        <v>2021</v>
      </c>
      <c r="J79" s="230">
        <f t="shared" si="78"/>
        <v>2022</v>
      </c>
      <c r="K79" s="230">
        <f t="shared" si="78"/>
        <v>2023</v>
      </c>
      <c r="L79" s="230">
        <f t="shared" si="78"/>
        <v>2024</v>
      </c>
      <c r="M79" s="230">
        <f t="shared" si="78"/>
        <v>2025</v>
      </c>
      <c r="N79" s="230">
        <f t="shared" si="78"/>
        <v>2026</v>
      </c>
      <c r="O79" s="230">
        <f t="shared" si="78"/>
        <v>2027</v>
      </c>
      <c r="P79" s="230">
        <f t="shared" si="78"/>
        <v>2028</v>
      </c>
      <c r="Q79" s="230">
        <f t="shared" si="78"/>
        <v>2029</v>
      </c>
      <c r="R79" s="230">
        <f t="shared" si="78"/>
        <v>2030</v>
      </c>
      <c r="S79" s="230">
        <f t="shared" si="78"/>
        <v>2031</v>
      </c>
      <c r="T79" s="230">
        <f t="shared" si="78"/>
        <v>2032</v>
      </c>
      <c r="U79" s="230">
        <f t="shared" si="78"/>
        <v>2033</v>
      </c>
      <c r="V79" s="230">
        <f t="shared" si="78"/>
        <v>2034</v>
      </c>
      <c r="W79" s="230">
        <f t="shared" si="78"/>
        <v>2035</v>
      </c>
      <c r="X79" s="230">
        <f t="shared" si="78"/>
        <v>2036</v>
      </c>
      <c r="Y79" s="230">
        <f t="shared" si="78"/>
        <v>2037</v>
      </c>
      <c r="Z79" s="230">
        <f t="shared" si="78"/>
        <v>2038</v>
      </c>
      <c r="AA79" s="230">
        <f t="shared" si="78"/>
        <v>2039</v>
      </c>
      <c r="AB79" s="230">
        <f t="shared" si="78"/>
        <v>2040</v>
      </c>
      <c r="AC79" s="230">
        <f t="shared" si="78"/>
        <v>2041</v>
      </c>
      <c r="AD79" s="230">
        <f t="shared" si="78"/>
        <v>2042</v>
      </c>
      <c r="AE79" s="230">
        <f t="shared" si="78"/>
        <v>2043</v>
      </c>
      <c r="AF79" s="230">
        <f t="shared" si="78"/>
        <v>2044</v>
      </c>
      <c r="AG79" s="230">
        <f t="shared" si="78"/>
        <v>2045</v>
      </c>
      <c r="AH79" s="230">
        <f t="shared" si="78"/>
        <v>2046</v>
      </c>
      <c r="AI79" s="230">
        <f t="shared" si="78"/>
        <v>2047</v>
      </c>
      <c r="AJ79" s="230">
        <f t="shared" si="78"/>
        <v>2048</v>
      </c>
      <c r="AK79" s="230">
        <f t="shared" si="78"/>
        <v>2049</v>
      </c>
      <c r="AL79" s="230">
        <f t="shared" si="78"/>
        <v>2050</v>
      </c>
      <c r="AM79" s="230">
        <f t="shared" si="78"/>
        <v>2051</v>
      </c>
      <c r="AN79" s="230">
        <f t="shared" si="78"/>
        <v>2052</v>
      </c>
      <c r="AO79" s="230">
        <f t="shared" si="78"/>
        <v>2053</v>
      </c>
      <c r="AP79" s="230">
        <f t="shared" si="78"/>
        <v>2054</v>
      </c>
      <c r="AQ79" s="230">
        <f t="shared" si="78"/>
        <v>2055</v>
      </c>
      <c r="AR79" s="230">
        <f t="shared" si="78"/>
        <v>2056</v>
      </c>
      <c r="AS79" s="230">
        <f t="shared" si="78"/>
        <v>2057</v>
      </c>
      <c r="AT79" s="230">
        <f t="shared" si="78"/>
        <v>2058</v>
      </c>
      <c r="AU79" s="230">
        <f t="shared" si="78"/>
        <v>2059</v>
      </c>
      <c r="AV79" s="230">
        <f t="shared" si="78"/>
        <v>2060</v>
      </c>
      <c r="AW79" s="230">
        <f t="shared" si="78"/>
        <v>2061</v>
      </c>
      <c r="AX79" s="230">
        <f t="shared" si="78"/>
        <v>2062</v>
      </c>
      <c r="AY79" s="230">
        <f t="shared" si="78"/>
        <v>2063</v>
      </c>
      <c r="AZ79" s="230">
        <f t="shared" si="78"/>
        <v>2064</v>
      </c>
      <c r="BA79" s="230">
        <f t="shared" si="78"/>
        <v>2065</v>
      </c>
      <c r="BB79" s="230">
        <f t="shared" si="78"/>
        <v>2066</v>
      </c>
      <c r="BC79" s="230">
        <f t="shared" si="78"/>
        <v>2067</v>
      </c>
      <c r="BD79" s="230">
        <f t="shared" si="78"/>
        <v>2068</v>
      </c>
      <c r="BE79" s="230">
        <f t="shared" si="78"/>
        <v>2069</v>
      </c>
      <c r="BF79" s="230">
        <f t="shared" si="78"/>
        <v>2070</v>
      </c>
      <c r="BG79" s="230">
        <f t="shared" si="78"/>
        <v>2071</v>
      </c>
      <c r="BH79" s="230">
        <f t="shared" si="78"/>
        <v>2072</v>
      </c>
      <c r="BI79" s="230">
        <f t="shared" si="78"/>
        <v>2073</v>
      </c>
      <c r="BJ79" s="230">
        <f t="shared" si="78"/>
        <v>2074</v>
      </c>
      <c r="BK79" s="230">
        <f t="shared" si="78"/>
        <v>2075</v>
      </c>
      <c r="BL79" s="230">
        <f t="shared" si="78"/>
        <v>2076</v>
      </c>
      <c r="BM79" s="230">
        <f t="shared" si="78"/>
        <v>2077</v>
      </c>
      <c r="BN79" s="230">
        <f t="shared" si="78"/>
        <v>2078</v>
      </c>
      <c r="BO79" s="230">
        <f t="shared" si="78"/>
        <v>2079</v>
      </c>
      <c r="BP79" s="230">
        <f t="shared" si="78"/>
        <v>2080</v>
      </c>
      <c r="BQ79" s="230">
        <f t="shared" si="78"/>
        <v>2081</v>
      </c>
      <c r="BR79" s="230">
        <f t="shared" si="78"/>
        <v>2082</v>
      </c>
      <c r="BS79" s="230">
        <f t="shared" si="78"/>
        <v>2083</v>
      </c>
      <c r="BT79" s="230">
        <f t="shared" si="78"/>
        <v>2084</v>
      </c>
      <c r="BU79" s="230">
        <f t="shared" ref="BU79:CI79" si="79">BU$1</f>
        <v>2085</v>
      </c>
      <c r="BV79" s="230">
        <f t="shared" si="79"/>
        <v>2086</v>
      </c>
      <c r="BW79" s="230">
        <f t="shared" si="79"/>
        <v>2087</v>
      </c>
      <c r="BX79" s="230">
        <f t="shared" si="79"/>
        <v>2088</v>
      </c>
      <c r="BY79" s="230">
        <f t="shared" si="79"/>
        <v>2089</v>
      </c>
      <c r="BZ79" s="230">
        <f t="shared" si="79"/>
        <v>2090</v>
      </c>
      <c r="CA79" s="230">
        <f t="shared" si="79"/>
        <v>2091</v>
      </c>
      <c r="CB79" s="230">
        <f t="shared" si="79"/>
        <v>2092</v>
      </c>
      <c r="CC79" s="230">
        <f t="shared" si="79"/>
        <v>2093</v>
      </c>
      <c r="CD79" s="230">
        <f t="shared" si="79"/>
        <v>2094</v>
      </c>
      <c r="CE79" s="230">
        <f t="shared" si="79"/>
        <v>2095</v>
      </c>
      <c r="CF79" s="230">
        <f t="shared" si="79"/>
        <v>2096</v>
      </c>
      <c r="CG79" s="230">
        <f t="shared" si="79"/>
        <v>2097</v>
      </c>
      <c r="CH79" s="230">
        <f t="shared" si="79"/>
        <v>2098</v>
      </c>
      <c r="CI79" s="230">
        <f t="shared" si="79"/>
        <v>2099</v>
      </c>
      <c r="CZ79" s="41" t="s">
        <v>181</v>
      </c>
      <c r="DA79" s="159">
        <v>55</v>
      </c>
      <c r="DB79" s="162" t="str">
        <f t="shared" si="61"/>
        <v>55_6_Эффекты проекта</v>
      </c>
    </row>
    <row r="80" spans="1:106" ht="14.25" outlineLevel="1" x14ac:dyDescent="0.25">
      <c r="B80" s="12" t="s">
        <v>62</v>
      </c>
      <c r="C80" s="218" t="s">
        <v>102</v>
      </c>
      <c r="D80" s="12" t="str">
        <f>D111</f>
        <v>Вероятностный</v>
      </c>
      <c r="E80" s="12" t="str">
        <f>E111</f>
        <v>Косвенный</v>
      </c>
      <c r="F80" s="12" t="s">
        <v>13</v>
      </c>
      <c r="G80" s="13">
        <f ca="1">SUM(H80:CI80)</f>
        <v>0</v>
      </c>
      <c r="H80" s="14">
        <f t="shared" ref="H80:AM80" ca="1" si="80">H111*H$75</f>
        <v>0</v>
      </c>
      <c r="I80" s="14">
        <f t="shared" ca="1" si="80"/>
        <v>0</v>
      </c>
      <c r="J80" s="14">
        <f t="shared" ca="1" si="80"/>
        <v>0</v>
      </c>
      <c r="K80" s="14">
        <f t="shared" ca="1" si="80"/>
        <v>0</v>
      </c>
      <c r="L80" s="14">
        <f t="shared" ca="1" si="80"/>
        <v>0</v>
      </c>
      <c r="M80" s="14">
        <f t="shared" ca="1" si="80"/>
        <v>0</v>
      </c>
      <c r="N80" s="14">
        <f t="shared" ca="1" si="80"/>
        <v>0</v>
      </c>
      <c r="O80" s="14">
        <f t="shared" ca="1" si="80"/>
        <v>0</v>
      </c>
      <c r="P80" s="14">
        <f t="shared" ca="1" si="80"/>
        <v>0</v>
      </c>
      <c r="Q80" s="14">
        <f t="shared" ca="1" si="80"/>
        <v>0</v>
      </c>
      <c r="R80" s="14">
        <f t="shared" ca="1" si="80"/>
        <v>0</v>
      </c>
      <c r="S80" s="14">
        <f t="shared" ca="1" si="80"/>
        <v>0</v>
      </c>
      <c r="T80" s="14">
        <f t="shared" ca="1" si="80"/>
        <v>0</v>
      </c>
      <c r="U80" s="14">
        <f t="shared" ca="1" si="80"/>
        <v>0</v>
      </c>
      <c r="V80" s="14">
        <f t="shared" ca="1" si="80"/>
        <v>0</v>
      </c>
      <c r="W80" s="14">
        <f t="shared" ca="1" si="80"/>
        <v>0</v>
      </c>
      <c r="X80" s="14">
        <f t="shared" ca="1" si="80"/>
        <v>0</v>
      </c>
      <c r="Y80" s="14">
        <f t="shared" ca="1" si="80"/>
        <v>0</v>
      </c>
      <c r="Z80" s="14">
        <f t="shared" ca="1" si="80"/>
        <v>0</v>
      </c>
      <c r="AA80" s="14">
        <f t="shared" ca="1" si="80"/>
        <v>0</v>
      </c>
      <c r="AB80" s="14">
        <f t="shared" ca="1" si="80"/>
        <v>0</v>
      </c>
      <c r="AC80" s="14">
        <f t="shared" ca="1" si="80"/>
        <v>0</v>
      </c>
      <c r="AD80" s="14">
        <f t="shared" ca="1" si="80"/>
        <v>0</v>
      </c>
      <c r="AE80" s="14">
        <f t="shared" ca="1" si="80"/>
        <v>0</v>
      </c>
      <c r="AF80" s="14">
        <f t="shared" ca="1" si="80"/>
        <v>0</v>
      </c>
      <c r="AG80" s="14">
        <f t="shared" ca="1" si="80"/>
        <v>0</v>
      </c>
      <c r="AH80" s="14">
        <f t="shared" ca="1" si="80"/>
        <v>0</v>
      </c>
      <c r="AI80" s="14">
        <f t="shared" ca="1" si="80"/>
        <v>0</v>
      </c>
      <c r="AJ80" s="14">
        <f t="shared" ca="1" si="80"/>
        <v>0</v>
      </c>
      <c r="AK80" s="14">
        <f t="shared" ca="1" si="80"/>
        <v>0</v>
      </c>
      <c r="AL80" s="14">
        <f t="shared" ca="1" si="80"/>
        <v>0</v>
      </c>
      <c r="AM80" s="14">
        <f t="shared" ca="1" si="80"/>
        <v>0</v>
      </c>
      <c r="AN80" s="14">
        <f t="shared" ref="AN80:BS80" ca="1" si="81">AN111*AN$75</f>
        <v>0</v>
      </c>
      <c r="AO80" s="14">
        <f t="shared" ca="1" si="81"/>
        <v>0</v>
      </c>
      <c r="AP80" s="14">
        <f t="shared" ca="1" si="81"/>
        <v>0</v>
      </c>
      <c r="AQ80" s="14">
        <f t="shared" ca="1" si="81"/>
        <v>0</v>
      </c>
      <c r="AR80" s="14">
        <f t="shared" ca="1" si="81"/>
        <v>0</v>
      </c>
      <c r="AS80" s="14">
        <f t="shared" ca="1" si="81"/>
        <v>0</v>
      </c>
      <c r="AT80" s="14">
        <f t="shared" ca="1" si="81"/>
        <v>0</v>
      </c>
      <c r="AU80" s="14">
        <f t="shared" ca="1" si="81"/>
        <v>0</v>
      </c>
      <c r="AV80" s="14">
        <f t="shared" ca="1" si="81"/>
        <v>0</v>
      </c>
      <c r="AW80" s="14">
        <f t="shared" ca="1" si="81"/>
        <v>0</v>
      </c>
      <c r="AX80" s="14">
        <f t="shared" ca="1" si="81"/>
        <v>0</v>
      </c>
      <c r="AY80" s="14">
        <f t="shared" ca="1" si="81"/>
        <v>0</v>
      </c>
      <c r="AZ80" s="14">
        <f t="shared" ca="1" si="81"/>
        <v>0</v>
      </c>
      <c r="BA80" s="14">
        <f t="shared" ca="1" si="81"/>
        <v>0</v>
      </c>
      <c r="BB80" s="14">
        <f t="shared" ca="1" si="81"/>
        <v>0</v>
      </c>
      <c r="BC80" s="14">
        <f t="shared" ca="1" si="81"/>
        <v>0</v>
      </c>
      <c r="BD80" s="14">
        <f t="shared" ca="1" si="81"/>
        <v>0</v>
      </c>
      <c r="BE80" s="14">
        <f t="shared" ca="1" si="81"/>
        <v>0</v>
      </c>
      <c r="BF80" s="14">
        <f t="shared" ca="1" si="81"/>
        <v>0</v>
      </c>
      <c r="BG80" s="14">
        <f t="shared" ca="1" si="81"/>
        <v>0</v>
      </c>
      <c r="BH80" s="14">
        <f t="shared" ca="1" si="81"/>
        <v>0</v>
      </c>
      <c r="BI80" s="14">
        <f t="shared" ca="1" si="81"/>
        <v>0</v>
      </c>
      <c r="BJ80" s="14">
        <f t="shared" ca="1" si="81"/>
        <v>0</v>
      </c>
      <c r="BK80" s="14">
        <f t="shared" ca="1" si="81"/>
        <v>0</v>
      </c>
      <c r="BL80" s="14">
        <f t="shared" ca="1" si="81"/>
        <v>0</v>
      </c>
      <c r="BM80" s="14">
        <f t="shared" ca="1" si="81"/>
        <v>0</v>
      </c>
      <c r="BN80" s="14">
        <f t="shared" ca="1" si="81"/>
        <v>0</v>
      </c>
      <c r="BO80" s="14">
        <f t="shared" ca="1" si="81"/>
        <v>0</v>
      </c>
      <c r="BP80" s="14">
        <f t="shared" ca="1" si="81"/>
        <v>0</v>
      </c>
      <c r="BQ80" s="14">
        <f t="shared" ca="1" si="81"/>
        <v>0</v>
      </c>
      <c r="BR80" s="14">
        <f t="shared" ca="1" si="81"/>
        <v>0</v>
      </c>
      <c r="BS80" s="14">
        <f t="shared" ca="1" si="81"/>
        <v>0</v>
      </c>
      <c r="BT80" s="14">
        <f t="shared" ref="BT80:CI80" ca="1" si="82">BT111*BT$75</f>
        <v>0</v>
      </c>
      <c r="BU80" s="14">
        <f t="shared" ca="1" si="82"/>
        <v>0</v>
      </c>
      <c r="BV80" s="14">
        <f t="shared" ca="1" si="82"/>
        <v>0</v>
      </c>
      <c r="BW80" s="14">
        <f t="shared" ca="1" si="82"/>
        <v>0</v>
      </c>
      <c r="BX80" s="14">
        <f t="shared" ca="1" si="82"/>
        <v>0</v>
      </c>
      <c r="BY80" s="14">
        <f t="shared" ca="1" si="82"/>
        <v>0</v>
      </c>
      <c r="BZ80" s="14">
        <f t="shared" ca="1" si="82"/>
        <v>0</v>
      </c>
      <c r="CA80" s="14">
        <f t="shared" ca="1" si="82"/>
        <v>0</v>
      </c>
      <c r="CB80" s="14">
        <f t="shared" ca="1" si="82"/>
        <v>0</v>
      </c>
      <c r="CC80" s="14">
        <f t="shared" ca="1" si="82"/>
        <v>0</v>
      </c>
      <c r="CD80" s="14">
        <f t="shared" ca="1" si="82"/>
        <v>0</v>
      </c>
      <c r="CE80" s="14">
        <f t="shared" ca="1" si="82"/>
        <v>0</v>
      </c>
      <c r="CF80" s="14">
        <f t="shared" ca="1" si="82"/>
        <v>0</v>
      </c>
      <c r="CG80" s="14">
        <f t="shared" ca="1" si="82"/>
        <v>0</v>
      </c>
      <c r="CH80" s="14">
        <f t="shared" ca="1" si="82"/>
        <v>0</v>
      </c>
      <c r="CI80" s="14">
        <f t="shared" ca="1" si="82"/>
        <v>0</v>
      </c>
      <c r="CZ80" s="41" t="s">
        <v>181</v>
      </c>
      <c r="DA80" s="159">
        <v>56</v>
      </c>
      <c r="DB80" s="162" t="str">
        <f t="shared" si="61"/>
        <v xml:space="preserve">56_6.1_Сокращение расходов на оплату труда </v>
      </c>
    </row>
    <row r="81" spans="1:106" ht="14.25" outlineLevel="1" x14ac:dyDescent="0.25">
      <c r="B81" s="7" t="s">
        <v>63</v>
      </c>
      <c r="C81" s="55" t="s">
        <v>789</v>
      </c>
      <c r="D81" s="7">
        <f>D125</f>
        <v>0</v>
      </c>
      <c r="E81" s="7">
        <f>E125</f>
        <v>0</v>
      </c>
      <c r="F81" s="7" t="s">
        <v>13</v>
      </c>
      <c r="G81" s="8">
        <f t="shared" ref="G81:G90" ca="1" si="83">SUM(H81:CI81)</f>
        <v>0</v>
      </c>
      <c r="H81" s="9">
        <f t="shared" ref="H81:AM81" ca="1" si="84">H125*H$75</f>
        <v>0</v>
      </c>
      <c r="I81" s="9">
        <f t="shared" ca="1" si="84"/>
        <v>0</v>
      </c>
      <c r="J81" s="9">
        <f t="shared" ca="1" si="84"/>
        <v>0</v>
      </c>
      <c r="K81" s="9">
        <f t="shared" ca="1" si="84"/>
        <v>0</v>
      </c>
      <c r="L81" s="9">
        <f t="shared" ca="1" si="84"/>
        <v>0</v>
      </c>
      <c r="M81" s="9">
        <f t="shared" ca="1" si="84"/>
        <v>0</v>
      </c>
      <c r="N81" s="9">
        <f t="shared" ca="1" si="84"/>
        <v>0</v>
      </c>
      <c r="O81" s="9">
        <f t="shared" ca="1" si="84"/>
        <v>0</v>
      </c>
      <c r="P81" s="9">
        <f t="shared" ca="1" si="84"/>
        <v>0</v>
      </c>
      <c r="Q81" s="9">
        <f t="shared" ca="1" si="84"/>
        <v>0</v>
      </c>
      <c r="R81" s="9">
        <f t="shared" ca="1" si="84"/>
        <v>0</v>
      </c>
      <c r="S81" s="9">
        <f t="shared" ca="1" si="84"/>
        <v>0</v>
      </c>
      <c r="T81" s="9">
        <f t="shared" ca="1" si="84"/>
        <v>0</v>
      </c>
      <c r="U81" s="9">
        <f t="shared" ca="1" si="84"/>
        <v>0</v>
      </c>
      <c r="V81" s="9">
        <f t="shared" ca="1" si="84"/>
        <v>0</v>
      </c>
      <c r="W81" s="9">
        <f t="shared" ca="1" si="84"/>
        <v>0</v>
      </c>
      <c r="X81" s="9">
        <f t="shared" ca="1" si="84"/>
        <v>0</v>
      </c>
      <c r="Y81" s="9">
        <f t="shared" ca="1" si="84"/>
        <v>0</v>
      </c>
      <c r="Z81" s="9">
        <f t="shared" ca="1" si="84"/>
        <v>0</v>
      </c>
      <c r="AA81" s="9">
        <f t="shared" ca="1" si="84"/>
        <v>0</v>
      </c>
      <c r="AB81" s="9">
        <f t="shared" ca="1" si="84"/>
        <v>0</v>
      </c>
      <c r="AC81" s="9">
        <f t="shared" ca="1" si="84"/>
        <v>0</v>
      </c>
      <c r="AD81" s="9">
        <f t="shared" ca="1" si="84"/>
        <v>0</v>
      </c>
      <c r="AE81" s="9">
        <f t="shared" ca="1" si="84"/>
        <v>0</v>
      </c>
      <c r="AF81" s="9">
        <f t="shared" ca="1" si="84"/>
        <v>0</v>
      </c>
      <c r="AG81" s="9">
        <f t="shared" ca="1" si="84"/>
        <v>0</v>
      </c>
      <c r="AH81" s="9">
        <f t="shared" ca="1" si="84"/>
        <v>0</v>
      </c>
      <c r="AI81" s="9">
        <f t="shared" ca="1" si="84"/>
        <v>0</v>
      </c>
      <c r="AJ81" s="9">
        <f t="shared" ca="1" si="84"/>
        <v>0</v>
      </c>
      <c r="AK81" s="9">
        <f t="shared" ca="1" si="84"/>
        <v>0</v>
      </c>
      <c r="AL81" s="9">
        <f t="shared" ca="1" si="84"/>
        <v>0</v>
      </c>
      <c r="AM81" s="9">
        <f t="shared" ca="1" si="84"/>
        <v>0</v>
      </c>
      <c r="AN81" s="9">
        <f t="shared" ref="AN81:BS81" ca="1" si="85">AN125*AN$75</f>
        <v>0</v>
      </c>
      <c r="AO81" s="9">
        <f t="shared" ca="1" si="85"/>
        <v>0</v>
      </c>
      <c r="AP81" s="9">
        <f t="shared" ca="1" si="85"/>
        <v>0</v>
      </c>
      <c r="AQ81" s="9">
        <f t="shared" ca="1" si="85"/>
        <v>0</v>
      </c>
      <c r="AR81" s="9">
        <f t="shared" ca="1" si="85"/>
        <v>0</v>
      </c>
      <c r="AS81" s="9">
        <f t="shared" ca="1" si="85"/>
        <v>0</v>
      </c>
      <c r="AT81" s="9">
        <f t="shared" ca="1" si="85"/>
        <v>0</v>
      </c>
      <c r="AU81" s="9">
        <f t="shared" ca="1" si="85"/>
        <v>0</v>
      </c>
      <c r="AV81" s="9">
        <f t="shared" ca="1" si="85"/>
        <v>0</v>
      </c>
      <c r="AW81" s="9">
        <f t="shared" ca="1" si="85"/>
        <v>0</v>
      </c>
      <c r="AX81" s="9">
        <f t="shared" ca="1" si="85"/>
        <v>0</v>
      </c>
      <c r="AY81" s="9">
        <f t="shared" ca="1" si="85"/>
        <v>0</v>
      </c>
      <c r="AZ81" s="9">
        <f t="shared" ca="1" si="85"/>
        <v>0</v>
      </c>
      <c r="BA81" s="9">
        <f t="shared" ca="1" si="85"/>
        <v>0</v>
      </c>
      <c r="BB81" s="9">
        <f t="shared" ca="1" si="85"/>
        <v>0</v>
      </c>
      <c r="BC81" s="9">
        <f t="shared" ca="1" si="85"/>
        <v>0</v>
      </c>
      <c r="BD81" s="9">
        <f t="shared" ca="1" si="85"/>
        <v>0</v>
      </c>
      <c r="BE81" s="9">
        <f t="shared" ca="1" si="85"/>
        <v>0</v>
      </c>
      <c r="BF81" s="9">
        <f t="shared" ca="1" si="85"/>
        <v>0</v>
      </c>
      <c r="BG81" s="9">
        <f t="shared" ca="1" si="85"/>
        <v>0</v>
      </c>
      <c r="BH81" s="9">
        <f t="shared" ca="1" si="85"/>
        <v>0</v>
      </c>
      <c r="BI81" s="9">
        <f t="shared" ca="1" si="85"/>
        <v>0</v>
      </c>
      <c r="BJ81" s="9">
        <f t="shared" ca="1" si="85"/>
        <v>0</v>
      </c>
      <c r="BK81" s="9">
        <f t="shared" ca="1" si="85"/>
        <v>0</v>
      </c>
      <c r="BL81" s="9">
        <f t="shared" ca="1" si="85"/>
        <v>0</v>
      </c>
      <c r="BM81" s="9">
        <f t="shared" ca="1" si="85"/>
        <v>0</v>
      </c>
      <c r="BN81" s="9">
        <f t="shared" ca="1" si="85"/>
        <v>0</v>
      </c>
      <c r="BO81" s="9">
        <f t="shared" ca="1" si="85"/>
        <v>0</v>
      </c>
      <c r="BP81" s="9">
        <f t="shared" ca="1" si="85"/>
        <v>0</v>
      </c>
      <c r="BQ81" s="9">
        <f t="shared" ca="1" si="85"/>
        <v>0</v>
      </c>
      <c r="BR81" s="9">
        <f t="shared" ca="1" si="85"/>
        <v>0</v>
      </c>
      <c r="BS81" s="9">
        <f t="shared" ca="1" si="85"/>
        <v>0</v>
      </c>
      <c r="BT81" s="9">
        <f t="shared" ref="BT81:CI81" ca="1" si="86">BT125*BT$75</f>
        <v>0</v>
      </c>
      <c r="BU81" s="9">
        <f t="shared" ca="1" si="86"/>
        <v>0</v>
      </c>
      <c r="BV81" s="9">
        <f t="shared" ca="1" si="86"/>
        <v>0</v>
      </c>
      <c r="BW81" s="9">
        <f t="shared" ca="1" si="86"/>
        <v>0</v>
      </c>
      <c r="BX81" s="9">
        <f t="shared" ca="1" si="86"/>
        <v>0</v>
      </c>
      <c r="BY81" s="9">
        <f t="shared" ca="1" si="86"/>
        <v>0</v>
      </c>
      <c r="BZ81" s="9">
        <f t="shared" ca="1" si="86"/>
        <v>0</v>
      </c>
      <c r="CA81" s="9">
        <f t="shared" ca="1" si="86"/>
        <v>0</v>
      </c>
      <c r="CB81" s="9">
        <f t="shared" ca="1" si="86"/>
        <v>0</v>
      </c>
      <c r="CC81" s="9">
        <f t="shared" ca="1" si="86"/>
        <v>0</v>
      </c>
      <c r="CD81" s="9">
        <f t="shared" ca="1" si="86"/>
        <v>0</v>
      </c>
      <c r="CE81" s="9">
        <f t="shared" ca="1" si="86"/>
        <v>0</v>
      </c>
      <c r="CF81" s="9">
        <f t="shared" ca="1" si="86"/>
        <v>0</v>
      </c>
      <c r="CG81" s="9">
        <f t="shared" ca="1" si="86"/>
        <v>0</v>
      </c>
      <c r="CH81" s="9">
        <f t="shared" ca="1" si="86"/>
        <v>0</v>
      </c>
      <c r="CI81" s="9">
        <f t="shared" ca="1" si="86"/>
        <v>0</v>
      </c>
      <c r="CZ81" s="41" t="s">
        <v>181</v>
      </c>
      <c r="DA81" s="159">
        <v>57</v>
      </c>
      <c r="DB81" s="162" t="str">
        <f t="shared" si="61"/>
        <v>57_6.2_Сокращение CAPEX</v>
      </c>
    </row>
    <row r="82" spans="1:106" ht="14.25" outlineLevel="1" x14ac:dyDescent="0.25">
      <c r="B82" s="7" t="s">
        <v>64</v>
      </c>
      <c r="C82" s="55" t="s">
        <v>790</v>
      </c>
      <c r="D82" s="7">
        <f>D126</f>
        <v>0</v>
      </c>
      <c r="E82" s="7">
        <f>E126</f>
        <v>0</v>
      </c>
      <c r="F82" s="7" t="s">
        <v>13</v>
      </c>
      <c r="G82" s="8">
        <f t="shared" ca="1" si="83"/>
        <v>0</v>
      </c>
      <c r="H82" s="303">
        <f t="shared" ref="H82:AM82" ca="1" si="87">H129*H$75</f>
        <v>0</v>
      </c>
      <c r="I82" s="303">
        <f t="shared" ca="1" si="87"/>
        <v>0</v>
      </c>
      <c r="J82" s="303">
        <f t="shared" ca="1" si="87"/>
        <v>0</v>
      </c>
      <c r="K82" s="303">
        <f t="shared" ca="1" si="87"/>
        <v>0</v>
      </c>
      <c r="L82" s="303">
        <f t="shared" ca="1" si="87"/>
        <v>0</v>
      </c>
      <c r="M82" s="303">
        <f t="shared" ca="1" si="87"/>
        <v>0</v>
      </c>
      <c r="N82" s="303">
        <f t="shared" ca="1" si="87"/>
        <v>0</v>
      </c>
      <c r="O82" s="303">
        <f t="shared" ca="1" si="87"/>
        <v>0</v>
      </c>
      <c r="P82" s="303">
        <f t="shared" ca="1" si="87"/>
        <v>0</v>
      </c>
      <c r="Q82" s="303">
        <f t="shared" ca="1" si="87"/>
        <v>0</v>
      </c>
      <c r="R82" s="303">
        <f t="shared" ca="1" si="87"/>
        <v>0</v>
      </c>
      <c r="S82" s="303">
        <f t="shared" ca="1" si="87"/>
        <v>0</v>
      </c>
      <c r="T82" s="303">
        <f t="shared" ca="1" si="87"/>
        <v>0</v>
      </c>
      <c r="U82" s="303">
        <f t="shared" ca="1" si="87"/>
        <v>0</v>
      </c>
      <c r="V82" s="303">
        <f t="shared" ca="1" si="87"/>
        <v>0</v>
      </c>
      <c r="W82" s="303">
        <f t="shared" ca="1" si="87"/>
        <v>0</v>
      </c>
      <c r="X82" s="303">
        <f t="shared" ca="1" si="87"/>
        <v>0</v>
      </c>
      <c r="Y82" s="303">
        <f t="shared" ca="1" si="87"/>
        <v>0</v>
      </c>
      <c r="Z82" s="303">
        <f t="shared" ca="1" si="87"/>
        <v>0</v>
      </c>
      <c r="AA82" s="303">
        <f t="shared" ca="1" si="87"/>
        <v>0</v>
      </c>
      <c r="AB82" s="303">
        <f t="shared" ca="1" si="87"/>
        <v>0</v>
      </c>
      <c r="AC82" s="303">
        <f t="shared" ca="1" si="87"/>
        <v>0</v>
      </c>
      <c r="AD82" s="303">
        <f t="shared" ca="1" si="87"/>
        <v>0</v>
      </c>
      <c r="AE82" s="303">
        <f t="shared" ca="1" si="87"/>
        <v>0</v>
      </c>
      <c r="AF82" s="303">
        <f t="shared" ca="1" si="87"/>
        <v>0</v>
      </c>
      <c r="AG82" s="303">
        <f t="shared" ca="1" si="87"/>
        <v>0</v>
      </c>
      <c r="AH82" s="303">
        <f t="shared" ca="1" si="87"/>
        <v>0</v>
      </c>
      <c r="AI82" s="303">
        <f t="shared" ca="1" si="87"/>
        <v>0</v>
      </c>
      <c r="AJ82" s="303">
        <f t="shared" ca="1" si="87"/>
        <v>0</v>
      </c>
      <c r="AK82" s="303">
        <f t="shared" ca="1" si="87"/>
        <v>0</v>
      </c>
      <c r="AL82" s="303">
        <f t="shared" ca="1" si="87"/>
        <v>0</v>
      </c>
      <c r="AM82" s="303">
        <f t="shared" ca="1" si="87"/>
        <v>0</v>
      </c>
      <c r="AN82" s="303">
        <f t="shared" ref="AN82:BS82" ca="1" si="88">AN129*AN$75</f>
        <v>0</v>
      </c>
      <c r="AO82" s="303">
        <f t="shared" ca="1" si="88"/>
        <v>0</v>
      </c>
      <c r="AP82" s="303">
        <f t="shared" ca="1" si="88"/>
        <v>0</v>
      </c>
      <c r="AQ82" s="303">
        <f t="shared" ca="1" si="88"/>
        <v>0</v>
      </c>
      <c r="AR82" s="303">
        <f t="shared" ca="1" si="88"/>
        <v>0</v>
      </c>
      <c r="AS82" s="303">
        <f t="shared" ca="1" si="88"/>
        <v>0</v>
      </c>
      <c r="AT82" s="303">
        <f t="shared" ca="1" si="88"/>
        <v>0</v>
      </c>
      <c r="AU82" s="303">
        <f t="shared" ca="1" si="88"/>
        <v>0</v>
      </c>
      <c r="AV82" s="303">
        <f t="shared" ca="1" si="88"/>
        <v>0</v>
      </c>
      <c r="AW82" s="303">
        <f t="shared" ca="1" si="88"/>
        <v>0</v>
      </c>
      <c r="AX82" s="303">
        <f t="shared" ca="1" si="88"/>
        <v>0</v>
      </c>
      <c r="AY82" s="303">
        <f t="shared" ca="1" si="88"/>
        <v>0</v>
      </c>
      <c r="AZ82" s="303">
        <f t="shared" ca="1" si="88"/>
        <v>0</v>
      </c>
      <c r="BA82" s="303">
        <f t="shared" ca="1" si="88"/>
        <v>0</v>
      </c>
      <c r="BB82" s="303">
        <f t="shared" ca="1" si="88"/>
        <v>0</v>
      </c>
      <c r="BC82" s="303">
        <f t="shared" ca="1" si="88"/>
        <v>0</v>
      </c>
      <c r="BD82" s="303">
        <f t="shared" ca="1" si="88"/>
        <v>0</v>
      </c>
      <c r="BE82" s="303">
        <f t="shared" ca="1" si="88"/>
        <v>0</v>
      </c>
      <c r="BF82" s="303">
        <f t="shared" ca="1" si="88"/>
        <v>0</v>
      </c>
      <c r="BG82" s="303">
        <f t="shared" ca="1" si="88"/>
        <v>0</v>
      </c>
      <c r="BH82" s="303">
        <f t="shared" ca="1" si="88"/>
        <v>0</v>
      </c>
      <c r="BI82" s="303">
        <f t="shared" ca="1" si="88"/>
        <v>0</v>
      </c>
      <c r="BJ82" s="303">
        <f t="shared" ca="1" si="88"/>
        <v>0</v>
      </c>
      <c r="BK82" s="303">
        <f t="shared" ca="1" si="88"/>
        <v>0</v>
      </c>
      <c r="BL82" s="303">
        <f t="shared" ca="1" si="88"/>
        <v>0</v>
      </c>
      <c r="BM82" s="303">
        <f t="shared" ca="1" si="88"/>
        <v>0</v>
      </c>
      <c r="BN82" s="303">
        <f t="shared" ca="1" si="88"/>
        <v>0</v>
      </c>
      <c r="BO82" s="303">
        <f t="shared" ca="1" si="88"/>
        <v>0</v>
      </c>
      <c r="BP82" s="303">
        <f t="shared" ca="1" si="88"/>
        <v>0</v>
      </c>
      <c r="BQ82" s="303">
        <f t="shared" ca="1" si="88"/>
        <v>0</v>
      </c>
      <c r="BR82" s="303">
        <f t="shared" ca="1" si="88"/>
        <v>0</v>
      </c>
      <c r="BS82" s="303">
        <f t="shared" ca="1" si="88"/>
        <v>0</v>
      </c>
      <c r="BT82" s="303">
        <f t="shared" ref="BT82:CI82" ca="1" si="89">BT129*BT$75</f>
        <v>0</v>
      </c>
      <c r="BU82" s="303">
        <f t="shared" ca="1" si="89"/>
        <v>0</v>
      </c>
      <c r="BV82" s="303">
        <f t="shared" ca="1" si="89"/>
        <v>0</v>
      </c>
      <c r="BW82" s="303">
        <f t="shared" ca="1" si="89"/>
        <v>0</v>
      </c>
      <c r="BX82" s="303">
        <f t="shared" ca="1" si="89"/>
        <v>0</v>
      </c>
      <c r="BY82" s="303">
        <f t="shared" ca="1" si="89"/>
        <v>0</v>
      </c>
      <c r="BZ82" s="303">
        <f t="shared" ca="1" si="89"/>
        <v>0</v>
      </c>
      <c r="CA82" s="303">
        <f t="shared" ca="1" si="89"/>
        <v>0</v>
      </c>
      <c r="CB82" s="303">
        <f t="shared" ca="1" si="89"/>
        <v>0</v>
      </c>
      <c r="CC82" s="303">
        <f t="shared" ca="1" si="89"/>
        <v>0</v>
      </c>
      <c r="CD82" s="303">
        <f t="shared" ca="1" si="89"/>
        <v>0</v>
      </c>
      <c r="CE82" s="303">
        <f t="shared" ca="1" si="89"/>
        <v>0</v>
      </c>
      <c r="CF82" s="303">
        <f t="shared" ca="1" si="89"/>
        <v>0</v>
      </c>
      <c r="CG82" s="303">
        <f t="shared" ca="1" si="89"/>
        <v>0</v>
      </c>
      <c r="CH82" s="303">
        <f t="shared" ca="1" si="89"/>
        <v>0</v>
      </c>
      <c r="CI82" s="303">
        <f t="shared" ca="1" si="89"/>
        <v>0</v>
      </c>
      <c r="CZ82" s="41" t="s">
        <v>181</v>
      </c>
      <c r="DA82" s="159">
        <v>58</v>
      </c>
      <c r="DB82" s="162" t="str">
        <f t="shared" si="61"/>
        <v>58_6.3_Сокращение OPEX</v>
      </c>
    </row>
    <row r="83" spans="1:106" ht="14.25" outlineLevel="1" x14ac:dyDescent="0.25">
      <c r="B83" s="7" t="s">
        <v>151</v>
      </c>
      <c r="C83" s="55" t="s">
        <v>212</v>
      </c>
      <c r="D83" s="7">
        <f>D132</f>
        <v>0</v>
      </c>
      <c r="E83" s="7">
        <f>E132</f>
        <v>0</v>
      </c>
      <c r="F83" s="7" t="s">
        <v>13</v>
      </c>
      <c r="G83" s="8">
        <f t="shared" ca="1" si="83"/>
        <v>0</v>
      </c>
      <c r="H83" s="9">
        <f t="shared" ref="H83:AM83" ca="1" si="90">H132*H$75</f>
        <v>0</v>
      </c>
      <c r="I83" s="9">
        <f t="shared" ca="1" si="90"/>
        <v>0</v>
      </c>
      <c r="J83" s="9">
        <f t="shared" ca="1" si="90"/>
        <v>0</v>
      </c>
      <c r="K83" s="9">
        <f t="shared" ca="1" si="90"/>
        <v>0</v>
      </c>
      <c r="L83" s="9">
        <f t="shared" ca="1" si="90"/>
        <v>0</v>
      </c>
      <c r="M83" s="9">
        <f t="shared" ca="1" si="90"/>
        <v>0</v>
      </c>
      <c r="N83" s="9">
        <f t="shared" ca="1" si="90"/>
        <v>0</v>
      </c>
      <c r="O83" s="9">
        <f t="shared" ca="1" si="90"/>
        <v>0</v>
      </c>
      <c r="P83" s="9">
        <f t="shared" ca="1" si="90"/>
        <v>0</v>
      </c>
      <c r="Q83" s="9">
        <f t="shared" ca="1" si="90"/>
        <v>0</v>
      </c>
      <c r="R83" s="9">
        <f t="shared" ca="1" si="90"/>
        <v>0</v>
      </c>
      <c r="S83" s="9">
        <f t="shared" ca="1" si="90"/>
        <v>0</v>
      </c>
      <c r="T83" s="9">
        <f t="shared" ca="1" si="90"/>
        <v>0</v>
      </c>
      <c r="U83" s="9">
        <f t="shared" ca="1" si="90"/>
        <v>0</v>
      </c>
      <c r="V83" s="9">
        <f t="shared" ca="1" si="90"/>
        <v>0</v>
      </c>
      <c r="W83" s="9">
        <f t="shared" ca="1" si="90"/>
        <v>0</v>
      </c>
      <c r="X83" s="9">
        <f t="shared" ca="1" si="90"/>
        <v>0</v>
      </c>
      <c r="Y83" s="9">
        <f t="shared" ca="1" si="90"/>
        <v>0</v>
      </c>
      <c r="Z83" s="9">
        <f t="shared" ca="1" si="90"/>
        <v>0</v>
      </c>
      <c r="AA83" s="9">
        <f t="shared" ca="1" si="90"/>
        <v>0</v>
      </c>
      <c r="AB83" s="9">
        <f t="shared" ca="1" si="90"/>
        <v>0</v>
      </c>
      <c r="AC83" s="9">
        <f t="shared" ca="1" si="90"/>
        <v>0</v>
      </c>
      <c r="AD83" s="9">
        <f t="shared" ca="1" si="90"/>
        <v>0</v>
      </c>
      <c r="AE83" s="9">
        <f t="shared" ca="1" si="90"/>
        <v>0</v>
      </c>
      <c r="AF83" s="9">
        <f t="shared" ca="1" si="90"/>
        <v>0</v>
      </c>
      <c r="AG83" s="9">
        <f t="shared" ca="1" si="90"/>
        <v>0</v>
      </c>
      <c r="AH83" s="9">
        <f t="shared" ca="1" si="90"/>
        <v>0</v>
      </c>
      <c r="AI83" s="9">
        <f t="shared" ca="1" si="90"/>
        <v>0</v>
      </c>
      <c r="AJ83" s="9">
        <f t="shared" ca="1" si="90"/>
        <v>0</v>
      </c>
      <c r="AK83" s="9">
        <f t="shared" ca="1" si="90"/>
        <v>0</v>
      </c>
      <c r="AL83" s="9">
        <f t="shared" ca="1" si="90"/>
        <v>0</v>
      </c>
      <c r="AM83" s="9">
        <f t="shared" ca="1" si="90"/>
        <v>0</v>
      </c>
      <c r="AN83" s="9">
        <f t="shared" ref="AN83:BS83" ca="1" si="91">AN132*AN$75</f>
        <v>0</v>
      </c>
      <c r="AO83" s="9">
        <f t="shared" ca="1" si="91"/>
        <v>0</v>
      </c>
      <c r="AP83" s="9">
        <f t="shared" ca="1" si="91"/>
        <v>0</v>
      </c>
      <c r="AQ83" s="9">
        <f t="shared" ca="1" si="91"/>
        <v>0</v>
      </c>
      <c r="AR83" s="9">
        <f t="shared" ca="1" si="91"/>
        <v>0</v>
      </c>
      <c r="AS83" s="9">
        <f t="shared" ca="1" si="91"/>
        <v>0</v>
      </c>
      <c r="AT83" s="9">
        <f t="shared" ca="1" si="91"/>
        <v>0</v>
      </c>
      <c r="AU83" s="9">
        <f t="shared" ca="1" si="91"/>
        <v>0</v>
      </c>
      <c r="AV83" s="9">
        <f t="shared" ca="1" si="91"/>
        <v>0</v>
      </c>
      <c r="AW83" s="9">
        <f t="shared" ca="1" si="91"/>
        <v>0</v>
      </c>
      <c r="AX83" s="9">
        <f t="shared" ca="1" si="91"/>
        <v>0</v>
      </c>
      <c r="AY83" s="9">
        <f t="shared" ca="1" si="91"/>
        <v>0</v>
      </c>
      <c r="AZ83" s="9">
        <f t="shared" ca="1" si="91"/>
        <v>0</v>
      </c>
      <c r="BA83" s="9">
        <f t="shared" ca="1" si="91"/>
        <v>0</v>
      </c>
      <c r="BB83" s="9">
        <f t="shared" ca="1" si="91"/>
        <v>0</v>
      </c>
      <c r="BC83" s="9">
        <f t="shared" ca="1" si="91"/>
        <v>0</v>
      </c>
      <c r="BD83" s="9">
        <f t="shared" ca="1" si="91"/>
        <v>0</v>
      </c>
      <c r="BE83" s="9">
        <f t="shared" ca="1" si="91"/>
        <v>0</v>
      </c>
      <c r="BF83" s="9">
        <f t="shared" ca="1" si="91"/>
        <v>0</v>
      </c>
      <c r="BG83" s="9">
        <f t="shared" ca="1" si="91"/>
        <v>0</v>
      </c>
      <c r="BH83" s="9">
        <f t="shared" ca="1" si="91"/>
        <v>0</v>
      </c>
      <c r="BI83" s="9">
        <f t="shared" ca="1" si="91"/>
        <v>0</v>
      </c>
      <c r="BJ83" s="9">
        <f t="shared" ca="1" si="91"/>
        <v>0</v>
      </c>
      <c r="BK83" s="9">
        <f t="shared" ca="1" si="91"/>
        <v>0</v>
      </c>
      <c r="BL83" s="9">
        <f t="shared" ca="1" si="91"/>
        <v>0</v>
      </c>
      <c r="BM83" s="9">
        <f t="shared" ca="1" si="91"/>
        <v>0</v>
      </c>
      <c r="BN83" s="9">
        <f t="shared" ca="1" si="91"/>
        <v>0</v>
      </c>
      <c r="BO83" s="9">
        <f t="shared" ca="1" si="91"/>
        <v>0</v>
      </c>
      <c r="BP83" s="9">
        <f t="shared" ca="1" si="91"/>
        <v>0</v>
      </c>
      <c r="BQ83" s="9">
        <f t="shared" ca="1" si="91"/>
        <v>0</v>
      </c>
      <c r="BR83" s="9">
        <f t="shared" ca="1" si="91"/>
        <v>0</v>
      </c>
      <c r="BS83" s="9">
        <f t="shared" ca="1" si="91"/>
        <v>0</v>
      </c>
      <c r="BT83" s="9">
        <f t="shared" ref="BT83:CI83" ca="1" si="92">BT132*BT$75</f>
        <v>0</v>
      </c>
      <c r="BU83" s="9">
        <f t="shared" ca="1" si="92"/>
        <v>0</v>
      </c>
      <c r="BV83" s="9">
        <f t="shared" ca="1" si="92"/>
        <v>0</v>
      </c>
      <c r="BW83" s="9">
        <f t="shared" ca="1" si="92"/>
        <v>0</v>
      </c>
      <c r="BX83" s="9">
        <f t="shared" ca="1" si="92"/>
        <v>0</v>
      </c>
      <c r="BY83" s="9">
        <f t="shared" ca="1" si="92"/>
        <v>0</v>
      </c>
      <c r="BZ83" s="9">
        <f t="shared" ca="1" si="92"/>
        <v>0</v>
      </c>
      <c r="CA83" s="9">
        <f t="shared" ca="1" si="92"/>
        <v>0</v>
      </c>
      <c r="CB83" s="9">
        <f t="shared" ca="1" si="92"/>
        <v>0</v>
      </c>
      <c r="CC83" s="9">
        <f t="shared" ca="1" si="92"/>
        <v>0</v>
      </c>
      <c r="CD83" s="9">
        <f t="shared" ca="1" si="92"/>
        <v>0</v>
      </c>
      <c r="CE83" s="9">
        <f t="shared" ca="1" si="92"/>
        <v>0</v>
      </c>
      <c r="CF83" s="9">
        <f t="shared" ca="1" si="92"/>
        <v>0</v>
      </c>
      <c r="CG83" s="9">
        <f t="shared" ca="1" si="92"/>
        <v>0</v>
      </c>
      <c r="CH83" s="9">
        <f t="shared" ca="1" si="92"/>
        <v>0</v>
      </c>
      <c r="CI83" s="9">
        <f t="shared" ca="1" si="92"/>
        <v>0</v>
      </c>
      <c r="CZ83" s="41" t="s">
        <v>181</v>
      </c>
      <c r="DA83" s="159">
        <v>59</v>
      </c>
      <c r="DB83" s="162" t="str">
        <f t="shared" si="61"/>
        <v>59_6.4_Изменение денежного потока от увеличения добычи/реализации УВ</v>
      </c>
    </row>
    <row r="84" spans="1:106" ht="14.25" outlineLevel="1" x14ac:dyDescent="0.25">
      <c r="B84" s="7" t="s">
        <v>152</v>
      </c>
      <c r="C84" s="55" t="s">
        <v>104</v>
      </c>
      <c r="D84" s="7">
        <f>D153</f>
        <v>0</v>
      </c>
      <c r="E84" s="7">
        <f>E153</f>
        <v>0</v>
      </c>
      <c r="F84" s="7" t="s">
        <v>13</v>
      </c>
      <c r="G84" s="8">
        <f t="shared" ca="1" si="83"/>
        <v>0</v>
      </c>
      <c r="H84" s="9">
        <f t="shared" ref="H84:AM84" ca="1" si="93">H153*H$75</f>
        <v>0</v>
      </c>
      <c r="I84" s="9">
        <f t="shared" ca="1" si="93"/>
        <v>0</v>
      </c>
      <c r="J84" s="9">
        <f t="shared" ca="1" si="93"/>
        <v>0</v>
      </c>
      <c r="K84" s="9">
        <f t="shared" ca="1" si="93"/>
        <v>0</v>
      </c>
      <c r="L84" s="9">
        <f t="shared" ca="1" si="93"/>
        <v>0</v>
      </c>
      <c r="M84" s="9">
        <f t="shared" ca="1" si="93"/>
        <v>0</v>
      </c>
      <c r="N84" s="9">
        <f t="shared" ca="1" si="93"/>
        <v>0</v>
      </c>
      <c r="O84" s="9">
        <f t="shared" ca="1" si="93"/>
        <v>0</v>
      </c>
      <c r="P84" s="9">
        <f t="shared" ca="1" si="93"/>
        <v>0</v>
      </c>
      <c r="Q84" s="9">
        <f t="shared" ca="1" si="93"/>
        <v>0</v>
      </c>
      <c r="R84" s="9">
        <f t="shared" ca="1" si="93"/>
        <v>0</v>
      </c>
      <c r="S84" s="9">
        <f t="shared" ca="1" si="93"/>
        <v>0</v>
      </c>
      <c r="T84" s="9">
        <f t="shared" ca="1" si="93"/>
        <v>0</v>
      </c>
      <c r="U84" s="9">
        <f t="shared" ca="1" si="93"/>
        <v>0</v>
      </c>
      <c r="V84" s="9">
        <f t="shared" ca="1" si="93"/>
        <v>0</v>
      </c>
      <c r="W84" s="9">
        <f t="shared" ca="1" si="93"/>
        <v>0</v>
      </c>
      <c r="X84" s="9">
        <f t="shared" ca="1" si="93"/>
        <v>0</v>
      </c>
      <c r="Y84" s="9">
        <f t="shared" ca="1" si="93"/>
        <v>0</v>
      </c>
      <c r="Z84" s="9">
        <f t="shared" ca="1" si="93"/>
        <v>0</v>
      </c>
      <c r="AA84" s="9">
        <f t="shared" ca="1" si="93"/>
        <v>0</v>
      </c>
      <c r="AB84" s="9">
        <f t="shared" ca="1" si="93"/>
        <v>0</v>
      </c>
      <c r="AC84" s="9">
        <f t="shared" ca="1" si="93"/>
        <v>0</v>
      </c>
      <c r="AD84" s="9">
        <f t="shared" ca="1" si="93"/>
        <v>0</v>
      </c>
      <c r="AE84" s="9">
        <f t="shared" ca="1" si="93"/>
        <v>0</v>
      </c>
      <c r="AF84" s="9">
        <f t="shared" ca="1" si="93"/>
        <v>0</v>
      </c>
      <c r="AG84" s="9">
        <f t="shared" ca="1" si="93"/>
        <v>0</v>
      </c>
      <c r="AH84" s="9">
        <f t="shared" ca="1" si="93"/>
        <v>0</v>
      </c>
      <c r="AI84" s="9">
        <f t="shared" ca="1" si="93"/>
        <v>0</v>
      </c>
      <c r="AJ84" s="9">
        <f t="shared" ca="1" si="93"/>
        <v>0</v>
      </c>
      <c r="AK84" s="9">
        <f t="shared" ca="1" si="93"/>
        <v>0</v>
      </c>
      <c r="AL84" s="9">
        <f t="shared" ca="1" si="93"/>
        <v>0</v>
      </c>
      <c r="AM84" s="9">
        <f t="shared" ca="1" si="93"/>
        <v>0</v>
      </c>
      <c r="AN84" s="9">
        <f t="shared" ref="AN84:BS84" ca="1" si="94">AN153*AN$75</f>
        <v>0</v>
      </c>
      <c r="AO84" s="9">
        <f t="shared" ca="1" si="94"/>
        <v>0</v>
      </c>
      <c r="AP84" s="9">
        <f t="shared" ca="1" si="94"/>
        <v>0</v>
      </c>
      <c r="AQ84" s="9">
        <f t="shared" ca="1" si="94"/>
        <v>0</v>
      </c>
      <c r="AR84" s="9">
        <f t="shared" ca="1" si="94"/>
        <v>0</v>
      </c>
      <c r="AS84" s="9">
        <f t="shared" ca="1" si="94"/>
        <v>0</v>
      </c>
      <c r="AT84" s="9">
        <f t="shared" ca="1" si="94"/>
        <v>0</v>
      </c>
      <c r="AU84" s="9">
        <f t="shared" ca="1" si="94"/>
        <v>0</v>
      </c>
      <c r="AV84" s="9">
        <f t="shared" ca="1" si="94"/>
        <v>0</v>
      </c>
      <c r="AW84" s="9">
        <f t="shared" ca="1" si="94"/>
        <v>0</v>
      </c>
      <c r="AX84" s="9">
        <f t="shared" ca="1" si="94"/>
        <v>0</v>
      </c>
      <c r="AY84" s="9">
        <f t="shared" ca="1" si="94"/>
        <v>0</v>
      </c>
      <c r="AZ84" s="9">
        <f t="shared" ca="1" si="94"/>
        <v>0</v>
      </c>
      <c r="BA84" s="9">
        <f t="shared" ca="1" si="94"/>
        <v>0</v>
      </c>
      <c r="BB84" s="9">
        <f t="shared" ca="1" si="94"/>
        <v>0</v>
      </c>
      <c r="BC84" s="9">
        <f t="shared" ca="1" si="94"/>
        <v>0</v>
      </c>
      <c r="BD84" s="9">
        <f t="shared" ca="1" si="94"/>
        <v>0</v>
      </c>
      <c r="BE84" s="9">
        <f t="shared" ca="1" si="94"/>
        <v>0</v>
      </c>
      <c r="BF84" s="9">
        <f t="shared" ca="1" si="94"/>
        <v>0</v>
      </c>
      <c r="BG84" s="9">
        <f t="shared" ca="1" si="94"/>
        <v>0</v>
      </c>
      <c r="BH84" s="9">
        <f t="shared" ca="1" si="94"/>
        <v>0</v>
      </c>
      <c r="BI84" s="9">
        <f t="shared" ca="1" si="94"/>
        <v>0</v>
      </c>
      <c r="BJ84" s="9">
        <f t="shared" ca="1" si="94"/>
        <v>0</v>
      </c>
      <c r="BK84" s="9">
        <f t="shared" ca="1" si="94"/>
        <v>0</v>
      </c>
      <c r="BL84" s="9">
        <f t="shared" ca="1" si="94"/>
        <v>0</v>
      </c>
      <c r="BM84" s="9">
        <f t="shared" ca="1" si="94"/>
        <v>0</v>
      </c>
      <c r="BN84" s="9">
        <f t="shared" ca="1" si="94"/>
        <v>0</v>
      </c>
      <c r="BO84" s="9">
        <f t="shared" ca="1" si="94"/>
        <v>0</v>
      </c>
      <c r="BP84" s="9">
        <f t="shared" ca="1" si="94"/>
        <v>0</v>
      </c>
      <c r="BQ84" s="9">
        <f t="shared" ca="1" si="94"/>
        <v>0</v>
      </c>
      <c r="BR84" s="9">
        <f t="shared" ca="1" si="94"/>
        <v>0</v>
      </c>
      <c r="BS84" s="9">
        <f t="shared" ca="1" si="94"/>
        <v>0</v>
      </c>
      <c r="BT84" s="9">
        <f t="shared" ref="BT84:CI84" ca="1" si="95">BT153*BT$75</f>
        <v>0</v>
      </c>
      <c r="BU84" s="9">
        <f t="shared" ca="1" si="95"/>
        <v>0</v>
      </c>
      <c r="BV84" s="9">
        <f t="shared" ca="1" si="95"/>
        <v>0</v>
      </c>
      <c r="BW84" s="9">
        <f t="shared" ca="1" si="95"/>
        <v>0</v>
      </c>
      <c r="BX84" s="9">
        <f t="shared" ca="1" si="95"/>
        <v>0</v>
      </c>
      <c r="BY84" s="9">
        <f t="shared" ca="1" si="95"/>
        <v>0</v>
      </c>
      <c r="BZ84" s="9">
        <f t="shared" ca="1" si="95"/>
        <v>0</v>
      </c>
      <c r="CA84" s="9">
        <f t="shared" ca="1" si="95"/>
        <v>0</v>
      </c>
      <c r="CB84" s="9">
        <f t="shared" ca="1" si="95"/>
        <v>0</v>
      </c>
      <c r="CC84" s="9">
        <f t="shared" ca="1" si="95"/>
        <v>0</v>
      </c>
      <c r="CD84" s="9">
        <f t="shared" ca="1" si="95"/>
        <v>0</v>
      </c>
      <c r="CE84" s="9">
        <f t="shared" ca="1" si="95"/>
        <v>0</v>
      </c>
      <c r="CF84" s="9">
        <f t="shared" ca="1" si="95"/>
        <v>0</v>
      </c>
      <c r="CG84" s="9">
        <f t="shared" ca="1" si="95"/>
        <v>0</v>
      </c>
      <c r="CH84" s="9">
        <f t="shared" ca="1" si="95"/>
        <v>0</v>
      </c>
      <c r="CI84" s="9">
        <f t="shared" ca="1" si="95"/>
        <v>0</v>
      </c>
      <c r="CZ84" s="41" t="s">
        <v>181</v>
      </c>
      <c r="DA84" s="159">
        <v>60</v>
      </c>
      <c r="DB84" s="162" t="str">
        <f t="shared" si="61"/>
        <v>60_6.5_Ранняя добыча / ранняя нефть</v>
      </c>
    </row>
    <row r="85" spans="1:106" ht="25.5" outlineLevel="1" x14ac:dyDescent="0.25">
      <c r="B85" s="7" t="s">
        <v>65</v>
      </c>
      <c r="C85" s="55" t="s">
        <v>105</v>
      </c>
      <c r="D85" s="7">
        <f>D156</f>
        <v>0</v>
      </c>
      <c r="E85" s="7">
        <f>E156</f>
        <v>0</v>
      </c>
      <c r="F85" s="7" t="s">
        <v>13</v>
      </c>
      <c r="G85" s="8">
        <f t="shared" ca="1" si="83"/>
        <v>0</v>
      </c>
      <c r="H85" s="9">
        <f t="shared" ref="H85:AM85" ca="1" si="96">H156*H$75</f>
        <v>0</v>
      </c>
      <c r="I85" s="9">
        <f t="shared" ca="1" si="96"/>
        <v>0</v>
      </c>
      <c r="J85" s="9">
        <f t="shared" ca="1" si="96"/>
        <v>0</v>
      </c>
      <c r="K85" s="9">
        <f t="shared" ca="1" si="96"/>
        <v>0</v>
      </c>
      <c r="L85" s="9">
        <f t="shared" ca="1" si="96"/>
        <v>0</v>
      </c>
      <c r="M85" s="9">
        <f t="shared" ca="1" si="96"/>
        <v>0</v>
      </c>
      <c r="N85" s="9">
        <f t="shared" ca="1" si="96"/>
        <v>0</v>
      </c>
      <c r="O85" s="9">
        <f t="shared" ca="1" si="96"/>
        <v>0</v>
      </c>
      <c r="P85" s="9">
        <f t="shared" ca="1" si="96"/>
        <v>0</v>
      </c>
      <c r="Q85" s="9">
        <f t="shared" ca="1" si="96"/>
        <v>0</v>
      </c>
      <c r="R85" s="9">
        <f t="shared" ca="1" si="96"/>
        <v>0</v>
      </c>
      <c r="S85" s="9">
        <f t="shared" ca="1" si="96"/>
        <v>0</v>
      </c>
      <c r="T85" s="9">
        <f t="shared" ca="1" si="96"/>
        <v>0</v>
      </c>
      <c r="U85" s="9">
        <f t="shared" ca="1" si="96"/>
        <v>0</v>
      </c>
      <c r="V85" s="9">
        <f t="shared" ca="1" si="96"/>
        <v>0</v>
      </c>
      <c r="W85" s="9">
        <f t="shared" ca="1" si="96"/>
        <v>0</v>
      </c>
      <c r="X85" s="9">
        <f t="shared" ca="1" si="96"/>
        <v>0</v>
      </c>
      <c r="Y85" s="9">
        <f t="shared" ca="1" si="96"/>
        <v>0</v>
      </c>
      <c r="Z85" s="9">
        <f t="shared" ca="1" si="96"/>
        <v>0</v>
      </c>
      <c r="AA85" s="9">
        <f t="shared" ca="1" si="96"/>
        <v>0</v>
      </c>
      <c r="AB85" s="9">
        <f t="shared" ca="1" si="96"/>
        <v>0</v>
      </c>
      <c r="AC85" s="9">
        <f t="shared" ca="1" si="96"/>
        <v>0</v>
      </c>
      <c r="AD85" s="9">
        <f t="shared" ca="1" si="96"/>
        <v>0</v>
      </c>
      <c r="AE85" s="9">
        <f t="shared" ca="1" si="96"/>
        <v>0</v>
      </c>
      <c r="AF85" s="9">
        <f t="shared" ca="1" si="96"/>
        <v>0</v>
      </c>
      <c r="AG85" s="9">
        <f t="shared" ca="1" si="96"/>
        <v>0</v>
      </c>
      <c r="AH85" s="9">
        <f t="shared" ca="1" si="96"/>
        <v>0</v>
      </c>
      <c r="AI85" s="9">
        <f t="shared" ca="1" si="96"/>
        <v>0</v>
      </c>
      <c r="AJ85" s="9">
        <f t="shared" ca="1" si="96"/>
        <v>0</v>
      </c>
      <c r="AK85" s="9">
        <f t="shared" ca="1" si="96"/>
        <v>0</v>
      </c>
      <c r="AL85" s="9">
        <f t="shared" ca="1" si="96"/>
        <v>0</v>
      </c>
      <c r="AM85" s="9">
        <f t="shared" ca="1" si="96"/>
        <v>0</v>
      </c>
      <c r="AN85" s="9">
        <f t="shared" ref="AN85:BS85" ca="1" si="97">AN156*AN$75</f>
        <v>0</v>
      </c>
      <c r="AO85" s="9">
        <f t="shared" ca="1" si="97"/>
        <v>0</v>
      </c>
      <c r="AP85" s="9">
        <f t="shared" ca="1" si="97"/>
        <v>0</v>
      </c>
      <c r="AQ85" s="9">
        <f t="shared" ca="1" si="97"/>
        <v>0</v>
      </c>
      <c r="AR85" s="9">
        <f t="shared" ca="1" si="97"/>
        <v>0</v>
      </c>
      <c r="AS85" s="9">
        <f t="shared" ca="1" si="97"/>
        <v>0</v>
      </c>
      <c r="AT85" s="9">
        <f t="shared" ca="1" si="97"/>
        <v>0</v>
      </c>
      <c r="AU85" s="9">
        <f t="shared" ca="1" si="97"/>
        <v>0</v>
      </c>
      <c r="AV85" s="9">
        <f t="shared" ca="1" si="97"/>
        <v>0</v>
      </c>
      <c r="AW85" s="9">
        <f t="shared" ca="1" si="97"/>
        <v>0</v>
      </c>
      <c r="AX85" s="9">
        <f t="shared" ca="1" si="97"/>
        <v>0</v>
      </c>
      <c r="AY85" s="9">
        <f t="shared" ca="1" si="97"/>
        <v>0</v>
      </c>
      <c r="AZ85" s="9">
        <f t="shared" ca="1" si="97"/>
        <v>0</v>
      </c>
      <c r="BA85" s="9">
        <f t="shared" ca="1" si="97"/>
        <v>0</v>
      </c>
      <c r="BB85" s="9">
        <f t="shared" ca="1" si="97"/>
        <v>0</v>
      </c>
      <c r="BC85" s="9">
        <f t="shared" ca="1" si="97"/>
        <v>0</v>
      </c>
      <c r="BD85" s="9">
        <f t="shared" ca="1" si="97"/>
        <v>0</v>
      </c>
      <c r="BE85" s="9">
        <f t="shared" ca="1" si="97"/>
        <v>0</v>
      </c>
      <c r="BF85" s="9">
        <f t="shared" ca="1" si="97"/>
        <v>0</v>
      </c>
      <c r="BG85" s="9">
        <f t="shared" ca="1" si="97"/>
        <v>0</v>
      </c>
      <c r="BH85" s="9">
        <f t="shared" ca="1" si="97"/>
        <v>0</v>
      </c>
      <c r="BI85" s="9">
        <f t="shared" ca="1" si="97"/>
        <v>0</v>
      </c>
      <c r="BJ85" s="9">
        <f t="shared" ca="1" si="97"/>
        <v>0</v>
      </c>
      <c r="BK85" s="9">
        <f t="shared" ca="1" si="97"/>
        <v>0</v>
      </c>
      <c r="BL85" s="9">
        <f t="shared" ca="1" si="97"/>
        <v>0</v>
      </c>
      <c r="BM85" s="9">
        <f t="shared" ca="1" si="97"/>
        <v>0</v>
      </c>
      <c r="BN85" s="9">
        <f t="shared" ca="1" si="97"/>
        <v>0</v>
      </c>
      <c r="BO85" s="9">
        <f t="shared" ca="1" si="97"/>
        <v>0</v>
      </c>
      <c r="BP85" s="9">
        <f t="shared" ca="1" si="97"/>
        <v>0</v>
      </c>
      <c r="BQ85" s="9">
        <f t="shared" ca="1" si="97"/>
        <v>0</v>
      </c>
      <c r="BR85" s="9">
        <f t="shared" ca="1" si="97"/>
        <v>0</v>
      </c>
      <c r="BS85" s="9">
        <f t="shared" ca="1" si="97"/>
        <v>0</v>
      </c>
      <c r="BT85" s="9">
        <f t="shared" ref="BT85:CI85" ca="1" si="98">BT156*BT$75</f>
        <v>0</v>
      </c>
      <c r="BU85" s="9">
        <f t="shared" ca="1" si="98"/>
        <v>0</v>
      </c>
      <c r="BV85" s="9">
        <f t="shared" ca="1" si="98"/>
        <v>0</v>
      </c>
      <c r="BW85" s="9">
        <f t="shared" ca="1" si="98"/>
        <v>0</v>
      </c>
      <c r="BX85" s="9">
        <f t="shared" ca="1" si="98"/>
        <v>0</v>
      </c>
      <c r="BY85" s="9">
        <f t="shared" ca="1" si="98"/>
        <v>0</v>
      </c>
      <c r="BZ85" s="9">
        <f t="shared" ca="1" si="98"/>
        <v>0</v>
      </c>
      <c r="CA85" s="9">
        <f t="shared" ca="1" si="98"/>
        <v>0</v>
      </c>
      <c r="CB85" s="9">
        <f t="shared" ca="1" si="98"/>
        <v>0</v>
      </c>
      <c r="CC85" s="9">
        <f t="shared" ca="1" si="98"/>
        <v>0</v>
      </c>
      <c r="CD85" s="9">
        <f t="shared" ca="1" si="98"/>
        <v>0</v>
      </c>
      <c r="CE85" s="9">
        <f t="shared" ca="1" si="98"/>
        <v>0</v>
      </c>
      <c r="CF85" s="9">
        <f t="shared" ca="1" si="98"/>
        <v>0</v>
      </c>
      <c r="CG85" s="9">
        <f t="shared" ca="1" si="98"/>
        <v>0</v>
      </c>
      <c r="CH85" s="9">
        <f t="shared" ca="1" si="98"/>
        <v>0</v>
      </c>
      <c r="CI85" s="9">
        <f t="shared" ca="1" si="98"/>
        <v>0</v>
      </c>
      <c r="CZ85" s="41" t="s">
        <v>181</v>
      </c>
      <c r="DA85" s="159">
        <v>61</v>
      </c>
      <c r="DB85" s="162" t="str">
        <f t="shared" si="61"/>
        <v>61_6.6_Повышение доходов от оказания услуг либо продажи продукции (за исключением нефти, газа и нефтепродуктов)</v>
      </c>
    </row>
    <row r="86" spans="1:106" ht="14.25" outlineLevel="1" x14ac:dyDescent="0.25">
      <c r="B86" s="7" t="s">
        <v>97</v>
      </c>
      <c r="C86" s="55" t="s">
        <v>106</v>
      </c>
      <c r="D86" s="7">
        <f>D159</f>
        <v>0</v>
      </c>
      <c r="E86" s="7">
        <f>E159</f>
        <v>0</v>
      </c>
      <c r="F86" s="7" t="s">
        <v>13</v>
      </c>
      <c r="G86" s="8">
        <f t="shared" ca="1" si="83"/>
        <v>0</v>
      </c>
      <c r="H86" s="9">
        <f t="shared" ref="H86:AM86" ca="1" si="99">H159*H$75</f>
        <v>0</v>
      </c>
      <c r="I86" s="9">
        <f t="shared" ca="1" si="99"/>
        <v>0</v>
      </c>
      <c r="J86" s="9">
        <f t="shared" ca="1" si="99"/>
        <v>0</v>
      </c>
      <c r="K86" s="9">
        <f t="shared" ca="1" si="99"/>
        <v>0</v>
      </c>
      <c r="L86" s="9">
        <f t="shared" ca="1" si="99"/>
        <v>0</v>
      </c>
      <c r="M86" s="9">
        <f t="shared" ca="1" si="99"/>
        <v>0</v>
      </c>
      <c r="N86" s="9">
        <f t="shared" ca="1" si="99"/>
        <v>0</v>
      </c>
      <c r="O86" s="9">
        <f t="shared" ca="1" si="99"/>
        <v>0</v>
      </c>
      <c r="P86" s="9">
        <f t="shared" ca="1" si="99"/>
        <v>0</v>
      </c>
      <c r="Q86" s="9">
        <f t="shared" ca="1" si="99"/>
        <v>0</v>
      </c>
      <c r="R86" s="9">
        <f t="shared" ca="1" si="99"/>
        <v>0</v>
      </c>
      <c r="S86" s="9">
        <f t="shared" ca="1" si="99"/>
        <v>0</v>
      </c>
      <c r="T86" s="9">
        <f t="shared" ca="1" si="99"/>
        <v>0</v>
      </c>
      <c r="U86" s="9">
        <f t="shared" ca="1" si="99"/>
        <v>0</v>
      </c>
      <c r="V86" s="9">
        <f t="shared" ca="1" si="99"/>
        <v>0</v>
      </c>
      <c r="W86" s="9">
        <f t="shared" ca="1" si="99"/>
        <v>0</v>
      </c>
      <c r="X86" s="9">
        <f t="shared" ca="1" si="99"/>
        <v>0</v>
      </c>
      <c r="Y86" s="9">
        <f t="shared" ca="1" si="99"/>
        <v>0</v>
      </c>
      <c r="Z86" s="9">
        <f t="shared" ca="1" si="99"/>
        <v>0</v>
      </c>
      <c r="AA86" s="9">
        <f t="shared" ca="1" si="99"/>
        <v>0</v>
      </c>
      <c r="AB86" s="9">
        <f t="shared" ca="1" si="99"/>
        <v>0</v>
      </c>
      <c r="AC86" s="9">
        <f t="shared" ca="1" si="99"/>
        <v>0</v>
      </c>
      <c r="AD86" s="9">
        <f t="shared" ca="1" si="99"/>
        <v>0</v>
      </c>
      <c r="AE86" s="9">
        <f t="shared" ca="1" si="99"/>
        <v>0</v>
      </c>
      <c r="AF86" s="9">
        <f t="shared" ca="1" si="99"/>
        <v>0</v>
      </c>
      <c r="AG86" s="9">
        <f t="shared" ca="1" si="99"/>
        <v>0</v>
      </c>
      <c r="AH86" s="9">
        <f t="shared" ca="1" si="99"/>
        <v>0</v>
      </c>
      <c r="AI86" s="9">
        <f t="shared" ca="1" si="99"/>
        <v>0</v>
      </c>
      <c r="AJ86" s="9">
        <f t="shared" ca="1" si="99"/>
        <v>0</v>
      </c>
      <c r="AK86" s="9">
        <f t="shared" ca="1" si="99"/>
        <v>0</v>
      </c>
      <c r="AL86" s="9">
        <f t="shared" ca="1" si="99"/>
        <v>0</v>
      </c>
      <c r="AM86" s="9">
        <f t="shared" ca="1" si="99"/>
        <v>0</v>
      </c>
      <c r="AN86" s="9">
        <f t="shared" ref="AN86:BS86" ca="1" si="100">AN159*AN$75</f>
        <v>0</v>
      </c>
      <c r="AO86" s="9">
        <f t="shared" ca="1" si="100"/>
        <v>0</v>
      </c>
      <c r="AP86" s="9">
        <f t="shared" ca="1" si="100"/>
        <v>0</v>
      </c>
      <c r="AQ86" s="9">
        <f t="shared" ca="1" si="100"/>
        <v>0</v>
      </c>
      <c r="AR86" s="9">
        <f t="shared" ca="1" si="100"/>
        <v>0</v>
      </c>
      <c r="AS86" s="9">
        <f t="shared" ca="1" si="100"/>
        <v>0</v>
      </c>
      <c r="AT86" s="9">
        <f t="shared" ca="1" si="100"/>
        <v>0</v>
      </c>
      <c r="AU86" s="9">
        <f t="shared" ca="1" si="100"/>
        <v>0</v>
      </c>
      <c r="AV86" s="9">
        <f t="shared" ca="1" si="100"/>
        <v>0</v>
      </c>
      <c r="AW86" s="9">
        <f t="shared" ca="1" si="100"/>
        <v>0</v>
      </c>
      <c r="AX86" s="9">
        <f t="shared" ca="1" si="100"/>
        <v>0</v>
      </c>
      <c r="AY86" s="9">
        <f t="shared" ca="1" si="100"/>
        <v>0</v>
      </c>
      <c r="AZ86" s="9">
        <f t="shared" ca="1" si="100"/>
        <v>0</v>
      </c>
      <c r="BA86" s="9">
        <f t="shared" ca="1" si="100"/>
        <v>0</v>
      </c>
      <c r="BB86" s="9">
        <f t="shared" ca="1" si="100"/>
        <v>0</v>
      </c>
      <c r="BC86" s="9">
        <f t="shared" ca="1" si="100"/>
        <v>0</v>
      </c>
      <c r="BD86" s="9">
        <f t="shared" ca="1" si="100"/>
        <v>0</v>
      </c>
      <c r="BE86" s="9">
        <f t="shared" ca="1" si="100"/>
        <v>0</v>
      </c>
      <c r="BF86" s="9">
        <f t="shared" ca="1" si="100"/>
        <v>0</v>
      </c>
      <c r="BG86" s="9">
        <f t="shared" ca="1" si="100"/>
        <v>0</v>
      </c>
      <c r="BH86" s="9">
        <f t="shared" ca="1" si="100"/>
        <v>0</v>
      </c>
      <c r="BI86" s="9">
        <f t="shared" ca="1" si="100"/>
        <v>0</v>
      </c>
      <c r="BJ86" s="9">
        <f t="shared" ca="1" si="100"/>
        <v>0</v>
      </c>
      <c r="BK86" s="9">
        <f t="shared" ca="1" si="100"/>
        <v>0</v>
      </c>
      <c r="BL86" s="9">
        <f t="shared" ca="1" si="100"/>
        <v>0</v>
      </c>
      <c r="BM86" s="9">
        <f t="shared" ca="1" si="100"/>
        <v>0</v>
      </c>
      <c r="BN86" s="9">
        <f t="shared" ca="1" si="100"/>
        <v>0</v>
      </c>
      <c r="BO86" s="9">
        <f t="shared" ca="1" si="100"/>
        <v>0</v>
      </c>
      <c r="BP86" s="9">
        <f t="shared" ca="1" si="100"/>
        <v>0</v>
      </c>
      <c r="BQ86" s="9">
        <f t="shared" ca="1" si="100"/>
        <v>0</v>
      </c>
      <c r="BR86" s="9">
        <f t="shared" ca="1" si="100"/>
        <v>0</v>
      </c>
      <c r="BS86" s="9">
        <f t="shared" ca="1" si="100"/>
        <v>0</v>
      </c>
      <c r="BT86" s="9">
        <f t="shared" ref="BT86:CI86" ca="1" si="101">BT159*BT$75</f>
        <v>0</v>
      </c>
      <c r="BU86" s="9">
        <f t="shared" ca="1" si="101"/>
        <v>0</v>
      </c>
      <c r="BV86" s="9">
        <f t="shared" ca="1" si="101"/>
        <v>0</v>
      </c>
      <c r="BW86" s="9">
        <f t="shared" ca="1" si="101"/>
        <v>0</v>
      </c>
      <c r="BX86" s="9">
        <f t="shared" ca="1" si="101"/>
        <v>0</v>
      </c>
      <c r="BY86" s="9">
        <f t="shared" ca="1" si="101"/>
        <v>0</v>
      </c>
      <c r="BZ86" s="9">
        <f t="shared" ca="1" si="101"/>
        <v>0</v>
      </c>
      <c r="CA86" s="9">
        <f t="shared" ca="1" si="101"/>
        <v>0</v>
      </c>
      <c r="CB86" s="9">
        <f t="shared" ca="1" si="101"/>
        <v>0</v>
      </c>
      <c r="CC86" s="9">
        <f t="shared" ca="1" si="101"/>
        <v>0</v>
      </c>
      <c r="CD86" s="9">
        <f t="shared" ca="1" si="101"/>
        <v>0</v>
      </c>
      <c r="CE86" s="9">
        <f t="shared" ca="1" si="101"/>
        <v>0</v>
      </c>
      <c r="CF86" s="9">
        <f t="shared" ca="1" si="101"/>
        <v>0</v>
      </c>
      <c r="CG86" s="9">
        <f t="shared" ca="1" si="101"/>
        <v>0</v>
      </c>
      <c r="CH86" s="9">
        <f t="shared" ca="1" si="101"/>
        <v>0</v>
      </c>
      <c r="CI86" s="9">
        <f t="shared" ca="1" si="101"/>
        <v>0</v>
      </c>
      <c r="CZ86" s="41" t="s">
        <v>181</v>
      </c>
      <c r="DA86" s="159">
        <v>62</v>
      </c>
      <c r="DB86" s="162" t="str">
        <f t="shared" si="61"/>
        <v>62_6.7_Митигация рисков</v>
      </c>
    </row>
    <row r="87" spans="1:106" ht="14.25" outlineLevel="1" x14ac:dyDescent="0.25">
      <c r="B87" s="7" t="s">
        <v>98</v>
      </c>
      <c r="C87" s="55" t="s">
        <v>153</v>
      </c>
      <c r="D87" s="7">
        <f>D162</f>
        <v>0</v>
      </c>
      <c r="E87" s="7">
        <f>E162</f>
        <v>0</v>
      </c>
      <c r="F87" s="7" t="s">
        <v>13</v>
      </c>
      <c r="G87" s="8">
        <f t="shared" ca="1" si="83"/>
        <v>0</v>
      </c>
      <c r="H87" s="9">
        <f t="shared" ref="H87:AM87" ca="1" si="102">H162*H$75</f>
        <v>0</v>
      </c>
      <c r="I87" s="9">
        <f t="shared" ca="1" si="102"/>
        <v>0</v>
      </c>
      <c r="J87" s="9">
        <f t="shared" ca="1" si="102"/>
        <v>0</v>
      </c>
      <c r="K87" s="9">
        <f t="shared" ca="1" si="102"/>
        <v>0</v>
      </c>
      <c r="L87" s="9">
        <f t="shared" ca="1" si="102"/>
        <v>0</v>
      </c>
      <c r="M87" s="9">
        <f t="shared" ca="1" si="102"/>
        <v>0</v>
      </c>
      <c r="N87" s="9">
        <f t="shared" ca="1" si="102"/>
        <v>0</v>
      </c>
      <c r="O87" s="9">
        <f t="shared" ca="1" si="102"/>
        <v>0</v>
      </c>
      <c r="P87" s="9">
        <f t="shared" ca="1" si="102"/>
        <v>0</v>
      </c>
      <c r="Q87" s="9">
        <f t="shared" ca="1" si="102"/>
        <v>0</v>
      </c>
      <c r="R87" s="9">
        <f t="shared" ca="1" si="102"/>
        <v>0</v>
      </c>
      <c r="S87" s="9">
        <f t="shared" ca="1" si="102"/>
        <v>0</v>
      </c>
      <c r="T87" s="9">
        <f t="shared" ca="1" si="102"/>
        <v>0</v>
      </c>
      <c r="U87" s="9">
        <f t="shared" ca="1" si="102"/>
        <v>0</v>
      </c>
      <c r="V87" s="9">
        <f t="shared" ca="1" si="102"/>
        <v>0</v>
      </c>
      <c r="W87" s="9">
        <f t="shared" ca="1" si="102"/>
        <v>0</v>
      </c>
      <c r="X87" s="9">
        <f t="shared" ca="1" si="102"/>
        <v>0</v>
      </c>
      <c r="Y87" s="9">
        <f t="shared" ca="1" si="102"/>
        <v>0</v>
      </c>
      <c r="Z87" s="9">
        <f t="shared" ca="1" si="102"/>
        <v>0</v>
      </c>
      <c r="AA87" s="9">
        <f t="shared" ca="1" si="102"/>
        <v>0</v>
      </c>
      <c r="AB87" s="9">
        <f t="shared" ca="1" si="102"/>
        <v>0</v>
      </c>
      <c r="AC87" s="9">
        <f t="shared" ca="1" si="102"/>
        <v>0</v>
      </c>
      <c r="AD87" s="9">
        <f t="shared" ca="1" si="102"/>
        <v>0</v>
      </c>
      <c r="AE87" s="9">
        <f t="shared" ca="1" si="102"/>
        <v>0</v>
      </c>
      <c r="AF87" s="9">
        <f t="shared" ca="1" si="102"/>
        <v>0</v>
      </c>
      <c r="AG87" s="9">
        <f t="shared" ca="1" si="102"/>
        <v>0</v>
      </c>
      <c r="AH87" s="9">
        <f t="shared" ca="1" si="102"/>
        <v>0</v>
      </c>
      <c r="AI87" s="9">
        <f t="shared" ca="1" si="102"/>
        <v>0</v>
      </c>
      <c r="AJ87" s="9">
        <f t="shared" ca="1" si="102"/>
        <v>0</v>
      </c>
      <c r="AK87" s="9">
        <f t="shared" ca="1" si="102"/>
        <v>0</v>
      </c>
      <c r="AL87" s="9">
        <f t="shared" ca="1" si="102"/>
        <v>0</v>
      </c>
      <c r="AM87" s="9">
        <f t="shared" ca="1" si="102"/>
        <v>0</v>
      </c>
      <c r="AN87" s="9">
        <f t="shared" ref="AN87:BS87" ca="1" si="103">AN162*AN$75</f>
        <v>0</v>
      </c>
      <c r="AO87" s="9">
        <f t="shared" ca="1" si="103"/>
        <v>0</v>
      </c>
      <c r="AP87" s="9">
        <f t="shared" ca="1" si="103"/>
        <v>0</v>
      </c>
      <c r="AQ87" s="9">
        <f t="shared" ca="1" si="103"/>
        <v>0</v>
      </c>
      <c r="AR87" s="9">
        <f t="shared" ca="1" si="103"/>
        <v>0</v>
      </c>
      <c r="AS87" s="9">
        <f t="shared" ca="1" si="103"/>
        <v>0</v>
      </c>
      <c r="AT87" s="9">
        <f t="shared" ca="1" si="103"/>
        <v>0</v>
      </c>
      <c r="AU87" s="9">
        <f t="shared" ca="1" si="103"/>
        <v>0</v>
      </c>
      <c r="AV87" s="9">
        <f t="shared" ca="1" si="103"/>
        <v>0</v>
      </c>
      <c r="AW87" s="9">
        <f t="shared" ca="1" si="103"/>
        <v>0</v>
      </c>
      <c r="AX87" s="9">
        <f t="shared" ca="1" si="103"/>
        <v>0</v>
      </c>
      <c r="AY87" s="9">
        <f t="shared" ca="1" si="103"/>
        <v>0</v>
      </c>
      <c r="AZ87" s="9">
        <f t="shared" ca="1" si="103"/>
        <v>0</v>
      </c>
      <c r="BA87" s="9">
        <f t="shared" ca="1" si="103"/>
        <v>0</v>
      </c>
      <c r="BB87" s="9">
        <f t="shared" ca="1" si="103"/>
        <v>0</v>
      </c>
      <c r="BC87" s="9">
        <f t="shared" ca="1" si="103"/>
        <v>0</v>
      </c>
      <c r="BD87" s="9">
        <f t="shared" ca="1" si="103"/>
        <v>0</v>
      </c>
      <c r="BE87" s="9">
        <f t="shared" ca="1" si="103"/>
        <v>0</v>
      </c>
      <c r="BF87" s="9">
        <f t="shared" ca="1" si="103"/>
        <v>0</v>
      </c>
      <c r="BG87" s="9">
        <f t="shared" ca="1" si="103"/>
        <v>0</v>
      </c>
      <c r="BH87" s="9">
        <f t="shared" ca="1" si="103"/>
        <v>0</v>
      </c>
      <c r="BI87" s="9">
        <f t="shared" ca="1" si="103"/>
        <v>0</v>
      </c>
      <c r="BJ87" s="9">
        <f t="shared" ca="1" si="103"/>
        <v>0</v>
      </c>
      <c r="BK87" s="9">
        <f t="shared" ca="1" si="103"/>
        <v>0</v>
      </c>
      <c r="BL87" s="9">
        <f t="shared" ca="1" si="103"/>
        <v>0</v>
      </c>
      <c r="BM87" s="9">
        <f t="shared" ca="1" si="103"/>
        <v>0</v>
      </c>
      <c r="BN87" s="9">
        <f t="shared" ca="1" si="103"/>
        <v>0</v>
      </c>
      <c r="BO87" s="9">
        <f t="shared" ca="1" si="103"/>
        <v>0</v>
      </c>
      <c r="BP87" s="9">
        <f t="shared" ca="1" si="103"/>
        <v>0</v>
      </c>
      <c r="BQ87" s="9">
        <f t="shared" ca="1" si="103"/>
        <v>0</v>
      </c>
      <c r="BR87" s="9">
        <f t="shared" ca="1" si="103"/>
        <v>0</v>
      </c>
      <c r="BS87" s="9">
        <f t="shared" ca="1" si="103"/>
        <v>0</v>
      </c>
      <c r="BT87" s="9">
        <f t="shared" ref="BT87:CI87" ca="1" si="104">BT162*BT$75</f>
        <v>0</v>
      </c>
      <c r="BU87" s="9">
        <f t="shared" ca="1" si="104"/>
        <v>0</v>
      </c>
      <c r="BV87" s="9">
        <f t="shared" ca="1" si="104"/>
        <v>0</v>
      </c>
      <c r="BW87" s="9">
        <f t="shared" ca="1" si="104"/>
        <v>0</v>
      </c>
      <c r="BX87" s="9">
        <f t="shared" ca="1" si="104"/>
        <v>0</v>
      </c>
      <c r="BY87" s="9">
        <f t="shared" ca="1" si="104"/>
        <v>0</v>
      </c>
      <c r="BZ87" s="9">
        <f t="shared" ca="1" si="104"/>
        <v>0</v>
      </c>
      <c r="CA87" s="9">
        <f t="shared" ca="1" si="104"/>
        <v>0</v>
      </c>
      <c r="CB87" s="9">
        <f t="shared" ca="1" si="104"/>
        <v>0</v>
      </c>
      <c r="CC87" s="9">
        <f t="shared" ca="1" si="104"/>
        <v>0</v>
      </c>
      <c r="CD87" s="9">
        <f t="shared" ca="1" si="104"/>
        <v>0</v>
      </c>
      <c r="CE87" s="9">
        <f t="shared" ca="1" si="104"/>
        <v>0</v>
      </c>
      <c r="CF87" s="9">
        <f t="shared" ca="1" si="104"/>
        <v>0</v>
      </c>
      <c r="CG87" s="9">
        <f t="shared" ca="1" si="104"/>
        <v>0</v>
      </c>
      <c r="CH87" s="9">
        <f t="shared" ca="1" si="104"/>
        <v>0</v>
      </c>
      <c r="CI87" s="9">
        <f t="shared" ca="1" si="104"/>
        <v>0</v>
      </c>
      <c r="CZ87" s="41" t="s">
        <v>181</v>
      </c>
      <c r="DA87" s="159">
        <v>63</v>
      </c>
      <c r="DB87" s="162" t="str">
        <f t="shared" si="61"/>
        <v>63_6.8_Прочее</v>
      </c>
    </row>
    <row r="88" spans="1:106" s="85" customFormat="1" outlineLevel="1" x14ac:dyDescent="0.25">
      <c r="B88" s="10"/>
      <c r="C88" s="219" t="s">
        <v>4</v>
      </c>
      <c r="D88" s="10"/>
      <c r="E88" s="10"/>
      <c r="F88" s="10" t="s">
        <v>13</v>
      </c>
      <c r="G88" s="8">
        <f t="shared" ca="1" si="83"/>
        <v>0</v>
      </c>
      <c r="H88" s="11">
        <f t="shared" ref="H88:BS88" ca="1" si="105">SUM(H80:H87)</f>
        <v>0</v>
      </c>
      <c r="I88" s="11">
        <f t="shared" ca="1" si="105"/>
        <v>0</v>
      </c>
      <c r="J88" s="11">
        <f t="shared" ca="1" si="105"/>
        <v>0</v>
      </c>
      <c r="K88" s="11">
        <f t="shared" ca="1" si="105"/>
        <v>0</v>
      </c>
      <c r="L88" s="11">
        <f t="shared" ca="1" si="105"/>
        <v>0</v>
      </c>
      <c r="M88" s="11">
        <f t="shared" ca="1" si="105"/>
        <v>0</v>
      </c>
      <c r="N88" s="11">
        <f t="shared" ca="1" si="105"/>
        <v>0</v>
      </c>
      <c r="O88" s="11">
        <f t="shared" ca="1" si="105"/>
        <v>0</v>
      </c>
      <c r="P88" s="11">
        <f t="shared" ca="1" si="105"/>
        <v>0</v>
      </c>
      <c r="Q88" s="11">
        <f t="shared" ca="1" si="105"/>
        <v>0</v>
      </c>
      <c r="R88" s="11">
        <f t="shared" ca="1" si="105"/>
        <v>0</v>
      </c>
      <c r="S88" s="11">
        <f t="shared" ca="1" si="105"/>
        <v>0</v>
      </c>
      <c r="T88" s="11">
        <f t="shared" ca="1" si="105"/>
        <v>0</v>
      </c>
      <c r="U88" s="11">
        <f t="shared" ca="1" si="105"/>
        <v>0</v>
      </c>
      <c r="V88" s="11">
        <f t="shared" ca="1" si="105"/>
        <v>0</v>
      </c>
      <c r="W88" s="11">
        <f t="shared" ca="1" si="105"/>
        <v>0</v>
      </c>
      <c r="X88" s="11">
        <f t="shared" ca="1" si="105"/>
        <v>0</v>
      </c>
      <c r="Y88" s="11">
        <f t="shared" ca="1" si="105"/>
        <v>0</v>
      </c>
      <c r="Z88" s="11">
        <f t="shared" ca="1" si="105"/>
        <v>0</v>
      </c>
      <c r="AA88" s="11">
        <f t="shared" ca="1" si="105"/>
        <v>0</v>
      </c>
      <c r="AB88" s="11">
        <f t="shared" ca="1" si="105"/>
        <v>0</v>
      </c>
      <c r="AC88" s="11">
        <f t="shared" ca="1" si="105"/>
        <v>0</v>
      </c>
      <c r="AD88" s="11">
        <f t="shared" ca="1" si="105"/>
        <v>0</v>
      </c>
      <c r="AE88" s="11">
        <f t="shared" ca="1" si="105"/>
        <v>0</v>
      </c>
      <c r="AF88" s="11">
        <f t="shared" ca="1" si="105"/>
        <v>0</v>
      </c>
      <c r="AG88" s="11">
        <f t="shared" ca="1" si="105"/>
        <v>0</v>
      </c>
      <c r="AH88" s="11">
        <f t="shared" ca="1" si="105"/>
        <v>0</v>
      </c>
      <c r="AI88" s="11">
        <f t="shared" ca="1" si="105"/>
        <v>0</v>
      </c>
      <c r="AJ88" s="11">
        <f t="shared" ca="1" si="105"/>
        <v>0</v>
      </c>
      <c r="AK88" s="11">
        <f t="shared" ca="1" si="105"/>
        <v>0</v>
      </c>
      <c r="AL88" s="11">
        <f t="shared" ca="1" si="105"/>
        <v>0</v>
      </c>
      <c r="AM88" s="11">
        <f t="shared" ca="1" si="105"/>
        <v>0</v>
      </c>
      <c r="AN88" s="11">
        <f t="shared" ca="1" si="105"/>
        <v>0</v>
      </c>
      <c r="AO88" s="11">
        <f t="shared" ca="1" si="105"/>
        <v>0</v>
      </c>
      <c r="AP88" s="11">
        <f t="shared" ca="1" si="105"/>
        <v>0</v>
      </c>
      <c r="AQ88" s="11">
        <f t="shared" ca="1" si="105"/>
        <v>0</v>
      </c>
      <c r="AR88" s="11">
        <f t="shared" ca="1" si="105"/>
        <v>0</v>
      </c>
      <c r="AS88" s="11">
        <f t="shared" ca="1" si="105"/>
        <v>0</v>
      </c>
      <c r="AT88" s="11">
        <f t="shared" ca="1" si="105"/>
        <v>0</v>
      </c>
      <c r="AU88" s="11">
        <f t="shared" ca="1" si="105"/>
        <v>0</v>
      </c>
      <c r="AV88" s="11">
        <f t="shared" ca="1" si="105"/>
        <v>0</v>
      </c>
      <c r="AW88" s="11">
        <f t="shared" ca="1" si="105"/>
        <v>0</v>
      </c>
      <c r="AX88" s="11">
        <f t="shared" ca="1" si="105"/>
        <v>0</v>
      </c>
      <c r="AY88" s="11">
        <f t="shared" ca="1" si="105"/>
        <v>0</v>
      </c>
      <c r="AZ88" s="11">
        <f t="shared" ca="1" si="105"/>
        <v>0</v>
      </c>
      <c r="BA88" s="11">
        <f t="shared" ca="1" si="105"/>
        <v>0</v>
      </c>
      <c r="BB88" s="11">
        <f t="shared" ca="1" si="105"/>
        <v>0</v>
      </c>
      <c r="BC88" s="11">
        <f t="shared" ca="1" si="105"/>
        <v>0</v>
      </c>
      <c r="BD88" s="11">
        <f t="shared" ca="1" si="105"/>
        <v>0</v>
      </c>
      <c r="BE88" s="11">
        <f t="shared" ca="1" si="105"/>
        <v>0</v>
      </c>
      <c r="BF88" s="11">
        <f t="shared" ca="1" si="105"/>
        <v>0</v>
      </c>
      <c r="BG88" s="11">
        <f t="shared" ca="1" si="105"/>
        <v>0</v>
      </c>
      <c r="BH88" s="11">
        <f t="shared" ca="1" si="105"/>
        <v>0</v>
      </c>
      <c r="BI88" s="11">
        <f t="shared" ca="1" si="105"/>
        <v>0</v>
      </c>
      <c r="BJ88" s="11">
        <f t="shared" ca="1" si="105"/>
        <v>0</v>
      </c>
      <c r="BK88" s="11">
        <f t="shared" ca="1" si="105"/>
        <v>0</v>
      </c>
      <c r="BL88" s="11">
        <f t="shared" ca="1" si="105"/>
        <v>0</v>
      </c>
      <c r="BM88" s="11">
        <f t="shared" ca="1" si="105"/>
        <v>0</v>
      </c>
      <c r="BN88" s="11">
        <f t="shared" ca="1" si="105"/>
        <v>0</v>
      </c>
      <c r="BO88" s="11">
        <f t="shared" ca="1" si="105"/>
        <v>0</v>
      </c>
      <c r="BP88" s="11">
        <f t="shared" ca="1" si="105"/>
        <v>0</v>
      </c>
      <c r="BQ88" s="11">
        <f t="shared" ca="1" si="105"/>
        <v>0</v>
      </c>
      <c r="BR88" s="11">
        <f t="shared" ca="1" si="105"/>
        <v>0</v>
      </c>
      <c r="BS88" s="11">
        <f t="shared" ca="1" si="105"/>
        <v>0</v>
      </c>
      <c r="BT88" s="11">
        <f t="shared" ref="BT88:CI88" ca="1" si="106">SUM(BT80:BT87)</f>
        <v>0</v>
      </c>
      <c r="BU88" s="11">
        <f t="shared" ca="1" si="106"/>
        <v>0</v>
      </c>
      <c r="BV88" s="11">
        <f t="shared" ca="1" si="106"/>
        <v>0</v>
      </c>
      <c r="BW88" s="11">
        <f t="shared" ca="1" si="106"/>
        <v>0</v>
      </c>
      <c r="BX88" s="11">
        <f t="shared" ca="1" si="106"/>
        <v>0</v>
      </c>
      <c r="BY88" s="11">
        <f t="shared" ca="1" si="106"/>
        <v>0</v>
      </c>
      <c r="BZ88" s="11">
        <f t="shared" ca="1" si="106"/>
        <v>0</v>
      </c>
      <c r="CA88" s="11">
        <f t="shared" ca="1" si="106"/>
        <v>0</v>
      </c>
      <c r="CB88" s="11">
        <f t="shared" ca="1" si="106"/>
        <v>0</v>
      </c>
      <c r="CC88" s="11">
        <f t="shared" ca="1" si="106"/>
        <v>0</v>
      </c>
      <c r="CD88" s="11">
        <f t="shared" ca="1" si="106"/>
        <v>0</v>
      </c>
      <c r="CE88" s="11">
        <f t="shared" ca="1" si="106"/>
        <v>0</v>
      </c>
      <c r="CF88" s="11">
        <f t="shared" ca="1" si="106"/>
        <v>0</v>
      </c>
      <c r="CG88" s="11">
        <f t="shared" ca="1" si="106"/>
        <v>0</v>
      </c>
      <c r="CH88" s="11">
        <f t="shared" ca="1" si="106"/>
        <v>0</v>
      </c>
      <c r="CI88" s="11">
        <f t="shared" ca="1" si="106"/>
        <v>0</v>
      </c>
      <c r="CZ88" s="41" t="s">
        <v>181</v>
      </c>
      <c r="DA88" s="159">
        <v>64</v>
      </c>
      <c r="DB88" s="162" t="str">
        <f t="shared" si="61"/>
        <v>64__Всего</v>
      </c>
    </row>
    <row r="89" spans="1:106" s="90" customFormat="1" ht="93.75" outlineLevel="1" x14ac:dyDescent="0.25">
      <c r="B89" s="300" t="s">
        <v>788</v>
      </c>
      <c r="C89" s="55" t="s">
        <v>167</v>
      </c>
      <c r="D89" s="7"/>
      <c r="E89" s="55" t="s">
        <v>169</v>
      </c>
      <c r="F89" s="7" t="s">
        <v>13</v>
      </c>
      <c r="G89" s="8">
        <f t="shared" si="83"/>
        <v>0</v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52"/>
      <c r="CE89" s="52"/>
      <c r="CF89" s="52"/>
      <c r="CG89" s="52"/>
      <c r="CH89" s="52"/>
      <c r="CI89" s="52"/>
      <c r="CZ89" s="41" t="s">
        <v>181</v>
      </c>
      <c r="DA89" s="159">
        <v>65</v>
      </c>
      <c r="DB89" s="162" t="str">
        <f t="shared" si="61"/>
        <v>65_6.9_Сумма эффектов, расчитанных от FCF</v>
      </c>
    </row>
    <row r="90" spans="1:106" s="85" customFormat="1" outlineLevel="1" x14ac:dyDescent="0.25">
      <c r="B90" s="305" t="s">
        <v>795</v>
      </c>
      <c r="C90" s="219" t="s">
        <v>796</v>
      </c>
      <c r="D90" s="10"/>
      <c r="E90" s="306"/>
      <c r="F90" s="7" t="s">
        <v>13</v>
      </c>
      <c r="G90" s="13">
        <f t="shared" si="83"/>
        <v>0</v>
      </c>
      <c r="H90" s="11">
        <f>H126</f>
        <v>0</v>
      </c>
      <c r="I90" s="11">
        <f t="shared" ref="I90:BT90" si="107">I126</f>
        <v>0</v>
      </c>
      <c r="J90" s="11">
        <f t="shared" si="107"/>
        <v>0</v>
      </c>
      <c r="K90" s="11">
        <f t="shared" si="107"/>
        <v>0</v>
      </c>
      <c r="L90" s="11">
        <f t="shared" si="107"/>
        <v>0</v>
      </c>
      <c r="M90" s="11">
        <f t="shared" si="107"/>
        <v>0</v>
      </c>
      <c r="N90" s="11">
        <f t="shared" si="107"/>
        <v>0</v>
      </c>
      <c r="O90" s="11">
        <f t="shared" si="107"/>
        <v>0</v>
      </c>
      <c r="P90" s="11">
        <f t="shared" si="107"/>
        <v>0</v>
      </c>
      <c r="Q90" s="11">
        <f t="shared" si="107"/>
        <v>0</v>
      </c>
      <c r="R90" s="11">
        <f t="shared" si="107"/>
        <v>0</v>
      </c>
      <c r="S90" s="11">
        <f t="shared" si="107"/>
        <v>0</v>
      </c>
      <c r="T90" s="11">
        <f t="shared" si="107"/>
        <v>0</v>
      </c>
      <c r="U90" s="11">
        <f t="shared" si="107"/>
        <v>0</v>
      </c>
      <c r="V90" s="11">
        <f t="shared" si="107"/>
        <v>0</v>
      </c>
      <c r="W90" s="11">
        <f t="shared" si="107"/>
        <v>0</v>
      </c>
      <c r="X90" s="11">
        <f t="shared" si="107"/>
        <v>0</v>
      </c>
      <c r="Y90" s="11">
        <f t="shared" si="107"/>
        <v>0</v>
      </c>
      <c r="Z90" s="11">
        <f t="shared" si="107"/>
        <v>0</v>
      </c>
      <c r="AA90" s="11">
        <f t="shared" si="107"/>
        <v>0</v>
      </c>
      <c r="AB90" s="11">
        <f t="shared" si="107"/>
        <v>0</v>
      </c>
      <c r="AC90" s="11">
        <f t="shared" si="107"/>
        <v>0</v>
      </c>
      <c r="AD90" s="11">
        <f t="shared" si="107"/>
        <v>0</v>
      </c>
      <c r="AE90" s="11">
        <f t="shared" si="107"/>
        <v>0</v>
      </c>
      <c r="AF90" s="11">
        <f t="shared" si="107"/>
        <v>0</v>
      </c>
      <c r="AG90" s="11">
        <f t="shared" si="107"/>
        <v>0</v>
      </c>
      <c r="AH90" s="11">
        <f t="shared" si="107"/>
        <v>0</v>
      </c>
      <c r="AI90" s="11">
        <f t="shared" si="107"/>
        <v>0</v>
      </c>
      <c r="AJ90" s="11">
        <f t="shared" si="107"/>
        <v>0</v>
      </c>
      <c r="AK90" s="11">
        <f t="shared" si="107"/>
        <v>0</v>
      </c>
      <c r="AL90" s="11">
        <f t="shared" si="107"/>
        <v>0</v>
      </c>
      <c r="AM90" s="11">
        <f t="shared" si="107"/>
        <v>0</v>
      </c>
      <c r="AN90" s="11">
        <f t="shared" si="107"/>
        <v>0</v>
      </c>
      <c r="AO90" s="11">
        <f t="shared" si="107"/>
        <v>0</v>
      </c>
      <c r="AP90" s="11">
        <f t="shared" si="107"/>
        <v>0</v>
      </c>
      <c r="AQ90" s="11">
        <f t="shared" si="107"/>
        <v>0</v>
      </c>
      <c r="AR90" s="11">
        <f t="shared" si="107"/>
        <v>0</v>
      </c>
      <c r="AS90" s="11">
        <f t="shared" si="107"/>
        <v>0</v>
      </c>
      <c r="AT90" s="11">
        <f t="shared" si="107"/>
        <v>0</v>
      </c>
      <c r="AU90" s="11">
        <f t="shared" si="107"/>
        <v>0</v>
      </c>
      <c r="AV90" s="11">
        <f t="shared" si="107"/>
        <v>0</v>
      </c>
      <c r="AW90" s="11">
        <f t="shared" si="107"/>
        <v>0</v>
      </c>
      <c r="AX90" s="11">
        <f t="shared" si="107"/>
        <v>0</v>
      </c>
      <c r="AY90" s="11">
        <f t="shared" si="107"/>
        <v>0</v>
      </c>
      <c r="AZ90" s="11">
        <f t="shared" si="107"/>
        <v>0</v>
      </c>
      <c r="BA90" s="11">
        <f t="shared" si="107"/>
        <v>0</v>
      </c>
      <c r="BB90" s="11">
        <f t="shared" si="107"/>
        <v>0</v>
      </c>
      <c r="BC90" s="11">
        <f t="shared" si="107"/>
        <v>0</v>
      </c>
      <c r="BD90" s="11">
        <f t="shared" si="107"/>
        <v>0</v>
      </c>
      <c r="BE90" s="11">
        <f t="shared" si="107"/>
        <v>0</v>
      </c>
      <c r="BF90" s="11">
        <f t="shared" si="107"/>
        <v>0</v>
      </c>
      <c r="BG90" s="11">
        <f t="shared" si="107"/>
        <v>0</v>
      </c>
      <c r="BH90" s="11">
        <f t="shared" si="107"/>
        <v>0</v>
      </c>
      <c r="BI90" s="11">
        <f t="shared" si="107"/>
        <v>0</v>
      </c>
      <c r="BJ90" s="11">
        <f t="shared" si="107"/>
        <v>0</v>
      </c>
      <c r="BK90" s="11">
        <f t="shared" si="107"/>
        <v>0</v>
      </c>
      <c r="BL90" s="11">
        <f t="shared" si="107"/>
        <v>0</v>
      </c>
      <c r="BM90" s="11">
        <f t="shared" si="107"/>
        <v>0</v>
      </c>
      <c r="BN90" s="11">
        <f t="shared" si="107"/>
        <v>0</v>
      </c>
      <c r="BO90" s="11">
        <f t="shared" si="107"/>
        <v>0</v>
      </c>
      <c r="BP90" s="11">
        <f t="shared" si="107"/>
        <v>0</v>
      </c>
      <c r="BQ90" s="11">
        <f t="shared" si="107"/>
        <v>0</v>
      </c>
      <c r="BR90" s="11">
        <f t="shared" si="107"/>
        <v>0</v>
      </c>
      <c r="BS90" s="11">
        <f t="shared" si="107"/>
        <v>0</v>
      </c>
      <c r="BT90" s="11">
        <f t="shared" si="107"/>
        <v>0</v>
      </c>
      <c r="BU90" s="11">
        <f t="shared" ref="BU90:CI90" si="108">BU126</f>
        <v>0</v>
      </c>
      <c r="BV90" s="11">
        <f t="shared" si="108"/>
        <v>0</v>
      </c>
      <c r="BW90" s="11">
        <f t="shared" si="108"/>
        <v>0</v>
      </c>
      <c r="BX90" s="11">
        <f t="shared" si="108"/>
        <v>0</v>
      </c>
      <c r="BY90" s="11">
        <f t="shared" si="108"/>
        <v>0</v>
      </c>
      <c r="BZ90" s="11">
        <f t="shared" si="108"/>
        <v>0</v>
      </c>
      <c r="CA90" s="11">
        <f t="shared" si="108"/>
        <v>0</v>
      </c>
      <c r="CB90" s="11">
        <f t="shared" si="108"/>
        <v>0</v>
      </c>
      <c r="CC90" s="11">
        <f t="shared" si="108"/>
        <v>0</v>
      </c>
      <c r="CD90" s="11">
        <f t="shared" si="108"/>
        <v>0</v>
      </c>
      <c r="CE90" s="11">
        <f t="shared" si="108"/>
        <v>0</v>
      </c>
      <c r="CF90" s="11">
        <f t="shared" si="108"/>
        <v>0</v>
      </c>
      <c r="CG90" s="11">
        <f t="shared" si="108"/>
        <v>0</v>
      </c>
      <c r="CH90" s="11">
        <f t="shared" si="108"/>
        <v>0</v>
      </c>
      <c r="CI90" s="11">
        <f t="shared" si="108"/>
        <v>0</v>
      </c>
      <c r="CZ90" s="307"/>
      <c r="DA90" s="159">
        <v>66</v>
      </c>
      <c r="DB90" s="162" t="str">
        <f t="shared" si="61"/>
        <v>66_6.10_Влияние сокращения CAPEX на амортизацию</v>
      </c>
    </row>
    <row r="91" spans="1:106" s="46" customFormat="1" ht="14.25" outlineLevel="1" x14ac:dyDescent="0.25">
      <c r="A91" s="44"/>
      <c r="B91" s="44"/>
      <c r="C91" s="44"/>
      <c r="D91" s="44"/>
      <c r="E91" s="44"/>
      <c r="F91" s="45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Z91" s="41" t="s">
        <v>181</v>
      </c>
      <c r="DA91" s="159">
        <v>67</v>
      </c>
      <c r="DB91" s="162" t="str">
        <f t="shared" si="61"/>
        <v>67__</v>
      </c>
    </row>
    <row r="92" spans="1:106" s="43" customFormat="1" ht="32.25" customHeight="1" x14ac:dyDescent="0.2">
      <c r="A92" s="33"/>
      <c r="B92" s="73" t="s">
        <v>632</v>
      </c>
      <c r="C92" s="74" t="s">
        <v>630</v>
      </c>
      <c r="D92" s="74"/>
      <c r="E92" s="75"/>
      <c r="F92" s="76"/>
      <c r="G92" s="77"/>
      <c r="H92" s="230">
        <f>H$1</f>
        <v>2020</v>
      </c>
      <c r="I92" s="230">
        <f t="shared" ref="I92:BT92" si="109">I$1</f>
        <v>2021</v>
      </c>
      <c r="J92" s="230">
        <f t="shared" si="109"/>
        <v>2022</v>
      </c>
      <c r="K92" s="230">
        <f t="shared" si="109"/>
        <v>2023</v>
      </c>
      <c r="L92" s="230">
        <f t="shared" si="109"/>
        <v>2024</v>
      </c>
      <c r="M92" s="230">
        <f t="shared" si="109"/>
        <v>2025</v>
      </c>
      <c r="N92" s="230">
        <f t="shared" si="109"/>
        <v>2026</v>
      </c>
      <c r="O92" s="230">
        <f t="shared" si="109"/>
        <v>2027</v>
      </c>
      <c r="P92" s="230">
        <f t="shared" si="109"/>
        <v>2028</v>
      </c>
      <c r="Q92" s="230">
        <f t="shared" si="109"/>
        <v>2029</v>
      </c>
      <c r="R92" s="230">
        <f t="shared" si="109"/>
        <v>2030</v>
      </c>
      <c r="S92" s="230">
        <f t="shared" si="109"/>
        <v>2031</v>
      </c>
      <c r="T92" s="230">
        <f t="shared" si="109"/>
        <v>2032</v>
      </c>
      <c r="U92" s="230">
        <f t="shared" si="109"/>
        <v>2033</v>
      </c>
      <c r="V92" s="230">
        <f t="shared" si="109"/>
        <v>2034</v>
      </c>
      <c r="W92" s="230">
        <f t="shared" si="109"/>
        <v>2035</v>
      </c>
      <c r="X92" s="230">
        <f t="shared" si="109"/>
        <v>2036</v>
      </c>
      <c r="Y92" s="230">
        <f t="shared" si="109"/>
        <v>2037</v>
      </c>
      <c r="Z92" s="230">
        <f t="shared" si="109"/>
        <v>2038</v>
      </c>
      <c r="AA92" s="230">
        <f t="shared" si="109"/>
        <v>2039</v>
      </c>
      <c r="AB92" s="230">
        <f t="shared" si="109"/>
        <v>2040</v>
      </c>
      <c r="AC92" s="230">
        <f t="shared" si="109"/>
        <v>2041</v>
      </c>
      <c r="AD92" s="230">
        <f t="shared" si="109"/>
        <v>2042</v>
      </c>
      <c r="AE92" s="230">
        <f t="shared" si="109"/>
        <v>2043</v>
      </c>
      <c r="AF92" s="230">
        <f t="shared" si="109"/>
        <v>2044</v>
      </c>
      <c r="AG92" s="230">
        <f t="shared" si="109"/>
        <v>2045</v>
      </c>
      <c r="AH92" s="230">
        <f t="shared" si="109"/>
        <v>2046</v>
      </c>
      <c r="AI92" s="230">
        <f t="shared" si="109"/>
        <v>2047</v>
      </c>
      <c r="AJ92" s="230">
        <f t="shared" si="109"/>
        <v>2048</v>
      </c>
      <c r="AK92" s="230">
        <f t="shared" si="109"/>
        <v>2049</v>
      </c>
      <c r="AL92" s="230">
        <f t="shared" si="109"/>
        <v>2050</v>
      </c>
      <c r="AM92" s="230">
        <f t="shared" si="109"/>
        <v>2051</v>
      </c>
      <c r="AN92" s="230">
        <f t="shared" si="109"/>
        <v>2052</v>
      </c>
      <c r="AO92" s="230">
        <f t="shared" si="109"/>
        <v>2053</v>
      </c>
      <c r="AP92" s="230">
        <f t="shared" si="109"/>
        <v>2054</v>
      </c>
      <c r="AQ92" s="230">
        <f t="shared" si="109"/>
        <v>2055</v>
      </c>
      <c r="AR92" s="230">
        <f t="shared" si="109"/>
        <v>2056</v>
      </c>
      <c r="AS92" s="230">
        <f t="shared" si="109"/>
        <v>2057</v>
      </c>
      <c r="AT92" s="230">
        <f t="shared" si="109"/>
        <v>2058</v>
      </c>
      <c r="AU92" s="230">
        <f t="shared" si="109"/>
        <v>2059</v>
      </c>
      <c r="AV92" s="230">
        <f t="shared" si="109"/>
        <v>2060</v>
      </c>
      <c r="AW92" s="230">
        <f t="shared" si="109"/>
        <v>2061</v>
      </c>
      <c r="AX92" s="230">
        <f t="shared" si="109"/>
        <v>2062</v>
      </c>
      <c r="AY92" s="230">
        <f t="shared" si="109"/>
        <v>2063</v>
      </c>
      <c r="AZ92" s="230">
        <f t="shared" si="109"/>
        <v>2064</v>
      </c>
      <c r="BA92" s="230">
        <f t="shared" si="109"/>
        <v>2065</v>
      </c>
      <c r="BB92" s="230">
        <f t="shared" si="109"/>
        <v>2066</v>
      </c>
      <c r="BC92" s="230">
        <f t="shared" si="109"/>
        <v>2067</v>
      </c>
      <c r="BD92" s="230">
        <f t="shared" si="109"/>
        <v>2068</v>
      </c>
      <c r="BE92" s="230">
        <f t="shared" si="109"/>
        <v>2069</v>
      </c>
      <c r="BF92" s="230">
        <f t="shared" si="109"/>
        <v>2070</v>
      </c>
      <c r="BG92" s="230">
        <f t="shared" si="109"/>
        <v>2071</v>
      </c>
      <c r="BH92" s="230">
        <f t="shared" si="109"/>
        <v>2072</v>
      </c>
      <c r="BI92" s="230">
        <f t="shared" si="109"/>
        <v>2073</v>
      </c>
      <c r="BJ92" s="230">
        <f t="shared" si="109"/>
        <v>2074</v>
      </c>
      <c r="BK92" s="230">
        <f t="shared" si="109"/>
        <v>2075</v>
      </c>
      <c r="BL92" s="230">
        <f t="shared" si="109"/>
        <v>2076</v>
      </c>
      <c r="BM92" s="230">
        <f t="shared" si="109"/>
        <v>2077</v>
      </c>
      <c r="BN92" s="230">
        <f t="shared" si="109"/>
        <v>2078</v>
      </c>
      <c r="BO92" s="230">
        <f t="shared" si="109"/>
        <v>2079</v>
      </c>
      <c r="BP92" s="230">
        <f t="shared" si="109"/>
        <v>2080</v>
      </c>
      <c r="BQ92" s="230">
        <f t="shared" si="109"/>
        <v>2081</v>
      </c>
      <c r="BR92" s="230">
        <f t="shared" si="109"/>
        <v>2082</v>
      </c>
      <c r="BS92" s="230">
        <f t="shared" si="109"/>
        <v>2083</v>
      </c>
      <c r="BT92" s="230">
        <f t="shared" si="109"/>
        <v>2084</v>
      </c>
      <c r="BU92" s="230">
        <f t="shared" ref="BU92:CI92" si="110">BU$1</f>
        <v>2085</v>
      </c>
      <c r="BV92" s="230">
        <f t="shared" si="110"/>
        <v>2086</v>
      </c>
      <c r="BW92" s="230">
        <f t="shared" si="110"/>
        <v>2087</v>
      </c>
      <c r="BX92" s="230">
        <f t="shared" si="110"/>
        <v>2088</v>
      </c>
      <c r="BY92" s="230">
        <f t="shared" si="110"/>
        <v>2089</v>
      </c>
      <c r="BZ92" s="230">
        <f t="shared" si="110"/>
        <v>2090</v>
      </c>
      <c r="CA92" s="230">
        <f t="shared" si="110"/>
        <v>2091</v>
      </c>
      <c r="CB92" s="230">
        <f t="shared" si="110"/>
        <v>2092</v>
      </c>
      <c r="CC92" s="230">
        <f t="shared" si="110"/>
        <v>2093</v>
      </c>
      <c r="CD92" s="230">
        <f t="shared" si="110"/>
        <v>2094</v>
      </c>
      <c r="CE92" s="230">
        <f t="shared" si="110"/>
        <v>2095</v>
      </c>
      <c r="CF92" s="230">
        <f t="shared" si="110"/>
        <v>2096</v>
      </c>
      <c r="CG92" s="230">
        <f t="shared" si="110"/>
        <v>2097</v>
      </c>
      <c r="CH92" s="230">
        <f t="shared" si="110"/>
        <v>2098</v>
      </c>
      <c r="CI92" s="230">
        <f t="shared" si="110"/>
        <v>2099</v>
      </c>
      <c r="CZ92" s="41" t="s">
        <v>181</v>
      </c>
      <c r="DA92" s="159">
        <v>68</v>
      </c>
      <c r="DB92" s="162" t="str">
        <f t="shared" si="61"/>
        <v>68_6.А_Исходные данные для расчета эффектов</v>
      </c>
    </row>
    <row r="93" spans="1:106" s="799" customFormat="1" ht="14.25" outlineLevel="1" x14ac:dyDescent="0.25">
      <c r="C93" s="800" t="s">
        <v>1209</v>
      </c>
      <c r="F93" s="801"/>
      <c r="CZ93" s="802"/>
      <c r="DA93" s="802"/>
      <c r="DB93" s="803" t="str">
        <f t="shared" si="61"/>
        <v>__Календарное время выполнения ТКРС</v>
      </c>
    </row>
    <row r="94" spans="1:106" s="135" customFormat="1" ht="14.25" outlineLevel="1" x14ac:dyDescent="0.25">
      <c r="A94" s="138"/>
      <c r="B94" s="138"/>
      <c r="C94" s="138" t="s">
        <v>1210</v>
      </c>
      <c r="D94" s="138"/>
      <c r="E94" s="138"/>
      <c r="F94" s="139"/>
      <c r="G94" s="138"/>
      <c r="H94" s="798">
        <v>35313</v>
      </c>
      <c r="I94" s="798">
        <f>H94</f>
        <v>35313</v>
      </c>
      <c r="J94" s="798">
        <f t="shared" ref="J94:O94" si="111">I94</f>
        <v>35313</v>
      </c>
      <c r="K94" s="798">
        <f t="shared" si="111"/>
        <v>35313</v>
      </c>
      <c r="L94" s="798">
        <f t="shared" si="111"/>
        <v>35313</v>
      </c>
      <c r="M94" s="798">
        <f t="shared" si="111"/>
        <v>35313</v>
      </c>
      <c r="N94" s="798">
        <f t="shared" si="111"/>
        <v>35313</v>
      </c>
      <c r="O94" s="798">
        <f t="shared" si="111"/>
        <v>35313</v>
      </c>
      <c r="P94" s="798">
        <f t="shared" ref="P94" si="112">O94</f>
        <v>35313</v>
      </c>
      <c r="Q94" s="798">
        <f t="shared" ref="Q94:Q96" si="113">P94</f>
        <v>35313</v>
      </c>
      <c r="R94" s="798">
        <f t="shared" ref="R94:R96" si="114">Q94</f>
        <v>35313</v>
      </c>
      <c r="S94" s="798">
        <f t="shared" ref="S94:S96" si="115">R94</f>
        <v>35313</v>
      </c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  <c r="BE94" s="138"/>
      <c r="BF94" s="138"/>
      <c r="BG94" s="138"/>
      <c r="BH94" s="138"/>
      <c r="BI94" s="138"/>
      <c r="BJ94" s="138"/>
      <c r="BK94" s="138"/>
      <c r="BL94" s="138"/>
      <c r="BM94" s="138"/>
      <c r="BN94" s="138"/>
      <c r="BO94" s="138"/>
      <c r="BP94" s="138"/>
      <c r="BQ94" s="138"/>
      <c r="BR94" s="138"/>
      <c r="BS94" s="138"/>
      <c r="BT94" s="138"/>
      <c r="BU94" s="138"/>
      <c r="BV94" s="138"/>
      <c r="BW94" s="138"/>
      <c r="BX94" s="138"/>
      <c r="BY94" s="138"/>
      <c r="BZ94" s="138"/>
      <c r="CA94" s="138"/>
      <c r="CB94" s="138"/>
      <c r="CC94" s="138"/>
      <c r="CD94" s="138"/>
      <c r="CE94" s="138"/>
      <c r="CF94" s="138"/>
      <c r="CG94" s="138"/>
      <c r="CH94" s="138"/>
      <c r="CI94" s="138"/>
      <c r="CZ94" s="157"/>
      <c r="DA94" s="157"/>
      <c r="DB94" s="164" t="str">
        <f t="shared" si="61"/>
        <v>__Эшелон контрагентов 1, суток</v>
      </c>
    </row>
    <row r="95" spans="1:106" s="135" customFormat="1" ht="14.25" outlineLevel="1" x14ac:dyDescent="0.25">
      <c r="A95" s="138"/>
      <c r="B95" s="138"/>
      <c r="C95" s="138" t="s">
        <v>1212</v>
      </c>
      <c r="D95" s="138"/>
      <c r="E95" s="138"/>
      <c r="F95" s="139"/>
      <c r="G95" s="138"/>
      <c r="H95" s="798">
        <v>35171</v>
      </c>
      <c r="I95" s="798">
        <f t="shared" ref="I95:O108" si="116">H95</f>
        <v>35171</v>
      </c>
      <c r="J95" s="798">
        <f t="shared" si="116"/>
        <v>35171</v>
      </c>
      <c r="K95" s="798">
        <f t="shared" si="116"/>
        <v>35171</v>
      </c>
      <c r="L95" s="798">
        <f t="shared" si="116"/>
        <v>35171</v>
      </c>
      <c r="M95" s="798">
        <f t="shared" si="116"/>
        <v>35171</v>
      </c>
      <c r="N95" s="798">
        <f t="shared" si="116"/>
        <v>35171</v>
      </c>
      <c r="O95" s="798">
        <f t="shared" si="116"/>
        <v>35171</v>
      </c>
      <c r="P95" s="798">
        <f t="shared" ref="P95" si="117">O95</f>
        <v>35171</v>
      </c>
      <c r="Q95" s="798">
        <f t="shared" si="113"/>
        <v>35171</v>
      </c>
      <c r="R95" s="798">
        <f t="shared" si="114"/>
        <v>35171</v>
      </c>
      <c r="S95" s="798">
        <f t="shared" si="115"/>
        <v>35171</v>
      </c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  <c r="BE95" s="138"/>
      <c r="BF95" s="138"/>
      <c r="BG95" s="138"/>
      <c r="BH95" s="138"/>
      <c r="BI95" s="138"/>
      <c r="BJ95" s="138"/>
      <c r="BK95" s="138"/>
      <c r="BL95" s="138"/>
      <c r="BM95" s="138"/>
      <c r="BN95" s="138"/>
      <c r="BO95" s="138"/>
      <c r="BP95" s="138"/>
      <c r="BQ95" s="138"/>
      <c r="BR95" s="138"/>
      <c r="BS95" s="138"/>
      <c r="BT95" s="138"/>
      <c r="BU95" s="138"/>
      <c r="BV95" s="138"/>
      <c r="BW95" s="138"/>
      <c r="BX95" s="138"/>
      <c r="BY95" s="138"/>
      <c r="BZ95" s="138"/>
      <c r="CA95" s="138"/>
      <c r="CB95" s="138"/>
      <c r="CC95" s="138"/>
      <c r="CD95" s="138"/>
      <c r="CE95" s="138"/>
      <c r="CF95" s="138"/>
      <c r="CG95" s="138"/>
      <c r="CH95" s="138"/>
      <c r="CI95" s="138"/>
      <c r="CZ95" s="157"/>
      <c r="DA95" s="157"/>
      <c r="DB95" s="164" t="str">
        <f t="shared" si="61"/>
        <v>__Эшелон контрагентов 2, суток</v>
      </c>
    </row>
    <row r="96" spans="1:106" s="135" customFormat="1" ht="14.25" outlineLevel="1" x14ac:dyDescent="0.25">
      <c r="A96" s="138"/>
      <c r="B96" s="138"/>
      <c r="C96" s="138" t="s">
        <v>1217</v>
      </c>
      <c r="D96" s="138"/>
      <c r="E96" s="138"/>
      <c r="F96" s="139"/>
      <c r="G96" s="138"/>
      <c r="H96" s="798">
        <v>1409</v>
      </c>
      <c r="I96" s="798">
        <f t="shared" si="116"/>
        <v>1409</v>
      </c>
      <c r="J96" s="798">
        <f t="shared" si="116"/>
        <v>1409</v>
      </c>
      <c r="K96" s="798">
        <f t="shared" si="116"/>
        <v>1409</v>
      </c>
      <c r="L96" s="798">
        <f t="shared" si="116"/>
        <v>1409</v>
      </c>
      <c r="M96" s="798">
        <f t="shared" si="116"/>
        <v>1409</v>
      </c>
      <c r="N96" s="798">
        <f t="shared" si="116"/>
        <v>1409</v>
      </c>
      <c r="O96" s="798">
        <f t="shared" si="116"/>
        <v>1409</v>
      </c>
      <c r="P96" s="798">
        <f t="shared" ref="P96" si="118">O96</f>
        <v>1409</v>
      </c>
      <c r="Q96" s="798">
        <f t="shared" si="113"/>
        <v>1409</v>
      </c>
      <c r="R96" s="798">
        <f t="shared" si="114"/>
        <v>1409</v>
      </c>
      <c r="S96" s="798">
        <f t="shared" si="115"/>
        <v>1409</v>
      </c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  <c r="BE96" s="138"/>
      <c r="BF96" s="138"/>
      <c r="BG96" s="138"/>
      <c r="BH96" s="138"/>
      <c r="BI96" s="138"/>
      <c r="BJ96" s="138"/>
      <c r="BK96" s="138"/>
      <c r="BL96" s="138"/>
      <c r="BM96" s="138"/>
      <c r="BN96" s="138"/>
      <c r="BO96" s="138"/>
      <c r="BP96" s="138"/>
      <c r="BQ96" s="138"/>
      <c r="BR96" s="138"/>
      <c r="BS96" s="138"/>
      <c r="BT96" s="138"/>
      <c r="BU96" s="138"/>
      <c r="BV96" s="138"/>
      <c r="BW96" s="138"/>
      <c r="BX96" s="138"/>
      <c r="BY96" s="138"/>
      <c r="BZ96" s="138"/>
      <c r="CA96" s="138"/>
      <c r="CB96" s="138"/>
      <c r="CC96" s="138"/>
      <c r="CD96" s="138"/>
      <c r="CE96" s="138"/>
      <c r="CF96" s="138"/>
      <c r="CG96" s="138"/>
      <c r="CH96" s="138"/>
      <c r="CI96" s="138"/>
      <c r="CZ96" s="157"/>
      <c r="DA96" s="157"/>
      <c r="DB96" s="164"/>
    </row>
    <row r="97" spans="1:106" s="799" customFormat="1" ht="14.25" outlineLevel="1" x14ac:dyDescent="0.25">
      <c r="C97" s="800" t="s">
        <v>1211</v>
      </c>
      <c r="F97" s="801"/>
      <c r="I97" s="804"/>
      <c r="J97" s="804"/>
      <c r="K97" s="804"/>
      <c r="L97" s="804"/>
      <c r="M97" s="804"/>
      <c r="N97" s="804"/>
      <c r="O97" s="804"/>
      <c r="P97" s="804"/>
      <c r="Q97" s="804"/>
      <c r="R97" s="804"/>
      <c r="S97" s="804"/>
      <c r="CZ97" s="802"/>
      <c r="DA97" s="802"/>
      <c r="DB97" s="803" t="str">
        <f t="shared" si="61"/>
        <v>__Производительное время выполнения ТКРС</v>
      </c>
    </row>
    <row r="98" spans="1:106" s="135" customFormat="1" ht="14.25" outlineLevel="1" x14ac:dyDescent="0.25">
      <c r="A98" s="138"/>
      <c r="B98" s="138"/>
      <c r="C98" s="138" t="s">
        <v>1210</v>
      </c>
      <c r="D98" s="138"/>
      <c r="E98" s="138"/>
      <c r="F98" s="139"/>
      <c r="G98" s="138"/>
      <c r="H98" s="798">
        <v>32498</v>
      </c>
      <c r="I98" s="798">
        <f t="shared" si="116"/>
        <v>32498</v>
      </c>
      <c r="J98" s="798">
        <f t="shared" si="116"/>
        <v>32498</v>
      </c>
      <c r="K98" s="798">
        <f t="shared" si="116"/>
        <v>32498</v>
      </c>
      <c r="L98" s="798">
        <f t="shared" si="116"/>
        <v>32498</v>
      </c>
      <c r="M98" s="798">
        <f t="shared" si="116"/>
        <v>32498</v>
      </c>
      <c r="N98" s="798">
        <f t="shared" si="116"/>
        <v>32498</v>
      </c>
      <c r="O98" s="798">
        <f t="shared" si="116"/>
        <v>32498</v>
      </c>
      <c r="P98" s="798">
        <f t="shared" ref="P98" si="119">O98</f>
        <v>32498</v>
      </c>
      <c r="Q98" s="798">
        <f t="shared" ref="Q98:Q100" si="120">P98</f>
        <v>32498</v>
      </c>
      <c r="R98" s="798">
        <f t="shared" ref="R98:R100" si="121">Q98</f>
        <v>32498</v>
      </c>
      <c r="S98" s="798">
        <f t="shared" ref="S98:S100" si="122">R98</f>
        <v>32498</v>
      </c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  <c r="BE98" s="138"/>
      <c r="BF98" s="138"/>
      <c r="BG98" s="138"/>
      <c r="BH98" s="138"/>
      <c r="BI98" s="138"/>
      <c r="BJ98" s="138"/>
      <c r="BK98" s="138"/>
      <c r="BL98" s="138"/>
      <c r="BM98" s="138"/>
      <c r="BN98" s="138"/>
      <c r="BO98" s="138"/>
      <c r="BP98" s="138"/>
      <c r="BQ98" s="138"/>
      <c r="BR98" s="138"/>
      <c r="BS98" s="138"/>
      <c r="BT98" s="138"/>
      <c r="BU98" s="138"/>
      <c r="BV98" s="138"/>
      <c r="BW98" s="138"/>
      <c r="BX98" s="138"/>
      <c r="BY98" s="138"/>
      <c r="BZ98" s="138"/>
      <c r="CA98" s="138"/>
      <c r="CB98" s="138"/>
      <c r="CC98" s="138"/>
      <c r="CD98" s="138"/>
      <c r="CE98" s="138"/>
      <c r="CF98" s="138"/>
      <c r="CG98" s="138"/>
      <c r="CH98" s="138"/>
      <c r="CI98" s="138"/>
      <c r="CZ98" s="157"/>
      <c r="DA98" s="157"/>
      <c r="DB98" s="164" t="str">
        <f t="shared" si="61"/>
        <v>__Эшелон контрагентов 1, суток</v>
      </c>
    </row>
    <row r="99" spans="1:106" s="135" customFormat="1" ht="14.25" outlineLevel="1" x14ac:dyDescent="0.25">
      <c r="A99" s="138"/>
      <c r="B99" s="138"/>
      <c r="C99" s="138" t="s">
        <v>1212</v>
      </c>
      <c r="D99" s="138"/>
      <c r="E99" s="138"/>
      <c r="F99" s="139"/>
      <c r="G99" s="138"/>
      <c r="H99" s="798">
        <v>28996</v>
      </c>
      <c r="I99" s="798">
        <f t="shared" si="116"/>
        <v>28996</v>
      </c>
      <c r="J99" s="798">
        <f t="shared" si="116"/>
        <v>28996</v>
      </c>
      <c r="K99" s="798">
        <f t="shared" si="116"/>
        <v>28996</v>
      </c>
      <c r="L99" s="798">
        <f t="shared" si="116"/>
        <v>28996</v>
      </c>
      <c r="M99" s="798">
        <f t="shared" si="116"/>
        <v>28996</v>
      </c>
      <c r="N99" s="798">
        <f t="shared" si="116"/>
        <v>28996</v>
      </c>
      <c r="O99" s="798">
        <f t="shared" si="116"/>
        <v>28996</v>
      </c>
      <c r="P99" s="798">
        <f t="shared" ref="P99" si="123">O99</f>
        <v>28996</v>
      </c>
      <c r="Q99" s="798">
        <f t="shared" si="120"/>
        <v>28996</v>
      </c>
      <c r="R99" s="798">
        <f t="shared" si="121"/>
        <v>28996</v>
      </c>
      <c r="S99" s="798">
        <f t="shared" si="122"/>
        <v>28996</v>
      </c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Z99" s="157"/>
      <c r="DA99" s="157"/>
      <c r="DB99" s="164" t="str">
        <f t="shared" si="61"/>
        <v>__Эшелон контрагентов 2, суток</v>
      </c>
    </row>
    <row r="100" spans="1:106" s="135" customFormat="1" ht="14.25" outlineLevel="1" x14ac:dyDescent="0.25">
      <c r="A100" s="138"/>
      <c r="B100" s="138"/>
      <c r="C100" s="138" t="s">
        <v>1217</v>
      </c>
      <c r="D100" s="138"/>
      <c r="E100" s="138"/>
      <c r="F100" s="139"/>
      <c r="G100" s="138"/>
      <c r="H100" s="798">
        <v>772</v>
      </c>
      <c r="I100" s="798">
        <f t="shared" si="116"/>
        <v>772</v>
      </c>
      <c r="J100" s="798">
        <f t="shared" si="116"/>
        <v>772</v>
      </c>
      <c r="K100" s="798">
        <f t="shared" si="116"/>
        <v>772</v>
      </c>
      <c r="L100" s="798">
        <f t="shared" si="116"/>
        <v>772</v>
      </c>
      <c r="M100" s="798">
        <f t="shared" si="116"/>
        <v>772</v>
      </c>
      <c r="N100" s="798">
        <f t="shared" si="116"/>
        <v>772</v>
      </c>
      <c r="O100" s="798">
        <f t="shared" si="116"/>
        <v>772</v>
      </c>
      <c r="P100" s="798">
        <f t="shared" ref="P100" si="124">O100</f>
        <v>772</v>
      </c>
      <c r="Q100" s="798">
        <f t="shared" si="120"/>
        <v>772</v>
      </c>
      <c r="R100" s="798">
        <f t="shared" si="121"/>
        <v>772</v>
      </c>
      <c r="S100" s="798">
        <f t="shared" si="122"/>
        <v>772</v>
      </c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Z100" s="157"/>
      <c r="DA100" s="157"/>
      <c r="DB100" s="164"/>
    </row>
    <row r="101" spans="1:106" s="799" customFormat="1" ht="14.25" outlineLevel="1" x14ac:dyDescent="0.25">
      <c r="C101" s="800" t="s">
        <v>1213</v>
      </c>
      <c r="F101" s="801"/>
      <c r="I101" s="804"/>
      <c r="J101" s="804"/>
      <c r="K101" s="804"/>
      <c r="L101" s="804"/>
      <c r="M101" s="804"/>
      <c r="N101" s="804"/>
      <c r="O101" s="804"/>
      <c r="P101" s="804"/>
      <c r="Q101" s="804"/>
      <c r="R101" s="804"/>
      <c r="S101" s="804"/>
      <c r="CZ101" s="802"/>
      <c r="DA101" s="802"/>
      <c r="DB101" s="803" t="str">
        <f t="shared" si="61"/>
        <v>__Колиество ТКРС</v>
      </c>
    </row>
    <row r="102" spans="1:106" s="135" customFormat="1" ht="14.25" outlineLevel="1" x14ac:dyDescent="0.25">
      <c r="A102" s="138"/>
      <c r="B102" s="138"/>
      <c r="C102" s="138" t="s">
        <v>1215</v>
      </c>
      <c r="D102" s="138"/>
      <c r="E102" s="138"/>
      <c r="F102" s="139"/>
      <c r="G102" s="138"/>
      <c r="H102" s="798">
        <v>6687</v>
      </c>
      <c r="I102" s="798">
        <f t="shared" si="116"/>
        <v>6687</v>
      </c>
      <c r="J102" s="798">
        <f t="shared" si="116"/>
        <v>6687</v>
      </c>
      <c r="K102" s="798">
        <f t="shared" si="116"/>
        <v>6687</v>
      </c>
      <c r="L102" s="798">
        <f t="shared" si="116"/>
        <v>6687</v>
      </c>
      <c r="M102" s="798">
        <f t="shared" si="116"/>
        <v>6687</v>
      </c>
      <c r="N102" s="798">
        <f t="shared" si="116"/>
        <v>6687</v>
      </c>
      <c r="O102" s="798">
        <f t="shared" si="116"/>
        <v>6687</v>
      </c>
      <c r="P102" s="798">
        <f t="shared" ref="P102" si="125">O102</f>
        <v>6687</v>
      </c>
      <c r="Q102" s="798">
        <f t="shared" ref="Q102:Q104" si="126">P102</f>
        <v>6687</v>
      </c>
      <c r="R102" s="798">
        <f t="shared" ref="R102:R104" si="127">Q102</f>
        <v>6687</v>
      </c>
      <c r="S102" s="798">
        <f t="shared" ref="S102:S104" si="128">R102</f>
        <v>6687</v>
      </c>
      <c r="T102" s="138"/>
      <c r="U102" s="138"/>
      <c r="V102" s="138"/>
      <c r="W102" s="138"/>
      <c r="X102" s="138"/>
      <c r="Y102" s="138"/>
      <c r="Z102" s="138"/>
      <c r="AA102" s="138"/>
      <c r="AB102" s="138"/>
      <c r="AC102" s="138"/>
      <c r="AD102" s="138"/>
      <c r="AE102" s="138"/>
      <c r="AF102" s="138"/>
      <c r="AG102" s="138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Z102" s="157"/>
      <c r="DA102" s="157"/>
      <c r="DB102" s="164" t="str">
        <f t="shared" si="61"/>
        <v>__Эшелон контрагентов 1, шт</v>
      </c>
    </row>
    <row r="103" spans="1:106" s="135" customFormat="1" ht="14.25" outlineLevel="1" x14ac:dyDescent="0.25">
      <c r="A103" s="138"/>
      <c r="B103" s="138"/>
      <c r="C103" s="138" t="s">
        <v>1216</v>
      </c>
      <c r="D103" s="138"/>
      <c r="E103" s="138"/>
      <c r="F103" s="139"/>
      <c r="G103" s="138"/>
      <c r="H103" s="798">
        <v>4926</v>
      </c>
      <c r="I103" s="798">
        <f t="shared" si="116"/>
        <v>4926</v>
      </c>
      <c r="J103" s="798">
        <f t="shared" si="116"/>
        <v>4926</v>
      </c>
      <c r="K103" s="798">
        <f t="shared" si="116"/>
        <v>4926</v>
      </c>
      <c r="L103" s="798">
        <f t="shared" si="116"/>
        <v>4926</v>
      </c>
      <c r="M103" s="798">
        <f t="shared" si="116"/>
        <v>4926</v>
      </c>
      <c r="N103" s="798">
        <f t="shared" si="116"/>
        <v>4926</v>
      </c>
      <c r="O103" s="798">
        <f t="shared" si="116"/>
        <v>4926</v>
      </c>
      <c r="P103" s="798">
        <f t="shared" ref="P103" si="129">O103</f>
        <v>4926</v>
      </c>
      <c r="Q103" s="798">
        <f t="shared" si="126"/>
        <v>4926</v>
      </c>
      <c r="R103" s="798">
        <f t="shared" si="127"/>
        <v>4926</v>
      </c>
      <c r="S103" s="798">
        <f t="shared" si="128"/>
        <v>4926</v>
      </c>
      <c r="T103" s="138"/>
      <c r="U103" s="138"/>
      <c r="V103" s="138"/>
      <c r="W103" s="138"/>
      <c r="X103" s="138"/>
      <c r="Y103" s="138"/>
      <c r="Z103" s="138"/>
      <c r="AA103" s="138"/>
      <c r="AB103" s="138"/>
      <c r="AC103" s="138"/>
      <c r="AD103" s="138"/>
      <c r="AE103" s="138"/>
      <c r="AF103" s="138"/>
      <c r="AG103" s="138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Z103" s="157"/>
      <c r="DA103" s="157"/>
      <c r="DB103" s="164" t="str">
        <f t="shared" si="61"/>
        <v>__Эшелон контрагентов 2, шт</v>
      </c>
    </row>
    <row r="104" spans="1:106" s="135" customFormat="1" ht="14.25" outlineLevel="1" x14ac:dyDescent="0.25">
      <c r="A104" s="138"/>
      <c r="B104" s="138"/>
      <c r="C104" s="138" t="s">
        <v>1221</v>
      </c>
      <c r="D104" s="138"/>
      <c r="E104" s="138"/>
      <c r="F104" s="139"/>
      <c r="G104" s="138"/>
      <c r="H104" s="798">
        <v>61</v>
      </c>
      <c r="I104" s="798">
        <f t="shared" si="116"/>
        <v>61</v>
      </c>
      <c r="J104" s="798">
        <f t="shared" si="116"/>
        <v>61</v>
      </c>
      <c r="K104" s="798">
        <f t="shared" si="116"/>
        <v>61</v>
      </c>
      <c r="L104" s="798">
        <f t="shared" si="116"/>
        <v>61</v>
      </c>
      <c r="M104" s="798">
        <f t="shared" si="116"/>
        <v>61</v>
      </c>
      <c r="N104" s="798">
        <f t="shared" si="116"/>
        <v>61</v>
      </c>
      <c r="O104" s="798">
        <f t="shared" si="116"/>
        <v>61</v>
      </c>
      <c r="P104" s="798">
        <f t="shared" ref="P104" si="130">O104</f>
        <v>61</v>
      </c>
      <c r="Q104" s="798">
        <f t="shared" si="126"/>
        <v>61</v>
      </c>
      <c r="R104" s="798">
        <f t="shared" si="127"/>
        <v>61</v>
      </c>
      <c r="S104" s="798">
        <f t="shared" si="128"/>
        <v>61</v>
      </c>
      <c r="T104" s="138"/>
      <c r="U104" s="138"/>
      <c r="V104" s="138"/>
      <c r="W104" s="138"/>
      <c r="X104" s="138"/>
      <c r="Y104" s="138"/>
      <c r="Z104" s="138"/>
      <c r="AA104" s="138"/>
      <c r="AB104" s="138"/>
      <c r="AC104" s="138"/>
      <c r="AD104" s="138"/>
      <c r="AE104" s="138"/>
      <c r="AF104" s="138"/>
      <c r="AG104" s="138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Z104" s="157"/>
      <c r="DA104" s="157"/>
      <c r="DB104" s="164"/>
    </row>
    <row r="105" spans="1:106" s="799" customFormat="1" ht="14.25" outlineLevel="1" x14ac:dyDescent="0.25">
      <c r="C105" s="800" t="s">
        <v>1214</v>
      </c>
      <c r="F105" s="801"/>
      <c r="I105" s="804"/>
      <c r="J105" s="804"/>
      <c r="K105" s="804"/>
      <c r="L105" s="804"/>
      <c r="M105" s="804"/>
      <c r="N105" s="804"/>
      <c r="O105" s="804"/>
      <c r="P105" s="804"/>
      <c r="Q105" s="804"/>
      <c r="R105" s="804"/>
      <c r="S105" s="804"/>
      <c r="CZ105" s="802"/>
      <c r="DA105" s="802"/>
      <c r="DB105" s="803" t="str">
        <f t="shared" si="61"/>
        <v>__Потери</v>
      </c>
    </row>
    <row r="106" spans="1:106" s="135" customFormat="1" ht="14.25" outlineLevel="1" x14ac:dyDescent="0.25">
      <c r="A106" s="138"/>
      <c r="B106" s="138"/>
      <c r="C106" s="138" t="s">
        <v>1219</v>
      </c>
      <c r="D106" s="138"/>
      <c r="E106" s="138"/>
      <c r="F106" s="139"/>
      <c r="G106" s="138"/>
      <c r="H106" s="798">
        <v>413655.91436812602</v>
      </c>
      <c r="I106" s="798">
        <f t="shared" si="116"/>
        <v>413655.91436812602</v>
      </c>
      <c r="J106" s="798">
        <f t="shared" si="116"/>
        <v>413655.91436812602</v>
      </c>
      <c r="K106" s="798">
        <f t="shared" si="116"/>
        <v>413655.91436812602</v>
      </c>
      <c r="L106" s="798">
        <f t="shared" si="116"/>
        <v>413655.91436812602</v>
      </c>
      <c r="M106" s="798">
        <f t="shared" si="116"/>
        <v>413655.91436812602</v>
      </c>
      <c r="N106" s="798">
        <f t="shared" si="116"/>
        <v>413655.91436812602</v>
      </c>
      <c r="O106" s="798">
        <f t="shared" si="116"/>
        <v>413655.91436812602</v>
      </c>
      <c r="P106" s="798">
        <f t="shared" ref="P106" si="131">O106</f>
        <v>413655.91436812602</v>
      </c>
      <c r="Q106" s="798">
        <f t="shared" ref="Q106:Q108" si="132">P106</f>
        <v>413655.91436812602</v>
      </c>
      <c r="R106" s="798">
        <f t="shared" ref="R106:R108" si="133">Q106</f>
        <v>413655.91436812602</v>
      </c>
      <c r="S106" s="798">
        <f t="shared" ref="S106:S108" si="134">R106</f>
        <v>413655.91436812602</v>
      </c>
      <c r="T106" s="138"/>
      <c r="U106" s="138"/>
      <c r="V106" s="138"/>
      <c r="W106" s="138"/>
      <c r="X106" s="138"/>
      <c r="Y106" s="138"/>
      <c r="Z106" s="138"/>
      <c r="AA106" s="138"/>
      <c r="AB106" s="138"/>
      <c r="AC106" s="138"/>
      <c r="AD106" s="138"/>
      <c r="AE106" s="138"/>
      <c r="AF106" s="138"/>
      <c r="AG106" s="138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138"/>
      <c r="BW106" s="138"/>
      <c r="BX106" s="138"/>
      <c r="BY106" s="138"/>
      <c r="BZ106" s="138"/>
      <c r="CA106" s="138"/>
      <c r="CB106" s="138"/>
      <c r="CC106" s="138"/>
      <c r="CD106" s="138"/>
      <c r="CE106" s="138"/>
      <c r="CF106" s="138"/>
      <c r="CG106" s="138"/>
      <c r="CH106" s="138"/>
      <c r="CI106" s="138"/>
      <c r="CZ106" s="157"/>
      <c r="DA106" s="157"/>
      <c r="DB106" s="164"/>
    </row>
    <row r="107" spans="1:106" s="135" customFormat="1" ht="14.25" outlineLevel="1" x14ac:dyDescent="0.25">
      <c r="A107" s="138"/>
      <c r="B107" s="138"/>
      <c r="C107" s="138" t="s">
        <v>1218</v>
      </c>
      <c r="D107" s="138"/>
      <c r="E107" s="138"/>
      <c r="F107" s="139"/>
      <c r="G107" s="138"/>
      <c r="H107" s="798">
        <v>907242.5931956775</v>
      </c>
      <c r="I107" s="798">
        <f t="shared" si="116"/>
        <v>907242.5931956775</v>
      </c>
      <c r="J107" s="798">
        <f t="shared" si="116"/>
        <v>907242.5931956775</v>
      </c>
      <c r="K107" s="798">
        <f t="shared" si="116"/>
        <v>907242.5931956775</v>
      </c>
      <c r="L107" s="798">
        <f t="shared" si="116"/>
        <v>907242.5931956775</v>
      </c>
      <c r="M107" s="798">
        <f t="shared" si="116"/>
        <v>907242.5931956775</v>
      </c>
      <c r="N107" s="798">
        <f t="shared" si="116"/>
        <v>907242.5931956775</v>
      </c>
      <c r="O107" s="798">
        <f t="shared" si="116"/>
        <v>907242.5931956775</v>
      </c>
      <c r="P107" s="798">
        <f t="shared" ref="P107" si="135">O107</f>
        <v>907242.5931956775</v>
      </c>
      <c r="Q107" s="798">
        <f t="shared" si="132"/>
        <v>907242.5931956775</v>
      </c>
      <c r="R107" s="798">
        <f t="shared" si="133"/>
        <v>907242.5931956775</v>
      </c>
      <c r="S107" s="798">
        <f t="shared" si="134"/>
        <v>907242.5931956775</v>
      </c>
      <c r="T107" s="138"/>
      <c r="U107" s="138"/>
      <c r="V107" s="138"/>
      <c r="W107" s="138"/>
      <c r="X107" s="138"/>
      <c r="Y107" s="138"/>
      <c r="Z107" s="138"/>
      <c r="AA107" s="138"/>
      <c r="AB107" s="138"/>
      <c r="AC107" s="138"/>
      <c r="AD107" s="138"/>
      <c r="AE107" s="138"/>
      <c r="AF107" s="138"/>
      <c r="AG107" s="138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138"/>
      <c r="BW107" s="138"/>
      <c r="BX107" s="138"/>
      <c r="BY107" s="138"/>
      <c r="BZ107" s="138"/>
      <c r="CA107" s="138"/>
      <c r="CB107" s="138"/>
      <c r="CC107" s="138"/>
      <c r="CD107" s="138"/>
      <c r="CE107" s="138"/>
      <c r="CF107" s="138"/>
      <c r="CG107" s="138"/>
      <c r="CH107" s="138"/>
      <c r="CI107" s="138"/>
      <c r="CZ107" s="157"/>
      <c r="DA107" s="157"/>
      <c r="DB107" s="164" t="str">
        <f t="shared" si="61"/>
        <v>__Эшелон контрагентов 2, тыс.руб.</v>
      </c>
    </row>
    <row r="108" spans="1:106" s="135" customFormat="1" ht="14.25" outlineLevel="1" x14ac:dyDescent="0.25">
      <c r="A108" s="138"/>
      <c r="B108" s="138"/>
      <c r="C108" s="138" t="s">
        <v>1220</v>
      </c>
      <c r="D108" s="138"/>
      <c r="E108" s="138"/>
      <c r="F108" s="139"/>
      <c r="G108" s="138"/>
      <c r="H108" s="798">
        <v>93637.762441556042</v>
      </c>
      <c r="I108" s="798">
        <f t="shared" si="116"/>
        <v>93637.762441556042</v>
      </c>
      <c r="J108" s="798">
        <f t="shared" si="116"/>
        <v>93637.762441556042</v>
      </c>
      <c r="K108" s="798">
        <f t="shared" si="116"/>
        <v>93637.762441556042</v>
      </c>
      <c r="L108" s="798">
        <f t="shared" si="116"/>
        <v>93637.762441556042</v>
      </c>
      <c r="M108" s="798">
        <f t="shared" si="116"/>
        <v>93637.762441556042</v>
      </c>
      <c r="N108" s="798">
        <f t="shared" si="116"/>
        <v>93637.762441556042</v>
      </c>
      <c r="O108" s="798">
        <f t="shared" si="116"/>
        <v>93637.762441556042</v>
      </c>
      <c r="P108" s="798">
        <f t="shared" ref="P108" si="136">O108</f>
        <v>93637.762441556042</v>
      </c>
      <c r="Q108" s="798">
        <f t="shared" si="132"/>
        <v>93637.762441556042</v>
      </c>
      <c r="R108" s="798">
        <f t="shared" si="133"/>
        <v>93637.762441556042</v>
      </c>
      <c r="S108" s="798">
        <f t="shared" si="134"/>
        <v>93637.762441556042</v>
      </c>
      <c r="T108" s="138"/>
      <c r="U108" s="138"/>
      <c r="V108" s="138"/>
      <c r="W108" s="138"/>
      <c r="X108" s="138"/>
      <c r="Y108" s="138"/>
      <c r="Z108" s="138"/>
      <c r="AA108" s="138"/>
      <c r="AB108" s="138"/>
      <c r="AC108" s="138"/>
      <c r="AD108" s="138"/>
      <c r="AE108" s="138"/>
      <c r="AF108" s="138"/>
      <c r="AG108" s="138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138"/>
      <c r="BW108" s="138"/>
      <c r="BX108" s="138"/>
      <c r="BY108" s="138"/>
      <c r="BZ108" s="138"/>
      <c r="CA108" s="138"/>
      <c r="CB108" s="138"/>
      <c r="CC108" s="138"/>
      <c r="CD108" s="138"/>
      <c r="CE108" s="138"/>
      <c r="CF108" s="138"/>
      <c r="CG108" s="138"/>
      <c r="CH108" s="138"/>
      <c r="CI108" s="138"/>
      <c r="CZ108" s="157"/>
      <c r="DA108" s="157"/>
      <c r="DB108" s="164"/>
    </row>
    <row r="109" spans="1:106" s="43" customFormat="1" ht="32.25" customHeight="1" x14ac:dyDescent="0.2">
      <c r="A109" s="33"/>
      <c r="B109" s="73" t="s">
        <v>633</v>
      </c>
      <c r="C109" s="74" t="s">
        <v>631</v>
      </c>
      <c r="D109" s="257" t="s">
        <v>650</v>
      </c>
      <c r="E109" s="75" t="s">
        <v>649</v>
      </c>
      <c r="F109" s="76"/>
      <c r="G109" s="257" t="str">
        <f>G1</f>
        <v>Всего</v>
      </c>
      <c r="H109" s="230">
        <f>H$1</f>
        <v>2020</v>
      </c>
      <c r="I109" s="230">
        <f t="shared" ref="I109:BT109" si="137">I$1</f>
        <v>2021</v>
      </c>
      <c r="J109" s="230">
        <f t="shared" si="137"/>
        <v>2022</v>
      </c>
      <c r="K109" s="230">
        <f t="shared" si="137"/>
        <v>2023</v>
      </c>
      <c r="L109" s="230">
        <f t="shared" si="137"/>
        <v>2024</v>
      </c>
      <c r="M109" s="230">
        <f t="shared" si="137"/>
        <v>2025</v>
      </c>
      <c r="N109" s="230">
        <f t="shared" si="137"/>
        <v>2026</v>
      </c>
      <c r="O109" s="230">
        <f t="shared" si="137"/>
        <v>2027</v>
      </c>
      <c r="P109" s="230">
        <f t="shared" si="137"/>
        <v>2028</v>
      </c>
      <c r="Q109" s="230">
        <f t="shared" si="137"/>
        <v>2029</v>
      </c>
      <c r="R109" s="230">
        <f t="shared" si="137"/>
        <v>2030</v>
      </c>
      <c r="S109" s="230">
        <f t="shared" si="137"/>
        <v>2031</v>
      </c>
      <c r="T109" s="230">
        <f t="shared" si="137"/>
        <v>2032</v>
      </c>
      <c r="U109" s="230">
        <f t="shared" si="137"/>
        <v>2033</v>
      </c>
      <c r="V109" s="230">
        <f t="shared" si="137"/>
        <v>2034</v>
      </c>
      <c r="W109" s="230">
        <f t="shared" si="137"/>
        <v>2035</v>
      </c>
      <c r="X109" s="230">
        <f t="shared" si="137"/>
        <v>2036</v>
      </c>
      <c r="Y109" s="230">
        <f t="shared" si="137"/>
        <v>2037</v>
      </c>
      <c r="Z109" s="230">
        <f t="shared" si="137"/>
        <v>2038</v>
      </c>
      <c r="AA109" s="230">
        <f t="shared" si="137"/>
        <v>2039</v>
      </c>
      <c r="AB109" s="230">
        <f t="shared" si="137"/>
        <v>2040</v>
      </c>
      <c r="AC109" s="230">
        <f t="shared" si="137"/>
        <v>2041</v>
      </c>
      <c r="AD109" s="230">
        <f t="shared" si="137"/>
        <v>2042</v>
      </c>
      <c r="AE109" s="230">
        <f t="shared" si="137"/>
        <v>2043</v>
      </c>
      <c r="AF109" s="230">
        <f t="shared" si="137"/>
        <v>2044</v>
      </c>
      <c r="AG109" s="230">
        <f t="shared" si="137"/>
        <v>2045</v>
      </c>
      <c r="AH109" s="230">
        <f t="shared" si="137"/>
        <v>2046</v>
      </c>
      <c r="AI109" s="230">
        <f t="shared" si="137"/>
        <v>2047</v>
      </c>
      <c r="AJ109" s="230">
        <f t="shared" si="137"/>
        <v>2048</v>
      </c>
      <c r="AK109" s="230">
        <f t="shared" si="137"/>
        <v>2049</v>
      </c>
      <c r="AL109" s="230">
        <f t="shared" si="137"/>
        <v>2050</v>
      </c>
      <c r="AM109" s="230">
        <f t="shared" si="137"/>
        <v>2051</v>
      </c>
      <c r="AN109" s="230">
        <f t="shared" si="137"/>
        <v>2052</v>
      </c>
      <c r="AO109" s="230">
        <f t="shared" si="137"/>
        <v>2053</v>
      </c>
      <c r="AP109" s="230">
        <f t="shared" si="137"/>
        <v>2054</v>
      </c>
      <c r="AQ109" s="230">
        <f t="shared" si="137"/>
        <v>2055</v>
      </c>
      <c r="AR109" s="230">
        <f t="shared" si="137"/>
        <v>2056</v>
      </c>
      <c r="AS109" s="230">
        <f t="shared" si="137"/>
        <v>2057</v>
      </c>
      <c r="AT109" s="230">
        <f t="shared" si="137"/>
        <v>2058</v>
      </c>
      <c r="AU109" s="230">
        <f t="shared" si="137"/>
        <v>2059</v>
      </c>
      <c r="AV109" s="230">
        <f t="shared" si="137"/>
        <v>2060</v>
      </c>
      <c r="AW109" s="230">
        <f t="shared" si="137"/>
        <v>2061</v>
      </c>
      <c r="AX109" s="230">
        <f t="shared" si="137"/>
        <v>2062</v>
      </c>
      <c r="AY109" s="230">
        <f t="shared" si="137"/>
        <v>2063</v>
      </c>
      <c r="AZ109" s="230">
        <f t="shared" si="137"/>
        <v>2064</v>
      </c>
      <c r="BA109" s="230">
        <f t="shared" si="137"/>
        <v>2065</v>
      </c>
      <c r="BB109" s="230">
        <f t="shared" si="137"/>
        <v>2066</v>
      </c>
      <c r="BC109" s="230">
        <f t="shared" si="137"/>
        <v>2067</v>
      </c>
      <c r="BD109" s="230">
        <f t="shared" si="137"/>
        <v>2068</v>
      </c>
      <c r="BE109" s="230">
        <f t="shared" si="137"/>
        <v>2069</v>
      </c>
      <c r="BF109" s="230">
        <f t="shared" si="137"/>
        <v>2070</v>
      </c>
      <c r="BG109" s="230">
        <f t="shared" si="137"/>
        <v>2071</v>
      </c>
      <c r="BH109" s="230">
        <f t="shared" si="137"/>
        <v>2072</v>
      </c>
      <c r="BI109" s="230">
        <f t="shared" si="137"/>
        <v>2073</v>
      </c>
      <c r="BJ109" s="230">
        <f t="shared" si="137"/>
        <v>2074</v>
      </c>
      <c r="BK109" s="230">
        <f t="shared" si="137"/>
        <v>2075</v>
      </c>
      <c r="BL109" s="230">
        <f t="shared" si="137"/>
        <v>2076</v>
      </c>
      <c r="BM109" s="230">
        <f t="shared" si="137"/>
        <v>2077</v>
      </c>
      <c r="BN109" s="230">
        <f t="shared" si="137"/>
        <v>2078</v>
      </c>
      <c r="BO109" s="230">
        <f t="shared" si="137"/>
        <v>2079</v>
      </c>
      <c r="BP109" s="230">
        <f t="shared" si="137"/>
        <v>2080</v>
      </c>
      <c r="BQ109" s="230">
        <f t="shared" si="137"/>
        <v>2081</v>
      </c>
      <c r="BR109" s="230">
        <f t="shared" si="137"/>
        <v>2082</v>
      </c>
      <c r="BS109" s="230">
        <f t="shared" si="137"/>
        <v>2083</v>
      </c>
      <c r="BT109" s="230">
        <f t="shared" si="137"/>
        <v>2084</v>
      </c>
      <c r="BU109" s="230">
        <f t="shared" ref="BU109:CI109" si="138">BU$1</f>
        <v>2085</v>
      </c>
      <c r="BV109" s="230">
        <f t="shared" si="138"/>
        <v>2086</v>
      </c>
      <c r="BW109" s="230">
        <f t="shared" si="138"/>
        <v>2087</v>
      </c>
      <c r="BX109" s="230">
        <f t="shared" si="138"/>
        <v>2088</v>
      </c>
      <c r="BY109" s="230">
        <f t="shared" si="138"/>
        <v>2089</v>
      </c>
      <c r="BZ109" s="230">
        <f t="shared" si="138"/>
        <v>2090</v>
      </c>
      <c r="CA109" s="230">
        <f t="shared" si="138"/>
        <v>2091</v>
      </c>
      <c r="CB109" s="230">
        <f t="shared" si="138"/>
        <v>2092</v>
      </c>
      <c r="CC109" s="230">
        <f t="shared" si="138"/>
        <v>2093</v>
      </c>
      <c r="CD109" s="230">
        <f t="shared" si="138"/>
        <v>2094</v>
      </c>
      <c r="CE109" s="230">
        <f t="shared" si="138"/>
        <v>2095</v>
      </c>
      <c r="CF109" s="230">
        <f t="shared" si="138"/>
        <v>2096</v>
      </c>
      <c r="CG109" s="230">
        <f t="shared" si="138"/>
        <v>2097</v>
      </c>
      <c r="CH109" s="230">
        <f t="shared" si="138"/>
        <v>2098</v>
      </c>
      <c r="CI109" s="230">
        <f t="shared" si="138"/>
        <v>2099</v>
      </c>
      <c r="CZ109" s="41" t="s">
        <v>181</v>
      </c>
      <c r="DA109" s="159">
        <v>69</v>
      </c>
      <c r="DB109" s="162" t="str">
        <f t="shared" si="61"/>
        <v>69_6.Б_Расчет эффектов</v>
      </c>
    </row>
    <row r="110" spans="1:106" s="46" customFormat="1" ht="14.25" outlineLevel="1" x14ac:dyDescent="0.25">
      <c r="A110" s="44"/>
      <c r="B110" s="44"/>
      <c r="C110" s="44"/>
      <c r="D110" s="44"/>
      <c r="E110" s="44"/>
      <c r="F110" s="45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Z110" s="41"/>
      <c r="DA110" s="159"/>
      <c r="DB110" s="162" t="str">
        <f t="shared" si="61"/>
        <v>__</v>
      </c>
    </row>
    <row r="111" spans="1:106" s="46" customFormat="1" ht="15" customHeight="1" outlineLevel="1" x14ac:dyDescent="0.25">
      <c r="B111" s="301" t="str">
        <f>B80</f>
        <v>6.1</v>
      </c>
      <c r="C111" s="302" t="str">
        <f>C80</f>
        <v xml:space="preserve">Сокращение расходов на оплату труда </v>
      </c>
      <c r="D111" s="49" t="s">
        <v>969</v>
      </c>
      <c r="E111" s="49" t="s">
        <v>1146</v>
      </c>
      <c r="F111" s="290" t="str">
        <f>F80</f>
        <v>тыс.руб.</v>
      </c>
      <c r="G111" s="51">
        <f>SUM(H111:CI111)</f>
        <v>0</v>
      </c>
      <c r="H111" s="52">
        <v>0</v>
      </c>
      <c r="I111" s="52">
        <v>0</v>
      </c>
      <c r="J111" s="52">
        <v>0</v>
      </c>
      <c r="K111" s="52">
        <v>0</v>
      </c>
      <c r="L111" s="52">
        <v>0</v>
      </c>
      <c r="M111" s="52">
        <v>0</v>
      </c>
      <c r="N111" s="52">
        <v>0</v>
      </c>
      <c r="O111" s="52">
        <v>0</v>
      </c>
      <c r="P111" s="52">
        <v>0</v>
      </c>
      <c r="Q111" s="52">
        <v>0</v>
      </c>
      <c r="R111" s="52">
        <v>0</v>
      </c>
      <c r="S111" s="52">
        <v>0</v>
      </c>
      <c r="T111" s="52">
        <v>0</v>
      </c>
      <c r="U111" s="52">
        <v>0</v>
      </c>
      <c r="V111" s="52">
        <v>0</v>
      </c>
      <c r="W111" s="52">
        <v>0</v>
      </c>
      <c r="X111" s="52">
        <v>0</v>
      </c>
      <c r="Y111" s="52">
        <v>0</v>
      </c>
      <c r="Z111" s="52">
        <v>0</v>
      </c>
      <c r="AA111" s="52">
        <v>0</v>
      </c>
      <c r="AB111" s="52">
        <v>0</v>
      </c>
      <c r="AC111" s="52">
        <v>0</v>
      </c>
      <c r="AD111" s="52">
        <v>0</v>
      </c>
      <c r="AE111" s="52">
        <v>0</v>
      </c>
      <c r="AF111" s="52">
        <v>0</v>
      </c>
      <c r="AG111" s="52">
        <v>0</v>
      </c>
      <c r="AH111" s="52">
        <v>0</v>
      </c>
      <c r="AI111" s="52">
        <v>0</v>
      </c>
      <c r="AJ111" s="52">
        <v>0</v>
      </c>
      <c r="AK111" s="52">
        <v>0</v>
      </c>
      <c r="AL111" s="52">
        <v>0</v>
      </c>
      <c r="AM111" s="52">
        <v>0</v>
      </c>
      <c r="AN111" s="52">
        <v>0</v>
      </c>
      <c r="AO111" s="52">
        <v>0</v>
      </c>
      <c r="AP111" s="52">
        <v>0</v>
      </c>
      <c r="AQ111" s="52">
        <v>0</v>
      </c>
      <c r="AR111" s="52">
        <v>0</v>
      </c>
      <c r="AS111" s="52">
        <v>0</v>
      </c>
      <c r="AT111" s="52">
        <v>0</v>
      </c>
      <c r="AU111" s="52">
        <v>0</v>
      </c>
      <c r="AV111" s="52">
        <v>0</v>
      </c>
      <c r="AW111" s="52">
        <v>0</v>
      </c>
      <c r="AX111" s="52">
        <v>0</v>
      </c>
      <c r="AY111" s="52">
        <v>0</v>
      </c>
      <c r="AZ111" s="52">
        <v>0</v>
      </c>
      <c r="BA111" s="52">
        <v>0</v>
      </c>
      <c r="BB111" s="52">
        <v>0</v>
      </c>
      <c r="BC111" s="52">
        <v>0</v>
      </c>
      <c r="BD111" s="52">
        <v>0</v>
      </c>
      <c r="BE111" s="52">
        <v>0</v>
      </c>
      <c r="BF111" s="52">
        <v>0</v>
      </c>
      <c r="BG111" s="52">
        <v>0</v>
      </c>
      <c r="BH111" s="52">
        <v>0</v>
      </c>
      <c r="BI111" s="52">
        <v>0</v>
      </c>
      <c r="BJ111" s="52">
        <v>0</v>
      </c>
      <c r="BK111" s="52">
        <v>0</v>
      </c>
      <c r="BL111" s="52">
        <v>0</v>
      </c>
      <c r="BM111" s="52">
        <v>0</v>
      </c>
      <c r="BN111" s="52">
        <v>0</v>
      </c>
      <c r="BO111" s="52">
        <v>0</v>
      </c>
      <c r="BP111" s="52">
        <v>0</v>
      </c>
      <c r="BQ111" s="52">
        <v>0</v>
      </c>
      <c r="BR111" s="52">
        <v>0</v>
      </c>
      <c r="BS111" s="52">
        <v>0</v>
      </c>
      <c r="BT111" s="52">
        <v>0</v>
      </c>
      <c r="BU111" s="52">
        <v>0</v>
      </c>
      <c r="BV111" s="52">
        <v>0</v>
      </c>
      <c r="BW111" s="52">
        <v>0</v>
      </c>
      <c r="BX111" s="52">
        <v>0</v>
      </c>
      <c r="BY111" s="52">
        <v>0</v>
      </c>
      <c r="BZ111" s="52">
        <v>0</v>
      </c>
      <c r="CA111" s="52">
        <v>0</v>
      </c>
      <c r="CB111" s="52">
        <v>0</v>
      </c>
      <c r="CC111" s="52">
        <v>0</v>
      </c>
      <c r="CD111" s="52">
        <v>0</v>
      </c>
      <c r="CE111" s="52">
        <v>0</v>
      </c>
      <c r="CF111" s="52">
        <v>0</v>
      </c>
      <c r="CG111" s="52">
        <v>0</v>
      </c>
      <c r="CH111" s="52">
        <v>0</v>
      </c>
      <c r="CI111" s="52">
        <v>0</v>
      </c>
      <c r="CZ111" s="170" t="s">
        <v>181</v>
      </c>
      <c r="DA111" s="168">
        <f>DA109+1</f>
        <v>70</v>
      </c>
      <c r="DB111" s="162" t="str">
        <f t="shared" si="61"/>
        <v xml:space="preserve">70_6.1_Сокращение расходов на оплату труда </v>
      </c>
    </row>
    <row r="112" spans="1:106" s="135" customFormat="1" ht="14.25" outlineLevel="2" x14ac:dyDescent="0.25">
      <c r="B112" s="136"/>
      <c r="C112" s="717"/>
      <c r="D112" s="697"/>
      <c r="E112" s="697"/>
      <c r="F112" s="291"/>
      <c r="G112" s="147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  <c r="BB112" s="149"/>
      <c r="BC112" s="149"/>
      <c r="BD112" s="149"/>
      <c r="BE112" s="149"/>
      <c r="BF112" s="149"/>
      <c r="BG112" s="149"/>
      <c r="BH112" s="149"/>
      <c r="BI112" s="149"/>
      <c r="BJ112" s="149"/>
      <c r="BK112" s="149"/>
      <c r="BL112" s="149"/>
      <c r="BM112" s="149"/>
      <c r="BN112" s="149"/>
      <c r="BO112" s="149"/>
      <c r="BP112" s="149"/>
      <c r="BQ112" s="149"/>
      <c r="BR112" s="149"/>
      <c r="BS112" s="149"/>
      <c r="BT112" s="149"/>
      <c r="BU112" s="149"/>
      <c r="BV112" s="149"/>
      <c r="BW112" s="149"/>
      <c r="BX112" s="149"/>
      <c r="BY112" s="149"/>
      <c r="BZ112" s="149"/>
      <c r="CA112" s="149"/>
      <c r="CB112" s="149"/>
      <c r="CC112" s="149"/>
      <c r="CD112" s="149"/>
      <c r="CE112" s="149"/>
      <c r="CF112" s="149"/>
      <c r="CG112" s="149"/>
      <c r="CH112" s="149"/>
      <c r="CI112" s="149"/>
      <c r="CZ112" s="152"/>
      <c r="DA112" s="157"/>
      <c r="DB112" s="164"/>
    </row>
    <row r="113" spans="2:106" s="135" customFormat="1" ht="14.25" outlineLevel="2" x14ac:dyDescent="0.25">
      <c r="B113" s="136"/>
      <c r="C113" s="717"/>
      <c r="D113" s="697"/>
      <c r="E113" s="697"/>
      <c r="F113" s="291"/>
      <c r="G113" s="147"/>
      <c r="H113" s="149"/>
      <c r="I113" s="149"/>
      <c r="J113" s="149"/>
      <c r="K113" s="149"/>
      <c r="L113" s="149"/>
      <c r="M113" s="149"/>
      <c r="N113" s="149"/>
      <c r="O113" s="149"/>
      <c r="P113" s="149"/>
      <c r="Q113" s="149"/>
      <c r="R113" s="149"/>
      <c r="S113" s="149"/>
      <c r="T113" s="149"/>
      <c r="U113" s="149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  <c r="BB113" s="149"/>
      <c r="BC113" s="149"/>
      <c r="BD113" s="149"/>
      <c r="BE113" s="149"/>
      <c r="BF113" s="149"/>
      <c r="BG113" s="149"/>
      <c r="BH113" s="149"/>
      <c r="BI113" s="149"/>
      <c r="BJ113" s="149"/>
      <c r="BK113" s="149"/>
      <c r="BL113" s="149"/>
      <c r="BM113" s="149"/>
      <c r="BN113" s="149"/>
      <c r="BO113" s="149"/>
      <c r="BP113" s="149"/>
      <c r="BQ113" s="149"/>
      <c r="BR113" s="149"/>
      <c r="BS113" s="149"/>
      <c r="BT113" s="149"/>
      <c r="BU113" s="149"/>
      <c r="BV113" s="149"/>
      <c r="BW113" s="149"/>
      <c r="BX113" s="149"/>
      <c r="BY113" s="149"/>
      <c r="BZ113" s="149"/>
      <c r="CA113" s="149"/>
      <c r="CB113" s="149"/>
      <c r="CC113" s="149"/>
      <c r="CD113" s="149"/>
      <c r="CE113" s="149"/>
      <c r="CF113" s="149"/>
      <c r="CG113" s="149"/>
      <c r="CH113" s="149"/>
      <c r="CI113" s="149"/>
      <c r="CZ113" s="152"/>
      <c r="DA113" s="157"/>
      <c r="DB113" s="164"/>
    </row>
    <row r="114" spans="2:106" s="135" customFormat="1" ht="14.25" outlineLevel="2" x14ac:dyDescent="0.25">
      <c r="B114" s="136"/>
      <c r="C114" s="717"/>
      <c r="D114" s="697"/>
      <c r="E114" s="697"/>
      <c r="F114" s="291"/>
      <c r="G114" s="147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  <c r="BB114" s="149"/>
      <c r="BC114" s="149"/>
      <c r="BD114" s="149"/>
      <c r="BE114" s="149"/>
      <c r="BF114" s="149"/>
      <c r="BG114" s="149"/>
      <c r="BH114" s="149"/>
      <c r="BI114" s="149"/>
      <c r="BJ114" s="149"/>
      <c r="BK114" s="149"/>
      <c r="BL114" s="149"/>
      <c r="BM114" s="149"/>
      <c r="BN114" s="149"/>
      <c r="BO114" s="149"/>
      <c r="BP114" s="149"/>
      <c r="BQ114" s="149"/>
      <c r="BR114" s="149"/>
      <c r="BS114" s="149"/>
      <c r="BT114" s="149"/>
      <c r="BU114" s="149"/>
      <c r="BV114" s="149"/>
      <c r="BW114" s="149"/>
      <c r="BX114" s="149"/>
      <c r="BY114" s="149"/>
      <c r="BZ114" s="149"/>
      <c r="CA114" s="149"/>
      <c r="CB114" s="149"/>
      <c r="CC114" s="149"/>
      <c r="CD114" s="149"/>
      <c r="CE114" s="149"/>
      <c r="CF114" s="149"/>
      <c r="CG114" s="149"/>
      <c r="CH114" s="149"/>
      <c r="CI114" s="149"/>
      <c r="CZ114" s="152"/>
      <c r="DA114" s="157"/>
      <c r="DB114" s="164"/>
    </row>
    <row r="115" spans="2:106" s="135" customFormat="1" ht="14.25" outlineLevel="2" x14ac:dyDescent="0.25">
      <c r="B115" s="136"/>
      <c r="C115" s="717"/>
      <c r="D115" s="697"/>
      <c r="E115" s="697"/>
      <c r="F115" s="291"/>
      <c r="G115" s="147"/>
      <c r="H115" s="149"/>
      <c r="I115" s="149"/>
      <c r="J115" s="149"/>
      <c r="K115" s="149"/>
      <c r="L115" s="149"/>
      <c r="M115" s="149"/>
      <c r="N115" s="149"/>
      <c r="O115" s="149"/>
      <c r="P115" s="149"/>
      <c r="Q115" s="149"/>
      <c r="R115" s="149"/>
      <c r="S115" s="149"/>
      <c r="T115" s="149"/>
      <c r="U115" s="149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  <c r="BB115" s="149"/>
      <c r="BC115" s="149"/>
      <c r="BD115" s="149"/>
      <c r="BE115" s="149"/>
      <c r="BF115" s="149"/>
      <c r="BG115" s="149"/>
      <c r="BH115" s="149"/>
      <c r="BI115" s="149"/>
      <c r="BJ115" s="149"/>
      <c r="BK115" s="149"/>
      <c r="BL115" s="149"/>
      <c r="BM115" s="149"/>
      <c r="BN115" s="149"/>
      <c r="BO115" s="149"/>
      <c r="BP115" s="149"/>
      <c r="BQ115" s="149"/>
      <c r="BR115" s="149"/>
      <c r="BS115" s="149"/>
      <c r="BT115" s="149"/>
      <c r="BU115" s="149"/>
      <c r="BV115" s="149"/>
      <c r="BW115" s="149"/>
      <c r="BX115" s="149"/>
      <c r="BY115" s="149"/>
      <c r="BZ115" s="149"/>
      <c r="CA115" s="149"/>
      <c r="CB115" s="149"/>
      <c r="CC115" s="149"/>
      <c r="CD115" s="149"/>
      <c r="CE115" s="149"/>
      <c r="CF115" s="149"/>
      <c r="CG115" s="149"/>
      <c r="CH115" s="149"/>
      <c r="CI115" s="149"/>
      <c r="CZ115" s="152"/>
      <c r="DA115" s="157"/>
      <c r="DB115" s="164"/>
    </row>
    <row r="116" spans="2:106" s="135" customFormat="1" ht="14.25" outlineLevel="2" x14ac:dyDescent="0.25">
      <c r="B116" s="136"/>
      <c r="C116" s="717"/>
      <c r="D116" s="697"/>
      <c r="E116" s="697"/>
      <c r="F116" s="291"/>
      <c r="G116" s="147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  <c r="BB116" s="149"/>
      <c r="BC116" s="149"/>
      <c r="BD116" s="149"/>
      <c r="BE116" s="149"/>
      <c r="BF116" s="149"/>
      <c r="BG116" s="149"/>
      <c r="BH116" s="149"/>
      <c r="BI116" s="149"/>
      <c r="BJ116" s="149"/>
      <c r="BK116" s="149"/>
      <c r="BL116" s="149"/>
      <c r="BM116" s="149"/>
      <c r="BN116" s="149"/>
      <c r="BO116" s="149"/>
      <c r="BP116" s="149"/>
      <c r="BQ116" s="149"/>
      <c r="BR116" s="149"/>
      <c r="BS116" s="149"/>
      <c r="BT116" s="149"/>
      <c r="BU116" s="149"/>
      <c r="BV116" s="149"/>
      <c r="BW116" s="149"/>
      <c r="BX116" s="149"/>
      <c r="BY116" s="149"/>
      <c r="BZ116" s="149"/>
      <c r="CA116" s="149"/>
      <c r="CB116" s="149"/>
      <c r="CC116" s="149"/>
      <c r="CD116" s="149"/>
      <c r="CE116" s="149"/>
      <c r="CF116" s="149"/>
      <c r="CG116" s="149"/>
      <c r="CH116" s="149"/>
      <c r="CI116" s="149"/>
      <c r="CZ116" s="152"/>
      <c r="DA116" s="157"/>
      <c r="DB116" s="164"/>
    </row>
    <row r="117" spans="2:106" s="135" customFormat="1" ht="14.25" outlineLevel="2" x14ac:dyDescent="0.25">
      <c r="B117" s="136"/>
      <c r="C117" s="717"/>
      <c r="D117" s="697"/>
      <c r="E117" s="697"/>
      <c r="F117" s="291"/>
      <c r="G117" s="147"/>
      <c r="H117" s="149"/>
      <c r="I117" s="149"/>
      <c r="J117" s="149"/>
      <c r="K117" s="149"/>
      <c r="L117" s="149"/>
      <c r="M117" s="149"/>
      <c r="N117" s="149"/>
      <c r="O117" s="149"/>
      <c r="P117" s="149"/>
      <c r="Q117" s="149"/>
      <c r="R117" s="149"/>
      <c r="S117" s="149"/>
      <c r="T117" s="149"/>
      <c r="U117" s="149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  <c r="BB117" s="149"/>
      <c r="BC117" s="149"/>
      <c r="BD117" s="149"/>
      <c r="BE117" s="149"/>
      <c r="BF117" s="149"/>
      <c r="BG117" s="149"/>
      <c r="BH117" s="149"/>
      <c r="BI117" s="149"/>
      <c r="BJ117" s="149"/>
      <c r="BK117" s="149"/>
      <c r="BL117" s="149"/>
      <c r="BM117" s="149"/>
      <c r="BN117" s="149"/>
      <c r="BO117" s="149"/>
      <c r="BP117" s="149"/>
      <c r="BQ117" s="149"/>
      <c r="BR117" s="149"/>
      <c r="BS117" s="149"/>
      <c r="BT117" s="149"/>
      <c r="BU117" s="149"/>
      <c r="BV117" s="149"/>
      <c r="BW117" s="149"/>
      <c r="BX117" s="149"/>
      <c r="BY117" s="149"/>
      <c r="BZ117" s="149"/>
      <c r="CA117" s="149"/>
      <c r="CB117" s="149"/>
      <c r="CC117" s="149"/>
      <c r="CD117" s="149"/>
      <c r="CE117" s="149"/>
      <c r="CF117" s="149"/>
      <c r="CG117" s="149"/>
      <c r="CH117" s="149"/>
      <c r="CI117" s="149"/>
      <c r="CZ117" s="152"/>
      <c r="DA117" s="157"/>
      <c r="DB117" s="164"/>
    </row>
    <row r="118" spans="2:106" s="135" customFormat="1" ht="14.25" outlineLevel="2" x14ac:dyDescent="0.25">
      <c r="B118" s="136"/>
      <c r="C118" s="717"/>
      <c r="D118" s="697"/>
      <c r="E118" s="697"/>
      <c r="F118" s="291"/>
      <c r="G118" s="147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49"/>
      <c r="AF118" s="149"/>
      <c r="AG118" s="149"/>
      <c r="AH118" s="149"/>
      <c r="AI118" s="149"/>
      <c r="AJ118" s="149"/>
      <c r="AK118" s="149"/>
      <c r="AL118" s="149"/>
      <c r="AM118" s="149"/>
      <c r="AN118" s="149"/>
      <c r="AO118" s="149"/>
      <c r="AP118" s="149"/>
      <c r="AQ118" s="149"/>
      <c r="AR118" s="149"/>
      <c r="AS118" s="149"/>
      <c r="AT118" s="149"/>
      <c r="AU118" s="149"/>
      <c r="AV118" s="149"/>
      <c r="AW118" s="149"/>
      <c r="AX118" s="149"/>
      <c r="AY118" s="149"/>
      <c r="AZ118" s="149"/>
      <c r="BA118" s="149"/>
      <c r="BB118" s="149"/>
      <c r="BC118" s="149"/>
      <c r="BD118" s="149"/>
      <c r="BE118" s="149"/>
      <c r="BF118" s="149"/>
      <c r="BG118" s="149"/>
      <c r="BH118" s="149"/>
      <c r="BI118" s="149"/>
      <c r="BJ118" s="149"/>
      <c r="BK118" s="149"/>
      <c r="BL118" s="149"/>
      <c r="BM118" s="149"/>
      <c r="BN118" s="149"/>
      <c r="BO118" s="149"/>
      <c r="BP118" s="149"/>
      <c r="BQ118" s="149"/>
      <c r="BR118" s="149"/>
      <c r="BS118" s="149"/>
      <c r="BT118" s="149"/>
      <c r="BU118" s="149"/>
      <c r="BV118" s="149"/>
      <c r="BW118" s="149"/>
      <c r="BX118" s="149"/>
      <c r="BY118" s="149"/>
      <c r="BZ118" s="149"/>
      <c r="CA118" s="149"/>
      <c r="CB118" s="149"/>
      <c r="CC118" s="149"/>
      <c r="CD118" s="149"/>
      <c r="CE118" s="149"/>
      <c r="CF118" s="149"/>
      <c r="CG118" s="149"/>
      <c r="CH118" s="149"/>
      <c r="CI118" s="149"/>
      <c r="CZ118" s="152"/>
      <c r="DA118" s="157"/>
      <c r="DB118" s="164"/>
    </row>
    <row r="119" spans="2:106" s="135" customFormat="1" ht="14.25" outlineLevel="2" x14ac:dyDescent="0.25">
      <c r="B119" s="136"/>
      <c r="C119" s="717"/>
      <c r="D119" s="697"/>
      <c r="E119" s="697"/>
      <c r="F119" s="291"/>
      <c r="G119" s="147"/>
      <c r="H119" s="149"/>
      <c r="I119" s="149"/>
      <c r="J119" s="149"/>
      <c r="K119" s="149"/>
      <c r="L119" s="149"/>
      <c r="M119" s="149"/>
      <c r="N119" s="149"/>
      <c r="O119" s="149"/>
      <c r="P119" s="149"/>
      <c r="Q119" s="149"/>
      <c r="R119" s="149"/>
      <c r="S119" s="149"/>
      <c r="T119" s="149"/>
      <c r="U119" s="149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49"/>
      <c r="AF119" s="149"/>
      <c r="AG119" s="149"/>
      <c r="AH119" s="149"/>
      <c r="AI119" s="149"/>
      <c r="AJ119" s="149"/>
      <c r="AK119" s="149"/>
      <c r="AL119" s="149"/>
      <c r="AM119" s="149"/>
      <c r="AN119" s="149"/>
      <c r="AO119" s="149"/>
      <c r="AP119" s="149"/>
      <c r="AQ119" s="149"/>
      <c r="AR119" s="149"/>
      <c r="AS119" s="149"/>
      <c r="AT119" s="149"/>
      <c r="AU119" s="149"/>
      <c r="AV119" s="149"/>
      <c r="AW119" s="149"/>
      <c r="AX119" s="149"/>
      <c r="AY119" s="149"/>
      <c r="AZ119" s="149"/>
      <c r="BA119" s="149"/>
      <c r="BB119" s="149"/>
      <c r="BC119" s="149"/>
      <c r="BD119" s="149"/>
      <c r="BE119" s="149"/>
      <c r="BF119" s="149"/>
      <c r="BG119" s="149"/>
      <c r="BH119" s="149"/>
      <c r="BI119" s="149"/>
      <c r="BJ119" s="149"/>
      <c r="BK119" s="149"/>
      <c r="BL119" s="149"/>
      <c r="BM119" s="149"/>
      <c r="BN119" s="149"/>
      <c r="BO119" s="149"/>
      <c r="BP119" s="149"/>
      <c r="BQ119" s="149"/>
      <c r="BR119" s="149"/>
      <c r="BS119" s="149"/>
      <c r="BT119" s="149"/>
      <c r="BU119" s="149"/>
      <c r="BV119" s="149"/>
      <c r="BW119" s="149"/>
      <c r="BX119" s="149"/>
      <c r="BY119" s="149"/>
      <c r="BZ119" s="149"/>
      <c r="CA119" s="149"/>
      <c r="CB119" s="149"/>
      <c r="CC119" s="149"/>
      <c r="CD119" s="149"/>
      <c r="CE119" s="149"/>
      <c r="CF119" s="149"/>
      <c r="CG119" s="149"/>
      <c r="CH119" s="149"/>
      <c r="CI119" s="149"/>
      <c r="CZ119" s="152"/>
      <c r="DA119" s="157"/>
      <c r="DB119" s="164"/>
    </row>
    <row r="120" spans="2:106" s="135" customFormat="1" ht="14.25" outlineLevel="2" x14ac:dyDescent="0.25">
      <c r="B120" s="136"/>
      <c r="C120" s="717"/>
      <c r="D120" s="697"/>
      <c r="E120" s="697"/>
      <c r="F120" s="291"/>
      <c r="G120" s="147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49"/>
      <c r="AF120" s="149"/>
      <c r="AG120" s="149"/>
      <c r="AH120" s="149"/>
      <c r="AI120" s="149"/>
      <c r="AJ120" s="149"/>
      <c r="AK120" s="149"/>
      <c r="AL120" s="149"/>
      <c r="AM120" s="149"/>
      <c r="AN120" s="149"/>
      <c r="AO120" s="149"/>
      <c r="AP120" s="149"/>
      <c r="AQ120" s="149"/>
      <c r="AR120" s="149"/>
      <c r="AS120" s="149"/>
      <c r="AT120" s="149"/>
      <c r="AU120" s="149"/>
      <c r="AV120" s="149"/>
      <c r="AW120" s="149"/>
      <c r="AX120" s="149"/>
      <c r="AY120" s="149"/>
      <c r="AZ120" s="149"/>
      <c r="BA120" s="149"/>
      <c r="BB120" s="149"/>
      <c r="BC120" s="149"/>
      <c r="BD120" s="149"/>
      <c r="BE120" s="149"/>
      <c r="BF120" s="149"/>
      <c r="BG120" s="149"/>
      <c r="BH120" s="149"/>
      <c r="BI120" s="149"/>
      <c r="BJ120" s="149"/>
      <c r="BK120" s="149"/>
      <c r="BL120" s="149"/>
      <c r="BM120" s="149"/>
      <c r="BN120" s="149"/>
      <c r="BO120" s="149"/>
      <c r="BP120" s="149"/>
      <c r="BQ120" s="149"/>
      <c r="BR120" s="149"/>
      <c r="BS120" s="149"/>
      <c r="BT120" s="149"/>
      <c r="BU120" s="149"/>
      <c r="BV120" s="149"/>
      <c r="BW120" s="149"/>
      <c r="BX120" s="149"/>
      <c r="BY120" s="149"/>
      <c r="BZ120" s="149"/>
      <c r="CA120" s="149"/>
      <c r="CB120" s="149"/>
      <c r="CC120" s="149"/>
      <c r="CD120" s="149"/>
      <c r="CE120" s="149"/>
      <c r="CF120" s="149"/>
      <c r="CG120" s="149"/>
      <c r="CH120" s="149"/>
      <c r="CI120" s="149"/>
      <c r="CZ120" s="152"/>
      <c r="DA120" s="157"/>
      <c r="DB120" s="164"/>
    </row>
    <row r="121" spans="2:106" s="135" customFormat="1" ht="14.25" outlineLevel="2" x14ac:dyDescent="0.25">
      <c r="B121" s="136"/>
      <c r="C121" s="717"/>
      <c r="D121" s="697"/>
      <c r="E121" s="697"/>
      <c r="F121" s="291"/>
      <c r="G121" s="147"/>
      <c r="H121" s="149"/>
      <c r="I121" s="149"/>
      <c r="J121" s="149"/>
      <c r="K121" s="149"/>
      <c r="L121" s="149"/>
      <c r="M121" s="149"/>
      <c r="N121" s="149"/>
      <c r="O121" s="149"/>
      <c r="P121" s="149"/>
      <c r="Q121" s="149"/>
      <c r="R121" s="149"/>
      <c r="S121" s="149"/>
      <c r="T121" s="149"/>
      <c r="U121" s="149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49"/>
      <c r="AF121" s="149"/>
      <c r="AG121" s="149"/>
      <c r="AH121" s="149"/>
      <c r="AI121" s="149"/>
      <c r="AJ121" s="149"/>
      <c r="AK121" s="149"/>
      <c r="AL121" s="149"/>
      <c r="AM121" s="149"/>
      <c r="AN121" s="149"/>
      <c r="AO121" s="149"/>
      <c r="AP121" s="149"/>
      <c r="AQ121" s="149"/>
      <c r="AR121" s="149"/>
      <c r="AS121" s="149"/>
      <c r="AT121" s="149"/>
      <c r="AU121" s="149"/>
      <c r="AV121" s="149"/>
      <c r="AW121" s="149"/>
      <c r="AX121" s="149"/>
      <c r="AY121" s="149"/>
      <c r="AZ121" s="149"/>
      <c r="BA121" s="149"/>
      <c r="BB121" s="149"/>
      <c r="BC121" s="149"/>
      <c r="BD121" s="149"/>
      <c r="BE121" s="149"/>
      <c r="BF121" s="149"/>
      <c r="BG121" s="149"/>
      <c r="BH121" s="149"/>
      <c r="BI121" s="149"/>
      <c r="BJ121" s="149"/>
      <c r="BK121" s="149"/>
      <c r="BL121" s="149"/>
      <c r="BM121" s="149"/>
      <c r="BN121" s="149"/>
      <c r="BO121" s="149"/>
      <c r="BP121" s="149"/>
      <c r="BQ121" s="149"/>
      <c r="BR121" s="149"/>
      <c r="BS121" s="149"/>
      <c r="BT121" s="149"/>
      <c r="BU121" s="149"/>
      <c r="BV121" s="149"/>
      <c r="BW121" s="149"/>
      <c r="BX121" s="149"/>
      <c r="BY121" s="149"/>
      <c r="BZ121" s="149"/>
      <c r="CA121" s="149"/>
      <c r="CB121" s="149"/>
      <c r="CC121" s="149"/>
      <c r="CD121" s="149"/>
      <c r="CE121" s="149"/>
      <c r="CF121" s="149"/>
      <c r="CG121" s="149"/>
      <c r="CH121" s="149"/>
      <c r="CI121" s="149"/>
      <c r="CZ121" s="152"/>
      <c r="DA121" s="157"/>
      <c r="DB121" s="164"/>
    </row>
    <row r="122" spans="2:106" s="135" customFormat="1" ht="14.25" outlineLevel="2" x14ac:dyDescent="0.25">
      <c r="B122" s="136"/>
      <c r="C122" s="717"/>
      <c r="D122" s="697"/>
      <c r="E122" s="697"/>
      <c r="F122" s="291"/>
      <c r="G122" s="147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49"/>
      <c r="AF122" s="149"/>
      <c r="AG122" s="149"/>
      <c r="AH122" s="149"/>
      <c r="AI122" s="149"/>
      <c r="AJ122" s="149"/>
      <c r="AK122" s="149"/>
      <c r="AL122" s="149"/>
      <c r="AM122" s="149"/>
      <c r="AN122" s="149"/>
      <c r="AO122" s="149"/>
      <c r="AP122" s="149"/>
      <c r="AQ122" s="149"/>
      <c r="AR122" s="149"/>
      <c r="AS122" s="149"/>
      <c r="AT122" s="149"/>
      <c r="AU122" s="149"/>
      <c r="AV122" s="149"/>
      <c r="AW122" s="149"/>
      <c r="AX122" s="149"/>
      <c r="AY122" s="149"/>
      <c r="AZ122" s="149"/>
      <c r="BA122" s="149"/>
      <c r="BB122" s="149"/>
      <c r="BC122" s="149"/>
      <c r="BD122" s="149"/>
      <c r="BE122" s="149"/>
      <c r="BF122" s="149"/>
      <c r="BG122" s="149"/>
      <c r="BH122" s="149"/>
      <c r="BI122" s="149"/>
      <c r="BJ122" s="149"/>
      <c r="BK122" s="149"/>
      <c r="BL122" s="149"/>
      <c r="BM122" s="149"/>
      <c r="BN122" s="149"/>
      <c r="BO122" s="149"/>
      <c r="BP122" s="149"/>
      <c r="BQ122" s="149"/>
      <c r="BR122" s="149"/>
      <c r="BS122" s="149"/>
      <c r="BT122" s="149"/>
      <c r="BU122" s="149"/>
      <c r="BV122" s="149"/>
      <c r="BW122" s="149"/>
      <c r="BX122" s="149"/>
      <c r="BY122" s="149"/>
      <c r="BZ122" s="149"/>
      <c r="CA122" s="149"/>
      <c r="CB122" s="149"/>
      <c r="CC122" s="149"/>
      <c r="CD122" s="149"/>
      <c r="CE122" s="149"/>
      <c r="CF122" s="149"/>
      <c r="CG122" s="149"/>
      <c r="CH122" s="149"/>
      <c r="CI122" s="149"/>
      <c r="CZ122" s="152"/>
      <c r="DA122" s="157"/>
      <c r="DB122" s="164"/>
    </row>
    <row r="123" spans="2:106" s="135" customFormat="1" ht="14.25" outlineLevel="2" x14ac:dyDescent="0.25">
      <c r="B123" s="136"/>
      <c r="C123" s="717"/>
      <c r="D123" s="697"/>
      <c r="E123" s="697"/>
      <c r="F123" s="292"/>
      <c r="G123" s="137"/>
      <c r="H123" s="149"/>
      <c r="I123" s="149"/>
      <c r="J123" s="149"/>
      <c r="K123" s="149"/>
      <c r="L123" s="149"/>
      <c r="M123" s="149"/>
      <c r="N123" s="149"/>
      <c r="O123" s="149"/>
      <c r="P123" s="149"/>
      <c r="Q123" s="149"/>
      <c r="R123" s="149"/>
      <c r="S123" s="149"/>
      <c r="T123" s="149"/>
      <c r="U123" s="149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149"/>
      <c r="AH123" s="149"/>
      <c r="AI123" s="149"/>
      <c r="AJ123" s="149"/>
      <c r="AK123" s="149"/>
      <c r="AL123" s="149"/>
      <c r="AM123" s="149"/>
      <c r="AN123" s="149"/>
      <c r="AO123" s="149"/>
      <c r="AP123" s="149"/>
      <c r="AQ123" s="149"/>
      <c r="AR123" s="149"/>
      <c r="AS123" s="149"/>
      <c r="AT123" s="149"/>
      <c r="AU123" s="149"/>
      <c r="AV123" s="149"/>
      <c r="AW123" s="149"/>
      <c r="AX123" s="149"/>
      <c r="AY123" s="149"/>
      <c r="AZ123" s="149"/>
      <c r="BA123" s="149"/>
      <c r="BB123" s="149"/>
      <c r="BC123" s="149"/>
      <c r="BD123" s="149"/>
      <c r="BE123" s="149"/>
      <c r="BF123" s="149"/>
      <c r="BG123" s="149"/>
      <c r="BH123" s="149"/>
      <c r="BI123" s="149"/>
      <c r="BJ123" s="149"/>
      <c r="BK123" s="149"/>
      <c r="BL123" s="149"/>
      <c r="BM123" s="149"/>
      <c r="BN123" s="149"/>
      <c r="BO123" s="149"/>
      <c r="BP123" s="149"/>
      <c r="BQ123" s="149"/>
      <c r="BR123" s="149"/>
      <c r="BS123" s="149"/>
      <c r="BT123" s="149"/>
      <c r="BU123" s="149"/>
      <c r="BV123" s="149"/>
      <c r="BW123" s="149"/>
      <c r="BX123" s="149"/>
      <c r="BY123" s="149"/>
      <c r="BZ123" s="149"/>
      <c r="CA123" s="149"/>
      <c r="CB123" s="149"/>
      <c r="CC123" s="149"/>
      <c r="CD123" s="149"/>
      <c r="CE123" s="149"/>
      <c r="CF123" s="149"/>
      <c r="CG123" s="149"/>
      <c r="CH123" s="149"/>
      <c r="CI123" s="149"/>
      <c r="CZ123" s="152"/>
      <c r="DA123" s="157"/>
      <c r="DB123" s="164" t="str">
        <f t="shared" ref="DB123" si="139">DA123&amp;"_"&amp;B123&amp;"_"&amp;C123</f>
        <v>__</v>
      </c>
    </row>
    <row r="124" spans="2:106" s="135" customFormat="1" ht="14.25" outlineLevel="2" x14ac:dyDescent="0.25">
      <c r="B124" s="136"/>
      <c r="C124" s="717"/>
      <c r="D124" s="137"/>
      <c r="E124" s="137"/>
      <c r="F124" s="292"/>
      <c r="G124" s="137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49"/>
      <c r="AF124" s="149"/>
      <c r="AG124" s="149"/>
      <c r="AH124" s="149"/>
      <c r="AI124" s="149"/>
      <c r="AJ124" s="149"/>
      <c r="AK124" s="149"/>
      <c r="AL124" s="149"/>
      <c r="AM124" s="149"/>
      <c r="AN124" s="149"/>
      <c r="AO124" s="149"/>
      <c r="AP124" s="149"/>
      <c r="AQ124" s="149"/>
      <c r="AR124" s="149"/>
      <c r="AS124" s="149"/>
      <c r="AT124" s="149"/>
      <c r="AU124" s="149"/>
      <c r="AV124" s="149"/>
      <c r="AW124" s="149"/>
      <c r="AX124" s="149"/>
      <c r="AY124" s="149"/>
      <c r="AZ124" s="149"/>
      <c r="BA124" s="149"/>
      <c r="BB124" s="149"/>
      <c r="BC124" s="149"/>
      <c r="BD124" s="149"/>
      <c r="BE124" s="149"/>
      <c r="BF124" s="149"/>
      <c r="BG124" s="149"/>
      <c r="BH124" s="149"/>
      <c r="BI124" s="149"/>
      <c r="BJ124" s="149"/>
      <c r="BK124" s="149"/>
      <c r="BL124" s="149"/>
      <c r="BM124" s="149"/>
      <c r="BN124" s="149"/>
      <c r="BO124" s="149"/>
      <c r="BP124" s="149"/>
      <c r="BQ124" s="149"/>
      <c r="BR124" s="149"/>
      <c r="BS124" s="149"/>
      <c r="BT124" s="149"/>
      <c r="BU124" s="149"/>
      <c r="BV124" s="149"/>
      <c r="BW124" s="149"/>
      <c r="BX124" s="149"/>
      <c r="BY124" s="149"/>
      <c r="BZ124" s="149"/>
      <c r="CA124" s="149"/>
      <c r="CB124" s="149"/>
      <c r="CC124" s="149"/>
      <c r="CD124" s="149"/>
      <c r="CE124" s="149"/>
      <c r="CF124" s="149"/>
      <c r="CG124" s="149"/>
      <c r="CH124" s="149"/>
      <c r="CI124" s="149"/>
      <c r="CZ124" s="152"/>
      <c r="DA124" s="157"/>
      <c r="DB124" s="164" t="str">
        <f t="shared" si="61"/>
        <v>__</v>
      </c>
    </row>
    <row r="125" spans="2:106" s="46" customFormat="1" ht="14.25" outlineLevel="1" x14ac:dyDescent="0.25">
      <c r="B125" s="301" t="str">
        <f>B81</f>
        <v>6.2</v>
      </c>
      <c r="C125" s="302" t="str">
        <f>C81</f>
        <v>Сокращение CAPEX</v>
      </c>
      <c r="D125" s="49"/>
      <c r="E125" s="49"/>
      <c r="F125" s="290" t="str">
        <f>F81</f>
        <v>тыс.руб.</v>
      </c>
      <c r="G125" s="51">
        <f>SUM(H125:CI125)</f>
        <v>0</v>
      </c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/>
      <c r="BB125" s="52"/>
      <c r="BC125" s="52"/>
      <c r="BD125" s="52"/>
      <c r="BE125" s="52"/>
      <c r="BF125" s="52"/>
      <c r="BG125" s="52"/>
      <c r="BH125" s="52"/>
      <c r="BI125" s="52"/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52"/>
      <c r="CE125" s="52"/>
      <c r="CF125" s="52"/>
      <c r="CG125" s="52"/>
      <c r="CH125" s="52"/>
      <c r="CI125" s="52"/>
      <c r="CZ125" s="168" t="s">
        <v>181</v>
      </c>
      <c r="DA125" s="168">
        <f>DA111+1</f>
        <v>71</v>
      </c>
      <c r="DB125" s="162" t="str">
        <f t="shared" si="61"/>
        <v>71_6.2_Сокращение CAPEX</v>
      </c>
    </row>
    <row r="126" spans="2:106" s="135" customFormat="1" ht="14.25" outlineLevel="3" x14ac:dyDescent="0.25">
      <c r="B126" s="308" t="s">
        <v>797</v>
      </c>
      <c r="C126" s="309" t="s">
        <v>798</v>
      </c>
      <c r="D126" s="310"/>
      <c r="E126" s="310"/>
      <c r="F126" s="290" t="str">
        <f>F82</f>
        <v>тыс.руб.</v>
      </c>
      <c r="G126" s="311">
        <f>SUM(H126:CI126)</f>
        <v>0</v>
      </c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12"/>
      <c r="X126" s="312"/>
      <c r="Y126" s="312"/>
      <c r="Z126" s="312"/>
      <c r="AA126" s="312"/>
      <c r="AB126" s="312"/>
      <c r="AC126" s="312"/>
      <c r="AD126" s="312"/>
      <c r="AE126" s="312"/>
      <c r="AF126" s="312"/>
      <c r="AG126" s="312"/>
      <c r="AH126" s="312"/>
      <c r="AI126" s="312"/>
      <c r="AJ126" s="312"/>
      <c r="AK126" s="312"/>
      <c r="AL126" s="312"/>
      <c r="AM126" s="312"/>
      <c r="AN126" s="312"/>
      <c r="AO126" s="312"/>
      <c r="AP126" s="312"/>
      <c r="AQ126" s="312"/>
      <c r="AR126" s="312"/>
      <c r="AS126" s="312"/>
      <c r="AT126" s="312"/>
      <c r="AU126" s="312"/>
      <c r="AV126" s="312"/>
      <c r="AW126" s="312"/>
      <c r="AX126" s="312"/>
      <c r="AY126" s="312"/>
      <c r="AZ126" s="312"/>
      <c r="BA126" s="312"/>
      <c r="BB126" s="312"/>
      <c r="BC126" s="312"/>
      <c r="BD126" s="312"/>
      <c r="BE126" s="312"/>
      <c r="BF126" s="312"/>
      <c r="BG126" s="312"/>
      <c r="BH126" s="312"/>
      <c r="BI126" s="312"/>
      <c r="BJ126" s="312"/>
      <c r="BK126" s="312"/>
      <c r="BL126" s="312"/>
      <c r="BM126" s="312"/>
      <c r="BN126" s="312"/>
      <c r="BO126" s="312"/>
      <c r="BP126" s="312"/>
      <c r="BQ126" s="312"/>
      <c r="BR126" s="312"/>
      <c r="BS126" s="312"/>
      <c r="BT126" s="312"/>
      <c r="BU126" s="312"/>
      <c r="BV126" s="312"/>
      <c r="BW126" s="312"/>
      <c r="BX126" s="312"/>
      <c r="BY126" s="312"/>
      <c r="BZ126" s="312"/>
      <c r="CA126" s="312"/>
      <c r="CB126" s="312"/>
      <c r="CC126" s="312"/>
      <c r="CD126" s="312"/>
      <c r="CE126" s="312"/>
      <c r="CF126" s="312"/>
      <c r="CG126" s="312"/>
      <c r="CH126" s="312"/>
      <c r="CI126" s="312"/>
      <c r="CZ126" s="168" t="s">
        <v>181</v>
      </c>
      <c r="DA126" s="168">
        <f>DA125+1</f>
        <v>72</v>
      </c>
      <c r="DB126" s="162" t="str">
        <f t="shared" si="61"/>
        <v>72_6.2.1_Влияние на амортизацию</v>
      </c>
    </row>
    <row r="127" spans="2:106" s="135" customFormat="1" ht="14.25" outlineLevel="2" x14ac:dyDescent="0.25">
      <c r="B127" s="136"/>
      <c r="C127" s="137"/>
      <c r="D127" s="147"/>
      <c r="E127" s="147"/>
      <c r="F127" s="291"/>
      <c r="G127" s="147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49"/>
      <c r="S127" s="149"/>
      <c r="T127" s="149"/>
      <c r="U127" s="149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49"/>
      <c r="AN127" s="149"/>
      <c r="AO127" s="149"/>
      <c r="AP127" s="149"/>
      <c r="AQ127" s="149"/>
      <c r="AR127" s="149"/>
      <c r="AS127" s="149"/>
      <c r="AT127" s="149"/>
      <c r="AU127" s="149"/>
      <c r="AV127" s="149"/>
      <c r="AW127" s="149"/>
      <c r="AX127" s="149"/>
      <c r="AY127" s="149"/>
      <c r="AZ127" s="149"/>
      <c r="BA127" s="149"/>
      <c r="BB127" s="149"/>
      <c r="BC127" s="149"/>
      <c r="BD127" s="149"/>
      <c r="BE127" s="149"/>
      <c r="BF127" s="149"/>
      <c r="BG127" s="149"/>
      <c r="BH127" s="149"/>
      <c r="BI127" s="149"/>
      <c r="BJ127" s="149"/>
      <c r="BK127" s="149"/>
      <c r="BL127" s="149"/>
      <c r="BM127" s="149"/>
      <c r="BN127" s="149"/>
      <c r="BO127" s="149"/>
      <c r="BP127" s="149"/>
      <c r="BQ127" s="149"/>
      <c r="BR127" s="149"/>
      <c r="BS127" s="149"/>
      <c r="BT127" s="149"/>
      <c r="BU127" s="149"/>
      <c r="BV127" s="149"/>
      <c r="BW127" s="149"/>
      <c r="BX127" s="149"/>
      <c r="BY127" s="149"/>
      <c r="BZ127" s="149"/>
      <c r="CA127" s="149"/>
      <c r="CB127" s="149"/>
      <c r="CC127" s="149"/>
      <c r="CD127" s="149"/>
      <c r="CE127" s="149"/>
      <c r="CF127" s="149"/>
      <c r="CG127" s="149"/>
      <c r="CH127" s="149"/>
      <c r="CI127" s="149"/>
      <c r="CZ127" s="152"/>
      <c r="DA127" s="157"/>
      <c r="DB127" s="164" t="str">
        <f t="shared" si="61"/>
        <v>__</v>
      </c>
    </row>
    <row r="128" spans="2:106" s="135" customFormat="1" ht="14.25" outlineLevel="2" x14ac:dyDescent="0.25">
      <c r="B128" s="136"/>
      <c r="C128" s="137"/>
      <c r="D128" s="137"/>
      <c r="E128" s="137"/>
      <c r="F128" s="292"/>
      <c r="G128" s="137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49"/>
      <c r="AF128" s="149"/>
      <c r="AG128" s="149"/>
      <c r="AH128" s="149"/>
      <c r="AI128" s="149"/>
      <c r="AJ128" s="149"/>
      <c r="AK128" s="149"/>
      <c r="AL128" s="149"/>
      <c r="AM128" s="149"/>
      <c r="AN128" s="149"/>
      <c r="AO128" s="149"/>
      <c r="AP128" s="149"/>
      <c r="AQ128" s="149"/>
      <c r="AR128" s="149"/>
      <c r="AS128" s="149"/>
      <c r="AT128" s="149"/>
      <c r="AU128" s="149"/>
      <c r="AV128" s="149"/>
      <c r="AW128" s="149"/>
      <c r="AX128" s="149"/>
      <c r="AY128" s="149"/>
      <c r="AZ128" s="149"/>
      <c r="BA128" s="149"/>
      <c r="BB128" s="149"/>
      <c r="BC128" s="149"/>
      <c r="BD128" s="149"/>
      <c r="BE128" s="149"/>
      <c r="BF128" s="149"/>
      <c r="BG128" s="149"/>
      <c r="BH128" s="149"/>
      <c r="BI128" s="149"/>
      <c r="BJ128" s="149"/>
      <c r="BK128" s="149"/>
      <c r="BL128" s="149"/>
      <c r="BM128" s="149"/>
      <c r="BN128" s="149"/>
      <c r="BO128" s="149"/>
      <c r="BP128" s="149"/>
      <c r="BQ128" s="149"/>
      <c r="BR128" s="149"/>
      <c r="BS128" s="149"/>
      <c r="BT128" s="149"/>
      <c r="BU128" s="149"/>
      <c r="BV128" s="149"/>
      <c r="BW128" s="149"/>
      <c r="BX128" s="149"/>
      <c r="BY128" s="149"/>
      <c r="BZ128" s="149"/>
      <c r="CA128" s="149"/>
      <c r="CB128" s="149"/>
      <c r="CC128" s="149"/>
      <c r="CD128" s="149"/>
      <c r="CE128" s="149"/>
      <c r="CF128" s="149"/>
      <c r="CG128" s="149"/>
      <c r="CH128" s="149"/>
      <c r="CI128" s="149"/>
      <c r="CZ128" s="152"/>
      <c r="DA128" s="157"/>
      <c r="DB128" s="164" t="str">
        <f t="shared" si="61"/>
        <v>__</v>
      </c>
    </row>
    <row r="129" spans="1:106" s="46" customFormat="1" ht="14.25" outlineLevel="1" x14ac:dyDescent="0.25">
      <c r="B129" s="301" t="str">
        <f>B82</f>
        <v>6.3</v>
      </c>
      <c r="C129" s="48" t="str">
        <f>C82</f>
        <v>Сокращение OPEX</v>
      </c>
      <c r="D129" s="49"/>
      <c r="E129" s="49"/>
      <c r="F129" s="290" t="str">
        <f>F84</f>
        <v>тыс.руб.</v>
      </c>
      <c r="G129" s="51">
        <f>SUM(H129:CI129)</f>
        <v>0</v>
      </c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52"/>
      <c r="CE129" s="52"/>
      <c r="CF129" s="52"/>
      <c r="CG129" s="52"/>
      <c r="CH129" s="52"/>
      <c r="CI129" s="52"/>
      <c r="CZ129" s="168" t="s">
        <v>181</v>
      </c>
      <c r="DA129" s="168">
        <f>DA126+1</f>
        <v>73</v>
      </c>
      <c r="DB129" s="162" t="str">
        <f t="shared" si="61"/>
        <v>73_6.3_Сокращение OPEX</v>
      </c>
    </row>
    <row r="130" spans="1:106" s="135" customFormat="1" ht="14.25" outlineLevel="2" x14ac:dyDescent="0.25">
      <c r="B130" s="136"/>
      <c r="C130" s="137"/>
      <c r="D130" s="147"/>
      <c r="E130" s="147"/>
      <c r="F130" s="291"/>
      <c r="G130" s="147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49"/>
      <c r="AF130" s="149"/>
      <c r="AG130" s="149"/>
      <c r="AH130" s="149"/>
      <c r="AI130" s="149"/>
      <c r="AJ130" s="149"/>
      <c r="AK130" s="149"/>
      <c r="AL130" s="149"/>
      <c r="AM130" s="149"/>
      <c r="AN130" s="149"/>
      <c r="AO130" s="149"/>
      <c r="AP130" s="149"/>
      <c r="AQ130" s="149"/>
      <c r="AR130" s="149"/>
      <c r="AS130" s="149"/>
      <c r="AT130" s="149"/>
      <c r="AU130" s="149"/>
      <c r="AV130" s="149"/>
      <c r="AW130" s="149"/>
      <c r="AX130" s="149"/>
      <c r="AY130" s="149"/>
      <c r="AZ130" s="149"/>
      <c r="BA130" s="149"/>
      <c r="BB130" s="149"/>
      <c r="BC130" s="149"/>
      <c r="BD130" s="149"/>
      <c r="BE130" s="149"/>
      <c r="BF130" s="149"/>
      <c r="BG130" s="149"/>
      <c r="BH130" s="149"/>
      <c r="BI130" s="149"/>
      <c r="BJ130" s="149"/>
      <c r="BK130" s="149"/>
      <c r="BL130" s="149"/>
      <c r="BM130" s="149"/>
      <c r="BN130" s="149"/>
      <c r="BO130" s="149"/>
      <c r="BP130" s="149"/>
      <c r="BQ130" s="149"/>
      <c r="BR130" s="149"/>
      <c r="BS130" s="149"/>
      <c r="BT130" s="149"/>
      <c r="BU130" s="149"/>
      <c r="BV130" s="149"/>
      <c r="BW130" s="149"/>
      <c r="BX130" s="149"/>
      <c r="BY130" s="149"/>
      <c r="BZ130" s="149"/>
      <c r="CA130" s="149"/>
      <c r="CB130" s="149"/>
      <c r="CC130" s="149"/>
      <c r="CD130" s="149"/>
      <c r="CE130" s="149"/>
      <c r="CF130" s="149"/>
      <c r="CG130" s="149"/>
      <c r="CH130" s="149"/>
      <c r="CI130" s="149"/>
      <c r="CZ130" s="152"/>
      <c r="DA130" s="157"/>
      <c r="DB130" s="164" t="str">
        <f t="shared" si="61"/>
        <v>__</v>
      </c>
    </row>
    <row r="131" spans="1:106" s="135" customFormat="1" ht="14.25" outlineLevel="2" x14ac:dyDescent="0.25">
      <c r="B131" s="136"/>
      <c r="C131" s="137"/>
      <c r="D131" s="137"/>
      <c r="E131" s="137"/>
      <c r="F131" s="292"/>
      <c r="G131" s="137"/>
      <c r="H131" s="149"/>
      <c r="I131" s="149"/>
      <c r="J131" s="149"/>
      <c r="K131" s="149"/>
      <c r="L131" s="149"/>
      <c r="M131" s="149"/>
      <c r="N131" s="149"/>
      <c r="O131" s="149"/>
      <c r="P131" s="149"/>
      <c r="Q131" s="149"/>
      <c r="R131" s="149"/>
      <c r="S131" s="149"/>
      <c r="T131" s="149"/>
      <c r="U131" s="149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49"/>
      <c r="AM131" s="149"/>
      <c r="AN131" s="149"/>
      <c r="AO131" s="149"/>
      <c r="AP131" s="149"/>
      <c r="AQ131" s="149"/>
      <c r="AR131" s="149"/>
      <c r="AS131" s="149"/>
      <c r="AT131" s="149"/>
      <c r="AU131" s="149"/>
      <c r="AV131" s="149"/>
      <c r="AW131" s="149"/>
      <c r="AX131" s="149"/>
      <c r="AY131" s="149"/>
      <c r="AZ131" s="149"/>
      <c r="BA131" s="149"/>
      <c r="BB131" s="149"/>
      <c r="BC131" s="149"/>
      <c r="BD131" s="149"/>
      <c r="BE131" s="149"/>
      <c r="BF131" s="149"/>
      <c r="BG131" s="149"/>
      <c r="BH131" s="149"/>
      <c r="BI131" s="149"/>
      <c r="BJ131" s="149"/>
      <c r="BK131" s="149"/>
      <c r="BL131" s="149"/>
      <c r="BM131" s="149"/>
      <c r="BN131" s="149"/>
      <c r="BO131" s="149"/>
      <c r="BP131" s="149"/>
      <c r="BQ131" s="149"/>
      <c r="BR131" s="149"/>
      <c r="BS131" s="149"/>
      <c r="BT131" s="149"/>
      <c r="BU131" s="149"/>
      <c r="BV131" s="149"/>
      <c r="BW131" s="149"/>
      <c r="BX131" s="149"/>
      <c r="BY131" s="149"/>
      <c r="BZ131" s="149"/>
      <c r="CA131" s="149"/>
      <c r="CB131" s="149"/>
      <c r="CC131" s="149"/>
      <c r="CD131" s="149"/>
      <c r="CE131" s="149"/>
      <c r="CF131" s="149"/>
      <c r="CG131" s="149"/>
      <c r="CH131" s="149"/>
      <c r="CI131" s="149"/>
      <c r="CZ131" s="152"/>
      <c r="DA131" s="157"/>
      <c r="DB131" s="164" t="str">
        <f t="shared" si="61"/>
        <v>__</v>
      </c>
    </row>
    <row r="132" spans="1:106" s="46" customFormat="1" ht="14.25" outlineLevel="1" collapsed="1" x14ac:dyDescent="0.25">
      <c r="A132" s="44"/>
      <c r="B132" s="301" t="str">
        <f>B83</f>
        <v>6.4</v>
      </c>
      <c r="C132" s="48" t="str">
        <f>C83</f>
        <v>Изменение денежного потока от увеличения добычи/реализации УВ</v>
      </c>
      <c r="D132" s="49"/>
      <c r="E132" s="49"/>
      <c r="F132" s="290" t="str">
        <f>F83</f>
        <v>тыс.руб.</v>
      </c>
      <c r="G132" s="51">
        <f>SUM(H132:CI132)</f>
        <v>0</v>
      </c>
      <c r="H132" s="52">
        <f>H133</f>
        <v>0</v>
      </c>
      <c r="I132" s="52">
        <f t="shared" ref="I132:P132" si="140">I133</f>
        <v>0</v>
      </c>
      <c r="J132" s="52">
        <f t="shared" si="140"/>
        <v>0</v>
      </c>
      <c r="K132" s="52">
        <f t="shared" si="140"/>
        <v>0</v>
      </c>
      <c r="L132" s="52">
        <f t="shared" si="140"/>
        <v>0</v>
      </c>
      <c r="M132" s="52">
        <f t="shared" si="140"/>
        <v>0</v>
      </c>
      <c r="N132" s="52">
        <f t="shared" si="140"/>
        <v>0</v>
      </c>
      <c r="O132" s="52">
        <f t="shared" si="140"/>
        <v>0</v>
      </c>
      <c r="P132" s="52">
        <f t="shared" si="140"/>
        <v>0</v>
      </c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/>
      <c r="BB132" s="52"/>
      <c r="BC132" s="52"/>
      <c r="BD132" s="52"/>
      <c r="BE132" s="52"/>
      <c r="BF132" s="52"/>
      <c r="BG132" s="52"/>
      <c r="BH132" s="52"/>
      <c r="BI132" s="52"/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52"/>
      <c r="CE132" s="52"/>
      <c r="CF132" s="52"/>
      <c r="CG132" s="52"/>
      <c r="CH132" s="52"/>
      <c r="CI132" s="52"/>
      <c r="CZ132" s="168" t="s">
        <v>181</v>
      </c>
      <c r="DA132" s="168">
        <f>DA129+1</f>
        <v>74</v>
      </c>
      <c r="DB132" s="162" t="str">
        <f t="shared" si="61"/>
        <v>74_6.4_Изменение денежного потока от увеличения добычи/реализации УВ</v>
      </c>
    </row>
    <row r="133" spans="1:106" s="805" customFormat="1" hidden="1" outlineLevel="2" x14ac:dyDescent="0.25">
      <c r="B133" s="796"/>
      <c r="C133" s="797"/>
      <c r="D133" s="806"/>
      <c r="E133" s="806"/>
      <c r="F133" s="807"/>
      <c r="G133" s="806"/>
      <c r="H133" s="808"/>
      <c r="I133" s="808"/>
      <c r="J133" s="808"/>
      <c r="L133" s="808"/>
      <c r="M133" s="808">
        <f t="shared" ref="M133:P133" si="141">((M137-M138)+(M135-M136))*(1-M134)</f>
        <v>0</v>
      </c>
      <c r="N133" s="808">
        <f t="shared" si="141"/>
        <v>0</v>
      </c>
      <c r="O133" s="808">
        <f t="shared" si="141"/>
        <v>0</v>
      </c>
      <c r="P133" s="808">
        <f t="shared" si="141"/>
        <v>0</v>
      </c>
      <c r="Q133" s="808">
        <f t="shared" ref="Q133:S133" si="142">((Q137-Q138)+(Q135-Q136))*(1-Q134)</f>
        <v>0</v>
      </c>
      <c r="R133" s="808">
        <f t="shared" si="142"/>
        <v>0</v>
      </c>
      <c r="S133" s="808">
        <f t="shared" si="142"/>
        <v>0</v>
      </c>
      <c r="T133" s="808"/>
      <c r="U133" s="808"/>
      <c r="V133" s="808"/>
      <c r="W133" s="808"/>
      <c r="X133" s="808"/>
      <c r="Y133" s="808"/>
      <c r="Z133" s="808"/>
      <c r="AA133" s="808"/>
      <c r="AB133" s="808"/>
      <c r="AC133" s="808"/>
      <c r="AD133" s="808"/>
      <c r="AE133" s="808"/>
      <c r="AF133" s="808"/>
      <c r="AG133" s="808"/>
      <c r="AH133" s="808"/>
      <c r="AI133" s="808"/>
      <c r="AJ133" s="808"/>
      <c r="AK133" s="808"/>
      <c r="AL133" s="808"/>
      <c r="AM133" s="808"/>
      <c r="AN133" s="808"/>
      <c r="AO133" s="808"/>
      <c r="AP133" s="808"/>
      <c r="AQ133" s="808"/>
      <c r="AR133" s="808"/>
      <c r="AS133" s="808"/>
      <c r="AT133" s="808"/>
      <c r="AU133" s="808"/>
      <c r="AV133" s="808"/>
      <c r="AW133" s="808"/>
      <c r="AX133" s="808"/>
      <c r="AY133" s="808"/>
      <c r="AZ133" s="808"/>
      <c r="BA133" s="808"/>
      <c r="BB133" s="808"/>
      <c r="BC133" s="808"/>
      <c r="BD133" s="808"/>
      <c r="BE133" s="808"/>
      <c r="BF133" s="808"/>
      <c r="BG133" s="808"/>
      <c r="BH133" s="808"/>
      <c r="BI133" s="808"/>
      <c r="BJ133" s="808"/>
      <c r="BK133" s="808"/>
      <c r="BL133" s="808"/>
      <c r="BM133" s="808"/>
      <c r="BN133" s="808"/>
      <c r="BO133" s="808"/>
      <c r="BP133" s="808"/>
      <c r="BQ133" s="808"/>
      <c r="BR133" s="808"/>
      <c r="BS133" s="808"/>
      <c r="BT133" s="808"/>
      <c r="BU133" s="808"/>
      <c r="BV133" s="808"/>
      <c r="BW133" s="808"/>
      <c r="BX133" s="808"/>
      <c r="BY133" s="808"/>
      <c r="BZ133" s="808"/>
      <c r="CA133" s="808"/>
      <c r="CB133" s="808"/>
      <c r="CC133" s="808"/>
      <c r="CD133" s="808"/>
      <c r="CE133" s="808"/>
      <c r="CF133" s="808"/>
      <c r="CG133" s="808"/>
      <c r="CH133" s="808"/>
      <c r="CI133" s="808"/>
      <c r="CZ133" s="809"/>
      <c r="DA133" s="810"/>
      <c r="DB133" s="811" t="str">
        <f t="shared" si="61"/>
        <v>__</v>
      </c>
    </row>
    <row r="134" spans="1:106" s="812" customFormat="1" ht="14.25" hidden="1" outlineLevel="2" x14ac:dyDescent="0.25">
      <c r="B134" s="813"/>
      <c r="C134" s="814"/>
      <c r="D134" s="814"/>
      <c r="E134" s="814"/>
      <c r="F134" s="815"/>
      <c r="G134" s="814"/>
      <c r="H134" s="816"/>
      <c r="I134" s="816"/>
      <c r="J134" s="816"/>
      <c r="L134" s="816"/>
      <c r="M134" s="816"/>
      <c r="N134" s="816"/>
      <c r="O134" s="816"/>
      <c r="P134" s="816"/>
      <c r="Q134" s="816"/>
      <c r="R134" s="816"/>
      <c r="S134" s="816"/>
      <c r="T134" s="817"/>
      <c r="U134" s="817"/>
      <c r="V134" s="817"/>
      <c r="W134" s="817"/>
      <c r="X134" s="817"/>
      <c r="Y134" s="817"/>
      <c r="Z134" s="817"/>
      <c r="AA134" s="817"/>
      <c r="AB134" s="817"/>
      <c r="AC134" s="817"/>
      <c r="AD134" s="817"/>
      <c r="AE134" s="817"/>
      <c r="AF134" s="817"/>
      <c r="AG134" s="817"/>
      <c r="AH134" s="817"/>
      <c r="AI134" s="817"/>
      <c r="AJ134" s="817"/>
      <c r="AK134" s="817"/>
      <c r="AL134" s="817"/>
      <c r="AM134" s="817"/>
      <c r="AN134" s="817"/>
      <c r="AO134" s="817"/>
      <c r="AP134" s="817"/>
      <c r="AQ134" s="817"/>
      <c r="AR134" s="817"/>
      <c r="AS134" s="817"/>
      <c r="AT134" s="817"/>
      <c r="AU134" s="817"/>
      <c r="AV134" s="817"/>
      <c r="AW134" s="817"/>
      <c r="AX134" s="817"/>
      <c r="AY134" s="817"/>
      <c r="AZ134" s="817"/>
      <c r="BA134" s="817"/>
      <c r="BB134" s="817"/>
      <c r="BC134" s="817"/>
      <c r="BD134" s="817"/>
      <c r="BE134" s="817"/>
      <c r="BF134" s="817"/>
      <c r="BG134" s="817"/>
      <c r="BH134" s="817"/>
      <c r="BI134" s="817"/>
      <c r="BJ134" s="817"/>
      <c r="BK134" s="817"/>
      <c r="BL134" s="817"/>
      <c r="BM134" s="817"/>
      <c r="BN134" s="817"/>
      <c r="BO134" s="817"/>
      <c r="BP134" s="817"/>
      <c r="BQ134" s="817"/>
      <c r="BR134" s="817"/>
      <c r="BS134" s="817"/>
      <c r="BT134" s="817"/>
      <c r="BU134" s="817"/>
      <c r="BV134" s="817"/>
      <c r="BW134" s="817"/>
      <c r="BX134" s="817"/>
      <c r="BY134" s="817"/>
      <c r="BZ134" s="817"/>
      <c r="CA134" s="817"/>
      <c r="CB134" s="817"/>
      <c r="CC134" s="817"/>
      <c r="CD134" s="817"/>
      <c r="CE134" s="817"/>
      <c r="CF134" s="817"/>
      <c r="CG134" s="817"/>
      <c r="CH134" s="817"/>
      <c r="CI134" s="817"/>
      <c r="CZ134" s="818"/>
      <c r="DA134" s="819"/>
      <c r="DB134" s="820"/>
    </row>
    <row r="135" spans="1:106" s="821" customFormat="1" ht="14.25" hidden="1" outlineLevel="2" x14ac:dyDescent="0.25">
      <c r="B135" s="822"/>
      <c r="C135" s="823"/>
      <c r="D135" s="824"/>
      <c r="E135" s="824"/>
      <c r="F135" s="825"/>
      <c r="G135" s="824"/>
      <c r="H135" s="826"/>
      <c r="I135" s="826"/>
      <c r="J135" s="826"/>
      <c r="L135" s="826"/>
      <c r="M135" s="826"/>
      <c r="N135" s="826"/>
      <c r="O135" s="826"/>
      <c r="P135" s="826"/>
      <c r="Q135" s="826"/>
      <c r="R135" s="826"/>
      <c r="S135" s="826"/>
      <c r="T135" s="826"/>
      <c r="U135" s="826"/>
      <c r="V135" s="826"/>
      <c r="W135" s="826"/>
      <c r="X135" s="826"/>
      <c r="Y135" s="826"/>
      <c r="Z135" s="826"/>
      <c r="AA135" s="826"/>
      <c r="AB135" s="826"/>
      <c r="AC135" s="826"/>
      <c r="AD135" s="826"/>
      <c r="AE135" s="826"/>
      <c r="AF135" s="826"/>
      <c r="AG135" s="826"/>
      <c r="AH135" s="826"/>
      <c r="AI135" s="826"/>
      <c r="AJ135" s="826"/>
      <c r="AK135" s="826"/>
      <c r="AL135" s="826"/>
      <c r="AM135" s="826"/>
      <c r="AN135" s="826"/>
      <c r="AO135" s="826"/>
      <c r="AP135" s="826"/>
      <c r="AQ135" s="826"/>
      <c r="AR135" s="826"/>
      <c r="AS135" s="826"/>
      <c r="AT135" s="826"/>
      <c r="AU135" s="826"/>
      <c r="AV135" s="826"/>
      <c r="AW135" s="826"/>
      <c r="AX135" s="826"/>
      <c r="AY135" s="826"/>
      <c r="AZ135" s="826"/>
      <c r="BA135" s="826"/>
      <c r="BB135" s="826"/>
      <c r="BC135" s="826"/>
      <c r="BD135" s="826"/>
      <c r="BE135" s="826"/>
      <c r="BF135" s="826"/>
      <c r="BG135" s="826"/>
      <c r="BH135" s="826"/>
      <c r="BI135" s="826"/>
      <c r="BJ135" s="826"/>
      <c r="BK135" s="826"/>
      <c r="BL135" s="826"/>
      <c r="BM135" s="826"/>
      <c r="BN135" s="826"/>
      <c r="BO135" s="826"/>
      <c r="BP135" s="826"/>
      <c r="BQ135" s="826"/>
      <c r="BR135" s="826"/>
      <c r="BS135" s="826"/>
      <c r="BT135" s="826"/>
      <c r="BU135" s="826"/>
      <c r="BV135" s="826"/>
      <c r="BW135" s="826"/>
      <c r="BX135" s="826"/>
      <c r="BY135" s="826"/>
      <c r="BZ135" s="826"/>
      <c r="CA135" s="826"/>
      <c r="CB135" s="826"/>
      <c r="CC135" s="826"/>
      <c r="CD135" s="826"/>
      <c r="CE135" s="826"/>
      <c r="CF135" s="826"/>
      <c r="CG135" s="826"/>
      <c r="CH135" s="826"/>
      <c r="CI135" s="826"/>
      <c r="CZ135" s="827"/>
      <c r="DA135" s="828"/>
      <c r="DB135" s="829"/>
    </row>
    <row r="136" spans="1:106" s="821" customFormat="1" ht="14.25" hidden="1" outlineLevel="2" x14ac:dyDescent="0.25">
      <c r="B136" s="830"/>
      <c r="C136" s="823"/>
      <c r="D136" s="824"/>
      <c r="E136" s="824"/>
      <c r="F136" s="825"/>
      <c r="G136" s="824"/>
      <c r="H136" s="826"/>
      <c r="I136" s="826"/>
      <c r="J136" s="826"/>
      <c r="L136" s="826"/>
      <c r="M136" s="826"/>
      <c r="N136" s="826"/>
      <c r="O136" s="826"/>
      <c r="P136" s="826"/>
      <c r="Q136" s="826"/>
      <c r="R136" s="826"/>
      <c r="S136" s="826"/>
      <c r="T136" s="826"/>
      <c r="U136" s="826"/>
      <c r="V136" s="826"/>
      <c r="W136" s="826"/>
      <c r="X136" s="826"/>
      <c r="Y136" s="826"/>
      <c r="Z136" s="826"/>
      <c r="AA136" s="826"/>
      <c r="AB136" s="826"/>
      <c r="AC136" s="826"/>
      <c r="AD136" s="826"/>
      <c r="AE136" s="826"/>
      <c r="AF136" s="826"/>
      <c r="AG136" s="826"/>
      <c r="AH136" s="826"/>
      <c r="AI136" s="826"/>
      <c r="AJ136" s="826"/>
      <c r="AK136" s="826"/>
      <c r="AL136" s="826"/>
      <c r="AM136" s="826"/>
      <c r="AN136" s="826"/>
      <c r="AO136" s="826"/>
      <c r="AP136" s="826"/>
      <c r="AQ136" s="826"/>
      <c r="AR136" s="826"/>
      <c r="AS136" s="826"/>
      <c r="AT136" s="826"/>
      <c r="AU136" s="826"/>
      <c r="AV136" s="826"/>
      <c r="AW136" s="826"/>
      <c r="AX136" s="826"/>
      <c r="AY136" s="826"/>
      <c r="AZ136" s="826"/>
      <c r="BA136" s="826"/>
      <c r="BB136" s="826"/>
      <c r="BC136" s="826"/>
      <c r="BD136" s="826"/>
      <c r="BE136" s="826"/>
      <c r="BF136" s="826"/>
      <c r="BG136" s="826"/>
      <c r="BH136" s="826"/>
      <c r="BI136" s="826"/>
      <c r="BJ136" s="826"/>
      <c r="BK136" s="826"/>
      <c r="BL136" s="826"/>
      <c r="BM136" s="826"/>
      <c r="BN136" s="826"/>
      <c r="BO136" s="826"/>
      <c r="BP136" s="826"/>
      <c r="BQ136" s="826"/>
      <c r="BR136" s="826"/>
      <c r="BS136" s="826"/>
      <c r="BT136" s="826"/>
      <c r="BU136" s="826"/>
      <c r="BV136" s="826"/>
      <c r="BW136" s="826"/>
      <c r="BX136" s="826"/>
      <c r="BY136" s="826"/>
      <c r="BZ136" s="826"/>
      <c r="CA136" s="826"/>
      <c r="CB136" s="826"/>
      <c r="CC136" s="826"/>
      <c r="CD136" s="826"/>
      <c r="CE136" s="826"/>
      <c r="CF136" s="826"/>
      <c r="CG136" s="826"/>
      <c r="CH136" s="826"/>
      <c r="CI136" s="826"/>
      <c r="CZ136" s="827"/>
      <c r="DA136" s="828"/>
      <c r="DB136" s="829"/>
    </row>
    <row r="137" spans="1:106" s="135" customFormat="1" ht="14.25" hidden="1" outlineLevel="2" x14ac:dyDescent="0.25">
      <c r="B137" s="796"/>
      <c r="C137" s="797"/>
      <c r="D137" s="147"/>
      <c r="E137" s="147"/>
      <c r="F137" s="291"/>
      <c r="G137" s="147"/>
      <c r="H137" s="149"/>
      <c r="I137" s="149"/>
      <c r="J137" s="149"/>
      <c r="L137" s="149"/>
      <c r="M137" s="149"/>
      <c r="N137" s="149"/>
      <c r="O137" s="149"/>
      <c r="P137" s="149"/>
      <c r="Q137" s="149"/>
      <c r="R137" s="149"/>
      <c r="S137" s="149"/>
      <c r="T137" s="149"/>
      <c r="U137" s="149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49"/>
      <c r="AF137" s="149"/>
      <c r="AG137" s="149"/>
      <c r="AH137" s="149"/>
      <c r="AI137" s="149"/>
      <c r="AJ137" s="149"/>
      <c r="AK137" s="149"/>
      <c r="AL137" s="149"/>
      <c r="AM137" s="149"/>
      <c r="AN137" s="149"/>
      <c r="AO137" s="149"/>
      <c r="AP137" s="149"/>
      <c r="AQ137" s="149"/>
      <c r="AR137" s="149"/>
      <c r="AS137" s="149"/>
      <c r="AT137" s="149"/>
      <c r="AU137" s="149"/>
      <c r="AV137" s="149"/>
      <c r="AW137" s="149"/>
      <c r="AX137" s="149"/>
      <c r="AY137" s="149"/>
      <c r="AZ137" s="149"/>
      <c r="BA137" s="149"/>
      <c r="BB137" s="149"/>
      <c r="BC137" s="149"/>
      <c r="BD137" s="149"/>
      <c r="BE137" s="149"/>
      <c r="BF137" s="149"/>
      <c r="BG137" s="149"/>
      <c r="BH137" s="149"/>
      <c r="BI137" s="149"/>
      <c r="BJ137" s="149"/>
      <c r="BK137" s="149"/>
      <c r="BL137" s="149"/>
      <c r="BM137" s="149"/>
      <c r="BN137" s="149"/>
      <c r="BO137" s="149"/>
      <c r="BP137" s="149"/>
      <c r="BQ137" s="149"/>
      <c r="BR137" s="149"/>
      <c r="BS137" s="149"/>
      <c r="BT137" s="149"/>
      <c r="BU137" s="149"/>
      <c r="BV137" s="149"/>
      <c r="BW137" s="149"/>
      <c r="BX137" s="149"/>
      <c r="BY137" s="149"/>
      <c r="BZ137" s="149"/>
      <c r="CA137" s="149"/>
      <c r="CB137" s="149"/>
      <c r="CC137" s="149"/>
      <c r="CD137" s="149"/>
      <c r="CE137" s="149"/>
      <c r="CF137" s="149"/>
      <c r="CG137" s="149"/>
      <c r="CH137" s="149"/>
      <c r="CI137" s="149"/>
      <c r="CZ137" s="152"/>
      <c r="DA137" s="157"/>
      <c r="DB137" s="164"/>
    </row>
    <row r="138" spans="1:106" s="821" customFormat="1" ht="14.25" hidden="1" outlineLevel="2" x14ac:dyDescent="0.25">
      <c r="B138" s="830"/>
      <c r="C138" s="823"/>
      <c r="D138" s="824"/>
      <c r="E138" s="824"/>
      <c r="F138" s="825"/>
      <c r="G138" s="824"/>
      <c r="H138" s="826"/>
      <c r="I138" s="826"/>
      <c r="J138" s="826"/>
      <c r="L138" s="826"/>
      <c r="M138" s="826"/>
      <c r="N138" s="826"/>
      <c r="O138" s="826"/>
      <c r="P138" s="826"/>
      <c r="Q138" s="826"/>
      <c r="R138" s="826"/>
      <c r="S138" s="826"/>
      <c r="T138" s="826"/>
      <c r="U138" s="826"/>
      <c r="V138" s="826"/>
      <c r="W138" s="826"/>
      <c r="X138" s="826"/>
      <c r="Y138" s="826"/>
      <c r="Z138" s="826"/>
      <c r="AA138" s="826"/>
      <c r="AB138" s="826"/>
      <c r="AC138" s="826"/>
      <c r="AD138" s="826"/>
      <c r="AE138" s="826"/>
      <c r="AF138" s="826"/>
      <c r="AG138" s="826"/>
      <c r="AH138" s="826"/>
      <c r="AI138" s="826"/>
      <c r="AJ138" s="826"/>
      <c r="AK138" s="826"/>
      <c r="AL138" s="826"/>
      <c r="AM138" s="826"/>
      <c r="AN138" s="826"/>
      <c r="AO138" s="826"/>
      <c r="AP138" s="826"/>
      <c r="AQ138" s="826"/>
      <c r="AR138" s="826"/>
      <c r="AS138" s="826"/>
      <c r="AT138" s="826"/>
      <c r="AU138" s="826"/>
      <c r="AV138" s="826"/>
      <c r="AW138" s="826"/>
      <c r="AX138" s="826"/>
      <c r="AY138" s="826"/>
      <c r="AZ138" s="826"/>
      <c r="BA138" s="826"/>
      <c r="BB138" s="826"/>
      <c r="BC138" s="826"/>
      <c r="BD138" s="826"/>
      <c r="BE138" s="826"/>
      <c r="BF138" s="826"/>
      <c r="BG138" s="826"/>
      <c r="BH138" s="826"/>
      <c r="BI138" s="826"/>
      <c r="BJ138" s="826"/>
      <c r="BK138" s="826"/>
      <c r="BL138" s="826"/>
      <c r="BM138" s="826"/>
      <c r="BN138" s="826"/>
      <c r="BO138" s="826"/>
      <c r="BP138" s="826"/>
      <c r="BQ138" s="826"/>
      <c r="BR138" s="826"/>
      <c r="BS138" s="826"/>
      <c r="BT138" s="826"/>
      <c r="BU138" s="826"/>
      <c r="BV138" s="826"/>
      <c r="BW138" s="826"/>
      <c r="BX138" s="826"/>
      <c r="BY138" s="826"/>
      <c r="BZ138" s="826"/>
      <c r="CA138" s="826"/>
      <c r="CB138" s="826"/>
      <c r="CC138" s="826"/>
      <c r="CD138" s="826"/>
      <c r="CE138" s="826"/>
      <c r="CF138" s="826"/>
      <c r="CG138" s="826"/>
      <c r="CH138" s="826"/>
      <c r="CI138" s="826"/>
      <c r="CZ138" s="827"/>
      <c r="DA138" s="828"/>
      <c r="DB138" s="829"/>
    </row>
    <row r="139" spans="1:106" s="821" customFormat="1" ht="14.25" hidden="1" outlineLevel="2" x14ac:dyDescent="0.25">
      <c r="B139" s="830"/>
      <c r="C139" s="823"/>
      <c r="D139" s="824"/>
      <c r="E139" s="824"/>
      <c r="F139" s="825"/>
      <c r="G139" s="824"/>
      <c r="H139" s="831"/>
      <c r="I139" s="831"/>
      <c r="J139" s="831"/>
      <c r="L139" s="831"/>
      <c r="M139" s="831"/>
      <c r="N139" s="831"/>
      <c r="O139" s="831"/>
      <c r="P139" s="831"/>
      <c r="Q139" s="831"/>
      <c r="R139" s="831"/>
      <c r="S139" s="831"/>
      <c r="T139" s="826"/>
      <c r="U139" s="826"/>
      <c r="V139" s="826"/>
      <c r="W139" s="826"/>
      <c r="X139" s="826"/>
      <c r="Y139" s="826"/>
      <c r="Z139" s="826"/>
      <c r="AA139" s="826"/>
      <c r="AB139" s="826"/>
      <c r="AC139" s="826"/>
      <c r="AD139" s="826"/>
      <c r="AE139" s="826"/>
      <c r="AF139" s="826"/>
      <c r="AG139" s="826"/>
      <c r="AH139" s="826"/>
      <c r="AI139" s="826"/>
      <c r="AJ139" s="826"/>
      <c r="AK139" s="826"/>
      <c r="AL139" s="826"/>
      <c r="AM139" s="826"/>
      <c r="AN139" s="826"/>
      <c r="AO139" s="826"/>
      <c r="AP139" s="826"/>
      <c r="AQ139" s="826"/>
      <c r="AR139" s="826"/>
      <c r="AS139" s="826"/>
      <c r="AT139" s="826"/>
      <c r="AU139" s="826"/>
      <c r="AV139" s="826"/>
      <c r="AW139" s="826"/>
      <c r="AX139" s="826"/>
      <c r="AY139" s="826"/>
      <c r="AZ139" s="826"/>
      <c r="BA139" s="826"/>
      <c r="BB139" s="826"/>
      <c r="BC139" s="826"/>
      <c r="BD139" s="826"/>
      <c r="BE139" s="826"/>
      <c r="BF139" s="826"/>
      <c r="BG139" s="826"/>
      <c r="BH139" s="826"/>
      <c r="BI139" s="826"/>
      <c r="BJ139" s="826"/>
      <c r="BK139" s="826"/>
      <c r="BL139" s="826"/>
      <c r="BM139" s="826"/>
      <c r="BN139" s="826"/>
      <c r="BO139" s="826"/>
      <c r="BP139" s="826"/>
      <c r="BQ139" s="826"/>
      <c r="BR139" s="826"/>
      <c r="BS139" s="826"/>
      <c r="BT139" s="826"/>
      <c r="BU139" s="826"/>
      <c r="BV139" s="826"/>
      <c r="BW139" s="826"/>
      <c r="BX139" s="826"/>
      <c r="BY139" s="826"/>
      <c r="BZ139" s="826"/>
      <c r="CA139" s="826"/>
      <c r="CB139" s="826"/>
      <c r="CC139" s="826"/>
      <c r="CD139" s="826"/>
      <c r="CE139" s="826"/>
      <c r="CF139" s="826"/>
      <c r="CG139" s="826"/>
      <c r="CH139" s="826"/>
      <c r="CI139" s="826"/>
      <c r="CZ139" s="827"/>
      <c r="DA139" s="828"/>
      <c r="DB139" s="829"/>
    </row>
    <row r="140" spans="1:106" s="821" customFormat="1" ht="14.25" hidden="1" outlineLevel="2" x14ac:dyDescent="0.25">
      <c r="B140" s="830"/>
      <c r="C140" s="823"/>
      <c r="D140" s="824"/>
      <c r="E140" s="824"/>
      <c r="F140" s="825"/>
      <c r="G140" s="824"/>
      <c r="H140" s="826"/>
      <c r="I140" s="826"/>
      <c r="J140" s="826"/>
      <c r="L140" s="826"/>
      <c r="M140" s="826"/>
      <c r="N140" s="826"/>
      <c r="O140" s="826"/>
      <c r="P140" s="826"/>
      <c r="Q140" s="826"/>
      <c r="R140" s="826"/>
      <c r="S140" s="826"/>
      <c r="T140" s="826"/>
      <c r="U140" s="826"/>
      <c r="V140" s="826"/>
      <c r="W140" s="826"/>
      <c r="X140" s="826"/>
      <c r="Y140" s="826"/>
      <c r="Z140" s="826"/>
      <c r="AA140" s="826"/>
      <c r="AB140" s="826"/>
      <c r="AC140" s="826"/>
      <c r="AD140" s="826"/>
      <c r="AE140" s="826"/>
      <c r="AF140" s="826"/>
      <c r="AG140" s="826"/>
      <c r="AH140" s="826"/>
      <c r="AI140" s="826"/>
      <c r="AJ140" s="826"/>
      <c r="AK140" s="826"/>
      <c r="AL140" s="826"/>
      <c r="AM140" s="826"/>
      <c r="AN140" s="826"/>
      <c r="AO140" s="826"/>
      <c r="AP140" s="826"/>
      <c r="AQ140" s="826"/>
      <c r="AR140" s="826"/>
      <c r="AS140" s="826"/>
      <c r="AT140" s="826"/>
      <c r="AU140" s="826"/>
      <c r="AV140" s="826"/>
      <c r="AW140" s="826"/>
      <c r="AX140" s="826"/>
      <c r="AY140" s="826"/>
      <c r="AZ140" s="826"/>
      <c r="BA140" s="826"/>
      <c r="BB140" s="826"/>
      <c r="BC140" s="826"/>
      <c r="BD140" s="826"/>
      <c r="BE140" s="826"/>
      <c r="BF140" s="826"/>
      <c r="BG140" s="826"/>
      <c r="BH140" s="826"/>
      <c r="BI140" s="826"/>
      <c r="BJ140" s="826"/>
      <c r="BK140" s="826"/>
      <c r="BL140" s="826"/>
      <c r="BM140" s="826"/>
      <c r="BN140" s="826"/>
      <c r="BO140" s="826"/>
      <c r="BP140" s="826"/>
      <c r="BQ140" s="826"/>
      <c r="BR140" s="826"/>
      <c r="BS140" s="826"/>
      <c r="BT140" s="826"/>
      <c r="BU140" s="826"/>
      <c r="BV140" s="826"/>
      <c r="BW140" s="826"/>
      <c r="BX140" s="826"/>
      <c r="BY140" s="826"/>
      <c r="BZ140" s="826"/>
      <c r="CA140" s="826"/>
      <c r="CB140" s="826"/>
      <c r="CC140" s="826"/>
      <c r="CD140" s="826"/>
      <c r="CE140" s="826"/>
      <c r="CF140" s="826"/>
      <c r="CG140" s="826"/>
      <c r="CH140" s="826"/>
      <c r="CI140" s="826"/>
      <c r="CZ140" s="827"/>
      <c r="DA140" s="828"/>
      <c r="DB140" s="829"/>
    </row>
    <row r="141" spans="1:106" s="821" customFormat="1" ht="14.25" hidden="1" outlineLevel="2" x14ac:dyDescent="0.25">
      <c r="B141" s="830"/>
      <c r="C141" s="823"/>
      <c r="D141" s="824"/>
      <c r="E141" s="824"/>
      <c r="F141" s="825"/>
      <c r="G141" s="824"/>
      <c r="H141" s="826"/>
      <c r="I141" s="826"/>
      <c r="J141" s="826"/>
      <c r="L141" s="826"/>
      <c r="M141" s="826"/>
      <c r="N141" s="826"/>
      <c r="O141" s="826"/>
      <c r="P141" s="826"/>
      <c r="Q141" s="826"/>
      <c r="R141" s="826"/>
      <c r="S141" s="826"/>
      <c r="T141" s="826"/>
      <c r="U141" s="826"/>
      <c r="V141" s="826"/>
      <c r="W141" s="826"/>
      <c r="X141" s="826"/>
      <c r="Y141" s="826"/>
      <c r="Z141" s="826"/>
      <c r="AA141" s="826"/>
      <c r="AB141" s="826"/>
      <c r="AC141" s="826"/>
      <c r="AD141" s="826"/>
      <c r="AE141" s="826"/>
      <c r="AF141" s="826"/>
      <c r="AG141" s="826"/>
      <c r="AH141" s="826"/>
      <c r="AI141" s="826"/>
      <c r="AJ141" s="826"/>
      <c r="AK141" s="826"/>
      <c r="AL141" s="826"/>
      <c r="AM141" s="826"/>
      <c r="AN141" s="826"/>
      <c r="AO141" s="826"/>
      <c r="AP141" s="826"/>
      <c r="AQ141" s="826"/>
      <c r="AR141" s="826"/>
      <c r="AS141" s="826"/>
      <c r="AT141" s="826"/>
      <c r="AU141" s="826"/>
      <c r="AV141" s="826"/>
      <c r="AW141" s="826"/>
      <c r="AX141" s="826"/>
      <c r="AY141" s="826"/>
      <c r="AZ141" s="826"/>
      <c r="BA141" s="826"/>
      <c r="BB141" s="826"/>
      <c r="BC141" s="826"/>
      <c r="BD141" s="826"/>
      <c r="BE141" s="826"/>
      <c r="BF141" s="826"/>
      <c r="BG141" s="826"/>
      <c r="BH141" s="826"/>
      <c r="BI141" s="826"/>
      <c r="BJ141" s="826"/>
      <c r="BK141" s="826"/>
      <c r="BL141" s="826"/>
      <c r="BM141" s="826"/>
      <c r="BN141" s="826"/>
      <c r="BO141" s="826"/>
      <c r="BP141" s="826"/>
      <c r="BQ141" s="826"/>
      <c r="BR141" s="826"/>
      <c r="BS141" s="826"/>
      <c r="BT141" s="826"/>
      <c r="BU141" s="826"/>
      <c r="BV141" s="826"/>
      <c r="BW141" s="826"/>
      <c r="BX141" s="826"/>
      <c r="BY141" s="826"/>
      <c r="BZ141" s="826"/>
      <c r="CA141" s="826"/>
      <c r="CB141" s="826"/>
      <c r="CC141" s="826"/>
      <c r="CD141" s="826"/>
      <c r="CE141" s="826"/>
      <c r="CF141" s="826"/>
      <c r="CG141" s="826"/>
      <c r="CH141" s="826"/>
      <c r="CI141" s="826"/>
      <c r="CZ141" s="827"/>
      <c r="DA141" s="828"/>
      <c r="DB141" s="829"/>
    </row>
    <row r="142" spans="1:106" s="135" customFormat="1" ht="14.25" hidden="1" outlineLevel="2" x14ac:dyDescent="0.25">
      <c r="B142" s="796"/>
      <c r="C142" s="797"/>
      <c r="D142" s="147"/>
      <c r="E142" s="147"/>
      <c r="F142" s="291"/>
      <c r="G142" s="147"/>
      <c r="H142" s="149"/>
      <c r="I142" s="149"/>
      <c r="J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  <c r="BH142" s="149"/>
      <c r="BI142" s="149"/>
      <c r="BJ142" s="149"/>
      <c r="BK142" s="149"/>
      <c r="BL142" s="149"/>
      <c r="BM142" s="149"/>
      <c r="BN142" s="149"/>
      <c r="BO142" s="149"/>
      <c r="BP142" s="149"/>
      <c r="BQ142" s="149"/>
      <c r="BR142" s="149"/>
      <c r="BS142" s="149"/>
      <c r="BT142" s="149"/>
      <c r="BU142" s="149"/>
      <c r="BV142" s="149"/>
      <c r="BW142" s="149"/>
      <c r="BX142" s="149"/>
      <c r="BY142" s="149"/>
      <c r="BZ142" s="149"/>
      <c r="CA142" s="149"/>
      <c r="CB142" s="149"/>
      <c r="CC142" s="149"/>
      <c r="CD142" s="149"/>
      <c r="CE142" s="149"/>
      <c r="CF142" s="149"/>
      <c r="CG142" s="149"/>
      <c r="CH142" s="149"/>
      <c r="CI142" s="149"/>
      <c r="CZ142" s="152"/>
      <c r="DA142" s="157"/>
      <c r="DB142" s="164"/>
    </row>
    <row r="143" spans="1:106" s="821" customFormat="1" ht="14.25" hidden="1" outlineLevel="2" x14ac:dyDescent="0.25">
      <c r="B143" s="830"/>
      <c r="C143" s="823"/>
      <c r="D143" s="824"/>
      <c r="E143" s="824"/>
      <c r="F143" s="825"/>
      <c r="G143" s="824"/>
      <c r="H143" s="831"/>
      <c r="I143" s="831"/>
      <c r="J143" s="831"/>
      <c r="L143" s="831"/>
      <c r="M143" s="831"/>
      <c r="N143" s="831"/>
      <c r="O143" s="831"/>
      <c r="P143" s="831"/>
      <c r="Q143" s="831"/>
      <c r="R143" s="831"/>
      <c r="S143" s="831"/>
      <c r="T143" s="826"/>
      <c r="U143" s="826"/>
      <c r="V143" s="826"/>
      <c r="W143" s="826"/>
      <c r="X143" s="826"/>
      <c r="Y143" s="826"/>
      <c r="Z143" s="826"/>
      <c r="AA143" s="826"/>
      <c r="AB143" s="826"/>
      <c r="AC143" s="826"/>
      <c r="AD143" s="826"/>
      <c r="AE143" s="826"/>
      <c r="AF143" s="826"/>
      <c r="AG143" s="826"/>
      <c r="AH143" s="826"/>
      <c r="AI143" s="826"/>
      <c r="AJ143" s="826"/>
      <c r="AK143" s="826"/>
      <c r="AL143" s="826"/>
      <c r="AM143" s="826"/>
      <c r="AN143" s="826"/>
      <c r="AO143" s="826"/>
      <c r="AP143" s="826"/>
      <c r="AQ143" s="826"/>
      <c r="AR143" s="826"/>
      <c r="AS143" s="826"/>
      <c r="AT143" s="826"/>
      <c r="AU143" s="826"/>
      <c r="AV143" s="826"/>
      <c r="AW143" s="826"/>
      <c r="AX143" s="826"/>
      <c r="AY143" s="826"/>
      <c r="AZ143" s="826"/>
      <c r="BA143" s="826"/>
      <c r="BB143" s="826"/>
      <c r="BC143" s="826"/>
      <c r="BD143" s="826"/>
      <c r="BE143" s="826"/>
      <c r="BF143" s="826"/>
      <c r="BG143" s="826"/>
      <c r="BH143" s="826"/>
      <c r="BI143" s="826"/>
      <c r="BJ143" s="826"/>
      <c r="BK143" s="826"/>
      <c r="BL143" s="826"/>
      <c r="BM143" s="826"/>
      <c r="BN143" s="826"/>
      <c r="BO143" s="826"/>
      <c r="BP143" s="826"/>
      <c r="BQ143" s="826"/>
      <c r="BR143" s="826"/>
      <c r="BS143" s="826"/>
      <c r="BT143" s="826"/>
      <c r="BU143" s="826"/>
      <c r="BV143" s="826"/>
      <c r="BW143" s="826"/>
      <c r="BX143" s="826"/>
      <c r="BY143" s="826"/>
      <c r="BZ143" s="826"/>
      <c r="CA143" s="826"/>
      <c r="CB143" s="826"/>
      <c r="CC143" s="826"/>
      <c r="CD143" s="826"/>
      <c r="CE143" s="826"/>
      <c r="CF143" s="826"/>
      <c r="CG143" s="826"/>
      <c r="CH143" s="826"/>
      <c r="CI143" s="826"/>
      <c r="CZ143" s="827"/>
      <c r="DA143" s="828"/>
      <c r="DB143" s="829"/>
    </row>
    <row r="144" spans="1:106" s="821" customFormat="1" ht="14.25" hidden="1" outlineLevel="2" x14ac:dyDescent="0.25">
      <c r="B144" s="830"/>
      <c r="C144" s="823"/>
      <c r="D144" s="824"/>
      <c r="E144" s="824"/>
      <c r="F144" s="825"/>
      <c r="G144" s="824"/>
      <c r="H144" s="831"/>
      <c r="I144" s="831"/>
      <c r="J144" s="831"/>
      <c r="L144" s="831"/>
      <c r="M144" s="831"/>
      <c r="N144" s="831"/>
      <c r="O144" s="831"/>
      <c r="P144" s="831"/>
      <c r="Q144" s="831"/>
      <c r="R144" s="831"/>
      <c r="S144" s="831"/>
      <c r="T144" s="826"/>
      <c r="U144" s="826"/>
      <c r="V144" s="826"/>
      <c r="W144" s="826"/>
      <c r="X144" s="826"/>
      <c r="Y144" s="826"/>
      <c r="Z144" s="826"/>
      <c r="AA144" s="826"/>
      <c r="AB144" s="826"/>
      <c r="AC144" s="826"/>
      <c r="AD144" s="826"/>
      <c r="AE144" s="826"/>
      <c r="AF144" s="826"/>
      <c r="AG144" s="826"/>
      <c r="AH144" s="826"/>
      <c r="AI144" s="826"/>
      <c r="AJ144" s="826"/>
      <c r="AK144" s="826"/>
      <c r="AL144" s="826"/>
      <c r="AM144" s="826"/>
      <c r="AN144" s="826"/>
      <c r="AO144" s="826"/>
      <c r="AP144" s="826"/>
      <c r="AQ144" s="826"/>
      <c r="AR144" s="826"/>
      <c r="AS144" s="826"/>
      <c r="AT144" s="826"/>
      <c r="AU144" s="826"/>
      <c r="AV144" s="826"/>
      <c r="AW144" s="826"/>
      <c r="AX144" s="826"/>
      <c r="AY144" s="826"/>
      <c r="AZ144" s="826"/>
      <c r="BA144" s="826"/>
      <c r="BB144" s="826"/>
      <c r="BC144" s="826"/>
      <c r="BD144" s="826"/>
      <c r="BE144" s="826"/>
      <c r="BF144" s="826"/>
      <c r="BG144" s="826"/>
      <c r="BH144" s="826"/>
      <c r="BI144" s="826"/>
      <c r="BJ144" s="826"/>
      <c r="BK144" s="826"/>
      <c r="BL144" s="826"/>
      <c r="BM144" s="826"/>
      <c r="BN144" s="826"/>
      <c r="BO144" s="826"/>
      <c r="BP144" s="826"/>
      <c r="BQ144" s="826"/>
      <c r="BR144" s="826"/>
      <c r="BS144" s="826"/>
      <c r="BT144" s="826"/>
      <c r="BU144" s="826"/>
      <c r="BV144" s="826"/>
      <c r="BW144" s="826"/>
      <c r="BX144" s="826"/>
      <c r="BY144" s="826"/>
      <c r="BZ144" s="826"/>
      <c r="CA144" s="826"/>
      <c r="CB144" s="826"/>
      <c r="CC144" s="826"/>
      <c r="CD144" s="826"/>
      <c r="CE144" s="826"/>
      <c r="CF144" s="826"/>
      <c r="CG144" s="826"/>
      <c r="CH144" s="826"/>
      <c r="CI144" s="826"/>
      <c r="CZ144" s="827"/>
      <c r="DA144" s="828"/>
      <c r="DB144" s="829"/>
    </row>
    <row r="145" spans="1:106" s="821" customFormat="1" ht="14.25" hidden="1" outlineLevel="2" x14ac:dyDescent="0.25">
      <c r="B145" s="830"/>
      <c r="C145" s="823"/>
      <c r="D145" s="824"/>
      <c r="E145" s="824"/>
      <c r="F145" s="825"/>
      <c r="G145" s="824"/>
      <c r="H145" s="831"/>
      <c r="I145" s="831"/>
      <c r="J145" s="831"/>
      <c r="L145" s="831"/>
      <c r="M145" s="831"/>
      <c r="N145" s="831"/>
      <c r="O145" s="831"/>
      <c r="P145" s="831"/>
      <c r="Q145" s="831"/>
      <c r="R145" s="831"/>
      <c r="S145" s="831"/>
      <c r="T145" s="826"/>
      <c r="U145" s="826"/>
      <c r="V145" s="826"/>
      <c r="W145" s="826"/>
      <c r="X145" s="826"/>
      <c r="Y145" s="826"/>
      <c r="Z145" s="826"/>
      <c r="AA145" s="826"/>
      <c r="AB145" s="826"/>
      <c r="AC145" s="826"/>
      <c r="AD145" s="826"/>
      <c r="AE145" s="826"/>
      <c r="AF145" s="826"/>
      <c r="AG145" s="826"/>
      <c r="AH145" s="826"/>
      <c r="AI145" s="826"/>
      <c r="AJ145" s="826"/>
      <c r="AK145" s="826"/>
      <c r="AL145" s="826"/>
      <c r="AM145" s="826"/>
      <c r="AN145" s="826"/>
      <c r="AO145" s="826"/>
      <c r="AP145" s="826"/>
      <c r="AQ145" s="826"/>
      <c r="AR145" s="826"/>
      <c r="AS145" s="826"/>
      <c r="AT145" s="826"/>
      <c r="AU145" s="826"/>
      <c r="AV145" s="826"/>
      <c r="AW145" s="826"/>
      <c r="AX145" s="826"/>
      <c r="AY145" s="826"/>
      <c r="AZ145" s="826"/>
      <c r="BA145" s="826"/>
      <c r="BB145" s="826"/>
      <c r="BC145" s="826"/>
      <c r="BD145" s="826"/>
      <c r="BE145" s="826"/>
      <c r="BF145" s="826"/>
      <c r="BG145" s="826"/>
      <c r="BH145" s="826"/>
      <c r="BI145" s="826"/>
      <c r="BJ145" s="826"/>
      <c r="BK145" s="826"/>
      <c r="BL145" s="826"/>
      <c r="BM145" s="826"/>
      <c r="BN145" s="826"/>
      <c r="BO145" s="826"/>
      <c r="BP145" s="826"/>
      <c r="BQ145" s="826"/>
      <c r="BR145" s="826"/>
      <c r="BS145" s="826"/>
      <c r="BT145" s="826"/>
      <c r="BU145" s="826"/>
      <c r="BV145" s="826"/>
      <c r="BW145" s="826"/>
      <c r="BX145" s="826"/>
      <c r="BY145" s="826"/>
      <c r="BZ145" s="826"/>
      <c r="CA145" s="826"/>
      <c r="CB145" s="826"/>
      <c r="CC145" s="826"/>
      <c r="CD145" s="826"/>
      <c r="CE145" s="826"/>
      <c r="CF145" s="826"/>
      <c r="CG145" s="826"/>
      <c r="CH145" s="826"/>
      <c r="CI145" s="826"/>
      <c r="CZ145" s="827"/>
      <c r="DA145" s="828"/>
      <c r="DB145" s="829"/>
    </row>
    <row r="146" spans="1:106" s="135" customFormat="1" ht="14.25" hidden="1" outlineLevel="2" x14ac:dyDescent="0.25">
      <c r="B146" s="796"/>
      <c r="C146" s="797"/>
      <c r="D146" s="147"/>
      <c r="E146" s="147"/>
      <c r="F146" s="291"/>
      <c r="G146" s="147"/>
      <c r="H146" s="149"/>
      <c r="I146" s="149"/>
      <c r="J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  <c r="BH146" s="149"/>
      <c r="BI146" s="149"/>
      <c r="BJ146" s="149"/>
      <c r="BK146" s="149"/>
      <c r="BL146" s="149"/>
      <c r="BM146" s="149"/>
      <c r="BN146" s="149"/>
      <c r="BO146" s="149"/>
      <c r="BP146" s="149"/>
      <c r="BQ146" s="149"/>
      <c r="BR146" s="149"/>
      <c r="BS146" s="149"/>
      <c r="BT146" s="149"/>
      <c r="BU146" s="149"/>
      <c r="BV146" s="149"/>
      <c r="BW146" s="149"/>
      <c r="BX146" s="149"/>
      <c r="BY146" s="149"/>
      <c r="BZ146" s="149"/>
      <c r="CA146" s="149"/>
      <c r="CB146" s="149"/>
      <c r="CC146" s="149"/>
      <c r="CD146" s="149"/>
      <c r="CE146" s="149"/>
      <c r="CF146" s="149"/>
      <c r="CG146" s="149"/>
      <c r="CH146" s="149"/>
      <c r="CI146" s="149"/>
      <c r="CZ146" s="152"/>
      <c r="DA146" s="157"/>
      <c r="DB146" s="164"/>
    </row>
    <row r="147" spans="1:106" s="821" customFormat="1" ht="14.25" hidden="1" outlineLevel="2" x14ac:dyDescent="0.25">
      <c r="B147" s="830"/>
      <c r="C147" s="823"/>
      <c r="D147" s="824"/>
      <c r="E147" s="824"/>
      <c r="F147" s="825"/>
      <c r="G147" s="824"/>
      <c r="H147" s="826"/>
      <c r="I147" s="826"/>
      <c r="J147" s="826"/>
      <c r="L147" s="826"/>
      <c r="M147" s="826"/>
      <c r="N147" s="826"/>
      <c r="O147" s="826"/>
      <c r="P147" s="826"/>
      <c r="Q147" s="826"/>
      <c r="R147" s="826"/>
      <c r="S147" s="826"/>
      <c r="T147" s="826"/>
      <c r="U147" s="826"/>
      <c r="V147" s="826"/>
      <c r="W147" s="826"/>
      <c r="X147" s="826"/>
      <c r="Y147" s="826"/>
      <c r="Z147" s="826"/>
      <c r="AA147" s="826"/>
      <c r="AB147" s="826"/>
      <c r="AC147" s="826"/>
      <c r="AD147" s="826"/>
      <c r="AE147" s="826"/>
      <c r="AF147" s="826"/>
      <c r="AG147" s="826"/>
      <c r="AH147" s="826"/>
      <c r="AI147" s="826"/>
      <c r="AJ147" s="826"/>
      <c r="AK147" s="826"/>
      <c r="AL147" s="826"/>
      <c r="AM147" s="826"/>
      <c r="AN147" s="826"/>
      <c r="AO147" s="826"/>
      <c r="AP147" s="826"/>
      <c r="AQ147" s="826"/>
      <c r="AR147" s="826"/>
      <c r="AS147" s="826"/>
      <c r="AT147" s="826"/>
      <c r="AU147" s="826"/>
      <c r="AV147" s="826"/>
      <c r="AW147" s="826"/>
      <c r="AX147" s="826"/>
      <c r="AY147" s="826"/>
      <c r="AZ147" s="826"/>
      <c r="BA147" s="826"/>
      <c r="BB147" s="826"/>
      <c r="BC147" s="826"/>
      <c r="BD147" s="826"/>
      <c r="BE147" s="826"/>
      <c r="BF147" s="826"/>
      <c r="BG147" s="826"/>
      <c r="BH147" s="826"/>
      <c r="BI147" s="826"/>
      <c r="BJ147" s="826"/>
      <c r="BK147" s="826"/>
      <c r="BL147" s="826"/>
      <c r="BM147" s="826"/>
      <c r="BN147" s="826"/>
      <c r="BO147" s="826"/>
      <c r="BP147" s="826"/>
      <c r="BQ147" s="826"/>
      <c r="BR147" s="826"/>
      <c r="BS147" s="826"/>
      <c r="BT147" s="826"/>
      <c r="BU147" s="826"/>
      <c r="BV147" s="826"/>
      <c r="BW147" s="826"/>
      <c r="BX147" s="826"/>
      <c r="BY147" s="826"/>
      <c r="BZ147" s="826"/>
      <c r="CA147" s="826"/>
      <c r="CB147" s="826"/>
      <c r="CC147" s="826"/>
      <c r="CD147" s="826"/>
      <c r="CE147" s="826"/>
      <c r="CF147" s="826"/>
      <c r="CG147" s="826"/>
      <c r="CH147" s="826"/>
      <c r="CI147" s="826"/>
      <c r="CZ147" s="827"/>
      <c r="DA147" s="828"/>
      <c r="DB147" s="829"/>
    </row>
    <row r="148" spans="1:106" s="821" customFormat="1" ht="14.25" hidden="1" outlineLevel="2" x14ac:dyDescent="0.25">
      <c r="B148" s="830"/>
      <c r="C148" s="823"/>
      <c r="D148" s="824"/>
      <c r="E148" s="824"/>
      <c r="F148" s="825"/>
      <c r="G148" s="824"/>
      <c r="H148" s="831"/>
      <c r="I148" s="831"/>
      <c r="J148" s="831"/>
      <c r="L148" s="831"/>
      <c r="M148" s="831"/>
      <c r="N148" s="831"/>
      <c r="O148" s="831"/>
      <c r="P148" s="831"/>
      <c r="Q148" s="831"/>
      <c r="R148" s="831"/>
      <c r="S148" s="831"/>
      <c r="T148" s="826"/>
      <c r="U148" s="826"/>
      <c r="V148" s="826"/>
      <c r="W148" s="826"/>
      <c r="X148" s="826"/>
      <c r="Y148" s="826"/>
      <c r="Z148" s="826"/>
      <c r="AA148" s="826"/>
      <c r="AB148" s="826"/>
      <c r="AC148" s="826"/>
      <c r="AD148" s="826"/>
      <c r="AE148" s="826"/>
      <c r="AF148" s="826"/>
      <c r="AG148" s="826"/>
      <c r="AH148" s="826"/>
      <c r="AI148" s="826"/>
      <c r="AJ148" s="826"/>
      <c r="AK148" s="826"/>
      <c r="AL148" s="826"/>
      <c r="AM148" s="826"/>
      <c r="AN148" s="826"/>
      <c r="AO148" s="826"/>
      <c r="AP148" s="826"/>
      <c r="AQ148" s="826"/>
      <c r="AR148" s="826"/>
      <c r="AS148" s="826"/>
      <c r="AT148" s="826"/>
      <c r="AU148" s="826"/>
      <c r="AV148" s="826"/>
      <c r="AW148" s="826"/>
      <c r="AX148" s="826"/>
      <c r="AY148" s="826"/>
      <c r="AZ148" s="826"/>
      <c r="BA148" s="826"/>
      <c r="BB148" s="826"/>
      <c r="BC148" s="826"/>
      <c r="BD148" s="826"/>
      <c r="BE148" s="826"/>
      <c r="BF148" s="826"/>
      <c r="BG148" s="826"/>
      <c r="BH148" s="826"/>
      <c r="BI148" s="826"/>
      <c r="BJ148" s="826"/>
      <c r="BK148" s="826"/>
      <c r="BL148" s="826"/>
      <c r="BM148" s="826"/>
      <c r="BN148" s="826"/>
      <c r="BO148" s="826"/>
      <c r="BP148" s="826"/>
      <c r="BQ148" s="826"/>
      <c r="BR148" s="826"/>
      <c r="BS148" s="826"/>
      <c r="BT148" s="826"/>
      <c r="BU148" s="826"/>
      <c r="BV148" s="826"/>
      <c r="BW148" s="826"/>
      <c r="BX148" s="826"/>
      <c r="BY148" s="826"/>
      <c r="BZ148" s="826"/>
      <c r="CA148" s="826"/>
      <c r="CB148" s="826"/>
      <c r="CC148" s="826"/>
      <c r="CD148" s="826"/>
      <c r="CE148" s="826"/>
      <c r="CF148" s="826"/>
      <c r="CG148" s="826"/>
      <c r="CH148" s="826"/>
      <c r="CI148" s="826"/>
      <c r="CZ148" s="827"/>
      <c r="DA148" s="828"/>
      <c r="DB148" s="829"/>
    </row>
    <row r="149" spans="1:106" s="821" customFormat="1" ht="14.25" hidden="1" outlineLevel="2" x14ac:dyDescent="0.25">
      <c r="B149" s="830"/>
      <c r="C149" s="823"/>
      <c r="D149" s="824"/>
      <c r="E149" s="824"/>
      <c r="F149" s="825"/>
      <c r="G149" s="824"/>
      <c r="H149" s="831"/>
      <c r="I149" s="831"/>
      <c r="J149" s="831"/>
      <c r="L149" s="831"/>
      <c r="M149" s="831"/>
      <c r="N149" s="831"/>
      <c r="O149" s="831"/>
      <c r="P149" s="831"/>
      <c r="Q149" s="831"/>
      <c r="R149" s="831"/>
      <c r="S149" s="831"/>
      <c r="T149" s="826"/>
      <c r="U149" s="826"/>
      <c r="V149" s="826"/>
      <c r="W149" s="826"/>
      <c r="X149" s="826"/>
      <c r="Y149" s="826"/>
      <c r="Z149" s="826"/>
      <c r="AA149" s="826"/>
      <c r="AB149" s="826"/>
      <c r="AC149" s="826"/>
      <c r="AD149" s="826"/>
      <c r="AE149" s="826"/>
      <c r="AF149" s="826"/>
      <c r="AG149" s="826"/>
      <c r="AH149" s="826"/>
      <c r="AI149" s="826"/>
      <c r="AJ149" s="826"/>
      <c r="AK149" s="826"/>
      <c r="AL149" s="826"/>
      <c r="AM149" s="826"/>
      <c r="AN149" s="826"/>
      <c r="AO149" s="826"/>
      <c r="AP149" s="826"/>
      <c r="AQ149" s="826"/>
      <c r="AR149" s="826"/>
      <c r="AS149" s="826"/>
      <c r="AT149" s="826"/>
      <c r="AU149" s="826"/>
      <c r="AV149" s="826"/>
      <c r="AW149" s="826"/>
      <c r="AX149" s="826"/>
      <c r="AY149" s="826"/>
      <c r="AZ149" s="826"/>
      <c r="BA149" s="826"/>
      <c r="BB149" s="826"/>
      <c r="BC149" s="826"/>
      <c r="BD149" s="826"/>
      <c r="BE149" s="826"/>
      <c r="BF149" s="826"/>
      <c r="BG149" s="826"/>
      <c r="BH149" s="826"/>
      <c r="BI149" s="826"/>
      <c r="BJ149" s="826"/>
      <c r="BK149" s="826"/>
      <c r="BL149" s="826"/>
      <c r="BM149" s="826"/>
      <c r="BN149" s="826"/>
      <c r="BO149" s="826"/>
      <c r="BP149" s="826"/>
      <c r="BQ149" s="826"/>
      <c r="BR149" s="826"/>
      <c r="BS149" s="826"/>
      <c r="BT149" s="826"/>
      <c r="BU149" s="826"/>
      <c r="BV149" s="826"/>
      <c r="BW149" s="826"/>
      <c r="BX149" s="826"/>
      <c r="BY149" s="826"/>
      <c r="BZ149" s="826"/>
      <c r="CA149" s="826"/>
      <c r="CB149" s="826"/>
      <c r="CC149" s="826"/>
      <c r="CD149" s="826"/>
      <c r="CE149" s="826"/>
      <c r="CF149" s="826"/>
      <c r="CG149" s="826"/>
      <c r="CH149" s="826"/>
      <c r="CI149" s="826"/>
      <c r="CZ149" s="827"/>
      <c r="DA149" s="828"/>
      <c r="DB149" s="829"/>
    </row>
    <row r="150" spans="1:106" s="821" customFormat="1" ht="14.25" hidden="1" outlineLevel="2" x14ac:dyDescent="0.25">
      <c r="B150" s="830"/>
      <c r="C150" s="823"/>
      <c r="D150" s="824"/>
      <c r="E150" s="824"/>
      <c r="F150" s="825"/>
      <c r="G150" s="824"/>
      <c r="H150" s="826"/>
      <c r="I150" s="826"/>
      <c r="J150" s="826"/>
      <c r="L150" s="826"/>
      <c r="M150" s="826"/>
      <c r="N150" s="826"/>
      <c r="O150" s="826"/>
      <c r="P150" s="826"/>
      <c r="Q150" s="826"/>
      <c r="R150" s="826"/>
      <c r="S150" s="826"/>
      <c r="T150" s="826"/>
      <c r="U150" s="826"/>
      <c r="V150" s="826"/>
      <c r="W150" s="826"/>
      <c r="X150" s="826"/>
      <c r="Y150" s="826"/>
      <c r="Z150" s="826"/>
      <c r="AA150" s="826"/>
      <c r="AB150" s="826"/>
      <c r="AC150" s="826"/>
      <c r="AD150" s="826"/>
      <c r="AE150" s="826"/>
      <c r="AF150" s="826"/>
      <c r="AG150" s="826"/>
      <c r="AH150" s="826"/>
      <c r="AI150" s="826"/>
      <c r="AJ150" s="826"/>
      <c r="AK150" s="826"/>
      <c r="AL150" s="826"/>
      <c r="AM150" s="826"/>
      <c r="AN150" s="826"/>
      <c r="AO150" s="826"/>
      <c r="AP150" s="826"/>
      <c r="AQ150" s="826"/>
      <c r="AR150" s="826"/>
      <c r="AS150" s="826"/>
      <c r="AT150" s="826"/>
      <c r="AU150" s="826"/>
      <c r="AV150" s="826"/>
      <c r="AW150" s="826"/>
      <c r="AX150" s="826"/>
      <c r="AY150" s="826"/>
      <c r="AZ150" s="826"/>
      <c r="BA150" s="826"/>
      <c r="BB150" s="826"/>
      <c r="BC150" s="826"/>
      <c r="BD150" s="826"/>
      <c r="BE150" s="826"/>
      <c r="BF150" s="826"/>
      <c r="BG150" s="826"/>
      <c r="BH150" s="826"/>
      <c r="BI150" s="826"/>
      <c r="BJ150" s="826"/>
      <c r="BK150" s="826"/>
      <c r="BL150" s="826"/>
      <c r="BM150" s="826"/>
      <c r="BN150" s="826"/>
      <c r="BO150" s="826"/>
      <c r="BP150" s="826"/>
      <c r="BQ150" s="826"/>
      <c r="BR150" s="826"/>
      <c r="BS150" s="826"/>
      <c r="BT150" s="826"/>
      <c r="BU150" s="826"/>
      <c r="BV150" s="826"/>
      <c r="BW150" s="826"/>
      <c r="BX150" s="826"/>
      <c r="BY150" s="826"/>
      <c r="BZ150" s="826"/>
      <c r="CA150" s="826"/>
      <c r="CB150" s="826"/>
      <c r="CC150" s="826"/>
      <c r="CD150" s="826"/>
      <c r="CE150" s="826"/>
      <c r="CF150" s="826"/>
      <c r="CG150" s="826"/>
      <c r="CH150" s="826"/>
      <c r="CI150" s="826"/>
      <c r="CZ150" s="827"/>
      <c r="DA150" s="828"/>
      <c r="DB150" s="829"/>
    </row>
    <row r="151" spans="1:106" s="821" customFormat="1" ht="14.25" hidden="1" outlineLevel="2" x14ac:dyDescent="0.25">
      <c r="B151" s="830"/>
      <c r="C151" s="823"/>
      <c r="D151" s="824"/>
      <c r="E151" s="824"/>
      <c r="F151" s="825"/>
      <c r="G151" s="824"/>
      <c r="H151" s="826"/>
      <c r="I151" s="826"/>
      <c r="J151" s="826"/>
      <c r="L151" s="826"/>
      <c r="M151" s="826"/>
      <c r="N151" s="826"/>
      <c r="O151" s="826"/>
      <c r="P151" s="826"/>
      <c r="Q151" s="826"/>
      <c r="R151" s="826"/>
      <c r="S151" s="826"/>
      <c r="T151" s="826"/>
      <c r="U151" s="826"/>
      <c r="V151" s="826"/>
      <c r="W151" s="826"/>
      <c r="X151" s="826"/>
      <c r="Y151" s="826"/>
      <c r="Z151" s="826"/>
      <c r="AA151" s="826"/>
      <c r="AB151" s="826"/>
      <c r="AC151" s="826"/>
      <c r="AD151" s="826"/>
      <c r="AE151" s="826"/>
      <c r="AF151" s="826"/>
      <c r="AG151" s="826"/>
      <c r="AH151" s="826"/>
      <c r="AI151" s="826"/>
      <c r="AJ151" s="826"/>
      <c r="AK151" s="826"/>
      <c r="AL151" s="826"/>
      <c r="AM151" s="826"/>
      <c r="AN151" s="826"/>
      <c r="AO151" s="826"/>
      <c r="AP151" s="826"/>
      <c r="AQ151" s="826"/>
      <c r="AR151" s="826"/>
      <c r="AS151" s="826"/>
      <c r="AT151" s="826"/>
      <c r="AU151" s="826"/>
      <c r="AV151" s="826"/>
      <c r="AW151" s="826"/>
      <c r="AX151" s="826"/>
      <c r="AY151" s="826"/>
      <c r="AZ151" s="826"/>
      <c r="BA151" s="826"/>
      <c r="BB151" s="826"/>
      <c r="BC151" s="826"/>
      <c r="BD151" s="826"/>
      <c r="BE151" s="826"/>
      <c r="BF151" s="826"/>
      <c r="BG151" s="826"/>
      <c r="BH151" s="826"/>
      <c r="BI151" s="826"/>
      <c r="BJ151" s="826"/>
      <c r="BK151" s="826"/>
      <c r="BL151" s="826"/>
      <c r="BM151" s="826"/>
      <c r="BN151" s="826"/>
      <c r="BO151" s="826"/>
      <c r="BP151" s="826"/>
      <c r="BQ151" s="826"/>
      <c r="BR151" s="826"/>
      <c r="BS151" s="826"/>
      <c r="BT151" s="826"/>
      <c r="BU151" s="826"/>
      <c r="BV151" s="826"/>
      <c r="BW151" s="826"/>
      <c r="BX151" s="826"/>
      <c r="BY151" s="826"/>
      <c r="BZ151" s="826"/>
      <c r="CA151" s="826"/>
      <c r="CB151" s="826"/>
      <c r="CC151" s="826"/>
      <c r="CD151" s="826"/>
      <c r="CE151" s="826"/>
      <c r="CF151" s="826"/>
      <c r="CG151" s="826"/>
      <c r="CH151" s="826"/>
      <c r="CI151" s="826"/>
      <c r="CZ151" s="827"/>
      <c r="DA151" s="828"/>
      <c r="DB151" s="829"/>
    </row>
    <row r="152" spans="1:106" s="135" customFormat="1" ht="14.25" hidden="1" outlineLevel="2" x14ac:dyDescent="0.25">
      <c r="B152" s="136"/>
      <c r="C152" s="137"/>
      <c r="D152" s="137"/>
      <c r="E152" s="137"/>
      <c r="F152" s="292"/>
      <c r="G152" s="137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  <c r="BH152" s="149"/>
      <c r="BI152" s="149"/>
      <c r="BJ152" s="149"/>
      <c r="BK152" s="149"/>
      <c r="BL152" s="149"/>
      <c r="BM152" s="149"/>
      <c r="BN152" s="149"/>
      <c r="BO152" s="149"/>
      <c r="BP152" s="149"/>
      <c r="BQ152" s="149"/>
      <c r="BR152" s="149"/>
      <c r="BS152" s="149"/>
      <c r="BT152" s="149"/>
      <c r="BU152" s="149"/>
      <c r="BV152" s="149"/>
      <c r="BW152" s="149"/>
      <c r="BX152" s="149"/>
      <c r="BY152" s="149"/>
      <c r="BZ152" s="149"/>
      <c r="CA152" s="149"/>
      <c r="CB152" s="149"/>
      <c r="CC152" s="149"/>
      <c r="CD152" s="149"/>
      <c r="CE152" s="149"/>
      <c r="CF152" s="149"/>
      <c r="CG152" s="149"/>
      <c r="CH152" s="149"/>
      <c r="CI152" s="149"/>
      <c r="CZ152" s="152"/>
      <c r="DA152" s="157"/>
      <c r="DB152" s="164" t="str">
        <f t="shared" si="61"/>
        <v>__</v>
      </c>
    </row>
    <row r="153" spans="1:106" s="46" customFormat="1" ht="14.25" outlineLevel="1" x14ac:dyDescent="0.25">
      <c r="A153" s="44"/>
      <c r="B153" s="301" t="str">
        <f>B84</f>
        <v>6.5</v>
      </c>
      <c r="C153" s="48" t="str">
        <f>C84</f>
        <v>Ранняя добыча / ранняя нефть</v>
      </c>
      <c r="D153" s="49"/>
      <c r="E153" s="49"/>
      <c r="F153" s="290" t="str">
        <f>F84</f>
        <v>тыс.руб.</v>
      </c>
      <c r="G153" s="51">
        <f>SUM(H153:CI153)</f>
        <v>0</v>
      </c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2"/>
      <c r="BA153" s="52"/>
      <c r="BB153" s="52"/>
      <c r="BC153" s="52"/>
      <c r="BD153" s="52"/>
      <c r="BE153" s="52"/>
      <c r="BF153" s="52"/>
      <c r="BG153" s="52"/>
      <c r="BH153" s="52"/>
      <c r="BI153" s="52"/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52"/>
      <c r="CE153" s="52"/>
      <c r="CF153" s="52"/>
      <c r="CG153" s="52"/>
      <c r="CH153" s="52"/>
      <c r="CI153" s="52"/>
      <c r="CZ153" s="170" t="s">
        <v>181</v>
      </c>
      <c r="DA153" s="168">
        <f>DA132+1</f>
        <v>75</v>
      </c>
      <c r="DB153" s="162" t="str">
        <f t="shared" si="61"/>
        <v>75_6.5_Ранняя добыча / ранняя нефть</v>
      </c>
    </row>
    <row r="154" spans="1:106" s="135" customFormat="1" ht="14.25" outlineLevel="2" x14ac:dyDescent="0.25">
      <c r="B154" s="136"/>
      <c r="C154" s="137"/>
      <c r="D154" s="147"/>
      <c r="E154" s="147"/>
      <c r="F154" s="291"/>
      <c r="G154" s="147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  <c r="BH154" s="149"/>
      <c r="BI154" s="149"/>
      <c r="BJ154" s="149"/>
      <c r="BK154" s="149"/>
      <c r="BL154" s="149"/>
      <c r="BM154" s="149"/>
      <c r="BN154" s="149"/>
      <c r="BO154" s="149"/>
      <c r="BP154" s="149"/>
      <c r="BQ154" s="149"/>
      <c r="BR154" s="149"/>
      <c r="BS154" s="149"/>
      <c r="BT154" s="149"/>
      <c r="BU154" s="149"/>
      <c r="BV154" s="149"/>
      <c r="BW154" s="149"/>
      <c r="BX154" s="149"/>
      <c r="BY154" s="149"/>
      <c r="BZ154" s="149"/>
      <c r="CA154" s="149"/>
      <c r="CB154" s="149"/>
      <c r="CC154" s="149"/>
      <c r="CD154" s="149"/>
      <c r="CE154" s="149"/>
      <c r="CF154" s="149"/>
      <c r="CG154" s="149"/>
      <c r="CH154" s="149"/>
      <c r="CI154" s="149"/>
      <c r="CZ154" s="152"/>
      <c r="DA154" s="157"/>
      <c r="DB154" s="164" t="str">
        <f t="shared" si="61"/>
        <v>__</v>
      </c>
    </row>
    <row r="155" spans="1:106" s="135" customFormat="1" ht="14.25" outlineLevel="2" x14ac:dyDescent="0.25">
      <c r="B155" s="136"/>
      <c r="C155" s="137"/>
      <c r="D155" s="137"/>
      <c r="E155" s="137"/>
      <c r="F155" s="292"/>
      <c r="G155" s="137"/>
      <c r="H155" s="149"/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  <c r="BH155" s="149"/>
      <c r="BI155" s="149"/>
      <c r="BJ155" s="149"/>
      <c r="BK155" s="149"/>
      <c r="BL155" s="149"/>
      <c r="BM155" s="149"/>
      <c r="BN155" s="149"/>
      <c r="BO155" s="149"/>
      <c r="BP155" s="149"/>
      <c r="BQ155" s="149"/>
      <c r="BR155" s="149"/>
      <c r="BS155" s="149"/>
      <c r="BT155" s="149"/>
      <c r="BU155" s="149"/>
      <c r="BV155" s="149"/>
      <c r="BW155" s="149"/>
      <c r="BX155" s="149"/>
      <c r="BY155" s="149"/>
      <c r="BZ155" s="149"/>
      <c r="CA155" s="149"/>
      <c r="CB155" s="149"/>
      <c r="CC155" s="149"/>
      <c r="CD155" s="149"/>
      <c r="CE155" s="149"/>
      <c r="CF155" s="149"/>
      <c r="CG155" s="149"/>
      <c r="CH155" s="149"/>
      <c r="CI155" s="149"/>
      <c r="CZ155" s="152"/>
      <c r="DA155" s="157"/>
      <c r="DB155" s="164" t="str">
        <f t="shared" si="61"/>
        <v>__</v>
      </c>
    </row>
    <row r="156" spans="1:106" s="46" customFormat="1" ht="31.5" customHeight="1" outlineLevel="1" x14ac:dyDescent="0.25">
      <c r="A156" s="44"/>
      <c r="B156" s="301" t="str">
        <f>B85</f>
        <v>6.6</v>
      </c>
      <c r="C156" s="48" t="str">
        <f>C85</f>
        <v>Повышение доходов от оказания услуг либо продажи продукции (за исключением нефти, газа и нефтепродуктов)</v>
      </c>
      <c r="D156" s="49"/>
      <c r="E156" s="49"/>
      <c r="F156" s="290" t="str">
        <f>F85</f>
        <v>тыс.руб.</v>
      </c>
      <c r="G156" s="51">
        <f>SUM(H156:CI156)</f>
        <v>0</v>
      </c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/>
      <c r="BB156" s="52"/>
      <c r="BC156" s="52"/>
      <c r="BD156" s="52"/>
      <c r="BE156" s="52"/>
      <c r="BF156" s="52"/>
      <c r="BG156" s="52"/>
      <c r="BH156" s="52"/>
      <c r="BI156" s="52"/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52"/>
      <c r="CE156" s="52"/>
      <c r="CF156" s="52"/>
      <c r="CG156" s="52"/>
      <c r="CH156" s="52"/>
      <c r="CI156" s="52"/>
      <c r="CZ156" s="170" t="s">
        <v>181</v>
      </c>
      <c r="DA156" s="168">
        <f>DA153+1</f>
        <v>76</v>
      </c>
      <c r="DB156" s="162" t="str">
        <f t="shared" si="61"/>
        <v>76_6.6_Повышение доходов от оказания услуг либо продажи продукции (за исключением нефти, газа и нефтепродуктов)</v>
      </c>
    </row>
    <row r="157" spans="1:106" s="135" customFormat="1" ht="14.25" outlineLevel="2" x14ac:dyDescent="0.25">
      <c r="B157" s="136"/>
      <c r="C157" s="137"/>
      <c r="D157" s="147"/>
      <c r="E157" s="147"/>
      <c r="F157" s="291"/>
      <c r="G157" s="147"/>
      <c r="H157" s="149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  <c r="BH157" s="149"/>
      <c r="BI157" s="149"/>
      <c r="BJ157" s="149"/>
      <c r="BK157" s="149"/>
      <c r="BL157" s="149"/>
      <c r="BM157" s="149"/>
      <c r="BN157" s="149"/>
      <c r="BO157" s="149"/>
      <c r="BP157" s="149"/>
      <c r="BQ157" s="149"/>
      <c r="BR157" s="149"/>
      <c r="BS157" s="149"/>
      <c r="BT157" s="149"/>
      <c r="BU157" s="149"/>
      <c r="BV157" s="149"/>
      <c r="BW157" s="149"/>
      <c r="BX157" s="149"/>
      <c r="BY157" s="149"/>
      <c r="BZ157" s="149"/>
      <c r="CA157" s="149"/>
      <c r="CB157" s="149"/>
      <c r="CC157" s="149"/>
      <c r="CD157" s="149"/>
      <c r="CE157" s="149"/>
      <c r="CF157" s="149"/>
      <c r="CG157" s="149"/>
      <c r="CH157" s="149"/>
      <c r="CI157" s="149"/>
      <c r="CZ157" s="152"/>
      <c r="DA157" s="157"/>
      <c r="DB157" s="164" t="str">
        <f t="shared" si="61"/>
        <v>__</v>
      </c>
    </row>
    <row r="158" spans="1:106" s="135" customFormat="1" ht="14.25" outlineLevel="2" x14ac:dyDescent="0.25">
      <c r="B158" s="136"/>
      <c r="C158" s="137"/>
      <c r="D158" s="137"/>
      <c r="E158" s="137"/>
      <c r="F158" s="292"/>
      <c r="G158" s="137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  <c r="BH158" s="149"/>
      <c r="BI158" s="149"/>
      <c r="BJ158" s="149"/>
      <c r="BK158" s="149"/>
      <c r="BL158" s="149"/>
      <c r="BM158" s="149"/>
      <c r="BN158" s="149"/>
      <c r="BO158" s="149"/>
      <c r="BP158" s="149"/>
      <c r="BQ158" s="149"/>
      <c r="BR158" s="149"/>
      <c r="BS158" s="149"/>
      <c r="BT158" s="149"/>
      <c r="BU158" s="149"/>
      <c r="BV158" s="149"/>
      <c r="BW158" s="149"/>
      <c r="BX158" s="149"/>
      <c r="BY158" s="149"/>
      <c r="BZ158" s="149"/>
      <c r="CA158" s="149"/>
      <c r="CB158" s="149"/>
      <c r="CC158" s="149"/>
      <c r="CD158" s="149"/>
      <c r="CE158" s="149"/>
      <c r="CF158" s="149"/>
      <c r="CG158" s="149"/>
      <c r="CH158" s="149"/>
      <c r="CI158" s="149"/>
      <c r="CZ158" s="152"/>
      <c r="DA158" s="157"/>
      <c r="DB158" s="164" t="str">
        <f t="shared" si="61"/>
        <v>__</v>
      </c>
    </row>
    <row r="159" spans="1:106" s="46" customFormat="1" ht="14.25" outlineLevel="1" x14ac:dyDescent="0.25">
      <c r="A159" s="44"/>
      <c r="B159" s="301" t="str">
        <f>B86</f>
        <v>6.7</v>
      </c>
      <c r="C159" s="48" t="str">
        <f>C86</f>
        <v>Митигация рисков</v>
      </c>
      <c r="D159" s="49"/>
      <c r="E159" s="49"/>
      <c r="F159" s="290" t="str">
        <f>F86</f>
        <v>тыс.руб.</v>
      </c>
      <c r="G159" s="51">
        <f>SUM(H159:CI159)</f>
        <v>0</v>
      </c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2"/>
      <c r="BA159" s="52"/>
      <c r="BB159" s="52"/>
      <c r="BC159" s="52"/>
      <c r="BD159" s="52"/>
      <c r="BE159" s="52"/>
      <c r="BF159" s="52"/>
      <c r="BG159" s="52"/>
      <c r="BH159" s="52"/>
      <c r="BI159" s="52"/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52"/>
      <c r="CE159" s="52"/>
      <c r="CF159" s="52"/>
      <c r="CG159" s="52"/>
      <c r="CH159" s="52"/>
      <c r="CI159" s="52"/>
      <c r="CZ159" s="170" t="s">
        <v>181</v>
      </c>
      <c r="DA159" s="168">
        <f>DA156+1</f>
        <v>77</v>
      </c>
      <c r="DB159" s="162" t="str">
        <f t="shared" si="61"/>
        <v>77_6.7_Митигация рисков</v>
      </c>
    </row>
    <row r="160" spans="1:106" s="135" customFormat="1" ht="14.25" outlineLevel="2" x14ac:dyDescent="0.25">
      <c r="B160" s="136"/>
      <c r="C160" s="137"/>
      <c r="D160" s="147"/>
      <c r="E160" s="147"/>
      <c r="F160" s="291"/>
      <c r="G160" s="147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  <c r="BH160" s="149"/>
      <c r="BI160" s="149"/>
      <c r="BJ160" s="149"/>
      <c r="BK160" s="149"/>
      <c r="BL160" s="149"/>
      <c r="BM160" s="149"/>
      <c r="BN160" s="149"/>
      <c r="BO160" s="149"/>
      <c r="BP160" s="149"/>
      <c r="BQ160" s="149"/>
      <c r="BR160" s="149"/>
      <c r="BS160" s="149"/>
      <c r="BT160" s="149"/>
      <c r="BU160" s="149"/>
      <c r="BV160" s="149"/>
      <c r="BW160" s="149"/>
      <c r="BX160" s="149"/>
      <c r="BY160" s="149"/>
      <c r="BZ160" s="149"/>
      <c r="CA160" s="149"/>
      <c r="CB160" s="149"/>
      <c r="CC160" s="149"/>
      <c r="CD160" s="149"/>
      <c r="CE160" s="149"/>
      <c r="CF160" s="149"/>
      <c r="CG160" s="149"/>
      <c r="CH160" s="149"/>
      <c r="CI160" s="149"/>
      <c r="CZ160" s="152"/>
      <c r="DA160" s="157"/>
      <c r="DB160" s="164" t="str">
        <f t="shared" si="61"/>
        <v>__</v>
      </c>
    </row>
    <row r="161" spans="1:106" s="135" customFormat="1" ht="14.25" outlineLevel="2" x14ac:dyDescent="0.25">
      <c r="B161" s="136"/>
      <c r="C161" s="137"/>
      <c r="D161" s="137"/>
      <c r="E161" s="137"/>
      <c r="F161" s="292"/>
      <c r="G161" s="137"/>
      <c r="H161" s="149"/>
      <c r="I161" s="149"/>
      <c r="J161" s="149"/>
      <c r="K161" s="149"/>
      <c r="L161" s="149"/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  <c r="BH161" s="149"/>
      <c r="BI161" s="149"/>
      <c r="BJ161" s="149"/>
      <c r="BK161" s="149"/>
      <c r="BL161" s="149"/>
      <c r="BM161" s="149"/>
      <c r="BN161" s="149"/>
      <c r="BO161" s="149"/>
      <c r="BP161" s="149"/>
      <c r="BQ161" s="149"/>
      <c r="BR161" s="149"/>
      <c r="BS161" s="149"/>
      <c r="BT161" s="149"/>
      <c r="BU161" s="149"/>
      <c r="BV161" s="149"/>
      <c r="BW161" s="149"/>
      <c r="BX161" s="149"/>
      <c r="BY161" s="149"/>
      <c r="BZ161" s="149"/>
      <c r="CA161" s="149"/>
      <c r="CB161" s="149"/>
      <c r="CC161" s="149"/>
      <c r="CD161" s="149"/>
      <c r="CE161" s="149"/>
      <c r="CF161" s="149"/>
      <c r="CG161" s="149"/>
      <c r="CH161" s="149"/>
      <c r="CI161" s="149"/>
      <c r="CZ161" s="152"/>
      <c r="DA161" s="157"/>
      <c r="DB161" s="164" t="str">
        <f t="shared" si="61"/>
        <v>__</v>
      </c>
    </row>
    <row r="162" spans="1:106" s="46" customFormat="1" ht="14.25" outlineLevel="1" x14ac:dyDescent="0.25">
      <c r="A162" s="44"/>
      <c r="B162" s="301" t="str">
        <f>B87</f>
        <v>6.8</v>
      </c>
      <c r="C162" s="48" t="str">
        <f>C87</f>
        <v>Прочее</v>
      </c>
      <c r="D162" s="49"/>
      <c r="E162" s="49"/>
      <c r="F162" s="290" t="str">
        <f>F87</f>
        <v>тыс.руб.</v>
      </c>
      <c r="G162" s="51">
        <f>SUM(H162:CI162)</f>
        <v>0</v>
      </c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2"/>
      <c r="BA162" s="52"/>
      <c r="BB162" s="52"/>
      <c r="BC162" s="52"/>
      <c r="BD162" s="52"/>
      <c r="BE162" s="52"/>
      <c r="BF162" s="52"/>
      <c r="BG162" s="52"/>
      <c r="BH162" s="52"/>
      <c r="BI162" s="52"/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52"/>
      <c r="CE162" s="52"/>
      <c r="CF162" s="52"/>
      <c r="CG162" s="52"/>
      <c r="CH162" s="52"/>
      <c r="CI162" s="52"/>
      <c r="CZ162" s="170" t="s">
        <v>181</v>
      </c>
      <c r="DA162" s="168">
        <f>DA159+1</f>
        <v>78</v>
      </c>
      <c r="DB162" s="162" t="str">
        <f t="shared" si="61"/>
        <v>78_6.8_Прочее</v>
      </c>
    </row>
    <row r="163" spans="1:106" s="120" customFormat="1" ht="14.25" outlineLevel="2" x14ac:dyDescent="0.25">
      <c r="B163" s="155"/>
      <c r="C163" s="156"/>
      <c r="D163" s="156"/>
      <c r="E163" s="156"/>
      <c r="F163" s="157"/>
      <c r="H163" s="832">
        <f>'РП (Рейтингование)'!E52</f>
        <v>0.93658581158169396</v>
      </c>
      <c r="I163" s="832">
        <f>'РП (Рейтингование)'!F52</f>
        <v>0.82156650138745069</v>
      </c>
      <c r="J163" s="832">
        <f>'РП (Рейтингование)'!G52</f>
        <v>0.72067236963811454</v>
      </c>
      <c r="K163" s="832">
        <f>'РП (Рейтингование)'!H52</f>
        <v>0.63216874529659162</v>
      </c>
      <c r="L163" s="832">
        <f>'РП (Рейтингование)'!I52</f>
        <v>0.55453398710227331</v>
      </c>
      <c r="M163" s="832">
        <f>'РП (Рейтингование)'!J52</f>
        <v>0.48643332201953804</v>
      </c>
      <c r="N163" s="832">
        <f>'РП (Рейтингование)'!K52</f>
        <v>0.42669589650836653</v>
      </c>
      <c r="O163" s="832">
        <f>'РП (Рейтингование)'!L52</f>
        <v>0.3742946460599707</v>
      </c>
      <c r="P163" s="832">
        <f>'РП (Рейтингование)'!M52</f>
        <v>0.32832863689471109</v>
      </c>
      <c r="CZ163" s="157"/>
      <c r="DA163" s="157"/>
      <c r="DB163" s="164" t="str">
        <f t="shared" si="61"/>
        <v>__</v>
      </c>
    </row>
    <row r="164" spans="1:106" s="120" customFormat="1" ht="14.25" outlineLevel="2" x14ac:dyDescent="0.25">
      <c r="B164" s="155"/>
      <c r="C164" s="156"/>
      <c r="D164" s="156"/>
      <c r="E164" s="156"/>
      <c r="F164" s="157"/>
      <c r="H164" s="120">
        <f>H133*H163</f>
        <v>0</v>
      </c>
      <c r="I164" s="120">
        <f t="shared" ref="I164:P164" si="143">I133*I163</f>
        <v>0</v>
      </c>
      <c r="J164" s="120">
        <f t="shared" si="143"/>
        <v>0</v>
      </c>
      <c r="K164" s="120">
        <f>L133*K163</f>
        <v>0</v>
      </c>
      <c r="L164" s="120">
        <f>M133*L163</f>
        <v>0</v>
      </c>
      <c r="M164" s="120">
        <f t="shared" si="143"/>
        <v>0</v>
      </c>
      <c r="N164" s="120">
        <f t="shared" si="143"/>
        <v>0</v>
      </c>
      <c r="O164" s="120">
        <f t="shared" si="143"/>
        <v>0</v>
      </c>
      <c r="P164" s="120">
        <f t="shared" si="143"/>
        <v>0</v>
      </c>
      <c r="CZ164" s="157"/>
      <c r="DA164" s="157"/>
      <c r="DB164" s="164" t="str">
        <f t="shared" si="61"/>
        <v>__</v>
      </c>
    </row>
    <row r="165" spans="1:106" s="120" customFormat="1" ht="14.25" outlineLevel="2" x14ac:dyDescent="0.25">
      <c r="B165" s="155"/>
      <c r="C165" s="156"/>
      <c r="D165" s="156"/>
      <c r="E165" s="156"/>
      <c r="F165" s="157"/>
      <c r="CZ165" s="157"/>
      <c r="DA165" s="157"/>
      <c r="DB165" s="164" t="str">
        <f t="shared" si="61"/>
        <v>__</v>
      </c>
    </row>
    <row r="166" spans="1:106" s="120" customFormat="1" ht="14.25" outlineLevel="1" x14ac:dyDescent="0.25">
      <c r="B166" s="155"/>
      <c r="C166" s="156"/>
      <c r="D166" s="156"/>
      <c r="E166" s="156"/>
      <c r="F166" s="157"/>
      <c r="CZ166" s="157"/>
      <c r="DA166" s="157"/>
      <c r="DB166" s="164" t="str">
        <f t="shared" si="61"/>
        <v>__</v>
      </c>
    </row>
    <row r="167" spans="1:106" s="43" customFormat="1" ht="32.25" customHeight="1" x14ac:dyDescent="0.2">
      <c r="A167" s="33"/>
      <c r="B167" s="73" t="s">
        <v>701</v>
      </c>
      <c r="C167" s="74" t="s">
        <v>702</v>
      </c>
      <c r="D167" s="74"/>
      <c r="E167" s="75"/>
      <c r="F167" s="76"/>
      <c r="G167" s="77"/>
      <c r="H167" s="230">
        <f>H$1</f>
        <v>2020</v>
      </c>
      <c r="I167" s="230">
        <f t="shared" ref="I167:BT167" si="144">I$1</f>
        <v>2021</v>
      </c>
      <c r="J167" s="230">
        <f t="shared" si="144"/>
        <v>2022</v>
      </c>
      <c r="K167" s="230">
        <f t="shared" si="144"/>
        <v>2023</v>
      </c>
      <c r="L167" s="230">
        <f t="shared" si="144"/>
        <v>2024</v>
      </c>
      <c r="M167" s="230">
        <f t="shared" si="144"/>
        <v>2025</v>
      </c>
      <c r="N167" s="230">
        <f t="shared" si="144"/>
        <v>2026</v>
      </c>
      <c r="O167" s="230">
        <f t="shared" si="144"/>
        <v>2027</v>
      </c>
      <c r="P167" s="230">
        <f t="shared" si="144"/>
        <v>2028</v>
      </c>
      <c r="Q167" s="230">
        <f t="shared" si="144"/>
        <v>2029</v>
      </c>
      <c r="R167" s="230">
        <f t="shared" si="144"/>
        <v>2030</v>
      </c>
      <c r="S167" s="230">
        <f t="shared" si="144"/>
        <v>2031</v>
      </c>
      <c r="T167" s="230">
        <f t="shared" si="144"/>
        <v>2032</v>
      </c>
      <c r="U167" s="230">
        <f t="shared" si="144"/>
        <v>2033</v>
      </c>
      <c r="V167" s="230">
        <f t="shared" si="144"/>
        <v>2034</v>
      </c>
      <c r="W167" s="230">
        <f t="shared" si="144"/>
        <v>2035</v>
      </c>
      <c r="X167" s="230">
        <f t="shared" si="144"/>
        <v>2036</v>
      </c>
      <c r="Y167" s="230">
        <f t="shared" si="144"/>
        <v>2037</v>
      </c>
      <c r="Z167" s="230">
        <f t="shared" si="144"/>
        <v>2038</v>
      </c>
      <c r="AA167" s="230">
        <f t="shared" si="144"/>
        <v>2039</v>
      </c>
      <c r="AB167" s="230">
        <f t="shared" si="144"/>
        <v>2040</v>
      </c>
      <c r="AC167" s="230">
        <f t="shared" si="144"/>
        <v>2041</v>
      </c>
      <c r="AD167" s="230">
        <f t="shared" si="144"/>
        <v>2042</v>
      </c>
      <c r="AE167" s="230">
        <f t="shared" si="144"/>
        <v>2043</v>
      </c>
      <c r="AF167" s="230">
        <f t="shared" si="144"/>
        <v>2044</v>
      </c>
      <c r="AG167" s="230">
        <f t="shared" si="144"/>
        <v>2045</v>
      </c>
      <c r="AH167" s="230">
        <f t="shared" si="144"/>
        <v>2046</v>
      </c>
      <c r="AI167" s="230">
        <f t="shared" si="144"/>
        <v>2047</v>
      </c>
      <c r="AJ167" s="230">
        <f t="shared" si="144"/>
        <v>2048</v>
      </c>
      <c r="AK167" s="230">
        <f t="shared" si="144"/>
        <v>2049</v>
      </c>
      <c r="AL167" s="230">
        <f t="shared" si="144"/>
        <v>2050</v>
      </c>
      <c r="AM167" s="230">
        <f t="shared" si="144"/>
        <v>2051</v>
      </c>
      <c r="AN167" s="230">
        <f t="shared" si="144"/>
        <v>2052</v>
      </c>
      <c r="AO167" s="230">
        <f t="shared" si="144"/>
        <v>2053</v>
      </c>
      <c r="AP167" s="230">
        <f t="shared" si="144"/>
        <v>2054</v>
      </c>
      <c r="AQ167" s="230">
        <f t="shared" si="144"/>
        <v>2055</v>
      </c>
      <c r="AR167" s="230">
        <f t="shared" si="144"/>
        <v>2056</v>
      </c>
      <c r="AS167" s="230">
        <f t="shared" si="144"/>
        <v>2057</v>
      </c>
      <c r="AT167" s="230">
        <f t="shared" si="144"/>
        <v>2058</v>
      </c>
      <c r="AU167" s="230">
        <f t="shared" si="144"/>
        <v>2059</v>
      </c>
      <c r="AV167" s="230">
        <f t="shared" si="144"/>
        <v>2060</v>
      </c>
      <c r="AW167" s="230">
        <f t="shared" si="144"/>
        <v>2061</v>
      </c>
      <c r="AX167" s="230">
        <f t="shared" si="144"/>
        <v>2062</v>
      </c>
      <c r="AY167" s="230">
        <f t="shared" si="144"/>
        <v>2063</v>
      </c>
      <c r="AZ167" s="230">
        <f t="shared" si="144"/>
        <v>2064</v>
      </c>
      <c r="BA167" s="230">
        <f t="shared" si="144"/>
        <v>2065</v>
      </c>
      <c r="BB167" s="230">
        <f t="shared" si="144"/>
        <v>2066</v>
      </c>
      <c r="BC167" s="230">
        <f t="shared" si="144"/>
        <v>2067</v>
      </c>
      <c r="BD167" s="230">
        <f t="shared" si="144"/>
        <v>2068</v>
      </c>
      <c r="BE167" s="230">
        <f t="shared" si="144"/>
        <v>2069</v>
      </c>
      <c r="BF167" s="230">
        <f t="shared" si="144"/>
        <v>2070</v>
      </c>
      <c r="BG167" s="230">
        <f t="shared" si="144"/>
        <v>2071</v>
      </c>
      <c r="BH167" s="230">
        <f t="shared" si="144"/>
        <v>2072</v>
      </c>
      <c r="BI167" s="230">
        <f t="shared" si="144"/>
        <v>2073</v>
      </c>
      <c r="BJ167" s="230">
        <f t="shared" si="144"/>
        <v>2074</v>
      </c>
      <c r="BK167" s="230">
        <f t="shared" si="144"/>
        <v>2075</v>
      </c>
      <c r="BL167" s="230">
        <f t="shared" si="144"/>
        <v>2076</v>
      </c>
      <c r="BM167" s="230">
        <f t="shared" si="144"/>
        <v>2077</v>
      </c>
      <c r="BN167" s="230">
        <f t="shared" si="144"/>
        <v>2078</v>
      </c>
      <c r="BO167" s="230">
        <f t="shared" si="144"/>
        <v>2079</v>
      </c>
      <c r="BP167" s="230">
        <f t="shared" si="144"/>
        <v>2080</v>
      </c>
      <c r="BQ167" s="230">
        <f t="shared" si="144"/>
        <v>2081</v>
      </c>
      <c r="BR167" s="230">
        <f t="shared" si="144"/>
        <v>2082</v>
      </c>
      <c r="BS167" s="230">
        <f t="shared" si="144"/>
        <v>2083</v>
      </c>
      <c r="BT167" s="230">
        <f t="shared" si="144"/>
        <v>2084</v>
      </c>
      <c r="BU167" s="230">
        <f t="shared" ref="BU167:CI167" si="145">BU$1</f>
        <v>2085</v>
      </c>
      <c r="BV167" s="230">
        <f t="shared" si="145"/>
        <v>2086</v>
      </c>
      <c r="BW167" s="230">
        <f t="shared" si="145"/>
        <v>2087</v>
      </c>
      <c r="BX167" s="230">
        <f t="shared" si="145"/>
        <v>2088</v>
      </c>
      <c r="BY167" s="230">
        <f t="shared" si="145"/>
        <v>2089</v>
      </c>
      <c r="BZ167" s="230">
        <f t="shared" si="145"/>
        <v>2090</v>
      </c>
      <c r="CA167" s="230">
        <f t="shared" si="145"/>
        <v>2091</v>
      </c>
      <c r="CB167" s="230">
        <f t="shared" si="145"/>
        <v>2092</v>
      </c>
      <c r="CC167" s="230">
        <f t="shared" si="145"/>
        <v>2093</v>
      </c>
      <c r="CD167" s="230">
        <f t="shared" si="145"/>
        <v>2094</v>
      </c>
      <c r="CE167" s="230">
        <f t="shared" si="145"/>
        <v>2095</v>
      </c>
      <c r="CF167" s="230">
        <f t="shared" si="145"/>
        <v>2096</v>
      </c>
      <c r="CG167" s="230">
        <f t="shared" si="145"/>
        <v>2097</v>
      </c>
      <c r="CH167" s="230">
        <f t="shared" si="145"/>
        <v>2098</v>
      </c>
      <c r="CI167" s="230">
        <f t="shared" si="145"/>
        <v>2099</v>
      </c>
      <c r="CZ167" s="41" t="s">
        <v>181</v>
      </c>
      <c r="DA167" s="159">
        <f>DA162+1</f>
        <v>79</v>
      </c>
      <c r="DB167" s="162" t="str">
        <f t="shared" ref="DB167:DB180" si="146">DA167&amp;"_"&amp;B167&amp;"_"&amp;C167</f>
        <v>79_7_Продуктовые метрики</v>
      </c>
    </row>
    <row r="168" spans="1:106" s="135" customFormat="1" ht="14.25" customHeight="1" outlineLevel="1" x14ac:dyDescent="0.25">
      <c r="B168" s="136"/>
      <c r="C168" s="137"/>
      <c r="D168" s="137"/>
      <c r="E168" s="137"/>
      <c r="F168" s="152"/>
      <c r="G168" s="149"/>
      <c r="CY168" s="120"/>
      <c r="CZ168" s="271"/>
      <c r="DA168" s="271"/>
      <c r="DB168" s="162" t="str">
        <f t="shared" si="146"/>
        <v>__</v>
      </c>
    </row>
    <row r="169" spans="1:106" s="135" customFormat="1" ht="14.25" customHeight="1" outlineLevel="1" x14ac:dyDescent="0.25">
      <c r="B169" s="136"/>
      <c r="C169" s="137"/>
      <c r="D169" s="137"/>
      <c r="E169" s="137"/>
      <c r="F169" s="152"/>
      <c r="G169" s="149"/>
      <c r="CY169" s="120"/>
      <c r="CZ169" s="271"/>
      <c r="DA169" s="271"/>
      <c r="DB169" s="162" t="str">
        <f t="shared" si="146"/>
        <v>__</v>
      </c>
    </row>
    <row r="170" spans="1:106" s="135" customFormat="1" ht="14.25" customHeight="1" outlineLevel="1" x14ac:dyDescent="0.25">
      <c r="B170" s="136"/>
      <c r="C170" s="137"/>
      <c r="D170" s="137"/>
      <c r="E170" s="137"/>
      <c r="F170" s="152"/>
      <c r="G170" s="149"/>
      <c r="CY170" s="120"/>
      <c r="CZ170" s="271"/>
      <c r="DA170" s="271"/>
      <c r="DB170" s="162" t="str">
        <f t="shared" si="146"/>
        <v>__</v>
      </c>
    </row>
    <row r="171" spans="1:106" s="135" customFormat="1" ht="14.25" customHeight="1" outlineLevel="1" x14ac:dyDescent="0.25">
      <c r="B171" s="136"/>
      <c r="C171" s="137"/>
      <c r="D171" s="137"/>
      <c r="E171" s="137"/>
      <c r="F171" s="152"/>
      <c r="G171" s="149"/>
      <c r="CY171" s="120"/>
      <c r="CZ171" s="271"/>
      <c r="DA171" s="271"/>
      <c r="DB171" s="162" t="str">
        <f t="shared" si="146"/>
        <v>__</v>
      </c>
    </row>
    <row r="172" spans="1:106" s="135" customFormat="1" ht="14.25" customHeight="1" outlineLevel="1" x14ac:dyDescent="0.25">
      <c r="B172" s="136"/>
      <c r="C172" s="137"/>
      <c r="D172" s="137"/>
      <c r="E172" s="137"/>
      <c r="F172" s="152"/>
      <c r="G172" s="149"/>
      <c r="CY172" s="120"/>
      <c r="CZ172" s="271"/>
      <c r="DA172" s="271"/>
      <c r="DB172" s="162" t="str">
        <f t="shared" si="146"/>
        <v>__</v>
      </c>
    </row>
    <row r="173" spans="1:106" s="135" customFormat="1" ht="14.25" customHeight="1" outlineLevel="1" x14ac:dyDescent="0.25">
      <c r="B173" s="136"/>
      <c r="C173" s="137"/>
      <c r="D173" s="137"/>
      <c r="E173" s="137"/>
      <c r="F173" s="152"/>
      <c r="G173" s="149"/>
      <c r="CY173" s="120"/>
      <c r="CZ173" s="271"/>
      <c r="DA173" s="271"/>
      <c r="DB173" s="162" t="str">
        <f t="shared" si="146"/>
        <v>__</v>
      </c>
    </row>
    <row r="174" spans="1:106" s="135" customFormat="1" ht="14.25" customHeight="1" outlineLevel="1" x14ac:dyDescent="0.25">
      <c r="B174" s="136"/>
      <c r="C174" s="137"/>
      <c r="D174" s="137"/>
      <c r="E174" s="137"/>
      <c r="F174" s="152"/>
      <c r="G174" s="149"/>
      <c r="CY174" s="120"/>
      <c r="CZ174" s="271"/>
      <c r="DA174" s="271"/>
      <c r="DB174" s="162" t="str">
        <f t="shared" si="146"/>
        <v>__</v>
      </c>
    </row>
    <row r="175" spans="1:106" s="135" customFormat="1" ht="14.25" customHeight="1" outlineLevel="1" x14ac:dyDescent="0.25">
      <c r="B175" s="136"/>
      <c r="C175" s="137"/>
      <c r="D175" s="137"/>
      <c r="E175" s="137"/>
      <c r="F175" s="152"/>
      <c r="G175" s="149"/>
      <c r="CY175" s="120"/>
      <c r="CZ175" s="271"/>
      <c r="DA175" s="271"/>
      <c r="DB175" s="162" t="str">
        <f t="shared" si="146"/>
        <v>__</v>
      </c>
    </row>
    <row r="176" spans="1:106" s="135" customFormat="1" ht="14.25" customHeight="1" outlineLevel="1" x14ac:dyDescent="0.25">
      <c r="B176" s="136"/>
      <c r="C176" s="137"/>
      <c r="D176" s="137"/>
      <c r="E176" s="137"/>
      <c r="F176" s="152"/>
      <c r="G176" s="149"/>
      <c r="CY176" s="120"/>
      <c r="CZ176" s="271"/>
      <c r="DA176" s="271"/>
      <c r="DB176" s="162" t="str">
        <f t="shared" si="146"/>
        <v>__</v>
      </c>
    </row>
    <row r="177" spans="2:106" s="135" customFormat="1" ht="14.25" customHeight="1" outlineLevel="1" x14ac:dyDescent="0.25">
      <c r="B177" s="136"/>
      <c r="C177" s="137"/>
      <c r="D177" s="137"/>
      <c r="E177" s="137"/>
      <c r="F177" s="152"/>
      <c r="G177" s="149"/>
      <c r="CY177" s="120"/>
      <c r="CZ177" s="271"/>
      <c r="DA177" s="271"/>
      <c r="DB177" s="162" t="str">
        <f t="shared" si="146"/>
        <v>__</v>
      </c>
    </row>
    <row r="178" spans="2:106" s="135" customFormat="1" ht="14.25" customHeight="1" outlineLevel="1" x14ac:dyDescent="0.25">
      <c r="B178" s="136"/>
      <c r="C178" s="137"/>
      <c r="D178" s="137"/>
      <c r="E178" s="137"/>
      <c r="F178" s="152"/>
      <c r="G178" s="149"/>
      <c r="CY178" s="120"/>
      <c r="CZ178" s="271"/>
      <c r="DA178" s="271"/>
      <c r="DB178" s="162" t="str">
        <f t="shared" si="146"/>
        <v>__</v>
      </c>
    </row>
    <row r="179" spans="2:106" s="209" customFormat="1" ht="6" customHeight="1" x14ac:dyDescent="0.25">
      <c r="B179" s="210"/>
      <c r="C179" s="211"/>
      <c r="D179" s="211"/>
      <c r="E179" s="211"/>
      <c r="F179" s="212"/>
      <c r="G179" s="213"/>
      <c r="CY179" s="90"/>
      <c r="CZ179" s="176" t="s">
        <v>181</v>
      </c>
      <c r="DA179" s="176">
        <f>DA167+1</f>
        <v>80</v>
      </c>
      <c r="DB179" s="162" t="str">
        <f t="shared" si="146"/>
        <v>80__</v>
      </c>
    </row>
    <row r="180" spans="2:106" s="90" customFormat="1" ht="4.5" customHeight="1" x14ac:dyDescent="0.25">
      <c r="B180" s="214" t="s">
        <v>183</v>
      </c>
      <c r="C180" s="215"/>
      <c r="D180" s="215"/>
      <c r="E180" s="215"/>
      <c r="F180" s="216"/>
      <c r="G180" s="217"/>
      <c r="H180" s="217"/>
      <c r="I180" s="217"/>
      <c r="J180" s="217"/>
      <c r="K180" s="217"/>
      <c r="L180" s="217"/>
      <c r="M180" s="217"/>
      <c r="N180" s="217"/>
      <c r="O180" s="217"/>
      <c r="P180" s="217"/>
      <c r="Q180" s="217"/>
      <c r="R180" s="217"/>
      <c r="S180" s="217"/>
      <c r="T180" s="217"/>
      <c r="U180" s="217"/>
      <c r="V180" s="217"/>
      <c r="W180" s="217"/>
      <c r="X180" s="217"/>
      <c r="Y180" s="217"/>
      <c r="Z180" s="217"/>
      <c r="AA180" s="217"/>
      <c r="AB180" s="217"/>
      <c r="AC180" s="217"/>
      <c r="AD180" s="217"/>
      <c r="AE180" s="217"/>
      <c r="AF180" s="217"/>
      <c r="AG180" s="217"/>
      <c r="AH180" s="217"/>
      <c r="AI180" s="217"/>
      <c r="AJ180" s="217"/>
      <c r="AK180" s="217"/>
      <c r="AL180" s="217"/>
      <c r="AM180" s="217"/>
      <c r="AN180" s="217"/>
      <c r="AO180" s="217"/>
      <c r="AP180" s="217"/>
      <c r="AQ180" s="217"/>
      <c r="AR180" s="217"/>
      <c r="AS180" s="217"/>
      <c r="AT180" s="217"/>
      <c r="AU180" s="217"/>
      <c r="AV180" s="217"/>
      <c r="AW180" s="217"/>
      <c r="AX180" s="217"/>
      <c r="AY180" s="217"/>
      <c r="AZ180" s="217"/>
      <c r="BA180" s="217"/>
      <c r="BB180" s="217"/>
      <c r="BC180" s="217"/>
      <c r="BD180" s="217"/>
      <c r="BE180" s="217"/>
      <c r="BF180" s="217"/>
      <c r="BG180" s="217"/>
      <c r="BH180" s="217"/>
      <c r="BI180" s="217"/>
      <c r="BJ180" s="217"/>
      <c r="BK180" s="217"/>
      <c r="BL180" s="217"/>
      <c r="BM180" s="217"/>
      <c r="BN180" s="217"/>
      <c r="BO180" s="217"/>
      <c r="BP180" s="217"/>
      <c r="BQ180" s="217"/>
      <c r="BR180" s="217"/>
      <c r="BS180" s="217"/>
      <c r="BT180" s="217"/>
      <c r="BU180" s="217"/>
      <c r="BV180" s="217"/>
      <c r="BW180" s="217"/>
      <c r="BX180" s="217"/>
      <c r="BY180" s="217"/>
      <c r="BZ180" s="217"/>
      <c r="CA180" s="217"/>
      <c r="CB180" s="217"/>
      <c r="CC180" s="217"/>
      <c r="CD180" s="217"/>
      <c r="CE180" s="217"/>
      <c r="CF180" s="217"/>
      <c r="CG180" s="217"/>
      <c r="CH180" s="217"/>
      <c r="CI180" s="217"/>
      <c r="CZ180" s="176" t="s">
        <v>181</v>
      </c>
      <c r="DA180" s="176">
        <f>DA179+1</f>
        <v>81</v>
      </c>
      <c r="DB180" s="162" t="str">
        <f t="shared" si="146"/>
        <v>81_LR_</v>
      </c>
    </row>
    <row r="181" spans="2:106" x14ac:dyDescent="0.25"/>
    <row r="182" spans="2:106" x14ac:dyDescent="0.25"/>
    <row r="183" spans="2:106" x14ac:dyDescent="0.25"/>
    <row r="184" spans="2:106" x14ac:dyDescent="0.25"/>
    <row r="185" spans="2:106" x14ac:dyDescent="0.25"/>
    <row r="186" spans="2:106" s="120" customFormat="1" x14ac:dyDescent="0.25">
      <c r="B186" s="155"/>
      <c r="C186" s="156"/>
      <c r="D186" s="156"/>
      <c r="E186" s="156"/>
      <c r="F186" s="157"/>
      <c r="CZ186" s="157"/>
      <c r="DA186" s="204"/>
      <c r="DB186" s="164"/>
    </row>
    <row r="187" spans="2:106" x14ac:dyDescent="0.25"/>
    <row r="188" spans="2:106" x14ac:dyDescent="0.25"/>
    <row r="189" spans="2:106" x14ac:dyDescent="0.25"/>
    <row r="190" spans="2:106" x14ac:dyDescent="0.25"/>
    <row r="191" spans="2:106" x14ac:dyDescent="0.25"/>
    <row r="192" spans="2:106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</sheetData>
  <sheetProtection algorithmName="SHA-512" hashValue="1PCu7vC0FEdG+CFanTLHRAa/q41u0rO2GffPOy39iCSr+n8QzyfK5adgRScqM75UP9TFrWkxp2cvXUqBQM9p6A==" saltValue="foYAG2yqPQbNwxnZmaVhMg==" spinCount="100000" sheet="1" scenarios="1" formatCells="0" formatRows="0" insertRows="0" deleteRows="0"/>
  <conditionalFormatting sqref="G81 I64:CI64 I75:CI75 H80:CI81 H30:CI32 H83:CI88 G83:G87 G82:CI82 H35:CI36 H38:CI39 H41:CI42 H44:CI46 I7:CI11">
    <cfRule type="cellIs" dxfId="635" priority="81" stopIfTrue="1" operator="equal">
      <formula>0</formula>
    </cfRule>
  </conditionalFormatting>
  <conditionalFormatting sqref="G88">
    <cfRule type="cellIs" dxfId="634" priority="80" stopIfTrue="1" operator="equal">
      <formula>0</formula>
    </cfRule>
  </conditionalFormatting>
  <conditionalFormatting sqref="G89">
    <cfRule type="cellIs" dxfId="633" priority="79" stopIfTrue="1" operator="equal">
      <formula>0</formula>
    </cfRule>
  </conditionalFormatting>
  <conditionalFormatting sqref="G64:G75">
    <cfRule type="cellIs" dxfId="632" priority="78" stopIfTrue="1" operator="equal">
      <formula>0</formula>
    </cfRule>
  </conditionalFormatting>
  <conditionalFormatting sqref="H64:H75 I65:CI74">
    <cfRule type="cellIs" dxfId="631" priority="77" stopIfTrue="1" operator="equal">
      <formula>0</formula>
    </cfRule>
  </conditionalFormatting>
  <conditionalFormatting sqref="G77">
    <cfRule type="cellIs" dxfId="630" priority="76" stopIfTrue="1" operator="equal">
      <formula>0</formula>
    </cfRule>
  </conditionalFormatting>
  <conditionalFormatting sqref="G52">
    <cfRule type="cellIs" dxfId="629" priority="75" stopIfTrue="1" operator="equal">
      <formula>0</formula>
    </cfRule>
  </conditionalFormatting>
  <conditionalFormatting sqref="G54:G57">
    <cfRule type="cellIs" dxfId="628" priority="74" stopIfTrue="1" operator="equal">
      <formula>0</formula>
    </cfRule>
  </conditionalFormatting>
  <conditionalFormatting sqref="H54:CI57">
    <cfRule type="cellIs" dxfId="627" priority="73" stopIfTrue="1" operator="equal">
      <formula>0</formula>
    </cfRule>
  </conditionalFormatting>
  <conditionalFormatting sqref="G59">
    <cfRule type="cellIs" dxfId="626" priority="72" stopIfTrue="1" operator="equal">
      <formula>0</formula>
    </cfRule>
  </conditionalFormatting>
  <conditionalFormatting sqref="G58">
    <cfRule type="cellIs" dxfId="625" priority="71" stopIfTrue="1" operator="equal">
      <formula>0</formula>
    </cfRule>
  </conditionalFormatting>
  <conditionalFormatting sqref="G60:G61">
    <cfRule type="cellIs" dxfId="624" priority="70" stopIfTrue="1" operator="equal">
      <formula>0</formula>
    </cfRule>
  </conditionalFormatting>
  <conditionalFormatting sqref="B61:C61 F61:G61">
    <cfRule type="expression" dxfId="623" priority="69">
      <formula>$G$60="Автоматическое"</formula>
    </cfRule>
  </conditionalFormatting>
  <conditionalFormatting sqref="G31:G32">
    <cfRule type="cellIs" dxfId="622" priority="68" stopIfTrue="1" operator="equal">
      <formula>0</formula>
    </cfRule>
  </conditionalFormatting>
  <conditionalFormatting sqref="G30">
    <cfRule type="cellIs" dxfId="621" priority="67" stopIfTrue="1" operator="equal">
      <formula>0</formula>
    </cfRule>
  </conditionalFormatting>
  <conditionalFormatting sqref="H34:CI34">
    <cfRule type="cellIs" dxfId="620" priority="65" stopIfTrue="1" operator="equal">
      <formula>0</formula>
    </cfRule>
  </conditionalFormatting>
  <conditionalFormatting sqref="G34">
    <cfRule type="cellIs" dxfId="619" priority="66" stopIfTrue="1" operator="equal">
      <formula>0</formula>
    </cfRule>
  </conditionalFormatting>
  <conditionalFormatting sqref="G37">
    <cfRule type="cellIs" dxfId="618" priority="64" stopIfTrue="1" operator="equal">
      <formula>0</formula>
    </cfRule>
  </conditionalFormatting>
  <conditionalFormatting sqref="H37:CI37">
    <cfRule type="cellIs" dxfId="617" priority="63" stopIfTrue="1" operator="equal">
      <formula>0</formula>
    </cfRule>
  </conditionalFormatting>
  <conditionalFormatting sqref="G40">
    <cfRule type="cellIs" dxfId="616" priority="62" stopIfTrue="1" operator="equal">
      <formula>0</formula>
    </cfRule>
  </conditionalFormatting>
  <conditionalFormatting sqref="H40:CI40">
    <cfRule type="cellIs" dxfId="615" priority="61" stopIfTrue="1" operator="equal">
      <formula>0</formula>
    </cfRule>
  </conditionalFormatting>
  <conditionalFormatting sqref="G43">
    <cfRule type="cellIs" dxfId="614" priority="60" stopIfTrue="1" operator="equal">
      <formula>0</formula>
    </cfRule>
  </conditionalFormatting>
  <conditionalFormatting sqref="H43:CI43">
    <cfRule type="cellIs" dxfId="613" priority="59" stopIfTrue="1" operator="equal">
      <formula>0</formula>
    </cfRule>
  </conditionalFormatting>
  <conditionalFormatting sqref="G35:G36">
    <cfRule type="cellIs" dxfId="612" priority="58" stopIfTrue="1" operator="equal">
      <formula>0</formula>
    </cfRule>
  </conditionalFormatting>
  <conditionalFormatting sqref="G41:G42">
    <cfRule type="cellIs" dxfId="611" priority="56" stopIfTrue="1" operator="equal">
      <formula>0</formula>
    </cfRule>
  </conditionalFormatting>
  <conditionalFormatting sqref="G44:G45">
    <cfRule type="cellIs" dxfId="610" priority="55" stopIfTrue="1" operator="equal">
      <formula>0</formula>
    </cfRule>
  </conditionalFormatting>
  <conditionalFormatting sqref="G38:G39">
    <cfRule type="cellIs" dxfId="609" priority="57" stopIfTrue="1" operator="equal">
      <formula>0</formula>
    </cfRule>
  </conditionalFormatting>
  <conditionalFormatting sqref="G14:G27">
    <cfRule type="cellIs" dxfId="608" priority="54" stopIfTrue="1" operator="equal">
      <formula>0</formula>
    </cfRule>
  </conditionalFormatting>
  <conditionalFormatting sqref="G4:G6">
    <cfRule type="cellIs" dxfId="607" priority="53" stopIfTrue="1" operator="equal">
      <formula>0</formula>
    </cfRule>
  </conditionalFormatting>
  <conditionalFormatting sqref="H7:H11">
    <cfRule type="cellIs" dxfId="606" priority="52" stopIfTrue="1" operator="equal">
      <formula>0</formula>
    </cfRule>
  </conditionalFormatting>
  <conditionalFormatting sqref="H6">
    <cfRule type="cellIs" dxfId="605" priority="51" stopIfTrue="1" operator="equal">
      <formula>0</formula>
    </cfRule>
  </conditionalFormatting>
  <conditionalFormatting sqref="H7:CI11">
    <cfRule type="expression" dxfId="604" priority="50">
      <formula>YEAR(H7)&lt;&gt;H$3</formula>
    </cfRule>
  </conditionalFormatting>
  <conditionalFormatting sqref="G7:G11">
    <cfRule type="cellIs" dxfId="603" priority="49" stopIfTrue="1" operator="equal">
      <formula>0</formula>
    </cfRule>
  </conditionalFormatting>
  <conditionalFormatting sqref="G76">
    <cfRule type="cellIs" dxfId="602" priority="48" stopIfTrue="1" operator="equal">
      <formula>0</formula>
    </cfRule>
  </conditionalFormatting>
  <conditionalFormatting sqref="G46">
    <cfRule type="cellIs" dxfId="601" priority="47" stopIfTrue="1" operator="equal">
      <formula>0</formula>
    </cfRule>
  </conditionalFormatting>
  <conditionalFormatting sqref="G80">
    <cfRule type="cellIs" dxfId="600" priority="46" stopIfTrue="1" operator="equal">
      <formula>0</formula>
    </cfRule>
  </conditionalFormatting>
  <conditionalFormatting sqref="H33:CI33">
    <cfRule type="cellIs" dxfId="599" priority="45" stopIfTrue="1" operator="equal">
      <formula>0</formula>
    </cfRule>
  </conditionalFormatting>
  <conditionalFormatting sqref="G33">
    <cfRule type="cellIs" dxfId="598" priority="44" stopIfTrue="1" operator="equal">
      <formula>0</formula>
    </cfRule>
  </conditionalFormatting>
  <conditionalFormatting sqref="G53">
    <cfRule type="cellIs" dxfId="597" priority="43" stopIfTrue="1" operator="equal">
      <formula>0</formula>
    </cfRule>
  </conditionalFormatting>
  <conditionalFormatting sqref="H48:CI49">
    <cfRule type="cellIs" dxfId="596" priority="42" stopIfTrue="1" operator="equal">
      <formula>0</formula>
    </cfRule>
  </conditionalFormatting>
  <conditionalFormatting sqref="G47">
    <cfRule type="cellIs" dxfId="595" priority="41" stopIfTrue="1" operator="equal">
      <formula>0</formula>
    </cfRule>
  </conditionalFormatting>
  <conditionalFormatting sqref="H47:CI47">
    <cfRule type="cellIs" dxfId="594" priority="40" stopIfTrue="1" operator="equal">
      <formula>0</formula>
    </cfRule>
  </conditionalFormatting>
  <conditionalFormatting sqref="G48:G49">
    <cfRule type="cellIs" dxfId="593" priority="39" stopIfTrue="1" operator="equal">
      <formula>0</formula>
    </cfRule>
  </conditionalFormatting>
  <conditionalFormatting sqref="H14:I27 L26 N14:CI27">
    <cfRule type="cellIs" dxfId="592" priority="38" stopIfTrue="1" operator="equal">
      <formula>0</formula>
    </cfRule>
  </conditionalFormatting>
  <conditionalFormatting sqref="H14:I27 L26 N14:CI27">
    <cfRule type="expression" dxfId="591" priority="37">
      <formula>YEAR(H14)&lt;&gt;H$3</formula>
    </cfRule>
  </conditionalFormatting>
  <conditionalFormatting sqref="H90:CI90">
    <cfRule type="cellIs" dxfId="590" priority="36" stopIfTrue="1" operator="equal">
      <formula>0</formula>
    </cfRule>
  </conditionalFormatting>
  <conditionalFormatting sqref="G90">
    <cfRule type="cellIs" dxfId="589" priority="35" stopIfTrue="1" operator="equal">
      <formula>0</formula>
    </cfRule>
  </conditionalFormatting>
  <conditionalFormatting sqref="D61">
    <cfRule type="expression" dxfId="588" priority="32">
      <formula>$G$60="Автоматическое"</formula>
    </cfRule>
    <cfRule type="cellIs" dxfId="587" priority="34" stopIfTrue="1" operator="equal">
      <formula>0</formula>
    </cfRule>
  </conditionalFormatting>
  <conditionalFormatting sqref="E61">
    <cfRule type="expression" dxfId="586" priority="31">
      <formula>$G$60="Автоматическое"</formula>
    </cfRule>
    <cfRule type="cellIs" dxfId="585" priority="33" stopIfTrue="1" operator="equal">
      <formula>0</formula>
    </cfRule>
  </conditionalFormatting>
  <conditionalFormatting sqref="J26">
    <cfRule type="cellIs" dxfId="584" priority="22" stopIfTrue="1" operator="equal">
      <formula>0</formula>
    </cfRule>
  </conditionalFormatting>
  <conditionalFormatting sqref="J26">
    <cfRule type="expression" dxfId="583" priority="21">
      <formula>YEAR(J26)&lt;&gt;J$3</formula>
    </cfRule>
  </conditionalFormatting>
  <conditionalFormatting sqref="J14:J25">
    <cfRule type="cellIs" dxfId="582" priority="20" stopIfTrue="1" operator="equal">
      <formula>0</formula>
    </cfRule>
  </conditionalFormatting>
  <conditionalFormatting sqref="J14:J25">
    <cfRule type="expression" dxfId="581" priority="19">
      <formula>YEAR(J14)&lt;&gt;J$3</formula>
    </cfRule>
  </conditionalFormatting>
  <conditionalFormatting sqref="J27">
    <cfRule type="cellIs" dxfId="580" priority="18" stopIfTrue="1" operator="equal">
      <formula>0</formula>
    </cfRule>
  </conditionalFormatting>
  <conditionalFormatting sqref="J27">
    <cfRule type="expression" dxfId="579" priority="17">
      <formula>YEAR(J27)&lt;&gt;J$3</formula>
    </cfRule>
  </conditionalFormatting>
  <conditionalFormatting sqref="K26">
    <cfRule type="cellIs" dxfId="578" priority="16" stopIfTrue="1" operator="equal">
      <formula>0</formula>
    </cfRule>
  </conditionalFormatting>
  <conditionalFormatting sqref="K26">
    <cfRule type="expression" dxfId="577" priority="15">
      <formula>YEAR(K26)&lt;&gt;K$3</formula>
    </cfRule>
  </conditionalFormatting>
  <conditionalFormatting sqref="K14:K25">
    <cfRule type="cellIs" dxfId="576" priority="14" stopIfTrue="1" operator="equal">
      <formula>0</formula>
    </cfRule>
  </conditionalFormatting>
  <conditionalFormatting sqref="K14:K25">
    <cfRule type="expression" dxfId="575" priority="13">
      <formula>YEAR(K14)&lt;&gt;K$3</formula>
    </cfRule>
  </conditionalFormatting>
  <conditionalFormatting sqref="K27">
    <cfRule type="cellIs" dxfId="574" priority="12" stopIfTrue="1" operator="equal">
      <formula>0</formula>
    </cfRule>
  </conditionalFormatting>
  <conditionalFormatting sqref="K27">
    <cfRule type="expression" dxfId="573" priority="11">
      <formula>YEAR(K27)&lt;&gt;K$3</formula>
    </cfRule>
  </conditionalFormatting>
  <conditionalFormatting sqref="L14:L25">
    <cfRule type="cellIs" dxfId="572" priority="10" stopIfTrue="1" operator="equal">
      <formula>0</formula>
    </cfRule>
  </conditionalFormatting>
  <conditionalFormatting sqref="L14:L25">
    <cfRule type="expression" dxfId="571" priority="9">
      <formula>YEAR(L14)&lt;&gt;L$3</formula>
    </cfRule>
  </conditionalFormatting>
  <conditionalFormatting sqref="L27">
    <cfRule type="cellIs" dxfId="570" priority="8" stopIfTrue="1" operator="equal">
      <formula>0</formula>
    </cfRule>
  </conditionalFormatting>
  <conditionalFormatting sqref="L27">
    <cfRule type="expression" dxfId="569" priority="7">
      <formula>YEAR(L27)&lt;&gt;L$3</formula>
    </cfRule>
  </conditionalFormatting>
  <conditionalFormatting sqref="M26">
    <cfRule type="cellIs" dxfId="568" priority="6" stopIfTrue="1" operator="equal">
      <formula>0</formula>
    </cfRule>
  </conditionalFormatting>
  <conditionalFormatting sqref="M26">
    <cfRule type="expression" dxfId="567" priority="5">
      <formula>YEAR(M26)&lt;&gt;M$3</formula>
    </cfRule>
  </conditionalFormatting>
  <conditionalFormatting sqref="M14:M25">
    <cfRule type="cellIs" dxfId="566" priority="4" stopIfTrue="1" operator="equal">
      <formula>0</formula>
    </cfRule>
  </conditionalFormatting>
  <conditionalFormatting sqref="M14:M25">
    <cfRule type="expression" dxfId="565" priority="3">
      <formula>YEAR(M14)&lt;&gt;M$3</formula>
    </cfRule>
  </conditionalFormatting>
  <conditionalFormatting sqref="M27">
    <cfRule type="cellIs" dxfId="564" priority="2" stopIfTrue="1" operator="equal">
      <formula>0</formula>
    </cfRule>
  </conditionalFormatting>
  <conditionalFormatting sqref="M27">
    <cfRule type="expression" dxfId="563" priority="1">
      <formula>YEAR(M27)&lt;&gt;M$3</formula>
    </cfRule>
  </conditionalFormatting>
  <dataValidations count="5">
    <dataValidation type="list" allowBlank="1" showInputMessage="1" showErrorMessage="1" promptTitle="Тип эффекта" prompt="Выберите из выпадающего списка" sqref="E111 E125 E132 E153 E156 E159 E162 E129">
      <formula1>"Прямой, Косвенный"</formula1>
    </dataValidation>
    <dataValidation type="list" allowBlank="1" showInputMessage="1" showErrorMessage="1" promptTitle="Метод расчета эффекта" prompt="Выберите из выпадающего списка" sqref="D111 D125 D132 D153 D156 D159 D162 D129">
      <formula1>"Детерминистический, Вероятностный"</formula1>
    </dataValidation>
    <dataValidation type="list" allowBlank="1" showInputMessage="1" showErrorMessage="1" sqref="D163:D165">
      <formula1>"Детерминистический, Вероятностный"</formula1>
    </dataValidation>
    <dataValidation type="list" allowBlank="1" showInputMessage="1" showErrorMessage="1" sqref="E163:E165">
      <formula1>"Прямой, Косвенный"</formula1>
    </dataValidation>
    <dataValidation type="list" allowBlank="1" showInputMessage="1" showErrorMessage="1" sqref="G60">
      <formula1>"Ручное, Автоматическое"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ор ДО" prompt="Выберете из выпадающего списка наименование ДО">
          <x14:formula1>
            <xm:f>Sys!$B$4:$B$24</xm:f>
          </x14:formula1>
          <xm:sqref>C14:C27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8" tint="0.59999389629810485"/>
    <pageSetUpPr fitToPage="1"/>
  </sheetPr>
  <dimension ref="A1:CG181"/>
  <sheetViews>
    <sheetView view="pageBreakPreview" zoomScale="85" zoomScaleNormal="40" zoomScaleSheetLayoutView="85" workbookViewId="0">
      <selection activeCell="M17" sqref="M17"/>
    </sheetView>
  </sheetViews>
  <sheetFormatPr defaultColWidth="8.7109375" defaultRowHeight="14.25" outlineLevelCol="1" x14ac:dyDescent="0.2"/>
  <cols>
    <col min="1" max="1" width="3.28515625" style="2" customWidth="1"/>
    <col min="2" max="2" width="66.5703125" style="2" customWidth="1"/>
    <col min="3" max="3" width="12.5703125" style="60" customWidth="1"/>
    <col min="4" max="16" width="14.5703125" style="2" customWidth="1"/>
    <col min="17" max="84" width="14.7109375" style="2" customWidth="1" outlineLevel="1"/>
    <col min="85" max="16384" width="8.7109375" style="2"/>
  </cols>
  <sheetData>
    <row r="1" spans="1:85" x14ac:dyDescent="0.2">
      <c r="A1" s="200" t="s">
        <v>209</v>
      </c>
      <c r="B1" s="94"/>
      <c r="C1" s="9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</row>
    <row r="2" spans="1:85" ht="18" x14ac:dyDescent="0.2">
      <c r="A2" s="200" t="str">
        <f>'ИД (Рейтингование)'!A2</f>
        <v>3.1.21.08.12</v>
      </c>
      <c r="B2" s="94"/>
      <c r="C2" s="944" t="s">
        <v>185</v>
      </c>
      <c r="D2" s="944"/>
      <c r="E2" s="944"/>
      <c r="F2" s="944"/>
      <c r="G2" s="944"/>
      <c r="H2" s="944"/>
      <c r="I2" s="944"/>
      <c r="J2" s="944"/>
      <c r="K2" s="944"/>
      <c r="L2" s="94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</row>
    <row r="3" spans="1:85" ht="18" x14ac:dyDescent="0.2">
      <c r="A3" s="94"/>
      <c r="B3" s="94"/>
      <c r="C3" s="943" t="str">
        <f>IF(Согласование!$B$11="ИТ","ИТ",IF(Согласование!$B$11="Цифровой","цифрового",IF(Согласование!$B$11="Организационный","организационного","технологического")))&amp;" проекта"</f>
        <v>ИТ проекта</v>
      </c>
      <c r="D3" s="943"/>
      <c r="E3" s="943"/>
      <c r="F3" s="943"/>
      <c r="G3" s="943"/>
      <c r="H3" s="943"/>
      <c r="I3" s="943"/>
      <c r="J3" s="943"/>
      <c r="K3" s="943"/>
      <c r="L3" s="943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4"/>
      <c r="AY3" s="94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K3" s="94"/>
      <c r="BL3" s="94"/>
      <c r="BM3" s="94"/>
      <c r="BN3" s="94"/>
      <c r="BO3" s="94"/>
      <c r="BP3" s="94"/>
      <c r="BQ3" s="94"/>
      <c r="BR3" s="94"/>
      <c r="BS3" s="94"/>
      <c r="BT3" s="94"/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</row>
    <row r="4" spans="1:85" ht="18" x14ac:dyDescent="0.2">
      <c r="A4" s="94"/>
      <c r="B4" s="94"/>
      <c r="C4" s="943" t="str">
        <f>Согласование!$B$5</f>
        <v>[НАЗВАНИЕ ИС]</v>
      </c>
      <c r="D4" s="943"/>
      <c r="E4" s="943"/>
      <c r="F4" s="943"/>
      <c r="G4" s="943"/>
      <c r="H4" s="943"/>
      <c r="I4" s="943"/>
      <c r="J4" s="943"/>
      <c r="K4" s="943"/>
      <c r="L4" s="943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  <c r="BK4" s="94"/>
      <c r="BL4" s="94"/>
      <c r="BM4" s="94"/>
      <c r="BN4" s="94"/>
      <c r="BO4" s="94"/>
      <c r="BP4" s="94"/>
      <c r="BQ4" s="94"/>
      <c r="BR4" s="94"/>
      <c r="BS4" s="94"/>
      <c r="BT4" s="94"/>
      <c r="BU4" s="94"/>
      <c r="BV4" s="94"/>
      <c r="BW4" s="94"/>
      <c r="BX4" s="94"/>
      <c r="BY4" s="94"/>
      <c r="BZ4" s="94"/>
      <c r="CA4" s="94"/>
      <c r="CB4" s="94"/>
      <c r="CC4" s="94"/>
      <c r="CD4" s="94"/>
      <c r="CE4" s="94"/>
      <c r="CF4" s="94"/>
      <c r="CG4" s="94"/>
    </row>
    <row r="5" spans="1:85" x14ac:dyDescent="0.2">
      <c r="A5" s="94"/>
      <c r="B5" s="94"/>
      <c r="C5" s="942" t="str">
        <f>"("&amp;Согласование!$B$7&amp;")"</f>
        <v>(ХХХХХХХХХХХ)</v>
      </c>
      <c r="D5" s="942"/>
      <c r="E5" s="942"/>
      <c r="F5" s="942"/>
      <c r="G5" s="942"/>
      <c r="H5" s="942"/>
      <c r="I5" s="942"/>
      <c r="J5" s="942"/>
      <c r="K5" s="942"/>
      <c r="L5" s="942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  <c r="AX5" s="94"/>
      <c r="AY5" s="94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4"/>
      <c r="BK5" s="94"/>
      <c r="BL5" s="94"/>
      <c r="BM5" s="94"/>
      <c r="BN5" s="94"/>
      <c r="BO5" s="94"/>
      <c r="BP5" s="94"/>
      <c r="BQ5" s="94"/>
      <c r="BR5" s="94"/>
      <c r="BS5" s="94"/>
      <c r="BT5" s="94"/>
      <c r="BU5" s="94"/>
      <c r="BV5" s="94"/>
      <c r="BW5" s="94"/>
      <c r="BX5" s="94"/>
      <c r="BY5" s="94"/>
      <c r="BZ5" s="94"/>
      <c r="CA5" s="94"/>
      <c r="CB5" s="94"/>
      <c r="CC5" s="94"/>
      <c r="CD5" s="94"/>
      <c r="CE5" s="94"/>
      <c r="CF5" s="94"/>
      <c r="CG5" s="94"/>
    </row>
    <row r="6" spans="1:85" ht="18" x14ac:dyDescent="0.2">
      <c r="A6" s="94"/>
      <c r="B6" s="94"/>
      <c r="C6" s="943" t="s">
        <v>186</v>
      </c>
      <c r="D6" s="943"/>
      <c r="E6" s="943"/>
      <c r="F6" s="943"/>
      <c r="G6" s="943"/>
      <c r="H6" s="943"/>
      <c r="I6" s="943"/>
      <c r="J6" s="943"/>
      <c r="K6" s="943"/>
      <c r="L6" s="943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  <c r="AX6" s="94"/>
      <c r="AY6" s="94"/>
      <c r="AZ6" s="94"/>
      <c r="BA6" s="94"/>
      <c r="BB6" s="94"/>
      <c r="BC6" s="94"/>
      <c r="BD6" s="94"/>
      <c r="BE6" s="94"/>
      <c r="BF6" s="94"/>
      <c r="BG6" s="94"/>
      <c r="BH6" s="94"/>
      <c r="BI6" s="94"/>
      <c r="BJ6" s="94"/>
      <c r="BK6" s="94"/>
      <c r="BL6" s="94"/>
      <c r="BM6" s="94"/>
      <c r="BN6" s="94"/>
      <c r="BO6" s="94"/>
      <c r="BP6" s="94"/>
      <c r="BQ6" s="94"/>
      <c r="BR6" s="94"/>
      <c r="BS6" s="94"/>
      <c r="BT6" s="94"/>
      <c r="BU6" s="94"/>
      <c r="BV6" s="94"/>
      <c r="BW6" s="94"/>
      <c r="BX6" s="94"/>
      <c r="BY6" s="94"/>
      <c r="BZ6" s="94"/>
      <c r="CA6" s="94"/>
      <c r="CB6" s="94"/>
      <c r="CC6" s="94"/>
      <c r="CD6" s="94"/>
      <c r="CE6" s="94"/>
      <c r="CF6" s="94"/>
      <c r="CG6" s="94"/>
    </row>
    <row r="7" spans="1:85" ht="18" x14ac:dyDescent="0.2">
      <c r="A7" s="94"/>
      <c r="B7" s="94"/>
      <c r="C7" s="943" t="str">
        <f>Согласование!$B$9</f>
        <v>Управление взаимоотншениями с поставщиками и подрдчиками</v>
      </c>
      <c r="D7" s="943"/>
      <c r="E7" s="943"/>
      <c r="F7" s="943"/>
      <c r="G7" s="943"/>
      <c r="H7" s="943"/>
      <c r="I7" s="943"/>
      <c r="J7" s="943"/>
      <c r="K7" s="943"/>
      <c r="L7" s="943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/>
      <c r="BW7" s="94"/>
      <c r="BX7" s="94"/>
      <c r="BY7" s="94"/>
      <c r="BZ7" s="94"/>
      <c r="CA7" s="94"/>
      <c r="CB7" s="94"/>
      <c r="CC7" s="94"/>
      <c r="CD7" s="94"/>
      <c r="CE7" s="94"/>
      <c r="CF7" s="94"/>
      <c r="CG7" s="94"/>
    </row>
    <row r="8" spans="1:85" x14ac:dyDescent="0.2">
      <c r="A8" s="94"/>
      <c r="B8" s="94"/>
      <c r="C8" s="95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  <c r="CD8" s="94"/>
      <c r="CE8" s="94"/>
      <c r="CF8" s="94"/>
      <c r="CG8" s="94"/>
    </row>
    <row r="9" spans="1:85" x14ac:dyDescent="0.2">
      <c r="A9" s="94"/>
      <c r="B9" s="94"/>
      <c r="C9" s="95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</row>
    <row r="10" spans="1:85" ht="40.5" customHeight="1" x14ac:dyDescent="0.2">
      <c r="A10" s="94"/>
      <c r="B10" s="96" t="s">
        <v>1</v>
      </c>
      <c r="C10" s="96" t="s">
        <v>166</v>
      </c>
      <c r="D10" s="97" t="s">
        <v>187</v>
      </c>
      <c r="E10" s="97" t="s">
        <v>170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4"/>
      <c r="CG10" s="94"/>
    </row>
    <row r="11" spans="1:85" x14ac:dyDescent="0.2">
      <c r="A11" s="94"/>
      <c r="B11" s="12" t="s">
        <v>180</v>
      </c>
      <c r="C11" s="64" t="s">
        <v>13</v>
      </c>
      <c r="D11" s="13">
        <f ca="1">D60</f>
        <v>-47863.737129763671</v>
      </c>
      <c r="E11" s="13">
        <f ca="1">D91</f>
        <v>-47863.737129763671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</row>
    <row r="12" spans="1:85" x14ac:dyDescent="0.2">
      <c r="A12" s="94"/>
      <c r="B12" s="7" t="s">
        <v>66</v>
      </c>
      <c r="C12" s="57" t="s">
        <v>144</v>
      </c>
      <c r="D12" s="61">
        <f ca="1">1+D11/D59</f>
        <v>0</v>
      </c>
      <c r="E12" s="61">
        <f ca="1">E11/D87+1</f>
        <v>0</v>
      </c>
      <c r="F12" s="202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</row>
    <row r="13" spans="1:85" x14ac:dyDescent="0.2">
      <c r="A13" s="94"/>
      <c r="B13" s="7" t="s">
        <v>791</v>
      </c>
      <c r="C13" s="57" t="s">
        <v>11</v>
      </c>
      <c r="D13" s="62">
        <f ca="1">IFERROR(MIRR(E54:P54,'ИД (Рейтингование)'!$G$52,'ИД (Рейтингование)'!$G$52),0)</f>
        <v>-1</v>
      </c>
      <c r="E13" s="62">
        <f ca="1">IFERROR(MIRR(E84:CF84,'ИД (Рейтингование)'!$G$52,'ИД (Рейтингование)'!$G$52),0)</f>
        <v>-1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</row>
    <row r="14" spans="1:85" x14ac:dyDescent="0.2">
      <c r="A14" s="94"/>
      <c r="B14" s="7" t="s">
        <v>9</v>
      </c>
      <c r="C14" s="57" t="s">
        <v>10</v>
      </c>
      <c r="D14" s="63" t="str">
        <f ca="1">IF(D11&lt;0,"Не окупается",SUM(E64:P64))</f>
        <v>Не окупается</v>
      </c>
      <c r="E14" s="63">
        <f ca="1">D92</f>
        <v>11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</row>
    <row r="15" spans="1:85" x14ac:dyDescent="0.2">
      <c r="A15" s="94"/>
      <c r="B15" s="94"/>
      <c r="C15" s="95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94"/>
      <c r="BX15" s="94"/>
      <c r="BY15" s="94"/>
      <c r="BZ15" s="94"/>
      <c r="CA15" s="94"/>
      <c r="CB15" s="94"/>
      <c r="CC15" s="94"/>
      <c r="CD15" s="94"/>
      <c r="CE15" s="94"/>
      <c r="CF15" s="94"/>
      <c r="CG15" s="94"/>
    </row>
    <row r="16" spans="1:85" ht="15" customHeight="1" x14ac:dyDescent="0.2">
      <c r="A16" s="94"/>
      <c r="B16" s="945" t="s">
        <v>24</v>
      </c>
      <c r="C16" s="945" t="s">
        <v>32</v>
      </c>
      <c r="D16" s="947" t="s">
        <v>4</v>
      </c>
      <c r="E16" s="96">
        <v>1</v>
      </c>
      <c r="F16" s="96">
        <v>2</v>
      </c>
      <c r="G16" s="96">
        <v>3</v>
      </c>
      <c r="H16" s="96">
        <v>4</v>
      </c>
      <c r="I16" s="96">
        <v>5</v>
      </c>
      <c r="J16" s="96">
        <v>6</v>
      </c>
      <c r="K16" s="96">
        <v>7</v>
      </c>
      <c r="L16" s="96">
        <v>8</v>
      </c>
      <c r="M16" s="96">
        <v>9</v>
      </c>
      <c r="N16" s="96">
        <v>10</v>
      </c>
      <c r="O16" s="96">
        <v>11</v>
      </c>
      <c r="P16" s="96">
        <v>12</v>
      </c>
      <c r="Q16" s="96">
        <v>13</v>
      </c>
      <c r="R16" s="96">
        <v>14</v>
      </c>
      <c r="S16" s="96">
        <v>15</v>
      </c>
      <c r="T16" s="96">
        <v>16</v>
      </c>
      <c r="U16" s="96">
        <v>17</v>
      </c>
      <c r="V16" s="96">
        <v>18</v>
      </c>
      <c r="W16" s="96">
        <v>19</v>
      </c>
      <c r="X16" s="96">
        <v>20</v>
      </c>
      <c r="Y16" s="96">
        <v>21</v>
      </c>
      <c r="Z16" s="96">
        <v>22</v>
      </c>
      <c r="AA16" s="96">
        <v>23</v>
      </c>
      <c r="AB16" s="96">
        <v>24</v>
      </c>
      <c r="AC16" s="96">
        <v>25</v>
      </c>
      <c r="AD16" s="96">
        <v>26</v>
      </c>
      <c r="AE16" s="96">
        <v>27</v>
      </c>
      <c r="AF16" s="96">
        <v>28</v>
      </c>
      <c r="AG16" s="96">
        <v>29</v>
      </c>
      <c r="AH16" s="96">
        <v>30</v>
      </c>
      <c r="AI16" s="96">
        <v>31</v>
      </c>
      <c r="AJ16" s="96">
        <v>32</v>
      </c>
      <c r="AK16" s="96">
        <v>33</v>
      </c>
      <c r="AL16" s="96">
        <v>34</v>
      </c>
      <c r="AM16" s="96">
        <v>35</v>
      </c>
      <c r="AN16" s="96">
        <v>36</v>
      </c>
      <c r="AO16" s="96">
        <v>37</v>
      </c>
      <c r="AP16" s="96">
        <v>38</v>
      </c>
      <c r="AQ16" s="96">
        <v>39</v>
      </c>
      <c r="AR16" s="96">
        <v>40</v>
      </c>
      <c r="AS16" s="96">
        <v>41</v>
      </c>
      <c r="AT16" s="96">
        <v>42</v>
      </c>
      <c r="AU16" s="96">
        <v>43</v>
      </c>
      <c r="AV16" s="96">
        <v>44</v>
      </c>
      <c r="AW16" s="96">
        <v>45</v>
      </c>
      <c r="AX16" s="96">
        <v>46</v>
      </c>
      <c r="AY16" s="96">
        <v>47</v>
      </c>
      <c r="AZ16" s="96">
        <v>48</v>
      </c>
      <c r="BA16" s="96">
        <v>49</v>
      </c>
      <c r="BB16" s="96">
        <v>50</v>
      </c>
      <c r="BC16" s="96">
        <v>51</v>
      </c>
      <c r="BD16" s="96">
        <v>52</v>
      </c>
      <c r="BE16" s="96">
        <v>53</v>
      </c>
      <c r="BF16" s="96">
        <v>54</v>
      </c>
      <c r="BG16" s="96">
        <v>55</v>
      </c>
      <c r="BH16" s="96">
        <v>56</v>
      </c>
      <c r="BI16" s="96">
        <v>57</v>
      </c>
      <c r="BJ16" s="96">
        <v>58</v>
      </c>
      <c r="BK16" s="96">
        <v>59</v>
      </c>
      <c r="BL16" s="96">
        <v>60</v>
      </c>
      <c r="BM16" s="96">
        <v>61</v>
      </c>
      <c r="BN16" s="96">
        <v>62</v>
      </c>
      <c r="BO16" s="96">
        <v>63</v>
      </c>
      <c r="BP16" s="96">
        <v>64</v>
      </c>
      <c r="BQ16" s="96">
        <v>65</v>
      </c>
      <c r="BR16" s="96">
        <v>66</v>
      </c>
      <c r="BS16" s="96">
        <v>67</v>
      </c>
      <c r="BT16" s="96">
        <v>68</v>
      </c>
      <c r="BU16" s="96">
        <v>69</v>
      </c>
      <c r="BV16" s="96">
        <v>70</v>
      </c>
      <c r="BW16" s="96">
        <v>71</v>
      </c>
      <c r="BX16" s="96">
        <v>72</v>
      </c>
      <c r="BY16" s="96">
        <v>73</v>
      </c>
      <c r="BZ16" s="96">
        <v>74</v>
      </c>
      <c r="CA16" s="96">
        <v>75</v>
      </c>
      <c r="CB16" s="96">
        <v>76</v>
      </c>
      <c r="CC16" s="96">
        <v>77</v>
      </c>
      <c r="CD16" s="96">
        <v>78</v>
      </c>
      <c r="CE16" s="96">
        <v>79</v>
      </c>
      <c r="CF16" s="96">
        <v>80</v>
      </c>
      <c r="CG16" s="94"/>
    </row>
    <row r="17" spans="1:85" x14ac:dyDescent="0.2">
      <c r="A17" s="94"/>
      <c r="B17" s="946"/>
      <c r="C17" s="946"/>
      <c r="D17" s="948"/>
      <c r="E17" s="96">
        <f>'ИД (Рейтингование)'!H1</f>
        <v>2020</v>
      </c>
      <c r="F17" s="96">
        <f>E17+1</f>
        <v>2021</v>
      </c>
      <c r="G17" s="96">
        <f t="shared" ref="G17:BR17" si="0">F17+1</f>
        <v>2022</v>
      </c>
      <c r="H17" s="96">
        <f t="shared" si="0"/>
        <v>2023</v>
      </c>
      <c r="I17" s="96">
        <f t="shared" si="0"/>
        <v>2024</v>
      </c>
      <c r="J17" s="96">
        <f t="shared" si="0"/>
        <v>2025</v>
      </c>
      <c r="K17" s="96">
        <f t="shared" si="0"/>
        <v>2026</v>
      </c>
      <c r="L17" s="96">
        <f t="shared" si="0"/>
        <v>2027</v>
      </c>
      <c r="M17" s="96">
        <f t="shared" si="0"/>
        <v>2028</v>
      </c>
      <c r="N17" s="96">
        <f t="shared" si="0"/>
        <v>2029</v>
      </c>
      <c r="O17" s="96">
        <f t="shared" si="0"/>
        <v>2030</v>
      </c>
      <c r="P17" s="96">
        <f t="shared" si="0"/>
        <v>2031</v>
      </c>
      <c r="Q17" s="96">
        <f t="shared" si="0"/>
        <v>2032</v>
      </c>
      <c r="R17" s="96">
        <f t="shared" si="0"/>
        <v>2033</v>
      </c>
      <c r="S17" s="96">
        <f t="shared" si="0"/>
        <v>2034</v>
      </c>
      <c r="T17" s="96">
        <f t="shared" si="0"/>
        <v>2035</v>
      </c>
      <c r="U17" s="96">
        <f t="shared" si="0"/>
        <v>2036</v>
      </c>
      <c r="V17" s="96">
        <f t="shared" si="0"/>
        <v>2037</v>
      </c>
      <c r="W17" s="96">
        <f t="shared" si="0"/>
        <v>2038</v>
      </c>
      <c r="X17" s="96">
        <f t="shared" si="0"/>
        <v>2039</v>
      </c>
      <c r="Y17" s="96">
        <f t="shared" si="0"/>
        <v>2040</v>
      </c>
      <c r="Z17" s="96">
        <f t="shared" si="0"/>
        <v>2041</v>
      </c>
      <c r="AA17" s="96">
        <f t="shared" si="0"/>
        <v>2042</v>
      </c>
      <c r="AB17" s="96">
        <f t="shared" si="0"/>
        <v>2043</v>
      </c>
      <c r="AC17" s="96">
        <f t="shared" si="0"/>
        <v>2044</v>
      </c>
      <c r="AD17" s="96">
        <f t="shared" si="0"/>
        <v>2045</v>
      </c>
      <c r="AE17" s="96">
        <f t="shared" si="0"/>
        <v>2046</v>
      </c>
      <c r="AF17" s="96">
        <f t="shared" si="0"/>
        <v>2047</v>
      </c>
      <c r="AG17" s="96">
        <f t="shared" si="0"/>
        <v>2048</v>
      </c>
      <c r="AH17" s="96">
        <f t="shared" si="0"/>
        <v>2049</v>
      </c>
      <c r="AI17" s="96">
        <f t="shared" si="0"/>
        <v>2050</v>
      </c>
      <c r="AJ17" s="96">
        <f t="shared" si="0"/>
        <v>2051</v>
      </c>
      <c r="AK17" s="96">
        <f t="shared" si="0"/>
        <v>2052</v>
      </c>
      <c r="AL17" s="96">
        <f t="shared" si="0"/>
        <v>2053</v>
      </c>
      <c r="AM17" s="96">
        <f t="shared" si="0"/>
        <v>2054</v>
      </c>
      <c r="AN17" s="96">
        <f t="shared" si="0"/>
        <v>2055</v>
      </c>
      <c r="AO17" s="96">
        <f t="shared" si="0"/>
        <v>2056</v>
      </c>
      <c r="AP17" s="96">
        <f t="shared" si="0"/>
        <v>2057</v>
      </c>
      <c r="AQ17" s="96">
        <f t="shared" si="0"/>
        <v>2058</v>
      </c>
      <c r="AR17" s="96">
        <f t="shared" si="0"/>
        <v>2059</v>
      </c>
      <c r="AS17" s="96">
        <f t="shared" si="0"/>
        <v>2060</v>
      </c>
      <c r="AT17" s="96">
        <f t="shared" si="0"/>
        <v>2061</v>
      </c>
      <c r="AU17" s="96">
        <f t="shared" si="0"/>
        <v>2062</v>
      </c>
      <c r="AV17" s="96">
        <f t="shared" si="0"/>
        <v>2063</v>
      </c>
      <c r="AW17" s="96">
        <f t="shared" si="0"/>
        <v>2064</v>
      </c>
      <c r="AX17" s="96">
        <f t="shared" si="0"/>
        <v>2065</v>
      </c>
      <c r="AY17" s="96">
        <f t="shared" si="0"/>
        <v>2066</v>
      </c>
      <c r="AZ17" s="96">
        <f t="shared" si="0"/>
        <v>2067</v>
      </c>
      <c r="BA17" s="96">
        <f t="shared" si="0"/>
        <v>2068</v>
      </c>
      <c r="BB17" s="96">
        <f t="shared" si="0"/>
        <v>2069</v>
      </c>
      <c r="BC17" s="96">
        <f t="shared" si="0"/>
        <v>2070</v>
      </c>
      <c r="BD17" s="96">
        <f t="shared" si="0"/>
        <v>2071</v>
      </c>
      <c r="BE17" s="96">
        <f t="shared" si="0"/>
        <v>2072</v>
      </c>
      <c r="BF17" s="96">
        <f t="shared" si="0"/>
        <v>2073</v>
      </c>
      <c r="BG17" s="96">
        <f t="shared" si="0"/>
        <v>2074</v>
      </c>
      <c r="BH17" s="96">
        <f t="shared" si="0"/>
        <v>2075</v>
      </c>
      <c r="BI17" s="96">
        <f t="shared" si="0"/>
        <v>2076</v>
      </c>
      <c r="BJ17" s="96">
        <f t="shared" si="0"/>
        <v>2077</v>
      </c>
      <c r="BK17" s="96">
        <f t="shared" si="0"/>
        <v>2078</v>
      </c>
      <c r="BL17" s="96">
        <f t="shared" si="0"/>
        <v>2079</v>
      </c>
      <c r="BM17" s="96">
        <f t="shared" si="0"/>
        <v>2080</v>
      </c>
      <c r="BN17" s="96">
        <f t="shared" si="0"/>
        <v>2081</v>
      </c>
      <c r="BO17" s="96">
        <f t="shared" si="0"/>
        <v>2082</v>
      </c>
      <c r="BP17" s="96">
        <f t="shared" si="0"/>
        <v>2083</v>
      </c>
      <c r="BQ17" s="96">
        <f t="shared" si="0"/>
        <v>2084</v>
      </c>
      <c r="BR17" s="96">
        <f t="shared" si="0"/>
        <v>2085</v>
      </c>
      <c r="BS17" s="96">
        <f t="shared" ref="BS17:CF17" si="1">BR17+1</f>
        <v>2086</v>
      </c>
      <c r="BT17" s="96">
        <f t="shared" si="1"/>
        <v>2087</v>
      </c>
      <c r="BU17" s="96">
        <f t="shared" si="1"/>
        <v>2088</v>
      </c>
      <c r="BV17" s="96">
        <f t="shared" si="1"/>
        <v>2089</v>
      </c>
      <c r="BW17" s="96">
        <f t="shared" si="1"/>
        <v>2090</v>
      </c>
      <c r="BX17" s="96">
        <f t="shared" si="1"/>
        <v>2091</v>
      </c>
      <c r="BY17" s="96">
        <f t="shared" si="1"/>
        <v>2092</v>
      </c>
      <c r="BZ17" s="96">
        <f t="shared" si="1"/>
        <v>2093</v>
      </c>
      <c r="CA17" s="96">
        <f t="shared" si="1"/>
        <v>2094</v>
      </c>
      <c r="CB17" s="96">
        <f t="shared" si="1"/>
        <v>2095</v>
      </c>
      <c r="CC17" s="96">
        <f t="shared" si="1"/>
        <v>2096</v>
      </c>
      <c r="CD17" s="96">
        <f t="shared" si="1"/>
        <v>2097</v>
      </c>
      <c r="CE17" s="96">
        <f t="shared" si="1"/>
        <v>2098</v>
      </c>
      <c r="CF17" s="96">
        <f t="shared" si="1"/>
        <v>2099</v>
      </c>
      <c r="CG17" s="94"/>
    </row>
    <row r="18" spans="1:85" ht="17.25" customHeight="1" x14ac:dyDescent="0.2">
      <c r="A18" s="98" t="str">
        <f>'ИД (Рейтингование)'!E80</f>
        <v>Косвенный</v>
      </c>
      <c r="B18" s="218" t="str">
        <f>'ИД (Рейтингование)'!C80</f>
        <v xml:space="preserve">Сокращение расходов на оплату труда </v>
      </c>
      <c r="C18" s="64" t="str">
        <f>'ИД (Рейтингование)'!F80</f>
        <v>тыс.руб.</v>
      </c>
      <c r="D18" s="13">
        <f t="shared" ref="D18:D28" ca="1" si="2">SUM(E18:CF18)</f>
        <v>0</v>
      </c>
      <c r="E18" s="14">
        <f ca="1">'ИД (Рейтингование)'!H80</f>
        <v>0</v>
      </c>
      <c r="F18" s="14">
        <f ca="1">'ИД (Рейтингование)'!I80</f>
        <v>0</v>
      </c>
      <c r="G18" s="14">
        <f ca="1">'ИД (Рейтингование)'!J80</f>
        <v>0</v>
      </c>
      <c r="H18" s="14">
        <f ca="1">'ИД (Рейтингование)'!K80</f>
        <v>0</v>
      </c>
      <c r="I18" s="14">
        <f ca="1">'ИД (Рейтингование)'!L80</f>
        <v>0</v>
      </c>
      <c r="J18" s="14">
        <f ca="1">'ИД (Рейтингование)'!M80</f>
        <v>0</v>
      </c>
      <c r="K18" s="14">
        <f ca="1">'ИД (Рейтингование)'!N80</f>
        <v>0</v>
      </c>
      <c r="L18" s="14">
        <f ca="1">'ИД (Рейтингование)'!O80</f>
        <v>0</v>
      </c>
      <c r="M18" s="14">
        <f ca="1">'ИД (Рейтингование)'!P80</f>
        <v>0</v>
      </c>
      <c r="N18" s="14">
        <f ca="1">'ИД (Рейтингование)'!Q80</f>
        <v>0</v>
      </c>
      <c r="O18" s="14">
        <f ca="1">'ИД (Рейтингование)'!R80</f>
        <v>0</v>
      </c>
      <c r="P18" s="14">
        <f ca="1">'ИД (Рейтингование)'!S80</f>
        <v>0</v>
      </c>
      <c r="Q18" s="14">
        <f ca="1">'ИД (Рейтингование)'!T80</f>
        <v>0</v>
      </c>
      <c r="R18" s="14">
        <f ca="1">'ИД (Рейтингование)'!U80</f>
        <v>0</v>
      </c>
      <c r="S18" s="14">
        <f ca="1">'ИД (Рейтингование)'!V80</f>
        <v>0</v>
      </c>
      <c r="T18" s="14">
        <f ca="1">'ИД (Рейтингование)'!W80</f>
        <v>0</v>
      </c>
      <c r="U18" s="14">
        <f ca="1">'ИД (Рейтингование)'!X80</f>
        <v>0</v>
      </c>
      <c r="V18" s="14">
        <f ca="1">'ИД (Рейтингование)'!Y80</f>
        <v>0</v>
      </c>
      <c r="W18" s="14">
        <f ca="1">'ИД (Рейтингование)'!Z80</f>
        <v>0</v>
      </c>
      <c r="X18" s="14">
        <f ca="1">'ИД (Рейтингование)'!AA80</f>
        <v>0</v>
      </c>
      <c r="Y18" s="14">
        <f ca="1">'ИД (Рейтингование)'!AB80</f>
        <v>0</v>
      </c>
      <c r="Z18" s="14">
        <f ca="1">'ИД (Рейтингование)'!AC80</f>
        <v>0</v>
      </c>
      <c r="AA18" s="14">
        <f ca="1">'ИД (Рейтингование)'!AD80</f>
        <v>0</v>
      </c>
      <c r="AB18" s="14">
        <f ca="1">'ИД (Рейтингование)'!AE80</f>
        <v>0</v>
      </c>
      <c r="AC18" s="14">
        <f ca="1">'ИД (Рейтингование)'!AF80</f>
        <v>0</v>
      </c>
      <c r="AD18" s="14">
        <f ca="1">'ИД (Рейтингование)'!AG80</f>
        <v>0</v>
      </c>
      <c r="AE18" s="14">
        <f ca="1">'ИД (Рейтингование)'!AH80</f>
        <v>0</v>
      </c>
      <c r="AF18" s="14">
        <f ca="1">'ИД (Рейтингование)'!AI80</f>
        <v>0</v>
      </c>
      <c r="AG18" s="14">
        <f ca="1">'ИД (Рейтингование)'!AJ80</f>
        <v>0</v>
      </c>
      <c r="AH18" s="14">
        <f ca="1">'ИД (Рейтингование)'!AK80</f>
        <v>0</v>
      </c>
      <c r="AI18" s="14">
        <f ca="1">'ИД (Рейтингование)'!AL80</f>
        <v>0</v>
      </c>
      <c r="AJ18" s="14">
        <f ca="1">'ИД (Рейтингование)'!AM80</f>
        <v>0</v>
      </c>
      <c r="AK18" s="14">
        <f ca="1">'ИД (Рейтингование)'!AN80</f>
        <v>0</v>
      </c>
      <c r="AL18" s="14">
        <f ca="1">'ИД (Рейтингование)'!AO80</f>
        <v>0</v>
      </c>
      <c r="AM18" s="14">
        <f ca="1">'ИД (Рейтингование)'!AP80</f>
        <v>0</v>
      </c>
      <c r="AN18" s="14">
        <f ca="1">'ИД (Рейтингование)'!AQ80</f>
        <v>0</v>
      </c>
      <c r="AO18" s="14">
        <f ca="1">'ИД (Рейтингование)'!AR80</f>
        <v>0</v>
      </c>
      <c r="AP18" s="14">
        <f ca="1">'ИД (Рейтингование)'!AS80</f>
        <v>0</v>
      </c>
      <c r="AQ18" s="14">
        <f ca="1">'ИД (Рейтингование)'!AT80</f>
        <v>0</v>
      </c>
      <c r="AR18" s="14">
        <f ca="1">'ИД (Рейтингование)'!AU80</f>
        <v>0</v>
      </c>
      <c r="AS18" s="14">
        <f ca="1">'ИД (Рейтингование)'!AV80</f>
        <v>0</v>
      </c>
      <c r="AT18" s="14">
        <f ca="1">'ИД (Рейтингование)'!AW80</f>
        <v>0</v>
      </c>
      <c r="AU18" s="14">
        <f ca="1">'ИД (Рейтингование)'!AX80</f>
        <v>0</v>
      </c>
      <c r="AV18" s="14">
        <f ca="1">'ИД (Рейтингование)'!AY80</f>
        <v>0</v>
      </c>
      <c r="AW18" s="14">
        <f ca="1">'ИД (Рейтингование)'!AZ80</f>
        <v>0</v>
      </c>
      <c r="AX18" s="14">
        <f ca="1">'ИД (Рейтингование)'!BA80</f>
        <v>0</v>
      </c>
      <c r="AY18" s="14">
        <f ca="1">'ИД (Рейтингование)'!BB80</f>
        <v>0</v>
      </c>
      <c r="AZ18" s="14">
        <f ca="1">'ИД (Рейтингование)'!BC80</f>
        <v>0</v>
      </c>
      <c r="BA18" s="14">
        <f ca="1">'ИД (Рейтингование)'!BD80</f>
        <v>0</v>
      </c>
      <c r="BB18" s="14">
        <f ca="1">'ИД (Рейтингование)'!BE80</f>
        <v>0</v>
      </c>
      <c r="BC18" s="14">
        <f ca="1">'ИД (Рейтингование)'!BF80</f>
        <v>0</v>
      </c>
      <c r="BD18" s="14">
        <f ca="1">'ИД (Рейтингование)'!BG80</f>
        <v>0</v>
      </c>
      <c r="BE18" s="14">
        <f ca="1">'ИД (Рейтингование)'!BH80</f>
        <v>0</v>
      </c>
      <c r="BF18" s="14">
        <f ca="1">'ИД (Рейтингование)'!BI80</f>
        <v>0</v>
      </c>
      <c r="BG18" s="14">
        <f ca="1">'ИД (Рейтингование)'!BJ80</f>
        <v>0</v>
      </c>
      <c r="BH18" s="14">
        <f ca="1">'ИД (Рейтингование)'!BK80</f>
        <v>0</v>
      </c>
      <c r="BI18" s="14">
        <f ca="1">'ИД (Рейтингование)'!BL80</f>
        <v>0</v>
      </c>
      <c r="BJ18" s="14">
        <f ca="1">'ИД (Рейтингование)'!BM80</f>
        <v>0</v>
      </c>
      <c r="BK18" s="14">
        <f ca="1">'ИД (Рейтингование)'!BN80</f>
        <v>0</v>
      </c>
      <c r="BL18" s="14">
        <f ca="1">'ИД (Рейтингование)'!BO80</f>
        <v>0</v>
      </c>
      <c r="BM18" s="14">
        <f ca="1">'ИД (Рейтингование)'!BP80</f>
        <v>0</v>
      </c>
      <c r="BN18" s="14">
        <f ca="1">'ИД (Рейтингование)'!BQ80</f>
        <v>0</v>
      </c>
      <c r="BO18" s="14">
        <f ca="1">'ИД (Рейтингование)'!BR80</f>
        <v>0</v>
      </c>
      <c r="BP18" s="14">
        <f ca="1">'ИД (Рейтингование)'!BS80</f>
        <v>0</v>
      </c>
      <c r="BQ18" s="14">
        <f ca="1">'ИД (Рейтингование)'!BT80</f>
        <v>0</v>
      </c>
      <c r="BR18" s="14">
        <f ca="1">'ИД (Рейтингование)'!BU80</f>
        <v>0</v>
      </c>
      <c r="BS18" s="14">
        <f ca="1">'ИД (Рейтингование)'!BV80</f>
        <v>0</v>
      </c>
      <c r="BT18" s="14">
        <f ca="1">'ИД (Рейтингование)'!BW80</f>
        <v>0</v>
      </c>
      <c r="BU18" s="14">
        <f ca="1">'ИД (Рейтингование)'!BX80</f>
        <v>0</v>
      </c>
      <c r="BV18" s="14">
        <f ca="1">'ИД (Рейтингование)'!BY80</f>
        <v>0</v>
      </c>
      <c r="BW18" s="14">
        <f ca="1">'ИД (Рейтингование)'!BZ80</f>
        <v>0</v>
      </c>
      <c r="BX18" s="14">
        <f ca="1">'ИД (Рейтингование)'!CA80</f>
        <v>0</v>
      </c>
      <c r="BY18" s="14">
        <f ca="1">'ИД (Рейтингование)'!CB80</f>
        <v>0</v>
      </c>
      <c r="BZ18" s="14">
        <f ca="1">'ИД (Рейтингование)'!CC80</f>
        <v>0</v>
      </c>
      <c r="CA18" s="14">
        <f ca="1">'ИД (Рейтингование)'!CD80</f>
        <v>0</v>
      </c>
      <c r="CB18" s="14">
        <f ca="1">'ИД (Рейтингование)'!CE80</f>
        <v>0</v>
      </c>
      <c r="CC18" s="14">
        <f ca="1">'ИД (Рейтингование)'!CF80</f>
        <v>0</v>
      </c>
      <c r="CD18" s="14">
        <f ca="1">'ИД (Рейтингование)'!CG80</f>
        <v>0</v>
      </c>
      <c r="CE18" s="14">
        <f ca="1">'ИД (Рейтингование)'!CH80</f>
        <v>0</v>
      </c>
      <c r="CF18" s="14">
        <f ca="1">'ИД (Рейтингование)'!CI80</f>
        <v>0</v>
      </c>
      <c r="CG18" s="94"/>
    </row>
    <row r="19" spans="1:85" ht="15" customHeight="1" x14ac:dyDescent="0.2">
      <c r="A19" s="98">
        <f>'ИД (Рейтингование)'!E81</f>
        <v>0</v>
      </c>
      <c r="B19" s="218" t="str">
        <f>'ИД (Рейтингование)'!C81</f>
        <v>Сокращение CAPEX</v>
      </c>
      <c r="C19" s="57" t="str">
        <f>'ИД (Рейтингование)'!F81</f>
        <v>тыс.руб.</v>
      </c>
      <c r="D19" s="8">
        <f t="shared" ca="1" si="2"/>
        <v>0</v>
      </c>
      <c r="E19" s="14">
        <f ca="1">'ИД (Рейтингование)'!H81</f>
        <v>0</v>
      </c>
      <c r="F19" s="14">
        <f ca="1">'ИД (Рейтингование)'!I81</f>
        <v>0</v>
      </c>
      <c r="G19" s="14">
        <f ca="1">'ИД (Рейтингование)'!J81</f>
        <v>0</v>
      </c>
      <c r="H19" s="14">
        <f ca="1">'ИД (Рейтингование)'!K81</f>
        <v>0</v>
      </c>
      <c r="I19" s="14">
        <f ca="1">'ИД (Рейтингование)'!L81</f>
        <v>0</v>
      </c>
      <c r="J19" s="14">
        <f ca="1">'ИД (Рейтингование)'!M81</f>
        <v>0</v>
      </c>
      <c r="K19" s="14">
        <f ca="1">'ИД (Рейтингование)'!N81</f>
        <v>0</v>
      </c>
      <c r="L19" s="14">
        <f ca="1">'ИД (Рейтингование)'!O81</f>
        <v>0</v>
      </c>
      <c r="M19" s="14">
        <f ca="1">'ИД (Рейтингование)'!P81</f>
        <v>0</v>
      </c>
      <c r="N19" s="14">
        <f ca="1">'ИД (Рейтингование)'!Q81</f>
        <v>0</v>
      </c>
      <c r="O19" s="14">
        <f ca="1">'ИД (Рейтингование)'!R81</f>
        <v>0</v>
      </c>
      <c r="P19" s="14">
        <f ca="1">'ИД (Рейтингование)'!S81</f>
        <v>0</v>
      </c>
      <c r="Q19" s="14">
        <f ca="1">'ИД (Рейтингование)'!T81</f>
        <v>0</v>
      </c>
      <c r="R19" s="14">
        <f ca="1">'ИД (Рейтингование)'!U81</f>
        <v>0</v>
      </c>
      <c r="S19" s="14">
        <f ca="1">'ИД (Рейтингование)'!V81</f>
        <v>0</v>
      </c>
      <c r="T19" s="14">
        <f ca="1">'ИД (Рейтингование)'!W81</f>
        <v>0</v>
      </c>
      <c r="U19" s="14">
        <f ca="1">'ИД (Рейтингование)'!X81</f>
        <v>0</v>
      </c>
      <c r="V19" s="14">
        <f ca="1">'ИД (Рейтингование)'!Y81</f>
        <v>0</v>
      </c>
      <c r="W19" s="14">
        <f ca="1">'ИД (Рейтингование)'!Z81</f>
        <v>0</v>
      </c>
      <c r="X19" s="14">
        <f ca="1">'ИД (Рейтингование)'!AA81</f>
        <v>0</v>
      </c>
      <c r="Y19" s="14">
        <f ca="1">'ИД (Рейтингование)'!AB81</f>
        <v>0</v>
      </c>
      <c r="Z19" s="14">
        <f ca="1">'ИД (Рейтингование)'!AC81</f>
        <v>0</v>
      </c>
      <c r="AA19" s="14">
        <f ca="1">'ИД (Рейтингование)'!AD81</f>
        <v>0</v>
      </c>
      <c r="AB19" s="14">
        <f ca="1">'ИД (Рейтингование)'!AE81</f>
        <v>0</v>
      </c>
      <c r="AC19" s="14">
        <f ca="1">'ИД (Рейтингование)'!AF81</f>
        <v>0</v>
      </c>
      <c r="AD19" s="14">
        <f ca="1">'ИД (Рейтингование)'!AG81</f>
        <v>0</v>
      </c>
      <c r="AE19" s="14">
        <f ca="1">'ИД (Рейтингование)'!AH81</f>
        <v>0</v>
      </c>
      <c r="AF19" s="14">
        <f ca="1">'ИД (Рейтингование)'!AI81</f>
        <v>0</v>
      </c>
      <c r="AG19" s="14">
        <f ca="1">'ИД (Рейтингование)'!AJ81</f>
        <v>0</v>
      </c>
      <c r="AH19" s="14">
        <f ca="1">'ИД (Рейтингование)'!AK81</f>
        <v>0</v>
      </c>
      <c r="AI19" s="14">
        <f ca="1">'ИД (Рейтингование)'!AL81</f>
        <v>0</v>
      </c>
      <c r="AJ19" s="14">
        <f ca="1">'ИД (Рейтингование)'!AM81</f>
        <v>0</v>
      </c>
      <c r="AK19" s="14">
        <f ca="1">'ИД (Рейтингование)'!AN81</f>
        <v>0</v>
      </c>
      <c r="AL19" s="14">
        <f ca="1">'ИД (Рейтингование)'!AO81</f>
        <v>0</v>
      </c>
      <c r="AM19" s="14">
        <f ca="1">'ИД (Рейтингование)'!AP81</f>
        <v>0</v>
      </c>
      <c r="AN19" s="14">
        <f ca="1">'ИД (Рейтингование)'!AQ81</f>
        <v>0</v>
      </c>
      <c r="AO19" s="14">
        <f ca="1">'ИД (Рейтингование)'!AR81</f>
        <v>0</v>
      </c>
      <c r="AP19" s="14">
        <f ca="1">'ИД (Рейтингование)'!AS81</f>
        <v>0</v>
      </c>
      <c r="AQ19" s="14">
        <f ca="1">'ИД (Рейтингование)'!AT81</f>
        <v>0</v>
      </c>
      <c r="AR19" s="14">
        <f ca="1">'ИД (Рейтингование)'!AU81</f>
        <v>0</v>
      </c>
      <c r="AS19" s="14">
        <f ca="1">'ИД (Рейтингование)'!AV81</f>
        <v>0</v>
      </c>
      <c r="AT19" s="14">
        <f ca="1">'ИД (Рейтингование)'!AW81</f>
        <v>0</v>
      </c>
      <c r="AU19" s="14">
        <f ca="1">'ИД (Рейтингование)'!AX81</f>
        <v>0</v>
      </c>
      <c r="AV19" s="14">
        <f ca="1">'ИД (Рейтингование)'!AY81</f>
        <v>0</v>
      </c>
      <c r="AW19" s="14">
        <f ca="1">'ИД (Рейтингование)'!AZ81</f>
        <v>0</v>
      </c>
      <c r="AX19" s="14">
        <f ca="1">'ИД (Рейтингование)'!BA81</f>
        <v>0</v>
      </c>
      <c r="AY19" s="14">
        <f ca="1">'ИД (Рейтингование)'!BB81</f>
        <v>0</v>
      </c>
      <c r="AZ19" s="14">
        <f ca="1">'ИД (Рейтингование)'!BC81</f>
        <v>0</v>
      </c>
      <c r="BA19" s="14">
        <f ca="1">'ИД (Рейтингование)'!BD81</f>
        <v>0</v>
      </c>
      <c r="BB19" s="14">
        <f ca="1">'ИД (Рейтингование)'!BE81</f>
        <v>0</v>
      </c>
      <c r="BC19" s="14">
        <f ca="1">'ИД (Рейтингование)'!BF81</f>
        <v>0</v>
      </c>
      <c r="BD19" s="14">
        <f ca="1">'ИД (Рейтингование)'!BG81</f>
        <v>0</v>
      </c>
      <c r="BE19" s="14">
        <f ca="1">'ИД (Рейтингование)'!BH81</f>
        <v>0</v>
      </c>
      <c r="BF19" s="14">
        <f ca="1">'ИД (Рейтингование)'!BI81</f>
        <v>0</v>
      </c>
      <c r="BG19" s="14">
        <f ca="1">'ИД (Рейтингование)'!BJ81</f>
        <v>0</v>
      </c>
      <c r="BH19" s="14">
        <f ca="1">'ИД (Рейтингование)'!BK81</f>
        <v>0</v>
      </c>
      <c r="BI19" s="14">
        <f ca="1">'ИД (Рейтингование)'!BL81</f>
        <v>0</v>
      </c>
      <c r="BJ19" s="14">
        <f ca="1">'ИД (Рейтингование)'!BM81</f>
        <v>0</v>
      </c>
      <c r="BK19" s="14">
        <f ca="1">'ИД (Рейтингование)'!BN81</f>
        <v>0</v>
      </c>
      <c r="BL19" s="14">
        <f ca="1">'ИД (Рейтингование)'!BO81</f>
        <v>0</v>
      </c>
      <c r="BM19" s="14">
        <f ca="1">'ИД (Рейтингование)'!BP81</f>
        <v>0</v>
      </c>
      <c r="BN19" s="14">
        <f ca="1">'ИД (Рейтингование)'!BQ81</f>
        <v>0</v>
      </c>
      <c r="BO19" s="14">
        <f ca="1">'ИД (Рейтингование)'!BR81</f>
        <v>0</v>
      </c>
      <c r="BP19" s="14">
        <f ca="1">'ИД (Рейтингование)'!BS81</f>
        <v>0</v>
      </c>
      <c r="BQ19" s="14">
        <f ca="1">'ИД (Рейтингование)'!BT81</f>
        <v>0</v>
      </c>
      <c r="BR19" s="14">
        <f ca="1">'ИД (Рейтингование)'!BU81</f>
        <v>0</v>
      </c>
      <c r="BS19" s="14">
        <f ca="1">'ИД (Рейтингование)'!BV81</f>
        <v>0</v>
      </c>
      <c r="BT19" s="14">
        <f ca="1">'ИД (Рейтингование)'!BW81</f>
        <v>0</v>
      </c>
      <c r="BU19" s="14">
        <f ca="1">'ИД (Рейтингование)'!BX81</f>
        <v>0</v>
      </c>
      <c r="BV19" s="14">
        <f ca="1">'ИД (Рейтингование)'!BY81</f>
        <v>0</v>
      </c>
      <c r="BW19" s="14">
        <f ca="1">'ИД (Рейтингование)'!BZ81</f>
        <v>0</v>
      </c>
      <c r="BX19" s="14">
        <f ca="1">'ИД (Рейтингование)'!CA81</f>
        <v>0</v>
      </c>
      <c r="BY19" s="14">
        <f ca="1">'ИД (Рейтингование)'!CB81</f>
        <v>0</v>
      </c>
      <c r="BZ19" s="14">
        <f ca="1">'ИД (Рейтингование)'!CC81</f>
        <v>0</v>
      </c>
      <c r="CA19" s="14">
        <f ca="1">'ИД (Рейтингование)'!CD81</f>
        <v>0</v>
      </c>
      <c r="CB19" s="14">
        <f ca="1">'ИД (Рейтингование)'!CE81</f>
        <v>0</v>
      </c>
      <c r="CC19" s="14">
        <f ca="1">'ИД (Рейтингование)'!CF81</f>
        <v>0</v>
      </c>
      <c r="CD19" s="14">
        <f ca="1">'ИД (Рейтингование)'!CG81</f>
        <v>0</v>
      </c>
      <c r="CE19" s="14">
        <f ca="1">'ИД (Рейтингование)'!CH81</f>
        <v>0</v>
      </c>
      <c r="CF19" s="14">
        <f ca="1">'ИД (Рейтингование)'!CI81</f>
        <v>0</v>
      </c>
      <c r="CG19" s="94"/>
    </row>
    <row r="20" spans="1:85" ht="15" customHeight="1" x14ac:dyDescent="0.2">
      <c r="A20" s="98">
        <f>'ИД (Рейтингование)'!E82</f>
        <v>0</v>
      </c>
      <c r="B20" s="218" t="str">
        <f>'ИД (Рейтингование)'!C82</f>
        <v>Сокращение OPEX</v>
      </c>
      <c r="C20" s="57" t="str">
        <f>'ИД (Рейтингование)'!F82</f>
        <v>тыс.руб.</v>
      </c>
      <c r="D20" s="8">
        <f t="shared" ref="D20" ca="1" si="3">SUM(E20:CF20)</f>
        <v>0</v>
      </c>
      <c r="E20" s="14">
        <f ca="1">'ИД (Рейтингование)'!H82</f>
        <v>0</v>
      </c>
      <c r="F20" s="14">
        <f ca="1">'ИД (Рейтингование)'!I82</f>
        <v>0</v>
      </c>
      <c r="G20" s="14">
        <f ca="1">'ИД (Рейтингование)'!J82</f>
        <v>0</v>
      </c>
      <c r="H20" s="14">
        <f ca="1">'ИД (Рейтингование)'!K82</f>
        <v>0</v>
      </c>
      <c r="I20" s="14">
        <f ca="1">'ИД (Рейтингование)'!L82</f>
        <v>0</v>
      </c>
      <c r="J20" s="14">
        <f ca="1">'ИД (Рейтингование)'!M82</f>
        <v>0</v>
      </c>
      <c r="K20" s="14">
        <f ca="1">'ИД (Рейтингование)'!N82</f>
        <v>0</v>
      </c>
      <c r="L20" s="14">
        <f ca="1">'ИД (Рейтингование)'!O82</f>
        <v>0</v>
      </c>
      <c r="M20" s="14">
        <f ca="1">'ИД (Рейтингование)'!P82</f>
        <v>0</v>
      </c>
      <c r="N20" s="14">
        <f ca="1">'ИД (Рейтингование)'!Q82</f>
        <v>0</v>
      </c>
      <c r="O20" s="14">
        <f ca="1">'ИД (Рейтингование)'!R82</f>
        <v>0</v>
      </c>
      <c r="P20" s="14">
        <f ca="1">'ИД (Рейтингование)'!S82</f>
        <v>0</v>
      </c>
      <c r="Q20" s="14">
        <f ca="1">'ИД (Рейтингование)'!T82</f>
        <v>0</v>
      </c>
      <c r="R20" s="14">
        <f ca="1">'ИД (Рейтингование)'!U82</f>
        <v>0</v>
      </c>
      <c r="S20" s="14">
        <f ca="1">'ИД (Рейтингование)'!V82</f>
        <v>0</v>
      </c>
      <c r="T20" s="14">
        <f ca="1">'ИД (Рейтингование)'!W82</f>
        <v>0</v>
      </c>
      <c r="U20" s="14">
        <f ca="1">'ИД (Рейтингование)'!X82</f>
        <v>0</v>
      </c>
      <c r="V20" s="14">
        <f ca="1">'ИД (Рейтингование)'!Y82</f>
        <v>0</v>
      </c>
      <c r="W20" s="14">
        <f ca="1">'ИД (Рейтингование)'!Z82</f>
        <v>0</v>
      </c>
      <c r="X20" s="14">
        <f ca="1">'ИД (Рейтингование)'!AA82</f>
        <v>0</v>
      </c>
      <c r="Y20" s="14">
        <f ca="1">'ИД (Рейтингование)'!AB82</f>
        <v>0</v>
      </c>
      <c r="Z20" s="14">
        <f ca="1">'ИД (Рейтингование)'!AC82</f>
        <v>0</v>
      </c>
      <c r="AA20" s="14">
        <f ca="1">'ИД (Рейтингование)'!AD82</f>
        <v>0</v>
      </c>
      <c r="AB20" s="14">
        <f ca="1">'ИД (Рейтингование)'!AE82</f>
        <v>0</v>
      </c>
      <c r="AC20" s="14">
        <f ca="1">'ИД (Рейтингование)'!AF82</f>
        <v>0</v>
      </c>
      <c r="AD20" s="14">
        <f ca="1">'ИД (Рейтингование)'!AG82</f>
        <v>0</v>
      </c>
      <c r="AE20" s="14">
        <f ca="1">'ИД (Рейтингование)'!AH82</f>
        <v>0</v>
      </c>
      <c r="AF20" s="14">
        <f ca="1">'ИД (Рейтингование)'!AI82</f>
        <v>0</v>
      </c>
      <c r="AG20" s="14">
        <f ca="1">'ИД (Рейтингование)'!AJ82</f>
        <v>0</v>
      </c>
      <c r="AH20" s="14">
        <f ca="1">'ИД (Рейтингование)'!AK82</f>
        <v>0</v>
      </c>
      <c r="AI20" s="14">
        <f ca="1">'ИД (Рейтингование)'!AL82</f>
        <v>0</v>
      </c>
      <c r="AJ20" s="14">
        <f ca="1">'ИД (Рейтингование)'!AM82</f>
        <v>0</v>
      </c>
      <c r="AK20" s="14">
        <f ca="1">'ИД (Рейтингование)'!AN82</f>
        <v>0</v>
      </c>
      <c r="AL20" s="14">
        <f ca="1">'ИД (Рейтингование)'!AO82</f>
        <v>0</v>
      </c>
      <c r="AM20" s="14">
        <f ca="1">'ИД (Рейтингование)'!AP82</f>
        <v>0</v>
      </c>
      <c r="AN20" s="14">
        <f ca="1">'ИД (Рейтингование)'!AQ82</f>
        <v>0</v>
      </c>
      <c r="AO20" s="14">
        <f ca="1">'ИД (Рейтингование)'!AR82</f>
        <v>0</v>
      </c>
      <c r="AP20" s="14">
        <f ca="1">'ИД (Рейтингование)'!AS82</f>
        <v>0</v>
      </c>
      <c r="AQ20" s="14">
        <f ca="1">'ИД (Рейтингование)'!AT82</f>
        <v>0</v>
      </c>
      <c r="AR20" s="14">
        <f ca="1">'ИД (Рейтингование)'!AU82</f>
        <v>0</v>
      </c>
      <c r="AS20" s="14">
        <f ca="1">'ИД (Рейтингование)'!AV82</f>
        <v>0</v>
      </c>
      <c r="AT20" s="14">
        <f ca="1">'ИД (Рейтингование)'!AW82</f>
        <v>0</v>
      </c>
      <c r="AU20" s="14">
        <f ca="1">'ИД (Рейтингование)'!AX82</f>
        <v>0</v>
      </c>
      <c r="AV20" s="14">
        <f ca="1">'ИД (Рейтингование)'!AY82</f>
        <v>0</v>
      </c>
      <c r="AW20" s="14">
        <f ca="1">'ИД (Рейтингование)'!AZ82</f>
        <v>0</v>
      </c>
      <c r="AX20" s="14">
        <f ca="1">'ИД (Рейтингование)'!BA82</f>
        <v>0</v>
      </c>
      <c r="AY20" s="14">
        <f ca="1">'ИД (Рейтингование)'!BB82</f>
        <v>0</v>
      </c>
      <c r="AZ20" s="14">
        <f ca="1">'ИД (Рейтингование)'!BC82</f>
        <v>0</v>
      </c>
      <c r="BA20" s="14">
        <f ca="1">'ИД (Рейтингование)'!BD82</f>
        <v>0</v>
      </c>
      <c r="BB20" s="14">
        <f ca="1">'ИД (Рейтингование)'!BE82</f>
        <v>0</v>
      </c>
      <c r="BC20" s="14">
        <f ca="1">'ИД (Рейтингование)'!BF82</f>
        <v>0</v>
      </c>
      <c r="BD20" s="14">
        <f ca="1">'ИД (Рейтингование)'!BG82</f>
        <v>0</v>
      </c>
      <c r="BE20" s="14">
        <f ca="1">'ИД (Рейтингование)'!BH82</f>
        <v>0</v>
      </c>
      <c r="BF20" s="14">
        <f ca="1">'ИД (Рейтингование)'!BI82</f>
        <v>0</v>
      </c>
      <c r="BG20" s="14">
        <f ca="1">'ИД (Рейтингование)'!BJ82</f>
        <v>0</v>
      </c>
      <c r="BH20" s="14">
        <f ca="1">'ИД (Рейтингование)'!BK82</f>
        <v>0</v>
      </c>
      <c r="BI20" s="14">
        <f ca="1">'ИД (Рейтингование)'!BL82</f>
        <v>0</v>
      </c>
      <c r="BJ20" s="14">
        <f ca="1">'ИД (Рейтингование)'!BM82</f>
        <v>0</v>
      </c>
      <c r="BK20" s="14">
        <f ca="1">'ИД (Рейтингование)'!BN82</f>
        <v>0</v>
      </c>
      <c r="BL20" s="14">
        <f ca="1">'ИД (Рейтингование)'!BO82</f>
        <v>0</v>
      </c>
      <c r="BM20" s="14">
        <f ca="1">'ИД (Рейтингование)'!BP82</f>
        <v>0</v>
      </c>
      <c r="BN20" s="14">
        <f ca="1">'ИД (Рейтингование)'!BQ82</f>
        <v>0</v>
      </c>
      <c r="BO20" s="14">
        <f ca="1">'ИД (Рейтингование)'!BR82</f>
        <v>0</v>
      </c>
      <c r="BP20" s="14">
        <f ca="1">'ИД (Рейтингование)'!BS82</f>
        <v>0</v>
      </c>
      <c r="BQ20" s="14">
        <f ca="1">'ИД (Рейтингование)'!BT82</f>
        <v>0</v>
      </c>
      <c r="BR20" s="14">
        <f ca="1">'ИД (Рейтингование)'!BU82</f>
        <v>0</v>
      </c>
      <c r="BS20" s="14">
        <f ca="1">'ИД (Рейтингование)'!BV82</f>
        <v>0</v>
      </c>
      <c r="BT20" s="14">
        <f ca="1">'ИД (Рейтингование)'!BW82</f>
        <v>0</v>
      </c>
      <c r="BU20" s="14">
        <f ca="1">'ИД (Рейтингование)'!BX82</f>
        <v>0</v>
      </c>
      <c r="BV20" s="14">
        <f ca="1">'ИД (Рейтингование)'!BY82</f>
        <v>0</v>
      </c>
      <c r="BW20" s="14">
        <f ca="1">'ИД (Рейтингование)'!BZ82</f>
        <v>0</v>
      </c>
      <c r="BX20" s="14">
        <f ca="1">'ИД (Рейтингование)'!CA82</f>
        <v>0</v>
      </c>
      <c r="BY20" s="14">
        <f ca="1">'ИД (Рейтингование)'!CB82</f>
        <v>0</v>
      </c>
      <c r="BZ20" s="14">
        <f ca="1">'ИД (Рейтингование)'!CC82</f>
        <v>0</v>
      </c>
      <c r="CA20" s="14">
        <f ca="1">'ИД (Рейтингование)'!CD82</f>
        <v>0</v>
      </c>
      <c r="CB20" s="14">
        <f ca="1">'ИД (Рейтингование)'!CE82</f>
        <v>0</v>
      </c>
      <c r="CC20" s="14">
        <f ca="1">'ИД (Рейтингование)'!CF82</f>
        <v>0</v>
      </c>
      <c r="CD20" s="14">
        <f ca="1">'ИД (Рейтингование)'!CG82</f>
        <v>0</v>
      </c>
      <c r="CE20" s="14">
        <f ca="1">'ИД (Рейтингование)'!CH82</f>
        <v>0</v>
      </c>
      <c r="CF20" s="14">
        <f ca="1">'ИД (Рейтингование)'!CI82</f>
        <v>0</v>
      </c>
      <c r="CG20" s="94"/>
    </row>
    <row r="21" spans="1:85" ht="15" customHeight="1" x14ac:dyDescent="0.2">
      <c r="A21" s="98">
        <f>'ИД (Рейтингование)'!E83</f>
        <v>0</v>
      </c>
      <c r="B21" s="218" t="str">
        <f>'ИД (Рейтингование)'!C83</f>
        <v>Изменение денежного потока от увеличения добычи/реализации УВ</v>
      </c>
      <c r="C21" s="57" t="str">
        <f>'ИД (Рейтингование)'!F83</f>
        <v>тыс.руб.</v>
      </c>
      <c r="D21" s="8">
        <f t="shared" ca="1" si="2"/>
        <v>0</v>
      </c>
      <c r="E21" s="14">
        <f ca="1">'ИД (Рейтингование)'!H83</f>
        <v>0</v>
      </c>
      <c r="F21" s="14">
        <f ca="1">'ИД (Рейтингование)'!I83</f>
        <v>0</v>
      </c>
      <c r="G21" s="14">
        <f ca="1">'ИД (Рейтингование)'!J83</f>
        <v>0</v>
      </c>
      <c r="H21" s="14">
        <f ca="1">'ИД (Рейтингование)'!K83</f>
        <v>0</v>
      </c>
      <c r="I21" s="14">
        <f ca="1">'ИД (Рейтингование)'!L83</f>
        <v>0</v>
      </c>
      <c r="J21" s="14">
        <f ca="1">'ИД (Рейтингование)'!M83</f>
        <v>0</v>
      </c>
      <c r="K21" s="14">
        <f ca="1">'ИД (Рейтингование)'!N83</f>
        <v>0</v>
      </c>
      <c r="L21" s="14">
        <f ca="1">'ИД (Рейтингование)'!O83</f>
        <v>0</v>
      </c>
      <c r="M21" s="14">
        <f ca="1">'ИД (Рейтингование)'!P83</f>
        <v>0</v>
      </c>
      <c r="N21" s="14">
        <f ca="1">'ИД (Рейтингование)'!Q83</f>
        <v>0</v>
      </c>
      <c r="O21" s="14">
        <f ca="1">'ИД (Рейтингование)'!R83</f>
        <v>0</v>
      </c>
      <c r="P21" s="14">
        <f ca="1">'ИД (Рейтингование)'!S83</f>
        <v>0</v>
      </c>
      <c r="Q21" s="14">
        <f ca="1">'ИД (Рейтингование)'!T83</f>
        <v>0</v>
      </c>
      <c r="R21" s="14">
        <f ca="1">'ИД (Рейтингование)'!U83</f>
        <v>0</v>
      </c>
      <c r="S21" s="14">
        <f ca="1">'ИД (Рейтингование)'!V83</f>
        <v>0</v>
      </c>
      <c r="T21" s="14">
        <f ca="1">'ИД (Рейтингование)'!W83</f>
        <v>0</v>
      </c>
      <c r="U21" s="14">
        <f ca="1">'ИД (Рейтингование)'!X83</f>
        <v>0</v>
      </c>
      <c r="V21" s="14">
        <f ca="1">'ИД (Рейтингование)'!Y83</f>
        <v>0</v>
      </c>
      <c r="W21" s="14">
        <f ca="1">'ИД (Рейтингование)'!Z83</f>
        <v>0</v>
      </c>
      <c r="X21" s="14">
        <f ca="1">'ИД (Рейтингование)'!AA83</f>
        <v>0</v>
      </c>
      <c r="Y21" s="14">
        <f ca="1">'ИД (Рейтингование)'!AB83</f>
        <v>0</v>
      </c>
      <c r="Z21" s="14">
        <f ca="1">'ИД (Рейтингование)'!AC83</f>
        <v>0</v>
      </c>
      <c r="AA21" s="14">
        <f ca="1">'ИД (Рейтингование)'!AD83</f>
        <v>0</v>
      </c>
      <c r="AB21" s="14">
        <f ca="1">'ИД (Рейтингование)'!AE83</f>
        <v>0</v>
      </c>
      <c r="AC21" s="14">
        <f ca="1">'ИД (Рейтингование)'!AF83</f>
        <v>0</v>
      </c>
      <c r="AD21" s="14">
        <f ca="1">'ИД (Рейтингование)'!AG83</f>
        <v>0</v>
      </c>
      <c r="AE21" s="14">
        <f ca="1">'ИД (Рейтингование)'!AH83</f>
        <v>0</v>
      </c>
      <c r="AF21" s="14">
        <f ca="1">'ИД (Рейтингование)'!AI83</f>
        <v>0</v>
      </c>
      <c r="AG21" s="14">
        <f ca="1">'ИД (Рейтингование)'!AJ83</f>
        <v>0</v>
      </c>
      <c r="AH21" s="14">
        <f ca="1">'ИД (Рейтингование)'!AK83</f>
        <v>0</v>
      </c>
      <c r="AI21" s="14">
        <f ca="1">'ИД (Рейтингование)'!AL83</f>
        <v>0</v>
      </c>
      <c r="AJ21" s="14">
        <f ca="1">'ИД (Рейтингование)'!AM83</f>
        <v>0</v>
      </c>
      <c r="AK21" s="14">
        <f ca="1">'ИД (Рейтингование)'!AN83</f>
        <v>0</v>
      </c>
      <c r="AL21" s="14">
        <f ca="1">'ИД (Рейтингование)'!AO83</f>
        <v>0</v>
      </c>
      <c r="AM21" s="14">
        <f ca="1">'ИД (Рейтингование)'!AP83</f>
        <v>0</v>
      </c>
      <c r="AN21" s="14">
        <f ca="1">'ИД (Рейтингование)'!AQ83</f>
        <v>0</v>
      </c>
      <c r="AO21" s="14">
        <f ca="1">'ИД (Рейтингование)'!AR83</f>
        <v>0</v>
      </c>
      <c r="AP21" s="14">
        <f ca="1">'ИД (Рейтингование)'!AS83</f>
        <v>0</v>
      </c>
      <c r="AQ21" s="14">
        <f ca="1">'ИД (Рейтингование)'!AT83</f>
        <v>0</v>
      </c>
      <c r="AR21" s="14">
        <f ca="1">'ИД (Рейтингование)'!AU83</f>
        <v>0</v>
      </c>
      <c r="AS21" s="14">
        <f ca="1">'ИД (Рейтингование)'!AV83</f>
        <v>0</v>
      </c>
      <c r="AT21" s="14">
        <f ca="1">'ИД (Рейтингование)'!AW83</f>
        <v>0</v>
      </c>
      <c r="AU21" s="14">
        <f ca="1">'ИД (Рейтингование)'!AX83</f>
        <v>0</v>
      </c>
      <c r="AV21" s="14">
        <f ca="1">'ИД (Рейтингование)'!AY83</f>
        <v>0</v>
      </c>
      <c r="AW21" s="14">
        <f ca="1">'ИД (Рейтингование)'!AZ83</f>
        <v>0</v>
      </c>
      <c r="AX21" s="14">
        <f ca="1">'ИД (Рейтингование)'!BA83</f>
        <v>0</v>
      </c>
      <c r="AY21" s="14">
        <f ca="1">'ИД (Рейтингование)'!BB83</f>
        <v>0</v>
      </c>
      <c r="AZ21" s="14">
        <f ca="1">'ИД (Рейтингование)'!BC83</f>
        <v>0</v>
      </c>
      <c r="BA21" s="14">
        <f ca="1">'ИД (Рейтингование)'!BD83</f>
        <v>0</v>
      </c>
      <c r="BB21" s="14">
        <f ca="1">'ИД (Рейтингование)'!BE83</f>
        <v>0</v>
      </c>
      <c r="BC21" s="14">
        <f ca="1">'ИД (Рейтингование)'!BF83</f>
        <v>0</v>
      </c>
      <c r="BD21" s="14">
        <f ca="1">'ИД (Рейтингование)'!BG83</f>
        <v>0</v>
      </c>
      <c r="BE21" s="14">
        <f ca="1">'ИД (Рейтингование)'!BH83</f>
        <v>0</v>
      </c>
      <c r="BF21" s="14">
        <f ca="1">'ИД (Рейтингование)'!BI83</f>
        <v>0</v>
      </c>
      <c r="BG21" s="14">
        <f ca="1">'ИД (Рейтингование)'!BJ83</f>
        <v>0</v>
      </c>
      <c r="BH21" s="14">
        <f ca="1">'ИД (Рейтингование)'!BK83</f>
        <v>0</v>
      </c>
      <c r="BI21" s="14">
        <f ca="1">'ИД (Рейтингование)'!BL83</f>
        <v>0</v>
      </c>
      <c r="BJ21" s="14">
        <f ca="1">'ИД (Рейтингование)'!BM83</f>
        <v>0</v>
      </c>
      <c r="BK21" s="14">
        <f ca="1">'ИД (Рейтингование)'!BN83</f>
        <v>0</v>
      </c>
      <c r="BL21" s="14">
        <f ca="1">'ИД (Рейтингование)'!BO83</f>
        <v>0</v>
      </c>
      <c r="BM21" s="14">
        <f ca="1">'ИД (Рейтингование)'!BP83</f>
        <v>0</v>
      </c>
      <c r="BN21" s="14">
        <f ca="1">'ИД (Рейтингование)'!BQ83</f>
        <v>0</v>
      </c>
      <c r="BO21" s="14">
        <f ca="1">'ИД (Рейтингование)'!BR83</f>
        <v>0</v>
      </c>
      <c r="BP21" s="14">
        <f ca="1">'ИД (Рейтингование)'!BS83</f>
        <v>0</v>
      </c>
      <c r="BQ21" s="14">
        <f ca="1">'ИД (Рейтингование)'!BT83</f>
        <v>0</v>
      </c>
      <c r="BR21" s="14">
        <f ca="1">'ИД (Рейтингование)'!BU83</f>
        <v>0</v>
      </c>
      <c r="BS21" s="14">
        <f ca="1">'ИД (Рейтингование)'!BV83</f>
        <v>0</v>
      </c>
      <c r="BT21" s="14">
        <f ca="1">'ИД (Рейтингование)'!BW83</f>
        <v>0</v>
      </c>
      <c r="BU21" s="14">
        <f ca="1">'ИД (Рейтингование)'!BX83</f>
        <v>0</v>
      </c>
      <c r="BV21" s="14">
        <f ca="1">'ИД (Рейтингование)'!BY83</f>
        <v>0</v>
      </c>
      <c r="BW21" s="14">
        <f ca="1">'ИД (Рейтингование)'!BZ83</f>
        <v>0</v>
      </c>
      <c r="BX21" s="14">
        <f ca="1">'ИД (Рейтингование)'!CA83</f>
        <v>0</v>
      </c>
      <c r="BY21" s="14">
        <f ca="1">'ИД (Рейтингование)'!CB83</f>
        <v>0</v>
      </c>
      <c r="BZ21" s="14">
        <f ca="1">'ИД (Рейтингование)'!CC83</f>
        <v>0</v>
      </c>
      <c r="CA21" s="14">
        <f ca="1">'ИД (Рейтингование)'!CD83</f>
        <v>0</v>
      </c>
      <c r="CB21" s="14">
        <f ca="1">'ИД (Рейтингование)'!CE83</f>
        <v>0</v>
      </c>
      <c r="CC21" s="14">
        <f ca="1">'ИД (Рейтингование)'!CF83</f>
        <v>0</v>
      </c>
      <c r="CD21" s="14">
        <f ca="1">'ИД (Рейтингование)'!CG83</f>
        <v>0</v>
      </c>
      <c r="CE21" s="14">
        <f ca="1">'ИД (Рейтингование)'!CH83</f>
        <v>0</v>
      </c>
      <c r="CF21" s="14">
        <f ca="1">'ИД (Рейтингование)'!CI83</f>
        <v>0</v>
      </c>
      <c r="CG21" s="94"/>
    </row>
    <row r="22" spans="1:85" ht="15" customHeight="1" x14ac:dyDescent="0.2">
      <c r="A22" s="98">
        <f>'ИД (Рейтингование)'!E84</f>
        <v>0</v>
      </c>
      <c r="B22" s="218" t="str">
        <f>'ИД (Рейтингование)'!C84</f>
        <v>Ранняя добыча / ранняя нефть</v>
      </c>
      <c r="C22" s="57" t="str">
        <f>'ИД (Рейтингование)'!F84</f>
        <v>тыс.руб.</v>
      </c>
      <c r="D22" s="8">
        <f t="shared" ca="1" si="2"/>
        <v>0</v>
      </c>
      <c r="E22" s="14">
        <f ca="1">'ИД (Рейтингование)'!H84</f>
        <v>0</v>
      </c>
      <c r="F22" s="14">
        <f ca="1">'ИД (Рейтингование)'!I84</f>
        <v>0</v>
      </c>
      <c r="G22" s="14">
        <f ca="1">'ИД (Рейтингование)'!J84</f>
        <v>0</v>
      </c>
      <c r="H22" s="14">
        <f ca="1">'ИД (Рейтингование)'!K84</f>
        <v>0</v>
      </c>
      <c r="I22" s="14">
        <f ca="1">'ИД (Рейтингование)'!L84</f>
        <v>0</v>
      </c>
      <c r="J22" s="14">
        <f ca="1">'ИД (Рейтингование)'!M84</f>
        <v>0</v>
      </c>
      <c r="K22" s="14">
        <f ca="1">'ИД (Рейтингование)'!N84</f>
        <v>0</v>
      </c>
      <c r="L22" s="14">
        <f ca="1">'ИД (Рейтингование)'!O84</f>
        <v>0</v>
      </c>
      <c r="M22" s="14">
        <f ca="1">'ИД (Рейтингование)'!P84</f>
        <v>0</v>
      </c>
      <c r="N22" s="14">
        <f ca="1">'ИД (Рейтингование)'!Q84</f>
        <v>0</v>
      </c>
      <c r="O22" s="14">
        <f ca="1">'ИД (Рейтингование)'!R84</f>
        <v>0</v>
      </c>
      <c r="P22" s="14">
        <f ca="1">'ИД (Рейтингование)'!S84</f>
        <v>0</v>
      </c>
      <c r="Q22" s="14">
        <f ca="1">'ИД (Рейтингование)'!T84</f>
        <v>0</v>
      </c>
      <c r="R22" s="14">
        <f ca="1">'ИД (Рейтингование)'!U84</f>
        <v>0</v>
      </c>
      <c r="S22" s="14">
        <f ca="1">'ИД (Рейтингование)'!V84</f>
        <v>0</v>
      </c>
      <c r="T22" s="14">
        <f ca="1">'ИД (Рейтингование)'!W84</f>
        <v>0</v>
      </c>
      <c r="U22" s="14">
        <f ca="1">'ИД (Рейтингование)'!X84</f>
        <v>0</v>
      </c>
      <c r="V22" s="14">
        <f ca="1">'ИД (Рейтингование)'!Y84</f>
        <v>0</v>
      </c>
      <c r="W22" s="14">
        <f ca="1">'ИД (Рейтингование)'!Z84</f>
        <v>0</v>
      </c>
      <c r="X22" s="14">
        <f ca="1">'ИД (Рейтингование)'!AA84</f>
        <v>0</v>
      </c>
      <c r="Y22" s="14">
        <f ca="1">'ИД (Рейтингование)'!AB84</f>
        <v>0</v>
      </c>
      <c r="Z22" s="14">
        <f ca="1">'ИД (Рейтингование)'!AC84</f>
        <v>0</v>
      </c>
      <c r="AA22" s="14">
        <f ca="1">'ИД (Рейтингование)'!AD84</f>
        <v>0</v>
      </c>
      <c r="AB22" s="14">
        <f ca="1">'ИД (Рейтингование)'!AE84</f>
        <v>0</v>
      </c>
      <c r="AC22" s="14">
        <f ca="1">'ИД (Рейтингование)'!AF84</f>
        <v>0</v>
      </c>
      <c r="AD22" s="14">
        <f ca="1">'ИД (Рейтингование)'!AG84</f>
        <v>0</v>
      </c>
      <c r="AE22" s="14">
        <f ca="1">'ИД (Рейтингование)'!AH84</f>
        <v>0</v>
      </c>
      <c r="AF22" s="14">
        <f ca="1">'ИД (Рейтингование)'!AI84</f>
        <v>0</v>
      </c>
      <c r="AG22" s="14">
        <f ca="1">'ИД (Рейтингование)'!AJ84</f>
        <v>0</v>
      </c>
      <c r="AH22" s="14">
        <f ca="1">'ИД (Рейтингование)'!AK84</f>
        <v>0</v>
      </c>
      <c r="AI22" s="14">
        <f ca="1">'ИД (Рейтингование)'!AL84</f>
        <v>0</v>
      </c>
      <c r="AJ22" s="14">
        <f ca="1">'ИД (Рейтингование)'!AM84</f>
        <v>0</v>
      </c>
      <c r="AK22" s="14">
        <f ca="1">'ИД (Рейтингование)'!AN84</f>
        <v>0</v>
      </c>
      <c r="AL22" s="14">
        <f ca="1">'ИД (Рейтингование)'!AO84</f>
        <v>0</v>
      </c>
      <c r="AM22" s="14">
        <f ca="1">'ИД (Рейтингование)'!AP84</f>
        <v>0</v>
      </c>
      <c r="AN22" s="14">
        <f ca="1">'ИД (Рейтингование)'!AQ84</f>
        <v>0</v>
      </c>
      <c r="AO22" s="14">
        <f ca="1">'ИД (Рейтингование)'!AR84</f>
        <v>0</v>
      </c>
      <c r="AP22" s="14">
        <f ca="1">'ИД (Рейтингование)'!AS84</f>
        <v>0</v>
      </c>
      <c r="AQ22" s="14">
        <f ca="1">'ИД (Рейтингование)'!AT84</f>
        <v>0</v>
      </c>
      <c r="AR22" s="14">
        <f ca="1">'ИД (Рейтингование)'!AU84</f>
        <v>0</v>
      </c>
      <c r="AS22" s="14">
        <f ca="1">'ИД (Рейтингование)'!AV84</f>
        <v>0</v>
      </c>
      <c r="AT22" s="14">
        <f ca="1">'ИД (Рейтингование)'!AW84</f>
        <v>0</v>
      </c>
      <c r="AU22" s="14">
        <f ca="1">'ИД (Рейтингование)'!AX84</f>
        <v>0</v>
      </c>
      <c r="AV22" s="14">
        <f ca="1">'ИД (Рейтингование)'!AY84</f>
        <v>0</v>
      </c>
      <c r="AW22" s="14">
        <f ca="1">'ИД (Рейтингование)'!AZ84</f>
        <v>0</v>
      </c>
      <c r="AX22" s="14">
        <f ca="1">'ИД (Рейтингование)'!BA84</f>
        <v>0</v>
      </c>
      <c r="AY22" s="14">
        <f ca="1">'ИД (Рейтингование)'!BB84</f>
        <v>0</v>
      </c>
      <c r="AZ22" s="14">
        <f ca="1">'ИД (Рейтингование)'!BC84</f>
        <v>0</v>
      </c>
      <c r="BA22" s="14">
        <f ca="1">'ИД (Рейтингование)'!BD84</f>
        <v>0</v>
      </c>
      <c r="BB22" s="14">
        <f ca="1">'ИД (Рейтингование)'!BE84</f>
        <v>0</v>
      </c>
      <c r="BC22" s="14">
        <f ca="1">'ИД (Рейтингование)'!BF84</f>
        <v>0</v>
      </c>
      <c r="BD22" s="14">
        <f ca="1">'ИД (Рейтингование)'!BG84</f>
        <v>0</v>
      </c>
      <c r="BE22" s="14">
        <f ca="1">'ИД (Рейтингование)'!BH84</f>
        <v>0</v>
      </c>
      <c r="BF22" s="14">
        <f ca="1">'ИД (Рейтингование)'!BI84</f>
        <v>0</v>
      </c>
      <c r="BG22" s="14">
        <f ca="1">'ИД (Рейтингование)'!BJ84</f>
        <v>0</v>
      </c>
      <c r="BH22" s="14">
        <f ca="1">'ИД (Рейтингование)'!BK84</f>
        <v>0</v>
      </c>
      <c r="BI22" s="14">
        <f ca="1">'ИД (Рейтингование)'!BL84</f>
        <v>0</v>
      </c>
      <c r="BJ22" s="14">
        <f ca="1">'ИД (Рейтингование)'!BM84</f>
        <v>0</v>
      </c>
      <c r="BK22" s="14">
        <f ca="1">'ИД (Рейтингование)'!BN84</f>
        <v>0</v>
      </c>
      <c r="BL22" s="14">
        <f ca="1">'ИД (Рейтингование)'!BO84</f>
        <v>0</v>
      </c>
      <c r="BM22" s="14">
        <f ca="1">'ИД (Рейтингование)'!BP84</f>
        <v>0</v>
      </c>
      <c r="BN22" s="14">
        <f ca="1">'ИД (Рейтингование)'!BQ84</f>
        <v>0</v>
      </c>
      <c r="BO22" s="14">
        <f ca="1">'ИД (Рейтингование)'!BR84</f>
        <v>0</v>
      </c>
      <c r="BP22" s="14">
        <f ca="1">'ИД (Рейтингование)'!BS84</f>
        <v>0</v>
      </c>
      <c r="BQ22" s="14">
        <f ca="1">'ИД (Рейтингование)'!BT84</f>
        <v>0</v>
      </c>
      <c r="BR22" s="14">
        <f ca="1">'ИД (Рейтингование)'!BU84</f>
        <v>0</v>
      </c>
      <c r="BS22" s="14">
        <f ca="1">'ИД (Рейтингование)'!BV84</f>
        <v>0</v>
      </c>
      <c r="BT22" s="14">
        <f ca="1">'ИД (Рейтингование)'!BW84</f>
        <v>0</v>
      </c>
      <c r="BU22" s="14">
        <f ca="1">'ИД (Рейтингование)'!BX84</f>
        <v>0</v>
      </c>
      <c r="BV22" s="14">
        <f ca="1">'ИД (Рейтингование)'!BY84</f>
        <v>0</v>
      </c>
      <c r="BW22" s="14">
        <f ca="1">'ИД (Рейтингование)'!BZ84</f>
        <v>0</v>
      </c>
      <c r="BX22" s="14">
        <f ca="1">'ИД (Рейтингование)'!CA84</f>
        <v>0</v>
      </c>
      <c r="BY22" s="14">
        <f ca="1">'ИД (Рейтингование)'!CB84</f>
        <v>0</v>
      </c>
      <c r="BZ22" s="14">
        <f ca="1">'ИД (Рейтингование)'!CC84</f>
        <v>0</v>
      </c>
      <c r="CA22" s="14">
        <f ca="1">'ИД (Рейтингование)'!CD84</f>
        <v>0</v>
      </c>
      <c r="CB22" s="14">
        <f ca="1">'ИД (Рейтингование)'!CE84</f>
        <v>0</v>
      </c>
      <c r="CC22" s="14">
        <f ca="1">'ИД (Рейтингование)'!CF84</f>
        <v>0</v>
      </c>
      <c r="CD22" s="14">
        <f ca="1">'ИД (Рейтингование)'!CG84</f>
        <v>0</v>
      </c>
      <c r="CE22" s="14">
        <f ca="1">'ИД (Рейтингование)'!CH84</f>
        <v>0</v>
      </c>
      <c r="CF22" s="14">
        <f ca="1">'ИД (Рейтингование)'!CI84</f>
        <v>0</v>
      </c>
      <c r="CG22" s="94"/>
    </row>
    <row r="23" spans="1:85" ht="28.5" customHeight="1" x14ac:dyDescent="0.2">
      <c r="A23" s="98">
        <f>'ИД (Рейтингование)'!E85</f>
        <v>0</v>
      </c>
      <c r="B23" s="218" t="str">
        <f>'ИД (Рейтингование)'!C85</f>
        <v>Повышение доходов от оказания услуг либо продажи продукции (за исключением нефти, газа и нефтепродуктов)</v>
      </c>
      <c r="C23" s="57" t="str">
        <f>'ИД (Рейтингование)'!F85</f>
        <v>тыс.руб.</v>
      </c>
      <c r="D23" s="8">
        <f t="shared" ca="1" si="2"/>
        <v>0</v>
      </c>
      <c r="E23" s="14">
        <f ca="1">'ИД (Рейтингование)'!H85</f>
        <v>0</v>
      </c>
      <c r="F23" s="14">
        <f ca="1">'ИД (Рейтингование)'!I85</f>
        <v>0</v>
      </c>
      <c r="G23" s="14">
        <f ca="1">'ИД (Рейтингование)'!J85</f>
        <v>0</v>
      </c>
      <c r="H23" s="14">
        <f ca="1">'ИД (Рейтингование)'!K85</f>
        <v>0</v>
      </c>
      <c r="I23" s="14">
        <f ca="1">'ИД (Рейтингование)'!L85</f>
        <v>0</v>
      </c>
      <c r="J23" s="14">
        <f ca="1">'ИД (Рейтингование)'!M85</f>
        <v>0</v>
      </c>
      <c r="K23" s="14">
        <f ca="1">'ИД (Рейтингование)'!N85</f>
        <v>0</v>
      </c>
      <c r="L23" s="14">
        <f ca="1">'ИД (Рейтингование)'!O85</f>
        <v>0</v>
      </c>
      <c r="M23" s="14">
        <f ca="1">'ИД (Рейтингование)'!P85</f>
        <v>0</v>
      </c>
      <c r="N23" s="14">
        <f ca="1">'ИД (Рейтингование)'!Q85</f>
        <v>0</v>
      </c>
      <c r="O23" s="14">
        <f ca="1">'ИД (Рейтингование)'!R85</f>
        <v>0</v>
      </c>
      <c r="P23" s="14">
        <f ca="1">'ИД (Рейтингование)'!S85</f>
        <v>0</v>
      </c>
      <c r="Q23" s="14">
        <f ca="1">'ИД (Рейтингование)'!T85</f>
        <v>0</v>
      </c>
      <c r="R23" s="14">
        <f ca="1">'ИД (Рейтингование)'!U85</f>
        <v>0</v>
      </c>
      <c r="S23" s="14">
        <f ca="1">'ИД (Рейтингование)'!V85</f>
        <v>0</v>
      </c>
      <c r="T23" s="14">
        <f ca="1">'ИД (Рейтингование)'!W85</f>
        <v>0</v>
      </c>
      <c r="U23" s="14">
        <f ca="1">'ИД (Рейтингование)'!X85</f>
        <v>0</v>
      </c>
      <c r="V23" s="14">
        <f ca="1">'ИД (Рейтингование)'!Y85</f>
        <v>0</v>
      </c>
      <c r="W23" s="14">
        <f ca="1">'ИД (Рейтингование)'!Z85</f>
        <v>0</v>
      </c>
      <c r="X23" s="14">
        <f ca="1">'ИД (Рейтингование)'!AA85</f>
        <v>0</v>
      </c>
      <c r="Y23" s="14">
        <f ca="1">'ИД (Рейтингование)'!AB85</f>
        <v>0</v>
      </c>
      <c r="Z23" s="14">
        <f ca="1">'ИД (Рейтингование)'!AC85</f>
        <v>0</v>
      </c>
      <c r="AA23" s="14">
        <f ca="1">'ИД (Рейтингование)'!AD85</f>
        <v>0</v>
      </c>
      <c r="AB23" s="14">
        <f ca="1">'ИД (Рейтингование)'!AE85</f>
        <v>0</v>
      </c>
      <c r="AC23" s="14">
        <f ca="1">'ИД (Рейтингование)'!AF85</f>
        <v>0</v>
      </c>
      <c r="AD23" s="14">
        <f ca="1">'ИД (Рейтингование)'!AG85</f>
        <v>0</v>
      </c>
      <c r="AE23" s="14">
        <f ca="1">'ИД (Рейтингование)'!AH85</f>
        <v>0</v>
      </c>
      <c r="AF23" s="14">
        <f ca="1">'ИД (Рейтингование)'!AI85</f>
        <v>0</v>
      </c>
      <c r="AG23" s="14">
        <f ca="1">'ИД (Рейтингование)'!AJ85</f>
        <v>0</v>
      </c>
      <c r="AH23" s="14">
        <f ca="1">'ИД (Рейтингование)'!AK85</f>
        <v>0</v>
      </c>
      <c r="AI23" s="14">
        <f ca="1">'ИД (Рейтингование)'!AL85</f>
        <v>0</v>
      </c>
      <c r="AJ23" s="14">
        <f ca="1">'ИД (Рейтингование)'!AM85</f>
        <v>0</v>
      </c>
      <c r="AK23" s="14">
        <f ca="1">'ИД (Рейтингование)'!AN85</f>
        <v>0</v>
      </c>
      <c r="AL23" s="14">
        <f ca="1">'ИД (Рейтингование)'!AO85</f>
        <v>0</v>
      </c>
      <c r="AM23" s="14">
        <f ca="1">'ИД (Рейтингование)'!AP85</f>
        <v>0</v>
      </c>
      <c r="AN23" s="14">
        <f ca="1">'ИД (Рейтингование)'!AQ85</f>
        <v>0</v>
      </c>
      <c r="AO23" s="14">
        <f ca="1">'ИД (Рейтингование)'!AR85</f>
        <v>0</v>
      </c>
      <c r="AP23" s="14">
        <f ca="1">'ИД (Рейтингование)'!AS85</f>
        <v>0</v>
      </c>
      <c r="AQ23" s="14">
        <f ca="1">'ИД (Рейтингование)'!AT85</f>
        <v>0</v>
      </c>
      <c r="AR23" s="14">
        <f ca="1">'ИД (Рейтингование)'!AU85</f>
        <v>0</v>
      </c>
      <c r="AS23" s="14">
        <f ca="1">'ИД (Рейтингование)'!AV85</f>
        <v>0</v>
      </c>
      <c r="AT23" s="14">
        <f ca="1">'ИД (Рейтингование)'!AW85</f>
        <v>0</v>
      </c>
      <c r="AU23" s="14">
        <f ca="1">'ИД (Рейтингование)'!AX85</f>
        <v>0</v>
      </c>
      <c r="AV23" s="14">
        <f ca="1">'ИД (Рейтингование)'!AY85</f>
        <v>0</v>
      </c>
      <c r="AW23" s="14">
        <f ca="1">'ИД (Рейтингование)'!AZ85</f>
        <v>0</v>
      </c>
      <c r="AX23" s="14">
        <f ca="1">'ИД (Рейтингование)'!BA85</f>
        <v>0</v>
      </c>
      <c r="AY23" s="14">
        <f ca="1">'ИД (Рейтингование)'!BB85</f>
        <v>0</v>
      </c>
      <c r="AZ23" s="14">
        <f ca="1">'ИД (Рейтингование)'!BC85</f>
        <v>0</v>
      </c>
      <c r="BA23" s="14">
        <f ca="1">'ИД (Рейтингование)'!BD85</f>
        <v>0</v>
      </c>
      <c r="BB23" s="14">
        <f ca="1">'ИД (Рейтингование)'!BE85</f>
        <v>0</v>
      </c>
      <c r="BC23" s="14">
        <f ca="1">'ИД (Рейтингование)'!BF85</f>
        <v>0</v>
      </c>
      <c r="BD23" s="14">
        <f ca="1">'ИД (Рейтингование)'!BG85</f>
        <v>0</v>
      </c>
      <c r="BE23" s="14">
        <f ca="1">'ИД (Рейтингование)'!BH85</f>
        <v>0</v>
      </c>
      <c r="BF23" s="14">
        <f ca="1">'ИД (Рейтингование)'!BI85</f>
        <v>0</v>
      </c>
      <c r="BG23" s="14">
        <f ca="1">'ИД (Рейтингование)'!BJ85</f>
        <v>0</v>
      </c>
      <c r="BH23" s="14">
        <f ca="1">'ИД (Рейтингование)'!BK85</f>
        <v>0</v>
      </c>
      <c r="BI23" s="14">
        <f ca="1">'ИД (Рейтингование)'!BL85</f>
        <v>0</v>
      </c>
      <c r="BJ23" s="14">
        <f ca="1">'ИД (Рейтингование)'!BM85</f>
        <v>0</v>
      </c>
      <c r="BK23" s="14">
        <f ca="1">'ИД (Рейтингование)'!BN85</f>
        <v>0</v>
      </c>
      <c r="BL23" s="14">
        <f ca="1">'ИД (Рейтингование)'!BO85</f>
        <v>0</v>
      </c>
      <c r="BM23" s="14">
        <f ca="1">'ИД (Рейтингование)'!BP85</f>
        <v>0</v>
      </c>
      <c r="BN23" s="14">
        <f ca="1">'ИД (Рейтингование)'!BQ85</f>
        <v>0</v>
      </c>
      <c r="BO23" s="14">
        <f ca="1">'ИД (Рейтингование)'!BR85</f>
        <v>0</v>
      </c>
      <c r="BP23" s="14">
        <f ca="1">'ИД (Рейтингование)'!BS85</f>
        <v>0</v>
      </c>
      <c r="BQ23" s="14">
        <f ca="1">'ИД (Рейтингование)'!BT85</f>
        <v>0</v>
      </c>
      <c r="BR23" s="14">
        <f ca="1">'ИД (Рейтингование)'!BU85</f>
        <v>0</v>
      </c>
      <c r="BS23" s="14">
        <f ca="1">'ИД (Рейтингование)'!BV85</f>
        <v>0</v>
      </c>
      <c r="BT23" s="14">
        <f ca="1">'ИД (Рейтингование)'!BW85</f>
        <v>0</v>
      </c>
      <c r="BU23" s="14">
        <f ca="1">'ИД (Рейтингование)'!BX85</f>
        <v>0</v>
      </c>
      <c r="BV23" s="14">
        <f ca="1">'ИД (Рейтингование)'!BY85</f>
        <v>0</v>
      </c>
      <c r="BW23" s="14">
        <f ca="1">'ИД (Рейтингование)'!BZ85</f>
        <v>0</v>
      </c>
      <c r="BX23" s="14">
        <f ca="1">'ИД (Рейтингование)'!CA85</f>
        <v>0</v>
      </c>
      <c r="BY23" s="14">
        <f ca="1">'ИД (Рейтингование)'!CB85</f>
        <v>0</v>
      </c>
      <c r="BZ23" s="14">
        <f ca="1">'ИД (Рейтингование)'!CC85</f>
        <v>0</v>
      </c>
      <c r="CA23" s="14">
        <f ca="1">'ИД (Рейтингование)'!CD85</f>
        <v>0</v>
      </c>
      <c r="CB23" s="14">
        <f ca="1">'ИД (Рейтингование)'!CE85</f>
        <v>0</v>
      </c>
      <c r="CC23" s="14">
        <f ca="1">'ИД (Рейтингование)'!CF85</f>
        <v>0</v>
      </c>
      <c r="CD23" s="14">
        <f ca="1">'ИД (Рейтингование)'!CG85</f>
        <v>0</v>
      </c>
      <c r="CE23" s="14">
        <f ca="1">'ИД (Рейтингование)'!CH85</f>
        <v>0</v>
      </c>
      <c r="CF23" s="14">
        <f ca="1">'ИД (Рейтингование)'!CI85</f>
        <v>0</v>
      </c>
      <c r="CG23" s="94"/>
    </row>
    <row r="24" spans="1:85" x14ac:dyDescent="0.2">
      <c r="A24" s="98">
        <f>'ИД (Рейтингование)'!E86</f>
        <v>0</v>
      </c>
      <c r="B24" s="218" t="str">
        <f>'ИД (Рейтингование)'!C86</f>
        <v>Митигация рисков</v>
      </c>
      <c r="C24" s="57" t="str">
        <f>'ИД (Рейтингование)'!F86</f>
        <v>тыс.руб.</v>
      </c>
      <c r="D24" s="8">
        <f t="shared" ca="1" si="2"/>
        <v>0</v>
      </c>
      <c r="E24" s="14">
        <f ca="1">'ИД (Рейтингование)'!H86</f>
        <v>0</v>
      </c>
      <c r="F24" s="14">
        <f ca="1">'ИД (Рейтингование)'!I86</f>
        <v>0</v>
      </c>
      <c r="G24" s="14">
        <f ca="1">'ИД (Рейтингование)'!J86</f>
        <v>0</v>
      </c>
      <c r="H24" s="14">
        <f ca="1">'ИД (Рейтингование)'!K86</f>
        <v>0</v>
      </c>
      <c r="I24" s="14">
        <f ca="1">'ИД (Рейтингование)'!L86</f>
        <v>0</v>
      </c>
      <c r="J24" s="14">
        <f ca="1">'ИД (Рейтингование)'!M86</f>
        <v>0</v>
      </c>
      <c r="K24" s="14">
        <f ca="1">'ИД (Рейтингование)'!N86</f>
        <v>0</v>
      </c>
      <c r="L24" s="14">
        <f ca="1">'ИД (Рейтингование)'!O86</f>
        <v>0</v>
      </c>
      <c r="M24" s="14">
        <f ca="1">'ИД (Рейтингование)'!P86</f>
        <v>0</v>
      </c>
      <c r="N24" s="14">
        <f ca="1">'ИД (Рейтингование)'!Q86</f>
        <v>0</v>
      </c>
      <c r="O24" s="14">
        <f ca="1">'ИД (Рейтингование)'!R86</f>
        <v>0</v>
      </c>
      <c r="P24" s="14">
        <f ca="1">'ИД (Рейтингование)'!S86</f>
        <v>0</v>
      </c>
      <c r="Q24" s="14">
        <f ca="1">'ИД (Рейтингование)'!T86</f>
        <v>0</v>
      </c>
      <c r="R24" s="14">
        <f ca="1">'ИД (Рейтингование)'!U86</f>
        <v>0</v>
      </c>
      <c r="S24" s="14">
        <f ca="1">'ИД (Рейтингование)'!V86</f>
        <v>0</v>
      </c>
      <c r="T24" s="14">
        <f ca="1">'ИД (Рейтингование)'!W86</f>
        <v>0</v>
      </c>
      <c r="U24" s="14">
        <f ca="1">'ИД (Рейтингование)'!X86</f>
        <v>0</v>
      </c>
      <c r="V24" s="14">
        <f ca="1">'ИД (Рейтингование)'!Y86</f>
        <v>0</v>
      </c>
      <c r="W24" s="14">
        <f ca="1">'ИД (Рейтингование)'!Z86</f>
        <v>0</v>
      </c>
      <c r="X24" s="14">
        <f ca="1">'ИД (Рейтингование)'!AA86</f>
        <v>0</v>
      </c>
      <c r="Y24" s="14">
        <f ca="1">'ИД (Рейтингование)'!AB86</f>
        <v>0</v>
      </c>
      <c r="Z24" s="14">
        <f ca="1">'ИД (Рейтингование)'!AC86</f>
        <v>0</v>
      </c>
      <c r="AA24" s="14">
        <f ca="1">'ИД (Рейтингование)'!AD86</f>
        <v>0</v>
      </c>
      <c r="AB24" s="14">
        <f ca="1">'ИД (Рейтингование)'!AE86</f>
        <v>0</v>
      </c>
      <c r="AC24" s="14">
        <f ca="1">'ИД (Рейтингование)'!AF86</f>
        <v>0</v>
      </c>
      <c r="AD24" s="14">
        <f ca="1">'ИД (Рейтингование)'!AG86</f>
        <v>0</v>
      </c>
      <c r="AE24" s="14">
        <f ca="1">'ИД (Рейтингование)'!AH86</f>
        <v>0</v>
      </c>
      <c r="AF24" s="14">
        <f ca="1">'ИД (Рейтингование)'!AI86</f>
        <v>0</v>
      </c>
      <c r="AG24" s="14">
        <f ca="1">'ИД (Рейтингование)'!AJ86</f>
        <v>0</v>
      </c>
      <c r="AH24" s="14">
        <f ca="1">'ИД (Рейтингование)'!AK86</f>
        <v>0</v>
      </c>
      <c r="AI24" s="14">
        <f ca="1">'ИД (Рейтингование)'!AL86</f>
        <v>0</v>
      </c>
      <c r="AJ24" s="14">
        <f ca="1">'ИД (Рейтингование)'!AM86</f>
        <v>0</v>
      </c>
      <c r="AK24" s="14">
        <f ca="1">'ИД (Рейтингование)'!AN86</f>
        <v>0</v>
      </c>
      <c r="AL24" s="14">
        <f ca="1">'ИД (Рейтингование)'!AO86</f>
        <v>0</v>
      </c>
      <c r="AM24" s="14">
        <f ca="1">'ИД (Рейтингование)'!AP86</f>
        <v>0</v>
      </c>
      <c r="AN24" s="14">
        <f ca="1">'ИД (Рейтингование)'!AQ86</f>
        <v>0</v>
      </c>
      <c r="AO24" s="14">
        <f ca="1">'ИД (Рейтингование)'!AR86</f>
        <v>0</v>
      </c>
      <c r="AP24" s="14">
        <f ca="1">'ИД (Рейтингование)'!AS86</f>
        <v>0</v>
      </c>
      <c r="AQ24" s="14">
        <f ca="1">'ИД (Рейтингование)'!AT86</f>
        <v>0</v>
      </c>
      <c r="AR24" s="14">
        <f ca="1">'ИД (Рейтингование)'!AU86</f>
        <v>0</v>
      </c>
      <c r="AS24" s="14">
        <f ca="1">'ИД (Рейтингование)'!AV86</f>
        <v>0</v>
      </c>
      <c r="AT24" s="14">
        <f ca="1">'ИД (Рейтингование)'!AW86</f>
        <v>0</v>
      </c>
      <c r="AU24" s="14">
        <f ca="1">'ИД (Рейтингование)'!AX86</f>
        <v>0</v>
      </c>
      <c r="AV24" s="14">
        <f ca="1">'ИД (Рейтингование)'!AY86</f>
        <v>0</v>
      </c>
      <c r="AW24" s="14">
        <f ca="1">'ИД (Рейтингование)'!AZ86</f>
        <v>0</v>
      </c>
      <c r="AX24" s="14">
        <f ca="1">'ИД (Рейтингование)'!BA86</f>
        <v>0</v>
      </c>
      <c r="AY24" s="14">
        <f ca="1">'ИД (Рейтингование)'!BB86</f>
        <v>0</v>
      </c>
      <c r="AZ24" s="14">
        <f ca="1">'ИД (Рейтингование)'!BC86</f>
        <v>0</v>
      </c>
      <c r="BA24" s="14">
        <f ca="1">'ИД (Рейтингование)'!BD86</f>
        <v>0</v>
      </c>
      <c r="BB24" s="14">
        <f ca="1">'ИД (Рейтингование)'!BE86</f>
        <v>0</v>
      </c>
      <c r="BC24" s="14">
        <f ca="1">'ИД (Рейтингование)'!BF86</f>
        <v>0</v>
      </c>
      <c r="BD24" s="14">
        <f ca="1">'ИД (Рейтингование)'!BG86</f>
        <v>0</v>
      </c>
      <c r="BE24" s="14">
        <f ca="1">'ИД (Рейтингование)'!BH86</f>
        <v>0</v>
      </c>
      <c r="BF24" s="14">
        <f ca="1">'ИД (Рейтингование)'!BI86</f>
        <v>0</v>
      </c>
      <c r="BG24" s="14">
        <f ca="1">'ИД (Рейтингование)'!BJ86</f>
        <v>0</v>
      </c>
      <c r="BH24" s="14">
        <f ca="1">'ИД (Рейтингование)'!BK86</f>
        <v>0</v>
      </c>
      <c r="BI24" s="14">
        <f ca="1">'ИД (Рейтингование)'!BL86</f>
        <v>0</v>
      </c>
      <c r="BJ24" s="14">
        <f ca="1">'ИД (Рейтингование)'!BM86</f>
        <v>0</v>
      </c>
      <c r="BK24" s="14">
        <f ca="1">'ИД (Рейтингование)'!BN86</f>
        <v>0</v>
      </c>
      <c r="BL24" s="14">
        <f ca="1">'ИД (Рейтингование)'!BO86</f>
        <v>0</v>
      </c>
      <c r="BM24" s="14">
        <f ca="1">'ИД (Рейтингование)'!BP86</f>
        <v>0</v>
      </c>
      <c r="BN24" s="14">
        <f ca="1">'ИД (Рейтингование)'!BQ86</f>
        <v>0</v>
      </c>
      <c r="BO24" s="14">
        <f ca="1">'ИД (Рейтингование)'!BR86</f>
        <v>0</v>
      </c>
      <c r="BP24" s="14">
        <f ca="1">'ИД (Рейтингование)'!BS86</f>
        <v>0</v>
      </c>
      <c r="BQ24" s="14">
        <f ca="1">'ИД (Рейтингование)'!BT86</f>
        <v>0</v>
      </c>
      <c r="BR24" s="14">
        <f ca="1">'ИД (Рейтингование)'!BU86</f>
        <v>0</v>
      </c>
      <c r="BS24" s="14">
        <f ca="1">'ИД (Рейтингование)'!BV86</f>
        <v>0</v>
      </c>
      <c r="BT24" s="14">
        <f ca="1">'ИД (Рейтингование)'!BW86</f>
        <v>0</v>
      </c>
      <c r="BU24" s="14">
        <f ca="1">'ИД (Рейтингование)'!BX86</f>
        <v>0</v>
      </c>
      <c r="BV24" s="14">
        <f ca="1">'ИД (Рейтингование)'!BY86</f>
        <v>0</v>
      </c>
      <c r="BW24" s="14">
        <f ca="1">'ИД (Рейтингование)'!BZ86</f>
        <v>0</v>
      </c>
      <c r="BX24" s="14">
        <f ca="1">'ИД (Рейтингование)'!CA86</f>
        <v>0</v>
      </c>
      <c r="BY24" s="14">
        <f ca="1">'ИД (Рейтингование)'!CB86</f>
        <v>0</v>
      </c>
      <c r="BZ24" s="14">
        <f ca="1">'ИД (Рейтингование)'!CC86</f>
        <v>0</v>
      </c>
      <c r="CA24" s="14">
        <f ca="1">'ИД (Рейтингование)'!CD86</f>
        <v>0</v>
      </c>
      <c r="CB24" s="14">
        <f ca="1">'ИД (Рейтингование)'!CE86</f>
        <v>0</v>
      </c>
      <c r="CC24" s="14">
        <f ca="1">'ИД (Рейтингование)'!CF86</f>
        <v>0</v>
      </c>
      <c r="CD24" s="14">
        <f ca="1">'ИД (Рейтингование)'!CG86</f>
        <v>0</v>
      </c>
      <c r="CE24" s="14">
        <f ca="1">'ИД (Рейтингование)'!CH86</f>
        <v>0</v>
      </c>
      <c r="CF24" s="14">
        <f ca="1">'ИД (Рейтингование)'!CI86</f>
        <v>0</v>
      </c>
      <c r="CG24" s="94"/>
    </row>
    <row r="25" spans="1:85" x14ac:dyDescent="0.2">
      <c r="A25" s="98">
        <f>'ИД (Рейтингование)'!E87</f>
        <v>0</v>
      </c>
      <c r="B25" s="218" t="str">
        <f>'ИД (Рейтингование)'!C87</f>
        <v>Прочее</v>
      </c>
      <c r="C25" s="57" t="str">
        <f>'ИД (Рейтингование)'!F87</f>
        <v>тыс.руб.</v>
      </c>
      <c r="D25" s="8">
        <f t="shared" ca="1" si="2"/>
        <v>0</v>
      </c>
      <c r="E25" s="14">
        <f ca="1">'ИД (Рейтингование)'!H87</f>
        <v>0</v>
      </c>
      <c r="F25" s="14">
        <f ca="1">'ИД (Рейтингование)'!I87</f>
        <v>0</v>
      </c>
      <c r="G25" s="14">
        <f ca="1">'ИД (Рейтингование)'!J87</f>
        <v>0</v>
      </c>
      <c r="H25" s="14">
        <f ca="1">'ИД (Рейтингование)'!K87</f>
        <v>0</v>
      </c>
      <c r="I25" s="14">
        <f ca="1">'ИД (Рейтингование)'!L87</f>
        <v>0</v>
      </c>
      <c r="J25" s="14">
        <f ca="1">'ИД (Рейтингование)'!M87</f>
        <v>0</v>
      </c>
      <c r="K25" s="14">
        <f ca="1">'ИД (Рейтингование)'!N87</f>
        <v>0</v>
      </c>
      <c r="L25" s="14">
        <f ca="1">'ИД (Рейтингование)'!O87</f>
        <v>0</v>
      </c>
      <c r="M25" s="14">
        <f ca="1">'ИД (Рейтингование)'!P87</f>
        <v>0</v>
      </c>
      <c r="N25" s="14">
        <f ca="1">'ИД (Рейтингование)'!Q87</f>
        <v>0</v>
      </c>
      <c r="O25" s="14">
        <f ca="1">'ИД (Рейтингование)'!R87</f>
        <v>0</v>
      </c>
      <c r="P25" s="14">
        <f ca="1">'ИД (Рейтингование)'!S87</f>
        <v>0</v>
      </c>
      <c r="Q25" s="14">
        <f ca="1">'ИД (Рейтингование)'!T87</f>
        <v>0</v>
      </c>
      <c r="R25" s="14">
        <f ca="1">'ИД (Рейтингование)'!U87</f>
        <v>0</v>
      </c>
      <c r="S25" s="14">
        <f ca="1">'ИД (Рейтингование)'!V87</f>
        <v>0</v>
      </c>
      <c r="T25" s="14">
        <f ca="1">'ИД (Рейтингование)'!W87</f>
        <v>0</v>
      </c>
      <c r="U25" s="14">
        <f ca="1">'ИД (Рейтингование)'!X87</f>
        <v>0</v>
      </c>
      <c r="V25" s="14">
        <f ca="1">'ИД (Рейтингование)'!Y87</f>
        <v>0</v>
      </c>
      <c r="W25" s="14">
        <f ca="1">'ИД (Рейтингование)'!Z87</f>
        <v>0</v>
      </c>
      <c r="X25" s="14">
        <f ca="1">'ИД (Рейтингование)'!AA87</f>
        <v>0</v>
      </c>
      <c r="Y25" s="14">
        <f ca="1">'ИД (Рейтингование)'!AB87</f>
        <v>0</v>
      </c>
      <c r="Z25" s="14">
        <f ca="1">'ИД (Рейтингование)'!AC87</f>
        <v>0</v>
      </c>
      <c r="AA25" s="14">
        <f ca="1">'ИД (Рейтингование)'!AD87</f>
        <v>0</v>
      </c>
      <c r="AB25" s="14">
        <f ca="1">'ИД (Рейтингование)'!AE87</f>
        <v>0</v>
      </c>
      <c r="AC25" s="14">
        <f ca="1">'ИД (Рейтингование)'!AF87</f>
        <v>0</v>
      </c>
      <c r="AD25" s="14">
        <f ca="1">'ИД (Рейтингование)'!AG87</f>
        <v>0</v>
      </c>
      <c r="AE25" s="14">
        <f ca="1">'ИД (Рейтингование)'!AH87</f>
        <v>0</v>
      </c>
      <c r="AF25" s="14">
        <f ca="1">'ИД (Рейтингование)'!AI87</f>
        <v>0</v>
      </c>
      <c r="AG25" s="14">
        <f ca="1">'ИД (Рейтингование)'!AJ87</f>
        <v>0</v>
      </c>
      <c r="AH25" s="14">
        <f ca="1">'ИД (Рейтингование)'!AK87</f>
        <v>0</v>
      </c>
      <c r="AI25" s="14">
        <f ca="1">'ИД (Рейтингование)'!AL87</f>
        <v>0</v>
      </c>
      <c r="AJ25" s="14">
        <f ca="1">'ИД (Рейтингование)'!AM87</f>
        <v>0</v>
      </c>
      <c r="AK25" s="14">
        <f ca="1">'ИД (Рейтингование)'!AN87</f>
        <v>0</v>
      </c>
      <c r="AL25" s="14">
        <f ca="1">'ИД (Рейтингование)'!AO87</f>
        <v>0</v>
      </c>
      <c r="AM25" s="14">
        <f ca="1">'ИД (Рейтингование)'!AP87</f>
        <v>0</v>
      </c>
      <c r="AN25" s="14">
        <f ca="1">'ИД (Рейтингование)'!AQ87</f>
        <v>0</v>
      </c>
      <c r="AO25" s="14">
        <f ca="1">'ИД (Рейтингование)'!AR87</f>
        <v>0</v>
      </c>
      <c r="AP25" s="14">
        <f ca="1">'ИД (Рейтингование)'!AS87</f>
        <v>0</v>
      </c>
      <c r="AQ25" s="14">
        <f ca="1">'ИД (Рейтингование)'!AT87</f>
        <v>0</v>
      </c>
      <c r="AR25" s="14">
        <f ca="1">'ИД (Рейтингование)'!AU87</f>
        <v>0</v>
      </c>
      <c r="AS25" s="14">
        <f ca="1">'ИД (Рейтингование)'!AV87</f>
        <v>0</v>
      </c>
      <c r="AT25" s="14">
        <f ca="1">'ИД (Рейтингование)'!AW87</f>
        <v>0</v>
      </c>
      <c r="AU25" s="14">
        <f ca="1">'ИД (Рейтингование)'!AX87</f>
        <v>0</v>
      </c>
      <c r="AV25" s="14">
        <f ca="1">'ИД (Рейтингование)'!AY87</f>
        <v>0</v>
      </c>
      <c r="AW25" s="14">
        <f ca="1">'ИД (Рейтингование)'!AZ87</f>
        <v>0</v>
      </c>
      <c r="AX25" s="14">
        <f ca="1">'ИД (Рейтингование)'!BA87</f>
        <v>0</v>
      </c>
      <c r="AY25" s="14">
        <f ca="1">'ИД (Рейтингование)'!BB87</f>
        <v>0</v>
      </c>
      <c r="AZ25" s="14">
        <f ca="1">'ИД (Рейтингование)'!BC87</f>
        <v>0</v>
      </c>
      <c r="BA25" s="14">
        <f ca="1">'ИД (Рейтингование)'!BD87</f>
        <v>0</v>
      </c>
      <c r="BB25" s="14">
        <f ca="1">'ИД (Рейтингование)'!BE87</f>
        <v>0</v>
      </c>
      <c r="BC25" s="14">
        <f ca="1">'ИД (Рейтингование)'!BF87</f>
        <v>0</v>
      </c>
      <c r="BD25" s="14">
        <f ca="1">'ИД (Рейтингование)'!BG87</f>
        <v>0</v>
      </c>
      <c r="BE25" s="14">
        <f ca="1">'ИД (Рейтингование)'!BH87</f>
        <v>0</v>
      </c>
      <c r="BF25" s="14">
        <f ca="1">'ИД (Рейтингование)'!BI87</f>
        <v>0</v>
      </c>
      <c r="BG25" s="14">
        <f ca="1">'ИД (Рейтингование)'!BJ87</f>
        <v>0</v>
      </c>
      <c r="BH25" s="14">
        <f ca="1">'ИД (Рейтингование)'!BK87</f>
        <v>0</v>
      </c>
      <c r="BI25" s="14">
        <f ca="1">'ИД (Рейтингование)'!BL87</f>
        <v>0</v>
      </c>
      <c r="BJ25" s="14">
        <f ca="1">'ИД (Рейтингование)'!BM87</f>
        <v>0</v>
      </c>
      <c r="BK25" s="14">
        <f ca="1">'ИД (Рейтингование)'!BN87</f>
        <v>0</v>
      </c>
      <c r="BL25" s="14">
        <f ca="1">'ИД (Рейтингование)'!BO87</f>
        <v>0</v>
      </c>
      <c r="BM25" s="14">
        <f ca="1">'ИД (Рейтингование)'!BP87</f>
        <v>0</v>
      </c>
      <c r="BN25" s="14">
        <f ca="1">'ИД (Рейтингование)'!BQ87</f>
        <v>0</v>
      </c>
      <c r="BO25" s="14">
        <f ca="1">'ИД (Рейтингование)'!BR87</f>
        <v>0</v>
      </c>
      <c r="BP25" s="14">
        <f ca="1">'ИД (Рейтингование)'!BS87</f>
        <v>0</v>
      </c>
      <c r="BQ25" s="14">
        <f ca="1">'ИД (Рейтингование)'!BT87</f>
        <v>0</v>
      </c>
      <c r="BR25" s="14">
        <f ca="1">'ИД (Рейтингование)'!BU87</f>
        <v>0</v>
      </c>
      <c r="BS25" s="14">
        <f ca="1">'ИД (Рейтингование)'!BV87</f>
        <v>0</v>
      </c>
      <c r="BT25" s="14">
        <f ca="1">'ИД (Рейтингование)'!BW87</f>
        <v>0</v>
      </c>
      <c r="BU25" s="14">
        <f ca="1">'ИД (Рейтингование)'!BX87</f>
        <v>0</v>
      </c>
      <c r="BV25" s="14">
        <f ca="1">'ИД (Рейтингование)'!BY87</f>
        <v>0</v>
      </c>
      <c r="BW25" s="14">
        <f ca="1">'ИД (Рейтингование)'!BZ87</f>
        <v>0</v>
      </c>
      <c r="BX25" s="14">
        <f ca="1">'ИД (Рейтингование)'!CA87</f>
        <v>0</v>
      </c>
      <c r="BY25" s="14">
        <f ca="1">'ИД (Рейтингование)'!CB87</f>
        <v>0</v>
      </c>
      <c r="BZ25" s="14">
        <f ca="1">'ИД (Рейтингование)'!CC87</f>
        <v>0</v>
      </c>
      <c r="CA25" s="14">
        <f ca="1">'ИД (Рейтингование)'!CD87</f>
        <v>0</v>
      </c>
      <c r="CB25" s="14">
        <f ca="1">'ИД (Рейтингование)'!CE87</f>
        <v>0</v>
      </c>
      <c r="CC25" s="14">
        <f ca="1">'ИД (Рейтингование)'!CF87</f>
        <v>0</v>
      </c>
      <c r="CD25" s="14">
        <f ca="1">'ИД (Рейтингование)'!CG87</f>
        <v>0</v>
      </c>
      <c r="CE25" s="14">
        <f ca="1">'ИД (Рейтингование)'!CH87</f>
        <v>0</v>
      </c>
      <c r="CF25" s="14">
        <f ca="1">'ИД (Рейтингование)'!CI87</f>
        <v>0</v>
      </c>
      <c r="CG25" s="94"/>
    </row>
    <row r="26" spans="1:85" s="5" customFormat="1" ht="15" x14ac:dyDescent="0.25">
      <c r="A26" s="99"/>
      <c r="B26" s="10" t="s">
        <v>177</v>
      </c>
      <c r="C26" s="58" t="str">
        <f>'ИД (Рейтингование)'!F88</f>
        <v>тыс.руб.</v>
      </c>
      <c r="D26" s="8">
        <f ca="1">SUM(D18:D25)</f>
        <v>0</v>
      </c>
      <c r="E26" s="11">
        <f t="shared" ref="E26:BP26" ca="1" si="4">SUM(E18:E25)</f>
        <v>0</v>
      </c>
      <c r="F26" s="11">
        <f t="shared" ca="1" si="4"/>
        <v>0</v>
      </c>
      <c r="G26" s="11">
        <f ca="1">SUM(G18:G25)</f>
        <v>0</v>
      </c>
      <c r="H26" s="11">
        <f t="shared" ca="1" si="4"/>
        <v>0</v>
      </c>
      <c r="I26" s="11">
        <f t="shared" ca="1" si="4"/>
        <v>0</v>
      </c>
      <c r="J26" s="11">
        <f t="shared" ca="1" si="4"/>
        <v>0</v>
      </c>
      <c r="K26" s="11">
        <f t="shared" ca="1" si="4"/>
        <v>0</v>
      </c>
      <c r="L26" s="11">
        <f t="shared" ca="1" si="4"/>
        <v>0</v>
      </c>
      <c r="M26" s="11">
        <f t="shared" ca="1" si="4"/>
        <v>0</v>
      </c>
      <c r="N26" s="11">
        <f t="shared" ca="1" si="4"/>
        <v>0</v>
      </c>
      <c r="O26" s="11">
        <f t="shared" ca="1" si="4"/>
        <v>0</v>
      </c>
      <c r="P26" s="11">
        <f t="shared" ca="1" si="4"/>
        <v>0</v>
      </c>
      <c r="Q26" s="11">
        <f t="shared" ca="1" si="4"/>
        <v>0</v>
      </c>
      <c r="R26" s="11">
        <f t="shared" ca="1" si="4"/>
        <v>0</v>
      </c>
      <c r="S26" s="11">
        <f t="shared" ca="1" si="4"/>
        <v>0</v>
      </c>
      <c r="T26" s="11">
        <f t="shared" ca="1" si="4"/>
        <v>0</v>
      </c>
      <c r="U26" s="11">
        <f t="shared" ca="1" si="4"/>
        <v>0</v>
      </c>
      <c r="V26" s="11">
        <f t="shared" ca="1" si="4"/>
        <v>0</v>
      </c>
      <c r="W26" s="11">
        <f t="shared" ca="1" si="4"/>
        <v>0</v>
      </c>
      <c r="X26" s="11">
        <f t="shared" ca="1" si="4"/>
        <v>0</v>
      </c>
      <c r="Y26" s="11">
        <f t="shared" ca="1" si="4"/>
        <v>0</v>
      </c>
      <c r="Z26" s="11">
        <f t="shared" ca="1" si="4"/>
        <v>0</v>
      </c>
      <c r="AA26" s="11">
        <f t="shared" ca="1" si="4"/>
        <v>0</v>
      </c>
      <c r="AB26" s="11">
        <f t="shared" ca="1" si="4"/>
        <v>0</v>
      </c>
      <c r="AC26" s="11">
        <f t="shared" ca="1" si="4"/>
        <v>0</v>
      </c>
      <c r="AD26" s="11">
        <f t="shared" ca="1" si="4"/>
        <v>0</v>
      </c>
      <c r="AE26" s="11">
        <f t="shared" ca="1" si="4"/>
        <v>0</v>
      </c>
      <c r="AF26" s="11">
        <f t="shared" ca="1" si="4"/>
        <v>0</v>
      </c>
      <c r="AG26" s="11">
        <f t="shared" ca="1" si="4"/>
        <v>0</v>
      </c>
      <c r="AH26" s="11">
        <f t="shared" ca="1" si="4"/>
        <v>0</v>
      </c>
      <c r="AI26" s="11">
        <f t="shared" ca="1" si="4"/>
        <v>0</v>
      </c>
      <c r="AJ26" s="11">
        <f t="shared" ca="1" si="4"/>
        <v>0</v>
      </c>
      <c r="AK26" s="11">
        <f t="shared" ca="1" si="4"/>
        <v>0</v>
      </c>
      <c r="AL26" s="11">
        <f t="shared" ca="1" si="4"/>
        <v>0</v>
      </c>
      <c r="AM26" s="11">
        <f t="shared" ca="1" si="4"/>
        <v>0</v>
      </c>
      <c r="AN26" s="11">
        <f t="shared" ca="1" si="4"/>
        <v>0</v>
      </c>
      <c r="AO26" s="11">
        <f t="shared" ca="1" si="4"/>
        <v>0</v>
      </c>
      <c r="AP26" s="11">
        <f t="shared" ca="1" si="4"/>
        <v>0</v>
      </c>
      <c r="AQ26" s="11">
        <f t="shared" ca="1" si="4"/>
        <v>0</v>
      </c>
      <c r="AR26" s="11">
        <f t="shared" ca="1" si="4"/>
        <v>0</v>
      </c>
      <c r="AS26" s="11">
        <f t="shared" ca="1" si="4"/>
        <v>0</v>
      </c>
      <c r="AT26" s="11">
        <f t="shared" ca="1" si="4"/>
        <v>0</v>
      </c>
      <c r="AU26" s="11">
        <f t="shared" ca="1" si="4"/>
        <v>0</v>
      </c>
      <c r="AV26" s="11">
        <f t="shared" ca="1" si="4"/>
        <v>0</v>
      </c>
      <c r="AW26" s="11">
        <f t="shared" ca="1" si="4"/>
        <v>0</v>
      </c>
      <c r="AX26" s="11">
        <f t="shared" ca="1" si="4"/>
        <v>0</v>
      </c>
      <c r="AY26" s="11">
        <f t="shared" ca="1" si="4"/>
        <v>0</v>
      </c>
      <c r="AZ26" s="11">
        <f t="shared" ca="1" si="4"/>
        <v>0</v>
      </c>
      <c r="BA26" s="11">
        <f t="shared" ca="1" si="4"/>
        <v>0</v>
      </c>
      <c r="BB26" s="11">
        <f t="shared" ca="1" si="4"/>
        <v>0</v>
      </c>
      <c r="BC26" s="11">
        <f t="shared" ca="1" si="4"/>
        <v>0</v>
      </c>
      <c r="BD26" s="11">
        <f t="shared" ca="1" si="4"/>
        <v>0</v>
      </c>
      <c r="BE26" s="11">
        <f t="shared" ca="1" si="4"/>
        <v>0</v>
      </c>
      <c r="BF26" s="11">
        <f t="shared" ca="1" si="4"/>
        <v>0</v>
      </c>
      <c r="BG26" s="11">
        <f t="shared" ca="1" si="4"/>
        <v>0</v>
      </c>
      <c r="BH26" s="11">
        <f t="shared" ca="1" si="4"/>
        <v>0</v>
      </c>
      <c r="BI26" s="11">
        <f t="shared" ca="1" si="4"/>
        <v>0</v>
      </c>
      <c r="BJ26" s="11">
        <f t="shared" ca="1" si="4"/>
        <v>0</v>
      </c>
      <c r="BK26" s="11">
        <f t="shared" ca="1" si="4"/>
        <v>0</v>
      </c>
      <c r="BL26" s="11">
        <f t="shared" ca="1" si="4"/>
        <v>0</v>
      </c>
      <c r="BM26" s="11">
        <f t="shared" ca="1" si="4"/>
        <v>0</v>
      </c>
      <c r="BN26" s="11">
        <f t="shared" ca="1" si="4"/>
        <v>0</v>
      </c>
      <c r="BO26" s="11">
        <f t="shared" ca="1" si="4"/>
        <v>0</v>
      </c>
      <c r="BP26" s="11">
        <f t="shared" ca="1" si="4"/>
        <v>0</v>
      </c>
      <c r="BQ26" s="11">
        <f t="shared" ref="BQ26:CF26" ca="1" si="5">SUM(BQ18:BQ25)</f>
        <v>0</v>
      </c>
      <c r="BR26" s="11">
        <f t="shared" ca="1" si="5"/>
        <v>0</v>
      </c>
      <c r="BS26" s="11">
        <f t="shared" ca="1" si="5"/>
        <v>0</v>
      </c>
      <c r="BT26" s="11">
        <f t="shared" ca="1" si="5"/>
        <v>0</v>
      </c>
      <c r="BU26" s="11">
        <f t="shared" ca="1" si="5"/>
        <v>0</v>
      </c>
      <c r="BV26" s="11">
        <f t="shared" ca="1" si="5"/>
        <v>0</v>
      </c>
      <c r="BW26" s="11">
        <f t="shared" ca="1" si="5"/>
        <v>0</v>
      </c>
      <c r="BX26" s="11">
        <f t="shared" ca="1" si="5"/>
        <v>0</v>
      </c>
      <c r="BY26" s="11">
        <f t="shared" ca="1" si="5"/>
        <v>0</v>
      </c>
      <c r="BZ26" s="11">
        <f t="shared" ca="1" si="5"/>
        <v>0</v>
      </c>
      <c r="CA26" s="11">
        <f t="shared" ca="1" si="5"/>
        <v>0</v>
      </c>
      <c r="CB26" s="11">
        <f t="shared" ca="1" si="5"/>
        <v>0</v>
      </c>
      <c r="CC26" s="11">
        <f t="shared" ca="1" si="5"/>
        <v>0</v>
      </c>
      <c r="CD26" s="11">
        <f t="shared" ca="1" si="5"/>
        <v>0</v>
      </c>
      <c r="CE26" s="11">
        <f t="shared" ca="1" si="5"/>
        <v>0</v>
      </c>
      <c r="CF26" s="11">
        <f t="shared" ca="1" si="5"/>
        <v>0</v>
      </c>
      <c r="CG26" s="99"/>
    </row>
    <row r="27" spans="1:85" s="6" customFormat="1" x14ac:dyDescent="0.2">
      <c r="A27" s="98"/>
      <c r="B27" s="93" t="s">
        <v>178</v>
      </c>
      <c r="C27" s="59" t="str">
        <f>C26</f>
        <v>тыс.руб.</v>
      </c>
      <c r="D27" s="8">
        <f t="shared" ca="1" si="2"/>
        <v>0</v>
      </c>
      <c r="E27" s="92">
        <f t="array" aca="1" ref="E27" ca="1">SUMPRODUCT(--($A$18:$A$25="прямой")*(E$18:E$25))</f>
        <v>0</v>
      </c>
      <c r="F27" s="92">
        <f t="array" aca="1" ref="F27" ca="1">SUMPRODUCT(--($A$18:$A$25="прямой")*(F$18:F$25))</f>
        <v>0</v>
      </c>
      <c r="G27" s="92">
        <f t="array" aca="1" ref="G27" ca="1">SUMPRODUCT(--($A$18:$A$25="прямой")*(G$18:G$25))</f>
        <v>0</v>
      </c>
      <c r="H27" s="92">
        <f t="array" aca="1" ref="H27" ca="1">SUMPRODUCT(--($A$18:$A$25="прямой")*(H$18:H$25))</f>
        <v>0</v>
      </c>
      <c r="I27" s="92">
        <f t="array" aca="1" ref="I27" ca="1">SUMPRODUCT(--($A$18:$A$25="прямой")*(I$18:I$25))</f>
        <v>0</v>
      </c>
      <c r="J27" s="92">
        <f t="array" aca="1" ref="J27" ca="1">SUMPRODUCT(--($A$18:$A$25="прямой")*(J$18:J$25))</f>
        <v>0</v>
      </c>
      <c r="K27" s="92">
        <f t="array" aca="1" ref="K27" ca="1">SUMPRODUCT(--($A$18:$A$25="прямой")*(K$18:K$25))</f>
        <v>0</v>
      </c>
      <c r="L27" s="92">
        <f t="array" aca="1" ref="L27" ca="1">SUMPRODUCT(--($A$18:$A$25="прямой")*(L$18:L$25))</f>
        <v>0</v>
      </c>
      <c r="M27" s="92">
        <f t="array" aca="1" ref="M27" ca="1">SUMPRODUCT(--($A$18:$A$25="прямой")*(M$18:M$25))</f>
        <v>0</v>
      </c>
      <c r="N27" s="92">
        <f t="array" aca="1" ref="N27" ca="1">SUMPRODUCT(--($A$18:$A$25="прямой")*(N$18:N$25))</f>
        <v>0</v>
      </c>
      <c r="O27" s="92">
        <f t="array" aca="1" ref="O27" ca="1">SUMPRODUCT(--($A$18:$A$25="прямой")*(O$18:O$25))</f>
        <v>0</v>
      </c>
      <c r="P27" s="92">
        <f t="array" aca="1" ref="P27" ca="1">SUMPRODUCT(--($A$18:$A$25="прямой")*(P$18:P$25))</f>
        <v>0</v>
      </c>
      <c r="Q27" s="92">
        <f t="array" aca="1" ref="Q27" ca="1">SUMPRODUCT(--($A$18:$A$25="прямой")*(Q$18:Q$25))</f>
        <v>0</v>
      </c>
      <c r="R27" s="92">
        <f t="array" aca="1" ref="R27" ca="1">SUMPRODUCT(--($A$18:$A$25="прямой")*(R$18:R$25))</f>
        <v>0</v>
      </c>
      <c r="S27" s="92">
        <f t="array" aca="1" ref="S27" ca="1">SUMPRODUCT(--($A$18:$A$25="прямой")*(S$18:S$25))</f>
        <v>0</v>
      </c>
      <c r="T27" s="92">
        <f t="array" aca="1" ref="T27" ca="1">SUMPRODUCT(--($A$18:$A$25="прямой")*(T$18:T$25))</f>
        <v>0</v>
      </c>
      <c r="U27" s="92">
        <f t="array" aca="1" ref="U27" ca="1">SUMPRODUCT(--($A$18:$A$25="прямой")*(U$18:U$25))</f>
        <v>0</v>
      </c>
      <c r="V27" s="92">
        <f t="array" aca="1" ref="V27" ca="1">SUMPRODUCT(--($A$18:$A$25="прямой")*(V$18:V$25))</f>
        <v>0</v>
      </c>
      <c r="W27" s="92">
        <f t="array" aca="1" ref="W27" ca="1">SUMPRODUCT(--($A$18:$A$25="прямой")*(W$18:W$25))</f>
        <v>0</v>
      </c>
      <c r="X27" s="92">
        <f t="array" aca="1" ref="X27" ca="1">SUMPRODUCT(--($A$18:$A$25="прямой")*(X$18:X$25))</f>
        <v>0</v>
      </c>
      <c r="Y27" s="92">
        <f t="array" aca="1" ref="Y27" ca="1">SUMPRODUCT(--($A$18:$A$25="прямой")*(Y$18:Y$25))</f>
        <v>0</v>
      </c>
      <c r="Z27" s="92">
        <f t="array" aca="1" ref="Z27" ca="1">SUMPRODUCT(--($A$18:$A$25="прямой")*(Z$18:Z$25))</f>
        <v>0</v>
      </c>
      <c r="AA27" s="92">
        <f t="array" aca="1" ref="AA27" ca="1">SUMPRODUCT(--($A$18:$A$25="прямой")*(AA$18:AA$25))</f>
        <v>0</v>
      </c>
      <c r="AB27" s="92">
        <f t="array" aca="1" ref="AB27" ca="1">SUMPRODUCT(--($A$18:$A$25="прямой")*(AB$18:AB$25))</f>
        <v>0</v>
      </c>
      <c r="AC27" s="92">
        <f t="array" aca="1" ref="AC27" ca="1">SUMPRODUCT(--($A$18:$A$25="прямой")*(AC$18:AC$25))</f>
        <v>0</v>
      </c>
      <c r="AD27" s="92">
        <f t="array" aca="1" ref="AD27" ca="1">SUMPRODUCT(--($A$18:$A$25="прямой")*(AD$18:AD$25))</f>
        <v>0</v>
      </c>
      <c r="AE27" s="92">
        <f t="array" aca="1" ref="AE27" ca="1">SUMPRODUCT(--($A$18:$A$25="прямой")*(AE$18:AE$25))</f>
        <v>0</v>
      </c>
      <c r="AF27" s="92">
        <f t="array" aca="1" ref="AF27" ca="1">SUMPRODUCT(--($A$18:$A$25="прямой")*(AF$18:AF$25))</f>
        <v>0</v>
      </c>
      <c r="AG27" s="92">
        <f t="array" aca="1" ref="AG27" ca="1">SUMPRODUCT(--($A$18:$A$25="прямой")*(AG$18:AG$25))</f>
        <v>0</v>
      </c>
      <c r="AH27" s="92">
        <f t="array" aca="1" ref="AH27" ca="1">SUMPRODUCT(--($A$18:$A$25="прямой")*(AH$18:AH$25))</f>
        <v>0</v>
      </c>
      <c r="AI27" s="92">
        <f t="array" aca="1" ref="AI27" ca="1">SUMPRODUCT(--($A$18:$A$25="прямой")*(AI$18:AI$25))</f>
        <v>0</v>
      </c>
      <c r="AJ27" s="92">
        <f t="array" aca="1" ref="AJ27" ca="1">SUMPRODUCT(--($A$18:$A$25="прямой")*(AJ$18:AJ$25))</f>
        <v>0</v>
      </c>
      <c r="AK27" s="92">
        <f t="array" aca="1" ref="AK27" ca="1">SUMPRODUCT(--($A$18:$A$25="прямой")*(AK$18:AK$25))</f>
        <v>0</v>
      </c>
      <c r="AL27" s="92">
        <f t="array" aca="1" ref="AL27" ca="1">SUMPRODUCT(--($A$18:$A$25="прямой")*(AL$18:AL$25))</f>
        <v>0</v>
      </c>
      <c r="AM27" s="92">
        <f t="array" aca="1" ref="AM27" ca="1">SUMPRODUCT(--($A$18:$A$25="прямой")*(AM$18:AM$25))</f>
        <v>0</v>
      </c>
      <c r="AN27" s="92">
        <f t="array" aca="1" ref="AN27" ca="1">SUMPRODUCT(--($A$18:$A$25="прямой")*(AN$18:AN$25))</f>
        <v>0</v>
      </c>
      <c r="AO27" s="92">
        <f t="array" aca="1" ref="AO27" ca="1">SUMPRODUCT(--($A$18:$A$25="прямой")*(AO$18:AO$25))</f>
        <v>0</v>
      </c>
      <c r="AP27" s="92">
        <f t="array" aca="1" ref="AP27" ca="1">SUMPRODUCT(--($A$18:$A$25="прямой")*(AP$18:AP$25))</f>
        <v>0</v>
      </c>
      <c r="AQ27" s="92">
        <f t="array" aca="1" ref="AQ27" ca="1">SUMPRODUCT(--($A$18:$A$25="прямой")*(AQ$18:AQ$25))</f>
        <v>0</v>
      </c>
      <c r="AR27" s="92">
        <f t="array" aca="1" ref="AR27" ca="1">SUMPRODUCT(--($A$18:$A$25="прямой")*(AR$18:AR$25))</f>
        <v>0</v>
      </c>
      <c r="AS27" s="92">
        <f t="array" aca="1" ref="AS27" ca="1">SUMPRODUCT(--($A$18:$A$25="прямой")*(AS$18:AS$25))</f>
        <v>0</v>
      </c>
      <c r="AT27" s="92">
        <f t="array" aca="1" ref="AT27" ca="1">SUMPRODUCT(--($A$18:$A$25="прямой")*(AT$18:AT$25))</f>
        <v>0</v>
      </c>
      <c r="AU27" s="92">
        <f t="array" aca="1" ref="AU27" ca="1">SUMPRODUCT(--($A$18:$A$25="прямой")*(AU$18:AU$25))</f>
        <v>0</v>
      </c>
      <c r="AV27" s="92">
        <f t="array" aca="1" ref="AV27" ca="1">SUMPRODUCT(--($A$18:$A$25="прямой")*(AV$18:AV$25))</f>
        <v>0</v>
      </c>
      <c r="AW27" s="92">
        <f t="array" aca="1" ref="AW27" ca="1">SUMPRODUCT(--($A$18:$A$25="прямой")*(AW$18:AW$25))</f>
        <v>0</v>
      </c>
      <c r="AX27" s="92">
        <f t="array" aca="1" ref="AX27" ca="1">SUMPRODUCT(--($A$18:$A$25="прямой")*(AX$18:AX$25))</f>
        <v>0</v>
      </c>
      <c r="AY27" s="92">
        <f t="array" aca="1" ref="AY27" ca="1">SUMPRODUCT(--($A$18:$A$25="прямой")*(AY$18:AY$25))</f>
        <v>0</v>
      </c>
      <c r="AZ27" s="92">
        <f t="array" aca="1" ref="AZ27" ca="1">SUMPRODUCT(--($A$18:$A$25="прямой")*(AZ$18:AZ$25))</f>
        <v>0</v>
      </c>
      <c r="BA27" s="92">
        <f t="array" aca="1" ref="BA27" ca="1">SUMPRODUCT(--($A$18:$A$25="прямой")*(BA$18:BA$25))</f>
        <v>0</v>
      </c>
      <c r="BB27" s="92">
        <f t="array" aca="1" ref="BB27" ca="1">SUMPRODUCT(--($A$18:$A$25="прямой")*(BB$18:BB$25))</f>
        <v>0</v>
      </c>
      <c r="BC27" s="92">
        <f t="array" aca="1" ref="BC27" ca="1">SUMPRODUCT(--($A$18:$A$25="прямой")*(BC$18:BC$25))</f>
        <v>0</v>
      </c>
      <c r="BD27" s="92">
        <f t="array" aca="1" ref="BD27" ca="1">SUMPRODUCT(--($A$18:$A$25="прямой")*(BD$18:BD$25))</f>
        <v>0</v>
      </c>
      <c r="BE27" s="92">
        <f t="array" aca="1" ref="BE27" ca="1">SUMPRODUCT(--($A$18:$A$25="прямой")*(BE$18:BE$25))</f>
        <v>0</v>
      </c>
      <c r="BF27" s="92">
        <f t="array" aca="1" ref="BF27" ca="1">SUMPRODUCT(--($A$18:$A$25="прямой")*(BF$18:BF$25))</f>
        <v>0</v>
      </c>
      <c r="BG27" s="92">
        <f t="array" aca="1" ref="BG27" ca="1">SUMPRODUCT(--($A$18:$A$25="прямой")*(BG$18:BG$25))</f>
        <v>0</v>
      </c>
      <c r="BH27" s="92">
        <f t="array" aca="1" ref="BH27" ca="1">SUMPRODUCT(--($A$18:$A$25="прямой")*(BH$18:BH$25))</f>
        <v>0</v>
      </c>
      <c r="BI27" s="92">
        <f t="array" aca="1" ref="BI27" ca="1">SUMPRODUCT(--($A$18:$A$25="прямой")*(BI$18:BI$25))</f>
        <v>0</v>
      </c>
      <c r="BJ27" s="92">
        <f t="array" aca="1" ref="BJ27" ca="1">SUMPRODUCT(--($A$18:$A$25="прямой")*(BJ$18:BJ$25))</f>
        <v>0</v>
      </c>
      <c r="BK27" s="92">
        <f t="array" aca="1" ref="BK27" ca="1">SUMPRODUCT(--($A$18:$A$25="прямой")*(BK$18:BK$25))</f>
        <v>0</v>
      </c>
      <c r="BL27" s="92">
        <f t="array" aca="1" ref="BL27" ca="1">SUMPRODUCT(--($A$18:$A$25="прямой")*(BL$18:BL$25))</f>
        <v>0</v>
      </c>
      <c r="BM27" s="92">
        <f t="array" aca="1" ref="BM27" ca="1">SUMPRODUCT(--($A$18:$A$25="прямой")*(BM$18:BM$25))</f>
        <v>0</v>
      </c>
      <c r="BN27" s="92">
        <f t="array" aca="1" ref="BN27" ca="1">SUMPRODUCT(--($A$18:$A$25="прямой")*(BN$18:BN$25))</f>
        <v>0</v>
      </c>
      <c r="BO27" s="92">
        <f t="array" aca="1" ref="BO27" ca="1">SUMPRODUCT(--($A$18:$A$25="прямой")*(BO$18:BO$25))</f>
        <v>0</v>
      </c>
      <c r="BP27" s="92">
        <f t="array" aca="1" ref="BP27" ca="1">SUMPRODUCT(--($A$18:$A$25="прямой")*(BP$18:BP$25))</f>
        <v>0</v>
      </c>
      <c r="BQ27" s="92">
        <f t="array" aca="1" ref="BQ27" ca="1">SUMPRODUCT(--($A$18:$A$25="прямой")*(BQ$18:BQ$25))</f>
        <v>0</v>
      </c>
      <c r="BR27" s="92">
        <f t="array" aca="1" ref="BR27" ca="1">SUMPRODUCT(--($A$18:$A$25="прямой")*(BR$18:BR$25))</f>
        <v>0</v>
      </c>
      <c r="BS27" s="92">
        <f t="array" aca="1" ref="BS27" ca="1">SUMPRODUCT(--($A$18:$A$25="прямой")*(BS$18:BS$25))</f>
        <v>0</v>
      </c>
      <c r="BT27" s="92">
        <f t="array" aca="1" ref="BT27" ca="1">SUMPRODUCT(--($A$18:$A$25="прямой")*(BT$18:BT$25))</f>
        <v>0</v>
      </c>
      <c r="BU27" s="92">
        <f t="array" aca="1" ref="BU27" ca="1">SUMPRODUCT(--($A$18:$A$25="прямой")*(BU$18:BU$25))</f>
        <v>0</v>
      </c>
      <c r="BV27" s="92">
        <f t="array" aca="1" ref="BV27" ca="1">SUMPRODUCT(--($A$18:$A$25="прямой")*(BV$18:BV$25))</f>
        <v>0</v>
      </c>
      <c r="BW27" s="92">
        <f t="array" aca="1" ref="BW27" ca="1">SUMPRODUCT(--($A$18:$A$25="прямой")*(BW$18:BW$25))</f>
        <v>0</v>
      </c>
      <c r="BX27" s="92">
        <f t="array" aca="1" ref="BX27" ca="1">SUMPRODUCT(--($A$18:$A$25="прямой")*(BX$18:BX$25))</f>
        <v>0</v>
      </c>
      <c r="BY27" s="92">
        <f t="array" aca="1" ref="BY27" ca="1">SUMPRODUCT(--($A$18:$A$25="прямой")*(BY$18:BY$25))</f>
        <v>0</v>
      </c>
      <c r="BZ27" s="92">
        <f t="array" aca="1" ref="BZ27" ca="1">SUMPRODUCT(--($A$18:$A$25="прямой")*(BZ$18:BZ$25))</f>
        <v>0</v>
      </c>
      <c r="CA27" s="92">
        <f t="array" aca="1" ref="CA27" ca="1">SUMPRODUCT(--($A$18:$A$25="прямой")*(CA$18:CA$25))</f>
        <v>0</v>
      </c>
      <c r="CB27" s="92">
        <f t="array" aca="1" ref="CB27" ca="1">SUMPRODUCT(--($A$18:$A$25="прямой")*(CB$18:CB$25))</f>
        <v>0</v>
      </c>
      <c r="CC27" s="92">
        <f t="array" aca="1" ref="CC27" ca="1">SUMPRODUCT(--($A$18:$A$25="прямой")*(CC$18:CC$25))</f>
        <v>0</v>
      </c>
      <c r="CD27" s="92">
        <f t="array" aca="1" ref="CD27" ca="1">SUMPRODUCT(--($A$18:$A$25="прямой")*(CD$18:CD$25))</f>
        <v>0</v>
      </c>
      <c r="CE27" s="92">
        <f t="array" aca="1" ref="CE27" ca="1">SUMPRODUCT(--($A$18:$A$25="прямой")*(CE$18:CE$25))</f>
        <v>0</v>
      </c>
      <c r="CF27" s="92">
        <f t="array" aca="1" ref="CF27" ca="1">SUMPRODUCT(--($A$18:$A$25="прямой")*(CF$18:CF$25))</f>
        <v>0</v>
      </c>
      <c r="CG27" s="98"/>
    </row>
    <row r="28" spans="1:85" s="6" customFormat="1" x14ac:dyDescent="0.2">
      <c r="A28" s="98"/>
      <c r="B28" s="93" t="s">
        <v>179</v>
      </c>
      <c r="C28" s="59" t="str">
        <f>C27</f>
        <v>тыс.руб.</v>
      </c>
      <c r="D28" s="8">
        <f t="shared" ca="1" si="2"/>
        <v>0</v>
      </c>
      <c r="E28" s="92">
        <f t="array" aca="1" ref="E28" ca="1">SUMPRODUCT(--($A$18:$A$25="косвенный")*(E$18:E$25))</f>
        <v>0</v>
      </c>
      <c r="F28" s="92">
        <f t="array" aca="1" ref="F28" ca="1">SUMPRODUCT(--($A$18:$A$25="косвенный")*(F$18:F$25))</f>
        <v>0</v>
      </c>
      <c r="G28" s="92">
        <f t="array" aca="1" ref="G28" ca="1">SUMPRODUCT(--($A$18:$A$25="косвенный")*(G$18:G$25))</f>
        <v>0</v>
      </c>
      <c r="H28" s="92">
        <f t="array" aca="1" ref="H28" ca="1">SUMPRODUCT(--($A$18:$A$25="косвенный")*(H$18:H$25))</f>
        <v>0</v>
      </c>
      <c r="I28" s="92">
        <f t="array" aca="1" ref="I28" ca="1">SUMPRODUCT(--($A$18:$A$25="косвенный")*(I$18:I$25))</f>
        <v>0</v>
      </c>
      <c r="J28" s="92">
        <f t="array" aca="1" ref="J28" ca="1">SUMPRODUCT(--($A$18:$A$25="косвенный")*(J$18:J$25))</f>
        <v>0</v>
      </c>
      <c r="K28" s="92">
        <f t="array" aca="1" ref="K28" ca="1">SUMPRODUCT(--($A$18:$A$25="косвенный")*(K$18:K$25))</f>
        <v>0</v>
      </c>
      <c r="L28" s="92">
        <f t="array" aca="1" ref="L28" ca="1">SUMPRODUCT(--($A$18:$A$25="косвенный")*(L$18:L$25))</f>
        <v>0</v>
      </c>
      <c r="M28" s="92">
        <f t="array" aca="1" ref="M28" ca="1">SUMPRODUCT(--($A$18:$A$25="косвенный")*(M$18:M$25))</f>
        <v>0</v>
      </c>
      <c r="N28" s="92">
        <f t="array" aca="1" ref="N28" ca="1">SUMPRODUCT(--($A$18:$A$25="косвенный")*(N$18:N$25))</f>
        <v>0</v>
      </c>
      <c r="O28" s="92">
        <f t="array" aca="1" ref="O28" ca="1">SUMPRODUCT(--($A$18:$A$25="косвенный")*(O$18:O$25))</f>
        <v>0</v>
      </c>
      <c r="P28" s="92">
        <f t="array" aca="1" ref="P28" ca="1">SUMPRODUCT(--($A$18:$A$25="косвенный")*(P$18:P$25))</f>
        <v>0</v>
      </c>
      <c r="Q28" s="92">
        <f t="array" aca="1" ref="Q28" ca="1">SUMPRODUCT(--($A$18:$A$25="косвенный")*(Q$18:Q$25))</f>
        <v>0</v>
      </c>
      <c r="R28" s="92">
        <f t="array" aca="1" ref="R28" ca="1">SUMPRODUCT(--($A$18:$A$25="косвенный")*(R$18:R$25))</f>
        <v>0</v>
      </c>
      <c r="S28" s="92">
        <f t="array" aca="1" ref="S28" ca="1">SUMPRODUCT(--($A$18:$A$25="косвенный")*(S$18:S$25))</f>
        <v>0</v>
      </c>
      <c r="T28" s="92">
        <f t="array" aca="1" ref="T28" ca="1">SUMPRODUCT(--($A$18:$A$25="косвенный")*(T$18:T$25))</f>
        <v>0</v>
      </c>
      <c r="U28" s="92">
        <f t="array" aca="1" ref="U28" ca="1">SUMPRODUCT(--($A$18:$A$25="косвенный")*(U$18:U$25))</f>
        <v>0</v>
      </c>
      <c r="V28" s="92">
        <f t="array" aca="1" ref="V28" ca="1">SUMPRODUCT(--($A$18:$A$25="косвенный")*(V$18:V$25))</f>
        <v>0</v>
      </c>
      <c r="W28" s="92">
        <f t="array" aca="1" ref="W28" ca="1">SUMPRODUCT(--($A$18:$A$25="косвенный")*(W$18:W$25))</f>
        <v>0</v>
      </c>
      <c r="X28" s="92">
        <f t="array" aca="1" ref="X28" ca="1">SUMPRODUCT(--($A$18:$A$25="косвенный")*(X$18:X$25))</f>
        <v>0</v>
      </c>
      <c r="Y28" s="92">
        <f t="array" aca="1" ref="Y28" ca="1">SUMPRODUCT(--($A$18:$A$25="косвенный")*(Y$18:Y$25))</f>
        <v>0</v>
      </c>
      <c r="Z28" s="92">
        <f t="array" aca="1" ref="Z28" ca="1">SUMPRODUCT(--($A$18:$A$25="косвенный")*(Z$18:Z$25))</f>
        <v>0</v>
      </c>
      <c r="AA28" s="92">
        <f t="array" aca="1" ref="AA28" ca="1">SUMPRODUCT(--($A$18:$A$25="косвенный")*(AA$18:AA$25))</f>
        <v>0</v>
      </c>
      <c r="AB28" s="92">
        <f t="array" aca="1" ref="AB28" ca="1">SUMPRODUCT(--($A$18:$A$25="косвенный")*(AB$18:AB$25))</f>
        <v>0</v>
      </c>
      <c r="AC28" s="92">
        <f t="array" aca="1" ref="AC28" ca="1">SUMPRODUCT(--($A$18:$A$25="косвенный")*(AC$18:AC$25))</f>
        <v>0</v>
      </c>
      <c r="AD28" s="92">
        <f t="array" aca="1" ref="AD28" ca="1">SUMPRODUCT(--($A$18:$A$25="косвенный")*(AD$18:AD$25))</f>
        <v>0</v>
      </c>
      <c r="AE28" s="92">
        <f t="array" aca="1" ref="AE28" ca="1">SUMPRODUCT(--($A$18:$A$25="косвенный")*(AE$18:AE$25))</f>
        <v>0</v>
      </c>
      <c r="AF28" s="92">
        <f t="array" aca="1" ref="AF28" ca="1">SUMPRODUCT(--($A$18:$A$25="косвенный")*(AF$18:AF$25))</f>
        <v>0</v>
      </c>
      <c r="AG28" s="92">
        <f t="array" aca="1" ref="AG28" ca="1">SUMPRODUCT(--($A$18:$A$25="косвенный")*(AG$18:AG$25))</f>
        <v>0</v>
      </c>
      <c r="AH28" s="92">
        <f t="array" aca="1" ref="AH28" ca="1">SUMPRODUCT(--($A$18:$A$25="косвенный")*(AH$18:AH$25))</f>
        <v>0</v>
      </c>
      <c r="AI28" s="92">
        <f t="array" aca="1" ref="AI28" ca="1">SUMPRODUCT(--($A$18:$A$25="косвенный")*(AI$18:AI$25))</f>
        <v>0</v>
      </c>
      <c r="AJ28" s="92">
        <f t="array" aca="1" ref="AJ28" ca="1">SUMPRODUCT(--($A$18:$A$25="косвенный")*(AJ$18:AJ$25))</f>
        <v>0</v>
      </c>
      <c r="AK28" s="92">
        <f t="array" aca="1" ref="AK28" ca="1">SUMPRODUCT(--($A$18:$A$25="косвенный")*(AK$18:AK$25))</f>
        <v>0</v>
      </c>
      <c r="AL28" s="92">
        <f t="array" aca="1" ref="AL28" ca="1">SUMPRODUCT(--($A$18:$A$25="косвенный")*(AL$18:AL$25))</f>
        <v>0</v>
      </c>
      <c r="AM28" s="92">
        <f t="array" aca="1" ref="AM28" ca="1">SUMPRODUCT(--($A$18:$A$25="косвенный")*(AM$18:AM$25))</f>
        <v>0</v>
      </c>
      <c r="AN28" s="92">
        <f t="array" aca="1" ref="AN28" ca="1">SUMPRODUCT(--($A$18:$A$25="косвенный")*(AN$18:AN$25))</f>
        <v>0</v>
      </c>
      <c r="AO28" s="92">
        <f t="array" aca="1" ref="AO28" ca="1">SUMPRODUCT(--($A$18:$A$25="косвенный")*(AO$18:AO$25))</f>
        <v>0</v>
      </c>
      <c r="AP28" s="92">
        <f t="array" aca="1" ref="AP28" ca="1">SUMPRODUCT(--($A$18:$A$25="косвенный")*(AP$18:AP$25))</f>
        <v>0</v>
      </c>
      <c r="AQ28" s="92">
        <f t="array" aca="1" ref="AQ28" ca="1">SUMPRODUCT(--($A$18:$A$25="косвенный")*(AQ$18:AQ$25))</f>
        <v>0</v>
      </c>
      <c r="AR28" s="92">
        <f t="array" aca="1" ref="AR28" ca="1">SUMPRODUCT(--($A$18:$A$25="косвенный")*(AR$18:AR$25))</f>
        <v>0</v>
      </c>
      <c r="AS28" s="92">
        <f t="array" aca="1" ref="AS28" ca="1">SUMPRODUCT(--($A$18:$A$25="косвенный")*(AS$18:AS$25))</f>
        <v>0</v>
      </c>
      <c r="AT28" s="92">
        <f t="array" aca="1" ref="AT28" ca="1">SUMPRODUCT(--($A$18:$A$25="косвенный")*(AT$18:AT$25))</f>
        <v>0</v>
      </c>
      <c r="AU28" s="92">
        <f t="array" aca="1" ref="AU28" ca="1">SUMPRODUCT(--($A$18:$A$25="косвенный")*(AU$18:AU$25))</f>
        <v>0</v>
      </c>
      <c r="AV28" s="92">
        <f t="array" aca="1" ref="AV28" ca="1">SUMPRODUCT(--($A$18:$A$25="косвенный")*(AV$18:AV$25))</f>
        <v>0</v>
      </c>
      <c r="AW28" s="92">
        <f t="array" aca="1" ref="AW28" ca="1">SUMPRODUCT(--($A$18:$A$25="косвенный")*(AW$18:AW$25))</f>
        <v>0</v>
      </c>
      <c r="AX28" s="92">
        <f t="array" aca="1" ref="AX28" ca="1">SUMPRODUCT(--($A$18:$A$25="косвенный")*(AX$18:AX$25))</f>
        <v>0</v>
      </c>
      <c r="AY28" s="92">
        <f t="array" aca="1" ref="AY28" ca="1">SUMPRODUCT(--($A$18:$A$25="косвенный")*(AY$18:AY$25))</f>
        <v>0</v>
      </c>
      <c r="AZ28" s="92">
        <f t="array" aca="1" ref="AZ28" ca="1">SUMPRODUCT(--($A$18:$A$25="косвенный")*(AZ$18:AZ$25))</f>
        <v>0</v>
      </c>
      <c r="BA28" s="92">
        <f t="array" aca="1" ref="BA28" ca="1">SUMPRODUCT(--($A$18:$A$25="косвенный")*(BA$18:BA$25))</f>
        <v>0</v>
      </c>
      <c r="BB28" s="92">
        <f t="array" aca="1" ref="BB28" ca="1">SUMPRODUCT(--($A$18:$A$25="косвенный")*(BB$18:BB$25))</f>
        <v>0</v>
      </c>
      <c r="BC28" s="92">
        <f t="array" aca="1" ref="BC28" ca="1">SUMPRODUCT(--($A$18:$A$25="косвенный")*(BC$18:BC$25))</f>
        <v>0</v>
      </c>
      <c r="BD28" s="92">
        <f t="array" aca="1" ref="BD28" ca="1">SUMPRODUCT(--($A$18:$A$25="косвенный")*(BD$18:BD$25))</f>
        <v>0</v>
      </c>
      <c r="BE28" s="92">
        <f t="array" aca="1" ref="BE28" ca="1">SUMPRODUCT(--($A$18:$A$25="косвенный")*(BE$18:BE$25))</f>
        <v>0</v>
      </c>
      <c r="BF28" s="92">
        <f t="array" aca="1" ref="BF28" ca="1">SUMPRODUCT(--($A$18:$A$25="косвенный")*(BF$18:BF$25))</f>
        <v>0</v>
      </c>
      <c r="BG28" s="92">
        <f t="array" aca="1" ref="BG28" ca="1">SUMPRODUCT(--($A$18:$A$25="косвенный")*(BG$18:BG$25))</f>
        <v>0</v>
      </c>
      <c r="BH28" s="92">
        <f t="array" aca="1" ref="BH28" ca="1">SUMPRODUCT(--($A$18:$A$25="косвенный")*(BH$18:BH$25))</f>
        <v>0</v>
      </c>
      <c r="BI28" s="92">
        <f t="array" aca="1" ref="BI28" ca="1">SUMPRODUCT(--($A$18:$A$25="косвенный")*(BI$18:BI$25))</f>
        <v>0</v>
      </c>
      <c r="BJ28" s="92">
        <f t="array" aca="1" ref="BJ28" ca="1">SUMPRODUCT(--($A$18:$A$25="косвенный")*(BJ$18:BJ$25))</f>
        <v>0</v>
      </c>
      <c r="BK28" s="92">
        <f t="array" aca="1" ref="BK28" ca="1">SUMPRODUCT(--($A$18:$A$25="косвенный")*(BK$18:BK$25))</f>
        <v>0</v>
      </c>
      <c r="BL28" s="92">
        <f t="array" aca="1" ref="BL28" ca="1">SUMPRODUCT(--($A$18:$A$25="косвенный")*(BL$18:BL$25))</f>
        <v>0</v>
      </c>
      <c r="BM28" s="92">
        <f t="array" aca="1" ref="BM28" ca="1">SUMPRODUCT(--($A$18:$A$25="косвенный")*(BM$18:BM$25))</f>
        <v>0</v>
      </c>
      <c r="BN28" s="92">
        <f t="array" aca="1" ref="BN28" ca="1">SUMPRODUCT(--($A$18:$A$25="косвенный")*(BN$18:BN$25))</f>
        <v>0</v>
      </c>
      <c r="BO28" s="92">
        <f t="array" aca="1" ref="BO28" ca="1">SUMPRODUCT(--($A$18:$A$25="косвенный")*(BO$18:BO$25))</f>
        <v>0</v>
      </c>
      <c r="BP28" s="92">
        <f t="array" aca="1" ref="BP28" ca="1">SUMPRODUCT(--($A$18:$A$25="косвенный")*(BP$18:BP$25))</f>
        <v>0</v>
      </c>
      <c r="BQ28" s="92">
        <f t="array" aca="1" ref="BQ28" ca="1">SUMPRODUCT(--($A$18:$A$25="косвенный")*(BQ$18:BQ$25))</f>
        <v>0</v>
      </c>
      <c r="BR28" s="92">
        <f t="array" aca="1" ref="BR28" ca="1">SUMPRODUCT(--($A$18:$A$25="косвенный")*(BR$18:BR$25))</f>
        <v>0</v>
      </c>
      <c r="BS28" s="92">
        <f t="array" aca="1" ref="BS28" ca="1">SUMPRODUCT(--($A$18:$A$25="косвенный")*(BS$18:BS$25))</f>
        <v>0</v>
      </c>
      <c r="BT28" s="92">
        <f t="array" aca="1" ref="BT28" ca="1">SUMPRODUCT(--($A$18:$A$25="косвенный")*(BT$18:BT$25))</f>
        <v>0</v>
      </c>
      <c r="BU28" s="92">
        <f t="array" aca="1" ref="BU28" ca="1">SUMPRODUCT(--($A$18:$A$25="косвенный")*(BU$18:BU$25))</f>
        <v>0</v>
      </c>
      <c r="BV28" s="92">
        <f t="array" aca="1" ref="BV28" ca="1">SUMPRODUCT(--($A$18:$A$25="косвенный")*(BV$18:BV$25))</f>
        <v>0</v>
      </c>
      <c r="BW28" s="92">
        <f t="array" aca="1" ref="BW28" ca="1">SUMPRODUCT(--($A$18:$A$25="косвенный")*(BW$18:BW$25))</f>
        <v>0</v>
      </c>
      <c r="BX28" s="92">
        <f t="array" aca="1" ref="BX28" ca="1">SUMPRODUCT(--($A$18:$A$25="косвенный")*(BX$18:BX$25))</f>
        <v>0</v>
      </c>
      <c r="BY28" s="92">
        <f t="array" aca="1" ref="BY28" ca="1">SUMPRODUCT(--($A$18:$A$25="косвенный")*(BY$18:BY$25))</f>
        <v>0</v>
      </c>
      <c r="BZ28" s="92">
        <f t="array" aca="1" ref="BZ28" ca="1">SUMPRODUCT(--($A$18:$A$25="косвенный")*(BZ$18:BZ$25))</f>
        <v>0</v>
      </c>
      <c r="CA28" s="92">
        <f t="array" aca="1" ref="CA28" ca="1">SUMPRODUCT(--($A$18:$A$25="косвенный")*(CA$18:CA$25))</f>
        <v>0</v>
      </c>
      <c r="CB28" s="92">
        <f t="array" aca="1" ref="CB28" ca="1">SUMPRODUCT(--($A$18:$A$25="косвенный")*(CB$18:CB$25))</f>
        <v>0</v>
      </c>
      <c r="CC28" s="92">
        <f t="array" aca="1" ref="CC28" ca="1">SUMPRODUCT(--($A$18:$A$25="косвенный")*(CC$18:CC$25))</f>
        <v>0</v>
      </c>
      <c r="CD28" s="92">
        <f t="array" aca="1" ref="CD28" ca="1">SUMPRODUCT(--($A$18:$A$25="косвенный")*(CD$18:CD$25))</f>
        <v>0</v>
      </c>
      <c r="CE28" s="92">
        <f t="array" aca="1" ref="CE28" ca="1">SUMPRODUCT(--($A$18:$A$25="косвенный")*(CE$18:CE$25))</f>
        <v>0</v>
      </c>
      <c r="CF28" s="92">
        <f t="array" aca="1" ref="CF28" ca="1">SUMPRODUCT(--($A$18:$A$25="косвенный")*(CF$18:CF$25))</f>
        <v>0</v>
      </c>
      <c r="CG28" s="98"/>
    </row>
    <row r="29" spans="1:85" s="3" customFormat="1" x14ac:dyDescent="0.2">
      <c r="A29" s="100"/>
      <c r="B29" s="101"/>
      <c r="C29" s="102"/>
      <c r="D29" s="100"/>
      <c r="E29" s="103"/>
      <c r="F29" s="103"/>
      <c r="G29" s="103"/>
      <c r="H29" s="103"/>
      <c r="I29" s="103"/>
      <c r="J29" s="103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0"/>
      <c r="BO29" s="100"/>
      <c r="BP29" s="100"/>
      <c r="BQ29" s="100"/>
      <c r="BR29" s="100"/>
      <c r="BS29" s="100"/>
      <c r="BT29" s="100"/>
      <c r="BU29" s="100"/>
      <c r="BV29" s="100"/>
      <c r="BW29" s="100"/>
      <c r="BX29" s="100"/>
      <c r="BY29" s="100"/>
      <c r="BZ29" s="100"/>
      <c r="CA29" s="100"/>
      <c r="CB29" s="100"/>
      <c r="CC29" s="100"/>
      <c r="CD29" s="100"/>
      <c r="CE29" s="100"/>
      <c r="CF29" s="100"/>
      <c r="CG29" s="100"/>
    </row>
    <row r="30" spans="1:85" ht="28.5" customHeight="1" x14ac:dyDescent="0.2">
      <c r="A30" s="94"/>
      <c r="B30" s="96" t="s">
        <v>33</v>
      </c>
      <c r="C30" s="96" t="s">
        <v>166</v>
      </c>
      <c r="D30" s="96" t="s">
        <v>4</v>
      </c>
      <c r="E30" s="96">
        <f>E17</f>
        <v>2020</v>
      </c>
      <c r="F30" s="96">
        <f>E30+1</f>
        <v>2021</v>
      </c>
      <c r="G30" s="96">
        <f t="shared" ref="G30:BR30" si="6">F30+1</f>
        <v>2022</v>
      </c>
      <c r="H30" s="96">
        <f t="shared" si="6"/>
        <v>2023</v>
      </c>
      <c r="I30" s="96">
        <f t="shared" si="6"/>
        <v>2024</v>
      </c>
      <c r="J30" s="96">
        <f t="shared" si="6"/>
        <v>2025</v>
      </c>
      <c r="K30" s="96">
        <f t="shared" si="6"/>
        <v>2026</v>
      </c>
      <c r="L30" s="96">
        <f t="shared" si="6"/>
        <v>2027</v>
      </c>
      <c r="M30" s="96">
        <f t="shared" si="6"/>
        <v>2028</v>
      </c>
      <c r="N30" s="96">
        <f t="shared" si="6"/>
        <v>2029</v>
      </c>
      <c r="O30" s="96">
        <f t="shared" si="6"/>
        <v>2030</v>
      </c>
      <c r="P30" s="96">
        <f t="shared" si="6"/>
        <v>2031</v>
      </c>
      <c r="Q30" s="96">
        <f t="shared" si="6"/>
        <v>2032</v>
      </c>
      <c r="R30" s="96">
        <f t="shared" si="6"/>
        <v>2033</v>
      </c>
      <c r="S30" s="96">
        <f t="shared" si="6"/>
        <v>2034</v>
      </c>
      <c r="T30" s="96">
        <f t="shared" si="6"/>
        <v>2035</v>
      </c>
      <c r="U30" s="96">
        <f t="shared" si="6"/>
        <v>2036</v>
      </c>
      <c r="V30" s="96">
        <f t="shared" si="6"/>
        <v>2037</v>
      </c>
      <c r="W30" s="96">
        <f t="shared" si="6"/>
        <v>2038</v>
      </c>
      <c r="X30" s="96">
        <f t="shared" si="6"/>
        <v>2039</v>
      </c>
      <c r="Y30" s="96">
        <f t="shared" si="6"/>
        <v>2040</v>
      </c>
      <c r="Z30" s="96">
        <f t="shared" si="6"/>
        <v>2041</v>
      </c>
      <c r="AA30" s="96">
        <f t="shared" si="6"/>
        <v>2042</v>
      </c>
      <c r="AB30" s="96">
        <f t="shared" si="6"/>
        <v>2043</v>
      </c>
      <c r="AC30" s="96">
        <f t="shared" si="6"/>
        <v>2044</v>
      </c>
      <c r="AD30" s="96">
        <f t="shared" si="6"/>
        <v>2045</v>
      </c>
      <c r="AE30" s="96">
        <f t="shared" si="6"/>
        <v>2046</v>
      </c>
      <c r="AF30" s="96">
        <f t="shared" si="6"/>
        <v>2047</v>
      </c>
      <c r="AG30" s="96">
        <f t="shared" si="6"/>
        <v>2048</v>
      </c>
      <c r="AH30" s="96">
        <f t="shared" si="6"/>
        <v>2049</v>
      </c>
      <c r="AI30" s="96">
        <f t="shared" si="6"/>
        <v>2050</v>
      </c>
      <c r="AJ30" s="96">
        <f t="shared" si="6"/>
        <v>2051</v>
      </c>
      <c r="AK30" s="96">
        <f t="shared" si="6"/>
        <v>2052</v>
      </c>
      <c r="AL30" s="96">
        <f t="shared" si="6"/>
        <v>2053</v>
      </c>
      <c r="AM30" s="96">
        <f t="shared" si="6"/>
        <v>2054</v>
      </c>
      <c r="AN30" s="96">
        <f t="shared" si="6"/>
        <v>2055</v>
      </c>
      <c r="AO30" s="96">
        <f t="shared" si="6"/>
        <v>2056</v>
      </c>
      <c r="AP30" s="96">
        <f t="shared" si="6"/>
        <v>2057</v>
      </c>
      <c r="AQ30" s="96">
        <f t="shared" si="6"/>
        <v>2058</v>
      </c>
      <c r="AR30" s="96">
        <f t="shared" si="6"/>
        <v>2059</v>
      </c>
      <c r="AS30" s="96">
        <f t="shared" si="6"/>
        <v>2060</v>
      </c>
      <c r="AT30" s="96">
        <f t="shared" si="6"/>
        <v>2061</v>
      </c>
      <c r="AU30" s="96">
        <f t="shared" si="6"/>
        <v>2062</v>
      </c>
      <c r="AV30" s="96">
        <f t="shared" si="6"/>
        <v>2063</v>
      </c>
      <c r="AW30" s="96">
        <f t="shared" si="6"/>
        <v>2064</v>
      </c>
      <c r="AX30" s="96">
        <f t="shared" si="6"/>
        <v>2065</v>
      </c>
      <c r="AY30" s="96">
        <f t="shared" si="6"/>
        <v>2066</v>
      </c>
      <c r="AZ30" s="96">
        <f t="shared" si="6"/>
        <v>2067</v>
      </c>
      <c r="BA30" s="96">
        <f t="shared" si="6"/>
        <v>2068</v>
      </c>
      <c r="BB30" s="96">
        <f t="shared" si="6"/>
        <v>2069</v>
      </c>
      <c r="BC30" s="96">
        <f t="shared" si="6"/>
        <v>2070</v>
      </c>
      <c r="BD30" s="96">
        <f t="shared" si="6"/>
        <v>2071</v>
      </c>
      <c r="BE30" s="96">
        <f t="shared" si="6"/>
        <v>2072</v>
      </c>
      <c r="BF30" s="96">
        <f t="shared" si="6"/>
        <v>2073</v>
      </c>
      <c r="BG30" s="96">
        <f t="shared" si="6"/>
        <v>2074</v>
      </c>
      <c r="BH30" s="96">
        <f t="shared" si="6"/>
        <v>2075</v>
      </c>
      <c r="BI30" s="96">
        <f t="shared" si="6"/>
        <v>2076</v>
      </c>
      <c r="BJ30" s="96">
        <f t="shared" si="6"/>
        <v>2077</v>
      </c>
      <c r="BK30" s="96">
        <f t="shared" si="6"/>
        <v>2078</v>
      </c>
      <c r="BL30" s="96">
        <f t="shared" si="6"/>
        <v>2079</v>
      </c>
      <c r="BM30" s="96">
        <f t="shared" si="6"/>
        <v>2080</v>
      </c>
      <c r="BN30" s="96">
        <f t="shared" si="6"/>
        <v>2081</v>
      </c>
      <c r="BO30" s="96">
        <f t="shared" si="6"/>
        <v>2082</v>
      </c>
      <c r="BP30" s="96">
        <f t="shared" si="6"/>
        <v>2083</v>
      </c>
      <c r="BQ30" s="96">
        <f t="shared" si="6"/>
        <v>2084</v>
      </c>
      <c r="BR30" s="96">
        <f t="shared" si="6"/>
        <v>2085</v>
      </c>
      <c r="BS30" s="96">
        <f t="shared" ref="BS30:CF30" si="7">BR30+1</f>
        <v>2086</v>
      </c>
      <c r="BT30" s="96">
        <f t="shared" si="7"/>
        <v>2087</v>
      </c>
      <c r="BU30" s="96">
        <f t="shared" si="7"/>
        <v>2088</v>
      </c>
      <c r="BV30" s="96">
        <f t="shared" si="7"/>
        <v>2089</v>
      </c>
      <c r="BW30" s="96">
        <f t="shared" si="7"/>
        <v>2090</v>
      </c>
      <c r="BX30" s="96">
        <f t="shared" si="7"/>
        <v>2091</v>
      </c>
      <c r="BY30" s="96">
        <f t="shared" si="7"/>
        <v>2092</v>
      </c>
      <c r="BZ30" s="96">
        <f t="shared" si="7"/>
        <v>2093</v>
      </c>
      <c r="CA30" s="96">
        <f t="shared" si="7"/>
        <v>2094</v>
      </c>
      <c r="CB30" s="96">
        <f t="shared" si="7"/>
        <v>2095</v>
      </c>
      <c r="CC30" s="96">
        <f t="shared" si="7"/>
        <v>2096</v>
      </c>
      <c r="CD30" s="96">
        <f t="shared" si="7"/>
        <v>2097</v>
      </c>
      <c r="CE30" s="96">
        <f t="shared" si="7"/>
        <v>2098</v>
      </c>
      <c r="CF30" s="96">
        <f t="shared" si="7"/>
        <v>2099</v>
      </c>
      <c r="CG30" s="94"/>
    </row>
    <row r="31" spans="1:85" ht="15" customHeight="1" x14ac:dyDescent="0.2">
      <c r="A31" s="98"/>
      <c r="B31" s="12" t="s">
        <v>25</v>
      </c>
      <c r="C31" s="64" t="s">
        <v>5</v>
      </c>
      <c r="D31" s="13">
        <f>SUM(E31:CF31)</f>
        <v>46101.876629999999</v>
      </c>
      <c r="E31" s="14">
        <f>'ИД (Рейтингование)'!H31</f>
        <v>2099.9987299999998</v>
      </c>
      <c r="F31" s="14">
        <f>'ИД (Рейтингование)'!I31</f>
        <v>921.87789999999995</v>
      </c>
      <c r="G31" s="14">
        <f>'ИД (Рейтингование)'!J31</f>
        <v>21600</v>
      </c>
      <c r="H31" s="14">
        <f>'ИД (Рейтингование)'!K31</f>
        <v>17000</v>
      </c>
      <c r="I31" s="14">
        <f>'ИД (Рейтингование)'!L31</f>
        <v>4480</v>
      </c>
      <c r="J31" s="14">
        <f>'ИД (Рейтингование)'!M31</f>
        <v>0</v>
      </c>
      <c r="K31" s="14">
        <f>'ИД (Рейтингование)'!N31</f>
        <v>0</v>
      </c>
      <c r="L31" s="14">
        <f>'ИД (Рейтингование)'!O31</f>
        <v>0</v>
      </c>
      <c r="M31" s="14">
        <f>'ИД (Рейтингование)'!P31</f>
        <v>0</v>
      </c>
      <c r="N31" s="14">
        <f>'ИД (Рейтингование)'!Q31</f>
        <v>0</v>
      </c>
      <c r="O31" s="14">
        <f>'ИД (Рейтингование)'!R31</f>
        <v>0</v>
      </c>
      <c r="P31" s="14">
        <f>'ИД (Рейтингование)'!S31</f>
        <v>0</v>
      </c>
      <c r="Q31" s="14">
        <f>'ИД (Рейтингование)'!T31</f>
        <v>0</v>
      </c>
      <c r="R31" s="14">
        <f>'ИД (Рейтингование)'!U31</f>
        <v>0</v>
      </c>
      <c r="S31" s="14">
        <f>'ИД (Рейтингование)'!V31</f>
        <v>0</v>
      </c>
      <c r="T31" s="14">
        <f>'ИД (Рейтингование)'!W31</f>
        <v>0</v>
      </c>
      <c r="U31" s="14">
        <f>'ИД (Рейтингование)'!X31</f>
        <v>0</v>
      </c>
      <c r="V31" s="14">
        <f>'ИД (Рейтингование)'!Y31</f>
        <v>0</v>
      </c>
      <c r="W31" s="14">
        <f>'ИД (Рейтингование)'!Z31</f>
        <v>0</v>
      </c>
      <c r="X31" s="14">
        <f>'ИД (Рейтингование)'!AA31</f>
        <v>0</v>
      </c>
      <c r="Y31" s="14">
        <f>'ИД (Рейтингование)'!AB31</f>
        <v>0</v>
      </c>
      <c r="Z31" s="14">
        <f>'ИД (Рейтингование)'!AC31</f>
        <v>0</v>
      </c>
      <c r="AA31" s="14">
        <f>'ИД (Рейтингование)'!AD31</f>
        <v>0</v>
      </c>
      <c r="AB31" s="14">
        <f>'ИД (Рейтингование)'!AE31</f>
        <v>0</v>
      </c>
      <c r="AC31" s="14">
        <f>'ИД (Рейтингование)'!AF31</f>
        <v>0</v>
      </c>
      <c r="AD31" s="14">
        <f>'ИД (Рейтингование)'!AG31</f>
        <v>0</v>
      </c>
      <c r="AE31" s="14">
        <f>'ИД (Рейтингование)'!AH31</f>
        <v>0</v>
      </c>
      <c r="AF31" s="14">
        <f>'ИД (Рейтингование)'!AI31</f>
        <v>0</v>
      </c>
      <c r="AG31" s="14">
        <f>'ИД (Рейтингование)'!AJ31</f>
        <v>0</v>
      </c>
      <c r="AH31" s="14">
        <f>'ИД (Рейтингование)'!AK31</f>
        <v>0</v>
      </c>
      <c r="AI31" s="14">
        <f>'ИД (Рейтингование)'!AL31</f>
        <v>0</v>
      </c>
      <c r="AJ31" s="14">
        <f>'ИД (Рейтингование)'!AM31</f>
        <v>0</v>
      </c>
      <c r="AK31" s="14">
        <f>'ИД (Рейтингование)'!AN31</f>
        <v>0</v>
      </c>
      <c r="AL31" s="14">
        <f>'ИД (Рейтингование)'!AO31</f>
        <v>0</v>
      </c>
      <c r="AM31" s="14">
        <f>'ИД (Рейтингование)'!AP31</f>
        <v>0</v>
      </c>
      <c r="AN31" s="14">
        <f>'ИД (Рейтингование)'!AQ31</f>
        <v>0</v>
      </c>
      <c r="AO31" s="14">
        <f>'ИД (Рейтингование)'!AR31</f>
        <v>0</v>
      </c>
      <c r="AP31" s="14">
        <f>'ИД (Рейтингование)'!AS31</f>
        <v>0</v>
      </c>
      <c r="AQ31" s="14">
        <f>'ИД (Рейтингование)'!AT31</f>
        <v>0</v>
      </c>
      <c r="AR31" s="14">
        <f>'ИД (Рейтингование)'!AU31</f>
        <v>0</v>
      </c>
      <c r="AS31" s="14">
        <f>'ИД (Рейтингование)'!AV31</f>
        <v>0</v>
      </c>
      <c r="AT31" s="14">
        <f>'ИД (Рейтингование)'!AW31</f>
        <v>0</v>
      </c>
      <c r="AU31" s="14">
        <f>'ИД (Рейтингование)'!AX31</f>
        <v>0</v>
      </c>
      <c r="AV31" s="14">
        <f>'ИД (Рейтингование)'!AY31</f>
        <v>0</v>
      </c>
      <c r="AW31" s="14">
        <f>'ИД (Рейтингование)'!AZ31</f>
        <v>0</v>
      </c>
      <c r="AX31" s="14">
        <f>'ИД (Рейтингование)'!BA31</f>
        <v>0</v>
      </c>
      <c r="AY31" s="14">
        <f>'ИД (Рейтингование)'!BB31</f>
        <v>0</v>
      </c>
      <c r="AZ31" s="14">
        <f>'ИД (Рейтингование)'!BC31</f>
        <v>0</v>
      </c>
      <c r="BA31" s="14">
        <f>'ИД (Рейтингование)'!BD31</f>
        <v>0</v>
      </c>
      <c r="BB31" s="14">
        <f>'ИД (Рейтингование)'!BE31</f>
        <v>0</v>
      </c>
      <c r="BC31" s="14">
        <f>'ИД (Рейтингование)'!BF31</f>
        <v>0</v>
      </c>
      <c r="BD31" s="14">
        <f>'ИД (Рейтингование)'!BG31</f>
        <v>0</v>
      </c>
      <c r="BE31" s="14">
        <f>'ИД (Рейтингование)'!BH31</f>
        <v>0</v>
      </c>
      <c r="BF31" s="14">
        <f>'ИД (Рейтингование)'!BI31</f>
        <v>0</v>
      </c>
      <c r="BG31" s="14">
        <f>'ИД (Рейтингование)'!BJ31</f>
        <v>0</v>
      </c>
      <c r="BH31" s="14">
        <f>'ИД (Рейтингование)'!BK31</f>
        <v>0</v>
      </c>
      <c r="BI31" s="14">
        <f>'ИД (Рейтингование)'!BL31</f>
        <v>0</v>
      </c>
      <c r="BJ31" s="14">
        <f>'ИД (Рейтингование)'!BM31</f>
        <v>0</v>
      </c>
      <c r="BK31" s="14">
        <f>'ИД (Рейтингование)'!BN31</f>
        <v>0</v>
      </c>
      <c r="BL31" s="14">
        <f>'ИД (Рейтингование)'!BO31</f>
        <v>0</v>
      </c>
      <c r="BM31" s="14">
        <f>'ИД (Рейтингование)'!BP31</f>
        <v>0</v>
      </c>
      <c r="BN31" s="14">
        <f>'ИД (Рейтингование)'!BQ31</f>
        <v>0</v>
      </c>
      <c r="BO31" s="14">
        <f>'ИД (Рейтингование)'!BR31</f>
        <v>0</v>
      </c>
      <c r="BP31" s="14">
        <f>'ИД (Рейтингование)'!BS31</f>
        <v>0</v>
      </c>
      <c r="BQ31" s="14">
        <f>'ИД (Рейтингование)'!BT31</f>
        <v>0</v>
      </c>
      <c r="BR31" s="14">
        <f>'ИД (Рейтингование)'!BU31</f>
        <v>0</v>
      </c>
      <c r="BS31" s="14">
        <f>'ИД (Рейтингование)'!BV31</f>
        <v>0</v>
      </c>
      <c r="BT31" s="14">
        <f>'ИД (Рейтингование)'!BW31</f>
        <v>0</v>
      </c>
      <c r="BU31" s="14">
        <f>'ИД (Рейтингование)'!BX31</f>
        <v>0</v>
      </c>
      <c r="BV31" s="14">
        <f>'ИД (Рейтингование)'!BY31</f>
        <v>0</v>
      </c>
      <c r="BW31" s="14">
        <f>'ИД (Рейтингование)'!BZ31</f>
        <v>0</v>
      </c>
      <c r="BX31" s="14">
        <f>'ИД (Рейтингование)'!CA31</f>
        <v>0</v>
      </c>
      <c r="BY31" s="14">
        <f>'ИД (Рейтингование)'!CB31</f>
        <v>0</v>
      </c>
      <c r="BZ31" s="14">
        <f>'ИД (Рейтингование)'!CC31</f>
        <v>0</v>
      </c>
      <c r="CA31" s="14">
        <f>'ИД (Рейтингование)'!CD31</f>
        <v>0</v>
      </c>
      <c r="CB31" s="14">
        <f>'ИД (Рейтингование)'!CE31</f>
        <v>0</v>
      </c>
      <c r="CC31" s="14">
        <f>'ИД (Рейтингование)'!CF31</f>
        <v>0</v>
      </c>
      <c r="CD31" s="14">
        <f>'ИД (Рейтингование)'!CG31</f>
        <v>0</v>
      </c>
      <c r="CE31" s="14">
        <f>'ИД (Рейтингование)'!CH31</f>
        <v>0</v>
      </c>
      <c r="CF31" s="14">
        <f>'ИД (Рейтингование)'!CI31</f>
        <v>0</v>
      </c>
      <c r="CG31" s="94"/>
    </row>
    <row r="32" spans="1:85" ht="15" customHeight="1" x14ac:dyDescent="0.2">
      <c r="A32" s="98"/>
      <c r="B32" s="7" t="s">
        <v>77</v>
      </c>
      <c r="C32" s="57" t="s">
        <v>5</v>
      </c>
      <c r="D32" s="8">
        <f>SUM(E32:CF32)</f>
        <v>14300</v>
      </c>
      <c r="E32" s="9">
        <f>'ИД (Рейтингование)'!H32-'ИД (Рейтингование)'!H36</f>
        <v>0</v>
      </c>
      <c r="F32" s="9">
        <f>'ИД (Рейтингование)'!I32-'ИД (Рейтингование)'!I36</f>
        <v>0</v>
      </c>
      <c r="G32" s="9">
        <f>'ИД (Рейтингование)'!J32-'ИД (Рейтингование)'!J36</f>
        <v>5700</v>
      </c>
      <c r="H32" s="9">
        <f>'ИД (Рейтингование)'!K32-'ИД (Рейтингование)'!K36</f>
        <v>5400</v>
      </c>
      <c r="I32" s="9">
        <f>'ИД (Рейтингование)'!L32-'ИД (Рейтингование)'!L36</f>
        <v>3200</v>
      </c>
      <c r="J32" s="9">
        <f>'ИД (Рейтингование)'!M32-'ИД (Рейтингование)'!M36</f>
        <v>0</v>
      </c>
      <c r="K32" s="9">
        <f>'ИД (Рейтингование)'!N32-'ИД (Рейтингование)'!N36</f>
        <v>0</v>
      </c>
      <c r="L32" s="9">
        <f>'ИД (Рейтингование)'!O32-'ИД (Рейтингование)'!O36</f>
        <v>0</v>
      </c>
      <c r="M32" s="9">
        <f>'ИД (Рейтингование)'!P32-'ИД (Рейтингование)'!P36</f>
        <v>0</v>
      </c>
      <c r="N32" s="9">
        <f>'ИД (Рейтингование)'!Q32-'ИД (Рейтингование)'!Q36</f>
        <v>0</v>
      </c>
      <c r="O32" s="9">
        <f>'ИД (Рейтингование)'!R32-'ИД (Рейтингование)'!R36</f>
        <v>0</v>
      </c>
      <c r="P32" s="9">
        <f>'ИД (Рейтингование)'!S32-'ИД (Рейтингование)'!S36</f>
        <v>0</v>
      </c>
      <c r="Q32" s="9">
        <f>'ИД (Рейтингование)'!T32-'ИД (Рейтингование)'!T36</f>
        <v>0</v>
      </c>
      <c r="R32" s="9">
        <f>'ИД (Рейтингование)'!U32-'ИД (Рейтингование)'!U36</f>
        <v>0</v>
      </c>
      <c r="S32" s="9">
        <f>'ИД (Рейтингование)'!V32-'ИД (Рейтингование)'!V36</f>
        <v>0</v>
      </c>
      <c r="T32" s="9">
        <f>'ИД (Рейтингование)'!W32-'ИД (Рейтингование)'!W36</f>
        <v>0</v>
      </c>
      <c r="U32" s="9">
        <f>'ИД (Рейтингование)'!X32-'ИД (Рейтингование)'!X36</f>
        <v>0</v>
      </c>
      <c r="V32" s="9">
        <f>'ИД (Рейтингование)'!Y32-'ИД (Рейтингование)'!Y36</f>
        <v>0</v>
      </c>
      <c r="W32" s="9">
        <f>'ИД (Рейтингование)'!Z32-'ИД (Рейтингование)'!Z36</f>
        <v>0</v>
      </c>
      <c r="X32" s="9">
        <f>'ИД (Рейтингование)'!AA32-'ИД (Рейтингование)'!AA36</f>
        <v>0</v>
      </c>
      <c r="Y32" s="9">
        <f>'ИД (Рейтингование)'!AB32-'ИД (Рейтингование)'!AB36</f>
        <v>0</v>
      </c>
      <c r="Z32" s="9">
        <f>'ИД (Рейтингование)'!AC32-'ИД (Рейтингование)'!AC36</f>
        <v>0</v>
      </c>
      <c r="AA32" s="9">
        <f>'ИД (Рейтингование)'!AD32-'ИД (Рейтингование)'!AD36</f>
        <v>0</v>
      </c>
      <c r="AB32" s="9">
        <f>'ИД (Рейтингование)'!AE32-'ИД (Рейтингование)'!AE36</f>
        <v>0</v>
      </c>
      <c r="AC32" s="9">
        <f>'ИД (Рейтингование)'!AF32-'ИД (Рейтингование)'!AF36</f>
        <v>0</v>
      </c>
      <c r="AD32" s="9">
        <f>'ИД (Рейтингование)'!AG32-'ИД (Рейтингование)'!AG36</f>
        <v>0</v>
      </c>
      <c r="AE32" s="9">
        <f>'ИД (Рейтингование)'!AH32-'ИД (Рейтингование)'!AH36</f>
        <v>0</v>
      </c>
      <c r="AF32" s="9">
        <f>'ИД (Рейтингование)'!AI32-'ИД (Рейтингование)'!AI36</f>
        <v>0</v>
      </c>
      <c r="AG32" s="9">
        <f>'ИД (Рейтингование)'!AJ32-'ИД (Рейтингование)'!AJ36</f>
        <v>0</v>
      </c>
      <c r="AH32" s="9">
        <f>'ИД (Рейтингование)'!AK32-'ИД (Рейтингование)'!AK36</f>
        <v>0</v>
      </c>
      <c r="AI32" s="9">
        <f>'ИД (Рейтингование)'!AL32-'ИД (Рейтингование)'!AL36</f>
        <v>0</v>
      </c>
      <c r="AJ32" s="9">
        <f>'ИД (Рейтингование)'!AM32-'ИД (Рейтингование)'!AM36</f>
        <v>0</v>
      </c>
      <c r="AK32" s="9">
        <f>'ИД (Рейтингование)'!AN32-'ИД (Рейтингование)'!AN36</f>
        <v>0</v>
      </c>
      <c r="AL32" s="9">
        <f>'ИД (Рейтингование)'!AO32-'ИД (Рейтингование)'!AO36</f>
        <v>0</v>
      </c>
      <c r="AM32" s="9">
        <f>'ИД (Рейтингование)'!AP32-'ИД (Рейтингование)'!AP36</f>
        <v>0</v>
      </c>
      <c r="AN32" s="9">
        <f>'ИД (Рейтингование)'!AQ32-'ИД (Рейтингование)'!AQ36</f>
        <v>0</v>
      </c>
      <c r="AO32" s="9">
        <f>'ИД (Рейтингование)'!AR32-'ИД (Рейтингование)'!AR36</f>
        <v>0</v>
      </c>
      <c r="AP32" s="9">
        <f>'ИД (Рейтингование)'!AS32-'ИД (Рейтингование)'!AS36</f>
        <v>0</v>
      </c>
      <c r="AQ32" s="9">
        <f>'ИД (Рейтингование)'!AT32-'ИД (Рейтингование)'!AT36</f>
        <v>0</v>
      </c>
      <c r="AR32" s="9">
        <f>'ИД (Рейтингование)'!AU32-'ИД (Рейтингование)'!AU36</f>
        <v>0</v>
      </c>
      <c r="AS32" s="9">
        <f>'ИД (Рейтингование)'!AV32-'ИД (Рейтингование)'!AV36</f>
        <v>0</v>
      </c>
      <c r="AT32" s="9">
        <f>'ИД (Рейтингование)'!AW32-'ИД (Рейтингование)'!AW36</f>
        <v>0</v>
      </c>
      <c r="AU32" s="9">
        <f>'ИД (Рейтингование)'!AX32-'ИД (Рейтингование)'!AX36</f>
        <v>0</v>
      </c>
      <c r="AV32" s="9">
        <f>'ИД (Рейтингование)'!AY32-'ИД (Рейтингование)'!AY36</f>
        <v>0</v>
      </c>
      <c r="AW32" s="9">
        <f>'ИД (Рейтингование)'!AZ32-'ИД (Рейтингование)'!AZ36</f>
        <v>0</v>
      </c>
      <c r="AX32" s="9">
        <f>'ИД (Рейтингование)'!BA32-'ИД (Рейтингование)'!BA36</f>
        <v>0</v>
      </c>
      <c r="AY32" s="9">
        <f>'ИД (Рейтингование)'!BB32-'ИД (Рейтингование)'!BB36</f>
        <v>0</v>
      </c>
      <c r="AZ32" s="9">
        <f>'ИД (Рейтингование)'!BC32-'ИД (Рейтингование)'!BC36</f>
        <v>0</v>
      </c>
      <c r="BA32" s="9">
        <f>'ИД (Рейтингование)'!BD32-'ИД (Рейтингование)'!BD36</f>
        <v>0</v>
      </c>
      <c r="BB32" s="9">
        <f>'ИД (Рейтингование)'!BE32-'ИД (Рейтингование)'!BE36</f>
        <v>0</v>
      </c>
      <c r="BC32" s="9">
        <f>'ИД (Рейтингование)'!BF32-'ИД (Рейтингование)'!BF36</f>
        <v>0</v>
      </c>
      <c r="BD32" s="9">
        <f>'ИД (Рейтингование)'!BG32-'ИД (Рейтингование)'!BG36</f>
        <v>0</v>
      </c>
      <c r="BE32" s="9">
        <f>'ИД (Рейтингование)'!BH32-'ИД (Рейтингование)'!BH36</f>
        <v>0</v>
      </c>
      <c r="BF32" s="9">
        <f>'ИД (Рейтингование)'!BI32-'ИД (Рейтингование)'!BI36</f>
        <v>0</v>
      </c>
      <c r="BG32" s="9">
        <f>'ИД (Рейтингование)'!BJ32-'ИД (Рейтингование)'!BJ36</f>
        <v>0</v>
      </c>
      <c r="BH32" s="9">
        <f>'ИД (Рейтингование)'!BK32-'ИД (Рейтингование)'!BK36</f>
        <v>0</v>
      </c>
      <c r="BI32" s="9">
        <f>'ИД (Рейтингование)'!BL32-'ИД (Рейтингование)'!BL36</f>
        <v>0</v>
      </c>
      <c r="BJ32" s="9">
        <f>'ИД (Рейтингование)'!BM32-'ИД (Рейтингование)'!BM36</f>
        <v>0</v>
      </c>
      <c r="BK32" s="9">
        <f>'ИД (Рейтингование)'!BN32-'ИД (Рейтингование)'!BN36</f>
        <v>0</v>
      </c>
      <c r="BL32" s="9">
        <f>'ИД (Рейтингование)'!BO32-'ИД (Рейтингование)'!BO36</f>
        <v>0</v>
      </c>
      <c r="BM32" s="9">
        <f>'ИД (Рейтингование)'!BP32-'ИД (Рейтингование)'!BP36</f>
        <v>0</v>
      </c>
      <c r="BN32" s="9">
        <f>'ИД (Рейтингование)'!BQ32-'ИД (Рейтингование)'!BQ36</f>
        <v>0</v>
      </c>
      <c r="BO32" s="9">
        <f>'ИД (Рейтингование)'!BR32-'ИД (Рейтингование)'!BR36</f>
        <v>0</v>
      </c>
      <c r="BP32" s="9">
        <f>'ИД (Рейтингование)'!BS32-'ИД (Рейтингование)'!BS36</f>
        <v>0</v>
      </c>
      <c r="BQ32" s="9">
        <f>'ИД (Рейтингование)'!BT32-'ИД (Рейтингование)'!BT36</f>
        <v>0</v>
      </c>
      <c r="BR32" s="9">
        <f>'ИД (Рейтингование)'!BU32-'ИД (Рейтингование)'!BU36</f>
        <v>0</v>
      </c>
      <c r="BS32" s="9">
        <f>'ИД (Рейтингование)'!BV32-'ИД (Рейтингование)'!BV36</f>
        <v>0</v>
      </c>
      <c r="BT32" s="9">
        <f>'ИД (Рейтингование)'!BW32-'ИД (Рейтингование)'!BW36</f>
        <v>0</v>
      </c>
      <c r="BU32" s="9">
        <f>'ИД (Рейтингование)'!BX32-'ИД (Рейтингование)'!BX36</f>
        <v>0</v>
      </c>
      <c r="BV32" s="9">
        <f>'ИД (Рейтингование)'!BY32-'ИД (Рейтингование)'!BY36</f>
        <v>0</v>
      </c>
      <c r="BW32" s="9">
        <f>'ИД (Рейтингование)'!BZ32-'ИД (Рейтингование)'!BZ36</f>
        <v>0</v>
      </c>
      <c r="BX32" s="9">
        <f>'ИД (Рейтингование)'!CA32-'ИД (Рейтингование)'!CA36</f>
        <v>0</v>
      </c>
      <c r="BY32" s="9">
        <f>'ИД (Рейтингование)'!CB32-'ИД (Рейтингование)'!CB36</f>
        <v>0</v>
      </c>
      <c r="BZ32" s="9">
        <f>'ИД (Рейтингование)'!CC32-'ИД (Рейтингование)'!CC36</f>
        <v>0</v>
      </c>
      <c r="CA32" s="9">
        <f>'ИД (Рейтингование)'!CD32-'ИД (Рейтингование)'!CD36</f>
        <v>0</v>
      </c>
      <c r="CB32" s="9">
        <f>'ИД (Рейтингование)'!CE32-'ИД (Рейтингование)'!CE36</f>
        <v>0</v>
      </c>
      <c r="CC32" s="9">
        <f>'ИД (Рейтингование)'!CF32-'ИД (Рейтингование)'!CF36</f>
        <v>0</v>
      </c>
      <c r="CD32" s="9">
        <f>'ИД (Рейтингование)'!CG32-'ИД (Рейтингование)'!CG36</f>
        <v>0</v>
      </c>
      <c r="CE32" s="9">
        <f>'ИД (Рейтингование)'!CH32-'ИД (Рейтингование)'!CH36</f>
        <v>0</v>
      </c>
      <c r="CF32" s="9">
        <f>'ИД (Рейтингование)'!CI32-'ИД (Рейтингование)'!CI36</f>
        <v>0</v>
      </c>
      <c r="CG32" s="94"/>
    </row>
    <row r="33" spans="1:85" ht="15" customHeight="1" x14ac:dyDescent="0.2">
      <c r="A33" s="98"/>
      <c r="B33" s="7" t="s">
        <v>26</v>
      </c>
      <c r="C33" s="57" t="s">
        <v>5</v>
      </c>
      <c r="D33" s="8">
        <f ca="1">SUM(E33:CF33)</f>
        <v>14719.780219780219</v>
      </c>
      <c r="E33" s="9">
        <f ca="1">('ИД (Рейтингование)'!H36+'ИД (Рейтингование)'!H46)*'ИД (Рейтингование)'!H75</f>
        <v>0</v>
      </c>
      <c r="F33" s="9">
        <f ca="1">('ИД (Рейтингование)'!I36+'ИД (Рейтингование)'!I46)*'ИД (Рейтингование)'!I75</f>
        <v>0</v>
      </c>
      <c r="G33" s="9">
        <f ca="1">('ИД (Рейтингование)'!J36+'ИД (Рейтингование)'!J46)*'ИД (Рейтингование)'!J75</f>
        <v>0</v>
      </c>
      <c r="H33" s="9">
        <f ca="1">('ИД (Рейтингование)'!K36+'ИД (Рейтингование)'!K46)*'ИД (Рейтингование)'!K75</f>
        <v>0</v>
      </c>
      <c r="I33" s="9">
        <f ca="1">('ИД (Рейтингование)'!L36+'ИД (Рейтингование)'!L46)*'ИД (Рейтингование)'!L75</f>
        <v>3319.7802197802198</v>
      </c>
      <c r="J33" s="9">
        <f ca="1">('ИД (Рейтингование)'!M36+'ИД (Рейтингование)'!M46)*'ИД (Рейтингование)'!M75</f>
        <v>5700</v>
      </c>
      <c r="K33" s="9">
        <f ca="1">('ИД (Рейтингование)'!N36+'ИД (Рейтингование)'!N46)*'ИД (Рейтингование)'!N75</f>
        <v>5700</v>
      </c>
      <c r="L33" s="9">
        <f ca="1">('ИД (Рейтингование)'!O36+'ИД (Рейтингование)'!O46)*'ИД (Рейтингование)'!O75</f>
        <v>0</v>
      </c>
      <c r="M33" s="9">
        <f ca="1">('ИД (Рейтингование)'!P36+'ИД (Рейтингование)'!P46)*'ИД (Рейтингование)'!P75</f>
        <v>0</v>
      </c>
      <c r="N33" s="9">
        <f ca="1">('ИД (Рейтингование)'!Q36+'ИД (Рейтингование)'!Q46)*'ИД (Рейтингование)'!Q75</f>
        <v>0</v>
      </c>
      <c r="O33" s="9">
        <f ca="1">('ИД (Рейтингование)'!R36+'ИД (Рейтингование)'!R46)*'ИД (Рейтингование)'!R75</f>
        <v>0</v>
      </c>
      <c r="P33" s="9">
        <f ca="1">('ИД (Рейтингование)'!S36+'ИД (Рейтингование)'!S46)*'ИД (Рейтингование)'!S75</f>
        <v>0</v>
      </c>
      <c r="Q33" s="9">
        <f ca="1">('ИД (Рейтингование)'!T36+'ИД (Рейтингование)'!T46)*'ИД (Рейтингование)'!T75</f>
        <v>0</v>
      </c>
      <c r="R33" s="9">
        <f ca="1">('ИД (Рейтингование)'!U36+'ИД (Рейтингование)'!U46)*'ИД (Рейтингование)'!U75</f>
        <v>0</v>
      </c>
      <c r="S33" s="9">
        <f ca="1">('ИД (Рейтингование)'!V36+'ИД (Рейтингование)'!V46)*'ИД (Рейтингование)'!V75</f>
        <v>0</v>
      </c>
      <c r="T33" s="9">
        <f ca="1">('ИД (Рейтингование)'!W36+'ИД (Рейтингование)'!W46)*'ИД (Рейтингование)'!W75</f>
        <v>0</v>
      </c>
      <c r="U33" s="9">
        <f ca="1">('ИД (Рейтингование)'!X36+'ИД (Рейтингование)'!X46)*'ИД (Рейтингование)'!X75</f>
        <v>0</v>
      </c>
      <c r="V33" s="9">
        <f ca="1">('ИД (Рейтингование)'!Y36+'ИД (Рейтингование)'!Y46)*'ИД (Рейтингование)'!Y75</f>
        <v>0</v>
      </c>
      <c r="W33" s="9">
        <f ca="1">('ИД (Рейтингование)'!Z36+'ИД (Рейтингование)'!Z46)*'ИД (Рейтингование)'!Z75</f>
        <v>0</v>
      </c>
      <c r="X33" s="9">
        <f ca="1">('ИД (Рейтингование)'!AA36+'ИД (Рейтингование)'!AA46)*'ИД (Рейтингование)'!AA75</f>
        <v>0</v>
      </c>
      <c r="Y33" s="9">
        <f ca="1">('ИД (Рейтингование)'!AB36+'ИД (Рейтингование)'!AB46)*'ИД (Рейтингование)'!AB75</f>
        <v>0</v>
      </c>
      <c r="Z33" s="9">
        <f ca="1">('ИД (Рейтингование)'!AC36+'ИД (Рейтингование)'!AC46)*'ИД (Рейтингование)'!AC75</f>
        <v>0</v>
      </c>
      <c r="AA33" s="9">
        <f ca="1">('ИД (Рейтингование)'!AD36+'ИД (Рейтингование)'!AD46)*'ИД (Рейтингование)'!AD75</f>
        <v>0</v>
      </c>
      <c r="AB33" s="9">
        <f ca="1">('ИД (Рейтингование)'!AE36+'ИД (Рейтингование)'!AE46)*'ИД (Рейтингование)'!AE75</f>
        <v>0</v>
      </c>
      <c r="AC33" s="9">
        <f ca="1">('ИД (Рейтингование)'!AF36+'ИД (Рейтингование)'!AF46)*'ИД (Рейтингование)'!AF75</f>
        <v>0</v>
      </c>
      <c r="AD33" s="9">
        <f ca="1">('ИД (Рейтингование)'!AG36+'ИД (Рейтингование)'!AG46)*'ИД (Рейтингование)'!AG75</f>
        <v>0</v>
      </c>
      <c r="AE33" s="9">
        <f ca="1">('ИД (Рейтингование)'!AH36+'ИД (Рейтингование)'!AH46)*'ИД (Рейтингование)'!AH75</f>
        <v>0</v>
      </c>
      <c r="AF33" s="9">
        <f ca="1">('ИД (Рейтингование)'!AI36+'ИД (Рейтингование)'!AI46)*'ИД (Рейтингование)'!AI75</f>
        <v>0</v>
      </c>
      <c r="AG33" s="9">
        <f ca="1">('ИД (Рейтингование)'!AJ36+'ИД (Рейтингование)'!AJ46)*'ИД (Рейтингование)'!AJ75</f>
        <v>0</v>
      </c>
      <c r="AH33" s="9">
        <f ca="1">('ИД (Рейтингование)'!AK36+'ИД (Рейтингование)'!AK46)*'ИД (Рейтингование)'!AK75</f>
        <v>0</v>
      </c>
      <c r="AI33" s="9">
        <f ca="1">('ИД (Рейтингование)'!AL36+'ИД (Рейтингование)'!AL46)*'ИД (Рейтингование)'!AL75</f>
        <v>0</v>
      </c>
      <c r="AJ33" s="9">
        <f ca="1">('ИД (Рейтингование)'!AM36+'ИД (Рейтингование)'!AM46)*'ИД (Рейтингование)'!AM75</f>
        <v>0</v>
      </c>
      <c r="AK33" s="9">
        <f ca="1">('ИД (Рейтингование)'!AN36+'ИД (Рейтингование)'!AN46)*'ИД (Рейтингование)'!AN75</f>
        <v>0</v>
      </c>
      <c r="AL33" s="9">
        <f ca="1">('ИД (Рейтингование)'!AO36+'ИД (Рейтингование)'!AO46)*'ИД (Рейтингование)'!AO75</f>
        <v>0</v>
      </c>
      <c r="AM33" s="9">
        <f ca="1">('ИД (Рейтингование)'!AP36+'ИД (Рейтингование)'!AP46)*'ИД (Рейтингование)'!AP75</f>
        <v>0</v>
      </c>
      <c r="AN33" s="9">
        <f ca="1">('ИД (Рейтингование)'!AQ36+'ИД (Рейтингование)'!AQ46)*'ИД (Рейтингование)'!AQ75</f>
        <v>0</v>
      </c>
      <c r="AO33" s="9">
        <f ca="1">('ИД (Рейтингование)'!AR36+'ИД (Рейтингование)'!AR46)*'ИД (Рейтингование)'!AR75</f>
        <v>0</v>
      </c>
      <c r="AP33" s="9">
        <f ca="1">('ИД (Рейтингование)'!AS36+'ИД (Рейтингование)'!AS46)*'ИД (Рейтингование)'!AS75</f>
        <v>0</v>
      </c>
      <c r="AQ33" s="9">
        <f ca="1">('ИД (Рейтингование)'!AT36+'ИД (Рейтингование)'!AT46)*'ИД (Рейтингование)'!AT75</f>
        <v>0</v>
      </c>
      <c r="AR33" s="9">
        <f ca="1">('ИД (Рейтингование)'!AU36+'ИД (Рейтингование)'!AU46)*'ИД (Рейтингование)'!AU75</f>
        <v>0</v>
      </c>
      <c r="AS33" s="9">
        <f ca="1">('ИД (Рейтингование)'!AV36+'ИД (Рейтингование)'!AV46)*'ИД (Рейтингование)'!AV75</f>
        <v>0</v>
      </c>
      <c r="AT33" s="9">
        <f ca="1">('ИД (Рейтингование)'!AW36+'ИД (Рейтингование)'!AW46)*'ИД (Рейтингование)'!AW75</f>
        <v>0</v>
      </c>
      <c r="AU33" s="9">
        <f ca="1">('ИД (Рейтингование)'!AX36+'ИД (Рейтингование)'!AX46)*'ИД (Рейтингование)'!AX75</f>
        <v>0</v>
      </c>
      <c r="AV33" s="9">
        <f ca="1">('ИД (Рейтингование)'!AY36+'ИД (Рейтингование)'!AY46)*'ИД (Рейтингование)'!AY75</f>
        <v>0</v>
      </c>
      <c r="AW33" s="9">
        <f ca="1">('ИД (Рейтингование)'!AZ36+'ИД (Рейтингование)'!AZ46)*'ИД (Рейтингование)'!AZ75</f>
        <v>0</v>
      </c>
      <c r="AX33" s="9">
        <f ca="1">('ИД (Рейтингование)'!BA36+'ИД (Рейтингование)'!BA46)*'ИД (Рейтингование)'!BA75</f>
        <v>0</v>
      </c>
      <c r="AY33" s="9">
        <f ca="1">('ИД (Рейтингование)'!BB36+'ИД (Рейтингование)'!BB46)*'ИД (Рейтингование)'!BB75</f>
        <v>0</v>
      </c>
      <c r="AZ33" s="9">
        <f ca="1">('ИД (Рейтингование)'!BC36+'ИД (Рейтингование)'!BC46)*'ИД (Рейтингование)'!BC75</f>
        <v>0</v>
      </c>
      <c r="BA33" s="9">
        <f ca="1">('ИД (Рейтингование)'!BD36+'ИД (Рейтингование)'!BD46)*'ИД (Рейтингование)'!BD75</f>
        <v>0</v>
      </c>
      <c r="BB33" s="9">
        <f ca="1">('ИД (Рейтингование)'!BE36+'ИД (Рейтингование)'!BE46)*'ИД (Рейтингование)'!BE75</f>
        <v>0</v>
      </c>
      <c r="BC33" s="9">
        <f ca="1">('ИД (Рейтингование)'!BF36+'ИД (Рейтингование)'!BF46)*'ИД (Рейтингование)'!BF75</f>
        <v>0</v>
      </c>
      <c r="BD33" s="9">
        <f ca="1">('ИД (Рейтингование)'!BG36+'ИД (Рейтингование)'!BG46)*'ИД (Рейтингование)'!BG75</f>
        <v>0</v>
      </c>
      <c r="BE33" s="9">
        <f ca="1">('ИД (Рейтингование)'!BH36+'ИД (Рейтингование)'!BH46)*'ИД (Рейтингование)'!BH75</f>
        <v>0</v>
      </c>
      <c r="BF33" s="9">
        <f ca="1">('ИД (Рейтингование)'!BI36+'ИД (Рейтингование)'!BI46)*'ИД (Рейтингование)'!BI75</f>
        <v>0</v>
      </c>
      <c r="BG33" s="9">
        <f ca="1">('ИД (Рейтингование)'!BJ36+'ИД (Рейтингование)'!BJ46)*'ИД (Рейтингование)'!BJ75</f>
        <v>0</v>
      </c>
      <c r="BH33" s="9">
        <f ca="1">('ИД (Рейтингование)'!BK36+'ИД (Рейтингование)'!BK46)*'ИД (Рейтингование)'!BK75</f>
        <v>0</v>
      </c>
      <c r="BI33" s="9">
        <f ca="1">('ИД (Рейтингование)'!BL36+'ИД (Рейтингование)'!BL46)*'ИД (Рейтингование)'!BL75</f>
        <v>0</v>
      </c>
      <c r="BJ33" s="9">
        <f ca="1">('ИД (Рейтингование)'!BM36+'ИД (Рейтингование)'!BM46)*'ИД (Рейтингование)'!BM75</f>
        <v>0</v>
      </c>
      <c r="BK33" s="9">
        <f ca="1">('ИД (Рейтингование)'!BN36+'ИД (Рейтингование)'!BN46)*'ИД (Рейтингование)'!BN75</f>
        <v>0</v>
      </c>
      <c r="BL33" s="9">
        <f ca="1">('ИД (Рейтингование)'!BO36+'ИД (Рейтингование)'!BO46)*'ИД (Рейтингование)'!BO75</f>
        <v>0</v>
      </c>
      <c r="BM33" s="9">
        <f ca="1">('ИД (Рейтингование)'!BP36+'ИД (Рейтингование)'!BP46)*'ИД (Рейтингование)'!BP75</f>
        <v>0</v>
      </c>
      <c r="BN33" s="9">
        <f ca="1">('ИД (Рейтингование)'!BQ36+'ИД (Рейтингование)'!BQ46)*'ИД (Рейтингование)'!BQ75</f>
        <v>0</v>
      </c>
      <c r="BO33" s="9">
        <f ca="1">('ИД (Рейтингование)'!BR36+'ИД (Рейтингование)'!BR46)*'ИД (Рейтингование)'!BR75</f>
        <v>0</v>
      </c>
      <c r="BP33" s="9">
        <f ca="1">('ИД (Рейтингование)'!BS36+'ИД (Рейтингование)'!BS46)*'ИД (Рейтингование)'!BS75</f>
        <v>0</v>
      </c>
      <c r="BQ33" s="9">
        <f ca="1">('ИД (Рейтингование)'!BT36+'ИД (Рейтингование)'!BT46)*'ИД (Рейтингование)'!BT75</f>
        <v>0</v>
      </c>
      <c r="BR33" s="9">
        <f ca="1">('ИД (Рейтингование)'!BU36+'ИД (Рейтингование)'!BU46)*'ИД (Рейтингование)'!BU75</f>
        <v>0</v>
      </c>
      <c r="BS33" s="9">
        <f ca="1">('ИД (Рейтингование)'!BV36+'ИД (Рейтингование)'!BV46)*'ИД (Рейтингование)'!BV75</f>
        <v>0</v>
      </c>
      <c r="BT33" s="9">
        <f ca="1">('ИД (Рейтингование)'!BW36+'ИД (Рейтингование)'!BW46)*'ИД (Рейтингование)'!BW75</f>
        <v>0</v>
      </c>
      <c r="BU33" s="9">
        <f ca="1">('ИД (Рейтингование)'!BX36+'ИД (Рейтингование)'!BX46)*'ИД (Рейтингование)'!BX75</f>
        <v>0</v>
      </c>
      <c r="BV33" s="9">
        <f ca="1">('ИД (Рейтингование)'!BY36+'ИД (Рейтингование)'!BY46)*'ИД (Рейтингование)'!BY75</f>
        <v>0</v>
      </c>
      <c r="BW33" s="9">
        <f ca="1">('ИД (Рейтингование)'!BZ36+'ИД (Рейтингование)'!BZ46)*'ИД (Рейтингование)'!BZ75</f>
        <v>0</v>
      </c>
      <c r="BX33" s="9">
        <f ca="1">('ИД (Рейтингование)'!CA36+'ИД (Рейтингование)'!CA46)*'ИД (Рейтингование)'!CA75</f>
        <v>0</v>
      </c>
      <c r="BY33" s="9">
        <f ca="1">('ИД (Рейтингование)'!CB36+'ИД (Рейтингование)'!CB46)*'ИД (Рейтингование)'!CB75</f>
        <v>0</v>
      </c>
      <c r="BZ33" s="9">
        <f ca="1">('ИД (Рейтингование)'!CC36+'ИД (Рейтингование)'!CC46)*'ИД (Рейтингование)'!CC75</f>
        <v>0</v>
      </c>
      <c r="CA33" s="9">
        <f ca="1">('ИД (Рейтингование)'!CD36+'ИД (Рейтингование)'!CD46)*'ИД (Рейтингование)'!CD75</f>
        <v>0</v>
      </c>
      <c r="CB33" s="9">
        <f ca="1">('ИД (Рейтингование)'!CE36+'ИД (Рейтингование)'!CE46)*'ИД (Рейтингование)'!CE75</f>
        <v>0</v>
      </c>
      <c r="CC33" s="9">
        <f ca="1">('ИД (Рейтингование)'!CF36+'ИД (Рейтингование)'!CF46)*'ИД (Рейтингование)'!CF75</f>
        <v>0</v>
      </c>
      <c r="CD33" s="9">
        <f ca="1">('ИД (Рейтингование)'!CG36+'ИД (Рейтингование)'!CG46)*'ИД (Рейтингование)'!CG75</f>
        <v>0</v>
      </c>
      <c r="CE33" s="9">
        <f ca="1">('ИД (Рейтингование)'!CH36+'ИД (Рейтингование)'!CH46)*'ИД (Рейтингование)'!CH75</f>
        <v>0</v>
      </c>
      <c r="CF33" s="9">
        <f ca="1">('ИД (Рейтингование)'!CI36+'ИД (Рейтингование)'!CI46)*'ИД (Рейтингование)'!CI75</f>
        <v>0</v>
      </c>
      <c r="CG33" s="94"/>
    </row>
    <row r="34" spans="1:85" s="5" customFormat="1" ht="15" customHeight="1" x14ac:dyDescent="0.25">
      <c r="A34" s="104"/>
      <c r="B34" s="10" t="s">
        <v>4</v>
      </c>
      <c r="C34" s="58" t="s">
        <v>5</v>
      </c>
      <c r="D34" s="8">
        <f ca="1">SUM(D31:D33)</f>
        <v>75121.656849780222</v>
      </c>
      <c r="E34" s="11">
        <f ca="1">SUM(E31:E33)</f>
        <v>2099.9987299999998</v>
      </c>
      <c r="F34" s="11">
        <f t="shared" ref="F34:P34" ca="1" si="8">SUM(F31:F33)</f>
        <v>921.87789999999995</v>
      </c>
      <c r="G34" s="11">
        <f t="shared" ca="1" si="8"/>
        <v>27300</v>
      </c>
      <c r="H34" s="11">
        <f t="shared" ca="1" si="8"/>
        <v>22400</v>
      </c>
      <c r="I34" s="11">
        <f t="shared" ca="1" si="8"/>
        <v>10999.780219780219</v>
      </c>
      <c r="J34" s="11">
        <f t="shared" ca="1" si="8"/>
        <v>5700</v>
      </c>
      <c r="K34" s="11">
        <f t="shared" ca="1" si="8"/>
        <v>5700</v>
      </c>
      <c r="L34" s="11">
        <f t="shared" ca="1" si="8"/>
        <v>0</v>
      </c>
      <c r="M34" s="11">
        <f t="shared" ca="1" si="8"/>
        <v>0</v>
      </c>
      <c r="N34" s="11">
        <f t="shared" ca="1" si="8"/>
        <v>0</v>
      </c>
      <c r="O34" s="11">
        <f t="shared" ca="1" si="8"/>
        <v>0</v>
      </c>
      <c r="P34" s="11">
        <f t="shared" ca="1" si="8"/>
        <v>0</v>
      </c>
      <c r="Q34" s="11">
        <f ca="1">SUM(Q31:Q33)</f>
        <v>0</v>
      </c>
      <c r="R34" s="11">
        <f ca="1">SUM(R31:R33)</f>
        <v>0</v>
      </c>
      <c r="S34" s="11">
        <f ca="1">SUM(S31:S33)</f>
        <v>0</v>
      </c>
      <c r="T34" s="11">
        <f t="shared" ref="T34:CE34" ca="1" si="9">SUM(T31:T33)</f>
        <v>0</v>
      </c>
      <c r="U34" s="11">
        <f t="shared" ca="1" si="9"/>
        <v>0</v>
      </c>
      <c r="V34" s="11">
        <f t="shared" ca="1" si="9"/>
        <v>0</v>
      </c>
      <c r="W34" s="11">
        <f t="shared" ca="1" si="9"/>
        <v>0</v>
      </c>
      <c r="X34" s="11">
        <f t="shared" ca="1" si="9"/>
        <v>0</v>
      </c>
      <c r="Y34" s="11">
        <f t="shared" ca="1" si="9"/>
        <v>0</v>
      </c>
      <c r="Z34" s="11">
        <f t="shared" ca="1" si="9"/>
        <v>0</v>
      </c>
      <c r="AA34" s="11">
        <f t="shared" ca="1" si="9"/>
        <v>0</v>
      </c>
      <c r="AB34" s="11">
        <f t="shared" ca="1" si="9"/>
        <v>0</v>
      </c>
      <c r="AC34" s="11">
        <f t="shared" ca="1" si="9"/>
        <v>0</v>
      </c>
      <c r="AD34" s="11">
        <f t="shared" ca="1" si="9"/>
        <v>0</v>
      </c>
      <c r="AE34" s="11">
        <f t="shared" ca="1" si="9"/>
        <v>0</v>
      </c>
      <c r="AF34" s="11">
        <f t="shared" ca="1" si="9"/>
        <v>0</v>
      </c>
      <c r="AG34" s="11">
        <f t="shared" ca="1" si="9"/>
        <v>0</v>
      </c>
      <c r="AH34" s="11">
        <f t="shared" ca="1" si="9"/>
        <v>0</v>
      </c>
      <c r="AI34" s="11">
        <f t="shared" ca="1" si="9"/>
        <v>0</v>
      </c>
      <c r="AJ34" s="11">
        <f t="shared" ca="1" si="9"/>
        <v>0</v>
      </c>
      <c r="AK34" s="11">
        <f t="shared" ca="1" si="9"/>
        <v>0</v>
      </c>
      <c r="AL34" s="11">
        <f t="shared" ca="1" si="9"/>
        <v>0</v>
      </c>
      <c r="AM34" s="11">
        <f t="shared" ca="1" si="9"/>
        <v>0</v>
      </c>
      <c r="AN34" s="11">
        <f t="shared" ca="1" si="9"/>
        <v>0</v>
      </c>
      <c r="AO34" s="11">
        <f t="shared" ca="1" si="9"/>
        <v>0</v>
      </c>
      <c r="AP34" s="11">
        <f t="shared" ca="1" si="9"/>
        <v>0</v>
      </c>
      <c r="AQ34" s="11">
        <f t="shared" ca="1" si="9"/>
        <v>0</v>
      </c>
      <c r="AR34" s="11">
        <f t="shared" ca="1" si="9"/>
        <v>0</v>
      </c>
      <c r="AS34" s="11">
        <f t="shared" ca="1" si="9"/>
        <v>0</v>
      </c>
      <c r="AT34" s="11">
        <f t="shared" ca="1" si="9"/>
        <v>0</v>
      </c>
      <c r="AU34" s="11">
        <f t="shared" ca="1" si="9"/>
        <v>0</v>
      </c>
      <c r="AV34" s="11">
        <f t="shared" ca="1" si="9"/>
        <v>0</v>
      </c>
      <c r="AW34" s="11">
        <f t="shared" ca="1" si="9"/>
        <v>0</v>
      </c>
      <c r="AX34" s="11">
        <f t="shared" ca="1" si="9"/>
        <v>0</v>
      </c>
      <c r="AY34" s="11">
        <f t="shared" ca="1" si="9"/>
        <v>0</v>
      </c>
      <c r="AZ34" s="11">
        <f t="shared" ca="1" si="9"/>
        <v>0</v>
      </c>
      <c r="BA34" s="11">
        <f t="shared" ca="1" si="9"/>
        <v>0</v>
      </c>
      <c r="BB34" s="11">
        <f t="shared" ca="1" si="9"/>
        <v>0</v>
      </c>
      <c r="BC34" s="11">
        <f t="shared" ca="1" si="9"/>
        <v>0</v>
      </c>
      <c r="BD34" s="11">
        <f t="shared" ca="1" si="9"/>
        <v>0</v>
      </c>
      <c r="BE34" s="11">
        <f t="shared" ca="1" si="9"/>
        <v>0</v>
      </c>
      <c r="BF34" s="11">
        <f t="shared" ca="1" si="9"/>
        <v>0</v>
      </c>
      <c r="BG34" s="11">
        <f t="shared" ca="1" si="9"/>
        <v>0</v>
      </c>
      <c r="BH34" s="11">
        <f t="shared" ca="1" si="9"/>
        <v>0</v>
      </c>
      <c r="BI34" s="11">
        <f t="shared" ca="1" si="9"/>
        <v>0</v>
      </c>
      <c r="BJ34" s="11">
        <f t="shared" ca="1" si="9"/>
        <v>0</v>
      </c>
      <c r="BK34" s="11">
        <f t="shared" ca="1" si="9"/>
        <v>0</v>
      </c>
      <c r="BL34" s="11">
        <f t="shared" ca="1" si="9"/>
        <v>0</v>
      </c>
      <c r="BM34" s="11">
        <f t="shared" ca="1" si="9"/>
        <v>0</v>
      </c>
      <c r="BN34" s="11">
        <f t="shared" ca="1" si="9"/>
        <v>0</v>
      </c>
      <c r="BO34" s="11">
        <f t="shared" ca="1" si="9"/>
        <v>0</v>
      </c>
      <c r="BP34" s="11">
        <f t="shared" ca="1" si="9"/>
        <v>0</v>
      </c>
      <c r="BQ34" s="11">
        <f t="shared" ca="1" si="9"/>
        <v>0</v>
      </c>
      <c r="BR34" s="11">
        <f t="shared" ca="1" si="9"/>
        <v>0</v>
      </c>
      <c r="BS34" s="11">
        <f t="shared" ca="1" si="9"/>
        <v>0</v>
      </c>
      <c r="BT34" s="11">
        <f t="shared" ca="1" si="9"/>
        <v>0</v>
      </c>
      <c r="BU34" s="11">
        <f t="shared" ca="1" si="9"/>
        <v>0</v>
      </c>
      <c r="BV34" s="11">
        <f t="shared" ca="1" si="9"/>
        <v>0</v>
      </c>
      <c r="BW34" s="11">
        <f t="shared" ca="1" si="9"/>
        <v>0</v>
      </c>
      <c r="BX34" s="11">
        <f t="shared" ca="1" si="9"/>
        <v>0</v>
      </c>
      <c r="BY34" s="11">
        <f t="shared" ca="1" si="9"/>
        <v>0</v>
      </c>
      <c r="BZ34" s="11">
        <f t="shared" ca="1" si="9"/>
        <v>0</v>
      </c>
      <c r="CA34" s="11">
        <f t="shared" ca="1" si="9"/>
        <v>0</v>
      </c>
      <c r="CB34" s="11">
        <f t="shared" ca="1" si="9"/>
        <v>0</v>
      </c>
      <c r="CC34" s="11">
        <f t="shared" ca="1" si="9"/>
        <v>0</v>
      </c>
      <c r="CD34" s="11">
        <f t="shared" ca="1" si="9"/>
        <v>0</v>
      </c>
      <c r="CE34" s="11">
        <f t="shared" ca="1" si="9"/>
        <v>0</v>
      </c>
      <c r="CF34" s="11">
        <f ca="1">SUM(CF31:CF33)</f>
        <v>0</v>
      </c>
      <c r="CG34" s="99"/>
    </row>
    <row r="35" spans="1:85" x14ac:dyDescent="0.2">
      <c r="A35" s="94"/>
      <c r="B35" s="105"/>
      <c r="C35" s="106"/>
      <c r="D35" s="94"/>
      <c r="E35" s="105"/>
      <c r="F35" s="105"/>
      <c r="G35" s="105"/>
      <c r="H35" s="105"/>
      <c r="I35" s="105"/>
      <c r="J35" s="105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94"/>
    </row>
    <row r="36" spans="1:85" ht="28.5" customHeight="1" x14ac:dyDescent="0.2">
      <c r="A36" s="94"/>
      <c r="B36" s="96" t="s">
        <v>117</v>
      </c>
      <c r="C36" s="96" t="s">
        <v>166</v>
      </c>
      <c r="D36" s="96" t="s">
        <v>4</v>
      </c>
      <c r="E36" s="96">
        <f>$E$17</f>
        <v>2020</v>
      </c>
      <c r="F36" s="96">
        <f>E36+1</f>
        <v>2021</v>
      </c>
      <c r="G36" s="96">
        <f t="shared" ref="G36:BR36" si="10">F36+1</f>
        <v>2022</v>
      </c>
      <c r="H36" s="96">
        <f t="shared" si="10"/>
        <v>2023</v>
      </c>
      <c r="I36" s="96">
        <f t="shared" si="10"/>
        <v>2024</v>
      </c>
      <c r="J36" s="96">
        <f t="shared" si="10"/>
        <v>2025</v>
      </c>
      <c r="K36" s="96">
        <f t="shared" si="10"/>
        <v>2026</v>
      </c>
      <c r="L36" s="96">
        <f t="shared" si="10"/>
        <v>2027</v>
      </c>
      <c r="M36" s="96">
        <f t="shared" si="10"/>
        <v>2028</v>
      </c>
      <c r="N36" s="96">
        <f t="shared" si="10"/>
        <v>2029</v>
      </c>
      <c r="O36" s="96">
        <f t="shared" si="10"/>
        <v>2030</v>
      </c>
      <c r="P36" s="96">
        <f t="shared" si="10"/>
        <v>2031</v>
      </c>
      <c r="Q36" s="96">
        <f t="shared" si="10"/>
        <v>2032</v>
      </c>
      <c r="R36" s="96">
        <f t="shared" si="10"/>
        <v>2033</v>
      </c>
      <c r="S36" s="96">
        <f t="shared" si="10"/>
        <v>2034</v>
      </c>
      <c r="T36" s="96">
        <f t="shared" si="10"/>
        <v>2035</v>
      </c>
      <c r="U36" s="96">
        <f t="shared" si="10"/>
        <v>2036</v>
      </c>
      <c r="V36" s="96">
        <f t="shared" si="10"/>
        <v>2037</v>
      </c>
      <c r="W36" s="96">
        <f t="shared" si="10"/>
        <v>2038</v>
      </c>
      <c r="X36" s="96">
        <f t="shared" si="10"/>
        <v>2039</v>
      </c>
      <c r="Y36" s="96">
        <f t="shared" si="10"/>
        <v>2040</v>
      </c>
      <c r="Z36" s="96">
        <f t="shared" si="10"/>
        <v>2041</v>
      </c>
      <c r="AA36" s="96">
        <f t="shared" si="10"/>
        <v>2042</v>
      </c>
      <c r="AB36" s="96">
        <f t="shared" si="10"/>
        <v>2043</v>
      </c>
      <c r="AC36" s="96">
        <f t="shared" si="10"/>
        <v>2044</v>
      </c>
      <c r="AD36" s="96">
        <f t="shared" si="10"/>
        <v>2045</v>
      </c>
      <c r="AE36" s="96">
        <f t="shared" si="10"/>
        <v>2046</v>
      </c>
      <c r="AF36" s="96">
        <f t="shared" si="10"/>
        <v>2047</v>
      </c>
      <c r="AG36" s="96">
        <f t="shared" si="10"/>
        <v>2048</v>
      </c>
      <c r="AH36" s="96">
        <f t="shared" si="10"/>
        <v>2049</v>
      </c>
      <c r="AI36" s="96">
        <f t="shared" si="10"/>
        <v>2050</v>
      </c>
      <c r="AJ36" s="96">
        <f t="shared" si="10"/>
        <v>2051</v>
      </c>
      <c r="AK36" s="96">
        <f t="shared" si="10"/>
        <v>2052</v>
      </c>
      <c r="AL36" s="96">
        <f t="shared" si="10"/>
        <v>2053</v>
      </c>
      <c r="AM36" s="96">
        <f t="shared" si="10"/>
        <v>2054</v>
      </c>
      <c r="AN36" s="96">
        <f t="shared" si="10"/>
        <v>2055</v>
      </c>
      <c r="AO36" s="96">
        <f t="shared" si="10"/>
        <v>2056</v>
      </c>
      <c r="AP36" s="96">
        <f t="shared" si="10"/>
        <v>2057</v>
      </c>
      <c r="AQ36" s="96">
        <f t="shared" si="10"/>
        <v>2058</v>
      </c>
      <c r="AR36" s="96">
        <f t="shared" si="10"/>
        <v>2059</v>
      </c>
      <c r="AS36" s="96">
        <f t="shared" si="10"/>
        <v>2060</v>
      </c>
      <c r="AT36" s="96">
        <f t="shared" si="10"/>
        <v>2061</v>
      </c>
      <c r="AU36" s="96">
        <f t="shared" si="10"/>
        <v>2062</v>
      </c>
      <c r="AV36" s="96">
        <f t="shared" si="10"/>
        <v>2063</v>
      </c>
      <c r="AW36" s="96">
        <f t="shared" si="10"/>
        <v>2064</v>
      </c>
      <c r="AX36" s="96">
        <f t="shared" si="10"/>
        <v>2065</v>
      </c>
      <c r="AY36" s="96">
        <f t="shared" si="10"/>
        <v>2066</v>
      </c>
      <c r="AZ36" s="96">
        <f t="shared" si="10"/>
        <v>2067</v>
      </c>
      <c r="BA36" s="96">
        <f t="shared" si="10"/>
        <v>2068</v>
      </c>
      <c r="BB36" s="96">
        <f t="shared" si="10"/>
        <v>2069</v>
      </c>
      <c r="BC36" s="96">
        <f t="shared" si="10"/>
        <v>2070</v>
      </c>
      <c r="BD36" s="96">
        <f t="shared" si="10"/>
        <v>2071</v>
      </c>
      <c r="BE36" s="96">
        <f t="shared" si="10"/>
        <v>2072</v>
      </c>
      <c r="BF36" s="96">
        <f t="shared" si="10"/>
        <v>2073</v>
      </c>
      <c r="BG36" s="96">
        <f t="shared" si="10"/>
        <v>2074</v>
      </c>
      <c r="BH36" s="96">
        <f t="shared" si="10"/>
        <v>2075</v>
      </c>
      <c r="BI36" s="96">
        <f t="shared" si="10"/>
        <v>2076</v>
      </c>
      <c r="BJ36" s="96">
        <f t="shared" si="10"/>
        <v>2077</v>
      </c>
      <c r="BK36" s="96">
        <f t="shared" si="10"/>
        <v>2078</v>
      </c>
      <c r="BL36" s="96">
        <f t="shared" si="10"/>
        <v>2079</v>
      </c>
      <c r="BM36" s="96">
        <f t="shared" si="10"/>
        <v>2080</v>
      </c>
      <c r="BN36" s="96">
        <f t="shared" si="10"/>
        <v>2081</v>
      </c>
      <c r="BO36" s="96">
        <f t="shared" si="10"/>
        <v>2082</v>
      </c>
      <c r="BP36" s="96">
        <f t="shared" si="10"/>
        <v>2083</v>
      </c>
      <c r="BQ36" s="96">
        <f t="shared" si="10"/>
        <v>2084</v>
      </c>
      <c r="BR36" s="96">
        <f t="shared" si="10"/>
        <v>2085</v>
      </c>
      <c r="BS36" s="96">
        <f t="shared" ref="BS36:CF36" si="11">BR36+1</f>
        <v>2086</v>
      </c>
      <c r="BT36" s="96">
        <f t="shared" si="11"/>
        <v>2087</v>
      </c>
      <c r="BU36" s="96">
        <f t="shared" si="11"/>
        <v>2088</v>
      </c>
      <c r="BV36" s="96">
        <f t="shared" si="11"/>
        <v>2089</v>
      </c>
      <c r="BW36" s="96">
        <f t="shared" si="11"/>
        <v>2090</v>
      </c>
      <c r="BX36" s="96">
        <f t="shared" si="11"/>
        <v>2091</v>
      </c>
      <c r="BY36" s="96">
        <f t="shared" si="11"/>
        <v>2092</v>
      </c>
      <c r="BZ36" s="96">
        <f t="shared" si="11"/>
        <v>2093</v>
      </c>
      <c r="CA36" s="96">
        <f t="shared" si="11"/>
        <v>2094</v>
      </c>
      <c r="CB36" s="96">
        <f t="shared" si="11"/>
        <v>2095</v>
      </c>
      <c r="CC36" s="96">
        <f t="shared" si="11"/>
        <v>2096</v>
      </c>
      <c r="CD36" s="96">
        <f t="shared" si="11"/>
        <v>2097</v>
      </c>
      <c r="CE36" s="96">
        <f t="shared" si="11"/>
        <v>2098</v>
      </c>
      <c r="CF36" s="96">
        <f t="shared" si="11"/>
        <v>2099</v>
      </c>
      <c r="CG36" s="94"/>
    </row>
    <row r="37" spans="1:85" ht="15" customHeight="1" x14ac:dyDescent="0.2">
      <c r="A37" s="98"/>
      <c r="B37" s="16" t="s">
        <v>67</v>
      </c>
      <c r="C37" s="64"/>
      <c r="D37" s="13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94"/>
    </row>
    <row r="38" spans="1:85" ht="15" customHeight="1" x14ac:dyDescent="0.2">
      <c r="A38" s="98"/>
      <c r="B38" s="7" t="s">
        <v>70</v>
      </c>
      <c r="C38" s="57" t="s">
        <v>5</v>
      </c>
      <c r="D38" s="8">
        <f>SUM(E38:CF38)</f>
        <v>60401.876629999999</v>
      </c>
      <c r="E38" s="9">
        <f>IF(YEAR('ИД (Рейтингование)'!$G$6)=E$17,SUM($E$31:E$32),IF(YEAR('ИД (Рейтингование)'!$G$6)&gt;E$17,0,SUM(E$31:E$32)))</f>
        <v>2099.9987299999998</v>
      </c>
      <c r="F38" s="9">
        <f>IF(YEAR('ИД (Рейтингование)'!$G$6)=F$17,SUM($E$31:F$32),IF(YEAR('ИД (Рейтингование)'!$G$6)&gt;F$17,0,SUM(F$31:F$32)))</f>
        <v>921.87789999999995</v>
      </c>
      <c r="G38" s="9">
        <f>IF(YEAR('ИД (Рейтингование)'!$G$6)=G$17,SUM($E$31:G$32),IF(YEAR('ИД (Рейтингование)'!$G$6)&gt;G$17,0,SUM(G$31:G$32)))</f>
        <v>27300</v>
      </c>
      <c r="H38" s="9">
        <f>IF(YEAR('ИД (Рейтингование)'!$G$6)=H$17,SUM($E$31:H$32),IF(YEAR('ИД (Рейтингование)'!$G$6)&gt;H$17,0,SUM(H$31:H$32)))</f>
        <v>22400</v>
      </c>
      <c r="I38" s="9">
        <f>IF(YEAR('ИД (Рейтингование)'!$G$6)=I$17,SUM($E$31:I$32),IF(YEAR('ИД (Рейтингование)'!$G$6)&gt;I$17,0,SUM(I$31:I$32)))</f>
        <v>7680</v>
      </c>
      <c r="J38" s="9">
        <f>IF(YEAR('ИД (Рейтингование)'!$G$6)=J$17,SUM($E$31:J$32),IF(YEAR('ИД (Рейтингование)'!$G$6)&gt;J$17,0,SUM(J$31:J$32)))</f>
        <v>0</v>
      </c>
      <c r="K38" s="9">
        <f>IF(YEAR('ИД (Рейтингование)'!$G$6)=K$17,SUM($E$31:K$32),IF(YEAR('ИД (Рейтингование)'!$G$6)&gt;K$17,0,SUM(K$31:K$32)))</f>
        <v>0</v>
      </c>
      <c r="L38" s="9">
        <f>IF(YEAR('ИД (Рейтингование)'!$G$6)=L$17,SUM($E$31:L$32),IF(YEAR('ИД (Рейтингование)'!$G$6)&gt;L$17,0,SUM(L$31:L$32)))</f>
        <v>0</v>
      </c>
      <c r="M38" s="9">
        <f>IF(YEAR('ИД (Рейтингование)'!$G$6)=M$17,SUM($E$31:M$32),IF(YEAR('ИД (Рейтингование)'!$G$6)&gt;M$17,0,SUM(M$31:M$32)))</f>
        <v>0</v>
      </c>
      <c r="N38" s="9">
        <f>IF(YEAR('ИД (Рейтингование)'!$G$6)=N$17,SUM($E$31:N$32),IF(YEAR('ИД (Рейтингование)'!$G$6)&gt;N$17,0,SUM(N$31:N$32)))</f>
        <v>0</v>
      </c>
      <c r="O38" s="9">
        <f>IF(YEAR('ИД (Рейтингование)'!$G$6)=O$17,SUM($E$31:O$32),IF(YEAR('ИД (Рейтингование)'!$G$6)&gt;O$17,0,SUM(O$31:O$32)))</f>
        <v>0</v>
      </c>
      <c r="P38" s="9">
        <f>IF(YEAR('ИД (Рейтингование)'!$G$6)=P$17,SUM($E$31:P$32),IF(YEAR('ИД (Рейтингование)'!$G$6)&gt;P$17,0,SUM(P$31:P$32)))</f>
        <v>0</v>
      </c>
      <c r="Q38" s="9">
        <f>IF(YEAR('ИД (Рейтингование)'!$G$6)=Q$17,SUM($E$31:Q$32),IF(YEAR('ИД (Рейтингование)'!$G$6)&gt;Q$17,0,SUM(Q$31:Q$32)))</f>
        <v>0</v>
      </c>
      <c r="R38" s="9">
        <f>IF(YEAR('ИД (Рейтингование)'!$G$6)=R$17,SUM($E$31:R$32),IF(YEAR('ИД (Рейтингование)'!$G$6)&gt;R$17,0,SUM(R$31:R$32)))</f>
        <v>0</v>
      </c>
      <c r="S38" s="9">
        <f>IF(YEAR('ИД (Рейтингование)'!$G$6)=S$17,SUM($E$31:S$32),IF(YEAR('ИД (Рейтингование)'!$G$6)&gt;S$17,0,SUM(S$31:S$32)))</f>
        <v>0</v>
      </c>
      <c r="T38" s="9">
        <f>IF(YEAR('ИД (Рейтингование)'!$G$6)=T$17,SUM($E$31:T$32),IF(YEAR('ИД (Рейтингование)'!$G$6)&gt;T$17,0,SUM(T$31:T$32)))</f>
        <v>0</v>
      </c>
      <c r="U38" s="9">
        <f>IF(YEAR('ИД (Рейтингование)'!$G$6)=U$17,SUM($E$31:U$32),IF(YEAR('ИД (Рейтингование)'!$G$6)&gt;U$17,0,SUM(U$31:U$32)))</f>
        <v>0</v>
      </c>
      <c r="V38" s="9">
        <f>IF(YEAR('ИД (Рейтингование)'!$G$6)=V$17,SUM($E$31:V$32),IF(YEAR('ИД (Рейтингование)'!$G$6)&gt;V$17,0,SUM(V$31:V$32)))</f>
        <v>0</v>
      </c>
      <c r="W38" s="9">
        <f>IF(YEAR('ИД (Рейтингование)'!$G$6)=W$17,SUM($E$31:W$32),IF(YEAR('ИД (Рейтингование)'!$G$6)&gt;W$17,0,SUM(W$31:W$32)))</f>
        <v>0</v>
      </c>
      <c r="X38" s="9">
        <f>IF(YEAR('ИД (Рейтингование)'!$G$6)=X$17,SUM($E$31:X$32),IF(YEAR('ИД (Рейтингование)'!$G$6)&gt;X$17,0,SUM(X$31:X$32)))</f>
        <v>0</v>
      </c>
      <c r="Y38" s="9">
        <f>IF(YEAR('ИД (Рейтингование)'!$G$6)=Y$17,SUM($E$31:Y$32),IF(YEAR('ИД (Рейтингование)'!$G$6)&gt;Y$17,0,SUM(Y$31:Y$32)))</f>
        <v>0</v>
      </c>
      <c r="Z38" s="9">
        <f>IF(YEAR('ИД (Рейтингование)'!$G$6)=Z$17,SUM($E$31:Z$32),IF(YEAR('ИД (Рейтингование)'!$G$6)&gt;Z$17,0,SUM(Z$31:Z$32)))</f>
        <v>0</v>
      </c>
      <c r="AA38" s="9">
        <f>IF(YEAR('ИД (Рейтингование)'!$G$6)=AA$17,SUM($E$31:AA$32),IF(YEAR('ИД (Рейтингование)'!$G$6)&gt;AA$17,0,SUM(AA$31:AA$32)))</f>
        <v>0</v>
      </c>
      <c r="AB38" s="9">
        <f>IF(YEAR('ИД (Рейтингование)'!$G$6)=AB$17,SUM($E$31:AB$32),IF(YEAR('ИД (Рейтингование)'!$G$6)&gt;AB$17,0,SUM(AB$31:AB$32)))</f>
        <v>0</v>
      </c>
      <c r="AC38" s="9">
        <f>IF(YEAR('ИД (Рейтингование)'!$G$6)=AC$17,SUM($E$31:AC$32),IF(YEAR('ИД (Рейтингование)'!$G$6)&gt;AC$17,0,SUM(AC$31:AC$32)))</f>
        <v>0</v>
      </c>
      <c r="AD38" s="9">
        <f>IF(YEAR('ИД (Рейтингование)'!$G$6)=AD$17,SUM($E$31:AD$32),IF(YEAR('ИД (Рейтингование)'!$G$6)&gt;AD$17,0,SUM(AD$31:AD$32)))</f>
        <v>0</v>
      </c>
      <c r="AE38" s="9">
        <f>IF(YEAR('ИД (Рейтингование)'!$G$6)=AE$17,SUM($E$31:AE$32),IF(YEAR('ИД (Рейтингование)'!$G$6)&gt;AE$17,0,SUM(AE$31:AE$32)))</f>
        <v>0</v>
      </c>
      <c r="AF38" s="9">
        <f>IF(YEAR('ИД (Рейтингование)'!$G$6)=AF$17,SUM($E$31:AF$32),IF(YEAR('ИД (Рейтингование)'!$G$6)&gt;AF$17,0,SUM(AF$31:AF$32)))</f>
        <v>0</v>
      </c>
      <c r="AG38" s="9">
        <f>IF(YEAR('ИД (Рейтингование)'!$G$6)=AG$17,SUM($E$31:AG$32),IF(YEAR('ИД (Рейтингование)'!$G$6)&gt;AG$17,0,SUM(AG$31:AG$32)))</f>
        <v>0</v>
      </c>
      <c r="AH38" s="9">
        <f>IF(YEAR('ИД (Рейтингование)'!$G$6)=AH$17,SUM($E$31:AH$32),IF(YEAR('ИД (Рейтингование)'!$G$6)&gt;AH$17,0,SUM(AH$31:AH$32)))</f>
        <v>0</v>
      </c>
      <c r="AI38" s="9">
        <f>IF(YEAR('ИД (Рейтингование)'!$G$6)=AI$17,SUM($E$31:AI$32),IF(YEAR('ИД (Рейтингование)'!$G$6)&gt;AI$17,0,SUM(AI$31:AI$32)))</f>
        <v>0</v>
      </c>
      <c r="AJ38" s="9">
        <f>IF(YEAR('ИД (Рейтингование)'!$G$6)=AJ$17,SUM($E$31:AJ$32),IF(YEAR('ИД (Рейтингование)'!$G$6)&gt;AJ$17,0,SUM(AJ$31:AJ$32)))</f>
        <v>0</v>
      </c>
      <c r="AK38" s="9">
        <f>IF(YEAR('ИД (Рейтингование)'!$G$6)=AK$17,SUM($E$31:AK$32),IF(YEAR('ИД (Рейтингование)'!$G$6)&gt;AK$17,0,SUM(AK$31:AK$32)))</f>
        <v>0</v>
      </c>
      <c r="AL38" s="9">
        <f>IF(YEAR('ИД (Рейтингование)'!$G$6)=AL$17,SUM($E$31:AL$32),IF(YEAR('ИД (Рейтингование)'!$G$6)&gt;AL$17,0,SUM(AL$31:AL$32)))</f>
        <v>0</v>
      </c>
      <c r="AM38" s="9">
        <f>IF(YEAR('ИД (Рейтингование)'!$G$6)=AM$17,SUM($E$31:AM$32),IF(YEAR('ИД (Рейтингование)'!$G$6)&gt;AM$17,0,SUM(AM$31:AM$32)))</f>
        <v>0</v>
      </c>
      <c r="AN38" s="9">
        <f>IF(YEAR('ИД (Рейтингование)'!$G$6)=AN$17,SUM($E$31:AN$32),IF(YEAR('ИД (Рейтингование)'!$G$6)&gt;AN$17,0,SUM(AN$31:AN$32)))</f>
        <v>0</v>
      </c>
      <c r="AO38" s="9">
        <f>IF(YEAR('ИД (Рейтингование)'!$G$6)=AO$17,SUM($E$31:AO$32),IF(YEAR('ИД (Рейтингование)'!$G$6)&gt;AO$17,0,SUM(AO$31:AO$32)))</f>
        <v>0</v>
      </c>
      <c r="AP38" s="9">
        <f>IF(YEAR('ИД (Рейтингование)'!$G$6)=AP$17,SUM($E$31:AP$32),IF(YEAR('ИД (Рейтингование)'!$G$6)&gt;AP$17,0,SUM(AP$31:AP$32)))</f>
        <v>0</v>
      </c>
      <c r="AQ38" s="9">
        <f>IF(YEAR('ИД (Рейтингование)'!$G$6)=AQ$17,SUM($E$31:AQ$32),IF(YEAR('ИД (Рейтингование)'!$G$6)&gt;AQ$17,0,SUM(AQ$31:AQ$32)))</f>
        <v>0</v>
      </c>
      <c r="AR38" s="9">
        <f>IF(YEAR('ИД (Рейтингование)'!$G$6)=AR$17,SUM($E$31:AR$32),IF(YEAR('ИД (Рейтингование)'!$G$6)&gt;AR$17,0,SUM(AR$31:AR$32)))</f>
        <v>0</v>
      </c>
      <c r="AS38" s="9">
        <f>IF(YEAR('ИД (Рейтингование)'!$G$6)=AS$17,SUM($E$31:AS$32),IF(YEAR('ИД (Рейтингование)'!$G$6)&gt;AS$17,0,SUM(AS$31:AS$32)))</f>
        <v>0</v>
      </c>
      <c r="AT38" s="9">
        <f>IF(YEAR('ИД (Рейтингование)'!$G$6)=AT$17,SUM($E$31:AT$32),IF(YEAR('ИД (Рейтингование)'!$G$6)&gt;AT$17,0,SUM(AT$31:AT$32)))</f>
        <v>0</v>
      </c>
      <c r="AU38" s="9">
        <f>IF(YEAR('ИД (Рейтингование)'!$G$6)=AU$17,SUM($E$31:AU$32),IF(YEAR('ИД (Рейтингование)'!$G$6)&gt;AU$17,0,SUM(AU$31:AU$32)))</f>
        <v>0</v>
      </c>
      <c r="AV38" s="9">
        <f>IF(YEAR('ИД (Рейтингование)'!$G$6)=AV$17,SUM($E$31:AV$32),IF(YEAR('ИД (Рейтингование)'!$G$6)&gt;AV$17,0,SUM(AV$31:AV$32)))</f>
        <v>0</v>
      </c>
      <c r="AW38" s="9">
        <f>IF(YEAR('ИД (Рейтингование)'!$G$6)=AW$17,SUM($E$31:AW$32),IF(YEAR('ИД (Рейтингование)'!$G$6)&gt;AW$17,0,SUM(AW$31:AW$32)))</f>
        <v>0</v>
      </c>
      <c r="AX38" s="9">
        <f>IF(YEAR('ИД (Рейтингование)'!$G$6)=AX$17,SUM($E$31:AX$32),IF(YEAR('ИД (Рейтингование)'!$G$6)&gt;AX$17,0,SUM(AX$31:AX$32)))</f>
        <v>0</v>
      </c>
      <c r="AY38" s="9">
        <f>IF(YEAR('ИД (Рейтингование)'!$G$6)=AY$17,SUM($E$31:AY$32),IF(YEAR('ИД (Рейтингование)'!$G$6)&gt;AY$17,0,SUM(AY$31:AY$32)))</f>
        <v>0</v>
      </c>
      <c r="AZ38" s="9">
        <f>IF(YEAR('ИД (Рейтингование)'!$G$6)=AZ$17,SUM($E$31:AZ$32),IF(YEAR('ИД (Рейтингование)'!$G$6)&gt;AZ$17,0,SUM(AZ$31:AZ$32)))</f>
        <v>0</v>
      </c>
      <c r="BA38" s="9">
        <f>IF(YEAR('ИД (Рейтингование)'!$G$6)=BA$17,SUM($E$31:BA$32),IF(YEAR('ИД (Рейтингование)'!$G$6)&gt;BA$17,0,SUM(BA$31:BA$32)))</f>
        <v>0</v>
      </c>
      <c r="BB38" s="9">
        <f>IF(YEAR('ИД (Рейтингование)'!$G$6)=BB$17,SUM($E$31:BB$32),IF(YEAR('ИД (Рейтингование)'!$G$6)&gt;BB$17,0,SUM(BB$31:BB$32)))</f>
        <v>0</v>
      </c>
      <c r="BC38" s="9">
        <f>IF(YEAR('ИД (Рейтингование)'!$G$6)=BC$17,SUM($E$31:BC$32),IF(YEAR('ИД (Рейтингование)'!$G$6)&gt;BC$17,0,SUM(BC$31:BC$32)))</f>
        <v>0</v>
      </c>
      <c r="BD38" s="9">
        <f>IF(YEAR('ИД (Рейтингование)'!$G$6)=BD$17,SUM($E$31:BD$32),IF(YEAR('ИД (Рейтингование)'!$G$6)&gt;BD$17,0,SUM(BD$31:BD$32)))</f>
        <v>0</v>
      </c>
      <c r="BE38" s="9">
        <f>IF(YEAR('ИД (Рейтингование)'!$G$6)=BE$17,SUM($E$31:BE$32),IF(YEAR('ИД (Рейтингование)'!$G$6)&gt;BE$17,0,SUM(BE$31:BE$32)))</f>
        <v>0</v>
      </c>
      <c r="BF38" s="9">
        <f>IF(YEAR('ИД (Рейтингование)'!$G$6)=BF$17,SUM($E$31:BF$32),IF(YEAR('ИД (Рейтингование)'!$G$6)&gt;BF$17,0,SUM(BF$31:BF$32)))</f>
        <v>0</v>
      </c>
      <c r="BG38" s="9">
        <f>IF(YEAR('ИД (Рейтингование)'!$G$6)=BG$17,SUM($E$31:BG$32),IF(YEAR('ИД (Рейтингование)'!$G$6)&gt;BG$17,0,SUM(BG$31:BG$32)))</f>
        <v>0</v>
      </c>
      <c r="BH38" s="9">
        <f>IF(YEAR('ИД (Рейтингование)'!$G$6)=BH$17,SUM($E$31:BH$32),IF(YEAR('ИД (Рейтингование)'!$G$6)&gt;BH$17,0,SUM(BH$31:BH$32)))</f>
        <v>0</v>
      </c>
      <c r="BI38" s="9">
        <f>IF(YEAR('ИД (Рейтингование)'!$G$6)=BI$17,SUM($E$31:BI$32),IF(YEAR('ИД (Рейтингование)'!$G$6)&gt;BI$17,0,SUM(BI$31:BI$32)))</f>
        <v>0</v>
      </c>
      <c r="BJ38" s="9">
        <f>IF(YEAR('ИД (Рейтингование)'!$G$6)=BJ$17,SUM($E$31:BJ$32),IF(YEAR('ИД (Рейтингование)'!$G$6)&gt;BJ$17,0,SUM(BJ$31:BJ$32)))</f>
        <v>0</v>
      </c>
      <c r="BK38" s="9">
        <f>IF(YEAR('ИД (Рейтингование)'!$G$6)=BK$17,SUM($E$31:BK$32),IF(YEAR('ИД (Рейтингование)'!$G$6)&gt;BK$17,0,SUM(BK$31:BK$32)))</f>
        <v>0</v>
      </c>
      <c r="BL38" s="9">
        <f>IF(YEAR('ИД (Рейтингование)'!$G$6)=BL$17,SUM($E$31:BL$32),IF(YEAR('ИД (Рейтингование)'!$G$6)&gt;BL$17,0,SUM(BL$31:BL$32)))</f>
        <v>0</v>
      </c>
      <c r="BM38" s="9">
        <f>IF(YEAR('ИД (Рейтингование)'!$G$6)=BM$17,SUM($E$31:BM$32),IF(YEAR('ИД (Рейтингование)'!$G$6)&gt;BM$17,0,SUM(BM$31:BM$32)))</f>
        <v>0</v>
      </c>
      <c r="BN38" s="9">
        <f>IF(YEAR('ИД (Рейтингование)'!$G$6)=BN$17,SUM($E$31:BN$32),IF(YEAR('ИД (Рейтингование)'!$G$6)&gt;BN$17,0,SUM(BN$31:BN$32)))</f>
        <v>0</v>
      </c>
      <c r="BO38" s="9">
        <f>IF(YEAR('ИД (Рейтингование)'!$G$6)=BO$17,SUM($E$31:BO$32),IF(YEAR('ИД (Рейтингование)'!$G$6)&gt;BO$17,0,SUM(BO$31:BO$32)))</f>
        <v>0</v>
      </c>
      <c r="BP38" s="9">
        <f>IF(YEAR('ИД (Рейтингование)'!$G$6)=BP$17,SUM($E$31:BP$32),IF(YEAR('ИД (Рейтингование)'!$G$6)&gt;BP$17,0,SUM(BP$31:BP$32)))</f>
        <v>0</v>
      </c>
      <c r="BQ38" s="9">
        <f>IF(YEAR('ИД (Рейтингование)'!$G$6)=BQ$17,SUM($E$31:BQ$32),IF(YEAR('ИД (Рейтингование)'!$G$6)&gt;BQ$17,0,SUM(BQ$31:BQ$32)))</f>
        <v>0</v>
      </c>
      <c r="BR38" s="9">
        <f>IF(YEAR('ИД (Рейтингование)'!$G$6)=BR$17,SUM($E$31:BR$32),IF(YEAR('ИД (Рейтингование)'!$G$6)&gt;BR$17,0,SUM(BR$31:BR$32)))</f>
        <v>0</v>
      </c>
      <c r="BS38" s="9">
        <f>IF(YEAR('ИД (Рейтингование)'!$G$6)=BS$17,SUM($E$31:BS$32),IF(YEAR('ИД (Рейтингование)'!$G$6)&gt;BS$17,0,SUM(BS$31:BS$32)))</f>
        <v>0</v>
      </c>
      <c r="BT38" s="9">
        <f>IF(YEAR('ИД (Рейтингование)'!$G$6)=BT$17,SUM($E$31:BT$32),IF(YEAR('ИД (Рейтингование)'!$G$6)&gt;BT$17,0,SUM(BT$31:BT$32)))</f>
        <v>0</v>
      </c>
      <c r="BU38" s="9">
        <f>IF(YEAR('ИД (Рейтингование)'!$G$6)=BU$17,SUM($E$31:BU$32),IF(YEAR('ИД (Рейтингование)'!$G$6)&gt;BU$17,0,SUM(BU$31:BU$32)))</f>
        <v>0</v>
      </c>
      <c r="BV38" s="9">
        <f>IF(YEAR('ИД (Рейтингование)'!$G$6)=BV$17,SUM($E$31:BV$32),IF(YEAR('ИД (Рейтингование)'!$G$6)&gt;BV$17,0,SUM(BV$31:BV$32)))</f>
        <v>0</v>
      </c>
      <c r="BW38" s="9">
        <f>IF(YEAR('ИД (Рейтингование)'!$G$6)=BW$17,SUM($E$31:BW$32),IF(YEAR('ИД (Рейтингование)'!$G$6)&gt;BW$17,0,SUM(BW$31:BW$32)))</f>
        <v>0</v>
      </c>
      <c r="BX38" s="9">
        <f>IF(YEAR('ИД (Рейтингование)'!$G$6)=BX$17,SUM($E$31:BX$32),IF(YEAR('ИД (Рейтингование)'!$G$6)&gt;BX$17,0,SUM(BX$31:BX$32)))</f>
        <v>0</v>
      </c>
      <c r="BY38" s="9">
        <f>IF(YEAR('ИД (Рейтингование)'!$G$6)=BY$17,SUM($E$31:BY$32),IF(YEAR('ИД (Рейтингование)'!$G$6)&gt;BY$17,0,SUM(BY$31:BY$32)))</f>
        <v>0</v>
      </c>
      <c r="BZ38" s="9">
        <f>IF(YEAR('ИД (Рейтингование)'!$G$6)=BZ$17,SUM($E$31:BZ$32),IF(YEAR('ИД (Рейтингование)'!$G$6)&gt;BZ$17,0,SUM(BZ$31:BZ$32)))</f>
        <v>0</v>
      </c>
      <c r="CA38" s="9">
        <f>IF(YEAR('ИД (Рейтингование)'!$G$6)=CA$17,SUM($E$31:CA$32),IF(YEAR('ИД (Рейтингование)'!$G$6)&gt;CA$17,0,SUM(CA$31:CA$32)))</f>
        <v>0</v>
      </c>
      <c r="CB38" s="9">
        <f>IF(YEAR('ИД (Рейтингование)'!$G$6)=CB$17,SUM($E$31:CB$32),IF(YEAR('ИД (Рейтингование)'!$G$6)&gt;CB$17,0,SUM(CB$31:CB$32)))</f>
        <v>0</v>
      </c>
      <c r="CC38" s="9">
        <f>IF(YEAR('ИД (Рейтингование)'!$G$6)=CC$17,SUM($E$31:CC$32),IF(YEAR('ИД (Рейтингование)'!$G$6)&gt;CC$17,0,SUM(CC$31:CC$32)))</f>
        <v>0</v>
      </c>
      <c r="CD38" s="9">
        <f>IF(YEAR('ИД (Рейтингование)'!$G$6)=CD$17,SUM($E$31:CD$32),IF(YEAR('ИД (Рейтингование)'!$G$6)&gt;CD$17,0,SUM(CD$31:CD$32)))</f>
        <v>0</v>
      </c>
      <c r="CE38" s="9">
        <f>IF(YEAR('ИД (Рейтингование)'!$G$6)=CE$17,SUM($E$31:CE$32),IF(YEAR('ИД (Рейтингование)'!$G$6)&gt;CE$17,0,SUM(CE$31:CE$32)))</f>
        <v>0</v>
      </c>
      <c r="CF38" s="9">
        <f>IF(YEAR('ИД (Рейтингование)'!$G$6)=CF$17,SUM($E$31:CF$32),IF(YEAR('ИД (Рейтингование)'!$G$6)&gt;CF$17,0,SUM(CF$31:CF$32)))</f>
        <v>0</v>
      </c>
      <c r="CG38" s="94"/>
    </row>
    <row r="39" spans="1:85" ht="15" customHeight="1" x14ac:dyDescent="0.2">
      <c r="A39" s="98"/>
      <c r="B39" s="7" t="s">
        <v>71</v>
      </c>
      <c r="C39" s="57" t="s">
        <v>5</v>
      </c>
      <c r="D39" s="8">
        <f>D38</f>
        <v>60401.876629999999</v>
      </c>
      <c r="E39" s="9">
        <f ca="1">E38*E97</f>
        <v>2099.9987299999998</v>
      </c>
      <c r="F39" s="9">
        <f ca="1">(E39+F38)*F97</f>
        <v>3021.8766299999997</v>
      </c>
      <c r="G39" s="9">
        <f t="shared" ref="G39:BR39" ca="1" si="12">(F39+G38)*G97</f>
        <v>30321.876629999999</v>
      </c>
      <c r="H39" s="9">
        <f t="shared" ca="1" si="12"/>
        <v>52721.876629999999</v>
      </c>
      <c r="I39" s="9">
        <f t="shared" ca="1" si="12"/>
        <v>60401.876629999999</v>
      </c>
      <c r="J39" s="9">
        <f t="shared" ca="1" si="12"/>
        <v>60401.876629999999</v>
      </c>
      <c r="K39" s="9">
        <f t="shared" ca="1" si="12"/>
        <v>60401.876629999999</v>
      </c>
      <c r="L39" s="9">
        <f t="shared" ca="1" si="12"/>
        <v>60401.876629999999</v>
      </c>
      <c r="M39" s="9">
        <f t="shared" ca="1" si="12"/>
        <v>60401.876629999999</v>
      </c>
      <c r="N39" s="9">
        <f t="shared" ca="1" si="12"/>
        <v>60401.876629999999</v>
      </c>
      <c r="O39" s="9">
        <f t="shared" ca="1" si="12"/>
        <v>60401.876629999999</v>
      </c>
      <c r="P39" s="9">
        <f t="shared" ca="1" si="12"/>
        <v>0</v>
      </c>
      <c r="Q39" s="9">
        <f t="shared" ca="1" si="12"/>
        <v>0</v>
      </c>
      <c r="R39" s="9">
        <f t="shared" ca="1" si="12"/>
        <v>0</v>
      </c>
      <c r="S39" s="9">
        <f t="shared" ca="1" si="12"/>
        <v>0</v>
      </c>
      <c r="T39" s="9">
        <f t="shared" ca="1" si="12"/>
        <v>0</v>
      </c>
      <c r="U39" s="9">
        <f t="shared" ca="1" si="12"/>
        <v>0</v>
      </c>
      <c r="V39" s="9">
        <f t="shared" ca="1" si="12"/>
        <v>0</v>
      </c>
      <c r="W39" s="9">
        <f t="shared" ca="1" si="12"/>
        <v>0</v>
      </c>
      <c r="X39" s="9">
        <f t="shared" ca="1" si="12"/>
        <v>0</v>
      </c>
      <c r="Y39" s="9">
        <f t="shared" ca="1" si="12"/>
        <v>0</v>
      </c>
      <c r="Z39" s="9">
        <f t="shared" ca="1" si="12"/>
        <v>0</v>
      </c>
      <c r="AA39" s="9">
        <f t="shared" ca="1" si="12"/>
        <v>0</v>
      </c>
      <c r="AB39" s="9">
        <f t="shared" ca="1" si="12"/>
        <v>0</v>
      </c>
      <c r="AC39" s="9">
        <f t="shared" ca="1" si="12"/>
        <v>0</v>
      </c>
      <c r="AD39" s="9">
        <f t="shared" ca="1" si="12"/>
        <v>0</v>
      </c>
      <c r="AE39" s="9">
        <f t="shared" ca="1" si="12"/>
        <v>0</v>
      </c>
      <c r="AF39" s="9">
        <f t="shared" ca="1" si="12"/>
        <v>0</v>
      </c>
      <c r="AG39" s="9">
        <f t="shared" ca="1" si="12"/>
        <v>0</v>
      </c>
      <c r="AH39" s="9">
        <f t="shared" ca="1" si="12"/>
        <v>0</v>
      </c>
      <c r="AI39" s="9">
        <f t="shared" ca="1" si="12"/>
        <v>0</v>
      </c>
      <c r="AJ39" s="9">
        <f t="shared" ca="1" si="12"/>
        <v>0</v>
      </c>
      <c r="AK39" s="9">
        <f t="shared" ca="1" si="12"/>
        <v>0</v>
      </c>
      <c r="AL39" s="9">
        <f t="shared" ca="1" si="12"/>
        <v>0</v>
      </c>
      <c r="AM39" s="9">
        <f t="shared" ca="1" si="12"/>
        <v>0</v>
      </c>
      <c r="AN39" s="9">
        <f t="shared" ca="1" si="12"/>
        <v>0</v>
      </c>
      <c r="AO39" s="9">
        <f t="shared" ca="1" si="12"/>
        <v>0</v>
      </c>
      <c r="AP39" s="9">
        <f t="shared" ca="1" si="12"/>
        <v>0</v>
      </c>
      <c r="AQ39" s="9">
        <f t="shared" ca="1" si="12"/>
        <v>0</v>
      </c>
      <c r="AR39" s="9">
        <f t="shared" ca="1" si="12"/>
        <v>0</v>
      </c>
      <c r="AS39" s="9">
        <f t="shared" ca="1" si="12"/>
        <v>0</v>
      </c>
      <c r="AT39" s="9">
        <f t="shared" ca="1" si="12"/>
        <v>0</v>
      </c>
      <c r="AU39" s="9">
        <f t="shared" ca="1" si="12"/>
        <v>0</v>
      </c>
      <c r="AV39" s="9">
        <f t="shared" ca="1" si="12"/>
        <v>0</v>
      </c>
      <c r="AW39" s="9">
        <f t="shared" ca="1" si="12"/>
        <v>0</v>
      </c>
      <c r="AX39" s="9">
        <f t="shared" ca="1" si="12"/>
        <v>0</v>
      </c>
      <c r="AY39" s="9">
        <f t="shared" ca="1" si="12"/>
        <v>0</v>
      </c>
      <c r="AZ39" s="9">
        <f t="shared" ca="1" si="12"/>
        <v>0</v>
      </c>
      <c r="BA39" s="9">
        <f t="shared" ca="1" si="12"/>
        <v>0</v>
      </c>
      <c r="BB39" s="9">
        <f t="shared" ca="1" si="12"/>
        <v>0</v>
      </c>
      <c r="BC39" s="9">
        <f t="shared" ca="1" si="12"/>
        <v>0</v>
      </c>
      <c r="BD39" s="9">
        <f t="shared" ca="1" si="12"/>
        <v>0</v>
      </c>
      <c r="BE39" s="9">
        <f t="shared" ca="1" si="12"/>
        <v>0</v>
      </c>
      <c r="BF39" s="9">
        <f t="shared" ca="1" si="12"/>
        <v>0</v>
      </c>
      <c r="BG39" s="9">
        <f t="shared" ca="1" si="12"/>
        <v>0</v>
      </c>
      <c r="BH39" s="9">
        <f t="shared" ca="1" si="12"/>
        <v>0</v>
      </c>
      <c r="BI39" s="9">
        <f t="shared" ca="1" si="12"/>
        <v>0</v>
      </c>
      <c r="BJ39" s="9">
        <f t="shared" ca="1" si="12"/>
        <v>0</v>
      </c>
      <c r="BK39" s="9">
        <f t="shared" ca="1" si="12"/>
        <v>0</v>
      </c>
      <c r="BL39" s="9">
        <f t="shared" ca="1" si="12"/>
        <v>0</v>
      </c>
      <c r="BM39" s="9">
        <f t="shared" ca="1" si="12"/>
        <v>0</v>
      </c>
      <c r="BN39" s="9">
        <f t="shared" ca="1" si="12"/>
        <v>0</v>
      </c>
      <c r="BO39" s="9">
        <f t="shared" ca="1" si="12"/>
        <v>0</v>
      </c>
      <c r="BP39" s="9">
        <f t="shared" ca="1" si="12"/>
        <v>0</v>
      </c>
      <c r="BQ39" s="9">
        <f t="shared" ca="1" si="12"/>
        <v>0</v>
      </c>
      <c r="BR39" s="9">
        <f t="shared" ca="1" si="12"/>
        <v>0</v>
      </c>
      <c r="BS39" s="9">
        <f t="shared" ref="BS39:CF39" ca="1" si="13">(BR39+BS38)*BS97</f>
        <v>0</v>
      </c>
      <c r="BT39" s="9">
        <f t="shared" ca="1" si="13"/>
        <v>0</v>
      </c>
      <c r="BU39" s="9">
        <f t="shared" ca="1" si="13"/>
        <v>0</v>
      </c>
      <c r="BV39" s="9">
        <f t="shared" ca="1" si="13"/>
        <v>0</v>
      </c>
      <c r="BW39" s="9">
        <f t="shared" ca="1" si="13"/>
        <v>0</v>
      </c>
      <c r="BX39" s="9">
        <f t="shared" ca="1" si="13"/>
        <v>0</v>
      </c>
      <c r="BY39" s="9">
        <f t="shared" ca="1" si="13"/>
        <v>0</v>
      </c>
      <c r="BZ39" s="9">
        <f t="shared" ca="1" si="13"/>
        <v>0</v>
      </c>
      <c r="CA39" s="9">
        <f t="shared" ca="1" si="13"/>
        <v>0</v>
      </c>
      <c r="CB39" s="9">
        <f t="shared" ca="1" si="13"/>
        <v>0</v>
      </c>
      <c r="CC39" s="9">
        <f t="shared" ca="1" si="13"/>
        <v>0</v>
      </c>
      <c r="CD39" s="9">
        <f t="shared" ca="1" si="13"/>
        <v>0</v>
      </c>
      <c r="CE39" s="9">
        <f t="shared" ca="1" si="13"/>
        <v>0</v>
      </c>
      <c r="CF39" s="9">
        <f t="shared" ca="1" si="13"/>
        <v>0</v>
      </c>
      <c r="CG39" s="94"/>
    </row>
    <row r="40" spans="1:85" ht="15" customHeight="1" x14ac:dyDescent="0.2">
      <c r="A40" s="98"/>
      <c r="B40" s="7" t="s">
        <v>796</v>
      </c>
      <c r="C40" s="57" t="s">
        <v>5</v>
      </c>
      <c r="D40" s="8">
        <f>SUM(E40:CF40)</f>
        <v>0</v>
      </c>
      <c r="E40" s="9">
        <f>'ИД (Рейтингование)'!H90</f>
        <v>0</v>
      </c>
      <c r="F40" s="9">
        <f>'ИД (Рейтингование)'!I90</f>
        <v>0</v>
      </c>
      <c r="G40" s="9">
        <f>'ИД (Рейтингование)'!J90</f>
        <v>0</v>
      </c>
      <c r="H40" s="9">
        <f>'ИД (Рейтингование)'!K90</f>
        <v>0</v>
      </c>
      <c r="I40" s="9">
        <f>'ИД (Рейтингование)'!L90</f>
        <v>0</v>
      </c>
      <c r="J40" s="9">
        <f>'ИД (Рейтингование)'!M90</f>
        <v>0</v>
      </c>
      <c r="K40" s="9">
        <f>'ИД (Рейтингование)'!N90</f>
        <v>0</v>
      </c>
      <c r="L40" s="9">
        <f>'ИД (Рейтингование)'!O90</f>
        <v>0</v>
      </c>
      <c r="M40" s="9">
        <f>'ИД (Рейтингование)'!P90</f>
        <v>0</v>
      </c>
      <c r="N40" s="9">
        <f>'ИД (Рейтингование)'!Q90</f>
        <v>0</v>
      </c>
      <c r="O40" s="9">
        <f>'ИД (Рейтингование)'!R90</f>
        <v>0</v>
      </c>
      <c r="P40" s="9">
        <f>'ИД (Рейтингование)'!S90</f>
        <v>0</v>
      </c>
      <c r="Q40" s="9">
        <f>'ИД (Рейтингование)'!T90</f>
        <v>0</v>
      </c>
      <c r="R40" s="9">
        <f>'ИД (Рейтингование)'!U90</f>
        <v>0</v>
      </c>
      <c r="S40" s="9">
        <f>'ИД (Рейтингование)'!V90</f>
        <v>0</v>
      </c>
      <c r="T40" s="9">
        <f>'ИД (Рейтингование)'!W90</f>
        <v>0</v>
      </c>
      <c r="U40" s="9">
        <f>'ИД (Рейтингование)'!X90</f>
        <v>0</v>
      </c>
      <c r="V40" s="9">
        <f>'ИД (Рейтингование)'!Y90</f>
        <v>0</v>
      </c>
      <c r="W40" s="9">
        <f>'ИД (Рейтингование)'!Z90</f>
        <v>0</v>
      </c>
      <c r="X40" s="9">
        <f>'ИД (Рейтингование)'!AA90</f>
        <v>0</v>
      </c>
      <c r="Y40" s="9">
        <f>'ИД (Рейтингование)'!AB90</f>
        <v>0</v>
      </c>
      <c r="Z40" s="9">
        <f>'ИД (Рейтингование)'!AC90</f>
        <v>0</v>
      </c>
      <c r="AA40" s="9">
        <f>'ИД (Рейтингование)'!AD90</f>
        <v>0</v>
      </c>
      <c r="AB40" s="9">
        <f>'ИД (Рейтингование)'!AE90</f>
        <v>0</v>
      </c>
      <c r="AC40" s="9">
        <f>'ИД (Рейтингование)'!AF90</f>
        <v>0</v>
      </c>
      <c r="AD40" s="9">
        <f>'ИД (Рейтингование)'!AG90</f>
        <v>0</v>
      </c>
      <c r="AE40" s="9">
        <f>'ИД (Рейтингование)'!AH90</f>
        <v>0</v>
      </c>
      <c r="AF40" s="9">
        <f>'ИД (Рейтингование)'!AI90</f>
        <v>0</v>
      </c>
      <c r="AG40" s="9">
        <f>'ИД (Рейтингование)'!AJ90</f>
        <v>0</v>
      </c>
      <c r="AH40" s="9">
        <f>'ИД (Рейтингование)'!AK90</f>
        <v>0</v>
      </c>
      <c r="AI40" s="9">
        <f>'ИД (Рейтингование)'!AL90</f>
        <v>0</v>
      </c>
      <c r="AJ40" s="9">
        <f>'ИД (Рейтингование)'!AM90</f>
        <v>0</v>
      </c>
      <c r="AK40" s="9">
        <f>'ИД (Рейтингование)'!AN90</f>
        <v>0</v>
      </c>
      <c r="AL40" s="9">
        <f>'ИД (Рейтингование)'!AO90</f>
        <v>0</v>
      </c>
      <c r="AM40" s="9">
        <f>'ИД (Рейтингование)'!AP90</f>
        <v>0</v>
      </c>
      <c r="AN40" s="9">
        <f>'ИД (Рейтингование)'!AQ90</f>
        <v>0</v>
      </c>
      <c r="AO40" s="9">
        <f>'ИД (Рейтингование)'!AR90</f>
        <v>0</v>
      </c>
      <c r="AP40" s="9">
        <f>'ИД (Рейтингование)'!AS90</f>
        <v>0</v>
      </c>
      <c r="AQ40" s="9">
        <f>'ИД (Рейтингование)'!AT90</f>
        <v>0</v>
      </c>
      <c r="AR40" s="9">
        <f>'ИД (Рейтингование)'!AU90</f>
        <v>0</v>
      </c>
      <c r="AS40" s="9">
        <f>'ИД (Рейтингование)'!AV90</f>
        <v>0</v>
      </c>
      <c r="AT40" s="9">
        <f>'ИД (Рейтингование)'!AW90</f>
        <v>0</v>
      </c>
      <c r="AU40" s="9">
        <f>'ИД (Рейтингование)'!AX90</f>
        <v>0</v>
      </c>
      <c r="AV40" s="9">
        <f>'ИД (Рейтингование)'!AY90</f>
        <v>0</v>
      </c>
      <c r="AW40" s="9">
        <f>'ИД (Рейтингование)'!AZ90</f>
        <v>0</v>
      </c>
      <c r="AX40" s="9">
        <f>'ИД (Рейтингование)'!BA90</f>
        <v>0</v>
      </c>
      <c r="AY40" s="9">
        <f>'ИД (Рейтингование)'!BB90</f>
        <v>0</v>
      </c>
      <c r="AZ40" s="9">
        <f>'ИД (Рейтингование)'!BC90</f>
        <v>0</v>
      </c>
      <c r="BA40" s="9">
        <f>'ИД (Рейтингование)'!BD90</f>
        <v>0</v>
      </c>
      <c r="BB40" s="9">
        <f>'ИД (Рейтингование)'!BE90</f>
        <v>0</v>
      </c>
      <c r="BC40" s="9">
        <f>'ИД (Рейтингование)'!BF90</f>
        <v>0</v>
      </c>
      <c r="BD40" s="9">
        <f>'ИД (Рейтингование)'!BG90</f>
        <v>0</v>
      </c>
      <c r="BE40" s="9">
        <f>'ИД (Рейтингование)'!BH90</f>
        <v>0</v>
      </c>
      <c r="BF40" s="9">
        <f>'ИД (Рейтингование)'!BI90</f>
        <v>0</v>
      </c>
      <c r="BG40" s="9">
        <f>'ИД (Рейтингование)'!BJ90</f>
        <v>0</v>
      </c>
      <c r="BH40" s="9">
        <f>'ИД (Рейтингование)'!BK90</f>
        <v>0</v>
      </c>
      <c r="BI40" s="9">
        <f>'ИД (Рейтингование)'!BL90</f>
        <v>0</v>
      </c>
      <c r="BJ40" s="9">
        <f>'ИД (Рейтингование)'!BM90</f>
        <v>0</v>
      </c>
      <c r="BK40" s="9">
        <f>'ИД (Рейтингование)'!BN90</f>
        <v>0</v>
      </c>
      <c r="BL40" s="9">
        <f>'ИД (Рейтингование)'!BO90</f>
        <v>0</v>
      </c>
      <c r="BM40" s="9">
        <f>'ИД (Рейтингование)'!BP90</f>
        <v>0</v>
      </c>
      <c r="BN40" s="9">
        <f>'ИД (Рейтингование)'!BQ90</f>
        <v>0</v>
      </c>
      <c r="BO40" s="9">
        <f>'ИД (Рейтингование)'!BR90</f>
        <v>0</v>
      </c>
      <c r="BP40" s="9">
        <f>'ИД (Рейтингование)'!BS90</f>
        <v>0</v>
      </c>
      <c r="BQ40" s="9">
        <f>'ИД (Рейтингование)'!BT90</f>
        <v>0</v>
      </c>
      <c r="BR40" s="9">
        <f>'ИД (Рейтингование)'!BU90</f>
        <v>0</v>
      </c>
      <c r="BS40" s="9">
        <f>'ИД (Рейтингование)'!BV90</f>
        <v>0</v>
      </c>
      <c r="BT40" s="9">
        <f>'ИД (Рейтингование)'!BW90</f>
        <v>0</v>
      </c>
      <c r="BU40" s="9">
        <f>'ИД (Рейтингование)'!BX90</f>
        <v>0</v>
      </c>
      <c r="BV40" s="9">
        <f>'ИД (Рейтингование)'!BY90</f>
        <v>0</v>
      </c>
      <c r="BW40" s="9">
        <f>'ИД (Рейтингование)'!BZ90</f>
        <v>0</v>
      </c>
      <c r="BX40" s="9">
        <f>'ИД (Рейтингование)'!CA90</f>
        <v>0</v>
      </c>
      <c r="BY40" s="9">
        <f>'ИД (Рейтингование)'!CB90</f>
        <v>0</v>
      </c>
      <c r="BZ40" s="9">
        <f>'ИД (Рейтингование)'!CC90</f>
        <v>0</v>
      </c>
      <c r="CA40" s="9">
        <f>'ИД (Рейтингование)'!CD90</f>
        <v>0</v>
      </c>
      <c r="CB40" s="9">
        <f>'ИД (Рейтингование)'!CE90</f>
        <v>0</v>
      </c>
      <c r="CC40" s="9">
        <f>'ИД (Рейтингование)'!CF90</f>
        <v>0</v>
      </c>
      <c r="CD40" s="9">
        <f>'ИД (Рейтингование)'!CG90</f>
        <v>0</v>
      </c>
      <c r="CE40" s="9">
        <f>'ИД (Рейтингование)'!CH90</f>
        <v>0</v>
      </c>
      <c r="CF40" s="9">
        <f>'ИД (Рейтингование)'!CI90</f>
        <v>0</v>
      </c>
      <c r="CG40" s="94"/>
    </row>
    <row r="41" spans="1:85" ht="15" customHeight="1" x14ac:dyDescent="0.2">
      <c r="A41" s="98"/>
      <c r="B41" s="7" t="s">
        <v>67</v>
      </c>
      <c r="C41" s="57" t="s">
        <v>5</v>
      </c>
      <c r="D41" s="8">
        <f ca="1">SUM(E41:CF41)</f>
        <v>60401.876629999999</v>
      </c>
      <c r="E41" s="9">
        <f ca="1">(E39*1/'ИД (Рейтингование)'!$G$58*IF(YEAR('ИД (Рейтингование)'!$G$6)=E$17,'ИД (Рейтингование)'!$H$6,1)+E40)*E97</f>
        <v>419.99974599999996</v>
      </c>
      <c r="F41" s="9">
        <f ca="1">(IF(AND(E42&gt;=F39,F38=0),0,IF((E42+F39*1/'ИД (Рейтингование)'!$G$58)&gt;(E39+F38),(F39-E42),F39*1/'ИД (Рейтингование)'!$G$58))*IF(YEAR('ИД (Рейтингование)'!$G$6)=F$17,'ИД (Рейтингование)'!$H$6,1)+F40)*F97</f>
        <v>604.37532599999997</v>
      </c>
      <c r="G41" s="9">
        <f ca="1">(IF(AND(F42&gt;=G39,G38=0),0,IF((F42+G39*1/'ИД (Рейтингование)'!$G$58)&gt;(F39+G38),(G39-F42),G39*1/'ИД (Рейтингование)'!$G$58))*IF(YEAR('ИД (Рейтингование)'!$G$6)=G$17,'ИД (Рейтингование)'!$H$6,1)+G40)*G97</f>
        <v>6064.3753259999994</v>
      </c>
      <c r="H41" s="9">
        <f ca="1">(IF(AND(G42&gt;=H39,H38=0),0,IF((G42+H39*1/'ИД (Рейтингование)'!$G$58)&gt;(G39+H38),(H39-G42),H39*1/'ИД (Рейтингование)'!$G$58))*IF(YEAR('ИД (Рейтингование)'!$G$6)=H$17,'ИД (Рейтингование)'!$H$6,1)+H40)*H97</f>
        <v>10544.375325999999</v>
      </c>
      <c r="I41" s="9">
        <f ca="1">(IF(AND(H42&gt;=I39,I38=0),0,IF((H42+I39*1/'ИД (Рейтингование)'!$G$58)&gt;(H39+I38),(I39-H42),I39*1/'ИД (Рейтингование)'!$G$58))*IF(YEAR('ИД (Рейтингование)'!$G$6)=I$17,'ИД (Рейтингование)'!$H$6,1)+I40)*I97</f>
        <v>12080.375325999999</v>
      </c>
      <c r="J41" s="9">
        <f ca="1">(IF(AND(I42&gt;=J39,J38=0),0,IF((I42+J39*1/'ИД (Рейтингование)'!$G$58)&gt;(I39+J38),(J39-I42),J39*1/'ИД (Рейтингование)'!$G$58))*IF(YEAR('ИД (Рейтингование)'!$G$6)=J$17,'ИД (Рейтингование)'!$H$6,1)+J40)*J97</f>
        <v>12080.375325999999</v>
      </c>
      <c r="K41" s="9">
        <f ca="1">(IF(AND(J42&gt;=K39,K38=0),0,IF((J42+K39*1/'ИД (Рейтингование)'!$G$58)&gt;(J39+K38),(K39-J42),K39*1/'ИД (Рейтингование)'!$G$58))*IF(YEAR('ИД (Рейтингование)'!$G$6)=K$17,'ИД (Рейтингование)'!$H$6,1)+K40)*K97</f>
        <v>12080.375325999999</v>
      </c>
      <c r="L41" s="9">
        <f ca="1">(IF(AND(K42&gt;=L39,L38=0),0,IF((K42+L39*1/'ИД (Рейтингование)'!$G$58)&gt;(K39+L38),(L39-K42),L39*1/'ИД (Рейтингование)'!$G$58))*IF(YEAR('ИД (Рейтингование)'!$G$6)=L$17,'ИД (Рейтингование)'!$H$6,1)+L40)*L97</f>
        <v>6527.6249279999975</v>
      </c>
      <c r="M41" s="9">
        <f ca="1">(IF(AND(L42&gt;=M39,M38=0),0,IF((L42+M39*1/'ИД (Рейтингование)'!$G$58)&gt;(L39+M38),(M39-L42),M39*1/'ИД (Рейтингование)'!$G$58))*IF(YEAR('ИД (Рейтингование)'!$G$6)=M$17,'ИД (Рейтингование)'!$H$6,1)+M40)*M97</f>
        <v>0</v>
      </c>
      <c r="N41" s="9">
        <f ca="1">(IF(AND(M42&gt;=N39,N38=0),0,IF((M42+N39*1/'ИД (Рейтингование)'!$G$58)&gt;(M39+N38),(N39-M42),N39*1/'ИД (Рейтингование)'!$G$58))*IF(YEAR('ИД (Рейтингование)'!$G$6)=N$17,'ИД (Рейтингование)'!$H$6,1)+N40)*N97</f>
        <v>0</v>
      </c>
      <c r="O41" s="9">
        <f ca="1">(IF(AND(N42&gt;=O39,O38=0),0,IF((N42+O39*1/'ИД (Рейтингование)'!$G$58)&gt;(N39+O38),(O39-N42),O39*1/'ИД (Рейтингование)'!$G$58))*IF(YEAR('ИД (Рейтингование)'!$G$6)=O$17,'ИД (Рейтингование)'!$H$6,1)+O40)*O97</f>
        <v>0</v>
      </c>
      <c r="P41" s="9">
        <f ca="1">(IF(AND(O42&gt;=P39,P38=0),0,IF((O42+P39*1/'ИД (Рейтингование)'!$G$58)&gt;(O39+P38),(P39-O42),P39*1/'ИД (Рейтингование)'!$G$58))*IF(YEAR('ИД (Рейтингование)'!$G$6)=P$17,'ИД (Рейтингование)'!$H$6,1)+P40)*P97</f>
        <v>0</v>
      </c>
      <c r="Q41" s="9">
        <f ca="1">(IF(AND(P42&gt;=Q39,Q38=0),0,IF((P42+Q39*1/'ИД (Рейтингование)'!$G$58)&gt;(P39+Q38),(Q39-P42),Q39*1/'ИД (Рейтингование)'!$G$58))*IF(YEAR('ИД (Рейтингование)'!$G$6)=Q$17,'ИД (Рейтингование)'!$H$6,1)+Q40)*Q97</f>
        <v>0</v>
      </c>
      <c r="R41" s="9">
        <f ca="1">(IF(AND(Q42&gt;=R39,R38=0),0,IF((Q42+R39*1/'ИД (Рейтингование)'!$G$58)&gt;(Q39+R38),(R39-Q42),R39*1/'ИД (Рейтингование)'!$G$58))*IF(YEAR('ИД (Рейтингование)'!$G$6)=R$17,'ИД (Рейтингование)'!$H$6,1)+R40)*R97</f>
        <v>0</v>
      </c>
      <c r="S41" s="9">
        <f ca="1">(IF(AND(R42&gt;=S39,S38=0),0,IF((R42+S39*1/'ИД (Рейтингование)'!$G$58)&gt;(R39+S38),(S39-R42),S39*1/'ИД (Рейтингование)'!$G$58))*IF(YEAR('ИД (Рейтингование)'!$G$6)=S$17,'ИД (Рейтингование)'!$H$6,1)+S40)*S97</f>
        <v>0</v>
      </c>
      <c r="T41" s="9">
        <f ca="1">(IF(AND(S42&gt;=T39,T38=0),0,IF((S42+T39*1/'ИД (Рейтингование)'!$G$58)&gt;(S39+T38),(T39-S42),T39*1/'ИД (Рейтингование)'!$G$58))*IF(YEAR('ИД (Рейтингование)'!$G$6)=T$17,'ИД (Рейтингование)'!$H$6,1)+T40)*T97</f>
        <v>0</v>
      </c>
      <c r="U41" s="9">
        <f ca="1">(IF(AND(T42&gt;=U39,U38=0),0,IF((T42+U39*1/'ИД (Рейтингование)'!$G$58)&gt;(T39+U38),(U39-T42),U39*1/'ИД (Рейтингование)'!$G$58))*IF(YEAR('ИД (Рейтингование)'!$G$6)=U$17,'ИД (Рейтингование)'!$H$6,1)+U40)*U97</f>
        <v>0</v>
      </c>
      <c r="V41" s="9">
        <f ca="1">(IF(AND(U42&gt;=V39,V38=0),0,IF((U42+V39*1/'ИД (Рейтингование)'!$G$58)&gt;(U39+V38),(V39-U42),V39*1/'ИД (Рейтингование)'!$G$58))*IF(YEAR('ИД (Рейтингование)'!$G$6)=V$17,'ИД (Рейтингование)'!$H$6,1)+V40)*V97</f>
        <v>0</v>
      </c>
      <c r="W41" s="9">
        <f ca="1">(IF(AND(V42&gt;=W39,W38=0),0,IF((V42+W39*1/'ИД (Рейтингование)'!$G$58)&gt;(V39+W38),(W39-V42),W39*1/'ИД (Рейтингование)'!$G$58))*IF(YEAR('ИД (Рейтингование)'!$G$6)=W$17,'ИД (Рейтингование)'!$H$6,1)+W40)*W97</f>
        <v>0</v>
      </c>
      <c r="X41" s="9">
        <f ca="1">(IF(AND(W42&gt;=X39,X38=0),0,IF((W42+X39*1/'ИД (Рейтингование)'!$G$58)&gt;(W39+X38),(X39-W42),X39*1/'ИД (Рейтингование)'!$G$58))*IF(YEAR('ИД (Рейтингование)'!$G$6)=X$17,'ИД (Рейтингование)'!$H$6,1)+X40)*X97</f>
        <v>0</v>
      </c>
      <c r="Y41" s="9">
        <f ca="1">(IF(AND(X42&gt;=Y39,Y38=0),0,IF((X42+Y39*1/'ИД (Рейтингование)'!$G$58)&gt;(X39+Y38),(Y39-X42),Y39*1/'ИД (Рейтингование)'!$G$58))*IF(YEAR('ИД (Рейтингование)'!$G$6)=Y$17,'ИД (Рейтингование)'!$H$6,1)+Y40)*Y97</f>
        <v>0</v>
      </c>
      <c r="Z41" s="9">
        <f ca="1">(IF(AND(Y42&gt;=Z39,Z38=0),0,IF((Y42+Z39*1/'ИД (Рейтингование)'!$G$58)&gt;(Y39+Z38),(Z39-Y42),Z39*1/'ИД (Рейтингование)'!$G$58))*IF(YEAR('ИД (Рейтингование)'!$G$6)=Z$17,'ИД (Рейтингование)'!$H$6,1)+Z40)*Z97</f>
        <v>0</v>
      </c>
      <c r="AA41" s="9">
        <f ca="1">(IF(AND(Z42&gt;=AA39,AA38=0),0,IF((Z42+AA39*1/'ИД (Рейтингование)'!$G$58)&gt;(Z39+AA38),(AA39-Z42),AA39*1/'ИД (Рейтингование)'!$G$58))*IF(YEAR('ИД (Рейтингование)'!$G$6)=AA$17,'ИД (Рейтингование)'!$H$6,1)+AA40)*AA97</f>
        <v>0</v>
      </c>
      <c r="AB41" s="9">
        <f ca="1">(IF(AND(AA42&gt;=AB39,AB38=0),0,IF((AA42+AB39*1/'ИД (Рейтингование)'!$G$58)&gt;(AA39+AB38),(AB39-AA42),AB39*1/'ИД (Рейтингование)'!$G$58))*IF(YEAR('ИД (Рейтингование)'!$G$6)=AB$17,'ИД (Рейтингование)'!$H$6,1)+AB40)*AB97</f>
        <v>0</v>
      </c>
      <c r="AC41" s="9">
        <f ca="1">(IF(AND(AB42&gt;=AC39,AC38=0),0,IF((AB42+AC39*1/'ИД (Рейтингование)'!$G$58)&gt;(AB39+AC38),(AC39-AB42),AC39*1/'ИД (Рейтингование)'!$G$58))*IF(YEAR('ИД (Рейтингование)'!$G$6)=AC$17,'ИД (Рейтингование)'!$H$6,1)+AC40)*AC97</f>
        <v>0</v>
      </c>
      <c r="AD41" s="9">
        <f ca="1">(IF(AND(AC42&gt;=AD39,AD38=0),0,IF((AC42+AD39*1/'ИД (Рейтингование)'!$G$58)&gt;(AC39+AD38),(AD39-AC42),AD39*1/'ИД (Рейтингование)'!$G$58))*IF(YEAR('ИД (Рейтингование)'!$G$6)=AD$17,'ИД (Рейтингование)'!$H$6,1)+AD40)*AD97</f>
        <v>0</v>
      </c>
      <c r="AE41" s="9">
        <f ca="1">(IF(AND(AD42&gt;=AE39,AE38=0),0,IF((AD42+AE39*1/'ИД (Рейтингование)'!$G$58)&gt;(AD39+AE38),(AE39-AD42),AE39*1/'ИД (Рейтингование)'!$G$58))*IF(YEAR('ИД (Рейтингование)'!$G$6)=AE$17,'ИД (Рейтингование)'!$H$6,1)+AE40)*AE97</f>
        <v>0</v>
      </c>
      <c r="AF41" s="9">
        <f ca="1">(IF(AND(AE42&gt;=AF39,AF38=0),0,IF((AE42+AF39*1/'ИД (Рейтингование)'!$G$58)&gt;(AE39+AF38),(AF39-AE42),AF39*1/'ИД (Рейтингование)'!$G$58))*IF(YEAR('ИД (Рейтингование)'!$G$6)=AF$17,'ИД (Рейтингование)'!$H$6,1)+AF40)*AF97</f>
        <v>0</v>
      </c>
      <c r="AG41" s="9">
        <f ca="1">(IF(AND(AF42&gt;=AG39,AG38=0),0,IF((AF42+AG39*1/'ИД (Рейтингование)'!$G$58)&gt;(AF39+AG38),(AG39-AF42),AG39*1/'ИД (Рейтингование)'!$G$58))*IF(YEAR('ИД (Рейтингование)'!$G$6)=AG$17,'ИД (Рейтингование)'!$H$6,1)+AG40)*AG97</f>
        <v>0</v>
      </c>
      <c r="AH41" s="9">
        <f ca="1">(IF(AND(AG42&gt;=AH39,AH38=0),0,IF((AG42+AH39*1/'ИД (Рейтингование)'!$G$58)&gt;(AG39+AH38),(AH39-AG42),AH39*1/'ИД (Рейтингование)'!$G$58))*IF(YEAR('ИД (Рейтингование)'!$G$6)=AH$17,'ИД (Рейтингование)'!$H$6,1)+AH40)*AH97</f>
        <v>0</v>
      </c>
      <c r="AI41" s="9">
        <f ca="1">(IF(AND(AH42&gt;=AI39,AI38=0),0,IF((AH42+AI39*1/'ИД (Рейтингование)'!$G$58)&gt;(AH39+AI38),(AI39-AH42),AI39*1/'ИД (Рейтингование)'!$G$58))*IF(YEAR('ИД (Рейтингование)'!$G$6)=AI$17,'ИД (Рейтингование)'!$H$6,1)+AI40)*AI97</f>
        <v>0</v>
      </c>
      <c r="AJ41" s="9">
        <f ca="1">(IF(AND(AI42&gt;=AJ39,AJ38=0),0,IF((AI42+AJ39*1/'ИД (Рейтингование)'!$G$58)&gt;(AI39+AJ38),(AJ39-AI42),AJ39*1/'ИД (Рейтингование)'!$G$58))*IF(YEAR('ИД (Рейтингование)'!$G$6)=AJ$17,'ИД (Рейтингование)'!$H$6,1)+AJ40)*AJ97</f>
        <v>0</v>
      </c>
      <c r="AK41" s="9">
        <f ca="1">(IF(AND(AJ42&gt;=AK39,AK38=0),0,IF((AJ42+AK39*1/'ИД (Рейтингование)'!$G$58)&gt;(AJ39+AK38),(AK39-AJ42),AK39*1/'ИД (Рейтингование)'!$G$58))*IF(YEAR('ИД (Рейтингование)'!$G$6)=AK$17,'ИД (Рейтингование)'!$H$6,1)+AK40)*AK97</f>
        <v>0</v>
      </c>
      <c r="AL41" s="9">
        <f ca="1">(IF(AND(AK42&gt;=AL39,AL38=0),0,IF((AK42+AL39*1/'ИД (Рейтингование)'!$G$58)&gt;(AK39+AL38),(AL39-AK42),AL39*1/'ИД (Рейтингование)'!$G$58))*IF(YEAR('ИД (Рейтингование)'!$G$6)=AL$17,'ИД (Рейтингование)'!$H$6,1)+AL40)*AL97</f>
        <v>0</v>
      </c>
      <c r="AM41" s="9">
        <f ca="1">(IF(AND(AL42&gt;=AM39,AM38=0),0,IF((AL42+AM39*1/'ИД (Рейтингование)'!$G$58)&gt;(AL39+AM38),(AM39-AL42),AM39*1/'ИД (Рейтингование)'!$G$58))*IF(YEAR('ИД (Рейтингование)'!$G$6)=AM$17,'ИД (Рейтингование)'!$H$6,1)+AM40)*AM97</f>
        <v>0</v>
      </c>
      <c r="AN41" s="9">
        <f ca="1">(IF(AND(AM42&gt;=AN39,AN38=0),0,IF((AM42+AN39*1/'ИД (Рейтингование)'!$G$58)&gt;(AM39+AN38),(AN39-AM42),AN39*1/'ИД (Рейтингование)'!$G$58))*IF(YEAR('ИД (Рейтингование)'!$G$6)=AN$17,'ИД (Рейтингование)'!$H$6,1)+AN40)*AN97</f>
        <v>0</v>
      </c>
      <c r="AO41" s="9">
        <f ca="1">(IF(AND(AN42&gt;=AO39,AO38=0),0,IF((AN42+AO39*1/'ИД (Рейтингование)'!$G$58)&gt;(AN39+AO38),(AO39-AN42),AO39*1/'ИД (Рейтингование)'!$G$58))*IF(YEAR('ИД (Рейтингование)'!$G$6)=AO$17,'ИД (Рейтингование)'!$H$6,1)+AO40)*AO97</f>
        <v>0</v>
      </c>
      <c r="AP41" s="9">
        <f ca="1">(IF(AND(AO42&gt;=AP39,AP38=0),0,IF((AO42+AP39*1/'ИД (Рейтингование)'!$G$58)&gt;(AO39+AP38),(AP39-AO42),AP39*1/'ИД (Рейтингование)'!$G$58))*IF(YEAR('ИД (Рейтингование)'!$G$6)=AP$17,'ИД (Рейтингование)'!$H$6,1)+AP40)*AP97</f>
        <v>0</v>
      </c>
      <c r="AQ41" s="9">
        <f ca="1">(IF(AND(AP42&gt;=AQ39,AQ38=0),0,IF((AP42+AQ39*1/'ИД (Рейтингование)'!$G$58)&gt;(AP39+AQ38),(AQ39-AP42),AQ39*1/'ИД (Рейтингование)'!$G$58))*IF(YEAR('ИД (Рейтингование)'!$G$6)=AQ$17,'ИД (Рейтингование)'!$H$6,1)+AQ40)*AQ97</f>
        <v>0</v>
      </c>
      <c r="AR41" s="9">
        <f ca="1">(IF(AND(AQ42&gt;=AR39,AR38=0),0,IF((AQ42+AR39*1/'ИД (Рейтингование)'!$G$58)&gt;(AQ39+AR38),(AR39-AQ42),AR39*1/'ИД (Рейтингование)'!$G$58))*IF(YEAR('ИД (Рейтингование)'!$G$6)=AR$17,'ИД (Рейтингование)'!$H$6,1)+AR40)*AR97</f>
        <v>0</v>
      </c>
      <c r="AS41" s="9">
        <f ca="1">(IF(AND(AR42&gt;=AS39,AS38=0),0,IF((AR42+AS39*1/'ИД (Рейтингование)'!$G$58)&gt;(AR39+AS38),(AS39-AR42),AS39*1/'ИД (Рейтингование)'!$G$58))*IF(YEAR('ИД (Рейтингование)'!$G$6)=AS$17,'ИД (Рейтингование)'!$H$6,1)+AS40)*AS97</f>
        <v>0</v>
      </c>
      <c r="AT41" s="9">
        <f ca="1">(IF(AND(AS42&gt;=AT39,AT38=0),0,IF((AS42+AT39*1/'ИД (Рейтингование)'!$G$58)&gt;(AS39+AT38),(AT39-AS42),AT39*1/'ИД (Рейтингование)'!$G$58))*IF(YEAR('ИД (Рейтингование)'!$G$6)=AT$17,'ИД (Рейтингование)'!$H$6,1)+AT40)*AT97</f>
        <v>0</v>
      </c>
      <c r="AU41" s="9">
        <f ca="1">(IF(AND(AT42&gt;=AU39,AU38=0),0,IF((AT42+AU39*1/'ИД (Рейтингование)'!$G$58)&gt;(AT39+AU38),(AU39-AT42),AU39*1/'ИД (Рейтингование)'!$G$58))*IF(YEAR('ИД (Рейтингование)'!$G$6)=AU$17,'ИД (Рейтингование)'!$H$6,1)+AU40)*AU97</f>
        <v>0</v>
      </c>
      <c r="AV41" s="9">
        <f ca="1">(IF(AND(AU42&gt;=AV39,AV38=0),0,IF((AU42+AV39*1/'ИД (Рейтингование)'!$G$58)&gt;(AU39+AV38),(AV39-AU42),AV39*1/'ИД (Рейтингование)'!$G$58))*IF(YEAR('ИД (Рейтингование)'!$G$6)=AV$17,'ИД (Рейтингование)'!$H$6,1)+AV40)*AV97</f>
        <v>0</v>
      </c>
      <c r="AW41" s="9">
        <f ca="1">(IF(AND(AV42&gt;=AW39,AW38=0),0,IF((AV42+AW39*1/'ИД (Рейтингование)'!$G$58)&gt;(AV39+AW38),(AW39-AV42),AW39*1/'ИД (Рейтингование)'!$G$58))*IF(YEAR('ИД (Рейтингование)'!$G$6)=AW$17,'ИД (Рейтингование)'!$H$6,1)+AW40)*AW97</f>
        <v>0</v>
      </c>
      <c r="AX41" s="9">
        <f ca="1">(IF(AND(AW42&gt;=AX39,AX38=0),0,IF((AW42+AX39*1/'ИД (Рейтингование)'!$G$58)&gt;(AW39+AX38),(AX39-AW42),AX39*1/'ИД (Рейтингование)'!$G$58))*IF(YEAR('ИД (Рейтингование)'!$G$6)=AX$17,'ИД (Рейтингование)'!$H$6,1)+AX40)*AX97</f>
        <v>0</v>
      </c>
      <c r="AY41" s="9">
        <f ca="1">(IF(AND(AX42&gt;=AY39,AY38=0),0,IF((AX42+AY39*1/'ИД (Рейтингование)'!$G$58)&gt;(AX39+AY38),(AY39-AX42),AY39*1/'ИД (Рейтингование)'!$G$58))*IF(YEAR('ИД (Рейтингование)'!$G$6)=AY$17,'ИД (Рейтингование)'!$H$6,1)+AY40)*AY97</f>
        <v>0</v>
      </c>
      <c r="AZ41" s="9">
        <f ca="1">(IF(AND(AY42&gt;=AZ39,AZ38=0),0,IF((AY42+AZ39*1/'ИД (Рейтингование)'!$G$58)&gt;(AY39+AZ38),(AZ39-AY42),AZ39*1/'ИД (Рейтингование)'!$G$58))*IF(YEAR('ИД (Рейтингование)'!$G$6)=AZ$17,'ИД (Рейтингование)'!$H$6,1)+AZ40)*AZ97</f>
        <v>0</v>
      </c>
      <c r="BA41" s="9">
        <f ca="1">(IF(AND(AZ42&gt;=BA39,BA38=0),0,IF((AZ42+BA39*1/'ИД (Рейтингование)'!$G$58)&gt;(AZ39+BA38),(BA39-AZ42),BA39*1/'ИД (Рейтингование)'!$G$58))*IF(YEAR('ИД (Рейтингование)'!$G$6)=BA$17,'ИД (Рейтингование)'!$H$6,1)+BA40)*BA97</f>
        <v>0</v>
      </c>
      <c r="BB41" s="9">
        <f ca="1">(IF(AND(BA42&gt;=BB39,BB38=0),0,IF((BA42+BB39*1/'ИД (Рейтингование)'!$G$58)&gt;(BA39+BB38),(BB39-BA42),BB39*1/'ИД (Рейтингование)'!$G$58))*IF(YEAR('ИД (Рейтингование)'!$G$6)=BB$17,'ИД (Рейтингование)'!$H$6,1)+BB40)*BB97</f>
        <v>0</v>
      </c>
      <c r="BC41" s="9">
        <f ca="1">(IF(AND(BB42&gt;=BC39,BC38=0),0,IF((BB42+BC39*1/'ИД (Рейтингование)'!$G$58)&gt;(BB39+BC38),(BC39-BB42),BC39*1/'ИД (Рейтингование)'!$G$58))*IF(YEAR('ИД (Рейтингование)'!$G$6)=BC$17,'ИД (Рейтингование)'!$H$6,1)+BC40)*BC97</f>
        <v>0</v>
      </c>
      <c r="BD41" s="9">
        <f ca="1">(IF(AND(BC42&gt;=BD39,BD38=0),0,IF((BC42+BD39*1/'ИД (Рейтингование)'!$G$58)&gt;(BC39+BD38),(BD39-BC42),BD39*1/'ИД (Рейтингование)'!$G$58))*IF(YEAR('ИД (Рейтингование)'!$G$6)=BD$17,'ИД (Рейтингование)'!$H$6,1)+BD40)*BD97</f>
        <v>0</v>
      </c>
      <c r="BE41" s="9">
        <f ca="1">(IF(AND(BD42&gt;=BE39,BE38=0),0,IF((BD42+BE39*1/'ИД (Рейтингование)'!$G$58)&gt;(BD39+BE38),(BE39-BD42),BE39*1/'ИД (Рейтингование)'!$G$58))*IF(YEAR('ИД (Рейтингование)'!$G$6)=BE$17,'ИД (Рейтингование)'!$H$6,1)+BE40)*BE97</f>
        <v>0</v>
      </c>
      <c r="BF41" s="9">
        <f ca="1">(IF(AND(BE42&gt;=BF39,BF38=0),0,IF((BE42+BF39*1/'ИД (Рейтингование)'!$G$58)&gt;(BE39+BF38),(BF39-BE42),BF39*1/'ИД (Рейтингование)'!$G$58))*IF(YEAR('ИД (Рейтингование)'!$G$6)=BF$17,'ИД (Рейтингование)'!$H$6,1)+BF40)*BF97</f>
        <v>0</v>
      </c>
      <c r="BG41" s="9">
        <f ca="1">(IF(AND(BF42&gt;=BG39,BG38=0),0,IF((BF42+BG39*1/'ИД (Рейтингование)'!$G$58)&gt;(BF39+BG38),(BG39-BF42),BG39*1/'ИД (Рейтингование)'!$G$58))*IF(YEAR('ИД (Рейтингование)'!$G$6)=BG$17,'ИД (Рейтингование)'!$H$6,1)+BG40)*BG97</f>
        <v>0</v>
      </c>
      <c r="BH41" s="9">
        <f ca="1">(IF(AND(BG42&gt;=BH39,BH38=0),0,IF((BG42+BH39*1/'ИД (Рейтингование)'!$G$58)&gt;(BG39+BH38),(BH39-BG42),BH39*1/'ИД (Рейтингование)'!$G$58))*IF(YEAR('ИД (Рейтингование)'!$G$6)=BH$17,'ИД (Рейтингование)'!$H$6,1)+BH40)*BH97</f>
        <v>0</v>
      </c>
      <c r="BI41" s="9">
        <f ca="1">(IF(AND(BH42&gt;=BI39,BI38=0),0,IF((BH42+BI39*1/'ИД (Рейтингование)'!$G$58)&gt;(BH39+BI38),(BI39-BH42),BI39*1/'ИД (Рейтингование)'!$G$58))*IF(YEAR('ИД (Рейтингование)'!$G$6)=BI$17,'ИД (Рейтингование)'!$H$6,1)+BI40)*BI97</f>
        <v>0</v>
      </c>
      <c r="BJ41" s="9">
        <f ca="1">(IF(AND(BI42&gt;=BJ39,BJ38=0),0,IF((BI42+BJ39*1/'ИД (Рейтингование)'!$G$58)&gt;(BI39+BJ38),(BJ39-BI42),BJ39*1/'ИД (Рейтингование)'!$G$58))*IF(YEAR('ИД (Рейтингование)'!$G$6)=BJ$17,'ИД (Рейтингование)'!$H$6,1)+BJ40)*BJ97</f>
        <v>0</v>
      </c>
      <c r="BK41" s="9">
        <f ca="1">(IF(AND(BJ42&gt;=BK39,BK38=0),0,IF((BJ42+BK39*1/'ИД (Рейтингование)'!$G$58)&gt;(BJ39+BK38),(BK39-BJ42),BK39*1/'ИД (Рейтингование)'!$G$58))*IF(YEAR('ИД (Рейтингование)'!$G$6)=BK$17,'ИД (Рейтингование)'!$H$6,1)+BK40)*BK97</f>
        <v>0</v>
      </c>
      <c r="BL41" s="9">
        <f ca="1">(IF(AND(BK42&gt;=BL39,BL38=0),0,IF((BK42+BL39*1/'ИД (Рейтингование)'!$G$58)&gt;(BK39+BL38),(BL39-BK42),BL39*1/'ИД (Рейтингование)'!$G$58))*IF(YEAR('ИД (Рейтингование)'!$G$6)=BL$17,'ИД (Рейтингование)'!$H$6,1)+BL40)*BL97</f>
        <v>0</v>
      </c>
      <c r="BM41" s="9">
        <f ca="1">(IF(AND(BL42&gt;=BM39,BM38=0),0,IF((BL42+BM39*1/'ИД (Рейтингование)'!$G$58)&gt;(BL39+BM38),(BM39-BL42),BM39*1/'ИД (Рейтингование)'!$G$58))*IF(YEAR('ИД (Рейтингование)'!$G$6)=BM$17,'ИД (Рейтингование)'!$H$6,1)+BM40)*BM97</f>
        <v>0</v>
      </c>
      <c r="BN41" s="9">
        <f ca="1">(IF(AND(BM42&gt;=BN39,BN38=0),0,IF((BM42+BN39*1/'ИД (Рейтингование)'!$G$58)&gt;(BM39+BN38),(BN39-BM42),BN39*1/'ИД (Рейтингование)'!$G$58))*IF(YEAR('ИД (Рейтингование)'!$G$6)=BN$17,'ИД (Рейтингование)'!$H$6,1)+BN40)*BN97</f>
        <v>0</v>
      </c>
      <c r="BO41" s="9">
        <f ca="1">(IF(AND(BN42&gt;=BO39,BO38=0),0,IF((BN42+BO39*1/'ИД (Рейтингование)'!$G$58)&gt;(BN39+BO38),(BO39-BN42),BO39*1/'ИД (Рейтингование)'!$G$58))*IF(YEAR('ИД (Рейтингование)'!$G$6)=BO$17,'ИД (Рейтингование)'!$H$6,1)+BO40)*BO97</f>
        <v>0</v>
      </c>
      <c r="BP41" s="9">
        <f ca="1">(IF(AND(BO42&gt;=BP39,BP38=0),0,IF((BO42+BP39*1/'ИД (Рейтингование)'!$G$58)&gt;(BO39+BP38),(BP39-BO42),BP39*1/'ИД (Рейтингование)'!$G$58))*IF(YEAR('ИД (Рейтингование)'!$G$6)=BP$17,'ИД (Рейтингование)'!$H$6,1)+BP40)*BP97</f>
        <v>0</v>
      </c>
      <c r="BQ41" s="9">
        <f ca="1">(IF(AND(BP42&gt;=BQ39,BQ38=0),0,IF((BP42+BQ39*1/'ИД (Рейтингование)'!$G$58)&gt;(BP39+BQ38),(BQ39-BP42),BQ39*1/'ИД (Рейтингование)'!$G$58))*IF(YEAR('ИД (Рейтингование)'!$G$6)=BQ$17,'ИД (Рейтингование)'!$H$6,1)+BQ40)*BQ97</f>
        <v>0</v>
      </c>
      <c r="BR41" s="9">
        <f ca="1">(IF(AND(BQ42&gt;=BR39,BR38=0),0,IF((BQ42+BR39*1/'ИД (Рейтингование)'!$G$58)&gt;(BQ39+BR38),(BR39-BQ42),BR39*1/'ИД (Рейтингование)'!$G$58))*IF(YEAR('ИД (Рейтингование)'!$G$6)=BR$17,'ИД (Рейтингование)'!$H$6,1)+BR40)*BR97</f>
        <v>0</v>
      </c>
      <c r="BS41" s="9">
        <f ca="1">(IF(AND(BR42&gt;=BS39,BS38=0),0,IF((BR42+BS39*1/'ИД (Рейтингование)'!$G$58)&gt;(BR39+BS38),(BS39-BR42),BS39*1/'ИД (Рейтингование)'!$G$58))*IF(YEAR('ИД (Рейтингование)'!$G$6)=BS$17,'ИД (Рейтингование)'!$H$6,1)+BS40)*BS97</f>
        <v>0</v>
      </c>
      <c r="BT41" s="9">
        <f ca="1">(IF(AND(BS42&gt;=BT39,BT38=0),0,IF((BS42+BT39*1/'ИД (Рейтингование)'!$G$58)&gt;(BS39+BT38),(BT39-BS42),BT39*1/'ИД (Рейтингование)'!$G$58))*IF(YEAR('ИД (Рейтингование)'!$G$6)=BT$17,'ИД (Рейтингование)'!$H$6,1)+BT40)*BT97</f>
        <v>0</v>
      </c>
      <c r="BU41" s="9">
        <f ca="1">(IF(AND(BT42&gt;=BU39,BU38=0),0,IF((BT42+BU39*1/'ИД (Рейтингование)'!$G$58)&gt;(BT39+BU38),(BU39-BT42),BU39*1/'ИД (Рейтингование)'!$G$58))*IF(YEAR('ИД (Рейтингование)'!$G$6)=BU$17,'ИД (Рейтингование)'!$H$6,1)+BU40)*BU97</f>
        <v>0</v>
      </c>
      <c r="BV41" s="9">
        <f ca="1">(IF(AND(BU42&gt;=BV39,BV38=0),0,IF((BU42+BV39*1/'ИД (Рейтингование)'!$G$58)&gt;(BU39+BV38),(BV39-BU42),BV39*1/'ИД (Рейтингование)'!$G$58))*IF(YEAR('ИД (Рейтингование)'!$G$6)=BV$17,'ИД (Рейтингование)'!$H$6,1)+BV40)*BV97</f>
        <v>0</v>
      </c>
      <c r="BW41" s="9">
        <f ca="1">(IF(AND(BV42&gt;=BW39,BW38=0),0,IF((BV42+BW39*1/'ИД (Рейтингование)'!$G$58)&gt;(BV39+BW38),(BW39-BV42),BW39*1/'ИД (Рейтингование)'!$G$58))*IF(YEAR('ИД (Рейтингование)'!$G$6)=BW$17,'ИД (Рейтингование)'!$H$6,1)+BW40)*BW97</f>
        <v>0</v>
      </c>
      <c r="BX41" s="9">
        <f ca="1">(IF(AND(BW42&gt;=BX39,BX38=0),0,IF((BW42+BX39*1/'ИД (Рейтингование)'!$G$58)&gt;(BW39+BX38),(BX39-BW42),BX39*1/'ИД (Рейтингование)'!$G$58))*IF(YEAR('ИД (Рейтингование)'!$G$6)=BX$17,'ИД (Рейтингование)'!$H$6,1)+BX40)*BX97</f>
        <v>0</v>
      </c>
      <c r="BY41" s="9">
        <f ca="1">(IF(AND(BX42&gt;=BY39,BY38=0),0,IF((BX42+BY39*1/'ИД (Рейтингование)'!$G$58)&gt;(BX39+BY38),(BY39-BX42),BY39*1/'ИД (Рейтингование)'!$G$58))*IF(YEAR('ИД (Рейтингование)'!$G$6)=BY$17,'ИД (Рейтингование)'!$H$6,1)+BY40)*BY97</f>
        <v>0</v>
      </c>
      <c r="BZ41" s="9">
        <f ca="1">(IF(AND(BY42&gt;=BZ39,BZ38=0),0,IF((BY42+BZ39*1/'ИД (Рейтингование)'!$G$58)&gt;(BY39+BZ38),(BZ39-BY42),BZ39*1/'ИД (Рейтингование)'!$G$58))*IF(YEAR('ИД (Рейтингование)'!$G$6)=BZ$17,'ИД (Рейтингование)'!$H$6,1)+BZ40)*BZ97</f>
        <v>0</v>
      </c>
      <c r="CA41" s="9">
        <f ca="1">(IF(AND(BZ42&gt;=CA39,CA38=0),0,IF((BZ42+CA39*1/'ИД (Рейтингование)'!$G$58)&gt;(BZ39+CA38),(CA39-BZ42),CA39*1/'ИД (Рейтингование)'!$G$58))*IF(YEAR('ИД (Рейтингование)'!$G$6)=CA$17,'ИД (Рейтингование)'!$H$6,1)+CA40)*CA97</f>
        <v>0</v>
      </c>
      <c r="CB41" s="9">
        <f ca="1">(IF(AND(CA42&gt;=CB39,CB38=0),0,IF((CA42+CB39*1/'ИД (Рейтингование)'!$G$58)&gt;(CA39+CB38),(CB39-CA42),CB39*1/'ИД (Рейтингование)'!$G$58))*IF(YEAR('ИД (Рейтингование)'!$G$6)=CB$17,'ИД (Рейтингование)'!$H$6,1)+CB40)*CB97</f>
        <v>0</v>
      </c>
      <c r="CC41" s="9">
        <f ca="1">(IF(AND(CB42&gt;=CC39,CC38=0),0,IF((CB42+CC39*1/'ИД (Рейтингование)'!$G$58)&gt;(CB39+CC38),(CC39-CB42),CC39*1/'ИД (Рейтингование)'!$G$58))*IF(YEAR('ИД (Рейтингование)'!$G$6)=CC$17,'ИД (Рейтингование)'!$H$6,1)+CC40)*CC97</f>
        <v>0</v>
      </c>
      <c r="CD41" s="9">
        <f ca="1">(IF(AND(CC42&gt;=CD39,CD38=0),0,IF((CC42+CD39*1/'ИД (Рейтингование)'!$G$58)&gt;(CC39+CD38),(CD39-CC42),CD39*1/'ИД (Рейтингование)'!$G$58))*IF(YEAR('ИД (Рейтингование)'!$G$6)=CD$17,'ИД (Рейтингование)'!$H$6,1)+CD40)*CD97</f>
        <v>0</v>
      </c>
      <c r="CE41" s="9">
        <f ca="1">(IF(AND(CD42&gt;=CE39,CE38=0),0,IF((CD42+CE39*1/'ИД (Рейтингование)'!$G$58)&gt;(CD39+CE38),(CE39-CD42),CE39*1/'ИД (Рейтингование)'!$G$58))*IF(YEAR('ИД (Рейтингование)'!$G$6)=CE$17,'ИД (Рейтингование)'!$H$6,1)+CE40)*CE97</f>
        <v>0</v>
      </c>
      <c r="CF41" s="9">
        <f ca="1">(IF(AND(CE42&gt;=CF39,CF38=0),0,IF((CE42+CF39*1/'ИД (Рейтингование)'!$G$58)&gt;(CE39+CF38),(CF39-CE42),CF39*1/'ИД (Рейтингование)'!$G$58))*IF(YEAR('ИД (Рейтингование)'!$G$6)=CF$17,'ИД (Рейтингование)'!$H$6,1)+CF40)*CF97</f>
        <v>0</v>
      </c>
      <c r="CG41" s="94"/>
    </row>
    <row r="42" spans="1:85" ht="15" customHeight="1" x14ac:dyDescent="0.2">
      <c r="A42" s="98"/>
      <c r="B42" s="7" t="s">
        <v>72</v>
      </c>
      <c r="C42" s="57" t="s">
        <v>5</v>
      </c>
      <c r="D42" s="8">
        <f ca="1">D41</f>
        <v>60401.876629999999</v>
      </c>
      <c r="E42" s="9">
        <f ca="1">E41*E97</f>
        <v>419.99974599999996</v>
      </c>
      <c r="F42" s="9">
        <f ca="1">(E42+F41)*F97</f>
        <v>1024.3750719999998</v>
      </c>
      <c r="G42" s="9">
        <f t="shared" ref="G42:BR42" ca="1" si="14">(F42+G41)*G97</f>
        <v>7088.7503979999992</v>
      </c>
      <c r="H42" s="9">
        <f t="shared" ca="1" si="14"/>
        <v>17633.125723999998</v>
      </c>
      <c r="I42" s="9">
        <f t="shared" ca="1" si="14"/>
        <v>29713.501049999999</v>
      </c>
      <c r="J42" s="9">
        <f t="shared" ca="1" si="14"/>
        <v>41793.876376</v>
      </c>
      <c r="K42" s="9">
        <f t="shared" ca="1" si="14"/>
        <v>53874.251702000001</v>
      </c>
      <c r="L42" s="9">
        <f t="shared" ca="1" si="14"/>
        <v>60401.876629999999</v>
      </c>
      <c r="M42" s="9">
        <f t="shared" ca="1" si="14"/>
        <v>60401.876629999999</v>
      </c>
      <c r="N42" s="9">
        <f t="shared" ca="1" si="14"/>
        <v>60401.876629999999</v>
      </c>
      <c r="O42" s="9">
        <f t="shared" ca="1" si="14"/>
        <v>60401.876629999999</v>
      </c>
      <c r="P42" s="9">
        <f t="shared" ca="1" si="14"/>
        <v>0</v>
      </c>
      <c r="Q42" s="9">
        <f t="shared" ca="1" si="14"/>
        <v>0</v>
      </c>
      <c r="R42" s="9">
        <f t="shared" ca="1" si="14"/>
        <v>0</v>
      </c>
      <c r="S42" s="9">
        <f t="shared" ca="1" si="14"/>
        <v>0</v>
      </c>
      <c r="T42" s="9">
        <f t="shared" ca="1" si="14"/>
        <v>0</v>
      </c>
      <c r="U42" s="9">
        <f t="shared" ca="1" si="14"/>
        <v>0</v>
      </c>
      <c r="V42" s="9">
        <f t="shared" ca="1" si="14"/>
        <v>0</v>
      </c>
      <c r="W42" s="9">
        <f t="shared" ca="1" si="14"/>
        <v>0</v>
      </c>
      <c r="X42" s="9">
        <f t="shared" ca="1" si="14"/>
        <v>0</v>
      </c>
      <c r="Y42" s="9">
        <f t="shared" ca="1" si="14"/>
        <v>0</v>
      </c>
      <c r="Z42" s="9">
        <f t="shared" ca="1" si="14"/>
        <v>0</v>
      </c>
      <c r="AA42" s="9">
        <f t="shared" ca="1" si="14"/>
        <v>0</v>
      </c>
      <c r="AB42" s="9">
        <f t="shared" ca="1" si="14"/>
        <v>0</v>
      </c>
      <c r="AC42" s="9">
        <f t="shared" ca="1" si="14"/>
        <v>0</v>
      </c>
      <c r="AD42" s="9">
        <f t="shared" ca="1" si="14"/>
        <v>0</v>
      </c>
      <c r="AE42" s="9">
        <f t="shared" ca="1" si="14"/>
        <v>0</v>
      </c>
      <c r="AF42" s="9">
        <f t="shared" ca="1" si="14"/>
        <v>0</v>
      </c>
      <c r="AG42" s="9">
        <f t="shared" ca="1" si="14"/>
        <v>0</v>
      </c>
      <c r="AH42" s="9">
        <f t="shared" ca="1" si="14"/>
        <v>0</v>
      </c>
      <c r="AI42" s="9">
        <f t="shared" ca="1" si="14"/>
        <v>0</v>
      </c>
      <c r="AJ42" s="9">
        <f t="shared" ca="1" si="14"/>
        <v>0</v>
      </c>
      <c r="AK42" s="9">
        <f t="shared" ca="1" si="14"/>
        <v>0</v>
      </c>
      <c r="AL42" s="9">
        <f t="shared" ca="1" si="14"/>
        <v>0</v>
      </c>
      <c r="AM42" s="9">
        <f t="shared" ca="1" si="14"/>
        <v>0</v>
      </c>
      <c r="AN42" s="9">
        <f t="shared" ca="1" si="14"/>
        <v>0</v>
      </c>
      <c r="AO42" s="9">
        <f t="shared" ca="1" si="14"/>
        <v>0</v>
      </c>
      <c r="AP42" s="9">
        <f t="shared" ca="1" si="14"/>
        <v>0</v>
      </c>
      <c r="AQ42" s="9">
        <f t="shared" ca="1" si="14"/>
        <v>0</v>
      </c>
      <c r="AR42" s="9">
        <f t="shared" ca="1" si="14"/>
        <v>0</v>
      </c>
      <c r="AS42" s="9">
        <f t="shared" ca="1" si="14"/>
        <v>0</v>
      </c>
      <c r="AT42" s="9">
        <f t="shared" ca="1" si="14"/>
        <v>0</v>
      </c>
      <c r="AU42" s="9">
        <f t="shared" ca="1" si="14"/>
        <v>0</v>
      </c>
      <c r="AV42" s="9">
        <f t="shared" ca="1" si="14"/>
        <v>0</v>
      </c>
      <c r="AW42" s="9">
        <f t="shared" ca="1" si="14"/>
        <v>0</v>
      </c>
      <c r="AX42" s="9">
        <f t="shared" ca="1" si="14"/>
        <v>0</v>
      </c>
      <c r="AY42" s="9">
        <f t="shared" ca="1" si="14"/>
        <v>0</v>
      </c>
      <c r="AZ42" s="9">
        <f t="shared" ca="1" si="14"/>
        <v>0</v>
      </c>
      <c r="BA42" s="9">
        <f t="shared" ca="1" si="14"/>
        <v>0</v>
      </c>
      <c r="BB42" s="9">
        <f t="shared" ca="1" si="14"/>
        <v>0</v>
      </c>
      <c r="BC42" s="9">
        <f t="shared" ca="1" si="14"/>
        <v>0</v>
      </c>
      <c r="BD42" s="9">
        <f t="shared" ca="1" si="14"/>
        <v>0</v>
      </c>
      <c r="BE42" s="9">
        <f t="shared" ca="1" si="14"/>
        <v>0</v>
      </c>
      <c r="BF42" s="9">
        <f t="shared" ca="1" si="14"/>
        <v>0</v>
      </c>
      <c r="BG42" s="9">
        <f t="shared" ca="1" si="14"/>
        <v>0</v>
      </c>
      <c r="BH42" s="9">
        <f t="shared" ca="1" si="14"/>
        <v>0</v>
      </c>
      <c r="BI42" s="9">
        <f t="shared" ca="1" si="14"/>
        <v>0</v>
      </c>
      <c r="BJ42" s="9">
        <f t="shared" ca="1" si="14"/>
        <v>0</v>
      </c>
      <c r="BK42" s="9">
        <f t="shared" ca="1" si="14"/>
        <v>0</v>
      </c>
      <c r="BL42" s="9">
        <f t="shared" ca="1" si="14"/>
        <v>0</v>
      </c>
      <c r="BM42" s="9">
        <f t="shared" ca="1" si="14"/>
        <v>0</v>
      </c>
      <c r="BN42" s="9">
        <f t="shared" ca="1" si="14"/>
        <v>0</v>
      </c>
      <c r="BO42" s="9">
        <f t="shared" ca="1" si="14"/>
        <v>0</v>
      </c>
      <c r="BP42" s="9">
        <f t="shared" ca="1" si="14"/>
        <v>0</v>
      </c>
      <c r="BQ42" s="9">
        <f t="shared" ca="1" si="14"/>
        <v>0</v>
      </c>
      <c r="BR42" s="9">
        <f t="shared" ca="1" si="14"/>
        <v>0</v>
      </c>
      <c r="BS42" s="9">
        <f t="shared" ref="BS42:CF42" ca="1" si="15">(BR42+BS41)*BS97</f>
        <v>0</v>
      </c>
      <c r="BT42" s="9">
        <f t="shared" ca="1" si="15"/>
        <v>0</v>
      </c>
      <c r="BU42" s="9">
        <f t="shared" ca="1" si="15"/>
        <v>0</v>
      </c>
      <c r="BV42" s="9">
        <f t="shared" ca="1" si="15"/>
        <v>0</v>
      </c>
      <c r="BW42" s="9">
        <f t="shared" ca="1" si="15"/>
        <v>0</v>
      </c>
      <c r="BX42" s="9">
        <f t="shared" ca="1" si="15"/>
        <v>0</v>
      </c>
      <c r="BY42" s="9">
        <f t="shared" ca="1" si="15"/>
        <v>0</v>
      </c>
      <c r="BZ42" s="9">
        <f t="shared" ca="1" si="15"/>
        <v>0</v>
      </c>
      <c r="CA42" s="9">
        <f t="shared" ca="1" si="15"/>
        <v>0</v>
      </c>
      <c r="CB42" s="9">
        <f t="shared" ca="1" si="15"/>
        <v>0</v>
      </c>
      <c r="CC42" s="9">
        <f t="shared" ca="1" si="15"/>
        <v>0</v>
      </c>
      <c r="CD42" s="9">
        <f t="shared" ca="1" si="15"/>
        <v>0</v>
      </c>
      <c r="CE42" s="9">
        <f t="shared" ca="1" si="15"/>
        <v>0</v>
      </c>
      <c r="CF42" s="9">
        <f t="shared" ca="1" si="15"/>
        <v>0</v>
      </c>
      <c r="CG42" s="94"/>
    </row>
    <row r="43" spans="1:85" s="3" customFormat="1" ht="5.25" customHeight="1" x14ac:dyDescent="0.25">
      <c r="A43" s="100"/>
      <c r="B43" s="108"/>
      <c r="C43" s="106"/>
      <c r="D43" s="109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00"/>
    </row>
    <row r="44" spans="1:85" ht="15" customHeight="1" x14ac:dyDescent="0.2">
      <c r="A44" s="98"/>
      <c r="B44" s="10" t="s">
        <v>68</v>
      </c>
      <c r="C44" s="57"/>
      <c r="D44" s="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4"/>
    </row>
    <row r="45" spans="1:85" ht="15" customHeight="1" x14ac:dyDescent="0.2">
      <c r="A45" s="98"/>
      <c r="B45" s="7" t="s">
        <v>73</v>
      </c>
      <c r="C45" s="57" t="s">
        <v>5</v>
      </c>
      <c r="D45" s="8">
        <f ca="1">SUM(E45:CF45)</f>
        <v>14719.780219780219</v>
      </c>
      <c r="E45" s="9">
        <f t="shared" ref="E45:BP45" ca="1" si="16">E33*E97</f>
        <v>0</v>
      </c>
      <c r="F45" s="9">
        <f t="shared" ca="1" si="16"/>
        <v>0</v>
      </c>
      <c r="G45" s="9">
        <f t="shared" ca="1" si="16"/>
        <v>0</v>
      </c>
      <c r="H45" s="9">
        <f t="shared" ca="1" si="16"/>
        <v>0</v>
      </c>
      <c r="I45" s="9">
        <f t="shared" ca="1" si="16"/>
        <v>3319.7802197802198</v>
      </c>
      <c r="J45" s="9">
        <f t="shared" ca="1" si="16"/>
        <v>5700</v>
      </c>
      <c r="K45" s="9">
        <f t="shared" ca="1" si="16"/>
        <v>5700</v>
      </c>
      <c r="L45" s="9">
        <f t="shared" ca="1" si="16"/>
        <v>0</v>
      </c>
      <c r="M45" s="9">
        <f t="shared" ca="1" si="16"/>
        <v>0</v>
      </c>
      <c r="N45" s="9">
        <f t="shared" ca="1" si="16"/>
        <v>0</v>
      </c>
      <c r="O45" s="9">
        <f t="shared" ca="1" si="16"/>
        <v>0</v>
      </c>
      <c r="P45" s="9">
        <f t="shared" ca="1" si="16"/>
        <v>0</v>
      </c>
      <c r="Q45" s="9">
        <f t="shared" ca="1" si="16"/>
        <v>0</v>
      </c>
      <c r="R45" s="9">
        <f t="shared" ca="1" si="16"/>
        <v>0</v>
      </c>
      <c r="S45" s="9">
        <f t="shared" ca="1" si="16"/>
        <v>0</v>
      </c>
      <c r="T45" s="9">
        <f t="shared" ca="1" si="16"/>
        <v>0</v>
      </c>
      <c r="U45" s="9">
        <f t="shared" ca="1" si="16"/>
        <v>0</v>
      </c>
      <c r="V45" s="9">
        <f t="shared" ca="1" si="16"/>
        <v>0</v>
      </c>
      <c r="W45" s="9">
        <f t="shared" ca="1" si="16"/>
        <v>0</v>
      </c>
      <c r="X45" s="9">
        <f t="shared" ca="1" si="16"/>
        <v>0</v>
      </c>
      <c r="Y45" s="9">
        <f t="shared" ca="1" si="16"/>
        <v>0</v>
      </c>
      <c r="Z45" s="9">
        <f t="shared" ca="1" si="16"/>
        <v>0</v>
      </c>
      <c r="AA45" s="9">
        <f t="shared" ca="1" si="16"/>
        <v>0</v>
      </c>
      <c r="AB45" s="9">
        <f t="shared" ca="1" si="16"/>
        <v>0</v>
      </c>
      <c r="AC45" s="9">
        <f t="shared" ca="1" si="16"/>
        <v>0</v>
      </c>
      <c r="AD45" s="9">
        <f t="shared" ca="1" si="16"/>
        <v>0</v>
      </c>
      <c r="AE45" s="9">
        <f t="shared" ca="1" si="16"/>
        <v>0</v>
      </c>
      <c r="AF45" s="9">
        <f t="shared" ca="1" si="16"/>
        <v>0</v>
      </c>
      <c r="AG45" s="9">
        <f t="shared" ca="1" si="16"/>
        <v>0</v>
      </c>
      <c r="AH45" s="9">
        <f t="shared" ca="1" si="16"/>
        <v>0</v>
      </c>
      <c r="AI45" s="9">
        <f t="shared" ca="1" si="16"/>
        <v>0</v>
      </c>
      <c r="AJ45" s="9">
        <f t="shared" ca="1" si="16"/>
        <v>0</v>
      </c>
      <c r="AK45" s="9">
        <f t="shared" ca="1" si="16"/>
        <v>0</v>
      </c>
      <c r="AL45" s="9">
        <f t="shared" ca="1" si="16"/>
        <v>0</v>
      </c>
      <c r="AM45" s="9">
        <f t="shared" ca="1" si="16"/>
        <v>0</v>
      </c>
      <c r="AN45" s="9">
        <f t="shared" ca="1" si="16"/>
        <v>0</v>
      </c>
      <c r="AO45" s="9">
        <f t="shared" ca="1" si="16"/>
        <v>0</v>
      </c>
      <c r="AP45" s="9">
        <f t="shared" ca="1" si="16"/>
        <v>0</v>
      </c>
      <c r="AQ45" s="9">
        <f t="shared" ca="1" si="16"/>
        <v>0</v>
      </c>
      <c r="AR45" s="9">
        <f t="shared" ca="1" si="16"/>
        <v>0</v>
      </c>
      <c r="AS45" s="9">
        <f t="shared" ca="1" si="16"/>
        <v>0</v>
      </c>
      <c r="AT45" s="9">
        <f t="shared" ca="1" si="16"/>
        <v>0</v>
      </c>
      <c r="AU45" s="9">
        <f t="shared" ca="1" si="16"/>
        <v>0</v>
      </c>
      <c r="AV45" s="9">
        <f t="shared" ca="1" si="16"/>
        <v>0</v>
      </c>
      <c r="AW45" s="9">
        <f t="shared" ca="1" si="16"/>
        <v>0</v>
      </c>
      <c r="AX45" s="9">
        <f t="shared" ca="1" si="16"/>
        <v>0</v>
      </c>
      <c r="AY45" s="9">
        <f t="shared" ca="1" si="16"/>
        <v>0</v>
      </c>
      <c r="AZ45" s="9">
        <f t="shared" ca="1" si="16"/>
        <v>0</v>
      </c>
      <c r="BA45" s="9">
        <f t="shared" ca="1" si="16"/>
        <v>0</v>
      </c>
      <c r="BB45" s="9">
        <f t="shared" ca="1" si="16"/>
        <v>0</v>
      </c>
      <c r="BC45" s="9">
        <f t="shared" ca="1" si="16"/>
        <v>0</v>
      </c>
      <c r="BD45" s="9">
        <f t="shared" ca="1" si="16"/>
        <v>0</v>
      </c>
      <c r="BE45" s="9">
        <f t="shared" ca="1" si="16"/>
        <v>0</v>
      </c>
      <c r="BF45" s="9">
        <f t="shared" ca="1" si="16"/>
        <v>0</v>
      </c>
      <c r="BG45" s="9">
        <f t="shared" ca="1" si="16"/>
        <v>0</v>
      </c>
      <c r="BH45" s="9">
        <f t="shared" ca="1" si="16"/>
        <v>0</v>
      </c>
      <c r="BI45" s="9">
        <f t="shared" ca="1" si="16"/>
        <v>0</v>
      </c>
      <c r="BJ45" s="9">
        <f t="shared" ca="1" si="16"/>
        <v>0</v>
      </c>
      <c r="BK45" s="9">
        <f t="shared" ca="1" si="16"/>
        <v>0</v>
      </c>
      <c r="BL45" s="9">
        <f t="shared" ca="1" si="16"/>
        <v>0</v>
      </c>
      <c r="BM45" s="9">
        <f t="shared" ca="1" si="16"/>
        <v>0</v>
      </c>
      <c r="BN45" s="9">
        <f t="shared" ca="1" si="16"/>
        <v>0</v>
      </c>
      <c r="BO45" s="9">
        <f t="shared" ca="1" si="16"/>
        <v>0</v>
      </c>
      <c r="BP45" s="9">
        <f t="shared" ca="1" si="16"/>
        <v>0</v>
      </c>
      <c r="BQ45" s="9">
        <f t="shared" ref="BQ45:CF45" ca="1" si="17">BQ33*BQ97</f>
        <v>0</v>
      </c>
      <c r="BR45" s="9">
        <f t="shared" ca="1" si="17"/>
        <v>0</v>
      </c>
      <c r="BS45" s="9">
        <f t="shared" ca="1" si="17"/>
        <v>0</v>
      </c>
      <c r="BT45" s="9">
        <f t="shared" ca="1" si="17"/>
        <v>0</v>
      </c>
      <c r="BU45" s="9">
        <f t="shared" ca="1" si="17"/>
        <v>0</v>
      </c>
      <c r="BV45" s="9">
        <f t="shared" ca="1" si="17"/>
        <v>0</v>
      </c>
      <c r="BW45" s="9">
        <f t="shared" ca="1" si="17"/>
        <v>0</v>
      </c>
      <c r="BX45" s="9">
        <f t="shared" ca="1" si="17"/>
        <v>0</v>
      </c>
      <c r="BY45" s="9">
        <f t="shared" ca="1" si="17"/>
        <v>0</v>
      </c>
      <c r="BZ45" s="9">
        <f t="shared" ca="1" si="17"/>
        <v>0</v>
      </c>
      <c r="CA45" s="9">
        <f t="shared" ca="1" si="17"/>
        <v>0</v>
      </c>
      <c r="CB45" s="9">
        <f t="shared" ca="1" si="17"/>
        <v>0</v>
      </c>
      <c r="CC45" s="9">
        <f t="shared" ca="1" si="17"/>
        <v>0</v>
      </c>
      <c r="CD45" s="9">
        <f t="shared" ca="1" si="17"/>
        <v>0</v>
      </c>
      <c r="CE45" s="9">
        <f t="shared" ca="1" si="17"/>
        <v>0</v>
      </c>
      <c r="CF45" s="9">
        <f t="shared" ca="1" si="17"/>
        <v>0</v>
      </c>
      <c r="CG45" s="94"/>
    </row>
    <row r="46" spans="1:85" ht="15" customHeight="1" x14ac:dyDescent="0.2">
      <c r="A46" s="98"/>
      <c r="B46" s="7" t="s">
        <v>168</v>
      </c>
      <c r="C46" s="57" t="s">
        <v>5</v>
      </c>
      <c r="D46" s="8">
        <f ca="1">SUM(E46:CF46)</f>
        <v>0</v>
      </c>
      <c r="E46" s="9">
        <f ca="1">'ИД (Рейтингование)'!H89*'ИД (Рейтингование)'!H75</f>
        <v>0</v>
      </c>
      <c r="F46" s="9">
        <f ca="1">'ИД (Рейтингование)'!I89*'ИД (Рейтингование)'!I75</f>
        <v>0</v>
      </c>
      <c r="G46" s="9">
        <f ca="1">'ИД (Рейтингование)'!J89*'ИД (Рейтингование)'!J75</f>
        <v>0</v>
      </c>
      <c r="H46" s="9">
        <f ca="1">'ИД (Рейтингование)'!K89*'ИД (Рейтингование)'!K75</f>
        <v>0</v>
      </c>
      <c r="I46" s="9">
        <f ca="1">'ИД (Рейтингование)'!L89*'ИД (Рейтингование)'!L75</f>
        <v>0</v>
      </c>
      <c r="J46" s="9">
        <f ca="1">'ИД (Рейтингование)'!M89*'ИД (Рейтингование)'!M75</f>
        <v>0</v>
      </c>
      <c r="K46" s="9">
        <f ca="1">'ИД (Рейтингование)'!N89*'ИД (Рейтингование)'!N75</f>
        <v>0</v>
      </c>
      <c r="L46" s="9">
        <f ca="1">'ИД (Рейтингование)'!O89*'ИД (Рейтингование)'!O75</f>
        <v>0</v>
      </c>
      <c r="M46" s="9">
        <f ca="1">'ИД (Рейтингование)'!P89*'ИД (Рейтингование)'!P75</f>
        <v>0</v>
      </c>
      <c r="N46" s="9">
        <f ca="1">'ИД (Рейтингование)'!Q89*'ИД (Рейтингование)'!Q75</f>
        <v>0</v>
      </c>
      <c r="O46" s="9">
        <f ca="1">'ИД (Рейтингование)'!R89*'ИД (Рейтингование)'!R75</f>
        <v>0</v>
      </c>
      <c r="P46" s="9">
        <f ca="1">'ИД (Рейтингование)'!S89*'ИД (Рейтингование)'!S75</f>
        <v>0</v>
      </c>
      <c r="Q46" s="9">
        <f ca="1">'ИД (Рейтингование)'!T89*'ИД (Рейтингование)'!T75</f>
        <v>0</v>
      </c>
      <c r="R46" s="9">
        <f ca="1">'ИД (Рейтингование)'!U89*'ИД (Рейтингование)'!U75</f>
        <v>0</v>
      </c>
      <c r="S46" s="9">
        <f ca="1">'ИД (Рейтингование)'!V89*'ИД (Рейтингование)'!V75</f>
        <v>0</v>
      </c>
      <c r="T46" s="9">
        <f ca="1">'ИД (Рейтингование)'!W89*'ИД (Рейтингование)'!W75</f>
        <v>0</v>
      </c>
      <c r="U46" s="9">
        <f ca="1">'ИД (Рейтингование)'!X89*'ИД (Рейтингование)'!X75</f>
        <v>0</v>
      </c>
      <c r="V46" s="9">
        <f ca="1">'ИД (Рейтингование)'!Y89*'ИД (Рейтингование)'!Y75</f>
        <v>0</v>
      </c>
      <c r="W46" s="9">
        <f ca="1">'ИД (Рейтингование)'!Z89*'ИД (Рейтингование)'!Z75</f>
        <v>0</v>
      </c>
      <c r="X46" s="9">
        <f ca="1">'ИД (Рейтингование)'!AA89*'ИД (Рейтингование)'!AA75</f>
        <v>0</v>
      </c>
      <c r="Y46" s="9">
        <f ca="1">'ИД (Рейтингование)'!AB89*'ИД (Рейтингование)'!AB75</f>
        <v>0</v>
      </c>
      <c r="Z46" s="9">
        <f ca="1">'ИД (Рейтингование)'!AC89*'ИД (Рейтингование)'!AC75</f>
        <v>0</v>
      </c>
      <c r="AA46" s="9">
        <f ca="1">'ИД (Рейтингование)'!AD89*'ИД (Рейтингование)'!AD75</f>
        <v>0</v>
      </c>
      <c r="AB46" s="9">
        <f ca="1">'ИД (Рейтингование)'!AE89*'ИД (Рейтингование)'!AE75</f>
        <v>0</v>
      </c>
      <c r="AC46" s="9">
        <f ca="1">'ИД (Рейтингование)'!AF89*'ИД (Рейтингование)'!AF75</f>
        <v>0</v>
      </c>
      <c r="AD46" s="9">
        <f ca="1">'ИД (Рейтингование)'!AG89*'ИД (Рейтингование)'!AG75</f>
        <v>0</v>
      </c>
      <c r="AE46" s="9">
        <f ca="1">'ИД (Рейтингование)'!AH89*'ИД (Рейтингование)'!AH75</f>
        <v>0</v>
      </c>
      <c r="AF46" s="9">
        <f ca="1">'ИД (Рейтингование)'!AI89*'ИД (Рейтингование)'!AI75</f>
        <v>0</v>
      </c>
      <c r="AG46" s="9">
        <f ca="1">'ИД (Рейтингование)'!AJ89*'ИД (Рейтингование)'!AJ75</f>
        <v>0</v>
      </c>
      <c r="AH46" s="9">
        <f ca="1">'ИД (Рейтингование)'!AK89*'ИД (Рейтингование)'!AK75</f>
        <v>0</v>
      </c>
      <c r="AI46" s="9">
        <f ca="1">'ИД (Рейтингование)'!AL89*'ИД (Рейтингование)'!AL75</f>
        <v>0</v>
      </c>
      <c r="AJ46" s="9">
        <f ca="1">'ИД (Рейтингование)'!AM89*'ИД (Рейтингование)'!AM75</f>
        <v>0</v>
      </c>
      <c r="AK46" s="9">
        <f ca="1">'ИД (Рейтингование)'!AN89*'ИД (Рейтингование)'!AN75</f>
        <v>0</v>
      </c>
      <c r="AL46" s="9">
        <f ca="1">'ИД (Рейтингование)'!AO89*'ИД (Рейтингование)'!AO75</f>
        <v>0</v>
      </c>
      <c r="AM46" s="9">
        <f ca="1">'ИД (Рейтингование)'!AP89*'ИД (Рейтингование)'!AP75</f>
        <v>0</v>
      </c>
      <c r="AN46" s="9">
        <f ca="1">'ИД (Рейтингование)'!AQ89*'ИД (Рейтингование)'!AQ75</f>
        <v>0</v>
      </c>
      <c r="AO46" s="9">
        <f ca="1">'ИД (Рейтингование)'!AR89*'ИД (Рейтингование)'!AR75</f>
        <v>0</v>
      </c>
      <c r="AP46" s="9">
        <f ca="1">'ИД (Рейтингование)'!AS89*'ИД (Рейтингование)'!AS75</f>
        <v>0</v>
      </c>
      <c r="AQ46" s="9">
        <f ca="1">'ИД (Рейтингование)'!AT89*'ИД (Рейтингование)'!AT75</f>
        <v>0</v>
      </c>
      <c r="AR46" s="9">
        <f ca="1">'ИД (Рейтингование)'!AU89*'ИД (Рейтингование)'!AU75</f>
        <v>0</v>
      </c>
      <c r="AS46" s="9">
        <f ca="1">'ИД (Рейтингование)'!AV89*'ИД (Рейтингование)'!AV75</f>
        <v>0</v>
      </c>
      <c r="AT46" s="9">
        <f ca="1">'ИД (Рейтингование)'!AW89*'ИД (Рейтингование)'!AW75</f>
        <v>0</v>
      </c>
      <c r="AU46" s="9">
        <f ca="1">'ИД (Рейтингование)'!AX89*'ИД (Рейтингование)'!AX75</f>
        <v>0</v>
      </c>
      <c r="AV46" s="9">
        <f ca="1">'ИД (Рейтингование)'!AY89*'ИД (Рейтингование)'!AY75</f>
        <v>0</v>
      </c>
      <c r="AW46" s="9">
        <f ca="1">'ИД (Рейтингование)'!AZ89*'ИД (Рейтингование)'!AZ75</f>
        <v>0</v>
      </c>
      <c r="AX46" s="9">
        <f ca="1">'ИД (Рейтингование)'!BA89*'ИД (Рейтингование)'!BA75</f>
        <v>0</v>
      </c>
      <c r="AY46" s="9">
        <f ca="1">'ИД (Рейтингование)'!BB89*'ИД (Рейтингование)'!BB75</f>
        <v>0</v>
      </c>
      <c r="AZ46" s="9">
        <f ca="1">'ИД (Рейтингование)'!BC89*'ИД (Рейтингование)'!BC75</f>
        <v>0</v>
      </c>
      <c r="BA46" s="9">
        <f ca="1">'ИД (Рейтингование)'!BD89*'ИД (Рейтингование)'!BD75</f>
        <v>0</v>
      </c>
      <c r="BB46" s="9">
        <f ca="1">'ИД (Рейтингование)'!BE89*'ИД (Рейтингование)'!BE75</f>
        <v>0</v>
      </c>
      <c r="BC46" s="9">
        <f ca="1">'ИД (Рейтингование)'!BF89*'ИД (Рейтингование)'!BF75</f>
        <v>0</v>
      </c>
      <c r="BD46" s="9">
        <f ca="1">'ИД (Рейтингование)'!BG89*'ИД (Рейтингование)'!BG75</f>
        <v>0</v>
      </c>
      <c r="BE46" s="9">
        <f ca="1">'ИД (Рейтингование)'!BH89*'ИД (Рейтингование)'!BH75</f>
        <v>0</v>
      </c>
      <c r="BF46" s="9">
        <f ca="1">'ИД (Рейтингование)'!BI89*'ИД (Рейтингование)'!BI75</f>
        <v>0</v>
      </c>
      <c r="BG46" s="9">
        <f ca="1">'ИД (Рейтингование)'!BJ89*'ИД (Рейтингование)'!BJ75</f>
        <v>0</v>
      </c>
      <c r="BH46" s="9">
        <f ca="1">'ИД (Рейтингование)'!BK89*'ИД (Рейтингование)'!BK75</f>
        <v>0</v>
      </c>
      <c r="BI46" s="9">
        <f ca="1">'ИД (Рейтингование)'!BL89*'ИД (Рейтингование)'!BL75</f>
        <v>0</v>
      </c>
      <c r="BJ46" s="9">
        <f ca="1">'ИД (Рейтингование)'!BM89*'ИД (Рейтингование)'!BM75</f>
        <v>0</v>
      </c>
      <c r="BK46" s="9">
        <f ca="1">'ИД (Рейтингование)'!BN89*'ИД (Рейтингование)'!BN75</f>
        <v>0</v>
      </c>
      <c r="BL46" s="9">
        <f ca="1">'ИД (Рейтингование)'!BO89*'ИД (Рейтингование)'!BO75</f>
        <v>0</v>
      </c>
      <c r="BM46" s="9">
        <f ca="1">'ИД (Рейтингование)'!BP89*'ИД (Рейтингование)'!BP75</f>
        <v>0</v>
      </c>
      <c r="BN46" s="9">
        <f ca="1">'ИД (Рейтингование)'!BQ89*'ИД (Рейтингование)'!BQ75</f>
        <v>0</v>
      </c>
      <c r="BO46" s="9">
        <f ca="1">'ИД (Рейтингование)'!BR89*'ИД (Рейтингование)'!BR75</f>
        <v>0</v>
      </c>
      <c r="BP46" s="9">
        <f ca="1">'ИД (Рейтингование)'!BS89*'ИД (Рейтингование)'!BS75</f>
        <v>0</v>
      </c>
      <c r="BQ46" s="9">
        <f ca="1">'ИД (Рейтингование)'!BT89*'ИД (Рейтингование)'!BT75</f>
        <v>0</v>
      </c>
      <c r="BR46" s="9">
        <f ca="1">'ИД (Рейтингование)'!BU89*'ИД (Рейтингование)'!BU75</f>
        <v>0</v>
      </c>
      <c r="BS46" s="9">
        <f ca="1">'ИД (Рейтингование)'!BV89*'ИД (Рейтингование)'!BV75</f>
        <v>0</v>
      </c>
      <c r="BT46" s="9">
        <f ca="1">'ИД (Рейтингование)'!BW89*'ИД (Рейтингование)'!BW75</f>
        <v>0</v>
      </c>
      <c r="BU46" s="9">
        <f ca="1">'ИД (Рейтингование)'!BX89*'ИД (Рейтингование)'!BX75</f>
        <v>0</v>
      </c>
      <c r="BV46" s="9">
        <f ca="1">'ИД (Рейтингование)'!BY89*'ИД (Рейтингование)'!BY75</f>
        <v>0</v>
      </c>
      <c r="BW46" s="9">
        <f ca="1">'ИД (Рейтингование)'!BZ89*'ИД (Рейтингование)'!BZ75</f>
        <v>0</v>
      </c>
      <c r="BX46" s="9">
        <f ca="1">'ИД (Рейтингование)'!CA89*'ИД (Рейтингование)'!CA75</f>
        <v>0</v>
      </c>
      <c r="BY46" s="9">
        <f ca="1">'ИД (Рейтингование)'!CB89*'ИД (Рейтингование)'!CB75</f>
        <v>0</v>
      </c>
      <c r="BZ46" s="9">
        <f ca="1">'ИД (Рейтингование)'!CC89*'ИД (Рейтингование)'!CC75</f>
        <v>0</v>
      </c>
      <c r="CA46" s="9">
        <f ca="1">'ИД (Рейтингование)'!CD89*'ИД (Рейтингование)'!CD75</f>
        <v>0</v>
      </c>
      <c r="CB46" s="9">
        <f ca="1">'ИД (Рейтингование)'!CE89*'ИД (Рейтингование)'!CE75</f>
        <v>0</v>
      </c>
      <c r="CC46" s="9">
        <f ca="1">'ИД (Рейтингование)'!CF89*'ИД (Рейтингование)'!CF75</f>
        <v>0</v>
      </c>
      <c r="CD46" s="9">
        <f ca="1">'ИД (Рейтингование)'!CG89*'ИД (Рейтингование)'!CG75</f>
        <v>0</v>
      </c>
      <c r="CE46" s="9">
        <f ca="1">'ИД (Рейтингование)'!CH89*'ИД (Рейтингование)'!CH75</f>
        <v>0</v>
      </c>
      <c r="CF46" s="9">
        <f ca="1">'ИД (Рейтингование)'!CI89*'ИД (Рейтингование)'!CI75</f>
        <v>0</v>
      </c>
      <c r="CG46" s="94"/>
    </row>
    <row r="47" spans="1:85" ht="15" customHeight="1" x14ac:dyDescent="0.2">
      <c r="A47" s="98"/>
      <c r="B47" s="7" t="s">
        <v>74</v>
      </c>
      <c r="C47" s="57" t="s">
        <v>5</v>
      </c>
      <c r="D47" s="8">
        <f ca="1">SUM(E47:CF47)</f>
        <v>-75121.656849780207</v>
      </c>
      <c r="E47" s="9">
        <f ca="1">E27-IF($A$19="Прямой",E19,0)-E41-E45-E46</f>
        <v>-419.99974599999996</v>
      </c>
      <c r="F47" s="9">
        <f t="shared" ref="F47:BQ47" ca="1" si="18">F27-IF($A$19="Прямой",F19,0)-F41-F45-F46</f>
        <v>-604.37532599999997</v>
      </c>
      <c r="G47" s="9">
        <f t="shared" ca="1" si="18"/>
        <v>-6064.3753259999994</v>
      </c>
      <c r="H47" s="9">
        <f t="shared" ca="1" si="18"/>
        <v>-10544.375325999999</v>
      </c>
      <c r="I47" s="9">
        <f t="shared" ca="1" si="18"/>
        <v>-15400.155545780219</v>
      </c>
      <c r="J47" s="9">
        <f t="shared" ca="1" si="18"/>
        <v>-17780.375326000001</v>
      </c>
      <c r="K47" s="9">
        <f t="shared" ca="1" si="18"/>
        <v>-17780.375326000001</v>
      </c>
      <c r="L47" s="9">
        <f t="shared" ca="1" si="18"/>
        <v>-6527.6249279999975</v>
      </c>
      <c r="M47" s="9">
        <f t="shared" ca="1" si="18"/>
        <v>0</v>
      </c>
      <c r="N47" s="9">
        <f t="shared" ca="1" si="18"/>
        <v>0</v>
      </c>
      <c r="O47" s="9">
        <f t="shared" ca="1" si="18"/>
        <v>0</v>
      </c>
      <c r="P47" s="9">
        <f t="shared" ca="1" si="18"/>
        <v>0</v>
      </c>
      <c r="Q47" s="9">
        <f t="shared" ca="1" si="18"/>
        <v>0</v>
      </c>
      <c r="R47" s="9">
        <f t="shared" ca="1" si="18"/>
        <v>0</v>
      </c>
      <c r="S47" s="9">
        <f t="shared" ca="1" si="18"/>
        <v>0</v>
      </c>
      <c r="T47" s="9">
        <f t="shared" ca="1" si="18"/>
        <v>0</v>
      </c>
      <c r="U47" s="9">
        <f t="shared" ca="1" si="18"/>
        <v>0</v>
      </c>
      <c r="V47" s="9">
        <f t="shared" ca="1" si="18"/>
        <v>0</v>
      </c>
      <c r="W47" s="9">
        <f t="shared" ca="1" si="18"/>
        <v>0</v>
      </c>
      <c r="X47" s="9">
        <f t="shared" ca="1" si="18"/>
        <v>0</v>
      </c>
      <c r="Y47" s="9">
        <f t="shared" ca="1" si="18"/>
        <v>0</v>
      </c>
      <c r="Z47" s="9">
        <f t="shared" ca="1" si="18"/>
        <v>0</v>
      </c>
      <c r="AA47" s="9">
        <f t="shared" ca="1" si="18"/>
        <v>0</v>
      </c>
      <c r="AB47" s="9">
        <f t="shared" ca="1" si="18"/>
        <v>0</v>
      </c>
      <c r="AC47" s="9">
        <f t="shared" ca="1" si="18"/>
        <v>0</v>
      </c>
      <c r="AD47" s="9">
        <f t="shared" ca="1" si="18"/>
        <v>0</v>
      </c>
      <c r="AE47" s="9">
        <f t="shared" ca="1" si="18"/>
        <v>0</v>
      </c>
      <c r="AF47" s="9">
        <f t="shared" ca="1" si="18"/>
        <v>0</v>
      </c>
      <c r="AG47" s="9">
        <f t="shared" ca="1" si="18"/>
        <v>0</v>
      </c>
      <c r="AH47" s="9">
        <f t="shared" ca="1" si="18"/>
        <v>0</v>
      </c>
      <c r="AI47" s="9">
        <f t="shared" ca="1" si="18"/>
        <v>0</v>
      </c>
      <c r="AJ47" s="9">
        <f t="shared" ca="1" si="18"/>
        <v>0</v>
      </c>
      <c r="AK47" s="9">
        <f t="shared" ca="1" si="18"/>
        <v>0</v>
      </c>
      <c r="AL47" s="9">
        <f t="shared" ca="1" si="18"/>
        <v>0</v>
      </c>
      <c r="AM47" s="9">
        <f t="shared" ca="1" si="18"/>
        <v>0</v>
      </c>
      <c r="AN47" s="9">
        <f t="shared" ca="1" si="18"/>
        <v>0</v>
      </c>
      <c r="AO47" s="9">
        <f t="shared" ca="1" si="18"/>
        <v>0</v>
      </c>
      <c r="AP47" s="9">
        <f t="shared" ca="1" si="18"/>
        <v>0</v>
      </c>
      <c r="AQ47" s="9">
        <f t="shared" ca="1" si="18"/>
        <v>0</v>
      </c>
      <c r="AR47" s="9">
        <f t="shared" ca="1" si="18"/>
        <v>0</v>
      </c>
      <c r="AS47" s="9">
        <f t="shared" ca="1" si="18"/>
        <v>0</v>
      </c>
      <c r="AT47" s="9">
        <f t="shared" ca="1" si="18"/>
        <v>0</v>
      </c>
      <c r="AU47" s="9">
        <f t="shared" ca="1" si="18"/>
        <v>0</v>
      </c>
      <c r="AV47" s="9">
        <f t="shared" ca="1" si="18"/>
        <v>0</v>
      </c>
      <c r="AW47" s="9">
        <f t="shared" ca="1" si="18"/>
        <v>0</v>
      </c>
      <c r="AX47" s="9">
        <f t="shared" ca="1" si="18"/>
        <v>0</v>
      </c>
      <c r="AY47" s="9">
        <f t="shared" ca="1" si="18"/>
        <v>0</v>
      </c>
      <c r="AZ47" s="9">
        <f t="shared" ca="1" si="18"/>
        <v>0</v>
      </c>
      <c r="BA47" s="9">
        <f t="shared" ca="1" si="18"/>
        <v>0</v>
      </c>
      <c r="BB47" s="9">
        <f t="shared" ca="1" si="18"/>
        <v>0</v>
      </c>
      <c r="BC47" s="9">
        <f t="shared" ca="1" si="18"/>
        <v>0</v>
      </c>
      <c r="BD47" s="9">
        <f t="shared" ca="1" si="18"/>
        <v>0</v>
      </c>
      <c r="BE47" s="9">
        <f t="shared" ca="1" si="18"/>
        <v>0</v>
      </c>
      <c r="BF47" s="9">
        <f t="shared" ca="1" si="18"/>
        <v>0</v>
      </c>
      <c r="BG47" s="9">
        <f t="shared" ca="1" si="18"/>
        <v>0</v>
      </c>
      <c r="BH47" s="9">
        <f t="shared" ca="1" si="18"/>
        <v>0</v>
      </c>
      <c r="BI47" s="9">
        <f t="shared" ca="1" si="18"/>
        <v>0</v>
      </c>
      <c r="BJ47" s="9">
        <f t="shared" ca="1" si="18"/>
        <v>0</v>
      </c>
      <c r="BK47" s="9">
        <f t="shared" ca="1" si="18"/>
        <v>0</v>
      </c>
      <c r="BL47" s="9">
        <f t="shared" ca="1" si="18"/>
        <v>0</v>
      </c>
      <c r="BM47" s="9">
        <f t="shared" ca="1" si="18"/>
        <v>0</v>
      </c>
      <c r="BN47" s="9">
        <f t="shared" ca="1" si="18"/>
        <v>0</v>
      </c>
      <c r="BO47" s="9">
        <f t="shared" ca="1" si="18"/>
        <v>0</v>
      </c>
      <c r="BP47" s="9">
        <f t="shared" ca="1" si="18"/>
        <v>0</v>
      </c>
      <c r="BQ47" s="9">
        <f t="shared" ca="1" si="18"/>
        <v>0</v>
      </c>
      <c r="BR47" s="9">
        <f t="shared" ref="BR47:CF47" ca="1" si="19">BR27-IF($A$19="Прямой",BR19,0)-BR41-BR45-BR46</f>
        <v>0</v>
      </c>
      <c r="BS47" s="9">
        <f t="shared" ca="1" si="19"/>
        <v>0</v>
      </c>
      <c r="BT47" s="9">
        <f t="shared" ca="1" si="19"/>
        <v>0</v>
      </c>
      <c r="BU47" s="9">
        <f t="shared" ca="1" si="19"/>
        <v>0</v>
      </c>
      <c r="BV47" s="9">
        <f t="shared" ca="1" si="19"/>
        <v>0</v>
      </c>
      <c r="BW47" s="9">
        <f t="shared" ca="1" si="19"/>
        <v>0</v>
      </c>
      <c r="BX47" s="9">
        <f t="shared" ca="1" si="19"/>
        <v>0</v>
      </c>
      <c r="BY47" s="9">
        <f t="shared" ca="1" si="19"/>
        <v>0</v>
      </c>
      <c r="BZ47" s="9">
        <f t="shared" ca="1" si="19"/>
        <v>0</v>
      </c>
      <c r="CA47" s="9">
        <f t="shared" ca="1" si="19"/>
        <v>0</v>
      </c>
      <c r="CB47" s="9">
        <f t="shared" ca="1" si="19"/>
        <v>0</v>
      </c>
      <c r="CC47" s="9">
        <f t="shared" ca="1" si="19"/>
        <v>0</v>
      </c>
      <c r="CD47" s="9">
        <f t="shared" ca="1" si="19"/>
        <v>0</v>
      </c>
      <c r="CE47" s="9">
        <f t="shared" ca="1" si="19"/>
        <v>0</v>
      </c>
      <c r="CF47" s="9">
        <f t="shared" ca="1" si="19"/>
        <v>0</v>
      </c>
      <c r="CG47" s="94"/>
    </row>
    <row r="48" spans="1:85" ht="15" customHeight="1" x14ac:dyDescent="0.2">
      <c r="A48" s="98"/>
      <c r="B48" s="7" t="s">
        <v>799</v>
      </c>
      <c r="C48" s="57" t="s">
        <v>5</v>
      </c>
      <c r="D48" s="8">
        <f ca="1">SUM(E48:CF48)</f>
        <v>-14719.780219780219</v>
      </c>
      <c r="E48" s="9">
        <f ca="1">E27-IF($A$19="Прямой",E19,0)-E45</f>
        <v>0</v>
      </c>
      <c r="F48" s="9">
        <f t="shared" ref="F48:BQ48" ca="1" si="20">F27-IF($A$19="Прямой",F19,0)-F45</f>
        <v>0</v>
      </c>
      <c r="G48" s="9">
        <f t="shared" ca="1" si="20"/>
        <v>0</v>
      </c>
      <c r="H48" s="9">
        <f t="shared" ca="1" si="20"/>
        <v>0</v>
      </c>
      <c r="I48" s="9">
        <f t="shared" ca="1" si="20"/>
        <v>-3319.7802197802198</v>
      </c>
      <c r="J48" s="9">
        <f t="shared" ca="1" si="20"/>
        <v>-5700</v>
      </c>
      <c r="K48" s="9">
        <f t="shared" ca="1" si="20"/>
        <v>-5700</v>
      </c>
      <c r="L48" s="9">
        <f t="shared" ca="1" si="20"/>
        <v>0</v>
      </c>
      <c r="M48" s="9">
        <f t="shared" ca="1" si="20"/>
        <v>0</v>
      </c>
      <c r="N48" s="9">
        <f t="shared" ca="1" si="20"/>
        <v>0</v>
      </c>
      <c r="O48" s="9">
        <f t="shared" ca="1" si="20"/>
        <v>0</v>
      </c>
      <c r="P48" s="9">
        <f t="shared" ca="1" si="20"/>
        <v>0</v>
      </c>
      <c r="Q48" s="9">
        <f t="shared" ca="1" si="20"/>
        <v>0</v>
      </c>
      <c r="R48" s="9">
        <f t="shared" ca="1" si="20"/>
        <v>0</v>
      </c>
      <c r="S48" s="9">
        <f t="shared" ca="1" si="20"/>
        <v>0</v>
      </c>
      <c r="T48" s="9">
        <f t="shared" ca="1" si="20"/>
        <v>0</v>
      </c>
      <c r="U48" s="9">
        <f t="shared" ca="1" si="20"/>
        <v>0</v>
      </c>
      <c r="V48" s="9">
        <f t="shared" ca="1" si="20"/>
        <v>0</v>
      </c>
      <c r="W48" s="9">
        <f t="shared" ca="1" si="20"/>
        <v>0</v>
      </c>
      <c r="X48" s="9">
        <f t="shared" ca="1" si="20"/>
        <v>0</v>
      </c>
      <c r="Y48" s="9">
        <f t="shared" ca="1" si="20"/>
        <v>0</v>
      </c>
      <c r="Z48" s="9">
        <f t="shared" ca="1" si="20"/>
        <v>0</v>
      </c>
      <c r="AA48" s="9">
        <f t="shared" ca="1" si="20"/>
        <v>0</v>
      </c>
      <c r="AB48" s="9">
        <f t="shared" ca="1" si="20"/>
        <v>0</v>
      </c>
      <c r="AC48" s="9">
        <f t="shared" ca="1" si="20"/>
        <v>0</v>
      </c>
      <c r="AD48" s="9">
        <f t="shared" ca="1" si="20"/>
        <v>0</v>
      </c>
      <c r="AE48" s="9">
        <f t="shared" ca="1" si="20"/>
        <v>0</v>
      </c>
      <c r="AF48" s="9">
        <f t="shared" ca="1" si="20"/>
        <v>0</v>
      </c>
      <c r="AG48" s="9">
        <f t="shared" ca="1" si="20"/>
        <v>0</v>
      </c>
      <c r="AH48" s="9">
        <f t="shared" ca="1" si="20"/>
        <v>0</v>
      </c>
      <c r="AI48" s="9">
        <f t="shared" ca="1" si="20"/>
        <v>0</v>
      </c>
      <c r="AJ48" s="9">
        <f t="shared" ca="1" si="20"/>
        <v>0</v>
      </c>
      <c r="AK48" s="9">
        <f t="shared" ca="1" si="20"/>
        <v>0</v>
      </c>
      <c r="AL48" s="9">
        <f t="shared" ca="1" si="20"/>
        <v>0</v>
      </c>
      <c r="AM48" s="9">
        <f t="shared" ca="1" si="20"/>
        <v>0</v>
      </c>
      <c r="AN48" s="9">
        <f t="shared" ca="1" si="20"/>
        <v>0</v>
      </c>
      <c r="AO48" s="9">
        <f t="shared" ca="1" si="20"/>
        <v>0</v>
      </c>
      <c r="AP48" s="9">
        <f t="shared" ca="1" si="20"/>
        <v>0</v>
      </c>
      <c r="AQ48" s="9">
        <f t="shared" ca="1" si="20"/>
        <v>0</v>
      </c>
      <c r="AR48" s="9">
        <f t="shared" ca="1" si="20"/>
        <v>0</v>
      </c>
      <c r="AS48" s="9">
        <f t="shared" ca="1" si="20"/>
        <v>0</v>
      </c>
      <c r="AT48" s="9">
        <f t="shared" ca="1" si="20"/>
        <v>0</v>
      </c>
      <c r="AU48" s="9">
        <f t="shared" ca="1" si="20"/>
        <v>0</v>
      </c>
      <c r="AV48" s="9">
        <f t="shared" ca="1" si="20"/>
        <v>0</v>
      </c>
      <c r="AW48" s="9">
        <f t="shared" ca="1" si="20"/>
        <v>0</v>
      </c>
      <c r="AX48" s="9">
        <f t="shared" ca="1" si="20"/>
        <v>0</v>
      </c>
      <c r="AY48" s="9">
        <f t="shared" ca="1" si="20"/>
        <v>0</v>
      </c>
      <c r="AZ48" s="9">
        <f t="shared" ca="1" si="20"/>
        <v>0</v>
      </c>
      <c r="BA48" s="9">
        <f t="shared" ca="1" si="20"/>
        <v>0</v>
      </c>
      <c r="BB48" s="9">
        <f t="shared" ca="1" si="20"/>
        <v>0</v>
      </c>
      <c r="BC48" s="9">
        <f t="shared" ca="1" si="20"/>
        <v>0</v>
      </c>
      <c r="BD48" s="9">
        <f t="shared" ca="1" si="20"/>
        <v>0</v>
      </c>
      <c r="BE48" s="9">
        <f t="shared" ca="1" si="20"/>
        <v>0</v>
      </c>
      <c r="BF48" s="9">
        <f t="shared" ca="1" si="20"/>
        <v>0</v>
      </c>
      <c r="BG48" s="9">
        <f t="shared" ca="1" si="20"/>
        <v>0</v>
      </c>
      <c r="BH48" s="9">
        <f t="shared" ca="1" si="20"/>
        <v>0</v>
      </c>
      <c r="BI48" s="9">
        <f t="shared" ca="1" si="20"/>
        <v>0</v>
      </c>
      <c r="BJ48" s="9">
        <f t="shared" ca="1" si="20"/>
        <v>0</v>
      </c>
      <c r="BK48" s="9">
        <f t="shared" ca="1" si="20"/>
        <v>0</v>
      </c>
      <c r="BL48" s="9">
        <f t="shared" ca="1" si="20"/>
        <v>0</v>
      </c>
      <c r="BM48" s="9">
        <f t="shared" ca="1" si="20"/>
        <v>0</v>
      </c>
      <c r="BN48" s="9">
        <f t="shared" ca="1" si="20"/>
        <v>0</v>
      </c>
      <c r="BO48" s="9">
        <f t="shared" ca="1" si="20"/>
        <v>0</v>
      </c>
      <c r="BP48" s="9">
        <f t="shared" ca="1" si="20"/>
        <v>0</v>
      </c>
      <c r="BQ48" s="9">
        <f t="shared" ca="1" si="20"/>
        <v>0</v>
      </c>
      <c r="BR48" s="9">
        <f t="shared" ref="BR48:CF48" ca="1" si="21">BR27-IF($A$19="Прямой",BR19,0)-BR45</f>
        <v>0</v>
      </c>
      <c r="BS48" s="9">
        <f t="shared" ca="1" si="21"/>
        <v>0</v>
      </c>
      <c r="BT48" s="9">
        <f t="shared" ca="1" si="21"/>
        <v>0</v>
      </c>
      <c r="BU48" s="9">
        <f t="shared" ca="1" si="21"/>
        <v>0</v>
      </c>
      <c r="BV48" s="9">
        <f t="shared" ca="1" si="21"/>
        <v>0</v>
      </c>
      <c r="BW48" s="9">
        <f t="shared" ca="1" si="21"/>
        <v>0</v>
      </c>
      <c r="BX48" s="9">
        <f t="shared" ca="1" si="21"/>
        <v>0</v>
      </c>
      <c r="BY48" s="9">
        <f t="shared" ca="1" si="21"/>
        <v>0</v>
      </c>
      <c r="BZ48" s="9">
        <f t="shared" ca="1" si="21"/>
        <v>0</v>
      </c>
      <c r="CA48" s="9">
        <f t="shared" ca="1" si="21"/>
        <v>0</v>
      </c>
      <c r="CB48" s="9">
        <f t="shared" ca="1" si="21"/>
        <v>0</v>
      </c>
      <c r="CC48" s="9">
        <f t="shared" ca="1" si="21"/>
        <v>0</v>
      </c>
      <c r="CD48" s="9">
        <f t="shared" ca="1" si="21"/>
        <v>0</v>
      </c>
      <c r="CE48" s="9">
        <f t="shared" ca="1" si="21"/>
        <v>0</v>
      </c>
      <c r="CF48" s="9">
        <f t="shared" ca="1" si="21"/>
        <v>0</v>
      </c>
      <c r="CG48" s="94"/>
    </row>
    <row r="49" spans="1:85" ht="15" customHeight="1" x14ac:dyDescent="0.2">
      <c r="A49" s="98"/>
      <c r="B49" s="7" t="s">
        <v>75</v>
      </c>
      <c r="C49" s="57" t="s">
        <v>5</v>
      </c>
      <c r="D49" s="8">
        <f ca="1">SUM(E49:CF49)</f>
        <v>0</v>
      </c>
      <c r="E49" s="9">
        <f ca="1">E47*'ИД (Рейтингование)'!$G$59*IF(ISNA(MATCH("прямой",$A$18:$A$24,0)),0,1)*E97</f>
        <v>0</v>
      </c>
      <c r="F49" s="9">
        <f ca="1">F47*'ИД (Рейтингование)'!$G$59*IF(ISNA(MATCH("прямой",$A$18:$A$24,0)),0,1)*F97</f>
        <v>0</v>
      </c>
      <c r="G49" s="9">
        <f ca="1">G47*'ИД (Рейтингование)'!$G$59*IF(ISNA(MATCH("прямой",$A$18:$A$24,0)),0,1)*G97</f>
        <v>0</v>
      </c>
      <c r="H49" s="9">
        <f ca="1">H47*'ИД (Рейтингование)'!$G$59*IF(ISNA(MATCH("прямой",$A$18:$A$24,0)),0,1)*H97</f>
        <v>0</v>
      </c>
      <c r="I49" s="9">
        <f ca="1">I47*'ИД (Рейтингование)'!$G$59*IF(ISNA(MATCH("прямой",$A$18:$A$24,0)),0,1)*I97</f>
        <v>0</v>
      </c>
      <c r="J49" s="9">
        <f ca="1">J47*'ИД (Рейтингование)'!$G$59*IF(ISNA(MATCH("прямой",$A$18:$A$24,0)),0,1)*J97</f>
        <v>0</v>
      </c>
      <c r="K49" s="9">
        <f ca="1">K47*'ИД (Рейтингование)'!$G$59*IF(ISNA(MATCH("прямой",$A$18:$A$24,0)),0,1)*K97</f>
        <v>0</v>
      </c>
      <c r="L49" s="9">
        <f ca="1">L47*'ИД (Рейтингование)'!$G$59*IF(ISNA(MATCH("прямой",$A$18:$A$24,0)),0,1)*L97</f>
        <v>0</v>
      </c>
      <c r="M49" s="9">
        <f ca="1">M47*'ИД (Рейтингование)'!$G$59*IF(ISNA(MATCH("прямой",$A$18:$A$24,0)),0,1)*M97</f>
        <v>0</v>
      </c>
      <c r="N49" s="9">
        <f ca="1">N47*'ИД (Рейтингование)'!$G$59*IF(ISNA(MATCH("прямой",$A$18:$A$24,0)),0,1)*N97</f>
        <v>0</v>
      </c>
      <c r="O49" s="9">
        <f ca="1">O47*'ИД (Рейтингование)'!$G$59*IF(ISNA(MATCH("прямой",$A$18:$A$24,0)),0,1)*O97</f>
        <v>0</v>
      </c>
      <c r="P49" s="9">
        <f ca="1">P47*'ИД (Рейтингование)'!$G$59*IF(ISNA(MATCH("прямой",$A$18:$A$24,0)),0,1)*P97</f>
        <v>0</v>
      </c>
      <c r="Q49" s="9">
        <f ca="1">Q47*'ИД (Рейтингование)'!$G$59*IF(ISNA(MATCH("прямой",$A$18:$A$24,0)),0,1)*Q97</f>
        <v>0</v>
      </c>
      <c r="R49" s="9">
        <f ca="1">R47*'ИД (Рейтингование)'!$G$59*IF(ISNA(MATCH("прямой",$A$18:$A$24,0)),0,1)*R97</f>
        <v>0</v>
      </c>
      <c r="S49" s="9">
        <f ca="1">S47*'ИД (Рейтингование)'!$G$59*IF(ISNA(MATCH("прямой",$A$18:$A$24,0)),0,1)*S97</f>
        <v>0</v>
      </c>
      <c r="T49" s="9">
        <f ca="1">T47*'ИД (Рейтингование)'!$G$59*IF(ISNA(MATCH("прямой",$A$18:$A$24,0)),0,1)*T97</f>
        <v>0</v>
      </c>
      <c r="U49" s="9">
        <f ca="1">U47*'ИД (Рейтингование)'!$G$59*IF(ISNA(MATCH("прямой",$A$18:$A$24,0)),0,1)*U97</f>
        <v>0</v>
      </c>
      <c r="V49" s="9">
        <f ca="1">V47*'ИД (Рейтингование)'!$G$59*IF(ISNA(MATCH("прямой",$A$18:$A$24,0)),0,1)*V97</f>
        <v>0</v>
      </c>
      <c r="W49" s="9">
        <f ca="1">W47*'ИД (Рейтингование)'!$G$59*IF(ISNA(MATCH("прямой",$A$18:$A$24,0)),0,1)*W97</f>
        <v>0</v>
      </c>
      <c r="X49" s="9">
        <f ca="1">X47*'ИД (Рейтингование)'!$G$59*IF(ISNA(MATCH("прямой",$A$18:$A$24,0)),0,1)*X97</f>
        <v>0</v>
      </c>
      <c r="Y49" s="9">
        <f ca="1">Y47*'ИД (Рейтингование)'!$G$59*IF(ISNA(MATCH("прямой",$A$18:$A$24,0)),0,1)*Y97</f>
        <v>0</v>
      </c>
      <c r="Z49" s="9">
        <f ca="1">Z47*'ИД (Рейтингование)'!$G$59*IF(ISNA(MATCH("прямой",$A$18:$A$24,0)),0,1)*Z97</f>
        <v>0</v>
      </c>
      <c r="AA49" s="9">
        <f ca="1">AA47*'ИД (Рейтингование)'!$G$59*IF(ISNA(MATCH("прямой",$A$18:$A$24,0)),0,1)*AA97</f>
        <v>0</v>
      </c>
      <c r="AB49" s="9">
        <f ca="1">AB47*'ИД (Рейтингование)'!$G$59*IF(ISNA(MATCH("прямой",$A$18:$A$24,0)),0,1)*AB97</f>
        <v>0</v>
      </c>
      <c r="AC49" s="9">
        <f ca="1">AC47*'ИД (Рейтингование)'!$G$59*IF(ISNA(MATCH("прямой",$A$18:$A$24,0)),0,1)*AC97</f>
        <v>0</v>
      </c>
      <c r="AD49" s="9">
        <f ca="1">AD47*'ИД (Рейтингование)'!$G$59*IF(ISNA(MATCH("прямой",$A$18:$A$24,0)),0,1)*AD97</f>
        <v>0</v>
      </c>
      <c r="AE49" s="9">
        <f ca="1">AE47*'ИД (Рейтингование)'!$G$59*IF(ISNA(MATCH("прямой",$A$18:$A$24,0)),0,1)*AE97</f>
        <v>0</v>
      </c>
      <c r="AF49" s="9">
        <f ca="1">AF47*'ИД (Рейтингование)'!$G$59*IF(ISNA(MATCH("прямой",$A$18:$A$24,0)),0,1)*AF97</f>
        <v>0</v>
      </c>
      <c r="AG49" s="9">
        <f ca="1">AG47*'ИД (Рейтингование)'!$G$59*IF(ISNA(MATCH("прямой",$A$18:$A$24,0)),0,1)*AG97</f>
        <v>0</v>
      </c>
      <c r="AH49" s="9">
        <f ca="1">AH47*'ИД (Рейтингование)'!$G$59*IF(ISNA(MATCH("прямой",$A$18:$A$24,0)),0,1)*AH97</f>
        <v>0</v>
      </c>
      <c r="AI49" s="9">
        <f ca="1">AI47*'ИД (Рейтингование)'!$G$59*IF(ISNA(MATCH("прямой",$A$18:$A$24,0)),0,1)*AI97</f>
        <v>0</v>
      </c>
      <c r="AJ49" s="9">
        <f ca="1">AJ47*'ИД (Рейтингование)'!$G$59*IF(ISNA(MATCH("прямой",$A$18:$A$24,0)),0,1)*AJ97</f>
        <v>0</v>
      </c>
      <c r="AK49" s="9">
        <f ca="1">AK47*'ИД (Рейтингование)'!$G$59*IF(ISNA(MATCH("прямой",$A$18:$A$24,0)),0,1)*AK97</f>
        <v>0</v>
      </c>
      <c r="AL49" s="9">
        <f ca="1">AL47*'ИД (Рейтингование)'!$G$59*IF(ISNA(MATCH("прямой",$A$18:$A$24,0)),0,1)*AL97</f>
        <v>0</v>
      </c>
      <c r="AM49" s="9">
        <f ca="1">AM47*'ИД (Рейтингование)'!$G$59*IF(ISNA(MATCH("прямой",$A$18:$A$24,0)),0,1)*AM97</f>
        <v>0</v>
      </c>
      <c r="AN49" s="9">
        <f ca="1">AN47*'ИД (Рейтингование)'!$G$59*IF(ISNA(MATCH("прямой",$A$18:$A$24,0)),0,1)*AN97</f>
        <v>0</v>
      </c>
      <c r="AO49" s="9">
        <f ca="1">AO47*'ИД (Рейтингование)'!$G$59*IF(ISNA(MATCH("прямой",$A$18:$A$24,0)),0,1)*AO97</f>
        <v>0</v>
      </c>
      <c r="AP49" s="9">
        <f ca="1">AP47*'ИД (Рейтингование)'!$G$59*IF(ISNA(MATCH("прямой",$A$18:$A$24,0)),0,1)*AP97</f>
        <v>0</v>
      </c>
      <c r="AQ49" s="9">
        <f ca="1">AQ47*'ИД (Рейтингование)'!$G$59*IF(ISNA(MATCH("прямой",$A$18:$A$24,0)),0,1)*AQ97</f>
        <v>0</v>
      </c>
      <c r="AR49" s="9">
        <f ca="1">AR47*'ИД (Рейтингование)'!$G$59*IF(ISNA(MATCH("прямой",$A$18:$A$24,0)),0,1)*AR97</f>
        <v>0</v>
      </c>
      <c r="AS49" s="9">
        <f ca="1">AS47*'ИД (Рейтингование)'!$G$59*IF(ISNA(MATCH("прямой",$A$18:$A$24,0)),0,1)*AS97</f>
        <v>0</v>
      </c>
      <c r="AT49" s="9">
        <f ca="1">AT47*'ИД (Рейтингование)'!$G$59*IF(ISNA(MATCH("прямой",$A$18:$A$24,0)),0,1)*AT97</f>
        <v>0</v>
      </c>
      <c r="AU49" s="9">
        <f ca="1">AU47*'ИД (Рейтингование)'!$G$59*IF(ISNA(MATCH("прямой",$A$18:$A$24,0)),0,1)*AU97</f>
        <v>0</v>
      </c>
      <c r="AV49" s="9">
        <f ca="1">AV47*'ИД (Рейтингование)'!$G$59*IF(ISNA(MATCH("прямой",$A$18:$A$24,0)),0,1)*AV97</f>
        <v>0</v>
      </c>
      <c r="AW49" s="9">
        <f ca="1">AW47*'ИД (Рейтингование)'!$G$59*IF(ISNA(MATCH("прямой",$A$18:$A$24,0)),0,1)*AW97</f>
        <v>0</v>
      </c>
      <c r="AX49" s="9">
        <f ca="1">AX47*'ИД (Рейтингование)'!$G$59*IF(ISNA(MATCH("прямой",$A$18:$A$24,0)),0,1)*AX97</f>
        <v>0</v>
      </c>
      <c r="AY49" s="9">
        <f ca="1">AY47*'ИД (Рейтингование)'!$G$59*IF(ISNA(MATCH("прямой",$A$18:$A$24,0)),0,1)*AY97</f>
        <v>0</v>
      </c>
      <c r="AZ49" s="9">
        <f ca="1">AZ47*'ИД (Рейтингование)'!$G$59*IF(ISNA(MATCH("прямой",$A$18:$A$24,0)),0,1)*AZ97</f>
        <v>0</v>
      </c>
      <c r="BA49" s="9">
        <f ca="1">BA47*'ИД (Рейтингование)'!$G$59*IF(ISNA(MATCH("прямой",$A$18:$A$24,0)),0,1)*BA97</f>
        <v>0</v>
      </c>
      <c r="BB49" s="9">
        <f ca="1">BB47*'ИД (Рейтингование)'!$G$59*IF(ISNA(MATCH("прямой",$A$18:$A$24,0)),0,1)*BB97</f>
        <v>0</v>
      </c>
      <c r="BC49" s="9">
        <f ca="1">BC47*'ИД (Рейтингование)'!$G$59*IF(ISNA(MATCH("прямой",$A$18:$A$24,0)),0,1)*BC97</f>
        <v>0</v>
      </c>
      <c r="BD49" s="9">
        <f ca="1">BD47*'ИД (Рейтингование)'!$G$59*IF(ISNA(MATCH("прямой",$A$18:$A$24,0)),0,1)*BD97</f>
        <v>0</v>
      </c>
      <c r="BE49" s="9">
        <f ca="1">BE47*'ИД (Рейтингование)'!$G$59*IF(ISNA(MATCH("прямой",$A$18:$A$24,0)),0,1)*BE97</f>
        <v>0</v>
      </c>
      <c r="BF49" s="9">
        <f ca="1">BF47*'ИД (Рейтингование)'!$G$59*IF(ISNA(MATCH("прямой",$A$18:$A$24,0)),0,1)*BF97</f>
        <v>0</v>
      </c>
      <c r="BG49" s="9">
        <f ca="1">BG47*'ИД (Рейтингование)'!$G$59*IF(ISNA(MATCH("прямой",$A$18:$A$24,0)),0,1)*BG97</f>
        <v>0</v>
      </c>
      <c r="BH49" s="9">
        <f ca="1">BH47*'ИД (Рейтингование)'!$G$59*IF(ISNA(MATCH("прямой",$A$18:$A$24,0)),0,1)*BH97</f>
        <v>0</v>
      </c>
      <c r="BI49" s="9">
        <f ca="1">BI47*'ИД (Рейтингование)'!$G$59*IF(ISNA(MATCH("прямой",$A$18:$A$24,0)),0,1)*BI97</f>
        <v>0</v>
      </c>
      <c r="BJ49" s="9">
        <f ca="1">BJ47*'ИД (Рейтингование)'!$G$59*IF(ISNA(MATCH("прямой",$A$18:$A$24,0)),0,1)*BJ97</f>
        <v>0</v>
      </c>
      <c r="BK49" s="9">
        <f ca="1">BK47*'ИД (Рейтингование)'!$G$59*IF(ISNA(MATCH("прямой",$A$18:$A$24,0)),0,1)*BK97</f>
        <v>0</v>
      </c>
      <c r="BL49" s="9">
        <f ca="1">BL47*'ИД (Рейтингование)'!$G$59*IF(ISNA(MATCH("прямой",$A$18:$A$24,0)),0,1)*BL97</f>
        <v>0</v>
      </c>
      <c r="BM49" s="9">
        <f ca="1">BM47*'ИД (Рейтингование)'!$G$59*IF(ISNA(MATCH("прямой",$A$18:$A$24,0)),0,1)*BM97</f>
        <v>0</v>
      </c>
      <c r="BN49" s="9">
        <f ca="1">BN47*'ИД (Рейтингование)'!$G$59*IF(ISNA(MATCH("прямой",$A$18:$A$24,0)),0,1)*BN97</f>
        <v>0</v>
      </c>
      <c r="BO49" s="9">
        <f ca="1">BO47*'ИД (Рейтингование)'!$G$59*IF(ISNA(MATCH("прямой",$A$18:$A$24,0)),0,1)*BO97</f>
        <v>0</v>
      </c>
      <c r="BP49" s="9">
        <f ca="1">BP47*'ИД (Рейтингование)'!$G$59*IF(ISNA(MATCH("прямой",$A$18:$A$24,0)),0,1)*BP97</f>
        <v>0</v>
      </c>
      <c r="BQ49" s="9">
        <f ca="1">BQ47*'ИД (Рейтингование)'!$G$59*IF(ISNA(MATCH("прямой",$A$18:$A$24,0)),0,1)*BQ97</f>
        <v>0</v>
      </c>
      <c r="BR49" s="9">
        <f ca="1">BR47*'ИД (Рейтингование)'!$G$59*IF(ISNA(MATCH("прямой",$A$18:$A$24,0)),0,1)*BR97</f>
        <v>0</v>
      </c>
      <c r="BS49" s="9">
        <f ca="1">BS47*'ИД (Рейтингование)'!$G$59*IF(ISNA(MATCH("прямой",$A$18:$A$24,0)),0,1)*BS97</f>
        <v>0</v>
      </c>
      <c r="BT49" s="9">
        <f ca="1">BT47*'ИД (Рейтингование)'!$G$59*IF(ISNA(MATCH("прямой",$A$18:$A$24,0)),0,1)*BT97</f>
        <v>0</v>
      </c>
      <c r="BU49" s="9">
        <f ca="1">BU47*'ИД (Рейтингование)'!$G$59*IF(ISNA(MATCH("прямой",$A$18:$A$24,0)),0,1)*BU97</f>
        <v>0</v>
      </c>
      <c r="BV49" s="9">
        <f ca="1">BV47*'ИД (Рейтингование)'!$G$59*IF(ISNA(MATCH("прямой",$A$18:$A$24,0)),0,1)*BV97</f>
        <v>0</v>
      </c>
      <c r="BW49" s="9">
        <f ca="1">BW47*'ИД (Рейтингование)'!$G$59*IF(ISNA(MATCH("прямой",$A$18:$A$24,0)),0,1)*BW97</f>
        <v>0</v>
      </c>
      <c r="BX49" s="9">
        <f ca="1">BX47*'ИД (Рейтингование)'!$G$59*IF(ISNA(MATCH("прямой",$A$18:$A$24,0)),0,1)*BX97</f>
        <v>0</v>
      </c>
      <c r="BY49" s="9">
        <f ca="1">BY47*'ИД (Рейтингование)'!$G$59*IF(ISNA(MATCH("прямой",$A$18:$A$24,0)),0,1)*BY97</f>
        <v>0</v>
      </c>
      <c r="BZ49" s="9">
        <f ca="1">BZ47*'ИД (Рейтингование)'!$G$59*IF(ISNA(MATCH("прямой",$A$18:$A$24,0)),0,1)*BZ97</f>
        <v>0</v>
      </c>
      <c r="CA49" s="9">
        <f ca="1">CA47*'ИД (Рейтингование)'!$G$59*IF(ISNA(MATCH("прямой",$A$18:$A$24,0)),0,1)*CA97</f>
        <v>0</v>
      </c>
      <c r="CB49" s="9">
        <f ca="1">CB47*'ИД (Рейтингование)'!$G$59*IF(ISNA(MATCH("прямой",$A$18:$A$24,0)),0,1)*CB97</f>
        <v>0</v>
      </c>
      <c r="CC49" s="9">
        <f ca="1">CC47*'ИД (Рейтингование)'!$G$59*IF(ISNA(MATCH("прямой",$A$18:$A$24,0)),0,1)*CC97</f>
        <v>0</v>
      </c>
      <c r="CD49" s="9">
        <f ca="1">CD47*'ИД (Рейтингование)'!$G$59*IF(ISNA(MATCH("прямой",$A$18:$A$24,0)),0,1)*CD97</f>
        <v>0</v>
      </c>
      <c r="CE49" s="9">
        <f ca="1">CE47*'ИД (Рейтингование)'!$G$59*IF(ISNA(MATCH("прямой",$A$18:$A$24,0)),0,1)*CE97</f>
        <v>0</v>
      </c>
      <c r="CF49" s="9">
        <f ca="1">CF47*'ИД (Рейтингование)'!$G$59*IF(ISNA(MATCH("прямой",$A$18:$A$24,0)),0,1)*CF97</f>
        <v>0</v>
      </c>
      <c r="CG49" s="94"/>
    </row>
    <row r="50" spans="1:85" x14ac:dyDescent="0.2">
      <c r="A50" s="94"/>
      <c r="B50" s="105"/>
      <c r="C50" s="106"/>
      <c r="D50" s="94"/>
      <c r="E50" s="105"/>
      <c r="F50" s="105"/>
      <c r="G50" s="105"/>
      <c r="H50" s="105"/>
      <c r="I50" s="105"/>
      <c r="J50" s="105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7"/>
      <c r="BB50" s="107"/>
      <c r="BC50" s="107"/>
      <c r="BD50" s="107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94"/>
    </row>
    <row r="51" spans="1:85" ht="28.5" customHeight="1" x14ac:dyDescent="0.2">
      <c r="A51" s="94"/>
      <c r="B51" s="96" t="s">
        <v>118</v>
      </c>
      <c r="C51" s="96" t="s">
        <v>166</v>
      </c>
      <c r="D51" s="96" t="s">
        <v>4</v>
      </c>
      <c r="E51" s="96">
        <f>$E$17</f>
        <v>2020</v>
      </c>
      <c r="F51" s="96">
        <f>E51+1</f>
        <v>2021</v>
      </c>
      <c r="G51" s="96">
        <f t="shared" ref="G51:BR51" si="22">F51+1</f>
        <v>2022</v>
      </c>
      <c r="H51" s="96">
        <f t="shared" si="22"/>
        <v>2023</v>
      </c>
      <c r="I51" s="96">
        <f t="shared" si="22"/>
        <v>2024</v>
      </c>
      <c r="J51" s="96">
        <f t="shared" si="22"/>
        <v>2025</v>
      </c>
      <c r="K51" s="96">
        <f t="shared" si="22"/>
        <v>2026</v>
      </c>
      <c r="L51" s="96">
        <f t="shared" si="22"/>
        <v>2027</v>
      </c>
      <c r="M51" s="96">
        <f t="shared" si="22"/>
        <v>2028</v>
      </c>
      <c r="N51" s="96">
        <f t="shared" si="22"/>
        <v>2029</v>
      </c>
      <c r="O51" s="96">
        <f t="shared" si="22"/>
        <v>2030</v>
      </c>
      <c r="P51" s="96">
        <f t="shared" si="22"/>
        <v>2031</v>
      </c>
      <c r="Q51" s="96">
        <f t="shared" si="22"/>
        <v>2032</v>
      </c>
      <c r="R51" s="96">
        <f t="shared" si="22"/>
        <v>2033</v>
      </c>
      <c r="S51" s="96">
        <f t="shared" si="22"/>
        <v>2034</v>
      </c>
      <c r="T51" s="96">
        <f t="shared" si="22"/>
        <v>2035</v>
      </c>
      <c r="U51" s="96">
        <f t="shared" si="22"/>
        <v>2036</v>
      </c>
      <c r="V51" s="96">
        <f t="shared" si="22"/>
        <v>2037</v>
      </c>
      <c r="W51" s="96">
        <f t="shared" si="22"/>
        <v>2038</v>
      </c>
      <c r="X51" s="96">
        <f t="shared" si="22"/>
        <v>2039</v>
      </c>
      <c r="Y51" s="96">
        <f t="shared" si="22"/>
        <v>2040</v>
      </c>
      <c r="Z51" s="96">
        <f t="shared" si="22"/>
        <v>2041</v>
      </c>
      <c r="AA51" s="96">
        <f t="shared" si="22"/>
        <v>2042</v>
      </c>
      <c r="AB51" s="96">
        <f t="shared" si="22"/>
        <v>2043</v>
      </c>
      <c r="AC51" s="96">
        <f t="shared" si="22"/>
        <v>2044</v>
      </c>
      <c r="AD51" s="96">
        <f t="shared" si="22"/>
        <v>2045</v>
      </c>
      <c r="AE51" s="96">
        <f t="shared" si="22"/>
        <v>2046</v>
      </c>
      <c r="AF51" s="96">
        <f t="shared" si="22"/>
        <v>2047</v>
      </c>
      <c r="AG51" s="96">
        <f t="shared" si="22"/>
        <v>2048</v>
      </c>
      <c r="AH51" s="96">
        <f t="shared" si="22"/>
        <v>2049</v>
      </c>
      <c r="AI51" s="96">
        <f t="shared" si="22"/>
        <v>2050</v>
      </c>
      <c r="AJ51" s="96">
        <f t="shared" si="22"/>
        <v>2051</v>
      </c>
      <c r="AK51" s="96">
        <f t="shared" si="22"/>
        <v>2052</v>
      </c>
      <c r="AL51" s="96">
        <f t="shared" si="22"/>
        <v>2053</v>
      </c>
      <c r="AM51" s="96">
        <f t="shared" si="22"/>
        <v>2054</v>
      </c>
      <c r="AN51" s="96">
        <f t="shared" si="22"/>
        <v>2055</v>
      </c>
      <c r="AO51" s="96">
        <f t="shared" si="22"/>
        <v>2056</v>
      </c>
      <c r="AP51" s="96">
        <f t="shared" si="22"/>
        <v>2057</v>
      </c>
      <c r="AQ51" s="96">
        <f t="shared" si="22"/>
        <v>2058</v>
      </c>
      <c r="AR51" s="96">
        <f t="shared" si="22"/>
        <v>2059</v>
      </c>
      <c r="AS51" s="96">
        <f t="shared" si="22"/>
        <v>2060</v>
      </c>
      <c r="AT51" s="96">
        <f t="shared" si="22"/>
        <v>2061</v>
      </c>
      <c r="AU51" s="96">
        <f t="shared" si="22"/>
        <v>2062</v>
      </c>
      <c r="AV51" s="96">
        <f t="shared" si="22"/>
        <v>2063</v>
      </c>
      <c r="AW51" s="96">
        <f t="shared" si="22"/>
        <v>2064</v>
      </c>
      <c r="AX51" s="96">
        <f t="shared" si="22"/>
        <v>2065</v>
      </c>
      <c r="AY51" s="96">
        <f t="shared" si="22"/>
        <v>2066</v>
      </c>
      <c r="AZ51" s="96">
        <f t="shared" si="22"/>
        <v>2067</v>
      </c>
      <c r="BA51" s="96">
        <f t="shared" si="22"/>
        <v>2068</v>
      </c>
      <c r="BB51" s="96">
        <f t="shared" si="22"/>
        <v>2069</v>
      </c>
      <c r="BC51" s="96">
        <f t="shared" si="22"/>
        <v>2070</v>
      </c>
      <c r="BD51" s="96">
        <f t="shared" si="22"/>
        <v>2071</v>
      </c>
      <c r="BE51" s="96">
        <f t="shared" si="22"/>
        <v>2072</v>
      </c>
      <c r="BF51" s="96">
        <f t="shared" si="22"/>
        <v>2073</v>
      </c>
      <c r="BG51" s="96">
        <f t="shared" si="22"/>
        <v>2074</v>
      </c>
      <c r="BH51" s="96">
        <f t="shared" si="22"/>
        <v>2075</v>
      </c>
      <c r="BI51" s="96">
        <f t="shared" si="22"/>
        <v>2076</v>
      </c>
      <c r="BJ51" s="96">
        <f t="shared" si="22"/>
        <v>2077</v>
      </c>
      <c r="BK51" s="96">
        <f t="shared" si="22"/>
        <v>2078</v>
      </c>
      <c r="BL51" s="96">
        <f t="shared" si="22"/>
        <v>2079</v>
      </c>
      <c r="BM51" s="96">
        <f t="shared" si="22"/>
        <v>2080</v>
      </c>
      <c r="BN51" s="96">
        <f t="shared" si="22"/>
        <v>2081</v>
      </c>
      <c r="BO51" s="96">
        <f t="shared" si="22"/>
        <v>2082</v>
      </c>
      <c r="BP51" s="96">
        <f t="shared" si="22"/>
        <v>2083</v>
      </c>
      <c r="BQ51" s="96">
        <f t="shared" si="22"/>
        <v>2084</v>
      </c>
      <c r="BR51" s="96">
        <f t="shared" si="22"/>
        <v>2085</v>
      </c>
      <c r="BS51" s="96">
        <f t="shared" ref="BS51:CF51" si="23">BR51+1</f>
        <v>2086</v>
      </c>
      <c r="BT51" s="96">
        <f t="shared" si="23"/>
        <v>2087</v>
      </c>
      <c r="BU51" s="96">
        <f t="shared" si="23"/>
        <v>2088</v>
      </c>
      <c r="BV51" s="96">
        <f t="shared" si="23"/>
        <v>2089</v>
      </c>
      <c r="BW51" s="96">
        <f t="shared" si="23"/>
        <v>2090</v>
      </c>
      <c r="BX51" s="96">
        <f t="shared" si="23"/>
        <v>2091</v>
      </c>
      <c r="BY51" s="96">
        <f t="shared" si="23"/>
        <v>2092</v>
      </c>
      <c r="BZ51" s="96">
        <f t="shared" si="23"/>
        <v>2093</v>
      </c>
      <c r="CA51" s="96">
        <f t="shared" si="23"/>
        <v>2094</v>
      </c>
      <c r="CB51" s="96">
        <f t="shared" si="23"/>
        <v>2095</v>
      </c>
      <c r="CC51" s="96">
        <f t="shared" si="23"/>
        <v>2096</v>
      </c>
      <c r="CD51" s="96">
        <f t="shared" si="23"/>
        <v>2097</v>
      </c>
      <c r="CE51" s="96">
        <f t="shared" si="23"/>
        <v>2098</v>
      </c>
      <c r="CF51" s="96">
        <f t="shared" si="23"/>
        <v>2099</v>
      </c>
      <c r="CG51" s="94"/>
    </row>
    <row r="52" spans="1:85" s="6" customFormat="1" ht="15" customHeight="1" x14ac:dyDescent="0.2">
      <c r="A52" s="98"/>
      <c r="B52" s="26" t="s">
        <v>7</v>
      </c>
      <c r="C52" s="59" t="s">
        <v>144</v>
      </c>
      <c r="D52" s="24"/>
      <c r="E52" s="56">
        <f>1/(1+'ИД (Рейтингование)'!$G$52)^(E17-'ИД (Рейтингование)'!$G$4+1/2)</f>
        <v>0.93658581158169396</v>
      </c>
      <c r="F52" s="56">
        <f>1/(1+'ИД (Рейтингование)'!$G$52)^(F17-'ИД (Рейтингование)'!$G$4+1/2)</f>
        <v>0.82156650138745069</v>
      </c>
      <c r="G52" s="56">
        <f>1/(1+'ИД (Рейтингование)'!$G$52)^(G17-'ИД (Рейтингование)'!$G$4+1/2)</f>
        <v>0.72067236963811454</v>
      </c>
      <c r="H52" s="56">
        <f>1/(1+'ИД (Рейтингование)'!$G$52)^(H17-'ИД (Рейтингование)'!$G$4+1/2)</f>
        <v>0.63216874529659162</v>
      </c>
      <c r="I52" s="56">
        <f>1/(1+'ИД (Рейтингование)'!$G$52)^(I17-'ИД (Рейтингование)'!$G$4+1/2)</f>
        <v>0.55453398710227331</v>
      </c>
      <c r="J52" s="56">
        <f>1/(1+'ИД (Рейтингование)'!$G$52)^(J17-'ИД (Рейтингование)'!$G$4+1/2)</f>
        <v>0.48643332201953804</v>
      </c>
      <c r="K52" s="56">
        <f>1/(1+'ИД (Рейтингование)'!$G$52)^(K17-'ИД (Рейтингование)'!$G$4+1/2)</f>
        <v>0.42669589650836653</v>
      </c>
      <c r="L52" s="56">
        <f>1/(1+'ИД (Рейтингование)'!$G$52)^(L17-'ИД (Рейтингование)'!$G$4+1/2)</f>
        <v>0.3742946460599707</v>
      </c>
      <c r="M52" s="56">
        <f>1/(1+'ИД (Рейтингование)'!$G$52)^(M17-'ИД (Рейтингование)'!$G$4+1/2)</f>
        <v>0.32832863689471109</v>
      </c>
      <c r="N52" s="56">
        <f>1/(1+'ИД (Рейтингование)'!$G$52)^(N17-'ИД (Рейтингование)'!$G$4+1/2)</f>
        <v>0.28800757622343076</v>
      </c>
      <c r="O52" s="56">
        <f>1/(1+'ИД (Рейтингование)'!$G$52)^(O17-'ИД (Рейтингование)'!$G$4+1/2)</f>
        <v>0.25263822475739534</v>
      </c>
      <c r="P52" s="56">
        <f>1/(1+'ИД (Рейтингование)'!$G$52)^(P17-'ИД (Рейтингование)'!$G$4+1/2)</f>
        <v>0.22161247785736432</v>
      </c>
      <c r="Q52" s="56">
        <f>1/(1+'ИД (Рейтингование)'!$G$52)^(Q17-'ИД (Рейтингование)'!$G$4+1/2)</f>
        <v>0.19439691040119675</v>
      </c>
      <c r="R52" s="56">
        <f>1/(1+'ИД (Рейтингование)'!$G$52)^(R17-'ИД (Рейтингование)'!$G$4+1/2)</f>
        <v>0.17052360561508487</v>
      </c>
      <c r="S52" s="56">
        <f>1/(1+'ИД (Рейтингование)'!$G$52)^(S17-'ИД (Рейтингование)'!$G$4+1/2)</f>
        <v>0.1495821101886709</v>
      </c>
      <c r="T52" s="56">
        <f>1/(1+'ИД (Рейтингование)'!$G$52)^(T17-'ИД (Рейтингование)'!$G$4+1/2)</f>
        <v>0.13121237735848321</v>
      </c>
      <c r="U52" s="56">
        <f>1/(1+'ИД (Рейтингование)'!$G$52)^(U17-'ИД (Рейтингование)'!$G$4+1/2)</f>
        <v>0.11509857663024847</v>
      </c>
      <c r="V52" s="56">
        <f>1/(1+'ИД (Рейтингование)'!$G$52)^(V17-'ИД (Рейтингование)'!$G$4+1/2)</f>
        <v>0.10096366371074424</v>
      </c>
      <c r="W52" s="56">
        <f>1/(1+'ИД (Рейтингование)'!$G$52)^(W17-'ИД (Рейтингование)'!$G$4+1/2)</f>
        <v>8.8564617290126518E-2</v>
      </c>
      <c r="X52" s="56">
        <f>1/(1+'ИД (Рейтингование)'!$G$52)^(X17-'ИД (Рейтингование)'!$G$4+1/2)</f>
        <v>7.7688260780812715E-2</v>
      </c>
      <c r="Y52" s="56">
        <f>1/(1+'ИД (Рейтингование)'!$G$52)^(Y17-'ИД (Рейтингование)'!$G$4+1/2)</f>
        <v>6.8147597176151514E-2</v>
      </c>
      <c r="Z52" s="56">
        <f>1/(1+'ИД (Рейтингование)'!$G$52)^(Z17-'ИД (Рейтингование)'!$G$4+1/2)</f>
        <v>5.9778594014167991E-2</v>
      </c>
      <c r="AA52" s="56">
        <f>1/(1+'ИД (Рейтингование)'!$G$52)^(AA17-'ИД (Рейтингование)'!$G$4+1/2)</f>
        <v>5.2437363170322784E-2</v>
      </c>
      <c r="AB52" s="56">
        <f>1/(1+'ИД (Рейтингование)'!$G$52)^(AB17-'ИД (Рейтингование)'!$G$4+1/2)</f>
        <v>4.5997686991511209E-2</v>
      </c>
      <c r="AC52" s="56">
        <f>1/(1+'ИД (Рейтингование)'!$G$52)^(AC17-'ИД (Рейтингование)'!$G$4+1/2)</f>
        <v>4.0348848238167735E-2</v>
      </c>
      <c r="AD52" s="56">
        <f>1/(1+'ИД (Рейтингование)'!$G$52)^(AD17-'ИД (Рейтингование)'!$G$4+1/2)</f>
        <v>3.5393726524708534E-2</v>
      </c>
      <c r="AE52" s="56">
        <f>1/(1+'ИД (Рейтингование)'!$G$52)^(AE17-'ИД (Рейтингование)'!$G$4+1/2)</f>
        <v>3.1047128530446073E-2</v>
      </c>
      <c r="AF52" s="56">
        <f>1/(1+'ИД (Рейтингование)'!$G$52)^(AF17-'ИД (Рейтингование)'!$G$4+1/2)</f>
        <v>2.7234323272321111E-2</v>
      </c>
      <c r="AG52" s="56">
        <f>1/(1+'ИД (Рейтингование)'!$G$52)^(AG17-'ИД (Рейтингование)'!$G$4+1/2)</f>
        <v>2.3889757256422034E-2</v>
      </c>
      <c r="AH52" s="56">
        <f>1/(1+'ИД (Рейтингование)'!$G$52)^(AH17-'ИД (Рейтингование)'!$G$4+1/2)</f>
        <v>2.095592741791406E-2</v>
      </c>
      <c r="AI52" s="56">
        <f>1/(1+'ИД (Рейтингование)'!$G$52)^(AI17-'ИД (Рейтингование)'!$G$4+1/2)</f>
        <v>1.8382392471854435E-2</v>
      </c>
      <c r="AJ52" s="56">
        <f>1/(1+'ИД (Рейтингование)'!$G$52)^(AJ17-'ИД (Рейтингование)'!$G$4+1/2)</f>
        <v>1.6124905677065298E-2</v>
      </c>
      <c r="AK52" s="56">
        <f>1/(1+'ИД (Рейтингование)'!$G$52)^(AK17-'ИД (Рейтингование)'!$G$4+1/2)</f>
        <v>1.4144654102688847E-2</v>
      </c>
      <c r="AL52" s="56">
        <f>1/(1+'ИД (Рейтингование)'!$G$52)^(AL17-'ИД (Рейтингование)'!$G$4+1/2)</f>
        <v>1.2407591318148113E-2</v>
      </c>
      <c r="AM52" s="56">
        <f>1/(1+'ИД (Рейтингование)'!$G$52)^(AM17-'ИД (Рейтингование)'!$G$4+1/2)</f>
        <v>1.0883852033463259E-2</v>
      </c>
      <c r="AN52" s="56">
        <f>1/(1+'ИД (Рейтингование)'!$G$52)^(AN17-'ИД (Рейтингование)'!$G$4+1/2)</f>
        <v>9.5472386258449605E-3</v>
      </c>
      <c r="AO52" s="56">
        <f>1/(1+'ИД (Рейтингование)'!$G$52)^(AO17-'ИД (Рейтингование)'!$G$4+1/2)</f>
        <v>8.3747707244254052E-3</v>
      </c>
      <c r="AP52" s="56">
        <f>1/(1+'ИД (Рейтингование)'!$G$52)^(AP17-'ИД (Рейтингование)'!$G$4+1/2)</f>
        <v>7.3462901091450872E-3</v>
      </c>
      <c r="AQ52" s="56">
        <f>1/(1+'ИД (Рейтингование)'!$G$52)^(AQ17-'ИД (Рейтингование)'!$G$4+1/2)</f>
        <v>6.4441141308290246E-3</v>
      </c>
      <c r="AR52" s="56">
        <f>1/(1+'ИД (Рейтингование)'!$G$52)^(AR17-'ИД (Рейтингование)'!$G$4+1/2)</f>
        <v>5.6527316937096724E-3</v>
      </c>
      <c r="AS52" s="56">
        <f>1/(1+'ИД (Рейтингование)'!$G$52)^(AS17-'ИД (Рейтингование)'!$G$4+1/2)</f>
        <v>4.9585365734295343E-3</v>
      </c>
      <c r="AT52" s="56">
        <f>1/(1+'ИД (Рейтингование)'!$G$52)^(AT17-'ИД (Рейтингование)'!$G$4+1/2)</f>
        <v>4.3495934854645051E-3</v>
      </c>
      <c r="AU52" s="56">
        <f>1/(1+'ИД (Рейтингование)'!$G$52)^(AU17-'ИД (Рейтингование)'!$G$4+1/2)</f>
        <v>3.8154328819864089E-3</v>
      </c>
      <c r="AV52" s="56">
        <f>1/(1+'ИД (Рейтингование)'!$G$52)^(AV17-'ИД (Рейтингование)'!$G$4+1/2)</f>
        <v>3.3468709491108828E-3</v>
      </c>
      <c r="AW52" s="56">
        <f>1/(1+'ИД (Рейтингование)'!$G$52)^(AW17-'ИД (Рейтингование)'!$G$4+1/2)</f>
        <v>2.9358517097463886E-3</v>
      </c>
      <c r="AX52" s="56">
        <f>1/(1+'ИД (Рейтингование)'!$G$52)^(AX17-'ИД (Рейтингование)'!$G$4+1/2)</f>
        <v>2.575308517321392E-3</v>
      </c>
      <c r="AY52" s="56">
        <f>1/(1+'ИД (Рейтингование)'!$G$52)^(AY17-'ИД (Рейтингование)'!$G$4+1/2)</f>
        <v>2.2590425590538533E-3</v>
      </c>
      <c r="AZ52" s="56">
        <f>1/(1+'ИД (Рейтингование)'!$G$52)^(AZ17-'ИД (Рейтингование)'!$G$4+1/2)</f>
        <v>1.9816162798718014E-3</v>
      </c>
      <c r="BA52" s="56">
        <f>1/(1+'ИД (Рейтингование)'!$G$52)^(BA17-'ИД (Рейтингование)'!$G$4+1/2)</f>
        <v>1.7382598946243861E-3</v>
      </c>
      <c r="BB52" s="56">
        <f>1/(1+'ИД (Рейтингование)'!$G$52)^(BB17-'ИД (Рейтингование)'!$G$4+1/2)</f>
        <v>1.5247893812494618E-3</v>
      </c>
      <c r="BC52" s="56">
        <f>1/(1+'ИД (Рейтингование)'!$G$52)^(BC17-'ИД (Рейтингование)'!$G$4+1/2)</f>
        <v>1.3375345449556687E-3</v>
      </c>
      <c r="BD52" s="56">
        <f>1/(1+'ИД (Рейтингование)'!$G$52)^(BD17-'ИД (Рейтингование)'!$G$4+1/2)</f>
        <v>1.1732759166277788E-3</v>
      </c>
      <c r="BE52" s="56">
        <f>1/(1+'ИД (Рейтингование)'!$G$52)^(BE17-'ИД (Рейтингование)'!$G$4+1/2)</f>
        <v>1.0291894005506833E-3</v>
      </c>
      <c r="BF52" s="56">
        <f>1/(1+'ИД (Рейтингование)'!$G$52)^(BF17-'ИД (Рейтингование)'!$G$4+1/2)</f>
        <v>9.0279771978130053E-4</v>
      </c>
      <c r="BG52" s="56">
        <f>1/(1+'ИД (Рейтингование)'!$G$52)^(BG17-'ИД (Рейтингование)'!$G$4+1/2)</f>
        <v>7.9192782436956208E-4</v>
      </c>
      <c r="BH52" s="56">
        <f>1/(1+'ИД (Рейтингование)'!$G$52)^(BH17-'ИД (Рейтингование)'!$G$4+1/2)</f>
        <v>6.9467353014873885E-4</v>
      </c>
      <c r="BI52" s="56">
        <f>1/(1+'ИД (Рейтингование)'!$G$52)^(BI17-'ИД (Рейтингование)'!$G$4+1/2)</f>
        <v>6.0936274574450728E-4</v>
      </c>
      <c r="BJ52" s="56">
        <f>1/(1+'ИД (Рейтингование)'!$G$52)^(BJ17-'ИД (Рейтингование)'!$G$4+1/2)</f>
        <v>5.3452872433728724E-4</v>
      </c>
      <c r="BK52" s="56">
        <f>1/(1+'ИД (Рейтингование)'!$G$52)^(BK17-'ИД (Рейтингование)'!$G$4+1/2)</f>
        <v>4.6888484590990119E-4</v>
      </c>
      <c r="BL52" s="56">
        <f>1/(1+'ИД (Рейтингование)'!$G$52)^(BL17-'ИД (Рейтингование)'!$G$4+1/2)</f>
        <v>4.1130249641219379E-4</v>
      </c>
      <c r="BM52" s="56">
        <f>1/(1+'ИД (Рейтингование)'!$G$52)^(BM17-'ИД (Рейтингование)'!$G$4+1/2)</f>
        <v>3.6079166351946833E-4</v>
      </c>
      <c r="BN52" s="56">
        <f>1/(1+'ИД (Рейтингование)'!$G$52)^(BN17-'ИД (Рейтингование)'!$G$4+1/2)</f>
        <v>3.1648391536795472E-4</v>
      </c>
      <c r="BO52" s="56">
        <f>1/(1+'ИД (Рейтингование)'!$G$52)^(BO17-'ИД (Рейтингование)'!$G$4+1/2)</f>
        <v>2.7761746962101278E-4</v>
      </c>
      <c r="BP52" s="56">
        <f>1/(1+'ИД (Рейтингование)'!$G$52)^(BP17-'ИД (Рейтингование)'!$G$4+1/2)</f>
        <v>2.4352409615878293E-4</v>
      </c>
      <c r="BQ52" s="56">
        <f>1/(1+'ИД (Рейтингование)'!$G$52)^(BQ17-'ИД (Рейтингование)'!$G$4+1/2)</f>
        <v>2.1361762820945894E-4</v>
      </c>
      <c r="BR52" s="56">
        <f>1/(1+'ИД (Рейтингование)'!$G$52)^(BR17-'ИД (Рейтингование)'!$G$4+1/2)</f>
        <v>1.8738388439426212E-4</v>
      </c>
      <c r="BS52" s="56">
        <f>1/(1+'ИД (Рейтингование)'!$G$52)^(BS17-'ИД (Рейтингование)'!$G$4+1/2)</f>
        <v>1.6437182841601931E-4</v>
      </c>
      <c r="BT52" s="56">
        <f>1/(1+'ИД (Рейтингование)'!$G$52)^(BT17-'ИД (Рейтингование)'!$G$4+1/2)</f>
        <v>1.4418581440001709E-4</v>
      </c>
      <c r="BU52" s="56">
        <f>1/(1+'ИД (Рейтингование)'!$G$52)^(BU17-'ИД (Рейтингование)'!$G$4+1/2)</f>
        <v>1.2647878456141843E-4</v>
      </c>
      <c r="BV52" s="56">
        <f>1/(1+'ИД (Рейтингование)'!$G$52)^(BV17-'ИД (Рейтингование)'!$G$4+1/2)</f>
        <v>1.109463022468582E-4</v>
      </c>
      <c r="BW52" s="56">
        <f>1/(1+'ИД (Рейтингование)'!$G$52)^(BW17-'ИД (Рейтингование)'!$G$4+1/2)</f>
        <v>9.7321317760402028E-5</v>
      </c>
      <c r="BX52" s="56">
        <f>1/(1+'ИД (Рейтингование)'!$G$52)^(BX17-'ИД (Рейтингование)'!$G$4+1/2)</f>
        <v>8.5369576982808742E-5</v>
      </c>
      <c r="BY52" s="56">
        <f>1/(1+'ИД (Рейтингование)'!$G$52)^(BY17-'ИД (Рейтингование)'!$G$4+1/2)</f>
        <v>7.4885593844569017E-5</v>
      </c>
      <c r="BZ52" s="56">
        <f>1/(1+'ИД (Рейтингование)'!$G$52)^(BZ17-'ИД (Рейтингование)'!$G$4+1/2)</f>
        <v>6.5689117407516652E-5</v>
      </c>
      <c r="CA52" s="56">
        <f>1/(1+'ИД (Рейтингование)'!$G$52)^(CA17-'ИД (Рейтингование)'!$G$4+1/2)</f>
        <v>5.7622032813611147E-5</v>
      </c>
      <c r="CB52" s="56">
        <f>1/(1+'ИД (Рейтингование)'!$G$52)^(CB17-'ИД (Рейтингование)'!$G$4+1/2)</f>
        <v>5.0545642818957126E-5</v>
      </c>
      <c r="CC52" s="56">
        <f>1/(1+'ИД (Рейтингование)'!$G$52)^(CC17-'ИД (Рейтингование)'!$G$4+1/2)</f>
        <v>4.4338283174523762E-5</v>
      </c>
      <c r="CD52" s="56">
        <f>1/(1+'ИД (Рейтингование)'!$G$52)^(CD17-'ИД (Рейтингование)'!$G$4+1/2)</f>
        <v>3.8893230854845448E-5</v>
      </c>
      <c r="CE52" s="56">
        <f>1/(1+'ИД (Рейтингование)'!$G$52)^(CE17-'ИД (Рейтингование)'!$G$4+1/2)</f>
        <v>3.4116869170917033E-5</v>
      </c>
      <c r="CF52" s="56">
        <f>1/(1+'ИД (Рейтингование)'!$G$52)^(CF17-'ИД (Рейтингование)'!$G$4+1/2)</f>
        <v>2.9927078220102646E-5</v>
      </c>
      <c r="CG52" s="98"/>
    </row>
    <row r="53" spans="1:85" x14ac:dyDescent="0.2">
      <c r="A53" s="94"/>
      <c r="B53" s="111"/>
      <c r="C53" s="95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  <c r="AX53" s="94"/>
      <c r="AY53" s="94"/>
      <c r="AZ53" s="94"/>
      <c r="BA53" s="94"/>
      <c r="BB53" s="94"/>
      <c r="BC53" s="94"/>
      <c r="BD53" s="94"/>
      <c r="BE53" s="94"/>
      <c r="BF53" s="94"/>
      <c r="BG53" s="94"/>
      <c r="BH53" s="94"/>
      <c r="BI53" s="94"/>
      <c r="BJ53" s="94"/>
      <c r="BK53" s="94"/>
      <c r="BL53" s="94"/>
      <c r="BM53" s="94"/>
      <c r="BN53" s="94"/>
      <c r="BO53" s="94"/>
      <c r="BP53" s="94"/>
      <c r="BQ53" s="94"/>
      <c r="BR53" s="94"/>
      <c r="BS53" s="94"/>
      <c r="BT53" s="94"/>
      <c r="BU53" s="94"/>
      <c r="BV53" s="94"/>
      <c r="BW53" s="94"/>
      <c r="BX53" s="94"/>
      <c r="BY53" s="94"/>
      <c r="BZ53" s="94"/>
      <c r="CA53" s="94"/>
      <c r="CB53" s="94"/>
      <c r="CC53" s="94"/>
      <c r="CD53" s="94"/>
      <c r="CE53" s="94"/>
      <c r="CF53" s="94"/>
      <c r="CG53" s="94"/>
    </row>
    <row r="54" spans="1:85" ht="15" customHeight="1" x14ac:dyDescent="0.2">
      <c r="A54" s="98"/>
      <c r="B54" s="7" t="s">
        <v>149</v>
      </c>
      <c r="C54" s="57" t="s">
        <v>5</v>
      </c>
      <c r="D54" s="8">
        <f ca="1">SUM(E54:CF54)</f>
        <v>-75121.656849780222</v>
      </c>
      <c r="E54" s="9">
        <f t="shared" ref="E54:BP54" ca="1" si="24">(E27-E49-E34)*E97</f>
        <v>-2099.9987299999998</v>
      </c>
      <c r="F54" s="9">
        <f t="shared" ca="1" si="24"/>
        <v>-921.87789999999995</v>
      </c>
      <c r="G54" s="9">
        <f t="shared" ca="1" si="24"/>
        <v>-27300</v>
      </c>
      <c r="H54" s="9">
        <f t="shared" ca="1" si="24"/>
        <v>-22400</v>
      </c>
      <c r="I54" s="9">
        <f t="shared" ca="1" si="24"/>
        <v>-10999.780219780219</v>
      </c>
      <c r="J54" s="9">
        <f t="shared" ca="1" si="24"/>
        <v>-5700</v>
      </c>
      <c r="K54" s="9">
        <f t="shared" ca="1" si="24"/>
        <v>-5700</v>
      </c>
      <c r="L54" s="9">
        <f t="shared" ca="1" si="24"/>
        <v>0</v>
      </c>
      <c r="M54" s="9">
        <f t="shared" ca="1" si="24"/>
        <v>0</v>
      </c>
      <c r="N54" s="9">
        <f t="shared" ca="1" si="24"/>
        <v>0</v>
      </c>
      <c r="O54" s="9">
        <f t="shared" ca="1" si="24"/>
        <v>0</v>
      </c>
      <c r="P54" s="9">
        <f t="shared" ca="1" si="24"/>
        <v>0</v>
      </c>
      <c r="Q54" s="9">
        <f t="shared" ca="1" si="24"/>
        <v>0</v>
      </c>
      <c r="R54" s="9">
        <f t="shared" ca="1" si="24"/>
        <v>0</v>
      </c>
      <c r="S54" s="9">
        <f t="shared" ca="1" si="24"/>
        <v>0</v>
      </c>
      <c r="T54" s="9">
        <f t="shared" ca="1" si="24"/>
        <v>0</v>
      </c>
      <c r="U54" s="9">
        <f t="shared" ca="1" si="24"/>
        <v>0</v>
      </c>
      <c r="V54" s="9">
        <f t="shared" ca="1" si="24"/>
        <v>0</v>
      </c>
      <c r="W54" s="9">
        <f t="shared" ca="1" si="24"/>
        <v>0</v>
      </c>
      <c r="X54" s="9">
        <f t="shared" ca="1" si="24"/>
        <v>0</v>
      </c>
      <c r="Y54" s="9">
        <f t="shared" ca="1" si="24"/>
        <v>0</v>
      </c>
      <c r="Z54" s="9">
        <f t="shared" ca="1" si="24"/>
        <v>0</v>
      </c>
      <c r="AA54" s="9">
        <f t="shared" ca="1" si="24"/>
        <v>0</v>
      </c>
      <c r="AB54" s="9">
        <f t="shared" ca="1" si="24"/>
        <v>0</v>
      </c>
      <c r="AC54" s="9">
        <f t="shared" ca="1" si="24"/>
        <v>0</v>
      </c>
      <c r="AD54" s="9">
        <f t="shared" ca="1" si="24"/>
        <v>0</v>
      </c>
      <c r="AE54" s="9">
        <f t="shared" ca="1" si="24"/>
        <v>0</v>
      </c>
      <c r="AF54" s="9">
        <f t="shared" ca="1" si="24"/>
        <v>0</v>
      </c>
      <c r="AG54" s="9">
        <f t="shared" ca="1" si="24"/>
        <v>0</v>
      </c>
      <c r="AH54" s="9">
        <f t="shared" ca="1" si="24"/>
        <v>0</v>
      </c>
      <c r="AI54" s="9">
        <f t="shared" ca="1" si="24"/>
        <v>0</v>
      </c>
      <c r="AJ54" s="9">
        <f t="shared" ca="1" si="24"/>
        <v>0</v>
      </c>
      <c r="AK54" s="9">
        <f t="shared" ca="1" si="24"/>
        <v>0</v>
      </c>
      <c r="AL54" s="9">
        <f t="shared" ca="1" si="24"/>
        <v>0</v>
      </c>
      <c r="AM54" s="9">
        <f t="shared" ca="1" si="24"/>
        <v>0</v>
      </c>
      <c r="AN54" s="9">
        <f t="shared" ca="1" si="24"/>
        <v>0</v>
      </c>
      <c r="AO54" s="9">
        <f t="shared" ca="1" si="24"/>
        <v>0</v>
      </c>
      <c r="AP54" s="9">
        <f t="shared" ca="1" si="24"/>
        <v>0</v>
      </c>
      <c r="AQ54" s="9">
        <f t="shared" ca="1" si="24"/>
        <v>0</v>
      </c>
      <c r="AR54" s="9">
        <f t="shared" ca="1" si="24"/>
        <v>0</v>
      </c>
      <c r="AS54" s="9">
        <f t="shared" ca="1" si="24"/>
        <v>0</v>
      </c>
      <c r="AT54" s="9">
        <f t="shared" ca="1" si="24"/>
        <v>0</v>
      </c>
      <c r="AU54" s="9">
        <f t="shared" ca="1" si="24"/>
        <v>0</v>
      </c>
      <c r="AV54" s="9">
        <f t="shared" ca="1" si="24"/>
        <v>0</v>
      </c>
      <c r="AW54" s="9">
        <f t="shared" ca="1" si="24"/>
        <v>0</v>
      </c>
      <c r="AX54" s="9">
        <f t="shared" ca="1" si="24"/>
        <v>0</v>
      </c>
      <c r="AY54" s="9">
        <f t="shared" ca="1" si="24"/>
        <v>0</v>
      </c>
      <c r="AZ54" s="9">
        <f t="shared" ca="1" si="24"/>
        <v>0</v>
      </c>
      <c r="BA54" s="9">
        <f t="shared" ca="1" si="24"/>
        <v>0</v>
      </c>
      <c r="BB54" s="9">
        <f t="shared" ca="1" si="24"/>
        <v>0</v>
      </c>
      <c r="BC54" s="9">
        <f t="shared" ca="1" si="24"/>
        <v>0</v>
      </c>
      <c r="BD54" s="9">
        <f t="shared" ca="1" si="24"/>
        <v>0</v>
      </c>
      <c r="BE54" s="9">
        <f t="shared" ca="1" si="24"/>
        <v>0</v>
      </c>
      <c r="BF54" s="9">
        <f t="shared" ca="1" si="24"/>
        <v>0</v>
      </c>
      <c r="BG54" s="9">
        <f t="shared" ca="1" si="24"/>
        <v>0</v>
      </c>
      <c r="BH54" s="9">
        <f t="shared" ca="1" si="24"/>
        <v>0</v>
      </c>
      <c r="BI54" s="9">
        <f t="shared" ca="1" si="24"/>
        <v>0</v>
      </c>
      <c r="BJ54" s="9">
        <f t="shared" ca="1" si="24"/>
        <v>0</v>
      </c>
      <c r="BK54" s="9">
        <f t="shared" ca="1" si="24"/>
        <v>0</v>
      </c>
      <c r="BL54" s="9">
        <f t="shared" ca="1" si="24"/>
        <v>0</v>
      </c>
      <c r="BM54" s="9">
        <f t="shared" ca="1" si="24"/>
        <v>0</v>
      </c>
      <c r="BN54" s="9">
        <f t="shared" ca="1" si="24"/>
        <v>0</v>
      </c>
      <c r="BO54" s="9">
        <f t="shared" ca="1" si="24"/>
        <v>0</v>
      </c>
      <c r="BP54" s="9">
        <f t="shared" ca="1" si="24"/>
        <v>0</v>
      </c>
      <c r="BQ54" s="9">
        <f t="shared" ref="BQ54:CF54" ca="1" si="25">(BQ27-BQ49-BQ34)*BQ97</f>
        <v>0</v>
      </c>
      <c r="BR54" s="9">
        <f t="shared" ca="1" si="25"/>
        <v>0</v>
      </c>
      <c r="BS54" s="9">
        <f t="shared" ca="1" si="25"/>
        <v>0</v>
      </c>
      <c r="BT54" s="9">
        <f t="shared" ca="1" si="25"/>
        <v>0</v>
      </c>
      <c r="BU54" s="9">
        <f t="shared" ca="1" si="25"/>
        <v>0</v>
      </c>
      <c r="BV54" s="9">
        <f t="shared" ca="1" si="25"/>
        <v>0</v>
      </c>
      <c r="BW54" s="9">
        <f t="shared" ca="1" si="25"/>
        <v>0</v>
      </c>
      <c r="BX54" s="9">
        <f t="shared" ca="1" si="25"/>
        <v>0</v>
      </c>
      <c r="BY54" s="9">
        <f t="shared" ca="1" si="25"/>
        <v>0</v>
      </c>
      <c r="BZ54" s="9">
        <f t="shared" ca="1" si="25"/>
        <v>0</v>
      </c>
      <c r="CA54" s="9">
        <f t="shared" ca="1" si="25"/>
        <v>0</v>
      </c>
      <c r="CB54" s="9">
        <f t="shared" ca="1" si="25"/>
        <v>0</v>
      </c>
      <c r="CC54" s="9">
        <f t="shared" ca="1" si="25"/>
        <v>0</v>
      </c>
      <c r="CD54" s="9">
        <f t="shared" ca="1" si="25"/>
        <v>0</v>
      </c>
      <c r="CE54" s="9">
        <f t="shared" ca="1" si="25"/>
        <v>0</v>
      </c>
      <c r="CF54" s="9">
        <f t="shared" ca="1" si="25"/>
        <v>0</v>
      </c>
      <c r="CG54" s="94"/>
    </row>
    <row r="55" spans="1:85" ht="15" customHeight="1" x14ac:dyDescent="0.2">
      <c r="A55" s="98"/>
      <c r="B55" s="7" t="s">
        <v>27</v>
      </c>
      <c r="C55" s="57" t="s">
        <v>5</v>
      </c>
      <c r="D55" s="8">
        <f ca="1">SUM(E55:CF55)</f>
        <v>-14719.780219780219</v>
      </c>
      <c r="E55" s="9">
        <f ca="1">(E27-IF($A$19="прямой",E19,0)-E33-E49)*E97</f>
        <v>0</v>
      </c>
      <c r="F55" s="9">
        <f t="shared" ref="F55:BQ55" ca="1" si="26">(F27-IF($A$19="прямой",F19,0)-F33-F49)*F97</f>
        <v>0</v>
      </c>
      <c r="G55" s="9">
        <f t="shared" ca="1" si="26"/>
        <v>0</v>
      </c>
      <c r="H55" s="9">
        <f t="shared" ca="1" si="26"/>
        <v>0</v>
      </c>
      <c r="I55" s="9">
        <f t="shared" ca="1" si="26"/>
        <v>-3319.7802197802198</v>
      </c>
      <c r="J55" s="9">
        <f t="shared" ca="1" si="26"/>
        <v>-5700</v>
      </c>
      <c r="K55" s="9">
        <f t="shared" ca="1" si="26"/>
        <v>-5700</v>
      </c>
      <c r="L55" s="9">
        <f t="shared" ca="1" si="26"/>
        <v>0</v>
      </c>
      <c r="M55" s="9">
        <f t="shared" ca="1" si="26"/>
        <v>0</v>
      </c>
      <c r="N55" s="9">
        <f t="shared" ca="1" si="26"/>
        <v>0</v>
      </c>
      <c r="O55" s="9">
        <f t="shared" ca="1" si="26"/>
        <v>0</v>
      </c>
      <c r="P55" s="9">
        <f t="shared" ca="1" si="26"/>
        <v>0</v>
      </c>
      <c r="Q55" s="9">
        <f t="shared" ca="1" si="26"/>
        <v>0</v>
      </c>
      <c r="R55" s="9">
        <f t="shared" ca="1" si="26"/>
        <v>0</v>
      </c>
      <c r="S55" s="9">
        <f t="shared" ca="1" si="26"/>
        <v>0</v>
      </c>
      <c r="T55" s="9">
        <f t="shared" ca="1" si="26"/>
        <v>0</v>
      </c>
      <c r="U55" s="9">
        <f t="shared" ca="1" si="26"/>
        <v>0</v>
      </c>
      <c r="V55" s="9">
        <f t="shared" ca="1" si="26"/>
        <v>0</v>
      </c>
      <c r="W55" s="9">
        <f t="shared" ca="1" si="26"/>
        <v>0</v>
      </c>
      <c r="X55" s="9">
        <f t="shared" ca="1" si="26"/>
        <v>0</v>
      </c>
      <c r="Y55" s="9">
        <f t="shared" ca="1" si="26"/>
        <v>0</v>
      </c>
      <c r="Z55" s="9">
        <f t="shared" ca="1" si="26"/>
        <v>0</v>
      </c>
      <c r="AA55" s="9">
        <f t="shared" ca="1" si="26"/>
        <v>0</v>
      </c>
      <c r="AB55" s="9">
        <f t="shared" ca="1" si="26"/>
        <v>0</v>
      </c>
      <c r="AC55" s="9">
        <f t="shared" ca="1" si="26"/>
        <v>0</v>
      </c>
      <c r="AD55" s="9">
        <f t="shared" ca="1" si="26"/>
        <v>0</v>
      </c>
      <c r="AE55" s="9">
        <f t="shared" ca="1" si="26"/>
        <v>0</v>
      </c>
      <c r="AF55" s="9">
        <f t="shared" ca="1" si="26"/>
        <v>0</v>
      </c>
      <c r="AG55" s="9">
        <f t="shared" ca="1" si="26"/>
        <v>0</v>
      </c>
      <c r="AH55" s="9">
        <f t="shared" ca="1" si="26"/>
        <v>0</v>
      </c>
      <c r="AI55" s="9">
        <f t="shared" ca="1" si="26"/>
        <v>0</v>
      </c>
      <c r="AJ55" s="9">
        <f t="shared" ca="1" si="26"/>
        <v>0</v>
      </c>
      <c r="AK55" s="9">
        <f t="shared" ca="1" si="26"/>
        <v>0</v>
      </c>
      <c r="AL55" s="9">
        <f t="shared" ca="1" si="26"/>
        <v>0</v>
      </c>
      <c r="AM55" s="9">
        <f t="shared" ca="1" si="26"/>
        <v>0</v>
      </c>
      <c r="AN55" s="9">
        <f t="shared" ca="1" si="26"/>
        <v>0</v>
      </c>
      <c r="AO55" s="9">
        <f t="shared" ca="1" si="26"/>
        <v>0</v>
      </c>
      <c r="AP55" s="9">
        <f t="shared" ca="1" si="26"/>
        <v>0</v>
      </c>
      <c r="AQ55" s="9">
        <f t="shared" ca="1" si="26"/>
        <v>0</v>
      </c>
      <c r="AR55" s="9">
        <f t="shared" ca="1" si="26"/>
        <v>0</v>
      </c>
      <c r="AS55" s="9">
        <f t="shared" ca="1" si="26"/>
        <v>0</v>
      </c>
      <c r="AT55" s="9">
        <f t="shared" ca="1" si="26"/>
        <v>0</v>
      </c>
      <c r="AU55" s="9">
        <f t="shared" ca="1" si="26"/>
        <v>0</v>
      </c>
      <c r="AV55" s="9">
        <f t="shared" ca="1" si="26"/>
        <v>0</v>
      </c>
      <c r="AW55" s="9">
        <f t="shared" ca="1" si="26"/>
        <v>0</v>
      </c>
      <c r="AX55" s="9">
        <f t="shared" ca="1" si="26"/>
        <v>0</v>
      </c>
      <c r="AY55" s="9">
        <f t="shared" ca="1" si="26"/>
        <v>0</v>
      </c>
      <c r="AZ55" s="9">
        <f t="shared" ca="1" si="26"/>
        <v>0</v>
      </c>
      <c r="BA55" s="9">
        <f t="shared" ca="1" si="26"/>
        <v>0</v>
      </c>
      <c r="BB55" s="9">
        <f t="shared" ca="1" si="26"/>
        <v>0</v>
      </c>
      <c r="BC55" s="9">
        <f t="shared" ca="1" si="26"/>
        <v>0</v>
      </c>
      <c r="BD55" s="9">
        <f t="shared" ca="1" si="26"/>
        <v>0</v>
      </c>
      <c r="BE55" s="9">
        <f t="shared" ca="1" si="26"/>
        <v>0</v>
      </c>
      <c r="BF55" s="9">
        <f t="shared" ca="1" si="26"/>
        <v>0</v>
      </c>
      <c r="BG55" s="9">
        <f t="shared" ca="1" si="26"/>
        <v>0</v>
      </c>
      <c r="BH55" s="9">
        <f t="shared" ca="1" si="26"/>
        <v>0</v>
      </c>
      <c r="BI55" s="9">
        <f t="shared" ca="1" si="26"/>
        <v>0</v>
      </c>
      <c r="BJ55" s="9">
        <f t="shared" ca="1" si="26"/>
        <v>0</v>
      </c>
      <c r="BK55" s="9">
        <f t="shared" ca="1" si="26"/>
        <v>0</v>
      </c>
      <c r="BL55" s="9">
        <f t="shared" ca="1" si="26"/>
        <v>0</v>
      </c>
      <c r="BM55" s="9">
        <f t="shared" ca="1" si="26"/>
        <v>0</v>
      </c>
      <c r="BN55" s="9">
        <f t="shared" ca="1" si="26"/>
        <v>0</v>
      </c>
      <c r="BO55" s="9">
        <f t="shared" ca="1" si="26"/>
        <v>0</v>
      </c>
      <c r="BP55" s="9">
        <f t="shared" ca="1" si="26"/>
        <v>0</v>
      </c>
      <c r="BQ55" s="9">
        <f t="shared" ca="1" si="26"/>
        <v>0</v>
      </c>
      <c r="BR55" s="9">
        <f t="shared" ref="BR55:CF55" ca="1" si="27">(BR27-IF($A$19="прямой",BR19,0)-BR33-BR49)*BR97</f>
        <v>0</v>
      </c>
      <c r="BS55" s="9">
        <f t="shared" ca="1" si="27"/>
        <v>0</v>
      </c>
      <c r="BT55" s="9">
        <f t="shared" ca="1" si="27"/>
        <v>0</v>
      </c>
      <c r="BU55" s="9">
        <f t="shared" ca="1" si="27"/>
        <v>0</v>
      </c>
      <c r="BV55" s="9">
        <f t="shared" ca="1" si="27"/>
        <v>0</v>
      </c>
      <c r="BW55" s="9">
        <f t="shared" ca="1" si="27"/>
        <v>0</v>
      </c>
      <c r="BX55" s="9">
        <f t="shared" ca="1" si="27"/>
        <v>0</v>
      </c>
      <c r="BY55" s="9">
        <f t="shared" ca="1" si="27"/>
        <v>0</v>
      </c>
      <c r="BZ55" s="9">
        <f t="shared" ca="1" si="27"/>
        <v>0</v>
      </c>
      <c r="CA55" s="9">
        <f t="shared" ca="1" si="27"/>
        <v>0</v>
      </c>
      <c r="CB55" s="9">
        <f t="shared" ca="1" si="27"/>
        <v>0</v>
      </c>
      <c r="CC55" s="9">
        <f t="shared" ca="1" si="27"/>
        <v>0</v>
      </c>
      <c r="CD55" s="9">
        <f t="shared" ca="1" si="27"/>
        <v>0</v>
      </c>
      <c r="CE55" s="9">
        <f t="shared" ca="1" si="27"/>
        <v>0</v>
      </c>
      <c r="CF55" s="9">
        <f t="shared" ca="1" si="27"/>
        <v>0</v>
      </c>
      <c r="CG55" s="94"/>
    </row>
    <row r="56" spans="1:85" ht="15" customHeight="1" x14ac:dyDescent="0.2">
      <c r="A56" s="98"/>
      <c r="B56" s="7" t="s">
        <v>28</v>
      </c>
      <c r="C56" s="57" t="s">
        <v>5</v>
      </c>
      <c r="D56" s="8">
        <f ca="1">D55</f>
        <v>-14719.780219780219</v>
      </c>
      <c r="E56" s="9">
        <f ca="1">E55</f>
        <v>0</v>
      </c>
      <c r="F56" s="9">
        <f t="shared" ref="F56:BQ56" ca="1" si="28">(E56+F55)*F97</f>
        <v>0</v>
      </c>
      <c r="G56" s="9">
        <f t="shared" ca="1" si="28"/>
        <v>0</v>
      </c>
      <c r="H56" s="9">
        <f t="shared" ca="1" si="28"/>
        <v>0</v>
      </c>
      <c r="I56" s="9">
        <f t="shared" ca="1" si="28"/>
        <v>-3319.7802197802198</v>
      </c>
      <c r="J56" s="9">
        <f t="shared" ca="1" si="28"/>
        <v>-9019.7802197802193</v>
      </c>
      <c r="K56" s="9">
        <f t="shared" ca="1" si="28"/>
        <v>-14719.780219780219</v>
      </c>
      <c r="L56" s="9">
        <f t="shared" ca="1" si="28"/>
        <v>-14719.780219780219</v>
      </c>
      <c r="M56" s="9">
        <f t="shared" ca="1" si="28"/>
        <v>-14719.780219780219</v>
      </c>
      <c r="N56" s="9">
        <f t="shared" ca="1" si="28"/>
        <v>-14719.780219780219</v>
      </c>
      <c r="O56" s="9">
        <f t="shared" ca="1" si="28"/>
        <v>-14719.780219780219</v>
      </c>
      <c r="P56" s="9">
        <f t="shared" ca="1" si="28"/>
        <v>0</v>
      </c>
      <c r="Q56" s="9">
        <f t="shared" ca="1" si="28"/>
        <v>0</v>
      </c>
      <c r="R56" s="9">
        <f t="shared" ca="1" si="28"/>
        <v>0</v>
      </c>
      <c r="S56" s="9">
        <f t="shared" ca="1" si="28"/>
        <v>0</v>
      </c>
      <c r="T56" s="9">
        <f t="shared" ca="1" si="28"/>
        <v>0</v>
      </c>
      <c r="U56" s="9">
        <f t="shared" ca="1" si="28"/>
        <v>0</v>
      </c>
      <c r="V56" s="9">
        <f t="shared" ca="1" si="28"/>
        <v>0</v>
      </c>
      <c r="W56" s="9">
        <f t="shared" ca="1" si="28"/>
        <v>0</v>
      </c>
      <c r="X56" s="9">
        <f t="shared" ca="1" si="28"/>
        <v>0</v>
      </c>
      <c r="Y56" s="9">
        <f t="shared" ca="1" si="28"/>
        <v>0</v>
      </c>
      <c r="Z56" s="9">
        <f t="shared" ca="1" si="28"/>
        <v>0</v>
      </c>
      <c r="AA56" s="9">
        <f t="shared" ca="1" si="28"/>
        <v>0</v>
      </c>
      <c r="AB56" s="9">
        <f t="shared" ca="1" si="28"/>
        <v>0</v>
      </c>
      <c r="AC56" s="9">
        <f t="shared" ca="1" si="28"/>
        <v>0</v>
      </c>
      <c r="AD56" s="9">
        <f t="shared" ca="1" si="28"/>
        <v>0</v>
      </c>
      <c r="AE56" s="9">
        <f t="shared" ca="1" si="28"/>
        <v>0</v>
      </c>
      <c r="AF56" s="9">
        <f t="shared" ca="1" si="28"/>
        <v>0</v>
      </c>
      <c r="AG56" s="9">
        <f t="shared" ca="1" si="28"/>
        <v>0</v>
      </c>
      <c r="AH56" s="9">
        <f t="shared" ca="1" si="28"/>
        <v>0</v>
      </c>
      <c r="AI56" s="9">
        <f t="shared" ca="1" si="28"/>
        <v>0</v>
      </c>
      <c r="AJ56" s="9">
        <f t="shared" ca="1" si="28"/>
        <v>0</v>
      </c>
      <c r="AK56" s="9">
        <f t="shared" ca="1" si="28"/>
        <v>0</v>
      </c>
      <c r="AL56" s="9">
        <f t="shared" ca="1" si="28"/>
        <v>0</v>
      </c>
      <c r="AM56" s="9">
        <f t="shared" ca="1" si="28"/>
        <v>0</v>
      </c>
      <c r="AN56" s="9">
        <f t="shared" ca="1" si="28"/>
        <v>0</v>
      </c>
      <c r="AO56" s="9">
        <f t="shared" ca="1" si="28"/>
        <v>0</v>
      </c>
      <c r="AP56" s="9">
        <f t="shared" ca="1" si="28"/>
        <v>0</v>
      </c>
      <c r="AQ56" s="9">
        <f t="shared" ca="1" si="28"/>
        <v>0</v>
      </c>
      <c r="AR56" s="9">
        <f t="shared" ca="1" si="28"/>
        <v>0</v>
      </c>
      <c r="AS56" s="9">
        <f t="shared" ca="1" si="28"/>
        <v>0</v>
      </c>
      <c r="AT56" s="9">
        <f t="shared" ca="1" si="28"/>
        <v>0</v>
      </c>
      <c r="AU56" s="9">
        <f t="shared" ca="1" si="28"/>
        <v>0</v>
      </c>
      <c r="AV56" s="9">
        <f t="shared" ca="1" si="28"/>
        <v>0</v>
      </c>
      <c r="AW56" s="9">
        <f t="shared" ca="1" si="28"/>
        <v>0</v>
      </c>
      <c r="AX56" s="9">
        <f t="shared" ca="1" si="28"/>
        <v>0</v>
      </c>
      <c r="AY56" s="9">
        <f t="shared" ca="1" si="28"/>
        <v>0</v>
      </c>
      <c r="AZ56" s="9">
        <f t="shared" ca="1" si="28"/>
        <v>0</v>
      </c>
      <c r="BA56" s="9">
        <f t="shared" ca="1" si="28"/>
        <v>0</v>
      </c>
      <c r="BB56" s="9">
        <f t="shared" ca="1" si="28"/>
        <v>0</v>
      </c>
      <c r="BC56" s="9">
        <f t="shared" ca="1" si="28"/>
        <v>0</v>
      </c>
      <c r="BD56" s="9">
        <f t="shared" ca="1" si="28"/>
        <v>0</v>
      </c>
      <c r="BE56" s="9">
        <f t="shared" ca="1" si="28"/>
        <v>0</v>
      </c>
      <c r="BF56" s="9">
        <f t="shared" ca="1" si="28"/>
        <v>0</v>
      </c>
      <c r="BG56" s="9">
        <f t="shared" ca="1" si="28"/>
        <v>0</v>
      </c>
      <c r="BH56" s="9">
        <f t="shared" ca="1" si="28"/>
        <v>0</v>
      </c>
      <c r="BI56" s="9">
        <f t="shared" ca="1" si="28"/>
        <v>0</v>
      </c>
      <c r="BJ56" s="9">
        <f t="shared" ca="1" si="28"/>
        <v>0</v>
      </c>
      <c r="BK56" s="9">
        <f t="shared" ca="1" si="28"/>
        <v>0</v>
      </c>
      <c r="BL56" s="9">
        <f t="shared" ca="1" si="28"/>
        <v>0</v>
      </c>
      <c r="BM56" s="9">
        <f t="shared" ca="1" si="28"/>
        <v>0</v>
      </c>
      <c r="BN56" s="9">
        <f t="shared" ca="1" si="28"/>
        <v>0</v>
      </c>
      <c r="BO56" s="9">
        <f t="shared" ca="1" si="28"/>
        <v>0</v>
      </c>
      <c r="BP56" s="9">
        <f t="shared" ca="1" si="28"/>
        <v>0</v>
      </c>
      <c r="BQ56" s="9">
        <f t="shared" ca="1" si="28"/>
        <v>0</v>
      </c>
      <c r="BR56" s="9">
        <f t="shared" ref="BR56:CF56" ca="1" si="29">(BQ56+BR55)*BR97</f>
        <v>0</v>
      </c>
      <c r="BS56" s="9">
        <f t="shared" ca="1" si="29"/>
        <v>0</v>
      </c>
      <c r="BT56" s="9">
        <f t="shared" ca="1" si="29"/>
        <v>0</v>
      </c>
      <c r="BU56" s="9">
        <f t="shared" ca="1" si="29"/>
        <v>0</v>
      </c>
      <c r="BV56" s="9">
        <f t="shared" ca="1" si="29"/>
        <v>0</v>
      </c>
      <c r="BW56" s="9">
        <f t="shared" ca="1" si="29"/>
        <v>0</v>
      </c>
      <c r="BX56" s="9">
        <f t="shared" ca="1" si="29"/>
        <v>0</v>
      </c>
      <c r="BY56" s="9">
        <f t="shared" ca="1" si="29"/>
        <v>0</v>
      </c>
      <c r="BZ56" s="9">
        <f t="shared" ca="1" si="29"/>
        <v>0</v>
      </c>
      <c r="CA56" s="9">
        <f t="shared" ca="1" si="29"/>
        <v>0</v>
      </c>
      <c r="CB56" s="9">
        <f t="shared" ca="1" si="29"/>
        <v>0</v>
      </c>
      <c r="CC56" s="9">
        <f t="shared" ca="1" si="29"/>
        <v>0</v>
      </c>
      <c r="CD56" s="9">
        <f t="shared" ca="1" si="29"/>
        <v>0</v>
      </c>
      <c r="CE56" s="9">
        <f t="shared" ca="1" si="29"/>
        <v>0</v>
      </c>
      <c r="CF56" s="9">
        <f t="shared" ca="1" si="29"/>
        <v>0</v>
      </c>
      <c r="CG56" s="94"/>
    </row>
    <row r="57" spans="1:85" ht="15" customHeight="1" x14ac:dyDescent="0.2">
      <c r="A57" s="98"/>
      <c r="B57" s="7" t="s">
        <v>801</v>
      </c>
      <c r="C57" s="57" t="s">
        <v>5</v>
      </c>
      <c r="D57" s="8">
        <f ca="1">SUM(E57:CF57)</f>
        <v>60401.876629999999</v>
      </c>
      <c r="E57" s="9">
        <f ca="1">(E31+E32)*E97</f>
        <v>2099.9987299999998</v>
      </c>
      <c r="F57" s="9">
        <f t="shared" ref="F57:BQ57" ca="1" si="30">(F31+F32)*F97</f>
        <v>921.87789999999995</v>
      </c>
      <c r="G57" s="9">
        <f t="shared" ca="1" si="30"/>
        <v>27300</v>
      </c>
      <c r="H57" s="9">
        <f t="shared" ca="1" si="30"/>
        <v>22400</v>
      </c>
      <c r="I57" s="9">
        <f t="shared" ca="1" si="30"/>
        <v>7680</v>
      </c>
      <c r="J57" s="9">
        <f t="shared" ca="1" si="30"/>
        <v>0</v>
      </c>
      <c r="K57" s="9">
        <f t="shared" ca="1" si="30"/>
        <v>0</v>
      </c>
      <c r="L57" s="9">
        <f t="shared" ca="1" si="30"/>
        <v>0</v>
      </c>
      <c r="M57" s="9">
        <f t="shared" ca="1" si="30"/>
        <v>0</v>
      </c>
      <c r="N57" s="9">
        <f t="shared" ca="1" si="30"/>
        <v>0</v>
      </c>
      <c r="O57" s="9">
        <f t="shared" ca="1" si="30"/>
        <v>0</v>
      </c>
      <c r="P57" s="9">
        <f t="shared" ca="1" si="30"/>
        <v>0</v>
      </c>
      <c r="Q57" s="9">
        <f t="shared" ca="1" si="30"/>
        <v>0</v>
      </c>
      <c r="R57" s="9">
        <f t="shared" ca="1" si="30"/>
        <v>0</v>
      </c>
      <c r="S57" s="9">
        <f t="shared" ca="1" si="30"/>
        <v>0</v>
      </c>
      <c r="T57" s="9">
        <f t="shared" ca="1" si="30"/>
        <v>0</v>
      </c>
      <c r="U57" s="9">
        <f t="shared" ca="1" si="30"/>
        <v>0</v>
      </c>
      <c r="V57" s="9">
        <f t="shared" ca="1" si="30"/>
        <v>0</v>
      </c>
      <c r="W57" s="9">
        <f t="shared" ca="1" si="30"/>
        <v>0</v>
      </c>
      <c r="X57" s="9">
        <f t="shared" ca="1" si="30"/>
        <v>0</v>
      </c>
      <c r="Y57" s="9">
        <f t="shared" ca="1" si="30"/>
        <v>0</v>
      </c>
      <c r="Z57" s="9">
        <f t="shared" ca="1" si="30"/>
        <v>0</v>
      </c>
      <c r="AA57" s="9">
        <f t="shared" ca="1" si="30"/>
        <v>0</v>
      </c>
      <c r="AB57" s="9">
        <f t="shared" ca="1" si="30"/>
        <v>0</v>
      </c>
      <c r="AC57" s="9">
        <f t="shared" ca="1" si="30"/>
        <v>0</v>
      </c>
      <c r="AD57" s="9">
        <f t="shared" ca="1" si="30"/>
        <v>0</v>
      </c>
      <c r="AE57" s="9">
        <f t="shared" ca="1" si="30"/>
        <v>0</v>
      </c>
      <c r="AF57" s="9">
        <f t="shared" ca="1" si="30"/>
        <v>0</v>
      </c>
      <c r="AG57" s="9">
        <f t="shared" ca="1" si="30"/>
        <v>0</v>
      </c>
      <c r="AH57" s="9">
        <f t="shared" ca="1" si="30"/>
        <v>0</v>
      </c>
      <c r="AI57" s="9">
        <f t="shared" ca="1" si="30"/>
        <v>0</v>
      </c>
      <c r="AJ57" s="9">
        <f t="shared" ca="1" si="30"/>
        <v>0</v>
      </c>
      <c r="AK57" s="9">
        <f t="shared" ca="1" si="30"/>
        <v>0</v>
      </c>
      <c r="AL57" s="9">
        <f t="shared" ca="1" si="30"/>
        <v>0</v>
      </c>
      <c r="AM57" s="9">
        <f t="shared" ca="1" si="30"/>
        <v>0</v>
      </c>
      <c r="AN57" s="9">
        <f t="shared" ca="1" si="30"/>
        <v>0</v>
      </c>
      <c r="AO57" s="9">
        <f t="shared" ca="1" si="30"/>
        <v>0</v>
      </c>
      <c r="AP57" s="9">
        <f t="shared" ca="1" si="30"/>
        <v>0</v>
      </c>
      <c r="AQ57" s="9">
        <f t="shared" ca="1" si="30"/>
        <v>0</v>
      </c>
      <c r="AR57" s="9">
        <f t="shared" ca="1" si="30"/>
        <v>0</v>
      </c>
      <c r="AS57" s="9">
        <f t="shared" ca="1" si="30"/>
        <v>0</v>
      </c>
      <c r="AT57" s="9">
        <f t="shared" ca="1" si="30"/>
        <v>0</v>
      </c>
      <c r="AU57" s="9">
        <f t="shared" ca="1" si="30"/>
        <v>0</v>
      </c>
      <c r="AV57" s="9">
        <f t="shared" ca="1" si="30"/>
        <v>0</v>
      </c>
      <c r="AW57" s="9">
        <f t="shared" ca="1" si="30"/>
        <v>0</v>
      </c>
      <c r="AX57" s="9">
        <f t="shared" ca="1" si="30"/>
        <v>0</v>
      </c>
      <c r="AY57" s="9">
        <f t="shared" ca="1" si="30"/>
        <v>0</v>
      </c>
      <c r="AZ57" s="9">
        <f t="shared" ca="1" si="30"/>
        <v>0</v>
      </c>
      <c r="BA57" s="9">
        <f t="shared" ca="1" si="30"/>
        <v>0</v>
      </c>
      <c r="BB57" s="9">
        <f t="shared" ca="1" si="30"/>
        <v>0</v>
      </c>
      <c r="BC57" s="9">
        <f t="shared" ca="1" si="30"/>
        <v>0</v>
      </c>
      <c r="BD57" s="9">
        <f t="shared" ca="1" si="30"/>
        <v>0</v>
      </c>
      <c r="BE57" s="9">
        <f t="shared" ca="1" si="30"/>
        <v>0</v>
      </c>
      <c r="BF57" s="9">
        <f t="shared" ca="1" si="30"/>
        <v>0</v>
      </c>
      <c r="BG57" s="9">
        <f t="shared" ca="1" si="30"/>
        <v>0</v>
      </c>
      <c r="BH57" s="9">
        <f t="shared" ca="1" si="30"/>
        <v>0</v>
      </c>
      <c r="BI57" s="9">
        <f t="shared" ca="1" si="30"/>
        <v>0</v>
      </c>
      <c r="BJ57" s="9">
        <f t="shared" ca="1" si="30"/>
        <v>0</v>
      </c>
      <c r="BK57" s="9">
        <f t="shared" ca="1" si="30"/>
        <v>0</v>
      </c>
      <c r="BL57" s="9">
        <f t="shared" ca="1" si="30"/>
        <v>0</v>
      </c>
      <c r="BM57" s="9">
        <f t="shared" ca="1" si="30"/>
        <v>0</v>
      </c>
      <c r="BN57" s="9">
        <f t="shared" ca="1" si="30"/>
        <v>0</v>
      </c>
      <c r="BO57" s="9">
        <f t="shared" ca="1" si="30"/>
        <v>0</v>
      </c>
      <c r="BP57" s="9">
        <f t="shared" ca="1" si="30"/>
        <v>0</v>
      </c>
      <c r="BQ57" s="9">
        <f t="shared" ca="1" si="30"/>
        <v>0</v>
      </c>
      <c r="BR57" s="9">
        <f t="shared" ref="BR57:CF57" ca="1" si="31">(BR31+BR32)*BR97</f>
        <v>0</v>
      </c>
      <c r="BS57" s="9">
        <f t="shared" ca="1" si="31"/>
        <v>0</v>
      </c>
      <c r="BT57" s="9">
        <f t="shared" ca="1" si="31"/>
        <v>0</v>
      </c>
      <c r="BU57" s="9">
        <f t="shared" ca="1" si="31"/>
        <v>0</v>
      </c>
      <c r="BV57" s="9">
        <f t="shared" ca="1" si="31"/>
        <v>0</v>
      </c>
      <c r="BW57" s="9">
        <f t="shared" ca="1" si="31"/>
        <v>0</v>
      </c>
      <c r="BX57" s="9">
        <f t="shared" ca="1" si="31"/>
        <v>0</v>
      </c>
      <c r="BY57" s="9">
        <f t="shared" ca="1" si="31"/>
        <v>0</v>
      </c>
      <c r="BZ57" s="9">
        <f t="shared" ca="1" si="31"/>
        <v>0</v>
      </c>
      <c r="CA57" s="9">
        <f t="shared" ca="1" si="31"/>
        <v>0</v>
      </c>
      <c r="CB57" s="9">
        <f t="shared" ca="1" si="31"/>
        <v>0</v>
      </c>
      <c r="CC57" s="9">
        <f t="shared" ca="1" si="31"/>
        <v>0</v>
      </c>
      <c r="CD57" s="9">
        <f t="shared" ca="1" si="31"/>
        <v>0</v>
      </c>
      <c r="CE57" s="9">
        <f t="shared" ca="1" si="31"/>
        <v>0</v>
      </c>
      <c r="CF57" s="9">
        <f t="shared" ca="1" si="31"/>
        <v>0</v>
      </c>
      <c r="CG57" s="94"/>
    </row>
    <row r="58" spans="1:85" ht="15" customHeight="1" x14ac:dyDescent="0.2">
      <c r="A58" s="98"/>
      <c r="B58" s="7" t="s">
        <v>802</v>
      </c>
      <c r="C58" s="57" t="s">
        <v>5</v>
      </c>
      <c r="D58" s="8">
        <f ca="1">D57</f>
        <v>60401.876629999999</v>
      </c>
      <c r="E58" s="9">
        <f ca="1">E57</f>
        <v>2099.9987299999998</v>
      </c>
      <c r="F58" s="9">
        <f ca="1">E58+F57</f>
        <v>3021.8766299999997</v>
      </c>
      <c r="G58" s="9">
        <f t="shared" ref="G58:BR58" ca="1" si="32">F58+G57</f>
        <v>30321.876629999999</v>
      </c>
      <c r="H58" s="9">
        <f t="shared" ca="1" si="32"/>
        <v>52721.876629999999</v>
      </c>
      <c r="I58" s="9">
        <f t="shared" ca="1" si="32"/>
        <v>60401.876629999999</v>
      </c>
      <c r="J58" s="9">
        <f t="shared" ca="1" si="32"/>
        <v>60401.876629999999</v>
      </c>
      <c r="K58" s="9">
        <f t="shared" ca="1" si="32"/>
        <v>60401.876629999999</v>
      </c>
      <c r="L58" s="9">
        <f t="shared" ca="1" si="32"/>
        <v>60401.876629999999</v>
      </c>
      <c r="M58" s="9">
        <f t="shared" ca="1" si="32"/>
        <v>60401.876629999999</v>
      </c>
      <c r="N58" s="9">
        <f t="shared" ca="1" si="32"/>
        <v>60401.876629999999</v>
      </c>
      <c r="O58" s="9">
        <f t="shared" ca="1" si="32"/>
        <v>60401.876629999999</v>
      </c>
      <c r="P58" s="9">
        <f t="shared" ca="1" si="32"/>
        <v>60401.876629999999</v>
      </c>
      <c r="Q58" s="9">
        <f t="shared" ca="1" si="32"/>
        <v>60401.876629999999</v>
      </c>
      <c r="R58" s="9">
        <f t="shared" ca="1" si="32"/>
        <v>60401.876629999999</v>
      </c>
      <c r="S58" s="9">
        <f t="shared" ca="1" si="32"/>
        <v>60401.876629999999</v>
      </c>
      <c r="T58" s="9">
        <f t="shared" ca="1" si="32"/>
        <v>60401.876629999999</v>
      </c>
      <c r="U58" s="9">
        <f t="shared" ca="1" si="32"/>
        <v>60401.876629999999</v>
      </c>
      <c r="V58" s="9">
        <f t="shared" ca="1" si="32"/>
        <v>60401.876629999999</v>
      </c>
      <c r="W58" s="9">
        <f t="shared" ca="1" si="32"/>
        <v>60401.876629999999</v>
      </c>
      <c r="X58" s="9">
        <f t="shared" ca="1" si="32"/>
        <v>60401.876629999999</v>
      </c>
      <c r="Y58" s="9">
        <f t="shared" ca="1" si="32"/>
        <v>60401.876629999999</v>
      </c>
      <c r="Z58" s="9">
        <f t="shared" ca="1" si="32"/>
        <v>60401.876629999999</v>
      </c>
      <c r="AA58" s="9">
        <f t="shared" ca="1" si="32"/>
        <v>60401.876629999999</v>
      </c>
      <c r="AB58" s="9">
        <f t="shared" ca="1" si="32"/>
        <v>60401.876629999999</v>
      </c>
      <c r="AC58" s="9">
        <f t="shared" ca="1" si="32"/>
        <v>60401.876629999999</v>
      </c>
      <c r="AD58" s="9">
        <f t="shared" ca="1" si="32"/>
        <v>60401.876629999999</v>
      </c>
      <c r="AE58" s="9">
        <f t="shared" ca="1" si="32"/>
        <v>60401.876629999999</v>
      </c>
      <c r="AF58" s="9">
        <f t="shared" ca="1" si="32"/>
        <v>60401.876629999999</v>
      </c>
      <c r="AG58" s="9">
        <f t="shared" ca="1" si="32"/>
        <v>60401.876629999999</v>
      </c>
      <c r="AH58" s="9">
        <f t="shared" ca="1" si="32"/>
        <v>60401.876629999999</v>
      </c>
      <c r="AI58" s="9">
        <f t="shared" ca="1" si="32"/>
        <v>60401.876629999999</v>
      </c>
      <c r="AJ58" s="9">
        <f t="shared" ca="1" si="32"/>
        <v>60401.876629999999</v>
      </c>
      <c r="AK58" s="9">
        <f t="shared" ca="1" si="32"/>
        <v>60401.876629999999</v>
      </c>
      <c r="AL58" s="9">
        <f t="shared" ca="1" si="32"/>
        <v>60401.876629999999</v>
      </c>
      <c r="AM58" s="9">
        <f t="shared" ca="1" si="32"/>
        <v>60401.876629999999</v>
      </c>
      <c r="AN58" s="9">
        <f t="shared" ca="1" si="32"/>
        <v>60401.876629999999</v>
      </c>
      <c r="AO58" s="9">
        <f t="shared" ca="1" si="32"/>
        <v>60401.876629999999</v>
      </c>
      <c r="AP58" s="9">
        <f t="shared" ca="1" si="32"/>
        <v>60401.876629999999</v>
      </c>
      <c r="AQ58" s="9">
        <f t="shared" ca="1" si="32"/>
        <v>60401.876629999999</v>
      </c>
      <c r="AR58" s="9">
        <f t="shared" ca="1" si="32"/>
        <v>60401.876629999999</v>
      </c>
      <c r="AS58" s="9">
        <f t="shared" ca="1" si="32"/>
        <v>60401.876629999999</v>
      </c>
      <c r="AT58" s="9">
        <f t="shared" ca="1" si="32"/>
        <v>60401.876629999999</v>
      </c>
      <c r="AU58" s="9">
        <f t="shared" ca="1" si="32"/>
        <v>60401.876629999999</v>
      </c>
      <c r="AV58" s="9">
        <f t="shared" ca="1" si="32"/>
        <v>60401.876629999999</v>
      </c>
      <c r="AW58" s="9">
        <f t="shared" ca="1" si="32"/>
        <v>60401.876629999999</v>
      </c>
      <c r="AX58" s="9">
        <f t="shared" ca="1" si="32"/>
        <v>60401.876629999999</v>
      </c>
      <c r="AY58" s="9">
        <f t="shared" ca="1" si="32"/>
        <v>60401.876629999999</v>
      </c>
      <c r="AZ58" s="9">
        <f t="shared" ca="1" si="32"/>
        <v>60401.876629999999</v>
      </c>
      <c r="BA58" s="9">
        <f t="shared" ca="1" si="32"/>
        <v>60401.876629999999</v>
      </c>
      <c r="BB58" s="9">
        <f t="shared" ca="1" si="32"/>
        <v>60401.876629999999</v>
      </c>
      <c r="BC58" s="9">
        <f t="shared" ca="1" si="32"/>
        <v>60401.876629999999</v>
      </c>
      <c r="BD58" s="9">
        <f t="shared" ca="1" si="32"/>
        <v>60401.876629999999</v>
      </c>
      <c r="BE58" s="9">
        <f t="shared" ca="1" si="32"/>
        <v>60401.876629999999</v>
      </c>
      <c r="BF58" s="9">
        <f t="shared" ca="1" si="32"/>
        <v>60401.876629999999</v>
      </c>
      <c r="BG58" s="9">
        <f t="shared" ca="1" si="32"/>
        <v>60401.876629999999</v>
      </c>
      <c r="BH58" s="9">
        <f t="shared" ca="1" si="32"/>
        <v>60401.876629999999</v>
      </c>
      <c r="BI58" s="9">
        <f t="shared" ca="1" si="32"/>
        <v>60401.876629999999</v>
      </c>
      <c r="BJ58" s="9">
        <f t="shared" ca="1" si="32"/>
        <v>60401.876629999999</v>
      </c>
      <c r="BK58" s="9">
        <f t="shared" ca="1" si="32"/>
        <v>60401.876629999999</v>
      </c>
      <c r="BL58" s="9">
        <f t="shared" ca="1" si="32"/>
        <v>60401.876629999999</v>
      </c>
      <c r="BM58" s="9">
        <f t="shared" ca="1" si="32"/>
        <v>60401.876629999999</v>
      </c>
      <c r="BN58" s="9">
        <f t="shared" ca="1" si="32"/>
        <v>60401.876629999999</v>
      </c>
      <c r="BO58" s="9">
        <f t="shared" ca="1" si="32"/>
        <v>60401.876629999999</v>
      </c>
      <c r="BP58" s="9">
        <f t="shared" ca="1" si="32"/>
        <v>60401.876629999999</v>
      </c>
      <c r="BQ58" s="9">
        <f t="shared" ca="1" si="32"/>
        <v>60401.876629999999</v>
      </c>
      <c r="BR58" s="9">
        <f t="shared" ca="1" si="32"/>
        <v>60401.876629999999</v>
      </c>
      <c r="BS58" s="9">
        <f t="shared" ref="BS58:CE58" ca="1" si="33">BR58+BS57</f>
        <v>60401.876629999999</v>
      </c>
      <c r="BT58" s="9">
        <f t="shared" ca="1" si="33"/>
        <v>60401.876629999999</v>
      </c>
      <c r="BU58" s="9">
        <f t="shared" ca="1" si="33"/>
        <v>60401.876629999999</v>
      </c>
      <c r="BV58" s="9">
        <f t="shared" ca="1" si="33"/>
        <v>60401.876629999999</v>
      </c>
      <c r="BW58" s="9">
        <f t="shared" ca="1" si="33"/>
        <v>60401.876629999999</v>
      </c>
      <c r="BX58" s="9">
        <f t="shared" ca="1" si="33"/>
        <v>60401.876629999999</v>
      </c>
      <c r="BY58" s="9">
        <f t="shared" ca="1" si="33"/>
        <v>60401.876629999999</v>
      </c>
      <c r="BZ58" s="9">
        <f t="shared" ca="1" si="33"/>
        <v>60401.876629999999</v>
      </c>
      <c r="CA58" s="9">
        <f t="shared" ca="1" si="33"/>
        <v>60401.876629999999</v>
      </c>
      <c r="CB58" s="9">
        <f t="shared" ca="1" si="33"/>
        <v>60401.876629999999</v>
      </c>
      <c r="CC58" s="9">
        <f t="shared" ca="1" si="33"/>
        <v>60401.876629999999</v>
      </c>
      <c r="CD58" s="9">
        <f t="shared" ca="1" si="33"/>
        <v>60401.876629999999</v>
      </c>
      <c r="CE58" s="9">
        <f t="shared" ca="1" si="33"/>
        <v>60401.876629999999</v>
      </c>
      <c r="CF58" s="9">
        <f ca="1">CE58+CF57</f>
        <v>60401.876629999999</v>
      </c>
      <c r="CG58" s="94"/>
    </row>
    <row r="59" spans="1:85" ht="15" customHeight="1" x14ac:dyDescent="0.2">
      <c r="A59" s="98"/>
      <c r="B59" s="7" t="s">
        <v>6</v>
      </c>
      <c r="C59" s="57" t="s">
        <v>5</v>
      </c>
      <c r="D59" s="8">
        <f ca="1">SUM(E59:CF59)</f>
        <v>47863.737129763671</v>
      </c>
      <c r="E59" s="9">
        <f t="shared" ref="E59:BP59" ca="1" si="34">(E31+E32-E55*E95*(E55&lt;0))*E52*E97</f>
        <v>1966.8290148575763</v>
      </c>
      <c r="F59" s="9">
        <f t="shared" ca="1" si="34"/>
        <v>757.3840010094101</v>
      </c>
      <c r="G59" s="9">
        <f t="shared" ca="1" si="34"/>
        <v>19674.355691120527</v>
      </c>
      <c r="H59" s="9">
        <f t="shared" ca="1" si="34"/>
        <v>14160.579894643652</v>
      </c>
      <c r="I59" s="9">
        <f t="shared" ca="1" si="34"/>
        <v>6099.7519825234449</v>
      </c>
      <c r="J59" s="9">
        <f t="shared" ca="1" si="34"/>
        <v>2772.6699355113669</v>
      </c>
      <c r="K59" s="9">
        <f t="shared" ca="1" si="34"/>
        <v>2432.166610097689</v>
      </c>
      <c r="L59" s="9">
        <f t="shared" ca="1" si="34"/>
        <v>0</v>
      </c>
      <c r="M59" s="9">
        <f t="shared" ca="1" si="34"/>
        <v>0</v>
      </c>
      <c r="N59" s="9">
        <f t="shared" ca="1" si="34"/>
        <v>0</v>
      </c>
      <c r="O59" s="9">
        <f t="shared" ca="1" si="34"/>
        <v>0</v>
      </c>
      <c r="P59" s="9">
        <f t="shared" ca="1" si="34"/>
        <v>0</v>
      </c>
      <c r="Q59" s="9">
        <f t="shared" ca="1" si="34"/>
        <v>0</v>
      </c>
      <c r="R59" s="9">
        <f t="shared" ca="1" si="34"/>
        <v>0</v>
      </c>
      <c r="S59" s="9">
        <f t="shared" ca="1" si="34"/>
        <v>0</v>
      </c>
      <c r="T59" s="9">
        <f t="shared" ca="1" si="34"/>
        <v>0</v>
      </c>
      <c r="U59" s="9">
        <f t="shared" ca="1" si="34"/>
        <v>0</v>
      </c>
      <c r="V59" s="9">
        <f t="shared" ca="1" si="34"/>
        <v>0</v>
      </c>
      <c r="W59" s="9">
        <f t="shared" ca="1" si="34"/>
        <v>0</v>
      </c>
      <c r="X59" s="9">
        <f t="shared" ca="1" si="34"/>
        <v>0</v>
      </c>
      <c r="Y59" s="9">
        <f t="shared" ca="1" si="34"/>
        <v>0</v>
      </c>
      <c r="Z59" s="9">
        <f t="shared" ca="1" si="34"/>
        <v>0</v>
      </c>
      <c r="AA59" s="9">
        <f t="shared" ca="1" si="34"/>
        <v>0</v>
      </c>
      <c r="AB59" s="9">
        <f t="shared" ca="1" si="34"/>
        <v>0</v>
      </c>
      <c r="AC59" s="9">
        <f t="shared" ca="1" si="34"/>
        <v>0</v>
      </c>
      <c r="AD59" s="9">
        <f t="shared" ca="1" si="34"/>
        <v>0</v>
      </c>
      <c r="AE59" s="9">
        <f t="shared" ca="1" si="34"/>
        <v>0</v>
      </c>
      <c r="AF59" s="9">
        <f t="shared" ca="1" si="34"/>
        <v>0</v>
      </c>
      <c r="AG59" s="9">
        <f t="shared" ca="1" si="34"/>
        <v>0</v>
      </c>
      <c r="AH59" s="9">
        <f t="shared" ca="1" si="34"/>
        <v>0</v>
      </c>
      <c r="AI59" s="9">
        <f t="shared" ca="1" si="34"/>
        <v>0</v>
      </c>
      <c r="AJ59" s="9">
        <f t="shared" ca="1" si="34"/>
        <v>0</v>
      </c>
      <c r="AK59" s="9">
        <f t="shared" ca="1" si="34"/>
        <v>0</v>
      </c>
      <c r="AL59" s="9">
        <f t="shared" ca="1" si="34"/>
        <v>0</v>
      </c>
      <c r="AM59" s="9">
        <f t="shared" ca="1" si="34"/>
        <v>0</v>
      </c>
      <c r="AN59" s="9">
        <f t="shared" ca="1" si="34"/>
        <v>0</v>
      </c>
      <c r="AO59" s="9">
        <f t="shared" ca="1" si="34"/>
        <v>0</v>
      </c>
      <c r="AP59" s="9">
        <f t="shared" ca="1" si="34"/>
        <v>0</v>
      </c>
      <c r="AQ59" s="9">
        <f t="shared" ca="1" si="34"/>
        <v>0</v>
      </c>
      <c r="AR59" s="9">
        <f t="shared" ca="1" si="34"/>
        <v>0</v>
      </c>
      <c r="AS59" s="9">
        <f t="shared" ca="1" si="34"/>
        <v>0</v>
      </c>
      <c r="AT59" s="9">
        <f t="shared" ca="1" si="34"/>
        <v>0</v>
      </c>
      <c r="AU59" s="9">
        <f t="shared" ca="1" si="34"/>
        <v>0</v>
      </c>
      <c r="AV59" s="9">
        <f t="shared" ca="1" si="34"/>
        <v>0</v>
      </c>
      <c r="AW59" s="9">
        <f t="shared" ca="1" si="34"/>
        <v>0</v>
      </c>
      <c r="AX59" s="9">
        <f t="shared" ca="1" si="34"/>
        <v>0</v>
      </c>
      <c r="AY59" s="9">
        <f t="shared" ca="1" si="34"/>
        <v>0</v>
      </c>
      <c r="AZ59" s="9">
        <f t="shared" ca="1" si="34"/>
        <v>0</v>
      </c>
      <c r="BA59" s="9">
        <f t="shared" ca="1" si="34"/>
        <v>0</v>
      </c>
      <c r="BB59" s="9">
        <f t="shared" ca="1" si="34"/>
        <v>0</v>
      </c>
      <c r="BC59" s="9">
        <f t="shared" ca="1" si="34"/>
        <v>0</v>
      </c>
      <c r="BD59" s="9">
        <f t="shared" ca="1" si="34"/>
        <v>0</v>
      </c>
      <c r="BE59" s="9">
        <f t="shared" ca="1" si="34"/>
        <v>0</v>
      </c>
      <c r="BF59" s="9">
        <f t="shared" ca="1" si="34"/>
        <v>0</v>
      </c>
      <c r="BG59" s="9">
        <f t="shared" ca="1" si="34"/>
        <v>0</v>
      </c>
      <c r="BH59" s="9">
        <f t="shared" ca="1" si="34"/>
        <v>0</v>
      </c>
      <c r="BI59" s="9">
        <f t="shared" ca="1" si="34"/>
        <v>0</v>
      </c>
      <c r="BJ59" s="9">
        <f t="shared" ca="1" si="34"/>
        <v>0</v>
      </c>
      <c r="BK59" s="9">
        <f t="shared" ca="1" si="34"/>
        <v>0</v>
      </c>
      <c r="BL59" s="9">
        <f t="shared" ca="1" si="34"/>
        <v>0</v>
      </c>
      <c r="BM59" s="9">
        <f t="shared" ca="1" si="34"/>
        <v>0</v>
      </c>
      <c r="BN59" s="9">
        <f t="shared" ca="1" si="34"/>
        <v>0</v>
      </c>
      <c r="BO59" s="9">
        <f t="shared" ca="1" si="34"/>
        <v>0</v>
      </c>
      <c r="BP59" s="9">
        <f t="shared" ca="1" si="34"/>
        <v>0</v>
      </c>
      <c r="BQ59" s="9">
        <f t="shared" ref="BQ59:CF59" ca="1" si="35">(BQ31+BQ32-BQ55*BQ95*(BQ55&lt;0))*BQ52*BQ97</f>
        <v>0</v>
      </c>
      <c r="BR59" s="9">
        <f t="shared" ca="1" si="35"/>
        <v>0</v>
      </c>
      <c r="BS59" s="9">
        <f t="shared" ca="1" si="35"/>
        <v>0</v>
      </c>
      <c r="BT59" s="9">
        <f t="shared" ca="1" si="35"/>
        <v>0</v>
      </c>
      <c r="BU59" s="9">
        <f t="shared" ca="1" si="35"/>
        <v>0</v>
      </c>
      <c r="BV59" s="9">
        <f t="shared" ca="1" si="35"/>
        <v>0</v>
      </c>
      <c r="BW59" s="9">
        <f t="shared" ca="1" si="35"/>
        <v>0</v>
      </c>
      <c r="BX59" s="9">
        <f t="shared" ca="1" si="35"/>
        <v>0</v>
      </c>
      <c r="BY59" s="9">
        <f t="shared" ca="1" si="35"/>
        <v>0</v>
      </c>
      <c r="BZ59" s="9">
        <f t="shared" ca="1" si="35"/>
        <v>0</v>
      </c>
      <c r="CA59" s="9">
        <f t="shared" ca="1" si="35"/>
        <v>0</v>
      </c>
      <c r="CB59" s="9">
        <f t="shared" ca="1" si="35"/>
        <v>0</v>
      </c>
      <c r="CC59" s="9">
        <f t="shared" ca="1" si="35"/>
        <v>0</v>
      </c>
      <c r="CD59" s="9">
        <f t="shared" ca="1" si="35"/>
        <v>0</v>
      </c>
      <c r="CE59" s="9">
        <f t="shared" ca="1" si="35"/>
        <v>0</v>
      </c>
      <c r="CF59" s="9">
        <f t="shared" ca="1" si="35"/>
        <v>0</v>
      </c>
      <c r="CG59" s="94"/>
    </row>
    <row r="60" spans="1:85" ht="15" customHeight="1" x14ac:dyDescent="0.2">
      <c r="A60" s="98"/>
      <c r="B60" s="7" t="s">
        <v>29</v>
      </c>
      <c r="C60" s="57" t="s">
        <v>5</v>
      </c>
      <c r="D60" s="8">
        <f ca="1">SUM(E60:CF60)</f>
        <v>-47863.737129763671</v>
      </c>
      <c r="E60" s="9">
        <f t="shared" ref="E60:BP60" ca="1" si="36">E52*E54*E97</f>
        <v>-1966.8290148575763</v>
      </c>
      <c r="F60" s="9">
        <f t="shared" ca="1" si="36"/>
        <v>-757.3840010094101</v>
      </c>
      <c r="G60" s="9">
        <f t="shared" ca="1" si="36"/>
        <v>-19674.355691120527</v>
      </c>
      <c r="H60" s="9">
        <f t="shared" ca="1" si="36"/>
        <v>-14160.579894643652</v>
      </c>
      <c r="I60" s="9">
        <f t="shared" ca="1" si="36"/>
        <v>-6099.7519825234449</v>
      </c>
      <c r="J60" s="9">
        <f t="shared" ca="1" si="36"/>
        <v>-2772.6699355113669</v>
      </c>
      <c r="K60" s="9">
        <f t="shared" ca="1" si="36"/>
        <v>-2432.166610097689</v>
      </c>
      <c r="L60" s="9">
        <f t="shared" ca="1" si="36"/>
        <v>0</v>
      </c>
      <c r="M60" s="9">
        <f t="shared" ca="1" si="36"/>
        <v>0</v>
      </c>
      <c r="N60" s="9">
        <f t="shared" ca="1" si="36"/>
        <v>0</v>
      </c>
      <c r="O60" s="9">
        <f t="shared" ca="1" si="36"/>
        <v>0</v>
      </c>
      <c r="P60" s="9">
        <f t="shared" ca="1" si="36"/>
        <v>0</v>
      </c>
      <c r="Q60" s="9">
        <f t="shared" ca="1" si="36"/>
        <v>0</v>
      </c>
      <c r="R60" s="9">
        <f t="shared" ca="1" si="36"/>
        <v>0</v>
      </c>
      <c r="S60" s="9">
        <f t="shared" ca="1" si="36"/>
        <v>0</v>
      </c>
      <c r="T60" s="9">
        <f t="shared" ca="1" si="36"/>
        <v>0</v>
      </c>
      <c r="U60" s="9">
        <f t="shared" ca="1" si="36"/>
        <v>0</v>
      </c>
      <c r="V60" s="9">
        <f t="shared" ca="1" si="36"/>
        <v>0</v>
      </c>
      <c r="W60" s="9">
        <f t="shared" ca="1" si="36"/>
        <v>0</v>
      </c>
      <c r="X60" s="9">
        <f t="shared" ca="1" si="36"/>
        <v>0</v>
      </c>
      <c r="Y60" s="9">
        <f t="shared" ca="1" si="36"/>
        <v>0</v>
      </c>
      <c r="Z60" s="9">
        <f t="shared" ca="1" si="36"/>
        <v>0</v>
      </c>
      <c r="AA60" s="9">
        <f t="shared" ca="1" si="36"/>
        <v>0</v>
      </c>
      <c r="AB60" s="9">
        <f t="shared" ca="1" si="36"/>
        <v>0</v>
      </c>
      <c r="AC60" s="9">
        <f t="shared" ca="1" si="36"/>
        <v>0</v>
      </c>
      <c r="AD60" s="9">
        <f t="shared" ca="1" si="36"/>
        <v>0</v>
      </c>
      <c r="AE60" s="9">
        <f t="shared" ca="1" si="36"/>
        <v>0</v>
      </c>
      <c r="AF60" s="9">
        <f t="shared" ca="1" si="36"/>
        <v>0</v>
      </c>
      <c r="AG60" s="9">
        <f t="shared" ca="1" si="36"/>
        <v>0</v>
      </c>
      <c r="AH60" s="9">
        <f t="shared" ca="1" si="36"/>
        <v>0</v>
      </c>
      <c r="AI60" s="9">
        <f t="shared" ca="1" si="36"/>
        <v>0</v>
      </c>
      <c r="AJ60" s="9">
        <f t="shared" ca="1" si="36"/>
        <v>0</v>
      </c>
      <c r="AK60" s="9">
        <f t="shared" ca="1" si="36"/>
        <v>0</v>
      </c>
      <c r="AL60" s="9">
        <f t="shared" ca="1" si="36"/>
        <v>0</v>
      </c>
      <c r="AM60" s="9">
        <f t="shared" ca="1" si="36"/>
        <v>0</v>
      </c>
      <c r="AN60" s="9">
        <f t="shared" ca="1" si="36"/>
        <v>0</v>
      </c>
      <c r="AO60" s="9">
        <f t="shared" ca="1" si="36"/>
        <v>0</v>
      </c>
      <c r="AP60" s="9">
        <f t="shared" ca="1" si="36"/>
        <v>0</v>
      </c>
      <c r="AQ60" s="9">
        <f t="shared" ca="1" si="36"/>
        <v>0</v>
      </c>
      <c r="AR60" s="9">
        <f t="shared" ca="1" si="36"/>
        <v>0</v>
      </c>
      <c r="AS60" s="9">
        <f t="shared" ca="1" si="36"/>
        <v>0</v>
      </c>
      <c r="AT60" s="9">
        <f t="shared" ca="1" si="36"/>
        <v>0</v>
      </c>
      <c r="AU60" s="9">
        <f t="shared" ca="1" si="36"/>
        <v>0</v>
      </c>
      <c r="AV60" s="9">
        <f t="shared" ca="1" si="36"/>
        <v>0</v>
      </c>
      <c r="AW60" s="9">
        <f t="shared" ca="1" si="36"/>
        <v>0</v>
      </c>
      <c r="AX60" s="9">
        <f t="shared" ca="1" si="36"/>
        <v>0</v>
      </c>
      <c r="AY60" s="9">
        <f t="shared" ca="1" si="36"/>
        <v>0</v>
      </c>
      <c r="AZ60" s="9">
        <f t="shared" ca="1" si="36"/>
        <v>0</v>
      </c>
      <c r="BA60" s="9">
        <f t="shared" ca="1" si="36"/>
        <v>0</v>
      </c>
      <c r="BB60" s="9">
        <f t="shared" ca="1" si="36"/>
        <v>0</v>
      </c>
      <c r="BC60" s="9">
        <f t="shared" ca="1" si="36"/>
        <v>0</v>
      </c>
      <c r="BD60" s="9">
        <f t="shared" ca="1" si="36"/>
        <v>0</v>
      </c>
      <c r="BE60" s="9">
        <f t="shared" ca="1" si="36"/>
        <v>0</v>
      </c>
      <c r="BF60" s="9">
        <f t="shared" ca="1" si="36"/>
        <v>0</v>
      </c>
      <c r="BG60" s="9">
        <f t="shared" ca="1" si="36"/>
        <v>0</v>
      </c>
      <c r="BH60" s="9">
        <f t="shared" ca="1" si="36"/>
        <v>0</v>
      </c>
      <c r="BI60" s="9">
        <f t="shared" ca="1" si="36"/>
        <v>0</v>
      </c>
      <c r="BJ60" s="9">
        <f t="shared" ca="1" si="36"/>
        <v>0</v>
      </c>
      <c r="BK60" s="9">
        <f t="shared" ca="1" si="36"/>
        <v>0</v>
      </c>
      <c r="BL60" s="9">
        <f t="shared" ca="1" si="36"/>
        <v>0</v>
      </c>
      <c r="BM60" s="9">
        <f t="shared" ca="1" si="36"/>
        <v>0</v>
      </c>
      <c r="BN60" s="9">
        <f t="shared" ca="1" si="36"/>
        <v>0</v>
      </c>
      <c r="BO60" s="9">
        <f t="shared" ca="1" si="36"/>
        <v>0</v>
      </c>
      <c r="BP60" s="9">
        <f t="shared" ca="1" si="36"/>
        <v>0</v>
      </c>
      <c r="BQ60" s="9">
        <f t="shared" ref="BQ60:CF60" ca="1" si="37">BQ52*BQ54*BQ97</f>
        <v>0</v>
      </c>
      <c r="BR60" s="9">
        <f t="shared" ca="1" si="37"/>
        <v>0</v>
      </c>
      <c r="BS60" s="9">
        <f t="shared" ca="1" si="37"/>
        <v>0</v>
      </c>
      <c r="BT60" s="9">
        <f t="shared" ca="1" si="37"/>
        <v>0</v>
      </c>
      <c r="BU60" s="9">
        <f t="shared" ca="1" si="37"/>
        <v>0</v>
      </c>
      <c r="BV60" s="9">
        <f t="shared" ca="1" si="37"/>
        <v>0</v>
      </c>
      <c r="BW60" s="9">
        <f t="shared" ca="1" si="37"/>
        <v>0</v>
      </c>
      <c r="BX60" s="9">
        <f t="shared" ca="1" si="37"/>
        <v>0</v>
      </c>
      <c r="BY60" s="9">
        <f t="shared" ca="1" si="37"/>
        <v>0</v>
      </c>
      <c r="BZ60" s="9">
        <f t="shared" ca="1" si="37"/>
        <v>0</v>
      </c>
      <c r="CA60" s="9">
        <f t="shared" ca="1" si="37"/>
        <v>0</v>
      </c>
      <c r="CB60" s="9">
        <f t="shared" ca="1" si="37"/>
        <v>0</v>
      </c>
      <c r="CC60" s="9">
        <f t="shared" ca="1" si="37"/>
        <v>0</v>
      </c>
      <c r="CD60" s="9">
        <f t="shared" ca="1" si="37"/>
        <v>0</v>
      </c>
      <c r="CE60" s="9">
        <f t="shared" ca="1" si="37"/>
        <v>0</v>
      </c>
      <c r="CF60" s="9">
        <f t="shared" ca="1" si="37"/>
        <v>0</v>
      </c>
      <c r="CG60" s="94"/>
    </row>
    <row r="61" spans="1:85" ht="15" customHeight="1" x14ac:dyDescent="0.2">
      <c r="A61" s="98"/>
      <c r="B61" s="7" t="s">
        <v>30</v>
      </c>
      <c r="C61" s="57" t="s">
        <v>5</v>
      </c>
      <c r="D61" s="8">
        <f ca="1">D54</f>
        <v>-75121.656849780222</v>
      </c>
      <c r="E61" s="9">
        <f ca="1">E54</f>
        <v>-2099.9987299999998</v>
      </c>
      <c r="F61" s="9">
        <f t="shared" ref="F61:BQ61" ca="1" si="38">(E61+F54)*F97</f>
        <v>-3021.8766299999997</v>
      </c>
      <c r="G61" s="9">
        <f t="shared" ca="1" si="38"/>
        <v>-30321.876629999999</v>
      </c>
      <c r="H61" s="9">
        <f t="shared" ca="1" si="38"/>
        <v>-52721.876629999999</v>
      </c>
      <c r="I61" s="9">
        <f t="shared" ca="1" si="38"/>
        <v>-63721.656849780222</v>
      </c>
      <c r="J61" s="9">
        <f t="shared" ca="1" si="38"/>
        <v>-69421.656849780222</v>
      </c>
      <c r="K61" s="9">
        <f t="shared" ca="1" si="38"/>
        <v>-75121.656849780222</v>
      </c>
      <c r="L61" s="9">
        <f t="shared" ca="1" si="38"/>
        <v>-75121.656849780222</v>
      </c>
      <c r="M61" s="9">
        <f t="shared" ca="1" si="38"/>
        <v>-75121.656849780222</v>
      </c>
      <c r="N61" s="9">
        <f t="shared" ca="1" si="38"/>
        <v>-75121.656849780222</v>
      </c>
      <c r="O61" s="9">
        <f t="shared" ca="1" si="38"/>
        <v>-75121.656849780222</v>
      </c>
      <c r="P61" s="9">
        <f t="shared" ca="1" si="38"/>
        <v>0</v>
      </c>
      <c r="Q61" s="9">
        <f t="shared" ca="1" si="38"/>
        <v>0</v>
      </c>
      <c r="R61" s="9">
        <f t="shared" ca="1" si="38"/>
        <v>0</v>
      </c>
      <c r="S61" s="9">
        <f t="shared" ca="1" si="38"/>
        <v>0</v>
      </c>
      <c r="T61" s="9">
        <f t="shared" ca="1" si="38"/>
        <v>0</v>
      </c>
      <c r="U61" s="9">
        <f t="shared" ca="1" si="38"/>
        <v>0</v>
      </c>
      <c r="V61" s="9">
        <f t="shared" ca="1" si="38"/>
        <v>0</v>
      </c>
      <c r="W61" s="9">
        <f t="shared" ca="1" si="38"/>
        <v>0</v>
      </c>
      <c r="X61" s="9">
        <f t="shared" ca="1" si="38"/>
        <v>0</v>
      </c>
      <c r="Y61" s="9">
        <f t="shared" ca="1" si="38"/>
        <v>0</v>
      </c>
      <c r="Z61" s="9">
        <f t="shared" ca="1" si="38"/>
        <v>0</v>
      </c>
      <c r="AA61" s="9">
        <f t="shared" ca="1" si="38"/>
        <v>0</v>
      </c>
      <c r="AB61" s="9">
        <f t="shared" ca="1" si="38"/>
        <v>0</v>
      </c>
      <c r="AC61" s="9">
        <f t="shared" ca="1" si="38"/>
        <v>0</v>
      </c>
      <c r="AD61" s="9">
        <f t="shared" ca="1" si="38"/>
        <v>0</v>
      </c>
      <c r="AE61" s="9">
        <f t="shared" ca="1" si="38"/>
        <v>0</v>
      </c>
      <c r="AF61" s="9">
        <f t="shared" ca="1" si="38"/>
        <v>0</v>
      </c>
      <c r="AG61" s="9">
        <f t="shared" ca="1" si="38"/>
        <v>0</v>
      </c>
      <c r="AH61" s="9">
        <f t="shared" ca="1" si="38"/>
        <v>0</v>
      </c>
      <c r="AI61" s="9">
        <f t="shared" ca="1" si="38"/>
        <v>0</v>
      </c>
      <c r="AJ61" s="9">
        <f t="shared" ca="1" si="38"/>
        <v>0</v>
      </c>
      <c r="AK61" s="9">
        <f t="shared" ca="1" si="38"/>
        <v>0</v>
      </c>
      <c r="AL61" s="9">
        <f t="shared" ca="1" si="38"/>
        <v>0</v>
      </c>
      <c r="AM61" s="9">
        <f t="shared" ca="1" si="38"/>
        <v>0</v>
      </c>
      <c r="AN61" s="9">
        <f t="shared" ca="1" si="38"/>
        <v>0</v>
      </c>
      <c r="AO61" s="9">
        <f t="shared" ca="1" si="38"/>
        <v>0</v>
      </c>
      <c r="AP61" s="9">
        <f t="shared" ca="1" si="38"/>
        <v>0</v>
      </c>
      <c r="AQ61" s="9">
        <f t="shared" ca="1" si="38"/>
        <v>0</v>
      </c>
      <c r="AR61" s="9">
        <f t="shared" ca="1" si="38"/>
        <v>0</v>
      </c>
      <c r="AS61" s="9">
        <f t="shared" ca="1" si="38"/>
        <v>0</v>
      </c>
      <c r="AT61" s="9">
        <f t="shared" ca="1" si="38"/>
        <v>0</v>
      </c>
      <c r="AU61" s="9">
        <f t="shared" ca="1" si="38"/>
        <v>0</v>
      </c>
      <c r="AV61" s="9">
        <f t="shared" ca="1" si="38"/>
        <v>0</v>
      </c>
      <c r="AW61" s="9">
        <f t="shared" ca="1" si="38"/>
        <v>0</v>
      </c>
      <c r="AX61" s="9">
        <f t="shared" ca="1" si="38"/>
        <v>0</v>
      </c>
      <c r="AY61" s="9">
        <f t="shared" ca="1" si="38"/>
        <v>0</v>
      </c>
      <c r="AZ61" s="9">
        <f t="shared" ca="1" si="38"/>
        <v>0</v>
      </c>
      <c r="BA61" s="9">
        <f t="shared" ca="1" si="38"/>
        <v>0</v>
      </c>
      <c r="BB61" s="9">
        <f t="shared" ca="1" si="38"/>
        <v>0</v>
      </c>
      <c r="BC61" s="9">
        <f t="shared" ca="1" si="38"/>
        <v>0</v>
      </c>
      <c r="BD61" s="9">
        <f t="shared" ca="1" si="38"/>
        <v>0</v>
      </c>
      <c r="BE61" s="9">
        <f t="shared" ca="1" si="38"/>
        <v>0</v>
      </c>
      <c r="BF61" s="9">
        <f t="shared" ca="1" si="38"/>
        <v>0</v>
      </c>
      <c r="BG61" s="9">
        <f t="shared" ca="1" si="38"/>
        <v>0</v>
      </c>
      <c r="BH61" s="9">
        <f t="shared" ca="1" si="38"/>
        <v>0</v>
      </c>
      <c r="BI61" s="9">
        <f t="shared" ca="1" si="38"/>
        <v>0</v>
      </c>
      <c r="BJ61" s="9">
        <f t="shared" ca="1" si="38"/>
        <v>0</v>
      </c>
      <c r="BK61" s="9">
        <f t="shared" ca="1" si="38"/>
        <v>0</v>
      </c>
      <c r="BL61" s="9">
        <f t="shared" ca="1" si="38"/>
        <v>0</v>
      </c>
      <c r="BM61" s="9">
        <f t="shared" ca="1" si="38"/>
        <v>0</v>
      </c>
      <c r="BN61" s="9">
        <f t="shared" ca="1" si="38"/>
        <v>0</v>
      </c>
      <c r="BO61" s="9">
        <f t="shared" ca="1" si="38"/>
        <v>0</v>
      </c>
      <c r="BP61" s="9">
        <f t="shared" ca="1" si="38"/>
        <v>0</v>
      </c>
      <c r="BQ61" s="9">
        <f t="shared" ca="1" si="38"/>
        <v>0</v>
      </c>
      <c r="BR61" s="9">
        <f t="shared" ref="BR61:CF61" ca="1" si="39">(BQ61+BR54)*BR97</f>
        <v>0</v>
      </c>
      <c r="BS61" s="9">
        <f t="shared" ca="1" si="39"/>
        <v>0</v>
      </c>
      <c r="BT61" s="9">
        <f t="shared" ca="1" si="39"/>
        <v>0</v>
      </c>
      <c r="BU61" s="9">
        <f t="shared" ca="1" si="39"/>
        <v>0</v>
      </c>
      <c r="BV61" s="9">
        <f t="shared" ca="1" si="39"/>
        <v>0</v>
      </c>
      <c r="BW61" s="9">
        <f t="shared" ca="1" si="39"/>
        <v>0</v>
      </c>
      <c r="BX61" s="9">
        <f t="shared" ca="1" si="39"/>
        <v>0</v>
      </c>
      <c r="BY61" s="9">
        <f t="shared" ca="1" si="39"/>
        <v>0</v>
      </c>
      <c r="BZ61" s="9">
        <f t="shared" ca="1" si="39"/>
        <v>0</v>
      </c>
      <c r="CA61" s="9">
        <f t="shared" ca="1" si="39"/>
        <v>0</v>
      </c>
      <c r="CB61" s="9">
        <f t="shared" ca="1" si="39"/>
        <v>0</v>
      </c>
      <c r="CC61" s="9">
        <f t="shared" ca="1" si="39"/>
        <v>0</v>
      </c>
      <c r="CD61" s="9">
        <f t="shared" ca="1" si="39"/>
        <v>0</v>
      </c>
      <c r="CE61" s="9">
        <f t="shared" ca="1" si="39"/>
        <v>0</v>
      </c>
      <c r="CF61" s="9">
        <f t="shared" ca="1" si="39"/>
        <v>0</v>
      </c>
      <c r="CG61" s="94"/>
    </row>
    <row r="62" spans="1:85" ht="15" customHeight="1" x14ac:dyDescent="0.2">
      <c r="A62" s="98"/>
      <c r="B62" s="7" t="s">
        <v>148</v>
      </c>
      <c r="C62" s="57" t="s">
        <v>10</v>
      </c>
      <c r="D62" s="63">
        <f ca="1">SUM(E62:CF62)</f>
        <v>11</v>
      </c>
      <c r="E62" s="91">
        <f ca="1">IF(E61&lt;0,1,0)</f>
        <v>1</v>
      </c>
      <c r="F62" s="91">
        <f t="shared" ref="F62:BQ62" ca="1" si="40">IF(F61&lt;0,1,IF(E62&lt;1,0,ABS(E61)/(ABS(E61)+F61)))*F$97</f>
        <v>1</v>
      </c>
      <c r="G62" s="91">
        <f t="shared" ca="1" si="40"/>
        <v>1</v>
      </c>
      <c r="H62" s="91">
        <f t="shared" ca="1" si="40"/>
        <v>1</v>
      </c>
      <c r="I62" s="91">
        <f t="shared" ca="1" si="40"/>
        <v>1</v>
      </c>
      <c r="J62" s="91">
        <f t="shared" ca="1" si="40"/>
        <v>1</v>
      </c>
      <c r="K62" s="91">
        <f t="shared" ca="1" si="40"/>
        <v>1</v>
      </c>
      <c r="L62" s="91">
        <f t="shared" ca="1" si="40"/>
        <v>1</v>
      </c>
      <c r="M62" s="91">
        <f t="shared" ca="1" si="40"/>
        <v>1</v>
      </c>
      <c r="N62" s="91">
        <f t="shared" ca="1" si="40"/>
        <v>1</v>
      </c>
      <c r="O62" s="91">
        <f t="shared" ca="1" si="40"/>
        <v>1</v>
      </c>
      <c r="P62" s="91">
        <f t="shared" ca="1" si="40"/>
        <v>0</v>
      </c>
      <c r="Q62" s="91">
        <f t="shared" ca="1" si="40"/>
        <v>0</v>
      </c>
      <c r="R62" s="91">
        <f t="shared" ca="1" si="40"/>
        <v>0</v>
      </c>
      <c r="S62" s="91">
        <f t="shared" ca="1" si="40"/>
        <v>0</v>
      </c>
      <c r="T62" s="91">
        <f t="shared" ca="1" si="40"/>
        <v>0</v>
      </c>
      <c r="U62" s="91">
        <f t="shared" ca="1" si="40"/>
        <v>0</v>
      </c>
      <c r="V62" s="91">
        <f t="shared" ca="1" si="40"/>
        <v>0</v>
      </c>
      <c r="W62" s="91">
        <f t="shared" ca="1" si="40"/>
        <v>0</v>
      </c>
      <c r="X62" s="91">
        <f t="shared" ca="1" si="40"/>
        <v>0</v>
      </c>
      <c r="Y62" s="91">
        <f t="shared" ca="1" si="40"/>
        <v>0</v>
      </c>
      <c r="Z62" s="91">
        <f t="shared" ca="1" si="40"/>
        <v>0</v>
      </c>
      <c r="AA62" s="91">
        <f t="shared" ca="1" si="40"/>
        <v>0</v>
      </c>
      <c r="AB62" s="91">
        <f t="shared" ca="1" si="40"/>
        <v>0</v>
      </c>
      <c r="AC62" s="91">
        <f t="shared" ca="1" si="40"/>
        <v>0</v>
      </c>
      <c r="AD62" s="91">
        <f t="shared" ca="1" si="40"/>
        <v>0</v>
      </c>
      <c r="AE62" s="91">
        <f t="shared" ca="1" si="40"/>
        <v>0</v>
      </c>
      <c r="AF62" s="91">
        <f t="shared" ca="1" si="40"/>
        <v>0</v>
      </c>
      <c r="AG62" s="91">
        <f t="shared" ca="1" si="40"/>
        <v>0</v>
      </c>
      <c r="AH62" s="91">
        <f t="shared" ca="1" si="40"/>
        <v>0</v>
      </c>
      <c r="AI62" s="91">
        <f t="shared" ca="1" si="40"/>
        <v>0</v>
      </c>
      <c r="AJ62" s="91">
        <f t="shared" ca="1" si="40"/>
        <v>0</v>
      </c>
      <c r="AK62" s="91">
        <f t="shared" ca="1" si="40"/>
        <v>0</v>
      </c>
      <c r="AL62" s="91">
        <f t="shared" ca="1" si="40"/>
        <v>0</v>
      </c>
      <c r="AM62" s="91">
        <f t="shared" ca="1" si="40"/>
        <v>0</v>
      </c>
      <c r="AN62" s="91">
        <f t="shared" ca="1" si="40"/>
        <v>0</v>
      </c>
      <c r="AO62" s="91">
        <f t="shared" ca="1" si="40"/>
        <v>0</v>
      </c>
      <c r="AP62" s="91">
        <f t="shared" ca="1" si="40"/>
        <v>0</v>
      </c>
      <c r="AQ62" s="91">
        <f t="shared" ca="1" si="40"/>
        <v>0</v>
      </c>
      <c r="AR62" s="91">
        <f t="shared" ca="1" si="40"/>
        <v>0</v>
      </c>
      <c r="AS62" s="91">
        <f t="shared" ca="1" si="40"/>
        <v>0</v>
      </c>
      <c r="AT62" s="91">
        <f t="shared" ca="1" si="40"/>
        <v>0</v>
      </c>
      <c r="AU62" s="91">
        <f t="shared" ca="1" si="40"/>
        <v>0</v>
      </c>
      <c r="AV62" s="91">
        <f t="shared" ca="1" si="40"/>
        <v>0</v>
      </c>
      <c r="AW62" s="91">
        <f t="shared" ca="1" si="40"/>
        <v>0</v>
      </c>
      <c r="AX62" s="91">
        <f t="shared" ca="1" si="40"/>
        <v>0</v>
      </c>
      <c r="AY62" s="91">
        <f t="shared" ca="1" si="40"/>
        <v>0</v>
      </c>
      <c r="AZ62" s="91">
        <f t="shared" ca="1" si="40"/>
        <v>0</v>
      </c>
      <c r="BA62" s="91">
        <f t="shared" ca="1" si="40"/>
        <v>0</v>
      </c>
      <c r="BB62" s="91">
        <f t="shared" ca="1" si="40"/>
        <v>0</v>
      </c>
      <c r="BC62" s="91">
        <f t="shared" ca="1" si="40"/>
        <v>0</v>
      </c>
      <c r="BD62" s="91">
        <f t="shared" ca="1" si="40"/>
        <v>0</v>
      </c>
      <c r="BE62" s="91">
        <f t="shared" ca="1" si="40"/>
        <v>0</v>
      </c>
      <c r="BF62" s="91">
        <f t="shared" ca="1" si="40"/>
        <v>0</v>
      </c>
      <c r="BG62" s="91">
        <f t="shared" ca="1" si="40"/>
        <v>0</v>
      </c>
      <c r="BH62" s="91">
        <f t="shared" ca="1" si="40"/>
        <v>0</v>
      </c>
      <c r="BI62" s="91">
        <f t="shared" ca="1" si="40"/>
        <v>0</v>
      </c>
      <c r="BJ62" s="91">
        <f t="shared" ca="1" si="40"/>
        <v>0</v>
      </c>
      <c r="BK62" s="91">
        <f t="shared" ca="1" si="40"/>
        <v>0</v>
      </c>
      <c r="BL62" s="91">
        <f t="shared" ca="1" si="40"/>
        <v>0</v>
      </c>
      <c r="BM62" s="91">
        <f t="shared" ca="1" si="40"/>
        <v>0</v>
      </c>
      <c r="BN62" s="91">
        <f t="shared" ca="1" si="40"/>
        <v>0</v>
      </c>
      <c r="BO62" s="91">
        <f t="shared" ca="1" si="40"/>
        <v>0</v>
      </c>
      <c r="BP62" s="91">
        <f t="shared" ca="1" si="40"/>
        <v>0</v>
      </c>
      <c r="BQ62" s="91">
        <f t="shared" ca="1" si="40"/>
        <v>0</v>
      </c>
      <c r="BR62" s="91">
        <f t="shared" ref="BR62:CF62" ca="1" si="41">IF(BR61&lt;0,1,IF(BQ62&lt;1,0,ABS(BQ61)/(ABS(BQ61)+BR61)))*BR$97</f>
        <v>0</v>
      </c>
      <c r="BS62" s="91">
        <f t="shared" ca="1" si="41"/>
        <v>0</v>
      </c>
      <c r="BT62" s="91">
        <f t="shared" ca="1" si="41"/>
        <v>0</v>
      </c>
      <c r="BU62" s="91">
        <f t="shared" ca="1" si="41"/>
        <v>0</v>
      </c>
      <c r="BV62" s="91">
        <f t="shared" ca="1" si="41"/>
        <v>0</v>
      </c>
      <c r="BW62" s="91">
        <f t="shared" ca="1" si="41"/>
        <v>0</v>
      </c>
      <c r="BX62" s="91">
        <f t="shared" ca="1" si="41"/>
        <v>0</v>
      </c>
      <c r="BY62" s="91">
        <f t="shared" ca="1" si="41"/>
        <v>0</v>
      </c>
      <c r="BZ62" s="91">
        <f t="shared" ca="1" si="41"/>
        <v>0</v>
      </c>
      <c r="CA62" s="91">
        <f t="shared" ca="1" si="41"/>
        <v>0</v>
      </c>
      <c r="CB62" s="91">
        <f t="shared" ca="1" si="41"/>
        <v>0</v>
      </c>
      <c r="CC62" s="91">
        <f t="shared" ca="1" si="41"/>
        <v>0</v>
      </c>
      <c r="CD62" s="91">
        <f t="shared" ca="1" si="41"/>
        <v>0</v>
      </c>
      <c r="CE62" s="91">
        <f t="shared" ca="1" si="41"/>
        <v>0</v>
      </c>
      <c r="CF62" s="91">
        <f t="shared" ca="1" si="41"/>
        <v>0</v>
      </c>
      <c r="CG62" s="94"/>
    </row>
    <row r="63" spans="1:85" ht="15" customHeight="1" x14ac:dyDescent="0.2">
      <c r="A63" s="98"/>
      <c r="B63" s="7" t="s">
        <v>147</v>
      </c>
      <c r="C63" s="57" t="s">
        <v>5</v>
      </c>
      <c r="D63" s="8">
        <f ca="1">D60</f>
        <v>-47863.737129763671</v>
      </c>
      <c r="E63" s="9">
        <f ca="1">E60</f>
        <v>-1966.8290148575763</v>
      </c>
      <c r="F63" s="9">
        <f t="shared" ref="F63:BQ63" ca="1" si="42">(E63+F60)*F97</f>
        <v>-2724.2130158669866</v>
      </c>
      <c r="G63" s="9">
        <f t="shared" ca="1" si="42"/>
        <v>-22398.568706987513</v>
      </c>
      <c r="H63" s="9">
        <f t="shared" ca="1" si="42"/>
        <v>-36559.148601631168</v>
      </c>
      <c r="I63" s="9">
        <f t="shared" ca="1" si="42"/>
        <v>-42658.900584154617</v>
      </c>
      <c r="J63" s="9">
        <f t="shared" ca="1" si="42"/>
        <v>-45431.570519665984</v>
      </c>
      <c r="K63" s="9">
        <f t="shared" ca="1" si="42"/>
        <v>-47863.737129763671</v>
      </c>
      <c r="L63" s="9">
        <f t="shared" ca="1" si="42"/>
        <v>-47863.737129763671</v>
      </c>
      <c r="M63" s="9">
        <f t="shared" ca="1" si="42"/>
        <v>-47863.737129763671</v>
      </c>
      <c r="N63" s="9">
        <f t="shared" ca="1" si="42"/>
        <v>-47863.737129763671</v>
      </c>
      <c r="O63" s="9">
        <f t="shared" ca="1" si="42"/>
        <v>-47863.737129763671</v>
      </c>
      <c r="P63" s="9">
        <f t="shared" ca="1" si="42"/>
        <v>0</v>
      </c>
      <c r="Q63" s="9">
        <f t="shared" ca="1" si="42"/>
        <v>0</v>
      </c>
      <c r="R63" s="9">
        <f t="shared" ca="1" si="42"/>
        <v>0</v>
      </c>
      <c r="S63" s="9">
        <f t="shared" ca="1" si="42"/>
        <v>0</v>
      </c>
      <c r="T63" s="9">
        <f t="shared" ca="1" si="42"/>
        <v>0</v>
      </c>
      <c r="U63" s="9">
        <f t="shared" ca="1" si="42"/>
        <v>0</v>
      </c>
      <c r="V63" s="9">
        <f t="shared" ca="1" si="42"/>
        <v>0</v>
      </c>
      <c r="W63" s="9">
        <f t="shared" ca="1" si="42"/>
        <v>0</v>
      </c>
      <c r="X63" s="9">
        <f t="shared" ca="1" si="42"/>
        <v>0</v>
      </c>
      <c r="Y63" s="9">
        <f t="shared" ca="1" si="42"/>
        <v>0</v>
      </c>
      <c r="Z63" s="9">
        <f t="shared" ca="1" si="42"/>
        <v>0</v>
      </c>
      <c r="AA63" s="9">
        <f t="shared" ca="1" si="42"/>
        <v>0</v>
      </c>
      <c r="AB63" s="9">
        <f t="shared" ca="1" si="42"/>
        <v>0</v>
      </c>
      <c r="AC63" s="9">
        <f t="shared" ca="1" si="42"/>
        <v>0</v>
      </c>
      <c r="AD63" s="9">
        <f t="shared" ca="1" si="42"/>
        <v>0</v>
      </c>
      <c r="AE63" s="9">
        <f t="shared" ca="1" si="42"/>
        <v>0</v>
      </c>
      <c r="AF63" s="9">
        <f t="shared" ca="1" si="42"/>
        <v>0</v>
      </c>
      <c r="AG63" s="9">
        <f t="shared" ca="1" si="42"/>
        <v>0</v>
      </c>
      <c r="AH63" s="9">
        <f t="shared" ca="1" si="42"/>
        <v>0</v>
      </c>
      <c r="AI63" s="9">
        <f t="shared" ca="1" si="42"/>
        <v>0</v>
      </c>
      <c r="AJ63" s="9">
        <f t="shared" ca="1" si="42"/>
        <v>0</v>
      </c>
      <c r="AK63" s="9">
        <f t="shared" ca="1" si="42"/>
        <v>0</v>
      </c>
      <c r="AL63" s="9">
        <f t="shared" ca="1" si="42"/>
        <v>0</v>
      </c>
      <c r="AM63" s="9">
        <f t="shared" ca="1" si="42"/>
        <v>0</v>
      </c>
      <c r="AN63" s="9">
        <f t="shared" ca="1" si="42"/>
        <v>0</v>
      </c>
      <c r="AO63" s="9">
        <f t="shared" ca="1" si="42"/>
        <v>0</v>
      </c>
      <c r="AP63" s="9">
        <f t="shared" ca="1" si="42"/>
        <v>0</v>
      </c>
      <c r="AQ63" s="9">
        <f t="shared" ca="1" si="42"/>
        <v>0</v>
      </c>
      <c r="AR63" s="9">
        <f t="shared" ca="1" si="42"/>
        <v>0</v>
      </c>
      <c r="AS63" s="9">
        <f t="shared" ca="1" si="42"/>
        <v>0</v>
      </c>
      <c r="AT63" s="9">
        <f t="shared" ca="1" si="42"/>
        <v>0</v>
      </c>
      <c r="AU63" s="9">
        <f t="shared" ca="1" si="42"/>
        <v>0</v>
      </c>
      <c r="AV63" s="9">
        <f t="shared" ca="1" si="42"/>
        <v>0</v>
      </c>
      <c r="AW63" s="9">
        <f t="shared" ca="1" si="42"/>
        <v>0</v>
      </c>
      <c r="AX63" s="9">
        <f t="shared" ca="1" si="42"/>
        <v>0</v>
      </c>
      <c r="AY63" s="9">
        <f t="shared" ca="1" si="42"/>
        <v>0</v>
      </c>
      <c r="AZ63" s="9">
        <f t="shared" ca="1" si="42"/>
        <v>0</v>
      </c>
      <c r="BA63" s="9">
        <f t="shared" ca="1" si="42"/>
        <v>0</v>
      </c>
      <c r="BB63" s="9">
        <f t="shared" ca="1" si="42"/>
        <v>0</v>
      </c>
      <c r="BC63" s="9">
        <f t="shared" ca="1" si="42"/>
        <v>0</v>
      </c>
      <c r="BD63" s="9">
        <f t="shared" ca="1" si="42"/>
        <v>0</v>
      </c>
      <c r="BE63" s="9">
        <f t="shared" ca="1" si="42"/>
        <v>0</v>
      </c>
      <c r="BF63" s="9">
        <f t="shared" ca="1" si="42"/>
        <v>0</v>
      </c>
      <c r="BG63" s="9">
        <f t="shared" ca="1" si="42"/>
        <v>0</v>
      </c>
      <c r="BH63" s="9">
        <f t="shared" ca="1" si="42"/>
        <v>0</v>
      </c>
      <c r="BI63" s="9">
        <f t="shared" ca="1" si="42"/>
        <v>0</v>
      </c>
      <c r="BJ63" s="9">
        <f t="shared" ca="1" si="42"/>
        <v>0</v>
      </c>
      <c r="BK63" s="9">
        <f t="shared" ca="1" si="42"/>
        <v>0</v>
      </c>
      <c r="BL63" s="9">
        <f t="shared" ca="1" si="42"/>
        <v>0</v>
      </c>
      <c r="BM63" s="9">
        <f t="shared" ca="1" si="42"/>
        <v>0</v>
      </c>
      <c r="BN63" s="9">
        <f t="shared" ca="1" si="42"/>
        <v>0</v>
      </c>
      <c r="BO63" s="9">
        <f t="shared" ca="1" si="42"/>
        <v>0</v>
      </c>
      <c r="BP63" s="9">
        <f t="shared" ca="1" si="42"/>
        <v>0</v>
      </c>
      <c r="BQ63" s="9">
        <f t="shared" ca="1" si="42"/>
        <v>0</v>
      </c>
      <c r="BR63" s="9">
        <f t="shared" ref="BR63:CF63" ca="1" si="43">(BQ63+BR60)*BR97</f>
        <v>0</v>
      </c>
      <c r="BS63" s="9">
        <f t="shared" ca="1" si="43"/>
        <v>0</v>
      </c>
      <c r="BT63" s="9">
        <f t="shared" ca="1" si="43"/>
        <v>0</v>
      </c>
      <c r="BU63" s="9">
        <f t="shared" ca="1" si="43"/>
        <v>0</v>
      </c>
      <c r="BV63" s="9">
        <f t="shared" ca="1" si="43"/>
        <v>0</v>
      </c>
      <c r="BW63" s="9">
        <f t="shared" ca="1" si="43"/>
        <v>0</v>
      </c>
      <c r="BX63" s="9">
        <f t="shared" ca="1" si="43"/>
        <v>0</v>
      </c>
      <c r="BY63" s="9">
        <f t="shared" ca="1" si="43"/>
        <v>0</v>
      </c>
      <c r="BZ63" s="9">
        <f t="shared" ca="1" si="43"/>
        <v>0</v>
      </c>
      <c r="CA63" s="9">
        <f t="shared" ca="1" si="43"/>
        <v>0</v>
      </c>
      <c r="CB63" s="9">
        <f t="shared" ca="1" si="43"/>
        <v>0</v>
      </c>
      <c r="CC63" s="9">
        <f t="shared" ca="1" si="43"/>
        <v>0</v>
      </c>
      <c r="CD63" s="9">
        <f t="shared" ca="1" si="43"/>
        <v>0</v>
      </c>
      <c r="CE63" s="9">
        <f t="shared" ca="1" si="43"/>
        <v>0</v>
      </c>
      <c r="CF63" s="9">
        <f t="shared" ca="1" si="43"/>
        <v>0</v>
      </c>
      <c r="CG63" s="94"/>
    </row>
    <row r="64" spans="1:85" ht="15" customHeight="1" x14ac:dyDescent="0.2">
      <c r="A64" s="98"/>
      <c r="B64" s="7" t="s">
        <v>146</v>
      </c>
      <c r="C64" s="57" t="s">
        <v>10</v>
      </c>
      <c r="D64" s="63">
        <f ca="1">SUM(E64:CF64)</f>
        <v>11</v>
      </c>
      <c r="E64" s="91">
        <f ca="1">IF(E63&lt;0,1,0)</f>
        <v>1</v>
      </c>
      <c r="F64" s="91">
        <f t="shared" ref="F64:BQ64" ca="1" si="44">IF(F63&lt;0,1,IF(E64&lt;1,0,ABS(E63)/(ABS(E63)+F63)))*F97</f>
        <v>1</v>
      </c>
      <c r="G64" s="91">
        <f t="shared" ca="1" si="44"/>
        <v>1</v>
      </c>
      <c r="H64" s="91">
        <f t="shared" ca="1" si="44"/>
        <v>1</v>
      </c>
      <c r="I64" s="91">
        <f t="shared" ca="1" si="44"/>
        <v>1</v>
      </c>
      <c r="J64" s="91">
        <f t="shared" ca="1" si="44"/>
        <v>1</v>
      </c>
      <c r="K64" s="91">
        <f t="shared" ca="1" si="44"/>
        <v>1</v>
      </c>
      <c r="L64" s="91">
        <f t="shared" ca="1" si="44"/>
        <v>1</v>
      </c>
      <c r="M64" s="91">
        <f t="shared" ca="1" si="44"/>
        <v>1</v>
      </c>
      <c r="N64" s="91">
        <f t="shared" ca="1" si="44"/>
        <v>1</v>
      </c>
      <c r="O64" s="91">
        <f t="shared" ca="1" si="44"/>
        <v>1</v>
      </c>
      <c r="P64" s="91">
        <f t="shared" ca="1" si="44"/>
        <v>0</v>
      </c>
      <c r="Q64" s="91">
        <f t="shared" ca="1" si="44"/>
        <v>0</v>
      </c>
      <c r="R64" s="91">
        <f t="shared" ca="1" si="44"/>
        <v>0</v>
      </c>
      <c r="S64" s="91">
        <f t="shared" ca="1" si="44"/>
        <v>0</v>
      </c>
      <c r="T64" s="91">
        <f t="shared" ca="1" si="44"/>
        <v>0</v>
      </c>
      <c r="U64" s="91">
        <f t="shared" ca="1" si="44"/>
        <v>0</v>
      </c>
      <c r="V64" s="91">
        <f t="shared" ca="1" si="44"/>
        <v>0</v>
      </c>
      <c r="W64" s="91">
        <f t="shared" ca="1" si="44"/>
        <v>0</v>
      </c>
      <c r="X64" s="91">
        <f t="shared" ca="1" si="44"/>
        <v>0</v>
      </c>
      <c r="Y64" s="91">
        <f t="shared" ca="1" si="44"/>
        <v>0</v>
      </c>
      <c r="Z64" s="91">
        <f t="shared" ca="1" si="44"/>
        <v>0</v>
      </c>
      <c r="AA64" s="91">
        <f t="shared" ca="1" si="44"/>
        <v>0</v>
      </c>
      <c r="AB64" s="91">
        <f t="shared" ca="1" si="44"/>
        <v>0</v>
      </c>
      <c r="AC64" s="91">
        <f t="shared" ca="1" si="44"/>
        <v>0</v>
      </c>
      <c r="AD64" s="91">
        <f t="shared" ca="1" si="44"/>
        <v>0</v>
      </c>
      <c r="AE64" s="91">
        <f t="shared" ca="1" si="44"/>
        <v>0</v>
      </c>
      <c r="AF64" s="91">
        <f t="shared" ca="1" si="44"/>
        <v>0</v>
      </c>
      <c r="AG64" s="91">
        <f t="shared" ca="1" si="44"/>
        <v>0</v>
      </c>
      <c r="AH64" s="91">
        <f t="shared" ca="1" si="44"/>
        <v>0</v>
      </c>
      <c r="AI64" s="91">
        <f t="shared" ca="1" si="44"/>
        <v>0</v>
      </c>
      <c r="AJ64" s="91">
        <f t="shared" ca="1" si="44"/>
        <v>0</v>
      </c>
      <c r="AK64" s="91">
        <f t="shared" ca="1" si="44"/>
        <v>0</v>
      </c>
      <c r="AL64" s="91">
        <f t="shared" ca="1" si="44"/>
        <v>0</v>
      </c>
      <c r="AM64" s="91">
        <f t="shared" ca="1" si="44"/>
        <v>0</v>
      </c>
      <c r="AN64" s="91">
        <f t="shared" ca="1" si="44"/>
        <v>0</v>
      </c>
      <c r="AO64" s="91">
        <f t="shared" ca="1" si="44"/>
        <v>0</v>
      </c>
      <c r="AP64" s="91">
        <f t="shared" ca="1" si="44"/>
        <v>0</v>
      </c>
      <c r="AQ64" s="91">
        <f t="shared" ca="1" si="44"/>
        <v>0</v>
      </c>
      <c r="AR64" s="91">
        <f t="shared" ca="1" si="44"/>
        <v>0</v>
      </c>
      <c r="AS64" s="91">
        <f t="shared" ca="1" si="44"/>
        <v>0</v>
      </c>
      <c r="AT64" s="91">
        <f t="shared" ca="1" si="44"/>
        <v>0</v>
      </c>
      <c r="AU64" s="91">
        <f t="shared" ca="1" si="44"/>
        <v>0</v>
      </c>
      <c r="AV64" s="91">
        <f t="shared" ca="1" si="44"/>
        <v>0</v>
      </c>
      <c r="AW64" s="91">
        <f t="shared" ca="1" si="44"/>
        <v>0</v>
      </c>
      <c r="AX64" s="91">
        <f t="shared" ca="1" si="44"/>
        <v>0</v>
      </c>
      <c r="AY64" s="91">
        <f t="shared" ca="1" si="44"/>
        <v>0</v>
      </c>
      <c r="AZ64" s="91">
        <f t="shared" ca="1" si="44"/>
        <v>0</v>
      </c>
      <c r="BA64" s="91">
        <f t="shared" ca="1" si="44"/>
        <v>0</v>
      </c>
      <c r="BB64" s="91">
        <f t="shared" ca="1" si="44"/>
        <v>0</v>
      </c>
      <c r="BC64" s="91">
        <f t="shared" ca="1" si="44"/>
        <v>0</v>
      </c>
      <c r="BD64" s="91">
        <f t="shared" ca="1" si="44"/>
        <v>0</v>
      </c>
      <c r="BE64" s="91">
        <f t="shared" ca="1" si="44"/>
        <v>0</v>
      </c>
      <c r="BF64" s="91">
        <f t="shared" ca="1" si="44"/>
        <v>0</v>
      </c>
      <c r="BG64" s="91">
        <f t="shared" ca="1" si="44"/>
        <v>0</v>
      </c>
      <c r="BH64" s="91">
        <f t="shared" ca="1" si="44"/>
        <v>0</v>
      </c>
      <c r="BI64" s="91">
        <f t="shared" ca="1" si="44"/>
        <v>0</v>
      </c>
      <c r="BJ64" s="91">
        <f t="shared" ca="1" si="44"/>
        <v>0</v>
      </c>
      <c r="BK64" s="91">
        <f t="shared" ca="1" si="44"/>
        <v>0</v>
      </c>
      <c r="BL64" s="91">
        <f t="shared" ca="1" si="44"/>
        <v>0</v>
      </c>
      <c r="BM64" s="91">
        <f t="shared" ca="1" si="44"/>
        <v>0</v>
      </c>
      <c r="BN64" s="91">
        <f t="shared" ca="1" si="44"/>
        <v>0</v>
      </c>
      <c r="BO64" s="91">
        <f t="shared" ca="1" si="44"/>
        <v>0</v>
      </c>
      <c r="BP64" s="91">
        <f t="shared" ca="1" si="44"/>
        <v>0</v>
      </c>
      <c r="BQ64" s="91">
        <f t="shared" ca="1" si="44"/>
        <v>0</v>
      </c>
      <c r="BR64" s="91">
        <f t="shared" ref="BR64:CF64" ca="1" si="45">IF(BR63&lt;0,1,IF(BQ64&lt;1,0,ABS(BQ63)/(ABS(BQ63)+BR63)))*BR97</f>
        <v>0</v>
      </c>
      <c r="BS64" s="91">
        <f t="shared" ca="1" si="45"/>
        <v>0</v>
      </c>
      <c r="BT64" s="91">
        <f t="shared" ca="1" si="45"/>
        <v>0</v>
      </c>
      <c r="BU64" s="91">
        <f t="shared" ca="1" si="45"/>
        <v>0</v>
      </c>
      <c r="BV64" s="91">
        <f t="shared" ca="1" si="45"/>
        <v>0</v>
      </c>
      <c r="BW64" s="91">
        <f t="shared" ca="1" si="45"/>
        <v>0</v>
      </c>
      <c r="BX64" s="91">
        <f t="shared" ca="1" si="45"/>
        <v>0</v>
      </c>
      <c r="BY64" s="91">
        <f t="shared" ca="1" si="45"/>
        <v>0</v>
      </c>
      <c r="BZ64" s="91">
        <f t="shared" ca="1" si="45"/>
        <v>0</v>
      </c>
      <c r="CA64" s="91">
        <f t="shared" ca="1" si="45"/>
        <v>0</v>
      </c>
      <c r="CB64" s="91">
        <f t="shared" ca="1" si="45"/>
        <v>0</v>
      </c>
      <c r="CC64" s="91">
        <f t="shared" ca="1" si="45"/>
        <v>0</v>
      </c>
      <c r="CD64" s="91">
        <f t="shared" ca="1" si="45"/>
        <v>0</v>
      </c>
      <c r="CE64" s="91">
        <f t="shared" ca="1" si="45"/>
        <v>0</v>
      </c>
      <c r="CF64" s="91">
        <f t="shared" ca="1" si="45"/>
        <v>0</v>
      </c>
      <c r="CG64" s="94"/>
    </row>
    <row r="65" spans="1:85" ht="15" customHeight="1" x14ac:dyDescent="0.2">
      <c r="A65" s="98"/>
      <c r="B65" s="7" t="s">
        <v>800</v>
      </c>
      <c r="C65" s="57" t="s">
        <v>5</v>
      </c>
      <c r="D65" s="63">
        <f ca="1">SUM(E65:CF65)</f>
        <v>75121.656849780222</v>
      </c>
      <c r="E65" s="91">
        <f ca="1">E34*E97</f>
        <v>2099.9987299999998</v>
      </c>
      <c r="F65" s="91">
        <f t="shared" ref="F65:BQ65" ca="1" si="46">F34*F97</f>
        <v>921.87789999999995</v>
      </c>
      <c r="G65" s="91">
        <f t="shared" ca="1" si="46"/>
        <v>27300</v>
      </c>
      <c r="H65" s="91">
        <f t="shared" ca="1" si="46"/>
        <v>22400</v>
      </c>
      <c r="I65" s="91">
        <f t="shared" ca="1" si="46"/>
        <v>10999.780219780219</v>
      </c>
      <c r="J65" s="91">
        <f t="shared" ca="1" si="46"/>
        <v>5700</v>
      </c>
      <c r="K65" s="91">
        <f t="shared" ca="1" si="46"/>
        <v>5700</v>
      </c>
      <c r="L65" s="91">
        <f t="shared" ca="1" si="46"/>
        <v>0</v>
      </c>
      <c r="M65" s="91">
        <f t="shared" ca="1" si="46"/>
        <v>0</v>
      </c>
      <c r="N65" s="91">
        <f t="shared" ca="1" si="46"/>
        <v>0</v>
      </c>
      <c r="O65" s="91">
        <f t="shared" ca="1" si="46"/>
        <v>0</v>
      </c>
      <c r="P65" s="91">
        <f t="shared" ca="1" si="46"/>
        <v>0</v>
      </c>
      <c r="Q65" s="91">
        <f t="shared" ca="1" si="46"/>
        <v>0</v>
      </c>
      <c r="R65" s="91">
        <f t="shared" ca="1" si="46"/>
        <v>0</v>
      </c>
      <c r="S65" s="91">
        <f t="shared" ca="1" si="46"/>
        <v>0</v>
      </c>
      <c r="T65" s="91">
        <f t="shared" ca="1" si="46"/>
        <v>0</v>
      </c>
      <c r="U65" s="91">
        <f t="shared" ca="1" si="46"/>
        <v>0</v>
      </c>
      <c r="V65" s="91">
        <f t="shared" ca="1" si="46"/>
        <v>0</v>
      </c>
      <c r="W65" s="91">
        <f t="shared" ca="1" si="46"/>
        <v>0</v>
      </c>
      <c r="X65" s="91">
        <f t="shared" ca="1" si="46"/>
        <v>0</v>
      </c>
      <c r="Y65" s="91">
        <f t="shared" ca="1" si="46"/>
        <v>0</v>
      </c>
      <c r="Z65" s="91">
        <f t="shared" ca="1" si="46"/>
        <v>0</v>
      </c>
      <c r="AA65" s="91">
        <f t="shared" ca="1" si="46"/>
        <v>0</v>
      </c>
      <c r="AB65" s="91">
        <f t="shared" ca="1" si="46"/>
        <v>0</v>
      </c>
      <c r="AC65" s="91">
        <f t="shared" ca="1" si="46"/>
        <v>0</v>
      </c>
      <c r="AD65" s="91">
        <f t="shared" ca="1" si="46"/>
        <v>0</v>
      </c>
      <c r="AE65" s="91">
        <f t="shared" ca="1" si="46"/>
        <v>0</v>
      </c>
      <c r="AF65" s="91">
        <f t="shared" ca="1" si="46"/>
        <v>0</v>
      </c>
      <c r="AG65" s="91">
        <f t="shared" ca="1" si="46"/>
        <v>0</v>
      </c>
      <c r="AH65" s="91">
        <f t="shared" ca="1" si="46"/>
        <v>0</v>
      </c>
      <c r="AI65" s="91">
        <f t="shared" ca="1" si="46"/>
        <v>0</v>
      </c>
      <c r="AJ65" s="91">
        <f t="shared" ca="1" si="46"/>
        <v>0</v>
      </c>
      <c r="AK65" s="91">
        <f t="shared" ca="1" si="46"/>
        <v>0</v>
      </c>
      <c r="AL65" s="91">
        <f t="shared" ca="1" si="46"/>
        <v>0</v>
      </c>
      <c r="AM65" s="91">
        <f t="shared" ca="1" si="46"/>
        <v>0</v>
      </c>
      <c r="AN65" s="91">
        <f t="shared" ca="1" si="46"/>
        <v>0</v>
      </c>
      <c r="AO65" s="91">
        <f t="shared" ca="1" si="46"/>
        <v>0</v>
      </c>
      <c r="AP65" s="91">
        <f t="shared" ca="1" si="46"/>
        <v>0</v>
      </c>
      <c r="AQ65" s="91">
        <f t="shared" ca="1" si="46"/>
        <v>0</v>
      </c>
      <c r="AR65" s="91">
        <f t="shared" ca="1" si="46"/>
        <v>0</v>
      </c>
      <c r="AS65" s="91">
        <f t="shared" ca="1" si="46"/>
        <v>0</v>
      </c>
      <c r="AT65" s="91">
        <f t="shared" ca="1" si="46"/>
        <v>0</v>
      </c>
      <c r="AU65" s="91">
        <f t="shared" ca="1" si="46"/>
        <v>0</v>
      </c>
      <c r="AV65" s="91">
        <f t="shared" ca="1" si="46"/>
        <v>0</v>
      </c>
      <c r="AW65" s="91">
        <f t="shared" ca="1" si="46"/>
        <v>0</v>
      </c>
      <c r="AX65" s="91">
        <f t="shared" ca="1" si="46"/>
        <v>0</v>
      </c>
      <c r="AY65" s="91">
        <f t="shared" ca="1" si="46"/>
        <v>0</v>
      </c>
      <c r="AZ65" s="91">
        <f t="shared" ca="1" si="46"/>
        <v>0</v>
      </c>
      <c r="BA65" s="91">
        <f t="shared" ca="1" si="46"/>
        <v>0</v>
      </c>
      <c r="BB65" s="91">
        <f t="shared" ca="1" si="46"/>
        <v>0</v>
      </c>
      <c r="BC65" s="91">
        <f t="shared" ca="1" si="46"/>
        <v>0</v>
      </c>
      <c r="BD65" s="91">
        <f t="shared" ca="1" si="46"/>
        <v>0</v>
      </c>
      <c r="BE65" s="91">
        <f t="shared" ca="1" si="46"/>
        <v>0</v>
      </c>
      <c r="BF65" s="91">
        <f t="shared" ca="1" si="46"/>
        <v>0</v>
      </c>
      <c r="BG65" s="91">
        <f t="shared" ca="1" si="46"/>
        <v>0</v>
      </c>
      <c r="BH65" s="91">
        <f t="shared" ca="1" si="46"/>
        <v>0</v>
      </c>
      <c r="BI65" s="91">
        <f t="shared" ca="1" si="46"/>
        <v>0</v>
      </c>
      <c r="BJ65" s="91">
        <f t="shared" ca="1" si="46"/>
        <v>0</v>
      </c>
      <c r="BK65" s="91">
        <f t="shared" ca="1" si="46"/>
        <v>0</v>
      </c>
      <c r="BL65" s="91">
        <f t="shared" ca="1" si="46"/>
        <v>0</v>
      </c>
      <c r="BM65" s="91">
        <f t="shared" ca="1" si="46"/>
        <v>0</v>
      </c>
      <c r="BN65" s="91">
        <f t="shared" ca="1" si="46"/>
        <v>0</v>
      </c>
      <c r="BO65" s="91">
        <f t="shared" ca="1" si="46"/>
        <v>0</v>
      </c>
      <c r="BP65" s="91">
        <f t="shared" ca="1" si="46"/>
        <v>0</v>
      </c>
      <c r="BQ65" s="91">
        <f t="shared" ca="1" si="46"/>
        <v>0</v>
      </c>
      <c r="BR65" s="91">
        <f t="shared" ref="BR65:CF65" ca="1" si="47">BR34*BR97</f>
        <v>0</v>
      </c>
      <c r="BS65" s="91">
        <f t="shared" ca="1" si="47"/>
        <v>0</v>
      </c>
      <c r="BT65" s="91">
        <f t="shared" ca="1" si="47"/>
        <v>0</v>
      </c>
      <c r="BU65" s="91">
        <f t="shared" ca="1" si="47"/>
        <v>0</v>
      </c>
      <c r="BV65" s="91">
        <f t="shared" ca="1" si="47"/>
        <v>0</v>
      </c>
      <c r="BW65" s="91">
        <f t="shared" ca="1" si="47"/>
        <v>0</v>
      </c>
      <c r="BX65" s="91">
        <f t="shared" ca="1" si="47"/>
        <v>0</v>
      </c>
      <c r="BY65" s="91">
        <f t="shared" ca="1" si="47"/>
        <v>0</v>
      </c>
      <c r="BZ65" s="91">
        <f t="shared" ca="1" si="47"/>
        <v>0</v>
      </c>
      <c r="CA65" s="91">
        <f t="shared" ca="1" si="47"/>
        <v>0</v>
      </c>
      <c r="CB65" s="91">
        <f t="shared" ca="1" si="47"/>
        <v>0</v>
      </c>
      <c r="CC65" s="91">
        <f t="shared" ca="1" si="47"/>
        <v>0</v>
      </c>
      <c r="CD65" s="91">
        <f t="shared" ca="1" si="47"/>
        <v>0</v>
      </c>
      <c r="CE65" s="91">
        <f t="shared" ca="1" si="47"/>
        <v>0</v>
      </c>
      <c r="CF65" s="91">
        <f t="shared" ca="1" si="47"/>
        <v>0</v>
      </c>
      <c r="CG65" s="94"/>
    </row>
    <row r="66" spans="1:85" ht="15" customHeight="1" x14ac:dyDescent="0.2">
      <c r="A66" s="98"/>
      <c r="B66" s="304" t="s">
        <v>808</v>
      </c>
      <c r="C66" s="313" t="s">
        <v>144</v>
      </c>
      <c r="D66" s="314">
        <f ca="1">(SUMIFS($E$55:$CF$55,$E$51:$CF$51,"&gt;="&amp;YEAR(TODAY()),$E$51:$CF$51,"&lt;="&amp;YEAR(TODAY())+2)+IF($A$19="прямой",SUMIFS($E$19:$CF$19,$E$51:$CF$51,"&gt;="&amp;YEAR(TODAY()),$E$51:$CF$51,"&lt;="&amp;YEAR(TODAY())+2),0))/SUMIFS($E$57:$CF$57,$E$51:$CF$51,"&gt;="&amp;YEAR(TODAY()),$E$51:$CF$51,"&lt;="&amp;YEAR(TODAY())+2)</f>
        <v>-5.7856051233534676E-2</v>
      </c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94"/>
      <c r="BA66" s="94"/>
      <c r="BB66" s="94"/>
      <c r="BC66" s="94"/>
      <c r="BD66" s="94"/>
      <c r="BE66" s="94"/>
      <c r="BF66" s="94"/>
      <c r="BG66" s="94"/>
      <c r="BH66" s="94"/>
      <c r="BI66" s="94"/>
      <c r="BJ66" s="94"/>
      <c r="BK66" s="94"/>
      <c r="BL66" s="94"/>
      <c r="BM66" s="94"/>
      <c r="BN66" s="94"/>
      <c r="BO66" s="94"/>
      <c r="BP66" s="94"/>
      <c r="BQ66" s="94"/>
      <c r="BR66" s="94"/>
      <c r="BS66" s="94"/>
      <c r="BT66" s="94"/>
      <c r="BU66" s="94"/>
      <c r="BV66" s="94"/>
      <c r="BW66" s="94"/>
      <c r="BX66" s="94"/>
      <c r="BY66" s="94"/>
      <c r="BZ66" s="94"/>
      <c r="CA66" s="94"/>
      <c r="CB66" s="94"/>
      <c r="CC66" s="94"/>
      <c r="CD66" s="94"/>
      <c r="CE66" s="94"/>
      <c r="CF66" s="94"/>
      <c r="CG66" s="94"/>
    </row>
    <row r="67" spans="1:85" x14ac:dyDescent="0.2">
      <c r="A67" s="94"/>
      <c r="B67" s="94"/>
      <c r="C67" s="95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  <c r="AX67" s="94"/>
      <c r="AY67" s="94"/>
      <c r="AZ67" s="94"/>
      <c r="BA67" s="94"/>
      <c r="BB67" s="94"/>
      <c r="BC67" s="94"/>
      <c r="BD67" s="94"/>
      <c r="BE67" s="94"/>
      <c r="BF67" s="94"/>
      <c r="BG67" s="94"/>
      <c r="BH67" s="94"/>
      <c r="BI67" s="94"/>
      <c r="BJ67" s="94"/>
      <c r="BK67" s="94"/>
      <c r="BL67" s="94"/>
      <c r="BM67" s="94"/>
      <c r="BN67" s="94"/>
      <c r="BO67" s="94"/>
      <c r="BP67" s="94"/>
      <c r="BQ67" s="94"/>
      <c r="BR67" s="94"/>
      <c r="BS67" s="94"/>
      <c r="BT67" s="94"/>
      <c r="BU67" s="94"/>
      <c r="BV67" s="94"/>
      <c r="BW67" s="94"/>
      <c r="BX67" s="94"/>
      <c r="BY67" s="94"/>
      <c r="BZ67" s="94"/>
      <c r="CA67" s="94"/>
      <c r="CB67" s="94"/>
      <c r="CC67" s="94"/>
      <c r="CD67" s="94"/>
      <c r="CE67" s="94"/>
      <c r="CF67" s="94"/>
      <c r="CG67" s="94"/>
    </row>
    <row r="68" spans="1:85" x14ac:dyDescent="0.2">
      <c r="A68" s="94"/>
      <c r="B68" s="94"/>
      <c r="C68" s="95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  <c r="AV68" s="94"/>
      <c r="AW68" s="94"/>
      <c r="AX68" s="94"/>
      <c r="AY68" s="94"/>
      <c r="AZ68" s="94"/>
      <c r="BA68" s="94"/>
      <c r="BB68" s="94"/>
      <c r="BC68" s="94"/>
      <c r="BD68" s="94"/>
      <c r="BE68" s="94"/>
      <c r="BF68" s="94"/>
      <c r="BG68" s="94"/>
      <c r="BH68" s="94"/>
      <c r="BI68" s="94"/>
      <c r="BJ68" s="94"/>
      <c r="BK68" s="94"/>
      <c r="BL68" s="94"/>
      <c r="BM68" s="94"/>
      <c r="BN68" s="94"/>
      <c r="BO68" s="94"/>
      <c r="BP68" s="94"/>
      <c r="BQ68" s="94"/>
      <c r="BR68" s="94"/>
      <c r="BS68" s="94"/>
      <c r="BT68" s="94"/>
      <c r="BU68" s="94"/>
      <c r="BV68" s="94"/>
      <c r="BW68" s="94"/>
      <c r="BX68" s="94"/>
      <c r="BY68" s="94"/>
      <c r="BZ68" s="94"/>
      <c r="CA68" s="94"/>
      <c r="CB68" s="94"/>
      <c r="CC68" s="94"/>
      <c r="CD68" s="94"/>
      <c r="CE68" s="94"/>
      <c r="CF68" s="94"/>
      <c r="CG68" s="94"/>
    </row>
    <row r="69" spans="1:85" x14ac:dyDescent="0.2">
      <c r="A69" s="94"/>
      <c r="B69" s="94"/>
      <c r="C69" s="95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  <c r="AV69" s="94"/>
      <c r="AW69" s="94"/>
      <c r="AX69" s="94"/>
      <c r="AY69" s="94"/>
      <c r="AZ69" s="94"/>
      <c r="BA69" s="94"/>
      <c r="BB69" s="94"/>
      <c r="BC69" s="94"/>
      <c r="BD69" s="94"/>
      <c r="BE69" s="94"/>
      <c r="BF69" s="94"/>
      <c r="BG69" s="94"/>
      <c r="BH69" s="94"/>
      <c r="BI69" s="94"/>
      <c r="BJ69" s="94"/>
      <c r="BK69" s="94"/>
      <c r="BL69" s="94"/>
      <c r="BM69" s="94"/>
      <c r="BN69" s="94"/>
      <c r="BO69" s="94"/>
      <c r="BP69" s="94"/>
      <c r="BQ69" s="94"/>
      <c r="BR69" s="94"/>
      <c r="BS69" s="94"/>
      <c r="BT69" s="94"/>
      <c r="BU69" s="94"/>
      <c r="BV69" s="94"/>
      <c r="BW69" s="94"/>
      <c r="BX69" s="94"/>
      <c r="BY69" s="94"/>
      <c r="BZ69" s="94"/>
      <c r="CA69" s="94"/>
      <c r="CB69" s="94"/>
      <c r="CC69" s="94"/>
      <c r="CD69" s="94"/>
      <c r="CE69" s="94"/>
      <c r="CF69" s="94"/>
      <c r="CG69" s="94"/>
    </row>
    <row r="70" spans="1:85" x14ac:dyDescent="0.2">
      <c r="A70" s="94"/>
      <c r="B70" s="94"/>
      <c r="C70" s="95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  <c r="AV70" s="94"/>
      <c r="AW70" s="94"/>
      <c r="AX70" s="94"/>
      <c r="AY70" s="94"/>
      <c r="AZ70" s="94"/>
      <c r="BA70" s="94"/>
      <c r="BB70" s="94"/>
      <c r="BC70" s="94"/>
      <c r="BD70" s="94"/>
      <c r="BE70" s="94"/>
      <c r="BF70" s="94"/>
      <c r="BG70" s="94"/>
      <c r="BH70" s="94"/>
      <c r="BI70" s="94"/>
      <c r="BJ70" s="94"/>
      <c r="BK70" s="94"/>
      <c r="BL70" s="94"/>
      <c r="BM70" s="94"/>
      <c r="BN70" s="94"/>
      <c r="BO70" s="94"/>
      <c r="BP70" s="94"/>
      <c r="BQ70" s="94"/>
      <c r="BR70" s="94"/>
      <c r="BS70" s="94"/>
      <c r="BT70" s="94"/>
      <c r="BU70" s="94"/>
      <c r="BV70" s="94"/>
      <c r="BW70" s="94"/>
      <c r="BX70" s="94"/>
      <c r="BY70" s="94"/>
      <c r="BZ70" s="94"/>
      <c r="CA70" s="94"/>
      <c r="CB70" s="94"/>
      <c r="CC70" s="94"/>
      <c r="CD70" s="94"/>
      <c r="CE70" s="94"/>
      <c r="CF70" s="94"/>
      <c r="CG70" s="94"/>
    </row>
    <row r="71" spans="1:85" x14ac:dyDescent="0.2">
      <c r="A71" s="94"/>
      <c r="B71" s="94"/>
      <c r="C71" s="95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  <c r="AV71" s="94"/>
      <c r="AW71" s="94"/>
      <c r="AX71" s="94"/>
      <c r="AY71" s="94"/>
      <c r="AZ71" s="94"/>
      <c r="BA71" s="94"/>
      <c r="BB71" s="94"/>
      <c r="BC71" s="94"/>
      <c r="BD71" s="94"/>
      <c r="BE71" s="94"/>
      <c r="BF71" s="94"/>
      <c r="BG71" s="94"/>
      <c r="BH71" s="94"/>
      <c r="BI71" s="94"/>
      <c r="BJ71" s="94"/>
      <c r="BK71" s="94"/>
      <c r="BL71" s="94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/>
      <c r="CA71" s="94"/>
      <c r="CB71" s="94"/>
      <c r="CC71" s="94"/>
      <c r="CD71" s="94"/>
      <c r="CE71" s="94"/>
      <c r="CF71" s="94"/>
      <c r="CG71" s="94"/>
    </row>
    <row r="72" spans="1:85" x14ac:dyDescent="0.2">
      <c r="A72" s="94"/>
      <c r="B72" s="94"/>
      <c r="C72" s="95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  <c r="AV72" s="94"/>
      <c r="AW72" s="94"/>
      <c r="AX72" s="94"/>
      <c r="AY72" s="94"/>
      <c r="AZ72" s="94"/>
      <c r="BA72" s="94"/>
      <c r="BB72" s="94"/>
      <c r="BC72" s="94"/>
      <c r="BD72" s="94"/>
      <c r="BE72" s="94"/>
      <c r="BF72" s="94"/>
      <c r="BG72" s="94"/>
      <c r="BH72" s="94"/>
      <c r="BI72" s="94"/>
      <c r="BJ72" s="94"/>
      <c r="BK72" s="94"/>
      <c r="BL72" s="94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94"/>
      <c r="BZ72" s="94"/>
      <c r="CA72" s="94"/>
      <c r="CB72" s="94"/>
      <c r="CC72" s="94"/>
      <c r="CD72" s="94"/>
      <c r="CE72" s="94"/>
      <c r="CF72" s="94"/>
      <c r="CG72" s="94"/>
    </row>
    <row r="73" spans="1:85" x14ac:dyDescent="0.2">
      <c r="A73" s="94"/>
      <c r="B73" s="94"/>
      <c r="C73" s="95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A73" s="94"/>
      <c r="CB73" s="94"/>
      <c r="CC73" s="94"/>
      <c r="CD73" s="94"/>
      <c r="CE73" s="94"/>
      <c r="CF73" s="94"/>
      <c r="CG73" s="94"/>
    </row>
    <row r="74" spans="1:85" x14ac:dyDescent="0.2">
      <c r="A74" s="94"/>
      <c r="B74" s="94"/>
      <c r="C74" s="95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BD74" s="94"/>
      <c r="BE74" s="94"/>
      <c r="BF74" s="94"/>
      <c r="BG74" s="94"/>
      <c r="BH74" s="94"/>
      <c r="BI74" s="94"/>
      <c r="BJ74" s="94"/>
      <c r="BK74" s="94"/>
      <c r="BL74" s="94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A74" s="94"/>
      <c r="CB74" s="94"/>
      <c r="CC74" s="94"/>
      <c r="CD74" s="94"/>
      <c r="CE74" s="94"/>
      <c r="CF74" s="94"/>
      <c r="CG74" s="94"/>
    </row>
    <row r="75" spans="1:85" x14ac:dyDescent="0.2">
      <c r="A75" s="94"/>
      <c r="B75" s="94"/>
      <c r="C75" s="95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A75" s="94"/>
      <c r="CB75" s="94"/>
      <c r="CC75" s="94"/>
      <c r="CD75" s="94"/>
      <c r="CE75" s="94"/>
      <c r="CF75" s="94"/>
      <c r="CG75" s="94"/>
    </row>
    <row r="76" spans="1:85" x14ac:dyDescent="0.2">
      <c r="A76" s="94"/>
      <c r="B76" s="94"/>
      <c r="C76" s="95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</row>
    <row r="77" spans="1:85" x14ac:dyDescent="0.2">
      <c r="A77" s="94"/>
      <c r="B77" s="94"/>
      <c r="C77" s="95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  <c r="BS77" s="94"/>
      <c r="BT77" s="94"/>
      <c r="BU77" s="94"/>
      <c r="BV77" s="94"/>
      <c r="BW77" s="94"/>
      <c r="BX77" s="94"/>
      <c r="BY77" s="94"/>
      <c r="BZ77" s="94"/>
      <c r="CA77" s="94"/>
      <c r="CB77" s="94"/>
      <c r="CC77" s="94"/>
      <c r="CD77" s="94"/>
      <c r="CE77" s="94"/>
      <c r="CF77" s="94"/>
      <c r="CG77" s="94"/>
    </row>
    <row r="78" spans="1:85" x14ac:dyDescent="0.2">
      <c r="A78" s="94"/>
      <c r="B78" s="94"/>
      <c r="C78" s="95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  <c r="AX78" s="94"/>
      <c r="AY78" s="94"/>
      <c r="AZ78" s="94"/>
      <c r="BA78" s="94"/>
      <c r="BB78" s="94"/>
      <c r="BC78" s="94"/>
      <c r="BD78" s="94"/>
      <c r="BE78" s="94"/>
      <c r="BF78" s="94"/>
      <c r="BG78" s="94"/>
      <c r="BH78" s="94"/>
      <c r="BI78" s="94"/>
      <c r="BJ78" s="94"/>
      <c r="BK78" s="94"/>
      <c r="BL78" s="94"/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94"/>
      <c r="BZ78" s="94"/>
      <c r="CA78" s="94"/>
      <c r="CB78" s="94"/>
      <c r="CC78" s="94"/>
      <c r="CD78" s="94"/>
      <c r="CE78" s="94"/>
      <c r="CF78" s="94"/>
      <c r="CG78" s="94"/>
    </row>
    <row r="79" spans="1:85" x14ac:dyDescent="0.2">
      <c r="A79" s="94"/>
      <c r="B79" s="94"/>
      <c r="C79" s="95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  <c r="AV79" s="94"/>
      <c r="AW79" s="94"/>
      <c r="AX79" s="94"/>
      <c r="AY79" s="94"/>
      <c r="AZ79" s="94"/>
      <c r="BA79" s="94"/>
      <c r="BB79" s="94"/>
      <c r="BC79" s="94"/>
      <c r="BD79" s="94"/>
      <c r="BE79" s="94"/>
      <c r="BF79" s="94"/>
      <c r="BG79" s="94"/>
      <c r="BH79" s="94"/>
      <c r="BI79" s="94"/>
      <c r="BJ79" s="94"/>
      <c r="BK79" s="94"/>
      <c r="BL79" s="94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A79" s="94"/>
      <c r="CB79" s="94"/>
      <c r="CC79" s="94"/>
      <c r="CD79" s="94"/>
      <c r="CE79" s="94"/>
      <c r="CF79" s="94"/>
      <c r="CG79" s="94"/>
    </row>
    <row r="80" spans="1:85" x14ac:dyDescent="0.2">
      <c r="A80" s="94"/>
      <c r="B80" s="94"/>
      <c r="C80" s="95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94"/>
      <c r="BZ80" s="94"/>
      <c r="CA80" s="94"/>
      <c r="CB80" s="94"/>
      <c r="CC80" s="94"/>
      <c r="CD80" s="94"/>
      <c r="CE80" s="94"/>
      <c r="CF80" s="94"/>
      <c r="CG80" s="94"/>
    </row>
    <row r="81" spans="1:85" x14ac:dyDescent="0.2">
      <c r="A81" s="94"/>
      <c r="B81" s="94"/>
      <c r="C81" s="95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94"/>
      <c r="BZ81" s="94"/>
      <c r="CA81" s="94"/>
      <c r="CB81" s="94"/>
      <c r="CC81" s="94"/>
      <c r="CD81" s="94"/>
      <c r="CE81" s="94"/>
      <c r="CF81" s="94"/>
      <c r="CG81" s="94"/>
    </row>
    <row r="82" spans="1:85" x14ac:dyDescent="0.2">
      <c r="A82" s="94"/>
      <c r="B82" s="94"/>
      <c r="C82" s="95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A82" s="94"/>
      <c r="CB82" s="94"/>
      <c r="CC82" s="94"/>
      <c r="CD82" s="94"/>
      <c r="CE82" s="94"/>
      <c r="CF82" s="94"/>
      <c r="CG82" s="94"/>
    </row>
    <row r="83" spans="1:85" ht="28.5" customHeight="1" x14ac:dyDescent="0.2">
      <c r="A83" s="94"/>
      <c r="B83" s="96" t="s">
        <v>171</v>
      </c>
      <c r="C83" s="96" t="s">
        <v>166</v>
      </c>
      <c r="D83" s="96" t="s">
        <v>4</v>
      </c>
      <c r="E83" s="96">
        <f>$E$17</f>
        <v>2020</v>
      </c>
      <c r="F83" s="96">
        <f t="shared" ref="F83:BQ83" si="48">E83+1</f>
        <v>2021</v>
      </c>
      <c r="G83" s="96">
        <f t="shared" si="48"/>
        <v>2022</v>
      </c>
      <c r="H83" s="96">
        <f t="shared" si="48"/>
        <v>2023</v>
      </c>
      <c r="I83" s="96">
        <f t="shared" si="48"/>
        <v>2024</v>
      </c>
      <c r="J83" s="96">
        <f t="shared" si="48"/>
        <v>2025</v>
      </c>
      <c r="K83" s="96">
        <f t="shared" si="48"/>
        <v>2026</v>
      </c>
      <c r="L83" s="96">
        <f t="shared" si="48"/>
        <v>2027</v>
      </c>
      <c r="M83" s="96">
        <f t="shared" si="48"/>
        <v>2028</v>
      </c>
      <c r="N83" s="96">
        <f t="shared" si="48"/>
        <v>2029</v>
      </c>
      <c r="O83" s="96">
        <f t="shared" si="48"/>
        <v>2030</v>
      </c>
      <c r="P83" s="96">
        <f t="shared" si="48"/>
        <v>2031</v>
      </c>
      <c r="Q83" s="96">
        <f t="shared" si="48"/>
        <v>2032</v>
      </c>
      <c r="R83" s="96">
        <f t="shared" si="48"/>
        <v>2033</v>
      </c>
      <c r="S83" s="96">
        <f t="shared" si="48"/>
        <v>2034</v>
      </c>
      <c r="T83" s="96">
        <f t="shared" si="48"/>
        <v>2035</v>
      </c>
      <c r="U83" s="96">
        <f t="shared" si="48"/>
        <v>2036</v>
      </c>
      <c r="V83" s="96">
        <f t="shared" si="48"/>
        <v>2037</v>
      </c>
      <c r="W83" s="96">
        <f t="shared" si="48"/>
        <v>2038</v>
      </c>
      <c r="X83" s="96">
        <f t="shared" si="48"/>
        <v>2039</v>
      </c>
      <c r="Y83" s="96">
        <f t="shared" si="48"/>
        <v>2040</v>
      </c>
      <c r="Z83" s="96">
        <f t="shared" si="48"/>
        <v>2041</v>
      </c>
      <c r="AA83" s="96">
        <f t="shared" si="48"/>
        <v>2042</v>
      </c>
      <c r="AB83" s="96">
        <f t="shared" si="48"/>
        <v>2043</v>
      </c>
      <c r="AC83" s="96">
        <f t="shared" si="48"/>
        <v>2044</v>
      </c>
      <c r="AD83" s="96">
        <f t="shared" si="48"/>
        <v>2045</v>
      </c>
      <c r="AE83" s="96">
        <f t="shared" si="48"/>
        <v>2046</v>
      </c>
      <c r="AF83" s="96">
        <f t="shared" si="48"/>
        <v>2047</v>
      </c>
      <c r="AG83" s="96">
        <f t="shared" si="48"/>
        <v>2048</v>
      </c>
      <c r="AH83" s="96">
        <f t="shared" si="48"/>
        <v>2049</v>
      </c>
      <c r="AI83" s="96">
        <f t="shared" si="48"/>
        <v>2050</v>
      </c>
      <c r="AJ83" s="96">
        <f t="shared" si="48"/>
        <v>2051</v>
      </c>
      <c r="AK83" s="96">
        <f t="shared" si="48"/>
        <v>2052</v>
      </c>
      <c r="AL83" s="96">
        <f t="shared" si="48"/>
        <v>2053</v>
      </c>
      <c r="AM83" s="96">
        <f t="shared" si="48"/>
        <v>2054</v>
      </c>
      <c r="AN83" s="96">
        <f t="shared" si="48"/>
        <v>2055</v>
      </c>
      <c r="AO83" s="96">
        <f t="shared" si="48"/>
        <v>2056</v>
      </c>
      <c r="AP83" s="96">
        <f t="shared" si="48"/>
        <v>2057</v>
      </c>
      <c r="AQ83" s="96">
        <f t="shared" si="48"/>
        <v>2058</v>
      </c>
      <c r="AR83" s="96">
        <f t="shared" si="48"/>
        <v>2059</v>
      </c>
      <c r="AS83" s="96">
        <f t="shared" si="48"/>
        <v>2060</v>
      </c>
      <c r="AT83" s="96">
        <f t="shared" si="48"/>
        <v>2061</v>
      </c>
      <c r="AU83" s="96">
        <f t="shared" si="48"/>
        <v>2062</v>
      </c>
      <c r="AV83" s="96">
        <f t="shared" si="48"/>
        <v>2063</v>
      </c>
      <c r="AW83" s="96">
        <f t="shared" si="48"/>
        <v>2064</v>
      </c>
      <c r="AX83" s="96">
        <f t="shared" si="48"/>
        <v>2065</v>
      </c>
      <c r="AY83" s="96">
        <f t="shared" si="48"/>
        <v>2066</v>
      </c>
      <c r="AZ83" s="96">
        <f t="shared" si="48"/>
        <v>2067</v>
      </c>
      <c r="BA83" s="96">
        <f t="shared" si="48"/>
        <v>2068</v>
      </c>
      <c r="BB83" s="96">
        <f t="shared" si="48"/>
        <v>2069</v>
      </c>
      <c r="BC83" s="96">
        <f t="shared" si="48"/>
        <v>2070</v>
      </c>
      <c r="BD83" s="96">
        <f t="shared" si="48"/>
        <v>2071</v>
      </c>
      <c r="BE83" s="96">
        <f t="shared" si="48"/>
        <v>2072</v>
      </c>
      <c r="BF83" s="96">
        <f t="shared" si="48"/>
        <v>2073</v>
      </c>
      <c r="BG83" s="96">
        <f t="shared" si="48"/>
        <v>2074</v>
      </c>
      <c r="BH83" s="96">
        <f t="shared" si="48"/>
        <v>2075</v>
      </c>
      <c r="BI83" s="96">
        <f t="shared" si="48"/>
        <v>2076</v>
      </c>
      <c r="BJ83" s="96">
        <f t="shared" si="48"/>
        <v>2077</v>
      </c>
      <c r="BK83" s="96">
        <f t="shared" si="48"/>
        <v>2078</v>
      </c>
      <c r="BL83" s="96">
        <f t="shared" si="48"/>
        <v>2079</v>
      </c>
      <c r="BM83" s="96">
        <f t="shared" si="48"/>
        <v>2080</v>
      </c>
      <c r="BN83" s="96">
        <f t="shared" si="48"/>
        <v>2081</v>
      </c>
      <c r="BO83" s="96">
        <f t="shared" si="48"/>
        <v>2082</v>
      </c>
      <c r="BP83" s="96">
        <f t="shared" si="48"/>
        <v>2083</v>
      </c>
      <c r="BQ83" s="96">
        <f t="shared" si="48"/>
        <v>2084</v>
      </c>
      <c r="BR83" s="96">
        <f t="shared" ref="BR83:CF83" si="49">BQ83+1</f>
        <v>2085</v>
      </c>
      <c r="BS83" s="96">
        <f t="shared" si="49"/>
        <v>2086</v>
      </c>
      <c r="BT83" s="96">
        <f t="shared" si="49"/>
        <v>2087</v>
      </c>
      <c r="BU83" s="96">
        <f t="shared" si="49"/>
        <v>2088</v>
      </c>
      <c r="BV83" s="96">
        <f t="shared" si="49"/>
        <v>2089</v>
      </c>
      <c r="BW83" s="96">
        <f t="shared" si="49"/>
        <v>2090</v>
      </c>
      <c r="BX83" s="96">
        <f t="shared" si="49"/>
        <v>2091</v>
      </c>
      <c r="BY83" s="96">
        <f t="shared" si="49"/>
        <v>2092</v>
      </c>
      <c r="BZ83" s="96">
        <f t="shared" si="49"/>
        <v>2093</v>
      </c>
      <c r="CA83" s="96">
        <f t="shared" si="49"/>
        <v>2094</v>
      </c>
      <c r="CB83" s="96">
        <f t="shared" si="49"/>
        <v>2095</v>
      </c>
      <c r="CC83" s="96">
        <f t="shared" si="49"/>
        <v>2096</v>
      </c>
      <c r="CD83" s="96">
        <f t="shared" si="49"/>
        <v>2097</v>
      </c>
      <c r="CE83" s="96">
        <f t="shared" si="49"/>
        <v>2098</v>
      </c>
      <c r="CF83" s="96">
        <f t="shared" si="49"/>
        <v>2099</v>
      </c>
      <c r="CG83" s="94"/>
    </row>
    <row r="84" spans="1:85" ht="15" customHeight="1" x14ac:dyDescent="0.2">
      <c r="A84" s="98"/>
      <c r="B84" s="7" t="s">
        <v>149</v>
      </c>
      <c r="C84" s="57" t="s">
        <v>5</v>
      </c>
      <c r="D84" s="8">
        <f ca="1">SUM(E84:CF84)</f>
        <v>-75121.656849780222</v>
      </c>
      <c r="E84" s="9">
        <f t="shared" ref="E84:BP84" ca="1" si="50">(E26-E49-E34)*E97</f>
        <v>-2099.9987299999998</v>
      </c>
      <c r="F84" s="9">
        <f t="shared" ca="1" si="50"/>
        <v>-921.87789999999995</v>
      </c>
      <c r="G84" s="9">
        <f t="shared" ca="1" si="50"/>
        <v>-27300</v>
      </c>
      <c r="H84" s="9">
        <f t="shared" ca="1" si="50"/>
        <v>-22400</v>
      </c>
      <c r="I84" s="9">
        <f t="shared" ca="1" si="50"/>
        <v>-10999.780219780219</v>
      </c>
      <c r="J84" s="9">
        <f t="shared" ca="1" si="50"/>
        <v>-5700</v>
      </c>
      <c r="K84" s="9">
        <f t="shared" ca="1" si="50"/>
        <v>-5700</v>
      </c>
      <c r="L84" s="9">
        <f t="shared" ca="1" si="50"/>
        <v>0</v>
      </c>
      <c r="M84" s="9">
        <f t="shared" ca="1" si="50"/>
        <v>0</v>
      </c>
      <c r="N84" s="9">
        <f t="shared" ca="1" si="50"/>
        <v>0</v>
      </c>
      <c r="O84" s="9">
        <f t="shared" ca="1" si="50"/>
        <v>0</v>
      </c>
      <c r="P84" s="9">
        <f t="shared" ca="1" si="50"/>
        <v>0</v>
      </c>
      <c r="Q84" s="9">
        <f t="shared" ca="1" si="50"/>
        <v>0</v>
      </c>
      <c r="R84" s="9">
        <f t="shared" ca="1" si="50"/>
        <v>0</v>
      </c>
      <c r="S84" s="9">
        <f t="shared" ca="1" si="50"/>
        <v>0</v>
      </c>
      <c r="T84" s="9">
        <f t="shared" ca="1" si="50"/>
        <v>0</v>
      </c>
      <c r="U84" s="9">
        <f t="shared" ca="1" si="50"/>
        <v>0</v>
      </c>
      <c r="V84" s="9">
        <f t="shared" ca="1" si="50"/>
        <v>0</v>
      </c>
      <c r="W84" s="9">
        <f t="shared" ca="1" si="50"/>
        <v>0</v>
      </c>
      <c r="X84" s="9">
        <f t="shared" ca="1" si="50"/>
        <v>0</v>
      </c>
      <c r="Y84" s="9">
        <f t="shared" ca="1" si="50"/>
        <v>0</v>
      </c>
      <c r="Z84" s="9">
        <f t="shared" ca="1" si="50"/>
        <v>0</v>
      </c>
      <c r="AA84" s="9">
        <f t="shared" ca="1" si="50"/>
        <v>0</v>
      </c>
      <c r="AB84" s="9">
        <f t="shared" ca="1" si="50"/>
        <v>0</v>
      </c>
      <c r="AC84" s="9">
        <f t="shared" ca="1" si="50"/>
        <v>0</v>
      </c>
      <c r="AD84" s="9">
        <f t="shared" ca="1" si="50"/>
        <v>0</v>
      </c>
      <c r="AE84" s="9">
        <f t="shared" ca="1" si="50"/>
        <v>0</v>
      </c>
      <c r="AF84" s="9">
        <f t="shared" ca="1" si="50"/>
        <v>0</v>
      </c>
      <c r="AG84" s="9">
        <f t="shared" ca="1" si="50"/>
        <v>0</v>
      </c>
      <c r="AH84" s="9">
        <f t="shared" ca="1" si="50"/>
        <v>0</v>
      </c>
      <c r="AI84" s="9">
        <f t="shared" ca="1" si="50"/>
        <v>0</v>
      </c>
      <c r="AJ84" s="9">
        <f t="shared" ca="1" si="50"/>
        <v>0</v>
      </c>
      <c r="AK84" s="9">
        <f t="shared" ca="1" si="50"/>
        <v>0</v>
      </c>
      <c r="AL84" s="9">
        <f t="shared" ca="1" si="50"/>
        <v>0</v>
      </c>
      <c r="AM84" s="9">
        <f t="shared" ca="1" si="50"/>
        <v>0</v>
      </c>
      <c r="AN84" s="9">
        <f t="shared" ca="1" si="50"/>
        <v>0</v>
      </c>
      <c r="AO84" s="9">
        <f t="shared" ca="1" si="50"/>
        <v>0</v>
      </c>
      <c r="AP84" s="9">
        <f t="shared" ca="1" si="50"/>
        <v>0</v>
      </c>
      <c r="AQ84" s="9">
        <f t="shared" ca="1" si="50"/>
        <v>0</v>
      </c>
      <c r="AR84" s="9">
        <f t="shared" ca="1" si="50"/>
        <v>0</v>
      </c>
      <c r="AS84" s="9">
        <f t="shared" ca="1" si="50"/>
        <v>0</v>
      </c>
      <c r="AT84" s="9">
        <f t="shared" ca="1" si="50"/>
        <v>0</v>
      </c>
      <c r="AU84" s="9">
        <f t="shared" ca="1" si="50"/>
        <v>0</v>
      </c>
      <c r="AV84" s="9">
        <f t="shared" ca="1" si="50"/>
        <v>0</v>
      </c>
      <c r="AW84" s="9">
        <f t="shared" ca="1" si="50"/>
        <v>0</v>
      </c>
      <c r="AX84" s="9">
        <f t="shared" ca="1" si="50"/>
        <v>0</v>
      </c>
      <c r="AY84" s="9">
        <f t="shared" ca="1" si="50"/>
        <v>0</v>
      </c>
      <c r="AZ84" s="9">
        <f t="shared" ca="1" si="50"/>
        <v>0</v>
      </c>
      <c r="BA84" s="9">
        <f t="shared" ca="1" si="50"/>
        <v>0</v>
      </c>
      <c r="BB84" s="9">
        <f t="shared" ca="1" si="50"/>
        <v>0</v>
      </c>
      <c r="BC84" s="9">
        <f t="shared" ca="1" si="50"/>
        <v>0</v>
      </c>
      <c r="BD84" s="9">
        <f t="shared" ca="1" si="50"/>
        <v>0</v>
      </c>
      <c r="BE84" s="9">
        <f t="shared" ca="1" si="50"/>
        <v>0</v>
      </c>
      <c r="BF84" s="9">
        <f t="shared" ca="1" si="50"/>
        <v>0</v>
      </c>
      <c r="BG84" s="9">
        <f t="shared" ca="1" si="50"/>
        <v>0</v>
      </c>
      <c r="BH84" s="9">
        <f t="shared" ca="1" si="50"/>
        <v>0</v>
      </c>
      <c r="BI84" s="9">
        <f t="shared" ca="1" si="50"/>
        <v>0</v>
      </c>
      <c r="BJ84" s="9">
        <f t="shared" ca="1" si="50"/>
        <v>0</v>
      </c>
      <c r="BK84" s="9">
        <f t="shared" ca="1" si="50"/>
        <v>0</v>
      </c>
      <c r="BL84" s="9">
        <f t="shared" ca="1" si="50"/>
        <v>0</v>
      </c>
      <c r="BM84" s="9">
        <f t="shared" ca="1" si="50"/>
        <v>0</v>
      </c>
      <c r="BN84" s="9">
        <f t="shared" ca="1" si="50"/>
        <v>0</v>
      </c>
      <c r="BO84" s="9">
        <f t="shared" ca="1" si="50"/>
        <v>0</v>
      </c>
      <c r="BP84" s="9">
        <f t="shared" ca="1" si="50"/>
        <v>0</v>
      </c>
      <c r="BQ84" s="9">
        <f t="shared" ref="BQ84:CF84" ca="1" si="51">(BQ26-BQ49-BQ34)*BQ97</f>
        <v>0</v>
      </c>
      <c r="BR84" s="9">
        <f t="shared" ca="1" si="51"/>
        <v>0</v>
      </c>
      <c r="BS84" s="9">
        <f t="shared" ca="1" si="51"/>
        <v>0</v>
      </c>
      <c r="BT84" s="9">
        <f t="shared" ca="1" si="51"/>
        <v>0</v>
      </c>
      <c r="BU84" s="9">
        <f t="shared" ca="1" si="51"/>
        <v>0</v>
      </c>
      <c r="BV84" s="9">
        <f t="shared" ca="1" si="51"/>
        <v>0</v>
      </c>
      <c r="BW84" s="9">
        <f t="shared" ca="1" si="51"/>
        <v>0</v>
      </c>
      <c r="BX84" s="9">
        <f t="shared" ca="1" si="51"/>
        <v>0</v>
      </c>
      <c r="BY84" s="9">
        <f t="shared" ca="1" si="51"/>
        <v>0</v>
      </c>
      <c r="BZ84" s="9">
        <f t="shared" ca="1" si="51"/>
        <v>0</v>
      </c>
      <c r="CA84" s="9">
        <f t="shared" ca="1" si="51"/>
        <v>0</v>
      </c>
      <c r="CB84" s="9">
        <f t="shared" ca="1" si="51"/>
        <v>0</v>
      </c>
      <c r="CC84" s="9">
        <f t="shared" ca="1" si="51"/>
        <v>0</v>
      </c>
      <c r="CD84" s="9">
        <f t="shared" ca="1" si="51"/>
        <v>0</v>
      </c>
      <c r="CE84" s="9">
        <f t="shared" ca="1" si="51"/>
        <v>0</v>
      </c>
      <c r="CF84" s="9">
        <f t="shared" ca="1" si="51"/>
        <v>0</v>
      </c>
      <c r="CG84" s="94"/>
    </row>
    <row r="85" spans="1:85" ht="15" customHeight="1" x14ac:dyDescent="0.2">
      <c r="A85" s="98"/>
      <c r="B85" s="7" t="s">
        <v>27</v>
      </c>
      <c r="C85" s="57" t="s">
        <v>5</v>
      </c>
      <c r="D85" s="8">
        <f ca="1">SUM(E85:CF85)</f>
        <v>-14719.780219780219</v>
      </c>
      <c r="E85" s="9">
        <f ca="1">(E26-E19-E33)*E97</f>
        <v>0</v>
      </c>
      <c r="F85" s="9">
        <f t="shared" ref="F85:BQ85" ca="1" si="52">(F26-F19-F33)*F97</f>
        <v>0</v>
      </c>
      <c r="G85" s="9">
        <f t="shared" ca="1" si="52"/>
        <v>0</v>
      </c>
      <c r="H85" s="9">
        <f t="shared" ca="1" si="52"/>
        <v>0</v>
      </c>
      <c r="I85" s="9">
        <f t="shared" ca="1" si="52"/>
        <v>-3319.7802197802198</v>
      </c>
      <c r="J85" s="9">
        <f t="shared" ca="1" si="52"/>
        <v>-5700</v>
      </c>
      <c r="K85" s="9">
        <f t="shared" ca="1" si="52"/>
        <v>-5700</v>
      </c>
      <c r="L85" s="9">
        <f t="shared" ca="1" si="52"/>
        <v>0</v>
      </c>
      <c r="M85" s="9">
        <f t="shared" ca="1" si="52"/>
        <v>0</v>
      </c>
      <c r="N85" s="9">
        <f t="shared" ca="1" si="52"/>
        <v>0</v>
      </c>
      <c r="O85" s="9">
        <f t="shared" ca="1" si="52"/>
        <v>0</v>
      </c>
      <c r="P85" s="9">
        <f t="shared" ca="1" si="52"/>
        <v>0</v>
      </c>
      <c r="Q85" s="9">
        <f t="shared" ca="1" si="52"/>
        <v>0</v>
      </c>
      <c r="R85" s="9">
        <f t="shared" ca="1" si="52"/>
        <v>0</v>
      </c>
      <c r="S85" s="9">
        <f t="shared" ca="1" si="52"/>
        <v>0</v>
      </c>
      <c r="T85" s="9">
        <f t="shared" ca="1" si="52"/>
        <v>0</v>
      </c>
      <c r="U85" s="9">
        <f t="shared" ca="1" si="52"/>
        <v>0</v>
      </c>
      <c r="V85" s="9">
        <f t="shared" ca="1" si="52"/>
        <v>0</v>
      </c>
      <c r="W85" s="9">
        <f t="shared" ca="1" si="52"/>
        <v>0</v>
      </c>
      <c r="X85" s="9">
        <f t="shared" ca="1" si="52"/>
        <v>0</v>
      </c>
      <c r="Y85" s="9">
        <f t="shared" ca="1" si="52"/>
        <v>0</v>
      </c>
      <c r="Z85" s="9">
        <f t="shared" ca="1" si="52"/>
        <v>0</v>
      </c>
      <c r="AA85" s="9">
        <f t="shared" ca="1" si="52"/>
        <v>0</v>
      </c>
      <c r="AB85" s="9">
        <f t="shared" ca="1" si="52"/>
        <v>0</v>
      </c>
      <c r="AC85" s="9">
        <f t="shared" ca="1" si="52"/>
        <v>0</v>
      </c>
      <c r="AD85" s="9">
        <f t="shared" ca="1" si="52"/>
        <v>0</v>
      </c>
      <c r="AE85" s="9">
        <f t="shared" ca="1" si="52"/>
        <v>0</v>
      </c>
      <c r="AF85" s="9">
        <f t="shared" ca="1" si="52"/>
        <v>0</v>
      </c>
      <c r="AG85" s="9">
        <f t="shared" ca="1" si="52"/>
        <v>0</v>
      </c>
      <c r="AH85" s="9">
        <f t="shared" ca="1" si="52"/>
        <v>0</v>
      </c>
      <c r="AI85" s="9">
        <f t="shared" ca="1" si="52"/>
        <v>0</v>
      </c>
      <c r="AJ85" s="9">
        <f t="shared" ca="1" si="52"/>
        <v>0</v>
      </c>
      <c r="AK85" s="9">
        <f t="shared" ca="1" si="52"/>
        <v>0</v>
      </c>
      <c r="AL85" s="9">
        <f t="shared" ca="1" si="52"/>
        <v>0</v>
      </c>
      <c r="AM85" s="9">
        <f t="shared" ca="1" si="52"/>
        <v>0</v>
      </c>
      <c r="AN85" s="9">
        <f t="shared" ca="1" si="52"/>
        <v>0</v>
      </c>
      <c r="AO85" s="9">
        <f t="shared" ca="1" si="52"/>
        <v>0</v>
      </c>
      <c r="AP85" s="9">
        <f t="shared" ca="1" si="52"/>
        <v>0</v>
      </c>
      <c r="AQ85" s="9">
        <f t="shared" ca="1" si="52"/>
        <v>0</v>
      </c>
      <c r="AR85" s="9">
        <f t="shared" ca="1" si="52"/>
        <v>0</v>
      </c>
      <c r="AS85" s="9">
        <f t="shared" ca="1" si="52"/>
        <v>0</v>
      </c>
      <c r="AT85" s="9">
        <f t="shared" ca="1" si="52"/>
        <v>0</v>
      </c>
      <c r="AU85" s="9">
        <f t="shared" ca="1" si="52"/>
        <v>0</v>
      </c>
      <c r="AV85" s="9">
        <f t="shared" ca="1" si="52"/>
        <v>0</v>
      </c>
      <c r="AW85" s="9">
        <f t="shared" ca="1" si="52"/>
        <v>0</v>
      </c>
      <c r="AX85" s="9">
        <f t="shared" ca="1" si="52"/>
        <v>0</v>
      </c>
      <c r="AY85" s="9">
        <f t="shared" ca="1" si="52"/>
        <v>0</v>
      </c>
      <c r="AZ85" s="9">
        <f t="shared" ca="1" si="52"/>
        <v>0</v>
      </c>
      <c r="BA85" s="9">
        <f t="shared" ca="1" si="52"/>
        <v>0</v>
      </c>
      <c r="BB85" s="9">
        <f t="shared" ca="1" si="52"/>
        <v>0</v>
      </c>
      <c r="BC85" s="9">
        <f t="shared" ca="1" si="52"/>
        <v>0</v>
      </c>
      <c r="BD85" s="9">
        <f t="shared" ca="1" si="52"/>
        <v>0</v>
      </c>
      <c r="BE85" s="9">
        <f t="shared" ca="1" si="52"/>
        <v>0</v>
      </c>
      <c r="BF85" s="9">
        <f t="shared" ca="1" si="52"/>
        <v>0</v>
      </c>
      <c r="BG85" s="9">
        <f t="shared" ca="1" si="52"/>
        <v>0</v>
      </c>
      <c r="BH85" s="9">
        <f t="shared" ca="1" si="52"/>
        <v>0</v>
      </c>
      <c r="BI85" s="9">
        <f t="shared" ca="1" si="52"/>
        <v>0</v>
      </c>
      <c r="BJ85" s="9">
        <f t="shared" ca="1" si="52"/>
        <v>0</v>
      </c>
      <c r="BK85" s="9">
        <f t="shared" ca="1" si="52"/>
        <v>0</v>
      </c>
      <c r="BL85" s="9">
        <f t="shared" ca="1" si="52"/>
        <v>0</v>
      </c>
      <c r="BM85" s="9">
        <f t="shared" ca="1" si="52"/>
        <v>0</v>
      </c>
      <c r="BN85" s="9">
        <f t="shared" ca="1" si="52"/>
        <v>0</v>
      </c>
      <c r="BO85" s="9">
        <f t="shared" ca="1" si="52"/>
        <v>0</v>
      </c>
      <c r="BP85" s="9">
        <f t="shared" ca="1" si="52"/>
        <v>0</v>
      </c>
      <c r="BQ85" s="9">
        <f t="shared" ca="1" si="52"/>
        <v>0</v>
      </c>
      <c r="BR85" s="9">
        <f t="shared" ref="BR85:CF85" ca="1" si="53">(BR26-BR19-BR33)*BR97</f>
        <v>0</v>
      </c>
      <c r="BS85" s="9">
        <f t="shared" ca="1" si="53"/>
        <v>0</v>
      </c>
      <c r="BT85" s="9">
        <f t="shared" ca="1" si="53"/>
        <v>0</v>
      </c>
      <c r="BU85" s="9">
        <f t="shared" ca="1" si="53"/>
        <v>0</v>
      </c>
      <c r="BV85" s="9">
        <f t="shared" ca="1" si="53"/>
        <v>0</v>
      </c>
      <c r="BW85" s="9">
        <f t="shared" ca="1" si="53"/>
        <v>0</v>
      </c>
      <c r="BX85" s="9">
        <f t="shared" ca="1" si="53"/>
        <v>0</v>
      </c>
      <c r="BY85" s="9">
        <f t="shared" ca="1" si="53"/>
        <v>0</v>
      </c>
      <c r="BZ85" s="9">
        <f t="shared" ca="1" si="53"/>
        <v>0</v>
      </c>
      <c r="CA85" s="9">
        <f t="shared" ca="1" si="53"/>
        <v>0</v>
      </c>
      <c r="CB85" s="9">
        <f t="shared" ca="1" si="53"/>
        <v>0</v>
      </c>
      <c r="CC85" s="9">
        <f t="shared" ca="1" si="53"/>
        <v>0</v>
      </c>
      <c r="CD85" s="9">
        <f t="shared" ca="1" si="53"/>
        <v>0</v>
      </c>
      <c r="CE85" s="9">
        <f t="shared" ca="1" si="53"/>
        <v>0</v>
      </c>
      <c r="CF85" s="9">
        <f t="shared" ca="1" si="53"/>
        <v>0</v>
      </c>
      <c r="CG85" s="94"/>
    </row>
    <row r="86" spans="1:85" ht="15" customHeight="1" x14ac:dyDescent="0.2">
      <c r="A86" s="98"/>
      <c r="B86" s="7" t="s">
        <v>28</v>
      </c>
      <c r="C86" s="57" t="s">
        <v>5</v>
      </c>
      <c r="D86" s="8">
        <f ca="1">D85</f>
        <v>-14719.780219780219</v>
      </c>
      <c r="E86" s="9">
        <f ca="1">E85*E97</f>
        <v>0</v>
      </c>
      <c r="F86" s="9">
        <f t="shared" ref="F86:BQ86" ca="1" si="54">(E86+F85)*F97</f>
        <v>0</v>
      </c>
      <c r="G86" s="9">
        <f t="shared" ca="1" si="54"/>
        <v>0</v>
      </c>
      <c r="H86" s="9">
        <f t="shared" ca="1" si="54"/>
        <v>0</v>
      </c>
      <c r="I86" s="9">
        <f t="shared" ca="1" si="54"/>
        <v>-3319.7802197802198</v>
      </c>
      <c r="J86" s="9">
        <f t="shared" ca="1" si="54"/>
        <v>-9019.7802197802193</v>
      </c>
      <c r="K86" s="9">
        <f t="shared" ca="1" si="54"/>
        <v>-14719.780219780219</v>
      </c>
      <c r="L86" s="9">
        <f t="shared" ca="1" si="54"/>
        <v>-14719.780219780219</v>
      </c>
      <c r="M86" s="9">
        <f t="shared" ca="1" si="54"/>
        <v>-14719.780219780219</v>
      </c>
      <c r="N86" s="9">
        <f t="shared" ca="1" si="54"/>
        <v>-14719.780219780219</v>
      </c>
      <c r="O86" s="9">
        <f t="shared" ca="1" si="54"/>
        <v>-14719.780219780219</v>
      </c>
      <c r="P86" s="9">
        <f t="shared" ca="1" si="54"/>
        <v>0</v>
      </c>
      <c r="Q86" s="9">
        <f t="shared" ca="1" si="54"/>
        <v>0</v>
      </c>
      <c r="R86" s="9">
        <f t="shared" ca="1" si="54"/>
        <v>0</v>
      </c>
      <c r="S86" s="9">
        <f t="shared" ca="1" si="54"/>
        <v>0</v>
      </c>
      <c r="T86" s="9">
        <f t="shared" ca="1" si="54"/>
        <v>0</v>
      </c>
      <c r="U86" s="9">
        <f t="shared" ca="1" si="54"/>
        <v>0</v>
      </c>
      <c r="V86" s="9">
        <f t="shared" ca="1" si="54"/>
        <v>0</v>
      </c>
      <c r="W86" s="9">
        <f t="shared" ca="1" si="54"/>
        <v>0</v>
      </c>
      <c r="X86" s="9">
        <f t="shared" ca="1" si="54"/>
        <v>0</v>
      </c>
      <c r="Y86" s="9">
        <f t="shared" ca="1" si="54"/>
        <v>0</v>
      </c>
      <c r="Z86" s="9">
        <f t="shared" ca="1" si="54"/>
        <v>0</v>
      </c>
      <c r="AA86" s="9">
        <f t="shared" ca="1" si="54"/>
        <v>0</v>
      </c>
      <c r="AB86" s="9">
        <f t="shared" ca="1" si="54"/>
        <v>0</v>
      </c>
      <c r="AC86" s="9">
        <f t="shared" ca="1" si="54"/>
        <v>0</v>
      </c>
      <c r="AD86" s="9">
        <f t="shared" ca="1" si="54"/>
        <v>0</v>
      </c>
      <c r="AE86" s="9">
        <f t="shared" ca="1" si="54"/>
        <v>0</v>
      </c>
      <c r="AF86" s="9">
        <f t="shared" ca="1" si="54"/>
        <v>0</v>
      </c>
      <c r="AG86" s="9">
        <f t="shared" ca="1" si="54"/>
        <v>0</v>
      </c>
      <c r="AH86" s="9">
        <f t="shared" ca="1" si="54"/>
        <v>0</v>
      </c>
      <c r="AI86" s="9">
        <f t="shared" ca="1" si="54"/>
        <v>0</v>
      </c>
      <c r="AJ86" s="9">
        <f t="shared" ca="1" si="54"/>
        <v>0</v>
      </c>
      <c r="AK86" s="9">
        <f t="shared" ca="1" si="54"/>
        <v>0</v>
      </c>
      <c r="AL86" s="9">
        <f t="shared" ca="1" si="54"/>
        <v>0</v>
      </c>
      <c r="AM86" s="9">
        <f t="shared" ca="1" si="54"/>
        <v>0</v>
      </c>
      <c r="AN86" s="9">
        <f t="shared" ca="1" si="54"/>
        <v>0</v>
      </c>
      <c r="AO86" s="9">
        <f t="shared" ca="1" si="54"/>
        <v>0</v>
      </c>
      <c r="AP86" s="9">
        <f t="shared" ca="1" si="54"/>
        <v>0</v>
      </c>
      <c r="AQ86" s="9">
        <f t="shared" ca="1" si="54"/>
        <v>0</v>
      </c>
      <c r="AR86" s="9">
        <f t="shared" ca="1" si="54"/>
        <v>0</v>
      </c>
      <c r="AS86" s="9">
        <f t="shared" ca="1" si="54"/>
        <v>0</v>
      </c>
      <c r="AT86" s="9">
        <f t="shared" ca="1" si="54"/>
        <v>0</v>
      </c>
      <c r="AU86" s="9">
        <f t="shared" ca="1" si="54"/>
        <v>0</v>
      </c>
      <c r="AV86" s="9">
        <f t="shared" ca="1" si="54"/>
        <v>0</v>
      </c>
      <c r="AW86" s="9">
        <f t="shared" ca="1" si="54"/>
        <v>0</v>
      </c>
      <c r="AX86" s="9">
        <f t="shared" ca="1" si="54"/>
        <v>0</v>
      </c>
      <c r="AY86" s="9">
        <f t="shared" ca="1" si="54"/>
        <v>0</v>
      </c>
      <c r="AZ86" s="9">
        <f t="shared" ca="1" si="54"/>
        <v>0</v>
      </c>
      <c r="BA86" s="9">
        <f t="shared" ca="1" si="54"/>
        <v>0</v>
      </c>
      <c r="BB86" s="9">
        <f t="shared" ca="1" si="54"/>
        <v>0</v>
      </c>
      <c r="BC86" s="9">
        <f t="shared" ca="1" si="54"/>
        <v>0</v>
      </c>
      <c r="BD86" s="9">
        <f t="shared" ca="1" si="54"/>
        <v>0</v>
      </c>
      <c r="BE86" s="9">
        <f t="shared" ca="1" si="54"/>
        <v>0</v>
      </c>
      <c r="BF86" s="9">
        <f t="shared" ca="1" si="54"/>
        <v>0</v>
      </c>
      <c r="BG86" s="9">
        <f t="shared" ca="1" si="54"/>
        <v>0</v>
      </c>
      <c r="BH86" s="9">
        <f t="shared" ca="1" si="54"/>
        <v>0</v>
      </c>
      <c r="BI86" s="9">
        <f t="shared" ca="1" si="54"/>
        <v>0</v>
      </c>
      <c r="BJ86" s="9">
        <f t="shared" ca="1" si="54"/>
        <v>0</v>
      </c>
      <c r="BK86" s="9">
        <f t="shared" ca="1" si="54"/>
        <v>0</v>
      </c>
      <c r="BL86" s="9">
        <f t="shared" ca="1" si="54"/>
        <v>0</v>
      </c>
      <c r="BM86" s="9">
        <f t="shared" ca="1" si="54"/>
        <v>0</v>
      </c>
      <c r="BN86" s="9">
        <f t="shared" ca="1" si="54"/>
        <v>0</v>
      </c>
      <c r="BO86" s="9">
        <f t="shared" ca="1" si="54"/>
        <v>0</v>
      </c>
      <c r="BP86" s="9">
        <f t="shared" ca="1" si="54"/>
        <v>0</v>
      </c>
      <c r="BQ86" s="9">
        <f t="shared" ca="1" si="54"/>
        <v>0</v>
      </c>
      <c r="BR86" s="9">
        <f t="shared" ref="BR86:CF86" ca="1" si="55">(BQ86+BR85)*BR97</f>
        <v>0</v>
      </c>
      <c r="BS86" s="9">
        <f t="shared" ca="1" si="55"/>
        <v>0</v>
      </c>
      <c r="BT86" s="9">
        <f t="shared" ca="1" si="55"/>
        <v>0</v>
      </c>
      <c r="BU86" s="9">
        <f t="shared" ca="1" si="55"/>
        <v>0</v>
      </c>
      <c r="BV86" s="9">
        <f t="shared" ca="1" si="55"/>
        <v>0</v>
      </c>
      <c r="BW86" s="9">
        <f t="shared" ca="1" si="55"/>
        <v>0</v>
      </c>
      <c r="BX86" s="9">
        <f t="shared" ca="1" si="55"/>
        <v>0</v>
      </c>
      <c r="BY86" s="9">
        <f t="shared" ca="1" si="55"/>
        <v>0</v>
      </c>
      <c r="BZ86" s="9">
        <f t="shared" ca="1" si="55"/>
        <v>0</v>
      </c>
      <c r="CA86" s="9">
        <f t="shared" ca="1" si="55"/>
        <v>0</v>
      </c>
      <c r="CB86" s="9">
        <f t="shared" ca="1" si="55"/>
        <v>0</v>
      </c>
      <c r="CC86" s="9">
        <f t="shared" ca="1" si="55"/>
        <v>0</v>
      </c>
      <c r="CD86" s="9">
        <f t="shared" ca="1" si="55"/>
        <v>0</v>
      </c>
      <c r="CE86" s="9">
        <f t="shared" ca="1" si="55"/>
        <v>0</v>
      </c>
      <c r="CF86" s="9">
        <f t="shared" ca="1" si="55"/>
        <v>0</v>
      </c>
      <c r="CG86" s="94"/>
    </row>
    <row r="87" spans="1:85" ht="15" customHeight="1" x14ac:dyDescent="0.2">
      <c r="A87" s="98"/>
      <c r="B87" s="7" t="s">
        <v>6</v>
      </c>
      <c r="C87" s="57" t="s">
        <v>5</v>
      </c>
      <c r="D87" s="8">
        <f ca="1">SUM(E87:CF87)</f>
        <v>47863.737129763671</v>
      </c>
      <c r="E87" s="9">
        <f t="shared" ref="E87:BP87" ca="1" si="56">(E31+E32-E85*E99*(E85&lt;0))*E52*E97</f>
        <v>1966.8290148575763</v>
      </c>
      <c r="F87" s="9">
        <f t="shared" ca="1" si="56"/>
        <v>757.3840010094101</v>
      </c>
      <c r="G87" s="9">
        <f t="shared" ca="1" si="56"/>
        <v>19674.355691120527</v>
      </c>
      <c r="H87" s="9">
        <f t="shared" ca="1" si="56"/>
        <v>14160.579894643652</v>
      </c>
      <c r="I87" s="9">
        <f t="shared" ca="1" si="56"/>
        <v>6099.7519825234449</v>
      </c>
      <c r="J87" s="9">
        <f t="shared" ca="1" si="56"/>
        <v>2772.6699355113669</v>
      </c>
      <c r="K87" s="9">
        <f t="shared" ca="1" si="56"/>
        <v>2432.166610097689</v>
      </c>
      <c r="L87" s="9">
        <f t="shared" ca="1" si="56"/>
        <v>0</v>
      </c>
      <c r="M87" s="9">
        <f t="shared" ca="1" si="56"/>
        <v>0</v>
      </c>
      <c r="N87" s="9">
        <f t="shared" ca="1" si="56"/>
        <v>0</v>
      </c>
      <c r="O87" s="9">
        <f t="shared" ca="1" si="56"/>
        <v>0</v>
      </c>
      <c r="P87" s="9">
        <f t="shared" ca="1" si="56"/>
        <v>0</v>
      </c>
      <c r="Q87" s="9">
        <f t="shared" ca="1" si="56"/>
        <v>0</v>
      </c>
      <c r="R87" s="9">
        <f t="shared" ca="1" si="56"/>
        <v>0</v>
      </c>
      <c r="S87" s="9">
        <f t="shared" ca="1" si="56"/>
        <v>0</v>
      </c>
      <c r="T87" s="9">
        <f t="shared" ca="1" si="56"/>
        <v>0</v>
      </c>
      <c r="U87" s="9">
        <f t="shared" ca="1" si="56"/>
        <v>0</v>
      </c>
      <c r="V87" s="9">
        <f t="shared" ca="1" si="56"/>
        <v>0</v>
      </c>
      <c r="W87" s="9">
        <f t="shared" ca="1" si="56"/>
        <v>0</v>
      </c>
      <c r="X87" s="9">
        <f t="shared" ca="1" si="56"/>
        <v>0</v>
      </c>
      <c r="Y87" s="9">
        <f t="shared" ca="1" si="56"/>
        <v>0</v>
      </c>
      <c r="Z87" s="9">
        <f t="shared" ca="1" si="56"/>
        <v>0</v>
      </c>
      <c r="AA87" s="9">
        <f t="shared" ca="1" si="56"/>
        <v>0</v>
      </c>
      <c r="AB87" s="9">
        <f t="shared" ca="1" si="56"/>
        <v>0</v>
      </c>
      <c r="AC87" s="9">
        <f t="shared" ca="1" si="56"/>
        <v>0</v>
      </c>
      <c r="AD87" s="9">
        <f t="shared" ca="1" si="56"/>
        <v>0</v>
      </c>
      <c r="AE87" s="9">
        <f t="shared" ca="1" si="56"/>
        <v>0</v>
      </c>
      <c r="AF87" s="9">
        <f t="shared" ca="1" si="56"/>
        <v>0</v>
      </c>
      <c r="AG87" s="9">
        <f t="shared" ca="1" si="56"/>
        <v>0</v>
      </c>
      <c r="AH87" s="9">
        <f t="shared" ca="1" si="56"/>
        <v>0</v>
      </c>
      <c r="AI87" s="9">
        <f t="shared" ca="1" si="56"/>
        <v>0</v>
      </c>
      <c r="AJ87" s="9">
        <f t="shared" ca="1" si="56"/>
        <v>0</v>
      </c>
      <c r="AK87" s="9">
        <f t="shared" ca="1" si="56"/>
        <v>0</v>
      </c>
      <c r="AL87" s="9">
        <f t="shared" ca="1" si="56"/>
        <v>0</v>
      </c>
      <c r="AM87" s="9">
        <f t="shared" ca="1" si="56"/>
        <v>0</v>
      </c>
      <c r="AN87" s="9">
        <f t="shared" ca="1" si="56"/>
        <v>0</v>
      </c>
      <c r="AO87" s="9">
        <f t="shared" ca="1" si="56"/>
        <v>0</v>
      </c>
      <c r="AP87" s="9">
        <f t="shared" ca="1" si="56"/>
        <v>0</v>
      </c>
      <c r="AQ87" s="9">
        <f t="shared" ca="1" si="56"/>
        <v>0</v>
      </c>
      <c r="AR87" s="9">
        <f t="shared" ca="1" si="56"/>
        <v>0</v>
      </c>
      <c r="AS87" s="9">
        <f t="shared" ca="1" si="56"/>
        <v>0</v>
      </c>
      <c r="AT87" s="9">
        <f t="shared" ca="1" si="56"/>
        <v>0</v>
      </c>
      <c r="AU87" s="9">
        <f t="shared" ca="1" si="56"/>
        <v>0</v>
      </c>
      <c r="AV87" s="9">
        <f t="shared" ca="1" si="56"/>
        <v>0</v>
      </c>
      <c r="AW87" s="9">
        <f t="shared" ca="1" si="56"/>
        <v>0</v>
      </c>
      <c r="AX87" s="9">
        <f t="shared" ca="1" si="56"/>
        <v>0</v>
      </c>
      <c r="AY87" s="9">
        <f t="shared" ca="1" si="56"/>
        <v>0</v>
      </c>
      <c r="AZ87" s="9">
        <f t="shared" ca="1" si="56"/>
        <v>0</v>
      </c>
      <c r="BA87" s="9">
        <f t="shared" ca="1" si="56"/>
        <v>0</v>
      </c>
      <c r="BB87" s="9">
        <f t="shared" ca="1" si="56"/>
        <v>0</v>
      </c>
      <c r="BC87" s="9">
        <f t="shared" ca="1" si="56"/>
        <v>0</v>
      </c>
      <c r="BD87" s="9">
        <f t="shared" ca="1" si="56"/>
        <v>0</v>
      </c>
      <c r="BE87" s="9">
        <f t="shared" ca="1" si="56"/>
        <v>0</v>
      </c>
      <c r="BF87" s="9">
        <f t="shared" ca="1" si="56"/>
        <v>0</v>
      </c>
      <c r="BG87" s="9">
        <f t="shared" ca="1" si="56"/>
        <v>0</v>
      </c>
      <c r="BH87" s="9">
        <f t="shared" ca="1" si="56"/>
        <v>0</v>
      </c>
      <c r="BI87" s="9">
        <f t="shared" ca="1" si="56"/>
        <v>0</v>
      </c>
      <c r="BJ87" s="9">
        <f t="shared" ca="1" si="56"/>
        <v>0</v>
      </c>
      <c r="BK87" s="9">
        <f t="shared" ca="1" si="56"/>
        <v>0</v>
      </c>
      <c r="BL87" s="9">
        <f t="shared" ca="1" si="56"/>
        <v>0</v>
      </c>
      <c r="BM87" s="9">
        <f t="shared" ca="1" si="56"/>
        <v>0</v>
      </c>
      <c r="BN87" s="9">
        <f t="shared" ca="1" si="56"/>
        <v>0</v>
      </c>
      <c r="BO87" s="9">
        <f t="shared" ca="1" si="56"/>
        <v>0</v>
      </c>
      <c r="BP87" s="9">
        <f t="shared" ca="1" si="56"/>
        <v>0</v>
      </c>
      <c r="BQ87" s="9">
        <f t="shared" ref="BQ87:CF87" ca="1" si="57">(BQ31+BQ32-BQ85*BQ99*(BQ85&lt;0))*BQ52*BQ97</f>
        <v>0</v>
      </c>
      <c r="BR87" s="9">
        <f t="shared" ca="1" si="57"/>
        <v>0</v>
      </c>
      <c r="BS87" s="9">
        <f t="shared" ca="1" si="57"/>
        <v>0</v>
      </c>
      <c r="BT87" s="9">
        <f t="shared" ca="1" si="57"/>
        <v>0</v>
      </c>
      <c r="BU87" s="9">
        <f t="shared" ca="1" si="57"/>
        <v>0</v>
      </c>
      <c r="BV87" s="9">
        <f t="shared" ca="1" si="57"/>
        <v>0</v>
      </c>
      <c r="BW87" s="9">
        <f t="shared" ca="1" si="57"/>
        <v>0</v>
      </c>
      <c r="BX87" s="9">
        <f t="shared" ca="1" si="57"/>
        <v>0</v>
      </c>
      <c r="BY87" s="9">
        <f t="shared" ca="1" si="57"/>
        <v>0</v>
      </c>
      <c r="BZ87" s="9">
        <f t="shared" ca="1" si="57"/>
        <v>0</v>
      </c>
      <c r="CA87" s="9">
        <f t="shared" ca="1" si="57"/>
        <v>0</v>
      </c>
      <c r="CB87" s="9">
        <f t="shared" ca="1" si="57"/>
        <v>0</v>
      </c>
      <c r="CC87" s="9">
        <f t="shared" ca="1" si="57"/>
        <v>0</v>
      </c>
      <c r="CD87" s="9">
        <f t="shared" ca="1" si="57"/>
        <v>0</v>
      </c>
      <c r="CE87" s="9">
        <f t="shared" ca="1" si="57"/>
        <v>0</v>
      </c>
      <c r="CF87" s="9">
        <f t="shared" ca="1" si="57"/>
        <v>0</v>
      </c>
      <c r="CG87" s="94"/>
    </row>
    <row r="88" spans="1:85" ht="15" customHeight="1" x14ac:dyDescent="0.2">
      <c r="A88" s="98"/>
      <c r="B88" s="7" t="s">
        <v>29</v>
      </c>
      <c r="C88" s="57" t="s">
        <v>5</v>
      </c>
      <c r="D88" s="8">
        <f ca="1">SUM(E88:CF88)</f>
        <v>-47863.737129763671</v>
      </c>
      <c r="E88" s="9">
        <f ca="1">E84*E52</f>
        <v>-1966.8290148575763</v>
      </c>
      <c r="F88" s="9">
        <f t="shared" ref="F88:BQ88" ca="1" si="58">F84*F52</f>
        <v>-757.3840010094101</v>
      </c>
      <c r="G88" s="9">
        <f t="shared" ca="1" si="58"/>
        <v>-19674.355691120527</v>
      </c>
      <c r="H88" s="9">
        <f t="shared" ca="1" si="58"/>
        <v>-14160.579894643652</v>
      </c>
      <c r="I88" s="9">
        <f t="shared" ca="1" si="58"/>
        <v>-6099.7519825234449</v>
      </c>
      <c r="J88" s="9">
        <f t="shared" ca="1" si="58"/>
        <v>-2772.6699355113669</v>
      </c>
      <c r="K88" s="9">
        <f t="shared" ca="1" si="58"/>
        <v>-2432.166610097689</v>
      </c>
      <c r="L88" s="9">
        <f t="shared" ca="1" si="58"/>
        <v>0</v>
      </c>
      <c r="M88" s="9">
        <f t="shared" ca="1" si="58"/>
        <v>0</v>
      </c>
      <c r="N88" s="9">
        <f t="shared" ca="1" si="58"/>
        <v>0</v>
      </c>
      <c r="O88" s="9">
        <f t="shared" ca="1" si="58"/>
        <v>0</v>
      </c>
      <c r="P88" s="9">
        <f t="shared" ca="1" si="58"/>
        <v>0</v>
      </c>
      <c r="Q88" s="9">
        <f t="shared" ca="1" si="58"/>
        <v>0</v>
      </c>
      <c r="R88" s="9">
        <f t="shared" ca="1" si="58"/>
        <v>0</v>
      </c>
      <c r="S88" s="9">
        <f t="shared" ca="1" si="58"/>
        <v>0</v>
      </c>
      <c r="T88" s="9">
        <f t="shared" ca="1" si="58"/>
        <v>0</v>
      </c>
      <c r="U88" s="9">
        <f t="shared" ca="1" si="58"/>
        <v>0</v>
      </c>
      <c r="V88" s="9">
        <f t="shared" ca="1" si="58"/>
        <v>0</v>
      </c>
      <c r="W88" s="9">
        <f t="shared" ca="1" si="58"/>
        <v>0</v>
      </c>
      <c r="X88" s="9">
        <f t="shared" ca="1" si="58"/>
        <v>0</v>
      </c>
      <c r="Y88" s="9">
        <f t="shared" ca="1" si="58"/>
        <v>0</v>
      </c>
      <c r="Z88" s="9">
        <f t="shared" ca="1" si="58"/>
        <v>0</v>
      </c>
      <c r="AA88" s="9">
        <f t="shared" ca="1" si="58"/>
        <v>0</v>
      </c>
      <c r="AB88" s="9">
        <f t="shared" ca="1" si="58"/>
        <v>0</v>
      </c>
      <c r="AC88" s="9">
        <f t="shared" ca="1" si="58"/>
        <v>0</v>
      </c>
      <c r="AD88" s="9">
        <f t="shared" ca="1" si="58"/>
        <v>0</v>
      </c>
      <c r="AE88" s="9">
        <f t="shared" ca="1" si="58"/>
        <v>0</v>
      </c>
      <c r="AF88" s="9">
        <f t="shared" ca="1" si="58"/>
        <v>0</v>
      </c>
      <c r="AG88" s="9">
        <f t="shared" ca="1" si="58"/>
        <v>0</v>
      </c>
      <c r="AH88" s="9">
        <f t="shared" ca="1" si="58"/>
        <v>0</v>
      </c>
      <c r="AI88" s="9">
        <f t="shared" ca="1" si="58"/>
        <v>0</v>
      </c>
      <c r="AJ88" s="9">
        <f t="shared" ca="1" si="58"/>
        <v>0</v>
      </c>
      <c r="AK88" s="9">
        <f t="shared" ca="1" si="58"/>
        <v>0</v>
      </c>
      <c r="AL88" s="9">
        <f t="shared" ca="1" si="58"/>
        <v>0</v>
      </c>
      <c r="AM88" s="9">
        <f t="shared" ca="1" si="58"/>
        <v>0</v>
      </c>
      <c r="AN88" s="9">
        <f t="shared" ca="1" si="58"/>
        <v>0</v>
      </c>
      <c r="AO88" s="9">
        <f t="shared" ca="1" si="58"/>
        <v>0</v>
      </c>
      <c r="AP88" s="9">
        <f t="shared" ca="1" si="58"/>
        <v>0</v>
      </c>
      <c r="AQ88" s="9">
        <f t="shared" ca="1" si="58"/>
        <v>0</v>
      </c>
      <c r="AR88" s="9">
        <f t="shared" ca="1" si="58"/>
        <v>0</v>
      </c>
      <c r="AS88" s="9">
        <f t="shared" ca="1" si="58"/>
        <v>0</v>
      </c>
      <c r="AT88" s="9">
        <f t="shared" ca="1" si="58"/>
        <v>0</v>
      </c>
      <c r="AU88" s="9">
        <f t="shared" ca="1" si="58"/>
        <v>0</v>
      </c>
      <c r="AV88" s="9">
        <f t="shared" ca="1" si="58"/>
        <v>0</v>
      </c>
      <c r="AW88" s="9">
        <f t="shared" ca="1" si="58"/>
        <v>0</v>
      </c>
      <c r="AX88" s="9">
        <f t="shared" ca="1" si="58"/>
        <v>0</v>
      </c>
      <c r="AY88" s="9">
        <f t="shared" ca="1" si="58"/>
        <v>0</v>
      </c>
      <c r="AZ88" s="9">
        <f t="shared" ca="1" si="58"/>
        <v>0</v>
      </c>
      <c r="BA88" s="9">
        <f t="shared" ca="1" si="58"/>
        <v>0</v>
      </c>
      <c r="BB88" s="9">
        <f t="shared" ca="1" si="58"/>
        <v>0</v>
      </c>
      <c r="BC88" s="9">
        <f t="shared" ca="1" si="58"/>
        <v>0</v>
      </c>
      <c r="BD88" s="9">
        <f t="shared" ca="1" si="58"/>
        <v>0</v>
      </c>
      <c r="BE88" s="9">
        <f t="shared" ca="1" si="58"/>
        <v>0</v>
      </c>
      <c r="BF88" s="9">
        <f t="shared" ca="1" si="58"/>
        <v>0</v>
      </c>
      <c r="BG88" s="9">
        <f t="shared" ca="1" si="58"/>
        <v>0</v>
      </c>
      <c r="BH88" s="9">
        <f t="shared" ca="1" si="58"/>
        <v>0</v>
      </c>
      <c r="BI88" s="9">
        <f t="shared" ca="1" si="58"/>
        <v>0</v>
      </c>
      <c r="BJ88" s="9">
        <f t="shared" ca="1" si="58"/>
        <v>0</v>
      </c>
      <c r="BK88" s="9">
        <f t="shared" ca="1" si="58"/>
        <v>0</v>
      </c>
      <c r="BL88" s="9">
        <f t="shared" ca="1" si="58"/>
        <v>0</v>
      </c>
      <c r="BM88" s="9">
        <f t="shared" ca="1" si="58"/>
        <v>0</v>
      </c>
      <c r="BN88" s="9">
        <f t="shared" ca="1" si="58"/>
        <v>0</v>
      </c>
      <c r="BO88" s="9">
        <f t="shared" ca="1" si="58"/>
        <v>0</v>
      </c>
      <c r="BP88" s="9">
        <f t="shared" ca="1" si="58"/>
        <v>0</v>
      </c>
      <c r="BQ88" s="9">
        <f t="shared" ca="1" si="58"/>
        <v>0</v>
      </c>
      <c r="BR88" s="9">
        <f t="shared" ref="BR88:CF88" ca="1" si="59">BR84*BR52</f>
        <v>0</v>
      </c>
      <c r="BS88" s="9">
        <f t="shared" ca="1" si="59"/>
        <v>0</v>
      </c>
      <c r="BT88" s="9">
        <f t="shared" ca="1" si="59"/>
        <v>0</v>
      </c>
      <c r="BU88" s="9">
        <f t="shared" ca="1" si="59"/>
        <v>0</v>
      </c>
      <c r="BV88" s="9">
        <f t="shared" ca="1" si="59"/>
        <v>0</v>
      </c>
      <c r="BW88" s="9">
        <f t="shared" ca="1" si="59"/>
        <v>0</v>
      </c>
      <c r="BX88" s="9">
        <f t="shared" ca="1" si="59"/>
        <v>0</v>
      </c>
      <c r="BY88" s="9">
        <f t="shared" ca="1" si="59"/>
        <v>0</v>
      </c>
      <c r="BZ88" s="9">
        <f t="shared" ca="1" si="59"/>
        <v>0</v>
      </c>
      <c r="CA88" s="9">
        <f t="shared" ca="1" si="59"/>
        <v>0</v>
      </c>
      <c r="CB88" s="9">
        <f t="shared" ca="1" si="59"/>
        <v>0</v>
      </c>
      <c r="CC88" s="9">
        <f t="shared" ca="1" si="59"/>
        <v>0</v>
      </c>
      <c r="CD88" s="9">
        <f t="shared" ca="1" si="59"/>
        <v>0</v>
      </c>
      <c r="CE88" s="9">
        <f t="shared" ca="1" si="59"/>
        <v>0</v>
      </c>
      <c r="CF88" s="9">
        <f t="shared" ca="1" si="59"/>
        <v>0</v>
      </c>
      <c r="CG88" s="94"/>
    </row>
    <row r="89" spans="1:85" ht="15" customHeight="1" x14ac:dyDescent="0.2">
      <c r="A89" s="98"/>
      <c r="B89" s="7" t="s">
        <v>30</v>
      </c>
      <c r="C89" s="57" t="s">
        <v>5</v>
      </c>
      <c r="D89" s="8">
        <f ca="1">D84</f>
        <v>-75121.656849780222</v>
      </c>
      <c r="E89" s="9">
        <f ca="1">E84*E97</f>
        <v>-2099.9987299999998</v>
      </c>
      <c r="F89" s="9">
        <f t="shared" ref="F89:BQ89" ca="1" si="60">(E89+F84)*F97</f>
        <v>-3021.8766299999997</v>
      </c>
      <c r="G89" s="9">
        <f t="shared" ca="1" si="60"/>
        <v>-30321.876629999999</v>
      </c>
      <c r="H89" s="9">
        <f t="shared" ca="1" si="60"/>
        <v>-52721.876629999999</v>
      </c>
      <c r="I89" s="9">
        <f t="shared" ca="1" si="60"/>
        <v>-63721.656849780222</v>
      </c>
      <c r="J89" s="9">
        <f t="shared" ca="1" si="60"/>
        <v>-69421.656849780222</v>
      </c>
      <c r="K89" s="9">
        <f t="shared" ca="1" si="60"/>
        <v>-75121.656849780222</v>
      </c>
      <c r="L89" s="9">
        <f t="shared" ca="1" si="60"/>
        <v>-75121.656849780222</v>
      </c>
      <c r="M89" s="9">
        <f t="shared" ca="1" si="60"/>
        <v>-75121.656849780222</v>
      </c>
      <c r="N89" s="9">
        <f t="shared" ca="1" si="60"/>
        <v>-75121.656849780222</v>
      </c>
      <c r="O89" s="9">
        <f t="shared" ca="1" si="60"/>
        <v>-75121.656849780222</v>
      </c>
      <c r="P89" s="9">
        <f t="shared" ca="1" si="60"/>
        <v>0</v>
      </c>
      <c r="Q89" s="9">
        <f t="shared" ca="1" si="60"/>
        <v>0</v>
      </c>
      <c r="R89" s="9">
        <f t="shared" ca="1" si="60"/>
        <v>0</v>
      </c>
      <c r="S89" s="9">
        <f t="shared" ca="1" si="60"/>
        <v>0</v>
      </c>
      <c r="T89" s="9">
        <f t="shared" ca="1" si="60"/>
        <v>0</v>
      </c>
      <c r="U89" s="9">
        <f t="shared" ca="1" si="60"/>
        <v>0</v>
      </c>
      <c r="V89" s="9">
        <f t="shared" ca="1" si="60"/>
        <v>0</v>
      </c>
      <c r="W89" s="9">
        <f t="shared" ca="1" si="60"/>
        <v>0</v>
      </c>
      <c r="X89" s="9">
        <f t="shared" ca="1" si="60"/>
        <v>0</v>
      </c>
      <c r="Y89" s="9">
        <f t="shared" ca="1" si="60"/>
        <v>0</v>
      </c>
      <c r="Z89" s="9">
        <f t="shared" ca="1" si="60"/>
        <v>0</v>
      </c>
      <c r="AA89" s="9">
        <f t="shared" ca="1" si="60"/>
        <v>0</v>
      </c>
      <c r="AB89" s="9">
        <f t="shared" ca="1" si="60"/>
        <v>0</v>
      </c>
      <c r="AC89" s="9">
        <f t="shared" ca="1" si="60"/>
        <v>0</v>
      </c>
      <c r="AD89" s="9">
        <f t="shared" ca="1" si="60"/>
        <v>0</v>
      </c>
      <c r="AE89" s="9">
        <f t="shared" ca="1" si="60"/>
        <v>0</v>
      </c>
      <c r="AF89" s="9">
        <f t="shared" ca="1" si="60"/>
        <v>0</v>
      </c>
      <c r="AG89" s="9">
        <f t="shared" ca="1" si="60"/>
        <v>0</v>
      </c>
      <c r="AH89" s="9">
        <f t="shared" ca="1" si="60"/>
        <v>0</v>
      </c>
      <c r="AI89" s="9">
        <f t="shared" ca="1" si="60"/>
        <v>0</v>
      </c>
      <c r="AJ89" s="9">
        <f t="shared" ca="1" si="60"/>
        <v>0</v>
      </c>
      <c r="AK89" s="9">
        <f t="shared" ca="1" si="60"/>
        <v>0</v>
      </c>
      <c r="AL89" s="9">
        <f t="shared" ca="1" si="60"/>
        <v>0</v>
      </c>
      <c r="AM89" s="9">
        <f t="shared" ca="1" si="60"/>
        <v>0</v>
      </c>
      <c r="AN89" s="9">
        <f t="shared" ca="1" si="60"/>
        <v>0</v>
      </c>
      <c r="AO89" s="9">
        <f t="shared" ca="1" si="60"/>
        <v>0</v>
      </c>
      <c r="AP89" s="9">
        <f t="shared" ca="1" si="60"/>
        <v>0</v>
      </c>
      <c r="AQ89" s="9">
        <f t="shared" ca="1" si="60"/>
        <v>0</v>
      </c>
      <c r="AR89" s="9">
        <f t="shared" ca="1" si="60"/>
        <v>0</v>
      </c>
      <c r="AS89" s="9">
        <f t="shared" ca="1" si="60"/>
        <v>0</v>
      </c>
      <c r="AT89" s="9">
        <f t="shared" ca="1" si="60"/>
        <v>0</v>
      </c>
      <c r="AU89" s="9">
        <f t="shared" ca="1" si="60"/>
        <v>0</v>
      </c>
      <c r="AV89" s="9">
        <f t="shared" ca="1" si="60"/>
        <v>0</v>
      </c>
      <c r="AW89" s="9">
        <f t="shared" ca="1" si="60"/>
        <v>0</v>
      </c>
      <c r="AX89" s="9">
        <f t="shared" ca="1" si="60"/>
        <v>0</v>
      </c>
      <c r="AY89" s="9">
        <f t="shared" ca="1" si="60"/>
        <v>0</v>
      </c>
      <c r="AZ89" s="9">
        <f t="shared" ca="1" si="60"/>
        <v>0</v>
      </c>
      <c r="BA89" s="9">
        <f t="shared" ca="1" si="60"/>
        <v>0</v>
      </c>
      <c r="BB89" s="9">
        <f t="shared" ca="1" si="60"/>
        <v>0</v>
      </c>
      <c r="BC89" s="9">
        <f t="shared" ca="1" si="60"/>
        <v>0</v>
      </c>
      <c r="BD89" s="9">
        <f t="shared" ca="1" si="60"/>
        <v>0</v>
      </c>
      <c r="BE89" s="9">
        <f t="shared" ca="1" si="60"/>
        <v>0</v>
      </c>
      <c r="BF89" s="9">
        <f t="shared" ca="1" si="60"/>
        <v>0</v>
      </c>
      <c r="BG89" s="9">
        <f t="shared" ca="1" si="60"/>
        <v>0</v>
      </c>
      <c r="BH89" s="9">
        <f t="shared" ca="1" si="60"/>
        <v>0</v>
      </c>
      <c r="BI89" s="9">
        <f t="shared" ca="1" si="60"/>
        <v>0</v>
      </c>
      <c r="BJ89" s="9">
        <f t="shared" ca="1" si="60"/>
        <v>0</v>
      </c>
      <c r="BK89" s="9">
        <f t="shared" ca="1" si="60"/>
        <v>0</v>
      </c>
      <c r="BL89" s="9">
        <f t="shared" ca="1" si="60"/>
        <v>0</v>
      </c>
      <c r="BM89" s="9">
        <f t="shared" ca="1" si="60"/>
        <v>0</v>
      </c>
      <c r="BN89" s="9">
        <f t="shared" ca="1" si="60"/>
        <v>0</v>
      </c>
      <c r="BO89" s="9">
        <f t="shared" ca="1" si="60"/>
        <v>0</v>
      </c>
      <c r="BP89" s="9">
        <f t="shared" ca="1" si="60"/>
        <v>0</v>
      </c>
      <c r="BQ89" s="9">
        <f t="shared" ca="1" si="60"/>
        <v>0</v>
      </c>
      <c r="BR89" s="9">
        <f t="shared" ref="BR89:CF89" ca="1" si="61">(BQ89+BR84)*BR97</f>
        <v>0</v>
      </c>
      <c r="BS89" s="9">
        <f t="shared" ca="1" si="61"/>
        <v>0</v>
      </c>
      <c r="BT89" s="9">
        <f t="shared" ca="1" si="61"/>
        <v>0</v>
      </c>
      <c r="BU89" s="9">
        <f t="shared" ca="1" si="61"/>
        <v>0</v>
      </c>
      <c r="BV89" s="9">
        <f t="shared" ca="1" si="61"/>
        <v>0</v>
      </c>
      <c r="BW89" s="9">
        <f t="shared" ca="1" si="61"/>
        <v>0</v>
      </c>
      <c r="BX89" s="9">
        <f t="shared" ca="1" si="61"/>
        <v>0</v>
      </c>
      <c r="BY89" s="9">
        <f t="shared" ca="1" si="61"/>
        <v>0</v>
      </c>
      <c r="BZ89" s="9">
        <f t="shared" ca="1" si="61"/>
        <v>0</v>
      </c>
      <c r="CA89" s="9">
        <f t="shared" ca="1" si="61"/>
        <v>0</v>
      </c>
      <c r="CB89" s="9">
        <f t="shared" ca="1" si="61"/>
        <v>0</v>
      </c>
      <c r="CC89" s="9">
        <f t="shared" ca="1" si="61"/>
        <v>0</v>
      </c>
      <c r="CD89" s="9">
        <f t="shared" ca="1" si="61"/>
        <v>0</v>
      </c>
      <c r="CE89" s="9">
        <f t="shared" ca="1" si="61"/>
        <v>0</v>
      </c>
      <c r="CF89" s="9">
        <f t="shared" ca="1" si="61"/>
        <v>0</v>
      </c>
      <c r="CG89" s="94"/>
    </row>
    <row r="90" spans="1:85" ht="15" customHeight="1" x14ac:dyDescent="0.2">
      <c r="A90" s="98"/>
      <c r="B90" s="7" t="s">
        <v>148</v>
      </c>
      <c r="C90" s="57" t="s">
        <v>10</v>
      </c>
      <c r="D90" s="63">
        <f ca="1">SUM(E90:CF90)</f>
        <v>11</v>
      </c>
      <c r="E90" s="91">
        <f ca="1">IF(E89&lt;0,1,0)</f>
        <v>1</v>
      </c>
      <c r="F90" s="91">
        <f t="shared" ref="F90:BQ90" ca="1" si="62">IF(F89&lt;0,1,IF(E90&lt;1,0,ABS(E89)/(ABS(E89)+F89)))*F$97</f>
        <v>1</v>
      </c>
      <c r="G90" s="91">
        <f t="shared" ca="1" si="62"/>
        <v>1</v>
      </c>
      <c r="H90" s="91">
        <f t="shared" ca="1" si="62"/>
        <v>1</v>
      </c>
      <c r="I90" s="91">
        <f t="shared" ca="1" si="62"/>
        <v>1</v>
      </c>
      <c r="J90" s="91">
        <f t="shared" ca="1" si="62"/>
        <v>1</v>
      </c>
      <c r="K90" s="91">
        <f t="shared" ca="1" si="62"/>
        <v>1</v>
      </c>
      <c r="L90" s="91">
        <f t="shared" ca="1" si="62"/>
        <v>1</v>
      </c>
      <c r="M90" s="91">
        <f t="shared" ca="1" si="62"/>
        <v>1</v>
      </c>
      <c r="N90" s="91">
        <f t="shared" ca="1" si="62"/>
        <v>1</v>
      </c>
      <c r="O90" s="91">
        <f t="shared" ca="1" si="62"/>
        <v>1</v>
      </c>
      <c r="P90" s="91">
        <f t="shared" ca="1" si="62"/>
        <v>0</v>
      </c>
      <c r="Q90" s="91">
        <f t="shared" ca="1" si="62"/>
        <v>0</v>
      </c>
      <c r="R90" s="91">
        <f t="shared" ca="1" si="62"/>
        <v>0</v>
      </c>
      <c r="S90" s="91">
        <f t="shared" ca="1" si="62"/>
        <v>0</v>
      </c>
      <c r="T90" s="91">
        <f t="shared" ca="1" si="62"/>
        <v>0</v>
      </c>
      <c r="U90" s="91">
        <f t="shared" ca="1" si="62"/>
        <v>0</v>
      </c>
      <c r="V90" s="91">
        <f t="shared" ca="1" si="62"/>
        <v>0</v>
      </c>
      <c r="W90" s="91">
        <f t="shared" ca="1" si="62"/>
        <v>0</v>
      </c>
      <c r="X90" s="91">
        <f t="shared" ca="1" si="62"/>
        <v>0</v>
      </c>
      <c r="Y90" s="91">
        <f t="shared" ca="1" si="62"/>
        <v>0</v>
      </c>
      <c r="Z90" s="91">
        <f t="shared" ca="1" si="62"/>
        <v>0</v>
      </c>
      <c r="AA90" s="91">
        <f t="shared" ca="1" si="62"/>
        <v>0</v>
      </c>
      <c r="AB90" s="91">
        <f t="shared" ca="1" si="62"/>
        <v>0</v>
      </c>
      <c r="AC90" s="91">
        <f t="shared" ca="1" si="62"/>
        <v>0</v>
      </c>
      <c r="AD90" s="91">
        <f t="shared" ca="1" si="62"/>
        <v>0</v>
      </c>
      <c r="AE90" s="91">
        <f t="shared" ca="1" si="62"/>
        <v>0</v>
      </c>
      <c r="AF90" s="91">
        <f t="shared" ca="1" si="62"/>
        <v>0</v>
      </c>
      <c r="AG90" s="91">
        <f t="shared" ca="1" si="62"/>
        <v>0</v>
      </c>
      <c r="AH90" s="91">
        <f t="shared" ca="1" si="62"/>
        <v>0</v>
      </c>
      <c r="AI90" s="91">
        <f t="shared" ca="1" si="62"/>
        <v>0</v>
      </c>
      <c r="AJ90" s="91">
        <f t="shared" ca="1" si="62"/>
        <v>0</v>
      </c>
      <c r="AK90" s="91">
        <f t="shared" ca="1" si="62"/>
        <v>0</v>
      </c>
      <c r="AL90" s="91">
        <f t="shared" ca="1" si="62"/>
        <v>0</v>
      </c>
      <c r="AM90" s="91">
        <f t="shared" ca="1" si="62"/>
        <v>0</v>
      </c>
      <c r="AN90" s="91">
        <f t="shared" ca="1" si="62"/>
        <v>0</v>
      </c>
      <c r="AO90" s="91">
        <f t="shared" ca="1" si="62"/>
        <v>0</v>
      </c>
      <c r="AP90" s="91">
        <f t="shared" ca="1" si="62"/>
        <v>0</v>
      </c>
      <c r="AQ90" s="91">
        <f t="shared" ca="1" si="62"/>
        <v>0</v>
      </c>
      <c r="AR90" s="91">
        <f t="shared" ca="1" si="62"/>
        <v>0</v>
      </c>
      <c r="AS90" s="91">
        <f t="shared" ca="1" si="62"/>
        <v>0</v>
      </c>
      <c r="AT90" s="91">
        <f t="shared" ca="1" si="62"/>
        <v>0</v>
      </c>
      <c r="AU90" s="91">
        <f t="shared" ca="1" si="62"/>
        <v>0</v>
      </c>
      <c r="AV90" s="91">
        <f t="shared" ca="1" si="62"/>
        <v>0</v>
      </c>
      <c r="AW90" s="91">
        <f t="shared" ca="1" si="62"/>
        <v>0</v>
      </c>
      <c r="AX90" s="91">
        <f t="shared" ca="1" si="62"/>
        <v>0</v>
      </c>
      <c r="AY90" s="91">
        <f t="shared" ca="1" si="62"/>
        <v>0</v>
      </c>
      <c r="AZ90" s="91">
        <f t="shared" ca="1" si="62"/>
        <v>0</v>
      </c>
      <c r="BA90" s="91">
        <f t="shared" ca="1" si="62"/>
        <v>0</v>
      </c>
      <c r="BB90" s="91">
        <f t="shared" ca="1" si="62"/>
        <v>0</v>
      </c>
      <c r="BC90" s="91">
        <f t="shared" ca="1" si="62"/>
        <v>0</v>
      </c>
      <c r="BD90" s="91">
        <f t="shared" ca="1" si="62"/>
        <v>0</v>
      </c>
      <c r="BE90" s="91">
        <f t="shared" ca="1" si="62"/>
        <v>0</v>
      </c>
      <c r="BF90" s="91">
        <f t="shared" ca="1" si="62"/>
        <v>0</v>
      </c>
      <c r="BG90" s="91">
        <f t="shared" ca="1" si="62"/>
        <v>0</v>
      </c>
      <c r="BH90" s="91">
        <f t="shared" ca="1" si="62"/>
        <v>0</v>
      </c>
      <c r="BI90" s="91">
        <f t="shared" ca="1" si="62"/>
        <v>0</v>
      </c>
      <c r="BJ90" s="91">
        <f t="shared" ca="1" si="62"/>
        <v>0</v>
      </c>
      <c r="BK90" s="91">
        <f t="shared" ca="1" si="62"/>
        <v>0</v>
      </c>
      <c r="BL90" s="91">
        <f t="shared" ca="1" si="62"/>
        <v>0</v>
      </c>
      <c r="BM90" s="91">
        <f t="shared" ca="1" si="62"/>
        <v>0</v>
      </c>
      <c r="BN90" s="91">
        <f t="shared" ca="1" si="62"/>
        <v>0</v>
      </c>
      <c r="BO90" s="91">
        <f t="shared" ca="1" si="62"/>
        <v>0</v>
      </c>
      <c r="BP90" s="91">
        <f t="shared" ca="1" si="62"/>
        <v>0</v>
      </c>
      <c r="BQ90" s="91">
        <f t="shared" ca="1" si="62"/>
        <v>0</v>
      </c>
      <c r="BR90" s="91">
        <f t="shared" ref="BR90:CF90" ca="1" si="63">IF(BR89&lt;0,1,IF(BQ90&lt;1,0,ABS(BQ89)/(ABS(BQ89)+BR89)))*BR$97</f>
        <v>0</v>
      </c>
      <c r="BS90" s="91">
        <f t="shared" ca="1" si="63"/>
        <v>0</v>
      </c>
      <c r="BT90" s="91">
        <f t="shared" ca="1" si="63"/>
        <v>0</v>
      </c>
      <c r="BU90" s="91">
        <f t="shared" ca="1" si="63"/>
        <v>0</v>
      </c>
      <c r="BV90" s="91">
        <f t="shared" ca="1" si="63"/>
        <v>0</v>
      </c>
      <c r="BW90" s="91">
        <f t="shared" ca="1" si="63"/>
        <v>0</v>
      </c>
      <c r="BX90" s="91">
        <f t="shared" ca="1" si="63"/>
        <v>0</v>
      </c>
      <c r="BY90" s="91">
        <f t="shared" ca="1" si="63"/>
        <v>0</v>
      </c>
      <c r="BZ90" s="91">
        <f t="shared" ca="1" si="63"/>
        <v>0</v>
      </c>
      <c r="CA90" s="91">
        <f t="shared" ca="1" si="63"/>
        <v>0</v>
      </c>
      <c r="CB90" s="91">
        <f t="shared" ca="1" si="63"/>
        <v>0</v>
      </c>
      <c r="CC90" s="91">
        <f t="shared" ca="1" si="63"/>
        <v>0</v>
      </c>
      <c r="CD90" s="91">
        <f t="shared" ca="1" si="63"/>
        <v>0</v>
      </c>
      <c r="CE90" s="91">
        <f t="shared" ca="1" si="63"/>
        <v>0</v>
      </c>
      <c r="CF90" s="91">
        <f t="shared" ca="1" si="63"/>
        <v>0</v>
      </c>
      <c r="CG90" s="94"/>
    </row>
    <row r="91" spans="1:85" ht="15" customHeight="1" x14ac:dyDescent="0.2">
      <c r="A91" s="98"/>
      <c r="B91" s="7" t="s">
        <v>147</v>
      </c>
      <c r="C91" s="57" t="s">
        <v>5</v>
      </c>
      <c r="D91" s="8">
        <f ca="1">D88</f>
        <v>-47863.737129763671</v>
      </c>
      <c r="E91" s="9">
        <f ca="1">E88*E97</f>
        <v>-1966.8290148575763</v>
      </c>
      <c r="F91" s="9">
        <f t="shared" ref="F91:BQ91" ca="1" si="64">(E91+F88)*F97</f>
        <v>-2724.2130158669866</v>
      </c>
      <c r="G91" s="9">
        <f t="shared" ca="1" si="64"/>
        <v>-22398.568706987513</v>
      </c>
      <c r="H91" s="9">
        <f t="shared" ca="1" si="64"/>
        <v>-36559.148601631168</v>
      </c>
      <c r="I91" s="9">
        <f t="shared" ca="1" si="64"/>
        <v>-42658.900584154617</v>
      </c>
      <c r="J91" s="9">
        <f t="shared" ca="1" si="64"/>
        <v>-45431.570519665984</v>
      </c>
      <c r="K91" s="9">
        <f t="shared" ca="1" si="64"/>
        <v>-47863.737129763671</v>
      </c>
      <c r="L91" s="9">
        <f t="shared" ca="1" si="64"/>
        <v>-47863.737129763671</v>
      </c>
      <c r="M91" s="9">
        <f t="shared" ca="1" si="64"/>
        <v>-47863.737129763671</v>
      </c>
      <c r="N91" s="9">
        <f t="shared" ca="1" si="64"/>
        <v>-47863.737129763671</v>
      </c>
      <c r="O91" s="9">
        <f t="shared" ca="1" si="64"/>
        <v>-47863.737129763671</v>
      </c>
      <c r="P91" s="9">
        <f t="shared" ca="1" si="64"/>
        <v>0</v>
      </c>
      <c r="Q91" s="9">
        <f t="shared" ca="1" si="64"/>
        <v>0</v>
      </c>
      <c r="R91" s="9">
        <f t="shared" ca="1" si="64"/>
        <v>0</v>
      </c>
      <c r="S91" s="9">
        <f t="shared" ca="1" si="64"/>
        <v>0</v>
      </c>
      <c r="T91" s="9">
        <f t="shared" ca="1" si="64"/>
        <v>0</v>
      </c>
      <c r="U91" s="9">
        <f t="shared" ca="1" si="64"/>
        <v>0</v>
      </c>
      <c r="V91" s="9">
        <f t="shared" ca="1" si="64"/>
        <v>0</v>
      </c>
      <c r="W91" s="9">
        <f t="shared" ca="1" si="64"/>
        <v>0</v>
      </c>
      <c r="X91" s="9">
        <f t="shared" ca="1" si="64"/>
        <v>0</v>
      </c>
      <c r="Y91" s="9">
        <f t="shared" ca="1" si="64"/>
        <v>0</v>
      </c>
      <c r="Z91" s="9">
        <f t="shared" ca="1" si="64"/>
        <v>0</v>
      </c>
      <c r="AA91" s="9">
        <f t="shared" ca="1" si="64"/>
        <v>0</v>
      </c>
      <c r="AB91" s="9">
        <f t="shared" ca="1" si="64"/>
        <v>0</v>
      </c>
      <c r="AC91" s="9">
        <f t="shared" ca="1" si="64"/>
        <v>0</v>
      </c>
      <c r="AD91" s="9">
        <f t="shared" ca="1" si="64"/>
        <v>0</v>
      </c>
      <c r="AE91" s="9">
        <f t="shared" ca="1" si="64"/>
        <v>0</v>
      </c>
      <c r="AF91" s="9">
        <f t="shared" ca="1" si="64"/>
        <v>0</v>
      </c>
      <c r="AG91" s="9">
        <f t="shared" ca="1" si="64"/>
        <v>0</v>
      </c>
      <c r="AH91" s="9">
        <f t="shared" ca="1" si="64"/>
        <v>0</v>
      </c>
      <c r="AI91" s="9">
        <f t="shared" ca="1" si="64"/>
        <v>0</v>
      </c>
      <c r="AJ91" s="9">
        <f t="shared" ca="1" si="64"/>
        <v>0</v>
      </c>
      <c r="AK91" s="9">
        <f t="shared" ca="1" si="64"/>
        <v>0</v>
      </c>
      <c r="AL91" s="9">
        <f t="shared" ca="1" si="64"/>
        <v>0</v>
      </c>
      <c r="AM91" s="9">
        <f t="shared" ca="1" si="64"/>
        <v>0</v>
      </c>
      <c r="AN91" s="9">
        <f t="shared" ca="1" si="64"/>
        <v>0</v>
      </c>
      <c r="AO91" s="9">
        <f t="shared" ca="1" si="64"/>
        <v>0</v>
      </c>
      <c r="AP91" s="9">
        <f t="shared" ca="1" si="64"/>
        <v>0</v>
      </c>
      <c r="AQ91" s="9">
        <f t="shared" ca="1" si="64"/>
        <v>0</v>
      </c>
      <c r="AR91" s="9">
        <f t="shared" ca="1" si="64"/>
        <v>0</v>
      </c>
      <c r="AS91" s="9">
        <f t="shared" ca="1" si="64"/>
        <v>0</v>
      </c>
      <c r="AT91" s="9">
        <f t="shared" ca="1" si="64"/>
        <v>0</v>
      </c>
      <c r="AU91" s="9">
        <f t="shared" ca="1" si="64"/>
        <v>0</v>
      </c>
      <c r="AV91" s="9">
        <f t="shared" ca="1" si="64"/>
        <v>0</v>
      </c>
      <c r="AW91" s="9">
        <f t="shared" ca="1" si="64"/>
        <v>0</v>
      </c>
      <c r="AX91" s="9">
        <f t="shared" ca="1" si="64"/>
        <v>0</v>
      </c>
      <c r="AY91" s="9">
        <f t="shared" ca="1" si="64"/>
        <v>0</v>
      </c>
      <c r="AZ91" s="9">
        <f t="shared" ca="1" si="64"/>
        <v>0</v>
      </c>
      <c r="BA91" s="9">
        <f t="shared" ca="1" si="64"/>
        <v>0</v>
      </c>
      <c r="BB91" s="9">
        <f t="shared" ca="1" si="64"/>
        <v>0</v>
      </c>
      <c r="BC91" s="9">
        <f t="shared" ca="1" si="64"/>
        <v>0</v>
      </c>
      <c r="BD91" s="9">
        <f t="shared" ca="1" si="64"/>
        <v>0</v>
      </c>
      <c r="BE91" s="9">
        <f t="shared" ca="1" si="64"/>
        <v>0</v>
      </c>
      <c r="BF91" s="9">
        <f t="shared" ca="1" si="64"/>
        <v>0</v>
      </c>
      <c r="BG91" s="9">
        <f t="shared" ca="1" si="64"/>
        <v>0</v>
      </c>
      <c r="BH91" s="9">
        <f t="shared" ca="1" si="64"/>
        <v>0</v>
      </c>
      <c r="BI91" s="9">
        <f t="shared" ca="1" si="64"/>
        <v>0</v>
      </c>
      <c r="BJ91" s="9">
        <f t="shared" ca="1" si="64"/>
        <v>0</v>
      </c>
      <c r="BK91" s="9">
        <f t="shared" ca="1" si="64"/>
        <v>0</v>
      </c>
      <c r="BL91" s="9">
        <f t="shared" ca="1" si="64"/>
        <v>0</v>
      </c>
      <c r="BM91" s="9">
        <f t="shared" ca="1" si="64"/>
        <v>0</v>
      </c>
      <c r="BN91" s="9">
        <f t="shared" ca="1" si="64"/>
        <v>0</v>
      </c>
      <c r="BO91" s="9">
        <f t="shared" ca="1" si="64"/>
        <v>0</v>
      </c>
      <c r="BP91" s="9">
        <f t="shared" ca="1" si="64"/>
        <v>0</v>
      </c>
      <c r="BQ91" s="9">
        <f t="shared" ca="1" si="64"/>
        <v>0</v>
      </c>
      <c r="BR91" s="9">
        <f t="shared" ref="BR91:CF91" ca="1" si="65">(BQ91+BR88)*BR97</f>
        <v>0</v>
      </c>
      <c r="BS91" s="9">
        <f t="shared" ca="1" si="65"/>
        <v>0</v>
      </c>
      <c r="BT91" s="9">
        <f t="shared" ca="1" si="65"/>
        <v>0</v>
      </c>
      <c r="BU91" s="9">
        <f t="shared" ca="1" si="65"/>
        <v>0</v>
      </c>
      <c r="BV91" s="9">
        <f t="shared" ca="1" si="65"/>
        <v>0</v>
      </c>
      <c r="BW91" s="9">
        <f t="shared" ca="1" si="65"/>
        <v>0</v>
      </c>
      <c r="BX91" s="9">
        <f t="shared" ca="1" si="65"/>
        <v>0</v>
      </c>
      <c r="BY91" s="9">
        <f t="shared" ca="1" si="65"/>
        <v>0</v>
      </c>
      <c r="BZ91" s="9">
        <f t="shared" ca="1" si="65"/>
        <v>0</v>
      </c>
      <c r="CA91" s="9">
        <f t="shared" ca="1" si="65"/>
        <v>0</v>
      </c>
      <c r="CB91" s="9">
        <f t="shared" ca="1" si="65"/>
        <v>0</v>
      </c>
      <c r="CC91" s="9">
        <f t="shared" ca="1" si="65"/>
        <v>0</v>
      </c>
      <c r="CD91" s="9">
        <f t="shared" ca="1" si="65"/>
        <v>0</v>
      </c>
      <c r="CE91" s="9">
        <f t="shared" ca="1" si="65"/>
        <v>0</v>
      </c>
      <c r="CF91" s="9">
        <f t="shared" ca="1" si="65"/>
        <v>0</v>
      </c>
      <c r="CG91" s="94"/>
    </row>
    <row r="92" spans="1:85" ht="15" customHeight="1" x14ac:dyDescent="0.2">
      <c r="A92" s="98"/>
      <c r="B92" s="7" t="s">
        <v>146</v>
      </c>
      <c r="C92" s="57" t="s">
        <v>10</v>
      </c>
      <c r="D92" s="63">
        <f ca="1">SUM(E92:CF92)</f>
        <v>11</v>
      </c>
      <c r="E92" s="91">
        <f ca="1">IF(E91&lt;0,1,0)</f>
        <v>1</v>
      </c>
      <c r="F92" s="91">
        <f t="shared" ref="F92:BQ92" ca="1" si="66">IF(F91&lt;0,1,IF(E92&lt;1,0,ABS(E91)/(ABS(E91)+F91)))*F97</f>
        <v>1</v>
      </c>
      <c r="G92" s="91">
        <f t="shared" ca="1" si="66"/>
        <v>1</v>
      </c>
      <c r="H92" s="91">
        <f t="shared" ca="1" si="66"/>
        <v>1</v>
      </c>
      <c r="I92" s="91">
        <f t="shared" ca="1" si="66"/>
        <v>1</v>
      </c>
      <c r="J92" s="91">
        <f t="shared" ca="1" si="66"/>
        <v>1</v>
      </c>
      <c r="K92" s="91">
        <f t="shared" ca="1" si="66"/>
        <v>1</v>
      </c>
      <c r="L92" s="91">
        <f t="shared" ca="1" si="66"/>
        <v>1</v>
      </c>
      <c r="M92" s="91">
        <f t="shared" ca="1" si="66"/>
        <v>1</v>
      </c>
      <c r="N92" s="91">
        <f t="shared" ca="1" si="66"/>
        <v>1</v>
      </c>
      <c r="O92" s="91">
        <f t="shared" ca="1" si="66"/>
        <v>1</v>
      </c>
      <c r="P92" s="91">
        <f t="shared" ca="1" si="66"/>
        <v>0</v>
      </c>
      <c r="Q92" s="91">
        <f t="shared" ca="1" si="66"/>
        <v>0</v>
      </c>
      <c r="R92" s="91">
        <f t="shared" ca="1" si="66"/>
        <v>0</v>
      </c>
      <c r="S92" s="91">
        <f t="shared" ca="1" si="66"/>
        <v>0</v>
      </c>
      <c r="T92" s="91">
        <f t="shared" ca="1" si="66"/>
        <v>0</v>
      </c>
      <c r="U92" s="91">
        <f t="shared" ca="1" si="66"/>
        <v>0</v>
      </c>
      <c r="V92" s="91">
        <f t="shared" ca="1" si="66"/>
        <v>0</v>
      </c>
      <c r="W92" s="91">
        <f t="shared" ca="1" si="66"/>
        <v>0</v>
      </c>
      <c r="X92" s="91">
        <f t="shared" ca="1" si="66"/>
        <v>0</v>
      </c>
      <c r="Y92" s="91">
        <f t="shared" ca="1" si="66"/>
        <v>0</v>
      </c>
      <c r="Z92" s="91">
        <f t="shared" ca="1" si="66"/>
        <v>0</v>
      </c>
      <c r="AA92" s="91">
        <f t="shared" ca="1" si="66"/>
        <v>0</v>
      </c>
      <c r="AB92" s="91">
        <f t="shared" ca="1" si="66"/>
        <v>0</v>
      </c>
      <c r="AC92" s="91">
        <f t="shared" ca="1" si="66"/>
        <v>0</v>
      </c>
      <c r="AD92" s="91">
        <f t="shared" ca="1" si="66"/>
        <v>0</v>
      </c>
      <c r="AE92" s="91">
        <f t="shared" ca="1" si="66"/>
        <v>0</v>
      </c>
      <c r="AF92" s="91">
        <f t="shared" ca="1" si="66"/>
        <v>0</v>
      </c>
      <c r="AG92" s="91">
        <f t="shared" ca="1" si="66"/>
        <v>0</v>
      </c>
      <c r="AH92" s="91">
        <f t="shared" ca="1" si="66"/>
        <v>0</v>
      </c>
      <c r="AI92" s="91">
        <f t="shared" ca="1" si="66"/>
        <v>0</v>
      </c>
      <c r="AJ92" s="91">
        <f t="shared" ca="1" si="66"/>
        <v>0</v>
      </c>
      <c r="AK92" s="91">
        <f t="shared" ca="1" si="66"/>
        <v>0</v>
      </c>
      <c r="AL92" s="91">
        <f t="shared" ca="1" si="66"/>
        <v>0</v>
      </c>
      <c r="AM92" s="91">
        <f t="shared" ca="1" si="66"/>
        <v>0</v>
      </c>
      <c r="AN92" s="91">
        <f t="shared" ca="1" si="66"/>
        <v>0</v>
      </c>
      <c r="AO92" s="91">
        <f t="shared" ca="1" si="66"/>
        <v>0</v>
      </c>
      <c r="AP92" s="91">
        <f t="shared" ca="1" si="66"/>
        <v>0</v>
      </c>
      <c r="AQ92" s="91">
        <f t="shared" ca="1" si="66"/>
        <v>0</v>
      </c>
      <c r="AR92" s="91">
        <f t="shared" ca="1" si="66"/>
        <v>0</v>
      </c>
      <c r="AS92" s="91">
        <f t="shared" ca="1" si="66"/>
        <v>0</v>
      </c>
      <c r="AT92" s="91">
        <f t="shared" ca="1" si="66"/>
        <v>0</v>
      </c>
      <c r="AU92" s="91">
        <f t="shared" ca="1" si="66"/>
        <v>0</v>
      </c>
      <c r="AV92" s="91">
        <f t="shared" ca="1" si="66"/>
        <v>0</v>
      </c>
      <c r="AW92" s="91">
        <f t="shared" ca="1" si="66"/>
        <v>0</v>
      </c>
      <c r="AX92" s="91">
        <f t="shared" ca="1" si="66"/>
        <v>0</v>
      </c>
      <c r="AY92" s="91">
        <f t="shared" ca="1" si="66"/>
        <v>0</v>
      </c>
      <c r="AZ92" s="91">
        <f t="shared" ca="1" si="66"/>
        <v>0</v>
      </c>
      <c r="BA92" s="91">
        <f t="shared" ca="1" si="66"/>
        <v>0</v>
      </c>
      <c r="BB92" s="91">
        <f t="shared" ca="1" si="66"/>
        <v>0</v>
      </c>
      <c r="BC92" s="91">
        <f t="shared" ca="1" si="66"/>
        <v>0</v>
      </c>
      <c r="BD92" s="91">
        <f t="shared" ca="1" si="66"/>
        <v>0</v>
      </c>
      <c r="BE92" s="91">
        <f t="shared" ca="1" si="66"/>
        <v>0</v>
      </c>
      <c r="BF92" s="91">
        <f t="shared" ca="1" si="66"/>
        <v>0</v>
      </c>
      <c r="BG92" s="91">
        <f t="shared" ca="1" si="66"/>
        <v>0</v>
      </c>
      <c r="BH92" s="91">
        <f t="shared" ca="1" si="66"/>
        <v>0</v>
      </c>
      <c r="BI92" s="91">
        <f t="shared" ca="1" si="66"/>
        <v>0</v>
      </c>
      <c r="BJ92" s="91">
        <f t="shared" ca="1" si="66"/>
        <v>0</v>
      </c>
      <c r="BK92" s="91">
        <f t="shared" ca="1" si="66"/>
        <v>0</v>
      </c>
      <c r="BL92" s="91">
        <f t="shared" ca="1" si="66"/>
        <v>0</v>
      </c>
      <c r="BM92" s="91">
        <f t="shared" ca="1" si="66"/>
        <v>0</v>
      </c>
      <c r="BN92" s="91">
        <f t="shared" ca="1" si="66"/>
        <v>0</v>
      </c>
      <c r="BO92" s="91">
        <f t="shared" ca="1" si="66"/>
        <v>0</v>
      </c>
      <c r="BP92" s="91">
        <f t="shared" ca="1" si="66"/>
        <v>0</v>
      </c>
      <c r="BQ92" s="91">
        <f t="shared" ca="1" si="66"/>
        <v>0</v>
      </c>
      <c r="BR92" s="91">
        <f t="shared" ref="BR92:CF92" ca="1" si="67">IF(BR91&lt;0,1,IF(BQ92&lt;1,0,ABS(BQ91)/(ABS(BQ91)+BR91)))*BR97</f>
        <v>0</v>
      </c>
      <c r="BS92" s="91">
        <f t="shared" ca="1" si="67"/>
        <v>0</v>
      </c>
      <c r="BT92" s="91">
        <f t="shared" ca="1" si="67"/>
        <v>0</v>
      </c>
      <c r="BU92" s="91">
        <f t="shared" ca="1" si="67"/>
        <v>0</v>
      </c>
      <c r="BV92" s="91">
        <f t="shared" ca="1" si="67"/>
        <v>0</v>
      </c>
      <c r="BW92" s="91">
        <f t="shared" ca="1" si="67"/>
        <v>0</v>
      </c>
      <c r="BX92" s="91">
        <f t="shared" ca="1" si="67"/>
        <v>0</v>
      </c>
      <c r="BY92" s="91">
        <f t="shared" ca="1" si="67"/>
        <v>0</v>
      </c>
      <c r="BZ92" s="91">
        <f t="shared" ca="1" si="67"/>
        <v>0</v>
      </c>
      <c r="CA92" s="91">
        <f t="shared" ca="1" si="67"/>
        <v>0</v>
      </c>
      <c r="CB92" s="91">
        <f t="shared" ca="1" si="67"/>
        <v>0</v>
      </c>
      <c r="CC92" s="91">
        <f t="shared" ca="1" si="67"/>
        <v>0</v>
      </c>
      <c r="CD92" s="91">
        <f t="shared" ca="1" si="67"/>
        <v>0</v>
      </c>
      <c r="CE92" s="91">
        <f t="shared" ca="1" si="67"/>
        <v>0</v>
      </c>
      <c r="CF92" s="91">
        <f t="shared" ca="1" si="67"/>
        <v>0</v>
      </c>
      <c r="CG92" s="94"/>
    </row>
    <row r="93" spans="1:85" x14ac:dyDescent="0.2">
      <c r="A93" s="94"/>
      <c r="B93" s="113"/>
      <c r="C93" s="95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94"/>
      <c r="AX93" s="94"/>
      <c r="AY93" s="94"/>
      <c r="AZ93" s="94"/>
      <c r="BA93" s="94"/>
      <c r="BB93" s="94"/>
      <c r="BC93" s="94"/>
      <c r="BD93" s="94"/>
      <c r="BE93" s="94"/>
      <c r="BF93" s="94"/>
      <c r="BG93" s="94"/>
      <c r="BH93" s="94"/>
      <c r="BI93" s="94"/>
      <c r="BJ93" s="94"/>
      <c r="BK93" s="94"/>
      <c r="BL93" s="94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4"/>
      <c r="BZ93" s="94"/>
      <c r="CA93" s="94"/>
      <c r="CB93" s="94"/>
      <c r="CC93" s="94"/>
      <c r="CD93" s="94"/>
      <c r="CE93" s="94"/>
      <c r="CF93" s="94"/>
      <c r="CG93" s="94"/>
    </row>
    <row r="94" spans="1:85" ht="18" customHeight="1" x14ac:dyDescent="0.2">
      <c r="A94" s="94"/>
      <c r="B94" s="96" t="s">
        <v>172</v>
      </c>
      <c r="C94" s="96" t="s">
        <v>166</v>
      </c>
      <c r="D94" s="96" t="s">
        <v>4</v>
      </c>
      <c r="E94" s="96">
        <f>$E$17</f>
        <v>2020</v>
      </c>
      <c r="F94" s="96">
        <f t="shared" ref="F94:BQ94" si="68">E94+1</f>
        <v>2021</v>
      </c>
      <c r="G94" s="96">
        <f t="shared" si="68"/>
        <v>2022</v>
      </c>
      <c r="H94" s="96">
        <f t="shared" si="68"/>
        <v>2023</v>
      </c>
      <c r="I94" s="96">
        <f t="shared" si="68"/>
        <v>2024</v>
      </c>
      <c r="J94" s="96">
        <f t="shared" si="68"/>
        <v>2025</v>
      </c>
      <c r="K94" s="96">
        <f t="shared" si="68"/>
        <v>2026</v>
      </c>
      <c r="L94" s="96">
        <f t="shared" si="68"/>
        <v>2027</v>
      </c>
      <c r="M94" s="96">
        <f t="shared" si="68"/>
        <v>2028</v>
      </c>
      <c r="N94" s="96">
        <f t="shared" si="68"/>
        <v>2029</v>
      </c>
      <c r="O94" s="96">
        <f t="shared" si="68"/>
        <v>2030</v>
      </c>
      <c r="P94" s="96">
        <f t="shared" si="68"/>
        <v>2031</v>
      </c>
      <c r="Q94" s="96">
        <f t="shared" si="68"/>
        <v>2032</v>
      </c>
      <c r="R94" s="96">
        <f t="shared" si="68"/>
        <v>2033</v>
      </c>
      <c r="S94" s="96">
        <f t="shared" si="68"/>
        <v>2034</v>
      </c>
      <c r="T94" s="96">
        <f t="shared" si="68"/>
        <v>2035</v>
      </c>
      <c r="U94" s="96">
        <f t="shared" si="68"/>
        <v>2036</v>
      </c>
      <c r="V94" s="96">
        <f t="shared" si="68"/>
        <v>2037</v>
      </c>
      <c r="W94" s="96">
        <f t="shared" si="68"/>
        <v>2038</v>
      </c>
      <c r="X94" s="96">
        <f t="shared" si="68"/>
        <v>2039</v>
      </c>
      <c r="Y94" s="96">
        <f t="shared" si="68"/>
        <v>2040</v>
      </c>
      <c r="Z94" s="96">
        <f t="shared" si="68"/>
        <v>2041</v>
      </c>
      <c r="AA94" s="96">
        <f t="shared" si="68"/>
        <v>2042</v>
      </c>
      <c r="AB94" s="96">
        <f t="shared" si="68"/>
        <v>2043</v>
      </c>
      <c r="AC94" s="96">
        <f t="shared" si="68"/>
        <v>2044</v>
      </c>
      <c r="AD94" s="96">
        <f t="shared" si="68"/>
        <v>2045</v>
      </c>
      <c r="AE94" s="96">
        <f t="shared" si="68"/>
        <v>2046</v>
      </c>
      <c r="AF94" s="96">
        <f t="shared" si="68"/>
        <v>2047</v>
      </c>
      <c r="AG94" s="96">
        <f t="shared" si="68"/>
        <v>2048</v>
      </c>
      <c r="AH94" s="96">
        <f t="shared" si="68"/>
        <v>2049</v>
      </c>
      <c r="AI94" s="96">
        <f t="shared" si="68"/>
        <v>2050</v>
      </c>
      <c r="AJ94" s="96">
        <f t="shared" si="68"/>
        <v>2051</v>
      </c>
      <c r="AK94" s="96">
        <f t="shared" si="68"/>
        <v>2052</v>
      </c>
      <c r="AL94" s="96">
        <f t="shared" si="68"/>
        <v>2053</v>
      </c>
      <c r="AM94" s="96">
        <f t="shared" si="68"/>
        <v>2054</v>
      </c>
      <c r="AN94" s="96">
        <f t="shared" si="68"/>
        <v>2055</v>
      </c>
      <c r="AO94" s="96">
        <f t="shared" si="68"/>
        <v>2056</v>
      </c>
      <c r="AP94" s="96">
        <f t="shared" si="68"/>
        <v>2057</v>
      </c>
      <c r="AQ94" s="96">
        <f t="shared" si="68"/>
        <v>2058</v>
      </c>
      <c r="AR94" s="96">
        <f t="shared" si="68"/>
        <v>2059</v>
      </c>
      <c r="AS94" s="96">
        <f t="shared" si="68"/>
        <v>2060</v>
      </c>
      <c r="AT94" s="96">
        <f t="shared" si="68"/>
        <v>2061</v>
      </c>
      <c r="AU94" s="96">
        <f t="shared" si="68"/>
        <v>2062</v>
      </c>
      <c r="AV94" s="96">
        <f t="shared" si="68"/>
        <v>2063</v>
      </c>
      <c r="AW94" s="96">
        <f t="shared" si="68"/>
        <v>2064</v>
      </c>
      <c r="AX94" s="96">
        <f t="shared" si="68"/>
        <v>2065</v>
      </c>
      <c r="AY94" s="96">
        <f t="shared" si="68"/>
        <v>2066</v>
      </c>
      <c r="AZ94" s="96">
        <f t="shared" si="68"/>
        <v>2067</v>
      </c>
      <c r="BA94" s="96">
        <f t="shared" si="68"/>
        <v>2068</v>
      </c>
      <c r="BB94" s="96">
        <f t="shared" si="68"/>
        <v>2069</v>
      </c>
      <c r="BC94" s="96">
        <f t="shared" si="68"/>
        <v>2070</v>
      </c>
      <c r="BD94" s="96">
        <f t="shared" si="68"/>
        <v>2071</v>
      </c>
      <c r="BE94" s="96">
        <f t="shared" si="68"/>
        <v>2072</v>
      </c>
      <c r="BF94" s="96">
        <f t="shared" si="68"/>
        <v>2073</v>
      </c>
      <c r="BG94" s="96">
        <f t="shared" si="68"/>
        <v>2074</v>
      </c>
      <c r="BH94" s="96">
        <f t="shared" si="68"/>
        <v>2075</v>
      </c>
      <c r="BI94" s="96">
        <f t="shared" si="68"/>
        <v>2076</v>
      </c>
      <c r="BJ94" s="96">
        <f t="shared" si="68"/>
        <v>2077</v>
      </c>
      <c r="BK94" s="96">
        <f t="shared" si="68"/>
        <v>2078</v>
      </c>
      <c r="BL94" s="96">
        <f t="shared" si="68"/>
        <v>2079</v>
      </c>
      <c r="BM94" s="96">
        <f t="shared" si="68"/>
        <v>2080</v>
      </c>
      <c r="BN94" s="96">
        <f t="shared" si="68"/>
        <v>2081</v>
      </c>
      <c r="BO94" s="96">
        <f t="shared" si="68"/>
        <v>2082</v>
      </c>
      <c r="BP94" s="96">
        <f t="shared" si="68"/>
        <v>2083</v>
      </c>
      <c r="BQ94" s="96">
        <f t="shared" si="68"/>
        <v>2084</v>
      </c>
      <c r="BR94" s="96">
        <f t="shared" ref="BR94:CF94" si="69">BQ94+1</f>
        <v>2085</v>
      </c>
      <c r="BS94" s="96">
        <f t="shared" si="69"/>
        <v>2086</v>
      </c>
      <c r="BT94" s="96">
        <f t="shared" si="69"/>
        <v>2087</v>
      </c>
      <c r="BU94" s="96">
        <f t="shared" si="69"/>
        <v>2088</v>
      </c>
      <c r="BV94" s="96">
        <f t="shared" si="69"/>
        <v>2089</v>
      </c>
      <c r="BW94" s="96">
        <f t="shared" si="69"/>
        <v>2090</v>
      </c>
      <c r="BX94" s="96">
        <f t="shared" si="69"/>
        <v>2091</v>
      </c>
      <c r="BY94" s="96">
        <f t="shared" si="69"/>
        <v>2092</v>
      </c>
      <c r="BZ94" s="96">
        <f t="shared" si="69"/>
        <v>2093</v>
      </c>
      <c r="CA94" s="96">
        <f t="shared" si="69"/>
        <v>2094</v>
      </c>
      <c r="CB94" s="96">
        <f t="shared" si="69"/>
        <v>2095</v>
      </c>
      <c r="CC94" s="96">
        <f t="shared" si="69"/>
        <v>2096</v>
      </c>
      <c r="CD94" s="96">
        <f t="shared" si="69"/>
        <v>2097</v>
      </c>
      <c r="CE94" s="96">
        <f t="shared" si="69"/>
        <v>2098</v>
      </c>
      <c r="CF94" s="96">
        <f t="shared" si="69"/>
        <v>2099</v>
      </c>
      <c r="CG94" s="94"/>
    </row>
    <row r="95" spans="1:85" ht="15" customHeight="1" x14ac:dyDescent="0.2">
      <c r="A95" s="98"/>
      <c r="B95" s="7" t="s">
        <v>173</v>
      </c>
      <c r="C95" s="57"/>
      <c r="D95" s="63"/>
      <c r="E95" s="91">
        <f ca="1">IF(E94&gt;$C$96,0,1)</f>
        <v>1</v>
      </c>
      <c r="F95" s="91">
        <f t="shared" ref="F95:BQ95" ca="1" si="70">IF(F94&gt;$C$96,0,1)</f>
        <v>1</v>
      </c>
      <c r="G95" s="91">
        <f t="shared" ca="1" si="70"/>
        <v>1</v>
      </c>
      <c r="H95" s="91">
        <f t="shared" ca="1" si="70"/>
        <v>1</v>
      </c>
      <c r="I95" s="91">
        <f t="shared" ca="1" si="70"/>
        <v>1</v>
      </c>
      <c r="J95" s="91">
        <f t="shared" ca="1" si="70"/>
        <v>1</v>
      </c>
      <c r="K95" s="91">
        <f t="shared" ca="1" si="70"/>
        <v>1</v>
      </c>
      <c r="L95" s="91">
        <f t="shared" ca="1" si="70"/>
        <v>0</v>
      </c>
      <c r="M95" s="91">
        <f t="shared" ca="1" si="70"/>
        <v>0</v>
      </c>
      <c r="N95" s="91">
        <f t="shared" ca="1" si="70"/>
        <v>0</v>
      </c>
      <c r="O95" s="91">
        <f t="shared" ca="1" si="70"/>
        <v>0</v>
      </c>
      <c r="P95" s="91">
        <f t="shared" ca="1" si="70"/>
        <v>0</v>
      </c>
      <c r="Q95" s="91">
        <f t="shared" ca="1" si="70"/>
        <v>0</v>
      </c>
      <c r="R95" s="91">
        <f t="shared" ca="1" si="70"/>
        <v>0</v>
      </c>
      <c r="S95" s="91">
        <f t="shared" ca="1" si="70"/>
        <v>0</v>
      </c>
      <c r="T95" s="91">
        <f t="shared" ca="1" si="70"/>
        <v>0</v>
      </c>
      <c r="U95" s="91">
        <f t="shared" ca="1" si="70"/>
        <v>0</v>
      </c>
      <c r="V95" s="91">
        <f t="shared" ca="1" si="70"/>
        <v>0</v>
      </c>
      <c r="W95" s="91">
        <f t="shared" ca="1" si="70"/>
        <v>0</v>
      </c>
      <c r="X95" s="91">
        <f t="shared" ca="1" si="70"/>
        <v>0</v>
      </c>
      <c r="Y95" s="91">
        <f t="shared" ca="1" si="70"/>
        <v>0</v>
      </c>
      <c r="Z95" s="91">
        <f t="shared" ca="1" si="70"/>
        <v>0</v>
      </c>
      <c r="AA95" s="91">
        <f t="shared" ca="1" si="70"/>
        <v>0</v>
      </c>
      <c r="AB95" s="91">
        <f t="shared" ca="1" si="70"/>
        <v>0</v>
      </c>
      <c r="AC95" s="91">
        <f t="shared" ca="1" si="70"/>
        <v>0</v>
      </c>
      <c r="AD95" s="91">
        <f t="shared" ca="1" si="70"/>
        <v>0</v>
      </c>
      <c r="AE95" s="91">
        <f t="shared" ca="1" si="70"/>
        <v>0</v>
      </c>
      <c r="AF95" s="91">
        <f t="shared" ca="1" si="70"/>
        <v>0</v>
      </c>
      <c r="AG95" s="91">
        <f t="shared" ca="1" si="70"/>
        <v>0</v>
      </c>
      <c r="AH95" s="91">
        <f t="shared" ca="1" si="70"/>
        <v>0</v>
      </c>
      <c r="AI95" s="91">
        <f t="shared" ca="1" si="70"/>
        <v>0</v>
      </c>
      <c r="AJ95" s="91">
        <f t="shared" ca="1" si="70"/>
        <v>0</v>
      </c>
      <c r="AK95" s="91">
        <f t="shared" ca="1" si="70"/>
        <v>0</v>
      </c>
      <c r="AL95" s="91">
        <f t="shared" ca="1" si="70"/>
        <v>0</v>
      </c>
      <c r="AM95" s="91">
        <f t="shared" ca="1" si="70"/>
        <v>0</v>
      </c>
      <c r="AN95" s="91">
        <f t="shared" ca="1" si="70"/>
        <v>0</v>
      </c>
      <c r="AO95" s="91">
        <f t="shared" ca="1" si="70"/>
        <v>0</v>
      </c>
      <c r="AP95" s="91">
        <f t="shared" ca="1" si="70"/>
        <v>0</v>
      </c>
      <c r="AQ95" s="91">
        <f t="shared" ca="1" si="70"/>
        <v>0</v>
      </c>
      <c r="AR95" s="91">
        <f t="shared" ca="1" si="70"/>
        <v>0</v>
      </c>
      <c r="AS95" s="91">
        <f t="shared" ca="1" si="70"/>
        <v>0</v>
      </c>
      <c r="AT95" s="91">
        <f t="shared" ca="1" si="70"/>
        <v>0</v>
      </c>
      <c r="AU95" s="91">
        <f t="shared" ca="1" si="70"/>
        <v>0</v>
      </c>
      <c r="AV95" s="91">
        <f t="shared" ca="1" si="70"/>
        <v>0</v>
      </c>
      <c r="AW95" s="91">
        <f t="shared" ca="1" si="70"/>
        <v>0</v>
      </c>
      <c r="AX95" s="91">
        <f t="shared" ca="1" si="70"/>
        <v>0</v>
      </c>
      <c r="AY95" s="91">
        <f t="shared" ca="1" si="70"/>
        <v>0</v>
      </c>
      <c r="AZ95" s="91">
        <f t="shared" ca="1" si="70"/>
        <v>0</v>
      </c>
      <c r="BA95" s="91">
        <f t="shared" ca="1" si="70"/>
        <v>0</v>
      </c>
      <c r="BB95" s="91">
        <f t="shared" ca="1" si="70"/>
        <v>0</v>
      </c>
      <c r="BC95" s="91">
        <f t="shared" ca="1" si="70"/>
        <v>0</v>
      </c>
      <c r="BD95" s="91">
        <f t="shared" ca="1" si="70"/>
        <v>0</v>
      </c>
      <c r="BE95" s="91">
        <f t="shared" ca="1" si="70"/>
        <v>0</v>
      </c>
      <c r="BF95" s="91">
        <f t="shared" ca="1" si="70"/>
        <v>0</v>
      </c>
      <c r="BG95" s="91">
        <f t="shared" ca="1" si="70"/>
        <v>0</v>
      </c>
      <c r="BH95" s="91">
        <f t="shared" ca="1" si="70"/>
        <v>0</v>
      </c>
      <c r="BI95" s="91">
        <f t="shared" ca="1" si="70"/>
        <v>0</v>
      </c>
      <c r="BJ95" s="91">
        <f t="shared" ca="1" si="70"/>
        <v>0</v>
      </c>
      <c r="BK95" s="91">
        <f t="shared" ca="1" si="70"/>
        <v>0</v>
      </c>
      <c r="BL95" s="91">
        <f t="shared" ca="1" si="70"/>
        <v>0</v>
      </c>
      <c r="BM95" s="91">
        <f t="shared" ca="1" si="70"/>
        <v>0</v>
      </c>
      <c r="BN95" s="91">
        <f t="shared" ca="1" si="70"/>
        <v>0</v>
      </c>
      <c r="BO95" s="91">
        <f t="shared" ca="1" si="70"/>
        <v>0</v>
      </c>
      <c r="BP95" s="91">
        <f t="shared" ca="1" si="70"/>
        <v>0</v>
      </c>
      <c r="BQ95" s="91">
        <f t="shared" ca="1" si="70"/>
        <v>0</v>
      </c>
      <c r="BR95" s="91">
        <f t="shared" ref="BR95:CF95" ca="1" si="71">IF(BR94&gt;$C$96,0,1)</f>
        <v>0</v>
      </c>
      <c r="BS95" s="91">
        <f t="shared" ca="1" si="71"/>
        <v>0</v>
      </c>
      <c r="BT95" s="91">
        <f t="shared" ca="1" si="71"/>
        <v>0</v>
      </c>
      <c r="BU95" s="91">
        <f t="shared" ca="1" si="71"/>
        <v>0</v>
      </c>
      <c r="BV95" s="91">
        <f t="shared" ca="1" si="71"/>
        <v>0</v>
      </c>
      <c r="BW95" s="91">
        <f t="shared" ca="1" si="71"/>
        <v>0</v>
      </c>
      <c r="BX95" s="91">
        <f t="shared" ca="1" si="71"/>
        <v>0</v>
      </c>
      <c r="BY95" s="91">
        <f t="shared" ca="1" si="71"/>
        <v>0</v>
      </c>
      <c r="BZ95" s="91">
        <f t="shared" ca="1" si="71"/>
        <v>0</v>
      </c>
      <c r="CA95" s="91">
        <f t="shared" ca="1" si="71"/>
        <v>0</v>
      </c>
      <c r="CB95" s="91">
        <f t="shared" ca="1" si="71"/>
        <v>0</v>
      </c>
      <c r="CC95" s="91">
        <f t="shared" ca="1" si="71"/>
        <v>0</v>
      </c>
      <c r="CD95" s="91">
        <f t="shared" ca="1" si="71"/>
        <v>0</v>
      </c>
      <c r="CE95" s="91">
        <f t="shared" ca="1" si="71"/>
        <v>0</v>
      </c>
      <c r="CF95" s="91">
        <f t="shared" ca="1" si="71"/>
        <v>0</v>
      </c>
      <c r="CG95" s="94"/>
    </row>
    <row r="96" spans="1:85" s="4" customFormat="1" ht="15" customHeight="1" x14ac:dyDescent="0.2">
      <c r="A96" s="114"/>
      <c r="B96" s="7" t="s">
        <v>174</v>
      </c>
      <c r="C96" s="57">
        <f ca="1">INDEX($E$51:$CF$51,1,MATCH(MIN($E$56:$CF$56),$E$56:$CF$56,0))*(MIN($E$56:$CF$56)&lt;0)</f>
        <v>2026</v>
      </c>
      <c r="D96" s="114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4"/>
    </row>
    <row r="97" spans="1:85" ht="15" customHeight="1" x14ac:dyDescent="0.2">
      <c r="A97" s="98"/>
      <c r="B97" s="7" t="s">
        <v>92</v>
      </c>
      <c r="C97" s="57"/>
      <c r="D97" s="63"/>
      <c r="E97" s="231">
        <f ca="1">'ИД (Рейтингование)'!H75</f>
        <v>1</v>
      </c>
      <c r="F97" s="231">
        <f ca="1">'ИД (Рейтингование)'!I75</f>
        <v>1</v>
      </c>
      <c r="G97" s="231">
        <f ca="1">'ИД (Рейтингование)'!J75</f>
        <v>1</v>
      </c>
      <c r="H97" s="231">
        <f ca="1">'ИД (Рейтингование)'!K75</f>
        <v>1</v>
      </c>
      <c r="I97" s="231">
        <f ca="1">'ИД (Рейтингование)'!L75</f>
        <v>1</v>
      </c>
      <c r="J97" s="231">
        <f ca="1">'ИД (Рейтингование)'!M75</f>
        <v>1</v>
      </c>
      <c r="K97" s="231">
        <f ca="1">'ИД (Рейтингование)'!N75</f>
        <v>1</v>
      </c>
      <c r="L97" s="231">
        <f ca="1">'ИД (Рейтингование)'!O75</f>
        <v>1</v>
      </c>
      <c r="M97" s="231">
        <f ca="1">'ИД (Рейтингование)'!P75</f>
        <v>1</v>
      </c>
      <c r="N97" s="231">
        <f ca="1">'ИД (Рейтингование)'!Q75</f>
        <v>1</v>
      </c>
      <c r="O97" s="231">
        <f ca="1">'ИД (Рейтингование)'!R75</f>
        <v>1</v>
      </c>
      <c r="P97" s="231">
        <f ca="1">'ИД (Рейтингование)'!S75</f>
        <v>0</v>
      </c>
      <c r="Q97" s="231">
        <f ca="1">'ИД (Рейтингование)'!T75</f>
        <v>0</v>
      </c>
      <c r="R97" s="231">
        <f ca="1">'ИД (Рейтингование)'!U75</f>
        <v>0</v>
      </c>
      <c r="S97" s="231">
        <f ca="1">'ИД (Рейтингование)'!V75</f>
        <v>0</v>
      </c>
      <c r="T97" s="231">
        <f ca="1">'ИД (Рейтингование)'!W75</f>
        <v>0</v>
      </c>
      <c r="U97" s="231">
        <f ca="1">'ИД (Рейтингование)'!X75</f>
        <v>0</v>
      </c>
      <c r="V97" s="231">
        <f ca="1">'ИД (Рейтингование)'!Y75</f>
        <v>0</v>
      </c>
      <c r="W97" s="231">
        <f ca="1">'ИД (Рейтингование)'!Z75</f>
        <v>0</v>
      </c>
      <c r="X97" s="231">
        <f ca="1">'ИД (Рейтингование)'!AA75</f>
        <v>0</v>
      </c>
      <c r="Y97" s="231">
        <f ca="1">'ИД (Рейтингование)'!AB75</f>
        <v>0</v>
      </c>
      <c r="Z97" s="231">
        <f ca="1">'ИД (Рейтингование)'!AC75</f>
        <v>0</v>
      </c>
      <c r="AA97" s="231">
        <f ca="1">'ИД (Рейтингование)'!AD75</f>
        <v>0</v>
      </c>
      <c r="AB97" s="231">
        <f ca="1">'ИД (Рейтингование)'!AE75</f>
        <v>0</v>
      </c>
      <c r="AC97" s="231">
        <f ca="1">'ИД (Рейтингование)'!AF75</f>
        <v>0</v>
      </c>
      <c r="AD97" s="231">
        <f ca="1">'ИД (Рейтингование)'!AG75</f>
        <v>0</v>
      </c>
      <c r="AE97" s="231">
        <f ca="1">'ИД (Рейтингование)'!AH75</f>
        <v>0</v>
      </c>
      <c r="AF97" s="231">
        <f ca="1">'ИД (Рейтингование)'!AI75</f>
        <v>0</v>
      </c>
      <c r="AG97" s="231">
        <f ca="1">'ИД (Рейтингование)'!AJ75</f>
        <v>0</v>
      </c>
      <c r="AH97" s="231">
        <f ca="1">'ИД (Рейтингование)'!AK75</f>
        <v>0</v>
      </c>
      <c r="AI97" s="231">
        <f ca="1">'ИД (Рейтингование)'!AL75</f>
        <v>0</v>
      </c>
      <c r="AJ97" s="231">
        <f ca="1">'ИД (Рейтингование)'!AM75</f>
        <v>0</v>
      </c>
      <c r="AK97" s="231">
        <f ca="1">'ИД (Рейтингование)'!AN75</f>
        <v>0</v>
      </c>
      <c r="AL97" s="231">
        <f ca="1">'ИД (Рейтингование)'!AO75</f>
        <v>0</v>
      </c>
      <c r="AM97" s="231">
        <f ca="1">'ИД (Рейтингование)'!AP75</f>
        <v>0</v>
      </c>
      <c r="AN97" s="231">
        <f ca="1">'ИД (Рейтингование)'!AQ75</f>
        <v>0</v>
      </c>
      <c r="AO97" s="231">
        <f ca="1">'ИД (Рейтингование)'!AR75</f>
        <v>0</v>
      </c>
      <c r="AP97" s="231">
        <f ca="1">'ИД (Рейтингование)'!AS75</f>
        <v>0</v>
      </c>
      <c r="AQ97" s="231">
        <f ca="1">'ИД (Рейтингование)'!AT75</f>
        <v>0</v>
      </c>
      <c r="AR97" s="231">
        <f ca="1">'ИД (Рейтингование)'!AU75</f>
        <v>0</v>
      </c>
      <c r="AS97" s="231">
        <f ca="1">'ИД (Рейтингование)'!AV75</f>
        <v>0</v>
      </c>
      <c r="AT97" s="231">
        <f ca="1">'ИД (Рейтингование)'!AW75</f>
        <v>0</v>
      </c>
      <c r="AU97" s="231">
        <f ca="1">'ИД (Рейтингование)'!AX75</f>
        <v>0</v>
      </c>
      <c r="AV97" s="231">
        <f ca="1">'ИД (Рейтингование)'!AY75</f>
        <v>0</v>
      </c>
      <c r="AW97" s="231">
        <f ca="1">'ИД (Рейтингование)'!AZ75</f>
        <v>0</v>
      </c>
      <c r="AX97" s="231">
        <f ca="1">'ИД (Рейтингование)'!BA75</f>
        <v>0</v>
      </c>
      <c r="AY97" s="231">
        <f ca="1">'ИД (Рейтингование)'!BB75</f>
        <v>0</v>
      </c>
      <c r="AZ97" s="231">
        <f ca="1">'ИД (Рейтингование)'!BC75</f>
        <v>0</v>
      </c>
      <c r="BA97" s="231">
        <f ca="1">'ИД (Рейтингование)'!BD75</f>
        <v>0</v>
      </c>
      <c r="BB97" s="231">
        <f ca="1">'ИД (Рейтингование)'!BE75</f>
        <v>0</v>
      </c>
      <c r="BC97" s="231">
        <f ca="1">'ИД (Рейтингование)'!BF75</f>
        <v>0</v>
      </c>
      <c r="BD97" s="231">
        <f ca="1">'ИД (Рейтингование)'!BG75</f>
        <v>0</v>
      </c>
      <c r="BE97" s="231">
        <f ca="1">'ИД (Рейтингование)'!BH75</f>
        <v>0</v>
      </c>
      <c r="BF97" s="231">
        <f ca="1">'ИД (Рейтингование)'!BI75</f>
        <v>0</v>
      </c>
      <c r="BG97" s="231">
        <f ca="1">'ИД (Рейтингование)'!BJ75</f>
        <v>0</v>
      </c>
      <c r="BH97" s="231">
        <f ca="1">'ИД (Рейтингование)'!BK75</f>
        <v>0</v>
      </c>
      <c r="BI97" s="231">
        <f ca="1">'ИД (Рейтингование)'!BL75</f>
        <v>0</v>
      </c>
      <c r="BJ97" s="231">
        <f ca="1">'ИД (Рейтингование)'!BM75</f>
        <v>0</v>
      </c>
      <c r="BK97" s="231">
        <f ca="1">'ИД (Рейтингование)'!BN75</f>
        <v>0</v>
      </c>
      <c r="BL97" s="231">
        <f ca="1">'ИД (Рейтингование)'!BO75</f>
        <v>0</v>
      </c>
      <c r="BM97" s="231">
        <f ca="1">'ИД (Рейтингование)'!BP75</f>
        <v>0</v>
      </c>
      <c r="BN97" s="231">
        <f ca="1">'ИД (Рейтингование)'!BQ75</f>
        <v>0</v>
      </c>
      <c r="BO97" s="231">
        <f ca="1">'ИД (Рейтингование)'!BR75</f>
        <v>0</v>
      </c>
      <c r="BP97" s="231">
        <f ca="1">'ИД (Рейтингование)'!BS75</f>
        <v>0</v>
      </c>
      <c r="BQ97" s="231">
        <f ca="1">'ИД (Рейтингование)'!BT75</f>
        <v>0</v>
      </c>
      <c r="BR97" s="231">
        <f ca="1">'ИД (Рейтингование)'!BU75</f>
        <v>0</v>
      </c>
      <c r="BS97" s="231">
        <f ca="1">'ИД (Рейтингование)'!BV75</f>
        <v>0</v>
      </c>
      <c r="BT97" s="231">
        <f ca="1">'ИД (Рейтингование)'!BW75</f>
        <v>0</v>
      </c>
      <c r="BU97" s="231">
        <f ca="1">'ИД (Рейтингование)'!BX75</f>
        <v>0</v>
      </c>
      <c r="BV97" s="231">
        <f ca="1">'ИД (Рейтингование)'!BY75</f>
        <v>0</v>
      </c>
      <c r="BW97" s="231">
        <f ca="1">'ИД (Рейтингование)'!BZ75</f>
        <v>0</v>
      </c>
      <c r="BX97" s="231">
        <f ca="1">'ИД (Рейтингование)'!CA75</f>
        <v>0</v>
      </c>
      <c r="BY97" s="231">
        <f ca="1">'ИД (Рейтингование)'!CB75</f>
        <v>0</v>
      </c>
      <c r="BZ97" s="231">
        <f ca="1">'ИД (Рейтингование)'!CC75</f>
        <v>0</v>
      </c>
      <c r="CA97" s="231">
        <f ca="1">'ИД (Рейтингование)'!CD75</f>
        <v>0</v>
      </c>
      <c r="CB97" s="231">
        <f ca="1">'ИД (Рейтингование)'!CE75</f>
        <v>0</v>
      </c>
      <c r="CC97" s="231">
        <f ca="1">'ИД (Рейтингование)'!CF75</f>
        <v>0</v>
      </c>
      <c r="CD97" s="231">
        <f ca="1">'ИД (Рейтингование)'!CG75</f>
        <v>0</v>
      </c>
      <c r="CE97" s="231">
        <f ca="1">'ИД (Рейтингование)'!CH75</f>
        <v>0</v>
      </c>
      <c r="CF97" s="231">
        <f ca="1">'ИД (Рейтингование)'!CI75</f>
        <v>0</v>
      </c>
      <c r="CG97" s="94"/>
    </row>
    <row r="98" spans="1:85" ht="15" customHeight="1" x14ac:dyDescent="0.2">
      <c r="A98" s="98"/>
      <c r="B98" s="7" t="s">
        <v>93</v>
      </c>
      <c r="C98" s="57"/>
      <c r="D98" s="8"/>
      <c r="E98" s="9">
        <f t="shared" ref="E98:BP98" ca="1" si="72">-E34</f>
        <v>-2099.9987299999998</v>
      </c>
      <c r="F98" s="9">
        <f t="shared" ca="1" si="72"/>
        <v>-921.87789999999995</v>
      </c>
      <c r="G98" s="9">
        <f t="shared" ca="1" si="72"/>
        <v>-27300</v>
      </c>
      <c r="H98" s="9">
        <f t="shared" ca="1" si="72"/>
        <v>-22400</v>
      </c>
      <c r="I98" s="9">
        <f t="shared" ca="1" si="72"/>
        <v>-10999.780219780219</v>
      </c>
      <c r="J98" s="9">
        <f t="shared" ca="1" si="72"/>
        <v>-5700</v>
      </c>
      <c r="K98" s="9">
        <f t="shared" ca="1" si="72"/>
        <v>-5700</v>
      </c>
      <c r="L98" s="9">
        <f t="shared" ca="1" si="72"/>
        <v>0</v>
      </c>
      <c r="M98" s="9">
        <f t="shared" ca="1" si="72"/>
        <v>0</v>
      </c>
      <c r="N98" s="9">
        <f t="shared" ca="1" si="72"/>
        <v>0</v>
      </c>
      <c r="O98" s="9">
        <f t="shared" ca="1" si="72"/>
        <v>0</v>
      </c>
      <c r="P98" s="9">
        <f t="shared" ca="1" si="72"/>
        <v>0</v>
      </c>
      <c r="Q98" s="9">
        <f t="shared" ca="1" si="72"/>
        <v>0</v>
      </c>
      <c r="R98" s="9">
        <f t="shared" ca="1" si="72"/>
        <v>0</v>
      </c>
      <c r="S98" s="9">
        <f t="shared" ca="1" si="72"/>
        <v>0</v>
      </c>
      <c r="T98" s="9">
        <f t="shared" ca="1" si="72"/>
        <v>0</v>
      </c>
      <c r="U98" s="9">
        <f t="shared" ca="1" si="72"/>
        <v>0</v>
      </c>
      <c r="V98" s="9">
        <f t="shared" ca="1" si="72"/>
        <v>0</v>
      </c>
      <c r="W98" s="9">
        <f t="shared" ca="1" si="72"/>
        <v>0</v>
      </c>
      <c r="X98" s="9">
        <f t="shared" ca="1" si="72"/>
        <v>0</v>
      </c>
      <c r="Y98" s="9">
        <f t="shared" ca="1" si="72"/>
        <v>0</v>
      </c>
      <c r="Z98" s="9">
        <f t="shared" ca="1" si="72"/>
        <v>0</v>
      </c>
      <c r="AA98" s="9">
        <f t="shared" ca="1" si="72"/>
        <v>0</v>
      </c>
      <c r="AB98" s="9">
        <f t="shared" ca="1" si="72"/>
        <v>0</v>
      </c>
      <c r="AC98" s="9">
        <f t="shared" ca="1" si="72"/>
        <v>0</v>
      </c>
      <c r="AD98" s="9">
        <f t="shared" ca="1" si="72"/>
        <v>0</v>
      </c>
      <c r="AE98" s="9">
        <f t="shared" ca="1" si="72"/>
        <v>0</v>
      </c>
      <c r="AF98" s="9">
        <f t="shared" ca="1" si="72"/>
        <v>0</v>
      </c>
      <c r="AG98" s="9">
        <f t="shared" ca="1" si="72"/>
        <v>0</v>
      </c>
      <c r="AH98" s="9">
        <f t="shared" ca="1" si="72"/>
        <v>0</v>
      </c>
      <c r="AI98" s="9">
        <f t="shared" ca="1" si="72"/>
        <v>0</v>
      </c>
      <c r="AJ98" s="9">
        <f t="shared" ca="1" si="72"/>
        <v>0</v>
      </c>
      <c r="AK98" s="9">
        <f t="shared" ca="1" si="72"/>
        <v>0</v>
      </c>
      <c r="AL98" s="9">
        <f t="shared" ca="1" si="72"/>
        <v>0</v>
      </c>
      <c r="AM98" s="9">
        <f t="shared" ca="1" si="72"/>
        <v>0</v>
      </c>
      <c r="AN98" s="9">
        <f t="shared" ca="1" si="72"/>
        <v>0</v>
      </c>
      <c r="AO98" s="9">
        <f t="shared" ca="1" si="72"/>
        <v>0</v>
      </c>
      <c r="AP98" s="9">
        <f t="shared" ca="1" si="72"/>
        <v>0</v>
      </c>
      <c r="AQ98" s="9">
        <f t="shared" ca="1" si="72"/>
        <v>0</v>
      </c>
      <c r="AR98" s="9">
        <f t="shared" ca="1" si="72"/>
        <v>0</v>
      </c>
      <c r="AS98" s="9">
        <f t="shared" ca="1" si="72"/>
        <v>0</v>
      </c>
      <c r="AT98" s="9">
        <f t="shared" ca="1" si="72"/>
        <v>0</v>
      </c>
      <c r="AU98" s="9">
        <f t="shared" ca="1" si="72"/>
        <v>0</v>
      </c>
      <c r="AV98" s="9">
        <f t="shared" ca="1" si="72"/>
        <v>0</v>
      </c>
      <c r="AW98" s="9">
        <f t="shared" ca="1" si="72"/>
        <v>0</v>
      </c>
      <c r="AX98" s="9">
        <f t="shared" ca="1" si="72"/>
        <v>0</v>
      </c>
      <c r="AY98" s="9">
        <f t="shared" ca="1" si="72"/>
        <v>0</v>
      </c>
      <c r="AZ98" s="9">
        <f t="shared" ca="1" si="72"/>
        <v>0</v>
      </c>
      <c r="BA98" s="9">
        <f t="shared" ca="1" si="72"/>
        <v>0</v>
      </c>
      <c r="BB98" s="9">
        <f t="shared" ca="1" si="72"/>
        <v>0</v>
      </c>
      <c r="BC98" s="9">
        <f t="shared" ca="1" si="72"/>
        <v>0</v>
      </c>
      <c r="BD98" s="9">
        <f t="shared" ca="1" si="72"/>
        <v>0</v>
      </c>
      <c r="BE98" s="9">
        <f t="shared" ca="1" si="72"/>
        <v>0</v>
      </c>
      <c r="BF98" s="9">
        <f t="shared" ca="1" si="72"/>
        <v>0</v>
      </c>
      <c r="BG98" s="9">
        <f t="shared" ca="1" si="72"/>
        <v>0</v>
      </c>
      <c r="BH98" s="9">
        <f t="shared" ca="1" si="72"/>
        <v>0</v>
      </c>
      <c r="BI98" s="9">
        <f t="shared" ca="1" si="72"/>
        <v>0</v>
      </c>
      <c r="BJ98" s="9">
        <f t="shared" ca="1" si="72"/>
        <v>0</v>
      </c>
      <c r="BK98" s="9">
        <f t="shared" ca="1" si="72"/>
        <v>0</v>
      </c>
      <c r="BL98" s="9">
        <f t="shared" ca="1" si="72"/>
        <v>0</v>
      </c>
      <c r="BM98" s="9">
        <f t="shared" ca="1" si="72"/>
        <v>0</v>
      </c>
      <c r="BN98" s="9">
        <f t="shared" ca="1" si="72"/>
        <v>0</v>
      </c>
      <c r="BO98" s="9">
        <f t="shared" ca="1" si="72"/>
        <v>0</v>
      </c>
      <c r="BP98" s="9">
        <f t="shared" ca="1" si="72"/>
        <v>0</v>
      </c>
      <c r="BQ98" s="9">
        <f t="shared" ref="BQ98:CF98" ca="1" si="73">-BQ34</f>
        <v>0</v>
      </c>
      <c r="BR98" s="9">
        <f t="shared" ca="1" si="73"/>
        <v>0</v>
      </c>
      <c r="BS98" s="9">
        <f t="shared" ca="1" si="73"/>
        <v>0</v>
      </c>
      <c r="BT98" s="9">
        <f t="shared" ca="1" si="73"/>
        <v>0</v>
      </c>
      <c r="BU98" s="9">
        <f t="shared" ca="1" si="73"/>
        <v>0</v>
      </c>
      <c r="BV98" s="9">
        <f t="shared" ca="1" si="73"/>
        <v>0</v>
      </c>
      <c r="BW98" s="9">
        <f t="shared" ca="1" si="73"/>
        <v>0</v>
      </c>
      <c r="BX98" s="9">
        <f t="shared" ca="1" si="73"/>
        <v>0</v>
      </c>
      <c r="BY98" s="9">
        <f t="shared" ca="1" si="73"/>
        <v>0</v>
      </c>
      <c r="BZ98" s="9">
        <f t="shared" ca="1" si="73"/>
        <v>0</v>
      </c>
      <c r="CA98" s="9">
        <f t="shared" ca="1" si="73"/>
        <v>0</v>
      </c>
      <c r="CB98" s="9">
        <f t="shared" ca="1" si="73"/>
        <v>0</v>
      </c>
      <c r="CC98" s="9">
        <f t="shared" ca="1" si="73"/>
        <v>0</v>
      </c>
      <c r="CD98" s="9">
        <f t="shared" ca="1" si="73"/>
        <v>0</v>
      </c>
      <c r="CE98" s="9">
        <f t="shared" ca="1" si="73"/>
        <v>0</v>
      </c>
      <c r="CF98" s="9">
        <f t="shared" ca="1" si="73"/>
        <v>0</v>
      </c>
      <c r="CG98" s="94"/>
    </row>
    <row r="99" spans="1:85" ht="15" customHeight="1" x14ac:dyDescent="0.2">
      <c r="A99" s="98"/>
      <c r="B99" s="7" t="s">
        <v>175</v>
      </c>
      <c r="C99" s="57"/>
      <c r="D99" s="63"/>
      <c r="E99" s="91">
        <f t="shared" ref="E99:BP99" ca="1" si="74">IF(E94&gt;$C$100,0,1)</f>
        <v>1</v>
      </c>
      <c r="F99" s="91">
        <f t="shared" ca="1" si="74"/>
        <v>1</v>
      </c>
      <c r="G99" s="91">
        <f t="shared" ca="1" si="74"/>
        <v>1</v>
      </c>
      <c r="H99" s="91">
        <f t="shared" ca="1" si="74"/>
        <v>1</v>
      </c>
      <c r="I99" s="91">
        <f t="shared" ca="1" si="74"/>
        <v>1</v>
      </c>
      <c r="J99" s="91">
        <f t="shared" ca="1" si="74"/>
        <v>1</v>
      </c>
      <c r="K99" s="91">
        <f t="shared" ca="1" si="74"/>
        <v>1</v>
      </c>
      <c r="L99" s="91">
        <f t="shared" ca="1" si="74"/>
        <v>0</v>
      </c>
      <c r="M99" s="91">
        <f t="shared" ca="1" si="74"/>
        <v>0</v>
      </c>
      <c r="N99" s="91">
        <f t="shared" ca="1" si="74"/>
        <v>0</v>
      </c>
      <c r="O99" s="91">
        <f t="shared" ca="1" si="74"/>
        <v>0</v>
      </c>
      <c r="P99" s="91">
        <f t="shared" ca="1" si="74"/>
        <v>0</v>
      </c>
      <c r="Q99" s="91">
        <f t="shared" ca="1" si="74"/>
        <v>0</v>
      </c>
      <c r="R99" s="91">
        <f t="shared" ca="1" si="74"/>
        <v>0</v>
      </c>
      <c r="S99" s="91">
        <f t="shared" ca="1" si="74"/>
        <v>0</v>
      </c>
      <c r="T99" s="91">
        <f t="shared" ca="1" si="74"/>
        <v>0</v>
      </c>
      <c r="U99" s="91">
        <f t="shared" ca="1" si="74"/>
        <v>0</v>
      </c>
      <c r="V99" s="91">
        <f t="shared" ca="1" si="74"/>
        <v>0</v>
      </c>
      <c r="W99" s="91">
        <f t="shared" ca="1" si="74"/>
        <v>0</v>
      </c>
      <c r="X99" s="91">
        <f t="shared" ca="1" si="74"/>
        <v>0</v>
      </c>
      <c r="Y99" s="91">
        <f t="shared" ca="1" si="74"/>
        <v>0</v>
      </c>
      <c r="Z99" s="91">
        <f t="shared" ca="1" si="74"/>
        <v>0</v>
      </c>
      <c r="AA99" s="91">
        <f t="shared" ca="1" si="74"/>
        <v>0</v>
      </c>
      <c r="AB99" s="91">
        <f t="shared" ca="1" si="74"/>
        <v>0</v>
      </c>
      <c r="AC99" s="91">
        <f t="shared" ca="1" si="74"/>
        <v>0</v>
      </c>
      <c r="AD99" s="91">
        <f t="shared" ca="1" si="74"/>
        <v>0</v>
      </c>
      <c r="AE99" s="91">
        <f t="shared" ca="1" si="74"/>
        <v>0</v>
      </c>
      <c r="AF99" s="91">
        <f t="shared" ca="1" si="74"/>
        <v>0</v>
      </c>
      <c r="AG99" s="91">
        <f t="shared" ca="1" si="74"/>
        <v>0</v>
      </c>
      <c r="AH99" s="91">
        <f t="shared" ca="1" si="74"/>
        <v>0</v>
      </c>
      <c r="AI99" s="91">
        <f t="shared" ca="1" si="74"/>
        <v>0</v>
      </c>
      <c r="AJ99" s="91">
        <f t="shared" ca="1" si="74"/>
        <v>0</v>
      </c>
      <c r="AK99" s="91">
        <f t="shared" ca="1" si="74"/>
        <v>0</v>
      </c>
      <c r="AL99" s="91">
        <f t="shared" ca="1" si="74"/>
        <v>0</v>
      </c>
      <c r="AM99" s="91">
        <f t="shared" ca="1" si="74"/>
        <v>0</v>
      </c>
      <c r="AN99" s="91">
        <f t="shared" ca="1" si="74"/>
        <v>0</v>
      </c>
      <c r="AO99" s="91">
        <f t="shared" ca="1" si="74"/>
        <v>0</v>
      </c>
      <c r="AP99" s="91">
        <f t="shared" ca="1" si="74"/>
        <v>0</v>
      </c>
      <c r="AQ99" s="91">
        <f t="shared" ca="1" si="74"/>
        <v>0</v>
      </c>
      <c r="AR99" s="91">
        <f t="shared" ca="1" si="74"/>
        <v>0</v>
      </c>
      <c r="AS99" s="91">
        <f t="shared" ca="1" si="74"/>
        <v>0</v>
      </c>
      <c r="AT99" s="91">
        <f t="shared" ca="1" si="74"/>
        <v>0</v>
      </c>
      <c r="AU99" s="91">
        <f t="shared" ca="1" si="74"/>
        <v>0</v>
      </c>
      <c r="AV99" s="91">
        <f t="shared" ca="1" si="74"/>
        <v>0</v>
      </c>
      <c r="AW99" s="91">
        <f t="shared" ca="1" si="74"/>
        <v>0</v>
      </c>
      <c r="AX99" s="91">
        <f t="shared" ca="1" si="74"/>
        <v>0</v>
      </c>
      <c r="AY99" s="91">
        <f t="shared" ca="1" si="74"/>
        <v>0</v>
      </c>
      <c r="AZ99" s="91">
        <f t="shared" ca="1" si="74"/>
        <v>0</v>
      </c>
      <c r="BA99" s="91">
        <f t="shared" ca="1" si="74"/>
        <v>0</v>
      </c>
      <c r="BB99" s="91">
        <f t="shared" ca="1" si="74"/>
        <v>0</v>
      </c>
      <c r="BC99" s="91">
        <f t="shared" ca="1" si="74"/>
        <v>0</v>
      </c>
      <c r="BD99" s="91">
        <f t="shared" ca="1" si="74"/>
        <v>0</v>
      </c>
      <c r="BE99" s="91">
        <f t="shared" ca="1" si="74"/>
        <v>0</v>
      </c>
      <c r="BF99" s="91">
        <f t="shared" ca="1" si="74"/>
        <v>0</v>
      </c>
      <c r="BG99" s="91">
        <f t="shared" ca="1" si="74"/>
        <v>0</v>
      </c>
      <c r="BH99" s="91">
        <f t="shared" ca="1" si="74"/>
        <v>0</v>
      </c>
      <c r="BI99" s="91">
        <f t="shared" ca="1" si="74"/>
        <v>0</v>
      </c>
      <c r="BJ99" s="91">
        <f t="shared" ca="1" si="74"/>
        <v>0</v>
      </c>
      <c r="BK99" s="91">
        <f t="shared" ca="1" si="74"/>
        <v>0</v>
      </c>
      <c r="BL99" s="91">
        <f t="shared" ca="1" si="74"/>
        <v>0</v>
      </c>
      <c r="BM99" s="91">
        <f t="shared" ca="1" si="74"/>
        <v>0</v>
      </c>
      <c r="BN99" s="91">
        <f t="shared" ca="1" si="74"/>
        <v>0</v>
      </c>
      <c r="BO99" s="91">
        <f t="shared" ca="1" si="74"/>
        <v>0</v>
      </c>
      <c r="BP99" s="91">
        <f t="shared" ca="1" si="74"/>
        <v>0</v>
      </c>
      <c r="BQ99" s="91">
        <f t="shared" ref="BQ99:CF99" ca="1" si="75">IF(BQ94&gt;$C$100,0,1)</f>
        <v>0</v>
      </c>
      <c r="BR99" s="91">
        <f t="shared" ca="1" si="75"/>
        <v>0</v>
      </c>
      <c r="BS99" s="91">
        <f t="shared" ca="1" si="75"/>
        <v>0</v>
      </c>
      <c r="BT99" s="91">
        <f t="shared" ca="1" si="75"/>
        <v>0</v>
      </c>
      <c r="BU99" s="91">
        <f t="shared" ca="1" si="75"/>
        <v>0</v>
      </c>
      <c r="BV99" s="91">
        <f t="shared" ca="1" si="75"/>
        <v>0</v>
      </c>
      <c r="BW99" s="91">
        <f t="shared" ca="1" si="75"/>
        <v>0</v>
      </c>
      <c r="BX99" s="91">
        <f t="shared" ca="1" si="75"/>
        <v>0</v>
      </c>
      <c r="BY99" s="91">
        <f t="shared" ca="1" si="75"/>
        <v>0</v>
      </c>
      <c r="BZ99" s="91">
        <f t="shared" ca="1" si="75"/>
        <v>0</v>
      </c>
      <c r="CA99" s="91">
        <f t="shared" ca="1" si="75"/>
        <v>0</v>
      </c>
      <c r="CB99" s="91">
        <f t="shared" ca="1" si="75"/>
        <v>0</v>
      </c>
      <c r="CC99" s="91">
        <f t="shared" ca="1" si="75"/>
        <v>0</v>
      </c>
      <c r="CD99" s="91">
        <f t="shared" ca="1" si="75"/>
        <v>0</v>
      </c>
      <c r="CE99" s="91">
        <f t="shared" ca="1" si="75"/>
        <v>0</v>
      </c>
      <c r="CF99" s="91">
        <f t="shared" ca="1" si="75"/>
        <v>0</v>
      </c>
      <c r="CG99" s="94"/>
    </row>
    <row r="100" spans="1:85" s="4" customFormat="1" ht="15" customHeight="1" x14ac:dyDescent="0.2">
      <c r="A100" s="114"/>
      <c r="B100" s="7" t="s">
        <v>176</v>
      </c>
      <c r="C100" s="57">
        <f ca="1">INDEX($E$83:$CF$83,1,MATCH(MIN($E$86:$CF$86),$E$86:$CF$86,0))*(MIN($E$86:$CF$86)&lt;0)</f>
        <v>2026</v>
      </c>
      <c r="D100" s="114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4"/>
    </row>
    <row r="101" spans="1:85" x14ac:dyDescent="0.2">
      <c r="A101" s="94"/>
      <c r="B101" s="94"/>
      <c r="C101" s="95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  <c r="AX101" s="94"/>
      <c r="AY101" s="94"/>
      <c r="AZ101" s="94"/>
      <c r="BA101" s="94"/>
      <c r="BB101" s="94"/>
      <c r="BC101" s="94"/>
      <c r="BD101" s="94"/>
      <c r="BE101" s="94"/>
      <c r="BF101" s="94"/>
      <c r="BG101" s="94"/>
      <c r="BH101" s="94"/>
      <c r="BI101" s="94"/>
      <c r="BJ101" s="94"/>
      <c r="BK101" s="94"/>
      <c r="BL101" s="94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94"/>
      <c r="BZ101" s="94"/>
      <c r="CA101" s="94"/>
      <c r="CB101" s="94"/>
      <c r="CC101" s="94"/>
      <c r="CD101" s="94"/>
      <c r="CE101" s="94"/>
      <c r="CF101" s="94"/>
      <c r="CG101" s="94"/>
    </row>
    <row r="105" spans="1:85" ht="15" x14ac:dyDescent="0.25">
      <c r="B105" s="5" t="s">
        <v>211</v>
      </c>
    </row>
    <row r="106" spans="1:85" s="1" customFormat="1" ht="15" x14ac:dyDescent="0.25"/>
    <row r="107" spans="1:85" s="1" customFormat="1" ht="15" x14ac:dyDescent="0.25"/>
    <row r="108" spans="1:85" s="1" customFormat="1" ht="15" x14ac:dyDescent="0.25"/>
    <row r="109" spans="1:85" s="1" customFormat="1" ht="15" x14ac:dyDescent="0.25"/>
    <row r="110" spans="1:85" s="1" customFormat="1" ht="15" x14ac:dyDescent="0.25"/>
    <row r="111" spans="1:85" s="1" customFormat="1" ht="15" x14ac:dyDescent="0.25"/>
    <row r="112" spans="1:85" s="1" customFormat="1" ht="15" x14ac:dyDescent="0.25"/>
    <row r="113" s="1" customFormat="1" ht="15" x14ac:dyDescent="0.25"/>
    <row r="114" s="1" customFormat="1" ht="15" x14ac:dyDescent="0.25"/>
    <row r="115" s="1" customFormat="1" ht="15" x14ac:dyDescent="0.25"/>
    <row r="116" s="1" customFormat="1" ht="15" x14ac:dyDescent="0.25"/>
    <row r="117" s="1" customFormat="1" ht="15" x14ac:dyDescent="0.25"/>
    <row r="118" s="1" customFormat="1" ht="15" x14ac:dyDescent="0.25"/>
    <row r="119" s="1" customFormat="1" ht="15" x14ac:dyDescent="0.25"/>
    <row r="120" s="1" customFormat="1" ht="15" x14ac:dyDescent="0.25"/>
    <row r="121" s="1" customFormat="1" ht="15" x14ac:dyDescent="0.25"/>
    <row r="122" s="1" customFormat="1" ht="15" x14ac:dyDescent="0.25"/>
    <row r="123" s="1" customFormat="1" ht="15" x14ac:dyDescent="0.25"/>
    <row r="124" s="1" customFormat="1" ht="15" x14ac:dyDescent="0.25"/>
    <row r="125" s="1" customFormat="1" ht="15" x14ac:dyDescent="0.25"/>
    <row r="126" s="1" customFormat="1" ht="15" x14ac:dyDescent="0.25"/>
    <row r="127" s="1" customFormat="1" ht="15" x14ac:dyDescent="0.25"/>
    <row r="128" s="1" customFormat="1" ht="15" x14ac:dyDescent="0.25"/>
    <row r="129" s="1" customFormat="1" ht="15" x14ac:dyDescent="0.25"/>
    <row r="130" s="1" customFormat="1" ht="15" x14ac:dyDescent="0.25"/>
    <row r="131" s="1" customFormat="1" ht="15" x14ac:dyDescent="0.25"/>
    <row r="132" s="1" customFormat="1" ht="15" x14ac:dyDescent="0.25"/>
    <row r="133" s="1" customFormat="1" ht="15" x14ac:dyDescent="0.25"/>
    <row r="134" s="1" customFormat="1" ht="15" x14ac:dyDescent="0.25"/>
    <row r="135" s="1" customFormat="1" ht="15" x14ac:dyDescent="0.25"/>
    <row r="136" s="1" customFormat="1" ht="15" x14ac:dyDescent="0.25"/>
    <row r="137" s="1" customFormat="1" ht="15" x14ac:dyDescent="0.25"/>
    <row r="138" s="1" customFormat="1" ht="15" x14ac:dyDescent="0.25"/>
    <row r="139" s="1" customFormat="1" ht="15" x14ac:dyDescent="0.25"/>
    <row r="140" s="1" customFormat="1" ht="15" x14ac:dyDescent="0.25"/>
    <row r="141" s="1" customFormat="1" ht="15" x14ac:dyDescent="0.25"/>
    <row r="142" s="1" customFormat="1" ht="15" x14ac:dyDescent="0.25"/>
    <row r="143" s="1" customFormat="1" ht="15" x14ac:dyDescent="0.25"/>
    <row r="144" s="1" customFormat="1" ht="15" x14ac:dyDescent="0.25"/>
    <row r="145" s="1" customFormat="1" ht="15" x14ac:dyDescent="0.25"/>
    <row r="146" s="1" customFormat="1" ht="15" x14ac:dyDescent="0.25"/>
    <row r="147" s="1" customFormat="1" ht="15" x14ac:dyDescent="0.25"/>
    <row r="148" s="1" customFormat="1" ht="15" x14ac:dyDescent="0.25"/>
    <row r="149" s="1" customFormat="1" ht="15" x14ac:dyDescent="0.25"/>
    <row r="150" s="1" customFormat="1" ht="15" x14ac:dyDescent="0.25"/>
    <row r="151" s="1" customFormat="1" ht="15" x14ac:dyDescent="0.25"/>
    <row r="152" s="1" customFormat="1" ht="15" x14ac:dyDescent="0.25"/>
    <row r="153" s="1" customFormat="1" ht="15" x14ac:dyDescent="0.25"/>
    <row r="154" s="1" customFormat="1" ht="15" x14ac:dyDescent="0.25"/>
    <row r="155" s="1" customFormat="1" ht="15" x14ac:dyDescent="0.25"/>
    <row r="156" s="1" customFormat="1" ht="15" x14ac:dyDescent="0.25"/>
    <row r="157" s="1" customFormat="1" ht="15" x14ac:dyDescent="0.25"/>
    <row r="158" s="1" customFormat="1" ht="15" x14ac:dyDescent="0.25"/>
    <row r="159" s="1" customFormat="1" ht="15" x14ac:dyDescent="0.25"/>
    <row r="160" s="1" customFormat="1" ht="15" x14ac:dyDescent="0.25"/>
    <row r="161" s="1" customFormat="1" ht="15" x14ac:dyDescent="0.25"/>
    <row r="162" s="1" customFormat="1" ht="15" x14ac:dyDescent="0.25"/>
    <row r="163" s="1" customFormat="1" ht="15" x14ac:dyDescent="0.25"/>
    <row r="164" s="1" customFormat="1" ht="15" x14ac:dyDescent="0.25"/>
    <row r="165" s="1" customFormat="1" ht="15" x14ac:dyDescent="0.25"/>
    <row r="166" s="1" customFormat="1" ht="15" x14ac:dyDescent="0.25"/>
    <row r="167" s="1" customFormat="1" ht="15" x14ac:dyDescent="0.25"/>
    <row r="168" s="1" customFormat="1" ht="15" x14ac:dyDescent="0.25"/>
    <row r="169" s="1" customFormat="1" ht="15" x14ac:dyDescent="0.25"/>
    <row r="170" s="1" customFormat="1" ht="15" x14ac:dyDescent="0.25"/>
    <row r="171" s="1" customFormat="1" ht="15" x14ac:dyDescent="0.25"/>
    <row r="172" s="1" customFormat="1" ht="15" x14ac:dyDescent="0.25"/>
    <row r="173" s="1" customFormat="1" ht="15" x14ac:dyDescent="0.25"/>
    <row r="174" s="1" customFormat="1" ht="15" x14ac:dyDescent="0.25"/>
    <row r="175" s="1" customFormat="1" ht="15" x14ac:dyDescent="0.25"/>
    <row r="176" s="1" customFormat="1" ht="15" x14ac:dyDescent="0.25"/>
    <row r="177" s="1" customFormat="1" ht="15" x14ac:dyDescent="0.25"/>
    <row r="178" s="1" customFormat="1" ht="15" x14ac:dyDescent="0.25"/>
    <row r="179" s="1" customFormat="1" ht="15" x14ac:dyDescent="0.25"/>
    <row r="180" s="1" customFormat="1" ht="15" x14ac:dyDescent="0.25"/>
    <row r="181" s="1" customFormat="1" ht="15" x14ac:dyDescent="0.25"/>
  </sheetData>
  <sheetProtection algorithmName="SHA-512" hashValue="wyAWecO85fKN0VWt4u/EMvOsm0iQMeXy3PyFT1xFkOB3c2cFBooYA1O70ZBNEbPBQp5fhSHHFnrK6LUQ8X+BWA==" saltValue="H71yU6+mta26dpvWk6m1NA==" spinCount="100000" sheet="1" scenarios="1"/>
  <mergeCells count="9">
    <mergeCell ref="B16:B17"/>
    <mergeCell ref="C16:C17"/>
    <mergeCell ref="D16:D17"/>
    <mergeCell ref="C2:L2"/>
    <mergeCell ref="C3:L3"/>
    <mergeCell ref="C4:L4"/>
    <mergeCell ref="C5:L5"/>
    <mergeCell ref="C6:L6"/>
    <mergeCell ref="C7:L7"/>
  </mergeCells>
  <conditionalFormatting sqref="D18:D26">
    <cfRule type="cellIs" dxfId="562" priority="53" stopIfTrue="1" operator="equal">
      <formula>0</formula>
    </cfRule>
  </conditionalFormatting>
  <conditionalFormatting sqref="E18:CF26">
    <cfRule type="cellIs" dxfId="561" priority="52" stopIfTrue="1" operator="equal">
      <formula>0</formula>
    </cfRule>
  </conditionalFormatting>
  <conditionalFormatting sqref="D31:D34">
    <cfRule type="cellIs" dxfId="560" priority="51" stopIfTrue="1" operator="equal">
      <formula>0</formula>
    </cfRule>
  </conditionalFormatting>
  <conditionalFormatting sqref="E31:CF34">
    <cfRule type="cellIs" dxfId="559" priority="50" stopIfTrue="1" operator="equal">
      <formula>0</formula>
    </cfRule>
  </conditionalFormatting>
  <conditionalFormatting sqref="E38:CF38 E40:CF40">
    <cfRule type="cellIs" dxfId="558" priority="49" stopIfTrue="1" operator="equal">
      <formula>0</formula>
    </cfRule>
  </conditionalFormatting>
  <conditionalFormatting sqref="D45:D46 D49">
    <cfRule type="cellIs" dxfId="557" priority="48" stopIfTrue="1" operator="equal">
      <formula>0</formula>
    </cfRule>
  </conditionalFormatting>
  <conditionalFormatting sqref="E45:CF46 E49:CF49">
    <cfRule type="cellIs" dxfId="556" priority="47" stopIfTrue="1" operator="equal">
      <formula>0</formula>
    </cfRule>
  </conditionalFormatting>
  <conditionalFormatting sqref="D52">
    <cfRule type="cellIs" dxfId="555" priority="46" stopIfTrue="1" operator="equal">
      <formula>0</formula>
    </cfRule>
  </conditionalFormatting>
  <conditionalFormatting sqref="E52:CF52">
    <cfRule type="cellIs" dxfId="554" priority="45" stopIfTrue="1" operator="equal">
      <formula>0</formula>
    </cfRule>
  </conditionalFormatting>
  <conditionalFormatting sqref="D54 D59:D64 D56">
    <cfRule type="cellIs" dxfId="553" priority="44" stopIfTrue="1" operator="equal">
      <formula>0</formula>
    </cfRule>
  </conditionalFormatting>
  <conditionalFormatting sqref="E54:CF54 E63:CF63 E59:CF61 E56:CF56">
    <cfRule type="cellIs" dxfId="552" priority="43" stopIfTrue="1" operator="equal">
      <formula>0</formula>
    </cfRule>
  </conditionalFormatting>
  <conditionalFormatting sqref="D37">
    <cfRule type="cellIs" dxfId="551" priority="42" stopIfTrue="1" operator="equal">
      <formula>0</formula>
    </cfRule>
  </conditionalFormatting>
  <conditionalFormatting sqref="E37:CF37">
    <cfRule type="cellIs" dxfId="550" priority="41" stopIfTrue="1" operator="equal">
      <formula>0</formula>
    </cfRule>
  </conditionalFormatting>
  <conditionalFormatting sqref="D44">
    <cfRule type="cellIs" dxfId="549" priority="40" stopIfTrue="1" operator="equal">
      <formula>0</formula>
    </cfRule>
  </conditionalFormatting>
  <conditionalFormatting sqref="E44:CF44">
    <cfRule type="cellIs" dxfId="548" priority="39" stopIfTrue="1" operator="equal">
      <formula>0</formula>
    </cfRule>
  </conditionalFormatting>
  <conditionalFormatting sqref="D11:D14">
    <cfRule type="cellIs" dxfId="547" priority="38" stopIfTrue="1" operator="equal">
      <formula>0</formula>
    </cfRule>
  </conditionalFormatting>
  <conditionalFormatting sqref="E11:E14">
    <cfRule type="cellIs" dxfId="546" priority="37" stopIfTrue="1" operator="equal">
      <formula>0</formula>
    </cfRule>
  </conditionalFormatting>
  <conditionalFormatting sqref="D98">
    <cfRule type="cellIs" dxfId="545" priority="21" stopIfTrue="1" operator="equal">
      <formula>0</formula>
    </cfRule>
  </conditionalFormatting>
  <conditionalFormatting sqref="D99">
    <cfRule type="cellIs" dxfId="544" priority="24" stopIfTrue="1" operator="equal">
      <formula>0</formula>
    </cfRule>
  </conditionalFormatting>
  <conditionalFormatting sqref="E84:CF84 E86:CF89">
    <cfRule type="cellIs" dxfId="543" priority="36" stopIfTrue="1" operator="equal">
      <formula>0</formula>
    </cfRule>
  </conditionalFormatting>
  <conditionalFormatting sqref="E98:CF98">
    <cfRule type="cellIs" dxfId="542" priority="22" stopIfTrue="1" operator="equal">
      <formula>0</formula>
    </cfRule>
  </conditionalFormatting>
  <conditionalFormatting sqref="E91:CF91">
    <cfRule type="cellIs" dxfId="541" priority="35" stopIfTrue="1" operator="equal">
      <formula>0</formula>
    </cfRule>
  </conditionalFormatting>
  <conditionalFormatting sqref="D84 D86:D91">
    <cfRule type="cellIs" dxfId="540" priority="34" stopIfTrue="1" operator="equal">
      <formula>0</formula>
    </cfRule>
  </conditionalFormatting>
  <conditionalFormatting sqref="E99:CF99">
    <cfRule type="cellIs" dxfId="539" priority="23" stopIfTrue="1" operator="equal">
      <formula>0</formula>
    </cfRule>
  </conditionalFormatting>
  <conditionalFormatting sqref="D92">
    <cfRule type="cellIs" dxfId="538" priority="33" stopIfTrue="1" operator="equal">
      <formula>0</formula>
    </cfRule>
  </conditionalFormatting>
  <conditionalFormatting sqref="E92:CF92">
    <cfRule type="cellIs" dxfId="537" priority="32" stopIfTrue="1" operator="equal">
      <formula>0</formula>
    </cfRule>
  </conditionalFormatting>
  <conditionalFormatting sqref="E64:CF64">
    <cfRule type="cellIs" dxfId="536" priority="31" stopIfTrue="1" operator="equal">
      <formula>0</formula>
    </cfRule>
  </conditionalFormatting>
  <conditionalFormatting sqref="E90:CF90">
    <cfRule type="cellIs" dxfId="535" priority="30" stopIfTrue="1" operator="equal">
      <formula>0</formula>
    </cfRule>
  </conditionalFormatting>
  <conditionalFormatting sqref="E62:CF62">
    <cfRule type="cellIs" dxfId="534" priority="29" stopIfTrue="1" operator="equal">
      <formula>0</formula>
    </cfRule>
  </conditionalFormatting>
  <conditionalFormatting sqref="D95">
    <cfRule type="cellIs" dxfId="533" priority="28" stopIfTrue="1" operator="equal">
      <formula>0</formula>
    </cfRule>
  </conditionalFormatting>
  <conditionalFormatting sqref="E95:CF95">
    <cfRule type="cellIs" dxfId="532" priority="27" stopIfTrue="1" operator="equal">
      <formula>0</formula>
    </cfRule>
  </conditionalFormatting>
  <conditionalFormatting sqref="D97">
    <cfRule type="cellIs" dxfId="531" priority="26" stopIfTrue="1" operator="equal">
      <formula>0</formula>
    </cfRule>
  </conditionalFormatting>
  <conditionalFormatting sqref="E97:CF97">
    <cfRule type="cellIs" dxfId="530" priority="25" stopIfTrue="1" operator="equal">
      <formula>0</formula>
    </cfRule>
  </conditionalFormatting>
  <conditionalFormatting sqref="E27:CF28">
    <cfRule type="cellIs" dxfId="529" priority="20" stopIfTrue="1" operator="equal">
      <formula>0</formula>
    </cfRule>
  </conditionalFormatting>
  <conditionalFormatting sqref="D27:D28">
    <cfRule type="cellIs" dxfId="528" priority="19" stopIfTrue="1" operator="equal">
      <formula>0</formula>
    </cfRule>
  </conditionalFormatting>
  <conditionalFormatting sqref="D48">
    <cfRule type="cellIs" dxfId="527" priority="18" stopIfTrue="1" operator="equal">
      <formula>0</formula>
    </cfRule>
  </conditionalFormatting>
  <conditionalFormatting sqref="E48:CF48">
    <cfRule type="cellIs" dxfId="526" priority="17" stopIfTrue="1" operator="equal">
      <formula>0</formula>
    </cfRule>
  </conditionalFormatting>
  <conditionalFormatting sqref="E85:CF85">
    <cfRule type="cellIs" dxfId="525" priority="8" stopIfTrue="1" operator="equal">
      <formula>0</formula>
    </cfRule>
  </conditionalFormatting>
  <conditionalFormatting sqref="D85">
    <cfRule type="cellIs" dxfId="524" priority="7" stopIfTrue="1" operator="equal">
      <formula>0</formula>
    </cfRule>
  </conditionalFormatting>
  <conditionalFormatting sqref="E65:CF65">
    <cfRule type="cellIs" dxfId="523" priority="16" stopIfTrue="1" operator="equal">
      <formula>0</formula>
    </cfRule>
  </conditionalFormatting>
  <conditionalFormatting sqref="D65">
    <cfRule type="cellIs" dxfId="522" priority="15" stopIfTrue="1" operator="equal">
      <formula>0</formula>
    </cfRule>
  </conditionalFormatting>
  <conditionalFormatting sqref="D57:D58">
    <cfRule type="cellIs" dxfId="521" priority="14" stopIfTrue="1" operator="equal">
      <formula>0</formula>
    </cfRule>
  </conditionalFormatting>
  <conditionalFormatting sqref="E57:CF58">
    <cfRule type="cellIs" dxfId="520" priority="13" stopIfTrue="1" operator="equal">
      <formula>0</formula>
    </cfRule>
  </conditionalFormatting>
  <conditionalFormatting sqref="D47">
    <cfRule type="cellIs" dxfId="519" priority="12" stopIfTrue="1" operator="equal">
      <formula>0</formula>
    </cfRule>
  </conditionalFormatting>
  <conditionalFormatting sqref="E47:CF47">
    <cfRule type="cellIs" dxfId="518" priority="11" stopIfTrue="1" operator="equal">
      <formula>0</formula>
    </cfRule>
  </conditionalFormatting>
  <conditionalFormatting sqref="D55">
    <cfRule type="cellIs" dxfId="517" priority="10" stopIfTrue="1" operator="equal">
      <formula>0</formula>
    </cfRule>
  </conditionalFormatting>
  <conditionalFormatting sqref="E55:CF55">
    <cfRule type="cellIs" dxfId="516" priority="9" stopIfTrue="1" operator="equal">
      <formula>0</formula>
    </cfRule>
  </conditionalFormatting>
  <conditionalFormatting sqref="D38:D42">
    <cfRule type="cellIs" dxfId="515" priority="6" stopIfTrue="1" operator="equal">
      <formula>0</formula>
    </cfRule>
  </conditionalFormatting>
  <conditionalFormatting sqref="E39:CF39">
    <cfRule type="cellIs" dxfId="514" priority="5" stopIfTrue="1" operator="equal">
      <formula>0</formula>
    </cfRule>
  </conditionalFormatting>
  <conditionalFormatting sqref="F41:CF41">
    <cfRule type="cellIs" dxfId="513" priority="4" stopIfTrue="1" operator="equal">
      <formula>0</formula>
    </cfRule>
  </conditionalFormatting>
  <conditionalFormatting sqref="E41">
    <cfRule type="cellIs" dxfId="512" priority="3" stopIfTrue="1" operator="equal">
      <formula>0</formula>
    </cfRule>
  </conditionalFormatting>
  <conditionalFormatting sqref="E42:CF42">
    <cfRule type="cellIs" dxfId="511" priority="2" stopIfTrue="1" operator="equal">
      <formula>0</formula>
    </cfRule>
  </conditionalFormatting>
  <conditionalFormatting sqref="D66">
    <cfRule type="cellIs" dxfId="510" priority="1" stopIfTrue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8" tint="0.59999389629810485"/>
    <outlinePr summaryBelow="0" summaryRight="0"/>
  </sheetPr>
  <dimension ref="B3:Y76"/>
  <sheetViews>
    <sheetView topLeftCell="B1" zoomScale="70" zoomScaleNormal="70" workbookViewId="0">
      <pane xSplit="3" ySplit="4" topLeftCell="F5" activePane="bottomRight" state="frozen"/>
      <selection activeCell="P118" sqref="P118"/>
      <selection pane="topRight" activeCell="P118" sqref="P118"/>
      <selection pane="bottomLeft" activeCell="P118" sqref="P118"/>
      <selection pane="bottomRight" activeCell="G25" sqref="G25:H25"/>
    </sheetView>
  </sheetViews>
  <sheetFormatPr defaultColWidth="9.140625" defaultRowHeight="15" outlineLevelRow="2" outlineLevelCol="1" x14ac:dyDescent="0.25"/>
  <cols>
    <col min="1" max="1" width="9.140625" style="195"/>
    <col min="2" max="2" width="14.7109375" style="195" customWidth="1"/>
    <col min="3" max="3" width="19.5703125" style="195" customWidth="1"/>
    <col min="4" max="4" width="13" style="204" customWidth="1"/>
    <col min="5" max="5" width="20.140625" style="229" customWidth="1"/>
    <col min="6" max="7" width="13.42578125" style="195" customWidth="1"/>
    <col min="8" max="8" width="13.42578125" style="195" customWidth="1" collapsed="1"/>
    <col min="9" max="20" width="13.42578125" style="195" hidden="1" customWidth="1" outlineLevel="1"/>
    <col min="21" max="25" width="13.42578125" style="195" customWidth="1"/>
    <col min="26" max="16384" width="9.140625" style="195"/>
  </cols>
  <sheetData>
    <row r="3" spans="2:25" x14ac:dyDescent="0.25">
      <c r="B3" s="984" t="s">
        <v>0</v>
      </c>
      <c r="C3" s="990" t="s">
        <v>1</v>
      </c>
      <c r="D3" s="990" t="s">
        <v>166</v>
      </c>
      <c r="E3" s="988" t="s">
        <v>213</v>
      </c>
      <c r="F3" s="986">
        <f>G3-1</f>
        <v>2019</v>
      </c>
      <c r="G3" s="986">
        <f>H3-1</f>
        <v>2020</v>
      </c>
      <c r="H3" s="993">
        <v>2021</v>
      </c>
      <c r="I3" s="993"/>
      <c r="J3" s="993"/>
      <c r="K3" s="993"/>
      <c r="L3" s="993"/>
      <c r="M3" s="993"/>
      <c r="N3" s="993"/>
      <c r="O3" s="993"/>
      <c r="P3" s="993"/>
      <c r="Q3" s="993"/>
      <c r="R3" s="993"/>
      <c r="S3" s="993"/>
      <c r="T3" s="993"/>
      <c r="U3" s="986">
        <f>H3+1</f>
        <v>2022</v>
      </c>
      <c r="V3" s="986">
        <f>U3+1</f>
        <v>2023</v>
      </c>
      <c r="W3" s="986">
        <f>V3+1</f>
        <v>2024</v>
      </c>
      <c r="X3" s="986">
        <f>W3+1</f>
        <v>2025</v>
      </c>
      <c r="Y3" s="986">
        <f>X3+1</f>
        <v>2026</v>
      </c>
    </row>
    <row r="4" spans="2:25" x14ac:dyDescent="0.25">
      <c r="B4" s="985"/>
      <c r="C4" s="992"/>
      <c r="D4" s="991"/>
      <c r="E4" s="989"/>
      <c r="F4" s="987"/>
      <c r="G4" s="987"/>
      <c r="H4" s="398" t="s">
        <v>226</v>
      </c>
      <c r="I4" s="398" t="s">
        <v>214</v>
      </c>
      <c r="J4" s="398" t="s">
        <v>215</v>
      </c>
      <c r="K4" s="398" t="s">
        <v>216</v>
      </c>
      <c r="L4" s="398" t="s">
        <v>217</v>
      </c>
      <c r="M4" s="398" t="s">
        <v>218</v>
      </c>
      <c r="N4" s="398" t="s">
        <v>219</v>
      </c>
      <c r="O4" s="398" t="s">
        <v>220</v>
      </c>
      <c r="P4" s="398" t="s">
        <v>221</v>
      </c>
      <c r="Q4" s="398" t="s">
        <v>222</v>
      </c>
      <c r="R4" s="398" t="s">
        <v>223</v>
      </c>
      <c r="S4" s="398" t="s">
        <v>224</v>
      </c>
      <c r="T4" s="398" t="s">
        <v>225</v>
      </c>
      <c r="U4" s="987"/>
      <c r="V4" s="987"/>
      <c r="W4" s="987"/>
      <c r="X4" s="987"/>
      <c r="Y4" s="987"/>
    </row>
    <row r="5" spans="2:25" x14ac:dyDescent="0.25">
      <c r="B5" s="17" t="s">
        <v>127</v>
      </c>
      <c r="C5" s="177" t="s">
        <v>4</v>
      </c>
      <c r="D5" s="238" t="s">
        <v>13</v>
      </c>
      <c r="E5" s="160">
        <f>F5+G5+H5+U5+V5+W5+X5+Y5</f>
        <v>75121.656849780222</v>
      </c>
      <c r="F5" s="239">
        <f>SUM(F6:F8)</f>
        <v>0</v>
      </c>
      <c r="G5" s="239">
        <f t="shared" ref="G5:Y5" si="0">SUM(G6:G8)</f>
        <v>2099.9987299999998</v>
      </c>
      <c r="H5" s="239">
        <f t="shared" si="0"/>
        <v>921.87789999999995</v>
      </c>
      <c r="I5" s="239">
        <f t="shared" si="0"/>
        <v>0</v>
      </c>
      <c r="J5" s="239">
        <f t="shared" si="0"/>
        <v>0</v>
      </c>
      <c r="K5" s="239">
        <f t="shared" si="0"/>
        <v>0</v>
      </c>
      <c r="L5" s="239">
        <f t="shared" si="0"/>
        <v>0</v>
      </c>
      <c r="M5" s="239">
        <f t="shared" si="0"/>
        <v>0</v>
      </c>
      <c r="N5" s="239">
        <f t="shared" si="0"/>
        <v>0</v>
      </c>
      <c r="O5" s="239">
        <f t="shared" si="0"/>
        <v>0</v>
      </c>
      <c r="P5" s="239">
        <f t="shared" si="0"/>
        <v>0</v>
      </c>
      <c r="Q5" s="239">
        <f t="shared" si="0"/>
        <v>0</v>
      </c>
      <c r="R5" s="239">
        <f t="shared" si="0"/>
        <v>0</v>
      </c>
      <c r="S5" s="239">
        <f t="shared" si="0"/>
        <v>0</v>
      </c>
      <c r="T5" s="239">
        <f t="shared" si="0"/>
        <v>921.87789999999995</v>
      </c>
      <c r="U5" s="239">
        <f t="shared" si="0"/>
        <v>27300</v>
      </c>
      <c r="V5" s="239">
        <f>SUM(V6:V8)</f>
        <v>22400</v>
      </c>
      <c r="W5" s="239">
        <f t="shared" si="0"/>
        <v>10999.780219780219</v>
      </c>
      <c r="X5" s="239">
        <f t="shared" si="0"/>
        <v>5700</v>
      </c>
      <c r="Y5" s="239">
        <f t="shared" si="0"/>
        <v>5700</v>
      </c>
    </row>
    <row r="6" spans="2:25" x14ac:dyDescent="0.25">
      <c r="B6" s="177"/>
      <c r="C6" s="177" t="s">
        <v>39</v>
      </c>
      <c r="D6" s="240" t="s">
        <v>13</v>
      </c>
      <c r="E6" s="241">
        <f t="shared" ref="E6:E70" si="1">F6+G6+H6+U6+V6+W6+X6+Y6</f>
        <v>46101.876629999999</v>
      </c>
      <c r="F6" s="242">
        <f>F10+F25+F40+F55</f>
        <v>0</v>
      </c>
      <c r="G6" s="242">
        <f t="shared" ref="G6:Y6" si="2">G10+G25+G40+G55</f>
        <v>2099.9987299999998</v>
      </c>
      <c r="H6" s="242">
        <f t="shared" si="2"/>
        <v>921.87789999999995</v>
      </c>
      <c r="I6" s="242">
        <f t="shared" si="2"/>
        <v>0</v>
      </c>
      <c r="J6" s="242">
        <f t="shared" si="2"/>
        <v>0</v>
      </c>
      <c r="K6" s="242">
        <f t="shared" si="2"/>
        <v>0</v>
      </c>
      <c r="L6" s="242">
        <f t="shared" si="2"/>
        <v>0</v>
      </c>
      <c r="M6" s="242">
        <f t="shared" si="2"/>
        <v>0</v>
      </c>
      <c r="N6" s="242">
        <f t="shared" si="2"/>
        <v>0</v>
      </c>
      <c r="O6" s="242">
        <f t="shared" si="2"/>
        <v>0</v>
      </c>
      <c r="P6" s="242">
        <f t="shared" si="2"/>
        <v>0</v>
      </c>
      <c r="Q6" s="242">
        <f t="shared" si="2"/>
        <v>0</v>
      </c>
      <c r="R6" s="242">
        <f t="shared" si="2"/>
        <v>0</v>
      </c>
      <c r="S6" s="242">
        <f t="shared" si="2"/>
        <v>0</v>
      </c>
      <c r="T6" s="242">
        <f t="shared" si="2"/>
        <v>921.87789999999995</v>
      </c>
      <c r="U6" s="242">
        <f>U10+U25+U40+U55</f>
        <v>21600</v>
      </c>
      <c r="V6" s="242">
        <f>V10+V25+V40+V55</f>
        <v>17000</v>
      </c>
      <c r="W6" s="242">
        <f t="shared" si="2"/>
        <v>4480</v>
      </c>
      <c r="X6" s="242">
        <f t="shared" si="2"/>
        <v>0</v>
      </c>
      <c r="Y6" s="242">
        <f t="shared" si="2"/>
        <v>0</v>
      </c>
    </row>
    <row r="7" spans="2:25" x14ac:dyDescent="0.25">
      <c r="B7" s="177"/>
      <c r="C7" s="177" t="s">
        <v>90</v>
      </c>
      <c r="D7" s="240" t="s">
        <v>13</v>
      </c>
      <c r="E7" s="241">
        <f t="shared" si="1"/>
        <v>14300</v>
      </c>
      <c r="F7" s="242">
        <f>F17+F32+F47+F63+F70</f>
        <v>0</v>
      </c>
      <c r="G7" s="242">
        <f t="shared" ref="G7:Y7" si="3">G17+G32+G47+G63</f>
        <v>0</v>
      </c>
      <c r="H7" s="242">
        <f t="shared" si="3"/>
        <v>0</v>
      </c>
      <c r="I7" s="242">
        <f t="shared" si="3"/>
        <v>0</v>
      </c>
      <c r="J7" s="242">
        <f t="shared" si="3"/>
        <v>0</v>
      </c>
      <c r="K7" s="242">
        <f t="shared" si="3"/>
        <v>0</v>
      </c>
      <c r="L7" s="242">
        <f t="shared" si="3"/>
        <v>0</v>
      </c>
      <c r="M7" s="242">
        <f t="shared" si="3"/>
        <v>0</v>
      </c>
      <c r="N7" s="242">
        <f t="shared" si="3"/>
        <v>0</v>
      </c>
      <c r="O7" s="242">
        <f t="shared" si="3"/>
        <v>0</v>
      </c>
      <c r="P7" s="242">
        <f t="shared" si="3"/>
        <v>0</v>
      </c>
      <c r="Q7" s="242">
        <f t="shared" si="3"/>
        <v>0</v>
      </c>
      <c r="R7" s="242">
        <f t="shared" si="3"/>
        <v>0</v>
      </c>
      <c r="S7" s="242">
        <f t="shared" si="3"/>
        <v>0</v>
      </c>
      <c r="T7" s="242">
        <f t="shared" si="3"/>
        <v>0</v>
      </c>
      <c r="U7" s="242">
        <f t="shared" si="3"/>
        <v>5700</v>
      </c>
      <c r="V7" s="242">
        <f t="shared" si="3"/>
        <v>5400</v>
      </c>
      <c r="W7" s="242">
        <f t="shared" si="3"/>
        <v>3200</v>
      </c>
      <c r="X7" s="242">
        <f t="shared" si="3"/>
        <v>0</v>
      </c>
      <c r="Y7" s="242">
        <f t="shared" si="3"/>
        <v>0</v>
      </c>
    </row>
    <row r="8" spans="2:25" x14ac:dyDescent="0.25">
      <c r="B8" s="178"/>
      <c r="C8" s="178" t="s">
        <v>85</v>
      </c>
      <c r="D8" s="243" t="s">
        <v>13</v>
      </c>
      <c r="E8" s="244">
        <f t="shared" si="1"/>
        <v>14719.780219780219</v>
      </c>
      <c r="F8" s="245">
        <f>F70</f>
        <v>0</v>
      </c>
      <c r="G8" s="245">
        <f t="shared" ref="G8:Y8" si="4">G70</f>
        <v>0</v>
      </c>
      <c r="H8" s="245">
        <f t="shared" si="4"/>
        <v>0</v>
      </c>
      <c r="I8" s="245">
        <f t="shared" si="4"/>
        <v>0</v>
      </c>
      <c r="J8" s="245">
        <f t="shared" si="4"/>
        <v>0</v>
      </c>
      <c r="K8" s="245">
        <f t="shared" si="4"/>
        <v>0</v>
      </c>
      <c r="L8" s="245">
        <f t="shared" si="4"/>
        <v>0</v>
      </c>
      <c r="M8" s="245">
        <f t="shared" si="4"/>
        <v>0</v>
      </c>
      <c r="N8" s="245">
        <f t="shared" si="4"/>
        <v>0</v>
      </c>
      <c r="O8" s="245">
        <f t="shared" si="4"/>
        <v>0</v>
      </c>
      <c r="P8" s="245">
        <f t="shared" si="4"/>
        <v>0</v>
      </c>
      <c r="Q8" s="245">
        <f t="shared" si="4"/>
        <v>0</v>
      </c>
      <c r="R8" s="245">
        <f t="shared" si="4"/>
        <v>0</v>
      </c>
      <c r="S8" s="245">
        <f t="shared" si="4"/>
        <v>0</v>
      </c>
      <c r="T8" s="245">
        <f t="shared" si="4"/>
        <v>0</v>
      </c>
      <c r="U8" s="245">
        <f t="shared" si="4"/>
        <v>0</v>
      </c>
      <c r="V8" s="245">
        <f t="shared" si="4"/>
        <v>0</v>
      </c>
      <c r="W8" s="245">
        <f t="shared" si="4"/>
        <v>3319.7802197802198</v>
      </c>
      <c r="X8" s="245">
        <f t="shared" si="4"/>
        <v>5700</v>
      </c>
      <c r="Y8" s="245">
        <f t="shared" si="4"/>
        <v>5700</v>
      </c>
    </row>
    <row r="9" spans="2:25" x14ac:dyDescent="0.25">
      <c r="B9" s="17" t="s">
        <v>128</v>
      </c>
      <c r="C9" s="177" t="str">
        <f>'ИД (Рейтингование)'!C34</f>
        <v>в т.ч. на этап Оценка</v>
      </c>
      <c r="D9" s="238" t="s">
        <v>13</v>
      </c>
      <c r="E9" s="160">
        <f t="shared" si="1"/>
        <v>0</v>
      </c>
      <c r="F9" s="246">
        <f>F10+F17</f>
        <v>0</v>
      </c>
      <c r="G9" s="246">
        <f t="shared" ref="G9:Y9" si="5">G10+G17</f>
        <v>0</v>
      </c>
      <c r="H9" s="246">
        <f t="shared" si="5"/>
        <v>0</v>
      </c>
      <c r="I9" s="246">
        <f t="shared" si="5"/>
        <v>0</v>
      </c>
      <c r="J9" s="246">
        <f t="shared" si="5"/>
        <v>0</v>
      </c>
      <c r="K9" s="246">
        <f t="shared" si="5"/>
        <v>0</v>
      </c>
      <c r="L9" s="246">
        <f t="shared" si="5"/>
        <v>0</v>
      </c>
      <c r="M9" s="246">
        <f t="shared" si="5"/>
        <v>0</v>
      </c>
      <c r="N9" s="246">
        <f t="shared" si="5"/>
        <v>0</v>
      </c>
      <c r="O9" s="246">
        <f t="shared" si="5"/>
        <v>0</v>
      </c>
      <c r="P9" s="246">
        <f t="shared" si="5"/>
        <v>0</v>
      </c>
      <c r="Q9" s="246">
        <f t="shared" si="5"/>
        <v>0</v>
      </c>
      <c r="R9" s="246">
        <f t="shared" si="5"/>
        <v>0</v>
      </c>
      <c r="S9" s="246">
        <f t="shared" si="5"/>
        <v>0</v>
      </c>
      <c r="T9" s="246">
        <f t="shared" si="5"/>
        <v>0</v>
      </c>
      <c r="U9" s="246">
        <f t="shared" si="5"/>
        <v>0</v>
      </c>
      <c r="V9" s="246">
        <f t="shared" si="5"/>
        <v>0</v>
      </c>
      <c r="W9" s="246">
        <f t="shared" si="5"/>
        <v>0</v>
      </c>
      <c r="X9" s="246">
        <f t="shared" si="5"/>
        <v>0</v>
      </c>
      <c r="Y9" s="246">
        <f t="shared" si="5"/>
        <v>0</v>
      </c>
    </row>
    <row r="10" spans="2:25" outlineLevel="1" x14ac:dyDescent="0.25">
      <c r="B10" s="179" t="s">
        <v>227</v>
      </c>
      <c r="C10" s="179" t="s">
        <v>39</v>
      </c>
      <c r="D10" s="247" t="s">
        <v>13</v>
      </c>
      <c r="E10" s="248">
        <f t="shared" si="1"/>
        <v>0</v>
      </c>
      <c r="F10" s="124">
        <f>SUM(F11:F16)</f>
        <v>0</v>
      </c>
      <c r="G10" s="124">
        <f>SUM(G11:G16)</f>
        <v>0</v>
      </c>
      <c r="H10" s="124">
        <f>SUM(I10:T10)</f>
        <v>0</v>
      </c>
      <c r="I10" s="124">
        <f>SUM(I11:I16)</f>
        <v>0</v>
      </c>
      <c r="J10" s="124">
        <f t="shared" ref="J10:Y10" si="6">SUM(J11:J16)</f>
        <v>0</v>
      </c>
      <c r="K10" s="124">
        <f t="shared" si="6"/>
        <v>0</v>
      </c>
      <c r="L10" s="124">
        <f t="shared" si="6"/>
        <v>0</v>
      </c>
      <c r="M10" s="124">
        <f t="shared" si="6"/>
        <v>0</v>
      </c>
      <c r="N10" s="124">
        <f t="shared" si="6"/>
        <v>0</v>
      </c>
      <c r="O10" s="124">
        <f t="shared" si="6"/>
        <v>0</v>
      </c>
      <c r="P10" s="124">
        <f t="shared" si="6"/>
        <v>0</v>
      </c>
      <c r="Q10" s="124">
        <f t="shared" si="6"/>
        <v>0</v>
      </c>
      <c r="R10" s="124">
        <f t="shared" si="6"/>
        <v>0</v>
      </c>
      <c r="S10" s="124">
        <f t="shared" si="6"/>
        <v>0</v>
      </c>
      <c r="T10" s="124">
        <f t="shared" si="6"/>
        <v>0</v>
      </c>
      <c r="U10" s="124">
        <f t="shared" si="6"/>
        <v>0</v>
      </c>
      <c r="V10" s="124">
        <f t="shared" si="6"/>
        <v>0</v>
      </c>
      <c r="W10" s="124">
        <f t="shared" si="6"/>
        <v>0</v>
      </c>
      <c r="X10" s="124">
        <f t="shared" si="6"/>
        <v>0</v>
      </c>
      <c r="Y10" s="124">
        <f t="shared" si="6"/>
        <v>0</v>
      </c>
    </row>
    <row r="11" spans="2:25" s="251" customFormat="1" outlineLevel="2" x14ac:dyDescent="0.25">
      <c r="B11" s="180" t="s">
        <v>228</v>
      </c>
      <c r="C11" s="180" t="s">
        <v>914</v>
      </c>
      <c r="D11" s="249"/>
      <c r="E11" s="250">
        <f t="shared" si="1"/>
        <v>0</v>
      </c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</row>
    <row r="12" spans="2:25" s="251" customFormat="1" outlineLevel="2" x14ac:dyDescent="0.25">
      <c r="B12" s="180" t="s">
        <v>229</v>
      </c>
      <c r="C12" s="180"/>
      <c r="D12" s="249"/>
      <c r="E12" s="250">
        <f t="shared" si="1"/>
        <v>0</v>
      </c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</row>
    <row r="13" spans="2:25" s="251" customFormat="1" outlineLevel="2" x14ac:dyDescent="0.25">
      <c r="B13" s="180" t="s">
        <v>230</v>
      </c>
      <c r="C13" s="180"/>
      <c r="D13" s="249"/>
      <c r="E13" s="250">
        <f t="shared" si="1"/>
        <v>0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</row>
    <row r="14" spans="2:25" s="251" customFormat="1" outlineLevel="2" x14ac:dyDescent="0.25">
      <c r="B14" s="180" t="s">
        <v>231</v>
      </c>
      <c r="C14" s="180"/>
      <c r="D14" s="249"/>
      <c r="E14" s="250">
        <f t="shared" si="1"/>
        <v>0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</row>
    <row r="15" spans="2:25" s="251" customFormat="1" outlineLevel="2" x14ac:dyDescent="0.25">
      <c r="B15" s="180" t="s">
        <v>232</v>
      </c>
      <c r="C15" s="180"/>
      <c r="D15" s="249"/>
      <c r="E15" s="250">
        <f t="shared" si="1"/>
        <v>0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</row>
    <row r="16" spans="2:25" s="251" customFormat="1" outlineLevel="2" x14ac:dyDescent="0.25">
      <c r="B16" s="180" t="s">
        <v>233</v>
      </c>
      <c r="C16" s="180"/>
      <c r="D16" s="249"/>
      <c r="E16" s="250">
        <f t="shared" si="1"/>
        <v>0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</row>
    <row r="17" spans="2:25" outlineLevel="1" x14ac:dyDescent="0.25">
      <c r="B17" s="179" t="s">
        <v>227</v>
      </c>
      <c r="C17" s="179" t="s">
        <v>40</v>
      </c>
      <c r="D17" s="247" t="s">
        <v>13</v>
      </c>
      <c r="E17" s="248">
        <f t="shared" si="1"/>
        <v>0</v>
      </c>
      <c r="F17" s="124">
        <f>SUM(F18:F23)</f>
        <v>0</v>
      </c>
      <c r="G17" s="626">
        <f>SUM(G18:G23)</f>
        <v>0</v>
      </c>
      <c r="H17" s="124">
        <f>SUM(I17:T17)</f>
        <v>0</v>
      </c>
      <c r="I17" s="124">
        <f t="shared" ref="I17:Y17" si="7">SUM(I18:I23)</f>
        <v>0</v>
      </c>
      <c r="J17" s="124">
        <f t="shared" si="7"/>
        <v>0</v>
      </c>
      <c r="K17" s="124">
        <f t="shared" si="7"/>
        <v>0</v>
      </c>
      <c r="L17" s="124">
        <f t="shared" si="7"/>
        <v>0</v>
      </c>
      <c r="M17" s="124">
        <f t="shared" si="7"/>
        <v>0</v>
      </c>
      <c r="N17" s="124">
        <f t="shared" si="7"/>
        <v>0</v>
      </c>
      <c r="O17" s="124">
        <f t="shared" si="7"/>
        <v>0</v>
      </c>
      <c r="P17" s="124">
        <f t="shared" si="7"/>
        <v>0</v>
      </c>
      <c r="Q17" s="124">
        <f t="shared" si="7"/>
        <v>0</v>
      </c>
      <c r="R17" s="124">
        <f t="shared" si="7"/>
        <v>0</v>
      </c>
      <c r="S17" s="124">
        <f t="shared" si="7"/>
        <v>0</v>
      </c>
      <c r="T17" s="124">
        <f t="shared" si="7"/>
        <v>0</v>
      </c>
      <c r="U17" s="124">
        <f t="shared" si="7"/>
        <v>0</v>
      </c>
      <c r="V17" s="124">
        <f t="shared" si="7"/>
        <v>0</v>
      </c>
      <c r="W17" s="124">
        <f t="shared" si="7"/>
        <v>0</v>
      </c>
      <c r="X17" s="124">
        <f t="shared" si="7"/>
        <v>0</v>
      </c>
      <c r="Y17" s="124">
        <f t="shared" si="7"/>
        <v>0</v>
      </c>
    </row>
    <row r="18" spans="2:25" s="251" customFormat="1" outlineLevel="2" x14ac:dyDescent="0.25">
      <c r="B18" s="180" t="s">
        <v>228</v>
      </c>
      <c r="C18" s="180" t="s">
        <v>915</v>
      </c>
      <c r="D18" s="252"/>
      <c r="E18" s="253">
        <f t="shared" si="1"/>
        <v>0</v>
      </c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Y18" s="221"/>
    </row>
    <row r="19" spans="2:25" s="251" customFormat="1" outlineLevel="2" x14ac:dyDescent="0.25">
      <c r="B19" s="180" t="s">
        <v>229</v>
      </c>
      <c r="C19" s="180"/>
      <c r="D19" s="252"/>
      <c r="E19" s="253">
        <f t="shared" si="1"/>
        <v>0</v>
      </c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/>
      <c r="V19" s="221"/>
      <c r="W19" s="221"/>
      <c r="X19" s="221"/>
      <c r="Y19" s="221"/>
    </row>
    <row r="20" spans="2:25" s="251" customFormat="1" outlineLevel="2" x14ac:dyDescent="0.25">
      <c r="B20" s="180" t="s">
        <v>230</v>
      </c>
      <c r="C20" s="180"/>
      <c r="D20" s="252"/>
      <c r="E20" s="253">
        <f t="shared" si="1"/>
        <v>0</v>
      </c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/>
      <c r="V20" s="221"/>
      <c r="W20" s="221"/>
      <c r="X20" s="221"/>
      <c r="Y20" s="221"/>
    </row>
    <row r="21" spans="2:25" s="251" customFormat="1" outlineLevel="2" x14ac:dyDescent="0.25">
      <c r="B21" s="180" t="s">
        <v>231</v>
      </c>
      <c r="C21" s="180"/>
      <c r="D21" s="252"/>
      <c r="E21" s="253">
        <f t="shared" si="1"/>
        <v>0</v>
      </c>
      <c r="F21" s="221"/>
      <c r="G21" s="221"/>
      <c r="H21" s="221"/>
      <c r="I21" s="221"/>
      <c r="J21" s="221"/>
      <c r="K21" s="221"/>
      <c r="L21" s="221"/>
      <c r="M21" s="221"/>
      <c r="N21" s="221"/>
      <c r="O21" s="221"/>
      <c r="P21" s="221"/>
      <c r="Q21" s="221"/>
      <c r="R21" s="221"/>
      <c r="S21" s="221"/>
      <c r="T21" s="221"/>
      <c r="U21" s="221"/>
      <c r="V21" s="221"/>
      <c r="W21" s="221"/>
      <c r="X21" s="221"/>
      <c r="Y21" s="221"/>
    </row>
    <row r="22" spans="2:25" s="251" customFormat="1" outlineLevel="2" x14ac:dyDescent="0.25">
      <c r="B22" s="180" t="s">
        <v>232</v>
      </c>
      <c r="C22" s="180"/>
      <c r="D22" s="252"/>
      <c r="E22" s="253">
        <f t="shared" si="1"/>
        <v>0</v>
      </c>
      <c r="F22" s="221"/>
      <c r="G22" s="221"/>
      <c r="H22" s="221"/>
      <c r="I22" s="221"/>
      <c r="J22" s="221"/>
      <c r="K22" s="221"/>
      <c r="L22" s="221"/>
      <c r="M22" s="221"/>
      <c r="N22" s="221"/>
      <c r="O22" s="221"/>
      <c r="P22" s="221"/>
      <c r="Q22" s="221"/>
      <c r="R22" s="221"/>
      <c r="S22" s="221"/>
      <c r="T22" s="221"/>
      <c r="U22" s="221"/>
      <c r="V22" s="221"/>
      <c r="W22" s="221"/>
      <c r="X22" s="221"/>
      <c r="Y22" s="221"/>
    </row>
    <row r="23" spans="2:25" s="251" customFormat="1" outlineLevel="2" x14ac:dyDescent="0.25">
      <c r="B23" s="180" t="s">
        <v>233</v>
      </c>
      <c r="C23" s="180"/>
      <c r="D23" s="252"/>
      <c r="E23" s="253">
        <f t="shared" si="1"/>
        <v>0</v>
      </c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Y23" s="221"/>
    </row>
    <row r="24" spans="2:25" x14ac:dyDescent="0.25">
      <c r="B24" s="17" t="s">
        <v>129</v>
      </c>
      <c r="C24" s="177" t="str">
        <f>'ИД (Рейтингование)'!C37</f>
        <v>в т.ч. на этап Выбор</v>
      </c>
      <c r="D24" s="238" t="s">
        <v>13</v>
      </c>
      <c r="E24" s="160">
        <f t="shared" si="1"/>
        <v>6021.8766299999997</v>
      </c>
      <c r="F24" s="246">
        <f>F25+F32</f>
        <v>0</v>
      </c>
      <c r="G24" s="246">
        <f t="shared" ref="G24:Y24" si="8">G25+G32</f>
        <v>2099.9987299999998</v>
      </c>
      <c r="H24" s="246">
        <f t="shared" si="8"/>
        <v>921.87789999999995</v>
      </c>
      <c r="I24" s="246">
        <f t="shared" si="8"/>
        <v>0</v>
      </c>
      <c r="J24" s="246">
        <f t="shared" si="8"/>
        <v>0</v>
      </c>
      <c r="K24" s="246">
        <f t="shared" si="8"/>
        <v>0</v>
      </c>
      <c r="L24" s="246">
        <f t="shared" si="8"/>
        <v>0</v>
      </c>
      <c r="M24" s="246">
        <f t="shared" si="8"/>
        <v>0</v>
      </c>
      <c r="N24" s="246">
        <f t="shared" si="8"/>
        <v>0</v>
      </c>
      <c r="O24" s="246">
        <f t="shared" si="8"/>
        <v>0</v>
      </c>
      <c r="P24" s="246">
        <f t="shared" si="8"/>
        <v>0</v>
      </c>
      <c r="Q24" s="246">
        <f t="shared" si="8"/>
        <v>0</v>
      </c>
      <c r="R24" s="246">
        <f t="shared" si="8"/>
        <v>0</v>
      </c>
      <c r="S24" s="246">
        <f t="shared" si="8"/>
        <v>0</v>
      </c>
      <c r="T24" s="246">
        <f t="shared" si="8"/>
        <v>921.87789999999995</v>
      </c>
      <c r="U24" s="246">
        <f t="shared" si="8"/>
        <v>3000</v>
      </c>
      <c r="V24" s="246">
        <f t="shared" si="8"/>
        <v>0</v>
      </c>
      <c r="W24" s="246">
        <f t="shared" si="8"/>
        <v>0</v>
      </c>
      <c r="X24" s="246">
        <f t="shared" si="8"/>
        <v>0</v>
      </c>
      <c r="Y24" s="246">
        <f t="shared" si="8"/>
        <v>0</v>
      </c>
    </row>
    <row r="25" spans="2:25" outlineLevel="1" x14ac:dyDescent="0.25">
      <c r="B25" s="179" t="s">
        <v>234</v>
      </c>
      <c r="C25" s="179" t="s">
        <v>39</v>
      </c>
      <c r="D25" s="247" t="s">
        <v>13</v>
      </c>
      <c r="E25" s="248">
        <f t="shared" si="1"/>
        <v>3021.8766299999997</v>
      </c>
      <c r="F25" s="124">
        <f>SUM(F26:F31)</f>
        <v>0</v>
      </c>
      <c r="G25" s="124">
        <f>SUM(G26:G31)</f>
        <v>2099.9987299999998</v>
      </c>
      <c r="H25" s="124">
        <f>SUM(H26:H31)</f>
        <v>921.87789999999995</v>
      </c>
      <c r="I25" s="124">
        <f t="shared" ref="I25:Y25" si="9">SUM(I26:I31)</f>
        <v>0</v>
      </c>
      <c r="J25" s="124">
        <f t="shared" si="9"/>
        <v>0</v>
      </c>
      <c r="K25" s="124">
        <f t="shared" si="9"/>
        <v>0</v>
      </c>
      <c r="L25" s="124">
        <f t="shared" si="9"/>
        <v>0</v>
      </c>
      <c r="M25" s="124">
        <f t="shared" si="9"/>
        <v>0</v>
      </c>
      <c r="N25" s="124">
        <f t="shared" si="9"/>
        <v>0</v>
      </c>
      <c r="O25" s="124">
        <f t="shared" si="9"/>
        <v>0</v>
      </c>
      <c r="P25" s="124">
        <f t="shared" si="9"/>
        <v>0</v>
      </c>
      <c r="Q25" s="124">
        <f t="shared" si="9"/>
        <v>0</v>
      </c>
      <c r="R25" s="124">
        <f t="shared" si="9"/>
        <v>0</v>
      </c>
      <c r="S25" s="124">
        <f t="shared" si="9"/>
        <v>0</v>
      </c>
      <c r="T25" s="124">
        <f t="shared" si="9"/>
        <v>921.87789999999995</v>
      </c>
      <c r="U25" s="124">
        <f t="shared" si="9"/>
        <v>0</v>
      </c>
      <c r="V25" s="124">
        <f t="shared" si="9"/>
        <v>0</v>
      </c>
      <c r="W25" s="124">
        <f t="shared" si="9"/>
        <v>0</v>
      </c>
      <c r="X25" s="124">
        <f t="shared" si="9"/>
        <v>0</v>
      </c>
      <c r="Y25" s="124">
        <f t="shared" si="9"/>
        <v>0</v>
      </c>
    </row>
    <row r="26" spans="2:25" outlineLevel="2" x14ac:dyDescent="0.25">
      <c r="B26" s="179" t="s">
        <v>240</v>
      </c>
      <c r="C26" s="180"/>
      <c r="D26" s="247"/>
      <c r="E26" s="248">
        <f t="shared" si="1"/>
        <v>3021.8766299999997</v>
      </c>
      <c r="F26" s="222"/>
      <c r="G26" s="222">
        <v>2099.9987299999998</v>
      </c>
      <c r="H26" s="222">
        <f>SUM(I26:T26)</f>
        <v>921.87789999999995</v>
      </c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>
        <v>921.87789999999995</v>
      </c>
      <c r="U26" s="792">
        <v>0</v>
      </c>
      <c r="V26" s="222"/>
      <c r="W26" s="222"/>
      <c r="X26" s="222"/>
      <c r="Y26" s="222"/>
    </row>
    <row r="27" spans="2:25" outlineLevel="2" x14ac:dyDescent="0.25">
      <c r="B27" s="179" t="s">
        <v>241</v>
      </c>
      <c r="C27" s="180"/>
      <c r="D27" s="247"/>
      <c r="E27" s="248">
        <f t="shared" si="1"/>
        <v>0</v>
      </c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</row>
    <row r="28" spans="2:25" outlineLevel="2" x14ac:dyDescent="0.25">
      <c r="B28" s="179" t="s">
        <v>242</v>
      </c>
      <c r="C28" s="180"/>
      <c r="D28" s="247"/>
      <c r="E28" s="248">
        <f t="shared" si="1"/>
        <v>0</v>
      </c>
      <c r="F28" s="222"/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</row>
    <row r="29" spans="2:25" outlineLevel="2" x14ac:dyDescent="0.25">
      <c r="B29" s="179" t="s">
        <v>243</v>
      </c>
      <c r="C29" s="180"/>
      <c r="D29" s="247"/>
      <c r="E29" s="248">
        <f t="shared" si="1"/>
        <v>0</v>
      </c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</row>
    <row r="30" spans="2:25" outlineLevel="2" x14ac:dyDescent="0.25">
      <c r="B30" s="179" t="s">
        <v>244</v>
      </c>
      <c r="C30" s="180"/>
      <c r="D30" s="247"/>
      <c r="E30" s="248">
        <f t="shared" si="1"/>
        <v>0</v>
      </c>
      <c r="F30" s="222"/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</row>
    <row r="31" spans="2:25" outlineLevel="2" x14ac:dyDescent="0.25">
      <c r="B31" s="179" t="s">
        <v>245</v>
      </c>
      <c r="C31" s="180"/>
      <c r="D31" s="247"/>
      <c r="E31" s="248">
        <f t="shared" si="1"/>
        <v>0</v>
      </c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</row>
    <row r="32" spans="2:25" outlineLevel="1" x14ac:dyDescent="0.25">
      <c r="B32" s="254" t="s">
        <v>235</v>
      </c>
      <c r="C32" s="179" t="s">
        <v>40</v>
      </c>
      <c r="D32" s="247" t="s">
        <v>13</v>
      </c>
      <c r="E32" s="248">
        <f t="shared" si="1"/>
        <v>3000</v>
      </c>
      <c r="F32" s="124">
        <f>SUM(F33:F38)</f>
        <v>0</v>
      </c>
      <c r="G32" s="124">
        <f>SUM(G33:G38)</f>
        <v>0</v>
      </c>
      <c r="H32" s="124">
        <f>SUM(I32:T32)</f>
        <v>0</v>
      </c>
      <c r="I32" s="124">
        <f t="shared" ref="I32:Y32" si="10">SUM(I33:I38)</f>
        <v>0</v>
      </c>
      <c r="J32" s="124">
        <f t="shared" si="10"/>
        <v>0</v>
      </c>
      <c r="K32" s="124">
        <f t="shared" si="10"/>
        <v>0</v>
      </c>
      <c r="L32" s="124">
        <f t="shared" si="10"/>
        <v>0</v>
      </c>
      <c r="M32" s="124">
        <f t="shared" si="10"/>
        <v>0</v>
      </c>
      <c r="N32" s="124">
        <f t="shared" si="10"/>
        <v>0</v>
      </c>
      <c r="O32" s="124">
        <f t="shared" si="10"/>
        <v>0</v>
      </c>
      <c r="P32" s="124">
        <f t="shared" si="10"/>
        <v>0</v>
      </c>
      <c r="Q32" s="124">
        <f t="shared" si="10"/>
        <v>0</v>
      </c>
      <c r="R32" s="124">
        <f t="shared" si="10"/>
        <v>0</v>
      </c>
      <c r="S32" s="124">
        <f t="shared" si="10"/>
        <v>0</v>
      </c>
      <c r="T32" s="124">
        <f t="shared" si="10"/>
        <v>0</v>
      </c>
      <c r="U32" s="124">
        <f t="shared" si="10"/>
        <v>3000</v>
      </c>
      <c r="V32" s="124">
        <f t="shared" si="10"/>
        <v>0</v>
      </c>
      <c r="W32" s="124">
        <f t="shared" si="10"/>
        <v>0</v>
      </c>
      <c r="X32" s="124">
        <f t="shared" si="10"/>
        <v>0</v>
      </c>
      <c r="Y32" s="124">
        <f t="shared" si="10"/>
        <v>0</v>
      </c>
    </row>
    <row r="33" spans="2:25" outlineLevel="2" x14ac:dyDescent="0.25">
      <c r="B33" s="254" t="s">
        <v>246</v>
      </c>
      <c r="C33" s="180" t="s">
        <v>1222</v>
      </c>
      <c r="D33" s="255"/>
      <c r="E33" s="256">
        <f t="shared" si="1"/>
        <v>935</v>
      </c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1">
        <v>935</v>
      </c>
      <c r="V33" s="220"/>
      <c r="W33" s="220"/>
      <c r="X33" s="220"/>
      <c r="Y33" s="220"/>
    </row>
    <row r="34" spans="2:25" outlineLevel="2" x14ac:dyDescent="0.25">
      <c r="B34" s="254" t="s">
        <v>247</v>
      </c>
      <c r="C34" s="180" t="s">
        <v>1223</v>
      </c>
      <c r="D34" s="255"/>
      <c r="E34" s="256">
        <f t="shared" si="1"/>
        <v>175</v>
      </c>
      <c r="F34" s="220"/>
      <c r="G34" s="220"/>
      <c r="H34" s="220"/>
      <c r="I34" s="220"/>
      <c r="J34" s="220"/>
      <c r="K34" s="220"/>
      <c r="L34" s="220"/>
      <c r="M34" s="220"/>
      <c r="N34" s="220"/>
      <c r="O34" s="220"/>
      <c r="P34" s="220"/>
      <c r="Q34" s="220"/>
      <c r="R34" s="220"/>
      <c r="S34" s="220"/>
      <c r="T34" s="220"/>
      <c r="U34" s="221">
        <v>175</v>
      </c>
      <c r="V34" s="220"/>
      <c r="W34" s="220"/>
      <c r="X34" s="220"/>
      <c r="Y34" s="220"/>
    </row>
    <row r="35" spans="2:25" outlineLevel="2" x14ac:dyDescent="0.25">
      <c r="B35" s="254" t="s">
        <v>248</v>
      </c>
      <c r="C35" s="180" t="s">
        <v>1224</v>
      </c>
      <c r="D35" s="255"/>
      <c r="E35" s="256">
        <f t="shared" si="1"/>
        <v>690</v>
      </c>
      <c r="F35" s="220"/>
      <c r="G35" s="220"/>
      <c r="H35" s="220"/>
      <c r="I35" s="220"/>
      <c r="J35" s="220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221">
        <v>690</v>
      </c>
      <c r="V35" s="220"/>
      <c r="W35" s="220"/>
      <c r="X35" s="220"/>
      <c r="Y35" s="220"/>
    </row>
    <row r="36" spans="2:25" outlineLevel="2" x14ac:dyDescent="0.25">
      <c r="B36" s="254" t="s">
        <v>249</v>
      </c>
      <c r="C36" s="180" t="s">
        <v>1225</v>
      </c>
      <c r="D36" s="255"/>
      <c r="E36" s="256">
        <f t="shared" si="1"/>
        <v>1000</v>
      </c>
      <c r="F36" s="220"/>
      <c r="G36" s="220"/>
      <c r="H36" s="220"/>
      <c r="I36" s="220"/>
      <c r="J36" s="220"/>
      <c r="K36" s="220"/>
      <c r="L36" s="220"/>
      <c r="M36" s="220"/>
      <c r="N36" s="220"/>
      <c r="O36" s="220"/>
      <c r="P36" s="220"/>
      <c r="Q36" s="220"/>
      <c r="R36" s="220"/>
      <c r="S36" s="220"/>
      <c r="T36" s="220"/>
      <c r="U36" s="221">
        <v>1000</v>
      </c>
      <c r="V36" s="220"/>
      <c r="W36" s="220"/>
      <c r="X36" s="220"/>
      <c r="Y36" s="220"/>
    </row>
    <row r="37" spans="2:25" ht="14.25" customHeight="1" outlineLevel="2" x14ac:dyDescent="0.25">
      <c r="B37" s="254" t="s">
        <v>250</v>
      </c>
      <c r="C37" s="180" t="s">
        <v>1226</v>
      </c>
      <c r="D37" s="255"/>
      <c r="E37" s="256">
        <f t="shared" si="1"/>
        <v>200</v>
      </c>
      <c r="F37" s="220"/>
      <c r="G37" s="220"/>
      <c r="H37" s="220"/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1">
        <v>200</v>
      </c>
      <c r="V37" s="220"/>
      <c r="W37" s="220"/>
      <c r="X37" s="220"/>
      <c r="Y37" s="220"/>
    </row>
    <row r="38" spans="2:25" outlineLevel="2" x14ac:dyDescent="0.25">
      <c r="B38" s="254" t="s">
        <v>251</v>
      </c>
      <c r="C38" s="180" t="s">
        <v>1227</v>
      </c>
      <c r="D38" s="255"/>
      <c r="E38" s="256">
        <f t="shared" si="1"/>
        <v>0</v>
      </c>
      <c r="F38" s="220"/>
      <c r="G38" s="220"/>
      <c r="H38" s="220"/>
      <c r="I38" s="220"/>
      <c r="J38" s="220"/>
      <c r="K38" s="220"/>
      <c r="L38" s="220"/>
      <c r="M38" s="220"/>
      <c r="N38" s="220"/>
      <c r="O38" s="220"/>
      <c r="P38" s="220"/>
      <c r="Q38" s="220"/>
      <c r="R38" s="220"/>
      <c r="S38" s="220"/>
      <c r="T38" s="220"/>
      <c r="U38" s="220"/>
      <c r="V38" s="220"/>
      <c r="W38" s="220"/>
      <c r="X38" s="220"/>
      <c r="Y38" s="220"/>
    </row>
    <row r="39" spans="2:25" x14ac:dyDescent="0.25">
      <c r="B39" s="17" t="s">
        <v>130</v>
      </c>
      <c r="C39" s="177" t="str">
        <f>'ИД (Рейтингование)'!C40</f>
        <v>в т.ч. на этап Определение</v>
      </c>
      <c r="D39" s="238" t="s">
        <v>13</v>
      </c>
      <c r="E39" s="160">
        <f t="shared" si="1"/>
        <v>0</v>
      </c>
      <c r="F39" s="246">
        <f>F40+F47</f>
        <v>0</v>
      </c>
      <c r="G39" s="246">
        <f t="shared" ref="G39:Y39" si="11">G40+G47</f>
        <v>0</v>
      </c>
      <c r="H39" s="246">
        <f>H40+H47</f>
        <v>0</v>
      </c>
      <c r="I39" s="246">
        <f t="shared" si="11"/>
        <v>0</v>
      </c>
      <c r="J39" s="246">
        <f t="shared" si="11"/>
        <v>0</v>
      </c>
      <c r="K39" s="246">
        <f t="shared" si="11"/>
        <v>0</v>
      </c>
      <c r="L39" s="246">
        <f t="shared" si="11"/>
        <v>0</v>
      </c>
      <c r="M39" s="246">
        <f t="shared" si="11"/>
        <v>0</v>
      </c>
      <c r="N39" s="246">
        <f t="shared" si="11"/>
        <v>0</v>
      </c>
      <c r="O39" s="246">
        <f t="shared" si="11"/>
        <v>0</v>
      </c>
      <c r="P39" s="246">
        <f t="shared" si="11"/>
        <v>0</v>
      </c>
      <c r="Q39" s="246">
        <f>Q40+Q47</f>
        <v>0</v>
      </c>
      <c r="R39" s="246">
        <f t="shared" si="11"/>
        <v>0</v>
      </c>
      <c r="S39" s="246">
        <f t="shared" si="11"/>
        <v>0</v>
      </c>
      <c r="T39" s="246">
        <f t="shared" si="11"/>
        <v>0</v>
      </c>
      <c r="U39" s="246">
        <f t="shared" si="11"/>
        <v>0</v>
      </c>
      <c r="V39" s="246">
        <f t="shared" si="11"/>
        <v>0</v>
      </c>
      <c r="W39" s="246">
        <f t="shared" si="11"/>
        <v>0</v>
      </c>
      <c r="X39" s="246">
        <f t="shared" si="11"/>
        <v>0</v>
      </c>
      <c r="Y39" s="246">
        <f t="shared" si="11"/>
        <v>0</v>
      </c>
    </row>
    <row r="40" spans="2:25" outlineLevel="1" x14ac:dyDescent="0.25">
      <c r="B40" s="179" t="s">
        <v>236</v>
      </c>
      <c r="C40" s="179" t="s">
        <v>89</v>
      </c>
      <c r="D40" s="247" t="s">
        <v>13</v>
      </c>
      <c r="E40" s="248">
        <f t="shared" si="1"/>
        <v>0</v>
      </c>
      <c r="F40" s="124">
        <f>SUM(F41:F46)</f>
        <v>0</v>
      </c>
      <c r="G40" s="124">
        <f>SUM(G41:G46)</f>
        <v>0</v>
      </c>
      <c r="H40" s="124">
        <f>SUM(I40:T40)</f>
        <v>0</v>
      </c>
      <c r="I40" s="124">
        <f t="shared" ref="I40:Y40" si="12">SUM(I41:I46)</f>
        <v>0</v>
      </c>
      <c r="J40" s="124">
        <f t="shared" si="12"/>
        <v>0</v>
      </c>
      <c r="K40" s="124">
        <f t="shared" si="12"/>
        <v>0</v>
      </c>
      <c r="L40" s="124">
        <f t="shared" si="12"/>
        <v>0</v>
      </c>
      <c r="M40" s="124">
        <f t="shared" si="12"/>
        <v>0</v>
      </c>
      <c r="N40" s="124">
        <f t="shared" si="12"/>
        <v>0</v>
      </c>
      <c r="O40" s="124">
        <f t="shared" si="12"/>
        <v>0</v>
      </c>
      <c r="P40" s="124">
        <f t="shared" si="12"/>
        <v>0</v>
      </c>
      <c r="Q40" s="124">
        <f>SUM(Q41:Q46)</f>
        <v>0</v>
      </c>
      <c r="R40" s="124">
        <f t="shared" si="12"/>
        <v>0</v>
      </c>
      <c r="S40" s="124">
        <f t="shared" si="12"/>
        <v>0</v>
      </c>
      <c r="T40" s="124">
        <f t="shared" si="12"/>
        <v>0</v>
      </c>
      <c r="U40" s="124"/>
      <c r="V40" s="124">
        <f t="shared" si="12"/>
        <v>0</v>
      </c>
      <c r="W40" s="124">
        <f t="shared" si="12"/>
        <v>0</v>
      </c>
      <c r="X40" s="124">
        <f t="shared" si="12"/>
        <v>0</v>
      </c>
      <c r="Y40" s="124">
        <f t="shared" si="12"/>
        <v>0</v>
      </c>
    </row>
    <row r="41" spans="2:25" outlineLevel="2" x14ac:dyDescent="0.25">
      <c r="B41" s="179" t="s">
        <v>252</v>
      </c>
      <c r="C41" s="179"/>
      <c r="D41" s="247"/>
      <c r="E41" s="248">
        <f t="shared" si="1"/>
        <v>0</v>
      </c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</row>
    <row r="42" spans="2:25" outlineLevel="2" x14ac:dyDescent="0.25">
      <c r="B42" s="179" t="s">
        <v>253</v>
      </c>
      <c r="C42" s="179"/>
      <c r="D42" s="247"/>
      <c r="E42" s="248">
        <f t="shared" si="1"/>
        <v>0</v>
      </c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</row>
    <row r="43" spans="2:25" outlineLevel="2" x14ac:dyDescent="0.25">
      <c r="B43" s="179" t="s">
        <v>254</v>
      </c>
      <c r="C43" s="179"/>
      <c r="D43" s="247"/>
      <c r="E43" s="248">
        <f t="shared" si="1"/>
        <v>0</v>
      </c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</row>
    <row r="44" spans="2:25" outlineLevel="2" x14ac:dyDescent="0.25">
      <c r="B44" s="179" t="s">
        <v>255</v>
      </c>
      <c r="C44" s="179"/>
      <c r="D44" s="247"/>
      <c r="E44" s="248">
        <f t="shared" si="1"/>
        <v>0</v>
      </c>
      <c r="F44" s="222"/>
      <c r="G44" s="222"/>
      <c r="H44" s="222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</row>
    <row r="45" spans="2:25" outlineLevel="2" x14ac:dyDescent="0.25">
      <c r="B45" s="179" t="s">
        <v>256</v>
      </c>
      <c r="C45" s="179"/>
      <c r="D45" s="247"/>
      <c r="E45" s="248">
        <f t="shared" si="1"/>
        <v>0</v>
      </c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</row>
    <row r="46" spans="2:25" outlineLevel="2" x14ac:dyDescent="0.25">
      <c r="B46" s="179" t="s">
        <v>257</v>
      </c>
      <c r="C46" s="179"/>
      <c r="D46" s="247"/>
      <c r="E46" s="248">
        <f t="shared" si="1"/>
        <v>0</v>
      </c>
      <c r="F46" s="222"/>
      <c r="G46" s="222"/>
      <c r="H46" s="222"/>
      <c r="I46" s="222"/>
      <c r="J46" s="222"/>
      <c r="K46" s="222"/>
      <c r="L46" s="222"/>
      <c r="M46" s="222"/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</row>
    <row r="47" spans="2:25" outlineLevel="1" x14ac:dyDescent="0.25">
      <c r="B47" s="179" t="s">
        <v>237</v>
      </c>
      <c r="C47" s="179" t="s">
        <v>40</v>
      </c>
      <c r="D47" s="247" t="s">
        <v>13</v>
      </c>
      <c r="E47" s="248">
        <f t="shared" si="1"/>
        <v>0</v>
      </c>
      <c r="F47" s="124">
        <f>SUM(F48:F53)</f>
        <v>0</v>
      </c>
      <c r="G47" s="124">
        <f>SUM(G48:G53)</f>
        <v>0</v>
      </c>
      <c r="H47" s="124">
        <f>SUM(I47:T47)</f>
        <v>0</v>
      </c>
      <c r="I47" s="124">
        <f t="shared" ref="I47:Y47" si="13">SUM(I48:I53)</f>
        <v>0</v>
      </c>
      <c r="J47" s="124">
        <f t="shared" si="13"/>
        <v>0</v>
      </c>
      <c r="K47" s="124">
        <f t="shared" si="13"/>
        <v>0</v>
      </c>
      <c r="L47" s="124">
        <f t="shared" si="13"/>
        <v>0</v>
      </c>
      <c r="M47" s="124">
        <f t="shared" si="13"/>
        <v>0</v>
      </c>
      <c r="N47" s="124">
        <f t="shared" si="13"/>
        <v>0</v>
      </c>
      <c r="O47" s="124">
        <f t="shared" si="13"/>
        <v>0</v>
      </c>
      <c r="P47" s="124">
        <f t="shared" si="13"/>
        <v>0</v>
      </c>
      <c r="Q47" s="124">
        <f t="shared" si="13"/>
        <v>0</v>
      </c>
      <c r="R47" s="124">
        <f t="shared" si="13"/>
        <v>0</v>
      </c>
      <c r="S47" s="124">
        <f t="shared" si="13"/>
        <v>0</v>
      </c>
      <c r="T47" s="124">
        <f t="shared" si="13"/>
        <v>0</v>
      </c>
      <c r="U47" s="124">
        <f t="shared" si="13"/>
        <v>0</v>
      </c>
      <c r="V47" s="124">
        <f t="shared" si="13"/>
        <v>0</v>
      </c>
      <c r="W47" s="124">
        <f t="shared" si="13"/>
        <v>0</v>
      </c>
      <c r="X47" s="124">
        <f t="shared" si="13"/>
        <v>0</v>
      </c>
      <c r="Y47" s="124">
        <f t="shared" si="13"/>
        <v>0</v>
      </c>
    </row>
    <row r="48" spans="2:25" outlineLevel="2" x14ac:dyDescent="0.25">
      <c r="B48" s="179" t="s">
        <v>258</v>
      </c>
      <c r="C48" s="179"/>
      <c r="D48" s="255"/>
      <c r="E48" s="256">
        <f t="shared" si="1"/>
        <v>0</v>
      </c>
      <c r="F48" s="220"/>
      <c r="G48" s="220"/>
      <c r="H48" s="220"/>
      <c r="I48" s="220"/>
      <c r="J48" s="220"/>
      <c r="K48" s="220"/>
      <c r="L48" s="220"/>
      <c r="M48" s="220"/>
      <c r="N48" s="220"/>
      <c r="O48" s="220"/>
      <c r="P48" s="220"/>
      <c r="Q48" s="220"/>
      <c r="R48" s="220"/>
      <c r="S48" s="220"/>
      <c r="T48" s="220"/>
      <c r="U48" s="220"/>
      <c r="V48" s="220"/>
      <c r="W48" s="220"/>
      <c r="X48" s="220"/>
      <c r="Y48" s="220"/>
    </row>
    <row r="49" spans="2:25" outlineLevel="2" x14ac:dyDescent="0.25">
      <c r="B49" s="179" t="s">
        <v>259</v>
      </c>
      <c r="C49" s="179"/>
      <c r="D49" s="255"/>
      <c r="E49" s="256">
        <f t="shared" si="1"/>
        <v>0</v>
      </c>
      <c r="F49" s="220"/>
      <c r="G49" s="220"/>
      <c r="H49" s="220"/>
      <c r="I49" s="220"/>
      <c r="J49" s="220"/>
      <c r="K49" s="220"/>
      <c r="L49" s="220"/>
      <c r="M49" s="220"/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</row>
    <row r="50" spans="2:25" outlineLevel="2" x14ac:dyDescent="0.25">
      <c r="B50" s="179" t="s">
        <v>260</v>
      </c>
      <c r="C50" s="179"/>
      <c r="D50" s="255"/>
      <c r="E50" s="256">
        <f t="shared" si="1"/>
        <v>0</v>
      </c>
      <c r="F50" s="220"/>
      <c r="G50" s="220"/>
      <c r="H50" s="220"/>
      <c r="I50" s="220"/>
      <c r="J50" s="220"/>
      <c r="K50" s="220"/>
      <c r="L50" s="220"/>
      <c r="M50" s="220"/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</row>
    <row r="51" spans="2:25" outlineLevel="2" x14ac:dyDescent="0.25">
      <c r="B51" s="179" t="s">
        <v>261</v>
      </c>
      <c r="C51" s="179"/>
      <c r="D51" s="255"/>
      <c r="E51" s="256">
        <f t="shared" si="1"/>
        <v>0</v>
      </c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</row>
    <row r="52" spans="2:25" outlineLevel="2" x14ac:dyDescent="0.25">
      <c r="B52" s="179" t="s">
        <v>262</v>
      </c>
      <c r="C52" s="179"/>
      <c r="D52" s="255"/>
      <c r="E52" s="256">
        <f t="shared" si="1"/>
        <v>0</v>
      </c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</row>
    <row r="53" spans="2:25" outlineLevel="2" x14ac:dyDescent="0.25">
      <c r="B53" s="179" t="s">
        <v>263</v>
      </c>
      <c r="C53" s="179"/>
      <c r="D53" s="255"/>
      <c r="E53" s="256">
        <f t="shared" si="1"/>
        <v>0</v>
      </c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</row>
    <row r="54" spans="2:25" x14ac:dyDescent="0.25">
      <c r="B54" s="17" t="s">
        <v>131</v>
      </c>
      <c r="C54" s="177" t="str">
        <f>'ИД (Рейтингование)'!C43</f>
        <v>в т.ч. на этап Разработка и внедрение</v>
      </c>
      <c r="D54" s="238" t="s">
        <v>13</v>
      </c>
      <c r="E54" s="160">
        <f t="shared" si="1"/>
        <v>69099.780219780223</v>
      </c>
      <c r="F54" s="246">
        <f t="shared" ref="F54:Y54" si="14">F55+F63+F70</f>
        <v>0</v>
      </c>
      <c r="G54" s="246">
        <f t="shared" si="14"/>
        <v>0</v>
      </c>
      <c r="H54" s="246">
        <f t="shared" si="14"/>
        <v>0</v>
      </c>
      <c r="I54" s="246">
        <f t="shared" si="14"/>
        <v>0</v>
      </c>
      <c r="J54" s="246">
        <f t="shared" si="14"/>
        <v>0</v>
      </c>
      <c r="K54" s="246">
        <f t="shared" si="14"/>
        <v>0</v>
      </c>
      <c r="L54" s="246">
        <f t="shared" si="14"/>
        <v>0</v>
      </c>
      <c r="M54" s="246">
        <f t="shared" si="14"/>
        <v>0</v>
      </c>
      <c r="N54" s="246">
        <f t="shared" si="14"/>
        <v>0</v>
      </c>
      <c r="O54" s="246">
        <f t="shared" si="14"/>
        <v>0</v>
      </c>
      <c r="P54" s="246">
        <f t="shared" si="14"/>
        <v>0</v>
      </c>
      <c r="Q54" s="246">
        <f t="shared" si="14"/>
        <v>0</v>
      </c>
      <c r="R54" s="246">
        <f t="shared" si="14"/>
        <v>0</v>
      </c>
      <c r="S54" s="246">
        <f t="shared" si="14"/>
        <v>0</v>
      </c>
      <c r="T54" s="246">
        <f t="shared" si="14"/>
        <v>0</v>
      </c>
      <c r="U54" s="246">
        <f t="shared" si="14"/>
        <v>24300</v>
      </c>
      <c r="V54" s="246">
        <f t="shared" si="14"/>
        <v>22400</v>
      </c>
      <c r="W54" s="246">
        <f t="shared" si="14"/>
        <v>10999.780219780219</v>
      </c>
      <c r="X54" s="246">
        <f t="shared" si="14"/>
        <v>5700</v>
      </c>
      <c r="Y54" s="246">
        <f t="shared" si="14"/>
        <v>5700</v>
      </c>
    </row>
    <row r="55" spans="2:25" outlineLevel="1" x14ac:dyDescent="0.25">
      <c r="B55" s="254" t="s">
        <v>238</v>
      </c>
      <c r="C55" s="179" t="s">
        <v>89</v>
      </c>
      <c r="D55" s="247" t="s">
        <v>13</v>
      </c>
      <c r="E55" s="248">
        <f t="shared" si="1"/>
        <v>43080</v>
      </c>
      <c r="F55" s="124">
        <f>SUM(F56:F61)</f>
        <v>0</v>
      </c>
      <c r="G55" s="124">
        <f>SUM(G56:G61)</f>
        <v>0</v>
      </c>
      <c r="H55" s="124">
        <f>SUM(I55:T55)</f>
        <v>0</v>
      </c>
      <c r="I55" s="124">
        <f t="shared" ref="I55:T55" si="15">SUM(I56:I61)</f>
        <v>0</v>
      </c>
      <c r="J55" s="124">
        <f t="shared" si="15"/>
        <v>0</v>
      </c>
      <c r="K55" s="124">
        <f t="shared" si="15"/>
        <v>0</v>
      </c>
      <c r="L55" s="124">
        <f t="shared" si="15"/>
        <v>0</v>
      </c>
      <c r="M55" s="124">
        <f t="shared" si="15"/>
        <v>0</v>
      </c>
      <c r="N55" s="124">
        <f t="shared" si="15"/>
        <v>0</v>
      </c>
      <c r="O55" s="124">
        <f t="shared" si="15"/>
        <v>0</v>
      </c>
      <c r="P55" s="124">
        <f t="shared" si="15"/>
        <v>0</v>
      </c>
      <c r="Q55" s="124">
        <f t="shared" si="15"/>
        <v>0</v>
      </c>
      <c r="R55" s="124">
        <f t="shared" si="15"/>
        <v>0</v>
      </c>
      <c r="S55" s="124">
        <f t="shared" si="15"/>
        <v>0</v>
      </c>
      <c r="T55" s="124">
        <f t="shared" si="15"/>
        <v>0</v>
      </c>
      <c r="U55" s="124">
        <f>SUM(U56:U62)</f>
        <v>21600</v>
      </c>
      <c r="V55" s="124">
        <f t="shared" ref="V55:W55" si="16">SUM(V56:V62)</f>
        <v>17000</v>
      </c>
      <c r="W55" s="124">
        <f t="shared" si="16"/>
        <v>4480</v>
      </c>
      <c r="X55" s="124">
        <f>SUM(X56:X61)</f>
        <v>0</v>
      </c>
      <c r="Y55" s="124">
        <f>SUM(Y56:Y61)</f>
        <v>0</v>
      </c>
    </row>
    <row r="56" spans="2:25" outlineLevel="2" x14ac:dyDescent="0.25">
      <c r="B56" s="254" t="s">
        <v>264</v>
      </c>
      <c r="C56" s="180" t="s">
        <v>1227</v>
      </c>
      <c r="D56" s="247"/>
      <c r="E56" s="248">
        <f t="shared" si="1"/>
        <v>22760</v>
      </c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U56" s="222">
        <f>14800</f>
        <v>14800</v>
      </c>
      <c r="V56" s="222">
        <v>6280</v>
      </c>
      <c r="W56" s="222">
        <v>1680</v>
      </c>
      <c r="X56" s="222"/>
      <c r="Y56" s="222"/>
    </row>
    <row r="57" spans="2:25" outlineLevel="2" x14ac:dyDescent="0.25">
      <c r="B57" s="254" t="s">
        <v>265</v>
      </c>
      <c r="C57" s="180" t="s">
        <v>1222</v>
      </c>
      <c r="D57" s="247"/>
      <c r="E57" s="248">
        <f t="shared" si="1"/>
        <v>4670</v>
      </c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1">
        <v>1235</v>
      </c>
      <c r="V57" s="222">
        <v>2800</v>
      </c>
      <c r="W57" s="220">
        <v>635</v>
      </c>
      <c r="X57" s="222"/>
      <c r="Y57" s="222"/>
    </row>
    <row r="58" spans="2:25" outlineLevel="2" x14ac:dyDescent="0.25">
      <c r="B58" s="254" t="s">
        <v>266</v>
      </c>
      <c r="C58" s="180" t="s">
        <v>1223</v>
      </c>
      <c r="D58" s="247"/>
      <c r="E58" s="248">
        <f t="shared" si="1"/>
        <v>1050</v>
      </c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1">
        <v>175</v>
      </c>
      <c r="V58" s="222">
        <v>700</v>
      </c>
      <c r="W58" s="220">
        <v>175</v>
      </c>
      <c r="X58" s="222"/>
      <c r="Y58" s="222"/>
    </row>
    <row r="59" spans="2:25" outlineLevel="2" x14ac:dyDescent="0.25">
      <c r="B59" s="254" t="s">
        <v>267</v>
      </c>
      <c r="C59" s="180" t="s">
        <v>1224</v>
      </c>
      <c r="D59" s="247"/>
      <c r="E59" s="248">
        <f t="shared" si="1"/>
        <v>4640</v>
      </c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1">
        <v>890</v>
      </c>
      <c r="V59" s="222">
        <v>2950</v>
      </c>
      <c r="W59" s="220">
        <v>800</v>
      </c>
      <c r="X59" s="222"/>
      <c r="Y59" s="222"/>
    </row>
    <row r="60" spans="2:25" outlineLevel="2" x14ac:dyDescent="0.25">
      <c r="B60" s="254" t="s">
        <v>268</v>
      </c>
      <c r="C60" s="180" t="s">
        <v>1225</v>
      </c>
      <c r="D60" s="247"/>
      <c r="E60" s="248">
        <f t="shared" si="1"/>
        <v>5760</v>
      </c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1">
        <v>1300</v>
      </c>
      <c r="V60" s="222">
        <v>3470</v>
      </c>
      <c r="W60" s="220">
        <v>990</v>
      </c>
      <c r="X60" s="222"/>
      <c r="Y60" s="222"/>
    </row>
    <row r="61" spans="2:25" outlineLevel="2" x14ac:dyDescent="0.25">
      <c r="B61" s="254" t="s">
        <v>269</v>
      </c>
      <c r="C61" s="180" t="s">
        <v>1226</v>
      </c>
      <c r="D61" s="247"/>
      <c r="E61" s="248">
        <f t="shared" si="1"/>
        <v>1200</v>
      </c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1">
        <v>200</v>
      </c>
      <c r="V61" s="222">
        <v>800</v>
      </c>
      <c r="W61" s="220">
        <v>200</v>
      </c>
      <c r="X61" s="222"/>
      <c r="Y61" s="222"/>
    </row>
    <row r="62" spans="2:25" outlineLevel="2" x14ac:dyDescent="0.25">
      <c r="B62" s="254" t="s">
        <v>1228</v>
      </c>
      <c r="C62" s="180" t="s">
        <v>1229</v>
      </c>
      <c r="D62" s="247"/>
      <c r="E62" s="248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1">
        <v>3000</v>
      </c>
      <c r="V62" s="222"/>
      <c r="W62" s="220"/>
      <c r="X62" s="222"/>
      <c r="Y62" s="222"/>
    </row>
    <row r="63" spans="2:25" outlineLevel="1" x14ac:dyDescent="0.25">
      <c r="B63" s="179" t="s">
        <v>239</v>
      </c>
      <c r="C63" s="179" t="s">
        <v>40</v>
      </c>
      <c r="D63" s="247" t="s">
        <v>13</v>
      </c>
      <c r="E63" s="248">
        <f t="shared" si="1"/>
        <v>11300</v>
      </c>
      <c r="F63" s="124">
        <f>SUM(F64:F69)</f>
        <v>0</v>
      </c>
      <c r="G63" s="124">
        <f>SUM(G64:G69)</f>
        <v>0</v>
      </c>
      <c r="H63" s="124">
        <f>SUM(I63:T63)</f>
        <v>0</v>
      </c>
      <c r="I63" s="124">
        <f t="shared" ref="I63:Y63" si="17">SUM(I64:I69)</f>
        <v>0</v>
      </c>
      <c r="J63" s="124">
        <f t="shared" si="17"/>
        <v>0</v>
      </c>
      <c r="K63" s="124">
        <f t="shared" si="17"/>
        <v>0</v>
      </c>
      <c r="L63" s="124">
        <f t="shared" si="17"/>
        <v>0</v>
      </c>
      <c r="M63" s="124">
        <f t="shared" si="17"/>
        <v>0</v>
      </c>
      <c r="N63" s="124">
        <f t="shared" si="17"/>
        <v>0</v>
      </c>
      <c r="O63" s="124">
        <f t="shared" si="17"/>
        <v>0</v>
      </c>
      <c r="P63" s="124">
        <f t="shared" si="17"/>
        <v>0</v>
      </c>
      <c r="Q63" s="124">
        <f t="shared" si="17"/>
        <v>0</v>
      </c>
      <c r="R63" s="124">
        <f t="shared" si="17"/>
        <v>0</v>
      </c>
      <c r="S63" s="124">
        <f t="shared" si="17"/>
        <v>0</v>
      </c>
      <c r="T63" s="124">
        <f t="shared" si="17"/>
        <v>0</v>
      </c>
      <c r="U63" s="124">
        <f t="shared" si="17"/>
        <v>2700</v>
      </c>
      <c r="V63" s="124">
        <f t="shared" si="17"/>
        <v>5400</v>
      </c>
      <c r="W63" s="124">
        <f t="shared" si="17"/>
        <v>3200</v>
      </c>
      <c r="X63" s="124">
        <f t="shared" si="17"/>
        <v>0</v>
      </c>
      <c r="Y63" s="124">
        <f t="shared" si="17"/>
        <v>0</v>
      </c>
    </row>
    <row r="64" spans="2:25" outlineLevel="2" x14ac:dyDescent="0.25">
      <c r="B64" s="179" t="s">
        <v>270</v>
      </c>
      <c r="C64" s="180" t="s">
        <v>1077</v>
      </c>
      <c r="D64" s="247"/>
      <c r="E64" s="248">
        <f t="shared" si="1"/>
        <v>11300</v>
      </c>
      <c r="F64" s="222"/>
      <c r="G64" s="222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220"/>
      <c r="T64" s="220"/>
      <c r="U64" s="220">
        <v>2700</v>
      </c>
      <c r="V64" s="220">
        <v>5400</v>
      </c>
      <c r="W64" s="220">
        <v>3200</v>
      </c>
      <c r="X64" s="220"/>
      <c r="Y64" s="220"/>
    </row>
    <row r="65" spans="2:25" outlineLevel="2" x14ac:dyDescent="0.25">
      <c r="B65" s="179" t="s">
        <v>271</v>
      </c>
      <c r="C65" s="179"/>
      <c r="D65" s="247"/>
      <c r="E65" s="248">
        <f t="shared" si="1"/>
        <v>0</v>
      </c>
      <c r="F65" s="222"/>
      <c r="G65" s="222"/>
      <c r="H65" s="220"/>
      <c r="I65" s="220"/>
      <c r="J65" s="220"/>
      <c r="K65" s="220"/>
      <c r="L65" s="220"/>
      <c r="M65" s="220"/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</row>
    <row r="66" spans="2:25" outlineLevel="2" x14ac:dyDescent="0.25">
      <c r="B66" s="179" t="s">
        <v>272</v>
      </c>
      <c r="C66" s="179"/>
      <c r="D66" s="247"/>
      <c r="E66" s="248">
        <f t="shared" si="1"/>
        <v>0</v>
      </c>
      <c r="F66" s="222"/>
      <c r="G66" s="222"/>
      <c r="H66" s="220"/>
      <c r="I66" s="220"/>
      <c r="J66" s="220"/>
      <c r="K66" s="220"/>
      <c r="L66" s="220"/>
      <c r="M66" s="220"/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</row>
    <row r="67" spans="2:25" outlineLevel="2" x14ac:dyDescent="0.25">
      <c r="B67" s="179" t="s">
        <v>273</v>
      </c>
      <c r="C67" s="179"/>
      <c r="D67" s="247"/>
      <c r="E67" s="248">
        <f t="shared" si="1"/>
        <v>0</v>
      </c>
      <c r="F67" s="222"/>
      <c r="G67" s="222"/>
      <c r="H67" s="220"/>
      <c r="I67" s="220"/>
      <c r="J67" s="220"/>
      <c r="K67" s="220"/>
      <c r="L67" s="220"/>
      <c r="M67" s="220"/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</row>
    <row r="68" spans="2:25" outlineLevel="2" x14ac:dyDescent="0.25">
      <c r="B68" s="179" t="s">
        <v>274</v>
      </c>
      <c r="C68" s="179"/>
      <c r="D68" s="247"/>
      <c r="E68" s="248">
        <f t="shared" si="1"/>
        <v>0</v>
      </c>
      <c r="F68" s="222"/>
      <c r="G68" s="222"/>
      <c r="H68" s="220"/>
      <c r="I68" s="220"/>
      <c r="J68" s="220"/>
      <c r="K68" s="220"/>
      <c r="L68" s="220"/>
      <c r="M68" s="220"/>
      <c r="N68" s="220"/>
      <c r="O68" s="220"/>
      <c r="P68" s="220"/>
      <c r="Q68" s="220"/>
      <c r="R68" s="220"/>
      <c r="S68" s="220"/>
      <c r="T68" s="220"/>
      <c r="U68" s="220"/>
      <c r="V68" s="220"/>
      <c r="W68" s="220"/>
      <c r="X68" s="220"/>
      <c r="Y68" s="220"/>
    </row>
    <row r="69" spans="2:25" outlineLevel="2" x14ac:dyDescent="0.25">
      <c r="B69" s="179" t="s">
        <v>275</v>
      </c>
      <c r="C69" s="179"/>
      <c r="D69" s="247"/>
      <c r="E69" s="248">
        <f t="shared" si="1"/>
        <v>0</v>
      </c>
      <c r="F69" s="222"/>
      <c r="G69" s="222"/>
      <c r="H69" s="220"/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</row>
    <row r="70" spans="2:25" outlineLevel="1" x14ac:dyDescent="0.25">
      <c r="B70" s="180" t="s">
        <v>276</v>
      </c>
      <c r="C70" s="180" t="str">
        <f>'ИД (Рейтингование)'!C46</f>
        <v>СЕРВИС</v>
      </c>
      <c r="D70" s="249" t="s">
        <v>13</v>
      </c>
      <c r="E70" s="250">
        <f t="shared" si="1"/>
        <v>14719.780219780219</v>
      </c>
      <c r="F70" s="124">
        <f>SUM(F71:F76)</f>
        <v>0</v>
      </c>
      <c r="G70" s="124">
        <f>SUM(G71:G76)</f>
        <v>0</v>
      </c>
      <c r="H70" s="124">
        <f>SUM(I70:T70)</f>
        <v>0</v>
      </c>
      <c r="I70" s="124">
        <f t="shared" ref="I70:Y70" si="18">SUM(I71:I76)</f>
        <v>0</v>
      </c>
      <c r="J70" s="124">
        <f t="shared" si="18"/>
        <v>0</v>
      </c>
      <c r="K70" s="124">
        <f t="shared" si="18"/>
        <v>0</v>
      </c>
      <c r="L70" s="124">
        <f t="shared" si="18"/>
        <v>0</v>
      </c>
      <c r="M70" s="124">
        <f t="shared" si="18"/>
        <v>0</v>
      </c>
      <c r="N70" s="124">
        <f t="shared" si="18"/>
        <v>0</v>
      </c>
      <c r="O70" s="124">
        <f t="shared" si="18"/>
        <v>0</v>
      </c>
      <c r="P70" s="124">
        <f t="shared" si="18"/>
        <v>0</v>
      </c>
      <c r="Q70" s="124">
        <f t="shared" si="18"/>
        <v>0</v>
      </c>
      <c r="R70" s="124">
        <f t="shared" si="18"/>
        <v>0</v>
      </c>
      <c r="S70" s="124">
        <f t="shared" si="18"/>
        <v>0</v>
      </c>
      <c r="T70" s="124">
        <f t="shared" si="18"/>
        <v>0</v>
      </c>
      <c r="U70" s="124">
        <f t="shared" si="18"/>
        <v>0</v>
      </c>
      <c r="V70" s="124">
        <f t="shared" si="18"/>
        <v>0</v>
      </c>
      <c r="W70" s="124">
        <f t="shared" si="18"/>
        <v>3319.7802197802198</v>
      </c>
      <c r="X70" s="124">
        <f t="shared" si="18"/>
        <v>5700</v>
      </c>
      <c r="Y70" s="124">
        <f t="shared" si="18"/>
        <v>5700</v>
      </c>
    </row>
    <row r="71" spans="2:25" outlineLevel="2" x14ac:dyDescent="0.25">
      <c r="B71" s="180" t="s">
        <v>277</v>
      </c>
      <c r="C71" s="179"/>
      <c r="D71" s="247"/>
      <c r="E71" s="248">
        <f t="shared" ref="E71:E76" si="19">F71+G71+H71+U71+V71+W71+X71+Y71</f>
        <v>14719.780219780219</v>
      </c>
      <c r="F71" s="222"/>
      <c r="G71" s="222"/>
      <c r="H71" s="220"/>
      <c r="I71" s="220"/>
      <c r="J71" s="220"/>
      <c r="K71" s="220"/>
      <c r="L71" s="220"/>
      <c r="M71" s="220"/>
      <c r="N71" s="220"/>
      <c r="O71" s="220"/>
      <c r="P71" s="220"/>
      <c r="Q71" s="220"/>
      <c r="R71" s="220"/>
      <c r="S71" s="220"/>
      <c r="T71" s="220"/>
      <c r="U71" s="220"/>
      <c r="V71" s="220"/>
      <c r="W71" s="220">
        <f>5700*'[18]1737_Дерево КПЭ '!C14</f>
        <v>3319.7802197802198</v>
      </c>
      <c r="X71" s="220">
        <v>5700</v>
      </c>
      <c r="Y71" s="220">
        <v>5700</v>
      </c>
    </row>
    <row r="72" spans="2:25" outlineLevel="2" x14ac:dyDescent="0.25">
      <c r="B72" s="180" t="s">
        <v>278</v>
      </c>
      <c r="C72" s="179"/>
      <c r="D72" s="247"/>
      <c r="E72" s="248">
        <f t="shared" si="19"/>
        <v>0</v>
      </c>
      <c r="F72" s="222"/>
      <c r="G72" s="222"/>
      <c r="H72" s="220"/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</row>
    <row r="73" spans="2:25" outlineLevel="2" x14ac:dyDescent="0.25">
      <c r="B73" s="180" t="s">
        <v>279</v>
      </c>
      <c r="C73" s="179"/>
      <c r="D73" s="247"/>
      <c r="E73" s="248">
        <f t="shared" si="19"/>
        <v>0</v>
      </c>
      <c r="F73" s="222"/>
      <c r="G73" s="222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</row>
    <row r="74" spans="2:25" outlineLevel="2" x14ac:dyDescent="0.25">
      <c r="B74" s="180" t="s">
        <v>280</v>
      </c>
      <c r="C74" s="179"/>
      <c r="D74" s="247"/>
      <c r="E74" s="248">
        <f t="shared" si="19"/>
        <v>0</v>
      </c>
      <c r="F74" s="222"/>
      <c r="G74" s="222"/>
      <c r="H74" s="220"/>
      <c r="I74" s="220"/>
      <c r="J74" s="220"/>
      <c r="K74" s="220"/>
      <c r="L74" s="220"/>
      <c r="M74" s="220"/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</row>
    <row r="75" spans="2:25" outlineLevel="2" x14ac:dyDescent="0.25">
      <c r="B75" s="180" t="s">
        <v>281</v>
      </c>
      <c r="C75" s="179"/>
      <c r="D75" s="247"/>
      <c r="E75" s="248">
        <f t="shared" si="19"/>
        <v>0</v>
      </c>
      <c r="F75" s="222"/>
      <c r="G75" s="222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</row>
    <row r="76" spans="2:25" outlineLevel="2" x14ac:dyDescent="0.25">
      <c r="B76" s="180" t="s">
        <v>282</v>
      </c>
      <c r="C76" s="179"/>
      <c r="D76" s="247"/>
      <c r="E76" s="248">
        <f t="shared" si="19"/>
        <v>0</v>
      </c>
      <c r="F76" s="222"/>
      <c r="G76" s="222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</row>
  </sheetData>
  <mergeCells count="12">
    <mergeCell ref="Y3:Y4"/>
    <mergeCell ref="B3:B4"/>
    <mergeCell ref="C3:C4"/>
    <mergeCell ref="D3:D4"/>
    <mergeCell ref="E3:E4"/>
    <mergeCell ref="F3:F4"/>
    <mergeCell ref="G3:G4"/>
    <mergeCell ref="H3:T3"/>
    <mergeCell ref="U3:U4"/>
    <mergeCell ref="V3:V4"/>
    <mergeCell ref="W3:W4"/>
    <mergeCell ref="X3:X4"/>
  </mergeCells>
  <conditionalFormatting sqref="F26:F31 F33:F38">
    <cfRule type="cellIs" dxfId="509" priority="47" stopIfTrue="1" operator="equal">
      <formula>0</formula>
    </cfRule>
  </conditionalFormatting>
  <conditionalFormatting sqref="E6:E8">
    <cfRule type="cellIs" dxfId="508" priority="106" stopIfTrue="1" operator="equal">
      <formula>0</formula>
    </cfRule>
  </conditionalFormatting>
  <conditionalFormatting sqref="E5">
    <cfRule type="cellIs" dxfId="507" priority="104" stopIfTrue="1" operator="equal">
      <formula>0</formula>
    </cfRule>
  </conditionalFormatting>
  <conditionalFormatting sqref="E71:E76">
    <cfRule type="cellIs" dxfId="506" priority="60" stopIfTrue="1" operator="equal">
      <formula>0</formula>
    </cfRule>
  </conditionalFormatting>
  <conditionalFormatting sqref="E9">
    <cfRule type="cellIs" dxfId="505" priority="102" stopIfTrue="1" operator="equal">
      <formula>0</formula>
    </cfRule>
  </conditionalFormatting>
  <conditionalFormatting sqref="E24">
    <cfRule type="cellIs" dxfId="504" priority="100" stopIfTrue="1" operator="equal">
      <formula>0</formula>
    </cfRule>
  </conditionalFormatting>
  <conditionalFormatting sqref="E39">
    <cfRule type="cellIs" dxfId="503" priority="99" stopIfTrue="1" operator="equal">
      <formula>0</formula>
    </cfRule>
  </conditionalFormatting>
  <conditionalFormatting sqref="E54">
    <cfRule type="cellIs" dxfId="502" priority="98" stopIfTrue="1" operator="equal">
      <formula>0</formula>
    </cfRule>
  </conditionalFormatting>
  <conditionalFormatting sqref="E10:E23">
    <cfRule type="cellIs" dxfId="501" priority="97" stopIfTrue="1" operator="equal">
      <formula>0</formula>
    </cfRule>
  </conditionalFormatting>
  <conditionalFormatting sqref="E40:E53">
    <cfRule type="cellIs" dxfId="500" priority="93" stopIfTrue="1" operator="equal">
      <formula>0</formula>
    </cfRule>
  </conditionalFormatting>
  <conditionalFormatting sqref="F5:Y5">
    <cfRule type="cellIs" dxfId="499" priority="49" stopIfTrue="1" operator="equal">
      <formula>0</formula>
    </cfRule>
  </conditionalFormatting>
  <conditionalFormatting sqref="E55:E70">
    <cfRule type="cellIs" dxfId="498" priority="91" stopIfTrue="1" operator="equal">
      <formula>0</formula>
    </cfRule>
  </conditionalFormatting>
  <conditionalFormatting sqref="E25:E38">
    <cfRule type="cellIs" dxfId="497" priority="95" stopIfTrue="1" operator="equal">
      <formula>0</formula>
    </cfRule>
  </conditionalFormatting>
  <conditionalFormatting sqref="G26:Y31 G33:T38 V33:Y38">
    <cfRule type="cellIs" dxfId="496" priority="40" stopIfTrue="1" operator="equal">
      <formula>0</formula>
    </cfRule>
  </conditionalFormatting>
  <conditionalFormatting sqref="F41:F46 F48:F53">
    <cfRule type="cellIs" dxfId="495" priority="46" stopIfTrue="1" operator="equal">
      <formula>0</formula>
    </cfRule>
  </conditionalFormatting>
  <conditionalFormatting sqref="F56:F62 F64:F69">
    <cfRule type="cellIs" dxfId="494" priority="45" stopIfTrue="1" operator="equal">
      <formula>0</formula>
    </cfRule>
  </conditionalFormatting>
  <conditionalFormatting sqref="G6:Y8">
    <cfRule type="cellIs" dxfId="493" priority="44" stopIfTrue="1" operator="equal">
      <formula>0</formula>
    </cfRule>
  </conditionalFormatting>
  <conditionalFormatting sqref="G5:Y5">
    <cfRule type="cellIs" dxfId="492" priority="43" stopIfTrue="1" operator="equal">
      <formula>0</formula>
    </cfRule>
  </conditionalFormatting>
  <conditionalFormatting sqref="G11:Y16 H10 G18:Y23">
    <cfRule type="cellIs" dxfId="491" priority="41" stopIfTrue="1" operator="equal">
      <formula>0</formula>
    </cfRule>
  </conditionalFormatting>
  <conditionalFormatting sqref="F9:Y9">
    <cfRule type="cellIs" dxfId="490" priority="42" stopIfTrue="1" operator="equal">
      <formula>0</formula>
    </cfRule>
  </conditionalFormatting>
  <conditionalFormatting sqref="G42:Y46 G49:Y53 G41:P41 U41:Y41 G48:P48 U48:Y48">
    <cfRule type="cellIs" dxfId="489" priority="39" stopIfTrue="1" operator="equal">
      <formula>0</formula>
    </cfRule>
  </conditionalFormatting>
  <conditionalFormatting sqref="G56:Y56 G64:Y69 G57:T62 X57:Y62">
    <cfRule type="cellIs" dxfId="488" priority="38" stopIfTrue="1" operator="equal">
      <formula>0</formula>
    </cfRule>
  </conditionalFormatting>
  <conditionalFormatting sqref="I10:Y10">
    <cfRule type="cellIs" dxfId="487" priority="37" stopIfTrue="1" operator="equal">
      <formula>0</formula>
    </cfRule>
  </conditionalFormatting>
  <conditionalFormatting sqref="F17:G17">
    <cfRule type="cellIs" dxfId="486" priority="36" stopIfTrue="1" operator="equal">
      <formula>0</formula>
    </cfRule>
  </conditionalFormatting>
  <conditionalFormatting sqref="H17">
    <cfRule type="cellIs" dxfId="485" priority="35" stopIfTrue="1" operator="equal">
      <formula>0</formula>
    </cfRule>
  </conditionalFormatting>
  <conditionalFormatting sqref="I17:Y17">
    <cfRule type="cellIs" dxfId="484" priority="34" stopIfTrue="1" operator="equal">
      <formula>0</formula>
    </cfRule>
  </conditionalFormatting>
  <conditionalFormatting sqref="F25:H25">
    <cfRule type="cellIs" dxfId="483" priority="33" stopIfTrue="1" operator="equal">
      <formula>0</formula>
    </cfRule>
  </conditionalFormatting>
  <conditionalFormatting sqref="I25:Y25">
    <cfRule type="cellIs" dxfId="482" priority="31" stopIfTrue="1" operator="equal">
      <formula>0</formula>
    </cfRule>
  </conditionalFormatting>
  <conditionalFormatting sqref="F32:G32">
    <cfRule type="cellIs" dxfId="481" priority="30" stopIfTrue="1" operator="equal">
      <formula>0</formula>
    </cfRule>
  </conditionalFormatting>
  <conditionalFormatting sqref="H32">
    <cfRule type="cellIs" dxfId="480" priority="29" stopIfTrue="1" operator="equal">
      <formula>0</formula>
    </cfRule>
  </conditionalFormatting>
  <conditionalFormatting sqref="I32:Y32">
    <cfRule type="cellIs" dxfId="479" priority="28" stopIfTrue="1" operator="equal">
      <formula>0</formula>
    </cfRule>
  </conditionalFormatting>
  <conditionalFormatting sqref="F40:G40">
    <cfRule type="cellIs" dxfId="478" priority="27" stopIfTrue="1" operator="equal">
      <formula>0</formula>
    </cfRule>
  </conditionalFormatting>
  <conditionalFormatting sqref="H40">
    <cfRule type="cellIs" dxfId="477" priority="26" stopIfTrue="1" operator="equal">
      <formula>0</formula>
    </cfRule>
  </conditionalFormatting>
  <conditionalFormatting sqref="I40:Y40">
    <cfRule type="cellIs" dxfId="476" priority="25" stopIfTrue="1" operator="equal">
      <formula>0</formula>
    </cfRule>
  </conditionalFormatting>
  <conditionalFormatting sqref="F47:G47">
    <cfRule type="cellIs" dxfId="475" priority="24" stopIfTrue="1" operator="equal">
      <formula>0</formula>
    </cfRule>
  </conditionalFormatting>
  <conditionalFormatting sqref="H47">
    <cfRule type="cellIs" dxfId="474" priority="23" stopIfTrue="1" operator="equal">
      <formula>0</formula>
    </cfRule>
  </conditionalFormatting>
  <conditionalFormatting sqref="I47:Y47">
    <cfRule type="cellIs" dxfId="473" priority="22" stopIfTrue="1" operator="equal">
      <formula>0</formula>
    </cfRule>
  </conditionalFormatting>
  <conditionalFormatting sqref="F55:G55">
    <cfRule type="cellIs" dxfId="472" priority="21" stopIfTrue="1" operator="equal">
      <formula>0</formula>
    </cfRule>
  </conditionalFormatting>
  <conditionalFormatting sqref="H55">
    <cfRule type="cellIs" dxfId="471" priority="20" stopIfTrue="1" operator="equal">
      <formula>0</formula>
    </cfRule>
  </conditionalFormatting>
  <conditionalFormatting sqref="I55:Y55">
    <cfRule type="cellIs" dxfId="470" priority="19" stopIfTrue="1" operator="equal">
      <formula>0</formula>
    </cfRule>
  </conditionalFormatting>
  <conditionalFormatting sqref="F63:G63">
    <cfRule type="cellIs" dxfId="469" priority="18" stopIfTrue="1" operator="equal">
      <formula>0</formula>
    </cfRule>
  </conditionalFormatting>
  <conditionalFormatting sqref="I63:Y63">
    <cfRule type="cellIs" dxfId="468" priority="16" stopIfTrue="1" operator="equal">
      <formula>0</formula>
    </cfRule>
  </conditionalFormatting>
  <conditionalFormatting sqref="F71:F76">
    <cfRule type="cellIs" dxfId="467" priority="15" stopIfTrue="1" operator="equal">
      <formula>0</formula>
    </cfRule>
  </conditionalFormatting>
  <conditionalFormatting sqref="G71:Y76">
    <cfRule type="cellIs" dxfId="466" priority="14" stopIfTrue="1" operator="equal">
      <formula>0</formula>
    </cfRule>
  </conditionalFormatting>
  <conditionalFormatting sqref="F70:G70">
    <cfRule type="cellIs" dxfId="465" priority="13" stopIfTrue="1" operator="equal">
      <formula>0</formula>
    </cfRule>
  </conditionalFormatting>
  <conditionalFormatting sqref="H70">
    <cfRule type="cellIs" dxfId="464" priority="12" stopIfTrue="1" operator="equal">
      <formula>0</formula>
    </cfRule>
  </conditionalFormatting>
  <conditionalFormatting sqref="I70:Y70">
    <cfRule type="cellIs" dxfId="463" priority="11" stopIfTrue="1" operator="equal">
      <formula>0</formula>
    </cfRule>
  </conditionalFormatting>
  <conditionalFormatting sqref="Q41:T41">
    <cfRule type="cellIs" dxfId="462" priority="9" stopIfTrue="1" operator="equal">
      <formula>0</formula>
    </cfRule>
  </conditionalFormatting>
  <conditionalFormatting sqref="Q48:T48">
    <cfRule type="cellIs" dxfId="461" priority="8" stopIfTrue="1" operator="equal">
      <formula>0</formula>
    </cfRule>
  </conditionalFormatting>
  <conditionalFormatting sqref="F6:F8">
    <cfRule type="cellIs" dxfId="460" priority="50" stopIfTrue="1" operator="equal">
      <formula>0</formula>
    </cfRule>
  </conditionalFormatting>
  <conditionalFormatting sqref="F10:F16 G10 F18:F23">
    <cfRule type="cellIs" dxfId="459" priority="48" stopIfTrue="1" operator="equal">
      <formula>0</formula>
    </cfRule>
  </conditionalFormatting>
  <conditionalFormatting sqref="H63">
    <cfRule type="cellIs" dxfId="458" priority="17" stopIfTrue="1" operator="equal">
      <formula>0</formula>
    </cfRule>
  </conditionalFormatting>
  <conditionalFormatting sqref="F24:Y24 F39:Y39 F54:Y54">
    <cfRule type="cellIs" dxfId="457" priority="10" stopIfTrue="1" operator="equal">
      <formula>0</formula>
    </cfRule>
  </conditionalFormatting>
  <conditionalFormatting sqref="U38">
    <cfRule type="cellIs" dxfId="456" priority="7" stopIfTrue="1" operator="equal">
      <formula>0</formula>
    </cfRule>
  </conditionalFormatting>
  <conditionalFormatting sqref="U57:U62">
    <cfRule type="cellIs" dxfId="455" priority="5" stopIfTrue="1" operator="equal">
      <formula>0</formula>
    </cfRule>
  </conditionalFormatting>
  <conditionalFormatting sqref="V57:V62">
    <cfRule type="cellIs" dxfId="454" priority="4" stopIfTrue="1" operator="equal">
      <formula>0</formula>
    </cfRule>
  </conditionalFormatting>
  <conditionalFormatting sqref="W58:W62">
    <cfRule type="cellIs" dxfId="453" priority="3" stopIfTrue="1" operator="equal">
      <formula>0</formula>
    </cfRule>
  </conditionalFormatting>
  <conditionalFormatting sqref="W57">
    <cfRule type="cellIs" dxfId="452" priority="2" stopIfTrue="1" operator="equal">
      <formula>0</formula>
    </cfRule>
  </conditionalFormatting>
  <conditionalFormatting sqref="U33:U37">
    <cfRule type="cellIs" dxfId="451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9">
    <tabColor rgb="FF00B0F0"/>
  </sheetPr>
  <dimension ref="A1:R59"/>
  <sheetViews>
    <sheetView topLeftCell="A9" workbookViewId="0">
      <selection activeCell="V33" sqref="V33"/>
    </sheetView>
  </sheetViews>
  <sheetFormatPr defaultColWidth="9.140625" defaultRowHeight="15" x14ac:dyDescent="0.25"/>
  <cols>
    <col min="1" max="1" width="3.85546875" style="195" customWidth="1"/>
    <col min="2" max="2" width="13.5703125" style="195" customWidth="1"/>
    <col min="3" max="3" width="23" style="195" customWidth="1"/>
    <col min="4" max="4" width="12.85546875" style="195" customWidth="1"/>
    <col min="5" max="5" width="9.140625" style="195"/>
    <col min="6" max="6" width="13.5703125" style="195" customWidth="1"/>
    <col min="7" max="7" width="18" style="195" customWidth="1"/>
    <col min="8" max="8" width="34.7109375" style="195" customWidth="1"/>
    <col min="9" max="9" width="14.7109375" style="195" customWidth="1"/>
    <col min="10" max="10" width="15.140625" style="195" customWidth="1"/>
    <col min="11" max="12" width="2.140625" style="195" customWidth="1"/>
    <col min="13" max="18" width="0" style="195" hidden="1" customWidth="1"/>
    <col min="19" max="16384" width="9.140625" style="195"/>
  </cols>
  <sheetData>
    <row r="1" spans="1:18" s="1" customFormat="1" x14ac:dyDescent="0.25">
      <c r="A1" s="199" t="s">
        <v>208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7"/>
      <c r="N1" s="187"/>
      <c r="O1" s="187"/>
      <c r="P1" s="187"/>
      <c r="Q1" s="187"/>
      <c r="R1" s="187"/>
    </row>
    <row r="2" spans="1:18" s="1" customFormat="1" ht="15.75" x14ac:dyDescent="0.25">
      <c r="A2" s="199" t="str">
        <f>ИД!A2</f>
        <v>3.1.21.08.12</v>
      </c>
      <c r="B2" s="917" t="s">
        <v>135</v>
      </c>
      <c r="C2" s="917"/>
      <c r="D2" s="917"/>
      <c r="E2" s="186"/>
      <c r="F2" s="917" t="s">
        <v>132</v>
      </c>
      <c r="G2" s="917"/>
      <c r="H2" s="917"/>
      <c r="I2" s="917"/>
      <c r="J2" s="917"/>
      <c r="K2" s="188"/>
      <c r="L2" s="188"/>
      <c r="M2" s="189"/>
      <c r="N2" s="189"/>
      <c r="O2" s="189"/>
      <c r="P2" s="918" t="s">
        <v>138</v>
      </c>
      <c r="Q2" s="918"/>
      <c r="R2" s="918"/>
    </row>
    <row r="3" spans="1:18" s="1" customFormat="1" ht="7.5" customHeight="1" x14ac:dyDescent="0.25">
      <c r="A3" s="186"/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7"/>
      <c r="N3" s="187"/>
      <c r="O3" s="187"/>
      <c r="P3" s="187"/>
      <c r="Q3" s="187"/>
      <c r="R3" s="187"/>
    </row>
    <row r="4" spans="1:18" s="1" customFormat="1" x14ac:dyDescent="0.25">
      <c r="A4" s="186"/>
      <c r="B4" s="919" t="s">
        <v>14</v>
      </c>
      <c r="C4" s="919"/>
      <c r="D4" s="919"/>
      <c r="E4" s="186"/>
      <c r="F4" s="258" t="s">
        <v>133</v>
      </c>
      <c r="G4" s="258" t="s">
        <v>110</v>
      </c>
      <c r="H4" s="258" t="s">
        <v>704</v>
      </c>
      <c r="I4" s="258" t="s">
        <v>113</v>
      </c>
      <c r="J4" s="258" t="s">
        <v>112</v>
      </c>
      <c r="K4" s="186"/>
      <c r="L4" s="186"/>
      <c r="M4" s="187"/>
      <c r="N4" s="187"/>
      <c r="O4" s="187"/>
      <c r="P4" s="190" t="s">
        <v>132</v>
      </c>
      <c r="Q4" s="187"/>
      <c r="R4" s="187"/>
    </row>
    <row r="5" spans="1:18" s="1" customFormat="1" x14ac:dyDescent="0.25">
      <c r="A5" s="186"/>
      <c r="B5" s="913" t="s">
        <v>781</v>
      </c>
      <c r="C5" s="913"/>
      <c r="D5" s="913"/>
      <c r="E5" s="186"/>
      <c r="F5" s="914" t="s">
        <v>136</v>
      </c>
      <c r="G5" s="915"/>
      <c r="H5" s="915"/>
      <c r="I5" s="915"/>
      <c r="J5" s="916"/>
      <c r="K5" s="186"/>
      <c r="L5" s="186"/>
      <c r="M5" s="187"/>
      <c r="N5" s="187"/>
      <c r="O5" s="187"/>
      <c r="P5" s="191" t="s">
        <v>139</v>
      </c>
      <c r="Q5" s="187"/>
      <c r="R5" s="187"/>
    </row>
    <row r="6" spans="1:18" s="1" customFormat="1" x14ac:dyDescent="0.25">
      <c r="A6" s="186"/>
      <c r="B6" s="919" t="s">
        <v>15</v>
      </c>
      <c r="C6" s="919"/>
      <c r="D6" s="919"/>
      <c r="E6" s="186"/>
      <c r="F6" s="192"/>
      <c r="G6" s="193"/>
      <c r="H6" s="193"/>
      <c r="I6" s="193"/>
      <c r="J6" s="192"/>
      <c r="K6" s="186"/>
      <c r="L6" s="186"/>
      <c r="M6" s="187"/>
      <c r="N6" s="187"/>
      <c r="O6" s="187"/>
      <c r="P6" s="191" t="s">
        <v>140</v>
      </c>
      <c r="Q6" s="187"/>
      <c r="R6" s="187"/>
    </row>
    <row r="7" spans="1:18" s="1" customFormat="1" x14ac:dyDescent="0.25">
      <c r="A7" s="186"/>
      <c r="B7" s="913" t="s">
        <v>79</v>
      </c>
      <c r="C7" s="913"/>
      <c r="D7" s="913"/>
      <c r="E7" s="186"/>
      <c r="F7" s="192"/>
      <c r="G7" s="193"/>
      <c r="H7" s="193"/>
      <c r="I7" s="193"/>
      <c r="J7" s="192"/>
      <c r="K7" s="186"/>
      <c r="L7" s="186"/>
      <c r="M7" s="187"/>
      <c r="N7" s="187"/>
      <c r="O7" s="187"/>
      <c r="P7" s="191" t="s">
        <v>141</v>
      </c>
      <c r="Q7" s="187"/>
      <c r="R7" s="187"/>
    </row>
    <row r="8" spans="1:18" s="1" customFormat="1" x14ac:dyDescent="0.25">
      <c r="A8" s="186"/>
      <c r="B8" s="919" t="s">
        <v>16</v>
      </c>
      <c r="C8" s="919"/>
      <c r="D8" s="919"/>
      <c r="E8" s="186"/>
      <c r="F8" s="192"/>
      <c r="G8" s="193"/>
      <c r="H8" s="193"/>
      <c r="I8" s="193"/>
      <c r="J8" s="192"/>
      <c r="K8" s="186"/>
      <c r="L8" s="186"/>
      <c r="M8" s="187"/>
      <c r="N8" s="187"/>
      <c r="O8" s="187"/>
      <c r="P8" s="187"/>
      <c r="Q8" s="187"/>
      <c r="R8" s="187"/>
    </row>
    <row r="9" spans="1:18" s="1" customFormat="1" x14ac:dyDescent="0.25">
      <c r="A9" s="186"/>
      <c r="B9" s="913" t="s">
        <v>80</v>
      </c>
      <c r="C9" s="913"/>
      <c r="D9" s="913"/>
      <c r="E9" s="186"/>
      <c r="F9" s="192"/>
      <c r="G9" s="193"/>
      <c r="H9" s="193"/>
      <c r="I9" s="193"/>
      <c r="J9" s="192"/>
      <c r="K9" s="186"/>
      <c r="L9" s="186"/>
      <c r="M9" s="187"/>
      <c r="N9" s="187"/>
      <c r="O9" s="187"/>
      <c r="P9" s="187"/>
      <c r="Q9" s="187"/>
      <c r="R9" s="187"/>
    </row>
    <row r="10" spans="1:18" s="1" customFormat="1" x14ac:dyDescent="0.25">
      <c r="A10" s="186"/>
      <c r="B10" s="919" t="s">
        <v>18</v>
      </c>
      <c r="C10" s="919"/>
      <c r="D10" s="919"/>
      <c r="E10" s="186"/>
      <c r="F10" s="920" t="s">
        <v>137</v>
      </c>
      <c r="G10" s="920"/>
      <c r="H10" s="920"/>
      <c r="I10" s="920"/>
      <c r="J10" s="920"/>
      <c r="K10" s="186"/>
      <c r="L10" s="186"/>
      <c r="M10" s="187"/>
      <c r="N10" s="187"/>
      <c r="O10" s="187"/>
      <c r="P10" s="187"/>
      <c r="Q10" s="187"/>
      <c r="R10" s="187"/>
    </row>
    <row r="11" spans="1:18" s="1" customFormat="1" x14ac:dyDescent="0.25">
      <c r="A11" s="186"/>
      <c r="B11" s="913" t="s">
        <v>784</v>
      </c>
      <c r="C11" s="913"/>
      <c r="D11" s="913"/>
      <c r="E11" s="186"/>
      <c r="F11" s="192"/>
      <c r="G11" s="193"/>
      <c r="H11" s="193"/>
      <c r="I11" s="193"/>
      <c r="J11" s="192"/>
      <c r="K11" s="186"/>
      <c r="L11" s="186"/>
      <c r="M11" s="187"/>
      <c r="N11" s="187"/>
      <c r="O11" s="187"/>
      <c r="P11" s="187"/>
      <c r="Q11" s="187"/>
      <c r="R11" s="187"/>
    </row>
    <row r="12" spans="1:18" s="1" customFormat="1" x14ac:dyDescent="0.25">
      <c r="A12" s="186"/>
      <c r="B12" s="919" t="s">
        <v>41</v>
      </c>
      <c r="C12" s="919"/>
      <c r="D12" s="919"/>
      <c r="E12" s="186"/>
      <c r="F12" s="192"/>
      <c r="G12" s="193"/>
      <c r="H12" s="193"/>
      <c r="I12" s="193"/>
      <c r="J12" s="192"/>
      <c r="K12" s="186"/>
      <c r="L12" s="186"/>
      <c r="M12" s="187"/>
      <c r="N12" s="187"/>
      <c r="O12" s="187"/>
      <c r="P12" s="187"/>
      <c r="Q12" s="187"/>
      <c r="R12" s="187"/>
    </row>
    <row r="13" spans="1:18" s="1" customFormat="1" x14ac:dyDescent="0.25">
      <c r="A13" s="186"/>
      <c r="B13" s="913" t="s">
        <v>81</v>
      </c>
      <c r="C13" s="913"/>
      <c r="D13" s="913"/>
      <c r="E13" s="186"/>
      <c r="F13" s="192"/>
      <c r="G13" s="193"/>
      <c r="H13" s="193"/>
      <c r="I13" s="193"/>
      <c r="J13" s="192"/>
      <c r="K13" s="186"/>
      <c r="L13" s="186"/>
      <c r="M13" s="187"/>
      <c r="N13" s="187"/>
      <c r="O13" s="187"/>
      <c r="P13" s="187"/>
      <c r="Q13" s="187"/>
      <c r="R13" s="187"/>
    </row>
    <row r="14" spans="1:18" s="1" customFormat="1" x14ac:dyDescent="0.25">
      <c r="A14" s="186"/>
      <c r="B14" s="919" t="s">
        <v>34</v>
      </c>
      <c r="C14" s="919"/>
      <c r="D14" s="919"/>
      <c r="E14" s="186"/>
      <c r="F14" s="192"/>
      <c r="G14" s="193"/>
      <c r="H14" s="193"/>
      <c r="I14" s="193"/>
      <c r="J14" s="192"/>
      <c r="K14" s="186"/>
      <c r="L14" s="186"/>
      <c r="M14" s="187"/>
      <c r="N14" s="187"/>
      <c r="O14" s="187"/>
      <c r="P14" s="187"/>
      <c r="Q14" s="187"/>
      <c r="R14" s="187"/>
    </row>
    <row r="15" spans="1:18" s="1" customFormat="1" x14ac:dyDescent="0.25">
      <c r="A15" s="186"/>
      <c r="B15" s="913" t="s">
        <v>82</v>
      </c>
      <c r="C15" s="913"/>
      <c r="D15" s="913"/>
      <c r="E15" s="186"/>
      <c r="F15" s="192"/>
      <c r="G15" s="193"/>
      <c r="H15" s="193"/>
      <c r="I15" s="193"/>
      <c r="J15" s="192"/>
      <c r="K15" s="186"/>
      <c r="L15" s="186"/>
      <c r="M15" s="187"/>
      <c r="N15" s="187"/>
      <c r="O15" s="187"/>
      <c r="P15" s="187"/>
      <c r="Q15" s="187"/>
      <c r="R15" s="187"/>
    </row>
    <row r="16" spans="1:18" s="1" customFormat="1" ht="7.5" customHeight="1" x14ac:dyDescent="0.25">
      <c r="A16" s="186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7"/>
      <c r="N16" s="187"/>
      <c r="O16" s="187"/>
      <c r="P16" s="187"/>
      <c r="Q16" s="187"/>
      <c r="R16" s="187"/>
    </row>
    <row r="17" spans="1:18" s="1" customFormat="1" ht="7.5" customHeight="1" x14ac:dyDescent="0.25">
      <c r="A17" s="186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7"/>
      <c r="N17" s="187"/>
      <c r="O17" s="187"/>
      <c r="P17" s="187"/>
      <c r="Q17" s="187"/>
      <c r="R17" s="187"/>
    </row>
    <row r="18" spans="1:18" s="1" customFormat="1" ht="15.75" customHeight="1" x14ac:dyDescent="0.25">
      <c r="A18" s="186"/>
      <c r="B18" s="917" t="s">
        <v>634</v>
      </c>
      <c r="C18" s="917"/>
      <c r="D18" s="917"/>
      <c r="E18" s="917"/>
      <c r="F18" s="917"/>
      <c r="G18" s="917"/>
      <c r="H18" s="917"/>
      <c r="I18" s="917"/>
      <c r="J18" s="917"/>
      <c r="K18" s="186"/>
      <c r="L18" s="186"/>
      <c r="M18" s="187"/>
      <c r="N18" s="187"/>
      <c r="O18" s="187"/>
      <c r="P18" s="187"/>
      <c r="Q18" s="187"/>
      <c r="R18" s="187"/>
    </row>
    <row r="19" spans="1:18" s="1" customFormat="1" ht="15.75" customHeight="1" x14ac:dyDescent="0.25">
      <c r="A19" s="186"/>
      <c r="B19" s="232"/>
      <c r="C19" s="232"/>
      <c r="D19" s="232"/>
      <c r="E19" s="232"/>
      <c r="F19" s="232"/>
      <c r="G19" s="232"/>
      <c r="H19" s="232"/>
      <c r="I19" s="232"/>
      <c r="J19" s="232"/>
      <c r="K19" s="186"/>
      <c r="L19" s="186"/>
      <c r="M19" s="187"/>
      <c r="N19" s="187"/>
      <c r="O19" s="187"/>
      <c r="P19" s="187"/>
      <c r="Q19" s="187"/>
      <c r="R19" s="187"/>
    </row>
    <row r="20" spans="1:18" s="1" customFormat="1" ht="15.75" customHeight="1" x14ac:dyDescent="0.25">
      <c r="A20" s="186"/>
      <c r="B20" s="924" t="s">
        <v>635</v>
      </c>
      <c r="C20" s="925"/>
      <c r="D20" s="925"/>
      <c r="E20" s="925"/>
      <c r="F20" s="926"/>
      <c r="G20" s="233" t="s">
        <v>112</v>
      </c>
      <c r="H20" s="924" t="s">
        <v>636</v>
      </c>
      <c r="I20" s="925"/>
      <c r="J20" s="926"/>
      <c r="K20" s="186"/>
      <c r="L20" s="186"/>
      <c r="M20" s="187"/>
      <c r="N20" s="187"/>
      <c r="O20" s="187"/>
      <c r="P20" s="187"/>
      <c r="Q20" s="187"/>
      <c r="R20" s="187"/>
    </row>
    <row r="21" spans="1:18" s="1" customFormat="1" ht="56.25" customHeight="1" x14ac:dyDescent="0.25">
      <c r="A21" s="186"/>
      <c r="B21" s="923" t="s">
        <v>637</v>
      </c>
      <c r="C21" s="921" t="s">
        <v>804</v>
      </c>
      <c r="D21" s="921"/>
      <c r="E21" s="921"/>
      <c r="F21" s="921"/>
      <c r="G21" s="236" t="s">
        <v>803</v>
      </c>
      <c r="H21" s="927"/>
      <c r="I21" s="927"/>
      <c r="J21" s="927"/>
      <c r="K21" s="186"/>
      <c r="L21" s="186"/>
      <c r="M21" s="187"/>
      <c r="N21" s="187"/>
      <c r="O21" s="187"/>
      <c r="P21" s="187"/>
      <c r="Q21" s="187"/>
      <c r="R21" s="187"/>
    </row>
    <row r="22" spans="1:18" s="1" customFormat="1" ht="15" customHeight="1" x14ac:dyDescent="0.25">
      <c r="A22" s="186"/>
      <c r="B22" s="923"/>
      <c r="C22" s="921" t="s">
        <v>638</v>
      </c>
      <c r="D22" s="921"/>
      <c r="E22" s="921"/>
      <c r="F22" s="921"/>
      <c r="G22" s="236" t="s">
        <v>803</v>
      </c>
      <c r="H22" s="922"/>
      <c r="I22" s="922"/>
      <c r="J22" s="922"/>
      <c r="K22" s="186"/>
      <c r="L22" s="186"/>
      <c r="M22" s="187"/>
      <c r="N22" s="187"/>
      <c r="O22" s="187"/>
      <c r="P22" s="187"/>
      <c r="Q22" s="187"/>
      <c r="R22" s="187"/>
    </row>
    <row r="23" spans="1:18" s="1" customFormat="1" ht="30.75" customHeight="1" x14ac:dyDescent="0.25">
      <c r="A23" s="186"/>
      <c r="B23" s="923"/>
      <c r="C23" s="921" t="s">
        <v>805</v>
      </c>
      <c r="D23" s="921"/>
      <c r="E23" s="921"/>
      <c r="F23" s="921"/>
      <c r="G23" s="236" t="s">
        <v>803</v>
      </c>
      <c r="H23" s="922"/>
      <c r="I23" s="922"/>
      <c r="J23" s="922"/>
      <c r="K23" s="186"/>
      <c r="L23" s="186"/>
      <c r="M23" s="187"/>
      <c r="N23" s="187"/>
      <c r="O23" s="187"/>
      <c r="P23" s="187"/>
      <c r="Q23" s="187"/>
      <c r="R23" s="187"/>
    </row>
    <row r="24" spans="1:18" s="1" customFormat="1" ht="15" customHeight="1" x14ac:dyDescent="0.25">
      <c r="A24" s="186"/>
      <c r="B24" s="923"/>
      <c r="C24" s="921" t="s">
        <v>639</v>
      </c>
      <c r="D24" s="921"/>
      <c r="E24" s="921"/>
      <c r="F24" s="921"/>
      <c r="G24" s="236" t="s">
        <v>803</v>
      </c>
      <c r="H24" s="922"/>
      <c r="I24" s="922"/>
      <c r="J24" s="922"/>
      <c r="K24" s="186"/>
      <c r="L24" s="186"/>
      <c r="M24" s="187"/>
      <c r="N24" s="187"/>
      <c r="O24" s="187"/>
      <c r="P24" s="187"/>
      <c r="Q24" s="187"/>
      <c r="R24" s="187"/>
    </row>
    <row r="25" spans="1:18" s="1" customFormat="1" ht="15" customHeight="1" x14ac:dyDescent="0.25">
      <c r="A25" s="186"/>
      <c r="B25" s="923"/>
      <c r="C25" s="921" t="s">
        <v>640</v>
      </c>
      <c r="D25" s="921"/>
      <c r="E25" s="921"/>
      <c r="F25" s="921"/>
      <c r="G25" s="236" t="s">
        <v>803</v>
      </c>
      <c r="H25" s="922"/>
      <c r="I25" s="922"/>
      <c r="J25" s="922"/>
      <c r="K25" s="186"/>
      <c r="L25" s="186"/>
      <c r="M25" s="187"/>
      <c r="N25" s="187"/>
      <c r="O25" s="187"/>
      <c r="P25" s="187"/>
      <c r="Q25" s="187"/>
      <c r="R25" s="187"/>
    </row>
    <row r="26" spans="1:18" s="1" customFormat="1" ht="15" customHeight="1" x14ac:dyDescent="0.25">
      <c r="A26" s="186"/>
      <c r="B26" s="923" t="s">
        <v>641</v>
      </c>
      <c r="C26" s="921" t="s">
        <v>642</v>
      </c>
      <c r="D26" s="921"/>
      <c r="E26" s="921"/>
      <c r="F26" s="921"/>
      <c r="G26" s="236" t="s">
        <v>803</v>
      </c>
      <c r="H26" s="922"/>
      <c r="I26" s="922"/>
      <c r="J26" s="922"/>
      <c r="K26" s="186"/>
      <c r="L26" s="186"/>
      <c r="M26" s="187"/>
      <c r="N26" s="187"/>
      <c r="O26" s="187"/>
      <c r="P26" s="187"/>
      <c r="Q26" s="187"/>
      <c r="R26" s="187"/>
    </row>
    <row r="27" spans="1:18" s="1" customFormat="1" ht="30" customHeight="1" x14ac:dyDescent="0.25">
      <c r="A27" s="186"/>
      <c r="B27" s="923"/>
      <c r="C27" s="921" t="s">
        <v>643</v>
      </c>
      <c r="D27" s="921"/>
      <c r="E27" s="921"/>
      <c r="F27" s="921"/>
      <c r="G27" s="236" t="s">
        <v>803</v>
      </c>
      <c r="H27" s="922"/>
      <c r="I27" s="922"/>
      <c r="J27" s="922"/>
      <c r="K27" s="186"/>
      <c r="L27" s="186"/>
      <c r="M27" s="187"/>
      <c r="N27" s="187"/>
      <c r="O27" s="187"/>
      <c r="P27" s="187"/>
      <c r="Q27" s="187"/>
      <c r="R27" s="187"/>
    </row>
    <row r="28" spans="1:18" s="1" customFormat="1" ht="30.75" customHeight="1" x14ac:dyDescent="0.25">
      <c r="A28" s="186"/>
      <c r="B28" s="923"/>
      <c r="C28" s="921" t="s">
        <v>644</v>
      </c>
      <c r="D28" s="921"/>
      <c r="E28" s="921"/>
      <c r="F28" s="921"/>
      <c r="G28" s="236" t="s">
        <v>803</v>
      </c>
      <c r="H28" s="922"/>
      <c r="I28" s="922"/>
      <c r="J28" s="922"/>
      <c r="K28" s="186"/>
      <c r="L28" s="186"/>
      <c r="M28" s="187"/>
      <c r="N28" s="187"/>
      <c r="O28" s="187"/>
      <c r="P28" s="187"/>
      <c r="Q28" s="187"/>
      <c r="R28" s="187"/>
    </row>
    <row r="29" spans="1:18" s="1" customFormat="1" ht="15" customHeight="1" x14ac:dyDescent="0.25">
      <c r="A29" s="186"/>
      <c r="B29" s="923"/>
      <c r="C29" s="921" t="s">
        <v>645</v>
      </c>
      <c r="D29" s="921"/>
      <c r="E29" s="921"/>
      <c r="F29" s="921"/>
      <c r="G29" s="236" t="s">
        <v>803</v>
      </c>
      <c r="H29" s="922"/>
      <c r="I29" s="922"/>
      <c r="J29" s="922"/>
      <c r="K29" s="186"/>
      <c r="L29" s="186"/>
      <c r="M29" s="187"/>
      <c r="N29" s="187"/>
      <c r="O29" s="187"/>
      <c r="P29" s="187"/>
      <c r="Q29" s="187"/>
      <c r="R29" s="187"/>
    </row>
    <row r="30" spans="1:18" s="1" customFormat="1" ht="48" customHeight="1" x14ac:dyDescent="0.25">
      <c r="A30" s="186"/>
      <c r="B30" s="923"/>
      <c r="C30" s="921" t="s">
        <v>646</v>
      </c>
      <c r="D30" s="921"/>
      <c r="E30" s="921"/>
      <c r="F30" s="921"/>
      <c r="G30" s="236" t="s">
        <v>803</v>
      </c>
      <c r="H30" s="927"/>
      <c r="I30" s="927"/>
      <c r="J30" s="927"/>
      <c r="K30" s="186"/>
      <c r="L30" s="186"/>
      <c r="M30" s="187"/>
      <c r="N30" s="187"/>
      <c r="O30" s="187"/>
      <c r="P30" s="187"/>
      <c r="Q30" s="187"/>
      <c r="R30" s="187"/>
    </row>
    <row r="31" spans="1:18" s="1" customFormat="1" ht="30" customHeight="1" x14ac:dyDescent="0.25">
      <c r="A31" s="186"/>
      <c r="B31" s="923"/>
      <c r="C31" s="934" t="s">
        <v>647</v>
      </c>
      <c r="D31" s="935"/>
      <c r="E31" s="935"/>
      <c r="F31" s="936"/>
      <c r="G31" s="236" t="s">
        <v>803</v>
      </c>
      <c r="H31" s="937"/>
      <c r="I31" s="938"/>
      <c r="J31" s="939"/>
      <c r="K31" s="186"/>
      <c r="L31" s="186"/>
      <c r="M31" s="187"/>
      <c r="N31" s="187"/>
      <c r="O31" s="187"/>
      <c r="P31" s="187"/>
      <c r="Q31" s="187"/>
      <c r="R31" s="187"/>
    </row>
    <row r="32" spans="1:18" s="1" customFormat="1" ht="15" customHeight="1" x14ac:dyDescent="0.25">
      <c r="A32" s="186"/>
      <c r="B32" s="923"/>
      <c r="C32" s="934" t="s">
        <v>648</v>
      </c>
      <c r="D32" s="935"/>
      <c r="E32" s="935"/>
      <c r="F32" s="936"/>
      <c r="G32" s="236" t="s">
        <v>803</v>
      </c>
      <c r="H32" s="937"/>
      <c r="I32" s="938"/>
      <c r="J32" s="939"/>
      <c r="K32" s="186"/>
      <c r="L32" s="186"/>
      <c r="M32" s="187"/>
      <c r="N32" s="187"/>
      <c r="O32" s="187"/>
      <c r="P32" s="187"/>
      <c r="Q32" s="187"/>
      <c r="R32" s="187"/>
    </row>
    <row r="33" spans="1:18" s="1" customFormat="1" ht="31.5" customHeight="1" x14ac:dyDescent="0.25">
      <c r="A33" s="186"/>
      <c r="B33" s="923"/>
      <c r="C33" s="921" t="s">
        <v>806</v>
      </c>
      <c r="D33" s="921"/>
      <c r="E33" s="921"/>
      <c r="F33" s="921"/>
      <c r="G33" s="236" t="s">
        <v>803</v>
      </c>
      <c r="H33" s="922"/>
      <c r="I33" s="922"/>
      <c r="J33" s="922"/>
      <c r="K33" s="186"/>
      <c r="L33" s="186"/>
      <c r="M33" s="187"/>
      <c r="N33" s="187"/>
      <c r="O33" s="187"/>
      <c r="P33" s="187"/>
      <c r="Q33" s="187"/>
      <c r="R33" s="187"/>
    </row>
    <row r="34" spans="1:18" s="1" customFormat="1" ht="15.75" customHeight="1" x14ac:dyDescent="0.25">
      <c r="A34" s="186"/>
      <c r="B34" s="234"/>
      <c r="C34" s="234"/>
      <c r="D34" s="234"/>
      <c r="E34" s="234"/>
      <c r="F34" s="234"/>
      <c r="G34" s="234"/>
      <c r="H34" s="234"/>
      <c r="I34" s="234"/>
      <c r="J34" s="234"/>
      <c r="K34" s="186"/>
      <c r="L34" s="186"/>
      <c r="M34" s="187"/>
      <c r="N34" s="187"/>
      <c r="O34" s="187"/>
      <c r="P34" s="187"/>
      <c r="Q34" s="187"/>
      <c r="R34" s="187"/>
    </row>
    <row r="35" spans="1:18" s="1" customFormat="1" ht="15.75" x14ac:dyDescent="0.25">
      <c r="A35" s="188"/>
      <c r="B35" s="917" t="s">
        <v>134</v>
      </c>
      <c r="C35" s="917"/>
      <c r="D35" s="917"/>
      <c r="E35" s="917"/>
      <c r="F35" s="917"/>
      <c r="G35" s="917"/>
      <c r="H35" s="917"/>
      <c r="I35" s="917"/>
      <c r="J35" s="917"/>
      <c r="K35" s="188"/>
      <c r="L35" s="188"/>
      <c r="M35" s="194"/>
      <c r="N35" s="194"/>
      <c r="O35" s="194"/>
      <c r="P35" s="194"/>
      <c r="Q35" s="194"/>
      <c r="R35" s="194"/>
    </row>
    <row r="36" spans="1:18" s="1" customFormat="1" ht="7.5" customHeight="1" x14ac:dyDescent="0.25">
      <c r="A36" s="186"/>
      <c r="B36" s="234"/>
      <c r="C36" s="234"/>
      <c r="D36" s="234"/>
      <c r="E36" s="234"/>
      <c r="F36" s="234"/>
      <c r="G36" s="234"/>
      <c r="H36" s="234"/>
      <c r="I36" s="234"/>
      <c r="J36" s="234"/>
      <c r="K36" s="186"/>
      <c r="L36" s="186"/>
      <c r="M36" s="195"/>
      <c r="N36" s="195"/>
      <c r="O36" s="195"/>
      <c r="P36" s="195"/>
      <c r="Q36" s="195"/>
      <c r="R36" s="195"/>
    </row>
    <row r="37" spans="1:18" s="1" customFormat="1" x14ac:dyDescent="0.25">
      <c r="A37" s="186"/>
      <c r="B37" s="235" t="s">
        <v>109</v>
      </c>
      <c r="C37" s="235" t="s">
        <v>110</v>
      </c>
      <c r="D37" s="931" t="s">
        <v>111</v>
      </c>
      <c r="E37" s="932"/>
      <c r="F37" s="933"/>
      <c r="G37" s="273" t="s">
        <v>703</v>
      </c>
      <c r="H37" s="940" t="s">
        <v>2</v>
      </c>
      <c r="I37" s="941"/>
      <c r="J37" s="235" t="s">
        <v>112</v>
      </c>
      <c r="K37" s="186"/>
      <c r="L37" s="186"/>
      <c r="M37" s="195"/>
      <c r="N37" s="195"/>
      <c r="O37" s="195"/>
      <c r="P37" s="195"/>
      <c r="Q37" s="195"/>
      <c r="R37" s="195"/>
    </row>
    <row r="38" spans="1:18" x14ac:dyDescent="0.25">
      <c r="A38" s="186"/>
      <c r="B38" s="196"/>
      <c r="C38" s="197"/>
      <c r="D38" s="930"/>
      <c r="E38" s="930"/>
      <c r="F38" s="930"/>
      <c r="G38" s="272"/>
      <c r="H38" s="928"/>
      <c r="I38" s="929"/>
      <c r="J38" s="197"/>
      <c r="K38" s="186"/>
      <c r="L38" s="186"/>
    </row>
    <row r="39" spans="1:18" x14ac:dyDescent="0.25">
      <c r="A39" s="186"/>
      <c r="B39" s="196"/>
      <c r="C39" s="197"/>
      <c r="D39" s="930"/>
      <c r="E39" s="930"/>
      <c r="F39" s="930"/>
      <c r="G39" s="272"/>
      <c r="H39" s="928"/>
      <c r="I39" s="929"/>
      <c r="J39" s="197"/>
      <c r="K39" s="186"/>
      <c r="L39" s="186"/>
    </row>
    <row r="40" spans="1:18" x14ac:dyDescent="0.25">
      <c r="A40" s="186"/>
      <c r="B40" s="196"/>
      <c r="C40" s="197"/>
      <c r="D40" s="930"/>
      <c r="E40" s="930"/>
      <c r="F40" s="930"/>
      <c r="G40" s="272"/>
      <c r="H40" s="928"/>
      <c r="I40" s="929"/>
      <c r="J40" s="197"/>
      <c r="K40" s="186"/>
      <c r="L40" s="186"/>
    </row>
    <row r="41" spans="1:18" x14ac:dyDescent="0.25">
      <c r="A41" s="186"/>
      <c r="B41" s="196"/>
      <c r="C41" s="197"/>
      <c r="D41" s="930"/>
      <c r="E41" s="930"/>
      <c r="F41" s="930"/>
      <c r="G41" s="272"/>
      <c r="H41" s="928"/>
      <c r="I41" s="929"/>
      <c r="J41" s="197"/>
      <c r="K41" s="186"/>
      <c r="L41" s="186"/>
    </row>
    <row r="42" spans="1:18" x14ac:dyDescent="0.25">
      <c r="A42" s="186"/>
      <c r="B42" s="196"/>
      <c r="C42" s="197"/>
      <c r="D42" s="930"/>
      <c r="E42" s="930"/>
      <c r="F42" s="930"/>
      <c r="G42" s="272"/>
      <c r="H42" s="928"/>
      <c r="I42" s="929"/>
      <c r="J42" s="197"/>
      <c r="K42" s="186"/>
      <c r="L42" s="186"/>
    </row>
    <row r="43" spans="1:18" x14ac:dyDescent="0.25">
      <c r="A43" s="186"/>
      <c r="B43" s="196"/>
      <c r="C43" s="197"/>
      <c r="D43" s="930"/>
      <c r="E43" s="930"/>
      <c r="F43" s="930"/>
      <c r="G43" s="272"/>
      <c r="H43" s="928"/>
      <c r="I43" s="929"/>
      <c r="J43" s="197"/>
      <c r="K43" s="186"/>
      <c r="L43" s="186"/>
    </row>
    <row r="44" spans="1:18" x14ac:dyDescent="0.25">
      <c r="A44" s="186"/>
      <c r="B44" s="196"/>
      <c r="C44" s="197"/>
      <c r="D44" s="930"/>
      <c r="E44" s="930"/>
      <c r="F44" s="930"/>
      <c r="G44" s="272"/>
      <c r="H44" s="928"/>
      <c r="I44" s="929"/>
      <c r="J44" s="197"/>
      <c r="K44" s="186"/>
      <c r="L44" s="186"/>
    </row>
    <row r="45" spans="1:18" x14ac:dyDescent="0.25">
      <c r="A45" s="186"/>
      <c r="B45" s="196"/>
      <c r="C45" s="197"/>
      <c r="D45" s="930"/>
      <c r="E45" s="930"/>
      <c r="F45" s="930"/>
      <c r="G45" s="272"/>
      <c r="H45" s="928"/>
      <c r="I45" s="929"/>
      <c r="J45" s="197"/>
      <c r="K45" s="186"/>
      <c r="L45" s="186"/>
    </row>
    <row r="46" spans="1:18" x14ac:dyDescent="0.25">
      <c r="A46" s="186"/>
      <c r="B46" s="196"/>
      <c r="C46" s="197"/>
      <c r="D46" s="930"/>
      <c r="E46" s="930"/>
      <c r="F46" s="930"/>
      <c r="G46" s="272"/>
      <c r="H46" s="928"/>
      <c r="I46" s="929"/>
      <c r="J46" s="197"/>
      <c r="K46" s="186"/>
      <c r="L46" s="186"/>
    </row>
    <row r="47" spans="1:18" x14ac:dyDescent="0.25">
      <c r="A47" s="186"/>
      <c r="B47" s="196"/>
      <c r="C47" s="197"/>
      <c r="D47" s="930"/>
      <c r="E47" s="930"/>
      <c r="F47" s="930"/>
      <c r="G47" s="272"/>
      <c r="H47" s="928"/>
      <c r="I47" s="929"/>
      <c r="J47" s="197"/>
      <c r="K47" s="186"/>
      <c r="L47" s="186"/>
    </row>
    <row r="48" spans="1:18" x14ac:dyDescent="0.25">
      <c r="A48" s="186"/>
      <c r="B48" s="196"/>
      <c r="C48" s="197"/>
      <c r="D48" s="930"/>
      <c r="E48" s="930"/>
      <c r="F48" s="930"/>
      <c r="G48" s="272"/>
      <c r="H48" s="928"/>
      <c r="I48" s="929"/>
      <c r="J48" s="197"/>
      <c r="K48" s="186"/>
      <c r="L48" s="186"/>
    </row>
    <row r="49" spans="1:12" x14ac:dyDescent="0.25">
      <c r="A49" s="186"/>
      <c r="B49" s="196"/>
      <c r="C49" s="197"/>
      <c r="D49" s="930"/>
      <c r="E49" s="930"/>
      <c r="F49" s="930"/>
      <c r="G49" s="272"/>
      <c r="H49" s="928"/>
      <c r="I49" s="929"/>
      <c r="J49" s="197"/>
      <c r="K49" s="186"/>
      <c r="L49" s="186"/>
    </row>
    <row r="50" spans="1:12" x14ac:dyDescent="0.25">
      <c r="A50" s="186"/>
      <c r="B50" s="196"/>
      <c r="C50" s="197"/>
      <c r="D50" s="930"/>
      <c r="E50" s="930"/>
      <c r="F50" s="930"/>
      <c r="G50" s="272"/>
      <c r="H50" s="928"/>
      <c r="I50" s="929"/>
      <c r="J50" s="197"/>
      <c r="K50" s="186"/>
      <c r="L50" s="186"/>
    </row>
    <row r="51" spans="1:12" x14ac:dyDescent="0.25">
      <c r="A51" s="186"/>
      <c r="B51" s="196"/>
      <c r="C51" s="197"/>
      <c r="D51" s="930"/>
      <c r="E51" s="930"/>
      <c r="F51" s="930"/>
      <c r="G51" s="272"/>
      <c r="H51" s="928"/>
      <c r="I51" s="929"/>
      <c r="J51" s="197"/>
      <c r="K51" s="186"/>
      <c r="L51" s="186"/>
    </row>
    <row r="52" spans="1:12" x14ac:dyDescent="0.25">
      <c r="A52" s="186"/>
      <c r="B52" s="196"/>
      <c r="C52" s="197"/>
      <c r="D52" s="930"/>
      <c r="E52" s="930"/>
      <c r="F52" s="930"/>
      <c r="G52" s="272"/>
      <c r="H52" s="928"/>
      <c r="I52" s="929"/>
      <c r="J52" s="197"/>
      <c r="K52" s="186"/>
      <c r="L52" s="186"/>
    </row>
    <row r="53" spans="1:12" x14ac:dyDescent="0.25">
      <c r="A53" s="186"/>
      <c r="B53" s="196"/>
      <c r="C53" s="197"/>
      <c r="D53" s="930"/>
      <c r="E53" s="930"/>
      <c r="F53" s="930"/>
      <c r="G53" s="272"/>
      <c r="H53" s="928"/>
      <c r="I53" s="929"/>
      <c r="J53" s="197"/>
      <c r="K53" s="186"/>
      <c r="L53" s="186"/>
    </row>
    <row r="54" spans="1:12" x14ac:dyDescent="0.25">
      <c r="A54" s="186"/>
      <c r="B54" s="196"/>
      <c r="C54" s="197"/>
      <c r="D54" s="930"/>
      <c r="E54" s="930"/>
      <c r="F54" s="930"/>
      <c r="G54" s="272"/>
      <c r="H54" s="928"/>
      <c r="I54" s="929"/>
      <c r="J54" s="197"/>
      <c r="K54" s="186"/>
      <c r="L54" s="186"/>
    </row>
    <row r="55" spans="1:12" x14ac:dyDescent="0.25">
      <c r="A55" s="186"/>
      <c r="B55" s="196"/>
      <c r="C55" s="197"/>
      <c r="D55" s="930"/>
      <c r="E55" s="930"/>
      <c r="F55" s="930"/>
      <c r="G55" s="272"/>
      <c r="H55" s="928"/>
      <c r="I55" s="929"/>
      <c r="J55" s="197"/>
      <c r="K55" s="186"/>
      <c r="L55" s="186"/>
    </row>
    <row r="56" spans="1:12" x14ac:dyDescent="0.25">
      <c r="A56" s="186"/>
      <c r="B56" s="196"/>
      <c r="C56" s="197"/>
      <c r="D56" s="930"/>
      <c r="E56" s="930"/>
      <c r="F56" s="930"/>
      <c r="G56" s="272"/>
      <c r="H56" s="928"/>
      <c r="I56" s="929"/>
      <c r="J56" s="197"/>
      <c r="K56" s="186"/>
      <c r="L56" s="186"/>
    </row>
    <row r="57" spans="1:12" x14ac:dyDescent="0.25">
      <c r="A57" s="186"/>
      <c r="B57" s="196"/>
      <c r="C57" s="197"/>
      <c r="D57" s="930"/>
      <c r="E57" s="930"/>
      <c r="F57" s="930"/>
      <c r="G57" s="272"/>
      <c r="H57" s="928"/>
      <c r="I57" s="929"/>
      <c r="J57" s="197"/>
      <c r="K57" s="186"/>
      <c r="L57" s="186"/>
    </row>
    <row r="58" spans="1:12" ht="7.5" customHeight="1" x14ac:dyDescent="0.25">
      <c r="A58" s="186"/>
      <c r="B58" s="198"/>
      <c r="C58" s="186"/>
      <c r="D58" s="186"/>
      <c r="E58" s="186"/>
      <c r="F58" s="186"/>
      <c r="G58" s="186"/>
      <c r="H58" s="186"/>
      <c r="I58" s="186"/>
      <c r="J58" s="186"/>
      <c r="K58" s="186"/>
      <c r="L58" s="186"/>
    </row>
    <row r="59" spans="1:12" ht="7.5" customHeight="1" x14ac:dyDescent="0.25">
      <c r="A59" s="186"/>
      <c r="B59" s="198"/>
      <c r="C59" s="186"/>
      <c r="D59" s="186"/>
      <c r="E59" s="186"/>
      <c r="F59" s="186"/>
      <c r="G59" s="186"/>
      <c r="H59" s="186"/>
      <c r="I59" s="186"/>
      <c r="J59" s="186"/>
      <c r="K59" s="186"/>
      <c r="L59" s="186"/>
    </row>
  </sheetData>
  <sheetProtection algorithmName="SHA-512" hashValue="6MlrL2Lu9ihJ0jXHpE5eSXU8lUzW+IBPeSopIKruQ7rKmTwyOPT8Ri1Y9HAVo2XrBejYPgGCSpJvYsCDqFkcYg==" saltValue="yFfvnuIyejtx7nDgNSphSg==" spinCount="100000" sheet="1" scenarios="1" formatCells="0" formatColumns="0" formatRows="0" insertRows="0" insertHyperlinks="0" deleteRows="0" sort="0" autoFilter="0"/>
  <mergeCells count="91">
    <mergeCell ref="D56:F56"/>
    <mergeCell ref="H56:I56"/>
    <mergeCell ref="D57:F57"/>
    <mergeCell ref="H57:I57"/>
    <mergeCell ref="D53:F53"/>
    <mergeCell ref="H53:I53"/>
    <mergeCell ref="D54:F54"/>
    <mergeCell ref="H54:I54"/>
    <mergeCell ref="D55:F55"/>
    <mergeCell ref="H55:I55"/>
    <mergeCell ref="D50:F50"/>
    <mergeCell ref="H50:I50"/>
    <mergeCell ref="D51:F51"/>
    <mergeCell ref="H51:I51"/>
    <mergeCell ref="D52:F52"/>
    <mergeCell ref="H52:I52"/>
    <mergeCell ref="D47:F47"/>
    <mergeCell ref="H47:I47"/>
    <mergeCell ref="D48:F48"/>
    <mergeCell ref="H48:I48"/>
    <mergeCell ref="D49:F49"/>
    <mergeCell ref="H49:I49"/>
    <mergeCell ref="D44:F44"/>
    <mergeCell ref="H44:I44"/>
    <mergeCell ref="D45:F45"/>
    <mergeCell ref="H45:I45"/>
    <mergeCell ref="D46:F46"/>
    <mergeCell ref="H46:I46"/>
    <mergeCell ref="D41:F41"/>
    <mergeCell ref="H41:I41"/>
    <mergeCell ref="D42:F42"/>
    <mergeCell ref="H42:I42"/>
    <mergeCell ref="D43:F43"/>
    <mergeCell ref="H43:I43"/>
    <mergeCell ref="D38:F38"/>
    <mergeCell ref="H38:I38"/>
    <mergeCell ref="D39:F39"/>
    <mergeCell ref="H39:I39"/>
    <mergeCell ref="D40:F40"/>
    <mergeCell ref="H40:I40"/>
    <mergeCell ref="D37:F37"/>
    <mergeCell ref="H37:I37"/>
    <mergeCell ref="C29:F29"/>
    <mergeCell ref="H29:J29"/>
    <mergeCell ref="C30:F30"/>
    <mergeCell ref="H30:J30"/>
    <mergeCell ref="C31:F31"/>
    <mergeCell ref="H31:J31"/>
    <mergeCell ref="C32:F32"/>
    <mergeCell ref="H32:J32"/>
    <mergeCell ref="C33:F33"/>
    <mergeCell ref="H33:J33"/>
    <mergeCell ref="B35:J35"/>
    <mergeCell ref="B26:B33"/>
    <mergeCell ref="C26:F26"/>
    <mergeCell ref="H26:J26"/>
    <mergeCell ref="C27:F27"/>
    <mergeCell ref="H27:J27"/>
    <mergeCell ref="C28:F28"/>
    <mergeCell ref="H28:J28"/>
    <mergeCell ref="B20:F20"/>
    <mergeCell ref="H20:J20"/>
    <mergeCell ref="B21:B25"/>
    <mergeCell ref="C21:F21"/>
    <mergeCell ref="H21:J21"/>
    <mergeCell ref="C22:F22"/>
    <mergeCell ref="H22:J22"/>
    <mergeCell ref="C23:F23"/>
    <mergeCell ref="H23:J23"/>
    <mergeCell ref="C24:F24"/>
    <mergeCell ref="H24:J24"/>
    <mergeCell ref="C25:F25"/>
    <mergeCell ref="H25:J25"/>
    <mergeCell ref="B18:J18"/>
    <mergeCell ref="B6:D6"/>
    <mergeCell ref="B7:D7"/>
    <mergeCell ref="B8:D8"/>
    <mergeCell ref="B9:D9"/>
    <mergeCell ref="B10:D10"/>
    <mergeCell ref="F10:J10"/>
    <mergeCell ref="B11:D11"/>
    <mergeCell ref="B12:D12"/>
    <mergeCell ref="B13:D13"/>
    <mergeCell ref="B14:D14"/>
    <mergeCell ref="B15:D15"/>
    <mergeCell ref="B2:D2"/>
    <mergeCell ref="F2:J2"/>
    <mergeCell ref="P2:R2"/>
    <mergeCell ref="B4:D4"/>
    <mergeCell ref="B5:D5"/>
    <mergeCell ref="F5:J5"/>
  </mergeCells>
  <conditionalFormatting sqref="J6:J9">
    <cfRule type="cellIs" dxfId="450" priority="5" operator="equal">
      <formula>"Не согласовано"</formula>
    </cfRule>
    <cfRule type="cellIs" dxfId="449" priority="6" operator="equal">
      <formula>"Согласовано"</formula>
    </cfRule>
  </conditionalFormatting>
  <conditionalFormatting sqref="J11:J15">
    <cfRule type="cellIs" dxfId="448" priority="3" operator="equal">
      <formula>"Не согласовано"</formula>
    </cfRule>
    <cfRule type="cellIs" dxfId="447" priority="4" operator="equal">
      <formula>"Согласовано"</formula>
    </cfRule>
  </conditionalFormatting>
  <conditionalFormatting sqref="G21:G33">
    <cfRule type="cellIs" dxfId="446" priority="1" operator="equal">
      <formula>"НЕТ"</formula>
    </cfRule>
    <cfRule type="cellIs" dxfId="445" priority="2" operator="equal">
      <formula>"ДА"</formula>
    </cfRule>
  </conditionalFormatting>
  <dataValidations count="3">
    <dataValidation type="list" allowBlank="1" showInputMessage="1" showErrorMessage="1" sqref="G21:G33">
      <formula1>"ДА, НЕТ"</formula1>
    </dataValidation>
    <dataValidation type="list" allowBlank="1" showInputMessage="1" showErrorMessage="1" sqref="B11:D11">
      <formula1>"ИТ, Организационный, Технологический"</formula1>
    </dataValidation>
    <dataValidation type="list" showInputMessage="1" showErrorMessage="1" sqref="J6:J9 J11:J15">
      <formula1>$P$5:$P$7</formula1>
    </dataValidation>
  </dataValidations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2" tint="-9.9978637043366805E-2"/>
    <outlinePr summaryBelow="0"/>
  </sheetPr>
  <dimension ref="A1:DL1168"/>
  <sheetViews>
    <sheetView zoomScale="85" zoomScaleNormal="85" workbookViewId="0">
      <pane xSplit="5" ySplit="2" topLeftCell="I201" activePane="bottomRight" state="frozen"/>
      <selection activeCell="H76" sqref="H76"/>
      <selection pane="topRight" activeCell="H76" sqref="H76"/>
      <selection pane="bottomLeft" activeCell="H76" sqref="H76"/>
      <selection pane="bottomRight" activeCell="O102" sqref="O102"/>
    </sheetView>
  </sheetViews>
  <sheetFormatPr defaultColWidth="9.140625" defaultRowHeight="15" zeroHeight="1" outlineLevelRow="3" outlineLevelCol="1" x14ac:dyDescent="0.25"/>
  <cols>
    <col min="1" max="1" width="5" style="35" customWidth="1"/>
    <col min="2" max="2" width="7" style="36" customWidth="1"/>
    <col min="3" max="3" width="75.5703125" style="37" customWidth="1"/>
    <col min="4" max="4" width="26" style="37" customWidth="1" outlineLevel="1"/>
    <col min="5" max="5" width="26.85546875" style="37" customWidth="1" outlineLevel="1"/>
    <col min="6" max="6" width="13.42578125" style="41" customWidth="1"/>
    <col min="7" max="7" width="22.28515625" style="35" customWidth="1"/>
    <col min="8" max="8" width="17.42578125" style="35" bestFit="1" customWidth="1"/>
    <col min="9" max="19" width="18.85546875" style="35" bestFit="1" customWidth="1"/>
    <col min="20" max="87" width="12.28515625" style="35" customWidth="1"/>
    <col min="88" max="103" width="9.140625" style="35"/>
    <col min="104" max="104" width="9.140625" style="41"/>
    <col min="105" max="105" width="9.140625" style="166"/>
    <col min="106" max="106" width="9.140625" style="163"/>
    <col min="107" max="111" width="9.140625" style="35"/>
    <col min="112" max="112" width="41.5703125" style="35" bestFit="1" customWidth="1"/>
    <col min="113" max="113" width="37.28515625" style="35" bestFit="1" customWidth="1"/>
    <col min="114" max="114" width="9.140625" style="35"/>
    <col min="115" max="115" width="49.28515625" style="35" bestFit="1" customWidth="1"/>
    <col min="116" max="116" width="45" style="35" bestFit="1" customWidth="1"/>
    <col min="117" max="16384" width="9.140625" style="35"/>
  </cols>
  <sheetData>
    <row r="1" spans="1:116" s="41" customFormat="1" ht="21.75" customHeight="1" x14ac:dyDescent="0.25">
      <c r="A1" s="201" t="s">
        <v>184</v>
      </c>
      <c r="B1" s="66" t="s">
        <v>0</v>
      </c>
      <c r="C1" s="67" t="s">
        <v>1</v>
      </c>
      <c r="D1" s="67" t="s">
        <v>48</v>
      </c>
      <c r="E1" s="67" t="s">
        <v>2</v>
      </c>
      <c r="F1" s="68" t="s">
        <v>3</v>
      </c>
      <c r="G1" s="68" t="s">
        <v>4</v>
      </c>
      <c r="H1" s="69">
        <f>H3</f>
        <v>2022</v>
      </c>
      <c r="I1" s="42">
        <f>H1+1</f>
        <v>2023</v>
      </c>
      <c r="J1" s="42">
        <f>I1+1</f>
        <v>2024</v>
      </c>
      <c r="K1" s="42">
        <f t="shared" ref="K1:BV1" si="0">J1+1</f>
        <v>2025</v>
      </c>
      <c r="L1" s="42">
        <f t="shared" si="0"/>
        <v>2026</v>
      </c>
      <c r="M1" s="42">
        <f t="shared" si="0"/>
        <v>2027</v>
      </c>
      <c r="N1" s="42">
        <f t="shared" si="0"/>
        <v>2028</v>
      </c>
      <c r="O1" s="42">
        <f t="shared" si="0"/>
        <v>2029</v>
      </c>
      <c r="P1" s="42">
        <f t="shared" si="0"/>
        <v>2030</v>
      </c>
      <c r="Q1" s="42">
        <f t="shared" si="0"/>
        <v>2031</v>
      </c>
      <c r="R1" s="42">
        <f t="shared" si="0"/>
        <v>2032</v>
      </c>
      <c r="S1" s="42">
        <f t="shared" si="0"/>
        <v>2033</v>
      </c>
      <c r="T1" s="42">
        <f t="shared" si="0"/>
        <v>2034</v>
      </c>
      <c r="U1" s="42">
        <f t="shared" si="0"/>
        <v>2035</v>
      </c>
      <c r="V1" s="42">
        <f t="shared" si="0"/>
        <v>2036</v>
      </c>
      <c r="W1" s="42">
        <f t="shared" si="0"/>
        <v>2037</v>
      </c>
      <c r="X1" s="42">
        <f t="shared" si="0"/>
        <v>2038</v>
      </c>
      <c r="Y1" s="42">
        <f t="shared" si="0"/>
        <v>2039</v>
      </c>
      <c r="Z1" s="42">
        <f t="shared" si="0"/>
        <v>2040</v>
      </c>
      <c r="AA1" s="42">
        <f t="shared" si="0"/>
        <v>2041</v>
      </c>
      <c r="AB1" s="42">
        <f t="shared" si="0"/>
        <v>2042</v>
      </c>
      <c r="AC1" s="42">
        <f t="shared" si="0"/>
        <v>2043</v>
      </c>
      <c r="AD1" s="42">
        <f t="shared" si="0"/>
        <v>2044</v>
      </c>
      <c r="AE1" s="42">
        <f t="shared" si="0"/>
        <v>2045</v>
      </c>
      <c r="AF1" s="42">
        <f t="shared" si="0"/>
        <v>2046</v>
      </c>
      <c r="AG1" s="42">
        <f t="shared" si="0"/>
        <v>2047</v>
      </c>
      <c r="AH1" s="42">
        <f t="shared" si="0"/>
        <v>2048</v>
      </c>
      <c r="AI1" s="42">
        <f t="shared" si="0"/>
        <v>2049</v>
      </c>
      <c r="AJ1" s="42">
        <f t="shared" si="0"/>
        <v>2050</v>
      </c>
      <c r="AK1" s="42">
        <f t="shared" si="0"/>
        <v>2051</v>
      </c>
      <c r="AL1" s="42">
        <f t="shared" si="0"/>
        <v>2052</v>
      </c>
      <c r="AM1" s="42">
        <f t="shared" si="0"/>
        <v>2053</v>
      </c>
      <c r="AN1" s="42">
        <f t="shared" si="0"/>
        <v>2054</v>
      </c>
      <c r="AO1" s="42">
        <f t="shared" si="0"/>
        <v>2055</v>
      </c>
      <c r="AP1" s="42">
        <f t="shared" si="0"/>
        <v>2056</v>
      </c>
      <c r="AQ1" s="42">
        <f t="shared" si="0"/>
        <v>2057</v>
      </c>
      <c r="AR1" s="42">
        <f t="shared" si="0"/>
        <v>2058</v>
      </c>
      <c r="AS1" s="42">
        <f t="shared" si="0"/>
        <v>2059</v>
      </c>
      <c r="AT1" s="42">
        <f t="shared" si="0"/>
        <v>2060</v>
      </c>
      <c r="AU1" s="42">
        <f t="shared" si="0"/>
        <v>2061</v>
      </c>
      <c r="AV1" s="42">
        <f t="shared" si="0"/>
        <v>2062</v>
      </c>
      <c r="AW1" s="42">
        <f t="shared" si="0"/>
        <v>2063</v>
      </c>
      <c r="AX1" s="42">
        <f t="shared" si="0"/>
        <v>2064</v>
      </c>
      <c r="AY1" s="42">
        <f t="shared" si="0"/>
        <v>2065</v>
      </c>
      <c r="AZ1" s="42">
        <f t="shared" si="0"/>
        <v>2066</v>
      </c>
      <c r="BA1" s="42">
        <f t="shared" si="0"/>
        <v>2067</v>
      </c>
      <c r="BB1" s="42">
        <f t="shared" si="0"/>
        <v>2068</v>
      </c>
      <c r="BC1" s="42">
        <f t="shared" si="0"/>
        <v>2069</v>
      </c>
      <c r="BD1" s="42">
        <f t="shared" si="0"/>
        <v>2070</v>
      </c>
      <c r="BE1" s="42">
        <f t="shared" si="0"/>
        <v>2071</v>
      </c>
      <c r="BF1" s="42">
        <f t="shared" si="0"/>
        <v>2072</v>
      </c>
      <c r="BG1" s="42">
        <f t="shared" si="0"/>
        <v>2073</v>
      </c>
      <c r="BH1" s="42">
        <f t="shared" si="0"/>
        <v>2074</v>
      </c>
      <c r="BI1" s="42">
        <f t="shared" si="0"/>
        <v>2075</v>
      </c>
      <c r="BJ1" s="42">
        <f t="shared" si="0"/>
        <v>2076</v>
      </c>
      <c r="BK1" s="42">
        <f t="shared" si="0"/>
        <v>2077</v>
      </c>
      <c r="BL1" s="42">
        <f t="shared" si="0"/>
        <v>2078</v>
      </c>
      <c r="BM1" s="42">
        <f t="shared" si="0"/>
        <v>2079</v>
      </c>
      <c r="BN1" s="42">
        <f t="shared" si="0"/>
        <v>2080</v>
      </c>
      <c r="BO1" s="42">
        <f t="shared" si="0"/>
        <v>2081</v>
      </c>
      <c r="BP1" s="42">
        <f t="shared" si="0"/>
        <v>2082</v>
      </c>
      <c r="BQ1" s="42">
        <f t="shared" si="0"/>
        <v>2083</v>
      </c>
      <c r="BR1" s="42">
        <f t="shared" si="0"/>
        <v>2084</v>
      </c>
      <c r="BS1" s="42">
        <f t="shared" si="0"/>
        <v>2085</v>
      </c>
      <c r="BT1" s="42">
        <f t="shared" si="0"/>
        <v>2086</v>
      </c>
      <c r="BU1" s="42">
        <f t="shared" si="0"/>
        <v>2087</v>
      </c>
      <c r="BV1" s="42">
        <f t="shared" si="0"/>
        <v>2088</v>
      </c>
      <c r="BW1" s="42">
        <f t="shared" ref="BW1:CI1" si="1">BV1+1</f>
        <v>2089</v>
      </c>
      <c r="BX1" s="42">
        <f t="shared" si="1"/>
        <v>2090</v>
      </c>
      <c r="BY1" s="42">
        <f t="shared" si="1"/>
        <v>2091</v>
      </c>
      <c r="BZ1" s="42">
        <f t="shared" si="1"/>
        <v>2092</v>
      </c>
      <c r="CA1" s="42">
        <f t="shared" si="1"/>
        <v>2093</v>
      </c>
      <c r="CB1" s="42">
        <f t="shared" si="1"/>
        <v>2094</v>
      </c>
      <c r="CC1" s="42">
        <f t="shared" si="1"/>
        <v>2095</v>
      </c>
      <c r="CD1" s="42">
        <f t="shared" si="1"/>
        <v>2096</v>
      </c>
      <c r="CE1" s="42">
        <f t="shared" si="1"/>
        <v>2097</v>
      </c>
      <c r="CF1" s="42">
        <f t="shared" si="1"/>
        <v>2098</v>
      </c>
      <c r="CG1" s="42">
        <f t="shared" si="1"/>
        <v>2099</v>
      </c>
      <c r="CH1" s="42">
        <f t="shared" si="1"/>
        <v>2100</v>
      </c>
      <c r="CI1" s="42">
        <f t="shared" si="1"/>
        <v>2101</v>
      </c>
      <c r="CY1" s="158" t="s">
        <v>182</v>
      </c>
      <c r="CZ1" s="159" t="s">
        <v>181</v>
      </c>
      <c r="DA1" s="41">
        <v>1</v>
      </c>
      <c r="DB1" s="162" t="str">
        <f>DA1&amp;"_"&amp;B1&amp;"_"&amp;C1</f>
        <v>1_№_Наименование</v>
      </c>
    </row>
    <row r="2" spans="1:116" s="39" customFormat="1" ht="14.25" x14ac:dyDescent="0.25">
      <c r="A2" s="203" t="s">
        <v>913</v>
      </c>
      <c r="B2" s="38"/>
      <c r="C2" s="70"/>
      <c r="D2" s="70"/>
      <c r="E2" s="71"/>
      <c r="F2" s="72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Z2" s="159" t="s">
        <v>181</v>
      </c>
      <c r="DA2" s="165">
        <v>2</v>
      </c>
      <c r="DB2" s="162" t="str">
        <f t="shared" ref="DB2:DB69" si="2">DA2&amp;"_"&amp;B2&amp;"_"&amp;C2</f>
        <v>2__</v>
      </c>
    </row>
    <row r="3" spans="1:116" s="43" customFormat="1" ht="32.25" customHeight="1" x14ac:dyDescent="0.2">
      <c r="A3" s="33"/>
      <c r="B3" s="73" t="s">
        <v>45</v>
      </c>
      <c r="C3" s="74" t="s">
        <v>17</v>
      </c>
      <c r="D3" s="74"/>
      <c r="E3" s="75"/>
      <c r="F3" s="76"/>
      <c r="G3" s="77"/>
      <c r="H3" s="116">
        <v>2022</v>
      </c>
      <c r="I3" s="230">
        <f>H3+1</f>
        <v>2023</v>
      </c>
      <c r="J3" s="230">
        <f>I3+1</f>
        <v>2024</v>
      </c>
      <c r="K3" s="230">
        <f t="shared" ref="K3:BV3" si="3">J3+1</f>
        <v>2025</v>
      </c>
      <c r="L3" s="230">
        <f t="shared" si="3"/>
        <v>2026</v>
      </c>
      <c r="M3" s="230">
        <f t="shared" si="3"/>
        <v>2027</v>
      </c>
      <c r="N3" s="230">
        <f t="shared" si="3"/>
        <v>2028</v>
      </c>
      <c r="O3" s="230">
        <f t="shared" si="3"/>
        <v>2029</v>
      </c>
      <c r="P3" s="230">
        <f t="shared" si="3"/>
        <v>2030</v>
      </c>
      <c r="Q3" s="230">
        <f t="shared" si="3"/>
        <v>2031</v>
      </c>
      <c r="R3" s="230">
        <f t="shared" si="3"/>
        <v>2032</v>
      </c>
      <c r="S3" s="230">
        <f t="shared" si="3"/>
        <v>2033</v>
      </c>
      <c r="T3" s="230">
        <f t="shared" si="3"/>
        <v>2034</v>
      </c>
      <c r="U3" s="230">
        <f t="shared" si="3"/>
        <v>2035</v>
      </c>
      <c r="V3" s="230">
        <f t="shared" si="3"/>
        <v>2036</v>
      </c>
      <c r="W3" s="230">
        <f t="shared" si="3"/>
        <v>2037</v>
      </c>
      <c r="X3" s="230">
        <f t="shared" si="3"/>
        <v>2038</v>
      </c>
      <c r="Y3" s="230">
        <f t="shared" si="3"/>
        <v>2039</v>
      </c>
      <c r="Z3" s="230">
        <f t="shared" si="3"/>
        <v>2040</v>
      </c>
      <c r="AA3" s="230">
        <f t="shared" si="3"/>
        <v>2041</v>
      </c>
      <c r="AB3" s="230">
        <f t="shared" si="3"/>
        <v>2042</v>
      </c>
      <c r="AC3" s="230">
        <f t="shared" si="3"/>
        <v>2043</v>
      </c>
      <c r="AD3" s="230">
        <f t="shared" si="3"/>
        <v>2044</v>
      </c>
      <c r="AE3" s="230">
        <f t="shared" si="3"/>
        <v>2045</v>
      </c>
      <c r="AF3" s="230">
        <f t="shared" si="3"/>
        <v>2046</v>
      </c>
      <c r="AG3" s="230">
        <f t="shared" si="3"/>
        <v>2047</v>
      </c>
      <c r="AH3" s="230">
        <f t="shared" si="3"/>
        <v>2048</v>
      </c>
      <c r="AI3" s="230">
        <f t="shared" si="3"/>
        <v>2049</v>
      </c>
      <c r="AJ3" s="230">
        <f t="shared" si="3"/>
        <v>2050</v>
      </c>
      <c r="AK3" s="230">
        <f t="shared" si="3"/>
        <v>2051</v>
      </c>
      <c r="AL3" s="230">
        <f t="shared" si="3"/>
        <v>2052</v>
      </c>
      <c r="AM3" s="230">
        <f t="shared" si="3"/>
        <v>2053</v>
      </c>
      <c r="AN3" s="230">
        <f t="shared" si="3"/>
        <v>2054</v>
      </c>
      <c r="AO3" s="230">
        <f t="shared" si="3"/>
        <v>2055</v>
      </c>
      <c r="AP3" s="230">
        <f t="shared" si="3"/>
        <v>2056</v>
      </c>
      <c r="AQ3" s="230">
        <f t="shared" si="3"/>
        <v>2057</v>
      </c>
      <c r="AR3" s="230">
        <f t="shared" si="3"/>
        <v>2058</v>
      </c>
      <c r="AS3" s="230">
        <f t="shared" si="3"/>
        <v>2059</v>
      </c>
      <c r="AT3" s="230">
        <f t="shared" si="3"/>
        <v>2060</v>
      </c>
      <c r="AU3" s="230">
        <f t="shared" si="3"/>
        <v>2061</v>
      </c>
      <c r="AV3" s="230">
        <f t="shared" si="3"/>
        <v>2062</v>
      </c>
      <c r="AW3" s="230">
        <f t="shared" si="3"/>
        <v>2063</v>
      </c>
      <c r="AX3" s="230">
        <f t="shared" si="3"/>
        <v>2064</v>
      </c>
      <c r="AY3" s="230">
        <f t="shared" si="3"/>
        <v>2065</v>
      </c>
      <c r="AZ3" s="230">
        <f t="shared" si="3"/>
        <v>2066</v>
      </c>
      <c r="BA3" s="230">
        <f t="shared" si="3"/>
        <v>2067</v>
      </c>
      <c r="BB3" s="230">
        <f t="shared" si="3"/>
        <v>2068</v>
      </c>
      <c r="BC3" s="230">
        <f t="shared" si="3"/>
        <v>2069</v>
      </c>
      <c r="BD3" s="230">
        <f t="shared" si="3"/>
        <v>2070</v>
      </c>
      <c r="BE3" s="230">
        <f t="shared" si="3"/>
        <v>2071</v>
      </c>
      <c r="BF3" s="230">
        <f t="shared" si="3"/>
        <v>2072</v>
      </c>
      <c r="BG3" s="230">
        <f t="shared" si="3"/>
        <v>2073</v>
      </c>
      <c r="BH3" s="230">
        <f t="shared" si="3"/>
        <v>2074</v>
      </c>
      <c r="BI3" s="230">
        <f t="shared" si="3"/>
        <v>2075</v>
      </c>
      <c r="BJ3" s="230">
        <f t="shared" si="3"/>
        <v>2076</v>
      </c>
      <c r="BK3" s="230">
        <f t="shared" si="3"/>
        <v>2077</v>
      </c>
      <c r="BL3" s="230">
        <f t="shared" si="3"/>
        <v>2078</v>
      </c>
      <c r="BM3" s="230">
        <f t="shared" si="3"/>
        <v>2079</v>
      </c>
      <c r="BN3" s="230">
        <f t="shared" si="3"/>
        <v>2080</v>
      </c>
      <c r="BO3" s="230">
        <f t="shared" si="3"/>
        <v>2081</v>
      </c>
      <c r="BP3" s="230">
        <f t="shared" si="3"/>
        <v>2082</v>
      </c>
      <c r="BQ3" s="230">
        <f t="shared" si="3"/>
        <v>2083</v>
      </c>
      <c r="BR3" s="230">
        <f t="shared" si="3"/>
        <v>2084</v>
      </c>
      <c r="BS3" s="230">
        <f t="shared" si="3"/>
        <v>2085</v>
      </c>
      <c r="BT3" s="230">
        <f t="shared" si="3"/>
        <v>2086</v>
      </c>
      <c r="BU3" s="230">
        <f t="shared" si="3"/>
        <v>2087</v>
      </c>
      <c r="BV3" s="230">
        <f t="shared" si="3"/>
        <v>2088</v>
      </c>
      <c r="BW3" s="230">
        <f t="shared" ref="BW3:CI3" si="4">BV3+1</f>
        <v>2089</v>
      </c>
      <c r="BX3" s="230">
        <f t="shared" si="4"/>
        <v>2090</v>
      </c>
      <c r="BY3" s="230">
        <f t="shared" si="4"/>
        <v>2091</v>
      </c>
      <c r="BZ3" s="230">
        <f t="shared" si="4"/>
        <v>2092</v>
      </c>
      <c r="CA3" s="230">
        <f t="shared" si="4"/>
        <v>2093</v>
      </c>
      <c r="CB3" s="230">
        <f t="shared" si="4"/>
        <v>2094</v>
      </c>
      <c r="CC3" s="230">
        <f t="shared" si="4"/>
        <v>2095</v>
      </c>
      <c r="CD3" s="230">
        <f t="shared" si="4"/>
        <v>2096</v>
      </c>
      <c r="CE3" s="230">
        <f t="shared" si="4"/>
        <v>2097</v>
      </c>
      <c r="CF3" s="230">
        <f t="shared" si="4"/>
        <v>2098</v>
      </c>
      <c r="CG3" s="230">
        <f t="shared" si="4"/>
        <v>2099</v>
      </c>
      <c r="CH3" s="230">
        <f t="shared" si="4"/>
        <v>2100</v>
      </c>
      <c r="CI3" s="230">
        <f t="shared" si="4"/>
        <v>2101</v>
      </c>
      <c r="CZ3" s="159" t="s">
        <v>181</v>
      </c>
      <c r="DA3" s="41">
        <v>3</v>
      </c>
      <c r="DB3" s="162" t="str">
        <f t="shared" si="2"/>
        <v>3_1_Дорожная карта проекта</v>
      </c>
    </row>
    <row r="4" spans="1:116" outlineLevel="1" x14ac:dyDescent="0.25">
      <c r="A4" s="33"/>
      <c r="B4" s="7" t="s">
        <v>52</v>
      </c>
      <c r="C4" s="7" t="s">
        <v>49</v>
      </c>
      <c r="D4" s="30"/>
      <c r="E4" s="30"/>
      <c r="F4" s="31"/>
      <c r="G4" s="117">
        <f>INDEX(H29:CI29,1,MATCH(1,H28:CI28,0))</f>
        <v>2022</v>
      </c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Z4" s="159" t="s">
        <v>181</v>
      </c>
      <c r="DA4" s="166">
        <v>4</v>
      </c>
      <c r="DB4" s="162" t="str">
        <f t="shared" si="2"/>
        <v>4_1.1_Год старта проекта</v>
      </c>
      <c r="DH4" s="1"/>
      <c r="DI4" s="1"/>
      <c r="DJ4" s="1"/>
      <c r="DK4" s="1"/>
      <c r="DL4" s="1"/>
    </row>
    <row r="5" spans="1:116" outlineLevel="1" x14ac:dyDescent="0.25">
      <c r="A5" s="33"/>
      <c r="B5" s="7" t="s">
        <v>53</v>
      </c>
      <c r="C5" s="7" t="s">
        <v>651</v>
      </c>
      <c r="D5" s="30"/>
      <c r="E5" s="30"/>
      <c r="F5" s="31"/>
      <c r="G5" s="117">
        <f>G4</f>
        <v>2022</v>
      </c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Z5" s="159" t="s">
        <v>181</v>
      </c>
      <c r="DA5" s="166">
        <v>5</v>
      </c>
      <c r="DB5" s="162" t="str">
        <f t="shared" si="2"/>
        <v>5_1.2_Начало дисконтирования</v>
      </c>
      <c r="DH5" s="1"/>
      <c r="DI5" s="1"/>
      <c r="DJ5" s="1"/>
      <c r="DK5" s="1"/>
      <c r="DL5" s="1"/>
    </row>
    <row r="6" spans="1:116" outlineLevel="1" x14ac:dyDescent="0.25">
      <c r="A6" s="33"/>
      <c r="B6" s="7" t="s">
        <v>54</v>
      </c>
      <c r="C6" s="7" t="s">
        <v>115</v>
      </c>
      <c r="D6" s="30"/>
      <c r="E6" s="30"/>
      <c r="F6" s="31"/>
      <c r="G6" s="118">
        <f>J11</f>
        <v>45444</v>
      </c>
      <c r="H6" s="54">
        <f>(DATEVALUE("31.12."&amp;YEAR(G6))-G6)/H54</f>
        <v>0.58356164383561648</v>
      </c>
      <c r="I6" s="79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Z6" s="159" t="s">
        <v>181</v>
      </c>
      <c r="DA6" s="166">
        <v>6</v>
      </c>
      <c r="DB6" s="162" t="str">
        <f t="shared" si="2"/>
        <v xml:space="preserve">6_1.3_Дата начала амортизации </v>
      </c>
      <c r="DH6" s="185" t="s">
        <v>194</v>
      </c>
      <c r="DI6" s="185" t="s">
        <v>195</v>
      </c>
      <c r="DJ6" s="1"/>
      <c r="DK6" s="185" t="s">
        <v>194</v>
      </c>
      <c r="DL6" s="185" t="s">
        <v>195</v>
      </c>
    </row>
    <row r="7" spans="1:116" outlineLevel="1" x14ac:dyDescent="0.25">
      <c r="A7" s="33"/>
      <c r="B7" s="7" t="s">
        <v>55</v>
      </c>
      <c r="C7" s="7" t="str">
        <f>IF(Согласование!$B$11="Цифровой",DK7,DL7)</f>
        <v>Завершение этапа Оценка</v>
      </c>
      <c r="D7" s="30"/>
      <c r="E7" s="30"/>
      <c r="F7" s="30"/>
      <c r="G7" s="183" t="str">
        <f t="array" aca="1" ref="G7" ca="1">IF(ISNA(OFFSET(G7,0,MATCH(1=1,H7:CI7&lt;&gt;"",))),"",OFFSET(G7,0,MATCH(1=1,H7:CI7&lt;&gt;"",)))</f>
        <v/>
      </c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Z7" s="159" t="s">
        <v>181</v>
      </c>
      <c r="DA7" s="166">
        <v>7</v>
      </c>
      <c r="DB7" s="162" t="str">
        <f t="shared" si="2"/>
        <v>7_1.4_Завершение этапа Оценка</v>
      </c>
      <c r="DH7" s="1" t="s">
        <v>196</v>
      </c>
      <c r="DI7" s="1" t="s">
        <v>197</v>
      </c>
      <c r="DJ7" s="1"/>
      <c r="DK7" s="1" t="s">
        <v>188</v>
      </c>
      <c r="DL7" s="1" t="s">
        <v>42</v>
      </c>
    </row>
    <row r="8" spans="1:116" outlineLevel="1" x14ac:dyDescent="0.25">
      <c r="A8" s="33"/>
      <c r="B8" s="7" t="s">
        <v>56</v>
      </c>
      <c r="C8" s="7" t="str">
        <f>IF(Согласование!$B$11="Цифровой",DK8,DL8)</f>
        <v>Завершение этапа Выбор</v>
      </c>
      <c r="D8" s="30"/>
      <c r="E8" s="30"/>
      <c r="F8" s="30"/>
      <c r="G8" s="183" t="str">
        <f t="array" aca="1" ref="G8" ca="1">IF(ISNA(OFFSET(G8,0,MATCH(1=1,H8:CI8&lt;&gt;"",))),"",OFFSET(G8,0,MATCH(1=1,H8:CI8&lt;&gt;"",)))</f>
        <v/>
      </c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Z8" s="159" t="s">
        <v>181</v>
      </c>
      <c r="DA8" s="166">
        <v>8</v>
      </c>
      <c r="DB8" s="162" t="str">
        <f t="shared" si="2"/>
        <v>8_1.5_Завершение этапа Выбор</v>
      </c>
      <c r="DH8" s="1" t="s">
        <v>198</v>
      </c>
      <c r="DI8" s="1" t="s">
        <v>199</v>
      </c>
      <c r="DJ8" s="1"/>
      <c r="DK8" s="1" t="s">
        <v>189</v>
      </c>
      <c r="DL8" s="1" t="s">
        <v>43</v>
      </c>
    </row>
    <row r="9" spans="1:116" outlineLevel="1" x14ac:dyDescent="0.25">
      <c r="A9" s="33"/>
      <c r="B9" s="7" t="s">
        <v>57</v>
      </c>
      <c r="C9" s="7" t="str">
        <f>IF(Согласование!$B$11="Цифровой",DK9,DL9)</f>
        <v>Завершение этапа Определение</v>
      </c>
      <c r="D9" s="30"/>
      <c r="E9" s="30"/>
      <c r="F9" s="30"/>
      <c r="G9" s="183" t="str">
        <f t="array" aca="1" ref="G9" ca="1">IF(ISNA(OFFSET(G9,0,MATCH(1=1,H9:CI9&lt;&gt;"",))),"",OFFSET(G9,0,MATCH(1=1,H9:CI9&lt;&gt;"",)))</f>
        <v/>
      </c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19"/>
      <c r="BO9" s="119"/>
      <c r="BP9" s="119"/>
      <c r="BQ9" s="119"/>
      <c r="BR9" s="119"/>
      <c r="BS9" s="119"/>
      <c r="BT9" s="119"/>
      <c r="BU9" s="119"/>
      <c r="BV9" s="119"/>
      <c r="BW9" s="119"/>
      <c r="BX9" s="119"/>
      <c r="BY9" s="119"/>
      <c r="BZ9" s="119"/>
      <c r="CA9" s="119"/>
      <c r="CB9" s="119"/>
      <c r="CC9" s="119"/>
      <c r="CD9" s="119"/>
      <c r="CE9" s="119"/>
      <c r="CF9" s="119"/>
      <c r="CG9" s="119"/>
      <c r="CH9" s="119"/>
      <c r="CI9" s="119"/>
      <c r="CZ9" s="159" t="s">
        <v>181</v>
      </c>
      <c r="DA9" s="166">
        <v>9</v>
      </c>
      <c r="DB9" s="162" t="str">
        <f t="shared" si="2"/>
        <v>9_1.6_Завершение этапа Определение</v>
      </c>
      <c r="DH9" s="1" t="s">
        <v>200</v>
      </c>
      <c r="DI9" s="1" t="s">
        <v>201</v>
      </c>
      <c r="DJ9" s="1"/>
      <c r="DK9" s="1" t="s">
        <v>190</v>
      </c>
      <c r="DL9" s="1" t="s">
        <v>51</v>
      </c>
    </row>
    <row r="10" spans="1:116" outlineLevel="1" x14ac:dyDescent="0.25">
      <c r="A10" s="33"/>
      <c r="B10" s="7" t="s">
        <v>114</v>
      </c>
      <c r="C10" s="7" t="str">
        <f>IF(Согласование!$B$11="Цифровой",DK10,DL10)</f>
        <v>Завершение этапа Разработка и внедрение</v>
      </c>
      <c r="D10" s="30"/>
      <c r="E10" s="30"/>
      <c r="F10" s="30"/>
      <c r="G10" s="183" t="str">
        <f t="array" aca="1" ref="G10" ca="1">IF(ISNA(OFFSET(G10,0,MATCH(1=1,H10:CI10&lt;&gt;"",))),"",OFFSET(G10,0,MATCH(1=1,H10:CI10&lt;&gt;"",)))</f>
        <v/>
      </c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  <c r="BV10" s="119"/>
      <c r="BW10" s="119"/>
      <c r="BX10" s="119"/>
      <c r="BY10" s="119"/>
      <c r="BZ10" s="119"/>
      <c r="CA10" s="119"/>
      <c r="CB10" s="119"/>
      <c r="CC10" s="119"/>
      <c r="CD10" s="119"/>
      <c r="CE10" s="119"/>
      <c r="CF10" s="119"/>
      <c r="CG10" s="119"/>
      <c r="CH10" s="119"/>
      <c r="CI10" s="119"/>
      <c r="CZ10" s="159" t="s">
        <v>181</v>
      </c>
      <c r="DA10" s="166">
        <v>10</v>
      </c>
      <c r="DB10" s="162" t="str">
        <f t="shared" si="2"/>
        <v>10_1.7_Завершение этапа Разработка и внедрение</v>
      </c>
      <c r="DH10" s="1" t="s">
        <v>202</v>
      </c>
      <c r="DI10" s="184" t="s">
        <v>203</v>
      </c>
      <c r="DJ10" s="1"/>
      <c r="DK10" s="1" t="s">
        <v>191</v>
      </c>
      <c r="DL10" s="184" t="s">
        <v>192</v>
      </c>
    </row>
    <row r="11" spans="1:116" outlineLevel="1" x14ac:dyDescent="0.25">
      <c r="A11" s="33"/>
      <c r="B11" s="7" t="s">
        <v>652</v>
      </c>
      <c r="C11" s="7" t="str">
        <f>IF(Согласование!$B$11="Цифровой",DK11,DL11)</f>
        <v>Перевод в ПЭ</v>
      </c>
      <c r="D11" s="30"/>
      <c r="E11" s="30"/>
      <c r="F11" s="30"/>
      <c r="G11" s="183">
        <f t="array" aca="1" ref="G11" ca="1">IF(ISNA(OFFSET(G11,0,MATCH(1=1,H11:CI11&lt;&gt;"",))),"",OFFSET(G11,0,MATCH(1=1,H11:CI11&lt;&gt;"",)))</f>
        <v>45444</v>
      </c>
      <c r="H11" s="119"/>
      <c r="I11" s="119"/>
      <c r="J11" s="119">
        <v>45444</v>
      </c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Z11" s="159" t="s">
        <v>181</v>
      </c>
      <c r="DA11" s="166">
        <v>11</v>
      </c>
      <c r="DB11" s="162" t="str">
        <f t="shared" si="2"/>
        <v>11_1.8_Перевод в ПЭ</v>
      </c>
      <c r="DH11" s="1"/>
      <c r="DI11" s="1"/>
      <c r="DJ11" s="1"/>
      <c r="DK11" s="1" t="s">
        <v>193</v>
      </c>
      <c r="DL11" s="1" t="s">
        <v>44</v>
      </c>
    </row>
    <row r="12" spans="1:116" outlineLevel="1" x14ac:dyDescent="0.25">
      <c r="A12" s="33"/>
      <c r="B12" s="38"/>
      <c r="C12" s="71"/>
      <c r="D12" s="71"/>
      <c r="E12" s="33"/>
      <c r="F12" s="34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Z12" s="159" t="s">
        <v>181</v>
      </c>
      <c r="DA12" s="166">
        <v>12</v>
      </c>
      <c r="DB12" s="162" t="str">
        <f t="shared" si="2"/>
        <v>12__</v>
      </c>
    </row>
    <row r="13" spans="1:116" s="43" customFormat="1" ht="32.25" customHeight="1" x14ac:dyDescent="0.2">
      <c r="A13" s="33"/>
      <c r="B13" s="81" t="s">
        <v>46</v>
      </c>
      <c r="C13" s="82" t="s">
        <v>50</v>
      </c>
      <c r="D13" s="82"/>
      <c r="E13" s="83"/>
      <c r="F13" s="76"/>
      <c r="G13" s="77"/>
      <c r="H13" s="230">
        <f>H$1</f>
        <v>2022</v>
      </c>
      <c r="I13" s="230">
        <f t="shared" ref="I13:BT13" si="5">I$1</f>
        <v>2023</v>
      </c>
      <c r="J13" s="230">
        <f t="shared" si="5"/>
        <v>2024</v>
      </c>
      <c r="K13" s="230">
        <f t="shared" si="5"/>
        <v>2025</v>
      </c>
      <c r="L13" s="230">
        <f t="shared" si="5"/>
        <v>2026</v>
      </c>
      <c r="M13" s="230">
        <f t="shared" si="5"/>
        <v>2027</v>
      </c>
      <c r="N13" s="230">
        <f t="shared" si="5"/>
        <v>2028</v>
      </c>
      <c r="O13" s="230">
        <f t="shared" si="5"/>
        <v>2029</v>
      </c>
      <c r="P13" s="230">
        <f t="shared" si="5"/>
        <v>2030</v>
      </c>
      <c r="Q13" s="230">
        <f t="shared" si="5"/>
        <v>2031</v>
      </c>
      <c r="R13" s="230">
        <f t="shared" si="5"/>
        <v>2032</v>
      </c>
      <c r="S13" s="230">
        <f t="shared" si="5"/>
        <v>2033</v>
      </c>
      <c r="T13" s="230">
        <f t="shared" si="5"/>
        <v>2034</v>
      </c>
      <c r="U13" s="230">
        <f t="shared" si="5"/>
        <v>2035</v>
      </c>
      <c r="V13" s="230">
        <f t="shared" si="5"/>
        <v>2036</v>
      </c>
      <c r="W13" s="230">
        <f t="shared" si="5"/>
        <v>2037</v>
      </c>
      <c r="X13" s="230">
        <f t="shared" si="5"/>
        <v>2038</v>
      </c>
      <c r="Y13" s="230">
        <f t="shared" si="5"/>
        <v>2039</v>
      </c>
      <c r="Z13" s="230">
        <f t="shared" si="5"/>
        <v>2040</v>
      </c>
      <c r="AA13" s="230">
        <f t="shared" si="5"/>
        <v>2041</v>
      </c>
      <c r="AB13" s="230">
        <f t="shared" si="5"/>
        <v>2042</v>
      </c>
      <c r="AC13" s="230">
        <f t="shared" si="5"/>
        <v>2043</v>
      </c>
      <c r="AD13" s="230">
        <f t="shared" si="5"/>
        <v>2044</v>
      </c>
      <c r="AE13" s="230">
        <f t="shared" si="5"/>
        <v>2045</v>
      </c>
      <c r="AF13" s="230">
        <f t="shared" si="5"/>
        <v>2046</v>
      </c>
      <c r="AG13" s="230">
        <f t="shared" si="5"/>
        <v>2047</v>
      </c>
      <c r="AH13" s="230">
        <f t="shared" si="5"/>
        <v>2048</v>
      </c>
      <c r="AI13" s="230">
        <f t="shared" si="5"/>
        <v>2049</v>
      </c>
      <c r="AJ13" s="230">
        <f t="shared" si="5"/>
        <v>2050</v>
      </c>
      <c r="AK13" s="230">
        <f t="shared" si="5"/>
        <v>2051</v>
      </c>
      <c r="AL13" s="230">
        <f t="shared" si="5"/>
        <v>2052</v>
      </c>
      <c r="AM13" s="230">
        <f t="shared" si="5"/>
        <v>2053</v>
      </c>
      <c r="AN13" s="230">
        <f t="shared" si="5"/>
        <v>2054</v>
      </c>
      <c r="AO13" s="230">
        <f t="shared" si="5"/>
        <v>2055</v>
      </c>
      <c r="AP13" s="230">
        <f t="shared" si="5"/>
        <v>2056</v>
      </c>
      <c r="AQ13" s="230">
        <f t="shared" si="5"/>
        <v>2057</v>
      </c>
      <c r="AR13" s="230">
        <f t="shared" si="5"/>
        <v>2058</v>
      </c>
      <c r="AS13" s="230">
        <f t="shared" si="5"/>
        <v>2059</v>
      </c>
      <c r="AT13" s="230">
        <f t="shared" si="5"/>
        <v>2060</v>
      </c>
      <c r="AU13" s="230">
        <f t="shared" si="5"/>
        <v>2061</v>
      </c>
      <c r="AV13" s="230">
        <f t="shared" si="5"/>
        <v>2062</v>
      </c>
      <c r="AW13" s="230">
        <f t="shared" si="5"/>
        <v>2063</v>
      </c>
      <c r="AX13" s="230">
        <f t="shared" si="5"/>
        <v>2064</v>
      </c>
      <c r="AY13" s="230">
        <f t="shared" si="5"/>
        <v>2065</v>
      </c>
      <c r="AZ13" s="230">
        <f t="shared" si="5"/>
        <v>2066</v>
      </c>
      <c r="BA13" s="230">
        <f t="shared" si="5"/>
        <v>2067</v>
      </c>
      <c r="BB13" s="230">
        <f t="shared" si="5"/>
        <v>2068</v>
      </c>
      <c r="BC13" s="230">
        <f t="shared" si="5"/>
        <v>2069</v>
      </c>
      <c r="BD13" s="230">
        <f t="shared" si="5"/>
        <v>2070</v>
      </c>
      <c r="BE13" s="230">
        <f t="shared" si="5"/>
        <v>2071</v>
      </c>
      <c r="BF13" s="230">
        <f t="shared" si="5"/>
        <v>2072</v>
      </c>
      <c r="BG13" s="230">
        <f t="shared" si="5"/>
        <v>2073</v>
      </c>
      <c r="BH13" s="230">
        <f t="shared" si="5"/>
        <v>2074</v>
      </c>
      <c r="BI13" s="230">
        <f t="shared" si="5"/>
        <v>2075</v>
      </c>
      <c r="BJ13" s="230">
        <f t="shared" si="5"/>
        <v>2076</v>
      </c>
      <c r="BK13" s="230">
        <f t="shared" si="5"/>
        <v>2077</v>
      </c>
      <c r="BL13" s="230">
        <f t="shared" si="5"/>
        <v>2078</v>
      </c>
      <c r="BM13" s="230">
        <f t="shared" si="5"/>
        <v>2079</v>
      </c>
      <c r="BN13" s="230">
        <f t="shared" si="5"/>
        <v>2080</v>
      </c>
      <c r="BO13" s="230">
        <f t="shared" si="5"/>
        <v>2081</v>
      </c>
      <c r="BP13" s="230">
        <f t="shared" si="5"/>
        <v>2082</v>
      </c>
      <c r="BQ13" s="230">
        <f t="shared" si="5"/>
        <v>2083</v>
      </c>
      <c r="BR13" s="230">
        <f t="shared" si="5"/>
        <v>2084</v>
      </c>
      <c r="BS13" s="230">
        <f t="shared" si="5"/>
        <v>2085</v>
      </c>
      <c r="BT13" s="230">
        <f t="shared" si="5"/>
        <v>2086</v>
      </c>
      <c r="BU13" s="230">
        <f t="shared" ref="BU13:CI13" si="6">BU$1</f>
        <v>2087</v>
      </c>
      <c r="BV13" s="230">
        <f t="shared" si="6"/>
        <v>2088</v>
      </c>
      <c r="BW13" s="230">
        <f t="shared" si="6"/>
        <v>2089</v>
      </c>
      <c r="BX13" s="230">
        <f t="shared" si="6"/>
        <v>2090</v>
      </c>
      <c r="BY13" s="230">
        <f t="shared" si="6"/>
        <v>2091</v>
      </c>
      <c r="BZ13" s="230">
        <f t="shared" si="6"/>
        <v>2092</v>
      </c>
      <c r="CA13" s="230">
        <f t="shared" si="6"/>
        <v>2093</v>
      </c>
      <c r="CB13" s="230">
        <f t="shared" si="6"/>
        <v>2094</v>
      </c>
      <c r="CC13" s="230">
        <f t="shared" si="6"/>
        <v>2095</v>
      </c>
      <c r="CD13" s="230">
        <f t="shared" si="6"/>
        <v>2096</v>
      </c>
      <c r="CE13" s="230">
        <f t="shared" si="6"/>
        <v>2097</v>
      </c>
      <c r="CF13" s="230">
        <f t="shared" si="6"/>
        <v>2098</v>
      </c>
      <c r="CG13" s="230">
        <f t="shared" si="6"/>
        <v>2099</v>
      </c>
      <c r="CH13" s="230">
        <f t="shared" si="6"/>
        <v>2100</v>
      </c>
      <c r="CI13" s="230">
        <f t="shared" si="6"/>
        <v>2101</v>
      </c>
      <c r="CZ13" s="168" t="s">
        <v>181</v>
      </c>
      <c r="DA13" s="169">
        <v>13</v>
      </c>
      <c r="DB13" s="162" t="str">
        <f t="shared" si="2"/>
        <v xml:space="preserve">13_2_Организационный объем проекта и график внедрения </v>
      </c>
    </row>
    <row r="14" spans="1:116" s="123" customFormat="1" ht="14.25" outlineLevel="1" x14ac:dyDescent="0.25">
      <c r="A14" s="120"/>
      <c r="B14" s="121" t="s">
        <v>47</v>
      </c>
      <c r="C14" s="121" t="s">
        <v>655</v>
      </c>
      <c r="D14" s="121"/>
      <c r="E14" s="121"/>
      <c r="F14" s="121"/>
      <c r="G14" s="122">
        <f t="array" aca="1" ref="G14" ca="1">IF(ISNA(OFFSET(G14,0,MATCH(1=1,H14:CI14&lt;&gt;"",))),"",OFFSET(G14,0,MATCH(1=1,H14:CI14&lt;&gt;"",)))</f>
        <v>45444</v>
      </c>
      <c r="H14" s="119"/>
      <c r="I14" s="119"/>
      <c r="J14" s="119">
        <v>45444</v>
      </c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19"/>
      <c r="CF14" s="119"/>
      <c r="CG14" s="119"/>
      <c r="CH14" s="119"/>
      <c r="CI14" s="119"/>
      <c r="CZ14" s="167"/>
      <c r="DA14" s="167"/>
      <c r="DB14" s="162" t="str">
        <f t="shared" si="2"/>
        <v>_2.1_КЦ</v>
      </c>
    </row>
    <row r="15" spans="1:116" s="123" customFormat="1" ht="14.25" outlineLevel="1" x14ac:dyDescent="0.25">
      <c r="A15" s="120"/>
      <c r="B15" s="121" t="s">
        <v>61</v>
      </c>
      <c r="C15" s="121" t="s">
        <v>660</v>
      </c>
      <c r="D15" s="121"/>
      <c r="E15" s="121"/>
      <c r="F15" s="121"/>
      <c r="G15" s="122">
        <f t="array" aca="1" ref="G15" ca="1">IF(ISNA(OFFSET(G15,0,MATCH(1=1,H15:CI15&lt;&gt;"",))),"",OFFSET(G15,0,MATCH(1=1,H15:CI15&lt;&gt;"",)))</f>
        <v>45444</v>
      </c>
      <c r="H15" s="119"/>
      <c r="I15" s="119"/>
      <c r="J15" s="119">
        <v>45444</v>
      </c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Z15" s="167"/>
      <c r="DA15" s="167"/>
      <c r="DB15" s="162" t="str">
        <f t="shared" si="2"/>
        <v>_2.2_ННГ</v>
      </c>
    </row>
    <row r="16" spans="1:116" s="123" customFormat="1" ht="14.25" outlineLevel="1" x14ac:dyDescent="0.25">
      <c r="A16" s="120"/>
      <c r="B16" s="121" t="s">
        <v>689</v>
      </c>
      <c r="C16" s="121" t="s">
        <v>664</v>
      </c>
      <c r="D16" s="121"/>
      <c r="E16" s="121"/>
      <c r="F16" s="121"/>
      <c r="G16" s="122">
        <f t="array" aca="1" ref="G16" ca="1">IF(ISNA(OFFSET(G16,0,MATCH(1=1,H16:CI16&lt;&gt;"",))),"",OFFSET(G16,0,MATCH(1=1,H16:CI16&lt;&gt;"",)))</f>
        <v>45444</v>
      </c>
      <c r="H16" s="119"/>
      <c r="I16" s="119"/>
      <c r="J16" s="119">
        <v>45444</v>
      </c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19"/>
      <c r="BX16" s="119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19"/>
      <c r="CZ16" s="167"/>
      <c r="DA16" s="167"/>
      <c r="DB16" s="162" t="str">
        <f t="shared" si="2"/>
        <v>_2.3_Хантос</v>
      </c>
    </row>
    <row r="17" spans="1:106" s="123" customFormat="1" ht="14.25" outlineLevel="1" x14ac:dyDescent="0.25">
      <c r="A17" s="120"/>
      <c r="B17" s="121" t="s">
        <v>690</v>
      </c>
      <c r="C17" s="121" t="s">
        <v>668</v>
      </c>
      <c r="D17" s="121"/>
      <c r="E17" s="121"/>
      <c r="F17" s="121"/>
      <c r="G17" s="122">
        <f t="array" aca="1" ref="G17" ca="1">IF(ISNA(OFFSET(G17,0,MATCH(1=1,H17:CI17&lt;&gt;"",))),"",OFFSET(G17,0,MATCH(1=1,H17:CI17&lt;&gt;"",)))</f>
        <v>45444</v>
      </c>
      <c r="H17" s="119"/>
      <c r="I17" s="119"/>
      <c r="J17" s="119">
        <v>45444</v>
      </c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19"/>
      <c r="BO17" s="119"/>
      <c r="BP17" s="119"/>
      <c r="BQ17" s="119"/>
      <c r="BR17" s="119"/>
      <c r="BS17" s="119"/>
      <c r="BT17" s="119"/>
      <c r="BU17" s="119"/>
      <c r="BV17" s="119"/>
      <c r="BW17" s="119"/>
      <c r="BX17" s="119"/>
      <c r="BY17" s="119"/>
      <c r="BZ17" s="119"/>
      <c r="CA17" s="119"/>
      <c r="CB17" s="119"/>
      <c r="CC17" s="119"/>
      <c r="CD17" s="119"/>
      <c r="CE17" s="119"/>
      <c r="CF17" s="119"/>
      <c r="CG17" s="119"/>
      <c r="CH17" s="119"/>
      <c r="CI17" s="119"/>
      <c r="CZ17" s="167"/>
      <c r="DA17" s="167"/>
      <c r="DB17" s="162" t="str">
        <f t="shared" si="2"/>
        <v>_2.4_Мегион</v>
      </c>
    </row>
    <row r="18" spans="1:106" s="123" customFormat="1" ht="14.25" outlineLevel="1" x14ac:dyDescent="0.25">
      <c r="A18" s="120"/>
      <c r="B18" s="121" t="s">
        <v>691</v>
      </c>
      <c r="C18" s="121" t="s">
        <v>398</v>
      </c>
      <c r="D18" s="121"/>
      <c r="E18" s="121"/>
      <c r="F18" s="121"/>
      <c r="G18" s="122">
        <f t="array" aca="1" ref="G18" ca="1">IF(ISNA(OFFSET(G18,0,MATCH(1=1,H18:CI18&lt;&gt;"",))),"",OFFSET(G18,0,MATCH(1=1,H18:CI18&lt;&gt;"",)))</f>
        <v>45444</v>
      </c>
      <c r="H18" s="119"/>
      <c r="I18" s="119"/>
      <c r="J18" s="119">
        <v>45444</v>
      </c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19"/>
      <c r="BE18" s="119"/>
      <c r="BF18" s="119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  <c r="BV18" s="119"/>
      <c r="BW18" s="119"/>
      <c r="BX18" s="119"/>
      <c r="BY18" s="119"/>
      <c r="BZ18" s="119"/>
      <c r="CA18" s="119"/>
      <c r="CB18" s="119"/>
      <c r="CC18" s="119"/>
      <c r="CD18" s="119"/>
      <c r="CE18" s="119"/>
      <c r="CF18" s="119"/>
      <c r="CG18" s="119"/>
      <c r="CH18" s="119"/>
      <c r="CI18" s="119"/>
      <c r="CZ18" s="167"/>
      <c r="DA18" s="167"/>
      <c r="DB18" s="162" t="str">
        <f t="shared" si="2"/>
        <v>_2.5_Оренбург</v>
      </c>
    </row>
    <row r="19" spans="1:106" s="123" customFormat="1" ht="14.25" outlineLevel="1" x14ac:dyDescent="0.25">
      <c r="A19" s="120"/>
      <c r="B19" s="121" t="s">
        <v>692</v>
      </c>
      <c r="C19" s="121" t="s">
        <v>658</v>
      </c>
      <c r="D19" s="121"/>
      <c r="E19" s="121"/>
      <c r="F19" s="121"/>
      <c r="G19" s="122">
        <f t="array" aca="1" ref="G19" ca="1">IF(ISNA(OFFSET(G19,0,MATCH(1=1,H19:CI19&lt;&gt;"",))),"",OFFSET(G19,0,MATCH(1=1,H19:CI19&lt;&gt;"",)))</f>
        <v>45444</v>
      </c>
      <c r="H19" s="119"/>
      <c r="I19" s="119"/>
      <c r="J19" s="119">
        <v>45444</v>
      </c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119"/>
      <c r="BF19" s="119"/>
      <c r="BG19" s="119"/>
      <c r="BH19" s="119"/>
      <c r="BI19" s="119"/>
      <c r="BJ19" s="119"/>
      <c r="BK19" s="119"/>
      <c r="BL19" s="119"/>
      <c r="BM19" s="119"/>
      <c r="BN19" s="119"/>
      <c r="BO19" s="119"/>
      <c r="BP19" s="119"/>
      <c r="BQ19" s="119"/>
      <c r="BR19" s="119"/>
      <c r="BS19" s="119"/>
      <c r="BT19" s="119"/>
      <c r="BU19" s="119"/>
      <c r="BV19" s="119"/>
      <c r="BW19" s="119"/>
      <c r="BX19" s="119"/>
      <c r="BY19" s="119"/>
      <c r="BZ19" s="119"/>
      <c r="CA19" s="119"/>
      <c r="CB19" s="119"/>
      <c r="CC19" s="119"/>
      <c r="CD19" s="119"/>
      <c r="CE19" s="119"/>
      <c r="CF19" s="119"/>
      <c r="CG19" s="119"/>
      <c r="CH19" s="119"/>
      <c r="CI19" s="119"/>
      <c r="CZ19" s="167"/>
      <c r="DA19" s="167"/>
      <c r="DB19" s="162" t="str">
        <f t="shared" si="2"/>
        <v>_2.6_Восток</v>
      </c>
    </row>
    <row r="20" spans="1:106" s="123" customFormat="1" ht="14.25" outlineLevel="1" x14ac:dyDescent="0.25">
      <c r="A20" s="120"/>
      <c r="B20" s="121" t="s">
        <v>693</v>
      </c>
      <c r="C20" s="121" t="s">
        <v>666</v>
      </c>
      <c r="D20" s="121"/>
      <c r="E20" s="121"/>
      <c r="F20" s="121"/>
      <c r="G20" s="122">
        <f t="array" aca="1" ref="G20" ca="1">IF(ISNA(OFFSET(G20,0,MATCH(1=1,H20:CI20&lt;&gt;"",))),"",OFFSET(G20,0,MATCH(1=1,H20:CI20&lt;&gt;"",)))</f>
        <v>45444</v>
      </c>
      <c r="H20" s="119"/>
      <c r="I20" s="119"/>
      <c r="J20" s="119">
        <v>45444</v>
      </c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  <c r="BV20" s="119"/>
      <c r="BW20" s="119"/>
      <c r="BX20" s="119"/>
      <c r="BY20" s="119"/>
      <c r="BZ20" s="119"/>
      <c r="CA20" s="119"/>
      <c r="CB20" s="119"/>
      <c r="CC20" s="119"/>
      <c r="CD20" s="119"/>
      <c r="CE20" s="119"/>
      <c r="CF20" s="119"/>
      <c r="CG20" s="119"/>
      <c r="CH20" s="119"/>
      <c r="CI20" s="119"/>
      <c r="CZ20" s="167"/>
      <c r="DA20" s="167"/>
      <c r="DB20" s="162" t="str">
        <f t="shared" si="2"/>
        <v>_2.7_Ямал</v>
      </c>
    </row>
    <row r="21" spans="1:106" s="123" customFormat="1" ht="14.25" outlineLevel="1" x14ac:dyDescent="0.25">
      <c r="A21" s="120"/>
      <c r="B21" s="121" t="s">
        <v>694</v>
      </c>
      <c r="C21" s="121" t="s">
        <v>662</v>
      </c>
      <c r="D21" s="121"/>
      <c r="E21" s="121"/>
      <c r="F21" s="121"/>
      <c r="G21" s="122">
        <f t="array" aca="1" ref="G21" ca="1">IF(ISNA(OFFSET(G21,0,MATCH(1=1,H21:CI21&lt;&gt;"",))),"",OFFSET(G21,0,MATCH(1=1,H21:CI21&lt;&gt;"",)))</f>
        <v>45444</v>
      </c>
      <c r="H21" s="119"/>
      <c r="I21" s="119"/>
      <c r="J21" s="119">
        <v>45444</v>
      </c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  <c r="BW21" s="119"/>
      <c r="BX21" s="119"/>
      <c r="BY21" s="119"/>
      <c r="BZ21" s="119"/>
      <c r="CA21" s="119"/>
      <c r="CB21" s="119"/>
      <c r="CC21" s="119"/>
      <c r="CD21" s="119"/>
      <c r="CE21" s="119"/>
      <c r="CF21" s="119"/>
      <c r="CG21" s="119"/>
      <c r="CH21" s="119"/>
      <c r="CI21" s="119"/>
      <c r="CZ21" s="167"/>
      <c r="DA21" s="167"/>
      <c r="DB21" s="162" t="str">
        <f t="shared" si="2"/>
        <v>_2.8_Мессояха</v>
      </c>
    </row>
    <row r="22" spans="1:106" s="123" customFormat="1" ht="14.25" outlineLevel="1" x14ac:dyDescent="0.25">
      <c r="A22" s="120"/>
      <c r="B22" s="121" t="s">
        <v>695</v>
      </c>
      <c r="C22" s="121" t="s">
        <v>672</v>
      </c>
      <c r="D22" s="121"/>
      <c r="E22" s="121"/>
      <c r="F22" s="121"/>
      <c r="G22" s="122">
        <f t="array" aca="1" ref="G22" ca="1">IF(ISNA(OFFSET(G22,0,MATCH(1=1,H22:CI22&lt;&gt;"",))),"",OFFSET(G22,0,MATCH(1=1,H22:CI22&lt;&gt;"",)))</f>
        <v>45444</v>
      </c>
      <c r="H22" s="119"/>
      <c r="I22" s="119"/>
      <c r="J22" s="119">
        <v>45444</v>
      </c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  <c r="BV22" s="119"/>
      <c r="BW22" s="119"/>
      <c r="BX22" s="119"/>
      <c r="BY22" s="119"/>
      <c r="BZ22" s="119"/>
      <c r="CA22" s="119"/>
      <c r="CB22" s="119"/>
      <c r="CC22" s="119"/>
      <c r="CD22" s="119"/>
      <c r="CE22" s="119"/>
      <c r="CF22" s="119"/>
      <c r="CG22" s="119"/>
      <c r="CH22" s="119"/>
      <c r="CI22" s="119"/>
      <c r="CZ22" s="167"/>
      <c r="DA22" s="167"/>
      <c r="DB22" s="162" t="str">
        <f t="shared" si="2"/>
        <v>_2.9_Заполярье</v>
      </c>
    </row>
    <row r="23" spans="1:106" s="123" customFormat="1" ht="14.25" outlineLevel="1" x14ac:dyDescent="0.25">
      <c r="A23" s="120"/>
      <c r="B23" s="121" t="s">
        <v>696</v>
      </c>
      <c r="C23" s="121" t="s">
        <v>676</v>
      </c>
      <c r="D23" s="121"/>
      <c r="E23" s="121"/>
      <c r="F23" s="121"/>
      <c r="G23" s="122">
        <f t="array" aca="1" ref="G23" ca="1">IF(ISNA(OFFSET(G23,0,MATCH(1=1,H23:CI23&lt;&gt;"",))),"",OFFSET(G23,0,MATCH(1=1,H23:CI23&lt;&gt;"",)))</f>
        <v>45444</v>
      </c>
      <c r="H23" s="119"/>
      <c r="I23" s="119"/>
      <c r="J23" s="119">
        <v>45444</v>
      </c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19"/>
      <c r="BO23" s="119"/>
      <c r="BP23" s="119"/>
      <c r="BQ23" s="119"/>
      <c r="BR23" s="119"/>
      <c r="BS23" s="119"/>
      <c r="BT23" s="119"/>
      <c r="BU23" s="119"/>
      <c r="BV23" s="119"/>
      <c r="BW23" s="119"/>
      <c r="BX23" s="119"/>
      <c r="BY23" s="119"/>
      <c r="BZ23" s="119"/>
      <c r="CA23" s="119"/>
      <c r="CB23" s="119"/>
      <c r="CC23" s="119"/>
      <c r="CD23" s="119"/>
      <c r="CE23" s="119"/>
      <c r="CF23" s="119"/>
      <c r="CG23" s="119"/>
      <c r="CH23" s="119"/>
      <c r="CI23" s="119"/>
      <c r="CZ23" s="167"/>
      <c r="DA23" s="167"/>
      <c r="DB23" s="162"/>
    </row>
    <row r="24" spans="1:106" s="123" customFormat="1" ht="14.25" outlineLevel="1" x14ac:dyDescent="0.25">
      <c r="A24" s="120"/>
      <c r="B24" s="121" t="s">
        <v>1091</v>
      </c>
      <c r="C24" s="121" t="s">
        <v>681</v>
      </c>
      <c r="D24" s="121"/>
      <c r="E24" s="121"/>
      <c r="F24" s="121"/>
      <c r="G24" s="122">
        <f t="array" aca="1" ref="G24" ca="1">IF(ISNA(OFFSET(G24,0,MATCH(1=1,H24:CI24&lt;&gt;"",))),"",OFFSET(G24,0,MATCH(1=1,H24:CI24&lt;&gt;"",)))</f>
        <v>45444</v>
      </c>
      <c r="H24" s="119"/>
      <c r="I24" s="119"/>
      <c r="J24" s="119">
        <v>45444</v>
      </c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19"/>
      <c r="BO24" s="119"/>
      <c r="BP24" s="119"/>
      <c r="BQ24" s="119"/>
      <c r="BR24" s="119"/>
      <c r="BS24" s="119"/>
      <c r="BT24" s="119"/>
      <c r="BU24" s="119"/>
      <c r="BV24" s="119"/>
      <c r="BW24" s="119"/>
      <c r="BX24" s="119"/>
      <c r="BY24" s="119"/>
      <c r="BZ24" s="119"/>
      <c r="CA24" s="119"/>
      <c r="CB24" s="119"/>
      <c r="CC24" s="119"/>
      <c r="CD24" s="119"/>
      <c r="CE24" s="119"/>
      <c r="CF24" s="119"/>
      <c r="CG24" s="119"/>
      <c r="CH24" s="119"/>
      <c r="CI24" s="119"/>
      <c r="CZ24" s="167"/>
      <c r="DA24" s="167"/>
      <c r="DB24" s="162"/>
    </row>
    <row r="25" spans="1:106" s="123" customFormat="1" ht="14.25" outlineLevel="1" x14ac:dyDescent="0.25">
      <c r="A25" s="120"/>
      <c r="B25" s="121" t="s">
        <v>1092</v>
      </c>
      <c r="C25" s="121" t="s">
        <v>669</v>
      </c>
      <c r="D25" s="121"/>
      <c r="E25" s="121"/>
      <c r="F25" s="121"/>
      <c r="G25" s="122">
        <f t="array" aca="1" ref="G25" ca="1">IF(ISNA(OFFSET(G25,0,MATCH(1=1,H25:CI25&lt;&gt;"",))),"",OFFSET(G25,0,MATCH(1=1,H25:CI25&lt;&gt;"",)))</f>
        <v>45444</v>
      </c>
      <c r="H25" s="119"/>
      <c r="I25" s="119"/>
      <c r="J25" s="119">
        <v>45444</v>
      </c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19"/>
      <c r="BO25" s="119"/>
      <c r="BP25" s="119"/>
      <c r="BQ25" s="119"/>
      <c r="BR25" s="119"/>
      <c r="BS25" s="119"/>
      <c r="BT25" s="119"/>
      <c r="BU25" s="119"/>
      <c r="BV25" s="119"/>
      <c r="BW25" s="119"/>
      <c r="BX25" s="119"/>
      <c r="BY25" s="119"/>
      <c r="BZ25" s="119"/>
      <c r="CA25" s="119"/>
      <c r="CB25" s="119"/>
      <c r="CC25" s="119"/>
      <c r="CD25" s="119"/>
      <c r="CE25" s="119"/>
      <c r="CF25" s="119"/>
      <c r="CG25" s="119"/>
      <c r="CH25" s="119"/>
      <c r="CI25" s="119"/>
      <c r="CZ25" s="167"/>
      <c r="DA25" s="167"/>
      <c r="DB25" s="162"/>
    </row>
    <row r="26" spans="1:106" s="123" customFormat="1" ht="14.25" outlineLevel="1" x14ac:dyDescent="0.25">
      <c r="A26" s="120"/>
      <c r="B26" s="121" t="s">
        <v>1093</v>
      </c>
      <c r="C26" s="121" t="s">
        <v>678</v>
      </c>
      <c r="D26" s="121"/>
      <c r="E26" s="121"/>
      <c r="F26" s="121"/>
      <c r="G26" s="122" t="str">
        <f t="array" aca="1" ref="G26" ca="1">IF(ISNA(OFFSET(G26,0,MATCH(1=1,H26:CI26&lt;&gt;"",))),"",OFFSET(G26,0,MATCH(1=1,H26:CI26&lt;&gt;"",)))</f>
        <v/>
      </c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19"/>
      <c r="BO26" s="119"/>
      <c r="BP26" s="119"/>
      <c r="BQ26" s="119"/>
      <c r="BR26" s="119"/>
      <c r="BS26" s="119"/>
      <c r="BT26" s="119"/>
      <c r="BU26" s="119"/>
      <c r="BV26" s="119"/>
      <c r="BW26" s="119"/>
      <c r="BX26" s="119"/>
      <c r="BY26" s="119"/>
      <c r="BZ26" s="119"/>
      <c r="CA26" s="119"/>
      <c r="CB26" s="119"/>
      <c r="CC26" s="119"/>
      <c r="CD26" s="119"/>
      <c r="CE26" s="119"/>
      <c r="CF26" s="119"/>
      <c r="CG26" s="119"/>
      <c r="CH26" s="119"/>
      <c r="CI26" s="119"/>
      <c r="CZ26" s="167"/>
      <c r="DA26" s="167"/>
      <c r="DB26" s="162" t="str">
        <f t="shared" si="2"/>
        <v>_2.13_Меретояха</v>
      </c>
    </row>
    <row r="27" spans="1:106" s="123" customFormat="1" ht="14.25" outlineLevel="1" x14ac:dyDescent="0.25">
      <c r="A27" s="120"/>
      <c r="B27" s="121" t="s">
        <v>1094</v>
      </c>
      <c r="C27" s="627"/>
      <c r="D27" s="627"/>
      <c r="E27" s="627"/>
      <c r="F27" s="627"/>
      <c r="G27" s="122" t="str">
        <f t="array" aca="1" ref="G27" ca="1">IF(ISNA(OFFSET(G27,0,MATCH(1=1,H27:CI27&lt;&gt;"",))),"",OFFSET(G27,0,MATCH(1=1,H27:CI27&lt;&gt;"",)))</f>
        <v/>
      </c>
      <c r="H27" s="628"/>
      <c r="I27" s="628"/>
      <c r="J27" s="628"/>
      <c r="K27" s="119"/>
      <c r="L27" s="628"/>
      <c r="M27" s="628"/>
      <c r="N27" s="628"/>
      <c r="O27" s="628"/>
      <c r="P27" s="628"/>
      <c r="Q27" s="628"/>
      <c r="R27" s="628"/>
      <c r="S27" s="628"/>
      <c r="T27" s="628"/>
      <c r="U27" s="628"/>
      <c r="V27" s="628"/>
      <c r="W27" s="628"/>
      <c r="X27" s="628"/>
      <c r="Y27" s="628"/>
      <c r="Z27" s="628"/>
      <c r="AA27" s="628"/>
      <c r="AB27" s="628"/>
      <c r="AC27" s="628"/>
      <c r="AD27" s="628"/>
      <c r="AE27" s="628"/>
      <c r="AF27" s="628"/>
      <c r="AG27" s="628"/>
      <c r="AH27" s="628"/>
      <c r="AI27" s="628"/>
      <c r="AJ27" s="628"/>
      <c r="AK27" s="628"/>
      <c r="AL27" s="628"/>
      <c r="AM27" s="628"/>
      <c r="AN27" s="628"/>
      <c r="AO27" s="628"/>
      <c r="AP27" s="628"/>
      <c r="AQ27" s="628"/>
      <c r="AR27" s="628"/>
      <c r="AS27" s="628"/>
      <c r="AT27" s="628"/>
      <c r="AU27" s="628"/>
      <c r="AV27" s="628"/>
      <c r="AW27" s="628"/>
      <c r="AX27" s="628"/>
      <c r="AY27" s="628"/>
      <c r="AZ27" s="628"/>
      <c r="BA27" s="628"/>
      <c r="BB27" s="628"/>
      <c r="BC27" s="628"/>
      <c r="BD27" s="628"/>
      <c r="BE27" s="628"/>
      <c r="BF27" s="628"/>
      <c r="BG27" s="628"/>
      <c r="BH27" s="628"/>
      <c r="BI27" s="628"/>
      <c r="BJ27" s="628"/>
      <c r="BK27" s="628"/>
      <c r="BL27" s="628"/>
      <c r="BM27" s="628"/>
      <c r="BN27" s="628"/>
      <c r="BO27" s="628"/>
      <c r="BP27" s="628"/>
      <c r="BQ27" s="628"/>
      <c r="BR27" s="628"/>
      <c r="BS27" s="628"/>
      <c r="BT27" s="628"/>
      <c r="BU27" s="628"/>
      <c r="BV27" s="628"/>
      <c r="BW27" s="628"/>
      <c r="BX27" s="628"/>
      <c r="BY27" s="628"/>
      <c r="BZ27" s="628"/>
      <c r="CA27" s="628"/>
      <c r="CB27" s="628"/>
      <c r="CC27" s="628"/>
      <c r="CD27" s="628"/>
      <c r="CE27" s="628"/>
      <c r="CF27" s="628"/>
      <c r="CG27" s="628"/>
      <c r="CH27" s="628"/>
      <c r="CI27" s="628"/>
      <c r="CZ27" s="167"/>
      <c r="DA27" s="167"/>
      <c r="DB27" s="162"/>
    </row>
    <row r="28" spans="1:106" s="120" customFormat="1" outlineLevel="1" x14ac:dyDescent="0.25">
      <c r="A28" s="181"/>
      <c r="B28" s="205"/>
      <c r="C28" s="206"/>
      <c r="D28" s="206"/>
      <c r="E28" s="206"/>
      <c r="F28" s="207"/>
      <c r="G28" s="181"/>
      <c r="H28" s="208">
        <f>IF(H30&gt;0,1,0)</f>
        <v>1</v>
      </c>
      <c r="I28" s="208">
        <f t="shared" ref="I28:BT28" si="7">IF(I30&gt;0,1,0)</f>
        <v>1</v>
      </c>
      <c r="J28" s="208">
        <f t="shared" si="7"/>
        <v>1</v>
      </c>
      <c r="K28" s="208">
        <f t="shared" si="7"/>
        <v>1</v>
      </c>
      <c r="L28" s="208">
        <f t="shared" si="7"/>
        <v>1</v>
      </c>
      <c r="M28" s="208">
        <f t="shared" si="7"/>
        <v>0</v>
      </c>
      <c r="N28" s="208">
        <f t="shared" si="7"/>
        <v>0</v>
      </c>
      <c r="O28" s="208">
        <f t="shared" si="7"/>
        <v>0</v>
      </c>
      <c r="P28" s="208">
        <f t="shared" si="7"/>
        <v>0</v>
      </c>
      <c r="Q28" s="208">
        <f t="shared" si="7"/>
        <v>0</v>
      </c>
      <c r="R28" s="208">
        <f t="shared" si="7"/>
        <v>0</v>
      </c>
      <c r="S28" s="208">
        <f t="shared" si="7"/>
        <v>0</v>
      </c>
      <c r="T28" s="208">
        <f t="shared" si="7"/>
        <v>0</v>
      </c>
      <c r="U28" s="208">
        <f t="shared" si="7"/>
        <v>0</v>
      </c>
      <c r="V28" s="208">
        <f t="shared" si="7"/>
        <v>0</v>
      </c>
      <c r="W28" s="208">
        <f t="shared" si="7"/>
        <v>0</v>
      </c>
      <c r="X28" s="208">
        <f t="shared" si="7"/>
        <v>0</v>
      </c>
      <c r="Y28" s="208">
        <f t="shared" si="7"/>
        <v>0</v>
      </c>
      <c r="Z28" s="208">
        <f t="shared" si="7"/>
        <v>0</v>
      </c>
      <c r="AA28" s="208">
        <f t="shared" si="7"/>
        <v>0</v>
      </c>
      <c r="AB28" s="208">
        <f t="shared" si="7"/>
        <v>0</v>
      </c>
      <c r="AC28" s="208">
        <f t="shared" si="7"/>
        <v>0</v>
      </c>
      <c r="AD28" s="208">
        <f t="shared" si="7"/>
        <v>0</v>
      </c>
      <c r="AE28" s="208">
        <f t="shared" si="7"/>
        <v>0</v>
      </c>
      <c r="AF28" s="208">
        <f t="shared" si="7"/>
        <v>0</v>
      </c>
      <c r="AG28" s="208">
        <f t="shared" si="7"/>
        <v>0</v>
      </c>
      <c r="AH28" s="208">
        <f t="shared" si="7"/>
        <v>0</v>
      </c>
      <c r="AI28" s="208">
        <f t="shared" si="7"/>
        <v>0</v>
      </c>
      <c r="AJ28" s="208">
        <f t="shared" si="7"/>
        <v>0</v>
      </c>
      <c r="AK28" s="208">
        <f t="shared" si="7"/>
        <v>0</v>
      </c>
      <c r="AL28" s="208">
        <f t="shared" si="7"/>
        <v>0</v>
      </c>
      <c r="AM28" s="208">
        <f t="shared" si="7"/>
        <v>0</v>
      </c>
      <c r="AN28" s="208">
        <f t="shared" si="7"/>
        <v>0</v>
      </c>
      <c r="AO28" s="208">
        <f t="shared" si="7"/>
        <v>0</v>
      </c>
      <c r="AP28" s="208">
        <f t="shared" si="7"/>
        <v>0</v>
      </c>
      <c r="AQ28" s="208">
        <f t="shared" si="7"/>
        <v>0</v>
      </c>
      <c r="AR28" s="208">
        <f t="shared" si="7"/>
        <v>0</v>
      </c>
      <c r="AS28" s="208">
        <f t="shared" si="7"/>
        <v>0</v>
      </c>
      <c r="AT28" s="208">
        <f t="shared" si="7"/>
        <v>0</v>
      </c>
      <c r="AU28" s="208">
        <f t="shared" si="7"/>
        <v>0</v>
      </c>
      <c r="AV28" s="208">
        <f t="shared" si="7"/>
        <v>0</v>
      </c>
      <c r="AW28" s="208">
        <f t="shared" si="7"/>
        <v>0</v>
      </c>
      <c r="AX28" s="208">
        <f t="shared" si="7"/>
        <v>0</v>
      </c>
      <c r="AY28" s="208">
        <f t="shared" si="7"/>
        <v>0</v>
      </c>
      <c r="AZ28" s="208">
        <f t="shared" si="7"/>
        <v>0</v>
      </c>
      <c r="BA28" s="208">
        <f t="shared" si="7"/>
        <v>0</v>
      </c>
      <c r="BB28" s="208">
        <f t="shared" si="7"/>
        <v>0</v>
      </c>
      <c r="BC28" s="208">
        <f t="shared" si="7"/>
        <v>0</v>
      </c>
      <c r="BD28" s="208">
        <f t="shared" si="7"/>
        <v>0</v>
      </c>
      <c r="BE28" s="208">
        <f t="shared" si="7"/>
        <v>0</v>
      </c>
      <c r="BF28" s="208">
        <f t="shared" si="7"/>
        <v>0</v>
      </c>
      <c r="BG28" s="208">
        <f t="shared" si="7"/>
        <v>0</v>
      </c>
      <c r="BH28" s="208">
        <f t="shared" si="7"/>
        <v>0</v>
      </c>
      <c r="BI28" s="208">
        <f t="shared" si="7"/>
        <v>0</v>
      </c>
      <c r="BJ28" s="208">
        <f t="shared" si="7"/>
        <v>0</v>
      </c>
      <c r="BK28" s="208">
        <f t="shared" si="7"/>
        <v>0</v>
      </c>
      <c r="BL28" s="208">
        <f t="shared" si="7"/>
        <v>0</v>
      </c>
      <c r="BM28" s="208">
        <f t="shared" si="7"/>
        <v>0</v>
      </c>
      <c r="BN28" s="208">
        <f t="shared" si="7"/>
        <v>0</v>
      </c>
      <c r="BO28" s="208">
        <f t="shared" si="7"/>
        <v>0</v>
      </c>
      <c r="BP28" s="208">
        <f t="shared" si="7"/>
        <v>0</v>
      </c>
      <c r="BQ28" s="208">
        <f t="shared" si="7"/>
        <v>0</v>
      </c>
      <c r="BR28" s="208">
        <f t="shared" si="7"/>
        <v>0</v>
      </c>
      <c r="BS28" s="208">
        <f t="shared" si="7"/>
        <v>0</v>
      </c>
      <c r="BT28" s="208">
        <f t="shared" si="7"/>
        <v>0</v>
      </c>
      <c r="BU28" s="208">
        <f t="shared" ref="BU28:CI28" si="8">IF(BU30&gt;0,1,0)</f>
        <v>0</v>
      </c>
      <c r="BV28" s="208">
        <f t="shared" si="8"/>
        <v>0</v>
      </c>
      <c r="BW28" s="208">
        <f t="shared" si="8"/>
        <v>0</v>
      </c>
      <c r="BX28" s="208">
        <f t="shared" si="8"/>
        <v>0</v>
      </c>
      <c r="BY28" s="208">
        <f t="shared" si="8"/>
        <v>0</v>
      </c>
      <c r="BZ28" s="208">
        <f t="shared" si="8"/>
        <v>0</v>
      </c>
      <c r="CA28" s="208">
        <f t="shared" si="8"/>
        <v>0</v>
      </c>
      <c r="CB28" s="208">
        <f t="shared" si="8"/>
        <v>0</v>
      </c>
      <c r="CC28" s="208">
        <f t="shared" si="8"/>
        <v>0</v>
      </c>
      <c r="CD28" s="208">
        <f t="shared" si="8"/>
        <v>0</v>
      </c>
      <c r="CE28" s="208">
        <f t="shared" si="8"/>
        <v>0</v>
      </c>
      <c r="CF28" s="208">
        <f t="shared" si="8"/>
        <v>0</v>
      </c>
      <c r="CG28" s="208">
        <f t="shared" si="8"/>
        <v>0</v>
      </c>
      <c r="CH28" s="208">
        <f t="shared" si="8"/>
        <v>0</v>
      </c>
      <c r="CI28" s="208">
        <f t="shared" si="8"/>
        <v>0</v>
      </c>
      <c r="CZ28" s="157" t="s">
        <v>181</v>
      </c>
      <c r="DA28" s="204">
        <v>14</v>
      </c>
      <c r="DB28" s="162" t="str">
        <f t="shared" si="2"/>
        <v>14__</v>
      </c>
    </row>
    <row r="29" spans="1:106" s="268" customFormat="1" ht="32.25" customHeight="1" x14ac:dyDescent="0.2">
      <c r="A29" s="261"/>
      <c r="B29" s="262" t="s">
        <v>58</v>
      </c>
      <c r="C29" s="263" t="s">
        <v>19</v>
      </c>
      <c r="D29" s="263"/>
      <c r="E29" s="264"/>
      <c r="F29" s="265"/>
      <c r="G29" s="266"/>
      <c r="H29" s="267">
        <f>H$1</f>
        <v>2022</v>
      </c>
      <c r="I29" s="267">
        <f t="shared" ref="I29:BT29" si="9">I$1</f>
        <v>2023</v>
      </c>
      <c r="J29" s="267">
        <f t="shared" si="9"/>
        <v>2024</v>
      </c>
      <c r="K29" s="267">
        <f t="shared" si="9"/>
        <v>2025</v>
      </c>
      <c r="L29" s="267">
        <f t="shared" si="9"/>
        <v>2026</v>
      </c>
      <c r="M29" s="267">
        <f t="shared" si="9"/>
        <v>2027</v>
      </c>
      <c r="N29" s="267">
        <f t="shared" si="9"/>
        <v>2028</v>
      </c>
      <c r="O29" s="267">
        <f t="shared" si="9"/>
        <v>2029</v>
      </c>
      <c r="P29" s="267">
        <f t="shared" si="9"/>
        <v>2030</v>
      </c>
      <c r="Q29" s="267">
        <f t="shared" si="9"/>
        <v>2031</v>
      </c>
      <c r="R29" s="267">
        <f t="shared" si="9"/>
        <v>2032</v>
      </c>
      <c r="S29" s="267">
        <f t="shared" si="9"/>
        <v>2033</v>
      </c>
      <c r="T29" s="267">
        <f t="shared" si="9"/>
        <v>2034</v>
      </c>
      <c r="U29" s="267">
        <f t="shared" si="9"/>
        <v>2035</v>
      </c>
      <c r="V29" s="267">
        <f t="shared" si="9"/>
        <v>2036</v>
      </c>
      <c r="W29" s="267">
        <f t="shared" si="9"/>
        <v>2037</v>
      </c>
      <c r="X29" s="267">
        <f t="shared" si="9"/>
        <v>2038</v>
      </c>
      <c r="Y29" s="267">
        <f t="shared" si="9"/>
        <v>2039</v>
      </c>
      <c r="Z29" s="267">
        <f t="shared" si="9"/>
        <v>2040</v>
      </c>
      <c r="AA29" s="267">
        <f t="shared" si="9"/>
        <v>2041</v>
      </c>
      <c r="AB29" s="267">
        <f t="shared" si="9"/>
        <v>2042</v>
      </c>
      <c r="AC29" s="267">
        <f t="shared" si="9"/>
        <v>2043</v>
      </c>
      <c r="AD29" s="267">
        <f t="shared" si="9"/>
        <v>2044</v>
      </c>
      <c r="AE29" s="267">
        <f t="shared" si="9"/>
        <v>2045</v>
      </c>
      <c r="AF29" s="267">
        <f t="shared" si="9"/>
        <v>2046</v>
      </c>
      <c r="AG29" s="267">
        <f t="shared" si="9"/>
        <v>2047</v>
      </c>
      <c r="AH29" s="267">
        <f t="shared" si="9"/>
        <v>2048</v>
      </c>
      <c r="AI29" s="267">
        <f t="shared" si="9"/>
        <v>2049</v>
      </c>
      <c r="AJ29" s="267">
        <f t="shared" si="9"/>
        <v>2050</v>
      </c>
      <c r="AK29" s="267">
        <f t="shared" si="9"/>
        <v>2051</v>
      </c>
      <c r="AL29" s="267">
        <f t="shared" si="9"/>
        <v>2052</v>
      </c>
      <c r="AM29" s="267">
        <f t="shared" si="9"/>
        <v>2053</v>
      </c>
      <c r="AN29" s="267">
        <f t="shared" si="9"/>
        <v>2054</v>
      </c>
      <c r="AO29" s="267">
        <f t="shared" si="9"/>
        <v>2055</v>
      </c>
      <c r="AP29" s="267">
        <f t="shared" si="9"/>
        <v>2056</v>
      </c>
      <c r="AQ29" s="267">
        <f t="shared" si="9"/>
        <v>2057</v>
      </c>
      <c r="AR29" s="267">
        <f t="shared" si="9"/>
        <v>2058</v>
      </c>
      <c r="AS29" s="267">
        <f t="shared" si="9"/>
        <v>2059</v>
      </c>
      <c r="AT29" s="267">
        <f t="shared" si="9"/>
        <v>2060</v>
      </c>
      <c r="AU29" s="267">
        <f t="shared" si="9"/>
        <v>2061</v>
      </c>
      <c r="AV29" s="267">
        <f t="shared" si="9"/>
        <v>2062</v>
      </c>
      <c r="AW29" s="267">
        <f t="shared" si="9"/>
        <v>2063</v>
      </c>
      <c r="AX29" s="267">
        <f t="shared" si="9"/>
        <v>2064</v>
      </c>
      <c r="AY29" s="267">
        <f t="shared" si="9"/>
        <v>2065</v>
      </c>
      <c r="AZ29" s="267">
        <f t="shared" si="9"/>
        <v>2066</v>
      </c>
      <c r="BA29" s="267">
        <f t="shared" si="9"/>
        <v>2067</v>
      </c>
      <c r="BB29" s="267">
        <f t="shared" si="9"/>
        <v>2068</v>
      </c>
      <c r="BC29" s="267">
        <f t="shared" si="9"/>
        <v>2069</v>
      </c>
      <c r="BD29" s="267">
        <f t="shared" si="9"/>
        <v>2070</v>
      </c>
      <c r="BE29" s="267">
        <f t="shared" si="9"/>
        <v>2071</v>
      </c>
      <c r="BF29" s="267">
        <f t="shared" si="9"/>
        <v>2072</v>
      </c>
      <c r="BG29" s="267">
        <f t="shared" si="9"/>
        <v>2073</v>
      </c>
      <c r="BH29" s="267">
        <f t="shared" si="9"/>
        <v>2074</v>
      </c>
      <c r="BI29" s="267">
        <f t="shared" si="9"/>
        <v>2075</v>
      </c>
      <c r="BJ29" s="267">
        <f t="shared" si="9"/>
        <v>2076</v>
      </c>
      <c r="BK29" s="267">
        <f t="shared" si="9"/>
        <v>2077</v>
      </c>
      <c r="BL29" s="267">
        <f t="shared" si="9"/>
        <v>2078</v>
      </c>
      <c r="BM29" s="267">
        <f t="shared" si="9"/>
        <v>2079</v>
      </c>
      <c r="BN29" s="267">
        <f t="shared" si="9"/>
        <v>2080</v>
      </c>
      <c r="BO29" s="267">
        <f t="shared" si="9"/>
        <v>2081</v>
      </c>
      <c r="BP29" s="267">
        <f t="shared" si="9"/>
        <v>2082</v>
      </c>
      <c r="BQ29" s="267">
        <f t="shared" si="9"/>
        <v>2083</v>
      </c>
      <c r="BR29" s="267">
        <f t="shared" si="9"/>
        <v>2084</v>
      </c>
      <c r="BS29" s="267">
        <f t="shared" si="9"/>
        <v>2085</v>
      </c>
      <c r="BT29" s="267">
        <f t="shared" si="9"/>
        <v>2086</v>
      </c>
      <c r="BU29" s="267">
        <f t="shared" ref="BU29:CI29" si="10">BU$1</f>
        <v>2087</v>
      </c>
      <c r="BV29" s="267">
        <f t="shared" si="10"/>
        <v>2088</v>
      </c>
      <c r="BW29" s="267">
        <f t="shared" si="10"/>
        <v>2089</v>
      </c>
      <c r="BX29" s="267">
        <f t="shared" si="10"/>
        <v>2090</v>
      </c>
      <c r="BY29" s="267">
        <f t="shared" si="10"/>
        <v>2091</v>
      </c>
      <c r="BZ29" s="267">
        <f t="shared" si="10"/>
        <v>2092</v>
      </c>
      <c r="CA29" s="267">
        <f t="shared" si="10"/>
        <v>2093</v>
      </c>
      <c r="CB29" s="267">
        <f t="shared" si="10"/>
        <v>2094</v>
      </c>
      <c r="CC29" s="267">
        <f t="shared" si="10"/>
        <v>2095</v>
      </c>
      <c r="CD29" s="267">
        <f t="shared" si="10"/>
        <v>2096</v>
      </c>
      <c r="CE29" s="267">
        <f t="shared" si="10"/>
        <v>2097</v>
      </c>
      <c r="CF29" s="267">
        <f t="shared" si="10"/>
        <v>2098</v>
      </c>
      <c r="CG29" s="267">
        <f t="shared" si="10"/>
        <v>2099</v>
      </c>
      <c r="CH29" s="267">
        <f t="shared" si="10"/>
        <v>2100</v>
      </c>
      <c r="CI29" s="267">
        <f t="shared" si="10"/>
        <v>2101</v>
      </c>
      <c r="CZ29" s="159" t="s">
        <v>181</v>
      </c>
      <c r="DA29" s="159">
        <v>15</v>
      </c>
      <c r="DB29" s="162" t="str">
        <f t="shared" si="2"/>
        <v>15_3_Расходы по проекту</v>
      </c>
    </row>
    <row r="30" spans="1:106" s="85" customFormat="1" outlineLevel="1" x14ac:dyDescent="0.25">
      <c r="B30" s="16" t="s">
        <v>127</v>
      </c>
      <c r="C30" s="10" t="s">
        <v>700</v>
      </c>
      <c r="D30" s="17"/>
      <c r="E30" s="17"/>
      <c r="F30" s="16" t="s">
        <v>13</v>
      </c>
      <c r="G30" s="13">
        <f>SUM(H30:CI30)</f>
        <v>236100</v>
      </c>
      <c r="H30" s="18">
        <f>SUM(H31:H33)</f>
        <v>7500</v>
      </c>
      <c r="I30" s="18">
        <f t="shared" ref="I30:BT30" si="11">SUM(I31:I33)</f>
        <v>144300</v>
      </c>
      <c r="J30" s="18">
        <f t="shared" si="11"/>
        <v>47000</v>
      </c>
      <c r="K30" s="18">
        <f t="shared" si="11"/>
        <v>33000</v>
      </c>
      <c r="L30" s="18">
        <f t="shared" si="11"/>
        <v>4300</v>
      </c>
      <c r="M30" s="18">
        <f t="shared" si="11"/>
        <v>0</v>
      </c>
      <c r="N30" s="18">
        <f t="shared" si="11"/>
        <v>0</v>
      </c>
      <c r="O30" s="18">
        <f t="shared" si="11"/>
        <v>0</v>
      </c>
      <c r="P30" s="18">
        <f t="shared" si="11"/>
        <v>0</v>
      </c>
      <c r="Q30" s="18">
        <f t="shared" si="11"/>
        <v>0</v>
      </c>
      <c r="R30" s="18">
        <f t="shared" si="11"/>
        <v>0</v>
      </c>
      <c r="S30" s="18">
        <f t="shared" si="11"/>
        <v>0</v>
      </c>
      <c r="T30" s="18">
        <f t="shared" si="11"/>
        <v>0</v>
      </c>
      <c r="U30" s="18">
        <f t="shared" si="11"/>
        <v>0</v>
      </c>
      <c r="V30" s="18">
        <f t="shared" si="11"/>
        <v>0</v>
      </c>
      <c r="W30" s="18">
        <f t="shared" si="11"/>
        <v>0</v>
      </c>
      <c r="X30" s="18">
        <f t="shared" si="11"/>
        <v>0</v>
      </c>
      <c r="Y30" s="18">
        <f t="shared" si="11"/>
        <v>0</v>
      </c>
      <c r="Z30" s="18">
        <f t="shared" si="11"/>
        <v>0</v>
      </c>
      <c r="AA30" s="18">
        <f t="shared" si="11"/>
        <v>0</v>
      </c>
      <c r="AB30" s="18">
        <f t="shared" si="11"/>
        <v>0</v>
      </c>
      <c r="AC30" s="18">
        <f t="shared" si="11"/>
        <v>0</v>
      </c>
      <c r="AD30" s="18">
        <f t="shared" si="11"/>
        <v>0</v>
      </c>
      <c r="AE30" s="18">
        <f t="shared" si="11"/>
        <v>0</v>
      </c>
      <c r="AF30" s="18">
        <f t="shared" si="11"/>
        <v>0</v>
      </c>
      <c r="AG30" s="18">
        <f t="shared" si="11"/>
        <v>0</v>
      </c>
      <c r="AH30" s="18">
        <f t="shared" si="11"/>
        <v>0</v>
      </c>
      <c r="AI30" s="18">
        <f t="shared" si="11"/>
        <v>0</v>
      </c>
      <c r="AJ30" s="18">
        <f t="shared" si="11"/>
        <v>0</v>
      </c>
      <c r="AK30" s="18">
        <f t="shared" si="11"/>
        <v>0</v>
      </c>
      <c r="AL30" s="18">
        <f t="shared" si="11"/>
        <v>0</v>
      </c>
      <c r="AM30" s="18">
        <f t="shared" si="11"/>
        <v>0</v>
      </c>
      <c r="AN30" s="18">
        <f t="shared" si="11"/>
        <v>0</v>
      </c>
      <c r="AO30" s="18">
        <f t="shared" si="11"/>
        <v>0</v>
      </c>
      <c r="AP30" s="18">
        <f t="shared" si="11"/>
        <v>0</v>
      </c>
      <c r="AQ30" s="18">
        <f t="shared" si="11"/>
        <v>0</v>
      </c>
      <c r="AR30" s="18">
        <f t="shared" si="11"/>
        <v>0</v>
      </c>
      <c r="AS30" s="18">
        <f t="shared" si="11"/>
        <v>0</v>
      </c>
      <c r="AT30" s="18">
        <f t="shared" si="11"/>
        <v>0</v>
      </c>
      <c r="AU30" s="18">
        <f t="shared" si="11"/>
        <v>0</v>
      </c>
      <c r="AV30" s="18">
        <f t="shared" si="11"/>
        <v>0</v>
      </c>
      <c r="AW30" s="18">
        <f t="shared" si="11"/>
        <v>0</v>
      </c>
      <c r="AX30" s="18">
        <f t="shared" si="11"/>
        <v>0</v>
      </c>
      <c r="AY30" s="18">
        <f t="shared" si="11"/>
        <v>0</v>
      </c>
      <c r="AZ30" s="18">
        <f t="shared" si="11"/>
        <v>0</v>
      </c>
      <c r="BA30" s="18">
        <f t="shared" si="11"/>
        <v>0</v>
      </c>
      <c r="BB30" s="18">
        <f t="shared" si="11"/>
        <v>0</v>
      </c>
      <c r="BC30" s="18">
        <f t="shared" si="11"/>
        <v>0</v>
      </c>
      <c r="BD30" s="18">
        <f t="shared" si="11"/>
        <v>0</v>
      </c>
      <c r="BE30" s="18">
        <f t="shared" si="11"/>
        <v>0</v>
      </c>
      <c r="BF30" s="18">
        <f t="shared" si="11"/>
        <v>0</v>
      </c>
      <c r="BG30" s="18">
        <f t="shared" si="11"/>
        <v>0</v>
      </c>
      <c r="BH30" s="18">
        <f t="shared" si="11"/>
        <v>0</v>
      </c>
      <c r="BI30" s="18">
        <f t="shared" si="11"/>
        <v>0</v>
      </c>
      <c r="BJ30" s="18">
        <f t="shared" si="11"/>
        <v>0</v>
      </c>
      <c r="BK30" s="18">
        <f t="shared" si="11"/>
        <v>0</v>
      </c>
      <c r="BL30" s="18">
        <f t="shared" si="11"/>
        <v>0</v>
      </c>
      <c r="BM30" s="18">
        <f t="shared" si="11"/>
        <v>0</v>
      </c>
      <c r="BN30" s="18">
        <f t="shared" si="11"/>
        <v>0</v>
      </c>
      <c r="BO30" s="18">
        <f t="shared" si="11"/>
        <v>0</v>
      </c>
      <c r="BP30" s="18">
        <f t="shared" si="11"/>
        <v>0</v>
      </c>
      <c r="BQ30" s="18">
        <f t="shared" si="11"/>
        <v>0</v>
      </c>
      <c r="BR30" s="18">
        <f t="shared" si="11"/>
        <v>0</v>
      </c>
      <c r="BS30" s="18">
        <f t="shared" si="11"/>
        <v>0</v>
      </c>
      <c r="BT30" s="18">
        <f t="shared" si="11"/>
        <v>0</v>
      </c>
      <c r="BU30" s="18">
        <f t="shared" ref="BU30:CI30" si="12">SUM(BU31:BU33)</f>
        <v>0</v>
      </c>
      <c r="BV30" s="18">
        <f t="shared" si="12"/>
        <v>0</v>
      </c>
      <c r="BW30" s="18">
        <f t="shared" si="12"/>
        <v>0</v>
      </c>
      <c r="BX30" s="18">
        <f t="shared" si="12"/>
        <v>0</v>
      </c>
      <c r="BY30" s="18">
        <f t="shared" si="12"/>
        <v>0</v>
      </c>
      <c r="BZ30" s="18">
        <f t="shared" si="12"/>
        <v>0</v>
      </c>
      <c r="CA30" s="18">
        <f t="shared" si="12"/>
        <v>0</v>
      </c>
      <c r="CB30" s="18">
        <f t="shared" si="12"/>
        <v>0</v>
      </c>
      <c r="CC30" s="18">
        <f t="shared" si="12"/>
        <v>0</v>
      </c>
      <c r="CD30" s="18">
        <f t="shared" si="12"/>
        <v>0</v>
      </c>
      <c r="CE30" s="18">
        <f t="shared" si="12"/>
        <v>0</v>
      </c>
      <c r="CF30" s="18">
        <f t="shared" si="12"/>
        <v>0</v>
      </c>
      <c r="CG30" s="18">
        <f t="shared" si="12"/>
        <v>0</v>
      </c>
      <c r="CH30" s="18">
        <f t="shared" si="12"/>
        <v>0</v>
      </c>
      <c r="CI30" s="18">
        <f t="shared" si="12"/>
        <v>0</v>
      </c>
      <c r="CZ30" s="159" t="s">
        <v>181</v>
      </c>
      <c r="DA30" s="269">
        <v>16</v>
      </c>
      <c r="DB30" s="162" t="str">
        <f t="shared" si="2"/>
        <v>16_3.1_ВСЕГО</v>
      </c>
    </row>
    <row r="31" spans="1:106" s="85" customFormat="1" outlineLevel="1" x14ac:dyDescent="0.25">
      <c r="B31" s="10"/>
      <c r="C31" s="10" t="s">
        <v>39</v>
      </c>
      <c r="D31" s="177"/>
      <c r="E31" s="177"/>
      <c r="F31" s="10" t="s">
        <v>13</v>
      </c>
      <c r="G31" s="8">
        <f t="shared" ref="G31:G46" si="13">SUM(H31:CI31)</f>
        <v>197010</v>
      </c>
      <c r="H31" s="11">
        <f>H35+H38+H41+H44+H48</f>
        <v>0</v>
      </c>
      <c r="I31" s="11">
        <f t="shared" ref="I31:BT32" si="14">I35+I38+I41+I44+I48</f>
        <v>134600</v>
      </c>
      <c r="J31" s="11">
        <f t="shared" si="14"/>
        <v>37300</v>
      </c>
      <c r="K31" s="11">
        <f t="shared" si="14"/>
        <v>25110</v>
      </c>
      <c r="L31" s="11">
        <f t="shared" si="14"/>
        <v>0</v>
      </c>
      <c r="M31" s="11">
        <f t="shared" si="14"/>
        <v>0</v>
      </c>
      <c r="N31" s="11">
        <f t="shared" si="14"/>
        <v>0</v>
      </c>
      <c r="O31" s="11">
        <f t="shared" si="14"/>
        <v>0</v>
      </c>
      <c r="P31" s="11">
        <f t="shared" si="14"/>
        <v>0</v>
      </c>
      <c r="Q31" s="11">
        <f t="shared" si="14"/>
        <v>0</v>
      </c>
      <c r="R31" s="11">
        <f t="shared" si="14"/>
        <v>0</v>
      </c>
      <c r="S31" s="11">
        <f t="shared" si="14"/>
        <v>0</v>
      </c>
      <c r="T31" s="11">
        <f t="shared" si="14"/>
        <v>0</v>
      </c>
      <c r="U31" s="11">
        <f t="shared" si="14"/>
        <v>0</v>
      </c>
      <c r="V31" s="11">
        <f t="shared" si="14"/>
        <v>0</v>
      </c>
      <c r="W31" s="11">
        <f t="shared" si="14"/>
        <v>0</v>
      </c>
      <c r="X31" s="11">
        <f t="shared" si="14"/>
        <v>0</v>
      </c>
      <c r="Y31" s="11">
        <f t="shared" si="14"/>
        <v>0</v>
      </c>
      <c r="Z31" s="11">
        <f t="shared" si="14"/>
        <v>0</v>
      </c>
      <c r="AA31" s="11">
        <f t="shared" si="14"/>
        <v>0</v>
      </c>
      <c r="AB31" s="11">
        <f t="shared" si="14"/>
        <v>0</v>
      </c>
      <c r="AC31" s="11">
        <f t="shared" si="14"/>
        <v>0</v>
      </c>
      <c r="AD31" s="11">
        <f t="shared" si="14"/>
        <v>0</v>
      </c>
      <c r="AE31" s="11">
        <f t="shared" si="14"/>
        <v>0</v>
      </c>
      <c r="AF31" s="11">
        <f t="shared" si="14"/>
        <v>0</v>
      </c>
      <c r="AG31" s="11">
        <f t="shared" si="14"/>
        <v>0</v>
      </c>
      <c r="AH31" s="11">
        <f t="shared" si="14"/>
        <v>0</v>
      </c>
      <c r="AI31" s="11">
        <f t="shared" si="14"/>
        <v>0</v>
      </c>
      <c r="AJ31" s="11">
        <f t="shared" si="14"/>
        <v>0</v>
      </c>
      <c r="AK31" s="11">
        <f t="shared" si="14"/>
        <v>0</v>
      </c>
      <c r="AL31" s="11">
        <f t="shared" si="14"/>
        <v>0</v>
      </c>
      <c r="AM31" s="11">
        <f t="shared" si="14"/>
        <v>0</v>
      </c>
      <c r="AN31" s="11">
        <f t="shared" si="14"/>
        <v>0</v>
      </c>
      <c r="AO31" s="11">
        <f t="shared" si="14"/>
        <v>0</v>
      </c>
      <c r="AP31" s="11">
        <f t="shared" si="14"/>
        <v>0</v>
      </c>
      <c r="AQ31" s="11">
        <f t="shared" si="14"/>
        <v>0</v>
      </c>
      <c r="AR31" s="11">
        <f t="shared" si="14"/>
        <v>0</v>
      </c>
      <c r="AS31" s="11">
        <f t="shared" si="14"/>
        <v>0</v>
      </c>
      <c r="AT31" s="11">
        <f t="shared" si="14"/>
        <v>0</v>
      </c>
      <c r="AU31" s="11">
        <f t="shared" si="14"/>
        <v>0</v>
      </c>
      <c r="AV31" s="11">
        <f t="shared" si="14"/>
        <v>0</v>
      </c>
      <c r="AW31" s="11">
        <f t="shared" si="14"/>
        <v>0</v>
      </c>
      <c r="AX31" s="11">
        <f t="shared" si="14"/>
        <v>0</v>
      </c>
      <c r="AY31" s="11">
        <f t="shared" si="14"/>
        <v>0</v>
      </c>
      <c r="AZ31" s="11">
        <f t="shared" si="14"/>
        <v>0</v>
      </c>
      <c r="BA31" s="11">
        <f t="shared" si="14"/>
        <v>0</v>
      </c>
      <c r="BB31" s="11">
        <f t="shared" si="14"/>
        <v>0</v>
      </c>
      <c r="BC31" s="11">
        <f t="shared" si="14"/>
        <v>0</v>
      </c>
      <c r="BD31" s="11">
        <f t="shared" si="14"/>
        <v>0</v>
      </c>
      <c r="BE31" s="11">
        <f t="shared" si="14"/>
        <v>0</v>
      </c>
      <c r="BF31" s="11">
        <f t="shared" si="14"/>
        <v>0</v>
      </c>
      <c r="BG31" s="11">
        <f t="shared" si="14"/>
        <v>0</v>
      </c>
      <c r="BH31" s="11">
        <f t="shared" si="14"/>
        <v>0</v>
      </c>
      <c r="BI31" s="11">
        <f t="shared" si="14"/>
        <v>0</v>
      </c>
      <c r="BJ31" s="11">
        <f t="shared" si="14"/>
        <v>0</v>
      </c>
      <c r="BK31" s="11">
        <f t="shared" si="14"/>
        <v>0</v>
      </c>
      <c r="BL31" s="11">
        <f t="shared" si="14"/>
        <v>0</v>
      </c>
      <c r="BM31" s="11">
        <f t="shared" si="14"/>
        <v>0</v>
      </c>
      <c r="BN31" s="11">
        <f t="shared" si="14"/>
        <v>0</v>
      </c>
      <c r="BO31" s="11">
        <f t="shared" si="14"/>
        <v>0</v>
      </c>
      <c r="BP31" s="11">
        <f t="shared" si="14"/>
        <v>0</v>
      </c>
      <c r="BQ31" s="11">
        <f t="shared" si="14"/>
        <v>0</v>
      </c>
      <c r="BR31" s="11">
        <f t="shared" si="14"/>
        <v>0</v>
      </c>
      <c r="BS31" s="11">
        <f t="shared" si="14"/>
        <v>0</v>
      </c>
      <c r="BT31" s="11">
        <f t="shared" si="14"/>
        <v>0</v>
      </c>
      <c r="BU31" s="11">
        <f t="shared" ref="BU31:CI32" si="15">BU35+BU38+BU41+BU44+BU48</f>
        <v>0</v>
      </c>
      <c r="BV31" s="11">
        <f t="shared" si="15"/>
        <v>0</v>
      </c>
      <c r="BW31" s="11">
        <f t="shared" si="15"/>
        <v>0</v>
      </c>
      <c r="BX31" s="11">
        <f t="shared" si="15"/>
        <v>0</v>
      </c>
      <c r="BY31" s="11">
        <f t="shared" si="15"/>
        <v>0</v>
      </c>
      <c r="BZ31" s="11">
        <f t="shared" si="15"/>
        <v>0</v>
      </c>
      <c r="CA31" s="11">
        <f t="shared" si="15"/>
        <v>0</v>
      </c>
      <c r="CB31" s="11">
        <f t="shared" si="15"/>
        <v>0</v>
      </c>
      <c r="CC31" s="11">
        <f t="shared" si="15"/>
        <v>0</v>
      </c>
      <c r="CD31" s="11">
        <f t="shared" si="15"/>
        <v>0</v>
      </c>
      <c r="CE31" s="11">
        <f t="shared" si="15"/>
        <v>0</v>
      </c>
      <c r="CF31" s="11">
        <f t="shared" si="15"/>
        <v>0</v>
      </c>
      <c r="CG31" s="11">
        <f t="shared" si="15"/>
        <v>0</v>
      </c>
      <c r="CH31" s="11">
        <f t="shared" si="15"/>
        <v>0</v>
      </c>
      <c r="CI31" s="11">
        <f t="shared" si="15"/>
        <v>0</v>
      </c>
      <c r="CZ31" s="159" t="s">
        <v>181</v>
      </c>
      <c r="DA31" s="159">
        <v>17</v>
      </c>
      <c r="DB31" s="162" t="str">
        <f t="shared" si="2"/>
        <v>17__CAPEX</v>
      </c>
    </row>
    <row r="32" spans="1:106" s="85" customFormat="1" outlineLevel="1" x14ac:dyDescent="0.25">
      <c r="B32" s="10"/>
      <c r="C32" s="10" t="s">
        <v>40</v>
      </c>
      <c r="D32" s="177"/>
      <c r="E32" s="177"/>
      <c r="F32" s="10" t="s">
        <v>13</v>
      </c>
      <c r="G32" s="8">
        <f t="shared" si="13"/>
        <v>21890</v>
      </c>
      <c r="H32" s="11">
        <f>H36+H39+H42+H45+H49</f>
        <v>7500</v>
      </c>
      <c r="I32" s="11">
        <f t="shared" si="14"/>
        <v>5400</v>
      </c>
      <c r="J32" s="11">
        <f t="shared" si="14"/>
        <v>5400</v>
      </c>
      <c r="K32" s="11">
        <f t="shared" si="14"/>
        <v>3590</v>
      </c>
      <c r="L32" s="11">
        <f t="shared" si="14"/>
        <v>0</v>
      </c>
      <c r="M32" s="11">
        <f t="shared" si="14"/>
        <v>0</v>
      </c>
      <c r="N32" s="11">
        <f t="shared" si="14"/>
        <v>0</v>
      </c>
      <c r="O32" s="11">
        <f t="shared" si="14"/>
        <v>0</v>
      </c>
      <c r="P32" s="11">
        <f t="shared" si="14"/>
        <v>0</v>
      </c>
      <c r="Q32" s="11">
        <f t="shared" si="14"/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>
        <f t="shared" si="14"/>
        <v>0</v>
      </c>
      <c r="Z32" s="11">
        <f t="shared" si="14"/>
        <v>0</v>
      </c>
      <c r="AA32" s="11">
        <f t="shared" si="14"/>
        <v>0</v>
      </c>
      <c r="AB32" s="11">
        <f t="shared" si="14"/>
        <v>0</v>
      </c>
      <c r="AC32" s="11">
        <f t="shared" si="14"/>
        <v>0</v>
      </c>
      <c r="AD32" s="11">
        <f t="shared" si="14"/>
        <v>0</v>
      </c>
      <c r="AE32" s="11">
        <f t="shared" si="14"/>
        <v>0</v>
      </c>
      <c r="AF32" s="11">
        <f t="shared" si="14"/>
        <v>0</v>
      </c>
      <c r="AG32" s="11">
        <f t="shared" si="14"/>
        <v>0</v>
      </c>
      <c r="AH32" s="11">
        <f t="shared" si="14"/>
        <v>0</v>
      </c>
      <c r="AI32" s="11">
        <f t="shared" si="14"/>
        <v>0</v>
      </c>
      <c r="AJ32" s="11">
        <f t="shared" si="14"/>
        <v>0</v>
      </c>
      <c r="AK32" s="11">
        <f t="shared" si="14"/>
        <v>0</v>
      </c>
      <c r="AL32" s="11">
        <f t="shared" si="14"/>
        <v>0</v>
      </c>
      <c r="AM32" s="11">
        <f t="shared" si="14"/>
        <v>0</v>
      </c>
      <c r="AN32" s="11">
        <f t="shared" si="14"/>
        <v>0</v>
      </c>
      <c r="AO32" s="11">
        <f t="shared" si="14"/>
        <v>0</v>
      </c>
      <c r="AP32" s="11">
        <f t="shared" si="14"/>
        <v>0</v>
      </c>
      <c r="AQ32" s="11">
        <f t="shared" si="14"/>
        <v>0</v>
      </c>
      <c r="AR32" s="11">
        <f t="shared" si="14"/>
        <v>0</v>
      </c>
      <c r="AS32" s="11">
        <f t="shared" si="14"/>
        <v>0</v>
      </c>
      <c r="AT32" s="11">
        <f t="shared" si="14"/>
        <v>0</v>
      </c>
      <c r="AU32" s="11">
        <f t="shared" si="14"/>
        <v>0</v>
      </c>
      <c r="AV32" s="11">
        <f t="shared" si="14"/>
        <v>0</v>
      </c>
      <c r="AW32" s="11">
        <f t="shared" si="14"/>
        <v>0</v>
      </c>
      <c r="AX32" s="11">
        <f t="shared" si="14"/>
        <v>0</v>
      </c>
      <c r="AY32" s="11">
        <f t="shared" si="14"/>
        <v>0</v>
      </c>
      <c r="AZ32" s="11">
        <f t="shared" si="14"/>
        <v>0</v>
      </c>
      <c r="BA32" s="11">
        <f t="shared" si="14"/>
        <v>0</v>
      </c>
      <c r="BB32" s="11">
        <f t="shared" si="14"/>
        <v>0</v>
      </c>
      <c r="BC32" s="11">
        <f t="shared" si="14"/>
        <v>0</v>
      </c>
      <c r="BD32" s="11">
        <f t="shared" si="14"/>
        <v>0</v>
      </c>
      <c r="BE32" s="11">
        <f t="shared" si="14"/>
        <v>0</v>
      </c>
      <c r="BF32" s="11">
        <f t="shared" si="14"/>
        <v>0</v>
      </c>
      <c r="BG32" s="11">
        <f t="shared" si="14"/>
        <v>0</v>
      </c>
      <c r="BH32" s="11">
        <f t="shared" si="14"/>
        <v>0</v>
      </c>
      <c r="BI32" s="11">
        <f t="shared" si="14"/>
        <v>0</v>
      </c>
      <c r="BJ32" s="11">
        <f t="shared" si="14"/>
        <v>0</v>
      </c>
      <c r="BK32" s="11">
        <f t="shared" si="14"/>
        <v>0</v>
      </c>
      <c r="BL32" s="11">
        <f t="shared" si="14"/>
        <v>0</v>
      </c>
      <c r="BM32" s="11">
        <f t="shared" si="14"/>
        <v>0</v>
      </c>
      <c r="BN32" s="11">
        <f t="shared" si="14"/>
        <v>0</v>
      </c>
      <c r="BO32" s="11">
        <f t="shared" si="14"/>
        <v>0</v>
      </c>
      <c r="BP32" s="11">
        <f t="shared" si="14"/>
        <v>0</v>
      </c>
      <c r="BQ32" s="11">
        <f t="shared" si="14"/>
        <v>0</v>
      </c>
      <c r="BR32" s="11">
        <f t="shared" si="14"/>
        <v>0</v>
      </c>
      <c r="BS32" s="11">
        <f t="shared" si="14"/>
        <v>0</v>
      </c>
      <c r="BT32" s="11">
        <f t="shared" si="14"/>
        <v>0</v>
      </c>
      <c r="BU32" s="11">
        <f t="shared" si="15"/>
        <v>0</v>
      </c>
      <c r="BV32" s="11">
        <f t="shared" si="15"/>
        <v>0</v>
      </c>
      <c r="BW32" s="11">
        <f t="shared" si="15"/>
        <v>0</v>
      </c>
      <c r="BX32" s="11">
        <f t="shared" si="15"/>
        <v>0</v>
      </c>
      <c r="BY32" s="11">
        <f t="shared" si="15"/>
        <v>0</v>
      </c>
      <c r="BZ32" s="11">
        <f t="shared" si="15"/>
        <v>0</v>
      </c>
      <c r="CA32" s="11">
        <f t="shared" si="15"/>
        <v>0</v>
      </c>
      <c r="CB32" s="11">
        <f t="shared" si="15"/>
        <v>0</v>
      </c>
      <c r="CC32" s="11">
        <f t="shared" si="15"/>
        <v>0</v>
      </c>
      <c r="CD32" s="11">
        <f t="shared" si="15"/>
        <v>0</v>
      </c>
      <c r="CE32" s="11">
        <f t="shared" si="15"/>
        <v>0</v>
      </c>
      <c r="CF32" s="11">
        <f t="shared" si="15"/>
        <v>0</v>
      </c>
      <c r="CG32" s="11">
        <f t="shared" si="15"/>
        <v>0</v>
      </c>
      <c r="CH32" s="11">
        <f t="shared" si="15"/>
        <v>0</v>
      </c>
      <c r="CI32" s="11">
        <f t="shared" si="15"/>
        <v>0</v>
      </c>
      <c r="CZ32" s="159" t="s">
        <v>181</v>
      </c>
      <c r="DA32" s="269">
        <v>18</v>
      </c>
      <c r="DB32" s="162" t="str">
        <f t="shared" si="2"/>
        <v>18__OPEX</v>
      </c>
    </row>
    <row r="33" spans="1:106" s="85" customFormat="1" outlineLevel="1" x14ac:dyDescent="0.25">
      <c r="B33" s="10"/>
      <c r="C33" s="10" t="s">
        <v>698</v>
      </c>
      <c r="D33" s="177"/>
      <c r="E33" s="177"/>
      <c r="F33" s="10" t="s">
        <v>13</v>
      </c>
      <c r="G33" s="8">
        <f t="shared" si="13"/>
        <v>17200</v>
      </c>
      <c r="H33" s="11">
        <f>H46</f>
        <v>0</v>
      </c>
      <c r="I33" s="11">
        <f t="shared" ref="I33:BT33" si="16">I46</f>
        <v>4300</v>
      </c>
      <c r="J33" s="11">
        <f t="shared" si="16"/>
        <v>4300</v>
      </c>
      <c r="K33" s="11">
        <f t="shared" si="16"/>
        <v>4300</v>
      </c>
      <c r="L33" s="11">
        <f t="shared" si="16"/>
        <v>4300</v>
      </c>
      <c r="M33" s="11">
        <f t="shared" si="16"/>
        <v>0</v>
      </c>
      <c r="N33" s="11">
        <f t="shared" si="16"/>
        <v>0</v>
      </c>
      <c r="O33" s="11">
        <f t="shared" si="16"/>
        <v>0</v>
      </c>
      <c r="P33" s="11">
        <f t="shared" si="16"/>
        <v>0</v>
      </c>
      <c r="Q33" s="11">
        <f t="shared" si="16"/>
        <v>0</v>
      </c>
      <c r="R33" s="11">
        <f t="shared" si="16"/>
        <v>0</v>
      </c>
      <c r="S33" s="11">
        <f t="shared" si="16"/>
        <v>0</v>
      </c>
      <c r="T33" s="11">
        <f t="shared" si="16"/>
        <v>0</v>
      </c>
      <c r="U33" s="11">
        <f t="shared" si="16"/>
        <v>0</v>
      </c>
      <c r="V33" s="11">
        <f t="shared" si="16"/>
        <v>0</v>
      </c>
      <c r="W33" s="11">
        <f t="shared" si="16"/>
        <v>0</v>
      </c>
      <c r="X33" s="11">
        <f t="shared" si="16"/>
        <v>0</v>
      </c>
      <c r="Y33" s="11">
        <f t="shared" si="16"/>
        <v>0</v>
      </c>
      <c r="Z33" s="11">
        <f t="shared" si="16"/>
        <v>0</v>
      </c>
      <c r="AA33" s="11">
        <f t="shared" si="16"/>
        <v>0</v>
      </c>
      <c r="AB33" s="11">
        <f t="shared" si="16"/>
        <v>0</v>
      </c>
      <c r="AC33" s="11">
        <f t="shared" si="16"/>
        <v>0</v>
      </c>
      <c r="AD33" s="11">
        <f t="shared" si="16"/>
        <v>0</v>
      </c>
      <c r="AE33" s="11">
        <f t="shared" si="16"/>
        <v>0</v>
      </c>
      <c r="AF33" s="11">
        <f t="shared" si="16"/>
        <v>0</v>
      </c>
      <c r="AG33" s="11">
        <f t="shared" si="16"/>
        <v>0</v>
      </c>
      <c r="AH33" s="11">
        <f t="shared" si="16"/>
        <v>0</v>
      </c>
      <c r="AI33" s="11">
        <f t="shared" si="16"/>
        <v>0</v>
      </c>
      <c r="AJ33" s="11">
        <f t="shared" si="16"/>
        <v>0</v>
      </c>
      <c r="AK33" s="11">
        <f t="shared" si="16"/>
        <v>0</v>
      </c>
      <c r="AL33" s="11">
        <f t="shared" si="16"/>
        <v>0</v>
      </c>
      <c r="AM33" s="11">
        <f t="shared" si="16"/>
        <v>0</v>
      </c>
      <c r="AN33" s="11">
        <f t="shared" si="16"/>
        <v>0</v>
      </c>
      <c r="AO33" s="11">
        <f t="shared" si="16"/>
        <v>0</v>
      </c>
      <c r="AP33" s="11">
        <f t="shared" si="16"/>
        <v>0</v>
      </c>
      <c r="AQ33" s="11">
        <f t="shared" si="16"/>
        <v>0</v>
      </c>
      <c r="AR33" s="11">
        <f t="shared" si="16"/>
        <v>0</v>
      </c>
      <c r="AS33" s="11">
        <f t="shared" si="16"/>
        <v>0</v>
      </c>
      <c r="AT33" s="11">
        <f t="shared" si="16"/>
        <v>0</v>
      </c>
      <c r="AU33" s="11">
        <f t="shared" si="16"/>
        <v>0</v>
      </c>
      <c r="AV33" s="11">
        <f t="shared" si="16"/>
        <v>0</v>
      </c>
      <c r="AW33" s="11">
        <f t="shared" si="16"/>
        <v>0</v>
      </c>
      <c r="AX33" s="11">
        <f t="shared" si="16"/>
        <v>0</v>
      </c>
      <c r="AY33" s="11">
        <f t="shared" si="16"/>
        <v>0</v>
      </c>
      <c r="AZ33" s="11">
        <f t="shared" si="16"/>
        <v>0</v>
      </c>
      <c r="BA33" s="11">
        <f t="shared" si="16"/>
        <v>0</v>
      </c>
      <c r="BB33" s="11">
        <f t="shared" si="16"/>
        <v>0</v>
      </c>
      <c r="BC33" s="11">
        <f t="shared" si="16"/>
        <v>0</v>
      </c>
      <c r="BD33" s="11">
        <f t="shared" si="16"/>
        <v>0</v>
      </c>
      <c r="BE33" s="11">
        <f t="shared" si="16"/>
        <v>0</v>
      </c>
      <c r="BF33" s="11">
        <f t="shared" si="16"/>
        <v>0</v>
      </c>
      <c r="BG33" s="11">
        <f t="shared" si="16"/>
        <v>0</v>
      </c>
      <c r="BH33" s="11">
        <f t="shared" si="16"/>
        <v>0</v>
      </c>
      <c r="BI33" s="11">
        <f t="shared" si="16"/>
        <v>0</v>
      </c>
      <c r="BJ33" s="11">
        <f t="shared" si="16"/>
        <v>0</v>
      </c>
      <c r="BK33" s="11">
        <f t="shared" si="16"/>
        <v>0</v>
      </c>
      <c r="BL33" s="11">
        <f t="shared" si="16"/>
        <v>0</v>
      </c>
      <c r="BM33" s="11">
        <f t="shared" si="16"/>
        <v>0</v>
      </c>
      <c r="BN33" s="11">
        <f t="shared" si="16"/>
        <v>0</v>
      </c>
      <c r="BO33" s="11">
        <f t="shared" si="16"/>
        <v>0</v>
      </c>
      <c r="BP33" s="11">
        <f t="shared" si="16"/>
        <v>0</v>
      </c>
      <c r="BQ33" s="11">
        <f t="shared" si="16"/>
        <v>0</v>
      </c>
      <c r="BR33" s="11">
        <f t="shared" si="16"/>
        <v>0</v>
      </c>
      <c r="BS33" s="11">
        <f t="shared" si="16"/>
        <v>0</v>
      </c>
      <c r="BT33" s="11">
        <f t="shared" si="16"/>
        <v>0</v>
      </c>
      <c r="BU33" s="11">
        <f t="shared" ref="BU33:CI33" si="17">BU46</f>
        <v>0</v>
      </c>
      <c r="BV33" s="11">
        <f t="shared" si="17"/>
        <v>0</v>
      </c>
      <c r="BW33" s="11">
        <f t="shared" si="17"/>
        <v>0</v>
      </c>
      <c r="BX33" s="11">
        <f t="shared" si="17"/>
        <v>0</v>
      </c>
      <c r="BY33" s="11">
        <f t="shared" si="17"/>
        <v>0</v>
      </c>
      <c r="BZ33" s="11">
        <f t="shared" si="17"/>
        <v>0</v>
      </c>
      <c r="CA33" s="11">
        <f t="shared" si="17"/>
        <v>0</v>
      </c>
      <c r="CB33" s="11">
        <f t="shared" si="17"/>
        <v>0</v>
      </c>
      <c r="CC33" s="11">
        <f t="shared" si="17"/>
        <v>0</v>
      </c>
      <c r="CD33" s="11">
        <f t="shared" si="17"/>
        <v>0</v>
      </c>
      <c r="CE33" s="11">
        <f t="shared" si="17"/>
        <v>0</v>
      </c>
      <c r="CF33" s="11">
        <f t="shared" si="17"/>
        <v>0</v>
      </c>
      <c r="CG33" s="11">
        <f t="shared" si="17"/>
        <v>0</v>
      </c>
      <c r="CH33" s="11">
        <f t="shared" si="17"/>
        <v>0</v>
      </c>
      <c r="CI33" s="11">
        <f t="shared" si="17"/>
        <v>0</v>
      </c>
      <c r="CZ33" s="159" t="s">
        <v>181</v>
      </c>
      <c r="DA33" s="269">
        <v>19</v>
      </c>
      <c r="DB33" s="162" t="str">
        <f t="shared" si="2"/>
        <v>19__СЕРВИС</v>
      </c>
    </row>
    <row r="34" spans="1:106" s="85" customFormat="1" outlineLevel="1" x14ac:dyDescent="0.25">
      <c r="B34" s="16" t="s">
        <v>128</v>
      </c>
      <c r="C34" s="10" t="str">
        <f>IF(Согласование!$B$11="Цифровой",DH7,DI7)</f>
        <v>в т.ч. на этап Оценка</v>
      </c>
      <c r="D34" s="17"/>
      <c r="E34" s="17"/>
      <c r="F34" s="16" t="s">
        <v>13</v>
      </c>
      <c r="G34" s="13">
        <f t="shared" si="13"/>
        <v>3800</v>
      </c>
      <c r="H34" s="28">
        <f t="shared" ref="H34:BS34" si="18">H35+H36</f>
        <v>3800</v>
      </c>
      <c r="I34" s="28">
        <f t="shared" si="18"/>
        <v>0</v>
      </c>
      <c r="J34" s="28">
        <f t="shared" si="18"/>
        <v>0</v>
      </c>
      <c r="K34" s="28">
        <f t="shared" si="18"/>
        <v>0</v>
      </c>
      <c r="L34" s="28">
        <f t="shared" si="18"/>
        <v>0</v>
      </c>
      <c r="M34" s="28">
        <f t="shared" si="18"/>
        <v>0</v>
      </c>
      <c r="N34" s="28">
        <f t="shared" si="18"/>
        <v>0</v>
      </c>
      <c r="O34" s="28">
        <f t="shared" si="18"/>
        <v>0</v>
      </c>
      <c r="P34" s="28">
        <f t="shared" si="18"/>
        <v>0</v>
      </c>
      <c r="Q34" s="28">
        <f t="shared" si="18"/>
        <v>0</v>
      </c>
      <c r="R34" s="28">
        <f t="shared" si="18"/>
        <v>0</v>
      </c>
      <c r="S34" s="28">
        <f t="shared" si="18"/>
        <v>0</v>
      </c>
      <c r="T34" s="28">
        <f t="shared" si="18"/>
        <v>0</v>
      </c>
      <c r="U34" s="28">
        <f t="shared" si="18"/>
        <v>0</v>
      </c>
      <c r="V34" s="28">
        <f t="shared" si="18"/>
        <v>0</v>
      </c>
      <c r="W34" s="28">
        <f t="shared" si="18"/>
        <v>0</v>
      </c>
      <c r="X34" s="28">
        <f t="shared" si="18"/>
        <v>0</v>
      </c>
      <c r="Y34" s="28">
        <f t="shared" si="18"/>
        <v>0</v>
      </c>
      <c r="Z34" s="28">
        <f t="shared" si="18"/>
        <v>0</v>
      </c>
      <c r="AA34" s="28">
        <f t="shared" si="18"/>
        <v>0</v>
      </c>
      <c r="AB34" s="28">
        <f t="shared" si="18"/>
        <v>0</v>
      </c>
      <c r="AC34" s="28">
        <f t="shared" si="18"/>
        <v>0</v>
      </c>
      <c r="AD34" s="28">
        <f t="shared" si="18"/>
        <v>0</v>
      </c>
      <c r="AE34" s="28">
        <f t="shared" si="18"/>
        <v>0</v>
      </c>
      <c r="AF34" s="28">
        <f t="shared" si="18"/>
        <v>0</v>
      </c>
      <c r="AG34" s="28">
        <f t="shared" si="18"/>
        <v>0</v>
      </c>
      <c r="AH34" s="28">
        <f t="shared" si="18"/>
        <v>0</v>
      </c>
      <c r="AI34" s="28">
        <f t="shared" si="18"/>
        <v>0</v>
      </c>
      <c r="AJ34" s="28">
        <f t="shared" si="18"/>
        <v>0</v>
      </c>
      <c r="AK34" s="28">
        <f t="shared" si="18"/>
        <v>0</v>
      </c>
      <c r="AL34" s="28">
        <f t="shared" si="18"/>
        <v>0</v>
      </c>
      <c r="AM34" s="28">
        <f t="shared" si="18"/>
        <v>0</v>
      </c>
      <c r="AN34" s="28">
        <f t="shared" si="18"/>
        <v>0</v>
      </c>
      <c r="AO34" s="28">
        <f t="shared" si="18"/>
        <v>0</v>
      </c>
      <c r="AP34" s="28">
        <f t="shared" si="18"/>
        <v>0</v>
      </c>
      <c r="AQ34" s="28">
        <f t="shared" si="18"/>
        <v>0</v>
      </c>
      <c r="AR34" s="28">
        <f t="shared" si="18"/>
        <v>0</v>
      </c>
      <c r="AS34" s="28">
        <f t="shared" si="18"/>
        <v>0</v>
      </c>
      <c r="AT34" s="28">
        <f t="shared" si="18"/>
        <v>0</v>
      </c>
      <c r="AU34" s="28">
        <f t="shared" si="18"/>
        <v>0</v>
      </c>
      <c r="AV34" s="28">
        <f t="shared" si="18"/>
        <v>0</v>
      </c>
      <c r="AW34" s="28">
        <f t="shared" si="18"/>
        <v>0</v>
      </c>
      <c r="AX34" s="28">
        <f t="shared" si="18"/>
        <v>0</v>
      </c>
      <c r="AY34" s="28">
        <f t="shared" si="18"/>
        <v>0</v>
      </c>
      <c r="AZ34" s="28">
        <f t="shared" si="18"/>
        <v>0</v>
      </c>
      <c r="BA34" s="28">
        <f t="shared" si="18"/>
        <v>0</v>
      </c>
      <c r="BB34" s="28">
        <f t="shared" si="18"/>
        <v>0</v>
      </c>
      <c r="BC34" s="28">
        <f t="shared" si="18"/>
        <v>0</v>
      </c>
      <c r="BD34" s="28">
        <f t="shared" si="18"/>
        <v>0</v>
      </c>
      <c r="BE34" s="28">
        <f t="shared" si="18"/>
        <v>0</v>
      </c>
      <c r="BF34" s="28">
        <f t="shared" si="18"/>
        <v>0</v>
      </c>
      <c r="BG34" s="28">
        <f t="shared" si="18"/>
        <v>0</v>
      </c>
      <c r="BH34" s="28">
        <f t="shared" si="18"/>
        <v>0</v>
      </c>
      <c r="BI34" s="28">
        <f t="shared" si="18"/>
        <v>0</v>
      </c>
      <c r="BJ34" s="28">
        <f t="shared" si="18"/>
        <v>0</v>
      </c>
      <c r="BK34" s="28">
        <f t="shared" si="18"/>
        <v>0</v>
      </c>
      <c r="BL34" s="28">
        <f t="shared" si="18"/>
        <v>0</v>
      </c>
      <c r="BM34" s="28">
        <f t="shared" si="18"/>
        <v>0</v>
      </c>
      <c r="BN34" s="28">
        <f t="shared" si="18"/>
        <v>0</v>
      </c>
      <c r="BO34" s="28">
        <f t="shared" si="18"/>
        <v>0</v>
      </c>
      <c r="BP34" s="28">
        <f t="shared" si="18"/>
        <v>0</v>
      </c>
      <c r="BQ34" s="28">
        <f t="shared" si="18"/>
        <v>0</v>
      </c>
      <c r="BR34" s="28">
        <f t="shared" si="18"/>
        <v>0</v>
      </c>
      <c r="BS34" s="28">
        <f t="shared" si="18"/>
        <v>0</v>
      </c>
      <c r="BT34" s="28">
        <f t="shared" ref="BT34:CD34" si="19">BT35+BT36</f>
        <v>0</v>
      </c>
      <c r="BU34" s="28">
        <f t="shared" si="19"/>
        <v>0</v>
      </c>
      <c r="BV34" s="28">
        <f t="shared" si="19"/>
        <v>0</v>
      </c>
      <c r="BW34" s="28">
        <f t="shared" si="19"/>
        <v>0</v>
      </c>
      <c r="BX34" s="28">
        <f t="shared" si="19"/>
        <v>0</v>
      </c>
      <c r="BY34" s="28">
        <f t="shared" si="19"/>
        <v>0</v>
      </c>
      <c r="BZ34" s="28">
        <f t="shared" si="19"/>
        <v>0</v>
      </c>
      <c r="CA34" s="28">
        <f t="shared" si="19"/>
        <v>0</v>
      </c>
      <c r="CB34" s="28">
        <f t="shared" si="19"/>
        <v>0</v>
      </c>
      <c r="CC34" s="28">
        <f t="shared" si="19"/>
        <v>0</v>
      </c>
      <c r="CD34" s="28">
        <f t="shared" si="19"/>
        <v>0</v>
      </c>
      <c r="CE34" s="28">
        <f>CE35+CE36</f>
        <v>0</v>
      </c>
      <c r="CF34" s="28">
        <f>CF35+CF36</f>
        <v>0</v>
      </c>
      <c r="CG34" s="28">
        <f>CG35+CG36</f>
        <v>0</v>
      </c>
      <c r="CH34" s="28">
        <f>CH35+CH36</f>
        <v>0</v>
      </c>
      <c r="CI34" s="28">
        <f>CI35+CI36</f>
        <v>0</v>
      </c>
      <c r="CZ34" s="159" t="s">
        <v>181</v>
      </c>
      <c r="DA34" s="269">
        <v>20</v>
      </c>
      <c r="DB34" s="162" t="str">
        <f t="shared" si="2"/>
        <v>20_3.2_в т.ч. на этап Оценка</v>
      </c>
    </row>
    <row r="35" spans="1:106" s="84" customFormat="1" ht="14.25" outlineLevel="1" x14ac:dyDescent="0.25">
      <c r="A35" s="90"/>
      <c r="B35" s="7"/>
      <c r="C35" s="7" t="s">
        <v>39</v>
      </c>
      <c r="D35" s="121"/>
      <c r="E35" s="121"/>
      <c r="F35" s="7" t="s">
        <v>13</v>
      </c>
      <c r="G35" s="27">
        <f t="shared" si="13"/>
        <v>0</v>
      </c>
      <c r="H35" s="125">
        <f>IFERROR(INDEX('Бюджет (Развитие ОЭДК)'!$F$10:$Y$23,MATCH('ИД (Развитие ОЭДК)'!$C35,'Бюджет (Развитие ОЭДК)'!$C$10:$C$23,0),MATCH('ИД (Развитие ОЭДК)'!H$29,'Бюджет (Развитие ОЭДК)'!$F$3:$Y$3,0)),0)</f>
        <v>0</v>
      </c>
      <c r="I35" s="125">
        <f>IFERROR(INDEX('Бюджет (Развитие ОЭДК)'!$F$10:$Y$23,MATCH('ИД (Развитие ОЭДК)'!$C35,'Бюджет (Развитие ОЭДК)'!$C$10:$C$23,0),MATCH('ИД (Развитие ОЭДК)'!I$29,'Бюджет (Развитие ОЭДК)'!$F$3:$Y$3,0)),0)</f>
        <v>0</v>
      </c>
      <c r="J35" s="125">
        <f>IFERROR(INDEX('Бюджет (Развитие ОЭДК)'!$F$10:$Y$23,MATCH('ИД (Развитие ОЭДК)'!$C35,'Бюджет (Развитие ОЭДК)'!$C$10:$C$23,0),MATCH('ИД (Развитие ОЭДК)'!J$29,'Бюджет (Развитие ОЭДК)'!$F$3:$Y$3,0)),0)</f>
        <v>0</v>
      </c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5"/>
      <c r="BA35" s="125"/>
      <c r="BB35" s="125"/>
      <c r="BC35" s="125"/>
      <c r="BD35" s="125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  <c r="CG35" s="125"/>
      <c r="CH35" s="125"/>
      <c r="CI35" s="126"/>
      <c r="CZ35" s="41" t="s">
        <v>181</v>
      </c>
      <c r="DA35" s="41">
        <v>21</v>
      </c>
      <c r="DB35" s="162" t="str">
        <f t="shared" si="2"/>
        <v>21__CAPEX</v>
      </c>
    </row>
    <row r="36" spans="1:106" s="84" customFormat="1" outlineLevel="1" x14ac:dyDescent="0.25">
      <c r="A36" s="90"/>
      <c r="B36" s="7"/>
      <c r="C36" s="7" t="s">
        <v>40</v>
      </c>
      <c r="D36" s="121"/>
      <c r="E36" s="121"/>
      <c r="F36" s="7" t="s">
        <v>13</v>
      </c>
      <c r="G36" s="27">
        <f t="shared" si="13"/>
        <v>3800</v>
      </c>
      <c r="H36" s="125">
        <f>IFERROR(INDEX('Бюджет (Развитие ОЭДК)'!$F$10:$Y$23,MATCH('ИД (Развитие ОЭДК)'!$C36,'Бюджет (Развитие ОЭДК)'!$C$10:$C$23,0),MATCH('ИД (Развитие ОЭДК)'!H$29,'Бюджет (Развитие ОЭДК)'!$F$3:$Y$3,0)),0)</f>
        <v>3800</v>
      </c>
      <c r="I36" s="125">
        <f>IFERROR(INDEX('Бюджет (Развитие ОЭДК)'!$F$10:$Y$23,MATCH('ИД (Развитие ОЭДК)'!$C36,'Бюджет (Развитие ОЭДК)'!$C$10:$C$23,0),MATCH('ИД (Развитие ОЭДК)'!I$29,'Бюджет (Развитие ОЭДК)'!$F$3:$Y$3,0)),0)</f>
        <v>0</v>
      </c>
      <c r="J36" s="125">
        <f>IFERROR(INDEX('Бюджет (Развитие ОЭДК)'!$F$10:$Y$23,MATCH('ИД (Развитие ОЭДК)'!$C36,'Бюджет (Развитие ОЭДК)'!$C$10:$C$23,0),MATCH('ИД (Развитие ОЭДК)'!J$29,'Бюджет (Развитие ОЭДК)'!$F$3:$Y$3,0)),0)</f>
        <v>0</v>
      </c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28"/>
      <c r="BO36" s="128"/>
      <c r="BP36" s="128"/>
      <c r="BQ36" s="128"/>
      <c r="BR36" s="128"/>
      <c r="BS36" s="128"/>
      <c r="BT36" s="128"/>
      <c r="BU36" s="128"/>
      <c r="BV36" s="128"/>
      <c r="BW36" s="128"/>
      <c r="BX36" s="128"/>
      <c r="BY36" s="128"/>
      <c r="BZ36" s="128"/>
      <c r="CA36" s="128"/>
      <c r="CB36" s="128"/>
      <c r="CC36" s="128"/>
      <c r="CD36" s="128"/>
      <c r="CE36" s="128"/>
      <c r="CF36" s="128"/>
      <c r="CG36" s="128"/>
      <c r="CH36" s="128"/>
      <c r="CI36" s="129"/>
      <c r="CZ36" s="41" t="s">
        <v>181</v>
      </c>
      <c r="DA36" s="204">
        <v>22</v>
      </c>
      <c r="DB36" s="162" t="str">
        <f t="shared" si="2"/>
        <v>22__OPEX</v>
      </c>
    </row>
    <row r="37" spans="1:106" s="85" customFormat="1" outlineLevel="1" x14ac:dyDescent="0.25">
      <c r="B37" s="16" t="s">
        <v>129</v>
      </c>
      <c r="C37" s="10" t="str">
        <f>IF(Согласование!$B$11="Цифровой",DH8,DI8)</f>
        <v>в т.ч. на этап Выбор</v>
      </c>
      <c r="D37" s="17"/>
      <c r="E37" s="17"/>
      <c r="F37" s="16" t="s">
        <v>13</v>
      </c>
      <c r="G37" s="13">
        <f t="shared" si="13"/>
        <v>3700</v>
      </c>
      <c r="H37" s="18">
        <f t="shared" ref="H37:BS37" si="20">H38+H39</f>
        <v>3700</v>
      </c>
      <c r="I37" s="18">
        <f t="shared" si="20"/>
        <v>0</v>
      </c>
      <c r="J37" s="18">
        <f t="shared" si="20"/>
        <v>0</v>
      </c>
      <c r="K37" s="18">
        <f t="shared" si="20"/>
        <v>0</v>
      </c>
      <c r="L37" s="18">
        <f t="shared" si="20"/>
        <v>0</v>
      </c>
      <c r="M37" s="18">
        <f t="shared" si="20"/>
        <v>0</v>
      </c>
      <c r="N37" s="18">
        <f t="shared" si="20"/>
        <v>0</v>
      </c>
      <c r="O37" s="18">
        <f t="shared" si="20"/>
        <v>0</v>
      </c>
      <c r="P37" s="18">
        <f t="shared" si="20"/>
        <v>0</v>
      </c>
      <c r="Q37" s="18">
        <f t="shared" si="20"/>
        <v>0</v>
      </c>
      <c r="R37" s="18">
        <f t="shared" si="20"/>
        <v>0</v>
      </c>
      <c r="S37" s="18">
        <f t="shared" si="20"/>
        <v>0</v>
      </c>
      <c r="T37" s="18">
        <f t="shared" si="20"/>
        <v>0</v>
      </c>
      <c r="U37" s="18">
        <f t="shared" si="20"/>
        <v>0</v>
      </c>
      <c r="V37" s="18">
        <f t="shared" si="20"/>
        <v>0</v>
      </c>
      <c r="W37" s="18">
        <f t="shared" si="20"/>
        <v>0</v>
      </c>
      <c r="X37" s="18">
        <f t="shared" si="20"/>
        <v>0</v>
      </c>
      <c r="Y37" s="18">
        <f t="shared" si="20"/>
        <v>0</v>
      </c>
      <c r="Z37" s="18">
        <f t="shared" si="20"/>
        <v>0</v>
      </c>
      <c r="AA37" s="18">
        <f t="shared" si="20"/>
        <v>0</v>
      </c>
      <c r="AB37" s="18">
        <f t="shared" si="20"/>
        <v>0</v>
      </c>
      <c r="AC37" s="18">
        <f t="shared" si="20"/>
        <v>0</v>
      </c>
      <c r="AD37" s="18">
        <f t="shared" si="20"/>
        <v>0</v>
      </c>
      <c r="AE37" s="18">
        <f t="shared" si="20"/>
        <v>0</v>
      </c>
      <c r="AF37" s="18">
        <f t="shared" si="20"/>
        <v>0</v>
      </c>
      <c r="AG37" s="18">
        <f t="shared" si="20"/>
        <v>0</v>
      </c>
      <c r="AH37" s="18">
        <f t="shared" si="20"/>
        <v>0</v>
      </c>
      <c r="AI37" s="18">
        <f t="shared" si="20"/>
        <v>0</v>
      </c>
      <c r="AJ37" s="18">
        <f t="shared" si="20"/>
        <v>0</v>
      </c>
      <c r="AK37" s="18">
        <f t="shared" si="20"/>
        <v>0</v>
      </c>
      <c r="AL37" s="18">
        <f t="shared" si="20"/>
        <v>0</v>
      </c>
      <c r="AM37" s="18">
        <f t="shared" si="20"/>
        <v>0</v>
      </c>
      <c r="AN37" s="18">
        <f t="shared" si="20"/>
        <v>0</v>
      </c>
      <c r="AO37" s="18">
        <f t="shared" si="20"/>
        <v>0</v>
      </c>
      <c r="AP37" s="18">
        <f t="shared" si="20"/>
        <v>0</v>
      </c>
      <c r="AQ37" s="18">
        <f t="shared" si="20"/>
        <v>0</v>
      </c>
      <c r="AR37" s="18">
        <f t="shared" si="20"/>
        <v>0</v>
      </c>
      <c r="AS37" s="18">
        <f t="shared" si="20"/>
        <v>0</v>
      </c>
      <c r="AT37" s="18">
        <f t="shared" si="20"/>
        <v>0</v>
      </c>
      <c r="AU37" s="18">
        <f t="shared" si="20"/>
        <v>0</v>
      </c>
      <c r="AV37" s="18">
        <f t="shared" si="20"/>
        <v>0</v>
      </c>
      <c r="AW37" s="18">
        <f t="shared" si="20"/>
        <v>0</v>
      </c>
      <c r="AX37" s="18">
        <f t="shared" si="20"/>
        <v>0</v>
      </c>
      <c r="AY37" s="18">
        <f t="shared" si="20"/>
        <v>0</v>
      </c>
      <c r="AZ37" s="18">
        <f t="shared" si="20"/>
        <v>0</v>
      </c>
      <c r="BA37" s="18">
        <f t="shared" si="20"/>
        <v>0</v>
      </c>
      <c r="BB37" s="18">
        <f t="shared" si="20"/>
        <v>0</v>
      </c>
      <c r="BC37" s="18">
        <f t="shared" si="20"/>
        <v>0</v>
      </c>
      <c r="BD37" s="18">
        <f t="shared" si="20"/>
        <v>0</v>
      </c>
      <c r="BE37" s="18">
        <f t="shared" si="20"/>
        <v>0</v>
      </c>
      <c r="BF37" s="18">
        <f t="shared" si="20"/>
        <v>0</v>
      </c>
      <c r="BG37" s="18">
        <f t="shared" si="20"/>
        <v>0</v>
      </c>
      <c r="BH37" s="18">
        <f t="shared" si="20"/>
        <v>0</v>
      </c>
      <c r="BI37" s="18">
        <f t="shared" si="20"/>
        <v>0</v>
      </c>
      <c r="BJ37" s="18">
        <f t="shared" si="20"/>
        <v>0</v>
      </c>
      <c r="BK37" s="18">
        <f t="shared" si="20"/>
        <v>0</v>
      </c>
      <c r="BL37" s="18">
        <f t="shared" si="20"/>
        <v>0</v>
      </c>
      <c r="BM37" s="18">
        <f t="shared" si="20"/>
        <v>0</v>
      </c>
      <c r="BN37" s="18">
        <f t="shared" si="20"/>
        <v>0</v>
      </c>
      <c r="BO37" s="18">
        <f t="shared" si="20"/>
        <v>0</v>
      </c>
      <c r="BP37" s="18">
        <f t="shared" si="20"/>
        <v>0</v>
      </c>
      <c r="BQ37" s="18">
        <f t="shared" si="20"/>
        <v>0</v>
      </c>
      <c r="BR37" s="18">
        <f t="shared" si="20"/>
        <v>0</v>
      </c>
      <c r="BS37" s="18">
        <f t="shared" si="20"/>
        <v>0</v>
      </c>
      <c r="BT37" s="18">
        <f t="shared" ref="BT37:CD37" si="21">BT38+BT39</f>
        <v>0</v>
      </c>
      <c r="BU37" s="18">
        <f t="shared" si="21"/>
        <v>0</v>
      </c>
      <c r="BV37" s="18">
        <f t="shared" si="21"/>
        <v>0</v>
      </c>
      <c r="BW37" s="18">
        <f t="shared" si="21"/>
        <v>0</v>
      </c>
      <c r="BX37" s="18">
        <f t="shared" si="21"/>
        <v>0</v>
      </c>
      <c r="BY37" s="18">
        <f t="shared" si="21"/>
        <v>0</v>
      </c>
      <c r="BZ37" s="18">
        <f t="shared" si="21"/>
        <v>0</v>
      </c>
      <c r="CA37" s="18">
        <f t="shared" si="21"/>
        <v>0</v>
      </c>
      <c r="CB37" s="18">
        <f t="shared" si="21"/>
        <v>0</v>
      </c>
      <c r="CC37" s="18">
        <f t="shared" si="21"/>
        <v>0</v>
      </c>
      <c r="CD37" s="18">
        <f t="shared" si="21"/>
        <v>0</v>
      </c>
      <c r="CE37" s="18">
        <f>CE38+CE39</f>
        <v>0</v>
      </c>
      <c r="CF37" s="18">
        <f>CF38+CF39</f>
        <v>0</v>
      </c>
      <c r="CG37" s="18">
        <f>CG38+CG39</f>
        <v>0</v>
      </c>
      <c r="CH37" s="18">
        <f>CH38+CH39</f>
        <v>0</v>
      </c>
      <c r="CI37" s="18">
        <f>CI38+CI39</f>
        <v>0</v>
      </c>
      <c r="CZ37" s="159" t="s">
        <v>181</v>
      </c>
      <c r="DA37" s="159">
        <v>23</v>
      </c>
      <c r="DB37" s="162" t="str">
        <f t="shared" si="2"/>
        <v>23_3.3_в т.ч. на этап Выбор</v>
      </c>
    </row>
    <row r="38" spans="1:106" s="84" customFormat="1" outlineLevel="1" x14ac:dyDescent="0.25">
      <c r="A38" s="90"/>
      <c r="B38" s="7"/>
      <c r="C38" s="7" t="s">
        <v>39</v>
      </c>
      <c r="D38" s="121"/>
      <c r="E38" s="121"/>
      <c r="F38" s="7" t="s">
        <v>13</v>
      </c>
      <c r="G38" s="27">
        <f t="shared" si="13"/>
        <v>0</v>
      </c>
      <c r="H38" s="125">
        <f>IFERROR(INDEX('Бюджет (Развитие ОЭДК)'!$F$25:$Y$38,MATCH('ИД (Развитие ОЭДК)'!$C38,'Бюджет (Развитие ОЭДК)'!$C$25:$C$38,0),MATCH('ИД (Развитие ОЭДК)'!H$29,'Бюджет (Развитие ОЭДК)'!$F$3:$Y$3,0)),0)</f>
        <v>0</v>
      </c>
      <c r="I38" s="125">
        <f>IFERROR(INDEX('Бюджет (Развитие ОЭДК)'!$F$25:$Y$38,MATCH('ИД (Развитие ОЭДК)'!$C38,'Бюджет (Развитие ОЭДК)'!$C$25:$C$38,0),MATCH('ИД (Развитие ОЭДК)'!I$29,'Бюджет (Развитие ОЭДК)'!$F$3:$Y$3,0)),0)</f>
        <v>0</v>
      </c>
      <c r="J38" s="125">
        <f>IFERROR(INDEX('Бюджет (Развитие ОЭДК)'!$F$25:$Y$38,MATCH('ИД (Развитие ОЭДК)'!$C38,'Бюджет (Развитие ОЭДК)'!$C$25:$C$38,0),MATCH('ИД (Развитие ОЭДК)'!J$29,'Бюджет (Развитие ОЭДК)'!$F$3:$Y$3,0)),0)</f>
        <v>0</v>
      </c>
      <c r="K38" s="125">
        <f>IFERROR(INDEX('Бюджет (Развитие ОЭДК)'!$F$25:$Y$38,MATCH('ИД (Развитие ОЭДК)'!$C38,'Бюджет (Развитие ОЭДК)'!$C$25:$C$38,0),MATCH('ИД (Развитие ОЭДК)'!K$29,'Бюджет (Развитие ОЭДК)'!$F$3:$Y$3,0)),0)</f>
        <v>0</v>
      </c>
      <c r="L38" s="125">
        <f>IFERROR(INDEX('Бюджет (Развитие ОЭДК)'!$F$25:$Y$38,MATCH('ИД (Развитие ОЭДК)'!$C38,'Бюджет (Развитие ОЭДК)'!$C$25:$C$38,0),MATCH('ИД (Развитие ОЭДК)'!L$29,'Бюджет (Развитие ОЭДК)'!$F$3:$Y$3,0)),0)</f>
        <v>0</v>
      </c>
      <c r="M38" s="125">
        <f>IFERROR(INDEX('Бюджет (Развитие ОЭДК)'!$F$25:$Y$38,MATCH('ИД (Развитие ОЭДК)'!$C38,'Бюджет (Развитие ОЭДК)'!$C$25:$C$38,0),MATCH('ИД (Развитие ОЭДК)'!M$29,'Бюджет (Развитие ОЭДК)'!$F$3:$Y$3,0)),0)</f>
        <v>0</v>
      </c>
      <c r="N38" s="125">
        <f>IFERROR(INDEX('Бюджет (Развитие ОЭДК)'!$F$25:$Y$38,MATCH('ИД (Развитие ОЭДК)'!$C38,'Бюджет (Развитие ОЭДК)'!$C$25:$C$38,0),MATCH('ИД (Развитие ОЭДК)'!N$29,'Бюджет (Развитие ОЭДК)'!$F$3:$Y$3,0)),0)</f>
        <v>0</v>
      </c>
      <c r="O38" s="125">
        <f>IFERROR(INDEX('Бюджет (Развитие ОЭДК)'!$F$25:$Y$38,MATCH('ИД (Развитие ОЭДК)'!$C38,'Бюджет (Развитие ОЭДК)'!$C$25:$C$38,0),MATCH('ИД (Развитие ОЭДК)'!O$29,'Бюджет (Развитие ОЭДК)'!$F$3:$Y$3,0)),0)</f>
        <v>0</v>
      </c>
      <c r="P38" s="125">
        <f>IFERROR(INDEX('Бюджет (Развитие ОЭДК)'!$F$25:$Y$38,MATCH('ИД (Развитие ОЭДК)'!$C38,'Бюджет (Развитие ОЭДК)'!$C$25:$C$38,0),MATCH('ИД (Развитие ОЭДК)'!P$29,'Бюджет (Развитие ОЭДК)'!$F$3:$Y$3,0)),0)</f>
        <v>0</v>
      </c>
      <c r="Q38" s="125">
        <f>IFERROR(INDEX('Бюджет (Развитие ОЭДК)'!$F$25:$Y$38,MATCH('ИД (Развитие ОЭДК)'!$C38,'Бюджет (Развитие ОЭДК)'!$C$25:$C$38,0),MATCH('ИД (Развитие ОЭДК)'!Q$29,'Бюджет (Развитие ОЭДК)'!$F$3:$Y$3,0)),0)</f>
        <v>0</v>
      </c>
      <c r="R38" s="125">
        <f>IFERROR(INDEX('Бюджет (Развитие ОЭДК)'!$F$25:$Y$38,MATCH('ИД (Развитие ОЭДК)'!$C38,'Бюджет (Развитие ОЭДК)'!$C$25:$C$38,0),MATCH('ИД (Развитие ОЭДК)'!R$29,'Бюджет (Развитие ОЭДК)'!$F$3:$Y$3,0)),0)</f>
        <v>0</v>
      </c>
      <c r="S38" s="125">
        <f>IFERROR(INDEX('Бюджет (Развитие ОЭДК)'!$F$25:$Y$38,MATCH('ИД (Развитие ОЭДК)'!$C38,'Бюджет (Развитие ОЭДК)'!$C$25:$C$38,0),MATCH('ИД (Развитие ОЭДК)'!S$29,'Бюджет (Развитие ОЭДК)'!$F$3:$Y$3,0)),0)</f>
        <v>0</v>
      </c>
      <c r="T38" s="125">
        <f>IFERROR(INDEX('Бюджет (Развитие ОЭДК)'!$F$25:$Y$38,MATCH('ИД (Развитие ОЭДК)'!$C38,'Бюджет (Развитие ОЭДК)'!$C$25:$C$38,0),MATCH('ИД (Развитие ОЭДК)'!T$29,'Бюджет (Развитие ОЭДК)'!$F$3:$Y$3,0)),0)</f>
        <v>0</v>
      </c>
      <c r="U38" s="125">
        <f>IFERROR(INDEX('Бюджет (Развитие ОЭДК)'!$F$25:$Y$38,MATCH('ИД (Развитие ОЭДК)'!$C38,'Бюджет (Развитие ОЭДК)'!$C$25:$C$38,0),MATCH('ИД (Развитие ОЭДК)'!U$29,'Бюджет (Развитие ОЭДК)'!$F$3:$Y$3,0)),0)</f>
        <v>0</v>
      </c>
      <c r="V38" s="125">
        <f>IFERROR(INDEX('Бюджет (Развитие ОЭДК)'!$F$25:$Y$38,MATCH('ИД (Развитие ОЭДК)'!$C38,'Бюджет (Развитие ОЭДК)'!$C$25:$C$38,0),MATCH('ИД (Развитие ОЭДК)'!V$29,'Бюджет (Развитие ОЭДК)'!$F$3:$Y$3,0)),0)</f>
        <v>0</v>
      </c>
      <c r="W38" s="125">
        <f>IFERROR(INDEX('Бюджет (Развитие ОЭДК)'!$F$25:$Y$38,MATCH('ИД (Развитие ОЭДК)'!$C38,'Бюджет (Развитие ОЭДК)'!$C$25:$C$38,0),MATCH('ИД (Развитие ОЭДК)'!W$29,'Бюджет (Развитие ОЭДК)'!$F$3:$Y$3,0)),0)</f>
        <v>0</v>
      </c>
      <c r="X38" s="125">
        <f>IFERROR(INDEX('Бюджет (Развитие ОЭДК)'!$F$25:$Y$38,MATCH('ИД (Развитие ОЭДК)'!$C38,'Бюджет (Развитие ОЭДК)'!$C$25:$C$38,0),MATCH('ИД (Развитие ОЭДК)'!X$29,'Бюджет (Развитие ОЭДК)'!$F$3:$Y$3,0)),0)</f>
        <v>0</v>
      </c>
      <c r="Y38" s="125">
        <f>IFERROR(INDEX('Бюджет (Развитие ОЭДК)'!$F$25:$Y$38,MATCH('ИД (Развитие ОЭДК)'!$C38,'Бюджет (Развитие ОЭДК)'!$C$25:$C$38,0),MATCH('ИД (Развитие ОЭДК)'!Y$29,'Бюджет (Развитие ОЭДК)'!$F$3:$Y$3,0)),0)</f>
        <v>0</v>
      </c>
      <c r="Z38" s="125">
        <f>IFERROR(INDEX('Бюджет (Развитие ОЭДК)'!$F$25:$Y$38,MATCH('ИД (Развитие ОЭДК)'!$C38,'Бюджет (Развитие ОЭДК)'!$C$25:$C$38,0),MATCH('ИД (Развитие ОЭДК)'!Z$29,'Бюджет (Развитие ОЭДК)'!$F$3:$Y$3,0)),0)</f>
        <v>0</v>
      </c>
      <c r="AA38" s="125">
        <f>IFERROR(INDEX('Бюджет (Развитие ОЭДК)'!$F$25:$Y$38,MATCH('ИД (Развитие ОЭДК)'!$C38,'Бюджет (Развитие ОЭДК)'!$C$25:$C$38,0),MATCH('ИД (Развитие ОЭДК)'!AA$29,'Бюджет (Развитие ОЭДК)'!$F$3:$Y$3,0)),0)</f>
        <v>0</v>
      </c>
      <c r="AB38" s="125">
        <f>IFERROR(INDEX('Бюджет (Развитие ОЭДК)'!$F$25:$Y$38,MATCH('ИД (Развитие ОЭДК)'!$C38,'Бюджет (Развитие ОЭДК)'!$C$25:$C$38,0),MATCH('ИД (Развитие ОЭДК)'!AB$29,'Бюджет (Развитие ОЭДК)'!$F$3:$Y$3,0)),0)</f>
        <v>0</v>
      </c>
      <c r="AC38" s="125">
        <f>IFERROR(INDEX('Бюджет (Развитие ОЭДК)'!$F$25:$Y$38,MATCH('ИД (Развитие ОЭДК)'!$C38,'Бюджет (Развитие ОЭДК)'!$C$25:$C$38,0),MATCH('ИД (Развитие ОЭДК)'!AC$29,'Бюджет (Развитие ОЭДК)'!$F$3:$Y$3,0)),0)</f>
        <v>0</v>
      </c>
      <c r="AD38" s="125">
        <f>IFERROR(INDEX('Бюджет (Развитие ОЭДК)'!$F$25:$Y$38,MATCH('ИД (Развитие ОЭДК)'!$C38,'Бюджет (Развитие ОЭДК)'!$C$25:$C$38,0),MATCH('ИД (Развитие ОЭДК)'!AD$29,'Бюджет (Развитие ОЭДК)'!$F$3:$Y$3,0)),0)</f>
        <v>0</v>
      </c>
      <c r="AE38" s="125">
        <f>IFERROR(INDEX('Бюджет (Развитие ОЭДК)'!$F$25:$Y$38,MATCH('ИД (Развитие ОЭДК)'!$C38,'Бюджет (Развитие ОЭДК)'!$C$25:$C$38,0),MATCH('ИД (Развитие ОЭДК)'!AE$29,'Бюджет (Развитие ОЭДК)'!$F$3:$Y$3,0)),0)</f>
        <v>0</v>
      </c>
      <c r="AF38" s="125">
        <f>IFERROR(INDEX('Бюджет (Развитие ОЭДК)'!$F$25:$Y$38,MATCH('ИД (Развитие ОЭДК)'!$C38,'Бюджет (Развитие ОЭДК)'!$C$25:$C$38,0),MATCH('ИД (Развитие ОЭДК)'!AF$29,'Бюджет (Развитие ОЭДК)'!$F$3:$Y$3,0)),0)</f>
        <v>0</v>
      </c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  <c r="AZ38" s="125"/>
      <c r="BA38" s="125"/>
      <c r="BB38" s="125"/>
      <c r="BC38" s="125"/>
      <c r="BD38" s="125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  <c r="CG38" s="125"/>
      <c r="CH38" s="125"/>
      <c r="CI38" s="126"/>
      <c r="CZ38" s="41" t="s">
        <v>181</v>
      </c>
      <c r="DA38" s="204">
        <v>24</v>
      </c>
      <c r="DB38" s="162" t="str">
        <f t="shared" si="2"/>
        <v>24__CAPEX</v>
      </c>
    </row>
    <row r="39" spans="1:106" s="84" customFormat="1" ht="14.25" outlineLevel="1" x14ac:dyDescent="0.25">
      <c r="A39" s="90"/>
      <c r="B39" s="7"/>
      <c r="C39" s="7" t="s">
        <v>40</v>
      </c>
      <c r="D39" s="121"/>
      <c r="E39" s="121"/>
      <c r="F39" s="7" t="s">
        <v>13</v>
      </c>
      <c r="G39" s="27">
        <f t="shared" si="13"/>
        <v>3700</v>
      </c>
      <c r="H39" s="125">
        <f>IFERROR(INDEX('Бюджет (Развитие ОЭДК)'!$F$25:$Y$38,MATCH('ИД (Развитие ОЭДК)'!$C39,'Бюджет (Развитие ОЭДК)'!$C$25:$C$38,0),MATCH('ИД (Развитие ОЭДК)'!H$29,'Бюджет (Развитие ОЭДК)'!$F$3:$Y$3,0)),0)</f>
        <v>3700</v>
      </c>
      <c r="I39" s="125">
        <f>IFERROR(INDEX('Бюджет (Развитие ОЭДК)'!$F$25:$Y$38,MATCH('ИД (Развитие ОЭДК)'!$C39,'Бюджет (Развитие ОЭДК)'!$C$25:$C$38,0),MATCH('ИД (Развитие ОЭДК)'!I$29,'Бюджет (Развитие ОЭДК)'!$F$3:$Y$3,0)),0)</f>
        <v>0</v>
      </c>
      <c r="J39" s="125">
        <f>IFERROR(INDEX('Бюджет (Развитие ОЭДК)'!$F$25:$Y$38,MATCH('ИД (Развитие ОЭДК)'!$C39,'Бюджет (Развитие ОЭДК)'!$C$25:$C$38,0),MATCH('ИД (Развитие ОЭДК)'!J$29,'Бюджет (Развитие ОЭДК)'!$F$3:$Y$3,0)),0)</f>
        <v>0</v>
      </c>
      <c r="K39" s="125">
        <f>IFERROR(INDEX('Бюджет (Развитие ОЭДК)'!$F$25:$Y$38,MATCH('ИД (Развитие ОЭДК)'!$C39,'Бюджет (Развитие ОЭДК)'!$C$25:$C$38,0),MATCH('ИД (Развитие ОЭДК)'!K$29,'Бюджет (Развитие ОЭДК)'!$F$3:$Y$3,0)),0)</f>
        <v>0</v>
      </c>
      <c r="L39" s="125">
        <f>IFERROR(INDEX('Бюджет (Развитие ОЭДК)'!$F$25:$Y$38,MATCH('ИД (Развитие ОЭДК)'!$C39,'Бюджет (Развитие ОЭДК)'!$C$25:$C$38,0),MATCH('ИД (Развитие ОЭДК)'!L$29,'Бюджет (Развитие ОЭДК)'!$F$3:$Y$3,0)),0)</f>
        <v>0</v>
      </c>
      <c r="M39" s="125">
        <f>IFERROR(INDEX('Бюджет (Развитие ОЭДК)'!$F$25:$Y$38,MATCH('ИД (Развитие ОЭДК)'!$C39,'Бюджет (Развитие ОЭДК)'!$C$25:$C$38,0),MATCH('ИД (Развитие ОЭДК)'!M$29,'Бюджет (Развитие ОЭДК)'!$F$3:$Y$3,0)),0)</f>
        <v>0</v>
      </c>
      <c r="N39" s="125">
        <f>IFERROR(INDEX('Бюджет (Развитие ОЭДК)'!$F$25:$Y$38,MATCH('ИД (Развитие ОЭДК)'!$C39,'Бюджет (Развитие ОЭДК)'!$C$25:$C$38,0),MATCH('ИД (Развитие ОЭДК)'!N$29,'Бюджет (Развитие ОЭДК)'!$F$3:$Y$3,0)),0)</f>
        <v>0</v>
      </c>
      <c r="O39" s="125">
        <f>IFERROR(INDEX('Бюджет (Развитие ОЭДК)'!$F$25:$Y$38,MATCH('ИД (Развитие ОЭДК)'!$C39,'Бюджет (Развитие ОЭДК)'!$C$25:$C$38,0),MATCH('ИД (Развитие ОЭДК)'!O$29,'Бюджет (Развитие ОЭДК)'!$F$3:$Y$3,0)),0)</f>
        <v>0</v>
      </c>
      <c r="P39" s="125">
        <f>IFERROR(INDEX('Бюджет (Развитие ОЭДК)'!$F$25:$Y$38,MATCH('ИД (Развитие ОЭДК)'!$C39,'Бюджет (Развитие ОЭДК)'!$C$25:$C$38,0),MATCH('ИД (Развитие ОЭДК)'!P$29,'Бюджет (Развитие ОЭДК)'!$F$3:$Y$3,0)),0)</f>
        <v>0</v>
      </c>
      <c r="Q39" s="125">
        <f>IFERROR(INDEX('Бюджет (Развитие ОЭДК)'!$F$25:$Y$38,MATCH('ИД (Развитие ОЭДК)'!$C39,'Бюджет (Развитие ОЭДК)'!$C$25:$C$38,0),MATCH('ИД (Развитие ОЭДК)'!Q$29,'Бюджет (Развитие ОЭДК)'!$F$3:$Y$3,0)),0)</f>
        <v>0</v>
      </c>
      <c r="R39" s="125">
        <f>IFERROR(INDEX('Бюджет (Развитие ОЭДК)'!$F$25:$Y$38,MATCH('ИД (Развитие ОЭДК)'!$C39,'Бюджет (Развитие ОЭДК)'!$C$25:$C$38,0),MATCH('ИД (Развитие ОЭДК)'!R$29,'Бюджет (Развитие ОЭДК)'!$F$3:$Y$3,0)),0)</f>
        <v>0</v>
      </c>
      <c r="S39" s="125">
        <f>IFERROR(INDEX('Бюджет (Развитие ОЭДК)'!$F$25:$Y$38,MATCH('ИД (Развитие ОЭДК)'!$C39,'Бюджет (Развитие ОЭДК)'!$C$25:$C$38,0),MATCH('ИД (Развитие ОЭДК)'!S$29,'Бюджет (Развитие ОЭДК)'!$F$3:$Y$3,0)),0)</f>
        <v>0</v>
      </c>
      <c r="T39" s="125">
        <f>IFERROR(INDEX('Бюджет (Развитие ОЭДК)'!$F$25:$Y$38,MATCH('ИД (Развитие ОЭДК)'!$C39,'Бюджет (Развитие ОЭДК)'!$C$25:$C$38,0),MATCH('ИД (Развитие ОЭДК)'!T$29,'Бюджет (Развитие ОЭДК)'!$F$3:$Y$3,0)),0)</f>
        <v>0</v>
      </c>
      <c r="U39" s="125">
        <f>IFERROR(INDEX('Бюджет (Развитие ОЭДК)'!$F$25:$Y$38,MATCH('ИД (Развитие ОЭДК)'!$C39,'Бюджет (Развитие ОЭДК)'!$C$25:$C$38,0),MATCH('ИД (Развитие ОЭДК)'!U$29,'Бюджет (Развитие ОЭДК)'!$F$3:$Y$3,0)),0)</f>
        <v>0</v>
      </c>
      <c r="V39" s="125">
        <f>IFERROR(INDEX('Бюджет (Развитие ОЭДК)'!$F$25:$Y$38,MATCH('ИД (Развитие ОЭДК)'!$C39,'Бюджет (Развитие ОЭДК)'!$C$25:$C$38,0),MATCH('ИД (Развитие ОЭДК)'!V$29,'Бюджет (Развитие ОЭДК)'!$F$3:$Y$3,0)),0)</f>
        <v>0</v>
      </c>
      <c r="W39" s="125">
        <f>IFERROR(INDEX('Бюджет (Развитие ОЭДК)'!$F$25:$Y$38,MATCH('ИД (Развитие ОЭДК)'!$C39,'Бюджет (Развитие ОЭДК)'!$C$25:$C$38,0),MATCH('ИД (Развитие ОЭДК)'!W$29,'Бюджет (Развитие ОЭДК)'!$F$3:$Y$3,0)),0)</f>
        <v>0</v>
      </c>
      <c r="X39" s="125">
        <f>IFERROR(INDEX('Бюджет (Развитие ОЭДК)'!$F$25:$Y$38,MATCH('ИД (Развитие ОЭДК)'!$C39,'Бюджет (Развитие ОЭДК)'!$C$25:$C$38,0),MATCH('ИД (Развитие ОЭДК)'!X$29,'Бюджет (Развитие ОЭДК)'!$F$3:$Y$3,0)),0)</f>
        <v>0</v>
      </c>
      <c r="Y39" s="125">
        <f>IFERROR(INDEX('Бюджет (Развитие ОЭДК)'!$F$25:$Y$38,MATCH('ИД (Развитие ОЭДК)'!$C39,'Бюджет (Развитие ОЭДК)'!$C$25:$C$38,0),MATCH('ИД (Развитие ОЭДК)'!Y$29,'Бюджет (Развитие ОЭДК)'!$F$3:$Y$3,0)),0)</f>
        <v>0</v>
      </c>
      <c r="Z39" s="125">
        <f>IFERROR(INDEX('Бюджет (Развитие ОЭДК)'!$F$25:$Y$38,MATCH('ИД (Развитие ОЭДК)'!$C39,'Бюджет (Развитие ОЭДК)'!$C$25:$C$38,0),MATCH('ИД (Развитие ОЭДК)'!Z$29,'Бюджет (Развитие ОЭДК)'!$F$3:$Y$3,0)),0)</f>
        <v>0</v>
      </c>
      <c r="AA39" s="125">
        <f>IFERROR(INDEX('Бюджет (Развитие ОЭДК)'!$F$25:$Y$38,MATCH('ИД (Развитие ОЭДК)'!$C39,'Бюджет (Развитие ОЭДК)'!$C$25:$C$38,0),MATCH('ИД (Развитие ОЭДК)'!AA$29,'Бюджет (Развитие ОЭДК)'!$F$3:$Y$3,0)),0)</f>
        <v>0</v>
      </c>
      <c r="AB39" s="125">
        <f>IFERROR(INDEX('Бюджет (Развитие ОЭДК)'!$F$25:$Y$38,MATCH('ИД (Развитие ОЭДК)'!$C39,'Бюджет (Развитие ОЭДК)'!$C$25:$C$38,0),MATCH('ИД (Развитие ОЭДК)'!AB$29,'Бюджет (Развитие ОЭДК)'!$F$3:$Y$3,0)),0)</f>
        <v>0</v>
      </c>
      <c r="AC39" s="125">
        <f>IFERROR(INDEX('Бюджет (Развитие ОЭДК)'!$F$25:$Y$38,MATCH('ИД (Развитие ОЭДК)'!$C39,'Бюджет (Развитие ОЭДК)'!$C$25:$C$38,0),MATCH('ИД (Развитие ОЭДК)'!AC$29,'Бюджет (Развитие ОЭДК)'!$F$3:$Y$3,0)),0)</f>
        <v>0</v>
      </c>
      <c r="AD39" s="125">
        <f>IFERROR(INDEX('Бюджет (Развитие ОЭДК)'!$F$25:$Y$38,MATCH('ИД (Развитие ОЭДК)'!$C39,'Бюджет (Развитие ОЭДК)'!$C$25:$C$38,0),MATCH('ИД (Развитие ОЭДК)'!AD$29,'Бюджет (Развитие ОЭДК)'!$F$3:$Y$3,0)),0)</f>
        <v>0</v>
      </c>
      <c r="AE39" s="125">
        <f>IFERROR(INDEX('Бюджет (Развитие ОЭДК)'!$F$25:$Y$38,MATCH('ИД (Развитие ОЭДК)'!$C39,'Бюджет (Развитие ОЭДК)'!$C$25:$C$38,0),MATCH('ИД (Развитие ОЭДК)'!AE$29,'Бюджет (Развитие ОЭДК)'!$F$3:$Y$3,0)),0)</f>
        <v>0</v>
      </c>
      <c r="AF39" s="125">
        <f>IFERROR(INDEX('Бюджет (Развитие ОЭДК)'!$F$25:$Y$38,MATCH('ИД (Развитие ОЭДК)'!$C39,'Бюджет (Развитие ОЭДК)'!$C$25:$C$38,0),MATCH('ИД (Развитие ОЭДК)'!AF$29,'Бюджет (Развитие ОЭДК)'!$F$3:$Y$3,0)),0)</f>
        <v>0</v>
      </c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  <c r="BO39" s="128"/>
      <c r="BP39" s="128"/>
      <c r="BQ39" s="128"/>
      <c r="BR39" s="128"/>
      <c r="BS39" s="128"/>
      <c r="BT39" s="128"/>
      <c r="BU39" s="128"/>
      <c r="BV39" s="128"/>
      <c r="BW39" s="128"/>
      <c r="BX39" s="128"/>
      <c r="BY39" s="128"/>
      <c r="BZ39" s="128"/>
      <c r="CA39" s="128"/>
      <c r="CB39" s="128"/>
      <c r="CC39" s="128"/>
      <c r="CD39" s="128"/>
      <c r="CE39" s="128"/>
      <c r="CF39" s="128"/>
      <c r="CG39" s="128"/>
      <c r="CH39" s="128"/>
      <c r="CI39" s="129"/>
      <c r="CZ39" s="41" t="s">
        <v>181</v>
      </c>
      <c r="DA39" s="41">
        <v>25</v>
      </c>
      <c r="DB39" s="162" t="str">
        <f t="shared" si="2"/>
        <v>25__OPEX</v>
      </c>
    </row>
    <row r="40" spans="1:106" s="85" customFormat="1" outlineLevel="1" x14ac:dyDescent="0.25">
      <c r="B40" s="16" t="s">
        <v>130</v>
      </c>
      <c r="C40" s="10" t="str">
        <f>IF(Согласование!$B$11="Цифровой",DH9,DI9)</f>
        <v>в т.ч. на этап Определение</v>
      </c>
      <c r="D40" s="17"/>
      <c r="E40" s="17"/>
      <c r="F40" s="16" t="s">
        <v>13</v>
      </c>
      <c r="G40" s="13">
        <f t="shared" si="13"/>
        <v>0</v>
      </c>
      <c r="H40" s="18">
        <f t="shared" ref="H40:BS40" si="22">H41+H42</f>
        <v>0</v>
      </c>
      <c r="I40" s="18">
        <f t="shared" si="22"/>
        <v>0</v>
      </c>
      <c r="J40" s="18">
        <f t="shared" si="22"/>
        <v>0</v>
      </c>
      <c r="K40" s="18">
        <f t="shared" si="22"/>
        <v>0</v>
      </c>
      <c r="L40" s="18">
        <f t="shared" si="22"/>
        <v>0</v>
      </c>
      <c r="M40" s="18">
        <f t="shared" si="22"/>
        <v>0</v>
      </c>
      <c r="N40" s="18">
        <f t="shared" si="22"/>
        <v>0</v>
      </c>
      <c r="O40" s="18">
        <f t="shared" si="22"/>
        <v>0</v>
      </c>
      <c r="P40" s="18">
        <f t="shared" si="22"/>
        <v>0</v>
      </c>
      <c r="Q40" s="18">
        <f t="shared" si="22"/>
        <v>0</v>
      </c>
      <c r="R40" s="18">
        <f t="shared" si="22"/>
        <v>0</v>
      </c>
      <c r="S40" s="18">
        <f t="shared" si="22"/>
        <v>0</v>
      </c>
      <c r="T40" s="18">
        <f t="shared" si="22"/>
        <v>0</v>
      </c>
      <c r="U40" s="18">
        <f t="shared" si="22"/>
        <v>0</v>
      </c>
      <c r="V40" s="18">
        <f t="shared" si="22"/>
        <v>0</v>
      </c>
      <c r="W40" s="18">
        <f t="shared" si="22"/>
        <v>0</v>
      </c>
      <c r="X40" s="18">
        <f t="shared" si="22"/>
        <v>0</v>
      </c>
      <c r="Y40" s="18">
        <f t="shared" si="22"/>
        <v>0</v>
      </c>
      <c r="Z40" s="18">
        <f t="shared" si="22"/>
        <v>0</v>
      </c>
      <c r="AA40" s="18">
        <f t="shared" si="22"/>
        <v>0</v>
      </c>
      <c r="AB40" s="18">
        <f t="shared" si="22"/>
        <v>0</v>
      </c>
      <c r="AC40" s="18">
        <f t="shared" si="22"/>
        <v>0</v>
      </c>
      <c r="AD40" s="18">
        <f t="shared" si="22"/>
        <v>0</v>
      </c>
      <c r="AE40" s="18">
        <f t="shared" si="22"/>
        <v>0</v>
      </c>
      <c r="AF40" s="18">
        <f t="shared" si="22"/>
        <v>0</v>
      </c>
      <c r="AG40" s="18">
        <f t="shared" si="22"/>
        <v>0</v>
      </c>
      <c r="AH40" s="18">
        <f t="shared" si="22"/>
        <v>0</v>
      </c>
      <c r="AI40" s="18">
        <f t="shared" si="22"/>
        <v>0</v>
      </c>
      <c r="AJ40" s="18">
        <f t="shared" si="22"/>
        <v>0</v>
      </c>
      <c r="AK40" s="18">
        <f t="shared" si="22"/>
        <v>0</v>
      </c>
      <c r="AL40" s="18">
        <f t="shared" si="22"/>
        <v>0</v>
      </c>
      <c r="AM40" s="18">
        <f t="shared" si="22"/>
        <v>0</v>
      </c>
      <c r="AN40" s="18">
        <f t="shared" si="22"/>
        <v>0</v>
      </c>
      <c r="AO40" s="18">
        <f t="shared" si="22"/>
        <v>0</v>
      </c>
      <c r="AP40" s="18">
        <f t="shared" si="22"/>
        <v>0</v>
      </c>
      <c r="AQ40" s="18">
        <f t="shared" si="22"/>
        <v>0</v>
      </c>
      <c r="AR40" s="18">
        <f t="shared" si="22"/>
        <v>0</v>
      </c>
      <c r="AS40" s="18">
        <f t="shared" si="22"/>
        <v>0</v>
      </c>
      <c r="AT40" s="18">
        <f t="shared" si="22"/>
        <v>0</v>
      </c>
      <c r="AU40" s="18">
        <f t="shared" si="22"/>
        <v>0</v>
      </c>
      <c r="AV40" s="18">
        <f t="shared" si="22"/>
        <v>0</v>
      </c>
      <c r="AW40" s="18">
        <f t="shared" si="22"/>
        <v>0</v>
      </c>
      <c r="AX40" s="18">
        <f t="shared" si="22"/>
        <v>0</v>
      </c>
      <c r="AY40" s="18">
        <f t="shared" si="22"/>
        <v>0</v>
      </c>
      <c r="AZ40" s="18">
        <f t="shared" si="22"/>
        <v>0</v>
      </c>
      <c r="BA40" s="18">
        <f t="shared" si="22"/>
        <v>0</v>
      </c>
      <c r="BB40" s="18">
        <f t="shared" si="22"/>
        <v>0</v>
      </c>
      <c r="BC40" s="18">
        <f t="shared" si="22"/>
        <v>0</v>
      </c>
      <c r="BD40" s="18">
        <f t="shared" si="22"/>
        <v>0</v>
      </c>
      <c r="BE40" s="18">
        <f t="shared" si="22"/>
        <v>0</v>
      </c>
      <c r="BF40" s="18">
        <f t="shared" si="22"/>
        <v>0</v>
      </c>
      <c r="BG40" s="18">
        <f t="shared" si="22"/>
        <v>0</v>
      </c>
      <c r="BH40" s="18">
        <f t="shared" si="22"/>
        <v>0</v>
      </c>
      <c r="BI40" s="18">
        <f t="shared" si="22"/>
        <v>0</v>
      </c>
      <c r="BJ40" s="18">
        <f t="shared" si="22"/>
        <v>0</v>
      </c>
      <c r="BK40" s="18">
        <f t="shared" si="22"/>
        <v>0</v>
      </c>
      <c r="BL40" s="18">
        <f t="shared" si="22"/>
        <v>0</v>
      </c>
      <c r="BM40" s="18">
        <f t="shared" si="22"/>
        <v>0</v>
      </c>
      <c r="BN40" s="18">
        <f t="shared" si="22"/>
        <v>0</v>
      </c>
      <c r="BO40" s="18">
        <f t="shared" si="22"/>
        <v>0</v>
      </c>
      <c r="BP40" s="18">
        <f t="shared" si="22"/>
        <v>0</v>
      </c>
      <c r="BQ40" s="18">
        <f t="shared" si="22"/>
        <v>0</v>
      </c>
      <c r="BR40" s="18">
        <f t="shared" si="22"/>
        <v>0</v>
      </c>
      <c r="BS40" s="18">
        <f t="shared" si="22"/>
        <v>0</v>
      </c>
      <c r="BT40" s="18">
        <f t="shared" ref="BT40:CI40" si="23">BT41+BT42</f>
        <v>0</v>
      </c>
      <c r="BU40" s="18">
        <f t="shared" si="23"/>
        <v>0</v>
      </c>
      <c r="BV40" s="18">
        <f t="shared" si="23"/>
        <v>0</v>
      </c>
      <c r="BW40" s="18">
        <f t="shared" si="23"/>
        <v>0</v>
      </c>
      <c r="BX40" s="18">
        <f t="shared" si="23"/>
        <v>0</v>
      </c>
      <c r="BY40" s="18">
        <f t="shared" si="23"/>
        <v>0</v>
      </c>
      <c r="BZ40" s="18">
        <f t="shared" si="23"/>
        <v>0</v>
      </c>
      <c r="CA40" s="18">
        <f t="shared" si="23"/>
        <v>0</v>
      </c>
      <c r="CB40" s="18">
        <f t="shared" si="23"/>
        <v>0</v>
      </c>
      <c r="CC40" s="18">
        <f t="shared" si="23"/>
        <v>0</v>
      </c>
      <c r="CD40" s="18">
        <f t="shared" si="23"/>
        <v>0</v>
      </c>
      <c r="CE40" s="18">
        <f t="shared" si="23"/>
        <v>0</v>
      </c>
      <c r="CF40" s="18">
        <f t="shared" si="23"/>
        <v>0</v>
      </c>
      <c r="CG40" s="18">
        <f t="shared" si="23"/>
        <v>0</v>
      </c>
      <c r="CH40" s="18">
        <f t="shared" si="23"/>
        <v>0</v>
      </c>
      <c r="CI40" s="18">
        <f t="shared" si="23"/>
        <v>0</v>
      </c>
      <c r="CZ40" s="159" t="s">
        <v>181</v>
      </c>
      <c r="DA40" s="269">
        <v>26</v>
      </c>
      <c r="DB40" s="162" t="str">
        <f t="shared" si="2"/>
        <v>26_3.4_в т.ч. на этап Определение</v>
      </c>
    </row>
    <row r="41" spans="1:106" s="84" customFormat="1" ht="14.25" outlineLevel="1" x14ac:dyDescent="0.25">
      <c r="A41" s="90"/>
      <c r="B41" s="7"/>
      <c r="C41" s="7" t="s">
        <v>89</v>
      </c>
      <c r="D41" s="121"/>
      <c r="E41" s="121"/>
      <c r="F41" s="7" t="s">
        <v>13</v>
      </c>
      <c r="G41" s="27">
        <f t="shared" si="13"/>
        <v>0</v>
      </c>
      <c r="H41" s="125">
        <f>IFERROR(INDEX('Бюджет (Развитие ОЭДК)'!$F$40:$Y$53,MATCH('ИД (Развитие ОЭДК)'!$C41,'Бюджет (Развитие ОЭДК)'!$C$40:$C$53,0),MATCH('ИД (Развитие ОЭДК)'!H$29,'Бюджет (Развитие ОЭДК)'!$F$3:$Y$3,0)),0)</f>
        <v>0</v>
      </c>
      <c r="I41" s="125">
        <f>IFERROR(INDEX('Бюджет (Развитие ОЭДК)'!$F$40:$Y$53,MATCH('ИД (Развитие ОЭДК)'!$C41,'Бюджет (Развитие ОЭДК)'!$C$40:$C$53,0),MATCH('ИД (Развитие ОЭДК)'!I$29,'Бюджет (Развитие ОЭДК)'!$F$3:$Y$3,0)),0)</f>
        <v>0</v>
      </c>
      <c r="J41" s="125">
        <f>IFERROR(INDEX('Бюджет (Развитие ОЭДК)'!$F$40:$Y$53,MATCH('ИД (Развитие ОЭДК)'!$C41,'Бюджет (Развитие ОЭДК)'!$C$40:$C$53,0),MATCH('ИД (Развитие ОЭДК)'!J$29,'Бюджет (Развитие ОЭДК)'!$F$3:$Y$3,0)),0)</f>
        <v>0</v>
      </c>
      <c r="K41" s="125">
        <f>IFERROR(INDEX('Бюджет (Развитие ОЭДК)'!$F$40:$Y$53,MATCH('ИД (Развитие ОЭДК)'!$C41,'Бюджет (Развитие ОЭДК)'!$C$40:$C$53,0),MATCH('ИД (Развитие ОЭДК)'!K$29,'Бюджет (Развитие ОЭДК)'!$F$3:$Y$3,0)),0)</f>
        <v>0</v>
      </c>
      <c r="L41" s="125">
        <f>IFERROR(INDEX('Бюджет (Развитие ОЭДК)'!$F$40:$Y$53,MATCH('ИД (Развитие ОЭДК)'!$C41,'Бюджет (Развитие ОЭДК)'!$C$40:$C$53,0),MATCH('ИД (Развитие ОЭДК)'!L$29,'Бюджет (Развитие ОЭДК)'!$F$3:$Y$3,0)),0)</f>
        <v>0</v>
      </c>
      <c r="M41" s="125">
        <f>IFERROR(INDEX('Бюджет (Развитие ОЭДК)'!$F$40:$Y$53,MATCH('ИД (Развитие ОЭДК)'!$C41,'Бюджет (Развитие ОЭДК)'!$C$40:$C$53,0),MATCH('ИД (Развитие ОЭДК)'!M$29,'Бюджет (Развитие ОЭДК)'!$F$3:$Y$3,0)),0)</f>
        <v>0</v>
      </c>
      <c r="N41" s="125">
        <f>IFERROR(INDEX('Бюджет (Развитие ОЭДК)'!$F$40:$Y$53,MATCH('ИД (Развитие ОЭДК)'!$C41,'Бюджет (Развитие ОЭДК)'!$C$40:$C$53,0),MATCH('ИД (Развитие ОЭДК)'!N$29,'Бюджет (Развитие ОЭДК)'!$F$3:$Y$3,0)),0)</f>
        <v>0</v>
      </c>
      <c r="O41" s="125">
        <f>IFERROR(INDEX('Бюджет (Развитие ОЭДК)'!$F$40:$Y$53,MATCH('ИД (Развитие ОЭДК)'!$C41,'Бюджет (Развитие ОЭДК)'!$C$40:$C$53,0),MATCH('ИД (Развитие ОЭДК)'!O$29,'Бюджет (Развитие ОЭДК)'!$F$3:$Y$3,0)),0)</f>
        <v>0</v>
      </c>
      <c r="P41" s="125">
        <f>IFERROR(INDEX('Бюджет (Развитие ОЭДК)'!$F$40:$Y$53,MATCH('ИД (Развитие ОЭДК)'!$C41,'Бюджет (Развитие ОЭДК)'!$C$40:$C$53,0),MATCH('ИД (Развитие ОЭДК)'!P$29,'Бюджет (Развитие ОЭДК)'!$F$3:$Y$3,0)),0)</f>
        <v>0</v>
      </c>
      <c r="Q41" s="125">
        <f>IFERROR(INDEX('Бюджет (Развитие ОЭДК)'!$F$40:$Y$53,MATCH('ИД (Развитие ОЭДК)'!$C41,'Бюджет (Развитие ОЭДК)'!$C$40:$C$53,0),MATCH('ИД (Развитие ОЭДК)'!Q$29,'Бюджет (Развитие ОЭДК)'!$F$3:$Y$3,0)),0)</f>
        <v>0</v>
      </c>
      <c r="R41" s="125">
        <f>IFERROR(INDEX('Бюджет (Развитие ОЭДК)'!$F$40:$Y$53,MATCH('ИД (Развитие ОЭДК)'!$C41,'Бюджет (Развитие ОЭДК)'!$C$40:$C$53,0),MATCH('ИД (Развитие ОЭДК)'!R$29,'Бюджет (Развитие ОЭДК)'!$F$3:$Y$3,0)),0)</f>
        <v>0</v>
      </c>
      <c r="S41" s="125">
        <f>IFERROR(INDEX('Бюджет (Развитие ОЭДК)'!$F$40:$Y$53,MATCH('ИД (Развитие ОЭДК)'!$C41,'Бюджет (Развитие ОЭДК)'!$C$40:$C$53,0),MATCH('ИД (Развитие ОЭДК)'!S$29,'Бюджет (Развитие ОЭДК)'!$F$3:$Y$3,0)),0)</f>
        <v>0</v>
      </c>
      <c r="T41" s="125">
        <f>IFERROR(INDEX('Бюджет (Развитие ОЭДК)'!$F$40:$Y$53,MATCH('ИД (Развитие ОЭДК)'!$C41,'Бюджет (Развитие ОЭДК)'!$C$40:$C$53,0),MATCH('ИД (Развитие ОЭДК)'!T$29,'Бюджет (Развитие ОЭДК)'!$F$3:$Y$3,0)),0)</f>
        <v>0</v>
      </c>
      <c r="U41" s="125">
        <f>IFERROR(INDEX('Бюджет (Развитие ОЭДК)'!$F$40:$Y$53,MATCH('ИД (Развитие ОЭДК)'!$C41,'Бюджет (Развитие ОЭДК)'!$C$40:$C$53,0),MATCH('ИД (Развитие ОЭДК)'!U$29,'Бюджет (Развитие ОЭДК)'!$F$3:$Y$3,0)),0)</f>
        <v>0</v>
      </c>
      <c r="V41" s="125">
        <f>IFERROR(INDEX('Бюджет (Развитие ОЭДК)'!$F$40:$Y$53,MATCH('ИД (Развитие ОЭДК)'!$C41,'Бюджет (Развитие ОЭДК)'!$C$40:$C$53,0),MATCH('ИД (Развитие ОЭДК)'!V$29,'Бюджет (Развитие ОЭДК)'!$F$3:$Y$3,0)),0)</f>
        <v>0</v>
      </c>
      <c r="W41" s="125">
        <f>IFERROR(INDEX('Бюджет (Развитие ОЭДК)'!$F$40:$Y$53,MATCH('ИД (Развитие ОЭДК)'!$C41,'Бюджет (Развитие ОЭДК)'!$C$40:$C$53,0),MATCH('ИД (Развитие ОЭДК)'!W$29,'Бюджет (Развитие ОЭДК)'!$F$3:$Y$3,0)),0)</f>
        <v>0</v>
      </c>
      <c r="X41" s="125">
        <f>IFERROR(INDEX('Бюджет (Развитие ОЭДК)'!$F$40:$Y$53,MATCH('ИД (Развитие ОЭДК)'!$C41,'Бюджет (Развитие ОЭДК)'!$C$40:$C$53,0),MATCH('ИД (Развитие ОЭДК)'!X$29,'Бюджет (Развитие ОЭДК)'!$F$3:$Y$3,0)),0)</f>
        <v>0</v>
      </c>
      <c r="Y41" s="125">
        <f>IFERROR(INDEX('Бюджет (Развитие ОЭДК)'!$F$40:$Y$53,MATCH('ИД (Развитие ОЭДК)'!$C41,'Бюджет (Развитие ОЭДК)'!$C$40:$C$53,0),MATCH('ИД (Развитие ОЭДК)'!Y$29,'Бюджет (Развитие ОЭДК)'!$F$3:$Y$3,0)),0)</f>
        <v>0</v>
      </c>
      <c r="Z41" s="125">
        <f>IFERROR(INDEX('Бюджет (Развитие ОЭДК)'!$F$40:$Y$53,MATCH('ИД (Развитие ОЭДК)'!$C41,'Бюджет (Развитие ОЭДК)'!$C$40:$C$53,0),MATCH('ИД (Развитие ОЭДК)'!Z$29,'Бюджет (Развитие ОЭДК)'!$F$3:$Y$3,0)),0)</f>
        <v>0</v>
      </c>
      <c r="AA41" s="125">
        <f>IFERROR(INDEX('Бюджет (Развитие ОЭДК)'!$F$40:$Y$53,MATCH('ИД (Развитие ОЭДК)'!$C41,'Бюджет (Развитие ОЭДК)'!$C$40:$C$53,0),MATCH('ИД (Развитие ОЭДК)'!AA$29,'Бюджет (Развитие ОЭДК)'!$F$3:$Y$3,0)),0)</f>
        <v>0</v>
      </c>
      <c r="AB41" s="125">
        <f>IFERROR(INDEX('Бюджет (Развитие ОЭДК)'!$F$40:$Y$53,MATCH('ИД (Развитие ОЭДК)'!$C41,'Бюджет (Развитие ОЭДК)'!$C$40:$C$53,0),MATCH('ИД (Развитие ОЭДК)'!AB$29,'Бюджет (Развитие ОЭДК)'!$F$3:$Y$3,0)),0)</f>
        <v>0</v>
      </c>
      <c r="AC41" s="125">
        <f>IFERROR(INDEX('Бюджет (Развитие ОЭДК)'!$F$40:$Y$53,MATCH('ИД (Развитие ОЭДК)'!$C41,'Бюджет (Развитие ОЭДК)'!$C$40:$C$53,0),MATCH('ИД (Развитие ОЭДК)'!AC$29,'Бюджет (Развитие ОЭДК)'!$F$3:$Y$3,0)),0)</f>
        <v>0</v>
      </c>
      <c r="AD41" s="125">
        <f>IFERROR(INDEX('Бюджет (Развитие ОЭДК)'!$F$40:$Y$53,MATCH('ИД (Развитие ОЭДК)'!$C41,'Бюджет (Развитие ОЭДК)'!$C$40:$C$53,0),MATCH('ИД (Развитие ОЭДК)'!AD$29,'Бюджет (Развитие ОЭДК)'!$F$3:$Y$3,0)),0)</f>
        <v>0</v>
      </c>
      <c r="AE41" s="125">
        <f>IFERROR(INDEX('Бюджет (Развитие ОЭДК)'!$F$40:$Y$53,MATCH('ИД (Развитие ОЭДК)'!$C41,'Бюджет (Развитие ОЭДК)'!$C$40:$C$53,0),MATCH('ИД (Развитие ОЭДК)'!AE$29,'Бюджет (Развитие ОЭДК)'!$F$3:$Y$3,0)),0)</f>
        <v>0</v>
      </c>
      <c r="AF41" s="125">
        <f>IFERROR(INDEX('Бюджет (Развитие ОЭДК)'!$F$40:$Y$53,MATCH('ИД (Развитие ОЭДК)'!$C41,'Бюджет (Развитие ОЭДК)'!$C$40:$C$53,0),MATCH('ИД (Развитие ОЭДК)'!AF$29,'Бюджет (Развитие ОЭДК)'!$F$3:$Y$3,0)),0)</f>
        <v>0</v>
      </c>
      <c r="AG41" s="125">
        <f>IFERROR(INDEX('Бюджет (Развитие ОЭДК)'!$F$40:$Y$53,MATCH('ИД (Развитие ОЭДК)'!$C41,'Бюджет (Развитие ОЭДК)'!$C$40:$C$53,0),MATCH('ИД (Развитие ОЭДК)'!AG$29,'Бюджет (Развитие ОЭДК)'!$F$3:$Y$3,0)),0)</f>
        <v>0</v>
      </c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  <c r="AR41" s="125"/>
      <c r="AS41" s="125"/>
      <c r="AT41" s="125"/>
      <c r="AU41" s="125"/>
      <c r="AV41" s="125"/>
      <c r="AW41" s="125"/>
      <c r="AX41" s="125"/>
      <c r="AY41" s="125"/>
      <c r="AZ41" s="125"/>
      <c r="BA41" s="125"/>
      <c r="BB41" s="125"/>
      <c r="BC41" s="125"/>
      <c r="BD41" s="125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  <c r="CG41" s="125"/>
      <c r="CH41" s="125"/>
      <c r="CI41" s="126"/>
      <c r="CZ41" s="41" t="s">
        <v>181</v>
      </c>
      <c r="DA41" s="41">
        <v>27</v>
      </c>
      <c r="DB41" s="162" t="str">
        <f t="shared" si="2"/>
        <v xml:space="preserve">27__CAPEX </v>
      </c>
    </row>
    <row r="42" spans="1:106" s="84" customFormat="1" outlineLevel="1" x14ac:dyDescent="0.25">
      <c r="A42" s="90"/>
      <c r="B42" s="7"/>
      <c r="C42" s="7" t="s">
        <v>40</v>
      </c>
      <c r="D42" s="121"/>
      <c r="E42" s="121"/>
      <c r="F42" s="7" t="s">
        <v>13</v>
      </c>
      <c r="G42" s="27">
        <f t="shared" si="13"/>
        <v>0</v>
      </c>
      <c r="H42" s="125">
        <f>IFERROR(INDEX('Бюджет (Развитие ОЭДК)'!$F$40:$Y$53,MATCH('ИД (Развитие ОЭДК)'!$C42,'Бюджет (Развитие ОЭДК)'!$C$40:$C$53,0),MATCH('ИД (Развитие ОЭДК)'!H$29,'Бюджет (Развитие ОЭДК)'!$F$3:$Y$3,0)),0)</f>
        <v>0</v>
      </c>
      <c r="I42" s="125">
        <f>IFERROR(INDEX('Бюджет (Развитие ОЭДК)'!$F$40:$Y$53,MATCH('ИД (Развитие ОЭДК)'!$C42,'Бюджет (Развитие ОЭДК)'!$C$40:$C$53,0),MATCH('ИД (Развитие ОЭДК)'!I$29,'Бюджет (Развитие ОЭДК)'!$F$3:$Y$3,0)),0)</f>
        <v>0</v>
      </c>
      <c r="J42" s="125">
        <f>IFERROR(INDEX('Бюджет (Развитие ОЭДК)'!$F$40:$Y$53,MATCH('ИД (Развитие ОЭДК)'!$C42,'Бюджет (Развитие ОЭДК)'!$C$40:$C$53,0),MATCH('ИД (Развитие ОЭДК)'!J$29,'Бюджет (Развитие ОЭДК)'!$F$3:$Y$3,0)),0)</f>
        <v>0</v>
      </c>
      <c r="K42" s="125">
        <f>IFERROR(INDEX('Бюджет (Развитие ОЭДК)'!$F$40:$Y$53,MATCH('ИД (Развитие ОЭДК)'!$C42,'Бюджет (Развитие ОЭДК)'!$C$40:$C$53,0),MATCH('ИД (Развитие ОЭДК)'!K$29,'Бюджет (Развитие ОЭДК)'!$F$3:$Y$3,0)),0)</f>
        <v>0</v>
      </c>
      <c r="L42" s="125">
        <f>IFERROR(INDEX('Бюджет (Развитие ОЭДК)'!$F$40:$Y$53,MATCH('ИД (Развитие ОЭДК)'!$C42,'Бюджет (Развитие ОЭДК)'!$C$40:$C$53,0),MATCH('ИД (Развитие ОЭДК)'!L$29,'Бюджет (Развитие ОЭДК)'!$F$3:$Y$3,0)),0)</f>
        <v>0</v>
      </c>
      <c r="M42" s="125">
        <f>IFERROR(INDEX('Бюджет (Развитие ОЭДК)'!$F$40:$Y$53,MATCH('ИД (Развитие ОЭДК)'!$C42,'Бюджет (Развитие ОЭДК)'!$C$40:$C$53,0),MATCH('ИД (Развитие ОЭДК)'!M$29,'Бюджет (Развитие ОЭДК)'!$F$3:$Y$3,0)),0)</f>
        <v>0</v>
      </c>
      <c r="N42" s="125">
        <f>IFERROR(INDEX('Бюджет (Развитие ОЭДК)'!$F$40:$Y$53,MATCH('ИД (Развитие ОЭДК)'!$C42,'Бюджет (Развитие ОЭДК)'!$C$40:$C$53,0),MATCH('ИД (Развитие ОЭДК)'!N$29,'Бюджет (Развитие ОЭДК)'!$F$3:$Y$3,0)),0)</f>
        <v>0</v>
      </c>
      <c r="O42" s="125">
        <f>IFERROR(INDEX('Бюджет (Развитие ОЭДК)'!$F$40:$Y$53,MATCH('ИД (Развитие ОЭДК)'!$C42,'Бюджет (Развитие ОЭДК)'!$C$40:$C$53,0),MATCH('ИД (Развитие ОЭДК)'!O$29,'Бюджет (Развитие ОЭДК)'!$F$3:$Y$3,0)),0)</f>
        <v>0</v>
      </c>
      <c r="P42" s="125">
        <f>IFERROR(INDEX('Бюджет (Развитие ОЭДК)'!$F$40:$Y$53,MATCH('ИД (Развитие ОЭДК)'!$C42,'Бюджет (Развитие ОЭДК)'!$C$40:$C$53,0),MATCH('ИД (Развитие ОЭДК)'!P$29,'Бюджет (Развитие ОЭДК)'!$F$3:$Y$3,0)),0)</f>
        <v>0</v>
      </c>
      <c r="Q42" s="125">
        <f>IFERROR(INDEX('Бюджет (Развитие ОЭДК)'!$F$40:$Y$53,MATCH('ИД (Развитие ОЭДК)'!$C42,'Бюджет (Развитие ОЭДК)'!$C$40:$C$53,0),MATCH('ИД (Развитие ОЭДК)'!Q$29,'Бюджет (Развитие ОЭДК)'!$F$3:$Y$3,0)),0)</f>
        <v>0</v>
      </c>
      <c r="R42" s="125">
        <f>IFERROR(INDEX('Бюджет (Развитие ОЭДК)'!$F$40:$Y$53,MATCH('ИД (Развитие ОЭДК)'!$C42,'Бюджет (Развитие ОЭДК)'!$C$40:$C$53,0),MATCH('ИД (Развитие ОЭДК)'!R$29,'Бюджет (Развитие ОЭДК)'!$F$3:$Y$3,0)),0)</f>
        <v>0</v>
      </c>
      <c r="S42" s="125">
        <f>IFERROR(INDEX('Бюджет (Развитие ОЭДК)'!$F$40:$Y$53,MATCH('ИД (Развитие ОЭДК)'!$C42,'Бюджет (Развитие ОЭДК)'!$C$40:$C$53,0),MATCH('ИД (Развитие ОЭДК)'!S$29,'Бюджет (Развитие ОЭДК)'!$F$3:$Y$3,0)),0)</f>
        <v>0</v>
      </c>
      <c r="T42" s="125">
        <f>IFERROR(INDEX('Бюджет (Развитие ОЭДК)'!$F$40:$Y$53,MATCH('ИД (Развитие ОЭДК)'!$C42,'Бюджет (Развитие ОЭДК)'!$C$40:$C$53,0),MATCH('ИД (Развитие ОЭДК)'!T$29,'Бюджет (Развитие ОЭДК)'!$F$3:$Y$3,0)),0)</f>
        <v>0</v>
      </c>
      <c r="U42" s="125">
        <f>IFERROR(INDEX('Бюджет (Развитие ОЭДК)'!$F$40:$Y$53,MATCH('ИД (Развитие ОЭДК)'!$C42,'Бюджет (Развитие ОЭДК)'!$C$40:$C$53,0),MATCH('ИД (Развитие ОЭДК)'!U$29,'Бюджет (Развитие ОЭДК)'!$F$3:$Y$3,0)),0)</f>
        <v>0</v>
      </c>
      <c r="V42" s="125">
        <f>IFERROR(INDEX('Бюджет (Развитие ОЭДК)'!$F$40:$Y$53,MATCH('ИД (Развитие ОЭДК)'!$C42,'Бюджет (Развитие ОЭДК)'!$C$40:$C$53,0),MATCH('ИД (Развитие ОЭДК)'!V$29,'Бюджет (Развитие ОЭДК)'!$F$3:$Y$3,0)),0)</f>
        <v>0</v>
      </c>
      <c r="W42" s="125">
        <f>IFERROR(INDEX('Бюджет (Развитие ОЭДК)'!$F$40:$Y$53,MATCH('ИД (Развитие ОЭДК)'!$C42,'Бюджет (Развитие ОЭДК)'!$C$40:$C$53,0),MATCH('ИД (Развитие ОЭДК)'!W$29,'Бюджет (Развитие ОЭДК)'!$F$3:$Y$3,0)),0)</f>
        <v>0</v>
      </c>
      <c r="X42" s="125">
        <f>IFERROR(INDEX('Бюджет (Развитие ОЭДК)'!$F$40:$Y$53,MATCH('ИД (Развитие ОЭДК)'!$C42,'Бюджет (Развитие ОЭДК)'!$C$40:$C$53,0),MATCH('ИД (Развитие ОЭДК)'!X$29,'Бюджет (Развитие ОЭДК)'!$F$3:$Y$3,0)),0)</f>
        <v>0</v>
      </c>
      <c r="Y42" s="125">
        <f>IFERROR(INDEX('Бюджет (Развитие ОЭДК)'!$F$40:$Y$53,MATCH('ИД (Развитие ОЭДК)'!$C42,'Бюджет (Развитие ОЭДК)'!$C$40:$C$53,0),MATCH('ИД (Развитие ОЭДК)'!Y$29,'Бюджет (Развитие ОЭДК)'!$F$3:$Y$3,0)),0)</f>
        <v>0</v>
      </c>
      <c r="Z42" s="125">
        <f>IFERROR(INDEX('Бюджет (Развитие ОЭДК)'!$F$40:$Y$53,MATCH('ИД (Развитие ОЭДК)'!$C42,'Бюджет (Развитие ОЭДК)'!$C$40:$C$53,0),MATCH('ИД (Развитие ОЭДК)'!Z$29,'Бюджет (Развитие ОЭДК)'!$F$3:$Y$3,0)),0)</f>
        <v>0</v>
      </c>
      <c r="AA42" s="125">
        <f>IFERROR(INDEX('Бюджет (Развитие ОЭДК)'!$F$40:$Y$53,MATCH('ИД (Развитие ОЭДК)'!$C42,'Бюджет (Развитие ОЭДК)'!$C$40:$C$53,0),MATCH('ИД (Развитие ОЭДК)'!AA$29,'Бюджет (Развитие ОЭДК)'!$F$3:$Y$3,0)),0)</f>
        <v>0</v>
      </c>
      <c r="AB42" s="125">
        <f>IFERROR(INDEX('Бюджет (Развитие ОЭДК)'!$F$40:$Y$53,MATCH('ИД (Развитие ОЭДК)'!$C42,'Бюджет (Развитие ОЭДК)'!$C$40:$C$53,0),MATCH('ИД (Развитие ОЭДК)'!AB$29,'Бюджет (Развитие ОЭДК)'!$F$3:$Y$3,0)),0)</f>
        <v>0</v>
      </c>
      <c r="AC42" s="125">
        <f>IFERROR(INDEX('Бюджет (Развитие ОЭДК)'!$F$40:$Y$53,MATCH('ИД (Развитие ОЭДК)'!$C42,'Бюджет (Развитие ОЭДК)'!$C$40:$C$53,0),MATCH('ИД (Развитие ОЭДК)'!AC$29,'Бюджет (Развитие ОЭДК)'!$F$3:$Y$3,0)),0)</f>
        <v>0</v>
      </c>
      <c r="AD42" s="125">
        <f>IFERROR(INDEX('Бюджет (Развитие ОЭДК)'!$F$40:$Y$53,MATCH('ИД (Развитие ОЭДК)'!$C42,'Бюджет (Развитие ОЭДК)'!$C$40:$C$53,0),MATCH('ИД (Развитие ОЭДК)'!AD$29,'Бюджет (Развитие ОЭДК)'!$F$3:$Y$3,0)),0)</f>
        <v>0</v>
      </c>
      <c r="AE42" s="125">
        <f>IFERROR(INDEX('Бюджет (Развитие ОЭДК)'!$F$40:$Y$53,MATCH('ИД (Развитие ОЭДК)'!$C42,'Бюджет (Развитие ОЭДК)'!$C$40:$C$53,0),MATCH('ИД (Развитие ОЭДК)'!AE$29,'Бюджет (Развитие ОЭДК)'!$F$3:$Y$3,0)),0)</f>
        <v>0</v>
      </c>
      <c r="AF42" s="125">
        <f>IFERROR(INDEX('Бюджет (Развитие ОЭДК)'!$F$40:$Y$53,MATCH('ИД (Развитие ОЭДК)'!$C42,'Бюджет (Развитие ОЭДК)'!$C$40:$C$53,0),MATCH('ИД (Развитие ОЭДК)'!AF$29,'Бюджет (Развитие ОЭДК)'!$F$3:$Y$3,0)),0)</f>
        <v>0</v>
      </c>
      <c r="AG42" s="125">
        <f>IFERROR(INDEX('Бюджет (Развитие ОЭДК)'!$F$40:$Y$53,MATCH('ИД (Развитие ОЭДК)'!$C42,'Бюджет (Развитие ОЭДК)'!$C$40:$C$53,0),MATCH('ИД (Развитие ОЭДК)'!AG$29,'Бюджет (Развитие ОЭДК)'!$F$3:$Y$3,0)),0)</f>
        <v>0</v>
      </c>
      <c r="AH42" s="128"/>
      <c r="AI42" s="128"/>
      <c r="AJ42" s="128"/>
      <c r="AK42" s="128"/>
      <c r="AL42" s="128"/>
      <c r="AM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  <c r="BO42" s="128"/>
      <c r="BP42" s="128"/>
      <c r="BQ42" s="128"/>
      <c r="BR42" s="128"/>
      <c r="BS42" s="128"/>
      <c r="BT42" s="128"/>
      <c r="BU42" s="128"/>
      <c r="BV42" s="128"/>
      <c r="BW42" s="128"/>
      <c r="BX42" s="128"/>
      <c r="BY42" s="128"/>
      <c r="BZ42" s="128"/>
      <c r="CA42" s="128"/>
      <c r="CB42" s="128"/>
      <c r="CC42" s="128"/>
      <c r="CD42" s="128"/>
      <c r="CE42" s="128"/>
      <c r="CF42" s="128"/>
      <c r="CG42" s="128"/>
      <c r="CH42" s="128"/>
      <c r="CI42" s="129"/>
      <c r="CZ42" s="41" t="s">
        <v>181</v>
      </c>
      <c r="DA42" s="204">
        <v>28</v>
      </c>
      <c r="DB42" s="162" t="str">
        <f t="shared" si="2"/>
        <v>28__OPEX</v>
      </c>
    </row>
    <row r="43" spans="1:106" s="85" customFormat="1" outlineLevel="1" x14ac:dyDescent="0.25">
      <c r="B43" s="16" t="s">
        <v>131</v>
      </c>
      <c r="C43" s="10" t="str">
        <f>IF(Согласование!$B$11="Цифровой",DH10,DI10)</f>
        <v>в т.ч. на этап Разработка и внедрение</v>
      </c>
      <c r="D43" s="17"/>
      <c r="E43" s="17"/>
      <c r="F43" s="16" t="s">
        <v>13</v>
      </c>
      <c r="G43" s="13">
        <f t="shared" si="13"/>
        <v>211400</v>
      </c>
      <c r="H43" s="18">
        <f t="shared" ref="H43:BS43" si="24">H44+H45</f>
        <v>0</v>
      </c>
      <c r="I43" s="18">
        <f t="shared" si="24"/>
        <v>140000</v>
      </c>
      <c r="J43" s="18">
        <f t="shared" si="24"/>
        <v>42700</v>
      </c>
      <c r="K43" s="18">
        <f t="shared" si="24"/>
        <v>28700</v>
      </c>
      <c r="L43" s="18">
        <f t="shared" si="24"/>
        <v>0</v>
      </c>
      <c r="M43" s="18">
        <f t="shared" si="24"/>
        <v>0</v>
      </c>
      <c r="N43" s="18">
        <f t="shared" si="24"/>
        <v>0</v>
      </c>
      <c r="O43" s="18">
        <f t="shared" si="24"/>
        <v>0</v>
      </c>
      <c r="P43" s="18">
        <f t="shared" si="24"/>
        <v>0</v>
      </c>
      <c r="Q43" s="18">
        <f t="shared" si="24"/>
        <v>0</v>
      </c>
      <c r="R43" s="18">
        <f t="shared" si="24"/>
        <v>0</v>
      </c>
      <c r="S43" s="18">
        <f t="shared" si="24"/>
        <v>0</v>
      </c>
      <c r="T43" s="18">
        <f t="shared" si="24"/>
        <v>0</v>
      </c>
      <c r="U43" s="18">
        <f t="shared" si="24"/>
        <v>0</v>
      </c>
      <c r="V43" s="18">
        <f t="shared" si="24"/>
        <v>0</v>
      </c>
      <c r="W43" s="18">
        <f t="shared" si="24"/>
        <v>0</v>
      </c>
      <c r="X43" s="18">
        <f t="shared" si="24"/>
        <v>0</v>
      </c>
      <c r="Y43" s="18">
        <f t="shared" si="24"/>
        <v>0</v>
      </c>
      <c r="Z43" s="18">
        <f t="shared" si="24"/>
        <v>0</v>
      </c>
      <c r="AA43" s="18">
        <f t="shared" si="24"/>
        <v>0</v>
      </c>
      <c r="AB43" s="18">
        <f t="shared" si="24"/>
        <v>0</v>
      </c>
      <c r="AC43" s="18">
        <f t="shared" si="24"/>
        <v>0</v>
      </c>
      <c r="AD43" s="18">
        <f t="shared" si="24"/>
        <v>0</v>
      </c>
      <c r="AE43" s="18">
        <f t="shared" si="24"/>
        <v>0</v>
      </c>
      <c r="AF43" s="18">
        <f t="shared" si="24"/>
        <v>0</v>
      </c>
      <c r="AG43" s="18">
        <f t="shared" si="24"/>
        <v>0</v>
      </c>
      <c r="AH43" s="18">
        <f t="shared" si="24"/>
        <v>0</v>
      </c>
      <c r="AI43" s="18">
        <f t="shared" si="24"/>
        <v>0</v>
      </c>
      <c r="AJ43" s="18">
        <f t="shared" si="24"/>
        <v>0</v>
      </c>
      <c r="AK43" s="18">
        <f t="shared" si="24"/>
        <v>0</v>
      </c>
      <c r="AL43" s="18">
        <f t="shared" si="24"/>
        <v>0</v>
      </c>
      <c r="AM43" s="18">
        <f t="shared" si="24"/>
        <v>0</v>
      </c>
      <c r="AN43" s="18">
        <f t="shared" si="24"/>
        <v>0</v>
      </c>
      <c r="AO43" s="18">
        <f t="shared" si="24"/>
        <v>0</v>
      </c>
      <c r="AP43" s="18">
        <f t="shared" si="24"/>
        <v>0</v>
      </c>
      <c r="AQ43" s="18">
        <f t="shared" si="24"/>
        <v>0</v>
      </c>
      <c r="AR43" s="18">
        <f t="shared" si="24"/>
        <v>0</v>
      </c>
      <c r="AS43" s="18">
        <f t="shared" si="24"/>
        <v>0</v>
      </c>
      <c r="AT43" s="18">
        <f t="shared" si="24"/>
        <v>0</v>
      </c>
      <c r="AU43" s="18">
        <f t="shared" si="24"/>
        <v>0</v>
      </c>
      <c r="AV43" s="18">
        <f t="shared" si="24"/>
        <v>0</v>
      </c>
      <c r="AW43" s="18">
        <f t="shared" si="24"/>
        <v>0</v>
      </c>
      <c r="AX43" s="18">
        <f t="shared" si="24"/>
        <v>0</v>
      </c>
      <c r="AY43" s="18">
        <f t="shared" si="24"/>
        <v>0</v>
      </c>
      <c r="AZ43" s="18">
        <f t="shared" si="24"/>
        <v>0</v>
      </c>
      <c r="BA43" s="18">
        <f t="shared" si="24"/>
        <v>0</v>
      </c>
      <c r="BB43" s="18">
        <f t="shared" si="24"/>
        <v>0</v>
      </c>
      <c r="BC43" s="18">
        <f t="shared" si="24"/>
        <v>0</v>
      </c>
      <c r="BD43" s="18">
        <f t="shared" si="24"/>
        <v>0</v>
      </c>
      <c r="BE43" s="18">
        <f t="shared" si="24"/>
        <v>0</v>
      </c>
      <c r="BF43" s="18">
        <f t="shared" si="24"/>
        <v>0</v>
      </c>
      <c r="BG43" s="18">
        <f t="shared" si="24"/>
        <v>0</v>
      </c>
      <c r="BH43" s="18">
        <f t="shared" si="24"/>
        <v>0</v>
      </c>
      <c r="BI43" s="18">
        <f t="shared" si="24"/>
        <v>0</v>
      </c>
      <c r="BJ43" s="18">
        <f t="shared" si="24"/>
        <v>0</v>
      </c>
      <c r="BK43" s="18">
        <f t="shared" si="24"/>
        <v>0</v>
      </c>
      <c r="BL43" s="18">
        <f t="shared" si="24"/>
        <v>0</v>
      </c>
      <c r="BM43" s="18">
        <f t="shared" si="24"/>
        <v>0</v>
      </c>
      <c r="BN43" s="18">
        <f t="shared" si="24"/>
        <v>0</v>
      </c>
      <c r="BO43" s="18">
        <f t="shared" si="24"/>
        <v>0</v>
      </c>
      <c r="BP43" s="18">
        <f t="shared" si="24"/>
        <v>0</v>
      </c>
      <c r="BQ43" s="18">
        <f t="shared" si="24"/>
        <v>0</v>
      </c>
      <c r="BR43" s="18">
        <f t="shared" si="24"/>
        <v>0</v>
      </c>
      <c r="BS43" s="18">
        <f t="shared" si="24"/>
        <v>0</v>
      </c>
      <c r="BT43" s="18">
        <f t="shared" ref="BT43:CD43" si="25">BT44+BT45</f>
        <v>0</v>
      </c>
      <c r="BU43" s="18">
        <f t="shared" si="25"/>
        <v>0</v>
      </c>
      <c r="BV43" s="18">
        <f t="shared" si="25"/>
        <v>0</v>
      </c>
      <c r="BW43" s="18">
        <f t="shared" si="25"/>
        <v>0</v>
      </c>
      <c r="BX43" s="18">
        <f t="shared" si="25"/>
        <v>0</v>
      </c>
      <c r="BY43" s="18">
        <f t="shared" si="25"/>
        <v>0</v>
      </c>
      <c r="BZ43" s="18">
        <f t="shared" si="25"/>
        <v>0</v>
      </c>
      <c r="CA43" s="18">
        <f t="shared" si="25"/>
        <v>0</v>
      </c>
      <c r="CB43" s="18">
        <f t="shared" si="25"/>
        <v>0</v>
      </c>
      <c r="CC43" s="18">
        <f t="shared" si="25"/>
        <v>0</v>
      </c>
      <c r="CD43" s="18">
        <f t="shared" si="25"/>
        <v>0</v>
      </c>
      <c r="CE43" s="18">
        <f>CE44+CE45</f>
        <v>0</v>
      </c>
      <c r="CF43" s="18">
        <f>CF44+CF45</f>
        <v>0</v>
      </c>
      <c r="CG43" s="18">
        <f>CG44+CG45</f>
        <v>0</v>
      </c>
      <c r="CH43" s="18">
        <f>CH44+CH45</f>
        <v>0</v>
      </c>
      <c r="CI43" s="18">
        <f>CI44+CI45</f>
        <v>0</v>
      </c>
      <c r="CZ43" s="159" t="s">
        <v>181</v>
      </c>
      <c r="DA43" s="41">
        <v>29</v>
      </c>
      <c r="DB43" s="162" t="str">
        <f t="shared" si="2"/>
        <v>29_3.5_в т.ч. на этап Разработка и внедрение</v>
      </c>
    </row>
    <row r="44" spans="1:106" s="84" customFormat="1" outlineLevel="1" x14ac:dyDescent="0.25">
      <c r="A44" s="90"/>
      <c r="B44" s="7"/>
      <c r="C44" s="7" t="s">
        <v>89</v>
      </c>
      <c r="D44" s="121"/>
      <c r="E44" s="121"/>
      <c r="F44" s="7" t="s">
        <v>13</v>
      </c>
      <c r="G44" s="27">
        <f t="shared" si="13"/>
        <v>197010</v>
      </c>
      <c r="H44" s="125">
        <f>IFERROR(INDEX('Бюджет (Развитие ОЭДК)'!$F$55:$Y$76,MATCH('ИД (Развитие ОЭДК)'!$C44,'Бюджет (Развитие ОЭДК)'!$C$55:$C$76,0),MATCH('ИД (Развитие ОЭДК)'!H$29,'Бюджет (Развитие ОЭДК)'!$F$3:$Y$3,0)),0)</f>
        <v>0</v>
      </c>
      <c r="I44" s="125">
        <f>IFERROR(INDEX('Бюджет (Развитие ОЭДК)'!$F$55:$Y$76,MATCH('ИД (Развитие ОЭДК)'!$C44,'Бюджет (Развитие ОЭДК)'!$C$55:$C$76,0),MATCH('ИД (Развитие ОЭДК)'!I$29,'Бюджет (Развитие ОЭДК)'!$F$3:$Y$3,0)),0)</f>
        <v>134600</v>
      </c>
      <c r="J44" s="125">
        <f>IFERROR(INDEX('Бюджет (Развитие ОЭДК)'!$F$55:$Y$76,MATCH('ИД (Развитие ОЭДК)'!$C44,'Бюджет (Развитие ОЭДК)'!$C$55:$C$76,0),MATCH('ИД (Развитие ОЭДК)'!J$29,'Бюджет (Развитие ОЭДК)'!$F$3:$Y$3,0)),0)</f>
        <v>37300</v>
      </c>
      <c r="K44" s="125">
        <f>IFERROR(INDEX('Бюджет (Развитие ОЭДК)'!$F$55:$Y$76,MATCH('ИД (Развитие ОЭДК)'!$C44,'Бюджет (Развитие ОЭДК)'!$C$55:$C$76,0),MATCH('ИД (Развитие ОЭДК)'!K$29,'Бюджет (Развитие ОЭДК)'!$F$3:$Y$3,0)),0)</f>
        <v>25110</v>
      </c>
      <c r="L44" s="125">
        <f>IFERROR(INDEX('Бюджет (Развитие ОЭДК)'!$F$55:$Y$76,MATCH('ИД (Развитие ОЭДК)'!$C44,'Бюджет (Развитие ОЭДК)'!$C$55:$C$76,0),MATCH('ИД (Развитие ОЭДК)'!L$29,'Бюджет (Развитие ОЭДК)'!$F$3:$Y$3,0)),0)</f>
        <v>0</v>
      </c>
      <c r="M44" s="125">
        <f>IFERROR(INDEX('Бюджет (Развитие ОЭДК)'!$F$55:$Y$76,MATCH('ИД (Развитие ОЭДК)'!$C44,'Бюджет (Развитие ОЭДК)'!$C$55:$C$76,0),MATCH('ИД (Развитие ОЭДК)'!M$29,'Бюджет (Развитие ОЭДК)'!$F$3:$Y$3,0)),0)</f>
        <v>0</v>
      </c>
      <c r="N44" s="125">
        <f>IFERROR(INDEX('Бюджет (Развитие ОЭДК)'!$F$55:$Y$76,MATCH('ИД (Развитие ОЭДК)'!$C44,'Бюджет (Развитие ОЭДК)'!$C$55:$C$76,0),MATCH('ИД (Развитие ОЭДК)'!N$29,'Бюджет (Развитие ОЭДК)'!$F$3:$Y$3,0)),0)</f>
        <v>0</v>
      </c>
      <c r="O44" s="125">
        <f>IFERROR(INDEX('Бюджет (Развитие ОЭДК)'!$F$55:$Y$76,MATCH('ИД (Развитие ОЭДК)'!$C44,'Бюджет (Развитие ОЭДК)'!$C$55:$C$76,0),MATCH('ИД (Развитие ОЭДК)'!O$29,'Бюджет (Развитие ОЭДК)'!$F$3:$Y$3,0)),0)</f>
        <v>0</v>
      </c>
      <c r="P44" s="125">
        <f>IFERROR(INDEX('Бюджет (Развитие ОЭДК)'!$F$55:$Y$76,MATCH('ИД (Развитие ОЭДК)'!$C44,'Бюджет (Развитие ОЭДК)'!$C$55:$C$76,0),MATCH('ИД (Развитие ОЭДК)'!P$29,'Бюджет (Развитие ОЭДК)'!$F$3:$Y$3,0)),0)</f>
        <v>0</v>
      </c>
      <c r="Q44" s="125">
        <f>IFERROR(INDEX('Бюджет (Развитие ОЭДК)'!$F$55:$Y$76,MATCH('ИД (Развитие ОЭДК)'!$C44,'Бюджет (Развитие ОЭДК)'!$C$55:$C$76,0),MATCH('ИД (Развитие ОЭДК)'!Q$29,'Бюджет (Развитие ОЭДК)'!$F$3:$Y$3,0)),0)</f>
        <v>0</v>
      </c>
      <c r="R44" s="125">
        <f>IFERROR(INDEX('Бюджет (Развитие ОЭДК)'!$F$55:$Y$76,MATCH('ИД (Развитие ОЭДК)'!$C44,'Бюджет (Развитие ОЭДК)'!$C$55:$C$76,0),MATCH('ИД (Развитие ОЭДК)'!R$29,'Бюджет (Развитие ОЭДК)'!$F$3:$Y$3,0)),0)</f>
        <v>0</v>
      </c>
      <c r="S44" s="125">
        <f>IFERROR(INDEX('Бюджет (Развитие ОЭДК)'!$F$55:$Y$76,MATCH('ИД (Развитие ОЭДК)'!$C44,'Бюджет (Развитие ОЭДК)'!$C$55:$C$76,0),MATCH('ИД (Развитие ОЭДК)'!S$29,'Бюджет (Развитие ОЭДК)'!$F$3:$Y$3,0)),0)</f>
        <v>0</v>
      </c>
      <c r="T44" s="125">
        <f>IFERROR(INDEX('Бюджет (Развитие ОЭДК)'!$F$55:$Y$76,MATCH('ИД (Развитие ОЭДК)'!$C44,'Бюджет (Развитие ОЭДК)'!$C$55:$C$76,0),MATCH('ИД (Развитие ОЭДК)'!T$29,'Бюджет (Развитие ОЭДК)'!$F$3:$Y$3,0)),0)</f>
        <v>0</v>
      </c>
      <c r="U44" s="125">
        <f>IFERROR(INDEX('Бюджет (Развитие ОЭДК)'!$F$55:$Y$76,MATCH('ИД (Развитие ОЭДК)'!$C44,'Бюджет (Развитие ОЭДК)'!$C$55:$C$76,0),MATCH('ИД (Развитие ОЭДК)'!U$29,'Бюджет (Развитие ОЭДК)'!$F$3:$Y$3,0)),0)</f>
        <v>0</v>
      </c>
      <c r="V44" s="125">
        <f>IFERROR(INDEX('Бюджет (Развитие ОЭДК)'!$F$55:$Y$76,MATCH('ИД (Развитие ОЭДК)'!$C44,'Бюджет (Развитие ОЭДК)'!$C$55:$C$76,0),MATCH('ИД (Развитие ОЭДК)'!V$29,'Бюджет (Развитие ОЭДК)'!$F$3:$Y$3,0)),0)</f>
        <v>0</v>
      </c>
      <c r="W44" s="125">
        <f>IFERROR(INDEX('Бюджет (Развитие ОЭДК)'!$F$55:$Y$76,MATCH('ИД (Развитие ОЭДК)'!$C44,'Бюджет (Развитие ОЭДК)'!$C$55:$C$76,0),MATCH('ИД (Развитие ОЭДК)'!W$29,'Бюджет (Развитие ОЭДК)'!$F$3:$Y$3,0)),0)</f>
        <v>0</v>
      </c>
      <c r="X44" s="125">
        <f>IFERROR(INDEX('Бюджет (Развитие ОЭДК)'!$F$55:$Y$76,MATCH('ИД (Развитие ОЭДК)'!$C44,'Бюджет (Развитие ОЭДК)'!$C$55:$C$76,0),MATCH('ИД (Развитие ОЭДК)'!X$29,'Бюджет (Развитие ОЭДК)'!$F$3:$Y$3,0)),0)</f>
        <v>0</v>
      </c>
      <c r="Y44" s="125">
        <f>IFERROR(INDEX('Бюджет (Развитие ОЭДК)'!$F$55:$Y$76,MATCH('ИД (Развитие ОЭДК)'!$C44,'Бюджет (Развитие ОЭДК)'!$C$55:$C$76,0),MATCH('ИД (Развитие ОЭДК)'!Y$29,'Бюджет (Развитие ОЭДК)'!$F$3:$Y$3,0)),0)</f>
        <v>0</v>
      </c>
      <c r="Z44" s="125">
        <f>IFERROR(INDEX('Бюджет (Развитие ОЭДК)'!$F$55:$Y$76,MATCH('ИД (Развитие ОЭДК)'!$C44,'Бюджет (Развитие ОЭДК)'!$C$55:$C$76,0),MATCH('ИД (Развитие ОЭДК)'!Z$29,'Бюджет (Развитие ОЭДК)'!$F$3:$Y$3,0)),0)</f>
        <v>0</v>
      </c>
      <c r="AA44" s="125">
        <f>IFERROR(INDEX('Бюджет (Развитие ОЭДК)'!$F$55:$Y$76,MATCH('ИД (Развитие ОЭДК)'!$C44,'Бюджет (Развитие ОЭДК)'!$C$55:$C$76,0),MATCH('ИД (Развитие ОЭДК)'!AA$29,'Бюджет (Развитие ОЭДК)'!$F$3:$Y$3,0)),0)</f>
        <v>0</v>
      </c>
      <c r="AB44" s="125">
        <f>IFERROR(INDEX('Бюджет (Развитие ОЭДК)'!$F$55:$Y$76,MATCH('ИД (Развитие ОЭДК)'!$C44,'Бюджет (Развитие ОЭДК)'!$C$55:$C$76,0),MATCH('ИД (Развитие ОЭДК)'!AB$29,'Бюджет (Развитие ОЭДК)'!$F$3:$Y$3,0)),0)</f>
        <v>0</v>
      </c>
      <c r="AC44" s="125">
        <f>IFERROR(INDEX('Бюджет (Развитие ОЭДК)'!$F$55:$Y$76,MATCH('ИД (Развитие ОЭДК)'!$C44,'Бюджет (Развитие ОЭДК)'!$C$55:$C$76,0),MATCH('ИД (Развитие ОЭДК)'!AC$29,'Бюджет (Развитие ОЭДК)'!$F$3:$Y$3,0)),0)</f>
        <v>0</v>
      </c>
      <c r="AD44" s="125">
        <f>IFERROR(INDEX('Бюджет (Развитие ОЭДК)'!$F$55:$Y$76,MATCH('ИД (Развитие ОЭДК)'!$C44,'Бюджет (Развитие ОЭДК)'!$C$55:$C$76,0),MATCH('ИД (Развитие ОЭДК)'!AD$29,'Бюджет (Развитие ОЭДК)'!$F$3:$Y$3,0)),0)</f>
        <v>0</v>
      </c>
      <c r="AE44" s="125">
        <f>IFERROR(INDEX('Бюджет (Развитие ОЭДК)'!$F$55:$Y$76,MATCH('ИД (Развитие ОЭДК)'!$C44,'Бюджет (Развитие ОЭДК)'!$C$55:$C$76,0),MATCH('ИД (Развитие ОЭДК)'!AE$29,'Бюджет (Развитие ОЭДК)'!$F$3:$Y$3,0)),0)</f>
        <v>0</v>
      </c>
      <c r="AF44" s="125">
        <f>IFERROR(INDEX('Бюджет (Развитие ОЭДК)'!$F$55:$Y$76,MATCH('ИД (Развитие ОЭДК)'!$C44,'Бюджет (Развитие ОЭДК)'!$C$55:$C$76,0),MATCH('ИД (Развитие ОЭДК)'!AF$29,'Бюджет (Развитие ОЭДК)'!$F$3:$Y$3,0)),0)</f>
        <v>0</v>
      </c>
      <c r="AG44" s="125">
        <f>IFERROR(INDEX('Бюджет (Развитие ОЭДК)'!$F$55:$Y$76,MATCH('ИД (Развитие ОЭДК)'!$C44,'Бюджет (Развитие ОЭДК)'!$C$55:$C$76,0),MATCH('ИД (Развитие ОЭДК)'!AG$29,'Бюджет (Развитие ОЭДК)'!$F$3:$Y$3,0)),0)</f>
        <v>0</v>
      </c>
      <c r="AH44" s="125">
        <f>IFERROR(INDEX('Бюджет (Развитие ОЭДК)'!$F$55:$Y$76,MATCH('ИД (Развитие ОЭДК)'!$C44,'Бюджет (Развитие ОЭДК)'!$C$55:$C$76,0),MATCH('ИД (Развитие ОЭДК)'!AH$29,'Бюджет (Развитие ОЭДК)'!$F$3:$Y$3,0)),0)</f>
        <v>0</v>
      </c>
      <c r="AI44" s="125">
        <f>IFERROR(INDEX('Бюджет (Развитие ОЭДК)'!$F$55:$Y$76,MATCH('ИД (Развитие ОЭДК)'!$C44,'Бюджет (Развитие ОЭДК)'!$C$55:$C$76,0),MATCH('ИД (Развитие ОЭДК)'!AI$29,'Бюджет (Развитие ОЭДК)'!$F$3:$Y$3,0)),0)</f>
        <v>0</v>
      </c>
      <c r="AJ44" s="125">
        <f>IFERROR(INDEX('Бюджет (Развитие ОЭДК)'!$F$55:$Y$76,MATCH('ИД (Развитие ОЭДК)'!$C44,'Бюджет (Развитие ОЭДК)'!$C$55:$C$76,0),MATCH('ИД (Развитие ОЭДК)'!AJ$29,'Бюджет (Развитие ОЭДК)'!$F$3:$Y$3,0)),0)</f>
        <v>0</v>
      </c>
      <c r="AK44" s="125"/>
      <c r="AL44" s="125"/>
      <c r="AM44" s="125"/>
      <c r="AN44" s="125"/>
      <c r="AO44" s="125"/>
      <c r="AP44" s="125"/>
      <c r="AQ44" s="125"/>
      <c r="AR44" s="125"/>
      <c r="AS44" s="125"/>
      <c r="AT44" s="125"/>
      <c r="AU44" s="125"/>
      <c r="AV44" s="125"/>
      <c r="AW44" s="125"/>
      <c r="AX44" s="125"/>
      <c r="AY44" s="125"/>
      <c r="AZ44" s="125"/>
      <c r="BA44" s="125"/>
      <c r="BB44" s="125"/>
      <c r="BC44" s="125"/>
      <c r="BD44" s="125"/>
      <c r="BE44" s="125"/>
      <c r="BF44" s="125"/>
      <c r="BG44" s="125"/>
      <c r="BH44" s="125"/>
      <c r="BI44" s="125"/>
      <c r="BJ44" s="125"/>
      <c r="BK44" s="125"/>
      <c r="BL44" s="125"/>
      <c r="BM44" s="125"/>
      <c r="BN44" s="125"/>
      <c r="BO44" s="125"/>
      <c r="BP44" s="125"/>
      <c r="BQ44" s="125"/>
      <c r="BR44" s="125"/>
      <c r="BS44" s="125"/>
      <c r="BT44" s="125"/>
      <c r="BU44" s="125"/>
      <c r="BV44" s="125"/>
      <c r="BW44" s="125"/>
      <c r="BX44" s="125"/>
      <c r="BY44" s="125"/>
      <c r="BZ44" s="125"/>
      <c r="CA44" s="125"/>
      <c r="CB44" s="125"/>
      <c r="CC44" s="125"/>
      <c r="CD44" s="125"/>
      <c r="CE44" s="125"/>
      <c r="CF44" s="125"/>
      <c r="CG44" s="125"/>
      <c r="CH44" s="125"/>
      <c r="CI44" s="126"/>
      <c r="CZ44" s="41" t="s">
        <v>181</v>
      </c>
      <c r="DA44" s="204">
        <v>30</v>
      </c>
      <c r="DB44" s="162" t="str">
        <f t="shared" si="2"/>
        <v xml:space="preserve">30__CAPEX </v>
      </c>
    </row>
    <row r="45" spans="1:106" s="84" customFormat="1" ht="14.25" outlineLevel="1" x14ac:dyDescent="0.25">
      <c r="A45" s="90"/>
      <c r="B45" s="7"/>
      <c r="C45" s="7" t="s">
        <v>40</v>
      </c>
      <c r="D45" s="121"/>
      <c r="E45" s="121"/>
      <c r="F45" s="7" t="s">
        <v>13</v>
      </c>
      <c r="G45" s="27">
        <f t="shared" si="13"/>
        <v>14390</v>
      </c>
      <c r="H45" s="125">
        <f>IFERROR(INDEX('Бюджет (Развитие ОЭДК)'!$F$55:$Y$76,MATCH('ИД (Развитие ОЭДК)'!$C45,'Бюджет (Развитие ОЭДК)'!$C$55:$C$76,0),MATCH('ИД (Развитие ОЭДК)'!H$29,'Бюджет (Развитие ОЭДК)'!$F$3:$Y$3,0)),0)</f>
        <v>0</v>
      </c>
      <c r="I45" s="125">
        <f>IFERROR(INDEX('Бюджет (Развитие ОЭДК)'!$F$55:$Y$76,MATCH('ИД (Развитие ОЭДК)'!$C45,'Бюджет (Развитие ОЭДК)'!$C$55:$C$76,0),MATCH('ИД (Развитие ОЭДК)'!I$29,'Бюджет (Развитие ОЭДК)'!$F$3:$Y$3,0)),0)</f>
        <v>5400</v>
      </c>
      <c r="J45" s="125">
        <f>IFERROR(INDEX('Бюджет (Развитие ОЭДК)'!$F$55:$Y$76,MATCH('ИД (Развитие ОЭДК)'!$C45,'Бюджет (Развитие ОЭДК)'!$C$55:$C$76,0),MATCH('ИД (Развитие ОЭДК)'!J$29,'Бюджет (Развитие ОЭДК)'!$F$3:$Y$3,0)),0)</f>
        <v>5400</v>
      </c>
      <c r="K45" s="125">
        <f>IFERROR(INDEX('Бюджет (Развитие ОЭДК)'!$F$55:$Y$76,MATCH('ИД (Развитие ОЭДК)'!$C45,'Бюджет (Развитие ОЭДК)'!$C$55:$C$76,0),MATCH('ИД (Развитие ОЭДК)'!K$29,'Бюджет (Развитие ОЭДК)'!$F$3:$Y$3,0)),0)</f>
        <v>3590</v>
      </c>
      <c r="L45" s="125">
        <f>IFERROR(INDEX('Бюджет (Развитие ОЭДК)'!$F$55:$Y$76,MATCH('ИД (Развитие ОЭДК)'!$C45,'Бюджет (Развитие ОЭДК)'!$C$55:$C$76,0),MATCH('ИД (Развитие ОЭДК)'!L$29,'Бюджет (Развитие ОЭДК)'!$F$3:$Y$3,0)),0)</f>
        <v>0</v>
      </c>
      <c r="M45" s="125">
        <f>IFERROR(INDEX('Бюджет (Развитие ОЭДК)'!$F$55:$Y$76,MATCH('ИД (Развитие ОЭДК)'!$C45,'Бюджет (Развитие ОЭДК)'!$C$55:$C$76,0),MATCH('ИД (Развитие ОЭДК)'!M$29,'Бюджет (Развитие ОЭДК)'!$F$3:$Y$3,0)),0)</f>
        <v>0</v>
      </c>
      <c r="N45" s="125">
        <f>IFERROR(INDEX('Бюджет (Развитие ОЭДК)'!$F$55:$Y$76,MATCH('ИД (Развитие ОЭДК)'!$C45,'Бюджет (Развитие ОЭДК)'!$C$55:$C$76,0),MATCH('ИД (Развитие ОЭДК)'!N$29,'Бюджет (Развитие ОЭДК)'!$F$3:$Y$3,0)),0)</f>
        <v>0</v>
      </c>
      <c r="O45" s="125">
        <f>IFERROR(INDEX('Бюджет (Развитие ОЭДК)'!$F$55:$Y$76,MATCH('ИД (Развитие ОЭДК)'!$C45,'Бюджет (Развитие ОЭДК)'!$C$55:$C$76,0),MATCH('ИД (Развитие ОЭДК)'!O$29,'Бюджет (Развитие ОЭДК)'!$F$3:$Y$3,0)),0)</f>
        <v>0</v>
      </c>
      <c r="P45" s="125">
        <f>IFERROR(INDEX('Бюджет (Развитие ОЭДК)'!$F$55:$Y$76,MATCH('ИД (Развитие ОЭДК)'!$C45,'Бюджет (Развитие ОЭДК)'!$C$55:$C$76,0),MATCH('ИД (Развитие ОЭДК)'!P$29,'Бюджет (Развитие ОЭДК)'!$F$3:$Y$3,0)),0)</f>
        <v>0</v>
      </c>
      <c r="Q45" s="125">
        <f>IFERROR(INDEX('Бюджет (Развитие ОЭДК)'!$F$55:$Y$76,MATCH('ИД (Развитие ОЭДК)'!$C45,'Бюджет (Развитие ОЭДК)'!$C$55:$C$76,0),MATCH('ИД (Развитие ОЭДК)'!Q$29,'Бюджет (Развитие ОЭДК)'!$F$3:$Y$3,0)),0)</f>
        <v>0</v>
      </c>
      <c r="R45" s="125">
        <f>IFERROR(INDEX('Бюджет (Развитие ОЭДК)'!$F$55:$Y$76,MATCH('ИД (Развитие ОЭДК)'!$C45,'Бюджет (Развитие ОЭДК)'!$C$55:$C$76,0),MATCH('ИД (Развитие ОЭДК)'!R$29,'Бюджет (Развитие ОЭДК)'!$F$3:$Y$3,0)),0)</f>
        <v>0</v>
      </c>
      <c r="S45" s="125">
        <f>IFERROR(INDEX('Бюджет (Развитие ОЭДК)'!$F$55:$Y$76,MATCH('ИД (Развитие ОЭДК)'!$C45,'Бюджет (Развитие ОЭДК)'!$C$55:$C$76,0),MATCH('ИД (Развитие ОЭДК)'!S$29,'Бюджет (Развитие ОЭДК)'!$F$3:$Y$3,0)),0)</f>
        <v>0</v>
      </c>
      <c r="T45" s="125">
        <f>IFERROR(INDEX('Бюджет (Развитие ОЭДК)'!$F$55:$Y$76,MATCH('ИД (Развитие ОЭДК)'!$C45,'Бюджет (Развитие ОЭДК)'!$C$55:$C$76,0),MATCH('ИД (Развитие ОЭДК)'!T$29,'Бюджет (Развитие ОЭДК)'!$F$3:$Y$3,0)),0)</f>
        <v>0</v>
      </c>
      <c r="U45" s="125">
        <f>IFERROR(INDEX('Бюджет (Развитие ОЭДК)'!$F$55:$Y$76,MATCH('ИД (Развитие ОЭДК)'!$C45,'Бюджет (Развитие ОЭДК)'!$C$55:$C$76,0),MATCH('ИД (Развитие ОЭДК)'!U$29,'Бюджет (Развитие ОЭДК)'!$F$3:$Y$3,0)),0)</f>
        <v>0</v>
      </c>
      <c r="V45" s="125">
        <f>IFERROR(INDEX('Бюджет (Развитие ОЭДК)'!$F$55:$Y$76,MATCH('ИД (Развитие ОЭДК)'!$C45,'Бюджет (Развитие ОЭДК)'!$C$55:$C$76,0),MATCH('ИД (Развитие ОЭДК)'!V$29,'Бюджет (Развитие ОЭДК)'!$F$3:$Y$3,0)),0)</f>
        <v>0</v>
      </c>
      <c r="W45" s="125">
        <f>IFERROR(INDEX('Бюджет (Развитие ОЭДК)'!$F$55:$Y$76,MATCH('ИД (Развитие ОЭДК)'!$C45,'Бюджет (Развитие ОЭДК)'!$C$55:$C$76,0),MATCH('ИД (Развитие ОЭДК)'!W$29,'Бюджет (Развитие ОЭДК)'!$F$3:$Y$3,0)),0)</f>
        <v>0</v>
      </c>
      <c r="X45" s="125">
        <f>IFERROR(INDEX('Бюджет (Развитие ОЭДК)'!$F$55:$Y$76,MATCH('ИД (Развитие ОЭДК)'!$C45,'Бюджет (Развитие ОЭДК)'!$C$55:$C$76,0),MATCH('ИД (Развитие ОЭДК)'!X$29,'Бюджет (Развитие ОЭДК)'!$F$3:$Y$3,0)),0)</f>
        <v>0</v>
      </c>
      <c r="Y45" s="125">
        <f>IFERROR(INDEX('Бюджет (Развитие ОЭДК)'!$F$55:$Y$76,MATCH('ИД (Развитие ОЭДК)'!$C45,'Бюджет (Развитие ОЭДК)'!$C$55:$C$76,0),MATCH('ИД (Развитие ОЭДК)'!Y$29,'Бюджет (Развитие ОЭДК)'!$F$3:$Y$3,0)),0)</f>
        <v>0</v>
      </c>
      <c r="Z45" s="125">
        <f>IFERROR(INDEX('Бюджет (Развитие ОЭДК)'!$F$55:$Y$76,MATCH('ИД (Развитие ОЭДК)'!$C45,'Бюджет (Развитие ОЭДК)'!$C$55:$C$76,0),MATCH('ИД (Развитие ОЭДК)'!Z$29,'Бюджет (Развитие ОЭДК)'!$F$3:$Y$3,0)),0)</f>
        <v>0</v>
      </c>
      <c r="AA45" s="125">
        <f>IFERROR(INDEX('Бюджет (Развитие ОЭДК)'!$F$55:$Y$76,MATCH('ИД (Развитие ОЭДК)'!$C45,'Бюджет (Развитие ОЭДК)'!$C$55:$C$76,0),MATCH('ИД (Развитие ОЭДК)'!AA$29,'Бюджет (Развитие ОЭДК)'!$F$3:$Y$3,0)),0)</f>
        <v>0</v>
      </c>
      <c r="AB45" s="125">
        <f>IFERROR(INDEX('Бюджет (Развитие ОЭДК)'!$F$55:$Y$76,MATCH('ИД (Развитие ОЭДК)'!$C45,'Бюджет (Развитие ОЭДК)'!$C$55:$C$76,0),MATCH('ИД (Развитие ОЭДК)'!AB$29,'Бюджет (Развитие ОЭДК)'!$F$3:$Y$3,0)),0)</f>
        <v>0</v>
      </c>
      <c r="AC45" s="125">
        <f>IFERROR(INDEX('Бюджет (Развитие ОЭДК)'!$F$55:$Y$76,MATCH('ИД (Развитие ОЭДК)'!$C45,'Бюджет (Развитие ОЭДК)'!$C$55:$C$76,0),MATCH('ИД (Развитие ОЭДК)'!AC$29,'Бюджет (Развитие ОЭДК)'!$F$3:$Y$3,0)),0)</f>
        <v>0</v>
      </c>
      <c r="AD45" s="125">
        <f>IFERROR(INDEX('Бюджет (Развитие ОЭДК)'!$F$55:$Y$76,MATCH('ИД (Развитие ОЭДК)'!$C45,'Бюджет (Развитие ОЭДК)'!$C$55:$C$76,0),MATCH('ИД (Развитие ОЭДК)'!AD$29,'Бюджет (Развитие ОЭДК)'!$F$3:$Y$3,0)),0)</f>
        <v>0</v>
      </c>
      <c r="AE45" s="125">
        <f>IFERROR(INDEX('Бюджет (Развитие ОЭДК)'!$F$55:$Y$76,MATCH('ИД (Развитие ОЭДК)'!$C45,'Бюджет (Развитие ОЭДК)'!$C$55:$C$76,0),MATCH('ИД (Развитие ОЭДК)'!AE$29,'Бюджет (Развитие ОЭДК)'!$F$3:$Y$3,0)),0)</f>
        <v>0</v>
      </c>
      <c r="AF45" s="125">
        <f>IFERROR(INDEX('Бюджет (Развитие ОЭДК)'!$F$55:$Y$76,MATCH('ИД (Развитие ОЭДК)'!$C45,'Бюджет (Развитие ОЭДК)'!$C$55:$C$76,0),MATCH('ИД (Развитие ОЭДК)'!AF$29,'Бюджет (Развитие ОЭДК)'!$F$3:$Y$3,0)),0)</f>
        <v>0</v>
      </c>
      <c r="AG45" s="125">
        <f>IFERROR(INDEX('Бюджет (Развитие ОЭДК)'!$F$55:$Y$76,MATCH('ИД (Развитие ОЭДК)'!$C45,'Бюджет (Развитие ОЭДК)'!$C$55:$C$76,0),MATCH('ИД (Развитие ОЭДК)'!AG$29,'Бюджет (Развитие ОЭДК)'!$F$3:$Y$3,0)),0)</f>
        <v>0</v>
      </c>
      <c r="AH45" s="125">
        <f>IFERROR(INDEX('Бюджет (Развитие ОЭДК)'!$F$55:$Y$76,MATCH('ИД (Развитие ОЭДК)'!$C45,'Бюджет (Развитие ОЭДК)'!$C$55:$C$76,0),MATCH('ИД (Развитие ОЭДК)'!AH$29,'Бюджет (Развитие ОЭДК)'!$F$3:$Y$3,0)),0)</f>
        <v>0</v>
      </c>
      <c r="AI45" s="125">
        <f>IFERROR(INDEX('Бюджет (Развитие ОЭДК)'!$F$55:$Y$76,MATCH('ИД (Развитие ОЭДК)'!$C45,'Бюджет (Развитие ОЭДК)'!$C$55:$C$76,0),MATCH('ИД (Развитие ОЭДК)'!AI$29,'Бюджет (Развитие ОЭДК)'!$F$3:$Y$3,0)),0)</f>
        <v>0</v>
      </c>
      <c r="AJ45" s="125">
        <f>IFERROR(INDEX('Бюджет (Развитие ОЭДК)'!$F$55:$Y$76,MATCH('ИД (Развитие ОЭДК)'!$C45,'Бюджет (Развитие ОЭДК)'!$C$55:$C$76,0),MATCH('ИД (Развитие ОЭДК)'!AJ$29,'Бюджет (Развитие ОЭДК)'!$F$3:$Y$3,0)),0)</f>
        <v>0</v>
      </c>
      <c r="AK45" s="128"/>
      <c r="AL45" s="128"/>
      <c r="AM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  <c r="BO45" s="128"/>
      <c r="BP45" s="128"/>
      <c r="BQ45" s="128"/>
      <c r="BR45" s="128"/>
      <c r="BS45" s="128"/>
      <c r="BT45" s="128"/>
      <c r="BU45" s="128"/>
      <c r="BV45" s="128"/>
      <c r="BW45" s="128"/>
      <c r="BX45" s="128"/>
      <c r="BY45" s="128"/>
      <c r="BZ45" s="128"/>
      <c r="CA45" s="128"/>
      <c r="CB45" s="128"/>
      <c r="CC45" s="128"/>
      <c r="CD45" s="128"/>
      <c r="CE45" s="128"/>
      <c r="CF45" s="128"/>
      <c r="CG45" s="128"/>
      <c r="CH45" s="128"/>
      <c r="CI45" s="129"/>
      <c r="CZ45" s="41" t="s">
        <v>181</v>
      </c>
      <c r="DA45" s="41">
        <v>31</v>
      </c>
      <c r="DB45" s="162" t="str">
        <f t="shared" si="2"/>
        <v>31__OPEX</v>
      </c>
    </row>
    <row r="46" spans="1:106" s="85" customFormat="1" outlineLevel="1" x14ac:dyDescent="0.25">
      <c r="B46" s="260" t="s">
        <v>699</v>
      </c>
      <c r="C46" s="10" t="s">
        <v>698</v>
      </c>
      <c r="D46" s="121"/>
      <c r="E46" s="121"/>
      <c r="F46" s="16" t="s">
        <v>13</v>
      </c>
      <c r="G46" s="13">
        <f t="shared" si="13"/>
        <v>17200</v>
      </c>
      <c r="H46" s="125">
        <f>IFERROR(INDEX('Бюджет (Развитие ОЭДК)'!$F$55:$Y$76,MATCH('ИД (Развитие ОЭДК)'!$C46,'Бюджет (Развитие ОЭДК)'!$C$55:$C$76,0),MATCH('ИД (Развитие ОЭДК)'!H$29,'Бюджет (Развитие ОЭДК)'!$F$3:$Y$3,0)),0)</f>
        <v>0</v>
      </c>
      <c r="I46" s="125">
        <f>IFERROR(INDEX('Бюджет (Развитие ОЭДК)'!$F$55:$Y$76,MATCH('ИД (Развитие ОЭДК)'!$C46,'Бюджет (Развитие ОЭДК)'!$C$55:$C$76,0),MATCH('ИД (Развитие ОЭДК)'!I$29,'Бюджет (Развитие ОЭДК)'!$F$3:$Y$3,0)),0)</f>
        <v>4300</v>
      </c>
      <c r="J46" s="125">
        <f>IFERROR(INDEX('Бюджет (Развитие ОЭДК)'!$F$55:$Y$76,MATCH('ИД (Развитие ОЭДК)'!$C46,'Бюджет (Развитие ОЭДК)'!$C$55:$C$76,0),MATCH('ИД (Развитие ОЭДК)'!J$29,'Бюджет (Развитие ОЭДК)'!$F$3:$Y$3,0)),0)</f>
        <v>4300</v>
      </c>
      <c r="K46" s="125">
        <f>IFERROR(INDEX('Бюджет (Развитие ОЭДК)'!$F$55:$Y$76,MATCH('ИД (Развитие ОЭДК)'!$C46,'Бюджет (Развитие ОЭДК)'!$C$55:$C$76,0),MATCH('ИД (Развитие ОЭДК)'!K$29,'Бюджет (Развитие ОЭДК)'!$F$3:$Y$3,0)),0)</f>
        <v>4300</v>
      </c>
      <c r="L46" s="125">
        <f>IFERROR(INDEX('Бюджет (Развитие ОЭДК)'!$F$55:$Y$76,MATCH('ИД (Развитие ОЭДК)'!$C46,'Бюджет (Развитие ОЭДК)'!$C$55:$C$76,0),MATCH('ИД (Развитие ОЭДК)'!L$29,'Бюджет (Развитие ОЭДК)'!$F$3:$Y$3,0)),0)</f>
        <v>4300</v>
      </c>
      <c r="M46" s="125">
        <f>IFERROR(INDEX('Бюджет (Развитие ОЭДК)'!$F$55:$Y$76,MATCH('ИД (Развитие ОЭДК)'!$C46,'Бюджет (Развитие ОЭДК)'!$C$55:$C$76,0),MATCH('ИД (Развитие ОЭДК)'!M$29,'Бюджет (Развитие ОЭДК)'!$F$3:$Y$3,0)),0)</f>
        <v>0</v>
      </c>
      <c r="N46" s="125">
        <f>IFERROR(INDEX('Бюджет (Развитие ОЭДК)'!$F$55:$Y$76,MATCH('ИД (Развитие ОЭДК)'!$C46,'Бюджет (Развитие ОЭДК)'!$C$55:$C$76,0),MATCH('ИД (Развитие ОЭДК)'!N$29,'Бюджет (Развитие ОЭДК)'!$F$3:$Y$3,0)),0)</f>
        <v>0</v>
      </c>
      <c r="O46" s="125">
        <f>IFERROR(INDEX('Бюджет (Развитие ОЭДК)'!$F$55:$Y$76,MATCH('ИД (Развитие ОЭДК)'!$C46,'Бюджет (Развитие ОЭДК)'!$C$55:$C$76,0),MATCH('ИД (Развитие ОЭДК)'!O$29,'Бюджет (Развитие ОЭДК)'!$F$3:$Y$3,0)),0)</f>
        <v>0</v>
      </c>
      <c r="P46" s="125">
        <f>IFERROR(INDEX('Бюджет (Развитие ОЭДК)'!$F$55:$Y$76,MATCH('ИД (Развитие ОЭДК)'!$C46,'Бюджет (Развитие ОЭДК)'!$C$55:$C$76,0),MATCH('ИД (Развитие ОЭДК)'!P$29,'Бюджет (Развитие ОЭДК)'!$F$3:$Y$3,0)),0)</f>
        <v>0</v>
      </c>
      <c r="Q46" s="125">
        <f>IFERROR(INDEX('Бюджет (Развитие ОЭДК)'!$F$55:$Y$76,MATCH('ИД (Развитие ОЭДК)'!$C46,'Бюджет (Развитие ОЭДК)'!$C$55:$C$76,0),MATCH('ИД (Развитие ОЭДК)'!Q$29,'Бюджет (Развитие ОЭДК)'!$F$3:$Y$3,0)),0)</f>
        <v>0</v>
      </c>
      <c r="R46" s="125">
        <f>IFERROR(INDEX('Бюджет (Развитие ОЭДК)'!$F$55:$Y$76,MATCH('ИД (Развитие ОЭДК)'!$C46,'Бюджет (Развитие ОЭДК)'!$C$55:$C$76,0),MATCH('ИД (Развитие ОЭДК)'!R$29,'Бюджет (Развитие ОЭДК)'!$F$3:$Y$3,0)),0)</f>
        <v>0</v>
      </c>
      <c r="S46" s="125">
        <f>IFERROR(INDEX('Бюджет (Развитие ОЭДК)'!$F$55:$Y$76,MATCH('ИД (Развитие ОЭДК)'!$C46,'Бюджет (Развитие ОЭДК)'!$C$55:$C$76,0),MATCH('ИД (Развитие ОЭДК)'!S$29,'Бюджет (Развитие ОЭДК)'!$F$3:$Y$3,0)),0)</f>
        <v>0</v>
      </c>
      <c r="T46" s="125">
        <f>IFERROR(INDEX('Бюджет (Развитие ОЭДК)'!$F$55:$Y$76,MATCH('ИД (Развитие ОЭДК)'!$C46,'Бюджет (Развитие ОЭДК)'!$C$55:$C$76,0),MATCH('ИД (Развитие ОЭДК)'!T$29,'Бюджет (Развитие ОЭДК)'!$F$3:$Y$3,0)),0)</f>
        <v>0</v>
      </c>
      <c r="U46" s="125">
        <f>IFERROR(INDEX('Бюджет (Развитие ОЭДК)'!$F$55:$Y$76,MATCH('ИД (Развитие ОЭДК)'!$C46,'Бюджет (Развитие ОЭДК)'!$C$55:$C$76,0),MATCH('ИД (Развитие ОЭДК)'!U$29,'Бюджет (Развитие ОЭДК)'!$F$3:$Y$3,0)),0)</f>
        <v>0</v>
      </c>
      <c r="V46" s="125">
        <f>IFERROR(INDEX('Бюджет (Развитие ОЭДК)'!$F$55:$Y$76,MATCH('ИД (Развитие ОЭДК)'!$C46,'Бюджет (Развитие ОЭДК)'!$C$55:$C$76,0),MATCH('ИД (Развитие ОЭДК)'!V$29,'Бюджет (Развитие ОЭДК)'!$F$3:$Y$3,0)),0)</f>
        <v>0</v>
      </c>
      <c r="W46" s="125">
        <f>IFERROR(INDEX('Бюджет (Развитие ОЭДК)'!$F$55:$Y$76,MATCH('ИД (Развитие ОЭДК)'!$C46,'Бюджет (Развитие ОЭДК)'!$C$55:$C$76,0),MATCH('ИД (Развитие ОЭДК)'!W$29,'Бюджет (Развитие ОЭДК)'!$F$3:$Y$3,0)),0)</f>
        <v>0</v>
      </c>
      <c r="X46" s="125">
        <f>IFERROR(INDEX('Бюджет (Развитие ОЭДК)'!$F$55:$Y$76,MATCH('ИД (Развитие ОЭДК)'!$C46,'Бюджет (Развитие ОЭДК)'!$C$55:$C$76,0),MATCH('ИД (Развитие ОЭДК)'!X$29,'Бюджет (Развитие ОЭДК)'!$F$3:$Y$3,0)),0)</f>
        <v>0</v>
      </c>
      <c r="Y46" s="125">
        <f>IFERROR(INDEX('Бюджет (Развитие ОЭДК)'!$F$55:$Y$76,MATCH('ИД (Развитие ОЭДК)'!$C46,'Бюджет (Развитие ОЭДК)'!$C$55:$C$76,0),MATCH('ИД (Развитие ОЭДК)'!Y$29,'Бюджет (Развитие ОЭДК)'!$F$3:$Y$3,0)),0)</f>
        <v>0</v>
      </c>
      <c r="Z46" s="125">
        <f>IFERROR(INDEX('Бюджет (Развитие ОЭДК)'!$F$55:$Y$76,MATCH('ИД (Развитие ОЭДК)'!$C46,'Бюджет (Развитие ОЭДК)'!$C$55:$C$76,0),MATCH('ИД (Развитие ОЭДК)'!Z$29,'Бюджет (Развитие ОЭДК)'!$F$3:$Y$3,0)),0)</f>
        <v>0</v>
      </c>
      <c r="AA46" s="125">
        <f>IFERROR(INDEX('Бюджет (Развитие ОЭДК)'!$F$55:$Y$76,MATCH('ИД (Развитие ОЭДК)'!$C46,'Бюджет (Развитие ОЭДК)'!$C$55:$C$76,0),MATCH('ИД (Развитие ОЭДК)'!AA$29,'Бюджет (Развитие ОЭДК)'!$F$3:$Y$3,0)),0)</f>
        <v>0</v>
      </c>
      <c r="AB46" s="125">
        <f>IFERROR(INDEX('Бюджет (Развитие ОЭДК)'!$F$55:$Y$76,MATCH('ИД (Развитие ОЭДК)'!$C46,'Бюджет (Развитие ОЭДК)'!$C$55:$C$76,0),MATCH('ИД (Развитие ОЭДК)'!AB$29,'Бюджет (Развитие ОЭДК)'!$F$3:$Y$3,0)),0)</f>
        <v>0</v>
      </c>
      <c r="AC46" s="125">
        <f>IFERROR(INDEX('Бюджет (Развитие ОЭДК)'!$F$55:$Y$76,MATCH('ИД (Развитие ОЭДК)'!$C46,'Бюджет (Развитие ОЭДК)'!$C$55:$C$76,0),MATCH('ИД (Развитие ОЭДК)'!AC$29,'Бюджет (Развитие ОЭДК)'!$F$3:$Y$3,0)),0)</f>
        <v>0</v>
      </c>
      <c r="AD46" s="125">
        <f>IFERROR(INDEX('Бюджет (Развитие ОЭДК)'!$F$55:$Y$76,MATCH('ИД (Развитие ОЭДК)'!$C46,'Бюджет (Развитие ОЭДК)'!$C$55:$C$76,0),MATCH('ИД (Развитие ОЭДК)'!AD$29,'Бюджет (Развитие ОЭДК)'!$F$3:$Y$3,0)),0)</f>
        <v>0</v>
      </c>
      <c r="AE46" s="125">
        <f>IFERROR(INDEX('Бюджет (Развитие ОЭДК)'!$F$55:$Y$76,MATCH('ИД (Развитие ОЭДК)'!$C46,'Бюджет (Развитие ОЭДК)'!$C$55:$C$76,0),MATCH('ИД (Развитие ОЭДК)'!AE$29,'Бюджет (Развитие ОЭДК)'!$F$3:$Y$3,0)),0)</f>
        <v>0</v>
      </c>
      <c r="AF46" s="125">
        <f>IFERROR(INDEX('Бюджет (Развитие ОЭДК)'!$F$55:$Y$76,MATCH('ИД (Развитие ОЭДК)'!$C46,'Бюджет (Развитие ОЭДК)'!$C$55:$C$76,0),MATCH('ИД (Развитие ОЭДК)'!AF$29,'Бюджет (Развитие ОЭДК)'!$F$3:$Y$3,0)),0)</f>
        <v>0</v>
      </c>
      <c r="AG46" s="125">
        <f>IFERROR(INDEX('Бюджет (Развитие ОЭДК)'!$F$55:$Y$76,MATCH('ИД (Развитие ОЭДК)'!$C46,'Бюджет (Развитие ОЭДК)'!$C$55:$C$76,0),MATCH('ИД (Развитие ОЭДК)'!AG$29,'Бюджет (Развитие ОЭДК)'!$F$3:$Y$3,0)),0)</f>
        <v>0</v>
      </c>
      <c r="AH46" s="125">
        <f>IFERROR(INDEX('Бюджет (Развитие ОЭДК)'!$F$55:$Y$76,MATCH('ИД (Развитие ОЭДК)'!$C46,'Бюджет (Развитие ОЭДК)'!$C$55:$C$76,0),MATCH('ИД (Развитие ОЭДК)'!AH$29,'Бюджет (Развитие ОЭДК)'!$F$3:$Y$3,0)),0)</f>
        <v>0</v>
      </c>
      <c r="AI46" s="125">
        <f>IFERROR(INDEX('Бюджет (Развитие ОЭДК)'!$F$55:$Y$76,MATCH('ИД (Развитие ОЭДК)'!$C46,'Бюджет (Развитие ОЭДК)'!$C$55:$C$76,0),MATCH('ИД (Развитие ОЭДК)'!AI$29,'Бюджет (Развитие ОЭДК)'!$F$3:$Y$3,0)),0)</f>
        <v>0</v>
      </c>
      <c r="AJ46" s="125">
        <f>IFERROR(INDEX('Бюджет (Развитие ОЭДК)'!$F$55:$Y$76,MATCH('ИД (Развитие ОЭДК)'!$C46,'Бюджет (Развитие ОЭДК)'!$C$55:$C$76,0),MATCH('ИД (Развитие ОЭДК)'!AJ$29,'Бюджет (Развитие ОЭДК)'!$F$3:$Y$3,0)),0)</f>
        <v>0</v>
      </c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4"/>
      <c r="CJ46" s="295"/>
      <c r="CK46" s="295"/>
      <c r="CL46" s="295"/>
      <c r="CM46" s="295"/>
      <c r="CN46" s="295"/>
      <c r="CO46" s="295"/>
      <c r="CP46" s="295"/>
      <c r="CQ46" s="295"/>
      <c r="CR46" s="295"/>
      <c r="CS46" s="295"/>
      <c r="CT46" s="295"/>
      <c r="CU46" s="295"/>
      <c r="CV46" s="295"/>
      <c r="CW46" s="295"/>
      <c r="CX46" s="295"/>
      <c r="CY46" s="295"/>
      <c r="CZ46" s="296" t="s">
        <v>181</v>
      </c>
      <c r="DA46" s="204">
        <v>32</v>
      </c>
      <c r="DB46" s="162" t="str">
        <f t="shared" si="2"/>
        <v>32_3.6_СЕРВИС</v>
      </c>
    </row>
    <row r="47" spans="1:106" s="85" customFormat="1" outlineLevel="1" x14ac:dyDescent="0.25">
      <c r="B47" s="260" t="s">
        <v>785</v>
      </c>
      <c r="C47" s="10" t="s">
        <v>786</v>
      </c>
      <c r="D47" s="17"/>
      <c r="E47" s="17"/>
      <c r="F47" s="16" t="s">
        <v>13</v>
      </c>
      <c r="G47" s="13">
        <f t="shared" ref="G47:G49" si="26">SUM(H47:CI47)</f>
        <v>0</v>
      </c>
      <c r="H47" s="18">
        <f>H48+H49</f>
        <v>0</v>
      </c>
      <c r="I47" s="18">
        <f t="shared" ref="I47:BT47" si="27">I48+I49</f>
        <v>0</v>
      </c>
      <c r="J47" s="18">
        <f t="shared" si="27"/>
        <v>0</v>
      </c>
      <c r="K47" s="18">
        <f t="shared" si="27"/>
        <v>0</v>
      </c>
      <c r="L47" s="18">
        <f t="shared" si="27"/>
        <v>0</v>
      </c>
      <c r="M47" s="18">
        <f t="shared" si="27"/>
        <v>0</v>
      </c>
      <c r="N47" s="18">
        <f t="shared" si="27"/>
        <v>0</v>
      </c>
      <c r="O47" s="18">
        <f t="shared" si="27"/>
        <v>0</v>
      </c>
      <c r="P47" s="18">
        <f t="shared" si="27"/>
        <v>0</v>
      </c>
      <c r="Q47" s="18">
        <f t="shared" si="27"/>
        <v>0</v>
      </c>
      <c r="R47" s="18">
        <f t="shared" si="27"/>
        <v>0</v>
      </c>
      <c r="S47" s="18">
        <f t="shared" si="27"/>
        <v>0</v>
      </c>
      <c r="T47" s="18">
        <f t="shared" si="27"/>
        <v>0</v>
      </c>
      <c r="U47" s="18">
        <f t="shared" si="27"/>
        <v>0</v>
      </c>
      <c r="V47" s="18">
        <f t="shared" si="27"/>
        <v>0</v>
      </c>
      <c r="W47" s="18">
        <f t="shared" si="27"/>
        <v>0</v>
      </c>
      <c r="X47" s="18">
        <f t="shared" si="27"/>
        <v>0</v>
      </c>
      <c r="Y47" s="18">
        <f t="shared" si="27"/>
        <v>0</v>
      </c>
      <c r="Z47" s="18">
        <f t="shared" si="27"/>
        <v>0</v>
      </c>
      <c r="AA47" s="18">
        <f t="shared" si="27"/>
        <v>0</v>
      </c>
      <c r="AB47" s="18">
        <f t="shared" si="27"/>
        <v>0</v>
      </c>
      <c r="AC47" s="18">
        <f t="shared" si="27"/>
        <v>0</v>
      </c>
      <c r="AD47" s="18">
        <f t="shared" si="27"/>
        <v>0</v>
      </c>
      <c r="AE47" s="18">
        <f t="shared" si="27"/>
        <v>0</v>
      </c>
      <c r="AF47" s="18">
        <f t="shared" si="27"/>
        <v>0</v>
      </c>
      <c r="AG47" s="18">
        <f t="shared" si="27"/>
        <v>0</v>
      </c>
      <c r="AH47" s="18">
        <f t="shared" si="27"/>
        <v>0</v>
      </c>
      <c r="AI47" s="18">
        <f t="shared" si="27"/>
        <v>0</v>
      </c>
      <c r="AJ47" s="18">
        <f t="shared" si="27"/>
        <v>0</v>
      </c>
      <c r="AK47" s="18">
        <f t="shared" si="27"/>
        <v>0</v>
      </c>
      <c r="AL47" s="18">
        <f t="shared" si="27"/>
        <v>0</v>
      </c>
      <c r="AM47" s="18">
        <f t="shared" si="27"/>
        <v>0</v>
      </c>
      <c r="AN47" s="18">
        <f t="shared" si="27"/>
        <v>0</v>
      </c>
      <c r="AO47" s="18">
        <f t="shared" si="27"/>
        <v>0</v>
      </c>
      <c r="AP47" s="18">
        <f t="shared" si="27"/>
        <v>0</v>
      </c>
      <c r="AQ47" s="18">
        <f t="shared" si="27"/>
        <v>0</v>
      </c>
      <c r="AR47" s="18">
        <f t="shared" si="27"/>
        <v>0</v>
      </c>
      <c r="AS47" s="18">
        <f t="shared" si="27"/>
        <v>0</v>
      </c>
      <c r="AT47" s="18">
        <f t="shared" si="27"/>
        <v>0</v>
      </c>
      <c r="AU47" s="18">
        <f t="shared" si="27"/>
        <v>0</v>
      </c>
      <c r="AV47" s="18">
        <f t="shared" si="27"/>
        <v>0</v>
      </c>
      <c r="AW47" s="18">
        <f t="shared" si="27"/>
        <v>0</v>
      </c>
      <c r="AX47" s="18">
        <f t="shared" si="27"/>
        <v>0</v>
      </c>
      <c r="AY47" s="18">
        <f t="shared" si="27"/>
        <v>0</v>
      </c>
      <c r="AZ47" s="18">
        <f t="shared" si="27"/>
        <v>0</v>
      </c>
      <c r="BA47" s="18">
        <f t="shared" si="27"/>
        <v>0</v>
      </c>
      <c r="BB47" s="18">
        <f t="shared" si="27"/>
        <v>0</v>
      </c>
      <c r="BC47" s="18">
        <f t="shared" si="27"/>
        <v>0</v>
      </c>
      <c r="BD47" s="18">
        <f t="shared" si="27"/>
        <v>0</v>
      </c>
      <c r="BE47" s="18">
        <f t="shared" si="27"/>
        <v>0</v>
      </c>
      <c r="BF47" s="18">
        <f t="shared" si="27"/>
        <v>0</v>
      </c>
      <c r="BG47" s="18">
        <f t="shared" si="27"/>
        <v>0</v>
      </c>
      <c r="BH47" s="18">
        <f t="shared" si="27"/>
        <v>0</v>
      </c>
      <c r="BI47" s="18">
        <f t="shared" si="27"/>
        <v>0</v>
      </c>
      <c r="BJ47" s="18">
        <f t="shared" si="27"/>
        <v>0</v>
      </c>
      <c r="BK47" s="18">
        <f t="shared" si="27"/>
        <v>0</v>
      </c>
      <c r="BL47" s="18">
        <f t="shared" si="27"/>
        <v>0</v>
      </c>
      <c r="BM47" s="18">
        <f t="shared" si="27"/>
        <v>0</v>
      </c>
      <c r="BN47" s="18">
        <f t="shared" si="27"/>
        <v>0</v>
      </c>
      <c r="BO47" s="18">
        <f t="shared" si="27"/>
        <v>0</v>
      </c>
      <c r="BP47" s="18">
        <f t="shared" si="27"/>
        <v>0</v>
      </c>
      <c r="BQ47" s="18">
        <f t="shared" si="27"/>
        <v>0</v>
      </c>
      <c r="BR47" s="18">
        <f t="shared" si="27"/>
        <v>0</v>
      </c>
      <c r="BS47" s="18">
        <f t="shared" si="27"/>
        <v>0</v>
      </c>
      <c r="BT47" s="18">
        <f t="shared" si="27"/>
        <v>0</v>
      </c>
      <c r="BU47" s="18">
        <f t="shared" ref="BU47:CD47" si="28">BU48+BU49</f>
        <v>0</v>
      </c>
      <c r="BV47" s="18">
        <f t="shared" si="28"/>
        <v>0</v>
      </c>
      <c r="BW47" s="18">
        <f t="shared" si="28"/>
        <v>0</v>
      </c>
      <c r="BX47" s="18">
        <f t="shared" si="28"/>
        <v>0</v>
      </c>
      <c r="BY47" s="18">
        <f t="shared" si="28"/>
        <v>0</v>
      </c>
      <c r="BZ47" s="18">
        <f t="shared" si="28"/>
        <v>0</v>
      </c>
      <c r="CA47" s="18">
        <f t="shared" si="28"/>
        <v>0</v>
      </c>
      <c r="CB47" s="18">
        <f t="shared" si="28"/>
        <v>0</v>
      </c>
      <c r="CC47" s="18">
        <f t="shared" si="28"/>
        <v>0</v>
      </c>
      <c r="CD47" s="18">
        <f t="shared" si="28"/>
        <v>0</v>
      </c>
      <c r="CE47" s="18">
        <f>CE48+CE49</f>
        <v>0</v>
      </c>
      <c r="CF47" s="18">
        <f>CF48+CF49</f>
        <v>0</v>
      </c>
      <c r="CG47" s="18">
        <f>CG48+CG49</f>
        <v>0</v>
      </c>
      <c r="CH47" s="18">
        <f>CH48+CH49</f>
        <v>0</v>
      </c>
      <c r="CI47" s="18">
        <f>CI48+CI49</f>
        <v>0</v>
      </c>
      <c r="CZ47" s="159" t="s">
        <v>181</v>
      </c>
      <c r="DA47" s="41">
        <v>33</v>
      </c>
      <c r="DB47" s="162" t="str">
        <f t="shared" si="2"/>
        <v>33_3.7_ЗАТРАТЫ ДО</v>
      </c>
    </row>
    <row r="48" spans="1:106" s="84" customFormat="1" outlineLevel="1" x14ac:dyDescent="0.25">
      <c r="A48" s="90"/>
      <c r="B48" s="7"/>
      <c r="C48" s="7" t="s">
        <v>89</v>
      </c>
      <c r="D48" s="121"/>
      <c r="E48" s="121"/>
      <c r="F48" s="7" t="s">
        <v>13</v>
      </c>
      <c r="G48" s="27">
        <f t="shared" si="26"/>
        <v>0</v>
      </c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6"/>
      <c r="CZ48" s="41" t="s">
        <v>181</v>
      </c>
      <c r="DA48" s="204">
        <v>34</v>
      </c>
      <c r="DB48" s="162" t="str">
        <f t="shared" si="2"/>
        <v xml:space="preserve">34__CAPEX </v>
      </c>
    </row>
    <row r="49" spans="1:106" s="84" customFormat="1" ht="14.25" outlineLevel="1" x14ac:dyDescent="0.25">
      <c r="A49" s="90"/>
      <c r="B49" s="7"/>
      <c r="C49" s="7" t="s">
        <v>40</v>
      </c>
      <c r="D49" s="121"/>
      <c r="E49" s="121"/>
      <c r="F49" s="7" t="s">
        <v>13</v>
      </c>
      <c r="G49" s="27">
        <f t="shared" si="26"/>
        <v>0</v>
      </c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  <c r="BO49" s="128"/>
      <c r="BP49" s="128"/>
      <c r="BQ49" s="128"/>
      <c r="BR49" s="128"/>
      <c r="BS49" s="128"/>
      <c r="BT49" s="128"/>
      <c r="BU49" s="128"/>
      <c r="BV49" s="128"/>
      <c r="BW49" s="128"/>
      <c r="BX49" s="128"/>
      <c r="BY49" s="128"/>
      <c r="BZ49" s="128"/>
      <c r="CA49" s="128"/>
      <c r="CB49" s="128"/>
      <c r="CC49" s="128"/>
      <c r="CD49" s="128"/>
      <c r="CE49" s="128"/>
      <c r="CF49" s="128"/>
      <c r="CG49" s="128"/>
      <c r="CH49" s="128"/>
      <c r="CI49" s="129"/>
      <c r="CZ49" s="41" t="s">
        <v>181</v>
      </c>
      <c r="DA49" s="41">
        <v>35</v>
      </c>
      <c r="DB49" s="162" t="str">
        <f t="shared" si="2"/>
        <v>35__OPEX</v>
      </c>
    </row>
    <row r="50" spans="1:106" outlineLevel="1" x14ac:dyDescent="0.25">
      <c r="A50" s="33"/>
      <c r="B50" s="38"/>
      <c r="C50" s="71"/>
      <c r="D50" s="71"/>
      <c r="E50" s="71"/>
      <c r="F50" s="34"/>
      <c r="G50" s="33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80"/>
      <c r="CF50" s="80"/>
      <c r="CG50" s="80"/>
      <c r="CH50" s="80"/>
      <c r="CI50" s="80"/>
      <c r="CZ50" s="41" t="s">
        <v>181</v>
      </c>
      <c r="DA50" s="204">
        <v>36</v>
      </c>
      <c r="DB50" s="162" t="str">
        <f t="shared" si="2"/>
        <v>36__</v>
      </c>
    </row>
    <row r="51" spans="1:106" s="43" customFormat="1" ht="32.25" customHeight="1" x14ac:dyDescent="0.2">
      <c r="A51" s="33"/>
      <c r="B51" s="73" t="s">
        <v>59</v>
      </c>
      <c r="C51" s="74" t="s">
        <v>21</v>
      </c>
      <c r="D51" s="74"/>
      <c r="E51" s="75"/>
      <c r="F51" s="76"/>
      <c r="G51" s="77"/>
      <c r="H51" s="230">
        <f>H$1</f>
        <v>2022</v>
      </c>
      <c r="I51" s="230">
        <f t="shared" ref="I51:BT51" si="29">I$1</f>
        <v>2023</v>
      </c>
      <c r="J51" s="230">
        <f t="shared" si="29"/>
        <v>2024</v>
      </c>
      <c r="K51" s="230">
        <f t="shared" si="29"/>
        <v>2025</v>
      </c>
      <c r="L51" s="230">
        <f t="shared" si="29"/>
        <v>2026</v>
      </c>
      <c r="M51" s="230">
        <f t="shared" si="29"/>
        <v>2027</v>
      </c>
      <c r="N51" s="230">
        <f t="shared" si="29"/>
        <v>2028</v>
      </c>
      <c r="O51" s="230">
        <f t="shared" si="29"/>
        <v>2029</v>
      </c>
      <c r="P51" s="230">
        <f t="shared" si="29"/>
        <v>2030</v>
      </c>
      <c r="Q51" s="230">
        <f t="shared" si="29"/>
        <v>2031</v>
      </c>
      <c r="R51" s="230">
        <f t="shared" si="29"/>
        <v>2032</v>
      </c>
      <c r="S51" s="230">
        <f t="shared" si="29"/>
        <v>2033</v>
      </c>
      <c r="T51" s="230">
        <f t="shared" si="29"/>
        <v>2034</v>
      </c>
      <c r="U51" s="230">
        <f t="shared" si="29"/>
        <v>2035</v>
      </c>
      <c r="V51" s="230">
        <f t="shared" si="29"/>
        <v>2036</v>
      </c>
      <c r="W51" s="230">
        <f t="shared" si="29"/>
        <v>2037</v>
      </c>
      <c r="X51" s="230">
        <f t="shared" si="29"/>
        <v>2038</v>
      </c>
      <c r="Y51" s="230">
        <f t="shared" si="29"/>
        <v>2039</v>
      </c>
      <c r="Z51" s="230">
        <f t="shared" si="29"/>
        <v>2040</v>
      </c>
      <c r="AA51" s="230">
        <f t="shared" si="29"/>
        <v>2041</v>
      </c>
      <c r="AB51" s="230">
        <f t="shared" si="29"/>
        <v>2042</v>
      </c>
      <c r="AC51" s="230">
        <f t="shared" si="29"/>
        <v>2043</v>
      </c>
      <c r="AD51" s="230">
        <f t="shared" si="29"/>
        <v>2044</v>
      </c>
      <c r="AE51" s="230">
        <f t="shared" si="29"/>
        <v>2045</v>
      </c>
      <c r="AF51" s="230">
        <f t="shared" si="29"/>
        <v>2046</v>
      </c>
      <c r="AG51" s="230">
        <f t="shared" si="29"/>
        <v>2047</v>
      </c>
      <c r="AH51" s="230">
        <f t="shared" si="29"/>
        <v>2048</v>
      </c>
      <c r="AI51" s="230">
        <f t="shared" si="29"/>
        <v>2049</v>
      </c>
      <c r="AJ51" s="230">
        <f t="shared" si="29"/>
        <v>2050</v>
      </c>
      <c r="AK51" s="230">
        <f t="shared" si="29"/>
        <v>2051</v>
      </c>
      <c r="AL51" s="230">
        <f t="shared" si="29"/>
        <v>2052</v>
      </c>
      <c r="AM51" s="230">
        <f t="shared" si="29"/>
        <v>2053</v>
      </c>
      <c r="AN51" s="230">
        <f t="shared" si="29"/>
        <v>2054</v>
      </c>
      <c r="AO51" s="230">
        <f t="shared" si="29"/>
        <v>2055</v>
      </c>
      <c r="AP51" s="230">
        <f t="shared" si="29"/>
        <v>2056</v>
      </c>
      <c r="AQ51" s="230">
        <f t="shared" si="29"/>
        <v>2057</v>
      </c>
      <c r="AR51" s="230">
        <f t="shared" si="29"/>
        <v>2058</v>
      </c>
      <c r="AS51" s="230">
        <f t="shared" si="29"/>
        <v>2059</v>
      </c>
      <c r="AT51" s="230">
        <f t="shared" si="29"/>
        <v>2060</v>
      </c>
      <c r="AU51" s="230">
        <f t="shared" si="29"/>
        <v>2061</v>
      </c>
      <c r="AV51" s="230">
        <f t="shared" si="29"/>
        <v>2062</v>
      </c>
      <c r="AW51" s="230">
        <f t="shared" si="29"/>
        <v>2063</v>
      </c>
      <c r="AX51" s="230">
        <f t="shared" si="29"/>
        <v>2064</v>
      </c>
      <c r="AY51" s="230">
        <f t="shared" si="29"/>
        <v>2065</v>
      </c>
      <c r="AZ51" s="230">
        <f t="shared" si="29"/>
        <v>2066</v>
      </c>
      <c r="BA51" s="230">
        <f t="shared" si="29"/>
        <v>2067</v>
      </c>
      <c r="BB51" s="230">
        <f t="shared" si="29"/>
        <v>2068</v>
      </c>
      <c r="BC51" s="230">
        <f t="shared" si="29"/>
        <v>2069</v>
      </c>
      <c r="BD51" s="230">
        <f t="shared" si="29"/>
        <v>2070</v>
      </c>
      <c r="BE51" s="230">
        <f t="shared" si="29"/>
        <v>2071</v>
      </c>
      <c r="BF51" s="230">
        <f t="shared" si="29"/>
        <v>2072</v>
      </c>
      <c r="BG51" s="230">
        <f t="shared" si="29"/>
        <v>2073</v>
      </c>
      <c r="BH51" s="230">
        <f t="shared" si="29"/>
        <v>2074</v>
      </c>
      <c r="BI51" s="230">
        <f t="shared" si="29"/>
        <v>2075</v>
      </c>
      <c r="BJ51" s="230">
        <f t="shared" si="29"/>
        <v>2076</v>
      </c>
      <c r="BK51" s="230">
        <f t="shared" si="29"/>
        <v>2077</v>
      </c>
      <c r="BL51" s="230">
        <f t="shared" si="29"/>
        <v>2078</v>
      </c>
      <c r="BM51" s="230">
        <f t="shared" si="29"/>
        <v>2079</v>
      </c>
      <c r="BN51" s="230">
        <f t="shared" si="29"/>
        <v>2080</v>
      </c>
      <c r="BO51" s="230">
        <f t="shared" si="29"/>
        <v>2081</v>
      </c>
      <c r="BP51" s="230">
        <f t="shared" si="29"/>
        <v>2082</v>
      </c>
      <c r="BQ51" s="230">
        <f t="shared" si="29"/>
        <v>2083</v>
      </c>
      <c r="BR51" s="230">
        <f t="shared" si="29"/>
        <v>2084</v>
      </c>
      <c r="BS51" s="230">
        <f t="shared" si="29"/>
        <v>2085</v>
      </c>
      <c r="BT51" s="230">
        <f t="shared" si="29"/>
        <v>2086</v>
      </c>
      <c r="BU51" s="230">
        <f t="shared" ref="BU51:CI51" si="30">BU$1</f>
        <v>2087</v>
      </c>
      <c r="BV51" s="230">
        <f t="shared" si="30"/>
        <v>2088</v>
      </c>
      <c r="BW51" s="230">
        <f t="shared" si="30"/>
        <v>2089</v>
      </c>
      <c r="BX51" s="230">
        <f t="shared" si="30"/>
        <v>2090</v>
      </c>
      <c r="BY51" s="230">
        <f t="shared" si="30"/>
        <v>2091</v>
      </c>
      <c r="BZ51" s="230">
        <f t="shared" si="30"/>
        <v>2092</v>
      </c>
      <c r="CA51" s="230">
        <f t="shared" si="30"/>
        <v>2093</v>
      </c>
      <c r="CB51" s="230">
        <f t="shared" si="30"/>
        <v>2094</v>
      </c>
      <c r="CC51" s="230">
        <f t="shared" si="30"/>
        <v>2095</v>
      </c>
      <c r="CD51" s="230">
        <f t="shared" si="30"/>
        <v>2096</v>
      </c>
      <c r="CE51" s="230">
        <f t="shared" si="30"/>
        <v>2097</v>
      </c>
      <c r="CF51" s="230">
        <f t="shared" si="30"/>
        <v>2098</v>
      </c>
      <c r="CG51" s="230">
        <f t="shared" si="30"/>
        <v>2099</v>
      </c>
      <c r="CH51" s="230">
        <f t="shared" si="30"/>
        <v>2100</v>
      </c>
      <c r="CI51" s="230">
        <f t="shared" si="30"/>
        <v>2101</v>
      </c>
      <c r="CZ51" s="41" t="s">
        <v>181</v>
      </c>
      <c r="DA51" s="41">
        <v>37</v>
      </c>
      <c r="DB51" s="162" t="str">
        <f t="shared" si="2"/>
        <v>37_4_Общие вводные</v>
      </c>
    </row>
    <row r="52" spans="1:106" outlineLevel="1" x14ac:dyDescent="0.2">
      <c r="A52" s="33"/>
      <c r="B52" s="12" t="s">
        <v>119</v>
      </c>
      <c r="C52" s="12" t="s">
        <v>23</v>
      </c>
      <c r="D52" s="15"/>
      <c r="E52" s="15"/>
      <c r="F52" s="12" t="s">
        <v>11</v>
      </c>
      <c r="G52" s="133">
        <v>0.14000000000000001</v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Z52" s="41" t="s">
        <v>181</v>
      </c>
      <c r="DA52" s="204">
        <v>38</v>
      </c>
      <c r="DB52" s="162" t="str">
        <f t="shared" si="2"/>
        <v>38_4.1_Ставка дисконтирования</v>
      </c>
    </row>
    <row r="53" spans="1:106" ht="14.25" outlineLevel="1" x14ac:dyDescent="0.2">
      <c r="A53" s="33"/>
      <c r="B53" s="12" t="s">
        <v>120</v>
      </c>
      <c r="C53" s="12" t="s">
        <v>22</v>
      </c>
      <c r="D53" s="15"/>
      <c r="E53" s="15"/>
      <c r="F53" s="12" t="s">
        <v>12</v>
      </c>
      <c r="G53" s="13">
        <v>12</v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Z53" s="41" t="s">
        <v>181</v>
      </c>
      <c r="DA53" s="41">
        <v>39</v>
      </c>
      <c r="DB53" s="162" t="str">
        <f t="shared" si="2"/>
        <v>39_4.2_Месяцев в году</v>
      </c>
    </row>
    <row r="54" spans="1:106" outlineLevel="1" x14ac:dyDescent="0.25">
      <c r="B54" s="12" t="s">
        <v>121</v>
      </c>
      <c r="C54" s="12" t="s">
        <v>35</v>
      </c>
      <c r="D54" s="15"/>
      <c r="E54" s="15"/>
      <c r="F54" s="12" t="s">
        <v>20</v>
      </c>
      <c r="G54" s="13"/>
      <c r="H54" s="14">
        <f>H56-H55+1</f>
        <v>365</v>
      </c>
      <c r="I54" s="14">
        <f>I56-I55+1</f>
        <v>365</v>
      </c>
      <c r="J54" s="14">
        <f t="shared" ref="J54:O54" si="31">J56-J55+1</f>
        <v>366</v>
      </c>
      <c r="K54" s="14">
        <f t="shared" si="31"/>
        <v>365</v>
      </c>
      <c r="L54" s="14">
        <f t="shared" si="31"/>
        <v>365</v>
      </c>
      <c r="M54" s="14">
        <f t="shared" si="31"/>
        <v>365</v>
      </c>
      <c r="N54" s="14">
        <f t="shared" si="31"/>
        <v>366</v>
      </c>
      <c r="O54" s="14">
        <f t="shared" si="31"/>
        <v>365</v>
      </c>
      <c r="P54" s="14">
        <f>P56-P55+1</f>
        <v>365</v>
      </c>
      <c r="Q54" s="14">
        <f>Q56-Q55+1</f>
        <v>365</v>
      </c>
      <c r="R54" s="14">
        <f>R56-R55+1</f>
        <v>366</v>
      </c>
      <c r="S54" s="14">
        <f t="shared" ref="S54:CD54" si="32">S56-S55+1</f>
        <v>365</v>
      </c>
      <c r="T54" s="14">
        <f t="shared" si="32"/>
        <v>365</v>
      </c>
      <c r="U54" s="14">
        <f t="shared" si="32"/>
        <v>365</v>
      </c>
      <c r="V54" s="14">
        <f t="shared" si="32"/>
        <v>366</v>
      </c>
      <c r="W54" s="14">
        <f t="shared" si="32"/>
        <v>365</v>
      </c>
      <c r="X54" s="14">
        <f t="shared" si="32"/>
        <v>365</v>
      </c>
      <c r="Y54" s="14">
        <f t="shared" si="32"/>
        <v>365</v>
      </c>
      <c r="Z54" s="14">
        <f t="shared" si="32"/>
        <v>366</v>
      </c>
      <c r="AA54" s="14">
        <f t="shared" si="32"/>
        <v>365</v>
      </c>
      <c r="AB54" s="14">
        <f t="shared" si="32"/>
        <v>365</v>
      </c>
      <c r="AC54" s="14">
        <f t="shared" si="32"/>
        <v>365</v>
      </c>
      <c r="AD54" s="14">
        <f t="shared" si="32"/>
        <v>366</v>
      </c>
      <c r="AE54" s="14">
        <f t="shared" si="32"/>
        <v>365</v>
      </c>
      <c r="AF54" s="14">
        <f t="shared" si="32"/>
        <v>365</v>
      </c>
      <c r="AG54" s="14">
        <f t="shared" si="32"/>
        <v>365</v>
      </c>
      <c r="AH54" s="14">
        <f t="shared" si="32"/>
        <v>366</v>
      </c>
      <c r="AI54" s="14">
        <f t="shared" si="32"/>
        <v>365</v>
      </c>
      <c r="AJ54" s="14">
        <f t="shared" si="32"/>
        <v>365</v>
      </c>
      <c r="AK54" s="14">
        <f t="shared" si="32"/>
        <v>365</v>
      </c>
      <c r="AL54" s="14">
        <f t="shared" si="32"/>
        <v>366</v>
      </c>
      <c r="AM54" s="14">
        <f t="shared" si="32"/>
        <v>365</v>
      </c>
      <c r="AN54" s="14">
        <f t="shared" si="32"/>
        <v>365</v>
      </c>
      <c r="AO54" s="14">
        <f t="shared" si="32"/>
        <v>365</v>
      </c>
      <c r="AP54" s="14">
        <f t="shared" si="32"/>
        <v>366</v>
      </c>
      <c r="AQ54" s="14">
        <f t="shared" si="32"/>
        <v>365</v>
      </c>
      <c r="AR54" s="14">
        <f t="shared" si="32"/>
        <v>365</v>
      </c>
      <c r="AS54" s="14">
        <f t="shared" si="32"/>
        <v>365</v>
      </c>
      <c r="AT54" s="14">
        <f t="shared" si="32"/>
        <v>366</v>
      </c>
      <c r="AU54" s="14">
        <f t="shared" si="32"/>
        <v>365</v>
      </c>
      <c r="AV54" s="14">
        <f t="shared" si="32"/>
        <v>365</v>
      </c>
      <c r="AW54" s="14">
        <f t="shared" si="32"/>
        <v>365</v>
      </c>
      <c r="AX54" s="14">
        <f t="shared" si="32"/>
        <v>366</v>
      </c>
      <c r="AY54" s="14">
        <f t="shared" si="32"/>
        <v>365</v>
      </c>
      <c r="AZ54" s="14">
        <f t="shared" si="32"/>
        <v>365</v>
      </c>
      <c r="BA54" s="14">
        <f t="shared" si="32"/>
        <v>365</v>
      </c>
      <c r="BB54" s="14">
        <f t="shared" si="32"/>
        <v>366</v>
      </c>
      <c r="BC54" s="14">
        <f t="shared" si="32"/>
        <v>365</v>
      </c>
      <c r="BD54" s="14">
        <f t="shared" si="32"/>
        <v>365</v>
      </c>
      <c r="BE54" s="14">
        <f t="shared" si="32"/>
        <v>365</v>
      </c>
      <c r="BF54" s="14">
        <f t="shared" si="32"/>
        <v>366</v>
      </c>
      <c r="BG54" s="14">
        <f t="shared" si="32"/>
        <v>365</v>
      </c>
      <c r="BH54" s="14">
        <f t="shared" si="32"/>
        <v>365</v>
      </c>
      <c r="BI54" s="14">
        <f t="shared" si="32"/>
        <v>365</v>
      </c>
      <c r="BJ54" s="14">
        <f t="shared" si="32"/>
        <v>366</v>
      </c>
      <c r="BK54" s="14">
        <f t="shared" si="32"/>
        <v>365</v>
      </c>
      <c r="BL54" s="14">
        <f t="shared" si="32"/>
        <v>365</v>
      </c>
      <c r="BM54" s="14">
        <f t="shared" si="32"/>
        <v>365</v>
      </c>
      <c r="BN54" s="14">
        <f t="shared" si="32"/>
        <v>366</v>
      </c>
      <c r="BO54" s="14">
        <f t="shared" si="32"/>
        <v>365</v>
      </c>
      <c r="BP54" s="14">
        <f t="shared" si="32"/>
        <v>365</v>
      </c>
      <c r="BQ54" s="14">
        <f t="shared" si="32"/>
        <v>365</v>
      </c>
      <c r="BR54" s="14">
        <f t="shared" si="32"/>
        <v>366</v>
      </c>
      <c r="BS54" s="14">
        <f t="shared" si="32"/>
        <v>365</v>
      </c>
      <c r="BT54" s="14">
        <f t="shared" si="32"/>
        <v>365</v>
      </c>
      <c r="BU54" s="14">
        <f t="shared" si="32"/>
        <v>365</v>
      </c>
      <c r="BV54" s="14">
        <f t="shared" si="32"/>
        <v>366</v>
      </c>
      <c r="BW54" s="14">
        <f t="shared" si="32"/>
        <v>365</v>
      </c>
      <c r="BX54" s="14">
        <f t="shared" si="32"/>
        <v>365</v>
      </c>
      <c r="BY54" s="14">
        <f t="shared" si="32"/>
        <v>365</v>
      </c>
      <c r="BZ54" s="14">
        <f t="shared" si="32"/>
        <v>366</v>
      </c>
      <c r="CA54" s="14">
        <f t="shared" si="32"/>
        <v>365</v>
      </c>
      <c r="CB54" s="14">
        <f t="shared" si="32"/>
        <v>365</v>
      </c>
      <c r="CC54" s="14">
        <f t="shared" si="32"/>
        <v>365</v>
      </c>
      <c r="CD54" s="14">
        <f t="shared" si="32"/>
        <v>366</v>
      </c>
      <c r="CE54" s="14">
        <f>CE56-CE55+1</f>
        <v>365</v>
      </c>
      <c r="CF54" s="14">
        <f>CF56-CF55+1</f>
        <v>365</v>
      </c>
      <c r="CG54" s="14">
        <f>CG56-CG55+1</f>
        <v>365</v>
      </c>
      <c r="CH54" s="14">
        <f>CH56-CH55+1</f>
        <v>365</v>
      </c>
      <c r="CI54" s="14">
        <f>CI56-CI55+1</f>
        <v>365</v>
      </c>
      <c r="CZ54" s="41" t="s">
        <v>181</v>
      </c>
      <c r="DA54" s="204">
        <v>40</v>
      </c>
      <c r="DB54" s="162" t="str">
        <f t="shared" si="2"/>
        <v>40_4.3_Дней в году</v>
      </c>
    </row>
    <row r="55" spans="1:106" ht="14.25" outlineLevel="1" x14ac:dyDescent="0.25">
      <c r="B55" s="12"/>
      <c r="C55" s="21" t="s">
        <v>36</v>
      </c>
      <c r="D55" s="15"/>
      <c r="E55" s="15"/>
      <c r="F55" s="12"/>
      <c r="G55" s="13"/>
      <c r="H55" s="22">
        <f t="shared" ref="H55:BS55" si="33">DATEVALUE("01.01."&amp;H$1)</f>
        <v>44562</v>
      </c>
      <c r="I55" s="22">
        <f t="shared" si="33"/>
        <v>44927</v>
      </c>
      <c r="J55" s="22">
        <f t="shared" si="33"/>
        <v>45292</v>
      </c>
      <c r="K55" s="22">
        <f t="shared" si="33"/>
        <v>45658</v>
      </c>
      <c r="L55" s="22">
        <f t="shared" si="33"/>
        <v>46023</v>
      </c>
      <c r="M55" s="22">
        <f t="shared" si="33"/>
        <v>46388</v>
      </c>
      <c r="N55" s="22">
        <f t="shared" si="33"/>
        <v>46753</v>
      </c>
      <c r="O55" s="22">
        <f t="shared" si="33"/>
        <v>47119</v>
      </c>
      <c r="P55" s="22">
        <f t="shared" si="33"/>
        <v>47484</v>
      </c>
      <c r="Q55" s="22">
        <f t="shared" si="33"/>
        <v>47849</v>
      </c>
      <c r="R55" s="22">
        <f t="shared" si="33"/>
        <v>48214</v>
      </c>
      <c r="S55" s="22">
        <f t="shared" si="33"/>
        <v>48580</v>
      </c>
      <c r="T55" s="22">
        <f t="shared" si="33"/>
        <v>48945</v>
      </c>
      <c r="U55" s="22">
        <f t="shared" si="33"/>
        <v>49310</v>
      </c>
      <c r="V55" s="22">
        <f t="shared" si="33"/>
        <v>49675</v>
      </c>
      <c r="W55" s="22">
        <f t="shared" si="33"/>
        <v>50041</v>
      </c>
      <c r="X55" s="22">
        <f t="shared" si="33"/>
        <v>50406</v>
      </c>
      <c r="Y55" s="22">
        <f t="shared" si="33"/>
        <v>50771</v>
      </c>
      <c r="Z55" s="22">
        <f t="shared" si="33"/>
        <v>51136</v>
      </c>
      <c r="AA55" s="22">
        <f t="shared" si="33"/>
        <v>51502</v>
      </c>
      <c r="AB55" s="22">
        <f t="shared" si="33"/>
        <v>51867</v>
      </c>
      <c r="AC55" s="22">
        <f t="shared" si="33"/>
        <v>52232</v>
      </c>
      <c r="AD55" s="22">
        <f t="shared" si="33"/>
        <v>52597</v>
      </c>
      <c r="AE55" s="22">
        <f t="shared" si="33"/>
        <v>52963</v>
      </c>
      <c r="AF55" s="22">
        <f t="shared" si="33"/>
        <v>53328</v>
      </c>
      <c r="AG55" s="22">
        <f t="shared" si="33"/>
        <v>53693</v>
      </c>
      <c r="AH55" s="22">
        <f t="shared" si="33"/>
        <v>54058</v>
      </c>
      <c r="AI55" s="22">
        <f t="shared" si="33"/>
        <v>54424</v>
      </c>
      <c r="AJ55" s="22">
        <f t="shared" si="33"/>
        <v>54789</v>
      </c>
      <c r="AK55" s="22">
        <f t="shared" si="33"/>
        <v>55154</v>
      </c>
      <c r="AL55" s="22">
        <f t="shared" si="33"/>
        <v>55519</v>
      </c>
      <c r="AM55" s="22">
        <f t="shared" si="33"/>
        <v>55885</v>
      </c>
      <c r="AN55" s="22">
        <f t="shared" si="33"/>
        <v>56250</v>
      </c>
      <c r="AO55" s="22">
        <f t="shared" si="33"/>
        <v>56615</v>
      </c>
      <c r="AP55" s="22">
        <f t="shared" si="33"/>
        <v>56980</v>
      </c>
      <c r="AQ55" s="22">
        <f t="shared" si="33"/>
        <v>57346</v>
      </c>
      <c r="AR55" s="22">
        <f t="shared" si="33"/>
        <v>57711</v>
      </c>
      <c r="AS55" s="22">
        <f t="shared" si="33"/>
        <v>58076</v>
      </c>
      <c r="AT55" s="22">
        <f t="shared" si="33"/>
        <v>58441</v>
      </c>
      <c r="AU55" s="22">
        <f t="shared" si="33"/>
        <v>58807</v>
      </c>
      <c r="AV55" s="22">
        <f t="shared" si="33"/>
        <v>59172</v>
      </c>
      <c r="AW55" s="22">
        <f t="shared" si="33"/>
        <v>59537</v>
      </c>
      <c r="AX55" s="22">
        <f t="shared" si="33"/>
        <v>59902</v>
      </c>
      <c r="AY55" s="22">
        <f t="shared" si="33"/>
        <v>60268</v>
      </c>
      <c r="AZ55" s="22">
        <f t="shared" si="33"/>
        <v>60633</v>
      </c>
      <c r="BA55" s="22">
        <f t="shared" si="33"/>
        <v>60998</v>
      </c>
      <c r="BB55" s="22">
        <f t="shared" si="33"/>
        <v>61363</v>
      </c>
      <c r="BC55" s="22">
        <f t="shared" si="33"/>
        <v>61729</v>
      </c>
      <c r="BD55" s="22">
        <f t="shared" si="33"/>
        <v>62094</v>
      </c>
      <c r="BE55" s="22">
        <f t="shared" si="33"/>
        <v>62459</v>
      </c>
      <c r="BF55" s="22">
        <f t="shared" si="33"/>
        <v>62824</v>
      </c>
      <c r="BG55" s="22">
        <f t="shared" si="33"/>
        <v>63190</v>
      </c>
      <c r="BH55" s="22">
        <f t="shared" si="33"/>
        <v>63555</v>
      </c>
      <c r="BI55" s="22">
        <f t="shared" si="33"/>
        <v>63920</v>
      </c>
      <c r="BJ55" s="22">
        <f t="shared" si="33"/>
        <v>64285</v>
      </c>
      <c r="BK55" s="22">
        <f t="shared" si="33"/>
        <v>64651</v>
      </c>
      <c r="BL55" s="22">
        <f t="shared" si="33"/>
        <v>65016</v>
      </c>
      <c r="BM55" s="22">
        <f t="shared" si="33"/>
        <v>65381</v>
      </c>
      <c r="BN55" s="22">
        <f t="shared" si="33"/>
        <v>65746</v>
      </c>
      <c r="BO55" s="22">
        <f t="shared" si="33"/>
        <v>66112</v>
      </c>
      <c r="BP55" s="22">
        <f t="shared" si="33"/>
        <v>66477</v>
      </c>
      <c r="BQ55" s="22">
        <f t="shared" si="33"/>
        <v>66842</v>
      </c>
      <c r="BR55" s="22">
        <f t="shared" si="33"/>
        <v>67207</v>
      </c>
      <c r="BS55" s="22">
        <f t="shared" si="33"/>
        <v>67573</v>
      </c>
      <c r="BT55" s="22">
        <f t="shared" ref="BT55:CI55" si="34">DATEVALUE("01.01."&amp;BT$1)</f>
        <v>67938</v>
      </c>
      <c r="BU55" s="22">
        <f t="shared" si="34"/>
        <v>68303</v>
      </c>
      <c r="BV55" s="22">
        <f t="shared" si="34"/>
        <v>68668</v>
      </c>
      <c r="BW55" s="22">
        <f t="shared" si="34"/>
        <v>69034</v>
      </c>
      <c r="BX55" s="22">
        <f t="shared" si="34"/>
        <v>69399</v>
      </c>
      <c r="BY55" s="22">
        <f t="shared" si="34"/>
        <v>69764</v>
      </c>
      <c r="BZ55" s="22">
        <f t="shared" si="34"/>
        <v>70129</v>
      </c>
      <c r="CA55" s="22">
        <f t="shared" si="34"/>
        <v>70495</v>
      </c>
      <c r="CB55" s="22">
        <f t="shared" si="34"/>
        <v>70860</v>
      </c>
      <c r="CC55" s="22">
        <f t="shared" si="34"/>
        <v>71225</v>
      </c>
      <c r="CD55" s="22">
        <f t="shared" si="34"/>
        <v>71590</v>
      </c>
      <c r="CE55" s="22">
        <f t="shared" si="34"/>
        <v>71956</v>
      </c>
      <c r="CF55" s="22">
        <f t="shared" si="34"/>
        <v>72321</v>
      </c>
      <c r="CG55" s="22">
        <f t="shared" si="34"/>
        <v>72686</v>
      </c>
      <c r="CH55" s="22">
        <f t="shared" si="34"/>
        <v>73051</v>
      </c>
      <c r="CI55" s="22">
        <f t="shared" si="34"/>
        <v>73416</v>
      </c>
      <c r="CZ55" s="41" t="s">
        <v>181</v>
      </c>
      <c r="DA55" s="41">
        <v>41</v>
      </c>
      <c r="DB55" s="162" t="str">
        <f t="shared" si="2"/>
        <v>41__начало</v>
      </c>
    </row>
    <row r="56" spans="1:106" outlineLevel="1" x14ac:dyDescent="0.25">
      <c r="B56" s="12"/>
      <c r="C56" s="21" t="s">
        <v>37</v>
      </c>
      <c r="D56" s="15"/>
      <c r="E56" s="15"/>
      <c r="F56" s="12"/>
      <c r="G56" s="13"/>
      <c r="H56" s="22">
        <f t="shared" ref="H56:BS56" si="35">DATEVALUE("31.12."&amp;H$1)</f>
        <v>44926</v>
      </c>
      <c r="I56" s="22">
        <f t="shared" si="35"/>
        <v>45291</v>
      </c>
      <c r="J56" s="22">
        <f t="shared" si="35"/>
        <v>45657</v>
      </c>
      <c r="K56" s="22">
        <f t="shared" si="35"/>
        <v>46022</v>
      </c>
      <c r="L56" s="22">
        <f t="shared" si="35"/>
        <v>46387</v>
      </c>
      <c r="M56" s="22">
        <f t="shared" si="35"/>
        <v>46752</v>
      </c>
      <c r="N56" s="22">
        <f t="shared" si="35"/>
        <v>47118</v>
      </c>
      <c r="O56" s="22">
        <f t="shared" si="35"/>
        <v>47483</v>
      </c>
      <c r="P56" s="22">
        <f t="shared" si="35"/>
        <v>47848</v>
      </c>
      <c r="Q56" s="22">
        <f t="shared" si="35"/>
        <v>48213</v>
      </c>
      <c r="R56" s="22">
        <f t="shared" si="35"/>
        <v>48579</v>
      </c>
      <c r="S56" s="22">
        <f t="shared" si="35"/>
        <v>48944</v>
      </c>
      <c r="T56" s="22">
        <f t="shared" si="35"/>
        <v>49309</v>
      </c>
      <c r="U56" s="22">
        <f t="shared" si="35"/>
        <v>49674</v>
      </c>
      <c r="V56" s="22">
        <f t="shared" si="35"/>
        <v>50040</v>
      </c>
      <c r="W56" s="22">
        <f t="shared" si="35"/>
        <v>50405</v>
      </c>
      <c r="X56" s="22">
        <f t="shared" si="35"/>
        <v>50770</v>
      </c>
      <c r="Y56" s="22">
        <f t="shared" si="35"/>
        <v>51135</v>
      </c>
      <c r="Z56" s="22">
        <f t="shared" si="35"/>
        <v>51501</v>
      </c>
      <c r="AA56" s="22">
        <f t="shared" si="35"/>
        <v>51866</v>
      </c>
      <c r="AB56" s="22">
        <f t="shared" si="35"/>
        <v>52231</v>
      </c>
      <c r="AC56" s="22">
        <f t="shared" si="35"/>
        <v>52596</v>
      </c>
      <c r="AD56" s="22">
        <f t="shared" si="35"/>
        <v>52962</v>
      </c>
      <c r="AE56" s="22">
        <f t="shared" si="35"/>
        <v>53327</v>
      </c>
      <c r="AF56" s="22">
        <f t="shared" si="35"/>
        <v>53692</v>
      </c>
      <c r="AG56" s="22">
        <f t="shared" si="35"/>
        <v>54057</v>
      </c>
      <c r="AH56" s="22">
        <f t="shared" si="35"/>
        <v>54423</v>
      </c>
      <c r="AI56" s="22">
        <f t="shared" si="35"/>
        <v>54788</v>
      </c>
      <c r="AJ56" s="22">
        <f t="shared" si="35"/>
        <v>55153</v>
      </c>
      <c r="AK56" s="22">
        <f t="shared" si="35"/>
        <v>55518</v>
      </c>
      <c r="AL56" s="22">
        <f t="shared" si="35"/>
        <v>55884</v>
      </c>
      <c r="AM56" s="22">
        <f t="shared" si="35"/>
        <v>56249</v>
      </c>
      <c r="AN56" s="22">
        <f t="shared" si="35"/>
        <v>56614</v>
      </c>
      <c r="AO56" s="22">
        <f t="shared" si="35"/>
        <v>56979</v>
      </c>
      <c r="AP56" s="22">
        <f t="shared" si="35"/>
        <v>57345</v>
      </c>
      <c r="AQ56" s="22">
        <f t="shared" si="35"/>
        <v>57710</v>
      </c>
      <c r="AR56" s="22">
        <f t="shared" si="35"/>
        <v>58075</v>
      </c>
      <c r="AS56" s="22">
        <f t="shared" si="35"/>
        <v>58440</v>
      </c>
      <c r="AT56" s="22">
        <f t="shared" si="35"/>
        <v>58806</v>
      </c>
      <c r="AU56" s="22">
        <f t="shared" si="35"/>
        <v>59171</v>
      </c>
      <c r="AV56" s="22">
        <f t="shared" si="35"/>
        <v>59536</v>
      </c>
      <c r="AW56" s="22">
        <f t="shared" si="35"/>
        <v>59901</v>
      </c>
      <c r="AX56" s="22">
        <f t="shared" si="35"/>
        <v>60267</v>
      </c>
      <c r="AY56" s="22">
        <f t="shared" si="35"/>
        <v>60632</v>
      </c>
      <c r="AZ56" s="22">
        <f t="shared" si="35"/>
        <v>60997</v>
      </c>
      <c r="BA56" s="22">
        <f t="shared" si="35"/>
        <v>61362</v>
      </c>
      <c r="BB56" s="22">
        <f t="shared" si="35"/>
        <v>61728</v>
      </c>
      <c r="BC56" s="22">
        <f t="shared" si="35"/>
        <v>62093</v>
      </c>
      <c r="BD56" s="22">
        <f t="shared" si="35"/>
        <v>62458</v>
      </c>
      <c r="BE56" s="22">
        <f t="shared" si="35"/>
        <v>62823</v>
      </c>
      <c r="BF56" s="22">
        <f t="shared" si="35"/>
        <v>63189</v>
      </c>
      <c r="BG56" s="22">
        <f t="shared" si="35"/>
        <v>63554</v>
      </c>
      <c r="BH56" s="22">
        <f t="shared" si="35"/>
        <v>63919</v>
      </c>
      <c r="BI56" s="22">
        <f t="shared" si="35"/>
        <v>64284</v>
      </c>
      <c r="BJ56" s="22">
        <f t="shared" si="35"/>
        <v>64650</v>
      </c>
      <c r="BK56" s="22">
        <f t="shared" si="35"/>
        <v>65015</v>
      </c>
      <c r="BL56" s="22">
        <f t="shared" si="35"/>
        <v>65380</v>
      </c>
      <c r="BM56" s="22">
        <f t="shared" si="35"/>
        <v>65745</v>
      </c>
      <c r="BN56" s="22">
        <f t="shared" si="35"/>
        <v>66111</v>
      </c>
      <c r="BO56" s="22">
        <f t="shared" si="35"/>
        <v>66476</v>
      </c>
      <c r="BP56" s="22">
        <f t="shared" si="35"/>
        <v>66841</v>
      </c>
      <c r="BQ56" s="22">
        <f t="shared" si="35"/>
        <v>67206</v>
      </c>
      <c r="BR56" s="22">
        <f t="shared" si="35"/>
        <v>67572</v>
      </c>
      <c r="BS56" s="22">
        <f t="shared" si="35"/>
        <v>67937</v>
      </c>
      <c r="BT56" s="22">
        <f t="shared" ref="BT56:CI56" si="36">DATEVALUE("31.12."&amp;BT$1)</f>
        <v>68302</v>
      </c>
      <c r="BU56" s="22">
        <f t="shared" si="36"/>
        <v>68667</v>
      </c>
      <c r="BV56" s="22">
        <f t="shared" si="36"/>
        <v>69033</v>
      </c>
      <c r="BW56" s="22">
        <f t="shared" si="36"/>
        <v>69398</v>
      </c>
      <c r="BX56" s="22">
        <f t="shared" si="36"/>
        <v>69763</v>
      </c>
      <c r="BY56" s="22">
        <f t="shared" si="36"/>
        <v>70128</v>
      </c>
      <c r="BZ56" s="22">
        <f t="shared" si="36"/>
        <v>70494</v>
      </c>
      <c r="CA56" s="22">
        <f t="shared" si="36"/>
        <v>70859</v>
      </c>
      <c r="CB56" s="22">
        <f t="shared" si="36"/>
        <v>71224</v>
      </c>
      <c r="CC56" s="22">
        <f t="shared" si="36"/>
        <v>71589</v>
      </c>
      <c r="CD56" s="22">
        <f t="shared" si="36"/>
        <v>71955</v>
      </c>
      <c r="CE56" s="22">
        <f t="shared" si="36"/>
        <v>72320</v>
      </c>
      <c r="CF56" s="22">
        <f t="shared" si="36"/>
        <v>72685</v>
      </c>
      <c r="CG56" s="22">
        <f t="shared" si="36"/>
        <v>73050</v>
      </c>
      <c r="CH56" s="22">
        <f t="shared" si="36"/>
        <v>73415</v>
      </c>
      <c r="CI56" s="22">
        <f t="shared" si="36"/>
        <v>73780</v>
      </c>
      <c r="CZ56" s="41" t="s">
        <v>181</v>
      </c>
      <c r="DA56" s="204">
        <v>42</v>
      </c>
      <c r="DB56" s="162" t="str">
        <f t="shared" si="2"/>
        <v>42__конец</v>
      </c>
    </row>
    <row r="57" spans="1:106" ht="14.25" outlineLevel="1" x14ac:dyDescent="0.25">
      <c r="B57" s="12" t="s">
        <v>122</v>
      </c>
      <c r="C57" s="12" t="s">
        <v>38</v>
      </c>
      <c r="D57" s="15"/>
      <c r="E57" s="15"/>
      <c r="F57" s="12"/>
      <c r="G57" s="13"/>
      <c r="H57" s="14">
        <f>NETWORKDAYS(H55,H56)*7.55</f>
        <v>1963</v>
      </c>
      <c r="I57" s="14">
        <f t="shared" ref="I57:BT57" si="37">NETWORKDAYS(I55,I56)*7.55</f>
        <v>1963</v>
      </c>
      <c r="J57" s="14">
        <f t="shared" si="37"/>
        <v>1978.1</v>
      </c>
      <c r="K57" s="14">
        <f t="shared" si="37"/>
        <v>1970.55</v>
      </c>
      <c r="L57" s="14">
        <f t="shared" si="37"/>
        <v>1970.55</v>
      </c>
      <c r="M57" s="14">
        <f t="shared" si="37"/>
        <v>1970.55</v>
      </c>
      <c r="N57" s="14">
        <f t="shared" si="37"/>
        <v>1963</v>
      </c>
      <c r="O57" s="14">
        <f t="shared" si="37"/>
        <v>1970.55</v>
      </c>
      <c r="P57" s="14">
        <f t="shared" si="37"/>
        <v>1970.55</v>
      </c>
      <c r="Q57" s="14">
        <f t="shared" si="37"/>
        <v>1970.55</v>
      </c>
      <c r="R57" s="14">
        <f t="shared" si="37"/>
        <v>1978.1</v>
      </c>
      <c r="S57" s="14">
        <f t="shared" si="37"/>
        <v>1963</v>
      </c>
      <c r="T57" s="14">
        <f t="shared" si="37"/>
        <v>1963</v>
      </c>
      <c r="U57" s="14">
        <f t="shared" si="37"/>
        <v>1970.55</v>
      </c>
      <c r="V57" s="14">
        <f t="shared" si="37"/>
        <v>1978.1</v>
      </c>
      <c r="W57" s="14">
        <f t="shared" si="37"/>
        <v>1970.55</v>
      </c>
      <c r="X57" s="14">
        <f t="shared" si="37"/>
        <v>1970.55</v>
      </c>
      <c r="Y57" s="14">
        <f t="shared" si="37"/>
        <v>1963</v>
      </c>
      <c r="Z57" s="14">
        <f t="shared" si="37"/>
        <v>1970.55</v>
      </c>
      <c r="AA57" s="14">
        <f t="shared" si="37"/>
        <v>1970.55</v>
      </c>
      <c r="AB57" s="14">
        <f t="shared" si="37"/>
        <v>1970.55</v>
      </c>
      <c r="AC57" s="14">
        <f t="shared" si="37"/>
        <v>1970.55</v>
      </c>
      <c r="AD57" s="14">
        <f t="shared" si="37"/>
        <v>1970.55</v>
      </c>
      <c r="AE57" s="14">
        <f t="shared" si="37"/>
        <v>1963</v>
      </c>
      <c r="AF57" s="14">
        <f t="shared" si="37"/>
        <v>1970.55</v>
      </c>
      <c r="AG57" s="14">
        <f t="shared" si="37"/>
        <v>1970.55</v>
      </c>
      <c r="AH57" s="14">
        <f t="shared" si="37"/>
        <v>1978.1</v>
      </c>
      <c r="AI57" s="14">
        <f t="shared" si="37"/>
        <v>1970.55</v>
      </c>
      <c r="AJ57" s="14">
        <f t="shared" si="37"/>
        <v>1963</v>
      </c>
      <c r="AK57" s="14">
        <f t="shared" si="37"/>
        <v>1963</v>
      </c>
      <c r="AL57" s="14">
        <f t="shared" si="37"/>
        <v>1978.1</v>
      </c>
      <c r="AM57" s="14">
        <f t="shared" si="37"/>
        <v>1970.55</v>
      </c>
      <c r="AN57" s="14">
        <f t="shared" si="37"/>
        <v>1970.55</v>
      </c>
      <c r="AO57" s="14">
        <f t="shared" si="37"/>
        <v>1970.55</v>
      </c>
      <c r="AP57" s="14">
        <f t="shared" si="37"/>
        <v>1963</v>
      </c>
      <c r="AQ57" s="14">
        <f t="shared" si="37"/>
        <v>1970.55</v>
      </c>
      <c r="AR57" s="14">
        <f t="shared" si="37"/>
        <v>1970.55</v>
      </c>
      <c r="AS57" s="14">
        <f t="shared" si="37"/>
        <v>1970.55</v>
      </c>
      <c r="AT57" s="14">
        <f t="shared" si="37"/>
        <v>1978.1</v>
      </c>
      <c r="AU57" s="14">
        <f t="shared" si="37"/>
        <v>1963</v>
      </c>
      <c r="AV57" s="14">
        <f t="shared" si="37"/>
        <v>1963</v>
      </c>
      <c r="AW57" s="14">
        <f t="shared" si="37"/>
        <v>1970.55</v>
      </c>
      <c r="AX57" s="14">
        <f t="shared" si="37"/>
        <v>1978.1</v>
      </c>
      <c r="AY57" s="14">
        <f t="shared" si="37"/>
        <v>1970.55</v>
      </c>
      <c r="AZ57" s="14">
        <f t="shared" si="37"/>
        <v>1970.55</v>
      </c>
      <c r="BA57" s="14">
        <f t="shared" si="37"/>
        <v>1963</v>
      </c>
      <c r="BB57" s="14">
        <f t="shared" si="37"/>
        <v>1970.55</v>
      </c>
      <c r="BC57" s="14">
        <f t="shared" si="37"/>
        <v>1970.55</v>
      </c>
      <c r="BD57" s="14">
        <f t="shared" si="37"/>
        <v>1970.55</v>
      </c>
      <c r="BE57" s="14">
        <f t="shared" si="37"/>
        <v>1970.55</v>
      </c>
      <c r="BF57" s="14">
        <f t="shared" si="37"/>
        <v>1970.55</v>
      </c>
      <c r="BG57" s="14">
        <f t="shared" si="37"/>
        <v>1963</v>
      </c>
      <c r="BH57" s="14">
        <f t="shared" si="37"/>
        <v>1970.55</v>
      </c>
      <c r="BI57" s="14">
        <f t="shared" si="37"/>
        <v>1970.55</v>
      </c>
      <c r="BJ57" s="14">
        <f t="shared" si="37"/>
        <v>1978.1</v>
      </c>
      <c r="BK57" s="14">
        <f t="shared" si="37"/>
        <v>1970.55</v>
      </c>
      <c r="BL57" s="14">
        <f t="shared" si="37"/>
        <v>1963</v>
      </c>
      <c r="BM57" s="14">
        <f t="shared" si="37"/>
        <v>1963</v>
      </c>
      <c r="BN57" s="14">
        <f t="shared" si="37"/>
        <v>1978.1</v>
      </c>
      <c r="BO57" s="14">
        <f t="shared" si="37"/>
        <v>1970.55</v>
      </c>
      <c r="BP57" s="14">
        <f t="shared" si="37"/>
        <v>1970.55</v>
      </c>
      <c r="BQ57" s="14">
        <f t="shared" si="37"/>
        <v>1970.55</v>
      </c>
      <c r="BR57" s="14">
        <f t="shared" si="37"/>
        <v>1963</v>
      </c>
      <c r="BS57" s="14">
        <f t="shared" si="37"/>
        <v>1970.55</v>
      </c>
      <c r="BT57" s="14">
        <f t="shared" si="37"/>
        <v>1970.55</v>
      </c>
      <c r="BU57" s="14">
        <f t="shared" ref="BU57:CD57" si="38">NETWORKDAYS(BU55,BU56)*7.55</f>
        <v>1970.55</v>
      </c>
      <c r="BV57" s="14">
        <f t="shared" si="38"/>
        <v>1978.1</v>
      </c>
      <c r="BW57" s="14">
        <f t="shared" si="38"/>
        <v>1963</v>
      </c>
      <c r="BX57" s="14">
        <f t="shared" si="38"/>
        <v>1963</v>
      </c>
      <c r="BY57" s="14">
        <f t="shared" si="38"/>
        <v>1970.55</v>
      </c>
      <c r="BZ57" s="14">
        <f t="shared" si="38"/>
        <v>1978.1</v>
      </c>
      <c r="CA57" s="14">
        <f t="shared" si="38"/>
        <v>1970.55</v>
      </c>
      <c r="CB57" s="14">
        <f t="shared" si="38"/>
        <v>1970.55</v>
      </c>
      <c r="CC57" s="14">
        <f t="shared" si="38"/>
        <v>1963</v>
      </c>
      <c r="CD57" s="14">
        <f t="shared" si="38"/>
        <v>1970.55</v>
      </c>
      <c r="CE57" s="14">
        <f>NETWORKDAYS(CE55,CE56)*7.55</f>
        <v>1970.55</v>
      </c>
      <c r="CF57" s="14">
        <f>NETWORKDAYS(CF55,CF56)*7.55</f>
        <v>1970.55</v>
      </c>
      <c r="CG57" s="14">
        <f>NETWORKDAYS(CG55,CG56)*7.55</f>
        <v>1970.55</v>
      </c>
      <c r="CH57" s="14">
        <f>NETWORKDAYS(CH55,CH56)*7.55</f>
        <v>1970.55</v>
      </c>
      <c r="CI57" s="14">
        <f>NETWORKDAYS(CI55,CI56)*7.55</f>
        <v>1963</v>
      </c>
      <c r="CZ57" s="41" t="s">
        <v>181</v>
      </c>
      <c r="DA57" s="41">
        <v>43</v>
      </c>
      <c r="DB57" s="162" t="str">
        <f t="shared" si="2"/>
        <v>43_4.4_Рабочих часов в году</v>
      </c>
    </row>
    <row r="58" spans="1:106" outlineLevel="1" x14ac:dyDescent="0.2">
      <c r="A58" s="33"/>
      <c r="B58" s="12" t="s">
        <v>123</v>
      </c>
      <c r="C58" s="12" t="s">
        <v>69</v>
      </c>
      <c r="D58" s="15"/>
      <c r="E58" s="15"/>
      <c r="F58" s="12" t="s">
        <v>10</v>
      </c>
      <c r="G58" s="134">
        <v>5</v>
      </c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Z58" s="41" t="s">
        <v>181</v>
      </c>
      <c r="DA58" s="204">
        <v>44</v>
      </c>
      <c r="DB58" s="162" t="str">
        <f t="shared" si="2"/>
        <v>44_4.5_Срок амортизации</v>
      </c>
    </row>
    <row r="59" spans="1:106" ht="14.25" outlineLevel="1" x14ac:dyDescent="0.2">
      <c r="A59" s="33"/>
      <c r="B59" s="12" t="s">
        <v>124</v>
      </c>
      <c r="C59" s="12" t="s">
        <v>78</v>
      </c>
      <c r="D59" s="15"/>
      <c r="E59" s="15"/>
      <c r="F59" s="12" t="s">
        <v>11</v>
      </c>
      <c r="G59" s="133">
        <v>0.2</v>
      </c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Z59" s="41" t="s">
        <v>181</v>
      </c>
      <c r="DA59" s="41">
        <v>45</v>
      </c>
      <c r="DB59" s="162" t="str">
        <f t="shared" si="2"/>
        <v>45_4.6_Ставка ННП</v>
      </c>
    </row>
    <row r="60" spans="1:106" outlineLevel="1" x14ac:dyDescent="0.2">
      <c r="A60" s="33"/>
      <c r="B60" s="12" t="s">
        <v>125</v>
      </c>
      <c r="C60" s="12" t="s">
        <v>94</v>
      </c>
      <c r="D60" s="15"/>
      <c r="E60" s="15"/>
      <c r="F60" s="12"/>
      <c r="G60" s="134" t="s">
        <v>1147</v>
      </c>
      <c r="H60" s="89">
        <f>IF(G60="ручное",0,1)</f>
        <v>0</v>
      </c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Z60" s="41" t="s">
        <v>181</v>
      </c>
      <c r="DA60" s="204">
        <v>46</v>
      </c>
      <c r="DB60" s="162" t="str">
        <f t="shared" si="2"/>
        <v>46_4.7_Определение горизонта оценки</v>
      </c>
    </row>
    <row r="61" spans="1:106" ht="14.25" outlineLevel="1" x14ac:dyDescent="0.2">
      <c r="A61" s="33"/>
      <c r="B61" s="12" t="s">
        <v>126</v>
      </c>
      <c r="C61" s="12" t="s">
        <v>99</v>
      </c>
      <c r="D61" s="126"/>
      <c r="E61" s="315"/>
      <c r="F61" s="12" t="s">
        <v>10</v>
      </c>
      <c r="G61" s="134">
        <v>5</v>
      </c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Z61" s="41" t="s">
        <v>181</v>
      </c>
      <c r="DA61" s="41">
        <v>47</v>
      </c>
      <c r="DB61" s="162" t="str">
        <f t="shared" si="2"/>
        <v>47_4.8_Горизонт оценки эффективности (при ручной оценке горизонта)</v>
      </c>
    </row>
    <row r="62" spans="1:106" s="33" customFormat="1" outlineLevel="1" x14ac:dyDescent="0.25">
      <c r="B62" s="38"/>
      <c r="C62" s="71"/>
      <c r="D62" s="71"/>
      <c r="E62" s="71"/>
      <c r="F62" s="34"/>
      <c r="CZ62" s="41" t="s">
        <v>181</v>
      </c>
      <c r="DA62" s="204">
        <v>48</v>
      </c>
      <c r="DB62" s="162" t="str">
        <f t="shared" si="2"/>
        <v>48__</v>
      </c>
    </row>
    <row r="63" spans="1:106" s="43" customFormat="1" ht="32.25" customHeight="1" x14ac:dyDescent="0.2">
      <c r="A63" s="33"/>
      <c r="B63" s="73" t="s">
        <v>60</v>
      </c>
      <c r="C63" s="74" t="s">
        <v>154</v>
      </c>
      <c r="D63" s="74"/>
      <c r="E63" s="75"/>
      <c r="F63" s="76"/>
      <c r="G63" s="77"/>
      <c r="H63" s="230">
        <f>H$1</f>
        <v>2022</v>
      </c>
      <c r="I63" s="230">
        <f t="shared" ref="I63:BT63" si="39">I$1</f>
        <v>2023</v>
      </c>
      <c r="J63" s="230">
        <f t="shared" si="39"/>
        <v>2024</v>
      </c>
      <c r="K63" s="230">
        <f t="shared" si="39"/>
        <v>2025</v>
      </c>
      <c r="L63" s="230">
        <f t="shared" si="39"/>
        <v>2026</v>
      </c>
      <c r="M63" s="230">
        <f t="shared" si="39"/>
        <v>2027</v>
      </c>
      <c r="N63" s="230">
        <f t="shared" si="39"/>
        <v>2028</v>
      </c>
      <c r="O63" s="230">
        <f t="shared" si="39"/>
        <v>2029</v>
      </c>
      <c r="P63" s="230">
        <f t="shared" si="39"/>
        <v>2030</v>
      </c>
      <c r="Q63" s="230">
        <f t="shared" si="39"/>
        <v>2031</v>
      </c>
      <c r="R63" s="230">
        <f t="shared" si="39"/>
        <v>2032</v>
      </c>
      <c r="S63" s="230">
        <f t="shared" si="39"/>
        <v>2033</v>
      </c>
      <c r="T63" s="230">
        <f t="shared" si="39"/>
        <v>2034</v>
      </c>
      <c r="U63" s="230">
        <f t="shared" si="39"/>
        <v>2035</v>
      </c>
      <c r="V63" s="230">
        <f t="shared" si="39"/>
        <v>2036</v>
      </c>
      <c r="W63" s="230">
        <f t="shared" si="39"/>
        <v>2037</v>
      </c>
      <c r="X63" s="230">
        <f t="shared" si="39"/>
        <v>2038</v>
      </c>
      <c r="Y63" s="230">
        <f t="shared" si="39"/>
        <v>2039</v>
      </c>
      <c r="Z63" s="230">
        <f t="shared" si="39"/>
        <v>2040</v>
      </c>
      <c r="AA63" s="230">
        <f t="shared" si="39"/>
        <v>2041</v>
      </c>
      <c r="AB63" s="230">
        <f t="shared" si="39"/>
        <v>2042</v>
      </c>
      <c r="AC63" s="230">
        <f t="shared" si="39"/>
        <v>2043</v>
      </c>
      <c r="AD63" s="230">
        <f t="shared" si="39"/>
        <v>2044</v>
      </c>
      <c r="AE63" s="230">
        <f t="shared" si="39"/>
        <v>2045</v>
      </c>
      <c r="AF63" s="230">
        <f t="shared" si="39"/>
        <v>2046</v>
      </c>
      <c r="AG63" s="230">
        <f t="shared" si="39"/>
        <v>2047</v>
      </c>
      <c r="AH63" s="230">
        <f t="shared" si="39"/>
        <v>2048</v>
      </c>
      <c r="AI63" s="230">
        <f t="shared" si="39"/>
        <v>2049</v>
      </c>
      <c r="AJ63" s="230">
        <f t="shared" si="39"/>
        <v>2050</v>
      </c>
      <c r="AK63" s="230">
        <f t="shared" si="39"/>
        <v>2051</v>
      </c>
      <c r="AL63" s="230">
        <f t="shared" si="39"/>
        <v>2052</v>
      </c>
      <c r="AM63" s="230">
        <f t="shared" si="39"/>
        <v>2053</v>
      </c>
      <c r="AN63" s="230">
        <f t="shared" si="39"/>
        <v>2054</v>
      </c>
      <c r="AO63" s="230">
        <f t="shared" si="39"/>
        <v>2055</v>
      </c>
      <c r="AP63" s="230">
        <f t="shared" si="39"/>
        <v>2056</v>
      </c>
      <c r="AQ63" s="230">
        <f t="shared" si="39"/>
        <v>2057</v>
      </c>
      <c r="AR63" s="230">
        <f t="shared" si="39"/>
        <v>2058</v>
      </c>
      <c r="AS63" s="230">
        <f t="shared" si="39"/>
        <v>2059</v>
      </c>
      <c r="AT63" s="230">
        <f t="shared" si="39"/>
        <v>2060</v>
      </c>
      <c r="AU63" s="230">
        <f t="shared" si="39"/>
        <v>2061</v>
      </c>
      <c r="AV63" s="230">
        <f t="shared" si="39"/>
        <v>2062</v>
      </c>
      <c r="AW63" s="230">
        <f t="shared" si="39"/>
        <v>2063</v>
      </c>
      <c r="AX63" s="230">
        <f t="shared" si="39"/>
        <v>2064</v>
      </c>
      <c r="AY63" s="230">
        <f t="shared" si="39"/>
        <v>2065</v>
      </c>
      <c r="AZ63" s="230">
        <f t="shared" si="39"/>
        <v>2066</v>
      </c>
      <c r="BA63" s="230">
        <f t="shared" si="39"/>
        <v>2067</v>
      </c>
      <c r="BB63" s="230">
        <f t="shared" si="39"/>
        <v>2068</v>
      </c>
      <c r="BC63" s="230">
        <f t="shared" si="39"/>
        <v>2069</v>
      </c>
      <c r="BD63" s="230">
        <f t="shared" si="39"/>
        <v>2070</v>
      </c>
      <c r="BE63" s="230">
        <f t="shared" si="39"/>
        <v>2071</v>
      </c>
      <c r="BF63" s="230">
        <f t="shared" si="39"/>
        <v>2072</v>
      </c>
      <c r="BG63" s="230">
        <f t="shared" si="39"/>
        <v>2073</v>
      </c>
      <c r="BH63" s="230">
        <f t="shared" si="39"/>
        <v>2074</v>
      </c>
      <c r="BI63" s="230">
        <f t="shared" si="39"/>
        <v>2075</v>
      </c>
      <c r="BJ63" s="230">
        <f t="shared" si="39"/>
        <v>2076</v>
      </c>
      <c r="BK63" s="230">
        <f t="shared" si="39"/>
        <v>2077</v>
      </c>
      <c r="BL63" s="230">
        <f t="shared" si="39"/>
        <v>2078</v>
      </c>
      <c r="BM63" s="230">
        <f t="shared" si="39"/>
        <v>2079</v>
      </c>
      <c r="BN63" s="230">
        <f t="shared" si="39"/>
        <v>2080</v>
      </c>
      <c r="BO63" s="230">
        <f t="shared" si="39"/>
        <v>2081</v>
      </c>
      <c r="BP63" s="230">
        <f t="shared" si="39"/>
        <v>2082</v>
      </c>
      <c r="BQ63" s="230">
        <f t="shared" si="39"/>
        <v>2083</v>
      </c>
      <c r="BR63" s="230">
        <f t="shared" si="39"/>
        <v>2084</v>
      </c>
      <c r="BS63" s="230">
        <f t="shared" si="39"/>
        <v>2085</v>
      </c>
      <c r="BT63" s="230">
        <f t="shared" si="39"/>
        <v>2086</v>
      </c>
      <c r="BU63" s="230">
        <f t="shared" ref="BU63:CI63" si="40">BU$1</f>
        <v>2087</v>
      </c>
      <c r="BV63" s="230">
        <f t="shared" si="40"/>
        <v>2088</v>
      </c>
      <c r="BW63" s="230">
        <f t="shared" si="40"/>
        <v>2089</v>
      </c>
      <c r="BX63" s="230">
        <f t="shared" si="40"/>
        <v>2090</v>
      </c>
      <c r="BY63" s="230">
        <f t="shared" si="40"/>
        <v>2091</v>
      </c>
      <c r="BZ63" s="230">
        <f t="shared" si="40"/>
        <v>2092</v>
      </c>
      <c r="CA63" s="230">
        <f t="shared" si="40"/>
        <v>2093</v>
      </c>
      <c r="CB63" s="230">
        <f t="shared" si="40"/>
        <v>2094</v>
      </c>
      <c r="CC63" s="230">
        <f t="shared" si="40"/>
        <v>2095</v>
      </c>
      <c r="CD63" s="230">
        <f t="shared" si="40"/>
        <v>2096</v>
      </c>
      <c r="CE63" s="230">
        <f t="shared" si="40"/>
        <v>2097</v>
      </c>
      <c r="CF63" s="230">
        <f t="shared" si="40"/>
        <v>2098</v>
      </c>
      <c r="CG63" s="230">
        <f t="shared" si="40"/>
        <v>2099</v>
      </c>
      <c r="CH63" s="230">
        <f t="shared" si="40"/>
        <v>2100</v>
      </c>
      <c r="CI63" s="230">
        <f t="shared" si="40"/>
        <v>2101</v>
      </c>
      <c r="CZ63" s="41" t="s">
        <v>181</v>
      </c>
      <c r="DA63" s="41">
        <v>49</v>
      </c>
      <c r="DB63" s="162" t="str">
        <f t="shared" si="2"/>
        <v>49_5_Использование решения/горизонт оценки</v>
      </c>
    </row>
    <row r="64" spans="1:106" s="85" customFormat="1" outlineLevel="1" x14ac:dyDescent="0.25">
      <c r="B64" s="16" t="s">
        <v>100</v>
      </c>
      <c r="C64" s="10" t="s">
        <v>156</v>
      </c>
      <c r="D64" s="16"/>
      <c r="E64" s="16"/>
      <c r="F64" s="16"/>
      <c r="G64" s="13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Z64" s="168" t="s">
        <v>181</v>
      </c>
      <c r="DA64" s="204">
        <v>50</v>
      </c>
      <c r="DB64" s="162" t="str">
        <f t="shared" si="2"/>
        <v>50_5.1_Использование системы</v>
      </c>
    </row>
    <row r="65" spans="1:106" s="120" customFormat="1" ht="14.25" outlineLevel="1" x14ac:dyDescent="0.25">
      <c r="B65" s="15" t="s">
        <v>157</v>
      </c>
      <c r="C65" s="15" t="str">
        <f t="shared" ref="C65:C73" si="41">C14</f>
        <v>КЦ</v>
      </c>
      <c r="D65" s="15"/>
      <c r="E65" s="15"/>
      <c r="F65" s="15"/>
      <c r="G65" s="160"/>
      <c r="H65" s="161">
        <f t="shared" ref="H65:AM65" ca="1" si="42">IF($G14&lt;&gt;"",IF(YEAR($G14)=H$63,(DATEVALUE("31.12."&amp;H$63)-$G14)/H$54,IF(YEAR($G14)&lt;H$63,1,0)),0)</f>
        <v>0</v>
      </c>
      <c r="I65" s="161">
        <f t="shared" ca="1" si="42"/>
        <v>0</v>
      </c>
      <c r="J65" s="161">
        <f t="shared" ca="1" si="42"/>
        <v>0.58196721311475408</v>
      </c>
      <c r="K65" s="161">
        <f t="shared" ca="1" si="42"/>
        <v>1</v>
      </c>
      <c r="L65" s="161">
        <f t="shared" ca="1" si="42"/>
        <v>1</v>
      </c>
      <c r="M65" s="161">
        <f t="shared" ca="1" si="42"/>
        <v>1</v>
      </c>
      <c r="N65" s="161">
        <f t="shared" ca="1" si="42"/>
        <v>1</v>
      </c>
      <c r="O65" s="161">
        <f t="shared" ca="1" si="42"/>
        <v>1</v>
      </c>
      <c r="P65" s="161">
        <f t="shared" ca="1" si="42"/>
        <v>1</v>
      </c>
      <c r="Q65" s="161">
        <f t="shared" ca="1" si="42"/>
        <v>1</v>
      </c>
      <c r="R65" s="161">
        <f t="shared" ca="1" si="42"/>
        <v>1</v>
      </c>
      <c r="S65" s="161">
        <f t="shared" ca="1" si="42"/>
        <v>1</v>
      </c>
      <c r="T65" s="161">
        <f t="shared" ca="1" si="42"/>
        <v>1</v>
      </c>
      <c r="U65" s="161">
        <f t="shared" ca="1" si="42"/>
        <v>1</v>
      </c>
      <c r="V65" s="161">
        <f t="shared" ca="1" si="42"/>
        <v>1</v>
      </c>
      <c r="W65" s="161">
        <f t="shared" ca="1" si="42"/>
        <v>1</v>
      </c>
      <c r="X65" s="161">
        <f t="shared" ca="1" si="42"/>
        <v>1</v>
      </c>
      <c r="Y65" s="161">
        <f t="shared" ca="1" si="42"/>
        <v>1</v>
      </c>
      <c r="Z65" s="161">
        <f t="shared" ca="1" si="42"/>
        <v>1</v>
      </c>
      <c r="AA65" s="161">
        <f t="shared" ca="1" si="42"/>
        <v>1</v>
      </c>
      <c r="AB65" s="161">
        <f t="shared" ca="1" si="42"/>
        <v>1</v>
      </c>
      <c r="AC65" s="161">
        <f t="shared" ca="1" si="42"/>
        <v>1</v>
      </c>
      <c r="AD65" s="161">
        <f t="shared" ca="1" si="42"/>
        <v>1</v>
      </c>
      <c r="AE65" s="161">
        <f t="shared" ca="1" si="42"/>
        <v>1</v>
      </c>
      <c r="AF65" s="161">
        <f t="shared" ca="1" si="42"/>
        <v>1</v>
      </c>
      <c r="AG65" s="161">
        <f t="shared" ca="1" si="42"/>
        <v>1</v>
      </c>
      <c r="AH65" s="161">
        <f t="shared" ca="1" si="42"/>
        <v>1</v>
      </c>
      <c r="AI65" s="161">
        <f t="shared" ca="1" si="42"/>
        <v>1</v>
      </c>
      <c r="AJ65" s="161">
        <f t="shared" ca="1" si="42"/>
        <v>1</v>
      </c>
      <c r="AK65" s="161">
        <f t="shared" ca="1" si="42"/>
        <v>1</v>
      </c>
      <c r="AL65" s="161">
        <f t="shared" ca="1" si="42"/>
        <v>1</v>
      </c>
      <c r="AM65" s="161">
        <f t="shared" ca="1" si="42"/>
        <v>1</v>
      </c>
      <c r="AN65" s="161">
        <f t="shared" ref="AN65:BS65" ca="1" si="43">IF($G14&lt;&gt;"",IF(YEAR($G14)=AN$63,(DATEVALUE("31.12."&amp;AN$63)-$G14)/AN$54,IF(YEAR($G14)&lt;AN$63,1,0)),0)</f>
        <v>1</v>
      </c>
      <c r="AO65" s="161">
        <f t="shared" ca="1" si="43"/>
        <v>1</v>
      </c>
      <c r="AP65" s="161">
        <f t="shared" ca="1" si="43"/>
        <v>1</v>
      </c>
      <c r="AQ65" s="161">
        <f t="shared" ca="1" si="43"/>
        <v>1</v>
      </c>
      <c r="AR65" s="161">
        <f t="shared" ca="1" si="43"/>
        <v>1</v>
      </c>
      <c r="AS65" s="161">
        <f t="shared" ca="1" si="43"/>
        <v>1</v>
      </c>
      <c r="AT65" s="161">
        <f t="shared" ca="1" si="43"/>
        <v>1</v>
      </c>
      <c r="AU65" s="161">
        <f t="shared" ca="1" si="43"/>
        <v>1</v>
      </c>
      <c r="AV65" s="161">
        <f t="shared" ca="1" si="43"/>
        <v>1</v>
      </c>
      <c r="AW65" s="161">
        <f t="shared" ca="1" si="43"/>
        <v>1</v>
      </c>
      <c r="AX65" s="161">
        <f t="shared" ca="1" si="43"/>
        <v>1</v>
      </c>
      <c r="AY65" s="161">
        <f t="shared" ca="1" si="43"/>
        <v>1</v>
      </c>
      <c r="AZ65" s="161">
        <f t="shared" ca="1" si="43"/>
        <v>1</v>
      </c>
      <c r="BA65" s="161">
        <f t="shared" ca="1" si="43"/>
        <v>1</v>
      </c>
      <c r="BB65" s="161">
        <f t="shared" ca="1" si="43"/>
        <v>1</v>
      </c>
      <c r="BC65" s="161">
        <f t="shared" ca="1" si="43"/>
        <v>1</v>
      </c>
      <c r="BD65" s="161">
        <f t="shared" ca="1" si="43"/>
        <v>1</v>
      </c>
      <c r="BE65" s="161">
        <f t="shared" ca="1" si="43"/>
        <v>1</v>
      </c>
      <c r="BF65" s="161">
        <f t="shared" ca="1" si="43"/>
        <v>1</v>
      </c>
      <c r="BG65" s="161">
        <f t="shared" ca="1" si="43"/>
        <v>1</v>
      </c>
      <c r="BH65" s="161">
        <f t="shared" ca="1" si="43"/>
        <v>1</v>
      </c>
      <c r="BI65" s="161">
        <f t="shared" ca="1" si="43"/>
        <v>1</v>
      </c>
      <c r="BJ65" s="161">
        <f t="shared" ca="1" si="43"/>
        <v>1</v>
      </c>
      <c r="BK65" s="161">
        <f t="shared" ca="1" si="43"/>
        <v>1</v>
      </c>
      <c r="BL65" s="161">
        <f t="shared" ca="1" si="43"/>
        <v>1</v>
      </c>
      <c r="BM65" s="161">
        <f t="shared" ca="1" si="43"/>
        <v>1</v>
      </c>
      <c r="BN65" s="161">
        <f t="shared" ca="1" si="43"/>
        <v>1</v>
      </c>
      <c r="BO65" s="161">
        <f t="shared" ca="1" si="43"/>
        <v>1</v>
      </c>
      <c r="BP65" s="161">
        <f t="shared" ca="1" si="43"/>
        <v>1</v>
      </c>
      <c r="BQ65" s="161">
        <f t="shared" ca="1" si="43"/>
        <v>1</v>
      </c>
      <c r="BR65" s="161">
        <f t="shared" ca="1" si="43"/>
        <v>1</v>
      </c>
      <c r="BS65" s="161">
        <f t="shared" ca="1" si="43"/>
        <v>1</v>
      </c>
      <c r="BT65" s="161">
        <f t="shared" ref="BT65:CI65" ca="1" si="44">IF($G14&lt;&gt;"",IF(YEAR($G14)=BT$63,(DATEVALUE("31.12."&amp;BT$63)-$G14)/BT$54,IF(YEAR($G14)&lt;BT$63,1,0)),0)</f>
        <v>1</v>
      </c>
      <c r="BU65" s="161">
        <f t="shared" ca="1" si="44"/>
        <v>1</v>
      </c>
      <c r="BV65" s="161">
        <f t="shared" ca="1" si="44"/>
        <v>1</v>
      </c>
      <c r="BW65" s="161">
        <f t="shared" ca="1" si="44"/>
        <v>1</v>
      </c>
      <c r="BX65" s="161">
        <f t="shared" ca="1" si="44"/>
        <v>1</v>
      </c>
      <c r="BY65" s="161">
        <f t="shared" ca="1" si="44"/>
        <v>1</v>
      </c>
      <c r="BZ65" s="161">
        <f t="shared" ca="1" si="44"/>
        <v>1</v>
      </c>
      <c r="CA65" s="161">
        <f t="shared" ca="1" si="44"/>
        <v>1</v>
      </c>
      <c r="CB65" s="161">
        <f t="shared" ca="1" si="44"/>
        <v>1</v>
      </c>
      <c r="CC65" s="161">
        <f t="shared" ca="1" si="44"/>
        <v>1</v>
      </c>
      <c r="CD65" s="161">
        <f t="shared" ca="1" si="44"/>
        <v>1</v>
      </c>
      <c r="CE65" s="161">
        <f t="shared" ca="1" si="44"/>
        <v>1</v>
      </c>
      <c r="CF65" s="161">
        <f t="shared" ca="1" si="44"/>
        <v>1</v>
      </c>
      <c r="CG65" s="161">
        <f t="shared" ca="1" si="44"/>
        <v>1</v>
      </c>
      <c r="CH65" s="161">
        <f t="shared" ca="1" si="44"/>
        <v>1</v>
      </c>
      <c r="CI65" s="161">
        <f t="shared" ca="1" si="44"/>
        <v>1</v>
      </c>
      <c r="CZ65" s="157"/>
      <c r="DA65" s="157"/>
      <c r="DB65" s="162" t="str">
        <f t="shared" si="2"/>
        <v>_5.1.1_КЦ</v>
      </c>
    </row>
    <row r="66" spans="1:106" s="120" customFormat="1" ht="14.25" outlineLevel="1" x14ac:dyDescent="0.25">
      <c r="B66" s="15" t="s">
        <v>158</v>
      </c>
      <c r="C66" s="15" t="str">
        <f t="shared" si="41"/>
        <v>ННГ</v>
      </c>
      <c r="D66" s="15"/>
      <c r="E66" s="15"/>
      <c r="F66" s="15"/>
      <c r="G66" s="160"/>
      <c r="H66" s="161">
        <f t="shared" ref="H66:AM66" ca="1" si="45">IF($G15&lt;&gt;"",IF(YEAR($G15)=H$63,(DATEVALUE("31.12."&amp;H$63)-$G15)/H$54,IF(YEAR($G15)&lt;H$63,1,0)),0)</f>
        <v>0</v>
      </c>
      <c r="I66" s="161">
        <f t="shared" ca="1" si="45"/>
        <v>0</v>
      </c>
      <c r="J66" s="161">
        <f t="shared" ca="1" si="45"/>
        <v>0.58196721311475408</v>
      </c>
      <c r="K66" s="161">
        <f t="shared" ca="1" si="45"/>
        <v>1</v>
      </c>
      <c r="L66" s="161">
        <f t="shared" ca="1" si="45"/>
        <v>1</v>
      </c>
      <c r="M66" s="161">
        <f t="shared" ca="1" si="45"/>
        <v>1</v>
      </c>
      <c r="N66" s="161">
        <f t="shared" ca="1" si="45"/>
        <v>1</v>
      </c>
      <c r="O66" s="161">
        <f t="shared" ca="1" si="45"/>
        <v>1</v>
      </c>
      <c r="P66" s="161">
        <f t="shared" ca="1" si="45"/>
        <v>1</v>
      </c>
      <c r="Q66" s="161">
        <f t="shared" ca="1" si="45"/>
        <v>1</v>
      </c>
      <c r="R66" s="161">
        <f t="shared" ca="1" si="45"/>
        <v>1</v>
      </c>
      <c r="S66" s="161">
        <f t="shared" ca="1" si="45"/>
        <v>1</v>
      </c>
      <c r="T66" s="161">
        <f t="shared" ca="1" si="45"/>
        <v>1</v>
      </c>
      <c r="U66" s="161">
        <f t="shared" ca="1" si="45"/>
        <v>1</v>
      </c>
      <c r="V66" s="161">
        <f t="shared" ca="1" si="45"/>
        <v>1</v>
      </c>
      <c r="W66" s="161">
        <f t="shared" ca="1" si="45"/>
        <v>1</v>
      </c>
      <c r="X66" s="161">
        <f t="shared" ca="1" si="45"/>
        <v>1</v>
      </c>
      <c r="Y66" s="161">
        <f t="shared" ca="1" si="45"/>
        <v>1</v>
      </c>
      <c r="Z66" s="161">
        <f t="shared" ca="1" si="45"/>
        <v>1</v>
      </c>
      <c r="AA66" s="161">
        <f t="shared" ca="1" si="45"/>
        <v>1</v>
      </c>
      <c r="AB66" s="161">
        <f t="shared" ca="1" si="45"/>
        <v>1</v>
      </c>
      <c r="AC66" s="161">
        <f t="shared" ca="1" si="45"/>
        <v>1</v>
      </c>
      <c r="AD66" s="161">
        <f t="shared" ca="1" si="45"/>
        <v>1</v>
      </c>
      <c r="AE66" s="161">
        <f t="shared" ca="1" si="45"/>
        <v>1</v>
      </c>
      <c r="AF66" s="161">
        <f t="shared" ca="1" si="45"/>
        <v>1</v>
      </c>
      <c r="AG66" s="161">
        <f t="shared" ca="1" si="45"/>
        <v>1</v>
      </c>
      <c r="AH66" s="161">
        <f t="shared" ca="1" si="45"/>
        <v>1</v>
      </c>
      <c r="AI66" s="161">
        <f t="shared" ca="1" si="45"/>
        <v>1</v>
      </c>
      <c r="AJ66" s="161">
        <f t="shared" ca="1" si="45"/>
        <v>1</v>
      </c>
      <c r="AK66" s="161">
        <f t="shared" ca="1" si="45"/>
        <v>1</v>
      </c>
      <c r="AL66" s="161">
        <f t="shared" ca="1" si="45"/>
        <v>1</v>
      </c>
      <c r="AM66" s="161">
        <f t="shared" ca="1" si="45"/>
        <v>1</v>
      </c>
      <c r="AN66" s="161">
        <f t="shared" ref="AN66:BS66" ca="1" si="46">IF($G15&lt;&gt;"",IF(YEAR($G15)=AN$63,(DATEVALUE("31.12."&amp;AN$63)-$G15)/AN$54,IF(YEAR($G15)&lt;AN$63,1,0)),0)</f>
        <v>1</v>
      </c>
      <c r="AO66" s="161">
        <f t="shared" ca="1" si="46"/>
        <v>1</v>
      </c>
      <c r="AP66" s="161">
        <f t="shared" ca="1" si="46"/>
        <v>1</v>
      </c>
      <c r="AQ66" s="161">
        <f t="shared" ca="1" si="46"/>
        <v>1</v>
      </c>
      <c r="AR66" s="161">
        <f t="shared" ca="1" si="46"/>
        <v>1</v>
      </c>
      <c r="AS66" s="161">
        <f t="shared" ca="1" si="46"/>
        <v>1</v>
      </c>
      <c r="AT66" s="161">
        <f t="shared" ca="1" si="46"/>
        <v>1</v>
      </c>
      <c r="AU66" s="161">
        <f t="shared" ca="1" si="46"/>
        <v>1</v>
      </c>
      <c r="AV66" s="161">
        <f t="shared" ca="1" si="46"/>
        <v>1</v>
      </c>
      <c r="AW66" s="161">
        <f t="shared" ca="1" si="46"/>
        <v>1</v>
      </c>
      <c r="AX66" s="161">
        <f t="shared" ca="1" si="46"/>
        <v>1</v>
      </c>
      <c r="AY66" s="161">
        <f t="shared" ca="1" si="46"/>
        <v>1</v>
      </c>
      <c r="AZ66" s="161">
        <f t="shared" ca="1" si="46"/>
        <v>1</v>
      </c>
      <c r="BA66" s="161">
        <f t="shared" ca="1" si="46"/>
        <v>1</v>
      </c>
      <c r="BB66" s="161">
        <f t="shared" ca="1" si="46"/>
        <v>1</v>
      </c>
      <c r="BC66" s="161">
        <f t="shared" ca="1" si="46"/>
        <v>1</v>
      </c>
      <c r="BD66" s="161">
        <f t="shared" ca="1" si="46"/>
        <v>1</v>
      </c>
      <c r="BE66" s="161">
        <f t="shared" ca="1" si="46"/>
        <v>1</v>
      </c>
      <c r="BF66" s="161">
        <f t="shared" ca="1" si="46"/>
        <v>1</v>
      </c>
      <c r="BG66" s="161">
        <f t="shared" ca="1" si="46"/>
        <v>1</v>
      </c>
      <c r="BH66" s="161">
        <f t="shared" ca="1" si="46"/>
        <v>1</v>
      </c>
      <c r="BI66" s="161">
        <f t="shared" ca="1" si="46"/>
        <v>1</v>
      </c>
      <c r="BJ66" s="161">
        <f t="shared" ca="1" si="46"/>
        <v>1</v>
      </c>
      <c r="BK66" s="161">
        <f t="shared" ca="1" si="46"/>
        <v>1</v>
      </c>
      <c r="BL66" s="161">
        <f t="shared" ca="1" si="46"/>
        <v>1</v>
      </c>
      <c r="BM66" s="161">
        <f t="shared" ca="1" si="46"/>
        <v>1</v>
      </c>
      <c r="BN66" s="161">
        <f t="shared" ca="1" si="46"/>
        <v>1</v>
      </c>
      <c r="BO66" s="161">
        <f t="shared" ca="1" si="46"/>
        <v>1</v>
      </c>
      <c r="BP66" s="161">
        <f t="shared" ca="1" si="46"/>
        <v>1</v>
      </c>
      <c r="BQ66" s="161">
        <f t="shared" ca="1" si="46"/>
        <v>1</v>
      </c>
      <c r="BR66" s="161">
        <f t="shared" ca="1" si="46"/>
        <v>1</v>
      </c>
      <c r="BS66" s="161">
        <f t="shared" ca="1" si="46"/>
        <v>1</v>
      </c>
      <c r="BT66" s="161">
        <f t="shared" ref="BT66:CI66" ca="1" si="47">IF($G15&lt;&gt;"",IF(YEAR($G15)=BT$63,(DATEVALUE("31.12."&amp;BT$63)-$G15)/BT$54,IF(YEAR($G15)&lt;BT$63,1,0)),0)</f>
        <v>1</v>
      </c>
      <c r="BU66" s="161">
        <f t="shared" ca="1" si="47"/>
        <v>1</v>
      </c>
      <c r="BV66" s="161">
        <f t="shared" ca="1" si="47"/>
        <v>1</v>
      </c>
      <c r="BW66" s="161">
        <f t="shared" ca="1" si="47"/>
        <v>1</v>
      </c>
      <c r="BX66" s="161">
        <f t="shared" ca="1" si="47"/>
        <v>1</v>
      </c>
      <c r="BY66" s="161">
        <f t="shared" ca="1" si="47"/>
        <v>1</v>
      </c>
      <c r="BZ66" s="161">
        <f t="shared" ca="1" si="47"/>
        <v>1</v>
      </c>
      <c r="CA66" s="161">
        <f t="shared" ca="1" si="47"/>
        <v>1</v>
      </c>
      <c r="CB66" s="161">
        <f t="shared" ca="1" si="47"/>
        <v>1</v>
      </c>
      <c r="CC66" s="161">
        <f t="shared" ca="1" si="47"/>
        <v>1</v>
      </c>
      <c r="CD66" s="161">
        <f t="shared" ca="1" si="47"/>
        <v>1</v>
      </c>
      <c r="CE66" s="161">
        <f t="shared" ca="1" si="47"/>
        <v>1</v>
      </c>
      <c r="CF66" s="161">
        <f t="shared" ca="1" si="47"/>
        <v>1</v>
      </c>
      <c r="CG66" s="161">
        <f t="shared" ca="1" si="47"/>
        <v>1</v>
      </c>
      <c r="CH66" s="161">
        <f t="shared" ca="1" si="47"/>
        <v>1</v>
      </c>
      <c r="CI66" s="161">
        <f t="shared" ca="1" si="47"/>
        <v>1</v>
      </c>
      <c r="CZ66" s="157"/>
      <c r="DA66" s="157"/>
      <c r="DB66" s="162" t="str">
        <f t="shared" si="2"/>
        <v>_5.1.2_ННГ</v>
      </c>
    </row>
    <row r="67" spans="1:106" s="120" customFormat="1" ht="14.25" outlineLevel="1" x14ac:dyDescent="0.25">
      <c r="B67" s="15" t="s">
        <v>159</v>
      </c>
      <c r="C67" s="15" t="str">
        <f t="shared" si="41"/>
        <v>Хантос</v>
      </c>
      <c r="D67" s="15"/>
      <c r="E67" s="15"/>
      <c r="F67" s="15"/>
      <c r="G67" s="160"/>
      <c r="H67" s="161">
        <f t="shared" ref="H67:AM67" ca="1" si="48">IF($G16&lt;&gt;"",IF(YEAR($G16)=H$63,(DATEVALUE("31.12."&amp;H$63)-$G16)/H$54,IF(YEAR($G16)&lt;H$63,1,0)),0)</f>
        <v>0</v>
      </c>
      <c r="I67" s="161">
        <f t="shared" ca="1" si="48"/>
        <v>0</v>
      </c>
      <c r="J67" s="161">
        <f t="shared" ca="1" si="48"/>
        <v>0.58196721311475408</v>
      </c>
      <c r="K67" s="161">
        <f t="shared" ca="1" si="48"/>
        <v>1</v>
      </c>
      <c r="L67" s="161">
        <f t="shared" ca="1" si="48"/>
        <v>1</v>
      </c>
      <c r="M67" s="161">
        <f t="shared" ca="1" si="48"/>
        <v>1</v>
      </c>
      <c r="N67" s="161">
        <f t="shared" ca="1" si="48"/>
        <v>1</v>
      </c>
      <c r="O67" s="161">
        <f t="shared" ca="1" si="48"/>
        <v>1</v>
      </c>
      <c r="P67" s="161">
        <f t="shared" ca="1" si="48"/>
        <v>1</v>
      </c>
      <c r="Q67" s="161">
        <f t="shared" ca="1" si="48"/>
        <v>1</v>
      </c>
      <c r="R67" s="161">
        <f t="shared" ca="1" si="48"/>
        <v>1</v>
      </c>
      <c r="S67" s="161">
        <f t="shared" ca="1" si="48"/>
        <v>1</v>
      </c>
      <c r="T67" s="161">
        <f t="shared" ca="1" si="48"/>
        <v>1</v>
      </c>
      <c r="U67" s="161">
        <f t="shared" ca="1" si="48"/>
        <v>1</v>
      </c>
      <c r="V67" s="161">
        <f t="shared" ca="1" si="48"/>
        <v>1</v>
      </c>
      <c r="W67" s="161">
        <f t="shared" ca="1" si="48"/>
        <v>1</v>
      </c>
      <c r="X67" s="161">
        <f t="shared" ca="1" si="48"/>
        <v>1</v>
      </c>
      <c r="Y67" s="161">
        <f t="shared" ca="1" si="48"/>
        <v>1</v>
      </c>
      <c r="Z67" s="161">
        <f t="shared" ca="1" si="48"/>
        <v>1</v>
      </c>
      <c r="AA67" s="161">
        <f t="shared" ca="1" si="48"/>
        <v>1</v>
      </c>
      <c r="AB67" s="161">
        <f t="shared" ca="1" si="48"/>
        <v>1</v>
      </c>
      <c r="AC67" s="161">
        <f t="shared" ca="1" si="48"/>
        <v>1</v>
      </c>
      <c r="AD67" s="161">
        <f t="shared" ca="1" si="48"/>
        <v>1</v>
      </c>
      <c r="AE67" s="161">
        <f t="shared" ca="1" si="48"/>
        <v>1</v>
      </c>
      <c r="AF67" s="161">
        <f t="shared" ca="1" si="48"/>
        <v>1</v>
      </c>
      <c r="AG67" s="161">
        <f t="shared" ca="1" si="48"/>
        <v>1</v>
      </c>
      <c r="AH67" s="161">
        <f t="shared" ca="1" si="48"/>
        <v>1</v>
      </c>
      <c r="AI67" s="161">
        <f t="shared" ca="1" si="48"/>
        <v>1</v>
      </c>
      <c r="AJ67" s="161">
        <f t="shared" ca="1" si="48"/>
        <v>1</v>
      </c>
      <c r="AK67" s="161">
        <f t="shared" ca="1" si="48"/>
        <v>1</v>
      </c>
      <c r="AL67" s="161">
        <f t="shared" ca="1" si="48"/>
        <v>1</v>
      </c>
      <c r="AM67" s="161">
        <f t="shared" ca="1" si="48"/>
        <v>1</v>
      </c>
      <c r="AN67" s="161">
        <f t="shared" ref="AN67:BS67" ca="1" si="49">IF($G16&lt;&gt;"",IF(YEAR($G16)=AN$63,(DATEVALUE("31.12."&amp;AN$63)-$G16)/AN$54,IF(YEAR($G16)&lt;AN$63,1,0)),0)</f>
        <v>1</v>
      </c>
      <c r="AO67" s="161">
        <f t="shared" ca="1" si="49"/>
        <v>1</v>
      </c>
      <c r="AP67" s="161">
        <f t="shared" ca="1" si="49"/>
        <v>1</v>
      </c>
      <c r="AQ67" s="161">
        <f t="shared" ca="1" si="49"/>
        <v>1</v>
      </c>
      <c r="AR67" s="161">
        <f t="shared" ca="1" si="49"/>
        <v>1</v>
      </c>
      <c r="AS67" s="161">
        <f t="shared" ca="1" si="49"/>
        <v>1</v>
      </c>
      <c r="AT67" s="161">
        <f t="shared" ca="1" si="49"/>
        <v>1</v>
      </c>
      <c r="AU67" s="161">
        <f t="shared" ca="1" si="49"/>
        <v>1</v>
      </c>
      <c r="AV67" s="161">
        <f t="shared" ca="1" si="49"/>
        <v>1</v>
      </c>
      <c r="AW67" s="161">
        <f t="shared" ca="1" si="49"/>
        <v>1</v>
      </c>
      <c r="AX67" s="161">
        <f t="shared" ca="1" si="49"/>
        <v>1</v>
      </c>
      <c r="AY67" s="161">
        <f t="shared" ca="1" si="49"/>
        <v>1</v>
      </c>
      <c r="AZ67" s="161">
        <f t="shared" ca="1" si="49"/>
        <v>1</v>
      </c>
      <c r="BA67" s="161">
        <f t="shared" ca="1" si="49"/>
        <v>1</v>
      </c>
      <c r="BB67" s="161">
        <f t="shared" ca="1" si="49"/>
        <v>1</v>
      </c>
      <c r="BC67" s="161">
        <f t="shared" ca="1" si="49"/>
        <v>1</v>
      </c>
      <c r="BD67" s="161">
        <f t="shared" ca="1" si="49"/>
        <v>1</v>
      </c>
      <c r="BE67" s="161">
        <f t="shared" ca="1" si="49"/>
        <v>1</v>
      </c>
      <c r="BF67" s="161">
        <f t="shared" ca="1" si="49"/>
        <v>1</v>
      </c>
      <c r="BG67" s="161">
        <f t="shared" ca="1" si="49"/>
        <v>1</v>
      </c>
      <c r="BH67" s="161">
        <f t="shared" ca="1" si="49"/>
        <v>1</v>
      </c>
      <c r="BI67" s="161">
        <f t="shared" ca="1" si="49"/>
        <v>1</v>
      </c>
      <c r="BJ67" s="161">
        <f t="shared" ca="1" si="49"/>
        <v>1</v>
      </c>
      <c r="BK67" s="161">
        <f t="shared" ca="1" si="49"/>
        <v>1</v>
      </c>
      <c r="BL67" s="161">
        <f t="shared" ca="1" si="49"/>
        <v>1</v>
      </c>
      <c r="BM67" s="161">
        <f t="shared" ca="1" si="49"/>
        <v>1</v>
      </c>
      <c r="BN67" s="161">
        <f t="shared" ca="1" si="49"/>
        <v>1</v>
      </c>
      <c r="BO67" s="161">
        <f t="shared" ca="1" si="49"/>
        <v>1</v>
      </c>
      <c r="BP67" s="161">
        <f t="shared" ca="1" si="49"/>
        <v>1</v>
      </c>
      <c r="BQ67" s="161">
        <f t="shared" ca="1" si="49"/>
        <v>1</v>
      </c>
      <c r="BR67" s="161">
        <f t="shared" ca="1" si="49"/>
        <v>1</v>
      </c>
      <c r="BS67" s="161">
        <f t="shared" ca="1" si="49"/>
        <v>1</v>
      </c>
      <c r="BT67" s="161">
        <f t="shared" ref="BT67:CI67" ca="1" si="50">IF($G16&lt;&gt;"",IF(YEAR($G16)=BT$63,(DATEVALUE("31.12."&amp;BT$63)-$G16)/BT$54,IF(YEAR($G16)&lt;BT$63,1,0)),0)</f>
        <v>1</v>
      </c>
      <c r="BU67" s="161">
        <f t="shared" ca="1" si="50"/>
        <v>1</v>
      </c>
      <c r="BV67" s="161">
        <f t="shared" ca="1" si="50"/>
        <v>1</v>
      </c>
      <c r="BW67" s="161">
        <f t="shared" ca="1" si="50"/>
        <v>1</v>
      </c>
      <c r="BX67" s="161">
        <f t="shared" ca="1" si="50"/>
        <v>1</v>
      </c>
      <c r="BY67" s="161">
        <f t="shared" ca="1" si="50"/>
        <v>1</v>
      </c>
      <c r="BZ67" s="161">
        <f t="shared" ca="1" si="50"/>
        <v>1</v>
      </c>
      <c r="CA67" s="161">
        <f t="shared" ca="1" si="50"/>
        <v>1</v>
      </c>
      <c r="CB67" s="161">
        <f t="shared" ca="1" si="50"/>
        <v>1</v>
      </c>
      <c r="CC67" s="161">
        <f t="shared" ca="1" si="50"/>
        <v>1</v>
      </c>
      <c r="CD67" s="161">
        <f t="shared" ca="1" si="50"/>
        <v>1</v>
      </c>
      <c r="CE67" s="161">
        <f t="shared" ca="1" si="50"/>
        <v>1</v>
      </c>
      <c r="CF67" s="161">
        <f t="shared" ca="1" si="50"/>
        <v>1</v>
      </c>
      <c r="CG67" s="161">
        <f t="shared" ca="1" si="50"/>
        <v>1</v>
      </c>
      <c r="CH67" s="161">
        <f t="shared" ca="1" si="50"/>
        <v>1</v>
      </c>
      <c r="CI67" s="161">
        <f t="shared" ca="1" si="50"/>
        <v>1</v>
      </c>
      <c r="CZ67" s="157"/>
      <c r="DA67" s="157"/>
      <c r="DB67" s="162" t="str">
        <f t="shared" si="2"/>
        <v>_5.1.3_Хантос</v>
      </c>
    </row>
    <row r="68" spans="1:106" s="120" customFormat="1" ht="14.25" outlineLevel="1" x14ac:dyDescent="0.25">
      <c r="B68" s="15" t="s">
        <v>160</v>
      </c>
      <c r="C68" s="15" t="str">
        <f t="shared" si="41"/>
        <v>Мегион</v>
      </c>
      <c r="D68" s="15"/>
      <c r="E68" s="15"/>
      <c r="F68" s="15"/>
      <c r="G68" s="160"/>
      <c r="H68" s="161">
        <f t="shared" ref="H68:AM68" ca="1" si="51">IF($G17&lt;&gt;"",IF(YEAR($G17)=H$63,(DATEVALUE("31.12."&amp;H$63)-$G17)/H$54,IF(YEAR($G17)&lt;H$63,1,0)),0)</f>
        <v>0</v>
      </c>
      <c r="I68" s="161">
        <f t="shared" ca="1" si="51"/>
        <v>0</v>
      </c>
      <c r="J68" s="161">
        <f t="shared" ca="1" si="51"/>
        <v>0.58196721311475408</v>
      </c>
      <c r="K68" s="161">
        <f t="shared" ca="1" si="51"/>
        <v>1</v>
      </c>
      <c r="L68" s="161">
        <f t="shared" ca="1" si="51"/>
        <v>1</v>
      </c>
      <c r="M68" s="161">
        <f t="shared" ca="1" si="51"/>
        <v>1</v>
      </c>
      <c r="N68" s="161">
        <f t="shared" ca="1" si="51"/>
        <v>1</v>
      </c>
      <c r="O68" s="161">
        <f t="shared" ca="1" si="51"/>
        <v>1</v>
      </c>
      <c r="P68" s="161">
        <f t="shared" ca="1" si="51"/>
        <v>1</v>
      </c>
      <c r="Q68" s="161">
        <f t="shared" ca="1" si="51"/>
        <v>1</v>
      </c>
      <c r="R68" s="161">
        <f t="shared" ca="1" si="51"/>
        <v>1</v>
      </c>
      <c r="S68" s="161">
        <f t="shared" ca="1" si="51"/>
        <v>1</v>
      </c>
      <c r="T68" s="161">
        <f t="shared" ca="1" si="51"/>
        <v>1</v>
      </c>
      <c r="U68" s="161">
        <f t="shared" ca="1" si="51"/>
        <v>1</v>
      </c>
      <c r="V68" s="161">
        <f t="shared" ca="1" si="51"/>
        <v>1</v>
      </c>
      <c r="W68" s="161">
        <f t="shared" ca="1" si="51"/>
        <v>1</v>
      </c>
      <c r="X68" s="161">
        <f t="shared" ca="1" si="51"/>
        <v>1</v>
      </c>
      <c r="Y68" s="161">
        <f t="shared" ca="1" si="51"/>
        <v>1</v>
      </c>
      <c r="Z68" s="161">
        <f t="shared" ca="1" si="51"/>
        <v>1</v>
      </c>
      <c r="AA68" s="161">
        <f t="shared" ca="1" si="51"/>
        <v>1</v>
      </c>
      <c r="AB68" s="161">
        <f t="shared" ca="1" si="51"/>
        <v>1</v>
      </c>
      <c r="AC68" s="161">
        <f t="shared" ca="1" si="51"/>
        <v>1</v>
      </c>
      <c r="AD68" s="161">
        <f t="shared" ca="1" si="51"/>
        <v>1</v>
      </c>
      <c r="AE68" s="161">
        <f t="shared" ca="1" si="51"/>
        <v>1</v>
      </c>
      <c r="AF68" s="161">
        <f t="shared" ca="1" si="51"/>
        <v>1</v>
      </c>
      <c r="AG68" s="161">
        <f t="shared" ca="1" si="51"/>
        <v>1</v>
      </c>
      <c r="AH68" s="161">
        <f t="shared" ca="1" si="51"/>
        <v>1</v>
      </c>
      <c r="AI68" s="161">
        <f t="shared" ca="1" si="51"/>
        <v>1</v>
      </c>
      <c r="AJ68" s="161">
        <f t="shared" ca="1" si="51"/>
        <v>1</v>
      </c>
      <c r="AK68" s="161">
        <f t="shared" ca="1" si="51"/>
        <v>1</v>
      </c>
      <c r="AL68" s="161">
        <f t="shared" ca="1" si="51"/>
        <v>1</v>
      </c>
      <c r="AM68" s="161">
        <f t="shared" ca="1" si="51"/>
        <v>1</v>
      </c>
      <c r="AN68" s="161">
        <f t="shared" ref="AN68:BS68" ca="1" si="52">IF($G17&lt;&gt;"",IF(YEAR($G17)=AN$63,(DATEVALUE("31.12."&amp;AN$63)-$G17)/AN$54,IF(YEAR($G17)&lt;AN$63,1,0)),0)</f>
        <v>1</v>
      </c>
      <c r="AO68" s="161">
        <f t="shared" ca="1" si="52"/>
        <v>1</v>
      </c>
      <c r="AP68" s="161">
        <f t="shared" ca="1" si="52"/>
        <v>1</v>
      </c>
      <c r="AQ68" s="161">
        <f t="shared" ca="1" si="52"/>
        <v>1</v>
      </c>
      <c r="AR68" s="161">
        <f t="shared" ca="1" si="52"/>
        <v>1</v>
      </c>
      <c r="AS68" s="161">
        <f t="shared" ca="1" si="52"/>
        <v>1</v>
      </c>
      <c r="AT68" s="161">
        <f t="shared" ca="1" si="52"/>
        <v>1</v>
      </c>
      <c r="AU68" s="161">
        <f t="shared" ca="1" si="52"/>
        <v>1</v>
      </c>
      <c r="AV68" s="161">
        <f t="shared" ca="1" si="52"/>
        <v>1</v>
      </c>
      <c r="AW68" s="161">
        <f t="shared" ca="1" si="52"/>
        <v>1</v>
      </c>
      <c r="AX68" s="161">
        <f t="shared" ca="1" si="52"/>
        <v>1</v>
      </c>
      <c r="AY68" s="161">
        <f t="shared" ca="1" si="52"/>
        <v>1</v>
      </c>
      <c r="AZ68" s="161">
        <f t="shared" ca="1" si="52"/>
        <v>1</v>
      </c>
      <c r="BA68" s="161">
        <f t="shared" ca="1" si="52"/>
        <v>1</v>
      </c>
      <c r="BB68" s="161">
        <f t="shared" ca="1" si="52"/>
        <v>1</v>
      </c>
      <c r="BC68" s="161">
        <f t="shared" ca="1" si="52"/>
        <v>1</v>
      </c>
      <c r="BD68" s="161">
        <f t="shared" ca="1" si="52"/>
        <v>1</v>
      </c>
      <c r="BE68" s="161">
        <f t="shared" ca="1" si="52"/>
        <v>1</v>
      </c>
      <c r="BF68" s="161">
        <f t="shared" ca="1" si="52"/>
        <v>1</v>
      </c>
      <c r="BG68" s="161">
        <f t="shared" ca="1" si="52"/>
        <v>1</v>
      </c>
      <c r="BH68" s="161">
        <f t="shared" ca="1" si="52"/>
        <v>1</v>
      </c>
      <c r="BI68" s="161">
        <f t="shared" ca="1" si="52"/>
        <v>1</v>
      </c>
      <c r="BJ68" s="161">
        <f t="shared" ca="1" si="52"/>
        <v>1</v>
      </c>
      <c r="BK68" s="161">
        <f t="shared" ca="1" si="52"/>
        <v>1</v>
      </c>
      <c r="BL68" s="161">
        <f t="shared" ca="1" si="52"/>
        <v>1</v>
      </c>
      <c r="BM68" s="161">
        <f t="shared" ca="1" si="52"/>
        <v>1</v>
      </c>
      <c r="BN68" s="161">
        <f t="shared" ca="1" si="52"/>
        <v>1</v>
      </c>
      <c r="BO68" s="161">
        <f t="shared" ca="1" si="52"/>
        <v>1</v>
      </c>
      <c r="BP68" s="161">
        <f t="shared" ca="1" si="52"/>
        <v>1</v>
      </c>
      <c r="BQ68" s="161">
        <f t="shared" ca="1" si="52"/>
        <v>1</v>
      </c>
      <c r="BR68" s="161">
        <f t="shared" ca="1" si="52"/>
        <v>1</v>
      </c>
      <c r="BS68" s="161">
        <f t="shared" ca="1" si="52"/>
        <v>1</v>
      </c>
      <c r="BT68" s="161">
        <f t="shared" ref="BT68:CI68" ca="1" si="53">IF($G17&lt;&gt;"",IF(YEAR($G17)=BT$63,(DATEVALUE("31.12."&amp;BT$63)-$G17)/BT$54,IF(YEAR($G17)&lt;BT$63,1,0)),0)</f>
        <v>1</v>
      </c>
      <c r="BU68" s="161">
        <f t="shared" ca="1" si="53"/>
        <v>1</v>
      </c>
      <c r="BV68" s="161">
        <f t="shared" ca="1" si="53"/>
        <v>1</v>
      </c>
      <c r="BW68" s="161">
        <f t="shared" ca="1" si="53"/>
        <v>1</v>
      </c>
      <c r="BX68" s="161">
        <f t="shared" ca="1" si="53"/>
        <v>1</v>
      </c>
      <c r="BY68" s="161">
        <f t="shared" ca="1" si="53"/>
        <v>1</v>
      </c>
      <c r="BZ68" s="161">
        <f t="shared" ca="1" si="53"/>
        <v>1</v>
      </c>
      <c r="CA68" s="161">
        <f t="shared" ca="1" si="53"/>
        <v>1</v>
      </c>
      <c r="CB68" s="161">
        <f t="shared" ca="1" si="53"/>
        <v>1</v>
      </c>
      <c r="CC68" s="161">
        <f t="shared" ca="1" si="53"/>
        <v>1</v>
      </c>
      <c r="CD68" s="161">
        <f t="shared" ca="1" si="53"/>
        <v>1</v>
      </c>
      <c r="CE68" s="161">
        <f t="shared" ca="1" si="53"/>
        <v>1</v>
      </c>
      <c r="CF68" s="161">
        <f t="shared" ca="1" si="53"/>
        <v>1</v>
      </c>
      <c r="CG68" s="161">
        <f t="shared" ca="1" si="53"/>
        <v>1</v>
      </c>
      <c r="CH68" s="161">
        <f t="shared" ca="1" si="53"/>
        <v>1</v>
      </c>
      <c r="CI68" s="161">
        <f t="shared" ca="1" si="53"/>
        <v>1</v>
      </c>
      <c r="CZ68" s="157"/>
      <c r="DA68" s="157"/>
      <c r="DB68" s="162" t="str">
        <f t="shared" si="2"/>
        <v>_5.1.4_Мегион</v>
      </c>
    </row>
    <row r="69" spans="1:106" s="120" customFormat="1" ht="14.25" outlineLevel="1" x14ac:dyDescent="0.25">
      <c r="B69" s="15" t="s">
        <v>161</v>
      </c>
      <c r="C69" s="15" t="str">
        <f t="shared" si="41"/>
        <v>Оренбург</v>
      </c>
      <c r="D69" s="15"/>
      <c r="E69" s="15"/>
      <c r="F69" s="15"/>
      <c r="G69" s="160"/>
      <c r="H69" s="161">
        <f t="shared" ref="H69:AM69" ca="1" si="54">IF($G18&lt;&gt;"",IF(YEAR($G18)=H$63,(DATEVALUE("31.12."&amp;H$63)-$G18)/H$54,IF(YEAR($G18)&lt;H$63,1,0)),0)</f>
        <v>0</v>
      </c>
      <c r="I69" s="161">
        <f t="shared" ca="1" si="54"/>
        <v>0</v>
      </c>
      <c r="J69" s="161">
        <f t="shared" ca="1" si="54"/>
        <v>0.58196721311475408</v>
      </c>
      <c r="K69" s="161">
        <f t="shared" ca="1" si="54"/>
        <v>1</v>
      </c>
      <c r="L69" s="161">
        <f t="shared" ca="1" si="54"/>
        <v>1</v>
      </c>
      <c r="M69" s="161">
        <f t="shared" ca="1" si="54"/>
        <v>1</v>
      </c>
      <c r="N69" s="161">
        <f t="shared" ca="1" si="54"/>
        <v>1</v>
      </c>
      <c r="O69" s="161">
        <f t="shared" ca="1" si="54"/>
        <v>1</v>
      </c>
      <c r="P69" s="161">
        <f t="shared" ca="1" si="54"/>
        <v>1</v>
      </c>
      <c r="Q69" s="161">
        <f t="shared" ca="1" si="54"/>
        <v>1</v>
      </c>
      <c r="R69" s="161">
        <f t="shared" ca="1" si="54"/>
        <v>1</v>
      </c>
      <c r="S69" s="161">
        <f t="shared" ca="1" si="54"/>
        <v>1</v>
      </c>
      <c r="T69" s="161">
        <f t="shared" ca="1" si="54"/>
        <v>1</v>
      </c>
      <c r="U69" s="161">
        <f t="shared" ca="1" si="54"/>
        <v>1</v>
      </c>
      <c r="V69" s="161">
        <f t="shared" ca="1" si="54"/>
        <v>1</v>
      </c>
      <c r="W69" s="161">
        <f t="shared" ca="1" si="54"/>
        <v>1</v>
      </c>
      <c r="X69" s="161">
        <f t="shared" ca="1" si="54"/>
        <v>1</v>
      </c>
      <c r="Y69" s="161">
        <f t="shared" ca="1" si="54"/>
        <v>1</v>
      </c>
      <c r="Z69" s="161">
        <f t="shared" ca="1" si="54"/>
        <v>1</v>
      </c>
      <c r="AA69" s="161">
        <f t="shared" ca="1" si="54"/>
        <v>1</v>
      </c>
      <c r="AB69" s="161">
        <f t="shared" ca="1" si="54"/>
        <v>1</v>
      </c>
      <c r="AC69" s="161">
        <f t="shared" ca="1" si="54"/>
        <v>1</v>
      </c>
      <c r="AD69" s="161">
        <f t="shared" ca="1" si="54"/>
        <v>1</v>
      </c>
      <c r="AE69" s="161">
        <f t="shared" ca="1" si="54"/>
        <v>1</v>
      </c>
      <c r="AF69" s="161">
        <f t="shared" ca="1" si="54"/>
        <v>1</v>
      </c>
      <c r="AG69" s="161">
        <f t="shared" ca="1" si="54"/>
        <v>1</v>
      </c>
      <c r="AH69" s="161">
        <f t="shared" ca="1" si="54"/>
        <v>1</v>
      </c>
      <c r="AI69" s="161">
        <f t="shared" ca="1" si="54"/>
        <v>1</v>
      </c>
      <c r="AJ69" s="161">
        <f t="shared" ca="1" si="54"/>
        <v>1</v>
      </c>
      <c r="AK69" s="161">
        <f t="shared" ca="1" si="54"/>
        <v>1</v>
      </c>
      <c r="AL69" s="161">
        <f t="shared" ca="1" si="54"/>
        <v>1</v>
      </c>
      <c r="AM69" s="161">
        <f t="shared" ca="1" si="54"/>
        <v>1</v>
      </c>
      <c r="AN69" s="161">
        <f t="shared" ref="AN69:BS69" ca="1" si="55">IF($G18&lt;&gt;"",IF(YEAR($G18)=AN$63,(DATEVALUE("31.12."&amp;AN$63)-$G18)/AN$54,IF(YEAR($G18)&lt;AN$63,1,0)),0)</f>
        <v>1</v>
      </c>
      <c r="AO69" s="161">
        <f t="shared" ca="1" si="55"/>
        <v>1</v>
      </c>
      <c r="AP69" s="161">
        <f t="shared" ca="1" si="55"/>
        <v>1</v>
      </c>
      <c r="AQ69" s="161">
        <f t="shared" ca="1" si="55"/>
        <v>1</v>
      </c>
      <c r="AR69" s="161">
        <f t="shared" ca="1" si="55"/>
        <v>1</v>
      </c>
      <c r="AS69" s="161">
        <f t="shared" ca="1" si="55"/>
        <v>1</v>
      </c>
      <c r="AT69" s="161">
        <f t="shared" ca="1" si="55"/>
        <v>1</v>
      </c>
      <c r="AU69" s="161">
        <f t="shared" ca="1" si="55"/>
        <v>1</v>
      </c>
      <c r="AV69" s="161">
        <f t="shared" ca="1" si="55"/>
        <v>1</v>
      </c>
      <c r="AW69" s="161">
        <f t="shared" ca="1" si="55"/>
        <v>1</v>
      </c>
      <c r="AX69" s="161">
        <f t="shared" ca="1" si="55"/>
        <v>1</v>
      </c>
      <c r="AY69" s="161">
        <f t="shared" ca="1" si="55"/>
        <v>1</v>
      </c>
      <c r="AZ69" s="161">
        <f t="shared" ca="1" si="55"/>
        <v>1</v>
      </c>
      <c r="BA69" s="161">
        <f t="shared" ca="1" si="55"/>
        <v>1</v>
      </c>
      <c r="BB69" s="161">
        <f t="shared" ca="1" si="55"/>
        <v>1</v>
      </c>
      <c r="BC69" s="161">
        <f t="shared" ca="1" si="55"/>
        <v>1</v>
      </c>
      <c r="BD69" s="161">
        <f t="shared" ca="1" si="55"/>
        <v>1</v>
      </c>
      <c r="BE69" s="161">
        <f t="shared" ca="1" si="55"/>
        <v>1</v>
      </c>
      <c r="BF69" s="161">
        <f t="shared" ca="1" si="55"/>
        <v>1</v>
      </c>
      <c r="BG69" s="161">
        <f t="shared" ca="1" si="55"/>
        <v>1</v>
      </c>
      <c r="BH69" s="161">
        <f t="shared" ca="1" si="55"/>
        <v>1</v>
      </c>
      <c r="BI69" s="161">
        <f t="shared" ca="1" si="55"/>
        <v>1</v>
      </c>
      <c r="BJ69" s="161">
        <f t="shared" ca="1" si="55"/>
        <v>1</v>
      </c>
      <c r="BK69" s="161">
        <f t="shared" ca="1" si="55"/>
        <v>1</v>
      </c>
      <c r="BL69" s="161">
        <f t="shared" ca="1" si="55"/>
        <v>1</v>
      </c>
      <c r="BM69" s="161">
        <f t="shared" ca="1" si="55"/>
        <v>1</v>
      </c>
      <c r="BN69" s="161">
        <f t="shared" ca="1" si="55"/>
        <v>1</v>
      </c>
      <c r="BO69" s="161">
        <f t="shared" ca="1" si="55"/>
        <v>1</v>
      </c>
      <c r="BP69" s="161">
        <f t="shared" ca="1" si="55"/>
        <v>1</v>
      </c>
      <c r="BQ69" s="161">
        <f t="shared" ca="1" si="55"/>
        <v>1</v>
      </c>
      <c r="BR69" s="161">
        <f t="shared" ca="1" si="55"/>
        <v>1</v>
      </c>
      <c r="BS69" s="161">
        <f t="shared" ca="1" si="55"/>
        <v>1</v>
      </c>
      <c r="BT69" s="161">
        <f t="shared" ref="BT69:CI69" ca="1" si="56">IF($G18&lt;&gt;"",IF(YEAR($G18)=BT$63,(DATEVALUE("31.12."&amp;BT$63)-$G18)/BT$54,IF(YEAR($G18)&lt;BT$63,1,0)),0)</f>
        <v>1</v>
      </c>
      <c r="BU69" s="161">
        <f t="shared" ca="1" si="56"/>
        <v>1</v>
      </c>
      <c r="BV69" s="161">
        <f t="shared" ca="1" si="56"/>
        <v>1</v>
      </c>
      <c r="BW69" s="161">
        <f t="shared" ca="1" si="56"/>
        <v>1</v>
      </c>
      <c r="BX69" s="161">
        <f t="shared" ca="1" si="56"/>
        <v>1</v>
      </c>
      <c r="BY69" s="161">
        <f t="shared" ca="1" si="56"/>
        <v>1</v>
      </c>
      <c r="BZ69" s="161">
        <f t="shared" ca="1" si="56"/>
        <v>1</v>
      </c>
      <c r="CA69" s="161">
        <f t="shared" ca="1" si="56"/>
        <v>1</v>
      </c>
      <c r="CB69" s="161">
        <f t="shared" ca="1" si="56"/>
        <v>1</v>
      </c>
      <c r="CC69" s="161">
        <f t="shared" ca="1" si="56"/>
        <v>1</v>
      </c>
      <c r="CD69" s="161">
        <f t="shared" ca="1" si="56"/>
        <v>1</v>
      </c>
      <c r="CE69" s="161">
        <f t="shared" ca="1" si="56"/>
        <v>1</v>
      </c>
      <c r="CF69" s="161">
        <f t="shared" ca="1" si="56"/>
        <v>1</v>
      </c>
      <c r="CG69" s="161">
        <f t="shared" ca="1" si="56"/>
        <v>1</v>
      </c>
      <c r="CH69" s="161">
        <f t="shared" ca="1" si="56"/>
        <v>1</v>
      </c>
      <c r="CI69" s="161">
        <f t="shared" ca="1" si="56"/>
        <v>1</v>
      </c>
      <c r="CZ69" s="157"/>
      <c r="DA69" s="157"/>
      <c r="DB69" s="162" t="str">
        <f t="shared" si="2"/>
        <v>_5.1.5_Оренбург</v>
      </c>
    </row>
    <row r="70" spans="1:106" s="120" customFormat="1" ht="14.25" outlineLevel="1" x14ac:dyDescent="0.25">
      <c r="B70" s="15" t="s">
        <v>204</v>
      </c>
      <c r="C70" s="15" t="str">
        <f t="shared" si="41"/>
        <v>Восток</v>
      </c>
      <c r="D70" s="15"/>
      <c r="E70" s="15"/>
      <c r="F70" s="15"/>
      <c r="G70" s="160"/>
      <c r="H70" s="161">
        <f t="shared" ref="H70:AM70" ca="1" si="57">IF($G19&lt;&gt;"",IF(YEAR($G19)=H$63,(DATEVALUE("31.12."&amp;H$63)-$G19)/H$54,IF(YEAR($G19)&lt;H$63,1,0)),0)</f>
        <v>0</v>
      </c>
      <c r="I70" s="161">
        <f t="shared" ca="1" si="57"/>
        <v>0</v>
      </c>
      <c r="J70" s="161">
        <f t="shared" ca="1" si="57"/>
        <v>0.58196721311475408</v>
      </c>
      <c r="K70" s="161">
        <f t="shared" ca="1" si="57"/>
        <v>1</v>
      </c>
      <c r="L70" s="161">
        <f t="shared" ca="1" si="57"/>
        <v>1</v>
      </c>
      <c r="M70" s="161">
        <f t="shared" ca="1" si="57"/>
        <v>1</v>
      </c>
      <c r="N70" s="161">
        <f t="shared" ca="1" si="57"/>
        <v>1</v>
      </c>
      <c r="O70" s="161">
        <f t="shared" ca="1" si="57"/>
        <v>1</v>
      </c>
      <c r="P70" s="161">
        <f t="shared" ca="1" si="57"/>
        <v>1</v>
      </c>
      <c r="Q70" s="161">
        <f t="shared" ca="1" si="57"/>
        <v>1</v>
      </c>
      <c r="R70" s="161">
        <f t="shared" ca="1" si="57"/>
        <v>1</v>
      </c>
      <c r="S70" s="161">
        <f t="shared" ca="1" si="57"/>
        <v>1</v>
      </c>
      <c r="T70" s="161">
        <f t="shared" ca="1" si="57"/>
        <v>1</v>
      </c>
      <c r="U70" s="161">
        <f t="shared" ca="1" si="57"/>
        <v>1</v>
      </c>
      <c r="V70" s="161">
        <f t="shared" ca="1" si="57"/>
        <v>1</v>
      </c>
      <c r="W70" s="161">
        <f t="shared" ca="1" si="57"/>
        <v>1</v>
      </c>
      <c r="X70" s="161">
        <f t="shared" ca="1" si="57"/>
        <v>1</v>
      </c>
      <c r="Y70" s="161">
        <f t="shared" ca="1" si="57"/>
        <v>1</v>
      </c>
      <c r="Z70" s="161">
        <f t="shared" ca="1" si="57"/>
        <v>1</v>
      </c>
      <c r="AA70" s="161">
        <f t="shared" ca="1" si="57"/>
        <v>1</v>
      </c>
      <c r="AB70" s="161">
        <f t="shared" ca="1" si="57"/>
        <v>1</v>
      </c>
      <c r="AC70" s="161">
        <f t="shared" ca="1" si="57"/>
        <v>1</v>
      </c>
      <c r="AD70" s="161">
        <f t="shared" ca="1" si="57"/>
        <v>1</v>
      </c>
      <c r="AE70" s="161">
        <f t="shared" ca="1" si="57"/>
        <v>1</v>
      </c>
      <c r="AF70" s="161">
        <f t="shared" ca="1" si="57"/>
        <v>1</v>
      </c>
      <c r="AG70" s="161">
        <f t="shared" ca="1" si="57"/>
        <v>1</v>
      </c>
      <c r="AH70" s="161">
        <f t="shared" ca="1" si="57"/>
        <v>1</v>
      </c>
      <c r="AI70" s="161">
        <f t="shared" ca="1" si="57"/>
        <v>1</v>
      </c>
      <c r="AJ70" s="161">
        <f t="shared" ca="1" si="57"/>
        <v>1</v>
      </c>
      <c r="AK70" s="161">
        <f t="shared" ca="1" si="57"/>
        <v>1</v>
      </c>
      <c r="AL70" s="161">
        <f t="shared" ca="1" si="57"/>
        <v>1</v>
      </c>
      <c r="AM70" s="161">
        <f t="shared" ca="1" si="57"/>
        <v>1</v>
      </c>
      <c r="AN70" s="161">
        <f t="shared" ref="AN70:BS70" ca="1" si="58">IF($G19&lt;&gt;"",IF(YEAR($G19)=AN$63,(DATEVALUE("31.12."&amp;AN$63)-$G19)/AN$54,IF(YEAR($G19)&lt;AN$63,1,0)),0)</f>
        <v>1</v>
      </c>
      <c r="AO70" s="161">
        <f t="shared" ca="1" si="58"/>
        <v>1</v>
      </c>
      <c r="AP70" s="161">
        <f t="shared" ca="1" si="58"/>
        <v>1</v>
      </c>
      <c r="AQ70" s="161">
        <f t="shared" ca="1" si="58"/>
        <v>1</v>
      </c>
      <c r="AR70" s="161">
        <f t="shared" ca="1" si="58"/>
        <v>1</v>
      </c>
      <c r="AS70" s="161">
        <f t="shared" ca="1" si="58"/>
        <v>1</v>
      </c>
      <c r="AT70" s="161">
        <f t="shared" ca="1" si="58"/>
        <v>1</v>
      </c>
      <c r="AU70" s="161">
        <f t="shared" ca="1" si="58"/>
        <v>1</v>
      </c>
      <c r="AV70" s="161">
        <f t="shared" ca="1" si="58"/>
        <v>1</v>
      </c>
      <c r="AW70" s="161">
        <f t="shared" ca="1" si="58"/>
        <v>1</v>
      </c>
      <c r="AX70" s="161">
        <f t="shared" ca="1" si="58"/>
        <v>1</v>
      </c>
      <c r="AY70" s="161">
        <f t="shared" ca="1" si="58"/>
        <v>1</v>
      </c>
      <c r="AZ70" s="161">
        <f t="shared" ca="1" si="58"/>
        <v>1</v>
      </c>
      <c r="BA70" s="161">
        <f t="shared" ca="1" si="58"/>
        <v>1</v>
      </c>
      <c r="BB70" s="161">
        <f t="shared" ca="1" si="58"/>
        <v>1</v>
      </c>
      <c r="BC70" s="161">
        <f t="shared" ca="1" si="58"/>
        <v>1</v>
      </c>
      <c r="BD70" s="161">
        <f t="shared" ca="1" si="58"/>
        <v>1</v>
      </c>
      <c r="BE70" s="161">
        <f t="shared" ca="1" si="58"/>
        <v>1</v>
      </c>
      <c r="BF70" s="161">
        <f t="shared" ca="1" si="58"/>
        <v>1</v>
      </c>
      <c r="BG70" s="161">
        <f t="shared" ca="1" si="58"/>
        <v>1</v>
      </c>
      <c r="BH70" s="161">
        <f t="shared" ca="1" si="58"/>
        <v>1</v>
      </c>
      <c r="BI70" s="161">
        <f t="shared" ca="1" si="58"/>
        <v>1</v>
      </c>
      <c r="BJ70" s="161">
        <f t="shared" ca="1" si="58"/>
        <v>1</v>
      </c>
      <c r="BK70" s="161">
        <f t="shared" ca="1" si="58"/>
        <v>1</v>
      </c>
      <c r="BL70" s="161">
        <f t="shared" ca="1" si="58"/>
        <v>1</v>
      </c>
      <c r="BM70" s="161">
        <f t="shared" ca="1" si="58"/>
        <v>1</v>
      </c>
      <c r="BN70" s="161">
        <f t="shared" ca="1" si="58"/>
        <v>1</v>
      </c>
      <c r="BO70" s="161">
        <f t="shared" ca="1" si="58"/>
        <v>1</v>
      </c>
      <c r="BP70" s="161">
        <f t="shared" ca="1" si="58"/>
        <v>1</v>
      </c>
      <c r="BQ70" s="161">
        <f t="shared" ca="1" si="58"/>
        <v>1</v>
      </c>
      <c r="BR70" s="161">
        <f t="shared" ca="1" si="58"/>
        <v>1</v>
      </c>
      <c r="BS70" s="161">
        <f t="shared" ca="1" si="58"/>
        <v>1</v>
      </c>
      <c r="BT70" s="161">
        <f t="shared" ref="BT70:CI70" ca="1" si="59">IF($G19&lt;&gt;"",IF(YEAR($G19)=BT$63,(DATEVALUE("31.12."&amp;BT$63)-$G19)/BT$54,IF(YEAR($G19)&lt;BT$63,1,0)),0)</f>
        <v>1</v>
      </c>
      <c r="BU70" s="161">
        <f t="shared" ca="1" si="59"/>
        <v>1</v>
      </c>
      <c r="BV70" s="161">
        <f t="shared" ca="1" si="59"/>
        <v>1</v>
      </c>
      <c r="BW70" s="161">
        <f t="shared" ca="1" si="59"/>
        <v>1</v>
      </c>
      <c r="BX70" s="161">
        <f t="shared" ca="1" si="59"/>
        <v>1</v>
      </c>
      <c r="BY70" s="161">
        <f t="shared" ca="1" si="59"/>
        <v>1</v>
      </c>
      <c r="BZ70" s="161">
        <f t="shared" ca="1" si="59"/>
        <v>1</v>
      </c>
      <c r="CA70" s="161">
        <f t="shared" ca="1" si="59"/>
        <v>1</v>
      </c>
      <c r="CB70" s="161">
        <f t="shared" ca="1" si="59"/>
        <v>1</v>
      </c>
      <c r="CC70" s="161">
        <f t="shared" ca="1" si="59"/>
        <v>1</v>
      </c>
      <c r="CD70" s="161">
        <f t="shared" ca="1" si="59"/>
        <v>1</v>
      </c>
      <c r="CE70" s="161">
        <f t="shared" ca="1" si="59"/>
        <v>1</v>
      </c>
      <c r="CF70" s="161">
        <f t="shared" ca="1" si="59"/>
        <v>1</v>
      </c>
      <c r="CG70" s="161">
        <f t="shared" ca="1" si="59"/>
        <v>1</v>
      </c>
      <c r="CH70" s="161">
        <f t="shared" ca="1" si="59"/>
        <v>1</v>
      </c>
      <c r="CI70" s="161">
        <f t="shared" ca="1" si="59"/>
        <v>1</v>
      </c>
      <c r="CZ70" s="157"/>
      <c r="DA70" s="157"/>
      <c r="DB70" s="162" t="str">
        <f t="shared" ref="DB70:DB353" si="60">DA70&amp;"_"&amp;B70&amp;"_"&amp;C70</f>
        <v>_5.1.6_Восток</v>
      </c>
    </row>
    <row r="71" spans="1:106" s="120" customFormat="1" ht="14.25" outlineLevel="1" x14ac:dyDescent="0.25">
      <c r="B71" s="15" t="s">
        <v>205</v>
      </c>
      <c r="C71" s="15" t="str">
        <f t="shared" si="41"/>
        <v>Ямал</v>
      </c>
      <c r="D71" s="15"/>
      <c r="E71" s="15"/>
      <c r="F71" s="15"/>
      <c r="G71" s="160"/>
      <c r="H71" s="161">
        <f t="shared" ref="H71:AM71" ca="1" si="61">IF($G20&lt;&gt;"",IF(YEAR($G20)=H$63,(DATEVALUE("31.12."&amp;H$63)-$G20)/H$54,IF(YEAR($G20)&lt;H$63,1,0)),0)</f>
        <v>0</v>
      </c>
      <c r="I71" s="161">
        <f t="shared" ca="1" si="61"/>
        <v>0</v>
      </c>
      <c r="J71" s="161">
        <f t="shared" ca="1" si="61"/>
        <v>0.58196721311475408</v>
      </c>
      <c r="K71" s="161">
        <f t="shared" ca="1" si="61"/>
        <v>1</v>
      </c>
      <c r="L71" s="161">
        <f t="shared" ca="1" si="61"/>
        <v>1</v>
      </c>
      <c r="M71" s="161">
        <f t="shared" ca="1" si="61"/>
        <v>1</v>
      </c>
      <c r="N71" s="161">
        <f t="shared" ca="1" si="61"/>
        <v>1</v>
      </c>
      <c r="O71" s="161">
        <f t="shared" ca="1" si="61"/>
        <v>1</v>
      </c>
      <c r="P71" s="161">
        <f t="shared" ca="1" si="61"/>
        <v>1</v>
      </c>
      <c r="Q71" s="161">
        <f t="shared" ca="1" si="61"/>
        <v>1</v>
      </c>
      <c r="R71" s="161">
        <f t="shared" ca="1" si="61"/>
        <v>1</v>
      </c>
      <c r="S71" s="161">
        <f t="shared" ca="1" si="61"/>
        <v>1</v>
      </c>
      <c r="T71" s="161">
        <f t="shared" ca="1" si="61"/>
        <v>1</v>
      </c>
      <c r="U71" s="161">
        <f t="shared" ca="1" si="61"/>
        <v>1</v>
      </c>
      <c r="V71" s="161">
        <f t="shared" ca="1" si="61"/>
        <v>1</v>
      </c>
      <c r="W71" s="161">
        <f t="shared" ca="1" si="61"/>
        <v>1</v>
      </c>
      <c r="X71" s="161">
        <f t="shared" ca="1" si="61"/>
        <v>1</v>
      </c>
      <c r="Y71" s="161">
        <f t="shared" ca="1" si="61"/>
        <v>1</v>
      </c>
      <c r="Z71" s="161">
        <f t="shared" ca="1" si="61"/>
        <v>1</v>
      </c>
      <c r="AA71" s="161">
        <f t="shared" ca="1" si="61"/>
        <v>1</v>
      </c>
      <c r="AB71" s="161">
        <f t="shared" ca="1" si="61"/>
        <v>1</v>
      </c>
      <c r="AC71" s="161">
        <f t="shared" ca="1" si="61"/>
        <v>1</v>
      </c>
      <c r="AD71" s="161">
        <f t="shared" ca="1" si="61"/>
        <v>1</v>
      </c>
      <c r="AE71" s="161">
        <f t="shared" ca="1" si="61"/>
        <v>1</v>
      </c>
      <c r="AF71" s="161">
        <f t="shared" ca="1" si="61"/>
        <v>1</v>
      </c>
      <c r="AG71" s="161">
        <f t="shared" ca="1" si="61"/>
        <v>1</v>
      </c>
      <c r="AH71" s="161">
        <f t="shared" ca="1" si="61"/>
        <v>1</v>
      </c>
      <c r="AI71" s="161">
        <f t="shared" ca="1" si="61"/>
        <v>1</v>
      </c>
      <c r="AJ71" s="161">
        <f t="shared" ca="1" si="61"/>
        <v>1</v>
      </c>
      <c r="AK71" s="161">
        <f t="shared" ca="1" si="61"/>
        <v>1</v>
      </c>
      <c r="AL71" s="161">
        <f t="shared" ca="1" si="61"/>
        <v>1</v>
      </c>
      <c r="AM71" s="161">
        <f t="shared" ca="1" si="61"/>
        <v>1</v>
      </c>
      <c r="AN71" s="161">
        <f t="shared" ref="AN71:BS71" ca="1" si="62">IF($G20&lt;&gt;"",IF(YEAR($G20)=AN$63,(DATEVALUE("31.12."&amp;AN$63)-$G20)/AN$54,IF(YEAR($G20)&lt;AN$63,1,0)),0)</f>
        <v>1</v>
      </c>
      <c r="AO71" s="161">
        <f t="shared" ca="1" si="62"/>
        <v>1</v>
      </c>
      <c r="AP71" s="161">
        <f t="shared" ca="1" si="62"/>
        <v>1</v>
      </c>
      <c r="AQ71" s="161">
        <f t="shared" ca="1" si="62"/>
        <v>1</v>
      </c>
      <c r="AR71" s="161">
        <f t="shared" ca="1" si="62"/>
        <v>1</v>
      </c>
      <c r="AS71" s="161">
        <f t="shared" ca="1" si="62"/>
        <v>1</v>
      </c>
      <c r="AT71" s="161">
        <f t="shared" ca="1" si="62"/>
        <v>1</v>
      </c>
      <c r="AU71" s="161">
        <f t="shared" ca="1" si="62"/>
        <v>1</v>
      </c>
      <c r="AV71" s="161">
        <f t="shared" ca="1" si="62"/>
        <v>1</v>
      </c>
      <c r="AW71" s="161">
        <f t="shared" ca="1" si="62"/>
        <v>1</v>
      </c>
      <c r="AX71" s="161">
        <f t="shared" ca="1" si="62"/>
        <v>1</v>
      </c>
      <c r="AY71" s="161">
        <f t="shared" ca="1" si="62"/>
        <v>1</v>
      </c>
      <c r="AZ71" s="161">
        <f t="shared" ca="1" si="62"/>
        <v>1</v>
      </c>
      <c r="BA71" s="161">
        <f t="shared" ca="1" si="62"/>
        <v>1</v>
      </c>
      <c r="BB71" s="161">
        <f t="shared" ca="1" si="62"/>
        <v>1</v>
      </c>
      <c r="BC71" s="161">
        <f t="shared" ca="1" si="62"/>
        <v>1</v>
      </c>
      <c r="BD71" s="161">
        <f t="shared" ca="1" si="62"/>
        <v>1</v>
      </c>
      <c r="BE71" s="161">
        <f t="shared" ca="1" si="62"/>
        <v>1</v>
      </c>
      <c r="BF71" s="161">
        <f t="shared" ca="1" si="62"/>
        <v>1</v>
      </c>
      <c r="BG71" s="161">
        <f t="shared" ca="1" si="62"/>
        <v>1</v>
      </c>
      <c r="BH71" s="161">
        <f t="shared" ca="1" si="62"/>
        <v>1</v>
      </c>
      <c r="BI71" s="161">
        <f t="shared" ca="1" si="62"/>
        <v>1</v>
      </c>
      <c r="BJ71" s="161">
        <f t="shared" ca="1" si="62"/>
        <v>1</v>
      </c>
      <c r="BK71" s="161">
        <f t="shared" ca="1" si="62"/>
        <v>1</v>
      </c>
      <c r="BL71" s="161">
        <f t="shared" ca="1" si="62"/>
        <v>1</v>
      </c>
      <c r="BM71" s="161">
        <f t="shared" ca="1" si="62"/>
        <v>1</v>
      </c>
      <c r="BN71" s="161">
        <f t="shared" ca="1" si="62"/>
        <v>1</v>
      </c>
      <c r="BO71" s="161">
        <f t="shared" ca="1" si="62"/>
        <v>1</v>
      </c>
      <c r="BP71" s="161">
        <f t="shared" ca="1" si="62"/>
        <v>1</v>
      </c>
      <c r="BQ71" s="161">
        <f t="shared" ca="1" si="62"/>
        <v>1</v>
      </c>
      <c r="BR71" s="161">
        <f t="shared" ca="1" si="62"/>
        <v>1</v>
      </c>
      <c r="BS71" s="161">
        <f t="shared" ca="1" si="62"/>
        <v>1</v>
      </c>
      <c r="BT71" s="161">
        <f t="shared" ref="BT71:CI71" ca="1" si="63">IF($G20&lt;&gt;"",IF(YEAR($G20)=BT$63,(DATEVALUE("31.12."&amp;BT$63)-$G20)/BT$54,IF(YEAR($G20)&lt;BT$63,1,0)),0)</f>
        <v>1</v>
      </c>
      <c r="BU71" s="161">
        <f t="shared" ca="1" si="63"/>
        <v>1</v>
      </c>
      <c r="BV71" s="161">
        <f t="shared" ca="1" si="63"/>
        <v>1</v>
      </c>
      <c r="BW71" s="161">
        <f t="shared" ca="1" si="63"/>
        <v>1</v>
      </c>
      <c r="BX71" s="161">
        <f t="shared" ca="1" si="63"/>
        <v>1</v>
      </c>
      <c r="BY71" s="161">
        <f t="shared" ca="1" si="63"/>
        <v>1</v>
      </c>
      <c r="BZ71" s="161">
        <f t="shared" ca="1" si="63"/>
        <v>1</v>
      </c>
      <c r="CA71" s="161">
        <f t="shared" ca="1" si="63"/>
        <v>1</v>
      </c>
      <c r="CB71" s="161">
        <f t="shared" ca="1" si="63"/>
        <v>1</v>
      </c>
      <c r="CC71" s="161">
        <f t="shared" ca="1" si="63"/>
        <v>1</v>
      </c>
      <c r="CD71" s="161">
        <f t="shared" ca="1" si="63"/>
        <v>1</v>
      </c>
      <c r="CE71" s="161">
        <f t="shared" ca="1" si="63"/>
        <v>1</v>
      </c>
      <c r="CF71" s="161">
        <f t="shared" ca="1" si="63"/>
        <v>1</v>
      </c>
      <c r="CG71" s="161">
        <f t="shared" ca="1" si="63"/>
        <v>1</v>
      </c>
      <c r="CH71" s="161">
        <f t="shared" ca="1" si="63"/>
        <v>1</v>
      </c>
      <c r="CI71" s="161">
        <f t="shared" ca="1" si="63"/>
        <v>1</v>
      </c>
      <c r="CZ71" s="157"/>
      <c r="DA71" s="157"/>
      <c r="DB71" s="162" t="str">
        <f t="shared" si="60"/>
        <v>_5.1.7_Ямал</v>
      </c>
    </row>
    <row r="72" spans="1:106" s="120" customFormat="1" ht="14.25" outlineLevel="1" x14ac:dyDescent="0.25">
      <c r="B72" s="15" t="s">
        <v>206</v>
      </c>
      <c r="C72" s="15" t="str">
        <f t="shared" si="41"/>
        <v>Мессояха</v>
      </c>
      <c r="D72" s="15"/>
      <c r="E72" s="15"/>
      <c r="F72" s="15"/>
      <c r="G72" s="160"/>
      <c r="H72" s="161">
        <f t="shared" ref="H72:AM72" ca="1" si="64">IF($G21&lt;&gt;"",IF(YEAR($G21)=H$63,(DATEVALUE("31.12."&amp;H$63)-$G21)/H$54,IF(YEAR($G21)&lt;H$63,1,0)),0)</f>
        <v>0</v>
      </c>
      <c r="I72" s="161">
        <f t="shared" ca="1" si="64"/>
        <v>0</v>
      </c>
      <c r="J72" s="161">
        <f t="shared" ca="1" si="64"/>
        <v>0.58196721311475408</v>
      </c>
      <c r="K72" s="161">
        <f t="shared" ca="1" si="64"/>
        <v>1</v>
      </c>
      <c r="L72" s="161">
        <f t="shared" ca="1" si="64"/>
        <v>1</v>
      </c>
      <c r="M72" s="161">
        <f t="shared" ca="1" si="64"/>
        <v>1</v>
      </c>
      <c r="N72" s="161">
        <f t="shared" ca="1" si="64"/>
        <v>1</v>
      </c>
      <c r="O72" s="161">
        <f t="shared" ca="1" si="64"/>
        <v>1</v>
      </c>
      <c r="P72" s="161">
        <f t="shared" ca="1" si="64"/>
        <v>1</v>
      </c>
      <c r="Q72" s="161">
        <f t="shared" ca="1" si="64"/>
        <v>1</v>
      </c>
      <c r="R72" s="161">
        <f t="shared" ca="1" si="64"/>
        <v>1</v>
      </c>
      <c r="S72" s="161">
        <f t="shared" ca="1" si="64"/>
        <v>1</v>
      </c>
      <c r="T72" s="161">
        <f t="shared" ca="1" si="64"/>
        <v>1</v>
      </c>
      <c r="U72" s="161">
        <f t="shared" ca="1" si="64"/>
        <v>1</v>
      </c>
      <c r="V72" s="161">
        <f t="shared" ca="1" si="64"/>
        <v>1</v>
      </c>
      <c r="W72" s="161">
        <f t="shared" ca="1" si="64"/>
        <v>1</v>
      </c>
      <c r="X72" s="161">
        <f t="shared" ca="1" si="64"/>
        <v>1</v>
      </c>
      <c r="Y72" s="161">
        <f t="shared" ca="1" si="64"/>
        <v>1</v>
      </c>
      <c r="Z72" s="161">
        <f t="shared" ca="1" si="64"/>
        <v>1</v>
      </c>
      <c r="AA72" s="161">
        <f t="shared" ca="1" si="64"/>
        <v>1</v>
      </c>
      <c r="AB72" s="161">
        <f t="shared" ca="1" si="64"/>
        <v>1</v>
      </c>
      <c r="AC72" s="161">
        <f t="shared" ca="1" si="64"/>
        <v>1</v>
      </c>
      <c r="AD72" s="161">
        <f t="shared" ca="1" si="64"/>
        <v>1</v>
      </c>
      <c r="AE72" s="161">
        <f t="shared" ca="1" si="64"/>
        <v>1</v>
      </c>
      <c r="AF72" s="161">
        <f t="shared" ca="1" si="64"/>
        <v>1</v>
      </c>
      <c r="AG72" s="161">
        <f t="shared" ca="1" si="64"/>
        <v>1</v>
      </c>
      <c r="AH72" s="161">
        <f t="shared" ca="1" si="64"/>
        <v>1</v>
      </c>
      <c r="AI72" s="161">
        <f t="shared" ca="1" si="64"/>
        <v>1</v>
      </c>
      <c r="AJ72" s="161">
        <f t="shared" ca="1" si="64"/>
        <v>1</v>
      </c>
      <c r="AK72" s="161">
        <f t="shared" ca="1" si="64"/>
        <v>1</v>
      </c>
      <c r="AL72" s="161">
        <f t="shared" ca="1" si="64"/>
        <v>1</v>
      </c>
      <c r="AM72" s="161">
        <f t="shared" ca="1" si="64"/>
        <v>1</v>
      </c>
      <c r="AN72" s="161">
        <f t="shared" ref="AN72:BS72" ca="1" si="65">IF($G21&lt;&gt;"",IF(YEAR($G21)=AN$63,(DATEVALUE("31.12."&amp;AN$63)-$G21)/AN$54,IF(YEAR($G21)&lt;AN$63,1,0)),0)</f>
        <v>1</v>
      </c>
      <c r="AO72" s="161">
        <f t="shared" ca="1" si="65"/>
        <v>1</v>
      </c>
      <c r="AP72" s="161">
        <f t="shared" ca="1" si="65"/>
        <v>1</v>
      </c>
      <c r="AQ72" s="161">
        <f t="shared" ca="1" si="65"/>
        <v>1</v>
      </c>
      <c r="AR72" s="161">
        <f t="shared" ca="1" si="65"/>
        <v>1</v>
      </c>
      <c r="AS72" s="161">
        <f t="shared" ca="1" si="65"/>
        <v>1</v>
      </c>
      <c r="AT72" s="161">
        <f t="shared" ca="1" si="65"/>
        <v>1</v>
      </c>
      <c r="AU72" s="161">
        <f t="shared" ca="1" si="65"/>
        <v>1</v>
      </c>
      <c r="AV72" s="161">
        <f t="shared" ca="1" si="65"/>
        <v>1</v>
      </c>
      <c r="AW72" s="161">
        <f t="shared" ca="1" si="65"/>
        <v>1</v>
      </c>
      <c r="AX72" s="161">
        <f t="shared" ca="1" si="65"/>
        <v>1</v>
      </c>
      <c r="AY72" s="161">
        <f t="shared" ca="1" si="65"/>
        <v>1</v>
      </c>
      <c r="AZ72" s="161">
        <f t="shared" ca="1" si="65"/>
        <v>1</v>
      </c>
      <c r="BA72" s="161">
        <f t="shared" ca="1" si="65"/>
        <v>1</v>
      </c>
      <c r="BB72" s="161">
        <f t="shared" ca="1" si="65"/>
        <v>1</v>
      </c>
      <c r="BC72" s="161">
        <f t="shared" ca="1" si="65"/>
        <v>1</v>
      </c>
      <c r="BD72" s="161">
        <f t="shared" ca="1" si="65"/>
        <v>1</v>
      </c>
      <c r="BE72" s="161">
        <f t="shared" ca="1" si="65"/>
        <v>1</v>
      </c>
      <c r="BF72" s="161">
        <f t="shared" ca="1" si="65"/>
        <v>1</v>
      </c>
      <c r="BG72" s="161">
        <f t="shared" ca="1" si="65"/>
        <v>1</v>
      </c>
      <c r="BH72" s="161">
        <f t="shared" ca="1" si="65"/>
        <v>1</v>
      </c>
      <c r="BI72" s="161">
        <f t="shared" ca="1" si="65"/>
        <v>1</v>
      </c>
      <c r="BJ72" s="161">
        <f t="shared" ca="1" si="65"/>
        <v>1</v>
      </c>
      <c r="BK72" s="161">
        <f t="shared" ca="1" si="65"/>
        <v>1</v>
      </c>
      <c r="BL72" s="161">
        <f t="shared" ca="1" si="65"/>
        <v>1</v>
      </c>
      <c r="BM72" s="161">
        <f t="shared" ca="1" si="65"/>
        <v>1</v>
      </c>
      <c r="BN72" s="161">
        <f t="shared" ca="1" si="65"/>
        <v>1</v>
      </c>
      <c r="BO72" s="161">
        <f t="shared" ca="1" si="65"/>
        <v>1</v>
      </c>
      <c r="BP72" s="161">
        <f t="shared" ca="1" si="65"/>
        <v>1</v>
      </c>
      <c r="BQ72" s="161">
        <f t="shared" ca="1" si="65"/>
        <v>1</v>
      </c>
      <c r="BR72" s="161">
        <f t="shared" ca="1" si="65"/>
        <v>1</v>
      </c>
      <c r="BS72" s="161">
        <f t="shared" ca="1" si="65"/>
        <v>1</v>
      </c>
      <c r="BT72" s="161">
        <f t="shared" ref="BT72:CI72" ca="1" si="66">IF($G21&lt;&gt;"",IF(YEAR($G21)=BT$63,(DATEVALUE("31.12."&amp;BT$63)-$G21)/BT$54,IF(YEAR($G21)&lt;BT$63,1,0)),0)</f>
        <v>1</v>
      </c>
      <c r="BU72" s="161">
        <f t="shared" ca="1" si="66"/>
        <v>1</v>
      </c>
      <c r="BV72" s="161">
        <f t="shared" ca="1" si="66"/>
        <v>1</v>
      </c>
      <c r="BW72" s="161">
        <f t="shared" ca="1" si="66"/>
        <v>1</v>
      </c>
      <c r="BX72" s="161">
        <f t="shared" ca="1" si="66"/>
        <v>1</v>
      </c>
      <c r="BY72" s="161">
        <f t="shared" ca="1" si="66"/>
        <v>1</v>
      </c>
      <c r="BZ72" s="161">
        <f t="shared" ca="1" si="66"/>
        <v>1</v>
      </c>
      <c r="CA72" s="161">
        <f t="shared" ca="1" si="66"/>
        <v>1</v>
      </c>
      <c r="CB72" s="161">
        <f t="shared" ca="1" si="66"/>
        <v>1</v>
      </c>
      <c r="CC72" s="161">
        <f t="shared" ca="1" si="66"/>
        <v>1</v>
      </c>
      <c r="CD72" s="161">
        <f t="shared" ca="1" si="66"/>
        <v>1</v>
      </c>
      <c r="CE72" s="161">
        <f t="shared" ca="1" si="66"/>
        <v>1</v>
      </c>
      <c r="CF72" s="161">
        <f t="shared" ca="1" si="66"/>
        <v>1</v>
      </c>
      <c r="CG72" s="161">
        <f t="shared" ca="1" si="66"/>
        <v>1</v>
      </c>
      <c r="CH72" s="161">
        <f t="shared" ca="1" si="66"/>
        <v>1</v>
      </c>
      <c r="CI72" s="161">
        <f t="shared" ca="1" si="66"/>
        <v>1</v>
      </c>
      <c r="CZ72" s="157"/>
      <c r="DA72" s="157"/>
      <c r="DB72" s="162" t="str">
        <f t="shared" si="60"/>
        <v>_5.1.8_Мессояха</v>
      </c>
    </row>
    <row r="73" spans="1:106" s="120" customFormat="1" ht="14.25" outlineLevel="1" x14ac:dyDescent="0.25">
      <c r="B73" s="15" t="s">
        <v>207</v>
      </c>
      <c r="C73" s="15" t="str">
        <f t="shared" si="41"/>
        <v>Заполярье</v>
      </c>
      <c r="D73" s="15"/>
      <c r="E73" s="15"/>
      <c r="F73" s="15"/>
      <c r="G73" s="160"/>
      <c r="H73" s="161">
        <f t="shared" ref="H73:AM73" ca="1" si="67">IF($G22&lt;&gt;"",IF(YEAR($G22)=H$63,(DATEVALUE("31.12."&amp;H$63)-$G22)/H$54,IF(YEAR($G22)&lt;H$63,1,0)),0)</f>
        <v>0</v>
      </c>
      <c r="I73" s="161">
        <f t="shared" ca="1" si="67"/>
        <v>0</v>
      </c>
      <c r="J73" s="161">
        <f t="shared" ca="1" si="67"/>
        <v>0.58196721311475408</v>
      </c>
      <c r="K73" s="161">
        <f t="shared" ca="1" si="67"/>
        <v>1</v>
      </c>
      <c r="L73" s="161">
        <f t="shared" ca="1" si="67"/>
        <v>1</v>
      </c>
      <c r="M73" s="161">
        <f t="shared" ca="1" si="67"/>
        <v>1</v>
      </c>
      <c r="N73" s="161">
        <f t="shared" ca="1" si="67"/>
        <v>1</v>
      </c>
      <c r="O73" s="161">
        <f t="shared" ca="1" si="67"/>
        <v>1</v>
      </c>
      <c r="P73" s="161">
        <f t="shared" ca="1" si="67"/>
        <v>1</v>
      </c>
      <c r="Q73" s="161">
        <f t="shared" ca="1" si="67"/>
        <v>1</v>
      </c>
      <c r="R73" s="161">
        <f t="shared" ca="1" si="67"/>
        <v>1</v>
      </c>
      <c r="S73" s="161">
        <f t="shared" ca="1" si="67"/>
        <v>1</v>
      </c>
      <c r="T73" s="161">
        <f t="shared" ca="1" si="67"/>
        <v>1</v>
      </c>
      <c r="U73" s="161">
        <f t="shared" ca="1" si="67"/>
        <v>1</v>
      </c>
      <c r="V73" s="161">
        <f t="shared" ca="1" si="67"/>
        <v>1</v>
      </c>
      <c r="W73" s="161">
        <f t="shared" ca="1" si="67"/>
        <v>1</v>
      </c>
      <c r="X73" s="161">
        <f t="shared" ca="1" si="67"/>
        <v>1</v>
      </c>
      <c r="Y73" s="161">
        <f t="shared" ca="1" si="67"/>
        <v>1</v>
      </c>
      <c r="Z73" s="161">
        <f t="shared" ca="1" si="67"/>
        <v>1</v>
      </c>
      <c r="AA73" s="161">
        <f t="shared" ca="1" si="67"/>
        <v>1</v>
      </c>
      <c r="AB73" s="161">
        <f t="shared" ca="1" si="67"/>
        <v>1</v>
      </c>
      <c r="AC73" s="161">
        <f t="shared" ca="1" si="67"/>
        <v>1</v>
      </c>
      <c r="AD73" s="161">
        <f t="shared" ca="1" si="67"/>
        <v>1</v>
      </c>
      <c r="AE73" s="161">
        <f t="shared" ca="1" si="67"/>
        <v>1</v>
      </c>
      <c r="AF73" s="161">
        <f t="shared" ca="1" si="67"/>
        <v>1</v>
      </c>
      <c r="AG73" s="161">
        <f t="shared" ca="1" si="67"/>
        <v>1</v>
      </c>
      <c r="AH73" s="161">
        <f t="shared" ca="1" si="67"/>
        <v>1</v>
      </c>
      <c r="AI73" s="161">
        <f t="shared" ca="1" si="67"/>
        <v>1</v>
      </c>
      <c r="AJ73" s="161">
        <f t="shared" ca="1" si="67"/>
        <v>1</v>
      </c>
      <c r="AK73" s="161">
        <f t="shared" ca="1" si="67"/>
        <v>1</v>
      </c>
      <c r="AL73" s="161">
        <f t="shared" ca="1" si="67"/>
        <v>1</v>
      </c>
      <c r="AM73" s="161">
        <f t="shared" ca="1" si="67"/>
        <v>1</v>
      </c>
      <c r="AN73" s="161">
        <f t="shared" ref="AN73:BS73" ca="1" si="68">IF($G22&lt;&gt;"",IF(YEAR($G22)=AN$63,(DATEVALUE("31.12."&amp;AN$63)-$G22)/AN$54,IF(YEAR($G22)&lt;AN$63,1,0)),0)</f>
        <v>1</v>
      </c>
      <c r="AO73" s="161">
        <f t="shared" ca="1" si="68"/>
        <v>1</v>
      </c>
      <c r="AP73" s="161">
        <f t="shared" ca="1" si="68"/>
        <v>1</v>
      </c>
      <c r="AQ73" s="161">
        <f t="shared" ca="1" si="68"/>
        <v>1</v>
      </c>
      <c r="AR73" s="161">
        <f t="shared" ca="1" si="68"/>
        <v>1</v>
      </c>
      <c r="AS73" s="161">
        <f t="shared" ca="1" si="68"/>
        <v>1</v>
      </c>
      <c r="AT73" s="161">
        <f t="shared" ca="1" si="68"/>
        <v>1</v>
      </c>
      <c r="AU73" s="161">
        <f t="shared" ca="1" si="68"/>
        <v>1</v>
      </c>
      <c r="AV73" s="161">
        <f t="shared" ca="1" si="68"/>
        <v>1</v>
      </c>
      <c r="AW73" s="161">
        <f t="shared" ca="1" si="68"/>
        <v>1</v>
      </c>
      <c r="AX73" s="161">
        <f t="shared" ca="1" si="68"/>
        <v>1</v>
      </c>
      <c r="AY73" s="161">
        <f t="shared" ca="1" si="68"/>
        <v>1</v>
      </c>
      <c r="AZ73" s="161">
        <f t="shared" ca="1" si="68"/>
        <v>1</v>
      </c>
      <c r="BA73" s="161">
        <f t="shared" ca="1" si="68"/>
        <v>1</v>
      </c>
      <c r="BB73" s="161">
        <f t="shared" ca="1" si="68"/>
        <v>1</v>
      </c>
      <c r="BC73" s="161">
        <f t="shared" ca="1" si="68"/>
        <v>1</v>
      </c>
      <c r="BD73" s="161">
        <f t="shared" ca="1" si="68"/>
        <v>1</v>
      </c>
      <c r="BE73" s="161">
        <f t="shared" ca="1" si="68"/>
        <v>1</v>
      </c>
      <c r="BF73" s="161">
        <f t="shared" ca="1" si="68"/>
        <v>1</v>
      </c>
      <c r="BG73" s="161">
        <f t="shared" ca="1" si="68"/>
        <v>1</v>
      </c>
      <c r="BH73" s="161">
        <f t="shared" ca="1" si="68"/>
        <v>1</v>
      </c>
      <c r="BI73" s="161">
        <f t="shared" ca="1" si="68"/>
        <v>1</v>
      </c>
      <c r="BJ73" s="161">
        <f t="shared" ca="1" si="68"/>
        <v>1</v>
      </c>
      <c r="BK73" s="161">
        <f t="shared" ca="1" si="68"/>
        <v>1</v>
      </c>
      <c r="BL73" s="161">
        <f t="shared" ca="1" si="68"/>
        <v>1</v>
      </c>
      <c r="BM73" s="161">
        <f t="shared" ca="1" si="68"/>
        <v>1</v>
      </c>
      <c r="BN73" s="161">
        <f t="shared" ca="1" si="68"/>
        <v>1</v>
      </c>
      <c r="BO73" s="161">
        <f t="shared" ca="1" si="68"/>
        <v>1</v>
      </c>
      <c r="BP73" s="161">
        <f t="shared" ca="1" si="68"/>
        <v>1</v>
      </c>
      <c r="BQ73" s="161">
        <f t="shared" ca="1" si="68"/>
        <v>1</v>
      </c>
      <c r="BR73" s="161">
        <f t="shared" ca="1" si="68"/>
        <v>1</v>
      </c>
      <c r="BS73" s="161">
        <f t="shared" ca="1" si="68"/>
        <v>1</v>
      </c>
      <c r="BT73" s="161">
        <f t="shared" ref="BT73:CI73" ca="1" si="69">IF($G22&lt;&gt;"",IF(YEAR($G22)=BT$63,(DATEVALUE("31.12."&amp;BT$63)-$G22)/BT$54,IF(YEAR($G22)&lt;BT$63,1,0)),0)</f>
        <v>1</v>
      </c>
      <c r="BU73" s="161">
        <f t="shared" ca="1" si="69"/>
        <v>1</v>
      </c>
      <c r="BV73" s="161">
        <f t="shared" ca="1" si="69"/>
        <v>1</v>
      </c>
      <c r="BW73" s="161">
        <f t="shared" ca="1" si="69"/>
        <v>1</v>
      </c>
      <c r="BX73" s="161">
        <f t="shared" ca="1" si="69"/>
        <v>1</v>
      </c>
      <c r="BY73" s="161">
        <f t="shared" ca="1" si="69"/>
        <v>1</v>
      </c>
      <c r="BZ73" s="161">
        <f t="shared" ca="1" si="69"/>
        <v>1</v>
      </c>
      <c r="CA73" s="161">
        <f t="shared" ca="1" si="69"/>
        <v>1</v>
      </c>
      <c r="CB73" s="161">
        <f t="shared" ca="1" si="69"/>
        <v>1</v>
      </c>
      <c r="CC73" s="161">
        <f t="shared" ca="1" si="69"/>
        <v>1</v>
      </c>
      <c r="CD73" s="161">
        <f t="shared" ca="1" si="69"/>
        <v>1</v>
      </c>
      <c r="CE73" s="161">
        <f t="shared" ca="1" si="69"/>
        <v>1</v>
      </c>
      <c r="CF73" s="161">
        <f t="shared" ca="1" si="69"/>
        <v>1</v>
      </c>
      <c r="CG73" s="161">
        <f t="shared" ca="1" si="69"/>
        <v>1</v>
      </c>
      <c r="CH73" s="161">
        <f t="shared" ca="1" si="69"/>
        <v>1</v>
      </c>
      <c r="CI73" s="161">
        <f t="shared" ca="1" si="69"/>
        <v>1</v>
      </c>
      <c r="CZ73" s="157"/>
      <c r="DA73" s="157"/>
      <c r="DB73" s="162" t="str">
        <f t="shared" si="60"/>
        <v>_5.1.9_Заполярье</v>
      </c>
    </row>
    <row r="74" spans="1:106" s="120" customFormat="1" ht="14.25" outlineLevel="1" x14ac:dyDescent="0.25">
      <c r="B74" s="15" t="s">
        <v>697</v>
      </c>
      <c r="C74" s="15" t="str">
        <f>C26</f>
        <v>Меретояха</v>
      </c>
      <c r="D74" s="15"/>
      <c r="E74" s="15"/>
      <c r="F74" s="15"/>
      <c r="G74" s="160"/>
      <c r="H74" s="161">
        <f t="shared" ref="H74:AM74" ca="1" si="70">IF($G26&lt;&gt;"",IF(YEAR($G26)=H$63,(DATEVALUE("31.12."&amp;H$63)-$G26)/H$54,IF(YEAR($G26)&lt;H$63,1,0)),0)</f>
        <v>0</v>
      </c>
      <c r="I74" s="161">
        <f t="shared" ca="1" si="70"/>
        <v>0</v>
      </c>
      <c r="J74" s="161">
        <f t="shared" ca="1" si="70"/>
        <v>0</v>
      </c>
      <c r="K74" s="161">
        <f t="shared" ca="1" si="70"/>
        <v>0</v>
      </c>
      <c r="L74" s="161">
        <f t="shared" ca="1" si="70"/>
        <v>0</v>
      </c>
      <c r="M74" s="161">
        <f t="shared" ca="1" si="70"/>
        <v>0</v>
      </c>
      <c r="N74" s="161">
        <f t="shared" ca="1" si="70"/>
        <v>0</v>
      </c>
      <c r="O74" s="161">
        <f t="shared" ca="1" si="70"/>
        <v>0</v>
      </c>
      <c r="P74" s="161">
        <f t="shared" ca="1" si="70"/>
        <v>0</v>
      </c>
      <c r="Q74" s="161">
        <f t="shared" ca="1" si="70"/>
        <v>0</v>
      </c>
      <c r="R74" s="161">
        <f t="shared" ca="1" si="70"/>
        <v>0</v>
      </c>
      <c r="S74" s="161">
        <f t="shared" ca="1" si="70"/>
        <v>0</v>
      </c>
      <c r="T74" s="161">
        <f t="shared" ca="1" si="70"/>
        <v>0</v>
      </c>
      <c r="U74" s="161">
        <f t="shared" ca="1" si="70"/>
        <v>0</v>
      </c>
      <c r="V74" s="161">
        <f t="shared" ca="1" si="70"/>
        <v>0</v>
      </c>
      <c r="W74" s="161">
        <f t="shared" ca="1" si="70"/>
        <v>0</v>
      </c>
      <c r="X74" s="161">
        <f t="shared" ca="1" si="70"/>
        <v>0</v>
      </c>
      <c r="Y74" s="161">
        <f t="shared" ca="1" si="70"/>
        <v>0</v>
      </c>
      <c r="Z74" s="161">
        <f t="shared" ca="1" si="70"/>
        <v>0</v>
      </c>
      <c r="AA74" s="161">
        <f t="shared" ca="1" si="70"/>
        <v>0</v>
      </c>
      <c r="AB74" s="161">
        <f t="shared" ca="1" si="70"/>
        <v>0</v>
      </c>
      <c r="AC74" s="161">
        <f t="shared" ca="1" si="70"/>
        <v>0</v>
      </c>
      <c r="AD74" s="161">
        <f t="shared" ca="1" si="70"/>
        <v>0</v>
      </c>
      <c r="AE74" s="161">
        <f t="shared" ca="1" si="70"/>
        <v>0</v>
      </c>
      <c r="AF74" s="161">
        <f t="shared" ca="1" si="70"/>
        <v>0</v>
      </c>
      <c r="AG74" s="161">
        <f t="shared" ca="1" si="70"/>
        <v>0</v>
      </c>
      <c r="AH74" s="161">
        <f t="shared" ca="1" si="70"/>
        <v>0</v>
      </c>
      <c r="AI74" s="161">
        <f t="shared" ca="1" si="70"/>
        <v>0</v>
      </c>
      <c r="AJ74" s="161">
        <f t="shared" ca="1" si="70"/>
        <v>0</v>
      </c>
      <c r="AK74" s="161">
        <f t="shared" ca="1" si="70"/>
        <v>0</v>
      </c>
      <c r="AL74" s="161">
        <f t="shared" ca="1" si="70"/>
        <v>0</v>
      </c>
      <c r="AM74" s="161">
        <f t="shared" ca="1" si="70"/>
        <v>0</v>
      </c>
      <c r="AN74" s="161">
        <f t="shared" ref="AN74:BS74" ca="1" si="71">IF($G26&lt;&gt;"",IF(YEAR($G26)=AN$63,(DATEVALUE("31.12."&amp;AN$63)-$G26)/AN$54,IF(YEAR($G26)&lt;AN$63,1,0)),0)</f>
        <v>0</v>
      </c>
      <c r="AO74" s="161">
        <f t="shared" ca="1" si="71"/>
        <v>0</v>
      </c>
      <c r="AP74" s="161">
        <f t="shared" ca="1" si="71"/>
        <v>0</v>
      </c>
      <c r="AQ74" s="161">
        <f t="shared" ca="1" si="71"/>
        <v>0</v>
      </c>
      <c r="AR74" s="161">
        <f t="shared" ca="1" si="71"/>
        <v>0</v>
      </c>
      <c r="AS74" s="161">
        <f t="shared" ca="1" si="71"/>
        <v>0</v>
      </c>
      <c r="AT74" s="161">
        <f t="shared" ca="1" si="71"/>
        <v>0</v>
      </c>
      <c r="AU74" s="161">
        <f t="shared" ca="1" si="71"/>
        <v>0</v>
      </c>
      <c r="AV74" s="161">
        <f t="shared" ca="1" si="71"/>
        <v>0</v>
      </c>
      <c r="AW74" s="161">
        <f t="shared" ca="1" si="71"/>
        <v>0</v>
      </c>
      <c r="AX74" s="161">
        <f t="shared" ca="1" si="71"/>
        <v>0</v>
      </c>
      <c r="AY74" s="161">
        <f t="shared" ca="1" si="71"/>
        <v>0</v>
      </c>
      <c r="AZ74" s="161">
        <f t="shared" ca="1" si="71"/>
        <v>0</v>
      </c>
      <c r="BA74" s="161">
        <f t="shared" ca="1" si="71"/>
        <v>0</v>
      </c>
      <c r="BB74" s="161">
        <f t="shared" ca="1" si="71"/>
        <v>0</v>
      </c>
      <c r="BC74" s="161">
        <f t="shared" ca="1" si="71"/>
        <v>0</v>
      </c>
      <c r="BD74" s="161">
        <f t="shared" ca="1" si="71"/>
        <v>0</v>
      </c>
      <c r="BE74" s="161">
        <f t="shared" ca="1" si="71"/>
        <v>0</v>
      </c>
      <c r="BF74" s="161">
        <f t="shared" ca="1" si="71"/>
        <v>0</v>
      </c>
      <c r="BG74" s="161">
        <f t="shared" ca="1" si="71"/>
        <v>0</v>
      </c>
      <c r="BH74" s="161">
        <f t="shared" ca="1" si="71"/>
        <v>0</v>
      </c>
      <c r="BI74" s="161">
        <f t="shared" ca="1" si="71"/>
        <v>0</v>
      </c>
      <c r="BJ74" s="161">
        <f t="shared" ca="1" si="71"/>
        <v>0</v>
      </c>
      <c r="BK74" s="161">
        <f t="shared" ca="1" si="71"/>
        <v>0</v>
      </c>
      <c r="BL74" s="161">
        <f t="shared" ca="1" si="71"/>
        <v>0</v>
      </c>
      <c r="BM74" s="161">
        <f t="shared" ca="1" si="71"/>
        <v>0</v>
      </c>
      <c r="BN74" s="161">
        <f t="shared" ca="1" si="71"/>
        <v>0</v>
      </c>
      <c r="BO74" s="161">
        <f t="shared" ca="1" si="71"/>
        <v>0</v>
      </c>
      <c r="BP74" s="161">
        <f t="shared" ca="1" si="71"/>
        <v>0</v>
      </c>
      <c r="BQ74" s="161">
        <f t="shared" ca="1" si="71"/>
        <v>0</v>
      </c>
      <c r="BR74" s="161">
        <f t="shared" ca="1" si="71"/>
        <v>0</v>
      </c>
      <c r="BS74" s="161">
        <f t="shared" ca="1" si="71"/>
        <v>0</v>
      </c>
      <c r="BT74" s="161">
        <f t="shared" ref="BT74:CI74" ca="1" si="72">IF($G26&lt;&gt;"",IF(YEAR($G26)=BT$63,(DATEVALUE("31.12."&amp;BT$63)-$G26)/BT$54,IF(YEAR($G26)&lt;BT$63,1,0)),0)</f>
        <v>0</v>
      </c>
      <c r="BU74" s="161">
        <f t="shared" ca="1" si="72"/>
        <v>0</v>
      </c>
      <c r="BV74" s="161">
        <f t="shared" ca="1" si="72"/>
        <v>0</v>
      </c>
      <c r="BW74" s="161">
        <f t="shared" ca="1" si="72"/>
        <v>0</v>
      </c>
      <c r="BX74" s="161">
        <f t="shared" ca="1" si="72"/>
        <v>0</v>
      </c>
      <c r="BY74" s="161">
        <f t="shared" ca="1" si="72"/>
        <v>0</v>
      </c>
      <c r="BZ74" s="161">
        <f t="shared" ca="1" si="72"/>
        <v>0</v>
      </c>
      <c r="CA74" s="161">
        <f t="shared" ca="1" si="72"/>
        <v>0</v>
      </c>
      <c r="CB74" s="161">
        <f t="shared" ca="1" si="72"/>
        <v>0</v>
      </c>
      <c r="CC74" s="161">
        <f t="shared" ca="1" si="72"/>
        <v>0</v>
      </c>
      <c r="CD74" s="161">
        <f t="shared" ca="1" si="72"/>
        <v>0</v>
      </c>
      <c r="CE74" s="161">
        <f t="shared" ca="1" si="72"/>
        <v>0</v>
      </c>
      <c r="CF74" s="161">
        <f t="shared" ca="1" si="72"/>
        <v>0</v>
      </c>
      <c r="CG74" s="161">
        <f t="shared" ca="1" si="72"/>
        <v>0</v>
      </c>
      <c r="CH74" s="161">
        <f t="shared" ca="1" si="72"/>
        <v>0</v>
      </c>
      <c r="CI74" s="161">
        <f t="shared" ca="1" si="72"/>
        <v>0</v>
      </c>
      <c r="CZ74" s="157"/>
      <c r="DA74" s="157"/>
      <c r="DB74" s="162" t="str">
        <f t="shared" si="60"/>
        <v>_5.1.10_Меретояха</v>
      </c>
    </row>
    <row r="75" spans="1:106" s="90" customFormat="1" ht="14.25" outlineLevel="1" x14ac:dyDescent="0.25">
      <c r="B75" s="16" t="s">
        <v>101</v>
      </c>
      <c r="C75" s="16" t="s">
        <v>155</v>
      </c>
      <c r="D75" s="12"/>
      <c r="E75" s="12"/>
      <c r="F75" s="12"/>
      <c r="G75" s="13"/>
      <c r="H75" s="19">
        <f ca="1">IF($H$60=1,IF($G$77+5&gt;$G$76+7,IF(H63&lt;=$G$76+7,1,0),IF(H63&lt;=$G$77+5,1,0)),IF(H63&lt;=$G$77+$G$61,1,0))</f>
        <v>1</v>
      </c>
      <c r="I75" s="19">
        <f t="shared" ref="I75:BT75" ca="1" si="73">IF($H$60=1,IF($G$77+5&gt;$G$76+7,IF(I63&lt;=$G$76+7,1,0),IF(I63&lt;=$G$77+5,1,0)),IF(I63&lt;=$G$77+$G$61,1,0))</f>
        <v>1</v>
      </c>
      <c r="J75" s="19">
        <f t="shared" ca="1" si="73"/>
        <v>1</v>
      </c>
      <c r="K75" s="19">
        <f t="shared" ca="1" si="73"/>
        <v>1</v>
      </c>
      <c r="L75" s="19">
        <f t="shared" ca="1" si="73"/>
        <v>1</v>
      </c>
      <c r="M75" s="19">
        <f t="shared" ca="1" si="73"/>
        <v>1</v>
      </c>
      <c r="N75" s="19">
        <f t="shared" ca="1" si="73"/>
        <v>1</v>
      </c>
      <c r="O75" s="19">
        <f t="shared" ca="1" si="73"/>
        <v>1</v>
      </c>
      <c r="P75" s="19">
        <f t="shared" ca="1" si="73"/>
        <v>0</v>
      </c>
      <c r="Q75" s="19">
        <f t="shared" ca="1" si="73"/>
        <v>0</v>
      </c>
      <c r="R75" s="19">
        <f t="shared" ca="1" si="73"/>
        <v>0</v>
      </c>
      <c r="S75" s="19">
        <f t="shared" ca="1" si="73"/>
        <v>0</v>
      </c>
      <c r="T75" s="19">
        <f t="shared" ca="1" si="73"/>
        <v>0</v>
      </c>
      <c r="U75" s="19">
        <f t="shared" ca="1" si="73"/>
        <v>0</v>
      </c>
      <c r="V75" s="19">
        <f t="shared" ca="1" si="73"/>
        <v>0</v>
      </c>
      <c r="W75" s="19">
        <f t="shared" ca="1" si="73"/>
        <v>0</v>
      </c>
      <c r="X75" s="19">
        <f t="shared" ca="1" si="73"/>
        <v>0</v>
      </c>
      <c r="Y75" s="19">
        <f t="shared" ca="1" si="73"/>
        <v>0</v>
      </c>
      <c r="Z75" s="19">
        <f t="shared" ca="1" si="73"/>
        <v>0</v>
      </c>
      <c r="AA75" s="19">
        <f t="shared" ca="1" si="73"/>
        <v>0</v>
      </c>
      <c r="AB75" s="19">
        <f t="shared" ca="1" si="73"/>
        <v>0</v>
      </c>
      <c r="AC75" s="19">
        <f t="shared" ca="1" si="73"/>
        <v>0</v>
      </c>
      <c r="AD75" s="19">
        <f t="shared" ca="1" si="73"/>
        <v>0</v>
      </c>
      <c r="AE75" s="19">
        <f t="shared" ca="1" si="73"/>
        <v>0</v>
      </c>
      <c r="AF75" s="19">
        <f t="shared" ca="1" si="73"/>
        <v>0</v>
      </c>
      <c r="AG75" s="19">
        <f t="shared" ca="1" si="73"/>
        <v>0</v>
      </c>
      <c r="AH75" s="19">
        <f t="shared" ca="1" si="73"/>
        <v>0</v>
      </c>
      <c r="AI75" s="19">
        <f t="shared" ca="1" si="73"/>
        <v>0</v>
      </c>
      <c r="AJ75" s="19">
        <f t="shared" ca="1" si="73"/>
        <v>0</v>
      </c>
      <c r="AK75" s="19">
        <f t="shared" ca="1" si="73"/>
        <v>0</v>
      </c>
      <c r="AL75" s="19">
        <f t="shared" ca="1" si="73"/>
        <v>0</v>
      </c>
      <c r="AM75" s="19">
        <f t="shared" ca="1" si="73"/>
        <v>0</v>
      </c>
      <c r="AN75" s="19">
        <f t="shared" ca="1" si="73"/>
        <v>0</v>
      </c>
      <c r="AO75" s="19">
        <f t="shared" ca="1" si="73"/>
        <v>0</v>
      </c>
      <c r="AP75" s="19">
        <f t="shared" ca="1" si="73"/>
        <v>0</v>
      </c>
      <c r="AQ75" s="19">
        <f t="shared" ca="1" si="73"/>
        <v>0</v>
      </c>
      <c r="AR75" s="19">
        <f t="shared" ca="1" si="73"/>
        <v>0</v>
      </c>
      <c r="AS75" s="19">
        <f t="shared" ca="1" si="73"/>
        <v>0</v>
      </c>
      <c r="AT75" s="19">
        <f t="shared" ca="1" si="73"/>
        <v>0</v>
      </c>
      <c r="AU75" s="19">
        <f t="shared" ca="1" si="73"/>
        <v>0</v>
      </c>
      <c r="AV75" s="19">
        <f t="shared" ca="1" si="73"/>
        <v>0</v>
      </c>
      <c r="AW75" s="19">
        <f t="shared" ca="1" si="73"/>
        <v>0</v>
      </c>
      <c r="AX75" s="19">
        <f t="shared" ca="1" si="73"/>
        <v>0</v>
      </c>
      <c r="AY75" s="19">
        <f t="shared" ca="1" si="73"/>
        <v>0</v>
      </c>
      <c r="AZ75" s="19">
        <f t="shared" ca="1" si="73"/>
        <v>0</v>
      </c>
      <c r="BA75" s="19">
        <f t="shared" ca="1" si="73"/>
        <v>0</v>
      </c>
      <c r="BB75" s="19">
        <f t="shared" ca="1" si="73"/>
        <v>0</v>
      </c>
      <c r="BC75" s="19">
        <f t="shared" ca="1" si="73"/>
        <v>0</v>
      </c>
      <c r="BD75" s="19">
        <f t="shared" ca="1" si="73"/>
        <v>0</v>
      </c>
      <c r="BE75" s="19">
        <f t="shared" ca="1" si="73"/>
        <v>0</v>
      </c>
      <c r="BF75" s="19">
        <f t="shared" ca="1" si="73"/>
        <v>0</v>
      </c>
      <c r="BG75" s="19">
        <f t="shared" ca="1" si="73"/>
        <v>0</v>
      </c>
      <c r="BH75" s="19">
        <f t="shared" ca="1" si="73"/>
        <v>0</v>
      </c>
      <c r="BI75" s="19">
        <f t="shared" ca="1" si="73"/>
        <v>0</v>
      </c>
      <c r="BJ75" s="19">
        <f t="shared" ca="1" si="73"/>
        <v>0</v>
      </c>
      <c r="BK75" s="19">
        <f t="shared" ca="1" si="73"/>
        <v>0</v>
      </c>
      <c r="BL75" s="19">
        <f t="shared" ca="1" si="73"/>
        <v>0</v>
      </c>
      <c r="BM75" s="19">
        <f t="shared" ca="1" si="73"/>
        <v>0</v>
      </c>
      <c r="BN75" s="19">
        <f t="shared" ca="1" si="73"/>
        <v>0</v>
      </c>
      <c r="BO75" s="19">
        <f t="shared" ca="1" si="73"/>
        <v>0</v>
      </c>
      <c r="BP75" s="19">
        <f t="shared" ca="1" si="73"/>
        <v>0</v>
      </c>
      <c r="BQ75" s="19">
        <f t="shared" ca="1" si="73"/>
        <v>0</v>
      </c>
      <c r="BR75" s="19">
        <f t="shared" ca="1" si="73"/>
        <v>0</v>
      </c>
      <c r="BS75" s="19">
        <f t="shared" ca="1" si="73"/>
        <v>0</v>
      </c>
      <c r="BT75" s="19">
        <f t="shared" ca="1" si="73"/>
        <v>0</v>
      </c>
      <c r="BU75" s="19">
        <f t="shared" ref="BU75:CI75" ca="1" si="74">IF($H$60=1,IF($G$77+5&gt;$G$76+7,IF(BU63&lt;=$G$76+7,1,0),IF(BU63&lt;=$G$77+5,1,0)),IF(BU63&lt;=$G$77+$G$61,1,0))</f>
        <v>0</v>
      </c>
      <c r="BV75" s="19">
        <f t="shared" ca="1" si="74"/>
        <v>0</v>
      </c>
      <c r="BW75" s="19">
        <f t="shared" ca="1" si="74"/>
        <v>0</v>
      </c>
      <c r="BX75" s="19">
        <f t="shared" ca="1" si="74"/>
        <v>0</v>
      </c>
      <c r="BY75" s="19">
        <f t="shared" ca="1" si="74"/>
        <v>0</v>
      </c>
      <c r="BZ75" s="19">
        <f t="shared" ca="1" si="74"/>
        <v>0</v>
      </c>
      <c r="CA75" s="19">
        <f t="shared" ca="1" si="74"/>
        <v>0</v>
      </c>
      <c r="CB75" s="19">
        <f t="shared" ca="1" si="74"/>
        <v>0</v>
      </c>
      <c r="CC75" s="19">
        <f t="shared" ca="1" si="74"/>
        <v>0</v>
      </c>
      <c r="CD75" s="19">
        <f t="shared" ca="1" si="74"/>
        <v>0</v>
      </c>
      <c r="CE75" s="19">
        <f t="shared" ca="1" si="74"/>
        <v>0</v>
      </c>
      <c r="CF75" s="19">
        <f t="shared" ca="1" si="74"/>
        <v>0</v>
      </c>
      <c r="CG75" s="19">
        <f t="shared" ca="1" si="74"/>
        <v>0</v>
      </c>
      <c r="CH75" s="19">
        <f t="shared" ca="1" si="74"/>
        <v>0</v>
      </c>
      <c r="CI75" s="19">
        <f t="shared" ca="1" si="74"/>
        <v>0</v>
      </c>
      <c r="CZ75" s="159" t="s">
        <v>181</v>
      </c>
      <c r="DA75" s="159">
        <v>51</v>
      </c>
      <c r="DB75" s="162" t="str">
        <f t="shared" si="60"/>
        <v>51_5.2_Горизонт оценки</v>
      </c>
    </row>
    <row r="76" spans="1:106" s="90" customFormat="1" ht="14.25" outlineLevel="1" x14ac:dyDescent="0.2">
      <c r="A76" s="261"/>
      <c r="B76" s="12" t="s">
        <v>164</v>
      </c>
      <c r="C76" s="12" t="s">
        <v>162</v>
      </c>
      <c r="D76" s="12"/>
      <c r="E76" s="12"/>
      <c r="F76" s="12"/>
      <c r="G76" s="20">
        <f t="array" aca="1" ref="G76" ca="1">IF(ISNA(OFFSET(G1,0,MATCH(1=1,$H$30:$CI$30&lt;&gt;0,))),$G$4,OFFSET(G1,0,MATCH(1=1,$H$30:$CI$30&lt;&gt;0,)))</f>
        <v>2022</v>
      </c>
      <c r="H76" s="270"/>
      <c r="I76" s="270"/>
      <c r="J76" s="270"/>
      <c r="K76" s="270"/>
      <c r="L76" s="270"/>
      <c r="M76" s="270"/>
      <c r="N76" s="270"/>
      <c r="O76" s="270"/>
      <c r="P76" s="270"/>
      <c r="Q76" s="270"/>
      <c r="R76" s="270"/>
      <c r="S76" s="270"/>
      <c r="T76" s="270"/>
      <c r="U76" s="270"/>
      <c r="V76" s="270"/>
      <c r="W76" s="270"/>
      <c r="X76" s="270"/>
      <c r="Y76" s="270"/>
      <c r="Z76" s="270"/>
      <c r="AA76" s="270"/>
      <c r="AB76" s="270"/>
      <c r="AC76" s="270"/>
      <c r="AD76" s="270"/>
      <c r="AE76" s="270"/>
      <c r="AF76" s="270"/>
      <c r="AG76" s="270"/>
      <c r="AH76" s="270"/>
      <c r="AI76" s="270"/>
      <c r="AJ76" s="270"/>
      <c r="AK76" s="270"/>
      <c r="AL76" s="270"/>
      <c r="AM76" s="270"/>
      <c r="AN76" s="270"/>
      <c r="AO76" s="270"/>
      <c r="AP76" s="270"/>
      <c r="AQ76" s="270"/>
      <c r="AR76" s="270"/>
      <c r="AS76" s="270"/>
      <c r="AT76" s="270"/>
      <c r="AU76" s="270"/>
      <c r="AV76" s="270"/>
      <c r="AW76" s="270"/>
      <c r="AX76" s="270"/>
      <c r="AY76" s="270"/>
      <c r="AZ76" s="270"/>
      <c r="BA76" s="270"/>
      <c r="BB76" s="270"/>
      <c r="BC76" s="270"/>
      <c r="BD76" s="270"/>
      <c r="BE76" s="270"/>
      <c r="BF76" s="270"/>
      <c r="BG76" s="270"/>
      <c r="BH76" s="270"/>
      <c r="BI76" s="270"/>
      <c r="BJ76" s="270"/>
      <c r="BK76" s="270"/>
      <c r="BL76" s="270"/>
      <c r="BM76" s="270"/>
      <c r="BN76" s="270"/>
      <c r="BO76" s="270"/>
      <c r="BP76" s="270"/>
      <c r="BQ76" s="270"/>
      <c r="BR76" s="270"/>
      <c r="BS76" s="270"/>
      <c r="BT76" s="270"/>
      <c r="BU76" s="270"/>
      <c r="BV76" s="270"/>
      <c r="BW76" s="270"/>
      <c r="BX76" s="270"/>
      <c r="BY76" s="270"/>
      <c r="BZ76" s="270"/>
      <c r="CA76" s="270"/>
      <c r="CB76" s="270"/>
      <c r="CC76" s="270"/>
      <c r="CD76" s="270"/>
      <c r="CE76" s="270"/>
      <c r="CF76" s="270"/>
      <c r="CG76" s="270"/>
      <c r="CH76" s="270"/>
      <c r="CI76" s="270"/>
      <c r="CZ76" s="159" t="s">
        <v>181</v>
      </c>
      <c r="DA76" s="159">
        <v>52</v>
      </c>
      <c r="DB76" s="162" t="str">
        <f t="shared" si="60"/>
        <v>52_5.2.1_первый год инвестиций</v>
      </c>
    </row>
    <row r="77" spans="1:106" s="90" customFormat="1" ht="14.25" outlineLevel="1" x14ac:dyDescent="0.2">
      <c r="A77" s="261"/>
      <c r="B77" s="12" t="s">
        <v>165</v>
      </c>
      <c r="C77" s="12" t="s">
        <v>163</v>
      </c>
      <c r="D77" s="12"/>
      <c r="E77" s="12"/>
      <c r="F77" s="12"/>
      <c r="G77" s="20">
        <f ca="1">YEAR(G11)</f>
        <v>2024</v>
      </c>
      <c r="H77" s="270"/>
      <c r="I77" s="270"/>
      <c r="J77" s="270"/>
      <c r="K77" s="270"/>
      <c r="L77" s="270"/>
      <c r="M77" s="270"/>
      <c r="N77" s="270"/>
      <c r="O77" s="270"/>
      <c r="P77" s="270"/>
      <c r="Q77" s="270"/>
      <c r="R77" s="270"/>
      <c r="S77" s="270"/>
      <c r="T77" s="270"/>
      <c r="U77" s="270"/>
      <c r="V77" s="270"/>
      <c r="W77" s="270"/>
      <c r="X77" s="270"/>
      <c r="Y77" s="270"/>
      <c r="Z77" s="270"/>
      <c r="AA77" s="270"/>
      <c r="AB77" s="270"/>
      <c r="AC77" s="270"/>
      <c r="AD77" s="270"/>
      <c r="AE77" s="270"/>
      <c r="AF77" s="270"/>
      <c r="AG77" s="270"/>
      <c r="AH77" s="270"/>
      <c r="AI77" s="270"/>
      <c r="AJ77" s="270"/>
      <c r="AK77" s="270"/>
      <c r="AL77" s="270"/>
      <c r="AM77" s="270"/>
      <c r="AN77" s="270"/>
      <c r="AO77" s="270"/>
      <c r="AP77" s="270"/>
      <c r="AQ77" s="270"/>
      <c r="AR77" s="270"/>
      <c r="AS77" s="270"/>
      <c r="AT77" s="270"/>
      <c r="AU77" s="270"/>
      <c r="AV77" s="270"/>
      <c r="AW77" s="270"/>
      <c r="AX77" s="270"/>
      <c r="AY77" s="270"/>
      <c r="AZ77" s="270"/>
      <c r="BA77" s="270"/>
      <c r="BB77" s="270"/>
      <c r="BC77" s="270"/>
      <c r="BD77" s="270"/>
      <c r="BE77" s="270"/>
      <c r="BF77" s="270"/>
      <c r="BG77" s="270"/>
      <c r="BH77" s="270"/>
      <c r="BI77" s="270"/>
      <c r="BJ77" s="270"/>
      <c r="BK77" s="270"/>
      <c r="BL77" s="270"/>
      <c r="BM77" s="270"/>
      <c r="BN77" s="270"/>
      <c r="BO77" s="270"/>
      <c r="BP77" s="270"/>
      <c r="BQ77" s="270"/>
      <c r="BR77" s="270"/>
      <c r="BS77" s="270"/>
      <c r="BT77" s="270"/>
      <c r="BU77" s="270"/>
      <c r="BV77" s="270"/>
      <c r="BW77" s="270"/>
      <c r="BX77" s="270"/>
      <c r="BY77" s="270"/>
      <c r="BZ77" s="270"/>
      <c r="CA77" s="270"/>
      <c r="CB77" s="270"/>
      <c r="CC77" s="270"/>
      <c r="CD77" s="270"/>
      <c r="CE77" s="270"/>
      <c r="CF77" s="270"/>
      <c r="CG77" s="270"/>
      <c r="CH77" s="270"/>
      <c r="CI77" s="270"/>
      <c r="CZ77" s="159" t="s">
        <v>181</v>
      </c>
      <c r="DA77" s="159">
        <v>53</v>
      </c>
      <c r="DB77" s="162" t="str">
        <f t="shared" si="60"/>
        <v>53_5.2.2_год перевода решения в промышленною эксплуатацию</v>
      </c>
    </row>
    <row r="78" spans="1:106" s="33" customFormat="1" ht="14.25" outlineLevel="1" x14ac:dyDescent="0.25">
      <c r="B78" s="38"/>
      <c r="C78" s="71"/>
      <c r="D78" s="71"/>
      <c r="E78" s="71"/>
      <c r="F78" s="34"/>
      <c r="CZ78" s="41" t="s">
        <v>181</v>
      </c>
      <c r="DA78" s="159">
        <v>54</v>
      </c>
      <c r="DB78" s="162" t="str">
        <f t="shared" si="60"/>
        <v>54__</v>
      </c>
    </row>
    <row r="79" spans="1:106" s="43" customFormat="1" ht="32.25" customHeight="1" x14ac:dyDescent="0.2">
      <c r="A79" s="33"/>
      <c r="B79" s="73" t="s">
        <v>150</v>
      </c>
      <c r="C79" s="74" t="s">
        <v>31</v>
      </c>
      <c r="D79" s="74"/>
      <c r="E79" s="75" t="s">
        <v>116</v>
      </c>
      <c r="F79" s="76"/>
      <c r="G79" s="77"/>
      <c r="H79" s="230">
        <f>H$1</f>
        <v>2022</v>
      </c>
      <c r="I79" s="230">
        <f t="shared" ref="I79:BT79" si="75">I$1</f>
        <v>2023</v>
      </c>
      <c r="J79" s="230">
        <f t="shared" si="75"/>
        <v>2024</v>
      </c>
      <c r="K79" s="230">
        <f t="shared" si="75"/>
        <v>2025</v>
      </c>
      <c r="L79" s="230">
        <f t="shared" si="75"/>
        <v>2026</v>
      </c>
      <c r="M79" s="230">
        <f t="shared" si="75"/>
        <v>2027</v>
      </c>
      <c r="N79" s="230">
        <f t="shared" si="75"/>
        <v>2028</v>
      </c>
      <c r="O79" s="230">
        <f t="shared" si="75"/>
        <v>2029</v>
      </c>
      <c r="P79" s="230">
        <f t="shared" si="75"/>
        <v>2030</v>
      </c>
      <c r="Q79" s="230">
        <f t="shared" si="75"/>
        <v>2031</v>
      </c>
      <c r="R79" s="230">
        <f t="shared" si="75"/>
        <v>2032</v>
      </c>
      <c r="S79" s="230">
        <f t="shared" si="75"/>
        <v>2033</v>
      </c>
      <c r="T79" s="230">
        <f t="shared" si="75"/>
        <v>2034</v>
      </c>
      <c r="U79" s="230">
        <f t="shared" si="75"/>
        <v>2035</v>
      </c>
      <c r="V79" s="230">
        <f t="shared" si="75"/>
        <v>2036</v>
      </c>
      <c r="W79" s="230">
        <f t="shared" si="75"/>
        <v>2037</v>
      </c>
      <c r="X79" s="230">
        <f t="shared" si="75"/>
        <v>2038</v>
      </c>
      <c r="Y79" s="230">
        <f t="shared" si="75"/>
        <v>2039</v>
      </c>
      <c r="Z79" s="230">
        <f t="shared" si="75"/>
        <v>2040</v>
      </c>
      <c r="AA79" s="230">
        <f t="shared" si="75"/>
        <v>2041</v>
      </c>
      <c r="AB79" s="230">
        <f t="shared" si="75"/>
        <v>2042</v>
      </c>
      <c r="AC79" s="230">
        <f t="shared" si="75"/>
        <v>2043</v>
      </c>
      <c r="AD79" s="230">
        <f t="shared" si="75"/>
        <v>2044</v>
      </c>
      <c r="AE79" s="230">
        <f t="shared" si="75"/>
        <v>2045</v>
      </c>
      <c r="AF79" s="230">
        <f t="shared" si="75"/>
        <v>2046</v>
      </c>
      <c r="AG79" s="230">
        <f t="shared" si="75"/>
        <v>2047</v>
      </c>
      <c r="AH79" s="230">
        <f t="shared" si="75"/>
        <v>2048</v>
      </c>
      <c r="AI79" s="230">
        <f t="shared" si="75"/>
        <v>2049</v>
      </c>
      <c r="AJ79" s="230">
        <f t="shared" si="75"/>
        <v>2050</v>
      </c>
      <c r="AK79" s="230">
        <f t="shared" si="75"/>
        <v>2051</v>
      </c>
      <c r="AL79" s="230">
        <f t="shared" si="75"/>
        <v>2052</v>
      </c>
      <c r="AM79" s="230">
        <f t="shared" si="75"/>
        <v>2053</v>
      </c>
      <c r="AN79" s="230">
        <f t="shared" si="75"/>
        <v>2054</v>
      </c>
      <c r="AO79" s="230">
        <f t="shared" si="75"/>
        <v>2055</v>
      </c>
      <c r="AP79" s="230">
        <f t="shared" si="75"/>
        <v>2056</v>
      </c>
      <c r="AQ79" s="230">
        <f t="shared" si="75"/>
        <v>2057</v>
      </c>
      <c r="AR79" s="230">
        <f t="shared" si="75"/>
        <v>2058</v>
      </c>
      <c r="AS79" s="230">
        <f t="shared" si="75"/>
        <v>2059</v>
      </c>
      <c r="AT79" s="230">
        <f t="shared" si="75"/>
        <v>2060</v>
      </c>
      <c r="AU79" s="230">
        <f t="shared" si="75"/>
        <v>2061</v>
      </c>
      <c r="AV79" s="230">
        <f t="shared" si="75"/>
        <v>2062</v>
      </c>
      <c r="AW79" s="230">
        <f t="shared" si="75"/>
        <v>2063</v>
      </c>
      <c r="AX79" s="230">
        <f t="shared" si="75"/>
        <v>2064</v>
      </c>
      <c r="AY79" s="230">
        <f t="shared" si="75"/>
        <v>2065</v>
      </c>
      <c r="AZ79" s="230">
        <f t="shared" si="75"/>
        <v>2066</v>
      </c>
      <c r="BA79" s="230">
        <f t="shared" si="75"/>
        <v>2067</v>
      </c>
      <c r="BB79" s="230">
        <f t="shared" si="75"/>
        <v>2068</v>
      </c>
      <c r="BC79" s="230">
        <f t="shared" si="75"/>
        <v>2069</v>
      </c>
      <c r="BD79" s="230">
        <f t="shared" si="75"/>
        <v>2070</v>
      </c>
      <c r="BE79" s="230">
        <f t="shared" si="75"/>
        <v>2071</v>
      </c>
      <c r="BF79" s="230">
        <f t="shared" si="75"/>
        <v>2072</v>
      </c>
      <c r="BG79" s="230">
        <f t="shared" si="75"/>
        <v>2073</v>
      </c>
      <c r="BH79" s="230">
        <f t="shared" si="75"/>
        <v>2074</v>
      </c>
      <c r="BI79" s="230">
        <f t="shared" si="75"/>
        <v>2075</v>
      </c>
      <c r="BJ79" s="230">
        <f t="shared" si="75"/>
        <v>2076</v>
      </c>
      <c r="BK79" s="230">
        <f t="shared" si="75"/>
        <v>2077</v>
      </c>
      <c r="BL79" s="230">
        <f t="shared" si="75"/>
        <v>2078</v>
      </c>
      <c r="BM79" s="230">
        <f t="shared" si="75"/>
        <v>2079</v>
      </c>
      <c r="BN79" s="230">
        <f t="shared" si="75"/>
        <v>2080</v>
      </c>
      <c r="BO79" s="230">
        <f t="shared" si="75"/>
        <v>2081</v>
      </c>
      <c r="BP79" s="230">
        <f t="shared" si="75"/>
        <v>2082</v>
      </c>
      <c r="BQ79" s="230">
        <f t="shared" si="75"/>
        <v>2083</v>
      </c>
      <c r="BR79" s="230">
        <f t="shared" si="75"/>
        <v>2084</v>
      </c>
      <c r="BS79" s="230">
        <f t="shared" si="75"/>
        <v>2085</v>
      </c>
      <c r="BT79" s="230">
        <f t="shared" si="75"/>
        <v>2086</v>
      </c>
      <c r="BU79" s="230">
        <f t="shared" ref="BU79:CI79" si="76">BU$1</f>
        <v>2087</v>
      </c>
      <c r="BV79" s="230">
        <f t="shared" si="76"/>
        <v>2088</v>
      </c>
      <c r="BW79" s="230">
        <f t="shared" si="76"/>
        <v>2089</v>
      </c>
      <c r="BX79" s="230">
        <f t="shared" si="76"/>
        <v>2090</v>
      </c>
      <c r="BY79" s="230">
        <f t="shared" si="76"/>
        <v>2091</v>
      </c>
      <c r="BZ79" s="230">
        <f t="shared" si="76"/>
        <v>2092</v>
      </c>
      <c r="CA79" s="230">
        <f t="shared" si="76"/>
        <v>2093</v>
      </c>
      <c r="CB79" s="230">
        <f t="shared" si="76"/>
        <v>2094</v>
      </c>
      <c r="CC79" s="230">
        <f t="shared" si="76"/>
        <v>2095</v>
      </c>
      <c r="CD79" s="230">
        <f t="shared" si="76"/>
        <v>2096</v>
      </c>
      <c r="CE79" s="230">
        <f t="shared" si="76"/>
        <v>2097</v>
      </c>
      <c r="CF79" s="230">
        <f t="shared" si="76"/>
        <v>2098</v>
      </c>
      <c r="CG79" s="230">
        <f t="shared" si="76"/>
        <v>2099</v>
      </c>
      <c r="CH79" s="230">
        <f t="shared" si="76"/>
        <v>2100</v>
      </c>
      <c r="CI79" s="230">
        <f t="shared" si="76"/>
        <v>2101</v>
      </c>
      <c r="CZ79" s="41" t="s">
        <v>181</v>
      </c>
      <c r="DA79" s="159">
        <v>55</v>
      </c>
      <c r="DB79" s="162" t="str">
        <f t="shared" si="60"/>
        <v>55_6_Эффекты проекта</v>
      </c>
    </row>
    <row r="80" spans="1:106" ht="14.25" outlineLevel="1" x14ac:dyDescent="0.25">
      <c r="B80" s="12" t="s">
        <v>62</v>
      </c>
      <c r="C80" s="218" t="s">
        <v>102</v>
      </c>
      <c r="D80" s="12" t="str">
        <f>D107</f>
        <v>Вероятностный</v>
      </c>
      <c r="E80" s="12" t="str">
        <f>E107</f>
        <v>Косвенный</v>
      </c>
      <c r="F80" s="12" t="s">
        <v>13</v>
      </c>
      <c r="G80" s="13">
        <f ca="1">SUM(H80:CI80)</f>
        <v>335761.21827411168</v>
      </c>
      <c r="H80" s="14">
        <f t="shared" ref="H80:BS80" ca="1" si="77">H107*H$75</f>
        <v>0</v>
      </c>
      <c r="I80" s="14">
        <f t="shared" ca="1" si="77"/>
        <v>0</v>
      </c>
      <c r="J80" s="14">
        <f t="shared" ca="1" si="77"/>
        <v>33898.477157360408</v>
      </c>
      <c r="K80" s="14">
        <f t="shared" ca="1" si="77"/>
        <v>60372.548223350255</v>
      </c>
      <c r="L80" s="14">
        <f t="shared" ca="1" si="77"/>
        <v>60372.548223350255</v>
      </c>
      <c r="M80" s="14">
        <f t="shared" ca="1" si="77"/>
        <v>60372.548223350255</v>
      </c>
      <c r="N80" s="14">
        <f t="shared" ca="1" si="77"/>
        <v>60372.548223350255</v>
      </c>
      <c r="O80" s="14">
        <f t="shared" ca="1" si="77"/>
        <v>60372.548223350255</v>
      </c>
      <c r="P80" s="14">
        <f t="shared" ca="1" si="77"/>
        <v>0</v>
      </c>
      <c r="Q80" s="14">
        <f t="shared" ca="1" si="77"/>
        <v>0</v>
      </c>
      <c r="R80" s="14">
        <f t="shared" ca="1" si="77"/>
        <v>0</v>
      </c>
      <c r="S80" s="14">
        <f t="shared" ca="1" si="77"/>
        <v>0</v>
      </c>
      <c r="T80" s="14">
        <f t="shared" ca="1" si="77"/>
        <v>0</v>
      </c>
      <c r="U80" s="14">
        <f t="shared" ca="1" si="77"/>
        <v>0</v>
      </c>
      <c r="V80" s="14">
        <f t="shared" ca="1" si="77"/>
        <v>0</v>
      </c>
      <c r="W80" s="14">
        <f t="shared" ca="1" si="77"/>
        <v>0</v>
      </c>
      <c r="X80" s="14">
        <f t="shared" ca="1" si="77"/>
        <v>0</v>
      </c>
      <c r="Y80" s="14">
        <f t="shared" ca="1" si="77"/>
        <v>0</v>
      </c>
      <c r="Z80" s="14">
        <f t="shared" ca="1" si="77"/>
        <v>0</v>
      </c>
      <c r="AA80" s="14">
        <f t="shared" ca="1" si="77"/>
        <v>0</v>
      </c>
      <c r="AB80" s="14">
        <f t="shared" ca="1" si="77"/>
        <v>0</v>
      </c>
      <c r="AC80" s="14">
        <f t="shared" ca="1" si="77"/>
        <v>0</v>
      </c>
      <c r="AD80" s="14">
        <f t="shared" ca="1" si="77"/>
        <v>0</v>
      </c>
      <c r="AE80" s="14">
        <f t="shared" ca="1" si="77"/>
        <v>0</v>
      </c>
      <c r="AF80" s="14">
        <f t="shared" ca="1" si="77"/>
        <v>0</v>
      </c>
      <c r="AG80" s="14">
        <f t="shared" ca="1" si="77"/>
        <v>0</v>
      </c>
      <c r="AH80" s="14">
        <f t="shared" ca="1" si="77"/>
        <v>0</v>
      </c>
      <c r="AI80" s="14">
        <f t="shared" ca="1" si="77"/>
        <v>0</v>
      </c>
      <c r="AJ80" s="14">
        <f t="shared" ca="1" si="77"/>
        <v>0</v>
      </c>
      <c r="AK80" s="14">
        <f t="shared" ca="1" si="77"/>
        <v>0</v>
      </c>
      <c r="AL80" s="14">
        <f t="shared" ca="1" si="77"/>
        <v>0</v>
      </c>
      <c r="AM80" s="14">
        <f t="shared" ca="1" si="77"/>
        <v>0</v>
      </c>
      <c r="AN80" s="14">
        <f t="shared" ca="1" si="77"/>
        <v>0</v>
      </c>
      <c r="AO80" s="14">
        <f t="shared" ca="1" si="77"/>
        <v>0</v>
      </c>
      <c r="AP80" s="14">
        <f t="shared" ca="1" si="77"/>
        <v>0</v>
      </c>
      <c r="AQ80" s="14">
        <f t="shared" ca="1" si="77"/>
        <v>0</v>
      </c>
      <c r="AR80" s="14">
        <f t="shared" ca="1" si="77"/>
        <v>0</v>
      </c>
      <c r="AS80" s="14">
        <f t="shared" ca="1" si="77"/>
        <v>0</v>
      </c>
      <c r="AT80" s="14">
        <f t="shared" ca="1" si="77"/>
        <v>0</v>
      </c>
      <c r="AU80" s="14">
        <f t="shared" ca="1" si="77"/>
        <v>0</v>
      </c>
      <c r="AV80" s="14">
        <f t="shared" ca="1" si="77"/>
        <v>0</v>
      </c>
      <c r="AW80" s="14">
        <f t="shared" ca="1" si="77"/>
        <v>0</v>
      </c>
      <c r="AX80" s="14">
        <f t="shared" ca="1" si="77"/>
        <v>0</v>
      </c>
      <c r="AY80" s="14">
        <f t="shared" ca="1" si="77"/>
        <v>0</v>
      </c>
      <c r="AZ80" s="14">
        <f t="shared" ca="1" si="77"/>
        <v>0</v>
      </c>
      <c r="BA80" s="14">
        <f t="shared" ca="1" si="77"/>
        <v>0</v>
      </c>
      <c r="BB80" s="14">
        <f t="shared" ca="1" si="77"/>
        <v>0</v>
      </c>
      <c r="BC80" s="14">
        <f t="shared" ca="1" si="77"/>
        <v>0</v>
      </c>
      <c r="BD80" s="14">
        <f t="shared" ca="1" si="77"/>
        <v>0</v>
      </c>
      <c r="BE80" s="14">
        <f t="shared" ca="1" si="77"/>
        <v>0</v>
      </c>
      <c r="BF80" s="14">
        <f t="shared" ca="1" si="77"/>
        <v>0</v>
      </c>
      <c r="BG80" s="14">
        <f t="shared" ca="1" si="77"/>
        <v>0</v>
      </c>
      <c r="BH80" s="14">
        <f t="shared" ca="1" si="77"/>
        <v>0</v>
      </c>
      <c r="BI80" s="14">
        <f t="shared" ca="1" si="77"/>
        <v>0</v>
      </c>
      <c r="BJ80" s="14">
        <f t="shared" ca="1" si="77"/>
        <v>0</v>
      </c>
      <c r="BK80" s="14">
        <f t="shared" ca="1" si="77"/>
        <v>0</v>
      </c>
      <c r="BL80" s="14">
        <f t="shared" ca="1" si="77"/>
        <v>0</v>
      </c>
      <c r="BM80" s="14">
        <f t="shared" ca="1" si="77"/>
        <v>0</v>
      </c>
      <c r="BN80" s="14">
        <f t="shared" ca="1" si="77"/>
        <v>0</v>
      </c>
      <c r="BO80" s="14">
        <f t="shared" ca="1" si="77"/>
        <v>0</v>
      </c>
      <c r="BP80" s="14">
        <f t="shared" ca="1" si="77"/>
        <v>0</v>
      </c>
      <c r="BQ80" s="14">
        <f t="shared" ca="1" si="77"/>
        <v>0</v>
      </c>
      <c r="BR80" s="14">
        <f t="shared" ca="1" si="77"/>
        <v>0</v>
      </c>
      <c r="BS80" s="14">
        <f t="shared" ca="1" si="77"/>
        <v>0</v>
      </c>
      <c r="BT80" s="14">
        <f t="shared" ref="BT80:CI80" ca="1" si="78">BT107*BT$75</f>
        <v>0</v>
      </c>
      <c r="BU80" s="14">
        <f t="shared" ca="1" si="78"/>
        <v>0</v>
      </c>
      <c r="BV80" s="14">
        <f t="shared" ca="1" si="78"/>
        <v>0</v>
      </c>
      <c r="BW80" s="14">
        <f t="shared" ca="1" si="78"/>
        <v>0</v>
      </c>
      <c r="BX80" s="14">
        <f t="shared" ca="1" si="78"/>
        <v>0</v>
      </c>
      <c r="BY80" s="14">
        <f t="shared" ca="1" si="78"/>
        <v>0</v>
      </c>
      <c r="BZ80" s="14">
        <f t="shared" ca="1" si="78"/>
        <v>0</v>
      </c>
      <c r="CA80" s="14">
        <f t="shared" ca="1" si="78"/>
        <v>0</v>
      </c>
      <c r="CB80" s="14">
        <f t="shared" ca="1" si="78"/>
        <v>0</v>
      </c>
      <c r="CC80" s="14">
        <f t="shared" ca="1" si="78"/>
        <v>0</v>
      </c>
      <c r="CD80" s="14">
        <f t="shared" ca="1" si="78"/>
        <v>0</v>
      </c>
      <c r="CE80" s="14">
        <f t="shared" ca="1" si="78"/>
        <v>0</v>
      </c>
      <c r="CF80" s="14">
        <f t="shared" ca="1" si="78"/>
        <v>0</v>
      </c>
      <c r="CG80" s="14">
        <f t="shared" ca="1" si="78"/>
        <v>0</v>
      </c>
      <c r="CH80" s="14">
        <f t="shared" ca="1" si="78"/>
        <v>0</v>
      </c>
      <c r="CI80" s="14">
        <f t="shared" ca="1" si="78"/>
        <v>0</v>
      </c>
      <c r="CZ80" s="41" t="s">
        <v>181</v>
      </c>
      <c r="DA80" s="159">
        <v>56</v>
      </c>
      <c r="DB80" s="162" t="str">
        <f t="shared" si="60"/>
        <v xml:space="preserve">56_6.1_Сокращение расходов на оплату труда </v>
      </c>
    </row>
    <row r="81" spans="1:106" ht="14.25" outlineLevel="1" x14ac:dyDescent="0.25">
      <c r="B81" s="7" t="s">
        <v>63</v>
      </c>
      <c r="C81" s="55" t="s">
        <v>789</v>
      </c>
      <c r="D81" s="7">
        <f>D330</f>
        <v>0</v>
      </c>
      <c r="E81" s="7">
        <f>E330</f>
        <v>0</v>
      </c>
      <c r="F81" s="7" t="s">
        <v>13</v>
      </c>
      <c r="G81" s="8">
        <f t="shared" ref="G81:G90" ca="1" si="79">SUM(H81:CI81)</f>
        <v>0</v>
      </c>
      <c r="H81" s="9">
        <f t="shared" ref="H81:AM81" ca="1" si="80">H330*H$75</f>
        <v>0</v>
      </c>
      <c r="I81" s="9">
        <f t="shared" ca="1" si="80"/>
        <v>0</v>
      </c>
      <c r="J81" s="9">
        <f t="shared" ca="1" si="80"/>
        <v>0</v>
      </c>
      <c r="K81" s="9">
        <f t="shared" ca="1" si="80"/>
        <v>0</v>
      </c>
      <c r="L81" s="9">
        <f t="shared" ca="1" si="80"/>
        <v>0</v>
      </c>
      <c r="M81" s="9">
        <f t="shared" ca="1" si="80"/>
        <v>0</v>
      </c>
      <c r="N81" s="9">
        <f t="shared" ca="1" si="80"/>
        <v>0</v>
      </c>
      <c r="O81" s="9">
        <f t="shared" ca="1" si="80"/>
        <v>0</v>
      </c>
      <c r="P81" s="9">
        <f t="shared" ca="1" si="80"/>
        <v>0</v>
      </c>
      <c r="Q81" s="9">
        <f t="shared" ca="1" si="80"/>
        <v>0</v>
      </c>
      <c r="R81" s="9">
        <f t="shared" ca="1" si="80"/>
        <v>0</v>
      </c>
      <c r="S81" s="9">
        <f t="shared" ca="1" si="80"/>
        <v>0</v>
      </c>
      <c r="T81" s="9">
        <f t="shared" ca="1" si="80"/>
        <v>0</v>
      </c>
      <c r="U81" s="9">
        <f t="shared" ca="1" si="80"/>
        <v>0</v>
      </c>
      <c r="V81" s="9">
        <f t="shared" ca="1" si="80"/>
        <v>0</v>
      </c>
      <c r="W81" s="9">
        <f t="shared" ca="1" si="80"/>
        <v>0</v>
      </c>
      <c r="X81" s="9">
        <f t="shared" ca="1" si="80"/>
        <v>0</v>
      </c>
      <c r="Y81" s="9">
        <f t="shared" ca="1" si="80"/>
        <v>0</v>
      </c>
      <c r="Z81" s="9">
        <f t="shared" ca="1" si="80"/>
        <v>0</v>
      </c>
      <c r="AA81" s="9">
        <f t="shared" ca="1" si="80"/>
        <v>0</v>
      </c>
      <c r="AB81" s="9">
        <f t="shared" ca="1" si="80"/>
        <v>0</v>
      </c>
      <c r="AC81" s="9">
        <f t="shared" ca="1" si="80"/>
        <v>0</v>
      </c>
      <c r="AD81" s="9">
        <f t="shared" ca="1" si="80"/>
        <v>0</v>
      </c>
      <c r="AE81" s="9">
        <f t="shared" ca="1" si="80"/>
        <v>0</v>
      </c>
      <c r="AF81" s="9">
        <f t="shared" ca="1" si="80"/>
        <v>0</v>
      </c>
      <c r="AG81" s="9">
        <f t="shared" ca="1" si="80"/>
        <v>0</v>
      </c>
      <c r="AH81" s="9">
        <f t="shared" ca="1" si="80"/>
        <v>0</v>
      </c>
      <c r="AI81" s="9">
        <f t="shared" ca="1" si="80"/>
        <v>0</v>
      </c>
      <c r="AJ81" s="9">
        <f t="shared" ca="1" si="80"/>
        <v>0</v>
      </c>
      <c r="AK81" s="9">
        <f t="shared" ca="1" si="80"/>
        <v>0</v>
      </c>
      <c r="AL81" s="9">
        <f t="shared" ca="1" si="80"/>
        <v>0</v>
      </c>
      <c r="AM81" s="9">
        <f t="shared" ca="1" si="80"/>
        <v>0</v>
      </c>
      <c r="AN81" s="9">
        <f t="shared" ref="AN81:BS81" ca="1" si="81">AN330*AN$75</f>
        <v>0</v>
      </c>
      <c r="AO81" s="9">
        <f t="shared" ca="1" si="81"/>
        <v>0</v>
      </c>
      <c r="AP81" s="9">
        <f t="shared" ca="1" si="81"/>
        <v>0</v>
      </c>
      <c r="AQ81" s="9">
        <f t="shared" ca="1" si="81"/>
        <v>0</v>
      </c>
      <c r="AR81" s="9">
        <f t="shared" ca="1" si="81"/>
        <v>0</v>
      </c>
      <c r="AS81" s="9">
        <f t="shared" ca="1" si="81"/>
        <v>0</v>
      </c>
      <c r="AT81" s="9">
        <f t="shared" ca="1" si="81"/>
        <v>0</v>
      </c>
      <c r="AU81" s="9">
        <f t="shared" ca="1" si="81"/>
        <v>0</v>
      </c>
      <c r="AV81" s="9">
        <f t="shared" ca="1" si="81"/>
        <v>0</v>
      </c>
      <c r="AW81" s="9">
        <f t="shared" ca="1" si="81"/>
        <v>0</v>
      </c>
      <c r="AX81" s="9">
        <f t="shared" ca="1" si="81"/>
        <v>0</v>
      </c>
      <c r="AY81" s="9">
        <f t="shared" ca="1" si="81"/>
        <v>0</v>
      </c>
      <c r="AZ81" s="9">
        <f t="shared" ca="1" si="81"/>
        <v>0</v>
      </c>
      <c r="BA81" s="9">
        <f t="shared" ca="1" si="81"/>
        <v>0</v>
      </c>
      <c r="BB81" s="9">
        <f t="shared" ca="1" si="81"/>
        <v>0</v>
      </c>
      <c r="BC81" s="9">
        <f t="shared" ca="1" si="81"/>
        <v>0</v>
      </c>
      <c r="BD81" s="9">
        <f t="shared" ca="1" si="81"/>
        <v>0</v>
      </c>
      <c r="BE81" s="9">
        <f t="shared" ca="1" si="81"/>
        <v>0</v>
      </c>
      <c r="BF81" s="9">
        <f t="shared" ca="1" si="81"/>
        <v>0</v>
      </c>
      <c r="BG81" s="9">
        <f t="shared" ca="1" si="81"/>
        <v>0</v>
      </c>
      <c r="BH81" s="9">
        <f t="shared" ca="1" si="81"/>
        <v>0</v>
      </c>
      <c r="BI81" s="9">
        <f t="shared" ca="1" si="81"/>
        <v>0</v>
      </c>
      <c r="BJ81" s="9">
        <f t="shared" ca="1" si="81"/>
        <v>0</v>
      </c>
      <c r="BK81" s="9">
        <f t="shared" ca="1" si="81"/>
        <v>0</v>
      </c>
      <c r="BL81" s="9">
        <f t="shared" ca="1" si="81"/>
        <v>0</v>
      </c>
      <c r="BM81" s="9">
        <f t="shared" ca="1" si="81"/>
        <v>0</v>
      </c>
      <c r="BN81" s="9">
        <f t="shared" ca="1" si="81"/>
        <v>0</v>
      </c>
      <c r="BO81" s="9">
        <f t="shared" ca="1" si="81"/>
        <v>0</v>
      </c>
      <c r="BP81" s="9">
        <f t="shared" ca="1" si="81"/>
        <v>0</v>
      </c>
      <c r="BQ81" s="9">
        <f t="shared" ca="1" si="81"/>
        <v>0</v>
      </c>
      <c r="BR81" s="9">
        <f t="shared" ca="1" si="81"/>
        <v>0</v>
      </c>
      <c r="BS81" s="9">
        <f t="shared" ca="1" si="81"/>
        <v>0</v>
      </c>
      <c r="BT81" s="9">
        <f t="shared" ref="BT81:CI81" ca="1" si="82">BT330*BT$75</f>
        <v>0</v>
      </c>
      <c r="BU81" s="9">
        <f t="shared" ca="1" si="82"/>
        <v>0</v>
      </c>
      <c r="BV81" s="9">
        <f t="shared" ca="1" si="82"/>
        <v>0</v>
      </c>
      <c r="BW81" s="9">
        <f t="shared" ca="1" si="82"/>
        <v>0</v>
      </c>
      <c r="BX81" s="9">
        <f t="shared" ca="1" si="82"/>
        <v>0</v>
      </c>
      <c r="BY81" s="9">
        <f t="shared" ca="1" si="82"/>
        <v>0</v>
      </c>
      <c r="BZ81" s="9">
        <f t="shared" ca="1" si="82"/>
        <v>0</v>
      </c>
      <c r="CA81" s="9">
        <f t="shared" ca="1" si="82"/>
        <v>0</v>
      </c>
      <c r="CB81" s="9">
        <f t="shared" ca="1" si="82"/>
        <v>0</v>
      </c>
      <c r="CC81" s="9">
        <f t="shared" ca="1" si="82"/>
        <v>0</v>
      </c>
      <c r="CD81" s="9">
        <f t="shared" ca="1" si="82"/>
        <v>0</v>
      </c>
      <c r="CE81" s="9">
        <f t="shared" ca="1" si="82"/>
        <v>0</v>
      </c>
      <c r="CF81" s="9">
        <f t="shared" ca="1" si="82"/>
        <v>0</v>
      </c>
      <c r="CG81" s="9">
        <f t="shared" ca="1" si="82"/>
        <v>0</v>
      </c>
      <c r="CH81" s="9">
        <f t="shared" ca="1" si="82"/>
        <v>0</v>
      </c>
      <c r="CI81" s="9">
        <f t="shared" ca="1" si="82"/>
        <v>0</v>
      </c>
      <c r="CZ81" s="41" t="s">
        <v>181</v>
      </c>
      <c r="DA81" s="159">
        <v>57</v>
      </c>
      <c r="DB81" s="162" t="str">
        <f t="shared" si="60"/>
        <v>57_6.2_Сокращение CAPEX</v>
      </c>
    </row>
    <row r="82" spans="1:106" ht="14.25" outlineLevel="1" x14ac:dyDescent="0.25">
      <c r="B82" s="7" t="s">
        <v>64</v>
      </c>
      <c r="C82" s="55" t="s">
        <v>790</v>
      </c>
      <c r="D82" s="7">
        <f>D331</f>
        <v>0</v>
      </c>
      <c r="E82" s="7">
        <f>E331</f>
        <v>0</v>
      </c>
      <c r="F82" s="7" t="s">
        <v>13</v>
      </c>
      <c r="G82" s="8">
        <f t="shared" ca="1" si="79"/>
        <v>0</v>
      </c>
      <c r="H82" s="303">
        <f t="shared" ref="H82:AM82" ca="1" si="83">H334*H$75</f>
        <v>0</v>
      </c>
      <c r="I82" s="303">
        <f t="shared" ca="1" si="83"/>
        <v>0</v>
      </c>
      <c r="J82" s="303">
        <f t="shared" ca="1" si="83"/>
        <v>0</v>
      </c>
      <c r="K82" s="303">
        <f t="shared" ca="1" si="83"/>
        <v>0</v>
      </c>
      <c r="L82" s="303">
        <f t="shared" ca="1" si="83"/>
        <v>0</v>
      </c>
      <c r="M82" s="303">
        <f t="shared" ca="1" si="83"/>
        <v>0</v>
      </c>
      <c r="N82" s="303">
        <f t="shared" ca="1" si="83"/>
        <v>0</v>
      </c>
      <c r="O82" s="303">
        <f t="shared" ca="1" si="83"/>
        <v>0</v>
      </c>
      <c r="P82" s="303">
        <f t="shared" ca="1" si="83"/>
        <v>0</v>
      </c>
      <c r="Q82" s="303">
        <f t="shared" ca="1" si="83"/>
        <v>0</v>
      </c>
      <c r="R82" s="303">
        <f t="shared" ca="1" si="83"/>
        <v>0</v>
      </c>
      <c r="S82" s="303">
        <f t="shared" ca="1" si="83"/>
        <v>0</v>
      </c>
      <c r="T82" s="303">
        <f t="shared" ca="1" si="83"/>
        <v>0</v>
      </c>
      <c r="U82" s="303">
        <f t="shared" ca="1" si="83"/>
        <v>0</v>
      </c>
      <c r="V82" s="303">
        <f t="shared" ca="1" si="83"/>
        <v>0</v>
      </c>
      <c r="W82" s="303">
        <f t="shared" ca="1" si="83"/>
        <v>0</v>
      </c>
      <c r="X82" s="303">
        <f t="shared" ca="1" si="83"/>
        <v>0</v>
      </c>
      <c r="Y82" s="303">
        <f t="shared" ca="1" si="83"/>
        <v>0</v>
      </c>
      <c r="Z82" s="303">
        <f t="shared" ca="1" si="83"/>
        <v>0</v>
      </c>
      <c r="AA82" s="303">
        <f t="shared" ca="1" si="83"/>
        <v>0</v>
      </c>
      <c r="AB82" s="303">
        <f t="shared" ca="1" si="83"/>
        <v>0</v>
      </c>
      <c r="AC82" s="303">
        <f t="shared" ca="1" si="83"/>
        <v>0</v>
      </c>
      <c r="AD82" s="303">
        <f t="shared" ca="1" si="83"/>
        <v>0</v>
      </c>
      <c r="AE82" s="303">
        <f t="shared" ca="1" si="83"/>
        <v>0</v>
      </c>
      <c r="AF82" s="303">
        <f t="shared" ca="1" si="83"/>
        <v>0</v>
      </c>
      <c r="AG82" s="303">
        <f t="shared" ca="1" si="83"/>
        <v>0</v>
      </c>
      <c r="AH82" s="303">
        <f t="shared" ca="1" si="83"/>
        <v>0</v>
      </c>
      <c r="AI82" s="303">
        <f t="shared" ca="1" si="83"/>
        <v>0</v>
      </c>
      <c r="AJ82" s="303">
        <f t="shared" ca="1" si="83"/>
        <v>0</v>
      </c>
      <c r="AK82" s="303">
        <f t="shared" ca="1" si="83"/>
        <v>0</v>
      </c>
      <c r="AL82" s="303">
        <f t="shared" ca="1" si="83"/>
        <v>0</v>
      </c>
      <c r="AM82" s="303">
        <f t="shared" ca="1" si="83"/>
        <v>0</v>
      </c>
      <c r="AN82" s="303">
        <f t="shared" ref="AN82:BS82" ca="1" si="84">AN334*AN$75</f>
        <v>0</v>
      </c>
      <c r="AO82" s="303">
        <f t="shared" ca="1" si="84"/>
        <v>0</v>
      </c>
      <c r="AP82" s="303">
        <f t="shared" ca="1" si="84"/>
        <v>0</v>
      </c>
      <c r="AQ82" s="303">
        <f t="shared" ca="1" si="84"/>
        <v>0</v>
      </c>
      <c r="AR82" s="303">
        <f t="shared" ca="1" si="84"/>
        <v>0</v>
      </c>
      <c r="AS82" s="303">
        <f t="shared" ca="1" si="84"/>
        <v>0</v>
      </c>
      <c r="AT82" s="303">
        <f t="shared" ca="1" si="84"/>
        <v>0</v>
      </c>
      <c r="AU82" s="303">
        <f t="shared" ca="1" si="84"/>
        <v>0</v>
      </c>
      <c r="AV82" s="303">
        <f t="shared" ca="1" si="84"/>
        <v>0</v>
      </c>
      <c r="AW82" s="303">
        <f t="shared" ca="1" si="84"/>
        <v>0</v>
      </c>
      <c r="AX82" s="303">
        <f t="shared" ca="1" si="84"/>
        <v>0</v>
      </c>
      <c r="AY82" s="303">
        <f t="shared" ca="1" si="84"/>
        <v>0</v>
      </c>
      <c r="AZ82" s="303">
        <f t="shared" ca="1" si="84"/>
        <v>0</v>
      </c>
      <c r="BA82" s="303">
        <f t="shared" ca="1" si="84"/>
        <v>0</v>
      </c>
      <c r="BB82" s="303">
        <f t="shared" ca="1" si="84"/>
        <v>0</v>
      </c>
      <c r="BC82" s="303">
        <f t="shared" ca="1" si="84"/>
        <v>0</v>
      </c>
      <c r="BD82" s="303">
        <f t="shared" ca="1" si="84"/>
        <v>0</v>
      </c>
      <c r="BE82" s="303">
        <f t="shared" ca="1" si="84"/>
        <v>0</v>
      </c>
      <c r="BF82" s="303">
        <f t="shared" ca="1" si="84"/>
        <v>0</v>
      </c>
      <c r="BG82" s="303">
        <f t="shared" ca="1" si="84"/>
        <v>0</v>
      </c>
      <c r="BH82" s="303">
        <f t="shared" ca="1" si="84"/>
        <v>0</v>
      </c>
      <c r="BI82" s="303">
        <f t="shared" ca="1" si="84"/>
        <v>0</v>
      </c>
      <c r="BJ82" s="303">
        <f t="shared" ca="1" si="84"/>
        <v>0</v>
      </c>
      <c r="BK82" s="303">
        <f t="shared" ca="1" si="84"/>
        <v>0</v>
      </c>
      <c r="BL82" s="303">
        <f t="shared" ca="1" si="84"/>
        <v>0</v>
      </c>
      <c r="BM82" s="303">
        <f t="shared" ca="1" si="84"/>
        <v>0</v>
      </c>
      <c r="BN82" s="303">
        <f t="shared" ca="1" si="84"/>
        <v>0</v>
      </c>
      <c r="BO82" s="303">
        <f t="shared" ca="1" si="84"/>
        <v>0</v>
      </c>
      <c r="BP82" s="303">
        <f t="shared" ca="1" si="84"/>
        <v>0</v>
      </c>
      <c r="BQ82" s="303">
        <f t="shared" ca="1" si="84"/>
        <v>0</v>
      </c>
      <c r="BR82" s="303">
        <f t="shared" ca="1" si="84"/>
        <v>0</v>
      </c>
      <c r="BS82" s="303">
        <f t="shared" ca="1" si="84"/>
        <v>0</v>
      </c>
      <c r="BT82" s="303">
        <f t="shared" ref="BT82:CI82" ca="1" si="85">BT334*BT$75</f>
        <v>0</v>
      </c>
      <c r="BU82" s="303">
        <f t="shared" ca="1" si="85"/>
        <v>0</v>
      </c>
      <c r="BV82" s="303">
        <f t="shared" ca="1" si="85"/>
        <v>0</v>
      </c>
      <c r="BW82" s="303">
        <f t="shared" ca="1" si="85"/>
        <v>0</v>
      </c>
      <c r="BX82" s="303">
        <f t="shared" ca="1" si="85"/>
        <v>0</v>
      </c>
      <c r="BY82" s="303">
        <f t="shared" ca="1" si="85"/>
        <v>0</v>
      </c>
      <c r="BZ82" s="303">
        <f t="shared" ca="1" si="85"/>
        <v>0</v>
      </c>
      <c r="CA82" s="303">
        <f t="shared" ca="1" si="85"/>
        <v>0</v>
      </c>
      <c r="CB82" s="303">
        <f t="shared" ca="1" si="85"/>
        <v>0</v>
      </c>
      <c r="CC82" s="303">
        <f t="shared" ca="1" si="85"/>
        <v>0</v>
      </c>
      <c r="CD82" s="303">
        <f t="shared" ca="1" si="85"/>
        <v>0</v>
      </c>
      <c r="CE82" s="303">
        <f t="shared" ca="1" si="85"/>
        <v>0</v>
      </c>
      <c r="CF82" s="303">
        <f t="shared" ca="1" si="85"/>
        <v>0</v>
      </c>
      <c r="CG82" s="303">
        <f t="shared" ca="1" si="85"/>
        <v>0</v>
      </c>
      <c r="CH82" s="303">
        <f t="shared" ca="1" si="85"/>
        <v>0</v>
      </c>
      <c r="CI82" s="303">
        <f t="shared" ca="1" si="85"/>
        <v>0</v>
      </c>
      <c r="CZ82" s="41" t="s">
        <v>181</v>
      </c>
      <c r="DA82" s="159">
        <v>58</v>
      </c>
      <c r="DB82" s="162" t="str">
        <f t="shared" si="60"/>
        <v>58_6.3_Сокращение OPEX</v>
      </c>
    </row>
    <row r="83" spans="1:106" ht="14.25" outlineLevel="1" x14ac:dyDescent="0.25">
      <c r="B83" s="7" t="s">
        <v>151</v>
      </c>
      <c r="C83" s="55" t="s">
        <v>212</v>
      </c>
      <c r="D83" s="7">
        <f>D337</f>
        <v>0</v>
      </c>
      <c r="E83" s="7">
        <f>E337</f>
        <v>0</v>
      </c>
      <c r="F83" s="7" t="s">
        <v>13</v>
      </c>
      <c r="G83" s="8">
        <f t="shared" ca="1" si="79"/>
        <v>0</v>
      </c>
      <c r="H83" s="9">
        <f t="shared" ref="H83:AM83" ca="1" si="86">H337*H$75</f>
        <v>0</v>
      </c>
      <c r="I83" s="9">
        <f t="shared" ca="1" si="86"/>
        <v>0</v>
      </c>
      <c r="J83" s="9">
        <f t="shared" ca="1" si="86"/>
        <v>0</v>
      </c>
      <c r="K83" s="9">
        <f t="shared" ca="1" si="86"/>
        <v>0</v>
      </c>
      <c r="L83" s="9">
        <f t="shared" ca="1" si="86"/>
        <v>0</v>
      </c>
      <c r="M83" s="9">
        <f t="shared" ca="1" si="86"/>
        <v>0</v>
      </c>
      <c r="N83" s="9">
        <f t="shared" ca="1" si="86"/>
        <v>0</v>
      </c>
      <c r="O83" s="9">
        <f t="shared" ca="1" si="86"/>
        <v>0</v>
      </c>
      <c r="P83" s="9">
        <f t="shared" ca="1" si="86"/>
        <v>0</v>
      </c>
      <c r="Q83" s="9">
        <f t="shared" ca="1" si="86"/>
        <v>0</v>
      </c>
      <c r="R83" s="9">
        <f t="shared" ca="1" si="86"/>
        <v>0</v>
      </c>
      <c r="S83" s="9">
        <f t="shared" ca="1" si="86"/>
        <v>0</v>
      </c>
      <c r="T83" s="9">
        <f t="shared" ca="1" si="86"/>
        <v>0</v>
      </c>
      <c r="U83" s="9">
        <f t="shared" ca="1" si="86"/>
        <v>0</v>
      </c>
      <c r="V83" s="9">
        <f t="shared" ca="1" si="86"/>
        <v>0</v>
      </c>
      <c r="W83" s="9">
        <f t="shared" ca="1" si="86"/>
        <v>0</v>
      </c>
      <c r="X83" s="9">
        <f t="shared" ca="1" si="86"/>
        <v>0</v>
      </c>
      <c r="Y83" s="9">
        <f t="shared" ca="1" si="86"/>
        <v>0</v>
      </c>
      <c r="Z83" s="9">
        <f t="shared" ca="1" si="86"/>
        <v>0</v>
      </c>
      <c r="AA83" s="9">
        <f t="shared" ca="1" si="86"/>
        <v>0</v>
      </c>
      <c r="AB83" s="9">
        <f t="shared" ca="1" si="86"/>
        <v>0</v>
      </c>
      <c r="AC83" s="9">
        <f t="shared" ca="1" si="86"/>
        <v>0</v>
      </c>
      <c r="AD83" s="9">
        <f t="shared" ca="1" si="86"/>
        <v>0</v>
      </c>
      <c r="AE83" s="9">
        <f t="shared" ca="1" si="86"/>
        <v>0</v>
      </c>
      <c r="AF83" s="9">
        <f t="shared" ca="1" si="86"/>
        <v>0</v>
      </c>
      <c r="AG83" s="9">
        <f t="shared" ca="1" si="86"/>
        <v>0</v>
      </c>
      <c r="AH83" s="9">
        <f t="shared" ca="1" si="86"/>
        <v>0</v>
      </c>
      <c r="AI83" s="9">
        <f t="shared" ca="1" si="86"/>
        <v>0</v>
      </c>
      <c r="AJ83" s="9">
        <f t="shared" ca="1" si="86"/>
        <v>0</v>
      </c>
      <c r="AK83" s="9">
        <f t="shared" ca="1" si="86"/>
        <v>0</v>
      </c>
      <c r="AL83" s="9">
        <f t="shared" ca="1" si="86"/>
        <v>0</v>
      </c>
      <c r="AM83" s="9">
        <f t="shared" ca="1" si="86"/>
        <v>0</v>
      </c>
      <c r="AN83" s="9">
        <f t="shared" ref="AN83:BS83" ca="1" si="87">AN337*AN$75</f>
        <v>0</v>
      </c>
      <c r="AO83" s="9">
        <f t="shared" ca="1" si="87"/>
        <v>0</v>
      </c>
      <c r="AP83" s="9">
        <f t="shared" ca="1" si="87"/>
        <v>0</v>
      </c>
      <c r="AQ83" s="9">
        <f t="shared" ca="1" si="87"/>
        <v>0</v>
      </c>
      <c r="AR83" s="9">
        <f t="shared" ca="1" si="87"/>
        <v>0</v>
      </c>
      <c r="AS83" s="9">
        <f t="shared" ca="1" si="87"/>
        <v>0</v>
      </c>
      <c r="AT83" s="9">
        <f t="shared" ca="1" si="87"/>
        <v>0</v>
      </c>
      <c r="AU83" s="9">
        <f t="shared" ca="1" si="87"/>
        <v>0</v>
      </c>
      <c r="AV83" s="9">
        <f t="shared" ca="1" si="87"/>
        <v>0</v>
      </c>
      <c r="AW83" s="9">
        <f t="shared" ca="1" si="87"/>
        <v>0</v>
      </c>
      <c r="AX83" s="9">
        <f t="shared" ca="1" si="87"/>
        <v>0</v>
      </c>
      <c r="AY83" s="9">
        <f t="shared" ca="1" si="87"/>
        <v>0</v>
      </c>
      <c r="AZ83" s="9">
        <f t="shared" ca="1" si="87"/>
        <v>0</v>
      </c>
      <c r="BA83" s="9">
        <f t="shared" ca="1" si="87"/>
        <v>0</v>
      </c>
      <c r="BB83" s="9">
        <f t="shared" ca="1" si="87"/>
        <v>0</v>
      </c>
      <c r="BC83" s="9">
        <f t="shared" ca="1" si="87"/>
        <v>0</v>
      </c>
      <c r="BD83" s="9">
        <f t="shared" ca="1" si="87"/>
        <v>0</v>
      </c>
      <c r="BE83" s="9">
        <f t="shared" ca="1" si="87"/>
        <v>0</v>
      </c>
      <c r="BF83" s="9">
        <f t="shared" ca="1" si="87"/>
        <v>0</v>
      </c>
      <c r="BG83" s="9">
        <f t="shared" ca="1" si="87"/>
        <v>0</v>
      </c>
      <c r="BH83" s="9">
        <f t="shared" ca="1" si="87"/>
        <v>0</v>
      </c>
      <c r="BI83" s="9">
        <f t="shared" ca="1" si="87"/>
        <v>0</v>
      </c>
      <c r="BJ83" s="9">
        <f t="shared" ca="1" si="87"/>
        <v>0</v>
      </c>
      <c r="BK83" s="9">
        <f t="shared" ca="1" si="87"/>
        <v>0</v>
      </c>
      <c r="BL83" s="9">
        <f t="shared" ca="1" si="87"/>
        <v>0</v>
      </c>
      <c r="BM83" s="9">
        <f t="shared" ca="1" si="87"/>
        <v>0</v>
      </c>
      <c r="BN83" s="9">
        <f t="shared" ca="1" si="87"/>
        <v>0</v>
      </c>
      <c r="BO83" s="9">
        <f t="shared" ca="1" si="87"/>
        <v>0</v>
      </c>
      <c r="BP83" s="9">
        <f t="shared" ca="1" si="87"/>
        <v>0</v>
      </c>
      <c r="BQ83" s="9">
        <f t="shared" ca="1" si="87"/>
        <v>0</v>
      </c>
      <c r="BR83" s="9">
        <f t="shared" ca="1" si="87"/>
        <v>0</v>
      </c>
      <c r="BS83" s="9">
        <f t="shared" ca="1" si="87"/>
        <v>0</v>
      </c>
      <c r="BT83" s="9">
        <f t="shared" ref="BT83:CI83" ca="1" si="88">BT337*BT$75</f>
        <v>0</v>
      </c>
      <c r="BU83" s="9">
        <f t="shared" ca="1" si="88"/>
        <v>0</v>
      </c>
      <c r="BV83" s="9">
        <f t="shared" ca="1" si="88"/>
        <v>0</v>
      </c>
      <c r="BW83" s="9">
        <f t="shared" ca="1" si="88"/>
        <v>0</v>
      </c>
      <c r="BX83" s="9">
        <f t="shared" ca="1" si="88"/>
        <v>0</v>
      </c>
      <c r="BY83" s="9">
        <f t="shared" ca="1" si="88"/>
        <v>0</v>
      </c>
      <c r="BZ83" s="9">
        <f t="shared" ca="1" si="88"/>
        <v>0</v>
      </c>
      <c r="CA83" s="9">
        <f t="shared" ca="1" si="88"/>
        <v>0</v>
      </c>
      <c r="CB83" s="9">
        <f t="shared" ca="1" si="88"/>
        <v>0</v>
      </c>
      <c r="CC83" s="9">
        <f t="shared" ca="1" si="88"/>
        <v>0</v>
      </c>
      <c r="CD83" s="9">
        <f t="shared" ca="1" si="88"/>
        <v>0</v>
      </c>
      <c r="CE83" s="9">
        <f t="shared" ca="1" si="88"/>
        <v>0</v>
      </c>
      <c r="CF83" s="9">
        <f t="shared" ca="1" si="88"/>
        <v>0</v>
      </c>
      <c r="CG83" s="9">
        <f t="shared" ca="1" si="88"/>
        <v>0</v>
      </c>
      <c r="CH83" s="9">
        <f t="shared" ca="1" si="88"/>
        <v>0</v>
      </c>
      <c r="CI83" s="9">
        <f t="shared" ca="1" si="88"/>
        <v>0</v>
      </c>
      <c r="CZ83" s="41" t="s">
        <v>181</v>
      </c>
      <c r="DA83" s="159">
        <v>59</v>
      </c>
      <c r="DB83" s="162" t="str">
        <f t="shared" si="60"/>
        <v>59_6.4_Изменение денежного потока от увеличения добычи/реализации УВ</v>
      </c>
    </row>
    <row r="84" spans="1:106" ht="14.25" outlineLevel="1" x14ac:dyDescent="0.25">
      <c r="B84" s="7" t="s">
        <v>152</v>
      </c>
      <c r="C84" s="55" t="s">
        <v>104</v>
      </c>
      <c r="D84" s="7">
        <f>D340</f>
        <v>0</v>
      </c>
      <c r="E84" s="7">
        <f>E340</f>
        <v>0</v>
      </c>
      <c r="F84" s="7" t="s">
        <v>13</v>
      </c>
      <c r="G84" s="8">
        <f t="shared" ca="1" si="79"/>
        <v>0</v>
      </c>
      <c r="H84" s="9">
        <f t="shared" ref="H84:AM84" ca="1" si="89">H340*H$75</f>
        <v>0</v>
      </c>
      <c r="I84" s="9">
        <f t="shared" ca="1" si="89"/>
        <v>0</v>
      </c>
      <c r="J84" s="9">
        <f t="shared" ca="1" si="89"/>
        <v>0</v>
      </c>
      <c r="K84" s="9">
        <f t="shared" ca="1" si="89"/>
        <v>0</v>
      </c>
      <c r="L84" s="9">
        <f t="shared" ca="1" si="89"/>
        <v>0</v>
      </c>
      <c r="M84" s="9">
        <f t="shared" ca="1" si="89"/>
        <v>0</v>
      </c>
      <c r="N84" s="9">
        <f t="shared" ca="1" si="89"/>
        <v>0</v>
      </c>
      <c r="O84" s="9">
        <f t="shared" ca="1" si="89"/>
        <v>0</v>
      </c>
      <c r="P84" s="9">
        <f t="shared" ca="1" si="89"/>
        <v>0</v>
      </c>
      <c r="Q84" s="9">
        <f t="shared" ca="1" si="89"/>
        <v>0</v>
      </c>
      <c r="R84" s="9">
        <f t="shared" ca="1" si="89"/>
        <v>0</v>
      </c>
      <c r="S84" s="9">
        <f t="shared" ca="1" si="89"/>
        <v>0</v>
      </c>
      <c r="T84" s="9">
        <f t="shared" ca="1" si="89"/>
        <v>0</v>
      </c>
      <c r="U84" s="9">
        <f t="shared" ca="1" si="89"/>
        <v>0</v>
      </c>
      <c r="V84" s="9">
        <f t="shared" ca="1" si="89"/>
        <v>0</v>
      </c>
      <c r="W84" s="9">
        <f t="shared" ca="1" si="89"/>
        <v>0</v>
      </c>
      <c r="X84" s="9">
        <f t="shared" ca="1" si="89"/>
        <v>0</v>
      </c>
      <c r="Y84" s="9">
        <f t="shared" ca="1" si="89"/>
        <v>0</v>
      </c>
      <c r="Z84" s="9">
        <f t="shared" ca="1" si="89"/>
        <v>0</v>
      </c>
      <c r="AA84" s="9">
        <f t="shared" ca="1" si="89"/>
        <v>0</v>
      </c>
      <c r="AB84" s="9">
        <f t="shared" ca="1" si="89"/>
        <v>0</v>
      </c>
      <c r="AC84" s="9">
        <f t="shared" ca="1" si="89"/>
        <v>0</v>
      </c>
      <c r="AD84" s="9">
        <f t="shared" ca="1" si="89"/>
        <v>0</v>
      </c>
      <c r="AE84" s="9">
        <f t="shared" ca="1" si="89"/>
        <v>0</v>
      </c>
      <c r="AF84" s="9">
        <f t="shared" ca="1" si="89"/>
        <v>0</v>
      </c>
      <c r="AG84" s="9">
        <f t="shared" ca="1" si="89"/>
        <v>0</v>
      </c>
      <c r="AH84" s="9">
        <f t="shared" ca="1" si="89"/>
        <v>0</v>
      </c>
      <c r="AI84" s="9">
        <f t="shared" ca="1" si="89"/>
        <v>0</v>
      </c>
      <c r="AJ84" s="9">
        <f t="shared" ca="1" si="89"/>
        <v>0</v>
      </c>
      <c r="AK84" s="9">
        <f t="shared" ca="1" si="89"/>
        <v>0</v>
      </c>
      <c r="AL84" s="9">
        <f t="shared" ca="1" si="89"/>
        <v>0</v>
      </c>
      <c r="AM84" s="9">
        <f t="shared" ca="1" si="89"/>
        <v>0</v>
      </c>
      <c r="AN84" s="9">
        <f t="shared" ref="AN84:BS84" ca="1" si="90">AN340*AN$75</f>
        <v>0</v>
      </c>
      <c r="AO84" s="9">
        <f t="shared" ca="1" si="90"/>
        <v>0</v>
      </c>
      <c r="AP84" s="9">
        <f t="shared" ca="1" si="90"/>
        <v>0</v>
      </c>
      <c r="AQ84" s="9">
        <f t="shared" ca="1" si="90"/>
        <v>0</v>
      </c>
      <c r="AR84" s="9">
        <f t="shared" ca="1" si="90"/>
        <v>0</v>
      </c>
      <c r="AS84" s="9">
        <f t="shared" ca="1" si="90"/>
        <v>0</v>
      </c>
      <c r="AT84" s="9">
        <f t="shared" ca="1" si="90"/>
        <v>0</v>
      </c>
      <c r="AU84" s="9">
        <f t="shared" ca="1" si="90"/>
        <v>0</v>
      </c>
      <c r="AV84" s="9">
        <f t="shared" ca="1" si="90"/>
        <v>0</v>
      </c>
      <c r="AW84" s="9">
        <f t="shared" ca="1" si="90"/>
        <v>0</v>
      </c>
      <c r="AX84" s="9">
        <f t="shared" ca="1" si="90"/>
        <v>0</v>
      </c>
      <c r="AY84" s="9">
        <f t="shared" ca="1" si="90"/>
        <v>0</v>
      </c>
      <c r="AZ84" s="9">
        <f t="shared" ca="1" si="90"/>
        <v>0</v>
      </c>
      <c r="BA84" s="9">
        <f t="shared" ca="1" si="90"/>
        <v>0</v>
      </c>
      <c r="BB84" s="9">
        <f t="shared" ca="1" si="90"/>
        <v>0</v>
      </c>
      <c r="BC84" s="9">
        <f t="shared" ca="1" si="90"/>
        <v>0</v>
      </c>
      <c r="BD84" s="9">
        <f t="shared" ca="1" si="90"/>
        <v>0</v>
      </c>
      <c r="BE84" s="9">
        <f t="shared" ca="1" si="90"/>
        <v>0</v>
      </c>
      <c r="BF84" s="9">
        <f t="shared" ca="1" si="90"/>
        <v>0</v>
      </c>
      <c r="BG84" s="9">
        <f t="shared" ca="1" si="90"/>
        <v>0</v>
      </c>
      <c r="BH84" s="9">
        <f t="shared" ca="1" si="90"/>
        <v>0</v>
      </c>
      <c r="BI84" s="9">
        <f t="shared" ca="1" si="90"/>
        <v>0</v>
      </c>
      <c r="BJ84" s="9">
        <f t="shared" ca="1" si="90"/>
        <v>0</v>
      </c>
      <c r="BK84" s="9">
        <f t="shared" ca="1" si="90"/>
        <v>0</v>
      </c>
      <c r="BL84" s="9">
        <f t="shared" ca="1" si="90"/>
        <v>0</v>
      </c>
      <c r="BM84" s="9">
        <f t="shared" ca="1" si="90"/>
        <v>0</v>
      </c>
      <c r="BN84" s="9">
        <f t="shared" ca="1" si="90"/>
        <v>0</v>
      </c>
      <c r="BO84" s="9">
        <f t="shared" ca="1" si="90"/>
        <v>0</v>
      </c>
      <c r="BP84" s="9">
        <f t="shared" ca="1" si="90"/>
        <v>0</v>
      </c>
      <c r="BQ84" s="9">
        <f t="shared" ca="1" si="90"/>
        <v>0</v>
      </c>
      <c r="BR84" s="9">
        <f t="shared" ca="1" si="90"/>
        <v>0</v>
      </c>
      <c r="BS84" s="9">
        <f t="shared" ca="1" si="90"/>
        <v>0</v>
      </c>
      <c r="BT84" s="9">
        <f t="shared" ref="BT84:CI84" ca="1" si="91">BT340*BT$75</f>
        <v>0</v>
      </c>
      <c r="BU84" s="9">
        <f t="shared" ca="1" si="91"/>
        <v>0</v>
      </c>
      <c r="BV84" s="9">
        <f t="shared" ca="1" si="91"/>
        <v>0</v>
      </c>
      <c r="BW84" s="9">
        <f t="shared" ca="1" si="91"/>
        <v>0</v>
      </c>
      <c r="BX84" s="9">
        <f t="shared" ca="1" si="91"/>
        <v>0</v>
      </c>
      <c r="BY84" s="9">
        <f t="shared" ca="1" si="91"/>
        <v>0</v>
      </c>
      <c r="BZ84" s="9">
        <f t="shared" ca="1" si="91"/>
        <v>0</v>
      </c>
      <c r="CA84" s="9">
        <f t="shared" ca="1" si="91"/>
        <v>0</v>
      </c>
      <c r="CB84" s="9">
        <f t="shared" ca="1" si="91"/>
        <v>0</v>
      </c>
      <c r="CC84" s="9">
        <f t="shared" ca="1" si="91"/>
        <v>0</v>
      </c>
      <c r="CD84" s="9">
        <f t="shared" ca="1" si="91"/>
        <v>0</v>
      </c>
      <c r="CE84" s="9">
        <f t="shared" ca="1" si="91"/>
        <v>0</v>
      </c>
      <c r="CF84" s="9">
        <f t="shared" ca="1" si="91"/>
        <v>0</v>
      </c>
      <c r="CG84" s="9">
        <f t="shared" ca="1" si="91"/>
        <v>0</v>
      </c>
      <c r="CH84" s="9">
        <f t="shared" ca="1" si="91"/>
        <v>0</v>
      </c>
      <c r="CI84" s="9">
        <f t="shared" ca="1" si="91"/>
        <v>0</v>
      </c>
      <c r="CZ84" s="41" t="s">
        <v>181</v>
      </c>
      <c r="DA84" s="159">
        <v>60</v>
      </c>
      <c r="DB84" s="162" t="str">
        <f t="shared" si="60"/>
        <v>60_6.5_Ранняя добыча / ранняя нефть</v>
      </c>
    </row>
    <row r="85" spans="1:106" ht="25.5" outlineLevel="1" x14ac:dyDescent="0.25">
      <c r="B85" s="7" t="s">
        <v>65</v>
      </c>
      <c r="C85" s="55" t="s">
        <v>105</v>
      </c>
      <c r="D85" s="7">
        <f>D343</f>
        <v>0</v>
      </c>
      <c r="E85" s="7">
        <f>E343</f>
        <v>0</v>
      </c>
      <c r="F85" s="7" t="s">
        <v>13</v>
      </c>
      <c r="G85" s="8">
        <f t="shared" ca="1" si="79"/>
        <v>0</v>
      </c>
      <c r="H85" s="9">
        <f t="shared" ref="H85:AM85" ca="1" si="92">H343*H$75</f>
        <v>0</v>
      </c>
      <c r="I85" s="9">
        <f t="shared" ca="1" si="92"/>
        <v>0</v>
      </c>
      <c r="J85" s="9">
        <f t="shared" ca="1" si="92"/>
        <v>0</v>
      </c>
      <c r="K85" s="9">
        <f t="shared" ca="1" si="92"/>
        <v>0</v>
      </c>
      <c r="L85" s="9">
        <f t="shared" ca="1" si="92"/>
        <v>0</v>
      </c>
      <c r="M85" s="9">
        <f t="shared" ca="1" si="92"/>
        <v>0</v>
      </c>
      <c r="N85" s="9">
        <f t="shared" ca="1" si="92"/>
        <v>0</v>
      </c>
      <c r="O85" s="9">
        <f t="shared" ca="1" si="92"/>
        <v>0</v>
      </c>
      <c r="P85" s="9">
        <f t="shared" ca="1" si="92"/>
        <v>0</v>
      </c>
      <c r="Q85" s="9">
        <f t="shared" ca="1" si="92"/>
        <v>0</v>
      </c>
      <c r="R85" s="9">
        <f t="shared" ca="1" si="92"/>
        <v>0</v>
      </c>
      <c r="S85" s="9">
        <f t="shared" ca="1" si="92"/>
        <v>0</v>
      </c>
      <c r="T85" s="9">
        <f t="shared" ca="1" si="92"/>
        <v>0</v>
      </c>
      <c r="U85" s="9">
        <f t="shared" ca="1" si="92"/>
        <v>0</v>
      </c>
      <c r="V85" s="9">
        <f t="shared" ca="1" si="92"/>
        <v>0</v>
      </c>
      <c r="W85" s="9">
        <f t="shared" ca="1" si="92"/>
        <v>0</v>
      </c>
      <c r="X85" s="9">
        <f t="shared" ca="1" si="92"/>
        <v>0</v>
      </c>
      <c r="Y85" s="9">
        <f t="shared" ca="1" si="92"/>
        <v>0</v>
      </c>
      <c r="Z85" s="9">
        <f t="shared" ca="1" si="92"/>
        <v>0</v>
      </c>
      <c r="AA85" s="9">
        <f t="shared" ca="1" si="92"/>
        <v>0</v>
      </c>
      <c r="AB85" s="9">
        <f t="shared" ca="1" si="92"/>
        <v>0</v>
      </c>
      <c r="AC85" s="9">
        <f t="shared" ca="1" si="92"/>
        <v>0</v>
      </c>
      <c r="AD85" s="9">
        <f t="shared" ca="1" si="92"/>
        <v>0</v>
      </c>
      <c r="AE85" s="9">
        <f t="shared" ca="1" si="92"/>
        <v>0</v>
      </c>
      <c r="AF85" s="9">
        <f t="shared" ca="1" si="92"/>
        <v>0</v>
      </c>
      <c r="AG85" s="9">
        <f t="shared" ca="1" si="92"/>
        <v>0</v>
      </c>
      <c r="AH85" s="9">
        <f t="shared" ca="1" si="92"/>
        <v>0</v>
      </c>
      <c r="AI85" s="9">
        <f t="shared" ca="1" si="92"/>
        <v>0</v>
      </c>
      <c r="AJ85" s="9">
        <f t="shared" ca="1" si="92"/>
        <v>0</v>
      </c>
      <c r="AK85" s="9">
        <f t="shared" ca="1" si="92"/>
        <v>0</v>
      </c>
      <c r="AL85" s="9">
        <f t="shared" ca="1" si="92"/>
        <v>0</v>
      </c>
      <c r="AM85" s="9">
        <f t="shared" ca="1" si="92"/>
        <v>0</v>
      </c>
      <c r="AN85" s="9">
        <f t="shared" ref="AN85:BS85" ca="1" si="93">AN343*AN$75</f>
        <v>0</v>
      </c>
      <c r="AO85" s="9">
        <f t="shared" ca="1" si="93"/>
        <v>0</v>
      </c>
      <c r="AP85" s="9">
        <f t="shared" ca="1" si="93"/>
        <v>0</v>
      </c>
      <c r="AQ85" s="9">
        <f t="shared" ca="1" si="93"/>
        <v>0</v>
      </c>
      <c r="AR85" s="9">
        <f t="shared" ca="1" si="93"/>
        <v>0</v>
      </c>
      <c r="AS85" s="9">
        <f t="shared" ca="1" si="93"/>
        <v>0</v>
      </c>
      <c r="AT85" s="9">
        <f t="shared" ca="1" si="93"/>
        <v>0</v>
      </c>
      <c r="AU85" s="9">
        <f t="shared" ca="1" si="93"/>
        <v>0</v>
      </c>
      <c r="AV85" s="9">
        <f t="shared" ca="1" si="93"/>
        <v>0</v>
      </c>
      <c r="AW85" s="9">
        <f t="shared" ca="1" si="93"/>
        <v>0</v>
      </c>
      <c r="AX85" s="9">
        <f t="shared" ca="1" si="93"/>
        <v>0</v>
      </c>
      <c r="AY85" s="9">
        <f t="shared" ca="1" si="93"/>
        <v>0</v>
      </c>
      <c r="AZ85" s="9">
        <f t="shared" ca="1" si="93"/>
        <v>0</v>
      </c>
      <c r="BA85" s="9">
        <f t="shared" ca="1" si="93"/>
        <v>0</v>
      </c>
      <c r="BB85" s="9">
        <f t="shared" ca="1" si="93"/>
        <v>0</v>
      </c>
      <c r="BC85" s="9">
        <f t="shared" ca="1" si="93"/>
        <v>0</v>
      </c>
      <c r="BD85" s="9">
        <f t="shared" ca="1" si="93"/>
        <v>0</v>
      </c>
      <c r="BE85" s="9">
        <f t="shared" ca="1" si="93"/>
        <v>0</v>
      </c>
      <c r="BF85" s="9">
        <f t="shared" ca="1" si="93"/>
        <v>0</v>
      </c>
      <c r="BG85" s="9">
        <f t="shared" ca="1" si="93"/>
        <v>0</v>
      </c>
      <c r="BH85" s="9">
        <f t="shared" ca="1" si="93"/>
        <v>0</v>
      </c>
      <c r="BI85" s="9">
        <f t="shared" ca="1" si="93"/>
        <v>0</v>
      </c>
      <c r="BJ85" s="9">
        <f t="shared" ca="1" si="93"/>
        <v>0</v>
      </c>
      <c r="BK85" s="9">
        <f t="shared" ca="1" si="93"/>
        <v>0</v>
      </c>
      <c r="BL85" s="9">
        <f t="shared" ca="1" si="93"/>
        <v>0</v>
      </c>
      <c r="BM85" s="9">
        <f t="shared" ca="1" si="93"/>
        <v>0</v>
      </c>
      <c r="BN85" s="9">
        <f t="shared" ca="1" si="93"/>
        <v>0</v>
      </c>
      <c r="BO85" s="9">
        <f t="shared" ca="1" si="93"/>
        <v>0</v>
      </c>
      <c r="BP85" s="9">
        <f t="shared" ca="1" si="93"/>
        <v>0</v>
      </c>
      <c r="BQ85" s="9">
        <f t="shared" ca="1" si="93"/>
        <v>0</v>
      </c>
      <c r="BR85" s="9">
        <f t="shared" ca="1" si="93"/>
        <v>0</v>
      </c>
      <c r="BS85" s="9">
        <f t="shared" ca="1" si="93"/>
        <v>0</v>
      </c>
      <c r="BT85" s="9">
        <f t="shared" ref="BT85:CI85" ca="1" si="94">BT343*BT$75</f>
        <v>0</v>
      </c>
      <c r="BU85" s="9">
        <f t="shared" ca="1" si="94"/>
        <v>0</v>
      </c>
      <c r="BV85" s="9">
        <f t="shared" ca="1" si="94"/>
        <v>0</v>
      </c>
      <c r="BW85" s="9">
        <f t="shared" ca="1" si="94"/>
        <v>0</v>
      </c>
      <c r="BX85" s="9">
        <f t="shared" ca="1" si="94"/>
        <v>0</v>
      </c>
      <c r="BY85" s="9">
        <f t="shared" ca="1" si="94"/>
        <v>0</v>
      </c>
      <c r="BZ85" s="9">
        <f t="shared" ca="1" si="94"/>
        <v>0</v>
      </c>
      <c r="CA85" s="9">
        <f t="shared" ca="1" si="94"/>
        <v>0</v>
      </c>
      <c r="CB85" s="9">
        <f t="shared" ca="1" si="94"/>
        <v>0</v>
      </c>
      <c r="CC85" s="9">
        <f t="shared" ca="1" si="94"/>
        <v>0</v>
      </c>
      <c r="CD85" s="9">
        <f t="shared" ca="1" si="94"/>
        <v>0</v>
      </c>
      <c r="CE85" s="9">
        <f t="shared" ca="1" si="94"/>
        <v>0</v>
      </c>
      <c r="CF85" s="9">
        <f t="shared" ca="1" si="94"/>
        <v>0</v>
      </c>
      <c r="CG85" s="9">
        <f t="shared" ca="1" si="94"/>
        <v>0</v>
      </c>
      <c r="CH85" s="9">
        <f t="shared" ca="1" si="94"/>
        <v>0</v>
      </c>
      <c r="CI85" s="9">
        <f t="shared" ca="1" si="94"/>
        <v>0</v>
      </c>
      <c r="CZ85" s="41" t="s">
        <v>181</v>
      </c>
      <c r="DA85" s="159">
        <v>61</v>
      </c>
      <c r="DB85" s="162" t="str">
        <f t="shared" si="60"/>
        <v>61_6.6_Повышение доходов от оказания услуг либо продажи продукции (за исключением нефти, газа и нефтепродуктов)</v>
      </c>
    </row>
    <row r="86" spans="1:106" ht="14.25" outlineLevel="1" x14ac:dyDescent="0.25">
      <c r="B86" s="7" t="s">
        <v>97</v>
      </c>
      <c r="C86" s="55" t="s">
        <v>106</v>
      </c>
      <c r="D86" s="7">
        <f>D346</f>
        <v>0</v>
      </c>
      <c r="E86" s="7">
        <f>E346</f>
        <v>0</v>
      </c>
      <c r="F86" s="7" t="s">
        <v>13</v>
      </c>
      <c r="G86" s="8">
        <f t="shared" ca="1" si="79"/>
        <v>0</v>
      </c>
      <c r="H86" s="9">
        <f t="shared" ref="H86:AM86" ca="1" si="95">H346*H$75</f>
        <v>0</v>
      </c>
      <c r="I86" s="9">
        <f t="shared" ca="1" si="95"/>
        <v>0</v>
      </c>
      <c r="J86" s="9">
        <f t="shared" ca="1" si="95"/>
        <v>0</v>
      </c>
      <c r="K86" s="9">
        <f t="shared" ca="1" si="95"/>
        <v>0</v>
      </c>
      <c r="L86" s="9">
        <f t="shared" ca="1" si="95"/>
        <v>0</v>
      </c>
      <c r="M86" s="9">
        <f t="shared" ca="1" si="95"/>
        <v>0</v>
      </c>
      <c r="N86" s="9">
        <f t="shared" ca="1" si="95"/>
        <v>0</v>
      </c>
      <c r="O86" s="9">
        <f t="shared" ca="1" si="95"/>
        <v>0</v>
      </c>
      <c r="P86" s="9">
        <f t="shared" ca="1" si="95"/>
        <v>0</v>
      </c>
      <c r="Q86" s="9">
        <f t="shared" ca="1" si="95"/>
        <v>0</v>
      </c>
      <c r="R86" s="9">
        <f t="shared" ca="1" si="95"/>
        <v>0</v>
      </c>
      <c r="S86" s="9">
        <f t="shared" ca="1" si="95"/>
        <v>0</v>
      </c>
      <c r="T86" s="9">
        <f t="shared" ca="1" si="95"/>
        <v>0</v>
      </c>
      <c r="U86" s="9">
        <f t="shared" ca="1" si="95"/>
        <v>0</v>
      </c>
      <c r="V86" s="9">
        <f t="shared" ca="1" si="95"/>
        <v>0</v>
      </c>
      <c r="W86" s="9">
        <f t="shared" ca="1" si="95"/>
        <v>0</v>
      </c>
      <c r="X86" s="9">
        <f t="shared" ca="1" si="95"/>
        <v>0</v>
      </c>
      <c r="Y86" s="9">
        <f t="shared" ca="1" si="95"/>
        <v>0</v>
      </c>
      <c r="Z86" s="9">
        <f t="shared" ca="1" si="95"/>
        <v>0</v>
      </c>
      <c r="AA86" s="9">
        <f t="shared" ca="1" si="95"/>
        <v>0</v>
      </c>
      <c r="AB86" s="9">
        <f t="shared" ca="1" si="95"/>
        <v>0</v>
      </c>
      <c r="AC86" s="9">
        <f t="shared" ca="1" si="95"/>
        <v>0</v>
      </c>
      <c r="AD86" s="9">
        <f t="shared" ca="1" si="95"/>
        <v>0</v>
      </c>
      <c r="AE86" s="9">
        <f t="shared" ca="1" si="95"/>
        <v>0</v>
      </c>
      <c r="AF86" s="9">
        <f t="shared" ca="1" si="95"/>
        <v>0</v>
      </c>
      <c r="AG86" s="9">
        <f t="shared" ca="1" si="95"/>
        <v>0</v>
      </c>
      <c r="AH86" s="9">
        <f t="shared" ca="1" si="95"/>
        <v>0</v>
      </c>
      <c r="AI86" s="9">
        <f t="shared" ca="1" si="95"/>
        <v>0</v>
      </c>
      <c r="AJ86" s="9">
        <f t="shared" ca="1" si="95"/>
        <v>0</v>
      </c>
      <c r="AK86" s="9">
        <f t="shared" ca="1" si="95"/>
        <v>0</v>
      </c>
      <c r="AL86" s="9">
        <f t="shared" ca="1" si="95"/>
        <v>0</v>
      </c>
      <c r="AM86" s="9">
        <f t="shared" ca="1" si="95"/>
        <v>0</v>
      </c>
      <c r="AN86" s="9">
        <f t="shared" ref="AN86:BS86" ca="1" si="96">AN346*AN$75</f>
        <v>0</v>
      </c>
      <c r="AO86" s="9">
        <f t="shared" ca="1" si="96"/>
        <v>0</v>
      </c>
      <c r="AP86" s="9">
        <f t="shared" ca="1" si="96"/>
        <v>0</v>
      </c>
      <c r="AQ86" s="9">
        <f t="shared" ca="1" si="96"/>
        <v>0</v>
      </c>
      <c r="AR86" s="9">
        <f t="shared" ca="1" si="96"/>
        <v>0</v>
      </c>
      <c r="AS86" s="9">
        <f t="shared" ca="1" si="96"/>
        <v>0</v>
      </c>
      <c r="AT86" s="9">
        <f t="shared" ca="1" si="96"/>
        <v>0</v>
      </c>
      <c r="AU86" s="9">
        <f t="shared" ca="1" si="96"/>
        <v>0</v>
      </c>
      <c r="AV86" s="9">
        <f t="shared" ca="1" si="96"/>
        <v>0</v>
      </c>
      <c r="AW86" s="9">
        <f t="shared" ca="1" si="96"/>
        <v>0</v>
      </c>
      <c r="AX86" s="9">
        <f t="shared" ca="1" si="96"/>
        <v>0</v>
      </c>
      <c r="AY86" s="9">
        <f t="shared" ca="1" si="96"/>
        <v>0</v>
      </c>
      <c r="AZ86" s="9">
        <f t="shared" ca="1" si="96"/>
        <v>0</v>
      </c>
      <c r="BA86" s="9">
        <f t="shared" ca="1" si="96"/>
        <v>0</v>
      </c>
      <c r="BB86" s="9">
        <f t="shared" ca="1" si="96"/>
        <v>0</v>
      </c>
      <c r="BC86" s="9">
        <f t="shared" ca="1" si="96"/>
        <v>0</v>
      </c>
      <c r="BD86" s="9">
        <f t="shared" ca="1" si="96"/>
        <v>0</v>
      </c>
      <c r="BE86" s="9">
        <f t="shared" ca="1" si="96"/>
        <v>0</v>
      </c>
      <c r="BF86" s="9">
        <f t="shared" ca="1" si="96"/>
        <v>0</v>
      </c>
      <c r="BG86" s="9">
        <f t="shared" ca="1" si="96"/>
        <v>0</v>
      </c>
      <c r="BH86" s="9">
        <f t="shared" ca="1" si="96"/>
        <v>0</v>
      </c>
      <c r="BI86" s="9">
        <f t="shared" ca="1" si="96"/>
        <v>0</v>
      </c>
      <c r="BJ86" s="9">
        <f t="shared" ca="1" si="96"/>
        <v>0</v>
      </c>
      <c r="BK86" s="9">
        <f t="shared" ca="1" si="96"/>
        <v>0</v>
      </c>
      <c r="BL86" s="9">
        <f t="shared" ca="1" si="96"/>
        <v>0</v>
      </c>
      <c r="BM86" s="9">
        <f t="shared" ca="1" si="96"/>
        <v>0</v>
      </c>
      <c r="BN86" s="9">
        <f t="shared" ca="1" si="96"/>
        <v>0</v>
      </c>
      <c r="BO86" s="9">
        <f t="shared" ca="1" si="96"/>
        <v>0</v>
      </c>
      <c r="BP86" s="9">
        <f t="shared" ca="1" si="96"/>
        <v>0</v>
      </c>
      <c r="BQ86" s="9">
        <f t="shared" ca="1" si="96"/>
        <v>0</v>
      </c>
      <c r="BR86" s="9">
        <f t="shared" ca="1" si="96"/>
        <v>0</v>
      </c>
      <c r="BS86" s="9">
        <f t="shared" ca="1" si="96"/>
        <v>0</v>
      </c>
      <c r="BT86" s="9">
        <f t="shared" ref="BT86:CI86" ca="1" si="97">BT346*BT$75</f>
        <v>0</v>
      </c>
      <c r="BU86" s="9">
        <f t="shared" ca="1" si="97"/>
        <v>0</v>
      </c>
      <c r="BV86" s="9">
        <f t="shared" ca="1" si="97"/>
        <v>0</v>
      </c>
      <c r="BW86" s="9">
        <f t="shared" ca="1" si="97"/>
        <v>0</v>
      </c>
      <c r="BX86" s="9">
        <f t="shared" ca="1" si="97"/>
        <v>0</v>
      </c>
      <c r="BY86" s="9">
        <f t="shared" ca="1" si="97"/>
        <v>0</v>
      </c>
      <c r="BZ86" s="9">
        <f t="shared" ca="1" si="97"/>
        <v>0</v>
      </c>
      <c r="CA86" s="9">
        <f t="shared" ca="1" si="97"/>
        <v>0</v>
      </c>
      <c r="CB86" s="9">
        <f t="shared" ca="1" si="97"/>
        <v>0</v>
      </c>
      <c r="CC86" s="9">
        <f t="shared" ca="1" si="97"/>
        <v>0</v>
      </c>
      <c r="CD86" s="9">
        <f t="shared" ca="1" si="97"/>
        <v>0</v>
      </c>
      <c r="CE86" s="9">
        <f t="shared" ca="1" si="97"/>
        <v>0</v>
      </c>
      <c r="CF86" s="9">
        <f t="shared" ca="1" si="97"/>
        <v>0</v>
      </c>
      <c r="CG86" s="9">
        <f t="shared" ca="1" si="97"/>
        <v>0</v>
      </c>
      <c r="CH86" s="9">
        <f t="shared" ca="1" si="97"/>
        <v>0</v>
      </c>
      <c r="CI86" s="9">
        <f t="shared" ca="1" si="97"/>
        <v>0</v>
      </c>
      <c r="CZ86" s="41" t="s">
        <v>181</v>
      </c>
      <c r="DA86" s="159">
        <v>62</v>
      </c>
      <c r="DB86" s="162" t="str">
        <f t="shared" si="60"/>
        <v>62_6.7_Митигация рисков</v>
      </c>
    </row>
    <row r="87" spans="1:106" ht="14.25" outlineLevel="1" x14ac:dyDescent="0.25">
      <c r="B87" s="7" t="s">
        <v>98</v>
      </c>
      <c r="C87" s="55" t="s">
        <v>153</v>
      </c>
      <c r="D87" s="7">
        <f>D349</f>
        <v>0</v>
      </c>
      <c r="E87" s="7">
        <f>E349</f>
        <v>0</v>
      </c>
      <c r="F87" s="7" t="s">
        <v>13</v>
      </c>
      <c r="G87" s="8">
        <f t="shared" ca="1" si="79"/>
        <v>0</v>
      </c>
      <c r="H87" s="9">
        <f t="shared" ref="H87:AM87" ca="1" si="98">H349*H$75</f>
        <v>0</v>
      </c>
      <c r="I87" s="9">
        <f t="shared" ca="1" si="98"/>
        <v>0</v>
      </c>
      <c r="J87" s="9">
        <f t="shared" ca="1" si="98"/>
        <v>0</v>
      </c>
      <c r="K87" s="9">
        <f t="shared" ca="1" si="98"/>
        <v>0</v>
      </c>
      <c r="L87" s="9">
        <f t="shared" ca="1" si="98"/>
        <v>0</v>
      </c>
      <c r="M87" s="9">
        <f t="shared" ca="1" si="98"/>
        <v>0</v>
      </c>
      <c r="N87" s="9">
        <f t="shared" ca="1" si="98"/>
        <v>0</v>
      </c>
      <c r="O87" s="9">
        <f t="shared" ca="1" si="98"/>
        <v>0</v>
      </c>
      <c r="P87" s="9">
        <f t="shared" ca="1" si="98"/>
        <v>0</v>
      </c>
      <c r="Q87" s="9">
        <f t="shared" ca="1" si="98"/>
        <v>0</v>
      </c>
      <c r="R87" s="9">
        <f t="shared" ca="1" si="98"/>
        <v>0</v>
      </c>
      <c r="S87" s="9">
        <f t="shared" ca="1" si="98"/>
        <v>0</v>
      </c>
      <c r="T87" s="9">
        <f t="shared" ca="1" si="98"/>
        <v>0</v>
      </c>
      <c r="U87" s="9">
        <f t="shared" ca="1" si="98"/>
        <v>0</v>
      </c>
      <c r="V87" s="9">
        <f t="shared" ca="1" si="98"/>
        <v>0</v>
      </c>
      <c r="W87" s="9">
        <f t="shared" ca="1" si="98"/>
        <v>0</v>
      </c>
      <c r="X87" s="9">
        <f t="shared" ca="1" si="98"/>
        <v>0</v>
      </c>
      <c r="Y87" s="9">
        <f t="shared" ca="1" si="98"/>
        <v>0</v>
      </c>
      <c r="Z87" s="9">
        <f t="shared" ca="1" si="98"/>
        <v>0</v>
      </c>
      <c r="AA87" s="9">
        <f t="shared" ca="1" si="98"/>
        <v>0</v>
      </c>
      <c r="AB87" s="9">
        <f t="shared" ca="1" si="98"/>
        <v>0</v>
      </c>
      <c r="AC87" s="9">
        <f t="shared" ca="1" si="98"/>
        <v>0</v>
      </c>
      <c r="AD87" s="9">
        <f t="shared" ca="1" si="98"/>
        <v>0</v>
      </c>
      <c r="AE87" s="9">
        <f t="shared" ca="1" si="98"/>
        <v>0</v>
      </c>
      <c r="AF87" s="9">
        <f t="shared" ca="1" si="98"/>
        <v>0</v>
      </c>
      <c r="AG87" s="9">
        <f t="shared" ca="1" si="98"/>
        <v>0</v>
      </c>
      <c r="AH87" s="9">
        <f t="shared" ca="1" si="98"/>
        <v>0</v>
      </c>
      <c r="AI87" s="9">
        <f t="shared" ca="1" si="98"/>
        <v>0</v>
      </c>
      <c r="AJ87" s="9">
        <f t="shared" ca="1" si="98"/>
        <v>0</v>
      </c>
      <c r="AK87" s="9">
        <f t="shared" ca="1" si="98"/>
        <v>0</v>
      </c>
      <c r="AL87" s="9">
        <f t="shared" ca="1" si="98"/>
        <v>0</v>
      </c>
      <c r="AM87" s="9">
        <f t="shared" ca="1" si="98"/>
        <v>0</v>
      </c>
      <c r="AN87" s="9">
        <f t="shared" ref="AN87:BS87" ca="1" si="99">AN349*AN$75</f>
        <v>0</v>
      </c>
      <c r="AO87" s="9">
        <f t="shared" ca="1" si="99"/>
        <v>0</v>
      </c>
      <c r="AP87" s="9">
        <f t="shared" ca="1" si="99"/>
        <v>0</v>
      </c>
      <c r="AQ87" s="9">
        <f t="shared" ca="1" si="99"/>
        <v>0</v>
      </c>
      <c r="AR87" s="9">
        <f t="shared" ca="1" si="99"/>
        <v>0</v>
      </c>
      <c r="AS87" s="9">
        <f t="shared" ca="1" si="99"/>
        <v>0</v>
      </c>
      <c r="AT87" s="9">
        <f t="shared" ca="1" si="99"/>
        <v>0</v>
      </c>
      <c r="AU87" s="9">
        <f t="shared" ca="1" si="99"/>
        <v>0</v>
      </c>
      <c r="AV87" s="9">
        <f t="shared" ca="1" si="99"/>
        <v>0</v>
      </c>
      <c r="AW87" s="9">
        <f t="shared" ca="1" si="99"/>
        <v>0</v>
      </c>
      <c r="AX87" s="9">
        <f t="shared" ca="1" si="99"/>
        <v>0</v>
      </c>
      <c r="AY87" s="9">
        <f t="shared" ca="1" si="99"/>
        <v>0</v>
      </c>
      <c r="AZ87" s="9">
        <f t="shared" ca="1" si="99"/>
        <v>0</v>
      </c>
      <c r="BA87" s="9">
        <f t="shared" ca="1" si="99"/>
        <v>0</v>
      </c>
      <c r="BB87" s="9">
        <f t="shared" ca="1" si="99"/>
        <v>0</v>
      </c>
      <c r="BC87" s="9">
        <f t="shared" ca="1" si="99"/>
        <v>0</v>
      </c>
      <c r="BD87" s="9">
        <f t="shared" ca="1" si="99"/>
        <v>0</v>
      </c>
      <c r="BE87" s="9">
        <f t="shared" ca="1" si="99"/>
        <v>0</v>
      </c>
      <c r="BF87" s="9">
        <f t="shared" ca="1" si="99"/>
        <v>0</v>
      </c>
      <c r="BG87" s="9">
        <f t="shared" ca="1" si="99"/>
        <v>0</v>
      </c>
      <c r="BH87" s="9">
        <f t="shared" ca="1" si="99"/>
        <v>0</v>
      </c>
      <c r="BI87" s="9">
        <f t="shared" ca="1" si="99"/>
        <v>0</v>
      </c>
      <c r="BJ87" s="9">
        <f t="shared" ca="1" si="99"/>
        <v>0</v>
      </c>
      <c r="BK87" s="9">
        <f t="shared" ca="1" si="99"/>
        <v>0</v>
      </c>
      <c r="BL87" s="9">
        <f t="shared" ca="1" si="99"/>
        <v>0</v>
      </c>
      <c r="BM87" s="9">
        <f t="shared" ca="1" si="99"/>
        <v>0</v>
      </c>
      <c r="BN87" s="9">
        <f t="shared" ca="1" si="99"/>
        <v>0</v>
      </c>
      <c r="BO87" s="9">
        <f t="shared" ca="1" si="99"/>
        <v>0</v>
      </c>
      <c r="BP87" s="9">
        <f t="shared" ca="1" si="99"/>
        <v>0</v>
      </c>
      <c r="BQ87" s="9">
        <f t="shared" ca="1" si="99"/>
        <v>0</v>
      </c>
      <c r="BR87" s="9">
        <f t="shared" ca="1" si="99"/>
        <v>0</v>
      </c>
      <c r="BS87" s="9">
        <f t="shared" ca="1" si="99"/>
        <v>0</v>
      </c>
      <c r="BT87" s="9">
        <f t="shared" ref="BT87:CI87" ca="1" si="100">BT349*BT$75</f>
        <v>0</v>
      </c>
      <c r="BU87" s="9">
        <f t="shared" ca="1" si="100"/>
        <v>0</v>
      </c>
      <c r="BV87" s="9">
        <f t="shared" ca="1" si="100"/>
        <v>0</v>
      </c>
      <c r="BW87" s="9">
        <f t="shared" ca="1" si="100"/>
        <v>0</v>
      </c>
      <c r="BX87" s="9">
        <f t="shared" ca="1" si="100"/>
        <v>0</v>
      </c>
      <c r="BY87" s="9">
        <f t="shared" ca="1" si="100"/>
        <v>0</v>
      </c>
      <c r="BZ87" s="9">
        <f t="shared" ca="1" si="100"/>
        <v>0</v>
      </c>
      <c r="CA87" s="9">
        <f t="shared" ca="1" si="100"/>
        <v>0</v>
      </c>
      <c r="CB87" s="9">
        <f t="shared" ca="1" si="100"/>
        <v>0</v>
      </c>
      <c r="CC87" s="9">
        <f t="shared" ca="1" si="100"/>
        <v>0</v>
      </c>
      <c r="CD87" s="9">
        <f t="shared" ca="1" si="100"/>
        <v>0</v>
      </c>
      <c r="CE87" s="9">
        <f t="shared" ca="1" si="100"/>
        <v>0</v>
      </c>
      <c r="CF87" s="9">
        <f t="shared" ca="1" si="100"/>
        <v>0</v>
      </c>
      <c r="CG87" s="9">
        <f t="shared" ca="1" si="100"/>
        <v>0</v>
      </c>
      <c r="CH87" s="9">
        <f t="shared" ca="1" si="100"/>
        <v>0</v>
      </c>
      <c r="CI87" s="9">
        <f t="shared" ca="1" si="100"/>
        <v>0</v>
      </c>
      <c r="CZ87" s="41" t="s">
        <v>181</v>
      </c>
      <c r="DA87" s="159">
        <v>63</v>
      </c>
      <c r="DB87" s="162" t="str">
        <f t="shared" si="60"/>
        <v>63_6.8_Прочее</v>
      </c>
    </row>
    <row r="88" spans="1:106" s="85" customFormat="1" outlineLevel="1" x14ac:dyDescent="0.25">
      <c r="B88" s="10"/>
      <c r="C88" s="219" t="s">
        <v>4</v>
      </c>
      <c r="D88" s="10"/>
      <c r="E88" s="10"/>
      <c r="F88" s="10" t="s">
        <v>13</v>
      </c>
      <c r="G88" s="8">
        <f t="shared" ca="1" si="79"/>
        <v>335761.21827411168</v>
      </c>
      <c r="H88" s="11">
        <f t="shared" ref="H88:BS88" ca="1" si="101">SUM(H80:H87)</f>
        <v>0</v>
      </c>
      <c r="I88" s="11">
        <f t="shared" ca="1" si="101"/>
        <v>0</v>
      </c>
      <c r="J88" s="11">
        <f t="shared" ca="1" si="101"/>
        <v>33898.477157360408</v>
      </c>
      <c r="K88" s="11">
        <f t="shared" ca="1" si="101"/>
        <v>60372.548223350255</v>
      </c>
      <c r="L88" s="11">
        <f t="shared" ca="1" si="101"/>
        <v>60372.548223350255</v>
      </c>
      <c r="M88" s="11">
        <f t="shared" ca="1" si="101"/>
        <v>60372.548223350255</v>
      </c>
      <c r="N88" s="11">
        <f t="shared" ca="1" si="101"/>
        <v>60372.548223350255</v>
      </c>
      <c r="O88" s="11">
        <f t="shared" ca="1" si="101"/>
        <v>60372.548223350255</v>
      </c>
      <c r="P88" s="11">
        <f t="shared" ca="1" si="101"/>
        <v>0</v>
      </c>
      <c r="Q88" s="11">
        <f t="shared" ca="1" si="101"/>
        <v>0</v>
      </c>
      <c r="R88" s="11">
        <f t="shared" ca="1" si="101"/>
        <v>0</v>
      </c>
      <c r="S88" s="11">
        <f t="shared" ca="1" si="101"/>
        <v>0</v>
      </c>
      <c r="T88" s="11">
        <f t="shared" ca="1" si="101"/>
        <v>0</v>
      </c>
      <c r="U88" s="11">
        <f t="shared" ca="1" si="101"/>
        <v>0</v>
      </c>
      <c r="V88" s="11">
        <f t="shared" ca="1" si="101"/>
        <v>0</v>
      </c>
      <c r="W88" s="11">
        <f t="shared" ca="1" si="101"/>
        <v>0</v>
      </c>
      <c r="X88" s="11">
        <f t="shared" ca="1" si="101"/>
        <v>0</v>
      </c>
      <c r="Y88" s="11">
        <f t="shared" ca="1" si="101"/>
        <v>0</v>
      </c>
      <c r="Z88" s="11">
        <f t="shared" ca="1" si="101"/>
        <v>0</v>
      </c>
      <c r="AA88" s="11">
        <f t="shared" ca="1" si="101"/>
        <v>0</v>
      </c>
      <c r="AB88" s="11">
        <f t="shared" ca="1" si="101"/>
        <v>0</v>
      </c>
      <c r="AC88" s="11">
        <f t="shared" ca="1" si="101"/>
        <v>0</v>
      </c>
      <c r="AD88" s="11">
        <f t="shared" ca="1" si="101"/>
        <v>0</v>
      </c>
      <c r="AE88" s="11">
        <f t="shared" ca="1" si="101"/>
        <v>0</v>
      </c>
      <c r="AF88" s="11">
        <f t="shared" ca="1" si="101"/>
        <v>0</v>
      </c>
      <c r="AG88" s="11">
        <f t="shared" ca="1" si="101"/>
        <v>0</v>
      </c>
      <c r="AH88" s="11">
        <f t="shared" ca="1" si="101"/>
        <v>0</v>
      </c>
      <c r="AI88" s="11">
        <f t="shared" ca="1" si="101"/>
        <v>0</v>
      </c>
      <c r="AJ88" s="11">
        <f t="shared" ca="1" si="101"/>
        <v>0</v>
      </c>
      <c r="AK88" s="11">
        <f t="shared" ca="1" si="101"/>
        <v>0</v>
      </c>
      <c r="AL88" s="11">
        <f t="shared" ca="1" si="101"/>
        <v>0</v>
      </c>
      <c r="AM88" s="11">
        <f t="shared" ca="1" si="101"/>
        <v>0</v>
      </c>
      <c r="AN88" s="11">
        <f t="shared" ca="1" si="101"/>
        <v>0</v>
      </c>
      <c r="AO88" s="11">
        <f t="shared" ca="1" si="101"/>
        <v>0</v>
      </c>
      <c r="AP88" s="11">
        <f t="shared" ca="1" si="101"/>
        <v>0</v>
      </c>
      <c r="AQ88" s="11">
        <f t="shared" ca="1" si="101"/>
        <v>0</v>
      </c>
      <c r="AR88" s="11">
        <f t="shared" ca="1" si="101"/>
        <v>0</v>
      </c>
      <c r="AS88" s="11">
        <f t="shared" ca="1" si="101"/>
        <v>0</v>
      </c>
      <c r="AT88" s="11">
        <f t="shared" ca="1" si="101"/>
        <v>0</v>
      </c>
      <c r="AU88" s="11">
        <f t="shared" ca="1" si="101"/>
        <v>0</v>
      </c>
      <c r="AV88" s="11">
        <f t="shared" ca="1" si="101"/>
        <v>0</v>
      </c>
      <c r="AW88" s="11">
        <f t="shared" ca="1" si="101"/>
        <v>0</v>
      </c>
      <c r="AX88" s="11">
        <f t="shared" ca="1" si="101"/>
        <v>0</v>
      </c>
      <c r="AY88" s="11">
        <f t="shared" ca="1" si="101"/>
        <v>0</v>
      </c>
      <c r="AZ88" s="11">
        <f t="shared" ca="1" si="101"/>
        <v>0</v>
      </c>
      <c r="BA88" s="11">
        <f t="shared" ca="1" si="101"/>
        <v>0</v>
      </c>
      <c r="BB88" s="11">
        <f t="shared" ca="1" si="101"/>
        <v>0</v>
      </c>
      <c r="BC88" s="11">
        <f t="shared" ca="1" si="101"/>
        <v>0</v>
      </c>
      <c r="BD88" s="11">
        <f t="shared" ca="1" si="101"/>
        <v>0</v>
      </c>
      <c r="BE88" s="11">
        <f t="shared" ca="1" si="101"/>
        <v>0</v>
      </c>
      <c r="BF88" s="11">
        <f t="shared" ca="1" si="101"/>
        <v>0</v>
      </c>
      <c r="BG88" s="11">
        <f t="shared" ca="1" si="101"/>
        <v>0</v>
      </c>
      <c r="BH88" s="11">
        <f t="shared" ca="1" si="101"/>
        <v>0</v>
      </c>
      <c r="BI88" s="11">
        <f t="shared" ca="1" si="101"/>
        <v>0</v>
      </c>
      <c r="BJ88" s="11">
        <f t="shared" ca="1" si="101"/>
        <v>0</v>
      </c>
      <c r="BK88" s="11">
        <f t="shared" ca="1" si="101"/>
        <v>0</v>
      </c>
      <c r="BL88" s="11">
        <f t="shared" ca="1" si="101"/>
        <v>0</v>
      </c>
      <c r="BM88" s="11">
        <f t="shared" ca="1" si="101"/>
        <v>0</v>
      </c>
      <c r="BN88" s="11">
        <f t="shared" ca="1" si="101"/>
        <v>0</v>
      </c>
      <c r="BO88" s="11">
        <f t="shared" ca="1" si="101"/>
        <v>0</v>
      </c>
      <c r="BP88" s="11">
        <f t="shared" ca="1" si="101"/>
        <v>0</v>
      </c>
      <c r="BQ88" s="11">
        <f t="shared" ca="1" si="101"/>
        <v>0</v>
      </c>
      <c r="BR88" s="11">
        <f t="shared" ca="1" si="101"/>
        <v>0</v>
      </c>
      <c r="BS88" s="11">
        <f t="shared" ca="1" si="101"/>
        <v>0</v>
      </c>
      <c r="BT88" s="11">
        <f t="shared" ref="BT88:CI88" ca="1" si="102">SUM(BT80:BT87)</f>
        <v>0</v>
      </c>
      <c r="BU88" s="11">
        <f t="shared" ca="1" si="102"/>
        <v>0</v>
      </c>
      <c r="BV88" s="11">
        <f t="shared" ca="1" si="102"/>
        <v>0</v>
      </c>
      <c r="BW88" s="11">
        <f t="shared" ca="1" si="102"/>
        <v>0</v>
      </c>
      <c r="BX88" s="11">
        <f t="shared" ca="1" si="102"/>
        <v>0</v>
      </c>
      <c r="BY88" s="11">
        <f t="shared" ca="1" si="102"/>
        <v>0</v>
      </c>
      <c r="BZ88" s="11">
        <f t="shared" ca="1" si="102"/>
        <v>0</v>
      </c>
      <c r="CA88" s="11">
        <f t="shared" ca="1" si="102"/>
        <v>0</v>
      </c>
      <c r="CB88" s="11">
        <f t="shared" ca="1" si="102"/>
        <v>0</v>
      </c>
      <c r="CC88" s="11">
        <f t="shared" ca="1" si="102"/>
        <v>0</v>
      </c>
      <c r="CD88" s="11">
        <f t="shared" ca="1" si="102"/>
        <v>0</v>
      </c>
      <c r="CE88" s="11">
        <f t="shared" ca="1" si="102"/>
        <v>0</v>
      </c>
      <c r="CF88" s="11">
        <f t="shared" ca="1" si="102"/>
        <v>0</v>
      </c>
      <c r="CG88" s="11">
        <f t="shared" ca="1" si="102"/>
        <v>0</v>
      </c>
      <c r="CH88" s="11">
        <f t="shared" ca="1" si="102"/>
        <v>0</v>
      </c>
      <c r="CI88" s="11">
        <f t="shared" ca="1" si="102"/>
        <v>0</v>
      </c>
      <c r="CZ88" s="41" t="s">
        <v>181</v>
      </c>
      <c r="DA88" s="159">
        <v>64</v>
      </c>
      <c r="DB88" s="162" t="str">
        <f t="shared" si="60"/>
        <v>64__Всего</v>
      </c>
    </row>
    <row r="89" spans="1:106" s="90" customFormat="1" ht="93.75" outlineLevel="1" x14ac:dyDescent="0.25">
      <c r="B89" s="300" t="s">
        <v>788</v>
      </c>
      <c r="C89" s="55" t="s">
        <v>167</v>
      </c>
      <c r="D89" s="7"/>
      <c r="E89" s="55" t="s">
        <v>169</v>
      </c>
      <c r="F89" s="7" t="s">
        <v>13</v>
      </c>
      <c r="G89" s="8">
        <f t="shared" si="79"/>
        <v>0</v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52"/>
      <c r="CE89" s="52"/>
      <c r="CF89" s="52"/>
      <c r="CG89" s="52"/>
      <c r="CH89" s="52"/>
      <c r="CI89" s="52"/>
      <c r="CZ89" s="41" t="s">
        <v>181</v>
      </c>
      <c r="DA89" s="159">
        <v>65</v>
      </c>
      <c r="DB89" s="162" t="str">
        <f t="shared" si="60"/>
        <v>65_6.9_Сумма эффектов, расчитанных от FCF</v>
      </c>
    </row>
    <row r="90" spans="1:106" s="85" customFormat="1" outlineLevel="1" x14ac:dyDescent="0.25">
      <c r="B90" s="305" t="s">
        <v>795</v>
      </c>
      <c r="C90" s="219" t="s">
        <v>796</v>
      </c>
      <c r="D90" s="10"/>
      <c r="E90" s="306"/>
      <c r="F90" s="7" t="s">
        <v>13</v>
      </c>
      <c r="G90" s="13">
        <f t="shared" si="79"/>
        <v>0</v>
      </c>
      <c r="H90" s="11">
        <f>H331</f>
        <v>0</v>
      </c>
      <c r="I90" s="11">
        <f t="shared" ref="I90:BT90" si="103">I331</f>
        <v>0</v>
      </c>
      <c r="J90" s="11">
        <f t="shared" si="103"/>
        <v>0</v>
      </c>
      <c r="K90" s="11">
        <f t="shared" si="103"/>
        <v>0</v>
      </c>
      <c r="L90" s="11">
        <f t="shared" si="103"/>
        <v>0</v>
      </c>
      <c r="M90" s="11">
        <f t="shared" si="103"/>
        <v>0</v>
      </c>
      <c r="N90" s="11">
        <f t="shared" si="103"/>
        <v>0</v>
      </c>
      <c r="O90" s="11">
        <f t="shared" si="103"/>
        <v>0</v>
      </c>
      <c r="P90" s="11">
        <f t="shared" si="103"/>
        <v>0</v>
      </c>
      <c r="Q90" s="11">
        <f t="shared" si="103"/>
        <v>0</v>
      </c>
      <c r="R90" s="11">
        <f t="shared" si="103"/>
        <v>0</v>
      </c>
      <c r="S90" s="11">
        <f t="shared" si="103"/>
        <v>0</v>
      </c>
      <c r="T90" s="11">
        <f t="shared" si="103"/>
        <v>0</v>
      </c>
      <c r="U90" s="11">
        <f t="shared" si="103"/>
        <v>0</v>
      </c>
      <c r="V90" s="11">
        <f t="shared" si="103"/>
        <v>0</v>
      </c>
      <c r="W90" s="11">
        <f t="shared" si="103"/>
        <v>0</v>
      </c>
      <c r="X90" s="11">
        <f t="shared" si="103"/>
        <v>0</v>
      </c>
      <c r="Y90" s="11">
        <f t="shared" si="103"/>
        <v>0</v>
      </c>
      <c r="Z90" s="11">
        <f t="shared" si="103"/>
        <v>0</v>
      </c>
      <c r="AA90" s="11">
        <f t="shared" si="103"/>
        <v>0</v>
      </c>
      <c r="AB90" s="11">
        <f t="shared" si="103"/>
        <v>0</v>
      </c>
      <c r="AC90" s="11">
        <f t="shared" si="103"/>
        <v>0</v>
      </c>
      <c r="AD90" s="11">
        <f t="shared" si="103"/>
        <v>0</v>
      </c>
      <c r="AE90" s="11">
        <f t="shared" si="103"/>
        <v>0</v>
      </c>
      <c r="AF90" s="11">
        <f t="shared" si="103"/>
        <v>0</v>
      </c>
      <c r="AG90" s="11">
        <f t="shared" si="103"/>
        <v>0</v>
      </c>
      <c r="AH90" s="11">
        <f t="shared" si="103"/>
        <v>0</v>
      </c>
      <c r="AI90" s="11">
        <f t="shared" si="103"/>
        <v>0</v>
      </c>
      <c r="AJ90" s="11">
        <f t="shared" si="103"/>
        <v>0</v>
      </c>
      <c r="AK90" s="11">
        <f t="shared" si="103"/>
        <v>0</v>
      </c>
      <c r="AL90" s="11">
        <f t="shared" si="103"/>
        <v>0</v>
      </c>
      <c r="AM90" s="11">
        <f t="shared" si="103"/>
        <v>0</v>
      </c>
      <c r="AN90" s="11">
        <f t="shared" si="103"/>
        <v>0</v>
      </c>
      <c r="AO90" s="11">
        <f t="shared" si="103"/>
        <v>0</v>
      </c>
      <c r="AP90" s="11">
        <f t="shared" si="103"/>
        <v>0</v>
      </c>
      <c r="AQ90" s="11">
        <f t="shared" si="103"/>
        <v>0</v>
      </c>
      <c r="AR90" s="11">
        <f t="shared" si="103"/>
        <v>0</v>
      </c>
      <c r="AS90" s="11">
        <f t="shared" si="103"/>
        <v>0</v>
      </c>
      <c r="AT90" s="11">
        <f t="shared" si="103"/>
        <v>0</v>
      </c>
      <c r="AU90" s="11">
        <f t="shared" si="103"/>
        <v>0</v>
      </c>
      <c r="AV90" s="11">
        <f t="shared" si="103"/>
        <v>0</v>
      </c>
      <c r="AW90" s="11">
        <f t="shared" si="103"/>
        <v>0</v>
      </c>
      <c r="AX90" s="11">
        <f t="shared" si="103"/>
        <v>0</v>
      </c>
      <c r="AY90" s="11">
        <f t="shared" si="103"/>
        <v>0</v>
      </c>
      <c r="AZ90" s="11">
        <f t="shared" si="103"/>
        <v>0</v>
      </c>
      <c r="BA90" s="11">
        <f t="shared" si="103"/>
        <v>0</v>
      </c>
      <c r="BB90" s="11">
        <f t="shared" si="103"/>
        <v>0</v>
      </c>
      <c r="BC90" s="11">
        <f t="shared" si="103"/>
        <v>0</v>
      </c>
      <c r="BD90" s="11">
        <f t="shared" si="103"/>
        <v>0</v>
      </c>
      <c r="BE90" s="11">
        <f t="shared" si="103"/>
        <v>0</v>
      </c>
      <c r="BF90" s="11">
        <f t="shared" si="103"/>
        <v>0</v>
      </c>
      <c r="BG90" s="11">
        <f t="shared" si="103"/>
        <v>0</v>
      </c>
      <c r="BH90" s="11">
        <f t="shared" si="103"/>
        <v>0</v>
      </c>
      <c r="BI90" s="11">
        <f t="shared" si="103"/>
        <v>0</v>
      </c>
      <c r="BJ90" s="11">
        <f t="shared" si="103"/>
        <v>0</v>
      </c>
      <c r="BK90" s="11">
        <f t="shared" si="103"/>
        <v>0</v>
      </c>
      <c r="BL90" s="11">
        <f t="shared" si="103"/>
        <v>0</v>
      </c>
      <c r="BM90" s="11">
        <f t="shared" si="103"/>
        <v>0</v>
      </c>
      <c r="BN90" s="11">
        <f t="shared" si="103"/>
        <v>0</v>
      </c>
      <c r="BO90" s="11">
        <f t="shared" si="103"/>
        <v>0</v>
      </c>
      <c r="BP90" s="11">
        <f t="shared" si="103"/>
        <v>0</v>
      </c>
      <c r="BQ90" s="11">
        <f t="shared" si="103"/>
        <v>0</v>
      </c>
      <c r="BR90" s="11">
        <f t="shared" si="103"/>
        <v>0</v>
      </c>
      <c r="BS90" s="11">
        <f t="shared" si="103"/>
        <v>0</v>
      </c>
      <c r="BT90" s="11">
        <f t="shared" si="103"/>
        <v>0</v>
      </c>
      <c r="BU90" s="11">
        <f t="shared" ref="BU90:CI90" si="104">BU331</f>
        <v>0</v>
      </c>
      <c r="BV90" s="11">
        <f t="shared" si="104"/>
        <v>0</v>
      </c>
      <c r="BW90" s="11">
        <f t="shared" si="104"/>
        <v>0</v>
      </c>
      <c r="BX90" s="11">
        <f t="shared" si="104"/>
        <v>0</v>
      </c>
      <c r="BY90" s="11">
        <f t="shared" si="104"/>
        <v>0</v>
      </c>
      <c r="BZ90" s="11">
        <f t="shared" si="104"/>
        <v>0</v>
      </c>
      <c r="CA90" s="11">
        <f t="shared" si="104"/>
        <v>0</v>
      </c>
      <c r="CB90" s="11">
        <f t="shared" si="104"/>
        <v>0</v>
      </c>
      <c r="CC90" s="11">
        <f t="shared" si="104"/>
        <v>0</v>
      </c>
      <c r="CD90" s="11">
        <f t="shared" si="104"/>
        <v>0</v>
      </c>
      <c r="CE90" s="11">
        <f t="shared" si="104"/>
        <v>0</v>
      </c>
      <c r="CF90" s="11">
        <f t="shared" si="104"/>
        <v>0</v>
      </c>
      <c r="CG90" s="11">
        <f t="shared" si="104"/>
        <v>0</v>
      </c>
      <c r="CH90" s="11">
        <f t="shared" si="104"/>
        <v>0</v>
      </c>
      <c r="CI90" s="11">
        <f t="shared" si="104"/>
        <v>0</v>
      </c>
      <c r="CZ90" s="307"/>
      <c r="DA90" s="159">
        <v>66</v>
      </c>
      <c r="DB90" s="162" t="str">
        <f t="shared" si="60"/>
        <v>66_6.10_Влияние сокращения CAPEX на амортизацию</v>
      </c>
    </row>
    <row r="91" spans="1:106" s="46" customFormat="1" ht="14.25" outlineLevel="1" x14ac:dyDescent="0.25">
      <c r="A91" s="44"/>
      <c r="B91" s="44"/>
      <c r="C91" s="44"/>
      <c r="D91" s="44"/>
      <c r="E91" s="44"/>
      <c r="F91" s="45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Z91" s="41" t="s">
        <v>181</v>
      </c>
      <c r="DA91" s="159">
        <v>67</v>
      </c>
      <c r="DB91" s="162" t="str">
        <f t="shared" si="60"/>
        <v>67__</v>
      </c>
    </row>
    <row r="92" spans="1:106" s="43" customFormat="1" ht="32.25" customHeight="1" x14ac:dyDescent="0.2">
      <c r="A92" s="33"/>
      <c r="B92" s="73" t="s">
        <v>632</v>
      </c>
      <c r="C92" s="74" t="s">
        <v>630</v>
      </c>
      <c r="D92" s="74"/>
      <c r="E92" s="75"/>
      <c r="F92" s="76"/>
      <c r="G92" s="77"/>
      <c r="H92" s="230">
        <f>H$1</f>
        <v>2022</v>
      </c>
      <c r="I92" s="230">
        <f t="shared" ref="I92:BT92" si="105">I$1</f>
        <v>2023</v>
      </c>
      <c r="J92" s="230">
        <f t="shared" si="105"/>
        <v>2024</v>
      </c>
      <c r="K92" s="230">
        <f t="shared" si="105"/>
        <v>2025</v>
      </c>
      <c r="L92" s="230">
        <f t="shared" si="105"/>
        <v>2026</v>
      </c>
      <c r="M92" s="230">
        <f t="shared" si="105"/>
        <v>2027</v>
      </c>
      <c r="N92" s="230">
        <f t="shared" si="105"/>
        <v>2028</v>
      </c>
      <c r="O92" s="230">
        <f t="shared" si="105"/>
        <v>2029</v>
      </c>
      <c r="P92" s="230">
        <f t="shared" si="105"/>
        <v>2030</v>
      </c>
      <c r="Q92" s="230">
        <f t="shared" si="105"/>
        <v>2031</v>
      </c>
      <c r="R92" s="230">
        <f t="shared" si="105"/>
        <v>2032</v>
      </c>
      <c r="S92" s="230">
        <f t="shared" si="105"/>
        <v>2033</v>
      </c>
      <c r="T92" s="230">
        <f t="shared" si="105"/>
        <v>2034</v>
      </c>
      <c r="U92" s="230">
        <f t="shared" si="105"/>
        <v>2035</v>
      </c>
      <c r="V92" s="230">
        <f t="shared" si="105"/>
        <v>2036</v>
      </c>
      <c r="W92" s="230">
        <f t="shared" si="105"/>
        <v>2037</v>
      </c>
      <c r="X92" s="230">
        <f t="shared" si="105"/>
        <v>2038</v>
      </c>
      <c r="Y92" s="230">
        <f t="shared" si="105"/>
        <v>2039</v>
      </c>
      <c r="Z92" s="230">
        <f t="shared" si="105"/>
        <v>2040</v>
      </c>
      <c r="AA92" s="230">
        <f t="shared" si="105"/>
        <v>2041</v>
      </c>
      <c r="AB92" s="230">
        <f t="shared" si="105"/>
        <v>2042</v>
      </c>
      <c r="AC92" s="230">
        <f t="shared" si="105"/>
        <v>2043</v>
      </c>
      <c r="AD92" s="230">
        <f t="shared" si="105"/>
        <v>2044</v>
      </c>
      <c r="AE92" s="230">
        <f t="shared" si="105"/>
        <v>2045</v>
      </c>
      <c r="AF92" s="230">
        <f t="shared" si="105"/>
        <v>2046</v>
      </c>
      <c r="AG92" s="230">
        <f t="shared" si="105"/>
        <v>2047</v>
      </c>
      <c r="AH92" s="230">
        <f t="shared" si="105"/>
        <v>2048</v>
      </c>
      <c r="AI92" s="230">
        <f t="shared" si="105"/>
        <v>2049</v>
      </c>
      <c r="AJ92" s="230">
        <f t="shared" si="105"/>
        <v>2050</v>
      </c>
      <c r="AK92" s="230">
        <f t="shared" si="105"/>
        <v>2051</v>
      </c>
      <c r="AL92" s="230">
        <f t="shared" si="105"/>
        <v>2052</v>
      </c>
      <c r="AM92" s="230">
        <f t="shared" si="105"/>
        <v>2053</v>
      </c>
      <c r="AN92" s="230">
        <f t="shared" si="105"/>
        <v>2054</v>
      </c>
      <c r="AO92" s="230">
        <f t="shared" si="105"/>
        <v>2055</v>
      </c>
      <c r="AP92" s="230">
        <f t="shared" si="105"/>
        <v>2056</v>
      </c>
      <c r="AQ92" s="230">
        <f t="shared" si="105"/>
        <v>2057</v>
      </c>
      <c r="AR92" s="230">
        <f t="shared" si="105"/>
        <v>2058</v>
      </c>
      <c r="AS92" s="230">
        <f t="shared" si="105"/>
        <v>2059</v>
      </c>
      <c r="AT92" s="230">
        <f t="shared" si="105"/>
        <v>2060</v>
      </c>
      <c r="AU92" s="230">
        <f t="shared" si="105"/>
        <v>2061</v>
      </c>
      <c r="AV92" s="230">
        <f t="shared" si="105"/>
        <v>2062</v>
      </c>
      <c r="AW92" s="230">
        <f t="shared" si="105"/>
        <v>2063</v>
      </c>
      <c r="AX92" s="230">
        <f t="shared" si="105"/>
        <v>2064</v>
      </c>
      <c r="AY92" s="230">
        <f t="shared" si="105"/>
        <v>2065</v>
      </c>
      <c r="AZ92" s="230">
        <f t="shared" si="105"/>
        <v>2066</v>
      </c>
      <c r="BA92" s="230">
        <f t="shared" si="105"/>
        <v>2067</v>
      </c>
      <c r="BB92" s="230">
        <f t="shared" si="105"/>
        <v>2068</v>
      </c>
      <c r="BC92" s="230">
        <f t="shared" si="105"/>
        <v>2069</v>
      </c>
      <c r="BD92" s="230">
        <f t="shared" si="105"/>
        <v>2070</v>
      </c>
      <c r="BE92" s="230">
        <f t="shared" si="105"/>
        <v>2071</v>
      </c>
      <c r="BF92" s="230">
        <f t="shared" si="105"/>
        <v>2072</v>
      </c>
      <c r="BG92" s="230">
        <f t="shared" si="105"/>
        <v>2073</v>
      </c>
      <c r="BH92" s="230">
        <f t="shared" si="105"/>
        <v>2074</v>
      </c>
      <c r="BI92" s="230">
        <f t="shared" si="105"/>
        <v>2075</v>
      </c>
      <c r="BJ92" s="230">
        <f t="shared" si="105"/>
        <v>2076</v>
      </c>
      <c r="BK92" s="230">
        <f t="shared" si="105"/>
        <v>2077</v>
      </c>
      <c r="BL92" s="230">
        <f t="shared" si="105"/>
        <v>2078</v>
      </c>
      <c r="BM92" s="230">
        <f t="shared" si="105"/>
        <v>2079</v>
      </c>
      <c r="BN92" s="230">
        <f t="shared" si="105"/>
        <v>2080</v>
      </c>
      <c r="BO92" s="230">
        <f t="shared" si="105"/>
        <v>2081</v>
      </c>
      <c r="BP92" s="230">
        <f t="shared" si="105"/>
        <v>2082</v>
      </c>
      <c r="BQ92" s="230">
        <f t="shared" si="105"/>
        <v>2083</v>
      </c>
      <c r="BR92" s="230">
        <f t="shared" si="105"/>
        <v>2084</v>
      </c>
      <c r="BS92" s="230">
        <f t="shared" si="105"/>
        <v>2085</v>
      </c>
      <c r="BT92" s="230">
        <f t="shared" si="105"/>
        <v>2086</v>
      </c>
      <c r="BU92" s="230">
        <f t="shared" ref="BU92:CI92" si="106">BU$1</f>
        <v>2087</v>
      </c>
      <c r="BV92" s="230">
        <f t="shared" si="106"/>
        <v>2088</v>
      </c>
      <c r="BW92" s="230">
        <f t="shared" si="106"/>
        <v>2089</v>
      </c>
      <c r="BX92" s="230">
        <f t="shared" si="106"/>
        <v>2090</v>
      </c>
      <c r="BY92" s="230">
        <f t="shared" si="106"/>
        <v>2091</v>
      </c>
      <c r="BZ92" s="230">
        <f t="shared" si="106"/>
        <v>2092</v>
      </c>
      <c r="CA92" s="230">
        <f t="shared" si="106"/>
        <v>2093</v>
      </c>
      <c r="CB92" s="230">
        <f t="shared" si="106"/>
        <v>2094</v>
      </c>
      <c r="CC92" s="230">
        <f t="shared" si="106"/>
        <v>2095</v>
      </c>
      <c r="CD92" s="230">
        <f t="shared" si="106"/>
        <v>2096</v>
      </c>
      <c r="CE92" s="230">
        <f t="shared" si="106"/>
        <v>2097</v>
      </c>
      <c r="CF92" s="230">
        <f t="shared" si="106"/>
        <v>2098</v>
      </c>
      <c r="CG92" s="230">
        <f t="shared" si="106"/>
        <v>2099</v>
      </c>
      <c r="CH92" s="230">
        <f t="shared" si="106"/>
        <v>2100</v>
      </c>
      <c r="CI92" s="230">
        <f t="shared" si="106"/>
        <v>2101</v>
      </c>
      <c r="CZ92" s="41" t="s">
        <v>181</v>
      </c>
      <c r="DA92" s="159">
        <v>68</v>
      </c>
      <c r="DB92" s="162" t="str">
        <f t="shared" si="60"/>
        <v>68_6.А_Исходные данные для расчета эффектов</v>
      </c>
    </row>
    <row r="93" spans="1:106" s="135" customFormat="1" ht="14.25" outlineLevel="1" x14ac:dyDescent="0.25">
      <c r="A93" s="138"/>
      <c r="B93" s="138"/>
      <c r="C93" s="138"/>
      <c r="D93" s="138"/>
      <c r="E93" s="138"/>
      <c r="F93" s="139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  <c r="BE93" s="138"/>
      <c r="BF93" s="138"/>
      <c r="BG93" s="138"/>
      <c r="BH93" s="138"/>
      <c r="BI93" s="138"/>
      <c r="BJ93" s="138"/>
      <c r="BK93" s="138"/>
      <c r="BL93" s="138"/>
      <c r="BM93" s="138"/>
      <c r="BN93" s="138"/>
      <c r="BO93" s="138"/>
      <c r="BP93" s="138"/>
      <c r="BQ93" s="138"/>
      <c r="BR93" s="138"/>
      <c r="BS93" s="138"/>
      <c r="BT93" s="138"/>
      <c r="BU93" s="138"/>
      <c r="BV93" s="138"/>
      <c r="BW93" s="138"/>
      <c r="BX93" s="138"/>
      <c r="BY93" s="138"/>
      <c r="BZ93" s="138"/>
      <c r="CA93" s="138"/>
      <c r="CB93" s="138"/>
      <c r="CC93" s="138"/>
      <c r="CD93" s="138"/>
      <c r="CE93" s="138"/>
      <c r="CF93" s="138"/>
      <c r="CG93" s="138"/>
      <c r="CH93" s="138"/>
      <c r="CI93" s="138"/>
      <c r="CZ93" s="157"/>
      <c r="DA93" s="157"/>
      <c r="DB93" s="164" t="str">
        <f t="shared" si="60"/>
        <v>__</v>
      </c>
    </row>
    <row r="94" spans="1:106" s="135" customFormat="1" ht="14.25" outlineLevel="1" x14ac:dyDescent="0.25">
      <c r="A94" s="138"/>
      <c r="B94" s="138"/>
      <c r="C94" s="138" t="str">
        <f>'Дерево КПЭ (Развитие ОЭДК)'!B8</f>
        <v>Среднее время на проверку и согласование оценочного листа (до внедрения системы)</v>
      </c>
      <c r="D94" s="138"/>
      <c r="E94" s="138"/>
      <c r="F94" s="139"/>
      <c r="G94" s="138"/>
      <c r="H94" s="138">
        <f>'Дерево КПЭ (Развитие ОЭДК)'!$C$8</f>
        <v>4</v>
      </c>
      <c r="I94" s="138">
        <f>'Дерево КПЭ (Развитие ОЭДК)'!$C$8</f>
        <v>4</v>
      </c>
      <c r="J94" s="138">
        <f>'Дерево КПЭ (Развитие ОЭДК)'!$C$8</f>
        <v>4</v>
      </c>
      <c r="K94" s="138">
        <f>'Дерево КПЭ (Развитие ОЭДК)'!$C$8</f>
        <v>4</v>
      </c>
      <c r="L94" s="138">
        <f>'Дерево КПЭ (Развитие ОЭДК)'!$C$8</f>
        <v>4</v>
      </c>
      <c r="M94" s="138">
        <f>'Дерево КПЭ (Развитие ОЭДК)'!$C$8</f>
        <v>4</v>
      </c>
      <c r="N94" s="138">
        <f>'Дерево КПЭ (Развитие ОЭДК)'!$C$8</f>
        <v>4</v>
      </c>
      <c r="O94" s="138">
        <f>'Дерево КПЭ (Развитие ОЭДК)'!$C$8</f>
        <v>4</v>
      </c>
      <c r="P94" s="138">
        <f>'Дерево КПЭ (Развитие ОЭДК)'!$C$8</f>
        <v>4</v>
      </c>
      <c r="Q94" s="138">
        <f>'Дерево КПЭ (Развитие ОЭДК)'!$C$8</f>
        <v>4</v>
      </c>
      <c r="R94" s="138">
        <f>'Дерево КПЭ (Развитие ОЭДК)'!$C$8</f>
        <v>4</v>
      </c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  <c r="BE94" s="138"/>
      <c r="BF94" s="138"/>
      <c r="BG94" s="138"/>
      <c r="BH94" s="138"/>
      <c r="BI94" s="138"/>
      <c r="BJ94" s="138"/>
      <c r="BK94" s="138"/>
      <c r="BL94" s="138"/>
      <c r="BM94" s="138"/>
      <c r="BN94" s="138"/>
      <c r="BO94" s="138"/>
      <c r="BP94" s="138"/>
      <c r="BQ94" s="138"/>
      <c r="BR94" s="138"/>
      <c r="BS94" s="138"/>
      <c r="BT94" s="138"/>
      <c r="BU94" s="138"/>
      <c r="BV94" s="138"/>
      <c r="BW94" s="138"/>
      <c r="BX94" s="138"/>
      <c r="BY94" s="138"/>
      <c r="BZ94" s="138"/>
      <c r="CA94" s="138"/>
      <c r="CB94" s="138"/>
      <c r="CC94" s="138"/>
      <c r="CD94" s="138"/>
      <c r="CE94" s="138"/>
      <c r="CF94" s="138"/>
      <c r="CG94" s="138"/>
      <c r="CH94" s="138"/>
      <c r="CI94" s="138"/>
      <c r="CZ94" s="157"/>
      <c r="DA94" s="157"/>
      <c r="DB94" s="164" t="str">
        <f t="shared" si="60"/>
        <v>__Среднее время на проверку и согласование оценочного листа (до внедрения системы)</v>
      </c>
    </row>
    <row r="95" spans="1:106" s="135" customFormat="1" ht="14.25" outlineLevel="1" x14ac:dyDescent="0.25">
      <c r="A95" s="138"/>
      <c r="B95" s="138"/>
      <c r="C95" s="138" t="str">
        <f>'Дерево КПЭ (Развитие ОЭДК)'!B8</f>
        <v>Среднее время на проверку и согласование оценочного листа (до внедрения системы)</v>
      </c>
      <c r="D95" s="138"/>
      <c r="E95" s="138"/>
      <c r="F95" s="139"/>
      <c r="G95" s="138"/>
      <c r="H95" s="138">
        <f>H94</f>
        <v>4</v>
      </c>
      <c r="I95" s="138">
        <f>I94</f>
        <v>4</v>
      </c>
      <c r="J95" s="138">
        <f>'Дерево КПЭ (Развитие ОЭДК)'!$D$8</f>
        <v>2</v>
      </c>
      <c r="K95" s="138">
        <f>'Дерево КПЭ (Развитие ОЭДК)'!$D$8</f>
        <v>2</v>
      </c>
      <c r="L95" s="138">
        <f>'Дерево КПЭ (Развитие ОЭДК)'!$D$8</f>
        <v>2</v>
      </c>
      <c r="M95" s="138">
        <f>'Дерево КПЭ (Развитие ОЭДК)'!$D$8</f>
        <v>2</v>
      </c>
      <c r="N95" s="138">
        <f>'Дерево КПЭ (Развитие ОЭДК)'!$D$8</f>
        <v>2</v>
      </c>
      <c r="O95" s="138">
        <f>'Дерево КПЭ (Развитие ОЭДК)'!$D$8</f>
        <v>2</v>
      </c>
      <c r="P95" s="138">
        <f>'Дерево КПЭ (Развитие ОЭДК)'!$D$8</f>
        <v>2</v>
      </c>
      <c r="Q95" s="138">
        <f>'Дерево КПЭ (Развитие ОЭДК)'!$D$8</f>
        <v>2</v>
      </c>
      <c r="R95" s="138">
        <f>'Дерево КПЭ (Развитие ОЭДК)'!$D$8</f>
        <v>2</v>
      </c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  <c r="BE95" s="138"/>
      <c r="BF95" s="138"/>
      <c r="BG95" s="138"/>
      <c r="BH95" s="138"/>
      <c r="BI95" s="138"/>
      <c r="BJ95" s="138"/>
      <c r="BK95" s="138"/>
      <c r="BL95" s="138"/>
      <c r="BM95" s="138"/>
      <c r="BN95" s="138"/>
      <c r="BO95" s="138"/>
      <c r="BP95" s="138"/>
      <c r="BQ95" s="138"/>
      <c r="BR95" s="138"/>
      <c r="BS95" s="138"/>
      <c r="BT95" s="138"/>
      <c r="BU95" s="138"/>
      <c r="BV95" s="138"/>
      <c r="BW95" s="138"/>
      <c r="BX95" s="138"/>
      <c r="BY95" s="138"/>
      <c r="BZ95" s="138"/>
      <c r="CA95" s="138"/>
      <c r="CB95" s="138"/>
      <c r="CC95" s="138"/>
      <c r="CD95" s="138"/>
      <c r="CE95" s="138"/>
      <c r="CF95" s="138"/>
      <c r="CG95" s="138"/>
      <c r="CH95" s="138"/>
      <c r="CI95" s="138"/>
      <c r="CZ95" s="157"/>
      <c r="DA95" s="157"/>
      <c r="DB95" s="164" t="str">
        <f t="shared" si="60"/>
        <v>__Среднее время на проверку и согласование оценочного листа (до внедрения системы)</v>
      </c>
    </row>
    <row r="96" spans="1:106" s="135" customFormat="1" ht="14.25" outlineLevel="1" x14ac:dyDescent="0.25">
      <c r="A96" s="138"/>
      <c r="B96" s="138"/>
      <c r="C96" s="138" t="str">
        <f>'Дерево КПЭ (Развитие ОЭДК)'!B9</f>
        <v>Среднее кол-во оценочных листов</v>
      </c>
      <c r="D96" s="138"/>
      <c r="E96" s="138"/>
      <c r="F96" s="139"/>
      <c r="G96" s="138"/>
      <c r="H96" s="720">
        <f>'Дерево КПЭ (Развитие ОЭДК)'!$C$9</f>
        <v>15900</v>
      </c>
      <c r="I96" s="720">
        <f>'Дерево КПЭ (Развитие ОЭДК)'!$C$9</f>
        <v>15900</v>
      </c>
      <c r="J96" s="720">
        <f>'Дерево КПЭ (Развитие ОЭДК)'!$C$9</f>
        <v>15900</v>
      </c>
      <c r="K96" s="720">
        <f>'Дерево КПЭ (Развитие ОЭДК)'!$C$9</f>
        <v>15900</v>
      </c>
      <c r="L96" s="720">
        <f>'Дерево КПЭ (Развитие ОЭДК)'!$C$9</f>
        <v>15900</v>
      </c>
      <c r="M96" s="720">
        <f>'Дерево КПЭ (Развитие ОЭДК)'!$C$9</f>
        <v>15900</v>
      </c>
      <c r="N96" s="720">
        <f>'Дерево КПЭ (Развитие ОЭДК)'!$C$9</f>
        <v>15900</v>
      </c>
      <c r="O96" s="720">
        <f>'Дерево КПЭ (Развитие ОЭДК)'!$C$9</f>
        <v>15900</v>
      </c>
      <c r="P96" s="720">
        <f>'Дерево КПЭ (Развитие ОЭДК)'!$C$9</f>
        <v>15900</v>
      </c>
      <c r="Q96" s="720">
        <f>'Дерево КПЭ (Развитие ОЭДК)'!$C$9</f>
        <v>15900</v>
      </c>
      <c r="R96" s="720">
        <f>'Дерево КПЭ (Развитие ОЭДК)'!$C$9</f>
        <v>15900</v>
      </c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  <c r="BE96" s="138"/>
      <c r="BF96" s="138"/>
      <c r="BG96" s="138"/>
      <c r="BH96" s="138"/>
      <c r="BI96" s="138"/>
      <c r="BJ96" s="138"/>
      <c r="BK96" s="138"/>
      <c r="BL96" s="138"/>
      <c r="BM96" s="138"/>
      <c r="BN96" s="138"/>
      <c r="BO96" s="138"/>
      <c r="BP96" s="138"/>
      <c r="BQ96" s="138"/>
      <c r="BR96" s="138"/>
      <c r="BS96" s="138"/>
      <c r="BT96" s="138"/>
      <c r="BU96" s="138"/>
      <c r="BV96" s="138"/>
      <c r="BW96" s="138"/>
      <c r="BX96" s="138"/>
      <c r="BY96" s="138"/>
      <c r="BZ96" s="138"/>
      <c r="CA96" s="138"/>
      <c r="CB96" s="138"/>
      <c r="CC96" s="138"/>
      <c r="CD96" s="138"/>
      <c r="CE96" s="138"/>
      <c r="CF96" s="138"/>
      <c r="CG96" s="138"/>
      <c r="CH96" s="138"/>
      <c r="CI96" s="138"/>
      <c r="CZ96" s="157"/>
      <c r="DA96" s="157"/>
      <c r="DB96" s="164" t="str">
        <f t="shared" si="60"/>
        <v>__Среднее кол-во оценочных листов</v>
      </c>
    </row>
    <row r="97" spans="1:106" s="135" customFormat="1" ht="14.25" outlineLevel="1" x14ac:dyDescent="0.25">
      <c r="A97" s="138"/>
      <c r="B97" s="138"/>
      <c r="C97" s="138" t="str">
        <f>'Дерево КПЭ (Развитие ОЭДК)'!B10</f>
        <v>Стоимость 1 часа, тыс. руб.</v>
      </c>
      <c r="D97" s="138"/>
      <c r="E97" s="138"/>
      <c r="F97" s="139"/>
      <c r="G97" s="138"/>
      <c r="H97" s="689">
        <f>1900/1970</f>
        <v>0.96446700507614214</v>
      </c>
      <c r="I97" s="689">
        <f>'Дерево КПЭ (Развитие ОЭДК)'!$C$10</f>
        <v>1.0659898477157359</v>
      </c>
      <c r="J97" s="689">
        <f>'Дерево КПЭ (Развитие ОЭДК)'!$C$10</f>
        <v>1.0659898477157359</v>
      </c>
      <c r="K97" s="689">
        <f>'Дерево КПЭ (Развитие ОЭДК)'!$C$10</f>
        <v>1.0659898477157359</v>
      </c>
      <c r="L97" s="689">
        <f>'Дерево КПЭ (Развитие ОЭДК)'!$C$10</f>
        <v>1.0659898477157359</v>
      </c>
      <c r="M97" s="689">
        <f>'Дерево КПЭ (Развитие ОЭДК)'!$C$10</f>
        <v>1.0659898477157359</v>
      </c>
      <c r="N97" s="689">
        <f>'Дерево КПЭ (Развитие ОЭДК)'!$C$10</f>
        <v>1.0659898477157359</v>
      </c>
      <c r="O97" s="689">
        <f>'Дерево КПЭ (Развитие ОЭДК)'!$C$10</f>
        <v>1.0659898477157359</v>
      </c>
      <c r="P97" s="689">
        <f>'Дерево КПЭ (Развитие ОЭДК)'!$C$10</f>
        <v>1.0659898477157359</v>
      </c>
      <c r="Q97" s="689">
        <f>'Дерево КПЭ (Развитие ОЭДК)'!$C$10</f>
        <v>1.0659898477157359</v>
      </c>
      <c r="R97" s="689">
        <f>'Дерево КПЭ (Развитие ОЭДК)'!$C$10</f>
        <v>1.0659898477157359</v>
      </c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  <c r="BE97" s="138"/>
      <c r="BF97" s="138"/>
      <c r="BG97" s="138"/>
      <c r="BH97" s="138"/>
      <c r="BI97" s="138"/>
      <c r="BJ97" s="138"/>
      <c r="BK97" s="138"/>
      <c r="BL97" s="138"/>
      <c r="BM97" s="138"/>
      <c r="BN97" s="138"/>
      <c r="BO97" s="138"/>
      <c r="BP97" s="138"/>
      <c r="BQ97" s="138"/>
      <c r="BR97" s="138"/>
      <c r="BS97" s="138"/>
      <c r="BT97" s="138"/>
      <c r="BU97" s="138"/>
      <c r="BV97" s="138"/>
      <c r="BW97" s="138"/>
      <c r="BX97" s="138"/>
      <c r="BY97" s="138"/>
      <c r="BZ97" s="138"/>
      <c r="CA97" s="138"/>
      <c r="CB97" s="138"/>
      <c r="CC97" s="138"/>
      <c r="CD97" s="138"/>
      <c r="CE97" s="138"/>
      <c r="CF97" s="138"/>
      <c r="CG97" s="138"/>
      <c r="CH97" s="138"/>
      <c r="CI97" s="138"/>
      <c r="CZ97" s="157"/>
      <c r="DA97" s="157"/>
      <c r="DB97" s="164" t="str">
        <f t="shared" si="60"/>
        <v>__Стоимость 1 часа, тыс. руб.</v>
      </c>
    </row>
    <row r="98" spans="1:106" s="135" customFormat="1" ht="14.25" outlineLevel="1" x14ac:dyDescent="0.25">
      <c r="A98" s="138"/>
      <c r="B98" s="138"/>
      <c r="C98" s="138"/>
      <c r="D98" s="138"/>
      <c r="E98" s="138"/>
      <c r="F98" s="139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  <c r="BE98" s="138"/>
      <c r="BF98" s="138"/>
      <c r="BG98" s="138"/>
      <c r="BH98" s="138"/>
      <c r="BI98" s="138"/>
      <c r="BJ98" s="138"/>
      <c r="BK98" s="138"/>
      <c r="BL98" s="138"/>
      <c r="BM98" s="138"/>
      <c r="BN98" s="138"/>
      <c r="BO98" s="138"/>
      <c r="BP98" s="138"/>
      <c r="BQ98" s="138"/>
      <c r="BR98" s="138"/>
      <c r="BS98" s="138"/>
      <c r="BT98" s="138"/>
      <c r="BU98" s="138"/>
      <c r="BV98" s="138"/>
      <c r="BW98" s="138"/>
      <c r="BX98" s="138"/>
      <c r="BY98" s="138"/>
      <c r="BZ98" s="138"/>
      <c r="CA98" s="138"/>
      <c r="CB98" s="138"/>
      <c r="CC98" s="138"/>
      <c r="CD98" s="138"/>
      <c r="CE98" s="138"/>
      <c r="CF98" s="138"/>
      <c r="CG98" s="138"/>
      <c r="CH98" s="138"/>
      <c r="CI98" s="138"/>
      <c r="CZ98" s="157"/>
      <c r="DA98" s="157"/>
      <c r="DB98" s="164" t="str">
        <f t="shared" si="60"/>
        <v>__</v>
      </c>
    </row>
    <row r="99" spans="1:106" s="135" customFormat="1" ht="14.25" outlineLevel="1" x14ac:dyDescent="0.25">
      <c r="A99" s="138"/>
      <c r="B99" s="138"/>
      <c r="C99" s="138" t="str">
        <f>'Дерево КПЭ (Развитие ОЭДК)'!B15</f>
        <v>Среднее время на проверку данных в оценочном листе и сверки с источниками (первичные документы) (до внедрения системы)</v>
      </c>
      <c r="D99" s="138"/>
      <c r="E99" s="138"/>
      <c r="F99" s="139"/>
      <c r="G99" s="138"/>
      <c r="H99" s="138">
        <f>'Дерево КПЭ (Развитие ОЭДК)'!$C$15</f>
        <v>3</v>
      </c>
      <c r="I99" s="138">
        <f>'Дерево КПЭ (Развитие ОЭДК)'!$C$15</f>
        <v>3</v>
      </c>
      <c r="J99" s="138">
        <f>'Дерево КПЭ (Развитие ОЭДК)'!$C$15</f>
        <v>3</v>
      </c>
      <c r="K99" s="138">
        <f>'Дерево КПЭ (Развитие ОЭДК)'!$C$15</f>
        <v>3</v>
      </c>
      <c r="L99" s="138">
        <f>'Дерево КПЭ (Развитие ОЭДК)'!$C$15</f>
        <v>3</v>
      </c>
      <c r="M99" s="138">
        <f>'Дерево КПЭ (Развитие ОЭДК)'!$C$15</f>
        <v>3</v>
      </c>
      <c r="N99" s="138">
        <f>'Дерево КПЭ (Развитие ОЭДК)'!$C$15</f>
        <v>3</v>
      </c>
      <c r="O99" s="138">
        <f>'Дерево КПЭ (Развитие ОЭДК)'!$C$15</f>
        <v>3</v>
      </c>
      <c r="P99" s="138">
        <f>'Дерево КПЭ (Развитие ОЭДК)'!$C$15</f>
        <v>3</v>
      </c>
      <c r="Q99" s="138">
        <f>'Дерево КПЭ (Развитие ОЭДК)'!$C$15</f>
        <v>3</v>
      </c>
      <c r="R99" s="138">
        <f>'Дерево КПЭ (Развитие ОЭДК)'!$C$15</f>
        <v>3</v>
      </c>
      <c r="S99" s="138"/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Z99" s="157"/>
      <c r="DA99" s="157"/>
      <c r="DB99" s="164" t="str">
        <f t="shared" si="60"/>
        <v>__Среднее время на проверку данных в оценочном листе и сверки с источниками (первичные документы) (до внедрения системы)</v>
      </c>
    </row>
    <row r="100" spans="1:106" s="135" customFormat="1" ht="14.25" outlineLevel="1" x14ac:dyDescent="0.25">
      <c r="A100" s="138"/>
      <c r="B100" s="138"/>
      <c r="C100" s="720" t="str">
        <f>'Дерево КПЭ (Развитие ОЭДК)'!B15</f>
        <v>Среднее время на проверку данных в оценочном листе и сверки с источниками (первичные документы) (до внедрения системы)</v>
      </c>
      <c r="D100" s="138"/>
      <c r="E100" s="138"/>
      <c r="F100" s="139"/>
      <c r="G100" s="138"/>
      <c r="H100" s="138">
        <f>H99</f>
        <v>3</v>
      </c>
      <c r="I100" s="138">
        <f t="shared" ref="I100:J100" si="107">I99</f>
        <v>3</v>
      </c>
      <c r="J100" s="138">
        <f t="shared" si="107"/>
        <v>3</v>
      </c>
      <c r="K100" s="138">
        <f>'Дерево КПЭ (Развитие ОЭДК)'!$D$15</f>
        <v>2</v>
      </c>
      <c r="L100" s="138">
        <f>'Дерево КПЭ (Развитие ОЭДК)'!$D$15</f>
        <v>2</v>
      </c>
      <c r="M100" s="138">
        <f>'Дерево КПЭ (Развитие ОЭДК)'!$D$15</f>
        <v>2</v>
      </c>
      <c r="N100" s="138">
        <f>'Дерево КПЭ (Развитие ОЭДК)'!$D$15</f>
        <v>2</v>
      </c>
      <c r="O100" s="138">
        <f>'Дерево КПЭ (Развитие ОЭДК)'!$D$15</f>
        <v>2</v>
      </c>
      <c r="P100" s="138">
        <f>'Дерево КПЭ (Развитие ОЭДК)'!$D$15</f>
        <v>2</v>
      </c>
      <c r="Q100" s="138">
        <f>'Дерево КПЭ (Развитие ОЭДК)'!$D$15</f>
        <v>2</v>
      </c>
      <c r="R100" s="138">
        <f>'Дерево КПЭ (Развитие ОЭДК)'!$D$15</f>
        <v>2</v>
      </c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Z100" s="157"/>
      <c r="DA100" s="157"/>
      <c r="DB100" s="164" t="str">
        <f t="shared" si="60"/>
        <v>__Среднее время на проверку данных в оценочном листе и сверки с источниками (первичные документы) (до внедрения системы)</v>
      </c>
    </row>
    <row r="101" spans="1:106" s="135" customFormat="1" ht="14.25" outlineLevel="1" x14ac:dyDescent="0.25">
      <c r="A101" s="138"/>
      <c r="B101" s="138"/>
      <c r="C101" s="720" t="str">
        <f>'Дерево КПЭ (Развитие ОЭДК)'!B16</f>
        <v>Среднее кол-во показателей для автоматизиованного заполнения</v>
      </c>
      <c r="D101" s="138"/>
      <c r="E101" s="138"/>
      <c r="F101" s="139"/>
      <c r="G101" s="138"/>
      <c r="H101" s="720">
        <f>'Дерево КПЭ (Развитие ОЭДК)'!$D$16</f>
        <v>24835.200000000001</v>
      </c>
      <c r="I101" s="720">
        <f>'Дерево КПЭ (Развитие ОЭДК)'!$D$16</f>
        <v>24835.200000000001</v>
      </c>
      <c r="J101" s="720">
        <f>'Дерево КПЭ (Развитие ОЭДК)'!$D$16</f>
        <v>24835.200000000001</v>
      </c>
      <c r="K101" s="720">
        <f>'Дерево КПЭ (Развитие ОЭДК)'!$D$16</f>
        <v>24835.200000000001</v>
      </c>
      <c r="L101" s="720">
        <f>'Дерево КПЭ (Развитие ОЭДК)'!$D$16</f>
        <v>24835.200000000001</v>
      </c>
      <c r="M101" s="720">
        <f>'Дерево КПЭ (Развитие ОЭДК)'!$D$16</f>
        <v>24835.200000000001</v>
      </c>
      <c r="N101" s="720">
        <f>'Дерево КПЭ (Развитие ОЭДК)'!$D$16</f>
        <v>24835.200000000001</v>
      </c>
      <c r="O101" s="720">
        <f>'Дерево КПЭ (Развитие ОЭДК)'!$D$16</f>
        <v>24835.200000000001</v>
      </c>
      <c r="P101" s="720">
        <f>'Дерево КПЭ (Развитие ОЭДК)'!$D$16</f>
        <v>24835.200000000001</v>
      </c>
      <c r="Q101" s="720">
        <f>'Дерево КПЭ (Развитие ОЭДК)'!$D$16</f>
        <v>24835.200000000001</v>
      </c>
      <c r="R101" s="720">
        <f>'Дерево КПЭ (Развитие ОЭДК)'!$D$16</f>
        <v>24835.200000000001</v>
      </c>
      <c r="S101" s="138"/>
      <c r="T101" s="138"/>
      <c r="U101" s="138"/>
      <c r="V101" s="138"/>
      <c r="W101" s="138"/>
      <c r="X101" s="138"/>
      <c r="Y101" s="138"/>
      <c r="Z101" s="138"/>
      <c r="AA101" s="138"/>
      <c r="AB101" s="138"/>
      <c r="AC101" s="138"/>
      <c r="AD101" s="138"/>
      <c r="AE101" s="138"/>
      <c r="AF101" s="138"/>
      <c r="AG101" s="138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Z101" s="157"/>
      <c r="DA101" s="157"/>
      <c r="DB101" s="164" t="str">
        <f t="shared" si="60"/>
        <v>__Среднее кол-во показателей для автоматизиованного заполнения</v>
      </c>
    </row>
    <row r="102" spans="1:106" s="135" customFormat="1" ht="14.25" outlineLevel="1" x14ac:dyDescent="0.25">
      <c r="A102" s="138"/>
      <c r="B102" s="138"/>
      <c r="C102" s="138" t="s">
        <v>1156</v>
      </c>
      <c r="D102" s="138"/>
      <c r="E102" s="138"/>
      <c r="F102" s="139"/>
      <c r="G102" s="138"/>
      <c r="H102" s="738">
        <f>'РП (Развитие ОЭДК)'!E52</f>
        <v>0.93658581158169396</v>
      </c>
      <c r="I102" s="738">
        <f>'РП (Развитие ОЭДК)'!F52</f>
        <v>0.82156650138745069</v>
      </c>
      <c r="J102" s="738">
        <f>'РП (Развитие ОЭДК)'!G52</f>
        <v>0.72067236963811454</v>
      </c>
      <c r="K102" s="738">
        <f>'РП (Развитие ОЭДК)'!H52</f>
        <v>0.63216874529659162</v>
      </c>
      <c r="L102" s="738">
        <f>'РП (Развитие ОЭДК)'!I52</f>
        <v>0.55453398710227331</v>
      </c>
      <c r="M102" s="738">
        <f>'РП (Развитие ОЭДК)'!J52</f>
        <v>0.48643332201953804</v>
      </c>
      <c r="N102" s="738">
        <f>'РП (Развитие ОЭДК)'!K52</f>
        <v>0.42669589650836653</v>
      </c>
      <c r="O102" s="738">
        <f>'РП (Развитие ОЭДК)'!L52</f>
        <v>0.3742946460599707</v>
      </c>
      <c r="P102" s="738">
        <f>'РП (Развитие ОЭДК)'!M52</f>
        <v>0.32832863689471109</v>
      </c>
      <c r="Q102" s="738">
        <f>'РП (Развитие ОЭДК)'!N52</f>
        <v>0.28800757622343076</v>
      </c>
      <c r="R102" s="738">
        <f>'РП (Развитие ОЭДК)'!O52</f>
        <v>0.25263822475739534</v>
      </c>
      <c r="S102" s="138"/>
      <c r="T102" s="138"/>
      <c r="U102" s="138"/>
      <c r="V102" s="138"/>
      <c r="W102" s="138"/>
      <c r="X102" s="138"/>
      <c r="Y102" s="138"/>
      <c r="Z102" s="138"/>
      <c r="AA102" s="138"/>
      <c r="AB102" s="138"/>
      <c r="AC102" s="138"/>
      <c r="AD102" s="138"/>
      <c r="AE102" s="138"/>
      <c r="AF102" s="138"/>
      <c r="AG102" s="138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Z102" s="157"/>
      <c r="DA102" s="157"/>
      <c r="DB102" s="164" t="str">
        <f t="shared" si="60"/>
        <v>__Дисконтирование</v>
      </c>
    </row>
    <row r="103" spans="1:106" s="135" customFormat="1" ht="14.25" outlineLevel="1" x14ac:dyDescent="0.25">
      <c r="A103" s="138"/>
      <c r="B103" s="138"/>
      <c r="C103" s="138" t="s">
        <v>1157</v>
      </c>
      <c r="D103" s="138"/>
      <c r="E103" s="138"/>
      <c r="F103" s="139"/>
      <c r="G103" s="138"/>
      <c r="H103" s="689">
        <f>H108*H102</f>
        <v>0</v>
      </c>
      <c r="I103" s="689">
        <f t="shared" ref="I103:N103" si="108">I108*I102</f>
        <v>0</v>
      </c>
      <c r="J103" s="689">
        <f t="shared" si="108"/>
        <v>24429.695860118423</v>
      </c>
      <c r="K103" s="689">
        <f t="shared" si="108"/>
        <v>21429.557772033702</v>
      </c>
      <c r="L103" s="689">
        <f t="shared" si="108"/>
        <v>18797.857694766404</v>
      </c>
      <c r="M103" s="689">
        <f t="shared" si="108"/>
        <v>16489.348855058252</v>
      </c>
      <c r="N103" s="689">
        <f t="shared" si="108"/>
        <v>14464.341100928285</v>
      </c>
      <c r="O103" s="689">
        <f t="shared" ref="O103:R103" si="109">O108*O102</f>
        <v>12688.018509586216</v>
      </c>
      <c r="P103" s="689">
        <f t="shared" si="109"/>
        <v>11129.840797882644</v>
      </c>
      <c r="Q103" s="689">
        <f t="shared" si="109"/>
        <v>9763.0182437567037</v>
      </c>
      <c r="R103" s="689">
        <f t="shared" si="109"/>
        <v>8564.0510910146513</v>
      </c>
      <c r="S103" s="138"/>
      <c r="T103" s="138"/>
      <c r="U103" s="138"/>
      <c r="V103" s="138"/>
      <c r="W103" s="138"/>
      <c r="X103" s="138"/>
      <c r="Y103" s="138"/>
      <c r="Z103" s="138"/>
      <c r="AA103" s="138"/>
      <c r="AB103" s="138"/>
      <c r="AC103" s="138"/>
      <c r="AD103" s="138"/>
      <c r="AE103" s="138"/>
      <c r="AF103" s="138"/>
      <c r="AG103" s="138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Z103" s="157"/>
      <c r="DA103" s="157"/>
      <c r="DB103" s="164" t="str">
        <f t="shared" si="60"/>
        <v>__Дисконт эффект1</v>
      </c>
    </row>
    <row r="104" spans="1:106" s="135" customFormat="1" ht="14.25" outlineLevel="1" x14ac:dyDescent="0.25">
      <c r="A104" s="138"/>
      <c r="B104" s="138"/>
      <c r="C104" s="138" t="s">
        <v>1159</v>
      </c>
      <c r="D104" s="138"/>
      <c r="E104" s="138"/>
      <c r="F104" s="139"/>
      <c r="G104" s="138"/>
      <c r="H104" s="689">
        <f>H219*H102</f>
        <v>0</v>
      </c>
      <c r="I104" s="689">
        <f t="shared" ref="I104:N104" si="110">I219*I102</f>
        <v>0</v>
      </c>
      <c r="J104" s="689">
        <f t="shared" si="110"/>
        <v>0</v>
      </c>
      <c r="K104" s="689">
        <f t="shared" si="110"/>
        <v>16736.080288679605</v>
      </c>
      <c r="L104" s="689">
        <f t="shared" si="110"/>
        <v>14680.772183052282</v>
      </c>
      <c r="M104" s="689">
        <f t="shared" si="110"/>
        <v>12877.870336010776</v>
      </c>
      <c r="N104" s="689">
        <f t="shared" si="110"/>
        <v>11296.377487728747</v>
      </c>
      <c r="O104" s="689">
        <f t="shared" ref="O104:R104" si="111">O219*O102</f>
        <v>9909.1030594111817</v>
      </c>
      <c r="P104" s="689">
        <f t="shared" si="111"/>
        <v>8692.195666150159</v>
      </c>
      <c r="Q104" s="689">
        <f t="shared" si="111"/>
        <v>7624.7330404825943</v>
      </c>
      <c r="R104" s="689">
        <f t="shared" si="111"/>
        <v>6688.3623162128006</v>
      </c>
      <c r="S104" s="138"/>
      <c r="T104" s="138"/>
      <c r="U104" s="138"/>
      <c r="V104" s="138"/>
      <c r="W104" s="138"/>
      <c r="X104" s="138"/>
      <c r="Y104" s="138"/>
      <c r="Z104" s="138"/>
      <c r="AA104" s="138"/>
      <c r="AB104" s="138"/>
      <c r="AC104" s="138"/>
      <c r="AD104" s="138"/>
      <c r="AE104" s="138"/>
      <c r="AF104" s="138"/>
      <c r="AG104" s="138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Z104" s="157"/>
      <c r="DA104" s="157"/>
      <c r="DB104" s="164" t="str">
        <f t="shared" si="60"/>
        <v>__Дисконт эффект2</v>
      </c>
    </row>
    <row r="105" spans="1:106" s="43" customFormat="1" ht="32.25" customHeight="1" x14ac:dyDescent="0.2">
      <c r="A105" s="33"/>
      <c r="B105" s="73" t="s">
        <v>633</v>
      </c>
      <c r="C105" s="74" t="s">
        <v>631</v>
      </c>
      <c r="D105" s="257" t="s">
        <v>650</v>
      </c>
      <c r="E105" s="75" t="s">
        <v>649</v>
      </c>
      <c r="F105" s="76"/>
      <c r="G105" s="257" t="str">
        <f>G1</f>
        <v>Всего</v>
      </c>
      <c r="H105" s="230">
        <f>H$1</f>
        <v>2022</v>
      </c>
      <c r="I105" s="230">
        <f t="shared" ref="I105:BT105" si="112">I$1</f>
        <v>2023</v>
      </c>
      <c r="J105" s="230">
        <f t="shared" si="112"/>
        <v>2024</v>
      </c>
      <c r="K105" s="230">
        <f t="shared" si="112"/>
        <v>2025</v>
      </c>
      <c r="L105" s="230">
        <f t="shared" si="112"/>
        <v>2026</v>
      </c>
      <c r="M105" s="230">
        <f t="shared" si="112"/>
        <v>2027</v>
      </c>
      <c r="N105" s="230">
        <f t="shared" si="112"/>
        <v>2028</v>
      </c>
      <c r="O105" s="230">
        <f t="shared" si="112"/>
        <v>2029</v>
      </c>
      <c r="P105" s="230">
        <f t="shared" si="112"/>
        <v>2030</v>
      </c>
      <c r="Q105" s="230">
        <f t="shared" si="112"/>
        <v>2031</v>
      </c>
      <c r="R105" s="230">
        <f t="shared" si="112"/>
        <v>2032</v>
      </c>
      <c r="S105" s="230">
        <f t="shared" si="112"/>
        <v>2033</v>
      </c>
      <c r="T105" s="230">
        <f t="shared" si="112"/>
        <v>2034</v>
      </c>
      <c r="U105" s="230">
        <f t="shared" si="112"/>
        <v>2035</v>
      </c>
      <c r="V105" s="230">
        <f t="shared" si="112"/>
        <v>2036</v>
      </c>
      <c r="W105" s="230">
        <f t="shared" si="112"/>
        <v>2037</v>
      </c>
      <c r="X105" s="230">
        <f t="shared" si="112"/>
        <v>2038</v>
      </c>
      <c r="Y105" s="230">
        <f t="shared" si="112"/>
        <v>2039</v>
      </c>
      <c r="Z105" s="230">
        <f t="shared" si="112"/>
        <v>2040</v>
      </c>
      <c r="AA105" s="230">
        <f t="shared" si="112"/>
        <v>2041</v>
      </c>
      <c r="AB105" s="230">
        <f t="shared" si="112"/>
        <v>2042</v>
      </c>
      <c r="AC105" s="230">
        <f t="shared" si="112"/>
        <v>2043</v>
      </c>
      <c r="AD105" s="230">
        <f t="shared" si="112"/>
        <v>2044</v>
      </c>
      <c r="AE105" s="230">
        <f t="shared" si="112"/>
        <v>2045</v>
      </c>
      <c r="AF105" s="230">
        <f t="shared" si="112"/>
        <v>2046</v>
      </c>
      <c r="AG105" s="230">
        <f t="shared" si="112"/>
        <v>2047</v>
      </c>
      <c r="AH105" s="230">
        <f t="shared" si="112"/>
        <v>2048</v>
      </c>
      <c r="AI105" s="230">
        <f t="shared" si="112"/>
        <v>2049</v>
      </c>
      <c r="AJ105" s="230">
        <f t="shared" si="112"/>
        <v>2050</v>
      </c>
      <c r="AK105" s="230">
        <f t="shared" si="112"/>
        <v>2051</v>
      </c>
      <c r="AL105" s="230">
        <f t="shared" si="112"/>
        <v>2052</v>
      </c>
      <c r="AM105" s="230">
        <f t="shared" si="112"/>
        <v>2053</v>
      </c>
      <c r="AN105" s="230">
        <f t="shared" si="112"/>
        <v>2054</v>
      </c>
      <c r="AO105" s="230">
        <f t="shared" si="112"/>
        <v>2055</v>
      </c>
      <c r="AP105" s="230">
        <f t="shared" si="112"/>
        <v>2056</v>
      </c>
      <c r="AQ105" s="230">
        <f t="shared" si="112"/>
        <v>2057</v>
      </c>
      <c r="AR105" s="230">
        <f t="shared" si="112"/>
        <v>2058</v>
      </c>
      <c r="AS105" s="230">
        <f t="shared" si="112"/>
        <v>2059</v>
      </c>
      <c r="AT105" s="230">
        <f t="shared" si="112"/>
        <v>2060</v>
      </c>
      <c r="AU105" s="230">
        <f t="shared" si="112"/>
        <v>2061</v>
      </c>
      <c r="AV105" s="230">
        <f t="shared" si="112"/>
        <v>2062</v>
      </c>
      <c r="AW105" s="230">
        <f t="shared" si="112"/>
        <v>2063</v>
      </c>
      <c r="AX105" s="230">
        <f t="shared" si="112"/>
        <v>2064</v>
      </c>
      <c r="AY105" s="230">
        <f t="shared" si="112"/>
        <v>2065</v>
      </c>
      <c r="AZ105" s="230">
        <f t="shared" si="112"/>
        <v>2066</v>
      </c>
      <c r="BA105" s="230">
        <f t="shared" si="112"/>
        <v>2067</v>
      </c>
      <c r="BB105" s="230">
        <f t="shared" si="112"/>
        <v>2068</v>
      </c>
      <c r="BC105" s="230">
        <f t="shared" si="112"/>
        <v>2069</v>
      </c>
      <c r="BD105" s="230">
        <f t="shared" si="112"/>
        <v>2070</v>
      </c>
      <c r="BE105" s="230">
        <f t="shared" si="112"/>
        <v>2071</v>
      </c>
      <c r="BF105" s="230">
        <f t="shared" si="112"/>
        <v>2072</v>
      </c>
      <c r="BG105" s="230">
        <f t="shared" si="112"/>
        <v>2073</v>
      </c>
      <c r="BH105" s="230">
        <f t="shared" si="112"/>
        <v>2074</v>
      </c>
      <c r="BI105" s="230">
        <f t="shared" si="112"/>
        <v>2075</v>
      </c>
      <c r="BJ105" s="230">
        <f t="shared" si="112"/>
        <v>2076</v>
      </c>
      <c r="BK105" s="230">
        <f t="shared" si="112"/>
        <v>2077</v>
      </c>
      <c r="BL105" s="230">
        <f t="shared" si="112"/>
        <v>2078</v>
      </c>
      <c r="BM105" s="230">
        <f t="shared" si="112"/>
        <v>2079</v>
      </c>
      <c r="BN105" s="230">
        <f t="shared" si="112"/>
        <v>2080</v>
      </c>
      <c r="BO105" s="230">
        <f t="shared" si="112"/>
        <v>2081</v>
      </c>
      <c r="BP105" s="230">
        <f t="shared" si="112"/>
        <v>2082</v>
      </c>
      <c r="BQ105" s="230">
        <f t="shared" si="112"/>
        <v>2083</v>
      </c>
      <c r="BR105" s="230">
        <f t="shared" si="112"/>
        <v>2084</v>
      </c>
      <c r="BS105" s="230">
        <f t="shared" si="112"/>
        <v>2085</v>
      </c>
      <c r="BT105" s="230">
        <f t="shared" si="112"/>
        <v>2086</v>
      </c>
      <c r="BU105" s="230">
        <f t="shared" ref="BU105:CI105" si="113">BU$1</f>
        <v>2087</v>
      </c>
      <c r="BV105" s="230">
        <f t="shared" si="113"/>
        <v>2088</v>
      </c>
      <c r="BW105" s="230">
        <f t="shared" si="113"/>
        <v>2089</v>
      </c>
      <c r="BX105" s="230">
        <f t="shared" si="113"/>
        <v>2090</v>
      </c>
      <c r="BY105" s="230">
        <f t="shared" si="113"/>
        <v>2091</v>
      </c>
      <c r="BZ105" s="230">
        <f t="shared" si="113"/>
        <v>2092</v>
      </c>
      <c r="CA105" s="230">
        <f t="shared" si="113"/>
        <v>2093</v>
      </c>
      <c r="CB105" s="230">
        <f t="shared" si="113"/>
        <v>2094</v>
      </c>
      <c r="CC105" s="230">
        <f t="shared" si="113"/>
        <v>2095</v>
      </c>
      <c r="CD105" s="230">
        <f t="shared" si="113"/>
        <v>2096</v>
      </c>
      <c r="CE105" s="230">
        <f t="shared" si="113"/>
        <v>2097</v>
      </c>
      <c r="CF105" s="230">
        <f t="shared" si="113"/>
        <v>2098</v>
      </c>
      <c r="CG105" s="230">
        <f t="shared" si="113"/>
        <v>2099</v>
      </c>
      <c r="CH105" s="230">
        <f t="shared" si="113"/>
        <v>2100</v>
      </c>
      <c r="CI105" s="230">
        <f t="shared" si="113"/>
        <v>2101</v>
      </c>
      <c r="CZ105" s="41" t="s">
        <v>181</v>
      </c>
      <c r="DA105" s="159">
        <v>69</v>
      </c>
      <c r="DB105" s="162" t="str">
        <f t="shared" si="60"/>
        <v>69_6.Б_Расчет эффектов</v>
      </c>
    </row>
    <row r="106" spans="1:106" s="46" customFormat="1" ht="14.25" outlineLevel="1" x14ac:dyDescent="0.25">
      <c r="A106" s="44"/>
      <c r="B106" s="44"/>
      <c r="C106" s="44"/>
      <c r="D106" s="44"/>
      <c r="E106" s="44"/>
      <c r="F106" s="45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Z106" s="41"/>
      <c r="DA106" s="159"/>
      <c r="DB106" s="162" t="str">
        <f t="shared" si="60"/>
        <v>__</v>
      </c>
    </row>
    <row r="107" spans="1:106" s="46" customFormat="1" ht="15" customHeight="1" outlineLevel="1" x14ac:dyDescent="0.25">
      <c r="B107" s="301" t="str">
        <f>B80</f>
        <v>6.1</v>
      </c>
      <c r="C107" s="302" t="str">
        <f>C80</f>
        <v xml:space="preserve">Сокращение расходов на оплату труда </v>
      </c>
      <c r="D107" s="49" t="s">
        <v>969</v>
      </c>
      <c r="E107" s="49" t="s">
        <v>1146</v>
      </c>
      <c r="F107" s="290" t="str">
        <f>F80</f>
        <v>тыс.руб.</v>
      </c>
      <c r="G107" s="51">
        <f>SUM(H107:CI107)</f>
        <v>516878.86294416245</v>
      </c>
      <c r="H107" s="52">
        <f>H108+H219</f>
        <v>0</v>
      </c>
      <c r="I107" s="52">
        <f>I108+I219</f>
        <v>0</v>
      </c>
      <c r="J107" s="52">
        <f t="shared" ref="J107:R107" si="114">J108+J219</f>
        <v>33898.477157360408</v>
      </c>
      <c r="K107" s="52">
        <f t="shared" si="114"/>
        <v>60372.548223350255</v>
      </c>
      <c r="L107" s="52">
        <f t="shared" si="114"/>
        <v>60372.548223350255</v>
      </c>
      <c r="M107" s="52">
        <f t="shared" si="114"/>
        <v>60372.548223350255</v>
      </c>
      <c r="N107" s="52">
        <f t="shared" si="114"/>
        <v>60372.548223350255</v>
      </c>
      <c r="O107" s="52">
        <f t="shared" si="114"/>
        <v>60372.548223350255</v>
      </c>
      <c r="P107" s="52">
        <f t="shared" si="114"/>
        <v>60372.548223350255</v>
      </c>
      <c r="Q107" s="52">
        <f t="shared" si="114"/>
        <v>60372.548223350255</v>
      </c>
      <c r="R107" s="52">
        <f t="shared" si="114"/>
        <v>60372.548223350255</v>
      </c>
      <c r="S107" s="52">
        <f t="shared" ref="S107:AM107" si="115">SUM(S108:S219)</f>
        <v>0</v>
      </c>
      <c r="T107" s="52">
        <f t="shared" si="115"/>
        <v>0</v>
      </c>
      <c r="U107" s="52">
        <f t="shared" si="115"/>
        <v>0</v>
      </c>
      <c r="V107" s="52">
        <f t="shared" si="115"/>
        <v>0</v>
      </c>
      <c r="W107" s="52">
        <f t="shared" si="115"/>
        <v>0</v>
      </c>
      <c r="X107" s="52">
        <f t="shared" si="115"/>
        <v>0</v>
      </c>
      <c r="Y107" s="52">
        <f t="shared" si="115"/>
        <v>0</v>
      </c>
      <c r="Z107" s="52">
        <f t="shared" si="115"/>
        <v>0</v>
      </c>
      <c r="AA107" s="52">
        <f t="shared" si="115"/>
        <v>0</v>
      </c>
      <c r="AB107" s="52">
        <f t="shared" si="115"/>
        <v>0</v>
      </c>
      <c r="AC107" s="52">
        <f t="shared" si="115"/>
        <v>0</v>
      </c>
      <c r="AD107" s="52">
        <f t="shared" si="115"/>
        <v>0</v>
      </c>
      <c r="AE107" s="52">
        <f t="shared" si="115"/>
        <v>0</v>
      </c>
      <c r="AF107" s="52">
        <f t="shared" si="115"/>
        <v>0</v>
      </c>
      <c r="AG107" s="52">
        <f t="shared" si="115"/>
        <v>0</v>
      </c>
      <c r="AH107" s="52">
        <f t="shared" si="115"/>
        <v>0</v>
      </c>
      <c r="AI107" s="52">
        <f t="shared" si="115"/>
        <v>0</v>
      </c>
      <c r="AJ107" s="52">
        <f t="shared" si="115"/>
        <v>0</v>
      </c>
      <c r="AK107" s="52">
        <f t="shared" si="115"/>
        <v>0</v>
      </c>
      <c r="AL107" s="52">
        <f t="shared" si="115"/>
        <v>0</v>
      </c>
      <c r="AM107" s="52">
        <f t="shared" si="115"/>
        <v>0</v>
      </c>
      <c r="AN107" s="52">
        <f t="shared" ref="AN107:BS107" si="116">SUM(AN108:AN219)</f>
        <v>0</v>
      </c>
      <c r="AO107" s="52">
        <f t="shared" si="116"/>
        <v>0</v>
      </c>
      <c r="AP107" s="52">
        <f t="shared" si="116"/>
        <v>0</v>
      </c>
      <c r="AQ107" s="52">
        <f t="shared" si="116"/>
        <v>0</v>
      </c>
      <c r="AR107" s="52">
        <f t="shared" si="116"/>
        <v>0</v>
      </c>
      <c r="AS107" s="52">
        <f t="shared" si="116"/>
        <v>0</v>
      </c>
      <c r="AT107" s="52">
        <f t="shared" si="116"/>
        <v>0</v>
      </c>
      <c r="AU107" s="52">
        <f t="shared" si="116"/>
        <v>0</v>
      </c>
      <c r="AV107" s="52">
        <f t="shared" si="116"/>
        <v>0</v>
      </c>
      <c r="AW107" s="52">
        <f t="shared" si="116"/>
        <v>0</v>
      </c>
      <c r="AX107" s="52">
        <f t="shared" si="116"/>
        <v>0</v>
      </c>
      <c r="AY107" s="52">
        <f t="shared" si="116"/>
        <v>0</v>
      </c>
      <c r="AZ107" s="52">
        <f t="shared" si="116"/>
        <v>0</v>
      </c>
      <c r="BA107" s="52">
        <f t="shared" si="116"/>
        <v>0</v>
      </c>
      <c r="BB107" s="52">
        <f t="shared" si="116"/>
        <v>0</v>
      </c>
      <c r="BC107" s="52">
        <f t="shared" si="116"/>
        <v>0</v>
      </c>
      <c r="BD107" s="52">
        <f t="shared" si="116"/>
        <v>0</v>
      </c>
      <c r="BE107" s="52">
        <f t="shared" si="116"/>
        <v>0</v>
      </c>
      <c r="BF107" s="52">
        <f t="shared" si="116"/>
        <v>0</v>
      </c>
      <c r="BG107" s="52">
        <f t="shared" si="116"/>
        <v>0</v>
      </c>
      <c r="BH107" s="52">
        <f t="shared" si="116"/>
        <v>0</v>
      </c>
      <c r="BI107" s="52">
        <f t="shared" si="116"/>
        <v>0</v>
      </c>
      <c r="BJ107" s="52">
        <f t="shared" si="116"/>
        <v>0</v>
      </c>
      <c r="BK107" s="52">
        <f t="shared" si="116"/>
        <v>0</v>
      </c>
      <c r="BL107" s="52">
        <f t="shared" si="116"/>
        <v>0</v>
      </c>
      <c r="BM107" s="52">
        <f t="shared" si="116"/>
        <v>0</v>
      </c>
      <c r="BN107" s="52">
        <f t="shared" si="116"/>
        <v>0</v>
      </c>
      <c r="BO107" s="52">
        <f t="shared" si="116"/>
        <v>0</v>
      </c>
      <c r="BP107" s="52">
        <f t="shared" si="116"/>
        <v>0</v>
      </c>
      <c r="BQ107" s="52">
        <f t="shared" si="116"/>
        <v>0</v>
      </c>
      <c r="BR107" s="52">
        <f t="shared" si="116"/>
        <v>0</v>
      </c>
      <c r="BS107" s="52">
        <f t="shared" si="116"/>
        <v>0</v>
      </c>
      <c r="BT107" s="52">
        <f t="shared" ref="BT107:CI107" si="117">SUM(BT108:BT219)</f>
        <v>0</v>
      </c>
      <c r="BU107" s="52">
        <f t="shared" si="117"/>
        <v>0</v>
      </c>
      <c r="BV107" s="52">
        <f t="shared" si="117"/>
        <v>0</v>
      </c>
      <c r="BW107" s="52">
        <f t="shared" si="117"/>
        <v>0</v>
      </c>
      <c r="BX107" s="52">
        <f t="shared" si="117"/>
        <v>0</v>
      </c>
      <c r="BY107" s="52">
        <f t="shared" si="117"/>
        <v>0</v>
      </c>
      <c r="BZ107" s="52">
        <f t="shared" si="117"/>
        <v>0</v>
      </c>
      <c r="CA107" s="52">
        <f t="shared" si="117"/>
        <v>0</v>
      </c>
      <c r="CB107" s="52">
        <f t="shared" si="117"/>
        <v>0</v>
      </c>
      <c r="CC107" s="52">
        <f t="shared" si="117"/>
        <v>0</v>
      </c>
      <c r="CD107" s="52">
        <f t="shared" si="117"/>
        <v>0</v>
      </c>
      <c r="CE107" s="52">
        <f t="shared" si="117"/>
        <v>0</v>
      </c>
      <c r="CF107" s="52">
        <f t="shared" si="117"/>
        <v>0</v>
      </c>
      <c r="CG107" s="52">
        <f t="shared" si="117"/>
        <v>0</v>
      </c>
      <c r="CH107" s="52">
        <f t="shared" si="117"/>
        <v>0</v>
      </c>
      <c r="CI107" s="52">
        <f t="shared" si="117"/>
        <v>0</v>
      </c>
      <c r="CZ107" s="170" t="s">
        <v>181</v>
      </c>
      <c r="DA107" s="168">
        <f>DA105+1</f>
        <v>70</v>
      </c>
      <c r="DB107" s="162" t="str">
        <f t="shared" si="60"/>
        <v xml:space="preserve">70_6.1_Сокращение расходов на оплату труда </v>
      </c>
    </row>
    <row r="108" spans="1:106" s="667" customFormat="1" outlineLevel="2" x14ac:dyDescent="0.25">
      <c r="B108" s="662"/>
      <c r="C108" s="663" t="str">
        <f>'Дерево КПЭ (Программа) '!X15</f>
        <v>Сокращение затрат на сбор и согласование оценочных листов, тыс. руб.</v>
      </c>
      <c r="D108" s="664"/>
      <c r="E108" s="664"/>
      <c r="F108" s="665"/>
      <c r="G108" s="664"/>
      <c r="H108" s="666">
        <f>SUM(H109:H121)</f>
        <v>0</v>
      </c>
      <c r="I108" s="666">
        <f>SUM(I109:I121)</f>
        <v>0</v>
      </c>
      <c r="J108" s="666">
        <f>SUM(J109:J121)</f>
        <v>33898.477157360408</v>
      </c>
      <c r="K108" s="666">
        <f t="shared" ref="K108:L108" si="118">SUM(K109:K121)</f>
        <v>33898.477157360408</v>
      </c>
      <c r="L108" s="666">
        <f t="shared" si="118"/>
        <v>33898.477157360408</v>
      </c>
      <c r="M108" s="666">
        <f t="shared" ref="M108" si="119">SUM(M109:M121)</f>
        <v>33898.477157360408</v>
      </c>
      <c r="N108" s="666">
        <f t="shared" ref="N108:O108" si="120">SUM(N109:N121)</f>
        <v>33898.477157360408</v>
      </c>
      <c r="O108" s="666">
        <f t="shared" si="120"/>
        <v>33898.477157360408</v>
      </c>
      <c r="P108" s="666">
        <f t="shared" ref="P108" si="121">SUM(P109:P121)</f>
        <v>33898.477157360408</v>
      </c>
      <c r="Q108" s="666">
        <f t="shared" ref="Q108:R108" si="122">SUM(Q109:Q121)</f>
        <v>33898.477157360408</v>
      </c>
      <c r="R108" s="666">
        <f t="shared" si="122"/>
        <v>33898.477157360408</v>
      </c>
      <c r="S108" s="666"/>
      <c r="T108" s="666"/>
      <c r="U108" s="666"/>
      <c r="V108" s="666"/>
      <c r="W108" s="666"/>
      <c r="X108" s="666"/>
      <c r="Y108" s="666"/>
      <c r="Z108" s="666"/>
      <c r="AA108" s="666"/>
      <c r="AB108" s="666"/>
      <c r="AC108" s="666"/>
      <c r="AD108" s="666"/>
      <c r="AE108" s="666"/>
      <c r="AF108" s="666"/>
      <c r="AG108" s="666"/>
      <c r="AH108" s="666"/>
      <c r="AI108" s="666"/>
      <c r="AJ108" s="666"/>
      <c r="AK108" s="666"/>
      <c r="AL108" s="666"/>
      <c r="AM108" s="666"/>
      <c r="AN108" s="666"/>
      <c r="AO108" s="666"/>
      <c r="AP108" s="666"/>
      <c r="AQ108" s="666"/>
      <c r="AR108" s="666"/>
      <c r="AS108" s="666"/>
      <c r="AT108" s="666"/>
      <c r="AU108" s="666"/>
      <c r="AV108" s="666"/>
      <c r="AW108" s="666"/>
      <c r="AX108" s="666"/>
      <c r="AY108" s="666"/>
      <c r="AZ108" s="666"/>
      <c r="BA108" s="666"/>
      <c r="BB108" s="666"/>
      <c r="BC108" s="666"/>
      <c r="BD108" s="666"/>
      <c r="BE108" s="666"/>
      <c r="BF108" s="666"/>
      <c r="BG108" s="666"/>
      <c r="BH108" s="666"/>
      <c r="BI108" s="666"/>
      <c r="BJ108" s="666"/>
      <c r="BK108" s="666"/>
      <c r="BL108" s="666"/>
      <c r="BM108" s="666"/>
      <c r="BN108" s="666"/>
      <c r="BO108" s="666"/>
      <c r="BP108" s="666"/>
      <c r="BQ108" s="666"/>
      <c r="BR108" s="666"/>
      <c r="BS108" s="666"/>
      <c r="BT108" s="666"/>
      <c r="BU108" s="666"/>
      <c r="BV108" s="666"/>
      <c r="BW108" s="666"/>
      <c r="BX108" s="666"/>
      <c r="BY108" s="666"/>
      <c r="BZ108" s="666"/>
      <c r="CA108" s="666"/>
      <c r="CB108" s="666"/>
      <c r="CC108" s="666"/>
      <c r="CD108" s="666"/>
      <c r="CE108" s="666"/>
      <c r="CF108" s="666"/>
      <c r="CG108" s="666"/>
      <c r="CH108" s="666"/>
      <c r="CI108" s="666"/>
      <c r="CZ108" s="668"/>
      <c r="DA108" s="669"/>
      <c r="DB108" s="670"/>
    </row>
    <row r="109" spans="1:106" s="135" customFormat="1" ht="14.25" outlineLevel="2" x14ac:dyDescent="0.25">
      <c r="B109" s="136"/>
      <c r="C109" s="540" t="str">
        <f>C14</f>
        <v>КЦ</v>
      </c>
      <c r="D109" s="147"/>
      <c r="E109" s="147"/>
      <c r="F109" s="291"/>
      <c r="G109" s="147"/>
      <c r="H109" s="149">
        <f>H137-H123</f>
        <v>0</v>
      </c>
      <c r="I109" s="149">
        <f>I137-I123</f>
        <v>0</v>
      </c>
      <c r="J109" s="149">
        <f t="shared" ref="J109:R109" si="123">J137-J123</f>
        <v>0</v>
      </c>
      <c r="K109" s="149">
        <f t="shared" si="123"/>
        <v>0</v>
      </c>
      <c r="L109" s="149">
        <f t="shared" si="123"/>
        <v>0</v>
      </c>
      <c r="M109" s="149">
        <f t="shared" si="123"/>
        <v>0</v>
      </c>
      <c r="N109" s="149">
        <f t="shared" si="123"/>
        <v>0</v>
      </c>
      <c r="O109" s="149">
        <f t="shared" si="123"/>
        <v>0</v>
      </c>
      <c r="P109" s="149">
        <f t="shared" si="123"/>
        <v>0</v>
      </c>
      <c r="Q109" s="149">
        <f t="shared" si="123"/>
        <v>0</v>
      </c>
      <c r="R109" s="149">
        <f t="shared" si="123"/>
        <v>0</v>
      </c>
      <c r="S109" s="149"/>
      <c r="T109" s="149"/>
      <c r="U109" s="149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  <c r="BB109" s="149"/>
      <c r="BC109" s="149"/>
      <c r="BD109" s="149"/>
      <c r="BE109" s="149"/>
      <c r="BF109" s="149"/>
      <c r="BG109" s="149"/>
      <c r="BH109" s="149"/>
      <c r="BI109" s="149"/>
      <c r="BJ109" s="149"/>
      <c r="BK109" s="149"/>
      <c r="BL109" s="149"/>
      <c r="BM109" s="149"/>
      <c r="BN109" s="149"/>
      <c r="BO109" s="149"/>
      <c r="BP109" s="149"/>
      <c r="BQ109" s="149"/>
      <c r="BR109" s="149"/>
      <c r="BS109" s="149"/>
      <c r="BT109" s="149"/>
      <c r="BU109" s="149"/>
      <c r="BV109" s="149"/>
      <c r="BW109" s="149"/>
      <c r="BX109" s="149"/>
      <c r="BY109" s="149"/>
      <c r="BZ109" s="149"/>
      <c r="CA109" s="149"/>
      <c r="CB109" s="149"/>
      <c r="CC109" s="149"/>
      <c r="CD109" s="149"/>
      <c r="CE109" s="149"/>
      <c r="CF109" s="149"/>
      <c r="CG109" s="149"/>
      <c r="CH109" s="149"/>
      <c r="CI109" s="149"/>
      <c r="CZ109" s="152"/>
      <c r="DA109" s="157"/>
      <c r="DB109" s="164"/>
    </row>
    <row r="110" spans="1:106" s="135" customFormat="1" ht="14.25" outlineLevel="2" x14ac:dyDescent="0.25">
      <c r="B110" s="136"/>
      <c r="C110" s="540" t="str">
        <f t="shared" ref="C110:C121" si="124">C15</f>
        <v>ННГ</v>
      </c>
      <c r="D110" s="147"/>
      <c r="E110" s="147"/>
      <c r="F110" s="291"/>
      <c r="G110" s="147"/>
      <c r="H110" s="149">
        <f t="shared" ref="H110" si="125">H138-H124</f>
        <v>0</v>
      </c>
      <c r="I110" s="149">
        <f t="shared" ref="I110:R121" si="126">I138-I124</f>
        <v>0</v>
      </c>
      <c r="J110" s="149">
        <f t="shared" si="126"/>
        <v>3813.5786802030452</v>
      </c>
      <c r="K110" s="149">
        <f t="shared" si="126"/>
        <v>3813.5786802030452</v>
      </c>
      <c r="L110" s="149">
        <f t="shared" si="126"/>
        <v>3813.5786802030452</v>
      </c>
      <c r="M110" s="149">
        <f t="shared" si="126"/>
        <v>3813.5786802030452</v>
      </c>
      <c r="N110" s="149">
        <f t="shared" si="126"/>
        <v>3813.5786802030452</v>
      </c>
      <c r="O110" s="149">
        <f t="shared" si="126"/>
        <v>3813.5786802030452</v>
      </c>
      <c r="P110" s="149">
        <f t="shared" si="126"/>
        <v>3813.5786802030452</v>
      </c>
      <c r="Q110" s="149">
        <f t="shared" si="126"/>
        <v>3813.5786802030452</v>
      </c>
      <c r="R110" s="149">
        <f t="shared" si="126"/>
        <v>3813.5786802030452</v>
      </c>
      <c r="S110" s="149"/>
      <c r="T110" s="149"/>
      <c r="U110" s="149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  <c r="BB110" s="149"/>
      <c r="BC110" s="149"/>
      <c r="BD110" s="149"/>
      <c r="BE110" s="149"/>
      <c r="BF110" s="149"/>
      <c r="BG110" s="149"/>
      <c r="BH110" s="149"/>
      <c r="BI110" s="149"/>
      <c r="BJ110" s="149"/>
      <c r="BK110" s="149"/>
      <c r="BL110" s="149"/>
      <c r="BM110" s="149"/>
      <c r="BN110" s="149"/>
      <c r="BO110" s="149"/>
      <c r="BP110" s="149"/>
      <c r="BQ110" s="149"/>
      <c r="BR110" s="149"/>
      <c r="BS110" s="149"/>
      <c r="BT110" s="149"/>
      <c r="BU110" s="149"/>
      <c r="BV110" s="149"/>
      <c r="BW110" s="149"/>
      <c r="BX110" s="149"/>
      <c r="BY110" s="149"/>
      <c r="BZ110" s="149"/>
      <c r="CA110" s="149"/>
      <c r="CB110" s="149"/>
      <c r="CC110" s="149"/>
      <c r="CD110" s="149"/>
      <c r="CE110" s="149"/>
      <c r="CF110" s="149"/>
      <c r="CG110" s="149"/>
      <c r="CH110" s="149"/>
      <c r="CI110" s="149"/>
      <c r="CZ110" s="152"/>
      <c r="DA110" s="157"/>
      <c r="DB110" s="164"/>
    </row>
    <row r="111" spans="1:106" s="135" customFormat="1" ht="14.25" outlineLevel="2" x14ac:dyDescent="0.25">
      <c r="B111" s="136"/>
      <c r="C111" s="540" t="str">
        <f t="shared" si="124"/>
        <v>Хантос</v>
      </c>
      <c r="D111" s="147"/>
      <c r="E111" s="147"/>
      <c r="F111" s="291"/>
      <c r="G111" s="147"/>
      <c r="H111" s="149">
        <f t="shared" ref="H111" si="127">H139-H125</f>
        <v>0</v>
      </c>
      <c r="I111" s="149">
        <f t="shared" si="126"/>
        <v>0</v>
      </c>
      <c r="J111" s="149">
        <f t="shared" si="126"/>
        <v>3813.5786802030452</v>
      </c>
      <c r="K111" s="149">
        <f t="shared" si="126"/>
        <v>3813.5786802030452</v>
      </c>
      <c r="L111" s="149">
        <f t="shared" si="126"/>
        <v>3813.5786802030452</v>
      </c>
      <c r="M111" s="149">
        <f t="shared" si="126"/>
        <v>3813.5786802030452</v>
      </c>
      <c r="N111" s="149">
        <f t="shared" si="126"/>
        <v>3813.5786802030452</v>
      </c>
      <c r="O111" s="149">
        <f t="shared" si="126"/>
        <v>3813.5786802030452</v>
      </c>
      <c r="P111" s="149">
        <f t="shared" si="126"/>
        <v>3813.5786802030452</v>
      </c>
      <c r="Q111" s="149">
        <f t="shared" si="126"/>
        <v>3813.5786802030452</v>
      </c>
      <c r="R111" s="149">
        <f t="shared" si="126"/>
        <v>3813.5786802030452</v>
      </c>
      <c r="S111" s="149"/>
      <c r="T111" s="149"/>
      <c r="U111" s="149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  <c r="BB111" s="149"/>
      <c r="BC111" s="149"/>
      <c r="BD111" s="149"/>
      <c r="BE111" s="149"/>
      <c r="BF111" s="149"/>
      <c r="BG111" s="149"/>
      <c r="BH111" s="149"/>
      <c r="BI111" s="149"/>
      <c r="BJ111" s="149"/>
      <c r="BK111" s="149"/>
      <c r="BL111" s="149"/>
      <c r="BM111" s="149"/>
      <c r="BN111" s="149"/>
      <c r="BO111" s="149"/>
      <c r="BP111" s="149"/>
      <c r="BQ111" s="149"/>
      <c r="BR111" s="149"/>
      <c r="BS111" s="149"/>
      <c r="BT111" s="149"/>
      <c r="BU111" s="149"/>
      <c r="BV111" s="149"/>
      <c r="BW111" s="149"/>
      <c r="BX111" s="149"/>
      <c r="BY111" s="149"/>
      <c r="BZ111" s="149"/>
      <c r="CA111" s="149"/>
      <c r="CB111" s="149"/>
      <c r="CC111" s="149"/>
      <c r="CD111" s="149"/>
      <c r="CE111" s="149"/>
      <c r="CF111" s="149"/>
      <c r="CG111" s="149"/>
      <c r="CH111" s="149"/>
      <c r="CI111" s="149"/>
      <c r="CZ111" s="152"/>
      <c r="DA111" s="157"/>
      <c r="DB111" s="164"/>
    </row>
    <row r="112" spans="1:106" s="135" customFormat="1" ht="14.25" outlineLevel="2" x14ac:dyDescent="0.25">
      <c r="B112" s="136"/>
      <c r="C112" s="540" t="str">
        <f t="shared" si="124"/>
        <v>Мегион</v>
      </c>
      <c r="D112" s="147"/>
      <c r="E112" s="147"/>
      <c r="F112" s="291"/>
      <c r="G112" s="147"/>
      <c r="H112" s="149">
        <f t="shared" ref="H112" si="128">H140-H126</f>
        <v>0</v>
      </c>
      <c r="I112" s="149">
        <f t="shared" si="126"/>
        <v>0</v>
      </c>
      <c r="J112" s="149">
        <f t="shared" si="126"/>
        <v>3813.5786802030452</v>
      </c>
      <c r="K112" s="149">
        <f t="shared" si="126"/>
        <v>3813.5786802030452</v>
      </c>
      <c r="L112" s="149">
        <f t="shared" si="126"/>
        <v>3813.5786802030452</v>
      </c>
      <c r="M112" s="149">
        <f t="shared" si="126"/>
        <v>3813.5786802030452</v>
      </c>
      <c r="N112" s="149">
        <f t="shared" si="126"/>
        <v>3813.5786802030452</v>
      </c>
      <c r="O112" s="149">
        <f t="shared" si="126"/>
        <v>3813.5786802030452</v>
      </c>
      <c r="P112" s="149">
        <f t="shared" si="126"/>
        <v>3813.5786802030452</v>
      </c>
      <c r="Q112" s="149">
        <f t="shared" si="126"/>
        <v>3813.5786802030452</v>
      </c>
      <c r="R112" s="149">
        <f t="shared" si="126"/>
        <v>3813.5786802030452</v>
      </c>
      <c r="S112" s="149"/>
      <c r="T112" s="149"/>
      <c r="U112" s="149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  <c r="BB112" s="149"/>
      <c r="BC112" s="149"/>
      <c r="BD112" s="149"/>
      <c r="BE112" s="149"/>
      <c r="BF112" s="149"/>
      <c r="BG112" s="149"/>
      <c r="BH112" s="149"/>
      <c r="BI112" s="149"/>
      <c r="BJ112" s="149"/>
      <c r="BK112" s="149"/>
      <c r="BL112" s="149"/>
      <c r="BM112" s="149"/>
      <c r="BN112" s="149"/>
      <c r="BO112" s="149"/>
      <c r="BP112" s="149"/>
      <c r="BQ112" s="149"/>
      <c r="BR112" s="149"/>
      <c r="BS112" s="149"/>
      <c r="BT112" s="149"/>
      <c r="BU112" s="149"/>
      <c r="BV112" s="149"/>
      <c r="BW112" s="149"/>
      <c r="BX112" s="149"/>
      <c r="BY112" s="149"/>
      <c r="BZ112" s="149"/>
      <c r="CA112" s="149"/>
      <c r="CB112" s="149"/>
      <c r="CC112" s="149"/>
      <c r="CD112" s="149"/>
      <c r="CE112" s="149"/>
      <c r="CF112" s="149"/>
      <c r="CG112" s="149"/>
      <c r="CH112" s="149"/>
      <c r="CI112" s="149"/>
      <c r="CZ112" s="152"/>
      <c r="DA112" s="157"/>
      <c r="DB112" s="164"/>
    </row>
    <row r="113" spans="2:106" s="135" customFormat="1" ht="14.25" outlineLevel="2" x14ac:dyDescent="0.25">
      <c r="B113" s="136"/>
      <c r="C113" s="540" t="str">
        <f t="shared" si="124"/>
        <v>Оренбург</v>
      </c>
      <c r="D113" s="147"/>
      <c r="E113" s="147"/>
      <c r="F113" s="291"/>
      <c r="G113" s="147"/>
      <c r="H113" s="149">
        <f t="shared" ref="H113" si="129">H141-H127</f>
        <v>0</v>
      </c>
      <c r="I113" s="149">
        <f t="shared" si="126"/>
        <v>0</v>
      </c>
      <c r="J113" s="149">
        <f t="shared" si="126"/>
        <v>2118.6548223350251</v>
      </c>
      <c r="K113" s="149">
        <f t="shared" si="126"/>
        <v>2118.6548223350251</v>
      </c>
      <c r="L113" s="149">
        <f t="shared" si="126"/>
        <v>2118.6548223350251</v>
      </c>
      <c r="M113" s="149">
        <f t="shared" si="126"/>
        <v>2118.6548223350251</v>
      </c>
      <c r="N113" s="149">
        <f t="shared" si="126"/>
        <v>2118.6548223350251</v>
      </c>
      <c r="O113" s="149">
        <f t="shared" si="126"/>
        <v>2118.6548223350251</v>
      </c>
      <c r="P113" s="149">
        <f t="shared" si="126"/>
        <v>2118.6548223350251</v>
      </c>
      <c r="Q113" s="149">
        <f t="shared" si="126"/>
        <v>2118.6548223350251</v>
      </c>
      <c r="R113" s="149">
        <f t="shared" si="126"/>
        <v>2118.6548223350251</v>
      </c>
      <c r="S113" s="149"/>
      <c r="T113" s="149"/>
      <c r="U113" s="149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  <c r="BB113" s="149"/>
      <c r="BC113" s="149"/>
      <c r="BD113" s="149"/>
      <c r="BE113" s="149"/>
      <c r="BF113" s="149"/>
      <c r="BG113" s="149"/>
      <c r="BH113" s="149"/>
      <c r="BI113" s="149"/>
      <c r="BJ113" s="149"/>
      <c r="BK113" s="149"/>
      <c r="BL113" s="149"/>
      <c r="BM113" s="149"/>
      <c r="BN113" s="149"/>
      <c r="BO113" s="149"/>
      <c r="BP113" s="149"/>
      <c r="BQ113" s="149"/>
      <c r="BR113" s="149"/>
      <c r="BS113" s="149"/>
      <c r="BT113" s="149"/>
      <c r="BU113" s="149"/>
      <c r="BV113" s="149"/>
      <c r="BW113" s="149"/>
      <c r="BX113" s="149"/>
      <c r="BY113" s="149"/>
      <c r="BZ113" s="149"/>
      <c r="CA113" s="149"/>
      <c r="CB113" s="149"/>
      <c r="CC113" s="149"/>
      <c r="CD113" s="149"/>
      <c r="CE113" s="149"/>
      <c r="CF113" s="149"/>
      <c r="CG113" s="149"/>
      <c r="CH113" s="149"/>
      <c r="CI113" s="149"/>
      <c r="CZ113" s="152"/>
      <c r="DA113" s="157"/>
      <c r="DB113" s="164"/>
    </row>
    <row r="114" spans="2:106" s="135" customFormat="1" ht="14.25" outlineLevel="2" x14ac:dyDescent="0.25">
      <c r="B114" s="136"/>
      <c r="C114" s="540" t="str">
        <f t="shared" si="124"/>
        <v>Восток</v>
      </c>
      <c r="D114" s="147"/>
      <c r="E114" s="147"/>
      <c r="F114" s="291"/>
      <c r="G114" s="147"/>
      <c r="H114" s="149">
        <f t="shared" ref="H114" si="130">H142-H128</f>
        <v>0</v>
      </c>
      <c r="I114" s="149">
        <f t="shared" si="126"/>
        <v>0</v>
      </c>
      <c r="J114" s="149">
        <f t="shared" si="126"/>
        <v>2118.6548223350251</v>
      </c>
      <c r="K114" s="149">
        <f t="shared" si="126"/>
        <v>2118.6548223350251</v>
      </c>
      <c r="L114" s="149">
        <f t="shared" si="126"/>
        <v>2118.6548223350251</v>
      </c>
      <c r="M114" s="149">
        <f t="shared" si="126"/>
        <v>2118.6548223350251</v>
      </c>
      <c r="N114" s="149">
        <f t="shared" si="126"/>
        <v>2118.6548223350251</v>
      </c>
      <c r="O114" s="149">
        <f t="shared" si="126"/>
        <v>2118.6548223350251</v>
      </c>
      <c r="P114" s="149">
        <f t="shared" si="126"/>
        <v>2118.6548223350251</v>
      </c>
      <c r="Q114" s="149">
        <f t="shared" si="126"/>
        <v>2118.6548223350251</v>
      </c>
      <c r="R114" s="149">
        <f t="shared" si="126"/>
        <v>2118.6548223350251</v>
      </c>
      <c r="S114" s="149"/>
      <c r="T114" s="149"/>
      <c r="U114" s="149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  <c r="BB114" s="149"/>
      <c r="BC114" s="149"/>
      <c r="BD114" s="149"/>
      <c r="BE114" s="149"/>
      <c r="BF114" s="149"/>
      <c r="BG114" s="149"/>
      <c r="BH114" s="149"/>
      <c r="BI114" s="149"/>
      <c r="BJ114" s="149"/>
      <c r="BK114" s="149"/>
      <c r="BL114" s="149"/>
      <c r="BM114" s="149"/>
      <c r="BN114" s="149"/>
      <c r="BO114" s="149"/>
      <c r="BP114" s="149"/>
      <c r="BQ114" s="149"/>
      <c r="BR114" s="149"/>
      <c r="BS114" s="149"/>
      <c r="BT114" s="149"/>
      <c r="BU114" s="149"/>
      <c r="BV114" s="149"/>
      <c r="BW114" s="149"/>
      <c r="BX114" s="149"/>
      <c r="BY114" s="149"/>
      <c r="BZ114" s="149"/>
      <c r="CA114" s="149"/>
      <c r="CB114" s="149"/>
      <c r="CC114" s="149"/>
      <c r="CD114" s="149"/>
      <c r="CE114" s="149"/>
      <c r="CF114" s="149"/>
      <c r="CG114" s="149"/>
      <c r="CH114" s="149"/>
      <c r="CI114" s="149"/>
      <c r="CZ114" s="152"/>
      <c r="DA114" s="157"/>
      <c r="DB114" s="164"/>
    </row>
    <row r="115" spans="2:106" s="135" customFormat="1" ht="14.25" outlineLevel="2" x14ac:dyDescent="0.25">
      <c r="B115" s="136"/>
      <c r="C115" s="540" t="str">
        <f t="shared" si="124"/>
        <v>Ямал</v>
      </c>
      <c r="D115" s="147"/>
      <c r="E115" s="147"/>
      <c r="F115" s="291"/>
      <c r="G115" s="147"/>
      <c r="H115" s="149">
        <f t="shared" ref="H115" si="131">H143-H129</f>
        <v>0</v>
      </c>
      <c r="I115" s="149">
        <f t="shared" si="126"/>
        <v>0</v>
      </c>
      <c r="J115" s="149">
        <f t="shared" si="126"/>
        <v>2542.38578680203</v>
      </c>
      <c r="K115" s="149">
        <f t="shared" si="126"/>
        <v>2542.38578680203</v>
      </c>
      <c r="L115" s="149">
        <f t="shared" si="126"/>
        <v>2542.38578680203</v>
      </c>
      <c r="M115" s="149">
        <f t="shared" si="126"/>
        <v>2542.38578680203</v>
      </c>
      <c r="N115" s="149">
        <f t="shared" si="126"/>
        <v>2542.38578680203</v>
      </c>
      <c r="O115" s="149">
        <f t="shared" si="126"/>
        <v>2542.38578680203</v>
      </c>
      <c r="P115" s="149">
        <f t="shared" si="126"/>
        <v>2542.38578680203</v>
      </c>
      <c r="Q115" s="149">
        <f t="shared" si="126"/>
        <v>2542.38578680203</v>
      </c>
      <c r="R115" s="149">
        <f t="shared" si="126"/>
        <v>2542.38578680203</v>
      </c>
      <c r="S115" s="149"/>
      <c r="T115" s="149"/>
      <c r="U115" s="149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  <c r="BB115" s="149"/>
      <c r="BC115" s="149"/>
      <c r="BD115" s="149"/>
      <c r="BE115" s="149"/>
      <c r="BF115" s="149"/>
      <c r="BG115" s="149"/>
      <c r="BH115" s="149"/>
      <c r="BI115" s="149"/>
      <c r="BJ115" s="149"/>
      <c r="BK115" s="149"/>
      <c r="BL115" s="149"/>
      <c r="BM115" s="149"/>
      <c r="BN115" s="149"/>
      <c r="BO115" s="149"/>
      <c r="BP115" s="149"/>
      <c r="BQ115" s="149"/>
      <c r="BR115" s="149"/>
      <c r="BS115" s="149"/>
      <c r="BT115" s="149"/>
      <c r="BU115" s="149"/>
      <c r="BV115" s="149"/>
      <c r="BW115" s="149"/>
      <c r="BX115" s="149"/>
      <c r="BY115" s="149"/>
      <c r="BZ115" s="149"/>
      <c r="CA115" s="149"/>
      <c r="CB115" s="149"/>
      <c r="CC115" s="149"/>
      <c r="CD115" s="149"/>
      <c r="CE115" s="149"/>
      <c r="CF115" s="149"/>
      <c r="CG115" s="149"/>
      <c r="CH115" s="149"/>
      <c r="CI115" s="149"/>
      <c r="CZ115" s="152"/>
      <c r="DA115" s="157"/>
      <c r="DB115" s="164"/>
    </row>
    <row r="116" spans="2:106" s="135" customFormat="1" ht="14.25" outlineLevel="2" x14ac:dyDescent="0.25">
      <c r="B116" s="136"/>
      <c r="C116" s="540" t="str">
        <f t="shared" si="124"/>
        <v>Мессояха</v>
      </c>
      <c r="D116" s="147"/>
      <c r="E116" s="147"/>
      <c r="F116" s="291"/>
      <c r="G116" s="147"/>
      <c r="H116" s="149">
        <f t="shared" ref="H116" si="132">H144-H130</f>
        <v>0</v>
      </c>
      <c r="I116" s="149">
        <f t="shared" si="126"/>
        <v>0</v>
      </c>
      <c r="J116" s="149">
        <f t="shared" si="126"/>
        <v>2542.38578680203</v>
      </c>
      <c r="K116" s="149">
        <f t="shared" si="126"/>
        <v>2542.38578680203</v>
      </c>
      <c r="L116" s="149">
        <f t="shared" si="126"/>
        <v>2542.38578680203</v>
      </c>
      <c r="M116" s="149">
        <f t="shared" si="126"/>
        <v>2542.38578680203</v>
      </c>
      <c r="N116" s="149">
        <f t="shared" si="126"/>
        <v>2542.38578680203</v>
      </c>
      <c r="O116" s="149">
        <f t="shared" si="126"/>
        <v>2542.38578680203</v>
      </c>
      <c r="P116" s="149">
        <f t="shared" si="126"/>
        <v>2542.38578680203</v>
      </c>
      <c r="Q116" s="149">
        <f t="shared" si="126"/>
        <v>2542.38578680203</v>
      </c>
      <c r="R116" s="149">
        <f t="shared" si="126"/>
        <v>2542.38578680203</v>
      </c>
      <c r="S116" s="149"/>
      <c r="T116" s="149"/>
      <c r="U116" s="149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  <c r="BB116" s="149"/>
      <c r="BC116" s="149"/>
      <c r="BD116" s="149"/>
      <c r="BE116" s="149"/>
      <c r="BF116" s="149"/>
      <c r="BG116" s="149"/>
      <c r="BH116" s="149"/>
      <c r="BI116" s="149"/>
      <c r="BJ116" s="149"/>
      <c r="BK116" s="149"/>
      <c r="BL116" s="149"/>
      <c r="BM116" s="149"/>
      <c r="BN116" s="149"/>
      <c r="BO116" s="149"/>
      <c r="BP116" s="149"/>
      <c r="BQ116" s="149"/>
      <c r="BR116" s="149"/>
      <c r="BS116" s="149"/>
      <c r="BT116" s="149"/>
      <c r="BU116" s="149"/>
      <c r="BV116" s="149"/>
      <c r="BW116" s="149"/>
      <c r="BX116" s="149"/>
      <c r="BY116" s="149"/>
      <c r="BZ116" s="149"/>
      <c r="CA116" s="149"/>
      <c r="CB116" s="149"/>
      <c r="CC116" s="149"/>
      <c r="CD116" s="149"/>
      <c r="CE116" s="149"/>
      <c r="CF116" s="149"/>
      <c r="CG116" s="149"/>
      <c r="CH116" s="149"/>
      <c r="CI116" s="149"/>
      <c r="CZ116" s="152"/>
      <c r="DA116" s="157"/>
      <c r="DB116" s="164"/>
    </row>
    <row r="117" spans="2:106" s="135" customFormat="1" ht="14.25" outlineLevel="2" x14ac:dyDescent="0.25">
      <c r="B117" s="136"/>
      <c r="C117" s="540" t="str">
        <f t="shared" si="124"/>
        <v>Заполярье</v>
      </c>
      <c r="D117" s="147"/>
      <c r="E117" s="147"/>
      <c r="F117" s="291"/>
      <c r="G117" s="147"/>
      <c r="H117" s="149">
        <f t="shared" ref="H117" si="133">H145-H131</f>
        <v>0</v>
      </c>
      <c r="I117" s="149">
        <f t="shared" si="126"/>
        <v>0</v>
      </c>
      <c r="J117" s="149">
        <f t="shared" si="126"/>
        <v>3813.5786802030452</v>
      </c>
      <c r="K117" s="149">
        <f t="shared" si="126"/>
        <v>3813.5786802030452</v>
      </c>
      <c r="L117" s="149">
        <f t="shared" si="126"/>
        <v>3813.5786802030452</v>
      </c>
      <c r="M117" s="149">
        <f t="shared" si="126"/>
        <v>3813.5786802030452</v>
      </c>
      <c r="N117" s="149">
        <f t="shared" si="126"/>
        <v>3813.5786802030452</v>
      </c>
      <c r="O117" s="149">
        <f t="shared" si="126"/>
        <v>3813.5786802030452</v>
      </c>
      <c r="P117" s="149">
        <f t="shared" si="126"/>
        <v>3813.5786802030452</v>
      </c>
      <c r="Q117" s="149">
        <f t="shared" si="126"/>
        <v>3813.5786802030452</v>
      </c>
      <c r="R117" s="149">
        <f t="shared" si="126"/>
        <v>3813.5786802030452</v>
      </c>
      <c r="S117" s="149"/>
      <c r="T117" s="149"/>
      <c r="U117" s="149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  <c r="BB117" s="149"/>
      <c r="BC117" s="149"/>
      <c r="BD117" s="149"/>
      <c r="BE117" s="149"/>
      <c r="BF117" s="149"/>
      <c r="BG117" s="149"/>
      <c r="BH117" s="149"/>
      <c r="BI117" s="149"/>
      <c r="BJ117" s="149"/>
      <c r="BK117" s="149"/>
      <c r="BL117" s="149"/>
      <c r="BM117" s="149"/>
      <c r="BN117" s="149"/>
      <c r="BO117" s="149"/>
      <c r="BP117" s="149"/>
      <c r="BQ117" s="149"/>
      <c r="BR117" s="149"/>
      <c r="BS117" s="149"/>
      <c r="BT117" s="149"/>
      <c r="BU117" s="149"/>
      <c r="BV117" s="149"/>
      <c r="BW117" s="149"/>
      <c r="BX117" s="149"/>
      <c r="BY117" s="149"/>
      <c r="BZ117" s="149"/>
      <c r="CA117" s="149"/>
      <c r="CB117" s="149"/>
      <c r="CC117" s="149"/>
      <c r="CD117" s="149"/>
      <c r="CE117" s="149"/>
      <c r="CF117" s="149"/>
      <c r="CG117" s="149"/>
      <c r="CH117" s="149"/>
      <c r="CI117" s="149"/>
      <c r="CZ117" s="152"/>
      <c r="DA117" s="157"/>
      <c r="DB117" s="164"/>
    </row>
    <row r="118" spans="2:106" s="135" customFormat="1" ht="14.25" outlineLevel="2" x14ac:dyDescent="0.25">
      <c r="B118" s="136"/>
      <c r="C118" s="540" t="str">
        <f t="shared" si="124"/>
        <v>ГПН Р</v>
      </c>
      <c r="D118" s="147"/>
      <c r="E118" s="147"/>
      <c r="F118" s="291"/>
      <c r="G118" s="147"/>
      <c r="H118" s="149">
        <f t="shared" ref="H118" si="134">H146-H132</f>
        <v>0</v>
      </c>
      <c r="I118" s="149">
        <f t="shared" si="126"/>
        <v>0</v>
      </c>
      <c r="J118" s="149">
        <f t="shared" si="126"/>
        <v>2118.6548223350251</v>
      </c>
      <c r="K118" s="149">
        <f t="shared" si="126"/>
        <v>2118.6548223350251</v>
      </c>
      <c r="L118" s="149">
        <f t="shared" si="126"/>
        <v>2118.6548223350251</v>
      </c>
      <c r="M118" s="149">
        <f t="shared" si="126"/>
        <v>2118.6548223350251</v>
      </c>
      <c r="N118" s="149">
        <f t="shared" si="126"/>
        <v>2118.6548223350251</v>
      </c>
      <c r="O118" s="149">
        <f t="shared" si="126"/>
        <v>2118.6548223350251</v>
      </c>
      <c r="P118" s="149">
        <f t="shared" si="126"/>
        <v>2118.6548223350251</v>
      </c>
      <c r="Q118" s="149">
        <f t="shared" si="126"/>
        <v>2118.6548223350251</v>
      </c>
      <c r="R118" s="149">
        <f t="shared" si="126"/>
        <v>2118.6548223350251</v>
      </c>
      <c r="S118" s="149"/>
      <c r="T118" s="149"/>
      <c r="U118" s="149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49"/>
      <c r="AF118" s="149"/>
      <c r="AG118" s="149"/>
      <c r="AH118" s="149"/>
      <c r="AI118" s="149"/>
      <c r="AJ118" s="149"/>
      <c r="AK118" s="149"/>
      <c r="AL118" s="149"/>
      <c r="AM118" s="149"/>
      <c r="AN118" s="149"/>
      <c r="AO118" s="149"/>
      <c r="AP118" s="149"/>
      <c r="AQ118" s="149"/>
      <c r="AR118" s="149"/>
      <c r="AS118" s="149"/>
      <c r="AT118" s="149"/>
      <c r="AU118" s="149"/>
      <c r="AV118" s="149"/>
      <c r="AW118" s="149"/>
      <c r="AX118" s="149"/>
      <c r="AY118" s="149"/>
      <c r="AZ118" s="149"/>
      <c r="BA118" s="149"/>
      <c r="BB118" s="149"/>
      <c r="BC118" s="149"/>
      <c r="BD118" s="149"/>
      <c r="BE118" s="149"/>
      <c r="BF118" s="149"/>
      <c r="BG118" s="149"/>
      <c r="BH118" s="149"/>
      <c r="BI118" s="149"/>
      <c r="BJ118" s="149"/>
      <c r="BK118" s="149"/>
      <c r="BL118" s="149"/>
      <c r="BM118" s="149"/>
      <c r="BN118" s="149"/>
      <c r="BO118" s="149"/>
      <c r="BP118" s="149"/>
      <c r="BQ118" s="149"/>
      <c r="BR118" s="149"/>
      <c r="BS118" s="149"/>
      <c r="BT118" s="149"/>
      <c r="BU118" s="149"/>
      <c r="BV118" s="149"/>
      <c r="BW118" s="149"/>
      <c r="BX118" s="149"/>
      <c r="BY118" s="149"/>
      <c r="BZ118" s="149"/>
      <c r="CA118" s="149"/>
      <c r="CB118" s="149"/>
      <c r="CC118" s="149"/>
      <c r="CD118" s="149"/>
      <c r="CE118" s="149"/>
      <c r="CF118" s="149"/>
      <c r="CG118" s="149"/>
      <c r="CH118" s="149"/>
      <c r="CI118" s="149"/>
      <c r="CZ118" s="152"/>
      <c r="DA118" s="157"/>
      <c r="DB118" s="164"/>
    </row>
    <row r="119" spans="2:106" s="135" customFormat="1" ht="14.25" outlineLevel="2" x14ac:dyDescent="0.25">
      <c r="B119" s="136"/>
      <c r="C119" s="540" t="str">
        <f t="shared" si="124"/>
        <v>Гео</v>
      </c>
      <c r="D119" s="147"/>
      <c r="E119" s="147"/>
      <c r="F119" s="291"/>
      <c r="G119" s="147"/>
      <c r="H119" s="149">
        <f t="shared" ref="H119" si="135">H147-H133</f>
        <v>0</v>
      </c>
      <c r="I119" s="149">
        <f t="shared" si="126"/>
        <v>0</v>
      </c>
      <c r="J119" s="149">
        <f t="shared" si="126"/>
        <v>2118.6548223350251</v>
      </c>
      <c r="K119" s="149">
        <f t="shared" si="126"/>
        <v>2118.6548223350251</v>
      </c>
      <c r="L119" s="149">
        <f t="shared" si="126"/>
        <v>2118.6548223350251</v>
      </c>
      <c r="M119" s="149">
        <f t="shared" si="126"/>
        <v>2118.6548223350251</v>
      </c>
      <c r="N119" s="149">
        <f t="shared" si="126"/>
        <v>2118.6548223350251</v>
      </c>
      <c r="O119" s="149">
        <f t="shared" si="126"/>
        <v>2118.6548223350251</v>
      </c>
      <c r="P119" s="149">
        <f t="shared" si="126"/>
        <v>2118.6548223350251</v>
      </c>
      <c r="Q119" s="149">
        <f t="shared" si="126"/>
        <v>2118.6548223350251</v>
      </c>
      <c r="R119" s="149">
        <f t="shared" si="126"/>
        <v>2118.6548223350251</v>
      </c>
      <c r="S119" s="149"/>
      <c r="T119" s="149"/>
      <c r="U119" s="149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49"/>
      <c r="AF119" s="149"/>
      <c r="AG119" s="149"/>
      <c r="AH119" s="149"/>
      <c r="AI119" s="149"/>
      <c r="AJ119" s="149"/>
      <c r="AK119" s="149"/>
      <c r="AL119" s="149"/>
      <c r="AM119" s="149"/>
      <c r="AN119" s="149"/>
      <c r="AO119" s="149"/>
      <c r="AP119" s="149"/>
      <c r="AQ119" s="149"/>
      <c r="AR119" s="149"/>
      <c r="AS119" s="149"/>
      <c r="AT119" s="149"/>
      <c r="AU119" s="149"/>
      <c r="AV119" s="149"/>
      <c r="AW119" s="149"/>
      <c r="AX119" s="149"/>
      <c r="AY119" s="149"/>
      <c r="AZ119" s="149"/>
      <c r="BA119" s="149"/>
      <c r="BB119" s="149"/>
      <c r="BC119" s="149"/>
      <c r="BD119" s="149"/>
      <c r="BE119" s="149"/>
      <c r="BF119" s="149"/>
      <c r="BG119" s="149"/>
      <c r="BH119" s="149"/>
      <c r="BI119" s="149"/>
      <c r="BJ119" s="149"/>
      <c r="BK119" s="149"/>
      <c r="BL119" s="149"/>
      <c r="BM119" s="149"/>
      <c r="BN119" s="149"/>
      <c r="BO119" s="149"/>
      <c r="BP119" s="149"/>
      <c r="BQ119" s="149"/>
      <c r="BR119" s="149"/>
      <c r="BS119" s="149"/>
      <c r="BT119" s="149"/>
      <c r="BU119" s="149"/>
      <c r="BV119" s="149"/>
      <c r="BW119" s="149"/>
      <c r="BX119" s="149"/>
      <c r="BY119" s="149"/>
      <c r="BZ119" s="149"/>
      <c r="CA119" s="149"/>
      <c r="CB119" s="149"/>
      <c r="CC119" s="149"/>
      <c r="CD119" s="149"/>
      <c r="CE119" s="149"/>
      <c r="CF119" s="149"/>
      <c r="CG119" s="149"/>
      <c r="CH119" s="149"/>
      <c r="CI119" s="149"/>
      <c r="CZ119" s="152"/>
      <c r="DA119" s="157"/>
      <c r="DB119" s="164"/>
    </row>
    <row r="120" spans="2:106" s="135" customFormat="1" ht="14.25" outlineLevel="2" x14ac:dyDescent="0.25">
      <c r="B120" s="136"/>
      <c r="C120" s="540" t="str">
        <f t="shared" si="124"/>
        <v>НТЦ</v>
      </c>
      <c r="D120" s="147"/>
      <c r="E120" s="147"/>
      <c r="F120" s="291"/>
      <c r="G120" s="147"/>
      <c r="H120" s="149">
        <f t="shared" ref="H120" si="136">H148-H134</f>
        <v>0</v>
      </c>
      <c r="I120" s="149">
        <f t="shared" si="126"/>
        <v>0</v>
      </c>
      <c r="J120" s="149">
        <f t="shared" si="126"/>
        <v>2542.38578680203</v>
      </c>
      <c r="K120" s="149">
        <f t="shared" si="126"/>
        <v>2542.38578680203</v>
      </c>
      <c r="L120" s="149">
        <f t="shared" si="126"/>
        <v>2542.38578680203</v>
      </c>
      <c r="M120" s="149">
        <f t="shared" si="126"/>
        <v>2542.38578680203</v>
      </c>
      <c r="N120" s="149">
        <f t="shared" si="126"/>
        <v>2542.38578680203</v>
      </c>
      <c r="O120" s="149">
        <f t="shared" si="126"/>
        <v>2542.38578680203</v>
      </c>
      <c r="P120" s="149">
        <f t="shared" si="126"/>
        <v>2542.38578680203</v>
      </c>
      <c r="Q120" s="149">
        <f t="shared" si="126"/>
        <v>2542.38578680203</v>
      </c>
      <c r="R120" s="149">
        <f t="shared" si="126"/>
        <v>2542.38578680203</v>
      </c>
      <c r="S120" s="149"/>
      <c r="T120" s="149"/>
      <c r="U120" s="149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49"/>
      <c r="AF120" s="149"/>
      <c r="AG120" s="149"/>
      <c r="AH120" s="149"/>
      <c r="AI120" s="149"/>
      <c r="AJ120" s="149"/>
      <c r="AK120" s="149"/>
      <c r="AL120" s="149"/>
      <c r="AM120" s="149"/>
      <c r="AN120" s="149"/>
      <c r="AO120" s="149"/>
      <c r="AP120" s="149"/>
      <c r="AQ120" s="149"/>
      <c r="AR120" s="149"/>
      <c r="AS120" s="149"/>
      <c r="AT120" s="149"/>
      <c r="AU120" s="149"/>
      <c r="AV120" s="149"/>
      <c r="AW120" s="149"/>
      <c r="AX120" s="149"/>
      <c r="AY120" s="149"/>
      <c r="AZ120" s="149"/>
      <c r="BA120" s="149"/>
      <c r="BB120" s="149"/>
      <c r="BC120" s="149"/>
      <c r="BD120" s="149"/>
      <c r="BE120" s="149"/>
      <c r="BF120" s="149"/>
      <c r="BG120" s="149"/>
      <c r="BH120" s="149"/>
      <c r="BI120" s="149"/>
      <c r="BJ120" s="149"/>
      <c r="BK120" s="149"/>
      <c r="BL120" s="149"/>
      <c r="BM120" s="149"/>
      <c r="BN120" s="149"/>
      <c r="BO120" s="149"/>
      <c r="BP120" s="149"/>
      <c r="BQ120" s="149"/>
      <c r="BR120" s="149"/>
      <c r="BS120" s="149"/>
      <c r="BT120" s="149"/>
      <c r="BU120" s="149"/>
      <c r="BV120" s="149"/>
      <c r="BW120" s="149"/>
      <c r="BX120" s="149"/>
      <c r="BY120" s="149"/>
      <c r="BZ120" s="149"/>
      <c r="CA120" s="149"/>
      <c r="CB120" s="149"/>
      <c r="CC120" s="149"/>
      <c r="CD120" s="149"/>
      <c r="CE120" s="149"/>
      <c r="CF120" s="149"/>
      <c r="CG120" s="149"/>
      <c r="CH120" s="149"/>
      <c r="CI120" s="149"/>
      <c r="CZ120" s="152"/>
      <c r="DA120" s="157"/>
      <c r="DB120" s="164"/>
    </row>
    <row r="121" spans="2:106" s="135" customFormat="1" ht="14.25" outlineLevel="2" x14ac:dyDescent="0.25">
      <c r="B121" s="136"/>
      <c r="C121" s="540" t="str">
        <f t="shared" si="124"/>
        <v>Меретояха</v>
      </c>
      <c r="D121" s="147"/>
      <c r="E121" s="147"/>
      <c r="F121" s="291"/>
      <c r="G121" s="147"/>
      <c r="H121" s="149">
        <f t="shared" ref="H121" si="137">H149-H135</f>
        <v>0</v>
      </c>
      <c r="I121" s="149">
        <f t="shared" si="126"/>
        <v>0</v>
      </c>
      <c r="J121" s="149">
        <f t="shared" si="126"/>
        <v>2542.38578680203</v>
      </c>
      <c r="K121" s="149">
        <f t="shared" si="126"/>
        <v>2542.38578680203</v>
      </c>
      <c r="L121" s="149">
        <f t="shared" si="126"/>
        <v>2542.38578680203</v>
      </c>
      <c r="M121" s="149">
        <f t="shared" si="126"/>
        <v>2542.38578680203</v>
      </c>
      <c r="N121" s="149">
        <f t="shared" si="126"/>
        <v>2542.38578680203</v>
      </c>
      <c r="O121" s="149">
        <f t="shared" si="126"/>
        <v>2542.38578680203</v>
      </c>
      <c r="P121" s="149">
        <f t="shared" si="126"/>
        <v>2542.38578680203</v>
      </c>
      <c r="Q121" s="149">
        <f t="shared" si="126"/>
        <v>2542.38578680203</v>
      </c>
      <c r="R121" s="149">
        <f t="shared" si="126"/>
        <v>2542.38578680203</v>
      </c>
      <c r="S121" s="149"/>
      <c r="T121" s="149"/>
      <c r="U121" s="149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49"/>
      <c r="AF121" s="149"/>
      <c r="AG121" s="149"/>
      <c r="AH121" s="149"/>
      <c r="AI121" s="149"/>
      <c r="AJ121" s="149"/>
      <c r="AK121" s="149"/>
      <c r="AL121" s="149"/>
      <c r="AM121" s="149"/>
      <c r="AN121" s="149"/>
      <c r="AO121" s="149"/>
      <c r="AP121" s="149"/>
      <c r="AQ121" s="149"/>
      <c r="AR121" s="149"/>
      <c r="AS121" s="149"/>
      <c r="AT121" s="149"/>
      <c r="AU121" s="149"/>
      <c r="AV121" s="149"/>
      <c r="AW121" s="149"/>
      <c r="AX121" s="149"/>
      <c r="AY121" s="149"/>
      <c r="AZ121" s="149"/>
      <c r="BA121" s="149"/>
      <c r="BB121" s="149"/>
      <c r="BC121" s="149"/>
      <c r="BD121" s="149"/>
      <c r="BE121" s="149"/>
      <c r="BF121" s="149"/>
      <c r="BG121" s="149"/>
      <c r="BH121" s="149"/>
      <c r="BI121" s="149"/>
      <c r="BJ121" s="149"/>
      <c r="BK121" s="149"/>
      <c r="BL121" s="149"/>
      <c r="BM121" s="149"/>
      <c r="BN121" s="149"/>
      <c r="BO121" s="149"/>
      <c r="BP121" s="149"/>
      <c r="BQ121" s="149"/>
      <c r="BR121" s="149"/>
      <c r="BS121" s="149"/>
      <c r="BT121" s="149"/>
      <c r="BU121" s="149"/>
      <c r="BV121" s="149"/>
      <c r="BW121" s="149"/>
      <c r="BX121" s="149"/>
      <c r="BY121" s="149"/>
      <c r="BZ121" s="149"/>
      <c r="CA121" s="149"/>
      <c r="CB121" s="149"/>
      <c r="CC121" s="149"/>
      <c r="CD121" s="149"/>
      <c r="CE121" s="149"/>
      <c r="CF121" s="149"/>
      <c r="CG121" s="149"/>
      <c r="CH121" s="149"/>
      <c r="CI121" s="149"/>
      <c r="CZ121" s="152"/>
      <c r="DA121" s="157"/>
      <c r="DB121" s="164"/>
    </row>
    <row r="122" spans="2:106" s="658" customFormat="1" outlineLevel="2" x14ac:dyDescent="0.25">
      <c r="B122" s="653" t="s">
        <v>930</v>
      </c>
      <c r="C122" s="654" t="str">
        <f>'Дерево КПЭ (Развитие ОЭДК)'!J8</f>
        <v>Трудозатраты на сбор и согласование оценочных листов, тыс. руб.</v>
      </c>
      <c r="D122" s="655"/>
      <c r="E122" s="655"/>
      <c r="F122" s="656"/>
      <c r="G122" s="655"/>
      <c r="H122" s="657">
        <f>SUM(H123:H135)</f>
        <v>61340.101522842655</v>
      </c>
      <c r="I122" s="657">
        <f>SUM(I123:I135)</f>
        <v>67796.954314720817</v>
      </c>
      <c r="J122" s="657">
        <f t="shared" ref="J122:L122" si="138">SUM(J123:J135)</f>
        <v>33898.477157360408</v>
      </c>
      <c r="K122" s="657">
        <f t="shared" si="138"/>
        <v>33898.477157360408</v>
      </c>
      <c r="L122" s="657">
        <f t="shared" si="138"/>
        <v>33898.477157360408</v>
      </c>
      <c r="M122" s="657">
        <f t="shared" ref="M122" si="139">SUM(M123:M135)</f>
        <v>33898.477157360408</v>
      </c>
      <c r="N122" s="657">
        <f t="shared" ref="N122:O122" si="140">SUM(N123:N135)</f>
        <v>33898.477157360408</v>
      </c>
      <c r="O122" s="657">
        <f t="shared" si="140"/>
        <v>33898.477157360408</v>
      </c>
      <c r="P122" s="657">
        <f t="shared" ref="P122" si="141">SUM(P123:P135)</f>
        <v>33898.477157360408</v>
      </c>
      <c r="Q122" s="657">
        <f t="shared" ref="Q122:R122" si="142">SUM(Q123:Q135)</f>
        <v>33898.477157360408</v>
      </c>
      <c r="R122" s="657">
        <f t="shared" si="142"/>
        <v>33898.477157360408</v>
      </c>
      <c r="S122" s="657"/>
      <c r="T122" s="657"/>
      <c r="U122" s="657"/>
      <c r="V122" s="657"/>
      <c r="W122" s="657"/>
      <c r="X122" s="657"/>
      <c r="Y122" s="657"/>
      <c r="Z122" s="657"/>
      <c r="AA122" s="657"/>
      <c r="AB122" s="657"/>
      <c r="AC122" s="657"/>
      <c r="AD122" s="657"/>
      <c r="AE122" s="657"/>
      <c r="AF122" s="657"/>
      <c r="AG122" s="657"/>
      <c r="AH122" s="657"/>
      <c r="AI122" s="657"/>
      <c r="AJ122" s="657"/>
      <c r="AK122" s="657"/>
      <c r="AL122" s="657"/>
      <c r="AM122" s="657"/>
      <c r="AN122" s="657"/>
      <c r="AO122" s="657"/>
      <c r="AP122" s="657"/>
      <c r="AQ122" s="657"/>
      <c r="AR122" s="657"/>
      <c r="AS122" s="657"/>
      <c r="AT122" s="657"/>
      <c r="AU122" s="657"/>
      <c r="AV122" s="657"/>
      <c r="AW122" s="657"/>
      <c r="AX122" s="657"/>
      <c r="AY122" s="657"/>
      <c r="AZ122" s="657"/>
      <c r="BA122" s="657"/>
      <c r="BB122" s="657"/>
      <c r="BC122" s="657"/>
      <c r="BD122" s="657"/>
      <c r="BE122" s="657"/>
      <c r="BF122" s="657"/>
      <c r="BG122" s="657"/>
      <c r="BH122" s="657"/>
      <c r="BI122" s="657"/>
      <c r="BJ122" s="657"/>
      <c r="BK122" s="657"/>
      <c r="BL122" s="657"/>
      <c r="BM122" s="657"/>
      <c r="BN122" s="657"/>
      <c r="BO122" s="657"/>
      <c r="BP122" s="657"/>
      <c r="BQ122" s="657"/>
      <c r="BR122" s="657"/>
      <c r="BS122" s="657"/>
      <c r="BT122" s="657"/>
      <c r="BU122" s="657"/>
      <c r="BV122" s="657"/>
      <c r="BW122" s="657"/>
      <c r="BX122" s="657"/>
      <c r="BY122" s="657"/>
      <c r="BZ122" s="657"/>
      <c r="CA122" s="657"/>
      <c r="CB122" s="657"/>
      <c r="CC122" s="657"/>
      <c r="CD122" s="657"/>
      <c r="CE122" s="657"/>
      <c r="CF122" s="657"/>
      <c r="CG122" s="657"/>
      <c r="CH122" s="657"/>
      <c r="CI122" s="657"/>
      <c r="CZ122" s="659"/>
      <c r="DA122" s="660"/>
      <c r="DB122" s="661"/>
    </row>
    <row r="123" spans="2:106" s="135" customFormat="1" ht="14.25" outlineLevel="2" x14ac:dyDescent="0.25">
      <c r="B123" s="136"/>
      <c r="C123" s="540" t="str">
        <f>C109</f>
        <v>КЦ</v>
      </c>
      <c r="D123" s="147"/>
      <c r="E123" s="147"/>
      <c r="F123" s="291"/>
      <c r="G123" s="147"/>
      <c r="H123" s="652">
        <f t="shared" ref="H123:R123" si="143">H165*H$97</f>
        <v>0</v>
      </c>
      <c r="I123" s="652">
        <f t="shared" si="143"/>
        <v>0</v>
      </c>
      <c r="J123" s="652">
        <f t="shared" si="143"/>
        <v>0</v>
      </c>
      <c r="K123" s="652">
        <f t="shared" si="143"/>
        <v>0</v>
      </c>
      <c r="L123" s="652">
        <f t="shared" si="143"/>
        <v>0</v>
      </c>
      <c r="M123" s="652">
        <f t="shared" si="143"/>
        <v>0</v>
      </c>
      <c r="N123" s="652">
        <f t="shared" si="143"/>
        <v>0</v>
      </c>
      <c r="O123" s="652">
        <f t="shared" si="143"/>
        <v>0</v>
      </c>
      <c r="P123" s="652">
        <f t="shared" si="143"/>
        <v>0</v>
      </c>
      <c r="Q123" s="652">
        <f t="shared" si="143"/>
        <v>0</v>
      </c>
      <c r="R123" s="652">
        <f t="shared" si="143"/>
        <v>0</v>
      </c>
      <c r="S123" s="149"/>
      <c r="T123" s="149"/>
      <c r="U123" s="149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149"/>
      <c r="AH123" s="149"/>
      <c r="AI123" s="149"/>
      <c r="AJ123" s="149"/>
      <c r="AK123" s="149"/>
      <c r="AL123" s="149"/>
      <c r="AM123" s="149"/>
      <c r="AN123" s="149"/>
      <c r="AO123" s="149"/>
      <c r="AP123" s="149"/>
      <c r="AQ123" s="149"/>
      <c r="AR123" s="149"/>
      <c r="AS123" s="149"/>
      <c r="AT123" s="149"/>
      <c r="AU123" s="149"/>
      <c r="AV123" s="149"/>
      <c r="AW123" s="149"/>
      <c r="AX123" s="149"/>
      <c r="AY123" s="149"/>
      <c r="AZ123" s="149"/>
      <c r="BA123" s="149"/>
      <c r="BB123" s="149"/>
      <c r="BC123" s="149"/>
      <c r="BD123" s="149"/>
      <c r="BE123" s="149"/>
      <c r="BF123" s="149"/>
      <c r="BG123" s="149"/>
      <c r="BH123" s="149"/>
      <c r="BI123" s="149"/>
      <c r="BJ123" s="149"/>
      <c r="BK123" s="149"/>
      <c r="BL123" s="149"/>
      <c r="BM123" s="149"/>
      <c r="BN123" s="149"/>
      <c r="BO123" s="149"/>
      <c r="BP123" s="149"/>
      <c r="BQ123" s="149"/>
      <c r="BR123" s="149"/>
      <c r="BS123" s="149"/>
      <c r="BT123" s="149"/>
      <c r="BU123" s="149"/>
      <c r="BV123" s="149"/>
      <c r="BW123" s="149"/>
      <c r="BX123" s="149"/>
      <c r="BY123" s="149"/>
      <c r="BZ123" s="149"/>
      <c r="CA123" s="149"/>
      <c r="CB123" s="149"/>
      <c r="CC123" s="149"/>
      <c r="CD123" s="149"/>
      <c r="CE123" s="149"/>
      <c r="CF123" s="149"/>
      <c r="CG123" s="149"/>
      <c r="CH123" s="149"/>
      <c r="CI123" s="149"/>
      <c r="CZ123" s="152"/>
      <c r="DA123" s="157"/>
      <c r="DB123" s="164"/>
    </row>
    <row r="124" spans="2:106" s="135" customFormat="1" ht="14.25" outlineLevel="2" x14ac:dyDescent="0.25">
      <c r="B124" s="136"/>
      <c r="C124" s="540" t="str">
        <f t="shared" ref="C124:C132" si="144">C110</f>
        <v>ННГ</v>
      </c>
      <c r="D124" s="147"/>
      <c r="E124" s="147"/>
      <c r="F124" s="291"/>
      <c r="G124" s="147"/>
      <c r="H124" s="652">
        <f t="shared" ref="H124:R124" si="145">H166*H$97</f>
        <v>6900.7614213197967</v>
      </c>
      <c r="I124" s="652">
        <f t="shared" si="145"/>
        <v>7627.1573604060904</v>
      </c>
      <c r="J124" s="652">
        <f t="shared" si="145"/>
        <v>3813.5786802030452</v>
      </c>
      <c r="K124" s="652">
        <f t="shared" si="145"/>
        <v>3813.5786802030452</v>
      </c>
      <c r="L124" s="652">
        <f t="shared" si="145"/>
        <v>3813.5786802030452</v>
      </c>
      <c r="M124" s="652">
        <f t="shared" si="145"/>
        <v>3813.5786802030452</v>
      </c>
      <c r="N124" s="652">
        <f t="shared" si="145"/>
        <v>3813.5786802030452</v>
      </c>
      <c r="O124" s="652">
        <f t="shared" si="145"/>
        <v>3813.5786802030452</v>
      </c>
      <c r="P124" s="652">
        <f t="shared" si="145"/>
        <v>3813.5786802030452</v>
      </c>
      <c r="Q124" s="652">
        <f t="shared" si="145"/>
        <v>3813.5786802030452</v>
      </c>
      <c r="R124" s="652">
        <f t="shared" si="145"/>
        <v>3813.5786802030452</v>
      </c>
      <c r="S124" s="149"/>
      <c r="T124" s="149"/>
      <c r="U124" s="149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49"/>
      <c r="AF124" s="149"/>
      <c r="AG124" s="149"/>
      <c r="AH124" s="149"/>
      <c r="AI124" s="149"/>
      <c r="AJ124" s="149"/>
      <c r="AK124" s="149"/>
      <c r="AL124" s="149"/>
      <c r="AM124" s="149"/>
      <c r="AN124" s="149"/>
      <c r="AO124" s="149"/>
      <c r="AP124" s="149"/>
      <c r="AQ124" s="149"/>
      <c r="AR124" s="149"/>
      <c r="AS124" s="149"/>
      <c r="AT124" s="149"/>
      <c r="AU124" s="149"/>
      <c r="AV124" s="149"/>
      <c r="AW124" s="149"/>
      <c r="AX124" s="149"/>
      <c r="AY124" s="149"/>
      <c r="AZ124" s="149"/>
      <c r="BA124" s="149"/>
      <c r="BB124" s="149"/>
      <c r="BC124" s="149"/>
      <c r="BD124" s="149"/>
      <c r="BE124" s="149"/>
      <c r="BF124" s="149"/>
      <c r="BG124" s="149"/>
      <c r="BH124" s="149"/>
      <c r="BI124" s="149"/>
      <c r="BJ124" s="149"/>
      <c r="BK124" s="149"/>
      <c r="BL124" s="149"/>
      <c r="BM124" s="149"/>
      <c r="BN124" s="149"/>
      <c r="BO124" s="149"/>
      <c r="BP124" s="149"/>
      <c r="BQ124" s="149"/>
      <c r="BR124" s="149"/>
      <c r="BS124" s="149"/>
      <c r="BT124" s="149"/>
      <c r="BU124" s="149"/>
      <c r="BV124" s="149"/>
      <c r="BW124" s="149"/>
      <c r="BX124" s="149"/>
      <c r="BY124" s="149"/>
      <c r="BZ124" s="149"/>
      <c r="CA124" s="149"/>
      <c r="CB124" s="149"/>
      <c r="CC124" s="149"/>
      <c r="CD124" s="149"/>
      <c r="CE124" s="149"/>
      <c r="CF124" s="149"/>
      <c r="CG124" s="149"/>
      <c r="CH124" s="149"/>
      <c r="CI124" s="149"/>
      <c r="CZ124" s="152"/>
      <c r="DA124" s="157"/>
      <c r="DB124" s="164"/>
    </row>
    <row r="125" spans="2:106" s="135" customFormat="1" ht="14.25" outlineLevel="2" x14ac:dyDescent="0.25">
      <c r="B125" s="136"/>
      <c r="C125" s="540" t="str">
        <f t="shared" si="144"/>
        <v>Хантос</v>
      </c>
      <c r="D125" s="147"/>
      <c r="E125" s="147"/>
      <c r="F125" s="291"/>
      <c r="G125" s="147"/>
      <c r="H125" s="652">
        <f t="shared" ref="H125:R125" si="146">H167*H$97</f>
        <v>6900.7614213197967</v>
      </c>
      <c r="I125" s="652">
        <f t="shared" si="146"/>
        <v>7627.1573604060904</v>
      </c>
      <c r="J125" s="652">
        <f t="shared" si="146"/>
        <v>3813.5786802030452</v>
      </c>
      <c r="K125" s="652">
        <f t="shared" si="146"/>
        <v>3813.5786802030452</v>
      </c>
      <c r="L125" s="652">
        <f t="shared" si="146"/>
        <v>3813.5786802030452</v>
      </c>
      <c r="M125" s="652">
        <f t="shared" si="146"/>
        <v>3813.5786802030452</v>
      </c>
      <c r="N125" s="652">
        <f t="shared" si="146"/>
        <v>3813.5786802030452</v>
      </c>
      <c r="O125" s="652">
        <f t="shared" si="146"/>
        <v>3813.5786802030452</v>
      </c>
      <c r="P125" s="652">
        <f t="shared" si="146"/>
        <v>3813.5786802030452</v>
      </c>
      <c r="Q125" s="652">
        <f t="shared" si="146"/>
        <v>3813.5786802030452</v>
      </c>
      <c r="R125" s="652">
        <f t="shared" si="146"/>
        <v>3813.5786802030452</v>
      </c>
      <c r="S125" s="149"/>
      <c r="T125" s="149"/>
      <c r="U125" s="149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49"/>
      <c r="AF125" s="149"/>
      <c r="AG125" s="149"/>
      <c r="AH125" s="149"/>
      <c r="AI125" s="149"/>
      <c r="AJ125" s="149"/>
      <c r="AK125" s="149"/>
      <c r="AL125" s="149"/>
      <c r="AM125" s="149"/>
      <c r="AN125" s="149"/>
      <c r="AO125" s="149"/>
      <c r="AP125" s="149"/>
      <c r="AQ125" s="149"/>
      <c r="AR125" s="149"/>
      <c r="AS125" s="149"/>
      <c r="AT125" s="149"/>
      <c r="AU125" s="149"/>
      <c r="AV125" s="149"/>
      <c r="AW125" s="149"/>
      <c r="AX125" s="149"/>
      <c r="AY125" s="149"/>
      <c r="AZ125" s="149"/>
      <c r="BA125" s="149"/>
      <c r="BB125" s="149"/>
      <c r="BC125" s="149"/>
      <c r="BD125" s="149"/>
      <c r="BE125" s="149"/>
      <c r="BF125" s="149"/>
      <c r="BG125" s="149"/>
      <c r="BH125" s="149"/>
      <c r="BI125" s="149"/>
      <c r="BJ125" s="149"/>
      <c r="BK125" s="149"/>
      <c r="BL125" s="149"/>
      <c r="BM125" s="149"/>
      <c r="BN125" s="149"/>
      <c r="BO125" s="149"/>
      <c r="BP125" s="149"/>
      <c r="BQ125" s="149"/>
      <c r="BR125" s="149"/>
      <c r="BS125" s="149"/>
      <c r="BT125" s="149"/>
      <c r="BU125" s="149"/>
      <c r="BV125" s="149"/>
      <c r="BW125" s="149"/>
      <c r="BX125" s="149"/>
      <c r="BY125" s="149"/>
      <c r="BZ125" s="149"/>
      <c r="CA125" s="149"/>
      <c r="CB125" s="149"/>
      <c r="CC125" s="149"/>
      <c r="CD125" s="149"/>
      <c r="CE125" s="149"/>
      <c r="CF125" s="149"/>
      <c r="CG125" s="149"/>
      <c r="CH125" s="149"/>
      <c r="CI125" s="149"/>
      <c r="CZ125" s="152"/>
      <c r="DA125" s="157"/>
      <c r="DB125" s="164"/>
    </row>
    <row r="126" spans="2:106" s="135" customFormat="1" ht="14.25" outlineLevel="2" x14ac:dyDescent="0.25">
      <c r="B126" s="136"/>
      <c r="C126" s="540" t="str">
        <f t="shared" si="144"/>
        <v>Мегион</v>
      </c>
      <c r="D126" s="147"/>
      <c r="E126" s="147"/>
      <c r="F126" s="291"/>
      <c r="G126" s="147"/>
      <c r="H126" s="652">
        <f t="shared" ref="H126:R126" si="147">H168*H$97</f>
        <v>6900.7614213197967</v>
      </c>
      <c r="I126" s="652">
        <f t="shared" si="147"/>
        <v>7627.1573604060904</v>
      </c>
      <c r="J126" s="652">
        <f t="shared" si="147"/>
        <v>3813.5786802030452</v>
      </c>
      <c r="K126" s="652">
        <f t="shared" si="147"/>
        <v>3813.5786802030452</v>
      </c>
      <c r="L126" s="652">
        <f t="shared" si="147"/>
        <v>3813.5786802030452</v>
      </c>
      <c r="M126" s="652">
        <f t="shared" si="147"/>
        <v>3813.5786802030452</v>
      </c>
      <c r="N126" s="652">
        <f t="shared" si="147"/>
        <v>3813.5786802030452</v>
      </c>
      <c r="O126" s="652">
        <f t="shared" si="147"/>
        <v>3813.5786802030452</v>
      </c>
      <c r="P126" s="652">
        <f t="shared" si="147"/>
        <v>3813.5786802030452</v>
      </c>
      <c r="Q126" s="652">
        <f t="shared" si="147"/>
        <v>3813.5786802030452</v>
      </c>
      <c r="R126" s="652">
        <f t="shared" si="147"/>
        <v>3813.5786802030452</v>
      </c>
      <c r="S126" s="149"/>
      <c r="T126" s="149"/>
      <c r="U126" s="149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49"/>
      <c r="AF126" s="149"/>
      <c r="AG126" s="149"/>
      <c r="AH126" s="149"/>
      <c r="AI126" s="149"/>
      <c r="AJ126" s="149"/>
      <c r="AK126" s="149"/>
      <c r="AL126" s="149"/>
      <c r="AM126" s="149"/>
      <c r="AN126" s="149"/>
      <c r="AO126" s="149"/>
      <c r="AP126" s="149"/>
      <c r="AQ126" s="149"/>
      <c r="AR126" s="149"/>
      <c r="AS126" s="149"/>
      <c r="AT126" s="149"/>
      <c r="AU126" s="149"/>
      <c r="AV126" s="149"/>
      <c r="AW126" s="149"/>
      <c r="AX126" s="149"/>
      <c r="AY126" s="149"/>
      <c r="AZ126" s="149"/>
      <c r="BA126" s="149"/>
      <c r="BB126" s="149"/>
      <c r="BC126" s="149"/>
      <c r="BD126" s="149"/>
      <c r="BE126" s="149"/>
      <c r="BF126" s="149"/>
      <c r="BG126" s="149"/>
      <c r="BH126" s="149"/>
      <c r="BI126" s="149"/>
      <c r="BJ126" s="149"/>
      <c r="BK126" s="149"/>
      <c r="BL126" s="149"/>
      <c r="BM126" s="149"/>
      <c r="BN126" s="149"/>
      <c r="BO126" s="149"/>
      <c r="BP126" s="149"/>
      <c r="BQ126" s="149"/>
      <c r="BR126" s="149"/>
      <c r="BS126" s="149"/>
      <c r="BT126" s="149"/>
      <c r="BU126" s="149"/>
      <c r="BV126" s="149"/>
      <c r="BW126" s="149"/>
      <c r="BX126" s="149"/>
      <c r="BY126" s="149"/>
      <c r="BZ126" s="149"/>
      <c r="CA126" s="149"/>
      <c r="CB126" s="149"/>
      <c r="CC126" s="149"/>
      <c r="CD126" s="149"/>
      <c r="CE126" s="149"/>
      <c r="CF126" s="149"/>
      <c r="CG126" s="149"/>
      <c r="CH126" s="149"/>
      <c r="CI126" s="149"/>
      <c r="CZ126" s="152"/>
      <c r="DA126" s="157"/>
      <c r="DB126" s="164"/>
    </row>
    <row r="127" spans="2:106" s="135" customFormat="1" ht="14.25" outlineLevel="2" x14ac:dyDescent="0.25">
      <c r="B127" s="136"/>
      <c r="C127" s="540" t="str">
        <f t="shared" si="144"/>
        <v>Оренбург</v>
      </c>
      <c r="D127" s="147"/>
      <c r="E127" s="147"/>
      <c r="F127" s="291"/>
      <c r="G127" s="147"/>
      <c r="H127" s="652">
        <f t="shared" ref="H127:R127" si="148">H169*H$97</f>
        <v>3833.756345177665</v>
      </c>
      <c r="I127" s="652">
        <f t="shared" si="148"/>
        <v>4237.3096446700501</v>
      </c>
      <c r="J127" s="652">
        <f t="shared" si="148"/>
        <v>2118.6548223350251</v>
      </c>
      <c r="K127" s="652">
        <f t="shared" si="148"/>
        <v>2118.6548223350251</v>
      </c>
      <c r="L127" s="652">
        <f t="shared" si="148"/>
        <v>2118.6548223350251</v>
      </c>
      <c r="M127" s="652">
        <f t="shared" si="148"/>
        <v>2118.6548223350251</v>
      </c>
      <c r="N127" s="652">
        <f t="shared" si="148"/>
        <v>2118.6548223350251</v>
      </c>
      <c r="O127" s="652">
        <f t="shared" si="148"/>
        <v>2118.6548223350251</v>
      </c>
      <c r="P127" s="652">
        <f t="shared" si="148"/>
        <v>2118.6548223350251</v>
      </c>
      <c r="Q127" s="652">
        <f t="shared" si="148"/>
        <v>2118.6548223350251</v>
      </c>
      <c r="R127" s="652">
        <f t="shared" si="148"/>
        <v>2118.6548223350251</v>
      </c>
      <c r="S127" s="149"/>
      <c r="T127" s="149"/>
      <c r="U127" s="149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49"/>
      <c r="AN127" s="149"/>
      <c r="AO127" s="149"/>
      <c r="AP127" s="149"/>
      <c r="AQ127" s="149"/>
      <c r="AR127" s="149"/>
      <c r="AS127" s="149"/>
      <c r="AT127" s="149"/>
      <c r="AU127" s="149"/>
      <c r="AV127" s="149"/>
      <c r="AW127" s="149"/>
      <c r="AX127" s="149"/>
      <c r="AY127" s="149"/>
      <c r="AZ127" s="149"/>
      <c r="BA127" s="149"/>
      <c r="BB127" s="149"/>
      <c r="BC127" s="149"/>
      <c r="BD127" s="149"/>
      <c r="BE127" s="149"/>
      <c r="BF127" s="149"/>
      <c r="BG127" s="149"/>
      <c r="BH127" s="149"/>
      <c r="BI127" s="149"/>
      <c r="BJ127" s="149"/>
      <c r="BK127" s="149"/>
      <c r="BL127" s="149"/>
      <c r="BM127" s="149"/>
      <c r="BN127" s="149"/>
      <c r="BO127" s="149"/>
      <c r="BP127" s="149"/>
      <c r="BQ127" s="149"/>
      <c r="BR127" s="149"/>
      <c r="BS127" s="149"/>
      <c r="BT127" s="149"/>
      <c r="BU127" s="149"/>
      <c r="BV127" s="149"/>
      <c r="BW127" s="149"/>
      <c r="BX127" s="149"/>
      <c r="BY127" s="149"/>
      <c r="BZ127" s="149"/>
      <c r="CA127" s="149"/>
      <c r="CB127" s="149"/>
      <c r="CC127" s="149"/>
      <c r="CD127" s="149"/>
      <c r="CE127" s="149"/>
      <c r="CF127" s="149"/>
      <c r="CG127" s="149"/>
      <c r="CH127" s="149"/>
      <c r="CI127" s="149"/>
      <c r="CZ127" s="152"/>
      <c r="DA127" s="157"/>
      <c r="DB127" s="164"/>
    </row>
    <row r="128" spans="2:106" s="135" customFormat="1" ht="14.25" outlineLevel="2" x14ac:dyDescent="0.25">
      <c r="B128" s="136"/>
      <c r="C128" s="540" t="str">
        <f t="shared" si="144"/>
        <v>Восток</v>
      </c>
      <c r="D128" s="147"/>
      <c r="E128" s="147"/>
      <c r="F128" s="291"/>
      <c r="G128" s="147"/>
      <c r="H128" s="652">
        <f t="shared" ref="H128:R128" si="149">H170*H$97</f>
        <v>3833.756345177665</v>
      </c>
      <c r="I128" s="652">
        <f t="shared" si="149"/>
        <v>4237.3096446700501</v>
      </c>
      <c r="J128" s="652">
        <f t="shared" si="149"/>
        <v>2118.6548223350251</v>
      </c>
      <c r="K128" s="652">
        <f t="shared" si="149"/>
        <v>2118.6548223350251</v>
      </c>
      <c r="L128" s="652">
        <f t="shared" si="149"/>
        <v>2118.6548223350251</v>
      </c>
      <c r="M128" s="652">
        <f t="shared" si="149"/>
        <v>2118.6548223350251</v>
      </c>
      <c r="N128" s="652">
        <f t="shared" si="149"/>
        <v>2118.6548223350251</v>
      </c>
      <c r="O128" s="652">
        <f t="shared" si="149"/>
        <v>2118.6548223350251</v>
      </c>
      <c r="P128" s="652">
        <f t="shared" si="149"/>
        <v>2118.6548223350251</v>
      </c>
      <c r="Q128" s="652">
        <f t="shared" si="149"/>
        <v>2118.6548223350251</v>
      </c>
      <c r="R128" s="652">
        <f t="shared" si="149"/>
        <v>2118.6548223350251</v>
      </c>
      <c r="S128" s="149"/>
      <c r="T128" s="149"/>
      <c r="U128" s="149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49"/>
      <c r="AF128" s="149"/>
      <c r="AG128" s="149"/>
      <c r="AH128" s="149"/>
      <c r="AI128" s="149"/>
      <c r="AJ128" s="149"/>
      <c r="AK128" s="149"/>
      <c r="AL128" s="149"/>
      <c r="AM128" s="149"/>
      <c r="AN128" s="149"/>
      <c r="AO128" s="149"/>
      <c r="AP128" s="149"/>
      <c r="AQ128" s="149"/>
      <c r="AR128" s="149"/>
      <c r="AS128" s="149"/>
      <c r="AT128" s="149"/>
      <c r="AU128" s="149"/>
      <c r="AV128" s="149"/>
      <c r="AW128" s="149"/>
      <c r="AX128" s="149"/>
      <c r="AY128" s="149"/>
      <c r="AZ128" s="149"/>
      <c r="BA128" s="149"/>
      <c r="BB128" s="149"/>
      <c r="BC128" s="149"/>
      <c r="BD128" s="149"/>
      <c r="BE128" s="149"/>
      <c r="BF128" s="149"/>
      <c r="BG128" s="149"/>
      <c r="BH128" s="149"/>
      <c r="BI128" s="149"/>
      <c r="BJ128" s="149"/>
      <c r="BK128" s="149"/>
      <c r="BL128" s="149"/>
      <c r="BM128" s="149"/>
      <c r="BN128" s="149"/>
      <c r="BO128" s="149"/>
      <c r="BP128" s="149"/>
      <c r="BQ128" s="149"/>
      <c r="BR128" s="149"/>
      <c r="BS128" s="149"/>
      <c r="BT128" s="149"/>
      <c r="BU128" s="149"/>
      <c r="BV128" s="149"/>
      <c r="BW128" s="149"/>
      <c r="BX128" s="149"/>
      <c r="BY128" s="149"/>
      <c r="BZ128" s="149"/>
      <c r="CA128" s="149"/>
      <c r="CB128" s="149"/>
      <c r="CC128" s="149"/>
      <c r="CD128" s="149"/>
      <c r="CE128" s="149"/>
      <c r="CF128" s="149"/>
      <c r="CG128" s="149"/>
      <c r="CH128" s="149"/>
      <c r="CI128" s="149"/>
      <c r="CZ128" s="152"/>
      <c r="DA128" s="157"/>
      <c r="DB128" s="164"/>
    </row>
    <row r="129" spans="2:106" s="135" customFormat="1" ht="14.25" outlineLevel="2" x14ac:dyDescent="0.25">
      <c r="B129" s="136"/>
      <c r="C129" s="540" t="str">
        <f t="shared" si="144"/>
        <v>Ямал</v>
      </c>
      <c r="D129" s="147"/>
      <c r="E129" s="147"/>
      <c r="F129" s="291"/>
      <c r="G129" s="147"/>
      <c r="H129" s="652">
        <f t="shared" ref="H129:R129" si="150">H171*H$97</f>
        <v>4600.5076142131984</v>
      </c>
      <c r="I129" s="652">
        <f t="shared" si="150"/>
        <v>5084.77157360406</v>
      </c>
      <c r="J129" s="652">
        <f t="shared" si="150"/>
        <v>2542.38578680203</v>
      </c>
      <c r="K129" s="652">
        <f t="shared" si="150"/>
        <v>2542.38578680203</v>
      </c>
      <c r="L129" s="652">
        <f t="shared" si="150"/>
        <v>2542.38578680203</v>
      </c>
      <c r="M129" s="652">
        <f t="shared" si="150"/>
        <v>2542.38578680203</v>
      </c>
      <c r="N129" s="652">
        <f t="shared" si="150"/>
        <v>2542.38578680203</v>
      </c>
      <c r="O129" s="652">
        <f t="shared" si="150"/>
        <v>2542.38578680203</v>
      </c>
      <c r="P129" s="652">
        <f t="shared" si="150"/>
        <v>2542.38578680203</v>
      </c>
      <c r="Q129" s="652">
        <f t="shared" si="150"/>
        <v>2542.38578680203</v>
      </c>
      <c r="R129" s="652">
        <f t="shared" si="150"/>
        <v>2542.38578680203</v>
      </c>
      <c r="S129" s="149"/>
      <c r="T129" s="149"/>
      <c r="U129" s="149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49"/>
      <c r="AF129" s="149"/>
      <c r="AG129" s="149"/>
      <c r="AH129" s="149"/>
      <c r="AI129" s="149"/>
      <c r="AJ129" s="149"/>
      <c r="AK129" s="149"/>
      <c r="AL129" s="149"/>
      <c r="AM129" s="149"/>
      <c r="AN129" s="149"/>
      <c r="AO129" s="149"/>
      <c r="AP129" s="149"/>
      <c r="AQ129" s="149"/>
      <c r="AR129" s="149"/>
      <c r="AS129" s="149"/>
      <c r="AT129" s="149"/>
      <c r="AU129" s="149"/>
      <c r="AV129" s="149"/>
      <c r="AW129" s="149"/>
      <c r="AX129" s="149"/>
      <c r="AY129" s="149"/>
      <c r="AZ129" s="149"/>
      <c r="BA129" s="149"/>
      <c r="BB129" s="149"/>
      <c r="BC129" s="149"/>
      <c r="BD129" s="149"/>
      <c r="BE129" s="149"/>
      <c r="BF129" s="149"/>
      <c r="BG129" s="149"/>
      <c r="BH129" s="149"/>
      <c r="BI129" s="149"/>
      <c r="BJ129" s="149"/>
      <c r="BK129" s="149"/>
      <c r="BL129" s="149"/>
      <c r="BM129" s="149"/>
      <c r="BN129" s="149"/>
      <c r="BO129" s="149"/>
      <c r="BP129" s="149"/>
      <c r="BQ129" s="149"/>
      <c r="BR129" s="149"/>
      <c r="BS129" s="149"/>
      <c r="BT129" s="149"/>
      <c r="BU129" s="149"/>
      <c r="BV129" s="149"/>
      <c r="BW129" s="149"/>
      <c r="BX129" s="149"/>
      <c r="BY129" s="149"/>
      <c r="BZ129" s="149"/>
      <c r="CA129" s="149"/>
      <c r="CB129" s="149"/>
      <c r="CC129" s="149"/>
      <c r="CD129" s="149"/>
      <c r="CE129" s="149"/>
      <c r="CF129" s="149"/>
      <c r="CG129" s="149"/>
      <c r="CH129" s="149"/>
      <c r="CI129" s="149"/>
      <c r="CZ129" s="152"/>
      <c r="DA129" s="157"/>
      <c r="DB129" s="164"/>
    </row>
    <row r="130" spans="2:106" s="135" customFormat="1" ht="14.25" outlineLevel="2" x14ac:dyDescent="0.25">
      <c r="B130" s="136"/>
      <c r="C130" s="540" t="str">
        <f t="shared" si="144"/>
        <v>Мессояха</v>
      </c>
      <c r="D130" s="147"/>
      <c r="E130" s="147"/>
      <c r="F130" s="291"/>
      <c r="G130" s="147"/>
      <c r="H130" s="652">
        <f t="shared" ref="H130:R130" si="151">H172*H$97</f>
        <v>4600.5076142131984</v>
      </c>
      <c r="I130" s="652">
        <f t="shared" si="151"/>
        <v>5084.77157360406</v>
      </c>
      <c r="J130" s="652">
        <f t="shared" si="151"/>
        <v>2542.38578680203</v>
      </c>
      <c r="K130" s="652">
        <f t="shared" si="151"/>
        <v>2542.38578680203</v>
      </c>
      <c r="L130" s="652">
        <f t="shared" si="151"/>
        <v>2542.38578680203</v>
      </c>
      <c r="M130" s="652">
        <f t="shared" si="151"/>
        <v>2542.38578680203</v>
      </c>
      <c r="N130" s="652">
        <f t="shared" si="151"/>
        <v>2542.38578680203</v>
      </c>
      <c r="O130" s="652">
        <f t="shared" si="151"/>
        <v>2542.38578680203</v>
      </c>
      <c r="P130" s="652">
        <f t="shared" si="151"/>
        <v>2542.38578680203</v>
      </c>
      <c r="Q130" s="652">
        <f t="shared" si="151"/>
        <v>2542.38578680203</v>
      </c>
      <c r="R130" s="652">
        <f t="shared" si="151"/>
        <v>2542.38578680203</v>
      </c>
      <c r="S130" s="149"/>
      <c r="T130" s="149"/>
      <c r="U130" s="149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49"/>
      <c r="AF130" s="149"/>
      <c r="AG130" s="149"/>
      <c r="AH130" s="149"/>
      <c r="AI130" s="149"/>
      <c r="AJ130" s="149"/>
      <c r="AK130" s="149"/>
      <c r="AL130" s="149"/>
      <c r="AM130" s="149"/>
      <c r="AN130" s="149"/>
      <c r="AO130" s="149"/>
      <c r="AP130" s="149"/>
      <c r="AQ130" s="149"/>
      <c r="AR130" s="149"/>
      <c r="AS130" s="149"/>
      <c r="AT130" s="149"/>
      <c r="AU130" s="149"/>
      <c r="AV130" s="149"/>
      <c r="AW130" s="149"/>
      <c r="AX130" s="149"/>
      <c r="AY130" s="149"/>
      <c r="AZ130" s="149"/>
      <c r="BA130" s="149"/>
      <c r="BB130" s="149"/>
      <c r="BC130" s="149"/>
      <c r="BD130" s="149"/>
      <c r="BE130" s="149"/>
      <c r="BF130" s="149"/>
      <c r="BG130" s="149"/>
      <c r="BH130" s="149"/>
      <c r="BI130" s="149"/>
      <c r="BJ130" s="149"/>
      <c r="BK130" s="149"/>
      <c r="BL130" s="149"/>
      <c r="BM130" s="149"/>
      <c r="BN130" s="149"/>
      <c r="BO130" s="149"/>
      <c r="BP130" s="149"/>
      <c r="BQ130" s="149"/>
      <c r="BR130" s="149"/>
      <c r="BS130" s="149"/>
      <c r="BT130" s="149"/>
      <c r="BU130" s="149"/>
      <c r="BV130" s="149"/>
      <c r="BW130" s="149"/>
      <c r="BX130" s="149"/>
      <c r="BY130" s="149"/>
      <c r="BZ130" s="149"/>
      <c r="CA130" s="149"/>
      <c r="CB130" s="149"/>
      <c r="CC130" s="149"/>
      <c r="CD130" s="149"/>
      <c r="CE130" s="149"/>
      <c r="CF130" s="149"/>
      <c r="CG130" s="149"/>
      <c r="CH130" s="149"/>
      <c r="CI130" s="149"/>
      <c r="CZ130" s="152"/>
      <c r="DA130" s="157"/>
      <c r="DB130" s="164"/>
    </row>
    <row r="131" spans="2:106" s="135" customFormat="1" ht="14.25" outlineLevel="2" x14ac:dyDescent="0.25">
      <c r="B131" s="136"/>
      <c r="C131" s="540" t="str">
        <f t="shared" si="144"/>
        <v>Заполярье</v>
      </c>
      <c r="D131" s="147"/>
      <c r="E131" s="147"/>
      <c r="F131" s="291"/>
      <c r="G131" s="147"/>
      <c r="H131" s="652">
        <f t="shared" ref="H131:R131" si="152">H173*H$97</f>
        <v>6900.7614213197967</v>
      </c>
      <c r="I131" s="652">
        <f t="shared" si="152"/>
        <v>7627.1573604060904</v>
      </c>
      <c r="J131" s="652">
        <f t="shared" si="152"/>
        <v>3813.5786802030452</v>
      </c>
      <c r="K131" s="652">
        <f t="shared" si="152"/>
        <v>3813.5786802030452</v>
      </c>
      <c r="L131" s="652">
        <f t="shared" si="152"/>
        <v>3813.5786802030452</v>
      </c>
      <c r="M131" s="652">
        <f t="shared" si="152"/>
        <v>3813.5786802030452</v>
      </c>
      <c r="N131" s="652">
        <f t="shared" si="152"/>
        <v>3813.5786802030452</v>
      </c>
      <c r="O131" s="652">
        <f t="shared" si="152"/>
        <v>3813.5786802030452</v>
      </c>
      <c r="P131" s="652">
        <f t="shared" si="152"/>
        <v>3813.5786802030452</v>
      </c>
      <c r="Q131" s="652">
        <f t="shared" si="152"/>
        <v>3813.5786802030452</v>
      </c>
      <c r="R131" s="652">
        <f t="shared" si="152"/>
        <v>3813.5786802030452</v>
      </c>
      <c r="S131" s="149"/>
      <c r="T131" s="149"/>
      <c r="U131" s="149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49"/>
      <c r="AM131" s="149"/>
      <c r="AN131" s="149"/>
      <c r="AO131" s="149"/>
      <c r="AP131" s="149"/>
      <c r="AQ131" s="149"/>
      <c r="AR131" s="149"/>
      <c r="AS131" s="149"/>
      <c r="AT131" s="149"/>
      <c r="AU131" s="149"/>
      <c r="AV131" s="149"/>
      <c r="AW131" s="149"/>
      <c r="AX131" s="149"/>
      <c r="AY131" s="149"/>
      <c r="AZ131" s="149"/>
      <c r="BA131" s="149"/>
      <c r="BB131" s="149"/>
      <c r="BC131" s="149"/>
      <c r="BD131" s="149"/>
      <c r="BE131" s="149"/>
      <c r="BF131" s="149"/>
      <c r="BG131" s="149"/>
      <c r="BH131" s="149"/>
      <c r="BI131" s="149"/>
      <c r="BJ131" s="149"/>
      <c r="BK131" s="149"/>
      <c r="BL131" s="149"/>
      <c r="BM131" s="149"/>
      <c r="BN131" s="149"/>
      <c r="BO131" s="149"/>
      <c r="BP131" s="149"/>
      <c r="BQ131" s="149"/>
      <c r="BR131" s="149"/>
      <c r="BS131" s="149"/>
      <c r="BT131" s="149"/>
      <c r="BU131" s="149"/>
      <c r="BV131" s="149"/>
      <c r="BW131" s="149"/>
      <c r="BX131" s="149"/>
      <c r="BY131" s="149"/>
      <c r="BZ131" s="149"/>
      <c r="CA131" s="149"/>
      <c r="CB131" s="149"/>
      <c r="CC131" s="149"/>
      <c r="CD131" s="149"/>
      <c r="CE131" s="149"/>
      <c r="CF131" s="149"/>
      <c r="CG131" s="149"/>
      <c r="CH131" s="149"/>
      <c r="CI131" s="149"/>
      <c r="CZ131" s="152"/>
      <c r="DA131" s="157"/>
      <c r="DB131" s="164"/>
    </row>
    <row r="132" spans="2:106" s="135" customFormat="1" ht="14.25" outlineLevel="2" x14ac:dyDescent="0.25">
      <c r="B132" s="136"/>
      <c r="C132" s="540" t="str">
        <f t="shared" si="144"/>
        <v>ГПН Р</v>
      </c>
      <c r="D132" s="147"/>
      <c r="E132" s="147"/>
      <c r="F132" s="291"/>
      <c r="G132" s="147"/>
      <c r="H132" s="652">
        <f t="shared" ref="H132:R132" si="153">H174*H$97</f>
        <v>3833.756345177665</v>
      </c>
      <c r="I132" s="652">
        <f t="shared" si="153"/>
        <v>4237.3096446700501</v>
      </c>
      <c r="J132" s="652">
        <f t="shared" si="153"/>
        <v>2118.6548223350251</v>
      </c>
      <c r="K132" s="652">
        <f t="shared" si="153"/>
        <v>2118.6548223350251</v>
      </c>
      <c r="L132" s="652">
        <f t="shared" si="153"/>
        <v>2118.6548223350251</v>
      </c>
      <c r="M132" s="652">
        <f t="shared" si="153"/>
        <v>2118.6548223350251</v>
      </c>
      <c r="N132" s="652">
        <f t="shared" si="153"/>
        <v>2118.6548223350251</v>
      </c>
      <c r="O132" s="652">
        <f t="shared" si="153"/>
        <v>2118.6548223350251</v>
      </c>
      <c r="P132" s="652">
        <f t="shared" si="153"/>
        <v>2118.6548223350251</v>
      </c>
      <c r="Q132" s="652">
        <f t="shared" si="153"/>
        <v>2118.6548223350251</v>
      </c>
      <c r="R132" s="652">
        <f t="shared" si="153"/>
        <v>2118.6548223350251</v>
      </c>
      <c r="S132" s="149"/>
      <c r="T132" s="149"/>
      <c r="U132" s="149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49"/>
      <c r="AF132" s="149"/>
      <c r="AG132" s="149"/>
      <c r="AH132" s="149"/>
      <c r="AI132" s="149"/>
      <c r="AJ132" s="149"/>
      <c r="AK132" s="149"/>
      <c r="AL132" s="149"/>
      <c r="AM132" s="149"/>
      <c r="AN132" s="149"/>
      <c r="AO132" s="149"/>
      <c r="AP132" s="149"/>
      <c r="AQ132" s="149"/>
      <c r="AR132" s="149"/>
      <c r="AS132" s="149"/>
      <c r="AT132" s="149"/>
      <c r="AU132" s="149"/>
      <c r="AV132" s="149"/>
      <c r="AW132" s="149"/>
      <c r="AX132" s="149"/>
      <c r="AY132" s="149"/>
      <c r="AZ132" s="149"/>
      <c r="BA132" s="149"/>
      <c r="BB132" s="149"/>
      <c r="BC132" s="149"/>
      <c r="BD132" s="149"/>
      <c r="BE132" s="149"/>
      <c r="BF132" s="149"/>
      <c r="BG132" s="149"/>
      <c r="BH132" s="149"/>
      <c r="BI132" s="149"/>
      <c r="BJ132" s="149"/>
      <c r="BK132" s="149"/>
      <c r="BL132" s="149"/>
      <c r="BM132" s="149"/>
      <c r="BN132" s="149"/>
      <c r="BO132" s="149"/>
      <c r="BP132" s="149"/>
      <c r="BQ132" s="149"/>
      <c r="BR132" s="149"/>
      <c r="BS132" s="149"/>
      <c r="BT132" s="149"/>
      <c r="BU132" s="149"/>
      <c r="BV132" s="149"/>
      <c r="BW132" s="149"/>
      <c r="BX132" s="149"/>
      <c r="BY132" s="149"/>
      <c r="BZ132" s="149"/>
      <c r="CA132" s="149"/>
      <c r="CB132" s="149"/>
      <c r="CC132" s="149"/>
      <c r="CD132" s="149"/>
      <c r="CE132" s="149"/>
      <c r="CF132" s="149"/>
      <c r="CG132" s="149"/>
      <c r="CH132" s="149"/>
      <c r="CI132" s="149"/>
      <c r="CZ132" s="152"/>
      <c r="DA132" s="157"/>
      <c r="DB132" s="164"/>
    </row>
    <row r="133" spans="2:106" s="135" customFormat="1" ht="14.25" outlineLevel="2" x14ac:dyDescent="0.25">
      <c r="B133" s="136"/>
      <c r="C133" s="540" t="str">
        <f t="shared" ref="C133:C149" si="154">C119</f>
        <v>Гео</v>
      </c>
      <c r="D133" s="147"/>
      <c r="E133" s="147"/>
      <c r="F133" s="291"/>
      <c r="G133" s="147"/>
      <c r="H133" s="652">
        <f t="shared" ref="H133:R133" si="155">H175*H$97</f>
        <v>3833.756345177665</v>
      </c>
      <c r="I133" s="652">
        <f t="shared" si="155"/>
        <v>4237.3096446700501</v>
      </c>
      <c r="J133" s="652">
        <f t="shared" si="155"/>
        <v>2118.6548223350251</v>
      </c>
      <c r="K133" s="652">
        <f t="shared" si="155"/>
        <v>2118.6548223350251</v>
      </c>
      <c r="L133" s="652">
        <f t="shared" si="155"/>
        <v>2118.6548223350251</v>
      </c>
      <c r="M133" s="652">
        <f t="shared" si="155"/>
        <v>2118.6548223350251</v>
      </c>
      <c r="N133" s="652">
        <f t="shared" si="155"/>
        <v>2118.6548223350251</v>
      </c>
      <c r="O133" s="652">
        <f t="shared" si="155"/>
        <v>2118.6548223350251</v>
      </c>
      <c r="P133" s="652">
        <f t="shared" si="155"/>
        <v>2118.6548223350251</v>
      </c>
      <c r="Q133" s="652">
        <f t="shared" si="155"/>
        <v>2118.6548223350251</v>
      </c>
      <c r="R133" s="652">
        <f t="shared" si="155"/>
        <v>2118.6548223350251</v>
      </c>
      <c r="S133" s="149"/>
      <c r="T133" s="149"/>
      <c r="U133" s="149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49"/>
      <c r="AF133" s="149"/>
      <c r="AG133" s="149"/>
      <c r="AH133" s="149"/>
      <c r="AI133" s="149"/>
      <c r="AJ133" s="149"/>
      <c r="AK133" s="149"/>
      <c r="AL133" s="149"/>
      <c r="AM133" s="149"/>
      <c r="AN133" s="149"/>
      <c r="AO133" s="149"/>
      <c r="AP133" s="149"/>
      <c r="AQ133" s="149"/>
      <c r="AR133" s="149"/>
      <c r="AS133" s="149"/>
      <c r="AT133" s="149"/>
      <c r="AU133" s="149"/>
      <c r="AV133" s="149"/>
      <c r="AW133" s="149"/>
      <c r="AX133" s="149"/>
      <c r="AY133" s="149"/>
      <c r="AZ133" s="149"/>
      <c r="BA133" s="149"/>
      <c r="BB133" s="149"/>
      <c r="BC133" s="149"/>
      <c r="BD133" s="149"/>
      <c r="BE133" s="149"/>
      <c r="BF133" s="149"/>
      <c r="BG133" s="149"/>
      <c r="BH133" s="149"/>
      <c r="BI133" s="149"/>
      <c r="BJ133" s="149"/>
      <c r="BK133" s="149"/>
      <c r="BL133" s="149"/>
      <c r="BM133" s="149"/>
      <c r="BN133" s="149"/>
      <c r="BO133" s="149"/>
      <c r="BP133" s="149"/>
      <c r="BQ133" s="149"/>
      <c r="BR133" s="149"/>
      <c r="BS133" s="149"/>
      <c r="BT133" s="149"/>
      <c r="BU133" s="149"/>
      <c r="BV133" s="149"/>
      <c r="BW133" s="149"/>
      <c r="BX133" s="149"/>
      <c r="BY133" s="149"/>
      <c r="BZ133" s="149"/>
      <c r="CA133" s="149"/>
      <c r="CB133" s="149"/>
      <c r="CC133" s="149"/>
      <c r="CD133" s="149"/>
      <c r="CE133" s="149"/>
      <c r="CF133" s="149"/>
      <c r="CG133" s="149"/>
      <c r="CH133" s="149"/>
      <c r="CI133" s="149"/>
      <c r="CZ133" s="152"/>
      <c r="DA133" s="157"/>
      <c r="DB133" s="164"/>
    </row>
    <row r="134" spans="2:106" s="135" customFormat="1" ht="14.25" outlineLevel="2" x14ac:dyDescent="0.25">
      <c r="B134" s="136"/>
      <c r="C134" s="540" t="str">
        <f t="shared" si="154"/>
        <v>НТЦ</v>
      </c>
      <c r="D134" s="147"/>
      <c r="E134" s="147"/>
      <c r="F134" s="291"/>
      <c r="G134" s="147"/>
      <c r="H134" s="652">
        <f t="shared" ref="H134:R134" si="156">H176*H$97</f>
        <v>4600.5076142131984</v>
      </c>
      <c r="I134" s="652">
        <f t="shared" si="156"/>
        <v>5084.77157360406</v>
      </c>
      <c r="J134" s="652">
        <f t="shared" si="156"/>
        <v>2542.38578680203</v>
      </c>
      <c r="K134" s="652">
        <f t="shared" si="156"/>
        <v>2542.38578680203</v>
      </c>
      <c r="L134" s="652">
        <f t="shared" si="156"/>
        <v>2542.38578680203</v>
      </c>
      <c r="M134" s="652">
        <f t="shared" si="156"/>
        <v>2542.38578680203</v>
      </c>
      <c r="N134" s="652">
        <f t="shared" si="156"/>
        <v>2542.38578680203</v>
      </c>
      <c r="O134" s="652">
        <f t="shared" si="156"/>
        <v>2542.38578680203</v>
      </c>
      <c r="P134" s="652">
        <f t="shared" si="156"/>
        <v>2542.38578680203</v>
      </c>
      <c r="Q134" s="652">
        <f t="shared" si="156"/>
        <v>2542.38578680203</v>
      </c>
      <c r="R134" s="652">
        <f t="shared" si="156"/>
        <v>2542.38578680203</v>
      </c>
      <c r="S134" s="149"/>
      <c r="T134" s="149"/>
      <c r="U134" s="149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49"/>
      <c r="AF134" s="149"/>
      <c r="AG134" s="149"/>
      <c r="AH134" s="149"/>
      <c r="AI134" s="149"/>
      <c r="AJ134" s="149"/>
      <c r="AK134" s="149"/>
      <c r="AL134" s="149"/>
      <c r="AM134" s="149"/>
      <c r="AN134" s="149"/>
      <c r="AO134" s="149"/>
      <c r="AP134" s="149"/>
      <c r="AQ134" s="149"/>
      <c r="AR134" s="149"/>
      <c r="AS134" s="149"/>
      <c r="AT134" s="149"/>
      <c r="AU134" s="149"/>
      <c r="AV134" s="149"/>
      <c r="AW134" s="149"/>
      <c r="AX134" s="149"/>
      <c r="AY134" s="149"/>
      <c r="AZ134" s="149"/>
      <c r="BA134" s="149"/>
      <c r="BB134" s="149"/>
      <c r="BC134" s="149"/>
      <c r="BD134" s="149"/>
      <c r="BE134" s="149"/>
      <c r="BF134" s="149"/>
      <c r="BG134" s="149"/>
      <c r="BH134" s="149"/>
      <c r="BI134" s="149"/>
      <c r="BJ134" s="149"/>
      <c r="BK134" s="149"/>
      <c r="BL134" s="149"/>
      <c r="BM134" s="149"/>
      <c r="BN134" s="149"/>
      <c r="BO134" s="149"/>
      <c r="BP134" s="149"/>
      <c r="BQ134" s="149"/>
      <c r="BR134" s="149"/>
      <c r="BS134" s="149"/>
      <c r="BT134" s="149"/>
      <c r="BU134" s="149"/>
      <c r="BV134" s="149"/>
      <c r="BW134" s="149"/>
      <c r="BX134" s="149"/>
      <c r="BY134" s="149"/>
      <c r="BZ134" s="149"/>
      <c r="CA134" s="149"/>
      <c r="CB134" s="149"/>
      <c r="CC134" s="149"/>
      <c r="CD134" s="149"/>
      <c r="CE134" s="149"/>
      <c r="CF134" s="149"/>
      <c r="CG134" s="149"/>
      <c r="CH134" s="149"/>
      <c r="CI134" s="149"/>
      <c r="CZ134" s="152"/>
      <c r="DA134" s="157"/>
      <c r="DB134" s="164"/>
    </row>
    <row r="135" spans="2:106" s="135" customFormat="1" ht="14.25" outlineLevel="2" x14ac:dyDescent="0.25">
      <c r="B135" s="136"/>
      <c r="C135" s="540" t="str">
        <f t="shared" si="154"/>
        <v>Меретояха</v>
      </c>
      <c r="D135" s="147"/>
      <c r="E135" s="147"/>
      <c r="F135" s="291"/>
      <c r="G135" s="147"/>
      <c r="H135" s="652">
        <f t="shared" ref="H135:R135" si="157">H177*H$97</f>
        <v>4600.5076142131984</v>
      </c>
      <c r="I135" s="652">
        <f t="shared" si="157"/>
        <v>5084.77157360406</v>
      </c>
      <c r="J135" s="652">
        <f t="shared" si="157"/>
        <v>2542.38578680203</v>
      </c>
      <c r="K135" s="652">
        <f t="shared" si="157"/>
        <v>2542.38578680203</v>
      </c>
      <c r="L135" s="652">
        <f t="shared" si="157"/>
        <v>2542.38578680203</v>
      </c>
      <c r="M135" s="652">
        <f t="shared" si="157"/>
        <v>2542.38578680203</v>
      </c>
      <c r="N135" s="652">
        <f t="shared" si="157"/>
        <v>2542.38578680203</v>
      </c>
      <c r="O135" s="652">
        <f t="shared" si="157"/>
        <v>2542.38578680203</v>
      </c>
      <c r="P135" s="652">
        <f t="shared" si="157"/>
        <v>2542.38578680203</v>
      </c>
      <c r="Q135" s="652">
        <f t="shared" si="157"/>
        <v>2542.38578680203</v>
      </c>
      <c r="R135" s="652">
        <f t="shared" si="157"/>
        <v>2542.38578680203</v>
      </c>
      <c r="S135" s="149"/>
      <c r="T135" s="149"/>
      <c r="U135" s="149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49"/>
      <c r="AF135" s="149"/>
      <c r="AG135" s="149"/>
      <c r="AH135" s="149"/>
      <c r="AI135" s="149"/>
      <c r="AJ135" s="149"/>
      <c r="AK135" s="149"/>
      <c r="AL135" s="149"/>
      <c r="AM135" s="149"/>
      <c r="AN135" s="149"/>
      <c r="AO135" s="149"/>
      <c r="AP135" s="149"/>
      <c r="AQ135" s="149"/>
      <c r="AR135" s="149"/>
      <c r="AS135" s="149"/>
      <c r="AT135" s="149"/>
      <c r="AU135" s="149"/>
      <c r="AV135" s="149"/>
      <c r="AW135" s="149"/>
      <c r="AX135" s="149"/>
      <c r="AY135" s="149"/>
      <c r="AZ135" s="149"/>
      <c r="BA135" s="149"/>
      <c r="BB135" s="149"/>
      <c r="BC135" s="149"/>
      <c r="BD135" s="149"/>
      <c r="BE135" s="149"/>
      <c r="BF135" s="149"/>
      <c r="BG135" s="149"/>
      <c r="BH135" s="149"/>
      <c r="BI135" s="149"/>
      <c r="BJ135" s="149"/>
      <c r="BK135" s="149"/>
      <c r="BL135" s="149"/>
      <c r="BM135" s="149"/>
      <c r="BN135" s="149"/>
      <c r="BO135" s="149"/>
      <c r="BP135" s="149"/>
      <c r="BQ135" s="149"/>
      <c r="BR135" s="149"/>
      <c r="BS135" s="149"/>
      <c r="BT135" s="149"/>
      <c r="BU135" s="149"/>
      <c r="BV135" s="149"/>
      <c r="BW135" s="149"/>
      <c r="BX135" s="149"/>
      <c r="BY135" s="149"/>
      <c r="BZ135" s="149"/>
      <c r="CA135" s="149"/>
      <c r="CB135" s="149"/>
      <c r="CC135" s="149"/>
      <c r="CD135" s="149"/>
      <c r="CE135" s="149"/>
      <c r="CF135" s="149"/>
      <c r="CG135" s="149"/>
      <c r="CH135" s="149"/>
      <c r="CI135" s="149"/>
      <c r="CZ135" s="152"/>
      <c r="DA135" s="157"/>
      <c r="DB135" s="164"/>
    </row>
    <row r="136" spans="2:106" s="658" customFormat="1" outlineLevel="2" x14ac:dyDescent="0.25">
      <c r="B136" s="653" t="s">
        <v>929</v>
      </c>
      <c r="C136" s="654" t="str">
        <f t="shared" si="154"/>
        <v>Трудозатраты на сбор и согласование оценочных листов, тыс. руб.</v>
      </c>
      <c r="D136" s="655"/>
      <c r="E136" s="655"/>
      <c r="F136" s="656"/>
      <c r="G136" s="655"/>
      <c r="H136" s="657">
        <f>SUM(H137:H149)</f>
        <v>61340.101522842655</v>
      </c>
      <c r="I136" s="657">
        <f>SUM(I137:I149)</f>
        <v>67796.954314720817</v>
      </c>
      <c r="J136" s="657">
        <f t="shared" ref="J136:L136" si="158">SUM(J137:J149)</f>
        <v>67796.954314720817</v>
      </c>
      <c r="K136" s="657">
        <f t="shared" si="158"/>
        <v>67796.954314720817</v>
      </c>
      <c r="L136" s="657">
        <f t="shared" si="158"/>
        <v>67796.954314720817</v>
      </c>
      <c r="M136" s="657">
        <f t="shared" ref="M136" si="159">SUM(M137:M149)</f>
        <v>67796.954314720817</v>
      </c>
      <c r="N136" s="657">
        <f t="shared" ref="N136:O136" si="160">SUM(N137:N149)</f>
        <v>67796.954314720817</v>
      </c>
      <c r="O136" s="657">
        <f t="shared" si="160"/>
        <v>67796.954314720817</v>
      </c>
      <c r="P136" s="657">
        <f t="shared" ref="P136" si="161">SUM(P137:P149)</f>
        <v>67796.954314720817</v>
      </c>
      <c r="Q136" s="657">
        <f t="shared" ref="Q136:R136" si="162">SUM(Q137:Q149)</f>
        <v>67796.954314720817</v>
      </c>
      <c r="R136" s="657">
        <f t="shared" si="162"/>
        <v>67796.954314720817</v>
      </c>
      <c r="S136" s="657"/>
      <c r="T136" s="657"/>
      <c r="U136" s="657"/>
      <c r="V136" s="657"/>
      <c r="W136" s="657"/>
      <c r="X136" s="657"/>
      <c r="Y136" s="657"/>
      <c r="Z136" s="657"/>
      <c r="AA136" s="657"/>
      <c r="AB136" s="657"/>
      <c r="AC136" s="657"/>
      <c r="AD136" s="657"/>
      <c r="AE136" s="657"/>
      <c r="AF136" s="657"/>
      <c r="AG136" s="657"/>
      <c r="AH136" s="657"/>
      <c r="AI136" s="657"/>
      <c r="AJ136" s="657"/>
      <c r="AK136" s="657"/>
      <c r="AL136" s="657"/>
      <c r="AM136" s="657"/>
      <c r="AN136" s="657"/>
      <c r="AO136" s="657"/>
      <c r="AP136" s="657"/>
      <c r="AQ136" s="657"/>
      <c r="AR136" s="657"/>
      <c r="AS136" s="657"/>
      <c r="AT136" s="657"/>
      <c r="AU136" s="657"/>
      <c r="AV136" s="657"/>
      <c r="AW136" s="657"/>
      <c r="AX136" s="657"/>
      <c r="AY136" s="657"/>
      <c r="AZ136" s="657"/>
      <c r="BA136" s="657"/>
      <c r="BB136" s="657"/>
      <c r="BC136" s="657"/>
      <c r="BD136" s="657"/>
      <c r="BE136" s="657"/>
      <c r="BF136" s="657"/>
      <c r="BG136" s="657"/>
      <c r="BH136" s="657"/>
      <c r="BI136" s="657"/>
      <c r="BJ136" s="657"/>
      <c r="BK136" s="657"/>
      <c r="BL136" s="657"/>
      <c r="BM136" s="657"/>
      <c r="BN136" s="657"/>
      <c r="BO136" s="657"/>
      <c r="BP136" s="657"/>
      <c r="BQ136" s="657"/>
      <c r="BR136" s="657"/>
      <c r="BS136" s="657"/>
      <c r="BT136" s="657"/>
      <c r="BU136" s="657"/>
      <c r="BV136" s="657"/>
      <c r="BW136" s="657"/>
      <c r="BX136" s="657"/>
      <c r="BY136" s="657"/>
      <c r="BZ136" s="657"/>
      <c r="CA136" s="657"/>
      <c r="CB136" s="657"/>
      <c r="CC136" s="657"/>
      <c r="CD136" s="657"/>
      <c r="CE136" s="657"/>
      <c r="CF136" s="657"/>
      <c r="CG136" s="657"/>
      <c r="CH136" s="657"/>
      <c r="CI136" s="657"/>
      <c r="CZ136" s="659"/>
      <c r="DA136" s="660"/>
      <c r="DB136" s="661"/>
    </row>
    <row r="137" spans="2:106" s="135" customFormat="1" ht="14.25" outlineLevel="2" x14ac:dyDescent="0.25">
      <c r="B137" s="136"/>
      <c r="C137" s="540" t="str">
        <f t="shared" si="154"/>
        <v>КЦ</v>
      </c>
      <c r="D137" s="147"/>
      <c r="E137" s="147"/>
      <c r="F137" s="291"/>
      <c r="G137" s="147"/>
      <c r="H137" s="149">
        <f t="shared" ref="H137:R137" si="163">H179*H$97</f>
        <v>0</v>
      </c>
      <c r="I137" s="149">
        <f t="shared" si="163"/>
        <v>0</v>
      </c>
      <c r="J137" s="149">
        <f t="shared" si="163"/>
        <v>0</v>
      </c>
      <c r="K137" s="149">
        <f t="shared" si="163"/>
        <v>0</v>
      </c>
      <c r="L137" s="149">
        <f t="shared" si="163"/>
        <v>0</v>
      </c>
      <c r="M137" s="149">
        <f t="shared" si="163"/>
        <v>0</v>
      </c>
      <c r="N137" s="149">
        <f t="shared" si="163"/>
        <v>0</v>
      </c>
      <c r="O137" s="149">
        <f t="shared" si="163"/>
        <v>0</v>
      </c>
      <c r="P137" s="149">
        <f t="shared" si="163"/>
        <v>0</v>
      </c>
      <c r="Q137" s="149">
        <f t="shared" si="163"/>
        <v>0</v>
      </c>
      <c r="R137" s="149">
        <f t="shared" si="163"/>
        <v>0</v>
      </c>
      <c r="S137" s="149"/>
      <c r="T137" s="149"/>
      <c r="U137" s="149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49"/>
      <c r="AF137" s="149"/>
      <c r="AG137" s="149"/>
      <c r="AH137" s="149"/>
      <c r="AI137" s="149"/>
      <c r="AJ137" s="149"/>
      <c r="AK137" s="149"/>
      <c r="AL137" s="149"/>
      <c r="AM137" s="149"/>
      <c r="AN137" s="149"/>
      <c r="AO137" s="149"/>
      <c r="AP137" s="149"/>
      <c r="AQ137" s="149"/>
      <c r="AR137" s="149"/>
      <c r="AS137" s="149"/>
      <c r="AT137" s="149"/>
      <c r="AU137" s="149"/>
      <c r="AV137" s="149"/>
      <c r="AW137" s="149"/>
      <c r="AX137" s="149"/>
      <c r="AY137" s="149"/>
      <c r="AZ137" s="149"/>
      <c r="BA137" s="149"/>
      <c r="BB137" s="149"/>
      <c r="BC137" s="149"/>
      <c r="BD137" s="149"/>
      <c r="BE137" s="149"/>
      <c r="BF137" s="149"/>
      <c r="BG137" s="149"/>
      <c r="BH137" s="149"/>
      <c r="BI137" s="149"/>
      <c r="BJ137" s="149"/>
      <c r="BK137" s="149"/>
      <c r="BL137" s="149"/>
      <c r="BM137" s="149"/>
      <c r="BN137" s="149"/>
      <c r="BO137" s="149"/>
      <c r="BP137" s="149"/>
      <c r="BQ137" s="149"/>
      <c r="BR137" s="149"/>
      <c r="BS137" s="149"/>
      <c r="BT137" s="149"/>
      <c r="BU137" s="149"/>
      <c r="BV137" s="149"/>
      <c r="BW137" s="149"/>
      <c r="BX137" s="149"/>
      <c r="BY137" s="149"/>
      <c r="BZ137" s="149"/>
      <c r="CA137" s="149"/>
      <c r="CB137" s="149"/>
      <c r="CC137" s="149"/>
      <c r="CD137" s="149"/>
      <c r="CE137" s="149"/>
      <c r="CF137" s="149"/>
      <c r="CG137" s="149"/>
      <c r="CH137" s="149"/>
      <c r="CI137" s="149"/>
      <c r="CZ137" s="152"/>
      <c r="DA137" s="157"/>
      <c r="DB137" s="164"/>
    </row>
    <row r="138" spans="2:106" s="135" customFormat="1" ht="14.25" outlineLevel="2" x14ac:dyDescent="0.25">
      <c r="B138" s="136"/>
      <c r="C138" s="540" t="str">
        <f t="shared" si="154"/>
        <v>ННГ</v>
      </c>
      <c r="D138" s="147"/>
      <c r="E138" s="147"/>
      <c r="F138" s="291"/>
      <c r="G138" s="147"/>
      <c r="H138" s="149">
        <f t="shared" ref="H138:R138" si="164">H180*H$97</f>
        <v>6900.7614213197967</v>
      </c>
      <c r="I138" s="149">
        <f t="shared" si="164"/>
        <v>7627.1573604060904</v>
      </c>
      <c r="J138" s="149">
        <f t="shared" si="164"/>
        <v>7627.1573604060904</v>
      </c>
      <c r="K138" s="149">
        <f t="shared" si="164"/>
        <v>7627.1573604060904</v>
      </c>
      <c r="L138" s="149">
        <f t="shared" si="164"/>
        <v>7627.1573604060904</v>
      </c>
      <c r="M138" s="149">
        <f t="shared" si="164"/>
        <v>7627.1573604060904</v>
      </c>
      <c r="N138" s="149">
        <f t="shared" si="164"/>
        <v>7627.1573604060904</v>
      </c>
      <c r="O138" s="149">
        <f t="shared" si="164"/>
        <v>7627.1573604060904</v>
      </c>
      <c r="P138" s="149">
        <f t="shared" si="164"/>
        <v>7627.1573604060904</v>
      </c>
      <c r="Q138" s="149">
        <f t="shared" si="164"/>
        <v>7627.1573604060904</v>
      </c>
      <c r="R138" s="149">
        <f t="shared" si="164"/>
        <v>7627.1573604060904</v>
      </c>
      <c r="S138" s="149"/>
      <c r="T138" s="149"/>
      <c r="U138" s="149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49"/>
      <c r="AF138" s="149"/>
      <c r="AG138" s="149"/>
      <c r="AH138" s="149"/>
      <c r="AI138" s="149"/>
      <c r="AJ138" s="149"/>
      <c r="AK138" s="149"/>
      <c r="AL138" s="149"/>
      <c r="AM138" s="149"/>
      <c r="AN138" s="149"/>
      <c r="AO138" s="149"/>
      <c r="AP138" s="149"/>
      <c r="AQ138" s="149"/>
      <c r="AR138" s="149"/>
      <c r="AS138" s="149"/>
      <c r="AT138" s="149"/>
      <c r="AU138" s="149"/>
      <c r="AV138" s="149"/>
      <c r="AW138" s="149"/>
      <c r="AX138" s="149"/>
      <c r="AY138" s="149"/>
      <c r="AZ138" s="149"/>
      <c r="BA138" s="149"/>
      <c r="BB138" s="149"/>
      <c r="BC138" s="149"/>
      <c r="BD138" s="149"/>
      <c r="BE138" s="149"/>
      <c r="BF138" s="149"/>
      <c r="BG138" s="149"/>
      <c r="BH138" s="149"/>
      <c r="BI138" s="149"/>
      <c r="BJ138" s="149"/>
      <c r="BK138" s="149"/>
      <c r="BL138" s="149"/>
      <c r="BM138" s="149"/>
      <c r="BN138" s="149"/>
      <c r="BO138" s="149"/>
      <c r="BP138" s="149"/>
      <c r="BQ138" s="149"/>
      <c r="BR138" s="149"/>
      <c r="BS138" s="149"/>
      <c r="BT138" s="149"/>
      <c r="BU138" s="149"/>
      <c r="BV138" s="149"/>
      <c r="BW138" s="149"/>
      <c r="BX138" s="149"/>
      <c r="BY138" s="149"/>
      <c r="BZ138" s="149"/>
      <c r="CA138" s="149"/>
      <c r="CB138" s="149"/>
      <c r="CC138" s="149"/>
      <c r="CD138" s="149"/>
      <c r="CE138" s="149"/>
      <c r="CF138" s="149"/>
      <c r="CG138" s="149"/>
      <c r="CH138" s="149"/>
      <c r="CI138" s="149"/>
      <c r="CZ138" s="152"/>
      <c r="DA138" s="157"/>
      <c r="DB138" s="164"/>
    </row>
    <row r="139" spans="2:106" s="135" customFormat="1" ht="14.25" outlineLevel="2" x14ac:dyDescent="0.25">
      <c r="B139" s="136"/>
      <c r="C139" s="540" t="str">
        <f t="shared" si="154"/>
        <v>Хантос</v>
      </c>
      <c r="D139" s="147"/>
      <c r="E139" s="147"/>
      <c r="F139" s="291"/>
      <c r="G139" s="147"/>
      <c r="H139" s="149">
        <f t="shared" ref="H139:R139" si="165">H181*H$97</f>
        <v>6900.7614213197967</v>
      </c>
      <c r="I139" s="149">
        <f t="shared" si="165"/>
        <v>7627.1573604060904</v>
      </c>
      <c r="J139" s="149">
        <f t="shared" si="165"/>
        <v>7627.1573604060904</v>
      </c>
      <c r="K139" s="149">
        <f t="shared" si="165"/>
        <v>7627.1573604060904</v>
      </c>
      <c r="L139" s="149">
        <f t="shared" si="165"/>
        <v>7627.1573604060904</v>
      </c>
      <c r="M139" s="149">
        <f t="shared" si="165"/>
        <v>7627.1573604060904</v>
      </c>
      <c r="N139" s="149">
        <f t="shared" si="165"/>
        <v>7627.1573604060904</v>
      </c>
      <c r="O139" s="149">
        <f t="shared" si="165"/>
        <v>7627.1573604060904</v>
      </c>
      <c r="P139" s="149">
        <f t="shared" si="165"/>
        <v>7627.1573604060904</v>
      </c>
      <c r="Q139" s="149">
        <f t="shared" si="165"/>
        <v>7627.1573604060904</v>
      </c>
      <c r="R139" s="149">
        <f t="shared" si="165"/>
        <v>7627.1573604060904</v>
      </c>
      <c r="S139" s="149"/>
      <c r="T139" s="149"/>
      <c r="U139" s="149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49"/>
      <c r="AF139" s="149"/>
      <c r="AG139" s="149"/>
      <c r="AH139" s="149"/>
      <c r="AI139" s="149"/>
      <c r="AJ139" s="149"/>
      <c r="AK139" s="149"/>
      <c r="AL139" s="149"/>
      <c r="AM139" s="149"/>
      <c r="AN139" s="149"/>
      <c r="AO139" s="149"/>
      <c r="AP139" s="149"/>
      <c r="AQ139" s="149"/>
      <c r="AR139" s="149"/>
      <c r="AS139" s="149"/>
      <c r="AT139" s="149"/>
      <c r="AU139" s="149"/>
      <c r="AV139" s="149"/>
      <c r="AW139" s="149"/>
      <c r="AX139" s="149"/>
      <c r="AY139" s="149"/>
      <c r="AZ139" s="149"/>
      <c r="BA139" s="149"/>
      <c r="BB139" s="149"/>
      <c r="BC139" s="149"/>
      <c r="BD139" s="149"/>
      <c r="BE139" s="149"/>
      <c r="BF139" s="149"/>
      <c r="BG139" s="149"/>
      <c r="BH139" s="149"/>
      <c r="BI139" s="149"/>
      <c r="BJ139" s="149"/>
      <c r="BK139" s="149"/>
      <c r="BL139" s="149"/>
      <c r="BM139" s="149"/>
      <c r="BN139" s="149"/>
      <c r="BO139" s="149"/>
      <c r="BP139" s="149"/>
      <c r="BQ139" s="149"/>
      <c r="BR139" s="149"/>
      <c r="BS139" s="149"/>
      <c r="BT139" s="149"/>
      <c r="BU139" s="149"/>
      <c r="BV139" s="149"/>
      <c r="BW139" s="149"/>
      <c r="BX139" s="149"/>
      <c r="BY139" s="149"/>
      <c r="BZ139" s="149"/>
      <c r="CA139" s="149"/>
      <c r="CB139" s="149"/>
      <c r="CC139" s="149"/>
      <c r="CD139" s="149"/>
      <c r="CE139" s="149"/>
      <c r="CF139" s="149"/>
      <c r="CG139" s="149"/>
      <c r="CH139" s="149"/>
      <c r="CI139" s="149"/>
      <c r="CZ139" s="152"/>
      <c r="DA139" s="157"/>
      <c r="DB139" s="164"/>
    </row>
    <row r="140" spans="2:106" s="135" customFormat="1" ht="14.25" outlineLevel="2" x14ac:dyDescent="0.25">
      <c r="B140" s="136"/>
      <c r="C140" s="540" t="str">
        <f t="shared" si="154"/>
        <v>Мегион</v>
      </c>
      <c r="D140" s="147"/>
      <c r="E140" s="147"/>
      <c r="F140" s="291"/>
      <c r="G140" s="147"/>
      <c r="H140" s="149">
        <f t="shared" ref="H140:R140" si="166">H182*H$97</f>
        <v>6900.7614213197967</v>
      </c>
      <c r="I140" s="149">
        <f t="shared" si="166"/>
        <v>7627.1573604060904</v>
      </c>
      <c r="J140" s="149">
        <f t="shared" si="166"/>
        <v>7627.1573604060904</v>
      </c>
      <c r="K140" s="149">
        <f t="shared" si="166"/>
        <v>7627.1573604060904</v>
      </c>
      <c r="L140" s="149">
        <f t="shared" si="166"/>
        <v>7627.1573604060904</v>
      </c>
      <c r="M140" s="149">
        <f t="shared" si="166"/>
        <v>7627.1573604060904</v>
      </c>
      <c r="N140" s="149">
        <f t="shared" si="166"/>
        <v>7627.1573604060904</v>
      </c>
      <c r="O140" s="149">
        <f t="shared" si="166"/>
        <v>7627.1573604060904</v>
      </c>
      <c r="P140" s="149">
        <f t="shared" si="166"/>
        <v>7627.1573604060904</v>
      </c>
      <c r="Q140" s="149">
        <f t="shared" si="166"/>
        <v>7627.1573604060904</v>
      </c>
      <c r="R140" s="149">
        <f t="shared" si="166"/>
        <v>7627.1573604060904</v>
      </c>
      <c r="S140" s="149"/>
      <c r="T140" s="149"/>
      <c r="U140" s="149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49"/>
      <c r="AF140" s="149"/>
      <c r="AG140" s="149"/>
      <c r="AH140" s="149"/>
      <c r="AI140" s="149"/>
      <c r="AJ140" s="149"/>
      <c r="AK140" s="149"/>
      <c r="AL140" s="149"/>
      <c r="AM140" s="149"/>
      <c r="AN140" s="149"/>
      <c r="AO140" s="149"/>
      <c r="AP140" s="149"/>
      <c r="AQ140" s="149"/>
      <c r="AR140" s="149"/>
      <c r="AS140" s="149"/>
      <c r="AT140" s="149"/>
      <c r="AU140" s="149"/>
      <c r="AV140" s="149"/>
      <c r="AW140" s="149"/>
      <c r="AX140" s="149"/>
      <c r="AY140" s="149"/>
      <c r="AZ140" s="149"/>
      <c r="BA140" s="149"/>
      <c r="BB140" s="149"/>
      <c r="BC140" s="149"/>
      <c r="BD140" s="149"/>
      <c r="BE140" s="149"/>
      <c r="BF140" s="149"/>
      <c r="BG140" s="149"/>
      <c r="BH140" s="149"/>
      <c r="BI140" s="149"/>
      <c r="BJ140" s="149"/>
      <c r="BK140" s="149"/>
      <c r="BL140" s="149"/>
      <c r="BM140" s="149"/>
      <c r="BN140" s="149"/>
      <c r="BO140" s="149"/>
      <c r="BP140" s="149"/>
      <c r="BQ140" s="149"/>
      <c r="BR140" s="149"/>
      <c r="BS140" s="149"/>
      <c r="BT140" s="149"/>
      <c r="BU140" s="149"/>
      <c r="BV140" s="149"/>
      <c r="BW140" s="149"/>
      <c r="BX140" s="149"/>
      <c r="BY140" s="149"/>
      <c r="BZ140" s="149"/>
      <c r="CA140" s="149"/>
      <c r="CB140" s="149"/>
      <c r="CC140" s="149"/>
      <c r="CD140" s="149"/>
      <c r="CE140" s="149"/>
      <c r="CF140" s="149"/>
      <c r="CG140" s="149"/>
      <c r="CH140" s="149"/>
      <c r="CI140" s="149"/>
      <c r="CZ140" s="152"/>
      <c r="DA140" s="157"/>
      <c r="DB140" s="164"/>
    </row>
    <row r="141" spans="2:106" s="135" customFormat="1" ht="14.25" outlineLevel="2" x14ac:dyDescent="0.25">
      <c r="B141" s="136"/>
      <c r="C141" s="540" t="str">
        <f t="shared" si="154"/>
        <v>Оренбург</v>
      </c>
      <c r="D141" s="147"/>
      <c r="E141" s="147"/>
      <c r="F141" s="291"/>
      <c r="G141" s="147"/>
      <c r="H141" s="149">
        <f t="shared" ref="H141:R141" si="167">H183*H$97</f>
        <v>3833.756345177665</v>
      </c>
      <c r="I141" s="149">
        <f t="shared" si="167"/>
        <v>4237.3096446700501</v>
      </c>
      <c r="J141" s="149">
        <f t="shared" si="167"/>
        <v>4237.3096446700501</v>
      </c>
      <c r="K141" s="149">
        <f t="shared" si="167"/>
        <v>4237.3096446700501</v>
      </c>
      <c r="L141" s="149">
        <f t="shared" si="167"/>
        <v>4237.3096446700501</v>
      </c>
      <c r="M141" s="149">
        <f t="shared" si="167"/>
        <v>4237.3096446700501</v>
      </c>
      <c r="N141" s="149">
        <f t="shared" si="167"/>
        <v>4237.3096446700501</v>
      </c>
      <c r="O141" s="149">
        <f t="shared" si="167"/>
        <v>4237.3096446700501</v>
      </c>
      <c r="P141" s="149">
        <f t="shared" si="167"/>
        <v>4237.3096446700501</v>
      </c>
      <c r="Q141" s="149">
        <f t="shared" si="167"/>
        <v>4237.3096446700501</v>
      </c>
      <c r="R141" s="149">
        <f t="shared" si="167"/>
        <v>4237.3096446700501</v>
      </c>
      <c r="S141" s="149"/>
      <c r="T141" s="149"/>
      <c r="U141" s="149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  <c r="BH141" s="149"/>
      <c r="BI141" s="149"/>
      <c r="BJ141" s="149"/>
      <c r="BK141" s="149"/>
      <c r="BL141" s="149"/>
      <c r="BM141" s="149"/>
      <c r="BN141" s="149"/>
      <c r="BO141" s="149"/>
      <c r="BP141" s="149"/>
      <c r="BQ141" s="149"/>
      <c r="BR141" s="149"/>
      <c r="BS141" s="149"/>
      <c r="BT141" s="149"/>
      <c r="BU141" s="149"/>
      <c r="BV141" s="149"/>
      <c r="BW141" s="149"/>
      <c r="BX141" s="149"/>
      <c r="BY141" s="149"/>
      <c r="BZ141" s="149"/>
      <c r="CA141" s="149"/>
      <c r="CB141" s="149"/>
      <c r="CC141" s="149"/>
      <c r="CD141" s="149"/>
      <c r="CE141" s="149"/>
      <c r="CF141" s="149"/>
      <c r="CG141" s="149"/>
      <c r="CH141" s="149"/>
      <c r="CI141" s="149"/>
      <c r="CZ141" s="152"/>
      <c r="DA141" s="157"/>
      <c r="DB141" s="164"/>
    </row>
    <row r="142" spans="2:106" s="135" customFormat="1" ht="14.25" outlineLevel="2" x14ac:dyDescent="0.25">
      <c r="B142" s="136"/>
      <c r="C142" s="540" t="str">
        <f t="shared" si="154"/>
        <v>Восток</v>
      </c>
      <c r="D142" s="147"/>
      <c r="E142" s="147"/>
      <c r="F142" s="291"/>
      <c r="G142" s="147"/>
      <c r="H142" s="149">
        <f t="shared" ref="H142:R142" si="168">H184*H$97</f>
        <v>3833.756345177665</v>
      </c>
      <c r="I142" s="149">
        <f t="shared" si="168"/>
        <v>4237.3096446700501</v>
      </c>
      <c r="J142" s="149">
        <f t="shared" si="168"/>
        <v>4237.3096446700501</v>
      </c>
      <c r="K142" s="149">
        <f t="shared" si="168"/>
        <v>4237.3096446700501</v>
      </c>
      <c r="L142" s="149">
        <f t="shared" si="168"/>
        <v>4237.3096446700501</v>
      </c>
      <c r="M142" s="149">
        <f t="shared" si="168"/>
        <v>4237.3096446700501</v>
      </c>
      <c r="N142" s="149">
        <f t="shared" si="168"/>
        <v>4237.3096446700501</v>
      </c>
      <c r="O142" s="149">
        <f t="shared" si="168"/>
        <v>4237.3096446700501</v>
      </c>
      <c r="P142" s="149">
        <f t="shared" si="168"/>
        <v>4237.3096446700501</v>
      </c>
      <c r="Q142" s="149">
        <f t="shared" si="168"/>
        <v>4237.3096446700501</v>
      </c>
      <c r="R142" s="149">
        <f t="shared" si="168"/>
        <v>4237.3096446700501</v>
      </c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  <c r="BH142" s="149"/>
      <c r="BI142" s="149"/>
      <c r="BJ142" s="149"/>
      <c r="BK142" s="149"/>
      <c r="BL142" s="149"/>
      <c r="BM142" s="149"/>
      <c r="BN142" s="149"/>
      <c r="BO142" s="149"/>
      <c r="BP142" s="149"/>
      <c r="BQ142" s="149"/>
      <c r="BR142" s="149"/>
      <c r="BS142" s="149"/>
      <c r="BT142" s="149"/>
      <c r="BU142" s="149"/>
      <c r="BV142" s="149"/>
      <c r="BW142" s="149"/>
      <c r="BX142" s="149"/>
      <c r="BY142" s="149"/>
      <c r="BZ142" s="149"/>
      <c r="CA142" s="149"/>
      <c r="CB142" s="149"/>
      <c r="CC142" s="149"/>
      <c r="CD142" s="149"/>
      <c r="CE142" s="149"/>
      <c r="CF142" s="149"/>
      <c r="CG142" s="149"/>
      <c r="CH142" s="149"/>
      <c r="CI142" s="149"/>
      <c r="CZ142" s="152"/>
      <c r="DA142" s="157"/>
      <c r="DB142" s="164"/>
    </row>
    <row r="143" spans="2:106" s="135" customFormat="1" ht="14.25" outlineLevel="2" x14ac:dyDescent="0.25">
      <c r="B143" s="136"/>
      <c r="C143" s="540" t="str">
        <f t="shared" si="154"/>
        <v>Ямал</v>
      </c>
      <c r="D143" s="147"/>
      <c r="E143" s="147"/>
      <c r="F143" s="291"/>
      <c r="G143" s="147"/>
      <c r="H143" s="149">
        <f t="shared" ref="H143:R143" si="169">H185*H$97</f>
        <v>4600.5076142131984</v>
      </c>
      <c r="I143" s="149">
        <f t="shared" si="169"/>
        <v>5084.77157360406</v>
      </c>
      <c r="J143" s="149">
        <f t="shared" si="169"/>
        <v>5084.77157360406</v>
      </c>
      <c r="K143" s="149">
        <f t="shared" si="169"/>
        <v>5084.77157360406</v>
      </c>
      <c r="L143" s="149">
        <f t="shared" si="169"/>
        <v>5084.77157360406</v>
      </c>
      <c r="M143" s="149">
        <f t="shared" si="169"/>
        <v>5084.77157360406</v>
      </c>
      <c r="N143" s="149">
        <f t="shared" si="169"/>
        <v>5084.77157360406</v>
      </c>
      <c r="O143" s="149">
        <f t="shared" si="169"/>
        <v>5084.77157360406</v>
      </c>
      <c r="P143" s="149">
        <f t="shared" si="169"/>
        <v>5084.77157360406</v>
      </c>
      <c r="Q143" s="149">
        <f t="shared" si="169"/>
        <v>5084.77157360406</v>
      </c>
      <c r="R143" s="149">
        <f t="shared" si="169"/>
        <v>5084.77157360406</v>
      </c>
      <c r="S143" s="149"/>
      <c r="T143" s="149"/>
      <c r="U143" s="149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  <c r="BH143" s="149"/>
      <c r="BI143" s="149"/>
      <c r="BJ143" s="149"/>
      <c r="BK143" s="149"/>
      <c r="BL143" s="149"/>
      <c r="BM143" s="149"/>
      <c r="BN143" s="149"/>
      <c r="BO143" s="149"/>
      <c r="BP143" s="149"/>
      <c r="BQ143" s="149"/>
      <c r="BR143" s="149"/>
      <c r="BS143" s="149"/>
      <c r="BT143" s="149"/>
      <c r="BU143" s="149"/>
      <c r="BV143" s="149"/>
      <c r="BW143" s="149"/>
      <c r="BX143" s="149"/>
      <c r="BY143" s="149"/>
      <c r="BZ143" s="149"/>
      <c r="CA143" s="149"/>
      <c r="CB143" s="149"/>
      <c r="CC143" s="149"/>
      <c r="CD143" s="149"/>
      <c r="CE143" s="149"/>
      <c r="CF143" s="149"/>
      <c r="CG143" s="149"/>
      <c r="CH143" s="149"/>
      <c r="CI143" s="149"/>
      <c r="CZ143" s="152"/>
      <c r="DA143" s="157"/>
      <c r="DB143" s="164"/>
    </row>
    <row r="144" spans="2:106" s="135" customFormat="1" ht="14.25" outlineLevel="2" x14ac:dyDescent="0.25">
      <c r="B144" s="136"/>
      <c r="C144" s="540" t="str">
        <f t="shared" si="154"/>
        <v>Мессояха</v>
      </c>
      <c r="D144" s="147"/>
      <c r="E144" s="147"/>
      <c r="F144" s="291"/>
      <c r="G144" s="147"/>
      <c r="H144" s="149">
        <f t="shared" ref="H144:R144" si="170">H186*H$97</f>
        <v>4600.5076142131984</v>
      </c>
      <c r="I144" s="149">
        <f t="shared" si="170"/>
        <v>5084.77157360406</v>
      </c>
      <c r="J144" s="149">
        <f t="shared" si="170"/>
        <v>5084.77157360406</v>
      </c>
      <c r="K144" s="149">
        <f t="shared" si="170"/>
        <v>5084.77157360406</v>
      </c>
      <c r="L144" s="149">
        <f t="shared" si="170"/>
        <v>5084.77157360406</v>
      </c>
      <c r="M144" s="149">
        <f t="shared" si="170"/>
        <v>5084.77157360406</v>
      </c>
      <c r="N144" s="149">
        <f t="shared" si="170"/>
        <v>5084.77157360406</v>
      </c>
      <c r="O144" s="149">
        <f t="shared" si="170"/>
        <v>5084.77157360406</v>
      </c>
      <c r="P144" s="149">
        <f t="shared" si="170"/>
        <v>5084.77157360406</v>
      </c>
      <c r="Q144" s="149">
        <f t="shared" si="170"/>
        <v>5084.77157360406</v>
      </c>
      <c r="R144" s="149">
        <f t="shared" si="170"/>
        <v>5084.77157360406</v>
      </c>
      <c r="S144" s="149"/>
      <c r="T144" s="149"/>
      <c r="U144" s="149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  <c r="BH144" s="149"/>
      <c r="BI144" s="149"/>
      <c r="BJ144" s="149"/>
      <c r="BK144" s="149"/>
      <c r="BL144" s="149"/>
      <c r="BM144" s="149"/>
      <c r="BN144" s="149"/>
      <c r="BO144" s="149"/>
      <c r="BP144" s="149"/>
      <c r="BQ144" s="149"/>
      <c r="BR144" s="149"/>
      <c r="BS144" s="149"/>
      <c r="BT144" s="149"/>
      <c r="BU144" s="149"/>
      <c r="BV144" s="149"/>
      <c r="BW144" s="149"/>
      <c r="BX144" s="149"/>
      <c r="BY144" s="149"/>
      <c r="BZ144" s="149"/>
      <c r="CA144" s="149"/>
      <c r="CB144" s="149"/>
      <c r="CC144" s="149"/>
      <c r="CD144" s="149"/>
      <c r="CE144" s="149"/>
      <c r="CF144" s="149"/>
      <c r="CG144" s="149"/>
      <c r="CH144" s="149"/>
      <c r="CI144" s="149"/>
      <c r="CZ144" s="152"/>
      <c r="DA144" s="157"/>
      <c r="DB144" s="164"/>
    </row>
    <row r="145" spans="2:106" s="135" customFormat="1" ht="14.25" outlineLevel="2" x14ac:dyDescent="0.25">
      <c r="B145" s="136"/>
      <c r="C145" s="540" t="str">
        <f t="shared" si="154"/>
        <v>Заполярье</v>
      </c>
      <c r="D145" s="147"/>
      <c r="E145" s="147"/>
      <c r="F145" s="291"/>
      <c r="G145" s="147"/>
      <c r="H145" s="149">
        <f t="shared" ref="H145:R145" si="171">H187*H$97</f>
        <v>6900.7614213197967</v>
      </c>
      <c r="I145" s="149">
        <f t="shared" si="171"/>
        <v>7627.1573604060904</v>
      </c>
      <c r="J145" s="149">
        <f t="shared" si="171"/>
        <v>7627.1573604060904</v>
      </c>
      <c r="K145" s="149">
        <f t="shared" si="171"/>
        <v>7627.1573604060904</v>
      </c>
      <c r="L145" s="149">
        <f t="shared" si="171"/>
        <v>7627.1573604060904</v>
      </c>
      <c r="M145" s="149">
        <f t="shared" si="171"/>
        <v>7627.1573604060904</v>
      </c>
      <c r="N145" s="149">
        <f t="shared" si="171"/>
        <v>7627.1573604060904</v>
      </c>
      <c r="O145" s="149">
        <f t="shared" si="171"/>
        <v>7627.1573604060904</v>
      </c>
      <c r="P145" s="149">
        <f t="shared" si="171"/>
        <v>7627.1573604060904</v>
      </c>
      <c r="Q145" s="149">
        <f t="shared" si="171"/>
        <v>7627.1573604060904</v>
      </c>
      <c r="R145" s="149">
        <f t="shared" si="171"/>
        <v>7627.1573604060904</v>
      </c>
      <c r="S145" s="149"/>
      <c r="T145" s="149"/>
      <c r="U145" s="149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  <c r="BH145" s="149"/>
      <c r="BI145" s="149"/>
      <c r="BJ145" s="149"/>
      <c r="BK145" s="149"/>
      <c r="BL145" s="149"/>
      <c r="BM145" s="149"/>
      <c r="BN145" s="149"/>
      <c r="BO145" s="149"/>
      <c r="BP145" s="149"/>
      <c r="BQ145" s="149"/>
      <c r="BR145" s="149"/>
      <c r="BS145" s="149"/>
      <c r="BT145" s="149"/>
      <c r="BU145" s="149"/>
      <c r="BV145" s="149"/>
      <c r="BW145" s="149"/>
      <c r="BX145" s="149"/>
      <c r="BY145" s="149"/>
      <c r="BZ145" s="149"/>
      <c r="CA145" s="149"/>
      <c r="CB145" s="149"/>
      <c r="CC145" s="149"/>
      <c r="CD145" s="149"/>
      <c r="CE145" s="149"/>
      <c r="CF145" s="149"/>
      <c r="CG145" s="149"/>
      <c r="CH145" s="149"/>
      <c r="CI145" s="149"/>
      <c r="CZ145" s="152"/>
      <c r="DA145" s="157"/>
      <c r="DB145" s="164"/>
    </row>
    <row r="146" spans="2:106" s="135" customFormat="1" ht="14.25" outlineLevel="2" x14ac:dyDescent="0.25">
      <c r="B146" s="136"/>
      <c r="C146" s="540" t="str">
        <f t="shared" si="154"/>
        <v>ГПН Р</v>
      </c>
      <c r="D146" s="147"/>
      <c r="E146" s="147"/>
      <c r="F146" s="291"/>
      <c r="G146" s="147"/>
      <c r="H146" s="149">
        <f t="shared" ref="H146:R146" si="172">H188*H$97</f>
        <v>3833.756345177665</v>
      </c>
      <c r="I146" s="149">
        <f t="shared" si="172"/>
        <v>4237.3096446700501</v>
      </c>
      <c r="J146" s="149">
        <f t="shared" si="172"/>
        <v>4237.3096446700501</v>
      </c>
      <c r="K146" s="149">
        <f t="shared" si="172"/>
        <v>4237.3096446700501</v>
      </c>
      <c r="L146" s="149">
        <f t="shared" si="172"/>
        <v>4237.3096446700501</v>
      </c>
      <c r="M146" s="149">
        <f t="shared" si="172"/>
        <v>4237.3096446700501</v>
      </c>
      <c r="N146" s="149">
        <f t="shared" si="172"/>
        <v>4237.3096446700501</v>
      </c>
      <c r="O146" s="149">
        <f t="shared" si="172"/>
        <v>4237.3096446700501</v>
      </c>
      <c r="P146" s="149">
        <f t="shared" si="172"/>
        <v>4237.3096446700501</v>
      </c>
      <c r="Q146" s="149">
        <f t="shared" si="172"/>
        <v>4237.3096446700501</v>
      </c>
      <c r="R146" s="149">
        <f t="shared" si="172"/>
        <v>4237.3096446700501</v>
      </c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  <c r="BH146" s="149"/>
      <c r="BI146" s="149"/>
      <c r="BJ146" s="149"/>
      <c r="BK146" s="149"/>
      <c r="BL146" s="149"/>
      <c r="BM146" s="149"/>
      <c r="BN146" s="149"/>
      <c r="BO146" s="149"/>
      <c r="BP146" s="149"/>
      <c r="BQ146" s="149"/>
      <c r="BR146" s="149"/>
      <c r="BS146" s="149"/>
      <c r="BT146" s="149"/>
      <c r="BU146" s="149"/>
      <c r="BV146" s="149"/>
      <c r="BW146" s="149"/>
      <c r="BX146" s="149"/>
      <c r="BY146" s="149"/>
      <c r="BZ146" s="149"/>
      <c r="CA146" s="149"/>
      <c r="CB146" s="149"/>
      <c r="CC146" s="149"/>
      <c r="CD146" s="149"/>
      <c r="CE146" s="149"/>
      <c r="CF146" s="149"/>
      <c r="CG146" s="149"/>
      <c r="CH146" s="149"/>
      <c r="CI146" s="149"/>
      <c r="CZ146" s="152"/>
      <c r="DA146" s="157"/>
      <c r="DB146" s="164"/>
    </row>
    <row r="147" spans="2:106" s="135" customFormat="1" ht="14.25" outlineLevel="2" x14ac:dyDescent="0.25">
      <c r="B147" s="136"/>
      <c r="C147" s="540" t="str">
        <f t="shared" si="154"/>
        <v>Гео</v>
      </c>
      <c r="D147" s="147"/>
      <c r="E147" s="147"/>
      <c r="F147" s="291"/>
      <c r="G147" s="147"/>
      <c r="H147" s="149">
        <f t="shared" ref="H147:R147" si="173">H189*H$97</f>
        <v>3833.756345177665</v>
      </c>
      <c r="I147" s="149">
        <f t="shared" si="173"/>
        <v>4237.3096446700501</v>
      </c>
      <c r="J147" s="149">
        <f t="shared" si="173"/>
        <v>4237.3096446700501</v>
      </c>
      <c r="K147" s="149">
        <f t="shared" si="173"/>
        <v>4237.3096446700501</v>
      </c>
      <c r="L147" s="149">
        <f t="shared" si="173"/>
        <v>4237.3096446700501</v>
      </c>
      <c r="M147" s="149">
        <f t="shared" si="173"/>
        <v>4237.3096446700501</v>
      </c>
      <c r="N147" s="149">
        <f t="shared" si="173"/>
        <v>4237.3096446700501</v>
      </c>
      <c r="O147" s="149">
        <f t="shared" si="173"/>
        <v>4237.3096446700501</v>
      </c>
      <c r="P147" s="149">
        <f t="shared" si="173"/>
        <v>4237.3096446700501</v>
      </c>
      <c r="Q147" s="149">
        <f t="shared" si="173"/>
        <v>4237.3096446700501</v>
      </c>
      <c r="R147" s="149">
        <f t="shared" si="173"/>
        <v>4237.3096446700501</v>
      </c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  <c r="BH147" s="149"/>
      <c r="BI147" s="149"/>
      <c r="BJ147" s="149"/>
      <c r="BK147" s="149"/>
      <c r="BL147" s="149"/>
      <c r="BM147" s="149"/>
      <c r="BN147" s="149"/>
      <c r="BO147" s="149"/>
      <c r="BP147" s="149"/>
      <c r="BQ147" s="149"/>
      <c r="BR147" s="149"/>
      <c r="BS147" s="149"/>
      <c r="BT147" s="149"/>
      <c r="BU147" s="149"/>
      <c r="BV147" s="149"/>
      <c r="BW147" s="149"/>
      <c r="BX147" s="149"/>
      <c r="BY147" s="149"/>
      <c r="BZ147" s="149"/>
      <c r="CA147" s="149"/>
      <c r="CB147" s="149"/>
      <c r="CC147" s="149"/>
      <c r="CD147" s="149"/>
      <c r="CE147" s="149"/>
      <c r="CF147" s="149"/>
      <c r="CG147" s="149"/>
      <c r="CH147" s="149"/>
      <c r="CI147" s="149"/>
      <c r="CZ147" s="152"/>
      <c r="DA147" s="157"/>
      <c r="DB147" s="164"/>
    </row>
    <row r="148" spans="2:106" s="135" customFormat="1" ht="14.25" outlineLevel="2" x14ac:dyDescent="0.25">
      <c r="B148" s="136"/>
      <c r="C148" s="540" t="str">
        <f t="shared" si="154"/>
        <v>НТЦ</v>
      </c>
      <c r="D148" s="147"/>
      <c r="E148" s="147"/>
      <c r="F148" s="291"/>
      <c r="G148" s="147"/>
      <c r="H148" s="149">
        <f t="shared" ref="H148:R148" si="174">H190*H$97</f>
        <v>4600.5076142131984</v>
      </c>
      <c r="I148" s="149">
        <f t="shared" si="174"/>
        <v>5084.77157360406</v>
      </c>
      <c r="J148" s="149">
        <f t="shared" si="174"/>
        <v>5084.77157360406</v>
      </c>
      <c r="K148" s="149">
        <f t="shared" si="174"/>
        <v>5084.77157360406</v>
      </c>
      <c r="L148" s="149">
        <f t="shared" si="174"/>
        <v>5084.77157360406</v>
      </c>
      <c r="M148" s="149">
        <f t="shared" si="174"/>
        <v>5084.77157360406</v>
      </c>
      <c r="N148" s="149">
        <f t="shared" si="174"/>
        <v>5084.77157360406</v>
      </c>
      <c r="O148" s="149">
        <f t="shared" si="174"/>
        <v>5084.77157360406</v>
      </c>
      <c r="P148" s="149">
        <f t="shared" si="174"/>
        <v>5084.77157360406</v>
      </c>
      <c r="Q148" s="149">
        <f t="shared" si="174"/>
        <v>5084.77157360406</v>
      </c>
      <c r="R148" s="149">
        <f t="shared" si="174"/>
        <v>5084.77157360406</v>
      </c>
      <c r="S148" s="149"/>
      <c r="T148" s="149"/>
      <c r="U148" s="149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  <c r="BH148" s="149"/>
      <c r="BI148" s="149"/>
      <c r="BJ148" s="149"/>
      <c r="BK148" s="149"/>
      <c r="BL148" s="149"/>
      <c r="BM148" s="149"/>
      <c r="BN148" s="149"/>
      <c r="BO148" s="149"/>
      <c r="BP148" s="149"/>
      <c r="BQ148" s="149"/>
      <c r="BR148" s="149"/>
      <c r="BS148" s="149"/>
      <c r="BT148" s="149"/>
      <c r="BU148" s="149"/>
      <c r="BV148" s="149"/>
      <c r="BW148" s="149"/>
      <c r="BX148" s="149"/>
      <c r="BY148" s="149"/>
      <c r="BZ148" s="149"/>
      <c r="CA148" s="149"/>
      <c r="CB148" s="149"/>
      <c r="CC148" s="149"/>
      <c r="CD148" s="149"/>
      <c r="CE148" s="149"/>
      <c r="CF148" s="149"/>
      <c r="CG148" s="149"/>
      <c r="CH148" s="149"/>
      <c r="CI148" s="149"/>
      <c r="CZ148" s="152"/>
      <c r="DA148" s="157"/>
      <c r="DB148" s="164"/>
    </row>
    <row r="149" spans="2:106" s="135" customFormat="1" ht="14.25" outlineLevel="2" x14ac:dyDescent="0.25">
      <c r="B149" s="136"/>
      <c r="C149" s="540" t="str">
        <f t="shared" si="154"/>
        <v>Меретояха</v>
      </c>
      <c r="D149" s="147"/>
      <c r="E149" s="147"/>
      <c r="F149" s="291"/>
      <c r="G149" s="147"/>
      <c r="H149" s="149">
        <f t="shared" ref="H149:R149" si="175">H191*H$97</f>
        <v>4600.5076142131984</v>
      </c>
      <c r="I149" s="149">
        <f t="shared" si="175"/>
        <v>5084.77157360406</v>
      </c>
      <c r="J149" s="149">
        <f t="shared" si="175"/>
        <v>5084.77157360406</v>
      </c>
      <c r="K149" s="149">
        <f t="shared" si="175"/>
        <v>5084.77157360406</v>
      </c>
      <c r="L149" s="149">
        <f t="shared" si="175"/>
        <v>5084.77157360406</v>
      </c>
      <c r="M149" s="149">
        <f t="shared" si="175"/>
        <v>5084.77157360406</v>
      </c>
      <c r="N149" s="149">
        <f t="shared" si="175"/>
        <v>5084.77157360406</v>
      </c>
      <c r="O149" s="149">
        <f t="shared" si="175"/>
        <v>5084.77157360406</v>
      </c>
      <c r="P149" s="149">
        <f t="shared" si="175"/>
        <v>5084.77157360406</v>
      </c>
      <c r="Q149" s="149">
        <f t="shared" si="175"/>
        <v>5084.77157360406</v>
      </c>
      <c r="R149" s="149">
        <f t="shared" si="175"/>
        <v>5084.77157360406</v>
      </c>
      <c r="S149" s="149"/>
      <c r="T149" s="149"/>
      <c r="U149" s="149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  <c r="BH149" s="149"/>
      <c r="BI149" s="149"/>
      <c r="BJ149" s="149"/>
      <c r="BK149" s="149"/>
      <c r="BL149" s="149"/>
      <c r="BM149" s="149"/>
      <c r="BN149" s="149"/>
      <c r="BO149" s="149"/>
      <c r="BP149" s="149"/>
      <c r="BQ149" s="149"/>
      <c r="BR149" s="149"/>
      <c r="BS149" s="149"/>
      <c r="BT149" s="149"/>
      <c r="BU149" s="149"/>
      <c r="BV149" s="149"/>
      <c r="BW149" s="149"/>
      <c r="BX149" s="149"/>
      <c r="BY149" s="149"/>
      <c r="BZ149" s="149"/>
      <c r="CA149" s="149"/>
      <c r="CB149" s="149"/>
      <c r="CC149" s="149"/>
      <c r="CD149" s="149"/>
      <c r="CE149" s="149"/>
      <c r="CF149" s="149"/>
      <c r="CG149" s="149"/>
      <c r="CH149" s="149"/>
      <c r="CI149" s="149"/>
      <c r="CZ149" s="152"/>
      <c r="DA149" s="157"/>
      <c r="DB149" s="164"/>
    </row>
    <row r="150" spans="2:106" s="685" customFormat="1" outlineLevel="2" x14ac:dyDescent="0.25">
      <c r="B150" s="680" t="s">
        <v>1128</v>
      </c>
      <c r="C150" s="681" t="s">
        <v>1145</v>
      </c>
      <c r="D150" s="682" t="s">
        <v>1130</v>
      </c>
      <c r="E150" s="682"/>
      <c r="F150" s="683"/>
      <c r="G150" s="682"/>
      <c r="H150" s="684">
        <f>SUM(H151:H163)</f>
        <v>0</v>
      </c>
      <c r="I150" s="684">
        <f>SUM(I151:I163)</f>
        <v>0</v>
      </c>
      <c r="J150" s="684">
        <f t="shared" ref="J150:R150" si="176">SUM(J151:J163)</f>
        <v>31800</v>
      </c>
      <c r="K150" s="684">
        <f t="shared" si="176"/>
        <v>31800</v>
      </c>
      <c r="L150" s="684">
        <f t="shared" si="176"/>
        <v>31800</v>
      </c>
      <c r="M150" s="684">
        <f t="shared" si="176"/>
        <v>31800</v>
      </c>
      <c r="N150" s="684">
        <f t="shared" si="176"/>
        <v>31800</v>
      </c>
      <c r="O150" s="684">
        <f t="shared" si="176"/>
        <v>31800</v>
      </c>
      <c r="P150" s="684">
        <f t="shared" si="176"/>
        <v>31800</v>
      </c>
      <c r="Q150" s="684">
        <f t="shared" si="176"/>
        <v>31800</v>
      </c>
      <c r="R150" s="684">
        <f t="shared" si="176"/>
        <v>31800</v>
      </c>
      <c r="S150" s="684"/>
      <c r="T150" s="684"/>
      <c r="U150" s="684"/>
      <c r="V150" s="684"/>
      <c r="W150" s="684"/>
      <c r="X150" s="684"/>
      <c r="Y150" s="684"/>
      <c r="Z150" s="684"/>
      <c r="AA150" s="684"/>
      <c r="AB150" s="684"/>
      <c r="AC150" s="684"/>
      <c r="AD150" s="684"/>
      <c r="AE150" s="684"/>
      <c r="AF150" s="684"/>
      <c r="AG150" s="684"/>
      <c r="AH150" s="684"/>
      <c r="AI150" s="684"/>
      <c r="AJ150" s="684"/>
      <c r="AK150" s="684"/>
      <c r="AL150" s="684"/>
      <c r="AM150" s="684"/>
      <c r="AN150" s="684"/>
      <c r="AO150" s="684"/>
      <c r="AP150" s="684"/>
      <c r="AQ150" s="684"/>
      <c r="AR150" s="684"/>
      <c r="AS150" s="684"/>
      <c r="AT150" s="684"/>
      <c r="AU150" s="684"/>
      <c r="AV150" s="684"/>
      <c r="AW150" s="684"/>
      <c r="AX150" s="684"/>
      <c r="AY150" s="684"/>
      <c r="AZ150" s="684"/>
      <c r="BA150" s="684"/>
      <c r="BB150" s="684"/>
      <c r="BC150" s="684"/>
      <c r="BD150" s="684"/>
      <c r="BE150" s="684"/>
      <c r="BF150" s="684"/>
      <c r="BG150" s="684"/>
      <c r="BH150" s="684"/>
      <c r="BI150" s="684"/>
      <c r="BJ150" s="684"/>
      <c r="BK150" s="684"/>
      <c r="BL150" s="684"/>
      <c r="BM150" s="684"/>
      <c r="BN150" s="684"/>
      <c r="BO150" s="684"/>
      <c r="BP150" s="684"/>
      <c r="BQ150" s="684"/>
      <c r="BR150" s="684"/>
      <c r="BS150" s="684"/>
      <c r="BT150" s="684"/>
      <c r="BU150" s="684"/>
      <c r="BV150" s="684"/>
      <c r="BW150" s="684"/>
      <c r="BX150" s="684"/>
      <c r="BY150" s="684"/>
      <c r="BZ150" s="684"/>
      <c r="CA150" s="684"/>
      <c r="CB150" s="684"/>
      <c r="CC150" s="684"/>
      <c r="CD150" s="684"/>
      <c r="CE150" s="684"/>
      <c r="CF150" s="684"/>
      <c r="CG150" s="684"/>
      <c r="CH150" s="684"/>
      <c r="CI150" s="684"/>
      <c r="CZ150" s="686"/>
      <c r="DA150" s="687"/>
      <c r="DB150" s="688"/>
    </row>
    <row r="151" spans="2:106" s="135" customFormat="1" ht="14.25" outlineLevel="2" x14ac:dyDescent="0.25">
      <c r="C151" s="716" t="str">
        <f>C137</f>
        <v>КЦ</v>
      </c>
      <c r="D151" s="147"/>
      <c r="E151" s="147"/>
      <c r="F151" s="291"/>
      <c r="G151" s="147"/>
      <c r="H151" s="149">
        <f>H179-H165</f>
        <v>0</v>
      </c>
      <c r="I151" s="149">
        <f>I179-I165</f>
        <v>0</v>
      </c>
      <c r="J151" s="149">
        <f t="shared" ref="J151:R151" si="177">J179-J165</f>
        <v>0</v>
      </c>
      <c r="K151" s="149">
        <f t="shared" si="177"/>
        <v>0</v>
      </c>
      <c r="L151" s="149">
        <f t="shared" si="177"/>
        <v>0</v>
      </c>
      <c r="M151" s="149">
        <f t="shared" si="177"/>
        <v>0</v>
      </c>
      <c r="N151" s="149">
        <f t="shared" si="177"/>
        <v>0</v>
      </c>
      <c r="O151" s="149">
        <f t="shared" si="177"/>
        <v>0</v>
      </c>
      <c r="P151" s="149">
        <f t="shared" si="177"/>
        <v>0</v>
      </c>
      <c r="Q151" s="149">
        <f t="shared" si="177"/>
        <v>0</v>
      </c>
      <c r="R151" s="149">
        <f t="shared" si="177"/>
        <v>0</v>
      </c>
      <c r="S151" s="149"/>
      <c r="T151" s="149"/>
      <c r="U151" s="149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  <c r="BH151" s="149"/>
      <c r="BI151" s="149"/>
      <c r="BJ151" s="149"/>
      <c r="BK151" s="149"/>
      <c r="BL151" s="149"/>
      <c r="BM151" s="149"/>
      <c r="BN151" s="149"/>
      <c r="BO151" s="149"/>
      <c r="BP151" s="149"/>
      <c r="BQ151" s="149"/>
      <c r="BR151" s="149"/>
      <c r="BS151" s="149"/>
      <c r="BT151" s="149"/>
      <c r="BU151" s="149"/>
      <c r="BV151" s="149"/>
      <c r="BW151" s="149"/>
      <c r="BX151" s="149"/>
      <c r="BY151" s="149"/>
      <c r="BZ151" s="149"/>
      <c r="CA151" s="149"/>
      <c r="CB151" s="149"/>
      <c r="CC151" s="149"/>
      <c r="CD151" s="149"/>
      <c r="CE151" s="149"/>
      <c r="CF151" s="149"/>
      <c r="CG151" s="149"/>
      <c r="CH151" s="149"/>
      <c r="CI151" s="149"/>
      <c r="CZ151" s="152"/>
      <c r="DA151" s="157"/>
      <c r="DB151" s="164"/>
    </row>
    <row r="152" spans="2:106" s="135" customFormat="1" ht="14.25" outlineLevel="2" x14ac:dyDescent="0.25">
      <c r="B152" s="136"/>
      <c r="C152" s="716" t="str">
        <f t="shared" ref="C152:C163" si="178">C138</f>
        <v>ННГ</v>
      </c>
      <c r="D152" s="147"/>
      <c r="E152" s="147"/>
      <c r="F152" s="291"/>
      <c r="G152" s="147"/>
      <c r="H152" s="149">
        <f t="shared" ref="H152" si="179">H180-H166</f>
        <v>0</v>
      </c>
      <c r="I152" s="149">
        <f t="shared" ref="I152:R163" si="180">I180-I166</f>
        <v>0</v>
      </c>
      <c r="J152" s="149">
        <f t="shared" si="180"/>
        <v>3577.5</v>
      </c>
      <c r="K152" s="149">
        <f t="shared" si="180"/>
        <v>3577.5</v>
      </c>
      <c r="L152" s="149">
        <f t="shared" si="180"/>
        <v>3577.5</v>
      </c>
      <c r="M152" s="149">
        <f t="shared" si="180"/>
        <v>3577.5</v>
      </c>
      <c r="N152" s="149">
        <f t="shared" si="180"/>
        <v>3577.5</v>
      </c>
      <c r="O152" s="149">
        <f t="shared" si="180"/>
        <v>3577.5</v>
      </c>
      <c r="P152" s="149">
        <f t="shared" si="180"/>
        <v>3577.5</v>
      </c>
      <c r="Q152" s="149">
        <f t="shared" si="180"/>
        <v>3577.5</v>
      </c>
      <c r="R152" s="149">
        <f t="shared" si="180"/>
        <v>3577.5</v>
      </c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  <c r="BH152" s="149"/>
      <c r="BI152" s="149"/>
      <c r="BJ152" s="149"/>
      <c r="BK152" s="149"/>
      <c r="BL152" s="149"/>
      <c r="BM152" s="149"/>
      <c r="BN152" s="149"/>
      <c r="BO152" s="149"/>
      <c r="BP152" s="149"/>
      <c r="BQ152" s="149"/>
      <c r="BR152" s="149"/>
      <c r="BS152" s="149"/>
      <c r="BT152" s="149"/>
      <c r="BU152" s="149"/>
      <c r="BV152" s="149"/>
      <c r="BW152" s="149"/>
      <c r="BX152" s="149"/>
      <c r="BY152" s="149"/>
      <c r="BZ152" s="149"/>
      <c r="CA152" s="149"/>
      <c r="CB152" s="149"/>
      <c r="CC152" s="149"/>
      <c r="CD152" s="149"/>
      <c r="CE152" s="149"/>
      <c r="CF152" s="149"/>
      <c r="CG152" s="149"/>
      <c r="CH152" s="149"/>
      <c r="CI152" s="149"/>
      <c r="CZ152" s="152"/>
      <c r="DA152" s="157"/>
      <c r="DB152" s="164"/>
    </row>
    <row r="153" spans="2:106" s="135" customFormat="1" ht="14.25" outlineLevel="2" x14ac:dyDescent="0.25">
      <c r="B153" s="136"/>
      <c r="C153" s="716" t="str">
        <f t="shared" si="178"/>
        <v>Хантос</v>
      </c>
      <c r="D153" s="147"/>
      <c r="E153" s="147"/>
      <c r="F153" s="291"/>
      <c r="G153" s="147"/>
      <c r="H153" s="149">
        <f t="shared" ref="H153" si="181">H181-H167</f>
        <v>0</v>
      </c>
      <c r="I153" s="149">
        <f t="shared" si="180"/>
        <v>0</v>
      </c>
      <c r="J153" s="149">
        <f t="shared" si="180"/>
        <v>3577.5</v>
      </c>
      <c r="K153" s="149">
        <f t="shared" si="180"/>
        <v>3577.5</v>
      </c>
      <c r="L153" s="149">
        <f t="shared" si="180"/>
        <v>3577.5</v>
      </c>
      <c r="M153" s="149">
        <f t="shared" si="180"/>
        <v>3577.5</v>
      </c>
      <c r="N153" s="149">
        <f t="shared" si="180"/>
        <v>3577.5</v>
      </c>
      <c r="O153" s="149">
        <f t="shared" si="180"/>
        <v>3577.5</v>
      </c>
      <c r="P153" s="149">
        <f t="shared" si="180"/>
        <v>3577.5</v>
      </c>
      <c r="Q153" s="149">
        <f t="shared" si="180"/>
        <v>3577.5</v>
      </c>
      <c r="R153" s="149">
        <f t="shared" si="180"/>
        <v>3577.5</v>
      </c>
      <c r="S153" s="149"/>
      <c r="T153" s="149"/>
      <c r="U153" s="149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  <c r="AI153" s="149"/>
      <c r="AJ153" s="149"/>
      <c r="AK153" s="149"/>
      <c r="AL153" s="149"/>
      <c r="AM153" s="149"/>
      <c r="AN153" s="149"/>
      <c r="AO153" s="149"/>
      <c r="AP153" s="149"/>
      <c r="AQ153" s="149"/>
      <c r="AR153" s="149"/>
      <c r="AS153" s="149"/>
      <c r="AT153" s="149"/>
      <c r="AU153" s="149"/>
      <c r="AV153" s="149"/>
      <c r="AW153" s="149"/>
      <c r="AX153" s="149"/>
      <c r="AY153" s="149"/>
      <c r="AZ153" s="149"/>
      <c r="BA153" s="149"/>
      <c r="BB153" s="149"/>
      <c r="BC153" s="149"/>
      <c r="BD153" s="149"/>
      <c r="BE153" s="149"/>
      <c r="BF153" s="149"/>
      <c r="BG153" s="149"/>
      <c r="BH153" s="149"/>
      <c r="BI153" s="149"/>
      <c r="BJ153" s="149"/>
      <c r="BK153" s="149"/>
      <c r="BL153" s="149"/>
      <c r="BM153" s="149"/>
      <c r="BN153" s="149"/>
      <c r="BO153" s="149"/>
      <c r="BP153" s="149"/>
      <c r="BQ153" s="149"/>
      <c r="BR153" s="149"/>
      <c r="BS153" s="149"/>
      <c r="BT153" s="149"/>
      <c r="BU153" s="149"/>
      <c r="BV153" s="149"/>
      <c r="BW153" s="149"/>
      <c r="BX153" s="149"/>
      <c r="BY153" s="149"/>
      <c r="BZ153" s="149"/>
      <c r="CA153" s="149"/>
      <c r="CB153" s="149"/>
      <c r="CC153" s="149"/>
      <c r="CD153" s="149"/>
      <c r="CE153" s="149"/>
      <c r="CF153" s="149"/>
      <c r="CG153" s="149"/>
      <c r="CH153" s="149"/>
      <c r="CI153" s="149"/>
      <c r="CZ153" s="152"/>
      <c r="DA153" s="157"/>
      <c r="DB153" s="164"/>
    </row>
    <row r="154" spans="2:106" s="135" customFormat="1" ht="14.25" outlineLevel="2" x14ac:dyDescent="0.25">
      <c r="B154" s="136"/>
      <c r="C154" s="716" t="str">
        <f t="shared" si="178"/>
        <v>Мегион</v>
      </c>
      <c r="D154" s="147"/>
      <c r="E154" s="147"/>
      <c r="F154" s="291"/>
      <c r="G154" s="147"/>
      <c r="H154" s="149">
        <f t="shared" ref="H154" si="182">H182-H168</f>
        <v>0</v>
      </c>
      <c r="I154" s="149">
        <f t="shared" si="180"/>
        <v>0</v>
      </c>
      <c r="J154" s="149">
        <f t="shared" si="180"/>
        <v>3577.5</v>
      </c>
      <c r="K154" s="149">
        <f t="shared" si="180"/>
        <v>3577.5</v>
      </c>
      <c r="L154" s="149">
        <f t="shared" si="180"/>
        <v>3577.5</v>
      </c>
      <c r="M154" s="149">
        <f t="shared" si="180"/>
        <v>3577.5</v>
      </c>
      <c r="N154" s="149">
        <f t="shared" si="180"/>
        <v>3577.5</v>
      </c>
      <c r="O154" s="149">
        <f t="shared" si="180"/>
        <v>3577.5</v>
      </c>
      <c r="P154" s="149">
        <f t="shared" si="180"/>
        <v>3577.5</v>
      </c>
      <c r="Q154" s="149">
        <f t="shared" si="180"/>
        <v>3577.5</v>
      </c>
      <c r="R154" s="149">
        <f t="shared" si="180"/>
        <v>3577.5</v>
      </c>
      <c r="S154" s="149"/>
      <c r="T154" s="149"/>
      <c r="U154" s="149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  <c r="BH154" s="149"/>
      <c r="BI154" s="149"/>
      <c r="BJ154" s="149"/>
      <c r="BK154" s="149"/>
      <c r="BL154" s="149"/>
      <c r="BM154" s="149"/>
      <c r="BN154" s="149"/>
      <c r="BO154" s="149"/>
      <c r="BP154" s="149"/>
      <c r="BQ154" s="149"/>
      <c r="BR154" s="149"/>
      <c r="BS154" s="149"/>
      <c r="BT154" s="149"/>
      <c r="BU154" s="149"/>
      <c r="BV154" s="149"/>
      <c r="BW154" s="149"/>
      <c r="BX154" s="149"/>
      <c r="BY154" s="149"/>
      <c r="BZ154" s="149"/>
      <c r="CA154" s="149"/>
      <c r="CB154" s="149"/>
      <c r="CC154" s="149"/>
      <c r="CD154" s="149"/>
      <c r="CE154" s="149"/>
      <c r="CF154" s="149"/>
      <c r="CG154" s="149"/>
      <c r="CH154" s="149"/>
      <c r="CI154" s="149"/>
      <c r="CZ154" s="152"/>
      <c r="DA154" s="157"/>
      <c r="DB154" s="164"/>
    </row>
    <row r="155" spans="2:106" s="135" customFormat="1" ht="14.25" outlineLevel="2" x14ac:dyDescent="0.25">
      <c r="B155" s="136"/>
      <c r="C155" s="716" t="str">
        <f t="shared" si="178"/>
        <v>Оренбург</v>
      </c>
      <c r="D155" s="147"/>
      <c r="E155" s="147"/>
      <c r="F155" s="291"/>
      <c r="G155" s="147"/>
      <c r="H155" s="149">
        <f t="shared" ref="H155" si="183">H183-H169</f>
        <v>0</v>
      </c>
      <c r="I155" s="149">
        <f t="shared" si="180"/>
        <v>0</v>
      </c>
      <c r="J155" s="149">
        <f t="shared" si="180"/>
        <v>1987.5</v>
      </c>
      <c r="K155" s="149">
        <f t="shared" si="180"/>
        <v>1987.5</v>
      </c>
      <c r="L155" s="149">
        <f t="shared" si="180"/>
        <v>1987.5</v>
      </c>
      <c r="M155" s="149">
        <f t="shared" si="180"/>
        <v>1987.5</v>
      </c>
      <c r="N155" s="149">
        <f t="shared" si="180"/>
        <v>1987.5</v>
      </c>
      <c r="O155" s="149">
        <f t="shared" si="180"/>
        <v>1987.5</v>
      </c>
      <c r="P155" s="149">
        <f t="shared" si="180"/>
        <v>1987.5</v>
      </c>
      <c r="Q155" s="149">
        <f t="shared" si="180"/>
        <v>1987.5</v>
      </c>
      <c r="R155" s="149">
        <f t="shared" si="180"/>
        <v>1987.5</v>
      </c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  <c r="BH155" s="149"/>
      <c r="BI155" s="149"/>
      <c r="BJ155" s="149"/>
      <c r="BK155" s="149"/>
      <c r="BL155" s="149"/>
      <c r="BM155" s="149"/>
      <c r="BN155" s="149"/>
      <c r="BO155" s="149"/>
      <c r="BP155" s="149"/>
      <c r="BQ155" s="149"/>
      <c r="BR155" s="149"/>
      <c r="BS155" s="149"/>
      <c r="BT155" s="149"/>
      <c r="BU155" s="149"/>
      <c r="BV155" s="149"/>
      <c r="BW155" s="149"/>
      <c r="BX155" s="149"/>
      <c r="BY155" s="149"/>
      <c r="BZ155" s="149"/>
      <c r="CA155" s="149"/>
      <c r="CB155" s="149"/>
      <c r="CC155" s="149"/>
      <c r="CD155" s="149"/>
      <c r="CE155" s="149"/>
      <c r="CF155" s="149"/>
      <c r="CG155" s="149"/>
      <c r="CH155" s="149"/>
      <c r="CI155" s="149"/>
      <c r="CZ155" s="152"/>
      <c r="DA155" s="157"/>
      <c r="DB155" s="164"/>
    </row>
    <row r="156" spans="2:106" s="135" customFormat="1" ht="14.25" outlineLevel="2" x14ac:dyDescent="0.25">
      <c r="B156" s="136"/>
      <c r="C156" s="716" t="str">
        <f t="shared" si="178"/>
        <v>Восток</v>
      </c>
      <c r="D156" s="147"/>
      <c r="E156" s="147"/>
      <c r="F156" s="291"/>
      <c r="G156" s="147"/>
      <c r="H156" s="149">
        <f t="shared" ref="H156" si="184">H184-H170</f>
        <v>0</v>
      </c>
      <c r="I156" s="149">
        <f t="shared" si="180"/>
        <v>0</v>
      </c>
      <c r="J156" s="149">
        <f t="shared" si="180"/>
        <v>1987.5</v>
      </c>
      <c r="K156" s="149">
        <f t="shared" si="180"/>
        <v>1987.5</v>
      </c>
      <c r="L156" s="149">
        <f t="shared" si="180"/>
        <v>1987.5</v>
      </c>
      <c r="M156" s="149">
        <f t="shared" si="180"/>
        <v>1987.5</v>
      </c>
      <c r="N156" s="149">
        <f t="shared" si="180"/>
        <v>1987.5</v>
      </c>
      <c r="O156" s="149">
        <f t="shared" si="180"/>
        <v>1987.5</v>
      </c>
      <c r="P156" s="149">
        <f t="shared" si="180"/>
        <v>1987.5</v>
      </c>
      <c r="Q156" s="149">
        <f t="shared" si="180"/>
        <v>1987.5</v>
      </c>
      <c r="R156" s="149">
        <f t="shared" si="180"/>
        <v>1987.5</v>
      </c>
      <c r="S156" s="149"/>
      <c r="T156" s="149"/>
      <c r="U156" s="149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  <c r="BH156" s="149"/>
      <c r="BI156" s="149"/>
      <c r="BJ156" s="149"/>
      <c r="BK156" s="149"/>
      <c r="BL156" s="149"/>
      <c r="BM156" s="149"/>
      <c r="BN156" s="149"/>
      <c r="BO156" s="149"/>
      <c r="BP156" s="149"/>
      <c r="BQ156" s="149"/>
      <c r="BR156" s="149"/>
      <c r="BS156" s="149"/>
      <c r="BT156" s="149"/>
      <c r="BU156" s="149"/>
      <c r="BV156" s="149"/>
      <c r="BW156" s="149"/>
      <c r="BX156" s="149"/>
      <c r="BY156" s="149"/>
      <c r="BZ156" s="149"/>
      <c r="CA156" s="149"/>
      <c r="CB156" s="149"/>
      <c r="CC156" s="149"/>
      <c r="CD156" s="149"/>
      <c r="CE156" s="149"/>
      <c r="CF156" s="149"/>
      <c r="CG156" s="149"/>
      <c r="CH156" s="149"/>
      <c r="CI156" s="149"/>
      <c r="CZ156" s="152"/>
      <c r="DA156" s="157"/>
      <c r="DB156" s="164"/>
    </row>
    <row r="157" spans="2:106" s="135" customFormat="1" ht="14.25" outlineLevel="2" x14ac:dyDescent="0.25">
      <c r="B157" s="136"/>
      <c r="C157" s="716" t="str">
        <f t="shared" si="178"/>
        <v>Ямал</v>
      </c>
      <c r="D157" s="147"/>
      <c r="E157" s="147"/>
      <c r="F157" s="291"/>
      <c r="G157" s="147"/>
      <c r="H157" s="149">
        <f t="shared" ref="H157" si="185">H185-H171</f>
        <v>0</v>
      </c>
      <c r="I157" s="149">
        <f t="shared" si="180"/>
        <v>0</v>
      </c>
      <c r="J157" s="149">
        <f t="shared" si="180"/>
        <v>2385</v>
      </c>
      <c r="K157" s="149">
        <f t="shared" si="180"/>
        <v>2385</v>
      </c>
      <c r="L157" s="149">
        <f t="shared" si="180"/>
        <v>2385</v>
      </c>
      <c r="M157" s="149">
        <f t="shared" si="180"/>
        <v>2385</v>
      </c>
      <c r="N157" s="149">
        <f t="shared" si="180"/>
        <v>2385</v>
      </c>
      <c r="O157" s="149">
        <f t="shared" si="180"/>
        <v>2385</v>
      </c>
      <c r="P157" s="149">
        <f t="shared" si="180"/>
        <v>2385</v>
      </c>
      <c r="Q157" s="149">
        <f t="shared" si="180"/>
        <v>2385</v>
      </c>
      <c r="R157" s="149">
        <f t="shared" si="180"/>
        <v>2385</v>
      </c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  <c r="BH157" s="149"/>
      <c r="BI157" s="149"/>
      <c r="BJ157" s="149"/>
      <c r="BK157" s="149"/>
      <c r="BL157" s="149"/>
      <c r="BM157" s="149"/>
      <c r="BN157" s="149"/>
      <c r="BO157" s="149"/>
      <c r="BP157" s="149"/>
      <c r="BQ157" s="149"/>
      <c r="BR157" s="149"/>
      <c r="BS157" s="149"/>
      <c r="BT157" s="149"/>
      <c r="BU157" s="149"/>
      <c r="BV157" s="149"/>
      <c r="BW157" s="149"/>
      <c r="BX157" s="149"/>
      <c r="BY157" s="149"/>
      <c r="BZ157" s="149"/>
      <c r="CA157" s="149"/>
      <c r="CB157" s="149"/>
      <c r="CC157" s="149"/>
      <c r="CD157" s="149"/>
      <c r="CE157" s="149"/>
      <c r="CF157" s="149"/>
      <c r="CG157" s="149"/>
      <c r="CH157" s="149"/>
      <c r="CI157" s="149"/>
      <c r="CZ157" s="152"/>
      <c r="DA157" s="157"/>
      <c r="DB157" s="164"/>
    </row>
    <row r="158" spans="2:106" s="135" customFormat="1" ht="14.25" outlineLevel="2" x14ac:dyDescent="0.25">
      <c r="B158" s="136"/>
      <c r="C158" s="716" t="str">
        <f t="shared" si="178"/>
        <v>Мессояха</v>
      </c>
      <c r="D158" s="147"/>
      <c r="E158" s="147"/>
      <c r="F158" s="291"/>
      <c r="G158" s="147"/>
      <c r="H158" s="149">
        <f t="shared" ref="H158" si="186">H186-H172</f>
        <v>0</v>
      </c>
      <c r="I158" s="149">
        <f t="shared" si="180"/>
        <v>0</v>
      </c>
      <c r="J158" s="149">
        <f t="shared" si="180"/>
        <v>2385</v>
      </c>
      <c r="K158" s="149">
        <f t="shared" si="180"/>
        <v>2385</v>
      </c>
      <c r="L158" s="149">
        <f t="shared" si="180"/>
        <v>2385</v>
      </c>
      <c r="M158" s="149">
        <f t="shared" si="180"/>
        <v>2385</v>
      </c>
      <c r="N158" s="149">
        <f t="shared" si="180"/>
        <v>2385</v>
      </c>
      <c r="O158" s="149">
        <f t="shared" si="180"/>
        <v>2385</v>
      </c>
      <c r="P158" s="149">
        <f t="shared" si="180"/>
        <v>2385</v>
      </c>
      <c r="Q158" s="149">
        <f t="shared" si="180"/>
        <v>2385</v>
      </c>
      <c r="R158" s="149">
        <f t="shared" si="180"/>
        <v>2385</v>
      </c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  <c r="BH158" s="149"/>
      <c r="BI158" s="149"/>
      <c r="BJ158" s="149"/>
      <c r="BK158" s="149"/>
      <c r="BL158" s="149"/>
      <c r="BM158" s="149"/>
      <c r="BN158" s="149"/>
      <c r="BO158" s="149"/>
      <c r="BP158" s="149"/>
      <c r="BQ158" s="149"/>
      <c r="BR158" s="149"/>
      <c r="BS158" s="149"/>
      <c r="BT158" s="149"/>
      <c r="BU158" s="149"/>
      <c r="BV158" s="149"/>
      <c r="BW158" s="149"/>
      <c r="BX158" s="149"/>
      <c r="BY158" s="149"/>
      <c r="BZ158" s="149"/>
      <c r="CA158" s="149"/>
      <c r="CB158" s="149"/>
      <c r="CC158" s="149"/>
      <c r="CD158" s="149"/>
      <c r="CE158" s="149"/>
      <c r="CF158" s="149"/>
      <c r="CG158" s="149"/>
      <c r="CH158" s="149"/>
      <c r="CI158" s="149"/>
      <c r="CZ158" s="152"/>
      <c r="DA158" s="157"/>
      <c r="DB158" s="164"/>
    </row>
    <row r="159" spans="2:106" s="135" customFormat="1" ht="14.25" outlineLevel="2" x14ac:dyDescent="0.25">
      <c r="B159" s="136"/>
      <c r="C159" s="716" t="str">
        <f t="shared" si="178"/>
        <v>Заполярье</v>
      </c>
      <c r="D159" s="147"/>
      <c r="E159" s="147"/>
      <c r="F159" s="291"/>
      <c r="G159" s="147"/>
      <c r="H159" s="149">
        <f t="shared" ref="H159" si="187">H187-H173</f>
        <v>0</v>
      </c>
      <c r="I159" s="149">
        <f t="shared" si="180"/>
        <v>0</v>
      </c>
      <c r="J159" s="149">
        <f t="shared" si="180"/>
        <v>3577.5</v>
      </c>
      <c r="K159" s="149">
        <f t="shared" si="180"/>
        <v>3577.5</v>
      </c>
      <c r="L159" s="149">
        <f t="shared" si="180"/>
        <v>3577.5</v>
      </c>
      <c r="M159" s="149">
        <f t="shared" si="180"/>
        <v>3577.5</v>
      </c>
      <c r="N159" s="149">
        <f t="shared" si="180"/>
        <v>3577.5</v>
      </c>
      <c r="O159" s="149">
        <f t="shared" si="180"/>
        <v>3577.5</v>
      </c>
      <c r="P159" s="149">
        <f t="shared" si="180"/>
        <v>3577.5</v>
      </c>
      <c r="Q159" s="149">
        <f t="shared" si="180"/>
        <v>3577.5</v>
      </c>
      <c r="R159" s="149">
        <f t="shared" si="180"/>
        <v>3577.5</v>
      </c>
      <c r="S159" s="149"/>
      <c r="T159" s="149"/>
      <c r="U159" s="149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  <c r="BH159" s="149"/>
      <c r="BI159" s="149"/>
      <c r="BJ159" s="149"/>
      <c r="BK159" s="149"/>
      <c r="BL159" s="149"/>
      <c r="BM159" s="149"/>
      <c r="BN159" s="149"/>
      <c r="BO159" s="149"/>
      <c r="BP159" s="149"/>
      <c r="BQ159" s="149"/>
      <c r="BR159" s="149"/>
      <c r="BS159" s="149"/>
      <c r="BT159" s="149"/>
      <c r="BU159" s="149"/>
      <c r="BV159" s="149"/>
      <c r="BW159" s="149"/>
      <c r="BX159" s="149"/>
      <c r="BY159" s="149"/>
      <c r="BZ159" s="149"/>
      <c r="CA159" s="149"/>
      <c r="CB159" s="149"/>
      <c r="CC159" s="149"/>
      <c r="CD159" s="149"/>
      <c r="CE159" s="149"/>
      <c r="CF159" s="149"/>
      <c r="CG159" s="149"/>
      <c r="CH159" s="149"/>
      <c r="CI159" s="149"/>
      <c r="CZ159" s="152"/>
      <c r="DA159" s="157"/>
      <c r="DB159" s="164"/>
    </row>
    <row r="160" spans="2:106" s="135" customFormat="1" ht="14.25" outlineLevel="2" x14ac:dyDescent="0.25">
      <c r="B160" s="136"/>
      <c r="C160" s="716" t="str">
        <f t="shared" si="178"/>
        <v>ГПН Р</v>
      </c>
      <c r="D160" s="147"/>
      <c r="E160" s="147"/>
      <c r="F160" s="291"/>
      <c r="G160" s="147"/>
      <c r="H160" s="149">
        <f t="shared" ref="H160" si="188">H188-H174</f>
        <v>0</v>
      </c>
      <c r="I160" s="149">
        <f t="shared" si="180"/>
        <v>0</v>
      </c>
      <c r="J160" s="149">
        <f t="shared" si="180"/>
        <v>1987.5</v>
      </c>
      <c r="K160" s="149">
        <f t="shared" si="180"/>
        <v>1987.5</v>
      </c>
      <c r="L160" s="149">
        <f t="shared" si="180"/>
        <v>1987.5</v>
      </c>
      <c r="M160" s="149">
        <f t="shared" si="180"/>
        <v>1987.5</v>
      </c>
      <c r="N160" s="149">
        <f t="shared" si="180"/>
        <v>1987.5</v>
      </c>
      <c r="O160" s="149">
        <f t="shared" si="180"/>
        <v>1987.5</v>
      </c>
      <c r="P160" s="149">
        <f t="shared" si="180"/>
        <v>1987.5</v>
      </c>
      <c r="Q160" s="149">
        <f t="shared" si="180"/>
        <v>1987.5</v>
      </c>
      <c r="R160" s="149">
        <f t="shared" si="180"/>
        <v>1987.5</v>
      </c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  <c r="BH160" s="149"/>
      <c r="BI160" s="149"/>
      <c r="BJ160" s="149"/>
      <c r="BK160" s="149"/>
      <c r="BL160" s="149"/>
      <c r="BM160" s="149"/>
      <c r="BN160" s="149"/>
      <c r="BO160" s="149"/>
      <c r="BP160" s="149"/>
      <c r="BQ160" s="149"/>
      <c r="BR160" s="149"/>
      <c r="BS160" s="149"/>
      <c r="BT160" s="149"/>
      <c r="BU160" s="149"/>
      <c r="BV160" s="149"/>
      <c r="BW160" s="149"/>
      <c r="BX160" s="149"/>
      <c r="BY160" s="149"/>
      <c r="BZ160" s="149"/>
      <c r="CA160" s="149"/>
      <c r="CB160" s="149"/>
      <c r="CC160" s="149"/>
      <c r="CD160" s="149"/>
      <c r="CE160" s="149"/>
      <c r="CF160" s="149"/>
      <c r="CG160" s="149"/>
      <c r="CH160" s="149"/>
      <c r="CI160" s="149"/>
      <c r="CZ160" s="152"/>
      <c r="DA160" s="157"/>
      <c r="DB160" s="164"/>
    </row>
    <row r="161" spans="2:106" s="135" customFormat="1" ht="14.25" outlineLevel="2" x14ac:dyDescent="0.25">
      <c r="B161" s="136"/>
      <c r="C161" s="716" t="str">
        <f t="shared" si="178"/>
        <v>Гео</v>
      </c>
      <c r="D161" s="147"/>
      <c r="E161" s="147"/>
      <c r="F161" s="291"/>
      <c r="G161" s="147"/>
      <c r="H161" s="149">
        <f t="shared" ref="H161" si="189">H189-H175</f>
        <v>0</v>
      </c>
      <c r="I161" s="149">
        <f t="shared" si="180"/>
        <v>0</v>
      </c>
      <c r="J161" s="149">
        <f t="shared" si="180"/>
        <v>1987.5</v>
      </c>
      <c r="K161" s="149">
        <f t="shared" si="180"/>
        <v>1987.5</v>
      </c>
      <c r="L161" s="149">
        <f t="shared" si="180"/>
        <v>1987.5</v>
      </c>
      <c r="M161" s="149">
        <f t="shared" si="180"/>
        <v>1987.5</v>
      </c>
      <c r="N161" s="149">
        <f t="shared" si="180"/>
        <v>1987.5</v>
      </c>
      <c r="O161" s="149">
        <f t="shared" si="180"/>
        <v>1987.5</v>
      </c>
      <c r="P161" s="149">
        <f t="shared" si="180"/>
        <v>1987.5</v>
      </c>
      <c r="Q161" s="149">
        <f t="shared" si="180"/>
        <v>1987.5</v>
      </c>
      <c r="R161" s="149">
        <f t="shared" si="180"/>
        <v>1987.5</v>
      </c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  <c r="BH161" s="149"/>
      <c r="BI161" s="149"/>
      <c r="BJ161" s="149"/>
      <c r="BK161" s="149"/>
      <c r="BL161" s="149"/>
      <c r="BM161" s="149"/>
      <c r="BN161" s="149"/>
      <c r="BO161" s="149"/>
      <c r="BP161" s="149"/>
      <c r="BQ161" s="149"/>
      <c r="BR161" s="149"/>
      <c r="BS161" s="149"/>
      <c r="BT161" s="149"/>
      <c r="BU161" s="149"/>
      <c r="BV161" s="149"/>
      <c r="BW161" s="149"/>
      <c r="BX161" s="149"/>
      <c r="BY161" s="149"/>
      <c r="BZ161" s="149"/>
      <c r="CA161" s="149"/>
      <c r="CB161" s="149"/>
      <c r="CC161" s="149"/>
      <c r="CD161" s="149"/>
      <c r="CE161" s="149"/>
      <c r="CF161" s="149"/>
      <c r="CG161" s="149"/>
      <c r="CH161" s="149"/>
      <c r="CI161" s="149"/>
      <c r="CZ161" s="152"/>
      <c r="DA161" s="157"/>
      <c r="DB161" s="164"/>
    </row>
    <row r="162" spans="2:106" s="135" customFormat="1" ht="14.25" outlineLevel="2" x14ac:dyDescent="0.25">
      <c r="B162" s="136"/>
      <c r="C162" s="716" t="str">
        <f t="shared" si="178"/>
        <v>НТЦ</v>
      </c>
      <c r="D162" s="147"/>
      <c r="E162" s="147"/>
      <c r="F162" s="291"/>
      <c r="G162" s="147"/>
      <c r="H162" s="149">
        <f t="shared" ref="H162" si="190">H190-H176</f>
        <v>0</v>
      </c>
      <c r="I162" s="149">
        <f t="shared" si="180"/>
        <v>0</v>
      </c>
      <c r="J162" s="149">
        <f t="shared" si="180"/>
        <v>2385</v>
      </c>
      <c r="K162" s="149">
        <f t="shared" si="180"/>
        <v>2385</v>
      </c>
      <c r="L162" s="149">
        <f t="shared" si="180"/>
        <v>2385</v>
      </c>
      <c r="M162" s="149">
        <f t="shared" si="180"/>
        <v>2385</v>
      </c>
      <c r="N162" s="149">
        <f t="shared" si="180"/>
        <v>2385</v>
      </c>
      <c r="O162" s="149">
        <f t="shared" si="180"/>
        <v>2385</v>
      </c>
      <c r="P162" s="149">
        <f t="shared" si="180"/>
        <v>2385</v>
      </c>
      <c r="Q162" s="149">
        <f t="shared" si="180"/>
        <v>2385</v>
      </c>
      <c r="R162" s="149">
        <f t="shared" si="180"/>
        <v>2385</v>
      </c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  <c r="BH162" s="149"/>
      <c r="BI162" s="149"/>
      <c r="BJ162" s="149"/>
      <c r="BK162" s="149"/>
      <c r="BL162" s="149"/>
      <c r="BM162" s="149"/>
      <c r="BN162" s="149"/>
      <c r="BO162" s="149"/>
      <c r="BP162" s="149"/>
      <c r="BQ162" s="149"/>
      <c r="BR162" s="149"/>
      <c r="BS162" s="149"/>
      <c r="BT162" s="149"/>
      <c r="BU162" s="149"/>
      <c r="BV162" s="149"/>
      <c r="BW162" s="149"/>
      <c r="BX162" s="149"/>
      <c r="BY162" s="149"/>
      <c r="BZ162" s="149"/>
      <c r="CA162" s="149"/>
      <c r="CB162" s="149"/>
      <c r="CC162" s="149"/>
      <c r="CD162" s="149"/>
      <c r="CE162" s="149"/>
      <c r="CF162" s="149"/>
      <c r="CG162" s="149"/>
      <c r="CH162" s="149"/>
      <c r="CI162" s="149"/>
      <c r="CZ162" s="152"/>
      <c r="DA162" s="157"/>
      <c r="DB162" s="164"/>
    </row>
    <row r="163" spans="2:106" s="135" customFormat="1" ht="14.25" outlineLevel="2" x14ac:dyDescent="0.25">
      <c r="B163" s="136"/>
      <c r="C163" s="716" t="str">
        <f t="shared" si="178"/>
        <v>Меретояха</v>
      </c>
      <c r="D163" s="147"/>
      <c r="E163" s="147"/>
      <c r="F163" s="291"/>
      <c r="G163" s="147"/>
      <c r="H163" s="149">
        <f t="shared" ref="H163" si="191">H191-H177</f>
        <v>0</v>
      </c>
      <c r="I163" s="149">
        <f t="shared" si="180"/>
        <v>0</v>
      </c>
      <c r="J163" s="149">
        <f t="shared" si="180"/>
        <v>2385</v>
      </c>
      <c r="K163" s="149">
        <f t="shared" si="180"/>
        <v>2385</v>
      </c>
      <c r="L163" s="149">
        <f t="shared" si="180"/>
        <v>2385</v>
      </c>
      <c r="M163" s="149">
        <f t="shared" si="180"/>
        <v>2385</v>
      </c>
      <c r="N163" s="149">
        <f t="shared" si="180"/>
        <v>2385</v>
      </c>
      <c r="O163" s="149">
        <f t="shared" si="180"/>
        <v>2385</v>
      </c>
      <c r="P163" s="149">
        <f t="shared" si="180"/>
        <v>2385</v>
      </c>
      <c r="Q163" s="149">
        <f t="shared" si="180"/>
        <v>2385</v>
      </c>
      <c r="R163" s="149">
        <f t="shared" si="180"/>
        <v>2385</v>
      </c>
      <c r="S163" s="149"/>
      <c r="T163" s="149"/>
      <c r="U163" s="149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  <c r="BH163" s="149"/>
      <c r="BI163" s="149"/>
      <c r="BJ163" s="149"/>
      <c r="BK163" s="149"/>
      <c r="BL163" s="149"/>
      <c r="BM163" s="149"/>
      <c r="BN163" s="149"/>
      <c r="BO163" s="149"/>
      <c r="BP163" s="149"/>
      <c r="BQ163" s="149"/>
      <c r="BR163" s="149"/>
      <c r="BS163" s="149"/>
      <c r="BT163" s="149"/>
      <c r="BU163" s="149"/>
      <c r="BV163" s="149"/>
      <c r="BW163" s="149"/>
      <c r="BX163" s="149"/>
      <c r="BY163" s="149"/>
      <c r="BZ163" s="149"/>
      <c r="CA163" s="149"/>
      <c r="CB163" s="149"/>
      <c r="CC163" s="149"/>
      <c r="CD163" s="149"/>
      <c r="CE163" s="149"/>
      <c r="CF163" s="149"/>
      <c r="CG163" s="149"/>
      <c r="CH163" s="149"/>
      <c r="CI163" s="149"/>
      <c r="CZ163" s="152"/>
      <c r="DA163" s="157"/>
      <c r="DB163" s="164"/>
    </row>
    <row r="164" spans="2:106" s="685" customFormat="1" outlineLevel="2" x14ac:dyDescent="0.25">
      <c r="B164" s="680" t="s">
        <v>930</v>
      </c>
      <c r="C164" s="681" t="str">
        <f>'Дерево КПЭ (Развитие ОЭДК)'!F8</f>
        <v>Трудозатраты на сбор и согласование оценочных листов, час.</v>
      </c>
      <c r="D164" s="682"/>
      <c r="E164" s="682"/>
      <c r="F164" s="683"/>
      <c r="G164" s="682"/>
      <c r="H164" s="684">
        <f>SUM(H165:H177)</f>
        <v>63600</v>
      </c>
      <c r="I164" s="684">
        <f>SUM(I165:I177)</f>
        <v>63600</v>
      </c>
      <c r="J164" s="684">
        <f>SUM(J165:J177)</f>
        <v>31800</v>
      </c>
      <c r="K164" s="684">
        <f>SUM(K165:K177)</f>
        <v>31800</v>
      </c>
      <c r="L164" s="684">
        <f t="shared" ref="L164:R164" si="192">SUM(L165:L177)</f>
        <v>31800</v>
      </c>
      <c r="M164" s="684">
        <f t="shared" si="192"/>
        <v>31800</v>
      </c>
      <c r="N164" s="684">
        <f t="shared" si="192"/>
        <v>31800</v>
      </c>
      <c r="O164" s="684">
        <f t="shared" si="192"/>
        <v>31800</v>
      </c>
      <c r="P164" s="684">
        <f t="shared" si="192"/>
        <v>31800</v>
      </c>
      <c r="Q164" s="684">
        <f t="shared" si="192"/>
        <v>31800</v>
      </c>
      <c r="R164" s="684">
        <f t="shared" si="192"/>
        <v>31800</v>
      </c>
      <c r="S164" s="684"/>
      <c r="T164" s="684"/>
      <c r="U164" s="684"/>
      <c r="V164" s="684"/>
      <c r="W164" s="684"/>
      <c r="X164" s="684"/>
      <c r="Y164" s="684"/>
      <c r="Z164" s="684"/>
      <c r="AA164" s="684"/>
      <c r="AB164" s="684"/>
      <c r="AC164" s="684"/>
      <c r="AD164" s="684"/>
      <c r="AE164" s="684"/>
      <c r="AF164" s="684"/>
      <c r="AG164" s="684"/>
      <c r="AH164" s="684"/>
      <c r="AI164" s="684"/>
      <c r="AJ164" s="684"/>
      <c r="AK164" s="684"/>
      <c r="AL164" s="684"/>
      <c r="AM164" s="684"/>
      <c r="AN164" s="684"/>
      <c r="AO164" s="684"/>
      <c r="AP164" s="684"/>
      <c r="AQ164" s="684"/>
      <c r="AR164" s="684"/>
      <c r="AS164" s="684"/>
      <c r="AT164" s="684"/>
      <c r="AU164" s="684"/>
      <c r="AV164" s="684"/>
      <c r="AW164" s="684"/>
      <c r="AX164" s="684"/>
      <c r="AY164" s="684"/>
      <c r="AZ164" s="684"/>
      <c r="BA164" s="684"/>
      <c r="BB164" s="684"/>
      <c r="BC164" s="684"/>
      <c r="BD164" s="684"/>
      <c r="BE164" s="684"/>
      <c r="BF164" s="684"/>
      <c r="BG164" s="684"/>
      <c r="BH164" s="684"/>
      <c r="BI164" s="684"/>
      <c r="BJ164" s="684"/>
      <c r="BK164" s="684"/>
      <c r="BL164" s="684"/>
      <c r="BM164" s="684"/>
      <c r="BN164" s="684"/>
      <c r="BO164" s="684"/>
      <c r="BP164" s="684"/>
      <c r="BQ164" s="684"/>
      <c r="BR164" s="684"/>
      <c r="BS164" s="684"/>
      <c r="BT164" s="684"/>
      <c r="BU164" s="684"/>
      <c r="BV164" s="684"/>
      <c r="BW164" s="684"/>
      <c r="BX164" s="684"/>
      <c r="BY164" s="684"/>
      <c r="BZ164" s="684"/>
      <c r="CA164" s="684"/>
      <c r="CB164" s="684"/>
      <c r="CC164" s="684"/>
      <c r="CD164" s="684"/>
      <c r="CE164" s="684"/>
      <c r="CF164" s="684"/>
      <c r="CG164" s="684"/>
      <c r="CH164" s="684"/>
      <c r="CI164" s="684"/>
      <c r="CZ164" s="686"/>
      <c r="DA164" s="687"/>
      <c r="DB164" s="688"/>
    </row>
    <row r="165" spans="2:106" s="135" customFormat="1" ht="14.25" outlineLevel="2" x14ac:dyDescent="0.25">
      <c r="B165" s="136"/>
      <c r="C165" s="540" t="str">
        <f>C151</f>
        <v>КЦ</v>
      </c>
      <c r="D165" s="147"/>
      <c r="E165" s="147"/>
      <c r="F165" s="291"/>
      <c r="G165" s="147"/>
      <c r="H165" s="149">
        <f t="shared" ref="H165:R165" si="193">H193*H$95</f>
        <v>0</v>
      </c>
      <c r="I165" s="149">
        <f t="shared" si="193"/>
        <v>0</v>
      </c>
      <c r="J165" s="149">
        <f t="shared" si="193"/>
        <v>0</v>
      </c>
      <c r="K165" s="149">
        <f t="shared" si="193"/>
        <v>0</v>
      </c>
      <c r="L165" s="149">
        <f t="shared" si="193"/>
        <v>0</v>
      </c>
      <c r="M165" s="149">
        <f t="shared" si="193"/>
        <v>0</v>
      </c>
      <c r="N165" s="149">
        <f t="shared" si="193"/>
        <v>0</v>
      </c>
      <c r="O165" s="149">
        <f t="shared" si="193"/>
        <v>0</v>
      </c>
      <c r="P165" s="149">
        <f t="shared" si="193"/>
        <v>0</v>
      </c>
      <c r="Q165" s="149">
        <f t="shared" si="193"/>
        <v>0</v>
      </c>
      <c r="R165" s="149">
        <f t="shared" si="193"/>
        <v>0</v>
      </c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  <c r="BH165" s="149"/>
      <c r="BI165" s="149"/>
      <c r="BJ165" s="149"/>
      <c r="BK165" s="149"/>
      <c r="BL165" s="149"/>
      <c r="BM165" s="149"/>
      <c r="BN165" s="149"/>
      <c r="BO165" s="149"/>
      <c r="BP165" s="149"/>
      <c r="BQ165" s="149"/>
      <c r="BR165" s="149"/>
      <c r="BS165" s="149"/>
      <c r="BT165" s="149"/>
      <c r="BU165" s="149"/>
      <c r="BV165" s="149"/>
      <c r="BW165" s="149"/>
      <c r="BX165" s="149"/>
      <c r="BY165" s="149"/>
      <c r="BZ165" s="149"/>
      <c r="CA165" s="149"/>
      <c r="CB165" s="149"/>
      <c r="CC165" s="149"/>
      <c r="CD165" s="149"/>
      <c r="CE165" s="149"/>
      <c r="CF165" s="149"/>
      <c r="CG165" s="149"/>
      <c r="CH165" s="149"/>
      <c r="CI165" s="149"/>
      <c r="CZ165" s="152"/>
      <c r="DA165" s="157"/>
      <c r="DB165" s="164"/>
    </row>
    <row r="166" spans="2:106" s="135" customFormat="1" ht="14.25" outlineLevel="2" x14ac:dyDescent="0.25">
      <c r="B166" s="136"/>
      <c r="C166" s="540" t="str">
        <f t="shared" ref="C166:C177" si="194">C152</f>
        <v>ННГ</v>
      </c>
      <c r="D166" s="147"/>
      <c r="E166" s="147"/>
      <c r="F166" s="291"/>
      <c r="G166" s="147"/>
      <c r="H166" s="149">
        <f t="shared" ref="H166:R166" si="195">H194*H$95</f>
        <v>7155</v>
      </c>
      <c r="I166" s="149">
        <f t="shared" si="195"/>
        <v>7155</v>
      </c>
      <c r="J166" s="149">
        <f t="shared" si="195"/>
        <v>3577.5</v>
      </c>
      <c r="K166" s="149">
        <f t="shared" si="195"/>
        <v>3577.5</v>
      </c>
      <c r="L166" s="149">
        <f t="shared" si="195"/>
        <v>3577.5</v>
      </c>
      <c r="M166" s="149">
        <f t="shared" si="195"/>
        <v>3577.5</v>
      </c>
      <c r="N166" s="149">
        <f t="shared" si="195"/>
        <v>3577.5</v>
      </c>
      <c r="O166" s="149">
        <f t="shared" si="195"/>
        <v>3577.5</v>
      </c>
      <c r="P166" s="149">
        <f t="shared" si="195"/>
        <v>3577.5</v>
      </c>
      <c r="Q166" s="149">
        <f t="shared" si="195"/>
        <v>3577.5</v>
      </c>
      <c r="R166" s="149">
        <f t="shared" si="195"/>
        <v>3577.5</v>
      </c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  <c r="BH166" s="149"/>
      <c r="BI166" s="149"/>
      <c r="BJ166" s="149"/>
      <c r="BK166" s="149"/>
      <c r="BL166" s="149"/>
      <c r="BM166" s="149"/>
      <c r="BN166" s="149"/>
      <c r="BO166" s="149"/>
      <c r="BP166" s="149"/>
      <c r="BQ166" s="149"/>
      <c r="BR166" s="149"/>
      <c r="BS166" s="149"/>
      <c r="BT166" s="149"/>
      <c r="BU166" s="149"/>
      <c r="BV166" s="149"/>
      <c r="BW166" s="149"/>
      <c r="BX166" s="149"/>
      <c r="BY166" s="149"/>
      <c r="BZ166" s="149"/>
      <c r="CA166" s="149"/>
      <c r="CB166" s="149"/>
      <c r="CC166" s="149"/>
      <c r="CD166" s="149"/>
      <c r="CE166" s="149"/>
      <c r="CF166" s="149"/>
      <c r="CG166" s="149"/>
      <c r="CH166" s="149"/>
      <c r="CI166" s="149"/>
      <c r="CZ166" s="152"/>
      <c r="DA166" s="157"/>
      <c r="DB166" s="164"/>
    </row>
    <row r="167" spans="2:106" s="135" customFormat="1" ht="14.25" outlineLevel="2" x14ac:dyDescent="0.25">
      <c r="B167" s="136"/>
      <c r="C167" s="540" t="str">
        <f t="shared" si="194"/>
        <v>Хантос</v>
      </c>
      <c r="D167" s="147"/>
      <c r="E167" s="147"/>
      <c r="F167" s="291"/>
      <c r="G167" s="147"/>
      <c r="H167" s="149">
        <f t="shared" ref="H167:R167" si="196">H195*H$95</f>
        <v>7155</v>
      </c>
      <c r="I167" s="149">
        <f t="shared" si="196"/>
        <v>7155</v>
      </c>
      <c r="J167" s="149">
        <f t="shared" si="196"/>
        <v>3577.5</v>
      </c>
      <c r="K167" s="149">
        <f t="shared" si="196"/>
        <v>3577.5</v>
      </c>
      <c r="L167" s="149">
        <f t="shared" si="196"/>
        <v>3577.5</v>
      </c>
      <c r="M167" s="149">
        <f t="shared" si="196"/>
        <v>3577.5</v>
      </c>
      <c r="N167" s="149">
        <f t="shared" si="196"/>
        <v>3577.5</v>
      </c>
      <c r="O167" s="149">
        <f t="shared" si="196"/>
        <v>3577.5</v>
      </c>
      <c r="P167" s="149">
        <f t="shared" si="196"/>
        <v>3577.5</v>
      </c>
      <c r="Q167" s="149">
        <f t="shared" si="196"/>
        <v>3577.5</v>
      </c>
      <c r="R167" s="149">
        <f t="shared" si="196"/>
        <v>3577.5</v>
      </c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  <c r="BH167" s="149"/>
      <c r="BI167" s="149"/>
      <c r="BJ167" s="149"/>
      <c r="BK167" s="149"/>
      <c r="BL167" s="149"/>
      <c r="BM167" s="149"/>
      <c r="BN167" s="149"/>
      <c r="BO167" s="149"/>
      <c r="BP167" s="149"/>
      <c r="BQ167" s="149"/>
      <c r="BR167" s="149"/>
      <c r="BS167" s="149"/>
      <c r="BT167" s="149"/>
      <c r="BU167" s="149"/>
      <c r="BV167" s="149"/>
      <c r="BW167" s="149"/>
      <c r="BX167" s="149"/>
      <c r="BY167" s="149"/>
      <c r="BZ167" s="149"/>
      <c r="CA167" s="149"/>
      <c r="CB167" s="149"/>
      <c r="CC167" s="149"/>
      <c r="CD167" s="149"/>
      <c r="CE167" s="149"/>
      <c r="CF167" s="149"/>
      <c r="CG167" s="149"/>
      <c r="CH167" s="149"/>
      <c r="CI167" s="149"/>
      <c r="CZ167" s="152"/>
      <c r="DA167" s="157"/>
      <c r="DB167" s="164"/>
    </row>
    <row r="168" spans="2:106" s="135" customFormat="1" ht="14.25" outlineLevel="2" x14ac:dyDescent="0.25">
      <c r="B168" s="136"/>
      <c r="C168" s="540" t="str">
        <f t="shared" si="194"/>
        <v>Мегион</v>
      </c>
      <c r="D168" s="147"/>
      <c r="E168" s="147"/>
      <c r="F168" s="291"/>
      <c r="G168" s="147"/>
      <c r="H168" s="149">
        <f t="shared" ref="H168:R168" si="197">H196*H$95</f>
        <v>7155</v>
      </c>
      <c r="I168" s="149">
        <f t="shared" si="197"/>
        <v>7155</v>
      </c>
      <c r="J168" s="149">
        <f t="shared" si="197"/>
        <v>3577.5</v>
      </c>
      <c r="K168" s="149">
        <f t="shared" si="197"/>
        <v>3577.5</v>
      </c>
      <c r="L168" s="149">
        <f t="shared" si="197"/>
        <v>3577.5</v>
      </c>
      <c r="M168" s="149">
        <f t="shared" si="197"/>
        <v>3577.5</v>
      </c>
      <c r="N168" s="149">
        <f t="shared" si="197"/>
        <v>3577.5</v>
      </c>
      <c r="O168" s="149">
        <f t="shared" si="197"/>
        <v>3577.5</v>
      </c>
      <c r="P168" s="149">
        <f t="shared" si="197"/>
        <v>3577.5</v>
      </c>
      <c r="Q168" s="149">
        <f t="shared" si="197"/>
        <v>3577.5</v>
      </c>
      <c r="R168" s="149">
        <f t="shared" si="197"/>
        <v>3577.5</v>
      </c>
      <c r="S168" s="149"/>
      <c r="T168" s="149"/>
      <c r="U168" s="149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49"/>
      <c r="AN168" s="149"/>
      <c r="AO168" s="149"/>
      <c r="AP168" s="149"/>
      <c r="AQ168" s="149"/>
      <c r="AR168" s="149"/>
      <c r="AS168" s="149"/>
      <c r="AT168" s="149"/>
      <c r="AU168" s="149"/>
      <c r="AV168" s="149"/>
      <c r="AW168" s="149"/>
      <c r="AX168" s="149"/>
      <c r="AY168" s="149"/>
      <c r="AZ168" s="149"/>
      <c r="BA168" s="149"/>
      <c r="BB168" s="149"/>
      <c r="BC168" s="149"/>
      <c r="BD168" s="149"/>
      <c r="BE168" s="149"/>
      <c r="BF168" s="149"/>
      <c r="BG168" s="149"/>
      <c r="BH168" s="149"/>
      <c r="BI168" s="149"/>
      <c r="BJ168" s="149"/>
      <c r="BK168" s="149"/>
      <c r="BL168" s="149"/>
      <c r="BM168" s="149"/>
      <c r="BN168" s="149"/>
      <c r="BO168" s="149"/>
      <c r="BP168" s="149"/>
      <c r="BQ168" s="149"/>
      <c r="BR168" s="149"/>
      <c r="BS168" s="149"/>
      <c r="BT168" s="149"/>
      <c r="BU168" s="149"/>
      <c r="BV168" s="149"/>
      <c r="BW168" s="149"/>
      <c r="BX168" s="149"/>
      <c r="BY168" s="149"/>
      <c r="BZ168" s="149"/>
      <c r="CA168" s="149"/>
      <c r="CB168" s="149"/>
      <c r="CC168" s="149"/>
      <c r="CD168" s="149"/>
      <c r="CE168" s="149"/>
      <c r="CF168" s="149"/>
      <c r="CG168" s="149"/>
      <c r="CH168" s="149"/>
      <c r="CI168" s="149"/>
      <c r="CZ168" s="152"/>
      <c r="DA168" s="157"/>
      <c r="DB168" s="164"/>
    </row>
    <row r="169" spans="2:106" s="135" customFormat="1" ht="14.25" outlineLevel="2" x14ac:dyDescent="0.25">
      <c r="B169" s="136"/>
      <c r="C169" s="540" t="str">
        <f t="shared" si="194"/>
        <v>Оренбург</v>
      </c>
      <c r="D169" s="147"/>
      <c r="E169" s="147"/>
      <c r="F169" s="291"/>
      <c r="G169" s="147"/>
      <c r="H169" s="149">
        <f t="shared" ref="H169:R169" si="198">H197*H$95</f>
        <v>3975</v>
      </c>
      <c r="I169" s="149">
        <f t="shared" si="198"/>
        <v>3975</v>
      </c>
      <c r="J169" s="149">
        <f t="shared" si="198"/>
        <v>1987.5</v>
      </c>
      <c r="K169" s="149">
        <f t="shared" si="198"/>
        <v>1987.5</v>
      </c>
      <c r="L169" s="149">
        <f t="shared" si="198"/>
        <v>1987.5</v>
      </c>
      <c r="M169" s="149">
        <f t="shared" si="198"/>
        <v>1987.5</v>
      </c>
      <c r="N169" s="149">
        <f t="shared" si="198"/>
        <v>1987.5</v>
      </c>
      <c r="O169" s="149">
        <f t="shared" si="198"/>
        <v>1987.5</v>
      </c>
      <c r="P169" s="149">
        <f t="shared" si="198"/>
        <v>1987.5</v>
      </c>
      <c r="Q169" s="149">
        <f t="shared" si="198"/>
        <v>1987.5</v>
      </c>
      <c r="R169" s="149">
        <f t="shared" si="198"/>
        <v>1987.5</v>
      </c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  <c r="BH169" s="149"/>
      <c r="BI169" s="149"/>
      <c r="BJ169" s="149"/>
      <c r="BK169" s="149"/>
      <c r="BL169" s="149"/>
      <c r="BM169" s="149"/>
      <c r="BN169" s="149"/>
      <c r="BO169" s="149"/>
      <c r="BP169" s="149"/>
      <c r="BQ169" s="149"/>
      <c r="BR169" s="149"/>
      <c r="BS169" s="149"/>
      <c r="BT169" s="149"/>
      <c r="BU169" s="149"/>
      <c r="BV169" s="149"/>
      <c r="BW169" s="149"/>
      <c r="BX169" s="149"/>
      <c r="BY169" s="149"/>
      <c r="BZ169" s="149"/>
      <c r="CA169" s="149"/>
      <c r="CB169" s="149"/>
      <c r="CC169" s="149"/>
      <c r="CD169" s="149"/>
      <c r="CE169" s="149"/>
      <c r="CF169" s="149"/>
      <c r="CG169" s="149"/>
      <c r="CH169" s="149"/>
      <c r="CI169" s="149"/>
      <c r="CZ169" s="152"/>
      <c r="DA169" s="157"/>
      <c r="DB169" s="164"/>
    </row>
    <row r="170" spans="2:106" s="135" customFormat="1" ht="14.25" outlineLevel="2" x14ac:dyDescent="0.25">
      <c r="B170" s="136"/>
      <c r="C170" s="540" t="str">
        <f t="shared" si="194"/>
        <v>Восток</v>
      </c>
      <c r="D170" s="147"/>
      <c r="E170" s="147"/>
      <c r="F170" s="291"/>
      <c r="G170" s="147"/>
      <c r="H170" s="149">
        <f t="shared" ref="H170:R170" si="199">H198*H$95</f>
        <v>3975</v>
      </c>
      <c r="I170" s="149">
        <f t="shared" si="199"/>
        <v>3975</v>
      </c>
      <c r="J170" s="149">
        <f t="shared" si="199"/>
        <v>1987.5</v>
      </c>
      <c r="K170" s="149">
        <f t="shared" si="199"/>
        <v>1987.5</v>
      </c>
      <c r="L170" s="149">
        <f t="shared" si="199"/>
        <v>1987.5</v>
      </c>
      <c r="M170" s="149">
        <f t="shared" si="199"/>
        <v>1987.5</v>
      </c>
      <c r="N170" s="149">
        <f t="shared" si="199"/>
        <v>1987.5</v>
      </c>
      <c r="O170" s="149">
        <f t="shared" si="199"/>
        <v>1987.5</v>
      </c>
      <c r="P170" s="149">
        <f t="shared" si="199"/>
        <v>1987.5</v>
      </c>
      <c r="Q170" s="149">
        <f t="shared" si="199"/>
        <v>1987.5</v>
      </c>
      <c r="R170" s="149">
        <f t="shared" si="199"/>
        <v>1987.5</v>
      </c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  <c r="BH170" s="149"/>
      <c r="BI170" s="149"/>
      <c r="BJ170" s="149"/>
      <c r="BK170" s="149"/>
      <c r="BL170" s="149"/>
      <c r="BM170" s="149"/>
      <c r="BN170" s="149"/>
      <c r="BO170" s="149"/>
      <c r="BP170" s="149"/>
      <c r="BQ170" s="149"/>
      <c r="BR170" s="149"/>
      <c r="BS170" s="149"/>
      <c r="BT170" s="149"/>
      <c r="BU170" s="149"/>
      <c r="BV170" s="149"/>
      <c r="BW170" s="149"/>
      <c r="BX170" s="149"/>
      <c r="BY170" s="149"/>
      <c r="BZ170" s="149"/>
      <c r="CA170" s="149"/>
      <c r="CB170" s="149"/>
      <c r="CC170" s="149"/>
      <c r="CD170" s="149"/>
      <c r="CE170" s="149"/>
      <c r="CF170" s="149"/>
      <c r="CG170" s="149"/>
      <c r="CH170" s="149"/>
      <c r="CI170" s="149"/>
      <c r="CZ170" s="152"/>
      <c r="DA170" s="157"/>
      <c r="DB170" s="164"/>
    </row>
    <row r="171" spans="2:106" s="135" customFormat="1" ht="14.25" outlineLevel="2" x14ac:dyDescent="0.25">
      <c r="B171" s="136"/>
      <c r="C171" s="540" t="str">
        <f t="shared" si="194"/>
        <v>Ямал</v>
      </c>
      <c r="D171" s="147"/>
      <c r="E171" s="147"/>
      <c r="F171" s="291"/>
      <c r="G171" s="147"/>
      <c r="H171" s="149">
        <f t="shared" ref="H171:R171" si="200">H199*H$95</f>
        <v>4770</v>
      </c>
      <c r="I171" s="149">
        <f t="shared" si="200"/>
        <v>4770</v>
      </c>
      <c r="J171" s="149">
        <f t="shared" si="200"/>
        <v>2385</v>
      </c>
      <c r="K171" s="149">
        <f t="shared" si="200"/>
        <v>2385</v>
      </c>
      <c r="L171" s="149">
        <f t="shared" si="200"/>
        <v>2385</v>
      </c>
      <c r="M171" s="149">
        <f t="shared" si="200"/>
        <v>2385</v>
      </c>
      <c r="N171" s="149">
        <f t="shared" si="200"/>
        <v>2385</v>
      </c>
      <c r="O171" s="149">
        <f t="shared" si="200"/>
        <v>2385</v>
      </c>
      <c r="P171" s="149">
        <f t="shared" si="200"/>
        <v>2385</v>
      </c>
      <c r="Q171" s="149">
        <f t="shared" si="200"/>
        <v>2385</v>
      </c>
      <c r="R171" s="149">
        <f t="shared" si="200"/>
        <v>2385</v>
      </c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  <c r="BH171" s="149"/>
      <c r="BI171" s="149"/>
      <c r="BJ171" s="149"/>
      <c r="BK171" s="149"/>
      <c r="BL171" s="149"/>
      <c r="BM171" s="149"/>
      <c r="BN171" s="149"/>
      <c r="BO171" s="149"/>
      <c r="BP171" s="149"/>
      <c r="BQ171" s="149"/>
      <c r="BR171" s="149"/>
      <c r="BS171" s="149"/>
      <c r="BT171" s="149"/>
      <c r="BU171" s="149"/>
      <c r="BV171" s="149"/>
      <c r="BW171" s="149"/>
      <c r="BX171" s="149"/>
      <c r="BY171" s="149"/>
      <c r="BZ171" s="149"/>
      <c r="CA171" s="149"/>
      <c r="CB171" s="149"/>
      <c r="CC171" s="149"/>
      <c r="CD171" s="149"/>
      <c r="CE171" s="149"/>
      <c r="CF171" s="149"/>
      <c r="CG171" s="149"/>
      <c r="CH171" s="149"/>
      <c r="CI171" s="149"/>
      <c r="CZ171" s="152"/>
      <c r="DA171" s="157"/>
      <c r="DB171" s="164"/>
    </row>
    <row r="172" spans="2:106" s="135" customFormat="1" ht="14.25" outlineLevel="2" x14ac:dyDescent="0.25">
      <c r="B172" s="136"/>
      <c r="C172" s="540" t="str">
        <f t="shared" si="194"/>
        <v>Мессояха</v>
      </c>
      <c r="D172" s="147"/>
      <c r="E172" s="147"/>
      <c r="F172" s="291"/>
      <c r="G172" s="147"/>
      <c r="H172" s="149">
        <f t="shared" ref="H172:R172" si="201">H200*H$95</f>
        <v>4770</v>
      </c>
      <c r="I172" s="149">
        <f t="shared" si="201"/>
        <v>4770</v>
      </c>
      <c r="J172" s="149">
        <f t="shared" si="201"/>
        <v>2385</v>
      </c>
      <c r="K172" s="149">
        <f t="shared" si="201"/>
        <v>2385</v>
      </c>
      <c r="L172" s="149">
        <f t="shared" si="201"/>
        <v>2385</v>
      </c>
      <c r="M172" s="149">
        <f t="shared" si="201"/>
        <v>2385</v>
      </c>
      <c r="N172" s="149">
        <f t="shared" si="201"/>
        <v>2385</v>
      </c>
      <c r="O172" s="149">
        <f t="shared" si="201"/>
        <v>2385</v>
      </c>
      <c r="P172" s="149">
        <f t="shared" si="201"/>
        <v>2385</v>
      </c>
      <c r="Q172" s="149">
        <f t="shared" si="201"/>
        <v>2385</v>
      </c>
      <c r="R172" s="149">
        <f t="shared" si="201"/>
        <v>2385</v>
      </c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  <c r="BH172" s="149"/>
      <c r="BI172" s="149"/>
      <c r="BJ172" s="149"/>
      <c r="BK172" s="149"/>
      <c r="BL172" s="149"/>
      <c r="BM172" s="149"/>
      <c r="BN172" s="149"/>
      <c r="BO172" s="149"/>
      <c r="BP172" s="149"/>
      <c r="BQ172" s="149"/>
      <c r="BR172" s="149"/>
      <c r="BS172" s="149"/>
      <c r="BT172" s="149"/>
      <c r="BU172" s="149"/>
      <c r="BV172" s="149"/>
      <c r="BW172" s="149"/>
      <c r="BX172" s="149"/>
      <c r="BY172" s="149"/>
      <c r="BZ172" s="149"/>
      <c r="CA172" s="149"/>
      <c r="CB172" s="149"/>
      <c r="CC172" s="149"/>
      <c r="CD172" s="149"/>
      <c r="CE172" s="149"/>
      <c r="CF172" s="149"/>
      <c r="CG172" s="149"/>
      <c r="CH172" s="149"/>
      <c r="CI172" s="149"/>
      <c r="CZ172" s="152"/>
      <c r="DA172" s="157"/>
      <c r="DB172" s="164"/>
    </row>
    <row r="173" spans="2:106" s="135" customFormat="1" ht="14.25" outlineLevel="2" x14ac:dyDescent="0.25">
      <c r="B173" s="136"/>
      <c r="C173" s="540" t="str">
        <f t="shared" si="194"/>
        <v>Заполярье</v>
      </c>
      <c r="D173" s="147"/>
      <c r="E173" s="147"/>
      <c r="F173" s="291"/>
      <c r="G173" s="147"/>
      <c r="H173" s="149">
        <f t="shared" ref="H173:R173" si="202">H201*H$95</f>
        <v>7155</v>
      </c>
      <c r="I173" s="149">
        <f t="shared" si="202"/>
        <v>7155</v>
      </c>
      <c r="J173" s="149">
        <f t="shared" si="202"/>
        <v>3577.5</v>
      </c>
      <c r="K173" s="149">
        <f t="shared" si="202"/>
        <v>3577.5</v>
      </c>
      <c r="L173" s="149">
        <f t="shared" si="202"/>
        <v>3577.5</v>
      </c>
      <c r="M173" s="149">
        <f t="shared" si="202"/>
        <v>3577.5</v>
      </c>
      <c r="N173" s="149">
        <f t="shared" si="202"/>
        <v>3577.5</v>
      </c>
      <c r="O173" s="149">
        <f t="shared" si="202"/>
        <v>3577.5</v>
      </c>
      <c r="P173" s="149">
        <f t="shared" si="202"/>
        <v>3577.5</v>
      </c>
      <c r="Q173" s="149">
        <f t="shared" si="202"/>
        <v>3577.5</v>
      </c>
      <c r="R173" s="149">
        <f t="shared" si="202"/>
        <v>3577.5</v>
      </c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  <c r="BH173" s="149"/>
      <c r="BI173" s="149"/>
      <c r="BJ173" s="149"/>
      <c r="BK173" s="149"/>
      <c r="BL173" s="149"/>
      <c r="BM173" s="149"/>
      <c r="BN173" s="149"/>
      <c r="BO173" s="149"/>
      <c r="BP173" s="149"/>
      <c r="BQ173" s="149"/>
      <c r="BR173" s="149"/>
      <c r="BS173" s="149"/>
      <c r="BT173" s="149"/>
      <c r="BU173" s="149"/>
      <c r="BV173" s="149"/>
      <c r="BW173" s="149"/>
      <c r="BX173" s="149"/>
      <c r="BY173" s="149"/>
      <c r="BZ173" s="149"/>
      <c r="CA173" s="149"/>
      <c r="CB173" s="149"/>
      <c r="CC173" s="149"/>
      <c r="CD173" s="149"/>
      <c r="CE173" s="149"/>
      <c r="CF173" s="149"/>
      <c r="CG173" s="149"/>
      <c r="CH173" s="149"/>
      <c r="CI173" s="149"/>
      <c r="CZ173" s="152"/>
      <c r="DA173" s="157"/>
      <c r="DB173" s="164"/>
    </row>
    <row r="174" spans="2:106" s="135" customFormat="1" ht="14.25" outlineLevel="2" x14ac:dyDescent="0.25">
      <c r="B174" s="136"/>
      <c r="C174" s="540" t="str">
        <f t="shared" si="194"/>
        <v>ГПН Р</v>
      </c>
      <c r="D174" s="147"/>
      <c r="E174" s="147"/>
      <c r="F174" s="291"/>
      <c r="G174" s="147"/>
      <c r="H174" s="149">
        <f t="shared" ref="H174:R174" si="203">H202*H$95</f>
        <v>3975</v>
      </c>
      <c r="I174" s="149">
        <f t="shared" si="203"/>
        <v>3975</v>
      </c>
      <c r="J174" s="149">
        <f t="shared" si="203"/>
        <v>1987.5</v>
      </c>
      <c r="K174" s="149">
        <f t="shared" si="203"/>
        <v>1987.5</v>
      </c>
      <c r="L174" s="149">
        <f t="shared" si="203"/>
        <v>1987.5</v>
      </c>
      <c r="M174" s="149">
        <f t="shared" si="203"/>
        <v>1987.5</v>
      </c>
      <c r="N174" s="149">
        <f t="shared" si="203"/>
        <v>1987.5</v>
      </c>
      <c r="O174" s="149">
        <f t="shared" si="203"/>
        <v>1987.5</v>
      </c>
      <c r="P174" s="149">
        <f t="shared" si="203"/>
        <v>1987.5</v>
      </c>
      <c r="Q174" s="149">
        <f t="shared" si="203"/>
        <v>1987.5</v>
      </c>
      <c r="R174" s="149">
        <f t="shared" si="203"/>
        <v>1987.5</v>
      </c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  <c r="BH174" s="149"/>
      <c r="BI174" s="149"/>
      <c r="BJ174" s="149"/>
      <c r="BK174" s="149"/>
      <c r="BL174" s="149"/>
      <c r="BM174" s="149"/>
      <c r="BN174" s="149"/>
      <c r="BO174" s="149"/>
      <c r="BP174" s="149"/>
      <c r="BQ174" s="149"/>
      <c r="BR174" s="149"/>
      <c r="BS174" s="149"/>
      <c r="BT174" s="149"/>
      <c r="BU174" s="149"/>
      <c r="BV174" s="149"/>
      <c r="BW174" s="149"/>
      <c r="BX174" s="149"/>
      <c r="BY174" s="149"/>
      <c r="BZ174" s="149"/>
      <c r="CA174" s="149"/>
      <c r="CB174" s="149"/>
      <c r="CC174" s="149"/>
      <c r="CD174" s="149"/>
      <c r="CE174" s="149"/>
      <c r="CF174" s="149"/>
      <c r="CG174" s="149"/>
      <c r="CH174" s="149"/>
      <c r="CI174" s="149"/>
      <c r="CZ174" s="152"/>
      <c r="DA174" s="157"/>
      <c r="DB174" s="164"/>
    </row>
    <row r="175" spans="2:106" s="135" customFormat="1" ht="14.25" outlineLevel="2" x14ac:dyDescent="0.25">
      <c r="B175" s="136"/>
      <c r="C175" s="540" t="str">
        <f t="shared" si="194"/>
        <v>Гео</v>
      </c>
      <c r="D175" s="147"/>
      <c r="E175" s="147"/>
      <c r="F175" s="291"/>
      <c r="G175" s="147"/>
      <c r="H175" s="149">
        <f t="shared" ref="H175:R175" si="204">H203*H$95</f>
        <v>3975</v>
      </c>
      <c r="I175" s="149">
        <f t="shared" si="204"/>
        <v>3975</v>
      </c>
      <c r="J175" s="149">
        <f t="shared" si="204"/>
        <v>1987.5</v>
      </c>
      <c r="K175" s="149">
        <f t="shared" si="204"/>
        <v>1987.5</v>
      </c>
      <c r="L175" s="149">
        <f t="shared" si="204"/>
        <v>1987.5</v>
      </c>
      <c r="M175" s="149">
        <f t="shared" si="204"/>
        <v>1987.5</v>
      </c>
      <c r="N175" s="149">
        <f t="shared" si="204"/>
        <v>1987.5</v>
      </c>
      <c r="O175" s="149">
        <f t="shared" si="204"/>
        <v>1987.5</v>
      </c>
      <c r="P175" s="149">
        <f t="shared" si="204"/>
        <v>1987.5</v>
      </c>
      <c r="Q175" s="149">
        <f t="shared" si="204"/>
        <v>1987.5</v>
      </c>
      <c r="R175" s="149">
        <f t="shared" si="204"/>
        <v>1987.5</v>
      </c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  <c r="BH175" s="149"/>
      <c r="BI175" s="149"/>
      <c r="BJ175" s="149"/>
      <c r="BK175" s="149"/>
      <c r="BL175" s="149"/>
      <c r="BM175" s="149"/>
      <c r="BN175" s="149"/>
      <c r="BO175" s="149"/>
      <c r="BP175" s="149"/>
      <c r="BQ175" s="149"/>
      <c r="BR175" s="149"/>
      <c r="BS175" s="149"/>
      <c r="BT175" s="149"/>
      <c r="BU175" s="149"/>
      <c r="BV175" s="149"/>
      <c r="BW175" s="149"/>
      <c r="BX175" s="149"/>
      <c r="BY175" s="149"/>
      <c r="BZ175" s="149"/>
      <c r="CA175" s="149"/>
      <c r="CB175" s="149"/>
      <c r="CC175" s="149"/>
      <c r="CD175" s="149"/>
      <c r="CE175" s="149"/>
      <c r="CF175" s="149"/>
      <c r="CG175" s="149"/>
      <c r="CH175" s="149"/>
      <c r="CI175" s="149"/>
      <c r="CZ175" s="152"/>
      <c r="DA175" s="157"/>
      <c r="DB175" s="164"/>
    </row>
    <row r="176" spans="2:106" s="135" customFormat="1" ht="14.25" outlineLevel="2" x14ac:dyDescent="0.25">
      <c r="B176" s="136"/>
      <c r="C176" s="540" t="str">
        <f t="shared" si="194"/>
        <v>НТЦ</v>
      </c>
      <c r="D176" s="147"/>
      <c r="E176" s="147"/>
      <c r="F176" s="291"/>
      <c r="G176" s="147"/>
      <c r="H176" s="149">
        <f t="shared" ref="H176:R176" si="205">H204*H$95</f>
        <v>4770</v>
      </c>
      <c r="I176" s="149">
        <f t="shared" si="205"/>
        <v>4770</v>
      </c>
      <c r="J176" s="149">
        <f t="shared" si="205"/>
        <v>2385</v>
      </c>
      <c r="K176" s="149">
        <f t="shared" si="205"/>
        <v>2385</v>
      </c>
      <c r="L176" s="149">
        <f t="shared" si="205"/>
        <v>2385</v>
      </c>
      <c r="M176" s="149">
        <f t="shared" si="205"/>
        <v>2385</v>
      </c>
      <c r="N176" s="149">
        <f t="shared" si="205"/>
        <v>2385</v>
      </c>
      <c r="O176" s="149">
        <f t="shared" si="205"/>
        <v>2385</v>
      </c>
      <c r="P176" s="149">
        <f t="shared" si="205"/>
        <v>2385</v>
      </c>
      <c r="Q176" s="149">
        <f t="shared" si="205"/>
        <v>2385</v>
      </c>
      <c r="R176" s="149">
        <f t="shared" si="205"/>
        <v>2385</v>
      </c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Z176" s="152"/>
      <c r="DA176" s="157"/>
      <c r="DB176" s="164"/>
    </row>
    <row r="177" spans="2:106" s="135" customFormat="1" ht="14.25" outlineLevel="2" x14ac:dyDescent="0.25">
      <c r="B177" s="136"/>
      <c r="C177" s="540" t="str">
        <f t="shared" si="194"/>
        <v>Меретояха</v>
      </c>
      <c r="D177" s="147"/>
      <c r="E177" s="147"/>
      <c r="F177" s="291"/>
      <c r="G177" s="147"/>
      <c r="H177" s="149">
        <f t="shared" ref="H177:R177" si="206">H205*H$95</f>
        <v>4770</v>
      </c>
      <c r="I177" s="149">
        <f t="shared" si="206"/>
        <v>4770</v>
      </c>
      <c r="J177" s="149">
        <f t="shared" si="206"/>
        <v>2385</v>
      </c>
      <c r="K177" s="149">
        <f t="shared" si="206"/>
        <v>2385</v>
      </c>
      <c r="L177" s="149">
        <f t="shared" si="206"/>
        <v>2385</v>
      </c>
      <c r="M177" s="149">
        <f t="shared" si="206"/>
        <v>2385</v>
      </c>
      <c r="N177" s="149">
        <f t="shared" si="206"/>
        <v>2385</v>
      </c>
      <c r="O177" s="149">
        <f t="shared" si="206"/>
        <v>2385</v>
      </c>
      <c r="P177" s="149">
        <f t="shared" si="206"/>
        <v>2385</v>
      </c>
      <c r="Q177" s="149">
        <f t="shared" si="206"/>
        <v>2385</v>
      </c>
      <c r="R177" s="149">
        <f t="shared" si="206"/>
        <v>2385</v>
      </c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  <c r="BH177" s="149"/>
      <c r="BI177" s="149"/>
      <c r="BJ177" s="149"/>
      <c r="BK177" s="149"/>
      <c r="BL177" s="149"/>
      <c r="BM177" s="149"/>
      <c r="BN177" s="149"/>
      <c r="BO177" s="149"/>
      <c r="BP177" s="149"/>
      <c r="BQ177" s="149"/>
      <c r="BR177" s="149"/>
      <c r="BS177" s="149"/>
      <c r="BT177" s="149"/>
      <c r="BU177" s="149"/>
      <c r="BV177" s="149"/>
      <c r="BW177" s="149"/>
      <c r="BX177" s="149"/>
      <c r="BY177" s="149"/>
      <c r="BZ177" s="149"/>
      <c r="CA177" s="149"/>
      <c r="CB177" s="149"/>
      <c r="CC177" s="149"/>
      <c r="CD177" s="149"/>
      <c r="CE177" s="149"/>
      <c r="CF177" s="149"/>
      <c r="CG177" s="149"/>
      <c r="CH177" s="149"/>
      <c r="CI177" s="149"/>
      <c r="CZ177" s="152"/>
      <c r="DA177" s="157"/>
      <c r="DB177" s="164"/>
    </row>
    <row r="178" spans="2:106" s="685" customFormat="1" outlineLevel="2" x14ac:dyDescent="0.25">
      <c r="B178" s="680" t="s">
        <v>929</v>
      </c>
      <c r="C178" s="681" t="str">
        <f>C164</f>
        <v>Трудозатраты на сбор и согласование оценочных листов, час.</v>
      </c>
      <c r="D178" s="682"/>
      <c r="E178" s="682"/>
      <c r="F178" s="683"/>
      <c r="G178" s="682"/>
      <c r="H178" s="684">
        <f>SUM(H179:H191)</f>
        <v>63600</v>
      </c>
      <c r="I178" s="684">
        <f>SUM(I179:I191)</f>
        <v>63600</v>
      </c>
      <c r="J178" s="684">
        <f>SUM(J179:J191)</f>
        <v>63600</v>
      </c>
      <c r="K178" s="684">
        <f>SUM(K179:K191)</f>
        <v>63600</v>
      </c>
      <c r="L178" s="684">
        <f t="shared" ref="L178:R178" si="207">SUM(L179:L191)</f>
        <v>63600</v>
      </c>
      <c r="M178" s="684">
        <f t="shared" si="207"/>
        <v>63600</v>
      </c>
      <c r="N178" s="684">
        <f t="shared" si="207"/>
        <v>63600</v>
      </c>
      <c r="O178" s="684">
        <f t="shared" si="207"/>
        <v>63600</v>
      </c>
      <c r="P178" s="684">
        <f t="shared" si="207"/>
        <v>63600</v>
      </c>
      <c r="Q178" s="684">
        <f t="shared" si="207"/>
        <v>63600</v>
      </c>
      <c r="R178" s="684">
        <f t="shared" si="207"/>
        <v>63600</v>
      </c>
      <c r="S178" s="684"/>
      <c r="T178" s="684"/>
      <c r="U178" s="684"/>
      <c r="V178" s="684"/>
      <c r="W178" s="684"/>
      <c r="X178" s="684"/>
      <c r="Y178" s="684"/>
      <c r="Z178" s="684"/>
      <c r="AA178" s="684"/>
      <c r="AB178" s="684"/>
      <c r="AC178" s="684"/>
      <c r="AD178" s="684"/>
      <c r="AE178" s="684"/>
      <c r="AF178" s="684"/>
      <c r="AG178" s="684"/>
      <c r="AH178" s="684"/>
      <c r="AI178" s="684"/>
      <c r="AJ178" s="684"/>
      <c r="AK178" s="684"/>
      <c r="AL178" s="684"/>
      <c r="AM178" s="684"/>
      <c r="AN178" s="684"/>
      <c r="AO178" s="684"/>
      <c r="AP178" s="684"/>
      <c r="AQ178" s="684"/>
      <c r="AR178" s="684"/>
      <c r="AS178" s="684"/>
      <c r="AT178" s="684"/>
      <c r="AU178" s="684"/>
      <c r="AV178" s="684"/>
      <c r="AW178" s="684"/>
      <c r="AX178" s="684"/>
      <c r="AY178" s="684"/>
      <c r="AZ178" s="684"/>
      <c r="BA178" s="684"/>
      <c r="BB178" s="684"/>
      <c r="BC178" s="684"/>
      <c r="BD178" s="684"/>
      <c r="BE178" s="684"/>
      <c r="BF178" s="684"/>
      <c r="BG178" s="684"/>
      <c r="BH178" s="684"/>
      <c r="BI178" s="684"/>
      <c r="BJ178" s="684"/>
      <c r="BK178" s="684"/>
      <c r="BL178" s="684"/>
      <c r="BM178" s="684"/>
      <c r="BN178" s="684"/>
      <c r="BO178" s="684"/>
      <c r="BP178" s="684"/>
      <c r="BQ178" s="684"/>
      <c r="BR178" s="684"/>
      <c r="BS178" s="684"/>
      <c r="BT178" s="684"/>
      <c r="BU178" s="684"/>
      <c r="BV178" s="684"/>
      <c r="BW178" s="684"/>
      <c r="BX178" s="684"/>
      <c r="BY178" s="684"/>
      <c r="BZ178" s="684"/>
      <c r="CA178" s="684"/>
      <c r="CB178" s="684"/>
      <c r="CC178" s="684"/>
      <c r="CD178" s="684"/>
      <c r="CE178" s="684"/>
      <c r="CF178" s="684"/>
      <c r="CG178" s="684"/>
      <c r="CH178" s="684"/>
      <c r="CI178" s="684"/>
      <c r="CZ178" s="686"/>
      <c r="DA178" s="687"/>
      <c r="DB178" s="688"/>
    </row>
    <row r="179" spans="2:106" s="135" customFormat="1" ht="14.25" outlineLevel="2" x14ac:dyDescent="0.25">
      <c r="B179" s="136"/>
      <c r="C179" s="540" t="str">
        <f>C165</f>
        <v>КЦ</v>
      </c>
      <c r="D179" s="147"/>
      <c r="E179" s="147"/>
      <c r="F179" s="291"/>
      <c r="G179" s="147"/>
      <c r="H179" s="149">
        <f t="shared" ref="H179:R179" si="208">H206*H$94</f>
        <v>0</v>
      </c>
      <c r="I179" s="149">
        <f t="shared" si="208"/>
        <v>0</v>
      </c>
      <c r="J179" s="149">
        <f t="shared" si="208"/>
        <v>0</v>
      </c>
      <c r="K179" s="149">
        <f t="shared" si="208"/>
        <v>0</v>
      </c>
      <c r="L179" s="149">
        <f t="shared" si="208"/>
        <v>0</v>
      </c>
      <c r="M179" s="149">
        <f t="shared" si="208"/>
        <v>0</v>
      </c>
      <c r="N179" s="149">
        <f t="shared" si="208"/>
        <v>0</v>
      </c>
      <c r="O179" s="149">
        <f t="shared" si="208"/>
        <v>0</v>
      </c>
      <c r="P179" s="149">
        <f t="shared" si="208"/>
        <v>0</v>
      </c>
      <c r="Q179" s="149">
        <f t="shared" si="208"/>
        <v>0</v>
      </c>
      <c r="R179" s="149">
        <f t="shared" si="208"/>
        <v>0</v>
      </c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  <c r="BH179" s="149"/>
      <c r="BI179" s="149"/>
      <c r="BJ179" s="149"/>
      <c r="BK179" s="149"/>
      <c r="BL179" s="149"/>
      <c r="BM179" s="149"/>
      <c r="BN179" s="149"/>
      <c r="BO179" s="149"/>
      <c r="BP179" s="149"/>
      <c r="BQ179" s="149"/>
      <c r="BR179" s="149"/>
      <c r="BS179" s="149"/>
      <c r="BT179" s="149"/>
      <c r="BU179" s="149"/>
      <c r="BV179" s="149"/>
      <c r="BW179" s="149"/>
      <c r="BX179" s="149"/>
      <c r="BY179" s="149"/>
      <c r="BZ179" s="149"/>
      <c r="CA179" s="149"/>
      <c r="CB179" s="149"/>
      <c r="CC179" s="149"/>
      <c r="CD179" s="149"/>
      <c r="CE179" s="149"/>
      <c r="CF179" s="149"/>
      <c r="CG179" s="149"/>
      <c r="CH179" s="149"/>
      <c r="CI179" s="149"/>
      <c r="CZ179" s="152"/>
      <c r="DA179" s="157"/>
      <c r="DB179" s="164"/>
    </row>
    <row r="180" spans="2:106" s="135" customFormat="1" ht="14.25" outlineLevel="2" x14ac:dyDescent="0.25">
      <c r="B180" s="136"/>
      <c r="C180" s="540" t="str">
        <f t="shared" ref="C180:C191" si="209">C166</f>
        <v>ННГ</v>
      </c>
      <c r="D180" s="147"/>
      <c r="E180" s="147"/>
      <c r="F180" s="291"/>
      <c r="G180" s="147"/>
      <c r="H180" s="149">
        <f t="shared" ref="H180:R180" si="210">H207*H$94</f>
        <v>7155</v>
      </c>
      <c r="I180" s="149">
        <f t="shared" si="210"/>
        <v>7155</v>
      </c>
      <c r="J180" s="149">
        <f t="shared" si="210"/>
        <v>7155</v>
      </c>
      <c r="K180" s="149">
        <f t="shared" si="210"/>
        <v>7155</v>
      </c>
      <c r="L180" s="149">
        <f t="shared" si="210"/>
        <v>7155</v>
      </c>
      <c r="M180" s="149">
        <f t="shared" si="210"/>
        <v>7155</v>
      </c>
      <c r="N180" s="149">
        <f t="shared" si="210"/>
        <v>7155</v>
      </c>
      <c r="O180" s="149">
        <f t="shared" si="210"/>
        <v>7155</v>
      </c>
      <c r="P180" s="149">
        <f t="shared" si="210"/>
        <v>7155</v>
      </c>
      <c r="Q180" s="149">
        <f t="shared" si="210"/>
        <v>7155</v>
      </c>
      <c r="R180" s="149">
        <f t="shared" si="210"/>
        <v>7155</v>
      </c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  <c r="BH180" s="149"/>
      <c r="BI180" s="149"/>
      <c r="BJ180" s="149"/>
      <c r="BK180" s="149"/>
      <c r="BL180" s="149"/>
      <c r="BM180" s="149"/>
      <c r="BN180" s="149"/>
      <c r="BO180" s="149"/>
      <c r="BP180" s="149"/>
      <c r="BQ180" s="149"/>
      <c r="BR180" s="149"/>
      <c r="BS180" s="149"/>
      <c r="BT180" s="149"/>
      <c r="BU180" s="149"/>
      <c r="BV180" s="149"/>
      <c r="BW180" s="149"/>
      <c r="BX180" s="149"/>
      <c r="BY180" s="149"/>
      <c r="BZ180" s="149"/>
      <c r="CA180" s="149"/>
      <c r="CB180" s="149"/>
      <c r="CC180" s="149"/>
      <c r="CD180" s="149"/>
      <c r="CE180" s="149"/>
      <c r="CF180" s="149"/>
      <c r="CG180" s="149"/>
      <c r="CH180" s="149"/>
      <c r="CI180" s="149"/>
      <c r="CZ180" s="152"/>
      <c r="DA180" s="157"/>
      <c r="DB180" s="164"/>
    </row>
    <row r="181" spans="2:106" s="135" customFormat="1" ht="14.25" outlineLevel="2" x14ac:dyDescent="0.25">
      <c r="B181" s="136"/>
      <c r="C181" s="540" t="str">
        <f t="shared" si="209"/>
        <v>Хантос</v>
      </c>
      <c r="D181" s="147"/>
      <c r="E181" s="147"/>
      <c r="F181" s="291"/>
      <c r="G181" s="147"/>
      <c r="H181" s="149">
        <f t="shared" ref="H181:R181" si="211">H208*H$94</f>
        <v>7155</v>
      </c>
      <c r="I181" s="149">
        <f t="shared" si="211"/>
        <v>7155</v>
      </c>
      <c r="J181" s="149">
        <f t="shared" si="211"/>
        <v>7155</v>
      </c>
      <c r="K181" s="149">
        <f t="shared" si="211"/>
        <v>7155</v>
      </c>
      <c r="L181" s="149">
        <f t="shared" si="211"/>
        <v>7155</v>
      </c>
      <c r="M181" s="149">
        <f t="shared" si="211"/>
        <v>7155</v>
      </c>
      <c r="N181" s="149">
        <f t="shared" si="211"/>
        <v>7155</v>
      </c>
      <c r="O181" s="149">
        <f t="shared" si="211"/>
        <v>7155</v>
      </c>
      <c r="P181" s="149">
        <f t="shared" si="211"/>
        <v>7155</v>
      </c>
      <c r="Q181" s="149">
        <f t="shared" si="211"/>
        <v>7155</v>
      </c>
      <c r="R181" s="149">
        <f t="shared" si="211"/>
        <v>7155</v>
      </c>
      <c r="S181" s="149"/>
      <c r="T181" s="149"/>
      <c r="U181" s="149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  <c r="AI181" s="149"/>
      <c r="AJ181" s="149"/>
      <c r="AK181" s="149"/>
      <c r="AL181" s="149"/>
      <c r="AM181" s="149"/>
      <c r="AN181" s="149"/>
      <c r="AO181" s="149"/>
      <c r="AP181" s="149"/>
      <c r="AQ181" s="149"/>
      <c r="AR181" s="149"/>
      <c r="AS181" s="149"/>
      <c r="AT181" s="149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  <c r="BH181" s="149"/>
      <c r="BI181" s="149"/>
      <c r="BJ181" s="149"/>
      <c r="BK181" s="149"/>
      <c r="BL181" s="149"/>
      <c r="BM181" s="149"/>
      <c r="BN181" s="149"/>
      <c r="BO181" s="149"/>
      <c r="BP181" s="149"/>
      <c r="BQ181" s="149"/>
      <c r="BR181" s="149"/>
      <c r="BS181" s="149"/>
      <c r="BT181" s="149"/>
      <c r="BU181" s="149"/>
      <c r="BV181" s="149"/>
      <c r="BW181" s="149"/>
      <c r="BX181" s="149"/>
      <c r="BY181" s="149"/>
      <c r="BZ181" s="149"/>
      <c r="CA181" s="149"/>
      <c r="CB181" s="149"/>
      <c r="CC181" s="149"/>
      <c r="CD181" s="149"/>
      <c r="CE181" s="149"/>
      <c r="CF181" s="149"/>
      <c r="CG181" s="149"/>
      <c r="CH181" s="149"/>
      <c r="CI181" s="149"/>
      <c r="CZ181" s="152"/>
      <c r="DA181" s="157"/>
      <c r="DB181" s="164"/>
    </row>
    <row r="182" spans="2:106" s="135" customFormat="1" ht="14.25" outlineLevel="2" x14ac:dyDescent="0.25">
      <c r="B182" s="136"/>
      <c r="C182" s="540" t="str">
        <f t="shared" si="209"/>
        <v>Мегион</v>
      </c>
      <c r="D182" s="147"/>
      <c r="E182" s="147"/>
      <c r="F182" s="291"/>
      <c r="G182" s="147"/>
      <c r="H182" s="149">
        <f t="shared" ref="H182:R182" si="212">H209*H$94</f>
        <v>7155</v>
      </c>
      <c r="I182" s="149">
        <f t="shared" si="212"/>
        <v>7155</v>
      </c>
      <c r="J182" s="149">
        <f t="shared" si="212"/>
        <v>7155</v>
      </c>
      <c r="K182" s="149">
        <f t="shared" si="212"/>
        <v>7155</v>
      </c>
      <c r="L182" s="149">
        <f t="shared" si="212"/>
        <v>7155</v>
      </c>
      <c r="M182" s="149">
        <f t="shared" si="212"/>
        <v>7155</v>
      </c>
      <c r="N182" s="149">
        <f t="shared" si="212"/>
        <v>7155</v>
      </c>
      <c r="O182" s="149">
        <f t="shared" si="212"/>
        <v>7155</v>
      </c>
      <c r="P182" s="149">
        <f t="shared" si="212"/>
        <v>7155</v>
      </c>
      <c r="Q182" s="149">
        <f t="shared" si="212"/>
        <v>7155</v>
      </c>
      <c r="R182" s="149">
        <f t="shared" si="212"/>
        <v>7155</v>
      </c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  <c r="BH182" s="149"/>
      <c r="BI182" s="149"/>
      <c r="BJ182" s="149"/>
      <c r="BK182" s="149"/>
      <c r="BL182" s="149"/>
      <c r="BM182" s="149"/>
      <c r="BN182" s="149"/>
      <c r="BO182" s="149"/>
      <c r="BP182" s="149"/>
      <c r="BQ182" s="149"/>
      <c r="BR182" s="149"/>
      <c r="BS182" s="149"/>
      <c r="BT182" s="149"/>
      <c r="BU182" s="149"/>
      <c r="BV182" s="149"/>
      <c r="BW182" s="149"/>
      <c r="BX182" s="149"/>
      <c r="BY182" s="149"/>
      <c r="BZ182" s="149"/>
      <c r="CA182" s="149"/>
      <c r="CB182" s="149"/>
      <c r="CC182" s="149"/>
      <c r="CD182" s="149"/>
      <c r="CE182" s="149"/>
      <c r="CF182" s="149"/>
      <c r="CG182" s="149"/>
      <c r="CH182" s="149"/>
      <c r="CI182" s="149"/>
      <c r="CZ182" s="152"/>
      <c r="DA182" s="157"/>
      <c r="DB182" s="164"/>
    </row>
    <row r="183" spans="2:106" s="135" customFormat="1" ht="14.25" outlineLevel="2" x14ac:dyDescent="0.25">
      <c r="B183" s="136"/>
      <c r="C183" s="540" t="str">
        <f t="shared" si="209"/>
        <v>Оренбург</v>
      </c>
      <c r="D183" s="147"/>
      <c r="E183" s="147"/>
      <c r="F183" s="291"/>
      <c r="G183" s="147"/>
      <c r="H183" s="149">
        <f t="shared" ref="H183:R183" si="213">H210*H$94</f>
        <v>3975</v>
      </c>
      <c r="I183" s="149">
        <f t="shared" si="213"/>
        <v>3975</v>
      </c>
      <c r="J183" s="149">
        <f t="shared" si="213"/>
        <v>3975</v>
      </c>
      <c r="K183" s="149">
        <f t="shared" si="213"/>
        <v>3975</v>
      </c>
      <c r="L183" s="149">
        <f t="shared" si="213"/>
        <v>3975</v>
      </c>
      <c r="M183" s="149">
        <f t="shared" si="213"/>
        <v>3975</v>
      </c>
      <c r="N183" s="149">
        <f t="shared" si="213"/>
        <v>3975</v>
      </c>
      <c r="O183" s="149">
        <f t="shared" si="213"/>
        <v>3975</v>
      </c>
      <c r="P183" s="149">
        <f t="shared" si="213"/>
        <v>3975</v>
      </c>
      <c r="Q183" s="149">
        <f t="shared" si="213"/>
        <v>3975</v>
      </c>
      <c r="R183" s="149">
        <f t="shared" si="213"/>
        <v>3975</v>
      </c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  <c r="BH183" s="149"/>
      <c r="BI183" s="149"/>
      <c r="BJ183" s="149"/>
      <c r="BK183" s="149"/>
      <c r="BL183" s="149"/>
      <c r="BM183" s="149"/>
      <c r="BN183" s="149"/>
      <c r="BO183" s="149"/>
      <c r="BP183" s="149"/>
      <c r="BQ183" s="149"/>
      <c r="BR183" s="149"/>
      <c r="BS183" s="149"/>
      <c r="BT183" s="149"/>
      <c r="BU183" s="149"/>
      <c r="BV183" s="149"/>
      <c r="BW183" s="149"/>
      <c r="BX183" s="149"/>
      <c r="BY183" s="149"/>
      <c r="BZ183" s="149"/>
      <c r="CA183" s="149"/>
      <c r="CB183" s="149"/>
      <c r="CC183" s="149"/>
      <c r="CD183" s="149"/>
      <c r="CE183" s="149"/>
      <c r="CF183" s="149"/>
      <c r="CG183" s="149"/>
      <c r="CH183" s="149"/>
      <c r="CI183" s="149"/>
      <c r="CZ183" s="152"/>
      <c r="DA183" s="157"/>
      <c r="DB183" s="164"/>
    </row>
    <row r="184" spans="2:106" s="135" customFormat="1" ht="14.25" outlineLevel="2" x14ac:dyDescent="0.25">
      <c r="B184" s="136"/>
      <c r="C184" s="540" t="str">
        <f t="shared" si="209"/>
        <v>Восток</v>
      </c>
      <c r="D184" s="147"/>
      <c r="E184" s="147"/>
      <c r="F184" s="291"/>
      <c r="G184" s="147"/>
      <c r="H184" s="149">
        <f t="shared" ref="H184:R184" si="214">H211*H$94</f>
        <v>3975</v>
      </c>
      <c r="I184" s="149">
        <f t="shared" si="214"/>
        <v>3975</v>
      </c>
      <c r="J184" s="149">
        <f t="shared" si="214"/>
        <v>3975</v>
      </c>
      <c r="K184" s="149">
        <f t="shared" si="214"/>
        <v>3975</v>
      </c>
      <c r="L184" s="149">
        <f t="shared" si="214"/>
        <v>3975</v>
      </c>
      <c r="M184" s="149">
        <f t="shared" si="214"/>
        <v>3975</v>
      </c>
      <c r="N184" s="149">
        <f t="shared" si="214"/>
        <v>3975</v>
      </c>
      <c r="O184" s="149">
        <f t="shared" si="214"/>
        <v>3975</v>
      </c>
      <c r="P184" s="149">
        <f t="shared" si="214"/>
        <v>3975</v>
      </c>
      <c r="Q184" s="149">
        <f t="shared" si="214"/>
        <v>3975</v>
      </c>
      <c r="R184" s="149">
        <f t="shared" si="214"/>
        <v>3975</v>
      </c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  <c r="BH184" s="149"/>
      <c r="BI184" s="149"/>
      <c r="BJ184" s="149"/>
      <c r="BK184" s="149"/>
      <c r="BL184" s="149"/>
      <c r="BM184" s="149"/>
      <c r="BN184" s="149"/>
      <c r="BO184" s="149"/>
      <c r="BP184" s="149"/>
      <c r="BQ184" s="149"/>
      <c r="BR184" s="149"/>
      <c r="BS184" s="149"/>
      <c r="BT184" s="149"/>
      <c r="BU184" s="149"/>
      <c r="BV184" s="149"/>
      <c r="BW184" s="149"/>
      <c r="BX184" s="149"/>
      <c r="BY184" s="149"/>
      <c r="BZ184" s="149"/>
      <c r="CA184" s="149"/>
      <c r="CB184" s="149"/>
      <c r="CC184" s="149"/>
      <c r="CD184" s="149"/>
      <c r="CE184" s="149"/>
      <c r="CF184" s="149"/>
      <c r="CG184" s="149"/>
      <c r="CH184" s="149"/>
      <c r="CI184" s="149"/>
      <c r="CZ184" s="152"/>
      <c r="DA184" s="157"/>
      <c r="DB184" s="164"/>
    </row>
    <row r="185" spans="2:106" s="135" customFormat="1" ht="14.25" outlineLevel="2" x14ac:dyDescent="0.25">
      <c r="B185" s="136"/>
      <c r="C185" s="540" t="str">
        <f t="shared" si="209"/>
        <v>Ямал</v>
      </c>
      <c r="D185" s="147"/>
      <c r="E185" s="147"/>
      <c r="F185" s="291"/>
      <c r="G185" s="147"/>
      <c r="H185" s="149">
        <f t="shared" ref="H185:R185" si="215">H212*H$94</f>
        <v>4770</v>
      </c>
      <c r="I185" s="149">
        <f t="shared" si="215"/>
        <v>4770</v>
      </c>
      <c r="J185" s="149">
        <f t="shared" si="215"/>
        <v>4770</v>
      </c>
      <c r="K185" s="149">
        <f t="shared" si="215"/>
        <v>4770</v>
      </c>
      <c r="L185" s="149">
        <f t="shared" si="215"/>
        <v>4770</v>
      </c>
      <c r="M185" s="149">
        <f t="shared" si="215"/>
        <v>4770</v>
      </c>
      <c r="N185" s="149">
        <f t="shared" si="215"/>
        <v>4770</v>
      </c>
      <c r="O185" s="149">
        <f t="shared" si="215"/>
        <v>4770</v>
      </c>
      <c r="P185" s="149">
        <f t="shared" si="215"/>
        <v>4770</v>
      </c>
      <c r="Q185" s="149">
        <f t="shared" si="215"/>
        <v>4770</v>
      </c>
      <c r="R185" s="149">
        <f t="shared" si="215"/>
        <v>4770</v>
      </c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  <c r="BH185" s="149"/>
      <c r="BI185" s="149"/>
      <c r="BJ185" s="149"/>
      <c r="BK185" s="149"/>
      <c r="BL185" s="149"/>
      <c r="BM185" s="149"/>
      <c r="BN185" s="149"/>
      <c r="BO185" s="149"/>
      <c r="BP185" s="149"/>
      <c r="BQ185" s="149"/>
      <c r="BR185" s="149"/>
      <c r="BS185" s="149"/>
      <c r="BT185" s="149"/>
      <c r="BU185" s="149"/>
      <c r="BV185" s="149"/>
      <c r="BW185" s="149"/>
      <c r="BX185" s="149"/>
      <c r="BY185" s="149"/>
      <c r="BZ185" s="149"/>
      <c r="CA185" s="149"/>
      <c r="CB185" s="149"/>
      <c r="CC185" s="149"/>
      <c r="CD185" s="149"/>
      <c r="CE185" s="149"/>
      <c r="CF185" s="149"/>
      <c r="CG185" s="149"/>
      <c r="CH185" s="149"/>
      <c r="CI185" s="149"/>
      <c r="CZ185" s="152"/>
      <c r="DA185" s="157"/>
      <c r="DB185" s="164"/>
    </row>
    <row r="186" spans="2:106" s="135" customFormat="1" ht="14.25" outlineLevel="2" x14ac:dyDescent="0.25">
      <c r="B186" s="136"/>
      <c r="C186" s="540" t="str">
        <f t="shared" si="209"/>
        <v>Мессояха</v>
      </c>
      <c r="D186" s="147"/>
      <c r="E186" s="147"/>
      <c r="F186" s="291"/>
      <c r="G186" s="147"/>
      <c r="H186" s="149">
        <f t="shared" ref="H186:R186" si="216">H213*H$94</f>
        <v>4770</v>
      </c>
      <c r="I186" s="149">
        <f t="shared" si="216"/>
        <v>4770</v>
      </c>
      <c r="J186" s="149">
        <f t="shared" si="216"/>
        <v>4770</v>
      </c>
      <c r="K186" s="149">
        <f t="shared" si="216"/>
        <v>4770</v>
      </c>
      <c r="L186" s="149">
        <f t="shared" si="216"/>
        <v>4770</v>
      </c>
      <c r="M186" s="149">
        <f t="shared" si="216"/>
        <v>4770</v>
      </c>
      <c r="N186" s="149">
        <f t="shared" si="216"/>
        <v>4770</v>
      </c>
      <c r="O186" s="149">
        <f t="shared" si="216"/>
        <v>4770</v>
      </c>
      <c r="P186" s="149">
        <f t="shared" si="216"/>
        <v>4770</v>
      </c>
      <c r="Q186" s="149">
        <f t="shared" si="216"/>
        <v>4770</v>
      </c>
      <c r="R186" s="149">
        <f t="shared" si="216"/>
        <v>4770</v>
      </c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  <c r="BH186" s="149"/>
      <c r="BI186" s="149"/>
      <c r="BJ186" s="149"/>
      <c r="BK186" s="149"/>
      <c r="BL186" s="149"/>
      <c r="BM186" s="149"/>
      <c r="BN186" s="149"/>
      <c r="BO186" s="149"/>
      <c r="BP186" s="149"/>
      <c r="BQ186" s="149"/>
      <c r="BR186" s="149"/>
      <c r="BS186" s="149"/>
      <c r="BT186" s="149"/>
      <c r="BU186" s="149"/>
      <c r="BV186" s="149"/>
      <c r="BW186" s="149"/>
      <c r="BX186" s="149"/>
      <c r="BY186" s="149"/>
      <c r="BZ186" s="149"/>
      <c r="CA186" s="149"/>
      <c r="CB186" s="149"/>
      <c r="CC186" s="149"/>
      <c r="CD186" s="149"/>
      <c r="CE186" s="149"/>
      <c r="CF186" s="149"/>
      <c r="CG186" s="149"/>
      <c r="CH186" s="149"/>
      <c r="CI186" s="149"/>
      <c r="CZ186" s="152"/>
      <c r="DA186" s="157"/>
      <c r="DB186" s="164"/>
    </row>
    <row r="187" spans="2:106" s="135" customFormat="1" ht="14.25" outlineLevel="2" x14ac:dyDescent="0.25">
      <c r="B187" s="136"/>
      <c r="C187" s="540" t="str">
        <f t="shared" si="209"/>
        <v>Заполярье</v>
      </c>
      <c r="D187" s="147"/>
      <c r="E187" s="147"/>
      <c r="F187" s="291"/>
      <c r="G187" s="147"/>
      <c r="H187" s="149">
        <f t="shared" ref="H187:R187" si="217">H214*H$94</f>
        <v>7155</v>
      </c>
      <c r="I187" s="149">
        <f t="shared" si="217"/>
        <v>7155</v>
      </c>
      <c r="J187" s="149">
        <f t="shared" si="217"/>
        <v>7155</v>
      </c>
      <c r="K187" s="149">
        <f t="shared" si="217"/>
        <v>7155</v>
      </c>
      <c r="L187" s="149">
        <f t="shared" si="217"/>
        <v>7155</v>
      </c>
      <c r="M187" s="149">
        <f t="shared" si="217"/>
        <v>7155</v>
      </c>
      <c r="N187" s="149">
        <f t="shared" si="217"/>
        <v>7155</v>
      </c>
      <c r="O187" s="149">
        <f t="shared" si="217"/>
        <v>7155</v>
      </c>
      <c r="P187" s="149">
        <f t="shared" si="217"/>
        <v>7155</v>
      </c>
      <c r="Q187" s="149">
        <f t="shared" si="217"/>
        <v>7155</v>
      </c>
      <c r="R187" s="149">
        <f t="shared" si="217"/>
        <v>7155</v>
      </c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  <c r="BH187" s="149"/>
      <c r="BI187" s="149"/>
      <c r="BJ187" s="149"/>
      <c r="BK187" s="149"/>
      <c r="BL187" s="149"/>
      <c r="BM187" s="149"/>
      <c r="BN187" s="149"/>
      <c r="BO187" s="149"/>
      <c r="BP187" s="149"/>
      <c r="BQ187" s="149"/>
      <c r="BR187" s="149"/>
      <c r="BS187" s="149"/>
      <c r="BT187" s="149"/>
      <c r="BU187" s="149"/>
      <c r="BV187" s="149"/>
      <c r="BW187" s="149"/>
      <c r="BX187" s="149"/>
      <c r="BY187" s="149"/>
      <c r="BZ187" s="149"/>
      <c r="CA187" s="149"/>
      <c r="CB187" s="149"/>
      <c r="CC187" s="149"/>
      <c r="CD187" s="149"/>
      <c r="CE187" s="149"/>
      <c r="CF187" s="149"/>
      <c r="CG187" s="149"/>
      <c r="CH187" s="149"/>
      <c r="CI187" s="149"/>
      <c r="CZ187" s="152"/>
      <c r="DA187" s="157"/>
      <c r="DB187" s="164"/>
    </row>
    <row r="188" spans="2:106" s="135" customFormat="1" ht="14.25" outlineLevel="2" x14ac:dyDescent="0.25">
      <c r="B188" s="136"/>
      <c r="C188" s="540" t="str">
        <f t="shared" si="209"/>
        <v>ГПН Р</v>
      </c>
      <c r="D188" s="147"/>
      <c r="E188" s="147"/>
      <c r="F188" s="291"/>
      <c r="G188" s="147"/>
      <c r="H188" s="149">
        <f t="shared" ref="H188:R188" si="218">H215*H$94</f>
        <v>3975</v>
      </c>
      <c r="I188" s="149">
        <f t="shared" si="218"/>
        <v>3975</v>
      </c>
      <c r="J188" s="149">
        <f t="shared" si="218"/>
        <v>3975</v>
      </c>
      <c r="K188" s="149">
        <f t="shared" si="218"/>
        <v>3975</v>
      </c>
      <c r="L188" s="149">
        <f t="shared" si="218"/>
        <v>3975</v>
      </c>
      <c r="M188" s="149">
        <f t="shared" si="218"/>
        <v>3975</v>
      </c>
      <c r="N188" s="149">
        <f t="shared" si="218"/>
        <v>3975</v>
      </c>
      <c r="O188" s="149">
        <f t="shared" si="218"/>
        <v>3975</v>
      </c>
      <c r="P188" s="149">
        <f t="shared" si="218"/>
        <v>3975</v>
      </c>
      <c r="Q188" s="149">
        <f t="shared" si="218"/>
        <v>3975</v>
      </c>
      <c r="R188" s="149">
        <f t="shared" si="218"/>
        <v>3975</v>
      </c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  <c r="BH188" s="149"/>
      <c r="BI188" s="149"/>
      <c r="BJ188" s="149"/>
      <c r="BK188" s="149"/>
      <c r="BL188" s="149"/>
      <c r="BM188" s="149"/>
      <c r="BN188" s="149"/>
      <c r="BO188" s="149"/>
      <c r="BP188" s="149"/>
      <c r="BQ188" s="149"/>
      <c r="BR188" s="149"/>
      <c r="BS188" s="149"/>
      <c r="BT188" s="149"/>
      <c r="BU188" s="149"/>
      <c r="BV188" s="149"/>
      <c r="BW188" s="149"/>
      <c r="BX188" s="149"/>
      <c r="BY188" s="149"/>
      <c r="BZ188" s="149"/>
      <c r="CA188" s="149"/>
      <c r="CB188" s="149"/>
      <c r="CC188" s="149"/>
      <c r="CD188" s="149"/>
      <c r="CE188" s="149"/>
      <c r="CF188" s="149"/>
      <c r="CG188" s="149"/>
      <c r="CH188" s="149"/>
      <c r="CI188" s="149"/>
      <c r="CZ188" s="152"/>
      <c r="DA188" s="157"/>
      <c r="DB188" s="164"/>
    </row>
    <row r="189" spans="2:106" s="135" customFormat="1" ht="14.25" outlineLevel="2" x14ac:dyDescent="0.25">
      <c r="B189" s="136"/>
      <c r="C189" s="540" t="str">
        <f t="shared" si="209"/>
        <v>Гео</v>
      </c>
      <c r="D189" s="147"/>
      <c r="E189" s="147"/>
      <c r="F189" s="291"/>
      <c r="G189" s="147"/>
      <c r="H189" s="149">
        <f t="shared" ref="H189:R189" si="219">H216*H$94</f>
        <v>3975</v>
      </c>
      <c r="I189" s="149">
        <f t="shared" si="219"/>
        <v>3975</v>
      </c>
      <c r="J189" s="149">
        <f t="shared" si="219"/>
        <v>3975</v>
      </c>
      <c r="K189" s="149">
        <f t="shared" si="219"/>
        <v>3975</v>
      </c>
      <c r="L189" s="149">
        <f t="shared" si="219"/>
        <v>3975</v>
      </c>
      <c r="M189" s="149">
        <f t="shared" si="219"/>
        <v>3975</v>
      </c>
      <c r="N189" s="149">
        <f t="shared" si="219"/>
        <v>3975</v>
      </c>
      <c r="O189" s="149">
        <f t="shared" si="219"/>
        <v>3975</v>
      </c>
      <c r="P189" s="149">
        <f t="shared" si="219"/>
        <v>3975</v>
      </c>
      <c r="Q189" s="149">
        <f t="shared" si="219"/>
        <v>3975</v>
      </c>
      <c r="R189" s="149">
        <f t="shared" si="219"/>
        <v>3975</v>
      </c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  <c r="BH189" s="149"/>
      <c r="BI189" s="149"/>
      <c r="BJ189" s="149"/>
      <c r="BK189" s="149"/>
      <c r="BL189" s="149"/>
      <c r="BM189" s="149"/>
      <c r="BN189" s="149"/>
      <c r="BO189" s="149"/>
      <c r="BP189" s="149"/>
      <c r="BQ189" s="149"/>
      <c r="BR189" s="149"/>
      <c r="BS189" s="149"/>
      <c r="BT189" s="149"/>
      <c r="BU189" s="149"/>
      <c r="BV189" s="149"/>
      <c r="BW189" s="149"/>
      <c r="BX189" s="149"/>
      <c r="BY189" s="149"/>
      <c r="BZ189" s="149"/>
      <c r="CA189" s="149"/>
      <c r="CB189" s="149"/>
      <c r="CC189" s="149"/>
      <c r="CD189" s="149"/>
      <c r="CE189" s="149"/>
      <c r="CF189" s="149"/>
      <c r="CG189" s="149"/>
      <c r="CH189" s="149"/>
      <c r="CI189" s="149"/>
      <c r="CZ189" s="152"/>
      <c r="DA189" s="157"/>
      <c r="DB189" s="164"/>
    </row>
    <row r="190" spans="2:106" s="135" customFormat="1" ht="14.25" outlineLevel="2" x14ac:dyDescent="0.25">
      <c r="B190" s="136"/>
      <c r="C190" s="540" t="str">
        <f t="shared" si="209"/>
        <v>НТЦ</v>
      </c>
      <c r="D190" s="147"/>
      <c r="E190" s="147"/>
      <c r="F190" s="291"/>
      <c r="G190" s="147"/>
      <c r="H190" s="149">
        <f t="shared" ref="H190:R190" si="220">H217*H$94</f>
        <v>4770</v>
      </c>
      <c r="I190" s="149">
        <f t="shared" si="220"/>
        <v>4770</v>
      </c>
      <c r="J190" s="149">
        <f t="shared" si="220"/>
        <v>4770</v>
      </c>
      <c r="K190" s="149">
        <f t="shared" si="220"/>
        <v>4770</v>
      </c>
      <c r="L190" s="149">
        <f t="shared" si="220"/>
        <v>4770</v>
      </c>
      <c r="M190" s="149">
        <f t="shared" si="220"/>
        <v>4770</v>
      </c>
      <c r="N190" s="149">
        <f t="shared" si="220"/>
        <v>4770</v>
      </c>
      <c r="O190" s="149">
        <f t="shared" si="220"/>
        <v>4770</v>
      </c>
      <c r="P190" s="149">
        <f t="shared" si="220"/>
        <v>4770</v>
      </c>
      <c r="Q190" s="149">
        <f t="shared" si="220"/>
        <v>4770</v>
      </c>
      <c r="R190" s="149">
        <f t="shared" si="220"/>
        <v>4770</v>
      </c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  <c r="BH190" s="149"/>
      <c r="BI190" s="149"/>
      <c r="BJ190" s="149"/>
      <c r="BK190" s="149"/>
      <c r="BL190" s="149"/>
      <c r="BM190" s="149"/>
      <c r="BN190" s="149"/>
      <c r="BO190" s="149"/>
      <c r="BP190" s="149"/>
      <c r="BQ190" s="149"/>
      <c r="BR190" s="149"/>
      <c r="BS190" s="149"/>
      <c r="BT190" s="149"/>
      <c r="BU190" s="149"/>
      <c r="BV190" s="149"/>
      <c r="BW190" s="149"/>
      <c r="BX190" s="149"/>
      <c r="BY190" s="149"/>
      <c r="BZ190" s="149"/>
      <c r="CA190" s="149"/>
      <c r="CB190" s="149"/>
      <c r="CC190" s="149"/>
      <c r="CD190" s="149"/>
      <c r="CE190" s="149"/>
      <c r="CF190" s="149"/>
      <c r="CG190" s="149"/>
      <c r="CH190" s="149"/>
      <c r="CI190" s="149"/>
      <c r="CZ190" s="152"/>
      <c r="DA190" s="157"/>
      <c r="DB190" s="164"/>
    </row>
    <row r="191" spans="2:106" s="135" customFormat="1" ht="14.25" outlineLevel="2" x14ac:dyDescent="0.25">
      <c r="B191" s="136"/>
      <c r="C191" s="540" t="str">
        <f t="shared" si="209"/>
        <v>Меретояха</v>
      </c>
      <c r="D191" s="147"/>
      <c r="E191" s="147"/>
      <c r="F191" s="291"/>
      <c r="G191" s="147"/>
      <c r="H191" s="149">
        <f t="shared" ref="H191:R191" si="221">H218*H$94</f>
        <v>4770</v>
      </c>
      <c r="I191" s="149">
        <f t="shared" si="221"/>
        <v>4770</v>
      </c>
      <c r="J191" s="149">
        <f t="shared" si="221"/>
        <v>4770</v>
      </c>
      <c r="K191" s="149">
        <f t="shared" si="221"/>
        <v>4770</v>
      </c>
      <c r="L191" s="149">
        <f t="shared" si="221"/>
        <v>4770</v>
      </c>
      <c r="M191" s="149">
        <f t="shared" si="221"/>
        <v>4770</v>
      </c>
      <c r="N191" s="149">
        <f t="shared" si="221"/>
        <v>4770</v>
      </c>
      <c r="O191" s="149">
        <f t="shared" si="221"/>
        <v>4770</v>
      </c>
      <c r="P191" s="149">
        <f t="shared" si="221"/>
        <v>4770</v>
      </c>
      <c r="Q191" s="149">
        <f t="shared" si="221"/>
        <v>4770</v>
      </c>
      <c r="R191" s="149">
        <f t="shared" si="221"/>
        <v>4770</v>
      </c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  <c r="BH191" s="149"/>
      <c r="BI191" s="149"/>
      <c r="BJ191" s="149"/>
      <c r="BK191" s="149"/>
      <c r="BL191" s="149"/>
      <c r="BM191" s="149"/>
      <c r="BN191" s="149"/>
      <c r="BO191" s="149"/>
      <c r="BP191" s="149"/>
      <c r="BQ191" s="149"/>
      <c r="BR191" s="149"/>
      <c r="BS191" s="149"/>
      <c r="BT191" s="149"/>
      <c r="BU191" s="149"/>
      <c r="BV191" s="149"/>
      <c r="BW191" s="149"/>
      <c r="BX191" s="149"/>
      <c r="BY191" s="149"/>
      <c r="BZ191" s="149"/>
      <c r="CA191" s="149"/>
      <c r="CB191" s="149"/>
      <c r="CC191" s="149"/>
      <c r="CD191" s="149"/>
      <c r="CE191" s="149"/>
      <c r="CF191" s="149"/>
      <c r="CG191" s="149"/>
      <c r="CH191" s="149"/>
      <c r="CI191" s="149"/>
      <c r="CZ191" s="152"/>
      <c r="DA191" s="157"/>
      <c r="DB191" s="164"/>
    </row>
    <row r="192" spans="2:106" s="707" customFormat="1" outlineLevel="2" x14ac:dyDescent="0.25">
      <c r="B192" s="708" t="s">
        <v>1143</v>
      </c>
      <c r="C192" s="709" t="s">
        <v>143</v>
      </c>
      <c r="D192" s="710"/>
      <c r="E192" s="710"/>
      <c r="F192" s="711"/>
      <c r="G192" s="710"/>
      <c r="H192" s="712"/>
      <c r="I192" s="712"/>
      <c r="J192" s="712"/>
      <c r="K192" s="712"/>
      <c r="L192" s="712"/>
      <c r="M192" s="712"/>
      <c r="N192" s="712"/>
      <c r="O192" s="712"/>
      <c r="P192" s="712"/>
      <c r="Q192" s="712"/>
      <c r="R192" s="712"/>
      <c r="S192" s="712"/>
      <c r="T192" s="712"/>
      <c r="U192" s="712"/>
      <c r="V192" s="712"/>
      <c r="W192" s="712"/>
      <c r="X192" s="712"/>
      <c r="Y192" s="712"/>
      <c r="Z192" s="712"/>
      <c r="AA192" s="712"/>
      <c r="AB192" s="712"/>
      <c r="AC192" s="712"/>
      <c r="AD192" s="712"/>
      <c r="AE192" s="712"/>
      <c r="AF192" s="712"/>
      <c r="AG192" s="712"/>
      <c r="AH192" s="712"/>
      <c r="AI192" s="712"/>
      <c r="AJ192" s="712"/>
      <c r="AK192" s="712"/>
      <c r="AL192" s="712"/>
      <c r="AM192" s="712"/>
      <c r="AN192" s="712"/>
      <c r="AO192" s="712"/>
      <c r="AP192" s="712"/>
      <c r="AQ192" s="712"/>
      <c r="AR192" s="712"/>
      <c r="AS192" s="712"/>
      <c r="AT192" s="712"/>
      <c r="AU192" s="712"/>
      <c r="AV192" s="712"/>
      <c r="AW192" s="712"/>
      <c r="AX192" s="712"/>
      <c r="AY192" s="712"/>
      <c r="AZ192" s="712"/>
      <c r="BA192" s="712"/>
      <c r="BB192" s="712"/>
      <c r="BC192" s="712"/>
      <c r="BD192" s="712"/>
      <c r="BE192" s="712"/>
      <c r="BF192" s="712"/>
      <c r="BG192" s="712"/>
      <c r="BH192" s="712"/>
      <c r="BI192" s="712"/>
      <c r="BJ192" s="712"/>
      <c r="BK192" s="712"/>
      <c r="BL192" s="712"/>
      <c r="BM192" s="712"/>
      <c r="BN192" s="712"/>
      <c r="BO192" s="712"/>
      <c r="BP192" s="712"/>
      <c r="BQ192" s="712"/>
      <c r="BR192" s="712"/>
      <c r="BS192" s="712"/>
      <c r="BT192" s="712"/>
      <c r="BU192" s="712"/>
      <c r="BV192" s="712"/>
      <c r="BW192" s="712"/>
      <c r="BX192" s="712"/>
      <c r="BY192" s="712"/>
      <c r="BZ192" s="712"/>
      <c r="CA192" s="712"/>
      <c r="CB192" s="712"/>
      <c r="CC192" s="712"/>
      <c r="CD192" s="712"/>
      <c r="CE192" s="712"/>
      <c r="CF192" s="712"/>
      <c r="CG192" s="712"/>
      <c r="CH192" s="712"/>
      <c r="CI192" s="712"/>
      <c r="CZ192" s="713"/>
      <c r="DA192" s="714"/>
      <c r="DB192" s="715"/>
    </row>
    <row r="193" spans="2:106" s="698" customFormat="1" ht="14.25" outlineLevel="2" x14ac:dyDescent="0.25">
      <c r="B193" s="699" t="str">
        <f>B164</f>
        <v>TO BE</v>
      </c>
      <c r="C193" s="700" t="str">
        <f>C179</f>
        <v>КЦ</v>
      </c>
      <c r="D193" s="701"/>
      <c r="E193" s="701"/>
      <c r="F193" s="702"/>
      <c r="G193" s="701"/>
      <c r="H193" s="703">
        <f>$I$96*INDEX('Распределение по орг объему 13'!$E$1:$E$13,MATCH($C193,'Распределение по орг объему 13'!$A$1:$A$13,0),1)</f>
        <v>0</v>
      </c>
      <c r="I193" s="703">
        <f>$I$96*INDEX('Распределение по орг объему 13'!$E$1:$E$13,MATCH($C193,'Распределение по орг объему 13'!$A$1:$A$13,0),1)</f>
        <v>0</v>
      </c>
      <c r="J193" s="703">
        <f>$I$96*INDEX('Распределение по орг объему 13'!$E$1:$E$13,MATCH($C193,'Распределение по орг объему 13'!$A$1:$A$13,0),1)</f>
        <v>0</v>
      </c>
      <c r="K193" s="703">
        <f>$I$96*INDEX('Распределение по орг объему 13'!$E$1:$E$13,MATCH($C193,'Распределение по орг объему 13'!$A$1:$A$13,0),1)</f>
        <v>0</v>
      </c>
      <c r="L193" s="703">
        <f>$I$96*INDEX('Распределение по орг объему 13'!$E$1:$E$13,MATCH($C193,'Распределение по орг объему 13'!$A$1:$A$13,0),1)</f>
        <v>0</v>
      </c>
      <c r="M193" s="703">
        <f>$I$96*INDEX('Распределение по орг объему 13'!$E$1:$E$13,MATCH($C193,'Распределение по орг объему 13'!$A$1:$A$13,0),1)</f>
        <v>0</v>
      </c>
      <c r="N193" s="703">
        <f>$I$96*INDEX('Распределение по орг объему 13'!$E$1:$E$13,MATCH($C193,'Распределение по орг объему 13'!$A$1:$A$13,0),1)</f>
        <v>0</v>
      </c>
      <c r="O193" s="703">
        <f>$I$96*INDEX('Распределение по орг объему 13'!$E$1:$E$13,MATCH($C193,'Распределение по орг объему 13'!$A$1:$A$13,0),1)</f>
        <v>0</v>
      </c>
      <c r="P193" s="703">
        <f>$I$96*INDEX('Распределение по орг объему 13'!$E$1:$E$13,MATCH($C193,'Распределение по орг объему 13'!$A$1:$A$13,0),1)</f>
        <v>0</v>
      </c>
      <c r="Q193" s="703">
        <f>$I$96*INDEX('Распределение по орг объему 13'!$E$1:$E$13,MATCH($C193,'Распределение по орг объему 13'!$A$1:$A$13,0),1)</f>
        <v>0</v>
      </c>
      <c r="R193" s="703">
        <f t="shared" ref="R193" si="222">R206</f>
        <v>0</v>
      </c>
      <c r="S193" s="703"/>
      <c r="T193" s="703"/>
      <c r="U193" s="703"/>
      <c r="V193" s="703"/>
      <c r="W193" s="703"/>
      <c r="X193" s="703"/>
      <c r="Y193" s="703"/>
      <c r="Z193" s="703"/>
      <c r="AA193" s="703"/>
      <c r="AB193" s="703"/>
      <c r="AC193" s="703"/>
      <c r="AD193" s="703"/>
      <c r="AE193" s="703"/>
      <c r="AF193" s="703"/>
      <c r="AG193" s="703"/>
      <c r="AH193" s="703"/>
      <c r="AI193" s="703"/>
      <c r="AJ193" s="703"/>
      <c r="AK193" s="703"/>
      <c r="AL193" s="703"/>
      <c r="AM193" s="703"/>
      <c r="AN193" s="703"/>
      <c r="AO193" s="703"/>
      <c r="AP193" s="703"/>
      <c r="AQ193" s="703"/>
      <c r="AR193" s="703"/>
      <c r="AS193" s="703"/>
      <c r="AT193" s="703"/>
      <c r="AU193" s="703"/>
      <c r="AV193" s="703"/>
      <c r="AW193" s="703"/>
      <c r="AX193" s="703"/>
      <c r="AY193" s="703"/>
      <c r="AZ193" s="703"/>
      <c r="BA193" s="703"/>
      <c r="BB193" s="703"/>
      <c r="BC193" s="703"/>
      <c r="BD193" s="703"/>
      <c r="BE193" s="703"/>
      <c r="BF193" s="703"/>
      <c r="BG193" s="703"/>
      <c r="BH193" s="703"/>
      <c r="BI193" s="703"/>
      <c r="BJ193" s="703"/>
      <c r="BK193" s="703"/>
      <c r="BL193" s="703"/>
      <c r="BM193" s="703"/>
      <c r="BN193" s="703"/>
      <c r="BO193" s="703"/>
      <c r="BP193" s="703"/>
      <c r="BQ193" s="703"/>
      <c r="BR193" s="703"/>
      <c r="BS193" s="703"/>
      <c r="BT193" s="703"/>
      <c r="BU193" s="703"/>
      <c r="BV193" s="703"/>
      <c r="BW193" s="703"/>
      <c r="BX193" s="703"/>
      <c r="BY193" s="703"/>
      <c r="BZ193" s="703"/>
      <c r="CA193" s="703"/>
      <c r="CB193" s="703"/>
      <c r="CC193" s="703"/>
      <c r="CD193" s="703"/>
      <c r="CE193" s="703"/>
      <c r="CF193" s="703"/>
      <c r="CG193" s="703"/>
      <c r="CH193" s="703"/>
      <c r="CI193" s="703"/>
      <c r="CZ193" s="704"/>
      <c r="DA193" s="705"/>
      <c r="DB193" s="706"/>
    </row>
    <row r="194" spans="2:106" s="135" customFormat="1" ht="14.25" outlineLevel="2" x14ac:dyDescent="0.25">
      <c r="B194" s="136"/>
      <c r="C194" s="717" t="str">
        <f t="shared" ref="C194:C205" si="223">C180</f>
        <v>ННГ</v>
      </c>
      <c r="D194" s="147"/>
      <c r="E194" s="147"/>
      <c r="F194" s="291"/>
      <c r="G194" s="147"/>
      <c r="H194" s="718">
        <f>$I$96*INDEX('Распределение по орг объему 13'!$E$1:$E$13,MATCH($C194,'Распределение по орг объему 13'!$A$1:$A$13,0),1)</f>
        <v>1788.75</v>
      </c>
      <c r="I194" s="718">
        <f>$I$96*INDEX('Распределение по орг объему 13'!$E$1:$E$13,MATCH($C194,'Распределение по орг объему 13'!$A$1:$A$13,0),1)</f>
        <v>1788.75</v>
      </c>
      <c r="J194" s="718">
        <f>$I$96*INDEX('Распределение по орг объему 13'!$E$1:$E$13,MATCH($C194,'Распределение по орг объему 13'!$A$1:$A$13,0),1)</f>
        <v>1788.75</v>
      </c>
      <c r="K194" s="718">
        <f>$I$96*INDEX('Распределение по орг объему 13'!$E$1:$E$13,MATCH($C194,'Распределение по орг объему 13'!$A$1:$A$13,0),1)</f>
        <v>1788.75</v>
      </c>
      <c r="L194" s="718">
        <f>$I$96*INDEX('Распределение по орг объему 13'!$E$1:$E$13,MATCH($C194,'Распределение по орг объему 13'!$A$1:$A$13,0),1)</f>
        <v>1788.75</v>
      </c>
      <c r="M194" s="718">
        <f>$I$96*INDEX('Распределение по орг объему 13'!$E$1:$E$13,MATCH($C194,'Распределение по орг объему 13'!$A$1:$A$13,0),1)</f>
        <v>1788.75</v>
      </c>
      <c r="N194" s="718">
        <f>$I$96*INDEX('Распределение по орг объему 13'!$E$1:$E$13,MATCH($C194,'Распределение по орг объему 13'!$A$1:$A$13,0),1)</f>
        <v>1788.75</v>
      </c>
      <c r="O194" s="718">
        <f>$I$96*INDEX('Распределение по орг объему 13'!$E$1:$E$13,MATCH($C194,'Распределение по орг объему 13'!$A$1:$A$13,0),1)</f>
        <v>1788.75</v>
      </c>
      <c r="P194" s="718">
        <f>$I$96*INDEX('Распределение по орг объему 13'!$E$1:$E$13,MATCH($C194,'Распределение по орг объему 13'!$A$1:$A$13,0),1)</f>
        <v>1788.75</v>
      </c>
      <c r="Q194" s="718">
        <f>$I$96*INDEX('Распределение по орг объему 13'!$E$1:$E$13,MATCH($C194,'Распределение по орг объему 13'!$A$1:$A$13,0),1)</f>
        <v>1788.75</v>
      </c>
      <c r="R194" s="149">
        <f t="shared" ref="R194" si="224">R207</f>
        <v>1788.75</v>
      </c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  <c r="BH194" s="149"/>
      <c r="BI194" s="149"/>
      <c r="BJ194" s="149"/>
      <c r="BK194" s="149"/>
      <c r="BL194" s="149"/>
      <c r="BM194" s="149"/>
      <c r="BN194" s="149"/>
      <c r="BO194" s="149"/>
      <c r="BP194" s="149"/>
      <c r="BQ194" s="149"/>
      <c r="BR194" s="149"/>
      <c r="BS194" s="149"/>
      <c r="BT194" s="149"/>
      <c r="BU194" s="149"/>
      <c r="BV194" s="149"/>
      <c r="BW194" s="149"/>
      <c r="BX194" s="149"/>
      <c r="BY194" s="149"/>
      <c r="BZ194" s="149"/>
      <c r="CA194" s="149"/>
      <c r="CB194" s="149"/>
      <c r="CC194" s="149"/>
      <c r="CD194" s="149"/>
      <c r="CE194" s="149"/>
      <c r="CF194" s="149"/>
      <c r="CG194" s="149"/>
      <c r="CH194" s="149"/>
      <c r="CI194" s="149"/>
      <c r="CZ194" s="152"/>
      <c r="DA194" s="157"/>
      <c r="DB194" s="164"/>
    </row>
    <row r="195" spans="2:106" s="135" customFormat="1" ht="14.25" outlineLevel="2" x14ac:dyDescent="0.25">
      <c r="B195" s="136"/>
      <c r="C195" s="717" t="str">
        <f t="shared" si="223"/>
        <v>Хантос</v>
      </c>
      <c r="D195" s="147"/>
      <c r="E195" s="147"/>
      <c r="F195" s="291"/>
      <c r="G195" s="147"/>
      <c r="H195" s="718">
        <f>$I$96*INDEX('Распределение по орг объему 13'!$E$1:$E$13,MATCH($C195,'Распределение по орг объему 13'!$A$1:$A$13,0),1)</f>
        <v>1788.75</v>
      </c>
      <c r="I195" s="718">
        <f>$I$96*INDEX('Распределение по орг объему 13'!$E$1:$E$13,MATCH($C195,'Распределение по орг объему 13'!$A$1:$A$13,0),1)</f>
        <v>1788.75</v>
      </c>
      <c r="J195" s="718">
        <f>$I$96*INDEX('Распределение по орг объему 13'!$E$1:$E$13,MATCH($C195,'Распределение по орг объему 13'!$A$1:$A$13,0),1)</f>
        <v>1788.75</v>
      </c>
      <c r="K195" s="718">
        <f>$I$96*INDEX('Распределение по орг объему 13'!$E$1:$E$13,MATCH($C195,'Распределение по орг объему 13'!$A$1:$A$13,0),1)</f>
        <v>1788.75</v>
      </c>
      <c r="L195" s="718">
        <f>$I$96*INDEX('Распределение по орг объему 13'!$E$1:$E$13,MATCH($C195,'Распределение по орг объему 13'!$A$1:$A$13,0),1)</f>
        <v>1788.75</v>
      </c>
      <c r="M195" s="718">
        <f>$I$96*INDEX('Распределение по орг объему 13'!$E$1:$E$13,MATCH($C195,'Распределение по орг объему 13'!$A$1:$A$13,0),1)</f>
        <v>1788.75</v>
      </c>
      <c r="N195" s="718">
        <f>$I$96*INDEX('Распределение по орг объему 13'!$E$1:$E$13,MATCH($C195,'Распределение по орг объему 13'!$A$1:$A$13,0),1)</f>
        <v>1788.75</v>
      </c>
      <c r="O195" s="718">
        <f>$I$96*INDEX('Распределение по орг объему 13'!$E$1:$E$13,MATCH($C195,'Распределение по орг объему 13'!$A$1:$A$13,0),1)</f>
        <v>1788.75</v>
      </c>
      <c r="P195" s="718">
        <f>$I$96*INDEX('Распределение по орг объему 13'!$E$1:$E$13,MATCH($C195,'Распределение по орг объему 13'!$A$1:$A$13,0),1)</f>
        <v>1788.75</v>
      </c>
      <c r="Q195" s="718">
        <f>$I$96*INDEX('Распределение по орг объему 13'!$E$1:$E$13,MATCH($C195,'Распределение по орг объему 13'!$A$1:$A$13,0),1)</f>
        <v>1788.75</v>
      </c>
      <c r="R195" s="149">
        <f t="shared" ref="R195" si="225">R208</f>
        <v>1788.75</v>
      </c>
      <c r="S195" s="149"/>
      <c r="T195" s="149"/>
      <c r="U195" s="149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  <c r="AI195" s="149"/>
      <c r="AJ195" s="149"/>
      <c r="AK195" s="149"/>
      <c r="AL195" s="149"/>
      <c r="AM195" s="149"/>
      <c r="AN195" s="149"/>
      <c r="AO195" s="149"/>
      <c r="AP195" s="149"/>
      <c r="AQ195" s="149"/>
      <c r="AR195" s="149"/>
      <c r="AS195" s="149"/>
      <c r="AT195" s="149"/>
      <c r="AU195" s="149"/>
      <c r="AV195" s="149"/>
      <c r="AW195" s="149"/>
      <c r="AX195" s="149"/>
      <c r="AY195" s="149"/>
      <c r="AZ195" s="149"/>
      <c r="BA195" s="149"/>
      <c r="BB195" s="149"/>
      <c r="BC195" s="149"/>
      <c r="BD195" s="149"/>
      <c r="BE195" s="149"/>
      <c r="BF195" s="149"/>
      <c r="BG195" s="149"/>
      <c r="BH195" s="149"/>
      <c r="BI195" s="149"/>
      <c r="BJ195" s="149"/>
      <c r="BK195" s="149"/>
      <c r="BL195" s="149"/>
      <c r="BM195" s="149"/>
      <c r="BN195" s="149"/>
      <c r="BO195" s="149"/>
      <c r="BP195" s="149"/>
      <c r="BQ195" s="149"/>
      <c r="BR195" s="149"/>
      <c r="BS195" s="149"/>
      <c r="BT195" s="149"/>
      <c r="BU195" s="149"/>
      <c r="BV195" s="149"/>
      <c r="BW195" s="149"/>
      <c r="BX195" s="149"/>
      <c r="BY195" s="149"/>
      <c r="BZ195" s="149"/>
      <c r="CA195" s="149"/>
      <c r="CB195" s="149"/>
      <c r="CC195" s="149"/>
      <c r="CD195" s="149"/>
      <c r="CE195" s="149"/>
      <c r="CF195" s="149"/>
      <c r="CG195" s="149"/>
      <c r="CH195" s="149"/>
      <c r="CI195" s="149"/>
      <c r="CZ195" s="152"/>
      <c r="DA195" s="157"/>
      <c r="DB195" s="164"/>
    </row>
    <row r="196" spans="2:106" s="135" customFormat="1" ht="14.25" outlineLevel="2" x14ac:dyDescent="0.25">
      <c r="B196" s="136"/>
      <c r="C196" s="717" t="str">
        <f t="shared" si="223"/>
        <v>Мегион</v>
      </c>
      <c r="D196" s="147"/>
      <c r="E196" s="147"/>
      <c r="F196" s="291"/>
      <c r="G196" s="147"/>
      <c r="H196" s="718">
        <f>$I$96*INDEX('Распределение по орг объему 13'!$E$1:$E$13,MATCH($C196,'Распределение по орг объему 13'!$A$1:$A$13,0),1)</f>
        <v>1788.75</v>
      </c>
      <c r="I196" s="718">
        <f>$I$96*INDEX('Распределение по орг объему 13'!$E$1:$E$13,MATCH($C196,'Распределение по орг объему 13'!$A$1:$A$13,0),1)</f>
        <v>1788.75</v>
      </c>
      <c r="J196" s="718">
        <f>$I$96*INDEX('Распределение по орг объему 13'!$E$1:$E$13,MATCH($C196,'Распределение по орг объему 13'!$A$1:$A$13,0),1)</f>
        <v>1788.75</v>
      </c>
      <c r="K196" s="718">
        <f>$I$96*INDEX('Распределение по орг объему 13'!$E$1:$E$13,MATCH($C196,'Распределение по орг объему 13'!$A$1:$A$13,0),1)</f>
        <v>1788.75</v>
      </c>
      <c r="L196" s="718">
        <f>$I$96*INDEX('Распределение по орг объему 13'!$E$1:$E$13,MATCH($C196,'Распределение по орг объему 13'!$A$1:$A$13,0),1)</f>
        <v>1788.75</v>
      </c>
      <c r="M196" s="718">
        <f>$I$96*INDEX('Распределение по орг объему 13'!$E$1:$E$13,MATCH($C196,'Распределение по орг объему 13'!$A$1:$A$13,0),1)</f>
        <v>1788.75</v>
      </c>
      <c r="N196" s="718">
        <f>$I$96*INDEX('Распределение по орг объему 13'!$E$1:$E$13,MATCH($C196,'Распределение по орг объему 13'!$A$1:$A$13,0),1)</f>
        <v>1788.75</v>
      </c>
      <c r="O196" s="718">
        <f>$I$96*INDEX('Распределение по орг объему 13'!$E$1:$E$13,MATCH($C196,'Распределение по орг объему 13'!$A$1:$A$13,0),1)</f>
        <v>1788.75</v>
      </c>
      <c r="P196" s="718">
        <f>$I$96*INDEX('Распределение по орг объему 13'!$E$1:$E$13,MATCH($C196,'Распределение по орг объему 13'!$A$1:$A$13,0),1)</f>
        <v>1788.75</v>
      </c>
      <c r="Q196" s="718">
        <f>$I$96*INDEX('Распределение по орг объему 13'!$E$1:$E$13,MATCH($C196,'Распределение по орг объему 13'!$A$1:$A$13,0),1)</f>
        <v>1788.75</v>
      </c>
      <c r="R196" s="149">
        <f t="shared" ref="R196" si="226">R209</f>
        <v>1788.75</v>
      </c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  <c r="AI196" s="149"/>
      <c r="AJ196" s="149"/>
      <c r="AK196" s="149"/>
      <c r="AL196" s="149"/>
      <c r="AM196" s="149"/>
      <c r="AN196" s="149"/>
      <c r="AO196" s="149"/>
      <c r="AP196" s="149"/>
      <c r="AQ196" s="149"/>
      <c r="AR196" s="149"/>
      <c r="AS196" s="149"/>
      <c r="AT196" s="149"/>
      <c r="AU196" s="149"/>
      <c r="AV196" s="149"/>
      <c r="AW196" s="149"/>
      <c r="AX196" s="149"/>
      <c r="AY196" s="149"/>
      <c r="AZ196" s="149"/>
      <c r="BA196" s="149"/>
      <c r="BB196" s="149"/>
      <c r="BC196" s="149"/>
      <c r="BD196" s="149"/>
      <c r="BE196" s="149"/>
      <c r="BF196" s="149"/>
      <c r="BG196" s="149"/>
      <c r="BH196" s="149"/>
      <c r="BI196" s="149"/>
      <c r="BJ196" s="149"/>
      <c r="BK196" s="149"/>
      <c r="BL196" s="149"/>
      <c r="BM196" s="149"/>
      <c r="BN196" s="149"/>
      <c r="BO196" s="149"/>
      <c r="BP196" s="149"/>
      <c r="BQ196" s="149"/>
      <c r="BR196" s="149"/>
      <c r="BS196" s="149"/>
      <c r="BT196" s="149"/>
      <c r="BU196" s="149"/>
      <c r="BV196" s="149"/>
      <c r="BW196" s="149"/>
      <c r="BX196" s="149"/>
      <c r="BY196" s="149"/>
      <c r="BZ196" s="149"/>
      <c r="CA196" s="149"/>
      <c r="CB196" s="149"/>
      <c r="CC196" s="149"/>
      <c r="CD196" s="149"/>
      <c r="CE196" s="149"/>
      <c r="CF196" s="149"/>
      <c r="CG196" s="149"/>
      <c r="CH196" s="149"/>
      <c r="CI196" s="149"/>
      <c r="CZ196" s="152"/>
      <c r="DA196" s="157"/>
      <c r="DB196" s="164"/>
    </row>
    <row r="197" spans="2:106" s="135" customFormat="1" ht="14.25" outlineLevel="2" x14ac:dyDescent="0.25">
      <c r="B197" s="136"/>
      <c r="C197" s="717" t="str">
        <f t="shared" si="223"/>
        <v>Оренбург</v>
      </c>
      <c r="D197" s="147"/>
      <c r="E197" s="147"/>
      <c r="F197" s="291"/>
      <c r="G197" s="147"/>
      <c r="H197" s="718">
        <f>$I$96*INDEX('Распределение по орг объему 13'!$E$1:$E$13,MATCH($C197,'Распределение по орг объему 13'!$A$1:$A$13,0),1)</f>
        <v>993.75</v>
      </c>
      <c r="I197" s="718">
        <f>$I$96*INDEX('Распределение по орг объему 13'!$E$1:$E$13,MATCH($C197,'Распределение по орг объему 13'!$A$1:$A$13,0),1)</f>
        <v>993.75</v>
      </c>
      <c r="J197" s="718">
        <f>$I$96*INDEX('Распределение по орг объему 13'!$E$1:$E$13,MATCH($C197,'Распределение по орг объему 13'!$A$1:$A$13,0),1)</f>
        <v>993.75</v>
      </c>
      <c r="K197" s="718">
        <f>$I$96*INDEX('Распределение по орг объему 13'!$E$1:$E$13,MATCH($C197,'Распределение по орг объему 13'!$A$1:$A$13,0),1)</f>
        <v>993.75</v>
      </c>
      <c r="L197" s="718">
        <f>$I$96*INDEX('Распределение по орг объему 13'!$E$1:$E$13,MATCH($C197,'Распределение по орг объему 13'!$A$1:$A$13,0),1)</f>
        <v>993.75</v>
      </c>
      <c r="M197" s="718">
        <f>$I$96*INDEX('Распределение по орг объему 13'!$E$1:$E$13,MATCH($C197,'Распределение по орг объему 13'!$A$1:$A$13,0),1)</f>
        <v>993.75</v>
      </c>
      <c r="N197" s="718">
        <f>$I$96*INDEX('Распределение по орг объему 13'!$E$1:$E$13,MATCH($C197,'Распределение по орг объему 13'!$A$1:$A$13,0),1)</f>
        <v>993.75</v>
      </c>
      <c r="O197" s="718">
        <f>$I$96*INDEX('Распределение по орг объему 13'!$E$1:$E$13,MATCH($C197,'Распределение по орг объему 13'!$A$1:$A$13,0),1)</f>
        <v>993.75</v>
      </c>
      <c r="P197" s="718">
        <f>$I$96*INDEX('Распределение по орг объему 13'!$E$1:$E$13,MATCH($C197,'Распределение по орг объему 13'!$A$1:$A$13,0),1)</f>
        <v>993.75</v>
      </c>
      <c r="Q197" s="718">
        <f>$I$96*INDEX('Распределение по орг объему 13'!$E$1:$E$13,MATCH($C197,'Распределение по орг объему 13'!$A$1:$A$13,0),1)</f>
        <v>993.75</v>
      </c>
      <c r="R197" s="149">
        <f t="shared" ref="R197" si="227">R210</f>
        <v>993.75</v>
      </c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  <c r="BH197" s="149"/>
      <c r="BI197" s="149"/>
      <c r="BJ197" s="149"/>
      <c r="BK197" s="149"/>
      <c r="BL197" s="149"/>
      <c r="BM197" s="149"/>
      <c r="BN197" s="149"/>
      <c r="BO197" s="149"/>
      <c r="BP197" s="149"/>
      <c r="BQ197" s="149"/>
      <c r="BR197" s="149"/>
      <c r="BS197" s="149"/>
      <c r="BT197" s="149"/>
      <c r="BU197" s="149"/>
      <c r="BV197" s="149"/>
      <c r="BW197" s="149"/>
      <c r="BX197" s="149"/>
      <c r="BY197" s="149"/>
      <c r="BZ197" s="149"/>
      <c r="CA197" s="149"/>
      <c r="CB197" s="149"/>
      <c r="CC197" s="149"/>
      <c r="CD197" s="149"/>
      <c r="CE197" s="149"/>
      <c r="CF197" s="149"/>
      <c r="CG197" s="149"/>
      <c r="CH197" s="149"/>
      <c r="CI197" s="149"/>
      <c r="CZ197" s="152"/>
      <c r="DA197" s="157"/>
      <c r="DB197" s="164"/>
    </row>
    <row r="198" spans="2:106" s="135" customFormat="1" ht="14.25" outlineLevel="2" x14ac:dyDescent="0.25">
      <c r="B198" s="136"/>
      <c r="C198" s="717" t="str">
        <f t="shared" si="223"/>
        <v>Восток</v>
      </c>
      <c r="D198" s="147"/>
      <c r="E198" s="147"/>
      <c r="F198" s="291"/>
      <c r="G198" s="147"/>
      <c r="H198" s="718">
        <f>$I$96*INDEX('Распределение по орг объему 13'!$E$1:$E$13,MATCH($C198,'Распределение по орг объему 13'!$A$1:$A$13,0),1)</f>
        <v>993.75</v>
      </c>
      <c r="I198" s="718">
        <f>$I$96*INDEX('Распределение по орг объему 13'!$E$1:$E$13,MATCH($C198,'Распределение по орг объему 13'!$A$1:$A$13,0),1)</f>
        <v>993.75</v>
      </c>
      <c r="J198" s="718">
        <f>$I$96*INDEX('Распределение по орг объему 13'!$E$1:$E$13,MATCH($C198,'Распределение по орг объему 13'!$A$1:$A$13,0),1)</f>
        <v>993.75</v>
      </c>
      <c r="K198" s="718">
        <f>$I$96*INDEX('Распределение по орг объему 13'!$E$1:$E$13,MATCH($C198,'Распределение по орг объему 13'!$A$1:$A$13,0),1)</f>
        <v>993.75</v>
      </c>
      <c r="L198" s="718">
        <f>$I$96*INDEX('Распределение по орг объему 13'!$E$1:$E$13,MATCH($C198,'Распределение по орг объему 13'!$A$1:$A$13,0),1)</f>
        <v>993.75</v>
      </c>
      <c r="M198" s="718">
        <f>$I$96*INDEX('Распределение по орг объему 13'!$E$1:$E$13,MATCH($C198,'Распределение по орг объему 13'!$A$1:$A$13,0),1)</f>
        <v>993.75</v>
      </c>
      <c r="N198" s="718">
        <f>$I$96*INDEX('Распределение по орг объему 13'!$E$1:$E$13,MATCH($C198,'Распределение по орг объему 13'!$A$1:$A$13,0),1)</f>
        <v>993.75</v>
      </c>
      <c r="O198" s="718">
        <f>$I$96*INDEX('Распределение по орг объему 13'!$E$1:$E$13,MATCH($C198,'Распределение по орг объему 13'!$A$1:$A$13,0),1)</f>
        <v>993.75</v>
      </c>
      <c r="P198" s="718">
        <f>$I$96*INDEX('Распределение по орг объему 13'!$E$1:$E$13,MATCH($C198,'Распределение по орг объему 13'!$A$1:$A$13,0),1)</f>
        <v>993.75</v>
      </c>
      <c r="Q198" s="718">
        <f>$I$96*INDEX('Распределение по орг объему 13'!$E$1:$E$13,MATCH($C198,'Распределение по орг объему 13'!$A$1:$A$13,0),1)</f>
        <v>993.75</v>
      </c>
      <c r="R198" s="149">
        <f t="shared" ref="R198" si="228">R211</f>
        <v>993.75</v>
      </c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  <c r="BH198" s="149"/>
      <c r="BI198" s="149"/>
      <c r="BJ198" s="149"/>
      <c r="BK198" s="149"/>
      <c r="BL198" s="149"/>
      <c r="BM198" s="149"/>
      <c r="BN198" s="149"/>
      <c r="BO198" s="149"/>
      <c r="BP198" s="149"/>
      <c r="BQ198" s="149"/>
      <c r="BR198" s="149"/>
      <c r="BS198" s="149"/>
      <c r="BT198" s="149"/>
      <c r="BU198" s="149"/>
      <c r="BV198" s="149"/>
      <c r="BW198" s="149"/>
      <c r="BX198" s="149"/>
      <c r="BY198" s="149"/>
      <c r="BZ198" s="149"/>
      <c r="CA198" s="149"/>
      <c r="CB198" s="149"/>
      <c r="CC198" s="149"/>
      <c r="CD198" s="149"/>
      <c r="CE198" s="149"/>
      <c r="CF198" s="149"/>
      <c r="CG198" s="149"/>
      <c r="CH198" s="149"/>
      <c r="CI198" s="149"/>
      <c r="CZ198" s="152"/>
      <c r="DA198" s="157"/>
      <c r="DB198" s="164"/>
    </row>
    <row r="199" spans="2:106" s="135" customFormat="1" ht="14.25" outlineLevel="2" x14ac:dyDescent="0.25">
      <c r="B199" s="136"/>
      <c r="C199" s="717" t="str">
        <f t="shared" si="223"/>
        <v>Ямал</v>
      </c>
      <c r="D199" s="147"/>
      <c r="E199" s="147"/>
      <c r="F199" s="291"/>
      <c r="G199" s="147"/>
      <c r="H199" s="718">
        <f>$I$96*INDEX('Распределение по орг объему 13'!$E$1:$E$13,MATCH($C199,'Распределение по орг объему 13'!$A$1:$A$13,0),1)</f>
        <v>1192.5</v>
      </c>
      <c r="I199" s="718">
        <f>$I$96*INDEX('Распределение по орг объему 13'!$E$1:$E$13,MATCH($C199,'Распределение по орг объему 13'!$A$1:$A$13,0),1)</f>
        <v>1192.5</v>
      </c>
      <c r="J199" s="718">
        <f>$I$96*INDEX('Распределение по орг объему 13'!$E$1:$E$13,MATCH($C199,'Распределение по орг объему 13'!$A$1:$A$13,0),1)</f>
        <v>1192.5</v>
      </c>
      <c r="K199" s="718">
        <f>$I$96*INDEX('Распределение по орг объему 13'!$E$1:$E$13,MATCH($C199,'Распределение по орг объему 13'!$A$1:$A$13,0),1)</f>
        <v>1192.5</v>
      </c>
      <c r="L199" s="718">
        <f>$I$96*INDEX('Распределение по орг объему 13'!$E$1:$E$13,MATCH($C199,'Распределение по орг объему 13'!$A$1:$A$13,0),1)</f>
        <v>1192.5</v>
      </c>
      <c r="M199" s="718">
        <f>$I$96*INDEX('Распределение по орг объему 13'!$E$1:$E$13,MATCH($C199,'Распределение по орг объему 13'!$A$1:$A$13,0),1)</f>
        <v>1192.5</v>
      </c>
      <c r="N199" s="718">
        <f>$I$96*INDEX('Распределение по орг объему 13'!$E$1:$E$13,MATCH($C199,'Распределение по орг объему 13'!$A$1:$A$13,0),1)</f>
        <v>1192.5</v>
      </c>
      <c r="O199" s="718">
        <f>$I$96*INDEX('Распределение по орг объему 13'!$E$1:$E$13,MATCH($C199,'Распределение по орг объему 13'!$A$1:$A$13,0),1)</f>
        <v>1192.5</v>
      </c>
      <c r="P199" s="718">
        <f>$I$96*INDEX('Распределение по орг объему 13'!$E$1:$E$13,MATCH($C199,'Распределение по орг объему 13'!$A$1:$A$13,0),1)</f>
        <v>1192.5</v>
      </c>
      <c r="Q199" s="718">
        <f>$I$96*INDEX('Распределение по орг объему 13'!$E$1:$E$13,MATCH($C199,'Распределение по орг объему 13'!$A$1:$A$13,0),1)</f>
        <v>1192.5</v>
      </c>
      <c r="R199" s="149">
        <f t="shared" ref="R199" si="229">R212</f>
        <v>1192.5</v>
      </c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  <c r="BH199" s="149"/>
      <c r="BI199" s="149"/>
      <c r="BJ199" s="149"/>
      <c r="BK199" s="149"/>
      <c r="BL199" s="149"/>
      <c r="BM199" s="149"/>
      <c r="BN199" s="149"/>
      <c r="BO199" s="149"/>
      <c r="BP199" s="149"/>
      <c r="BQ199" s="149"/>
      <c r="BR199" s="149"/>
      <c r="BS199" s="149"/>
      <c r="BT199" s="149"/>
      <c r="BU199" s="149"/>
      <c r="BV199" s="149"/>
      <c r="BW199" s="149"/>
      <c r="BX199" s="149"/>
      <c r="BY199" s="149"/>
      <c r="BZ199" s="149"/>
      <c r="CA199" s="149"/>
      <c r="CB199" s="149"/>
      <c r="CC199" s="149"/>
      <c r="CD199" s="149"/>
      <c r="CE199" s="149"/>
      <c r="CF199" s="149"/>
      <c r="CG199" s="149"/>
      <c r="CH199" s="149"/>
      <c r="CI199" s="149"/>
      <c r="CZ199" s="152"/>
      <c r="DA199" s="157"/>
      <c r="DB199" s="164"/>
    </row>
    <row r="200" spans="2:106" s="135" customFormat="1" ht="14.25" outlineLevel="2" x14ac:dyDescent="0.25">
      <c r="B200" s="136"/>
      <c r="C200" s="717" t="str">
        <f t="shared" si="223"/>
        <v>Мессояха</v>
      </c>
      <c r="D200" s="147"/>
      <c r="E200" s="147"/>
      <c r="F200" s="291"/>
      <c r="G200" s="147"/>
      <c r="H200" s="718">
        <f>$I$96*INDEX('Распределение по орг объему 13'!$E$1:$E$13,MATCH($C200,'Распределение по орг объему 13'!$A$1:$A$13,0),1)</f>
        <v>1192.5</v>
      </c>
      <c r="I200" s="718">
        <f>$I$96*INDEX('Распределение по орг объему 13'!$E$1:$E$13,MATCH($C200,'Распределение по орг объему 13'!$A$1:$A$13,0),1)</f>
        <v>1192.5</v>
      </c>
      <c r="J200" s="718">
        <f>$I$96*INDEX('Распределение по орг объему 13'!$E$1:$E$13,MATCH($C200,'Распределение по орг объему 13'!$A$1:$A$13,0),1)</f>
        <v>1192.5</v>
      </c>
      <c r="K200" s="718">
        <f>$I$96*INDEX('Распределение по орг объему 13'!$E$1:$E$13,MATCH($C200,'Распределение по орг объему 13'!$A$1:$A$13,0),1)</f>
        <v>1192.5</v>
      </c>
      <c r="L200" s="718">
        <f>$I$96*INDEX('Распределение по орг объему 13'!$E$1:$E$13,MATCH($C200,'Распределение по орг объему 13'!$A$1:$A$13,0),1)</f>
        <v>1192.5</v>
      </c>
      <c r="M200" s="718">
        <f>$I$96*INDEX('Распределение по орг объему 13'!$E$1:$E$13,MATCH($C200,'Распределение по орг объему 13'!$A$1:$A$13,0),1)</f>
        <v>1192.5</v>
      </c>
      <c r="N200" s="718">
        <f>$I$96*INDEX('Распределение по орг объему 13'!$E$1:$E$13,MATCH($C200,'Распределение по орг объему 13'!$A$1:$A$13,0),1)</f>
        <v>1192.5</v>
      </c>
      <c r="O200" s="718">
        <f>$I$96*INDEX('Распределение по орг объему 13'!$E$1:$E$13,MATCH($C200,'Распределение по орг объему 13'!$A$1:$A$13,0),1)</f>
        <v>1192.5</v>
      </c>
      <c r="P200" s="718">
        <f>$I$96*INDEX('Распределение по орг объему 13'!$E$1:$E$13,MATCH($C200,'Распределение по орг объему 13'!$A$1:$A$13,0),1)</f>
        <v>1192.5</v>
      </c>
      <c r="Q200" s="718">
        <f>$I$96*INDEX('Распределение по орг объему 13'!$E$1:$E$13,MATCH($C200,'Распределение по орг объему 13'!$A$1:$A$13,0),1)</f>
        <v>1192.5</v>
      </c>
      <c r="R200" s="149">
        <f t="shared" ref="R200" si="230">R213</f>
        <v>1192.5</v>
      </c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  <c r="BH200" s="149"/>
      <c r="BI200" s="149"/>
      <c r="BJ200" s="149"/>
      <c r="BK200" s="149"/>
      <c r="BL200" s="149"/>
      <c r="BM200" s="149"/>
      <c r="BN200" s="149"/>
      <c r="BO200" s="149"/>
      <c r="BP200" s="149"/>
      <c r="BQ200" s="149"/>
      <c r="BR200" s="149"/>
      <c r="BS200" s="149"/>
      <c r="BT200" s="149"/>
      <c r="BU200" s="149"/>
      <c r="BV200" s="149"/>
      <c r="BW200" s="149"/>
      <c r="BX200" s="149"/>
      <c r="BY200" s="149"/>
      <c r="BZ200" s="149"/>
      <c r="CA200" s="149"/>
      <c r="CB200" s="149"/>
      <c r="CC200" s="149"/>
      <c r="CD200" s="149"/>
      <c r="CE200" s="149"/>
      <c r="CF200" s="149"/>
      <c r="CG200" s="149"/>
      <c r="CH200" s="149"/>
      <c r="CI200" s="149"/>
      <c r="CZ200" s="152"/>
      <c r="DA200" s="157"/>
      <c r="DB200" s="164"/>
    </row>
    <row r="201" spans="2:106" s="135" customFormat="1" ht="14.25" outlineLevel="2" x14ac:dyDescent="0.25">
      <c r="B201" s="136"/>
      <c r="C201" s="717" t="str">
        <f t="shared" si="223"/>
        <v>Заполярье</v>
      </c>
      <c r="D201" s="147"/>
      <c r="E201" s="147"/>
      <c r="F201" s="291"/>
      <c r="G201" s="147"/>
      <c r="H201" s="718">
        <f>$I$96*INDEX('Распределение по орг объему 13'!$E$1:$E$13,MATCH($C201,'Распределение по орг объему 13'!$A$1:$A$13,0),1)</f>
        <v>1788.75</v>
      </c>
      <c r="I201" s="718">
        <f>$I$96*INDEX('Распределение по орг объему 13'!$E$1:$E$13,MATCH($C201,'Распределение по орг объему 13'!$A$1:$A$13,0),1)</f>
        <v>1788.75</v>
      </c>
      <c r="J201" s="718">
        <f>$I$96*INDEX('Распределение по орг объему 13'!$E$1:$E$13,MATCH($C201,'Распределение по орг объему 13'!$A$1:$A$13,0),1)</f>
        <v>1788.75</v>
      </c>
      <c r="K201" s="718">
        <f>$I$96*INDEX('Распределение по орг объему 13'!$E$1:$E$13,MATCH($C201,'Распределение по орг объему 13'!$A$1:$A$13,0),1)</f>
        <v>1788.75</v>
      </c>
      <c r="L201" s="718">
        <f>$I$96*INDEX('Распределение по орг объему 13'!$E$1:$E$13,MATCH($C201,'Распределение по орг объему 13'!$A$1:$A$13,0),1)</f>
        <v>1788.75</v>
      </c>
      <c r="M201" s="718">
        <f>$I$96*INDEX('Распределение по орг объему 13'!$E$1:$E$13,MATCH($C201,'Распределение по орг объему 13'!$A$1:$A$13,0),1)</f>
        <v>1788.75</v>
      </c>
      <c r="N201" s="718">
        <f>$I$96*INDEX('Распределение по орг объему 13'!$E$1:$E$13,MATCH($C201,'Распределение по орг объему 13'!$A$1:$A$13,0),1)</f>
        <v>1788.75</v>
      </c>
      <c r="O201" s="718">
        <f>$I$96*INDEX('Распределение по орг объему 13'!$E$1:$E$13,MATCH($C201,'Распределение по орг объему 13'!$A$1:$A$13,0),1)</f>
        <v>1788.75</v>
      </c>
      <c r="P201" s="718">
        <f>$I$96*INDEX('Распределение по орг объему 13'!$E$1:$E$13,MATCH($C201,'Распределение по орг объему 13'!$A$1:$A$13,0),1)</f>
        <v>1788.75</v>
      </c>
      <c r="Q201" s="718">
        <f>$I$96*INDEX('Распределение по орг объему 13'!$E$1:$E$13,MATCH($C201,'Распределение по орг объему 13'!$A$1:$A$13,0),1)</f>
        <v>1788.75</v>
      </c>
      <c r="R201" s="149">
        <f t="shared" ref="R201" si="231">R214</f>
        <v>1788.75</v>
      </c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  <c r="BH201" s="149"/>
      <c r="BI201" s="149"/>
      <c r="BJ201" s="149"/>
      <c r="BK201" s="149"/>
      <c r="BL201" s="149"/>
      <c r="BM201" s="149"/>
      <c r="BN201" s="149"/>
      <c r="BO201" s="149"/>
      <c r="BP201" s="149"/>
      <c r="BQ201" s="149"/>
      <c r="BR201" s="149"/>
      <c r="BS201" s="149"/>
      <c r="BT201" s="149"/>
      <c r="BU201" s="149"/>
      <c r="BV201" s="149"/>
      <c r="BW201" s="149"/>
      <c r="BX201" s="149"/>
      <c r="BY201" s="149"/>
      <c r="BZ201" s="149"/>
      <c r="CA201" s="149"/>
      <c r="CB201" s="149"/>
      <c r="CC201" s="149"/>
      <c r="CD201" s="149"/>
      <c r="CE201" s="149"/>
      <c r="CF201" s="149"/>
      <c r="CG201" s="149"/>
      <c r="CH201" s="149"/>
      <c r="CI201" s="149"/>
      <c r="CZ201" s="152"/>
      <c r="DA201" s="157"/>
      <c r="DB201" s="164"/>
    </row>
    <row r="202" spans="2:106" s="135" customFormat="1" ht="14.25" outlineLevel="2" x14ac:dyDescent="0.25">
      <c r="B202" s="136"/>
      <c r="C202" s="717" t="str">
        <f t="shared" si="223"/>
        <v>ГПН Р</v>
      </c>
      <c r="D202" s="147"/>
      <c r="E202" s="147"/>
      <c r="F202" s="291"/>
      <c r="G202" s="147"/>
      <c r="H202" s="718">
        <f>$I$96*INDEX('Распределение по орг объему 13'!$E$1:$E$13,MATCH($C202,'Распределение по орг объему 13'!$A$1:$A$13,0),1)</f>
        <v>993.75</v>
      </c>
      <c r="I202" s="718">
        <f>$I$96*INDEX('Распределение по орг объему 13'!$E$1:$E$13,MATCH($C202,'Распределение по орг объему 13'!$A$1:$A$13,0),1)</f>
        <v>993.75</v>
      </c>
      <c r="J202" s="718">
        <f>$I$96*INDEX('Распределение по орг объему 13'!$E$1:$E$13,MATCH($C202,'Распределение по орг объему 13'!$A$1:$A$13,0),1)</f>
        <v>993.75</v>
      </c>
      <c r="K202" s="718">
        <f>$I$96*INDEX('Распределение по орг объему 13'!$E$1:$E$13,MATCH($C202,'Распределение по орг объему 13'!$A$1:$A$13,0),1)</f>
        <v>993.75</v>
      </c>
      <c r="L202" s="718">
        <f>$I$96*INDEX('Распределение по орг объему 13'!$E$1:$E$13,MATCH($C202,'Распределение по орг объему 13'!$A$1:$A$13,0),1)</f>
        <v>993.75</v>
      </c>
      <c r="M202" s="718">
        <f>$I$96*INDEX('Распределение по орг объему 13'!$E$1:$E$13,MATCH($C202,'Распределение по орг объему 13'!$A$1:$A$13,0),1)</f>
        <v>993.75</v>
      </c>
      <c r="N202" s="718">
        <f>$I$96*INDEX('Распределение по орг объему 13'!$E$1:$E$13,MATCH($C202,'Распределение по орг объему 13'!$A$1:$A$13,0),1)</f>
        <v>993.75</v>
      </c>
      <c r="O202" s="718">
        <f>$I$96*INDEX('Распределение по орг объему 13'!$E$1:$E$13,MATCH($C202,'Распределение по орг объему 13'!$A$1:$A$13,0),1)</f>
        <v>993.75</v>
      </c>
      <c r="P202" s="718">
        <f>$I$96*INDEX('Распределение по орг объему 13'!$E$1:$E$13,MATCH($C202,'Распределение по орг объему 13'!$A$1:$A$13,0),1)</f>
        <v>993.75</v>
      </c>
      <c r="Q202" s="718">
        <f>$I$96*INDEX('Распределение по орг объему 13'!$E$1:$E$13,MATCH($C202,'Распределение по орг объему 13'!$A$1:$A$13,0),1)</f>
        <v>993.75</v>
      </c>
      <c r="R202" s="149">
        <f t="shared" ref="R202" si="232">R215</f>
        <v>993.75</v>
      </c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  <c r="BH202" s="149"/>
      <c r="BI202" s="149"/>
      <c r="BJ202" s="149"/>
      <c r="BK202" s="149"/>
      <c r="BL202" s="149"/>
      <c r="BM202" s="149"/>
      <c r="BN202" s="149"/>
      <c r="BO202" s="149"/>
      <c r="BP202" s="149"/>
      <c r="BQ202" s="149"/>
      <c r="BR202" s="149"/>
      <c r="BS202" s="149"/>
      <c r="BT202" s="149"/>
      <c r="BU202" s="149"/>
      <c r="BV202" s="149"/>
      <c r="BW202" s="149"/>
      <c r="BX202" s="149"/>
      <c r="BY202" s="149"/>
      <c r="BZ202" s="149"/>
      <c r="CA202" s="149"/>
      <c r="CB202" s="149"/>
      <c r="CC202" s="149"/>
      <c r="CD202" s="149"/>
      <c r="CE202" s="149"/>
      <c r="CF202" s="149"/>
      <c r="CG202" s="149"/>
      <c r="CH202" s="149"/>
      <c r="CI202" s="149"/>
      <c r="CZ202" s="152"/>
      <c r="DA202" s="157"/>
      <c r="DB202" s="164"/>
    </row>
    <row r="203" spans="2:106" s="135" customFormat="1" ht="14.25" outlineLevel="2" x14ac:dyDescent="0.25">
      <c r="B203" s="136"/>
      <c r="C203" s="717" t="str">
        <f t="shared" si="223"/>
        <v>Гео</v>
      </c>
      <c r="D203" s="147"/>
      <c r="E203" s="147"/>
      <c r="F203" s="291"/>
      <c r="G203" s="147"/>
      <c r="H203" s="718">
        <f>$I$96*INDEX('Распределение по орг объему 13'!$E$1:$E$13,MATCH($C203,'Распределение по орг объему 13'!$A$1:$A$13,0),1)</f>
        <v>993.75</v>
      </c>
      <c r="I203" s="718">
        <f>$I$96*INDEX('Распределение по орг объему 13'!$E$1:$E$13,MATCH($C203,'Распределение по орг объему 13'!$A$1:$A$13,0),1)</f>
        <v>993.75</v>
      </c>
      <c r="J203" s="718">
        <f>$I$96*INDEX('Распределение по орг объему 13'!$E$1:$E$13,MATCH($C203,'Распределение по орг объему 13'!$A$1:$A$13,0),1)</f>
        <v>993.75</v>
      </c>
      <c r="K203" s="718">
        <f>$I$96*INDEX('Распределение по орг объему 13'!$E$1:$E$13,MATCH($C203,'Распределение по орг объему 13'!$A$1:$A$13,0),1)</f>
        <v>993.75</v>
      </c>
      <c r="L203" s="718">
        <f>$I$96*INDEX('Распределение по орг объему 13'!$E$1:$E$13,MATCH($C203,'Распределение по орг объему 13'!$A$1:$A$13,0),1)</f>
        <v>993.75</v>
      </c>
      <c r="M203" s="718">
        <f>$I$96*INDEX('Распределение по орг объему 13'!$E$1:$E$13,MATCH($C203,'Распределение по орг объему 13'!$A$1:$A$13,0),1)</f>
        <v>993.75</v>
      </c>
      <c r="N203" s="718">
        <f>$I$96*INDEX('Распределение по орг объему 13'!$E$1:$E$13,MATCH($C203,'Распределение по орг объему 13'!$A$1:$A$13,0),1)</f>
        <v>993.75</v>
      </c>
      <c r="O203" s="718">
        <f>$I$96*INDEX('Распределение по орг объему 13'!$E$1:$E$13,MATCH($C203,'Распределение по орг объему 13'!$A$1:$A$13,0),1)</f>
        <v>993.75</v>
      </c>
      <c r="P203" s="718">
        <f>$I$96*INDEX('Распределение по орг объему 13'!$E$1:$E$13,MATCH($C203,'Распределение по орг объему 13'!$A$1:$A$13,0),1)</f>
        <v>993.75</v>
      </c>
      <c r="Q203" s="718">
        <f>$I$96*INDEX('Распределение по орг объему 13'!$E$1:$E$13,MATCH($C203,'Распределение по орг объему 13'!$A$1:$A$13,0),1)</f>
        <v>993.75</v>
      </c>
      <c r="R203" s="149">
        <f t="shared" ref="R203" si="233">R216</f>
        <v>993.75</v>
      </c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  <c r="BH203" s="149"/>
      <c r="BI203" s="149"/>
      <c r="BJ203" s="149"/>
      <c r="BK203" s="149"/>
      <c r="BL203" s="149"/>
      <c r="BM203" s="149"/>
      <c r="BN203" s="149"/>
      <c r="BO203" s="149"/>
      <c r="BP203" s="149"/>
      <c r="BQ203" s="149"/>
      <c r="BR203" s="149"/>
      <c r="BS203" s="149"/>
      <c r="BT203" s="149"/>
      <c r="BU203" s="149"/>
      <c r="BV203" s="149"/>
      <c r="BW203" s="149"/>
      <c r="BX203" s="149"/>
      <c r="BY203" s="149"/>
      <c r="BZ203" s="149"/>
      <c r="CA203" s="149"/>
      <c r="CB203" s="149"/>
      <c r="CC203" s="149"/>
      <c r="CD203" s="149"/>
      <c r="CE203" s="149"/>
      <c r="CF203" s="149"/>
      <c r="CG203" s="149"/>
      <c r="CH203" s="149"/>
      <c r="CI203" s="149"/>
      <c r="CZ203" s="152"/>
      <c r="DA203" s="157"/>
      <c r="DB203" s="164"/>
    </row>
    <row r="204" spans="2:106" s="135" customFormat="1" ht="14.25" outlineLevel="2" x14ac:dyDescent="0.25">
      <c r="B204" s="136"/>
      <c r="C204" s="717" t="str">
        <f t="shared" si="223"/>
        <v>НТЦ</v>
      </c>
      <c r="D204" s="147"/>
      <c r="E204" s="147"/>
      <c r="F204" s="291"/>
      <c r="G204" s="147"/>
      <c r="H204" s="718">
        <f>$I$96*INDEX('Распределение по орг объему 13'!$E$1:$E$13,MATCH($C204,'Распределение по орг объему 13'!$A$1:$A$13,0),1)</f>
        <v>1192.5</v>
      </c>
      <c r="I204" s="718">
        <f>$I$96*INDEX('Распределение по орг объему 13'!$E$1:$E$13,MATCH($C204,'Распределение по орг объему 13'!$A$1:$A$13,0),1)</f>
        <v>1192.5</v>
      </c>
      <c r="J204" s="718">
        <f>$I$96*INDEX('Распределение по орг объему 13'!$E$1:$E$13,MATCH($C204,'Распределение по орг объему 13'!$A$1:$A$13,0),1)</f>
        <v>1192.5</v>
      </c>
      <c r="K204" s="718">
        <f>$I$96*INDEX('Распределение по орг объему 13'!$E$1:$E$13,MATCH($C204,'Распределение по орг объему 13'!$A$1:$A$13,0),1)</f>
        <v>1192.5</v>
      </c>
      <c r="L204" s="718">
        <f>$I$96*INDEX('Распределение по орг объему 13'!$E$1:$E$13,MATCH($C204,'Распределение по орг объему 13'!$A$1:$A$13,0),1)</f>
        <v>1192.5</v>
      </c>
      <c r="M204" s="718">
        <f>$I$96*INDEX('Распределение по орг объему 13'!$E$1:$E$13,MATCH($C204,'Распределение по орг объему 13'!$A$1:$A$13,0),1)</f>
        <v>1192.5</v>
      </c>
      <c r="N204" s="718">
        <f>$I$96*INDEX('Распределение по орг объему 13'!$E$1:$E$13,MATCH($C204,'Распределение по орг объему 13'!$A$1:$A$13,0),1)</f>
        <v>1192.5</v>
      </c>
      <c r="O204" s="718">
        <f>$I$96*INDEX('Распределение по орг объему 13'!$E$1:$E$13,MATCH($C204,'Распределение по орг объему 13'!$A$1:$A$13,0),1)</f>
        <v>1192.5</v>
      </c>
      <c r="P204" s="718">
        <f>$I$96*INDEX('Распределение по орг объему 13'!$E$1:$E$13,MATCH($C204,'Распределение по орг объему 13'!$A$1:$A$13,0),1)</f>
        <v>1192.5</v>
      </c>
      <c r="Q204" s="718">
        <f>$I$96*INDEX('Распределение по орг объему 13'!$E$1:$E$13,MATCH($C204,'Распределение по орг объему 13'!$A$1:$A$13,0),1)</f>
        <v>1192.5</v>
      </c>
      <c r="R204" s="149">
        <f t="shared" ref="R204" si="234">R217</f>
        <v>1192.5</v>
      </c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  <c r="BH204" s="149"/>
      <c r="BI204" s="149"/>
      <c r="BJ204" s="149"/>
      <c r="BK204" s="149"/>
      <c r="BL204" s="149"/>
      <c r="BM204" s="149"/>
      <c r="BN204" s="149"/>
      <c r="BO204" s="149"/>
      <c r="BP204" s="149"/>
      <c r="BQ204" s="149"/>
      <c r="BR204" s="149"/>
      <c r="BS204" s="149"/>
      <c r="BT204" s="149"/>
      <c r="BU204" s="149"/>
      <c r="BV204" s="149"/>
      <c r="BW204" s="149"/>
      <c r="BX204" s="149"/>
      <c r="BY204" s="149"/>
      <c r="BZ204" s="149"/>
      <c r="CA204" s="149"/>
      <c r="CB204" s="149"/>
      <c r="CC204" s="149"/>
      <c r="CD204" s="149"/>
      <c r="CE204" s="149"/>
      <c r="CF204" s="149"/>
      <c r="CG204" s="149"/>
      <c r="CH204" s="149"/>
      <c r="CI204" s="149"/>
      <c r="CZ204" s="152"/>
      <c r="DA204" s="157"/>
      <c r="DB204" s="164"/>
    </row>
    <row r="205" spans="2:106" s="135" customFormat="1" ht="14.25" outlineLevel="2" x14ac:dyDescent="0.25">
      <c r="B205" s="136"/>
      <c r="C205" s="717" t="str">
        <f t="shared" si="223"/>
        <v>Меретояха</v>
      </c>
      <c r="D205" s="147"/>
      <c r="E205" s="147"/>
      <c r="F205" s="291"/>
      <c r="G205" s="147"/>
      <c r="H205" s="718">
        <f>$I$96*INDEX('Распределение по орг объему 13'!$E$1:$E$13,MATCH($C205,'Распределение по орг объему 13'!$A$1:$A$13,0),1)</f>
        <v>1192.5</v>
      </c>
      <c r="I205" s="718">
        <f>$I$96*INDEX('Распределение по орг объему 13'!$E$1:$E$13,MATCH($C205,'Распределение по орг объему 13'!$A$1:$A$13,0),1)</f>
        <v>1192.5</v>
      </c>
      <c r="J205" s="718">
        <f>$I$96*INDEX('Распределение по орг объему 13'!$E$1:$E$13,MATCH($C205,'Распределение по орг объему 13'!$A$1:$A$13,0),1)</f>
        <v>1192.5</v>
      </c>
      <c r="K205" s="718">
        <f>$I$96*INDEX('Распределение по орг объему 13'!$E$1:$E$13,MATCH($C205,'Распределение по орг объему 13'!$A$1:$A$13,0),1)</f>
        <v>1192.5</v>
      </c>
      <c r="L205" s="718">
        <f>$I$96*INDEX('Распределение по орг объему 13'!$E$1:$E$13,MATCH($C205,'Распределение по орг объему 13'!$A$1:$A$13,0),1)</f>
        <v>1192.5</v>
      </c>
      <c r="M205" s="718">
        <f>$I$96*INDEX('Распределение по орг объему 13'!$E$1:$E$13,MATCH($C205,'Распределение по орг объему 13'!$A$1:$A$13,0),1)</f>
        <v>1192.5</v>
      </c>
      <c r="N205" s="718">
        <f>$I$96*INDEX('Распределение по орг объему 13'!$E$1:$E$13,MATCH($C205,'Распределение по орг объему 13'!$A$1:$A$13,0),1)</f>
        <v>1192.5</v>
      </c>
      <c r="O205" s="718">
        <f>$I$96*INDEX('Распределение по орг объему 13'!$E$1:$E$13,MATCH($C205,'Распределение по орг объему 13'!$A$1:$A$13,0),1)</f>
        <v>1192.5</v>
      </c>
      <c r="P205" s="718">
        <f>$I$96*INDEX('Распределение по орг объему 13'!$E$1:$E$13,MATCH($C205,'Распределение по орг объему 13'!$A$1:$A$13,0),1)</f>
        <v>1192.5</v>
      </c>
      <c r="Q205" s="718">
        <f>$I$96*INDEX('Распределение по орг объему 13'!$E$1:$E$13,MATCH($C205,'Распределение по орг объему 13'!$A$1:$A$13,0),1)</f>
        <v>1192.5</v>
      </c>
      <c r="R205" s="149">
        <f t="shared" ref="R205" si="235">R218</f>
        <v>1192.5</v>
      </c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  <c r="BH205" s="149"/>
      <c r="BI205" s="149"/>
      <c r="BJ205" s="149"/>
      <c r="BK205" s="149"/>
      <c r="BL205" s="149"/>
      <c r="BM205" s="149"/>
      <c r="BN205" s="149"/>
      <c r="BO205" s="149"/>
      <c r="BP205" s="149"/>
      <c r="BQ205" s="149"/>
      <c r="BR205" s="149"/>
      <c r="BS205" s="149"/>
      <c r="BT205" s="149"/>
      <c r="BU205" s="149"/>
      <c r="BV205" s="149"/>
      <c r="BW205" s="149"/>
      <c r="BX205" s="149"/>
      <c r="BY205" s="149"/>
      <c r="BZ205" s="149"/>
      <c r="CA205" s="149"/>
      <c r="CB205" s="149"/>
      <c r="CC205" s="149"/>
      <c r="CD205" s="149"/>
      <c r="CE205" s="149"/>
      <c r="CF205" s="149"/>
      <c r="CG205" s="149"/>
      <c r="CH205" s="149"/>
      <c r="CI205" s="149"/>
      <c r="CZ205" s="152"/>
      <c r="DA205" s="157"/>
      <c r="DB205" s="164"/>
    </row>
    <row r="206" spans="2:106" s="698" customFormat="1" ht="14.25" outlineLevel="2" x14ac:dyDescent="0.25">
      <c r="B206" s="699" t="str">
        <f>B178</f>
        <v>AS IS</v>
      </c>
      <c r="C206" s="700" t="str">
        <f>C193</f>
        <v>КЦ</v>
      </c>
      <c r="D206" s="701"/>
      <c r="E206" s="701"/>
      <c r="F206" s="702"/>
      <c r="G206" s="701"/>
      <c r="H206" s="703">
        <f>$I$96*INDEX('Распределение по орг объему 13'!$E$1:$E$13,MATCH($C206,'Распределение по орг объему 13'!$A$1:$A$13,0),1)</f>
        <v>0</v>
      </c>
      <c r="I206" s="703">
        <f>$I$96*INDEX('Распределение по орг объему 13'!$E$1:$E$13,MATCH($C206,'Распределение по орг объему 13'!$A$1:$A$13,0),1)</f>
        <v>0</v>
      </c>
      <c r="J206" s="703">
        <f>$I$96*INDEX('Распределение по орг объему 13'!$E$1:$E$13,MATCH($C206,'Распределение по орг объему 13'!$A$1:$A$13,0),1)</f>
        <v>0</v>
      </c>
      <c r="K206" s="703">
        <f>$I$96*INDEX('Распределение по орг объему 13'!$E$1:$E$13,MATCH($C206,'Распределение по орг объему 13'!$A$1:$A$13,0),1)</f>
        <v>0</v>
      </c>
      <c r="L206" s="703">
        <f>$I$96*INDEX('Распределение по орг объему 13'!$E$1:$E$13,MATCH($C206,'Распределение по орг объему 13'!$A$1:$A$13,0),1)</f>
        <v>0</v>
      </c>
      <c r="M206" s="703">
        <f>$I$96*INDEX('Распределение по орг объему 13'!$E$1:$E$13,MATCH($C206,'Распределение по орг объему 13'!$A$1:$A$13,0),1)</f>
        <v>0</v>
      </c>
      <c r="N206" s="703">
        <f>$I$96*INDEX('Распределение по орг объему 13'!$E$1:$E$13,MATCH($C206,'Распределение по орг объему 13'!$A$1:$A$13,0),1)</f>
        <v>0</v>
      </c>
      <c r="O206" s="703">
        <f>$I$96*INDEX('Распределение по орг объему 13'!$E$1:$E$13,MATCH($C206,'Распределение по орг объему 13'!$A$1:$A$13,0),1)</f>
        <v>0</v>
      </c>
      <c r="P206" s="703">
        <f>$I$96*INDEX('Распределение по орг объему 13'!$E$1:$E$13,MATCH($C206,'Распределение по орг объему 13'!$A$1:$A$13,0),1)</f>
        <v>0</v>
      </c>
      <c r="Q206" s="703">
        <f>$I$96*INDEX('Распределение по орг объему 13'!$E$1:$E$13,MATCH($C206,'Распределение по орг объему 13'!$A$1:$A$13,0),1)</f>
        <v>0</v>
      </c>
      <c r="R206" s="703">
        <f>'Дерево КПЭ (Развитие ОЭДК)'!$C$9*INDEX('Распределение по орг объему 13'!$E$1:$E$13,MATCH($C206,'Распределение по орг объему 13'!$A$1:$A$13,0),1)</f>
        <v>0</v>
      </c>
      <c r="S206" s="703"/>
      <c r="T206" s="703"/>
      <c r="U206" s="703"/>
      <c r="V206" s="703"/>
      <c r="W206" s="703"/>
      <c r="X206" s="703"/>
      <c r="Y206" s="703"/>
      <c r="Z206" s="703"/>
      <c r="AA206" s="703"/>
      <c r="AB206" s="703"/>
      <c r="AC206" s="703"/>
      <c r="AD206" s="703"/>
      <c r="AE206" s="703"/>
      <c r="AF206" s="703"/>
      <c r="AG206" s="703"/>
      <c r="AH206" s="703"/>
      <c r="AI206" s="703"/>
      <c r="AJ206" s="703"/>
      <c r="AK206" s="703"/>
      <c r="AL206" s="703"/>
      <c r="AM206" s="703"/>
      <c r="AN206" s="703"/>
      <c r="AO206" s="703"/>
      <c r="AP206" s="703"/>
      <c r="AQ206" s="703"/>
      <c r="AR206" s="703"/>
      <c r="AS206" s="703"/>
      <c r="AT206" s="703"/>
      <c r="AU206" s="703"/>
      <c r="AV206" s="703"/>
      <c r="AW206" s="703"/>
      <c r="AX206" s="703"/>
      <c r="AY206" s="703"/>
      <c r="AZ206" s="703"/>
      <c r="BA206" s="703"/>
      <c r="BB206" s="703"/>
      <c r="BC206" s="703"/>
      <c r="BD206" s="703"/>
      <c r="BE206" s="703"/>
      <c r="BF206" s="703"/>
      <c r="BG206" s="703"/>
      <c r="BH206" s="703"/>
      <c r="BI206" s="703"/>
      <c r="BJ206" s="703"/>
      <c r="BK206" s="703"/>
      <c r="BL206" s="703"/>
      <c r="BM206" s="703"/>
      <c r="BN206" s="703"/>
      <c r="BO206" s="703"/>
      <c r="BP206" s="703"/>
      <c r="BQ206" s="703"/>
      <c r="BR206" s="703"/>
      <c r="BS206" s="703"/>
      <c r="BT206" s="703"/>
      <c r="BU206" s="703"/>
      <c r="BV206" s="703"/>
      <c r="BW206" s="703"/>
      <c r="BX206" s="703"/>
      <c r="BY206" s="703"/>
      <c r="BZ206" s="703"/>
      <c r="CA206" s="703"/>
      <c r="CB206" s="703"/>
      <c r="CC206" s="703"/>
      <c r="CD206" s="703"/>
      <c r="CE206" s="703"/>
      <c r="CF206" s="703"/>
      <c r="CG206" s="703"/>
      <c r="CH206" s="703"/>
      <c r="CI206" s="703"/>
      <c r="CZ206" s="704"/>
      <c r="DA206" s="705"/>
      <c r="DB206" s="706"/>
    </row>
    <row r="207" spans="2:106" s="135" customFormat="1" ht="14.25" outlineLevel="2" x14ac:dyDescent="0.25">
      <c r="B207" s="136"/>
      <c r="C207" s="717" t="str">
        <f t="shared" ref="C207:C218" si="236">C194</f>
        <v>ННГ</v>
      </c>
      <c r="D207" s="697"/>
      <c r="E207" s="697"/>
      <c r="F207" s="291"/>
      <c r="G207" s="147"/>
      <c r="H207" s="718">
        <f>$I$96*INDEX('Распределение по орг объему 13'!$E$1:$E$13,MATCH($C207,'Распределение по орг объему 13'!$A$1:$A$13,0),1)</f>
        <v>1788.75</v>
      </c>
      <c r="I207" s="718">
        <f>$I$96*INDEX('Распределение по орг объему 13'!$E$1:$E$13,MATCH($C207,'Распределение по орг объему 13'!$A$1:$A$13,0),1)</f>
        <v>1788.75</v>
      </c>
      <c r="J207" s="718">
        <f>$I$96*INDEX('Распределение по орг объему 13'!$E$1:$E$13,MATCH($C207,'Распределение по орг объему 13'!$A$1:$A$13,0),1)</f>
        <v>1788.75</v>
      </c>
      <c r="K207" s="718">
        <f>$I$96*INDEX('Распределение по орг объему 13'!$E$1:$E$13,MATCH($C207,'Распределение по орг объему 13'!$A$1:$A$13,0),1)</f>
        <v>1788.75</v>
      </c>
      <c r="L207" s="718">
        <f>$I$96*INDEX('Распределение по орг объему 13'!$E$1:$E$13,MATCH($C207,'Распределение по орг объему 13'!$A$1:$A$13,0),1)</f>
        <v>1788.75</v>
      </c>
      <c r="M207" s="718">
        <f>$I$96*INDEX('Распределение по орг объему 13'!$E$1:$E$13,MATCH($C207,'Распределение по орг объему 13'!$A$1:$A$13,0),1)</f>
        <v>1788.75</v>
      </c>
      <c r="N207" s="718">
        <f>$I$96*INDEX('Распределение по орг объему 13'!$E$1:$E$13,MATCH($C207,'Распределение по орг объему 13'!$A$1:$A$13,0),1)</f>
        <v>1788.75</v>
      </c>
      <c r="O207" s="718">
        <f>$I$96*INDEX('Распределение по орг объему 13'!$E$1:$E$13,MATCH($C207,'Распределение по орг объему 13'!$A$1:$A$13,0),1)</f>
        <v>1788.75</v>
      </c>
      <c r="P207" s="718">
        <f>$I$96*INDEX('Распределение по орг объему 13'!$E$1:$E$13,MATCH($C207,'Распределение по орг объему 13'!$A$1:$A$13,0),1)</f>
        <v>1788.75</v>
      </c>
      <c r="Q207" s="718">
        <f>$I$96*INDEX('Распределение по орг объему 13'!$E$1:$E$13,MATCH($C207,'Распределение по орг объему 13'!$A$1:$A$13,0),1)</f>
        <v>1788.75</v>
      </c>
      <c r="R207" s="718">
        <f>'Дерево КПЭ (Развитие ОЭДК)'!$C$9*INDEX('Распределение по орг объему 13'!$E$1:$E$13,MATCH($C207,'Распределение по орг объему 13'!$A$1:$A$13,0),1)</f>
        <v>1788.75</v>
      </c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  <c r="BH207" s="149"/>
      <c r="BI207" s="149"/>
      <c r="BJ207" s="149"/>
      <c r="BK207" s="149"/>
      <c r="BL207" s="149"/>
      <c r="BM207" s="149"/>
      <c r="BN207" s="149"/>
      <c r="BO207" s="149"/>
      <c r="BP207" s="149"/>
      <c r="BQ207" s="149"/>
      <c r="BR207" s="149"/>
      <c r="BS207" s="149"/>
      <c r="BT207" s="149"/>
      <c r="BU207" s="149"/>
      <c r="BV207" s="149"/>
      <c r="BW207" s="149"/>
      <c r="BX207" s="149"/>
      <c r="BY207" s="149"/>
      <c r="BZ207" s="149"/>
      <c r="CA207" s="149"/>
      <c r="CB207" s="149"/>
      <c r="CC207" s="149"/>
      <c r="CD207" s="149"/>
      <c r="CE207" s="149"/>
      <c r="CF207" s="149"/>
      <c r="CG207" s="149"/>
      <c r="CH207" s="149"/>
      <c r="CI207" s="149"/>
      <c r="CZ207" s="152"/>
      <c r="DA207" s="157"/>
      <c r="DB207" s="164"/>
    </row>
    <row r="208" spans="2:106" s="135" customFormat="1" ht="14.25" outlineLevel="2" x14ac:dyDescent="0.25">
      <c r="B208" s="136"/>
      <c r="C208" s="717" t="str">
        <f t="shared" si="236"/>
        <v>Хантос</v>
      </c>
      <c r="D208" s="697"/>
      <c r="E208" s="697"/>
      <c r="F208" s="291"/>
      <c r="G208" s="147"/>
      <c r="H208" s="718">
        <f>$I$96*INDEX('Распределение по орг объему 13'!$E$1:$E$13,MATCH($C208,'Распределение по орг объему 13'!$A$1:$A$13,0),1)</f>
        <v>1788.75</v>
      </c>
      <c r="I208" s="718">
        <f>$I$96*INDEX('Распределение по орг объему 13'!$E$1:$E$13,MATCH($C208,'Распределение по орг объему 13'!$A$1:$A$13,0),1)</f>
        <v>1788.75</v>
      </c>
      <c r="J208" s="718">
        <f>$I$96*INDEX('Распределение по орг объему 13'!$E$1:$E$13,MATCH($C208,'Распределение по орг объему 13'!$A$1:$A$13,0),1)</f>
        <v>1788.75</v>
      </c>
      <c r="K208" s="718">
        <f>$I$96*INDEX('Распределение по орг объему 13'!$E$1:$E$13,MATCH($C208,'Распределение по орг объему 13'!$A$1:$A$13,0),1)</f>
        <v>1788.75</v>
      </c>
      <c r="L208" s="718">
        <f>$I$96*INDEX('Распределение по орг объему 13'!$E$1:$E$13,MATCH($C208,'Распределение по орг объему 13'!$A$1:$A$13,0),1)</f>
        <v>1788.75</v>
      </c>
      <c r="M208" s="718">
        <f>$I$96*INDEX('Распределение по орг объему 13'!$E$1:$E$13,MATCH($C208,'Распределение по орг объему 13'!$A$1:$A$13,0),1)</f>
        <v>1788.75</v>
      </c>
      <c r="N208" s="718">
        <f>$I$96*INDEX('Распределение по орг объему 13'!$E$1:$E$13,MATCH($C208,'Распределение по орг объему 13'!$A$1:$A$13,0),1)</f>
        <v>1788.75</v>
      </c>
      <c r="O208" s="718">
        <f>$I$96*INDEX('Распределение по орг объему 13'!$E$1:$E$13,MATCH($C208,'Распределение по орг объему 13'!$A$1:$A$13,0),1)</f>
        <v>1788.75</v>
      </c>
      <c r="P208" s="718">
        <f>$I$96*INDEX('Распределение по орг объему 13'!$E$1:$E$13,MATCH($C208,'Распределение по орг объему 13'!$A$1:$A$13,0),1)</f>
        <v>1788.75</v>
      </c>
      <c r="Q208" s="718">
        <f>$I$96*INDEX('Распределение по орг объему 13'!$E$1:$E$13,MATCH($C208,'Распределение по орг объему 13'!$A$1:$A$13,0),1)</f>
        <v>1788.75</v>
      </c>
      <c r="R208" s="718">
        <f>'Дерево КПЭ (Развитие ОЭДК)'!$C$9*INDEX('Распределение по орг объему 13'!$E$1:$E$13,MATCH($C208,'Распределение по орг объему 13'!$A$1:$A$13,0),1)</f>
        <v>1788.75</v>
      </c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  <c r="AI208" s="149"/>
      <c r="AJ208" s="149"/>
      <c r="AK208" s="149"/>
      <c r="AL208" s="149"/>
      <c r="AM208" s="149"/>
      <c r="AN208" s="149"/>
      <c r="AO208" s="149"/>
      <c r="AP208" s="149"/>
      <c r="AQ208" s="149"/>
      <c r="AR208" s="149"/>
      <c r="AS208" s="149"/>
      <c r="AT208" s="149"/>
      <c r="AU208" s="149"/>
      <c r="AV208" s="149"/>
      <c r="AW208" s="149"/>
      <c r="AX208" s="149"/>
      <c r="AY208" s="149"/>
      <c r="AZ208" s="149"/>
      <c r="BA208" s="149"/>
      <c r="BB208" s="149"/>
      <c r="BC208" s="149"/>
      <c r="BD208" s="149"/>
      <c r="BE208" s="149"/>
      <c r="BF208" s="149"/>
      <c r="BG208" s="149"/>
      <c r="BH208" s="149"/>
      <c r="BI208" s="149"/>
      <c r="BJ208" s="149"/>
      <c r="BK208" s="149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I208" s="149"/>
      <c r="CZ208" s="152"/>
      <c r="DA208" s="157"/>
      <c r="DB208" s="164"/>
    </row>
    <row r="209" spans="2:106" s="135" customFormat="1" ht="14.25" outlineLevel="2" x14ac:dyDescent="0.25">
      <c r="B209" s="136"/>
      <c r="C209" s="717" t="str">
        <f t="shared" si="236"/>
        <v>Мегион</v>
      </c>
      <c r="D209" s="697"/>
      <c r="E209" s="697"/>
      <c r="F209" s="291"/>
      <c r="G209" s="147"/>
      <c r="H209" s="718">
        <f>$I$96*INDEX('Распределение по орг объему 13'!$E$1:$E$13,MATCH($C209,'Распределение по орг объему 13'!$A$1:$A$13,0),1)</f>
        <v>1788.75</v>
      </c>
      <c r="I209" s="718">
        <f>$I$96*INDEX('Распределение по орг объему 13'!$E$1:$E$13,MATCH($C209,'Распределение по орг объему 13'!$A$1:$A$13,0),1)</f>
        <v>1788.75</v>
      </c>
      <c r="J209" s="718">
        <f>$I$96*INDEX('Распределение по орг объему 13'!$E$1:$E$13,MATCH($C209,'Распределение по орг объему 13'!$A$1:$A$13,0),1)</f>
        <v>1788.75</v>
      </c>
      <c r="K209" s="718">
        <f>$I$96*INDEX('Распределение по орг объему 13'!$E$1:$E$13,MATCH($C209,'Распределение по орг объему 13'!$A$1:$A$13,0),1)</f>
        <v>1788.75</v>
      </c>
      <c r="L209" s="718">
        <f>$I$96*INDEX('Распределение по орг объему 13'!$E$1:$E$13,MATCH($C209,'Распределение по орг объему 13'!$A$1:$A$13,0),1)</f>
        <v>1788.75</v>
      </c>
      <c r="M209" s="718">
        <f>$I$96*INDEX('Распределение по орг объему 13'!$E$1:$E$13,MATCH($C209,'Распределение по орг объему 13'!$A$1:$A$13,0),1)</f>
        <v>1788.75</v>
      </c>
      <c r="N209" s="718">
        <f>$I$96*INDEX('Распределение по орг объему 13'!$E$1:$E$13,MATCH($C209,'Распределение по орг объему 13'!$A$1:$A$13,0),1)</f>
        <v>1788.75</v>
      </c>
      <c r="O209" s="718">
        <f>$I$96*INDEX('Распределение по орг объему 13'!$E$1:$E$13,MATCH($C209,'Распределение по орг объему 13'!$A$1:$A$13,0),1)</f>
        <v>1788.75</v>
      </c>
      <c r="P209" s="718">
        <f>$I$96*INDEX('Распределение по орг объему 13'!$E$1:$E$13,MATCH($C209,'Распределение по орг объему 13'!$A$1:$A$13,0),1)</f>
        <v>1788.75</v>
      </c>
      <c r="Q209" s="718">
        <f>$I$96*INDEX('Распределение по орг объему 13'!$E$1:$E$13,MATCH($C209,'Распределение по орг объему 13'!$A$1:$A$13,0),1)</f>
        <v>1788.75</v>
      </c>
      <c r="R209" s="718">
        <f>'Дерево КПЭ (Развитие ОЭДК)'!$C$9*INDEX('Распределение по орг объему 13'!$E$1:$E$13,MATCH($C209,'Распределение по орг объему 13'!$A$1:$A$13,0),1)</f>
        <v>1788.75</v>
      </c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  <c r="AI209" s="149"/>
      <c r="AJ209" s="149"/>
      <c r="AK209" s="149"/>
      <c r="AL209" s="149"/>
      <c r="AM209" s="149"/>
      <c r="AN209" s="149"/>
      <c r="AO209" s="149"/>
      <c r="AP209" s="149"/>
      <c r="AQ209" s="149"/>
      <c r="AR209" s="149"/>
      <c r="AS209" s="149"/>
      <c r="AT209" s="149"/>
      <c r="AU209" s="149"/>
      <c r="AV209" s="149"/>
      <c r="AW209" s="149"/>
      <c r="AX209" s="149"/>
      <c r="AY209" s="149"/>
      <c r="AZ209" s="149"/>
      <c r="BA209" s="149"/>
      <c r="BB209" s="149"/>
      <c r="BC209" s="149"/>
      <c r="BD209" s="149"/>
      <c r="BE209" s="149"/>
      <c r="BF209" s="149"/>
      <c r="BG209" s="149"/>
      <c r="BH209" s="149"/>
      <c r="BI209" s="149"/>
      <c r="BJ209" s="149"/>
      <c r="BK209" s="149"/>
      <c r="BL209" s="149"/>
      <c r="BM209" s="149"/>
      <c r="BN209" s="149"/>
      <c r="BO209" s="149"/>
      <c r="BP209" s="149"/>
      <c r="BQ209" s="149"/>
      <c r="BR209" s="149"/>
      <c r="BS209" s="149"/>
      <c r="BT209" s="149"/>
      <c r="BU209" s="149"/>
      <c r="BV209" s="149"/>
      <c r="BW209" s="149"/>
      <c r="BX209" s="149"/>
      <c r="BY209" s="149"/>
      <c r="BZ209" s="149"/>
      <c r="CA209" s="149"/>
      <c r="CB209" s="149"/>
      <c r="CC209" s="149"/>
      <c r="CD209" s="149"/>
      <c r="CE209" s="149"/>
      <c r="CF209" s="149"/>
      <c r="CG209" s="149"/>
      <c r="CH209" s="149"/>
      <c r="CI209" s="149"/>
      <c r="CZ209" s="152"/>
      <c r="DA209" s="157"/>
      <c r="DB209" s="164"/>
    </row>
    <row r="210" spans="2:106" s="135" customFormat="1" ht="14.25" outlineLevel="2" x14ac:dyDescent="0.25">
      <c r="B210" s="136"/>
      <c r="C210" s="717" t="str">
        <f t="shared" si="236"/>
        <v>Оренбург</v>
      </c>
      <c r="D210" s="697"/>
      <c r="E210" s="697"/>
      <c r="F210" s="291"/>
      <c r="G210" s="147"/>
      <c r="H210" s="718">
        <f>$I$96*INDEX('Распределение по орг объему 13'!$E$1:$E$13,MATCH($C210,'Распределение по орг объему 13'!$A$1:$A$13,0),1)</f>
        <v>993.75</v>
      </c>
      <c r="I210" s="718">
        <f>$I$96*INDEX('Распределение по орг объему 13'!$E$1:$E$13,MATCH($C210,'Распределение по орг объему 13'!$A$1:$A$13,0),1)</f>
        <v>993.75</v>
      </c>
      <c r="J210" s="718">
        <f>$I$96*INDEX('Распределение по орг объему 13'!$E$1:$E$13,MATCH($C210,'Распределение по орг объему 13'!$A$1:$A$13,0),1)</f>
        <v>993.75</v>
      </c>
      <c r="K210" s="718">
        <f>$I$96*INDEX('Распределение по орг объему 13'!$E$1:$E$13,MATCH($C210,'Распределение по орг объему 13'!$A$1:$A$13,0),1)</f>
        <v>993.75</v>
      </c>
      <c r="L210" s="718">
        <f>$I$96*INDEX('Распределение по орг объему 13'!$E$1:$E$13,MATCH($C210,'Распределение по орг объему 13'!$A$1:$A$13,0),1)</f>
        <v>993.75</v>
      </c>
      <c r="M210" s="718">
        <f>$I$96*INDEX('Распределение по орг объему 13'!$E$1:$E$13,MATCH($C210,'Распределение по орг объему 13'!$A$1:$A$13,0),1)</f>
        <v>993.75</v>
      </c>
      <c r="N210" s="718">
        <f>$I$96*INDEX('Распределение по орг объему 13'!$E$1:$E$13,MATCH($C210,'Распределение по орг объему 13'!$A$1:$A$13,0),1)</f>
        <v>993.75</v>
      </c>
      <c r="O210" s="718">
        <f>$I$96*INDEX('Распределение по орг объему 13'!$E$1:$E$13,MATCH($C210,'Распределение по орг объему 13'!$A$1:$A$13,0),1)</f>
        <v>993.75</v>
      </c>
      <c r="P210" s="718">
        <f>$I$96*INDEX('Распределение по орг объему 13'!$E$1:$E$13,MATCH($C210,'Распределение по орг объему 13'!$A$1:$A$13,0),1)</f>
        <v>993.75</v>
      </c>
      <c r="Q210" s="718">
        <f>$I$96*INDEX('Распределение по орг объему 13'!$E$1:$E$13,MATCH($C210,'Распределение по орг объему 13'!$A$1:$A$13,0),1)</f>
        <v>993.75</v>
      </c>
      <c r="R210" s="718">
        <f>'Дерево КПЭ (Развитие ОЭДК)'!$C$9*INDEX('Распределение по орг объему 13'!$E$1:$E$13,MATCH($C210,'Распределение по орг объему 13'!$A$1:$A$13,0),1)</f>
        <v>993.75</v>
      </c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  <c r="AI210" s="149"/>
      <c r="AJ210" s="149"/>
      <c r="AK210" s="149"/>
      <c r="AL210" s="149"/>
      <c r="AM210" s="149"/>
      <c r="AN210" s="149"/>
      <c r="AO210" s="149"/>
      <c r="AP210" s="149"/>
      <c r="AQ210" s="149"/>
      <c r="AR210" s="149"/>
      <c r="AS210" s="149"/>
      <c r="AT210" s="149"/>
      <c r="AU210" s="149"/>
      <c r="AV210" s="149"/>
      <c r="AW210" s="149"/>
      <c r="AX210" s="149"/>
      <c r="AY210" s="149"/>
      <c r="AZ210" s="149"/>
      <c r="BA210" s="149"/>
      <c r="BB210" s="149"/>
      <c r="BC210" s="149"/>
      <c r="BD210" s="149"/>
      <c r="BE210" s="149"/>
      <c r="BF210" s="149"/>
      <c r="BG210" s="149"/>
      <c r="BH210" s="149"/>
      <c r="BI210" s="149"/>
      <c r="BJ210" s="149"/>
      <c r="BK210" s="149"/>
      <c r="BL210" s="149"/>
      <c r="BM210" s="149"/>
      <c r="BN210" s="149"/>
      <c r="BO210" s="149"/>
      <c r="BP210" s="149"/>
      <c r="BQ210" s="149"/>
      <c r="BR210" s="149"/>
      <c r="BS210" s="149"/>
      <c r="BT210" s="149"/>
      <c r="BU210" s="149"/>
      <c r="BV210" s="149"/>
      <c r="BW210" s="149"/>
      <c r="BX210" s="149"/>
      <c r="BY210" s="149"/>
      <c r="BZ210" s="149"/>
      <c r="CA210" s="149"/>
      <c r="CB210" s="149"/>
      <c r="CC210" s="149"/>
      <c r="CD210" s="149"/>
      <c r="CE210" s="149"/>
      <c r="CF210" s="149"/>
      <c r="CG210" s="149"/>
      <c r="CH210" s="149"/>
      <c r="CI210" s="149"/>
      <c r="CZ210" s="152"/>
      <c r="DA210" s="157"/>
      <c r="DB210" s="164"/>
    </row>
    <row r="211" spans="2:106" s="135" customFormat="1" ht="14.25" outlineLevel="2" x14ac:dyDescent="0.25">
      <c r="B211" s="136"/>
      <c r="C211" s="717" t="str">
        <f t="shared" si="236"/>
        <v>Восток</v>
      </c>
      <c r="D211" s="697"/>
      <c r="E211" s="697"/>
      <c r="F211" s="291"/>
      <c r="G211" s="147"/>
      <c r="H211" s="718">
        <f>$I$96*INDEX('Распределение по орг объему 13'!$E$1:$E$13,MATCH($C211,'Распределение по орг объему 13'!$A$1:$A$13,0),1)</f>
        <v>993.75</v>
      </c>
      <c r="I211" s="718">
        <f>$I$96*INDEX('Распределение по орг объему 13'!$E$1:$E$13,MATCH($C211,'Распределение по орг объему 13'!$A$1:$A$13,0),1)</f>
        <v>993.75</v>
      </c>
      <c r="J211" s="718">
        <f>$I$96*INDEX('Распределение по орг объему 13'!$E$1:$E$13,MATCH($C211,'Распределение по орг объему 13'!$A$1:$A$13,0),1)</f>
        <v>993.75</v>
      </c>
      <c r="K211" s="718">
        <f>$I$96*INDEX('Распределение по орг объему 13'!$E$1:$E$13,MATCH($C211,'Распределение по орг объему 13'!$A$1:$A$13,0),1)</f>
        <v>993.75</v>
      </c>
      <c r="L211" s="718">
        <f>$I$96*INDEX('Распределение по орг объему 13'!$E$1:$E$13,MATCH($C211,'Распределение по орг объему 13'!$A$1:$A$13,0),1)</f>
        <v>993.75</v>
      </c>
      <c r="M211" s="718">
        <f>$I$96*INDEX('Распределение по орг объему 13'!$E$1:$E$13,MATCH($C211,'Распределение по орг объему 13'!$A$1:$A$13,0),1)</f>
        <v>993.75</v>
      </c>
      <c r="N211" s="718">
        <f>$I$96*INDEX('Распределение по орг объему 13'!$E$1:$E$13,MATCH($C211,'Распределение по орг объему 13'!$A$1:$A$13,0),1)</f>
        <v>993.75</v>
      </c>
      <c r="O211" s="718">
        <f>$I$96*INDEX('Распределение по орг объему 13'!$E$1:$E$13,MATCH($C211,'Распределение по орг объему 13'!$A$1:$A$13,0),1)</f>
        <v>993.75</v>
      </c>
      <c r="P211" s="718">
        <f>$I$96*INDEX('Распределение по орг объему 13'!$E$1:$E$13,MATCH($C211,'Распределение по орг объему 13'!$A$1:$A$13,0),1)</f>
        <v>993.75</v>
      </c>
      <c r="Q211" s="718">
        <f>$I$96*INDEX('Распределение по орг объему 13'!$E$1:$E$13,MATCH($C211,'Распределение по орг объему 13'!$A$1:$A$13,0),1)</f>
        <v>993.75</v>
      </c>
      <c r="R211" s="718">
        <f>'Дерево КПЭ (Развитие ОЭДК)'!$C$9*INDEX('Распределение по орг объему 13'!$E$1:$E$13,MATCH($C211,'Распределение по орг объему 13'!$A$1:$A$13,0),1)</f>
        <v>993.75</v>
      </c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  <c r="BH211" s="149"/>
      <c r="BI211" s="149"/>
      <c r="BJ211" s="149"/>
      <c r="BK211" s="149"/>
      <c r="BL211" s="149"/>
      <c r="BM211" s="149"/>
      <c r="BN211" s="149"/>
      <c r="BO211" s="149"/>
      <c r="BP211" s="149"/>
      <c r="BQ211" s="149"/>
      <c r="BR211" s="149"/>
      <c r="BS211" s="149"/>
      <c r="BT211" s="149"/>
      <c r="BU211" s="149"/>
      <c r="BV211" s="149"/>
      <c r="BW211" s="149"/>
      <c r="BX211" s="149"/>
      <c r="BY211" s="149"/>
      <c r="BZ211" s="149"/>
      <c r="CA211" s="149"/>
      <c r="CB211" s="149"/>
      <c r="CC211" s="149"/>
      <c r="CD211" s="149"/>
      <c r="CE211" s="149"/>
      <c r="CF211" s="149"/>
      <c r="CG211" s="149"/>
      <c r="CH211" s="149"/>
      <c r="CI211" s="149"/>
      <c r="CZ211" s="152"/>
      <c r="DA211" s="157"/>
      <c r="DB211" s="164"/>
    </row>
    <row r="212" spans="2:106" s="135" customFormat="1" ht="14.25" outlineLevel="2" x14ac:dyDescent="0.25">
      <c r="B212" s="136"/>
      <c r="C212" s="717" t="str">
        <f t="shared" si="236"/>
        <v>Ямал</v>
      </c>
      <c r="D212" s="697"/>
      <c r="E212" s="697"/>
      <c r="F212" s="291"/>
      <c r="G212" s="147"/>
      <c r="H212" s="718">
        <f>$I$96*INDEX('Распределение по орг объему 13'!$E$1:$E$13,MATCH($C212,'Распределение по орг объему 13'!$A$1:$A$13,0),1)</f>
        <v>1192.5</v>
      </c>
      <c r="I212" s="718">
        <f>$I$96*INDEX('Распределение по орг объему 13'!$E$1:$E$13,MATCH($C212,'Распределение по орг объему 13'!$A$1:$A$13,0),1)</f>
        <v>1192.5</v>
      </c>
      <c r="J212" s="718">
        <f>$I$96*INDEX('Распределение по орг объему 13'!$E$1:$E$13,MATCH($C212,'Распределение по орг объему 13'!$A$1:$A$13,0),1)</f>
        <v>1192.5</v>
      </c>
      <c r="K212" s="718">
        <f>$I$96*INDEX('Распределение по орг объему 13'!$E$1:$E$13,MATCH($C212,'Распределение по орг объему 13'!$A$1:$A$13,0),1)</f>
        <v>1192.5</v>
      </c>
      <c r="L212" s="718">
        <f>$I$96*INDEX('Распределение по орг объему 13'!$E$1:$E$13,MATCH($C212,'Распределение по орг объему 13'!$A$1:$A$13,0),1)</f>
        <v>1192.5</v>
      </c>
      <c r="M212" s="718">
        <f>$I$96*INDEX('Распределение по орг объему 13'!$E$1:$E$13,MATCH($C212,'Распределение по орг объему 13'!$A$1:$A$13,0),1)</f>
        <v>1192.5</v>
      </c>
      <c r="N212" s="718">
        <f>$I$96*INDEX('Распределение по орг объему 13'!$E$1:$E$13,MATCH($C212,'Распределение по орг объему 13'!$A$1:$A$13,0),1)</f>
        <v>1192.5</v>
      </c>
      <c r="O212" s="718">
        <f>$I$96*INDEX('Распределение по орг объему 13'!$E$1:$E$13,MATCH($C212,'Распределение по орг объему 13'!$A$1:$A$13,0),1)</f>
        <v>1192.5</v>
      </c>
      <c r="P212" s="718">
        <f>$I$96*INDEX('Распределение по орг объему 13'!$E$1:$E$13,MATCH($C212,'Распределение по орг объему 13'!$A$1:$A$13,0),1)</f>
        <v>1192.5</v>
      </c>
      <c r="Q212" s="718">
        <f>$I$96*INDEX('Распределение по орг объему 13'!$E$1:$E$13,MATCH($C212,'Распределение по орг объему 13'!$A$1:$A$13,0),1)</f>
        <v>1192.5</v>
      </c>
      <c r="R212" s="718">
        <f>'Дерево КПЭ (Развитие ОЭДК)'!$C$9*INDEX('Распределение по орг объему 13'!$E$1:$E$13,MATCH($C212,'Распределение по орг объему 13'!$A$1:$A$13,0),1)</f>
        <v>1192.5</v>
      </c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  <c r="BH212" s="149"/>
      <c r="BI212" s="149"/>
      <c r="BJ212" s="149"/>
      <c r="BK212" s="149"/>
      <c r="BL212" s="149"/>
      <c r="BM212" s="149"/>
      <c r="BN212" s="149"/>
      <c r="BO212" s="149"/>
      <c r="BP212" s="149"/>
      <c r="BQ212" s="149"/>
      <c r="BR212" s="149"/>
      <c r="BS212" s="149"/>
      <c r="BT212" s="149"/>
      <c r="BU212" s="149"/>
      <c r="BV212" s="149"/>
      <c r="BW212" s="149"/>
      <c r="BX212" s="149"/>
      <c r="BY212" s="149"/>
      <c r="BZ212" s="149"/>
      <c r="CA212" s="149"/>
      <c r="CB212" s="149"/>
      <c r="CC212" s="149"/>
      <c r="CD212" s="149"/>
      <c r="CE212" s="149"/>
      <c r="CF212" s="149"/>
      <c r="CG212" s="149"/>
      <c r="CH212" s="149"/>
      <c r="CI212" s="149"/>
      <c r="CZ212" s="152"/>
      <c r="DA212" s="157"/>
      <c r="DB212" s="164"/>
    </row>
    <row r="213" spans="2:106" s="135" customFormat="1" ht="14.25" outlineLevel="2" x14ac:dyDescent="0.25">
      <c r="B213" s="136"/>
      <c r="C213" s="717" t="str">
        <f t="shared" si="236"/>
        <v>Мессояха</v>
      </c>
      <c r="D213" s="697"/>
      <c r="E213" s="697"/>
      <c r="F213" s="291"/>
      <c r="G213" s="147"/>
      <c r="H213" s="718">
        <f>$I$96*INDEX('Распределение по орг объему 13'!$E$1:$E$13,MATCH($C213,'Распределение по орг объему 13'!$A$1:$A$13,0),1)</f>
        <v>1192.5</v>
      </c>
      <c r="I213" s="718">
        <f>$I$96*INDEX('Распределение по орг объему 13'!$E$1:$E$13,MATCH($C213,'Распределение по орг объему 13'!$A$1:$A$13,0),1)</f>
        <v>1192.5</v>
      </c>
      <c r="J213" s="718">
        <f>$I$96*INDEX('Распределение по орг объему 13'!$E$1:$E$13,MATCH($C213,'Распределение по орг объему 13'!$A$1:$A$13,0),1)</f>
        <v>1192.5</v>
      </c>
      <c r="K213" s="718">
        <f>$I$96*INDEX('Распределение по орг объему 13'!$E$1:$E$13,MATCH($C213,'Распределение по орг объему 13'!$A$1:$A$13,0),1)</f>
        <v>1192.5</v>
      </c>
      <c r="L213" s="718">
        <f>$I$96*INDEX('Распределение по орг объему 13'!$E$1:$E$13,MATCH($C213,'Распределение по орг объему 13'!$A$1:$A$13,0),1)</f>
        <v>1192.5</v>
      </c>
      <c r="M213" s="718">
        <f>$I$96*INDEX('Распределение по орг объему 13'!$E$1:$E$13,MATCH($C213,'Распределение по орг объему 13'!$A$1:$A$13,0),1)</f>
        <v>1192.5</v>
      </c>
      <c r="N213" s="718">
        <f>$I$96*INDEX('Распределение по орг объему 13'!$E$1:$E$13,MATCH($C213,'Распределение по орг объему 13'!$A$1:$A$13,0),1)</f>
        <v>1192.5</v>
      </c>
      <c r="O213" s="718">
        <f>$I$96*INDEX('Распределение по орг объему 13'!$E$1:$E$13,MATCH($C213,'Распределение по орг объему 13'!$A$1:$A$13,0),1)</f>
        <v>1192.5</v>
      </c>
      <c r="P213" s="718">
        <f>$I$96*INDEX('Распределение по орг объему 13'!$E$1:$E$13,MATCH($C213,'Распределение по орг объему 13'!$A$1:$A$13,0),1)</f>
        <v>1192.5</v>
      </c>
      <c r="Q213" s="718">
        <f>$I$96*INDEX('Распределение по орг объему 13'!$E$1:$E$13,MATCH($C213,'Распределение по орг объему 13'!$A$1:$A$13,0),1)</f>
        <v>1192.5</v>
      </c>
      <c r="R213" s="718">
        <f>'Дерево КПЭ (Развитие ОЭДК)'!$C$9*INDEX('Распределение по орг объему 13'!$E$1:$E$13,MATCH($C213,'Распределение по орг объему 13'!$A$1:$A$13,0),1)</f>
        <v>1192.5</v>
      </c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  <c r="BH213" s="149"/>
      <c r="BI213" s="149"/>
      <c r="BJ213" s="149"/>
      <c r="BK213" s="149"/>
      <c r="BL213" s="149"/>
      <c r="BM213" s="149"/>
      <c r="BN213" s="149"/>
      <c r="BO213" s="149"/>
      <c r="BP213" s="149"/>
      <c r="BQ213" s="149"/>
      <c r="BR213" s="149"/>
      <c r="BS213" s="149"/>
      <c r="BT213" s="149"/>
      <c r="BU213" s="149"/>
      <c r="BV213" s="149"/>
      <c r="BW213" s="149"/>
      <c r="BX213" s="149"/>
      <c r="BY213" s="149"/>
      <c r="BZ213" s="149"/>
      <c r="CA213" s="149"/>
      <c r="CB213" s="149"/>
      <c r="CC213" s="149"/>
      <c r="CD213" s="149"/>
      <c r="CE213" s="149"/>
      <c r="CF213" s="149"/>
      <c r="CG213" s="149"/>
      <c r="CH213" s="149"/>
      <c r="CI213" s="149"/>
      <c r="CZ213" s="152"/>
      <c r="DA213" s="157"/>
      <c r="DB213" s="164"/>
    </row>
    <row r="214" spans="2:106" s="135" customFormat="1" ht="14.25" outlineLevel="2" x14ac:dyDescent="0.25">
      <c r="B214" s="136"/>
      <c r="C214" s="717" t="str">
        <f t="shared" si="236"/>
        <v>Заполярье</v>
      </c>
      <c r="D214" s="697"/>
      <c r="E214" s="697"/>
      <c r="F214" s="291"/>
      <c r="G214" s="147"/>
      <c r="H214" s="718">
        <f>$I$96*INDEX('Распределение по орг объему 13'!$E$1:$E$13,MATCH($C214,'Распределение по орг объему 13'!$A$1:$A$13,0),1)</f>
        <v>1788.75</v>
      </c>
      <c r="I214" s="718">
        <f>$I$96*INDEX('Распределение по орг объему 13'!$E$1:$E$13,MATCH($C214,'Распределение по орг объему 13'!$A$1:$A$13,0),1)</f>
        <v>1788.75</v>
      </c>
      <c r="J214" s="718">
        <f>$I$96*INDEX('Распределение по орг объему 13'!$E$1:$E$13,MATCH($C214,'Распределение по орг объему 13'!$A$1:$A$13,0),1)</f>
        <v>1788.75</v>
      </c>
      <c r="K214" s="718">
        <f>$I$96*INDEX('Распределение по орг объему 13'!$E$1:$E$13,MATCH($C214,'Распределение по орг объему 13'!$A$1:$A$13,0),1)</f>
        <v>1788.75</v>
      </c>
      <c r="L214" s="718">
        <f>$I$96*INDEX('Распределение по орг объему 13'!$E$1:$E$13,MATCH($C214,'Распределение по орг объему 13'!$A$1:$A$13,0),1)</f>
        <v>1788.75</v>
      </c>
      <c r="M214" s="718">
        <f>$I$96*INDEX('Распределение по орг объему 13'!$E$1:$E$13,MATCH($C214,'Распределение по орг объему 13'!$A$1:$A$13,0),1)</f>
        <v>1788.75</v>
      </c>
      <c r="N214" s="718">
        <f>$I$96*INDEX('Распределение по орг объему 13'!$E$1:$E$13,MATCH($C214,'Распределение по орг объему 13'!$A$1:$A$13,0),1)</f>
        <v>1788.75</v>
      </c>
      <c r="O214" s="718">
        <f>$I$96*INDEX('Распределение по орг объему 13'!$E$1:$E$13,MATCH($C214,'Распределение по орг объему 13'!$A$1:$A$13,0),1)</f>
        <v>1788.75</v>
      </c>
      <c r="P214" s="718">
        <f>$I$96*INDEX('Распределение по орг объему 13'!$E$1:$E$13,MATCH($C214,'Распределение по орг объему 13'!$A$1:$A$13,0),1)</f>
        <v>1788.75</v>
      </c>
      <c r="Q214" s="718">
        <f>$I$96*INDEX('Распределение по орг объему 13'!$E$1:$E$13,MATCH($C214,'Распределение по орг объему 13'!$A$1:$A$13,0),1)</f>
        <v>1788.75</v>
      </c>
      <c r="R214" s="718">
        <f>'Дерево КПЭ (Развитие ОЭДК)'!$C$9*INDEX('Распределение по орг объему 13'!$E$1:$E$13,MATCH($C214,'Распределение по орг объему 13'!$A$1:$A$13,0),1)</f>
        <v>1788.75</v>
      </c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  <c r="BH214" s="149"/>
      <c r="BI214" s="149"/>
      <c r="BJ214" s="149"/>
      <c r="BK214" s="149"/>
      <c r="BL214" s="149"/>
      <c r="BM214" s="149"/>
      <c r="BN214" s="149"/>
      <c r="BO214" s="149"/>
      <c r="BP214" s="149"/>
      <c r="BQ214" s="149"/>
      <c r="BR214" s="149"/>
      <c r="BS214" s="149"/>
      <c r="BT214" s="149"/>
      <c r="BU214" s="149"/>
      <c r="BV214" s="149"/>
      <c r="BW214" s="149"/>
      <c r="BX214" s="149"/>
      <c r="BY214" s="149"/>
      <c r="BZ214" s="149"/>
      <c r="CA214" s="149"/>
      <c r="CB214" s="149"/>
      <c r="CC214" s="149"/>
      <c r="CD214" s="149"/>
      <c r="CE214" s="149"/>
      <c r="CF214" s="149"/>
      <c r="CG214" s="149"/>
      <c r="CH214" s="149"/>
      <c r="CI214" s="149"/>
      <c r="CZ214" s="152"/>
      <c r="DA214" s="157"/>
      <c r="DB214" s="164"/>
    </row>
    <row r="215" spans="2:106" s="135" customFormat="1" ht="14.25" outlineLevel="2" x14ac:dyDescent="0.25">
      <c r="B215" s="136"/>
      <c r="C215" s="717" t="str">
        <f t="shared" si="236"/>
        <v>ГПН Р</v>
      </c>
      <c r="D215" s="697"/>
      <c r="E215" s="697"/>
      <c r="F215" s="291"/>
      <c r="G215" s="147"/>
      <c r="H215" s="718">
        <f>$I$96*INDEX('Распределение по орг объему 13'!$E$1:$E$13,MATCH($C215,'Распределение по орг объему 13'!$A$1:$A$13,0),1)</f>
        <v>993.75</v>
      </c>
      <c r="I215" s="718">
        <f>$I$96*INDEX('Распределение по орг объему 13'!$E$1:$E$13,MATCH($C215,'Распределение по орг объему 13'!$A$1:$A$13,0),1)</f>
        <v>993.75</v>
      </c>
      <c r="J215" s="718">
        <f>$I$96*INDEX('Распределение по орг объему 13'!$E$1:$E$13,MATCH($C215,'Распределение по орг объему 13'!$A$1:$A$13,0),1)</f>
        <v>993.75</v>
      </c>
      <c r="K215" s="718">
        <f>$I$96*INDEX('Распределение по орг объему 13'!$E$1:$E$13,MATCH($C215,'Распределение по орг объему 13'!$A$1:$A$13,0),1)</f>
        <v>993.75</v>
      </c>
      <c r="L215" s="718">
        <f>$I$96*INDEX('Распределение по орг объему 13'!$E$1:$E$13,MATCH($C215,'Распределение по орг объему 13'!$A$1:$A$13,0),1)</f>
        <v>993.75</v>
      </c>
      <c r="M215" s="718">
        <f>$I$96*INDEX('Распределение по орг объему 13'!$E$1:$E$13,MATCH($C215,'Распределение по орг объему 13'!$A$1:$A$13,0),1)</f>
        <v>993.75</v>
      </c>
      <c r="N215" s="718">
        <f>$I$96*INDEX('Распределение по орг объему 13'!$E$1:$E$13,MATCH($C215,'Распределение по орг объему 13'!$A$1:$A$13,0),1)</f>
        <v>993.75</v>
      </c>
      <c r="O215" s="718">
        <f>$I$96*INDEX('Распределение по орг объему 13'!$E$1:$E$13,MATCH($C215,'Распределение по орг объему 13'!$A$1:$A$13,0),1)</f>
        <v>993.75</v>
      </c>
      <c r="P215" s="718">
        <f>$I$96*INDEX('Распределение по орг объему 13'!$E$1:$E$13,MATCH($C215,'Распределение по орг объему 13'!$A$1:$A$13,0),1)</f>
        <v>993.75</v>
      </c>
      <c r="Q215" s="718">
        <f>$I$96*INDEX('Распределение по орг объему 13'!$E$1:$E$13,MATCH($C215,'Распределение по орг объему 13'!$A$1:$A$13,0),1)</f>
        <v>993.75</v>
      </c>
      <c r="R215" s="718">
        <f>'Дерево КПЭ (Развитие ОЭДК)'!$C$9*INDEX('Распределение по орг объему 13'!$E$1:$E$13,MATCH($C215,'Распределение по орг объему 13'!$A$1:$A$13,0),1)</f>
        <v>993.75</v>
      </c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  <c r="AI215" s="149"/>
      <c r="AJ215" s="149"/>
      <c r="AK215" s="149"/>
      <c r="AL215" s="149"/>
      <c r="AM215" s="149"/>
      <c r="AN215" s="149"/>
      <c r="AO215" s="149"/>
      <c r="AP215" s="149"/>
      <c r="AQ215" s="149"/>
      <c r="AR215" s="149"/>
      <c r="AS215" s="149"/>
      <c r="AT215" s="149"/>
      <c r="AU215" s="149"/>
      <c r="AV215" s="149"/>
      <c r="AW215" s="149"/>
      <c r="AX215" s="149"/>
      <c r="AY215" s="149"/>
      <c r="AZ215" s="149"/>
      <c r="BA215" s="149"/>
      <c r="BB215" s="149"/>
      <c r="BC215" s="149"/>
      <c r="BD215" s="149"/>
      <c r="BE215" s="149"/>
      <c r="BF215" s="149"/>
      <c r="BG215" s="149"/>
      <c r="BH215" s="149"/>
      <c r="BI215" s="149"/>
      <c r="BJ215" s="149"/>
      <c r="BK215" s="149"/>
      <c r="BL215" s="149"/>
      <c r="BM215" s="149"/>
      <c r="BN215" s="149"/>
      <c r="BO215" s="149"/>
      <c r="BP215" s="149"/>
      <c r="BQ215" s="149"/>
      <c r="BR215" s="149"/>
      <c r="BS215" s="149"/>
      <c r="BT215" s="149"/>
      <c r="BU215" s="149"/>
      <c r="BV215" s="149"/>
      <c r="BW215" s="149"/>
      <c r="BX215" s="149"/>
      <c r="BY215" s="149"/>
      <c r="BZ215" s="149"/>
      <c r="CA215" s="149"/>
      <c r="CB215" s="149"/>
      <c r="CC215" s="149"/>
      <c r="CD215" s="149"/>
      <c r="CE215" s="149"/>
      <c r="CF215" s="149"/>
      <c r="CG215" s="149"/>
      <c r="CH215" s="149"/>
      <c r="CI215" s="149"/>
      <c r="CZ215" s="152"/>
      <c r="DA215" s="157"/>
      <c r="DB215" s="164"/>
    </row>
    <row r="216" spans="2:106" s="135" customFormat="1" ht="14.25" outlineLevel="2" x14ac:dyDescent="0.25">
      <c r="B216" s="136"/>
      <c r="C216" s="717" t="str">
        <f t="shared" si="236"/>
        <v>Гео</v>
      </c>
      <c r="D216" s="697"/>
      <c r="E216" s="697"/>
      <c r="F216" s="291"/>
      <c r="G216" s="147"/>
      <c r="H216" s="718">
        <f>$I$96*INDEX('Распределение по орг объему 13'!$E$1:$E$13,MATCH($C216,'Распределение по орг объему 13'!$A$1:$A$13,0),1)</f>
        <v>993.75</v>
      </c>
      <c r="I216" s="718">
        <f>$I$96*INDEX('Распределение по орг объему 13'!$E$1:$E$13,MATCH($C216,'Распределение по орг объему 13'!$A$1:$A$13,0),1)</f>
        <v>993.75</v>
      </c>
      <c r="J216" s="718">
        <f>$I$96*INDEX('Распределение по орг объему 13'!$E$1:$E$13,MATCH($C216,'Распределение по орг объему 13'!$A$1:$A$13,0),1)</f>
        <v>993.75</v>
      </c>
      <c r="K216" s="718">
        <f>$I$96*INDEX('Распределение по орг объему 13'!$E$1:$E$13,MATCH($C216,'Распределение по орг объему 13'!$A$1:$A$13,0),1)</f>
        <v>993.75</v>
      </c>
      <c r="L216" s="718">
        <f>$I$96*INDEX('Распределение по орг объему 13'!$E$1:$E$13,MATCH($C216,'Распределение по орг объему 13'!$A$1:$A$13,0),1)</f>
        <v>993.75</v>
      </c>
      <c r="M216" s="718">
        <f>$I$96*INDEX('Распределение по орг объему 13'!$E$1:$E$13,MATCH($C216,'Распределение по орг объему 13'!$A$1:$A$13,0),1)</f>
        <v>993.75</v>
      </c>
      <c r="N216" s="718">
        <f>$I$96*INDEX('Распределение по орг объему 13'!$E$1:$E$13,MATCH($C216,'Распределение по орг объему 13'!$A$1:$A$13,0),1)</f>
        <v>993.75</v>
      </c>
      <c r="O216" s="718">
        <f>$I$96*INDEX('Распределение по орг объему 13'!$E$1:$E$13,MATCH($C216,'Распределение по орг объему 13'!$A$1:$A$13,0),1)</f>
        <v>993.75</v>
      </c>
      <c r="P216" s="718">
        <f>$I$96*INDEX('Распределение по орг объему 13'!$E$1:$E$13,MATCH($C216,'Распределение по орг объему 13'!$A$1:$A$13,0),1)</f>
        <v>993.75</v>
      </c>
      <c r="Q216" s="718">
        <f>$I$96*INDEX('Распределение по орг объему 13'!$E$1:$E$13,MATCH($C216,'Распределение по орг объему 13'!$A$1:$A$13,0),1)</f>
        <v>993.75</v>
      </c>
      <c r="R216" s="718">
        <f>'Дерево КПЭ (Развитие ОЭДК)'!$C$9*INDEX('Распределение по орг объему 13'!$E$1:$E$13,MATCH($C216,'Распределение по орг объему 13'!$A$1:$A$13,0),1)</f>
        <v>993.75</v>
      </c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  <c r="BH216" s="149"/>
      <c r="BI216" s="149"/>
      <c r="BJ216" s="149"/>
      <c r="BK216" s="149"/>
      <c r="BL216" s="149"/>
      <c r="BM216" s="149"/>
      <c r="BN216" s="149"/>
      <c r="BO216" s="149"/>
      <c r="BP216" s="149"/>
      <c r="BQ216" s="149"/>
      <c r="BR216" s="149"/>
      <c r="BS216" s="149"/>
      <c r="BT216" s="149"/>
      <c r="BU216" s="149"/>
      <c r="BV216" s="149"/>
      <c r="BW216" s="149"/>
      <c r="BX216" s="149"/>
      <c r="BY216" s="149"/>
      <c r="BZ216" s="149"/>
      <c r="CA216" s="149"/>
      <c r="CB216" s="149"/>
      <c r="CC216" s="149"/>
      <c r="CD216" s="149"/>
      <c r="CE216" s="149"/>
      <c r="CF216" s="149"/>
      <c r="CG216" s="149"/>
      <c r="CH216" s="149"/>
      <c r="CI216" s="149"/>
      <c r="CZ216" s="152"/>
      <c r="DA216" s="157"/>
      <c r="DB216" s="164"/>
    </row>
    <row r="217" spans="2:106" s="135" customFormat="1" ht="14.25" outlineLevel="2" x14ac:dyDescent="0.25">
      <c r="B217" s="136"/>
      <c r="C217" s="717" t="str">
        <f t="shared" si="236"/>
        <v>НТЦ</v>
      </c>
      <c r="D217" s="697"/>
      <c r="E217" s="697"/>
      <c r="F217" s="291"/>
      <c r="G217" s="147"/>
      <c r="H217" s="718">
        <f>$I$96*INDEX('Распределение по орг объему 13'!$E$1:$E$13,MATCH($C217,'Распределение по орг объему 13'!$A$1:$A$13,0),1)</f>
        <v>1192.5</v>
      </c>
      <c r="I217" s="718">
        <f>$I$96*INDEX('Распределение по орг объему 13'!$E$1:$E$13,MATCH($C217,'Распределение по орг объему 13'!$A$1:$A$13,0),1)</f>
        <v>1192.5</v>
      </c>
      <c r="J217" s="718">
        <f>$I$96*INDEX('Распределение по орг объему 13'!$E$1:$E$13,MATCH($C217,'Распределение по орг объему 13'!$A$1:$A$13,0),1)</f>
        <v>1192.5</v>
      </c>
      <c r="K217" s="718">
        <f>$I$96*INDEX('Распределение по орг объему 13'!$E$1:$E$13,MATCH($C217,'Распределение по орг объему 13'!$A$1:$A$13,0),1)</f>
        <v>1192.5</v>
      </c>
      <c r="L217" s="718">
        <f>$I$96*INDEX('Распределение по орг объему 13'!$E$1:$E$13,MATCH($C217,'Распределение по орг объему 13'!$A$1:$A$13,0),1)</f>
        <v>1192.5</v>
      </c>
      <c r="M217" s="718">
        <f>$I$96*INDEX('Распределение по орг объему 13'!$E$1:$E$13,MATCH($C217,'Распределение по орг объему 13'!$A$1:$A$13,0),1)</f>
        <v>1192.5</v>
      </c>
      <c r="N217" s="718">
        <f>$I$96*INDEX('Распределение по орг объему 13'!$E$1:$E$13,MATCH($C217,'Распределение по орг объему 13'!$A$1:$A$13,0),1)</f>
        <v>1192.5</v>
      </c>
      <c r="O217" s="718">
        <f>$I$96*INDEX('Распределение по орг объему 13'!$E$1:$E$13,MATCH($C217,'Распределение по орг объему 13'!$A$1:$A$13,0),1)</f>
        <v>1192.5</v>
      </c>
      <c r="P217" s="718">
        <f>$I$96*INDEX('Распределение по орг объему 13'!$E$1:$E$13,MATCH($C217,'Распределение по орг объему 13'!$A$1:$A$13,0),1)</f>
        <v>1192.5</v>
      </c>
      <c r="Q217" s="718">
        <f>$I$96*INDEX('Распределение по орг объему 13'!$E$1:$E$13,MATCH($C217,'Распределение по орг объему 13'!$A$1:$A$13,0),1)</f>
        <v>1192.5</v>
      </c>
      <c r="R217" s="718">
        <f>'Дерево КПЭ (Развитие ОЭДК)'!$C$9*INDEX('Распределение по орг объему 13'!$E$1:$E$13,MATCH($C217,'Распределение по орг объему 13'!$A$1:$A$13,0),1)</f>
        <v>1192.5</v>
      </c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  <c r="BH217" s="149"/>
      <c r="BI217" s="149"/>
      <c r="BJ217" s="149"/>
      <c r="BK217" s="149"/>
      <c r="BL217" s="149"/>
      <c r="BM217" s="149"/>
      <c r="BN217" s="149"/>
      <c r="BO217" s="149"/>
      <c r="BP217" s="149"/>
      <c r="BQ217" s="149"/>
      <c r="BR217" s="149"/>
      <c r="BS217" s="149"/>
      <c r="BT217" s="149"/>
      <c r="BU217" s="149"/>
      <c r="BV217" s="149"/>
      <c r="BW217" s="149"/>
      <c r="BX217" s="149"/>
      <c r="BY217" s="149"/>
      <c r="BZ217" s="149"/>
      <c r="CA217" s="149"/>
      <c r="CB217" s="149"/>
      <c r="CC217" s="149"/>
      <c r="CD217" s="149"/>
      <c r="CE217" s="149"/>
      <c r="CF217" s="149"/>
      <c r="CG217" s="149"/>
      <c r="CH217" s="149"/>
      <c r="CI217" s="149"/>
      <c r="CZ217" s="152"/>
      <c r="DA217" s="157"/>
      <c r="DB217" s="164"/>
    </row>
    <row r="218" spans="2:106" s="135" customFormat="1" ht="14.25" outlineLevel="2" x14ac:dyDescent="0.25">
      <c r="B218" s="136"/>
      <c r="C218" s="717" t="str">
        <f t="shared" si="236"/>
        <v>Меретояха</v>
      </c>
      <c r="D218" s="697"/>
      <c r="E218" s="697"/>
      <c r="F218" s="292"/>
      <c r="G218" s="137"/>
      <c r="H218" s="718">
        <f>$I$96*INDEX('Распределение по орг объему 13'!$E$1:$E$13,MATCH($C218,'Распределение по орг объему 13'!$A$1:$A$13,0),1)</f>
        <v>1192.5</v>
      </c>
      <c r="I218" s="718">
        <f>$I$96*INDEX('Распределение по орг объему 13'!$E$1:$E$13,MATCH($C218,'Распределение по орг объему 13'!$A$1:$A$13,0),1)</f>
        <v>1192.5</v>
      </c>
      <c r="J218" s="718">
        <f>$I$96*INDEX('Распределение по орг объему 13'!$E$1:$E$13,MATCH($C218,'Распределение по орг объему 13'!$A$1:$A$13,0),1)</f>
        <v>1192.5</v>
      </c>
      <c r="K218" s="718">
        <f>$I$96*INDEX('Распределение по орг объему 13'!$E$1:$E$13,MATCH($C218,'Распределение по орг объему 13'!$A$1:$A$13,0),1)</f>
        <v>1192.5</v>
      </c>
      <c r="L218" s="718">
        <f>$I$96*INDEX('Распределение по орг объему 13'!$E$1:$E$13,MATCH($C218,'Распределение по орг объему 13'!$A$1:$A$13,0),1)</f>
        <v>1192.5</v>
      </c>
      <c r="M218" s="718">
        <f>$I$96*INDEX('Распределение по орг объему 13'!$E$1:$E$13,MATCH($C218,'Распределение по орг объему 13'!$A$1:$A$13,0),1)</f>
        <v>1192.5</v>
      </c>
      <c r="N218" s="718">
        <f>$I$96*INDEX('Распределение по орг объему 13'!$E$1:$E$13,MATCH($C218,'Распределение по орг объему 13'!$A$1:$A$13,0),1)</f>
        <v>1192.5</v>
      </c>
      <c r="O218" s="718">
        <f>$I$96*INDEX('Распределение по орг объему 13'!$E$1:$E$13,MATCH($C218,'Распределение по орг объему 13'!$A$1:$A$13,0),1)</f>
        <v>1192.5</v>
      </c>
      <c r="P218" s="718">
        <f>$I$96*INDEX('Распределение по орг объему 13'!$E$1:$E$13,MATCH($C218,'Распределение по орг объему 13'!$A$1:$A$13,0),1)</f>
        <v>1192.5</v>
      </c>
      <c r="Q218" s="718">
        <f>$I$96*INDEX('Распределение по орг объему 13'!$E$1:$E$13,MATCH($C218,'Распределение по орг объему 13'!$A$1:$A$13,0),1)</f>
        <v>1192.5</v>
      </c>
      <c r="R218" s="718">
        <f>'Дерево КПЭ (Развитие ОЭДК)'!$C$9*INDEX('Распределение по орг объему 13'!$E$1:$E$13,MATCH($C218,'Распределение по орг объему 13'!$A$1:$A$13,0),1)</f>
        <v>1192.5</v>
      </c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  <c r="AI218" s="149"/>
      <c r="AJ218" s="149"/>
      <c r="AK218" s="149"/>
      <c r="AL218" s="149"/>
      <c r="AM218" s="149"/>
      <c r="AN218" s="149"/>
      <c r="AO218" s="149"/>
      <c r="AP218" s="149"/>
      <c r="AQ218" s="149"/>
      <c r="AR218" s="149"/>
      <c r="AS218" s="149"/>
      <c r="AT218" s="149"/>
      <c r="AU218" s="149"/>
      <c r="AV218" s="149"/>
      <c r="AW218" s="149"/>
      <c r="AX218" s="149"/>
      <c r="AY218" s="149"/>
      <c r="AZ218" s="149"/>
      <c r="BA218" s="149"/>
      <c r="BB218" s="149"/>
      <c r="BC218" s="149"/>
      <c r="BD218" s="149"/>
      <c r="BE218" s="149"/>
      <c r="BF218" s="149"/>
      <c r="BG218" s="149"/>
      <c r="BH218" s="149"/>
      <c r="BI218" s="149"/>
      <c r="BJ218" s="149"/>
      <c r="BK218" s="149"/>
      <c r="BL218" s="149"/>
      <c r="BM218" s="149"/>
      <c r="BN218" s="149"/>
      <c r="BO218" s="149"/>
      <c r="BP218" s="149"/>
      <c r="BQ218" s="149"/>
      <c r="BR218" s="149"/>
      <c r="BS218" s="149"/>
      <c r="BT218" s="149"/>
      <c r="BU218" s="149"/>
      <c r="BV218" s="149"/>
      <c r="BW218" s="149"/>
      <c r="BX218" s="149"/>
      <c r="BY218" s="149"/>
      <c r="BZ218" s="149"/>
      <c r="CA218" s="149"/>
      <c r="CB218" s="149"/>
      <c r="CC218" s="149"/>
      <c r="CD218" s="149"/>
      <c r="CE218" s="149"/>
      <c r="CF218" s="149"/>
      <c r="CG218" s="149"/>
      <c r="CH218" s="149"/>
      <c r="CI218" s="149"/>
      <c r="CZ218" s="152"/>
      <c r="DA218" s="157"/>
      <c r="DB218" s="164" t="str">
        <f t="shared" ref="DB218" si="237">DA218&amp;"_"&amp;B218&amp;"_"&amp;C218</f>
        <v>__Меретояха</v>
      </c>
    </row>
    <row r="219" spans="2:106" s="667" customFormat="1" outlineLevel="2" x14ac:dyDescent="0.25">
      <c r="B219" s="662"/>
      <c r="C219" s="663" t="str">
        <f>'Дерево КПЭ (Программа) '!X18</f>
        <v>Сокращение затрат на заполнение оценочных листов, тыс. руб.</v>
      </c>
      <c r="D219" s="664"/>
      <c r="E219" s="664"/>
      <c r="F219" s="665"/>
      <c r="G219" s="664"/>
      <c r="H219" s="666">
        <f>SUM(H220:H232)</f>
        <v>0</v>
      </c>
      <c r="I219" s="666">
        <f>SUM(I220:I232)</f>
        <v>0</v>
      </c>
      <c r="J219" s="666">
        <f t="shared" ref="J219:M219" si="238">SUM(J220:J232)</f>
        <v>0</v>
      </c>
      <c r="K219" s="666">
        <f t="shared" si="238"/>
        <v>26474.07106598985</v>
      </c>
      <c r="L219" s="666">
        <f t="shared" si="238"/>
        <v>26474.07106598985</v>
      </c>
      <c r="M219" s="666">
        <f t="shared" si="238"/>
        <v>26474.07106598985</v>
      </c>
      <c r="N219" s="666">
        <f t="shared" ref="N219" si="239">SUM(N220:N232)</f>
        <v>26474.07106598985</v>
      </c>
      <c r="O219" s="666">
        <f t="shared" ref="O219" si="240">SUM(O220:O232)</f>
        <v>26474.07106598985</v>
      </c>
      <c r="P219" s="666">
        <f t="shared" ref="P219:Q219" si="241">SUM(P220:P232)</f>
        <v>26474.07106598985</v>
      </c>
      <c r="Q219" s="666">
        <f t="shared" si="241"/>
        <v>26474.07106598985</v>
      </c>
      <c r="R219" s="666">
        <f t="shared" ref="R219" si="242">SUM(R220:R232)</f>
        <v>26474.07106598985</v>
      </c>
      <c r="S219" s="666"/>
      <c r="T219" s="666"/>
      <c r="U219" s="666"/>
      <c r="V219" s="666"/>
      <c r="W219" s="666"/>
      <c r="X219" s="666"/>
      <c r="Y219" s="666"/>
      <c r="Z219" s="666"/>
      <c r="AA219" s="666"/>
      <c r="AB219" s="666"/>
      <c r="AC219" s="666"/>
      <c r="AD219" s="666"/>
      <c r="AE219" s="666"/>
      <c r="AF219" s="666"/>
      <c r="AG219" s="666"/>
      <c r="AH219" s="666"/>
      <c r="AI219" s="666"/>
      <c r="AJ219" s="666"/>
      <c r="AK219" s="666"/>
      <c r="AL219" s="666"/>
      <c r="AM219" s="666"/>
      <c r="AN219" s="666"/>
      <c r="AO219" s="666"/>
      <c r="AP219" s="666"/>
      <c r="AQ219" s="666"/>
      <c r="AR219" s="666"/>
      <c r="AS219" s="666"/>
      <c r="AT219" s="666"/>
      <c r="AU219" s="666"/>
      <c r="AV219" s="666"/>
      <c r="AW219" s="666"/>
      <c r="AX219" s="666"/>
      <c r="AY219" s="666"/>
      <c r="AZ219" s="666"/>
      <c r="BA219" s="666"/>
      <c r="BB219" s="666"/>
      <c r="BC219" s="666"/>
      <c r="BD219" s="666"/>
      <c r="BE219" s="666"/>
      <c r="BF219" s="666"/>
      <c r="BG219" s="666"/>
      <c r="BH219" s="666"/>
      <c r="BI219" s="666"/>
      <c r="BJ219" s="666"/>
      <c r="BK219" s="666"/>
      <c r="BL219" s="666"/>
      <c r="BM219" s="666"/>
      <c r="BN219" s="666"/>
      <c r="BO219" s="666"/>
      <c r="BP219" s="666"/>
      <c r="BQ219" s="666"/>
      <c r="BR219" s="666"/>
      <c r="BS219" s="666"/>
      <c r="BT219" s="666"/>
      <c r="BU219" s="666"/>
      <c r="BV219" s="666"/>
      <c r="BW219" s="666"/>
      <c r="BX219" s="666"/>
      <c r="BY219" s="666"/>
      <c r="BZ219" s="666"/>
      <c r="CA219" s="666"/>
      <c r="CB219" s="666"/>
      <c r="CC219" s="666"/>
      <c r="CD219" s="666"/>
      <c r="CE219" s="666"/>
      <c r="CF219" s="666"/>
      <c r="CG219" s="666"/>
      <c r="CH219" s="666"/>
      <c r="CI219" s="666"/>
      <c r="CZ219" s="668"/>
      <c r="DA219" s="669"/>
      <c r="DB219" s="670" t="str">
        <f t="shared" si="60"/>
        <v>__Сокращение затрат на заполнение оценочных листов, тыс. руб.</v>
      </c>
    </row>
    <row r="220" spans="2:106" s="135" customFormat="1" ht="14.25" outlineLevel="2" x14ac:dyDescent="0.25">
      <c r="B220" s="136"/>
      <c r="C220" s="540" t="str">
        <f>C109</f>
        <v>КЦ</v>
      </c>
      <c r="D220" s="147"/>
      <c r="E220" s="147"/>
      <c r="F220" s="291"/>
      <c r="G220" s="147"/>
      <c r="H220" s="149">
        <f>H248-H234</f>
        <v>0</v>
      </c>
      <c r="I220" s="149">
        <f>I248-I234</f>
        <v>0</v>
      </c>
      <c r="J220" s="149">
        <f t="shared" ref="J220:R220" si="243">J248-J234</f>
        <v>0</v>
      </c>
      <c r="K220" s="149">
        <f t="shared" si="243"/>
        <v>0</v>
      </c>
      <c r="L220" s="149">
        <f t="shared" si="243"/>
        <v>0</v>
      </c>
      <c r="M220" s="149">
        <f t="shared" si="243"/>
        <v>0</v>
      </c>
      <c r="N220" s="149">
        <f t="shared" si="243"/>
        <v>0</v>
      </c>
      <c r="O220" s="149">
        <f t="shared" si="243"/>
        <v>0</v>
      </c>
      <c r="P220" s="149">
        <f t="shared" si="243"/>
        <v>0</v>
      </c>
      <c r="Q220" s="149">
        <f t="shared" si="243"/>
        <v>0</v>
      </c>
      <c r="R220" s="149">
        <f t="shared" si="243"/>
        <v>0</v>
      </c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  <c r="BH220" s="149"/>
      <c r="BI220" s="149"/>
      <c r="BJ220" s="149"/>
      <c r="BK220" s="149"/>
      <c r="BL220" s="149"/>
      <c r="BM220" s="149"/>
      <c r="BN220" s="149"/>
      <c r="BO220" s="149"/>
      <c r="BP220" s="149"/>
      <c r="BQ220" s="149"/>
      <c r="BR220" s="149"/>
      <c r="BS220" s="149"/>
      <c r="BT220" s="149"/>
      <c r="BU220" s="149"/>
      <c r="BV220" s="149"/>
      <c r="BW220" s="149"/>
      <c r="BX220" s="149"/>
      <c r="BY220" s="149"/>
      <c r="BZ220" s="149"/>
      <c r="CA220" s="149"/>
      <c r="CB220" s="149"/>
      <c r="CC220" s="149"/>
      <c r="CD220" s="149"/>
      <c r="CE220" s="149"/>
      <c r="CF220" s="149"/>
      <c r="CG220" s="149"/>
      <c r="CH220" s="149"/>
      <c r="CI220" s="149"/>
      <c r="CZ220" s="152"/>
      <c r="DA220" s="157"/>
      <c r="DB220" s="164"/>
    </row>
    <row r="221" spans="2:106" s="135" customFormat="1" ht="14.25" outlineLevel="2" x14ac:dyDescent="0.25">
      <c r="B221" s="136"/>
      <c r="C221" s="540" t="str">
        <f t="shared" ref="C221:C232" si="244">C110</f>
        <v>ННГ</v>
      </c>
      <c r="D221" s="147"/>
      <c r="E221" s="147"/>
      <c r="F221" s="291"/>
      <c r="G221" s="147"/>
      <c r="H221" s="149">
        <f t="shared" ref="H221" si="245">H249-H235</f>
        <v>0</v>
      </c>
      <c r="I221" s="149">
        <f t="shared" ref="I221:R221" si="246">I249-I235</f>
        <v>0</v>
      </c>
      <c r="J221" s="149">
        <f t="shared" si="246"/>
        <v>0</v>
      </c>
      <c r="K221" s="149">
        <f t="shared" si="246"/>
        <v>2978.3329949238587</v>
      </c>
      <c r="L221" s="149">
        <f t="shared" si="246"/>
        <v>2978.3329949238587</v>
      </c>
      <c r="M221" s="149">
        <f t="shared" si="246"/>
        <v>2978.3329949238587</v>
      </c>
      <c r="N221" s="149">
        <f t="shared" si="246"/>
        <v>2978.3329949238587</v>
      </c>
      <c r="O221" s="149">
        <f t="shared" si="246"/>
        <v>2978.3329949238587</v>
      </c>
      <c r="P221" s="149">
        <f t="shared" si="246"/>
        <v>2978.3329949238587</v>
      </c>
      <c r="Q221" s="149">
        <f t="shared" si="246"/>
        <v>2978.3329949238587</v>
      </c>
      <c r="R221" s="149">
        <f t="shared" si="246"/>
        <v>2978.3329949238587</v>
      </c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  <c r="AI221" s="149"/>
      <c r="AJ221" s="149"/>
      <c r="AK221" s="149"/>
      <c r="AL221" s="149"/>
      <c r="AM221" s="149"/>
      <c r="AN221" s="149"/>
      <c r="AO221" s="149"/>
      <c r="AP221" s="149"/>
      <c r="AQ221" s="149"/>
      <c r="AR221" s="149"/>
      <c r="AS221" s="149"/>
      <c r="AT221" s="149"/>
      <c r="AU221" s="149"/>
      <c r="AV221" s="149"/>
      <c r="AW221" s="149"/>
      <c r="AX221" s="149"/>
      <c r="AY221" s="149"/>
      <c r="AZ221" s="149"/>
      <c r="BA221" s="149"/>
      <c r="BB221" s="149"/>
      <c r="BC221" s="149"/>
      <c r="BD221" s="149"/>
      <c r="BE221" s="149"/>
      <c r="BF221" s="149"/>
      <c r="BG221" s="149"/>
      <c r="BH221" s="149"/>
      <c r="BI221" s="149"/>
      <c r="BJ221" s="149"/>
      <c r="BK221" s="149"/>
      <c r="BL221" s="149"/>
      <c r="BM221" s="149"/>
      <c r="BN221" s="149"/>
      <c r="BO221" s="149"/>
      <c r="BP221" s="149"/>
      <c r="BQ221" s="149"/>
      <c r="BR221" s="149"/>
      <c r="BS221" s="149"/>
      <c r="BT221" s="149"/>
      <c r="BU221" s="149"/>
      <c r="BV221" s="149"/>
      <c r="BW221" s="149"/>
      <c r="BX221" s="149"/>
      <c r="BY221" s="149"/>
      <c r="BZ221" s="149"/>
      <c r="CA221" s="149"/>
      <c r="CB221" s="149"/>
      <c r="CC221" s="149"/>
      <c r="CD221" s="149"/>
      <c r="CE221" s="149"/>
      <c r="CF221" s="149"/>
      <c r="CG221" s="149"/>
      <c r="CH221" s="149"/>
      <c r="CI221" s="149"/>
      <c r="CZ221" s="152"/>
      <c r="DA221" s="157"/>
      <c r="DB221" s="164"/>
    </row>
    <row r="222" spans="2:106" s="135" customFormat="1" ht="14.25" outlineLevel="2" x14ac:dyDescent="0.25">
      <c r="B222" s="136"/>
      <c r="C222" s="540" t="str">
        <f t="shared" si="244"/>
        <v>Хантос</v>
      </c>
      <c r="D222" s="147"/>
      <c r="E222" s="147"/>
      <c r="F222" s="291"/>
      <c r="G222" s="147"/>
      <c r="H222" s="149">
        <f t="shared" ref="H222" si="247">H250-H236</f>
        <v>0</v>
      </c>
      <c r="I222" s="149">
        <f t="shared" ref="I222:R222" si="248">I250-I236</f>
        <v>0</v>
      </c>
      <c r="J222" s="149">
        <f t="shared" si="248"/>
        <v>0</v>
      </c>
      <c r="K222" s="149">
        <f t="shared" si="248"/>
        <v>2978.3329949238587</v>
      </c>
      <c r="L222" s="149">
        <f t="shared" si="248"/>
        <v>2978.3329949238587</v>
      </c>
      <c r="M222" s="149">
        <f t="shared" si="248"/>
        <v>2978.3329949238587</v>
      </c>
      <c r="N222" s="149">
        <f t="shared" si="248"/>
        <v>2978.3329949238587</v>
      </c>
      <c r="O222" s="149">
        <f t="shared" si="248"/>
        <v>2978.3329949238587</v>
      </c>
      <c r="P222" s="149">
        <f t="shared" si="248"/>
        <v>2978.3329949238587</v>
      </c>
      <c r="Q222" s="149">
        <f t="shared" si="248"/>
        <v>2978.3329949238587</v>
      </c>
      <c r="R222" s="149">
        <f t="shared" si="248"/>
        <v>2978.3329949238587</v>
      </c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  <c r="BH222" s="149"/>
      <c r="BI222" s="149"/>
      <c r="BJ222" s="149"/>
      <c r="BK222" s="149"/>
      <c r="BL222" s="149"/>
      <c r="BM222" s="149"/>
      <c r="BN222" s="149"/>
      <c r="BO222" s="149"/>
      <c r="BP222" s="149"/>
      <c r="BQ222" s="149"/>
      <c r="BR222" s="149"/>
      <c r="BS222" s="149"/>
      <c r="BT222" s="149"/>
      <c r="BU222" s="149"/>
      <c r="BV222" s="149"/>
      <c r="BW222" s="149"/>
      <c r="BX222" s="149"/>
      <c r="BY222" s="149"/>
      <c r="BZ222" s="149"/>
      <c r="CA222" s="149"/>
      <c r="CB222" s="149"/>
      <c r="CC222" s="149"/>
      <c r="CD222" s="149"/>
      <c r="CE222" s="149"/>
      <c r="CF222" s="149"/>
      <c r="CG222" s="149"/>
      <c r="CH222" s="149"/>
      <c r="CI222" s="149"/>
      <c r="CZ222" s="152"/>
      <c r="DA222" s="157"/>
      <c r="DB222" s="164"/>
    </row>
    <row r="223" spans="2:106" s="135" customFormat="1" ht="14.25" outlineLevel="2" x14ac:dyDescent="0.25">
      <c r="B223" s="136"/>
      <c r="C223" s="540" t="str">
        <f t="shared" si="244"/>
        <v>Мегион</v>
      </c>
      <c r="D223" s="147"/>
      <c r="E223" s="147"/>
      <c r="F223" s="291"/>
      <c r="G223" s="147"/>
      <c r="H223" s="149">
        <f t="shared" ref="H223" si="249">H251-H237</f>
        <v>0</v>
      </c>
      <c r="I223" s="149">
        <f t="shared" ref="I223:R223" si="250">I251-I237</f>
        <v>0</v>
      </c>
      <c r="J223" s="149">
        <f t="shared" si="250"/>
        <v>0</v>
      </c>
      <c r="K223" s="149">
        <f t="shared" si="250"/>
        <v>2978.3329949238587</v>
      </c>
      <c r="L223" s="149">
        <f t="shared" si="250"/>
        <v>2978.3329949238587</v>
      </c>
      <c r="M223" s="149">
        <f t="shared" si="250"/>
        <v>2978.3329949238587</v>
      </c>
      <c r="N223" s="149">
        <f t="shared" si="250"/>
        <v>2978.3329949238587</v>
      </c>
      <c r="O223" s="149">
        <f t="shared" si="250"/>
        <v>2978.3329949238587</v>
      </c>
      <c r="P223" s="149">
        <f t="shared" si="250"/>
        <v>2978.3329949238587</v>
      </c>
      <c r="Q223" s="149">
        <f t="shared" si="250"/>
        <v>2978.3329949238587</v>
      </c>
      <c r="R223" s="149">
        <f t="shared" si="250"/>
        <v>2978.3329949238587</v>
      </c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  <c r="AI223" s="149"/>
      <c r="AJ223" s="149"/>
      <c r="AK223" s="149"/>
      <c r="AL223" s="149"/>
      <c r="AM223" s="149"/>
      <c r="AN223" s="149"/>
      <c r="AO223" s="149"/>
      <c r="AP223" s="149"/>
      <c r="AQ223" s="149"/>
      <c r="AR223" s="149"/>
      <c r="AS223" s="149"/>
      <c r="AT223" s="149"/>
      <c r="AU223" s="149"/>
      <c r="AV223" s="149"/>
      <c r="AW223" s="149"/>
      <c r="AX223" s="149"/>
      <c r="AY223" s="149"/>
      <c r="AZ223" s="149"/>
      <c r="BA223" s="149"/>
      <c r="BB223" s="149"/>
      <c r="BC223" s="149"/>
      <c r="BD223" s="149"/>
      <c r="BE223" s="149"/>
      <c r="BF223" s="149"/>
      <c r="BG223" s="149"/>
      <c r="BH223" s="149"/>
      <c r="BI223" s="149"/>
      <c r="BJ223" s="149"/>
      <c r="BK223" s="149"/>
      <c r="BL223" s="149"/>
      <c r="BM223" s="149"/>
      <c r="BN223" s="149"/>
      <c r="BO223" s="149"/>
      <c r="BP223" s="149"/>
      <c r="BQ223" s="149"/>
      <c r="BR223" s="149"/>
      <c r="BS223" s="149"/>
      <c r="BT223" s="149"/>
      <c r="BU223" s="149"/>
      <c r="BV223" s="149"/>
      <c r="BW223" s="149"/>
      <c r="BX223" s="149"/>
      <c r="BY223" s="149"/>
      <c r="BZ223" s="149"/>
      <c r="CA223" s="149"/>
      <c r="CB223" s="149"/>
      <c r="CC223" s="149"/>
      <c r="CD223" s="149"/>
      <c r="CE223" s="149"/>
      <c r="CF223" s="149"/>
      <c r="CG223" s="149"/>
      <c r="CH223" s="149"/>
      <c r="CI223" s="149"/>
      <c r="CZ223" s="152"/>
      <c r="DA223" s="157"/>
      <c r="DB223" s="164"/>
    </row>
    <row r="224" spans="2:106" s="135" customFormat="1" ht="14.25" outlineLevel="2" x14ac:dyDescent="0.25">
      <c r="B224" s="136"/>
      <c r="C224" s="540" t="str">
        <f t="shared" si="244"/>
        <v>Оренбург</v>
      </c>
      <c r="D224" s="147"/>
      <c r="E224" s="147"/>
      <c r="F224" s="291"/>
      <c r="G224" s="147"/>
      <c r="H224" s="149">
        <f t="shared" ref="H224" si="251">H252-H238</f>
        <v>0</v>
      </c>
      <c r="I224" s="149">
        <f t="shared" ref="I224:R224" si="252">I252-I238</f>
        <v>0</v>
      </c>
      <c r="J224" s="149">
        <f t="shared" si="252"/>
        <v>0</v>
      </c>
      <c r="K224" s="149">
        <f t="shared" si="252"/>
        <v>1654.6294416243654</v>
      </c>
      <c r="L224" s="149">
        <f t="shared" si="252"/>
        <v>1654.6294416243654</v>
      </c>
      <c r="M224" s="149">
        <f t="shared" si="252"/>
        <v>1654.6294416243654</v>
      </c>
      <c r="N224" s="149">
        <f t="shared" si="252"/>
        <v>1654.6294416243654</v>
      </c>
      <c r="O224" s="149">
        <f t="shared" si="252"/>
        <v>1654.6294416243654</v>
      </c>
      <c r="P224" s="149">
        <f t="shared" si="252"/>
        <v>1654.6294416243654</v>
      </c>
      <c r="Q224" s="149">
        <f t="shared" si="252"/>
        <v>1654.6294416243654</v>
      </c>
      <c r="R224" s="149">
        <f t="shared" si="252"/>
        <v>1654.6294416243654</v>
      </c>
      <c r="S224" s="149"/>
      <c r="T224" s="149"/>
      <c r="U224" s="149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  <c r="AI224" s="149"/>
      <c r="AJ224" s="149"/>
      <c r="AK224" s="149"/>
      <c r="AL224" s="149"/>
      <c r="AM224" s="149"/>
      <c r="AN224" s="149"/>
      <c r="AO224" s="149"/>
      <c r="AP224" s="149"/>
      <c r="AQ224" s="149"/>
      <c r="AR224" s="149"/>
      <c r="AS224" s="149"/>
      <c r="AT224" s="149"/>
      <c r="AU224" s="149"/>
      <c r="AV224" s="149"/>
      <c r="AW224" s="149"/>
      <c r="AX224" s="149"/>
      <c r="AY224" s="149"/>
      <c r="AZ224" s="149"/>
      <c r="BA224" s="149"/>
      <c r="BB224" s="149"/>
      <c r="BC224" s="149"/>
      <c r="BD224" s="149"/>
      <c r="BE224" s="149"/>
      <c r="BF224" s="149"/>
      <c r="BG224" s="149"/>
      <c r="BH224" s="149"/>
      <c r="BI224" s="149"/>
      <c r="BJ224" s="149"/>
      <c r="BK224" s="149"/>
      <c r="BL224" s="149"/>
      <c r="BM224" s="149"/>
      <c r="BN224" s="149"/>
      <c r="BO224" s="149"/>
      <c r="BP224" s="149"/>
      <c r="BQ224" s="149"/>
      <c r="BR224" s="149"/>
      <c r="BS224" s="149"/>
      <c r="BT224" s="149"/>
      <c r="BU224" s="149"/>
      <c r="BV224" s="149"/>
      <c r="BW224" s="149"/>
      <c r="BX224" s="149"/>
      <c r="BY224" s="149"/>
      <c r="BZ224" s="149"/>
      <c r="CA224" s="149"/>
      <c r="CB224" s="149"/>
      <c r="CC224" s="149"/>
      <c r="CD224" s="149"/>
      <c r="CE224" s="149"/>
      <c r="CF224" s="149"/>
      <c r="CG224" s="149"/>
      <c r="CH224" s="149"/>
      <c r="CI224" s="149"/>
      <c r="CZ224" s="152"/>
      <c r="DA224" s="157"/>
      <c r="DB224" s="164"/>
    </row>
    <row r="225" spans="2:106" s="135" customFormat="1" ht="14.25" outlineLevel="2" x14ac:dyDescent="0.25">
      <c r="B225" s="136"/>
      <c r="C225" s="540" t="str">
        <f t="shared" si="244"/>
        <v>Восток</v>
      </c>
      <c r="D225" s="147"/>
      <c r="E225" s="147"/>
      <c r="F225" s="291"/>
      <c r="G225" s="147"/>
      <c r="H225" s="149">
        <f t="shared" ref="H225" si="253">H253-H239</f>
        <v>0</v>
      </c>
      <c r="I225" s="149">
        <f t="shared" ref="I225:R225" si="254">I253-I239</f>
        <v>0</v>
      </c>
      <c r="J225" s="149">
        <f t="shared" si="254"/>
        <v>0</v>
      </c>
      <c r="K225" s="149">
        <f t="shared" si="254"/>
        <v>1654.6294416243654</v>
      </c>
      <c r="L225" s="149">
        <f t="shared" si="254"/>
        <v>1654.6294416243654</v>
      </c>
      <c r="M225" s="149">
        <f t="shared" si="254"/>
        <v>1654.6294416243654</v>
      </c>
      <c r="N225" s="149">
        <f t="shared" si="254"/>
        <v>1654.6294416243654</v>
      </c>
      <c r="O225" s="149">
        <f t="shared" si="254"/>
        <v>1654.6294416243654</v>
      </c>
      <c r="P225" s="149">
        <f t="shared" si="254"/>
        <v>1654.6294416243654</v>
      </c>
      <c r="Q225" s="149">
        <f t="shared" si="254"/>
        <v>1654.6294416243654</v>
      </c>
      <c r="R225" s="149">
        <f t="shared" si="254"/>
        <v>1654.6294416243654</v>
      </c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  <c r="BH225" s="149"/>
      <c r="BI225" s="149"/>
      <c r="BJ225" s="149"/>
      <c r="BK225" s="149"/>
      <c r="BL225" s="149"/>
      <c r="BM225" s="149"/>
      <c r="BN225" s="149"/>
      <c r="BO225" s="149"/>
      <c r="BP225" s="149"/>
      <c r="BQ225" s="149"/>
      <c r="BR225" s="149"/>
      <c r="BS225" s="149"/>
      <c r="BT225" s="149"/>
      <c r="BU225" s="149"/>
      <c r="BV225" s="149"/>
      <c r="BW225" s="149"/>
      <c r="BX225" s="149"/>
      <c r="BY225" s="149"/>
      <c r="BZ225" s="149"/>
      <c r="CA225" s="149"/>
      <c r="CB225" s="149"/>
      <c r="CC225" s="149"/>
      <c r="CD225" s="149"/>
      <c r="CE225" s="149"/>
      <c r="CF225" s="149"/>
      <c r="CG225" s="149"/>
      <c r="CH225" s="149"/>
      <c r="CI225" s="149"/>
      <c r="CZ225" s="152"/>
      <c r="DA225" s="157"/>
      <c r="DB225" s="164"/>
    </row>
    <row r="226" spans="2:106" s="135" customFormat="1" ht="14.25" outlineLevel="2" x14ac:dyDescent="0.25">
      <c r="B226" s="136"/>
      <c r="C226" s="540" t="str">
        <f t="shared" si="244"/>
        <v>Ямал</v>
      </c>
      <c r="D226" s="147"/>
      <c r="E226" s="147"/>
      <c r="F226" s="291"/>
      <c r="G226" s="147"/>
      <c r="H226" s="149">
        <f t="shared" ref="H226" si="255">H254-H240</f>
        <v>0</v>
      </c>
      <c r="I226" s="149">
        <f t="shared" ref="I226:R226" si="256">I254-I240</f>
        <v>0</v>
      </c>
      <c r="J226" s="149">
        <f t="shared" si="256"/>
        <v>0</v>
      </c>
      <c r="K226" s="149">
        <f t="shared" si="256"/>
        <v>1985.5553299492381</v>
      </c>
      <c r="L226" s="149">
        <f t="shared" si="256"/>
        <v>1985.5553299492381</v>
      </c>
      <c r="M226" s="149">
        <f t="shared" si="256"/>
        <v>1985.5553299492381</v>
      </c>
      <c r="N226" s="149">
        <f t="shared" si="256"/>
        <v>1985.5553299492381</v>
      </c>
      <c r="O226" s="149">
        <f t="shared" si="256"/>
        <v>1985.5553299492381</v>
      </c>
      <c r="P226" s="149">
        <f t="shared" si="256"/>
        <v>1985.5553299492381</v>
      </c>
      <c r="Q226" s="149">
        <f t="shared" si="256"/>
        <v>1985.5553299492381</v>
      </c>
      <c r="R226" s="149">
        <f t="shared" si="256"/>
        <v>1985.5553299492381</v>
      </c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  <c r="BH226" s="149"/>
      <c r="BI226" s="149"/>
      <c r="BJ226" s="149"/>
      <c r="BK226" s="149"/>
      <c r="BL226" s="149"/>
      <c r="BM226" s="149"/>
      <c r="BN226" s="149"/>
      <c r="BO226" s="149"/>
      <c r="BP226" s="149"/>
      <c r="BQ226" s="149"/>
      <c r="BR226" s="149"/>
      <c r="BS226" s="149"/>
      <c r="BT226" s="149"/>
      <c r="BU226" s="149"/>
      <c r="BV226" s="149"/>
      <c r="BW226" s="149"/>
      <c r="BX226" s="149"/>
      <c r="BY226" s="149"/>
      <c r="BZ226" s="149"/>
      <c r="CA226" s="149"/>
      <c r="CB226" s="149"/>
      <c r="CC226" s="149"/>
      <c r="CD226" s="149"/>
      <c r="CE226" s="149"/>
      <c r="CF226" s="149"/>
      <c r="CG226" s="149"/>
      <c r="CH226" s="149"/>
      <c r="CI226" s="149"/>
      <c r="CZ226" s="152"/>
      <c r="DA226" s="157"/>
      <c r="DB226" s="164"/>
    </row>
    <row r="227" spans="2:106" s="135" customFormat="1" ht="14.25" outlineLevel="2" x14ac:dyDescent="0.25">
      <c r="B227" s="136"/>
      <c r="C227" s="540" t="str">
        <f t="shared" si="244"/>
        <v>Мессояха</v>
      </c>
      <c r="D227" s="147"/>
      <c r="E227" s="147"/>
      <c r="F227" s="291"/>
      <c r="G227" s="147"/>
      <c r="H227" s="149">
        <f t="shared" ref="H227" si="257">H255-H241</f>
        <v>0</v>
      </c>
      <c r="I227" s="149">
        <f t="shared" ref="I227:R227" si="258">I255-I241</f>
        <v>0</v>
      </c>
      <c r="J227" s="149">
        <f t="shared" si="258"/>
        <v>0</v>
      </c>
      <c r="K227" s="149">
        <f t="shared" si="258"/>
        <v>1985.5553299492381</v>
      </c>
      <c r="L227" s="149">
        <f t="shared" si="258"/>
        <v>1985.5553299492381</v>
      </c>
      <c r="M227" s="149">
        <f t="shared" si="258"/>
        <v>1985.5553299492381</v>
      </c>
      <c r="N227" s="149">
        <f t="shared" si="258"/>
        <v>1985.5553299492381</v>
      </c>
      <c r="O227" s="149">
        <f t="shared" si="258"/>
        <v>1985.5553299492381</v>
      </c>
      <c r="P227" s="149">
        <f t="shared" si="258"/>
        <v>1985.5553299492381</v>
      </c>
      <c r="Q227" s="149">
        <f t="shared" si="258"/>
        <v>1985.5553299492381</v>
      </c>
      <c r="R227" s="149">
        <f t="shared" si="258"/>
        <v>1985.5553299492381</v>
      </c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  <c r="BH227" s="149"/>
      <c r="BI227" s="149"/>
      <c r="BJ227" s="149"/>
      <c r="BK227" s="149"/>
      <c r="BL227" s="149"/>
      <c r="BM227" s="149"/>
      <c r="BN227" s="149"/>
      <c r="BO227" s="149"/>
      <c r="BP227" s="149"/>
      <c r="BQ227" s="149"/>
      <c r="BR227" s="149"/>
      <c r="BS227" s="149"/>
      <c r="BT227" s="149"/>
      <c r="BU227" s="149"/>
      <c r="BV227" s="149"/>
      <c r="BW227" s="149"/>
      <c r="BX227" s="149"/>
      <c r="BY227" s="149"/>
      <c r="BZ227" s="149"/>
      <c r="CA227" s="149"/>
      <c r="CB227" s="149"/>
      <c r="CC227" s="149"/>
      <c r="CD227" s="149"/>
      <c r="CE227" s="149"/>
      <c r="CF227" s="149"/>
      <c r="CG227" s="149"/>
      <c r="CH227" s="149"/>
      <c r="CI227" s="149"/>
      <c r="CZ227" s="152"/>
      <c r="DA227" s="157"/>
      <c r="DB227" s="164"/>
    </row>
    <row r="228" spans="2:106" s="135" customFormat="1" ht="14.25" outlineLevel="2" x14ac:dyDescent="0.25">
      <c r="B228" s="136"/>
      <c r="C228" s="540" t="str">
        <f t="shared" si="244"/>
        <v>Заполярье</v>
      </c>
      <c r="D228" s="147"/>
      <c r="E228" s="147"/>
      <c r="F228" s="291"/>
      <c r="G228" s="147"/>
      <c r="H228" s="149">
        <f t="shared" ref="H228" si="259">H256-H242</f>
        <v>0</v>
      </c>
      <c r="I228" s="149">
        <f t="shared" ref="I228:R228" si="260">I256-I242</f>
        <v>0</v>
      </c>
      <c r="J228" s="149">
        <f t="shared" si="260"/>
        <v>0</v>
      </c>
      <c r="K228" s="149">
        <f t="shared" si="260"/>
        <v>2978.3329949238587</v>
      </c>
      <c r="L228" s="149">
        <f t="shared" si="260"/>
        <v>2978.3329949238587</v>
      </c>
      <c r="M228" s="149">
        <f t="shared" si="260"/>
        <v>2978.3329949238587</v>
      </c>
      <c r="N228" s="149">
        <f t="shared" si="260"/>
        <v>2978.3329949238587</v>
      </c>
      <c r="O228" s="149">
        <f t="shared" si="260"/>
        <v>2978.3329949238587</v>
      </c>
      <c r="P228" s="149">
        <f t="shared" si="260"/>
        <v>2978.3329949238587</v>
      </c>
      <c r="Q228" s="149">
        <f t="shared" si="260"/>
        <v>2978.3329949238587</v>
      </c>
      <c r="R228" s="149">
        <f t="shared" si="260"/>
        <v>2978.3329949238587</v>
      </c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  <c r="AI228" s="149"/>
      <c r="AJ228" s="149"/>
      <c r="AK228" s="149"/>
      <c r="AL228" s="149"/>
      <c r="AM228" s="149"/>
      <c r="AN228" s="149"/>
      <c r="AO228" s="149"/>
      <c r="AP228" s="149"/>
      <c r="AQ228" s="149"/>
      <c r="AR228" s="149"/>
      <c r="AS228" s="149"/>
      <c r="AT228" s="149"/>
      <c r="AU228" s="149"/>
      <c r="AV228" s="149"/>
      <c r="AW228" s="149"/>
      <c r="AX228" s="149"/>
      <c r="AY228" s="149"/>
      <c r="AZ228" s="149"/>
      <c r="BA228" s="149"/>
      <c r="BB228" s="149"/>
      <c r="BC228" s="149"/>
      <c r="BD228" s="149"/>
      <c r="BE228" s="149"/>
      <c r="BF228" s="149"/>
      <c r="BG228" s="149"/>
      <c r="BH228" s="149"/>
      <c r="BI228" s="149"/>
      <c r="BJ228" s="149"/>
      <c r="BK228" s="149"/>
      <c r="BL228" s="149"/>
      <c r="BM228" s="149"/>
      <c r="BN228" s="149"/>
      <c r="BO228" s="149"/>
      <c r="BP228" s="149"/>
      <c r="BQ228" s="149"/>
      <c r="BR228" s="149"/>
      <c r="BS228" s="149"/>
      <c r="BT228" s="149"/>
      <c r="BU228" s="149"/>
      <c r="BV228" s="149"/>
      <c r="BW228" s="149"/>
      <c r="BX228" s="149"/>
      <c r="BY228" s="149"/>
      <c r="BZ228" s="149"/>
      <c r="CA228" s="149"/>
      <c r="CB228" s="149"/>
      <c r="CC228" s="149"/>
      <c r="CD228" s="149"/>
      <c r="CE228" s="149"/>
      <c r="CF228" s="149"/>
      <c r="CG228" s="149"/>
      <c r="CH228" s="149"/>
      <c r="CI228" s="149"/>
      <c r="CZ228" s="152"/>
      <c r="DA228" s="157"/>
      <c r="DB228" s="164"/>
    </row>
    <row r="229" spans="2:106" s="135" customFormat="1" ht="14.25" outlineLevel="2" x14ac:dyDescent="0.25">
      <c r="B229" s="136"/>
      <c r="C229" s="540" t="str">
        <f t="shared" si="244"/>
        <v>ГПН Р</v>
      </c>
      <c r="D229" s="147"/>
      <c r="E229" s="147"/>
      <c r="F229" s="291"/>
      <c r="G229" s="147"/>
      <c r="H229" s="149">
        <f t="shared" ref="H229" si="261">H257-H243</f>
        <v>0</v>
      </c>
      <c r="I229" s="149">
        <f t="shared" ref="I229:R229" si="262">I257-I243</f>
        <v>0</v>
      </c>
      <c r="J229" s="149">
        <f t="shared" si="262"/>
        <v>0</v>
      </c>
      <c r="K229" s="149">
        <f t="shared" si="262"/>
        <v>1654.6294416243654</v>
      </c>
      <c r="L229" s="149">
        <f t="shared" si="262"/>
        <v>1654.6294416243654</v>
      </c>
      <c r="M229" s="149">
        <f t="shared" si="262"/>
        <v>1654.6294416243654</v>
      </c>
      <c r="N229" s="149">
        <f t="shared" si="262"/>
        <v>1654.6294416243654</v>
      </c>
      <c r="O229" s="149">
        <f t="shared" si="262"/>
        <v>1654.6294416243654</v>
      </c>
      <c r="P229" s="149">
        <f t="shared" si="262"/>
        <v>1654.6294416243654</v>
      </c>
      <c r="Q229" s="149">
        <f t="shared" si="262"/>
        <v>1654.6294416243654</v>
      </c>
      <c r="R229" s="149">
        <f t="shared" si="262"/>
        <v>1654.6294416243654</v>
      </c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  <c r="AI229" s="149"/>
      <c r="AJ229" s="149"/>
      <c r="AK229" s="149"/>
      <c r="AL229" s="149"/>
      <c r="AM229" s="149"/>
      <c r="AN229" s="149"/>
      <c r="AO229" s="149"/>
      <c r="AP229" s="149"/>
      <c r="AQ229" s="149"/>
      <c r="AR229" s="149"/>
      <c r="AS229" s="149"/>
      <c r="AT229" s="149"/>
      <c r="AU229" s="149"/>
      <c r="AV229" s="149"/>
      <c r="AW229" s="149"/>
      <c r="AX229" s="149"/>
      <c r="AY229" s="149"/>
      <c r="AZ229" s="149"/>
      <c r="BA229" s="149"/>
      <c r="BB229" s="149"/>
      <c r="BC229" s="149"/>
      <c r="BD229" s="149"/>
      <c r="BE229" s="149"/>
      <c r="BF229" s="149"/>
      <c r="BG229" s="149"/>
      <c r="BH229" s="149"/>
      <c r="BI229" s="149"/>
      <c r="BJ229" s="149"/>
      <c r="BK229" s="149"/>
      <c r="BL229" s="149"/>
      <c r="BM229" s="149"/>
      <c r="BN229" s="149"/>
      <c r="BO229" s="149"/>
      <c r="BP229" s="149"/>
      <c r="BQ229" s="149"/>
      <c r="BR229" s="149"/>
      <c r="BS229" s="149"/>
      <c r="BT229" s="149"/>
      <c r="BU229" s="149"/>
      <c r="BV229" s="149"/>
      <c r="BW229" s="149"/>
      <c r="BX229" s="149"/>
      <c r="BY229" s="149"/>
      <c r="BZ229" s="149"/>
      <c r="CA229" s="149"/>
      <c r="CB229" s="149"/>
      <c r="CC229" s="149"/>
      <c r="CD229" s="149"/>
      <c r="CE229" s="149"/>
      <c r="CF229" s="149"/>
      <c r="CG229" s="149"/>
      <c r="CH229" s="149"/>
      <c r="CI229" s="149"/>
      <c r="CZ229" s="152"/>
      <c r="DA229" s="157"/>
      <c r="DB229" s="164"/>
    </row>
    <row r="230" spans="2:106" s="135" customFormat="1" ht="14.25" outlineLevel="2" x14ac:dyDescent="0.25">
      <c r="B230" s="136"/>
      <c r="C230" s="540" t="str">
        <f t="shared" si="244"/>
        <v>Гео</v>
      </c>
      <c r="D230" s="147"/>
      <c r="E230" s="147"/>
      <c r="F230" s="291"/>
      <c r="G230" s="147"/>
      <c r="H230" s="149">
        <f t="shared" ref="H230" si="263">H258-H244</f>
        <v>0</v>
      </c>
      <c r="I230" s="149">
        <f t="shared" ref="I230:R230" si="264">I258-I244</f>
        <v>0</v>
      </c>
      <c r="J230" s="149">
        <f t="shared" si="264"/>
        <v>0</v>
      </c>
      <c r="K230" s="149">
        <f t="shared" si="264"/>
        <v>1654.6294416243654</v>
      </c>
      <c r="L230" s="149">
        <f t="shared" si="264"/>
        <v>1654.6294416243654</v>
      </c>
      <c r="M230" s="149">
        <f t="shared" si="264"/>
        <v>1654.6294416243654</v>
      </c>
      <c r="N230" s="149">
        <f t="shared" si="264"/>
        <v>1654.6294416243654</v>
      </c>
      <c r="O230" s="149">
        <f t="shared" si="264"/>
        <v>1654.6294416243654</v>
      </c>
      <c r="P230" s="149">
        <f t="shared" si="264"/>
        <v>1654.6294416243654</v>
      </c>
      <c r="Q230" s="149">
        <f t="shared" si="264"/>
        <v>1654.6294416243654</v>
      </c>
      <c r="R230" s="149">
        <f t="shared" si="264"/>
        <v>1654.6294416243654</v>
      </c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  <c r="AI230" s="149"/>
      <c r="AJ230" s="149"/>
      <c r="AK230" s="149"/>
      <c r="AL230" s="149"/>
      <c r="AM230" s="149"/>
      <c r="AN230" s="149"/>
      <c r="AO230" s="149"/>
      <c r="AP230" s="149"/>
      <c r="AQ230" s="149"/>
      <c r="AR230" s="149"/>
      <c r="AS230" s="149"/>
      <c r="AT230" s="149"/>
      <c r="AU230" s="149"/>
      <c r="AV230" s="149"/>
      <c r="AW230" s="149"/>
      <c r="AX230" s="149"/>
      <c r="AY230" s="149"/>
      <c r="AZ230" s="149"/>
      <c r="BA230" s="149"/>
      <c r="BB230" s="149"/>
      <c r="BC230" s="149"/>
      <c r="BD230" s="149"/>
      <c r="BE230" s="149"/>
      <c r="BF230" s="149"/>
      <c r="BG230" s="149"/>
      <c r="BH230" s="149"/>
      <c r="BI230" s="149"/>
      <c r="BJ230" s="149"/>
      <c r="BK230" s="149"/>
      <c r="BL230" s="149"/>
      <c r="BM230" s="149"/>
      <c r="BN230" s="149"/>
      <c r="BO230" s="149"/>
      <c r="BP230" s="149"/>
      <c r="BQ230" s="149"/>
      <c r="BR230" s="149"/>
      <c r="BS230" s="149"/>
      <c r="BT230" s="149"/>
      <c r="BU230" s="149"/>
      <c r="BV230" s="149"/>
      <c r="BW230" s="149"/>
      <c r="BX230" s="149"/>
      <c r="BY230" s="149"/>
      <c r="BZ230" s="149"/>
      <c r="CA230" s="149"/>
      <c r="CB230" s="149"/>
      <c r="CC230" s="149"/>
      <c r="CD230" s="149"/>
      <c r="CE230" s="149"/>
      <c r="CF230" s="149"/>
      <c r="CG230" s="149"/>
      <c r="CH230" s="149"/>
      <c r="CI230" s="149"/>
      <c r="CZ230" s="152"/>
      <c r="DA230" s="157"/>
      <c r="DB230" s="164"/>
    </row>
    <row r="231" spans="2:106" s="135" customFormat="1" ht="14.25" outlineLevel="2" x14ac:dyDescent="0.25">
      <c r="B231" s="136"/>
      <c r="C231" s="540" t="str">
        <f t="shared" si="244"/>
        <v>НТЦ</v>
      </c>
      <c r="D231" s="147"/>
      <c r="E231" s="147"/>
      <c r="F231" s="291"/>
      <c r="G231" s="147"/>
      <c r="H231" s="149">
        <f t="shared" ref="H231" si="265">H259-H245</f>
        <v>0</v>
      </c>
      <c r="I231" s="149">
        <f t="shared" ref="I231:R231" si="266">I259-I245</f>
        <v>0</v>
      </c>
      <c r="J231" s="149">
        <f t="shared" si="266"/>
        <v>0</v>
      </c>
      <c r="K231" s="149">
        <f t="shared" si="266"/>
        <v>1985.5553299492381</v>
      </c>
      <c r="L231" s="149">
        <f t="shared" si="266"/>
        <v>1985.5553299492381</v>
      </c>
      <c r="M231" s="149">
        <f t="shared" si="266"/>
        <v>1985.5553299492381</v>
      </c>
      <c r="N231" s="149">
        <f t="shared" si="266"/>
        <v>1985.5553299492381</v>
      </c>
      <c r="O231" s="149">
        <f t="shared" si="266"/>
        <v>1985.5553299492381</v>
      </c>
      <c r="P231" s="149">
        <f t="shared" si="266"/>
        <v>1985.5553299492381</v>
      </c>
      <c r="Q231" s="149">
        <f t="shared" si="266"/>
        <v>1985.5553299492381</v>
      </c>
      <c r="R231" s="149">
        <f t="shared" si="266"/>
        <v>1985.5553299492381</v>
      </c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  <c r="AI231" s="149"/>
      <c r="AJ231" s="149"/>
      <c r="AK231" s="149"/>
      <c r="AL231" s="149"/>
      <c r="AM231" s="149"/>
      <c r="AN231" s="149"/>
      <c r="AO231" s="149"/>
      <c r="AP231" s="149"/>
      <c r="AQ231" s="149"/>
      <c r="AR231" s="149"/>
      <c r="AS231" s="149"/>
      <c r="AT231" s="149"/>
      <c r="AU231" s="149"/>
      <c r="AV231" s="149"/>
      <c r="AW231" s="149"/>
      <c r="AX231" s="149"/>
      <c r="AY231" s="149"/>
      <c r="AZ231" s="149"/>
      <c r="BA231" s="149"/>
      <c r="BB231" s="149"/>
      <c r="BC231" s="149"/>
      <c r="BD231" s="149"/>
      <c r="BE231" s="149"/>
      <c r="BF231" s="149"/>
      <c r="BG231" s="149"/>
      <c r="BH231" s="149"/>
      <c r="BI231" s="149"/>
      <c r="BJ231" s="149"/>
      <c r="BK231" s="149"/>
      <c r="BL231" s="149"/>
      <c r="BM231" s="149"/>
      <c r="BN231" s="149"/>
      <c r="BO231" s="149"/>
      <c r="BP231" s="149"/>
      <c r="BQ231" s="149"/>
      <c r="BR231" s="149"/>
      <c r="BS231" s="149"/>
      <c r="BT231" s="149"/>
      <c r="BU231" s="149"/>
      <c r="BV231" s="149"/>
      <c r="BW231" s="149"/>
      <c r="BX231" s="149"/>
      <c r="BY231" s="149"/>
      <c r="BZ231" s="149"/>
      <c r="CA231" s="149"/>
      <c r="CB231" s="149"/>
      <c r="CC231" s="149"/>
      <c r="CD231" s="149"/>
      <c r="CE231" s="149"/>
      <c r="CF231" s="149"/>
      <c r="CG231" s="149"/>
      <c r="CH231" s="149"/>
      <c r="CI231" s="149"/>
      <c r="CZ231" s="152"/>
      <c r="DA231" s="157"/>
      <c r="DB231" s="164"/>
    </row>
    <row r="232" spans="2:106" s="135" customFormat="1" ht="14.25" outlineLevel="2" x14ac:dyDescent="0.25">
      <c r="B232" s="136"/>
      <c r="C232" s="540" t="str">
        <f t="shared" si="244"/>
        <v>Меретояха</v>
      </c>
      <c r="D232" s="147"/>
      <c r="E232" s="147"/>
      <c r="F232" s="291"/>
      <c r="G232" s="147"/>
      <c r="H232" s="149">
        <f t="shared" ref="H232" si="267">H260-H246</f>
        <v>0</v>
      </c>
      <c r="I232" s="149">
        <f t="shared" ref="I232:R232" si="268">I260-I246</f>
        <v>0</v>
      </c>
      <c r="J232" s="149">
        <f t="shared" si="268"/>
        <v>0</v>
      </c>
      <c r="K232" s="149">
        <f t="shared" si="268"/>
        <v>1985.5553299492381</v>
      </c>
      <c r="L232" s="149">
        <f t="shared" si="268"/>
        <v>1985.5553299492381</v>
      </c>
      <c r="M232" s="149">
        <f t="shared" si="268"/>
        <v>1985.5553299492381</v>
      </c>
      <c r="N232" s="149">
        <f t="shared" si="268"/>
        <v>1985.5553299492381</v>
      </c>
      <c r="O232" s="149">
        <f t="shared" si="268"/>
        <v>1985.5553299492381</v>
      </c>
      <c r="P232" s="149">
        <f t="shared" si="268"/>
        <v>1985.5553299492381</v>
      </c>
      <c r="Q232" s="149">
        <f t="shared" si="268"/>
        <v>1985.5553299492381</v>
      </c>
      <c r="R232" s="149">
        <f t="shared" si="268"/>
        <v>1985.5553299492381</v>
      </c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  <c r="BH232" s="149"/>
      <c r="BI232" s="149"/>
      <c r="BJ232" s="149"/>
      <c r="BK232" s="149"/>
      <c r="BL232" s="149"/>
      <c r="BM232" s="149"/>
      <c r="BN232" s="149"/>
      <c r="BO232" s="149"/>
      <c r="BP232" s="149"/>
      <c r="BQ232" s="149"/>
      <c r="BR232" s="149"/>
      <c r="BS232" s="149"/>
      <c r="BT232" s="149"/>
      <c r="BU232" s="149"/>
      <c r="BV232" s="149"/>
      <c r="BW232" s="149"/>
      <c r="BX232" s="149"/>
      <c r="BY232" s="149"/>
      <c r="BZ232" s="149"/>
      <c r="CA232" s="149"/>
      <c r="CB232" s="149"/>
      <c r="CC232" s="149"/>
      <c r="CD232" s="149"/>
      <c r="CE232" s="149"/>
      <c r="CF232" s="149"/>
      <c r="CG232" s="149"/>
      <c r="CH232" s="149"/>
      <c r="CI232" s="149"/>
      <c r="CZ232" s="152"/>
      <c r="DA232" s="157"/>
      <c r="DB232" s="164"/>
    </row>
    <row r="233" spans="2:106" s="658" customFormat="1" outlineLevel="2" x14ac:dyDescent="0.25">
      <c r="B233" s="653" t="s">
        <v>930</v>
      </c>
      <c r="C233" s="654" t="str">
        <f>'Дерево КПЭ (Развитие ОЭДК)'!J15</f>
        <v>Трудозатраты на заполнение оценочных листов, тыс. руб.</v>
      </c>
      <c r="D233" s="655"/>
      <c r="E233" s="655"/>
      <c r="F233" s="656"/>
      <c r="G233" s="655"/>
      <c r="H233" s="657">
        <f>SUM(H234:H246)</f>
        <v>71858.192893401021</v>
      </c>
      <c r="I233" s="657">
        <f>SUM(I234:I246)</f>
        <v>79422.21319796954</v>
      </c>
      <c r="J233" s="657">
        <f t="shared" ref="J233:R233" si="269">SUM(J234:J246)</f>
        <v>79422.21319796954</v>
      </c>
      <c r="K233" s="657">
        <f t="shared" si="269"/>
        <v>52948.142131979686</v>
      </c>
      <c r="L233" s="657">
        <f t="shared" si="269"/>
        <v>52948.142131979686</v>
      </c>
      <c r="M233" s="657">
        <f t="shared" si="269"/>
        <v>52948.142131979686</v>
      </c>
      <c r="N233" s="657">
        <f t="shared" si="269"/>
        <v>52948.142131979686</v>
      </c>
      <c r="O233" s="657">
        <f t="shared" si="269"/>
        <v>52948.142131979686</v>
      </c>
      <c r="P233" s="657">
        <f t="shared" si="269"/>
        <v>52948.142131979686</v>
      </c>
      <c r="Q233" s="657">
        <f t="shared" si="269"/>
        <v>52948.142131979686</v>
      </c>
      <c r="R233" s="657">
        <f t="shared" si="269"/>
        <v>52948.142131979686</v>
      </c>
      <c r="S233" s="657"/>
      <c r="T233" s="657"/>
      <c r="U233" s="657"/>
      <c r="V233" s="657"/>
      <c r="W233" s="657"/>
      <c r="X233" s="657"/>
      <c r="Y233" s="657"/>
      <c r="Z233" s="657"/>
      <c r="AA233" s="657"/>
      <c r="AB233" s="657"/>
      <c r="AC233" s="657"/>
      <c r="AD233" s="657"/>
      <c r="AE233" s="657"/>
      <c r="AF233" s="657"/>
      <c r="AG233" s="657"/>
      <c r="AH233" s="657"/>
      <c r="AI233" s="657"/>
      <c r="AJ233" s="657"/>
      <c r="AK233" s="657"/>
      <c r="AL233" s="657"/>
      <c r="AM233" s="657"/>
      <c r="AN233" s="657"/>
      <c r="AO233" s="657"/>
      <c r="AP233" s="657"/>
      <c r="AQ233" s="657"/>
      <c r="AR233" s="657"/>
      <c r="AS233" s="657"/>
      <c r="AT233" s="657"/>
      <c r="AU233" s="657"/>
      <c r="AV233" s="657"/>
      <c r="AW233" s="657"/>
      <c r="AX233" s="657"/>
      <c r="AY233" s="657"/>
      <c r="AZ233" s="657"/>
      <c r="BA233" s="657"/>
      <c r="BB233" s="657"/>
      <c r="BC233" s="657"/>
      <c r="BD233" s="657"/>
      <c r="BE233" s="657"/>
      <c r="BF233" s="657"/>
      <c r="BG233" s="657"/>
      <c r="BH233" s="657"/>
      <c r="BI233" s="657"/>
      <c r="BJ233" s="657"/>
      <c r="BK233" s="657"/>
      <c r="BL233" s="657"/>
      <c r="BM233" s="657"/>
      <c r="BN233" s="657"/>
      <c r="BO233" s="657"/>
      <c r="BP233" s="657"/>
      <c r="BQ233" s="657"/>
      <c r="BR233" s="657"/>
      <c r="BS233" s="657"/>
      <c r="BT233" s="657"/>
      <c r="BU233" s="657"/>
      <c r="BV233" s="657"/>
      <c r="BW233" s="657"/>
      <c r="BX233" s="657"/>
      <c r="BY233" s="657"/>
      <c r="BZ233" s="657"/>
      <c r="CA233" s="657"/>
      <c r="CB233" s="657"/>
      <c r="CC233" s="657"/>
      <c r="CD233" s="657"/>
      <c r="CE233" s="657"/>
      <c r="CF233" s="657"/>
      <c r="CG233" s="657"/>
      <c r="CH233" s="657"/>
      <c r="CI233" s="657"/>
      <c r="CZ233" s="659"/>
      <c r="DA233" s="660"/>
      <c r="DB233" s="661"/>
    </row>
    <row r="234" spans="2:106" s="135" customFormat="1" ht="14.25" outlineLevel="2" x14ac:dyDescent="0.25">
      <c r="B234" s="136"/>
      <c r="C234" s="540" t="str">
        <f>C220</f>
        <v>КЦ</v>
      </c>
      <c r="D234" s="147"/>
      <c r="E234" s="147"/>
      <c r="F234" s="291"/>
      <c r="G234" s="147"/>
      <c r="H234" s="652">
        <f t="shared" ref="H234:R234" si="270">H276*H$97</f>
        <v>0</v>
      </c>
      <c r="I234" s="652">
        <f t="shared" si="270"/>
        <v>0</v>
      </c>
      <c r="J234" s="652">
        <f t="shared" si="270"/>
        <v>0</v>
      </c>
      <c r="K234" s="652">
        <f t="shared" si="270"/>
        <v>0</v>
      </c>
      <c r="L234" s="652">
        <f t="shared" si="270"/>
        <v>0</v>
      </c>
      <c r="M234" s="652">
        <f t="shared" si="270"/>
        <v>0</v>
      </c>
      <c r="N234" s="652">
        <f t="shared" si="270"/>
        <v>0</v>
      </c>
      <c r="O234" s="652">
        <f t="shared" si="270"/>
        <v>0</v>
      </c>
      <c r="P234" s="652">
        <f t="shared" si="270"/>
        <v>0</v>
      </c>
      <c r="Q234" s="652">
        <f t="shared" si="270"/>
        <v>0</v>
      </c>
      <c r="R234" s="652">
        <f t="shared" si="270"/>
        <v>0</v>
      </c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  <c r="AI234" s="149"/>
      <c r="AJ234" s="149"/>
      <c r="AK234" s="149"/>
      <c r="AL234" s="149"/>
      <c r="AM234" s="149"/>
      <c r="AN234" s="149"/>
      <c r="AO234" s="149"/>
      <c r="AP234" s="149"/>
      <c r="AQ234" s="149"/>
      <c r="AR234" s="149"/>
      <c r="AS234" s="149"/>
      <c r="AT234" s="149"/>
      <c r="AU234" s="149"/>
      <c r="AV234" s="149"/>
      <c r="AW234" s="149"/>
      <c r="AX234" s="149"/>
      <c r="AY234" s="149"/>
      <c r="AZ234" s="149"/>
      <c r="BA234" s="149"/>
      <c r="BB234" s="149"/>
      <c r="BC234" s="149"/>
      <c r="BD234" s="149"/>
      <c r="BE234" s="149"/>
      <c r="BF234" s="149"/>
      <c r="BG234" s="149"/>
      <c r="BH234" s="149"/>
      <c r="BI234" s="149"/>
      <c r="BJ234" s="149"/>
      <c r="BK234" s="149"/>
      <c r="BL234" s="149"/>
      <c r="BM234" s="149"/>
      <c r="BN234" s="149"/>
      <c r="BO234" s="149"/>
      <c r="BP234" s="149"/>
      <c r="BQ234" s="149"/>
      <c r="BR234" s="149"/>
      <c r="BS234" s="149"/>
      <c r="BT234" s="149"/>
      <c r="BU234" s="149"/>
      <c r="BV234" s="149"/>
      <c r="BW234" s="149"/>
      <c r="BX234" s="149"/>
      <c r="BY234" s="149"/>
      <c r="BZ234" s="149"/>
      <c r="CA234" s="149"/>
      <c r="CB234" s="149"/>
      <c r="CC234" s="149"/>
      <c r="CD234" s="149"/>
      <c r="CE234" s="149"/>
      <c r="CF234" s="149"/>
      <c r="CG234" s="149"/>
      <c r="CH234" s="149"/>
      <c r="CI234" s="149"/>
      <c r="CZ234" s="152"/>
      <c r="DA234" s="157"/>
      <c r="DB234" s="164"/>
    </row>
    <row r="235" spans="2:106" s="135" customFormat="1" ht="14.25" outlineLevel="2" x14ac:dyDescent="0.25">
      <c r="B235" s="136"/>
      <c r="C235" s="540" t="str">
        <f t="shared" ref="C235:C243" si="271">C221</f>
        <v>ННГ</v>
      </c>
      <c r="D235" s="147"/>
      <c r="E235" s="147"/>
      <c r="F235" s="291"/>
      <c r="G235" s="147"/>
      <c r="H235" s="652">
        <f t="shared" ref="H235:R235" si="272">H277*H$97</f>
        <v>8084.0467005076152</v>
      </c>
      <c r="I235" s="652">
        <f t="shared" si="272"/>
        <v>8934.9989847715733</v>
      </c>
      <c r="J235" s="652">
        <f t="shared" si="272"/>
        <v>8934.9989847715733</v>
      </c>
      <c r="K235" s="652">
        <f t="shared" si="272"/>
        <v>5956.6659898477146</v>
      </c>
      <c r="L235" s="652">
        <f t="shared" si="272"/>
        <v>5956.6659898477146</v>
      </c>
      <c r="M235" s="652">
        <f t="shared" si="272"/>
        <v>5956.6659898477146</v>
      </c>
      <c r="N235" s="652">
        <f t="shared" si="272"/>
        <v>5956.6659898477146</v>
      </c>
      <c r="O235" s="652">
        <f t="shared" si="272"/>
        <v>5956.6659898477146</v>
      </c>
      <c r="P235" s="652">
        <f t="shared" si="272"/>
        <v>5956.6659898477146</v>
      </c>
      <c r="Q235" s="652">
        <f t="shared" si="272"/>
        <v>5956.6659898477146</v>
      </c>
      <c r="R235" s="652">
        <f t="shared" si="272"/>
        <v>5956.6659898477146</v>
      </c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  <c r="AI235" s="149"/>
      <c r="AJ235" s="149"/>
      <c r="AK235" s="149"/>
      <c r="AL235" s="149"/>
      <c r="AM235" s="149"/>
      <c r="AN235" s="149"/>
      <c r="AO235" s="149"/>
      <c r="AP235" s="149"/>
      <c r="AQ235" s="149"/>
      <c r="AR235" s="149"/>
      <c r="AS235" s="149"/>
      <c r="AT235" s="149"/>
      <c r="AU235" s="149"/>
      <c r="AV235" s="149"/>
      <c r="AW235" s="149"/>
      <c r="AX235" s="149"/>
      <c r="AY235" s="149"/>
      <c r="AZ235" s="149"/>
      <c r="BA235" s="149"/>
      <c r="BB235" s="149"/>
      <c r="BC235" s="149"/>
      <c r="BD235" s="149"/>
      <c r="BE235" s="149"/>
      <c r="BF235" s="149"/>
      <c r="BG235" s="149"/>
      <c r="BH235" s="149"/>
      <c r="BI235" s="149"/>
      <c r="BJ235" s="149"/>
      <c r="BK235" s="149"/>
      <c r="BL235" s="149"/>
      <c r="BM235" s="149"/>
      <c r="BN235" s="149"/>
      <c r="BO235" s="149"/>
      <c r="BP235" s="149"/>
      <c r="BQ235" s="149"/>
      <c r="BR235" s="149"/>
      <c r="BS235" s="149"/>
      <c r="BT235" s="149"/>
      <c r="BU235" s="149"/>
      <c r="BV235" s="149"/>
      <c r="BW235" s="149"/>
      <c r="BX235" s="149"/>
      <c r="BY235" s="149"/>
      <c r="BZ235" s="149"/>
      <c r="CA235" s="149"/>
      <c r="CB235" s="149"/>
      <c r="CC235" s="149"/>
      <c r="CD235" s="149"/>
      <c r="CE235" s="149"/>
      <c r="CF235" s="149"/>
      <c r="CG235" s="149"/>
      <c r="CH235" s="149"/>
      <c r="CI235" s="149"/>
      <c r="CZ235" s="152"/>
      <c r="DA235" s="157"/>
      <c r="DB235" s="164"/>
    </row>
    <row r="236" spans="2:106" s="135" customFormat="1" ht="14.25" outlineLevel="2" x14ac:dyDescent="0.25">
      <c r="B236" s="136"/>
      <c r="C236" s="540" t="str">
        <f t="shared" si="271"/>
        <v>Хантос</v>
      </c>
      <c r="D236" s="147"/>
      <c r="E236" s="147"/>
      <c r="F236" s="291"/>
      <c r="G236" s="147"/>
      <c r="H236" s="652">
        <f t="shared" ref="H236:R236" si="273">H278*H$97</f>
        <v>8084.0467005076152</v>
      </c>
      <c r="I236" s="652">
        <f t="shared" si="273"/>
        <v>8934.9989847715733</v>
      </c>
      <c r="J236" s="652">
        <f t="shared" si="273"/>
        <v>8934.9989847715733</v>
      </c>
      <c r="K236" s="652">
        <f t="shared" si="273"/>
        <v>5956.6659898477146</v>
      </c>
      <c r="L236" s="652">
        <f t="shared" si="273"/>
        <v>5956.6659898477146</v>
      </c>
      <c r="M236" s="652">
        <f t="shared" si="273"/>
        <v>5956.6659898477146</v>
      </c>
      <c r="N236" s="652">
        <f t="shared" si="273"/>
        <v>5956.6659898477146</v>
      </c>
      <c r="O236" s="652">
        <f t="shared" si="273"/>
        <v>5956.6659898477146</v>
      </c>
      <c r="P236" s="652">
        <f t="shared" si="273"/>
        <v>5956.6659898477146</v>
      </c>
      <c r="Q236" s="652">
        <f t="shared" si="273"/>
        <v>5956.6659898477146</v>
      </c>
      <c r="R236" s="652">
        <f t="shared" si="273"/>
        <v>5956.6659898477146</v>
      </c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  <c r="AI236" s="149"/>
      <c r="AJ236" s="149"/>
      <c r="AK236" s="149"/>
      <c r="AL236" s="149"/>
      <c r="AM236" s="149"/>
      <c r="AN236" s="149"/>
      <c r="AO236" s="149"/>
      <c r="AP236" s="149"/>
      <c r="AQ236" s="149"/>
      <c r="AR236" s="149"/>
      <c r="AS236" s="149"/>
      <c r="AT236" s="149"/>
      <c r="AU236" s="149"/>
      <c r="AV236" s="149"/>
      <c r="AW236" s="149"/>
      <c r="AX236" s="149"/>
      <c r="AY236" s="149"/>
      <c r="AZ236" s="149"/>
      <c r="BA236" s="149"/>
      <c r="BB236" s="149"/>
      <c r="BC236" s="149"/>
      <c r="BD236" s="149"/>
      <c r="BE236" s="149"/>
      <c r="BF236" s="149"/>
      <c r="BG236" s="149"/>
      <c r="BH236" s="149"/>
      <c r="BI236" s="149"/>
      <c r="BJ236" s="149"/>
      <c r="BK236" s="149"/>
      <c r="BL236" s="149"/>
      <c r="BM236" s="149"/>
      <c r="BN236" s="149"/>
      <c r="BO236" s="149"/>
      <c r="BP236" s="149"/>
      <c r="BQ236" s="149"/>
      <c r="BR236" s="149"/>
      <c r="BS236" s="149"/>
      <c r="BT236" s="149"/>
      <c r="BU236" s="149"/>
      <c r="BV236" s="149"/>
      <c r="BW236" s="149"/>
      <c r="BX236" s="149"/>
      <c r="BY236" s="149"/>
      <c r="BZ236" s="149"/>
      <c r="CA236" s="149"/>
      <c r="CB236" s="149"/>
      <c r="CC236" s="149"/>
      <c r="CD236" s="149"/>
      <c r="CE236" s="149"/>
      <c r="CF236" s="149"/>
      <c r="CG236" s="149"/>
      <c r="CH236" s="149"/>
      <c r="CI236" s="149"/>
      <c r="CZ236" s="152"/>
      <c r="DA236" s="157"/>
      <c r="DB236" s="164"/>
    </row>
    <row r="237" spans="2:106" s="135" customFormat="1" ht="14.25" outlineLevel="2" x14ac:dyDescent="0.25">
      <c r="B237" s="136"/>
      <c r="C237" s="540" t="str">
        <f t="shared" si="271"/>
        <v>Мегион</v>
      </c>
      <c r="D237" s="147"/>
      <c r="E237" s="147"/>
      <c r="F237" s="291"/>
      <c r="G237" s="147"/>
      <c r="H237" s="652">
        <f t="shared" ref="H237:R237" si="274">H279*H$97</f>
        <v>8084.0467005076152</v>
      </c>
      <c r="I237" s="652">
        <f t="shared" si="274"/>
        <v>8934.9989847715733</v>
      </c>
      <c r="J237" s="652">
        <f t="shared" si="274"/>
        <v>8934.9989847715733</v>
      </c>
      <c r="K237" s="652">
        <f t="shared" si="274"/>
        <v>5956.6659898477146</v>
      </c>
      <c r="L237" s="652">
        <f t="shared" si="274"/>
        <v>5956.6659898477146</v>
      </c>
      <c r="M237" s="652">
        <f t="shared" si="274"/>
        <v>5956.6659898477146</v>
      </c>
      <c r="N237" s="652">
        <f t="shared" si="274"/>
        <v>5956.6659898477146</v>
      </c>
      <c r="O237" s="652">
        <f t="shared" si="274"/>
        <v>5956.6659898477146</v>
      </c>
      <c r="P237" s="652">
        <f t="shared" si="274"/>
        <v>5956.6659898477146</v>
      </c>
      <c r="Q237" s="652">
        <f t="shared" si="274"/>
        <v>5956.6659898477146</v>
      </c>
      <c r="R237" s="652">
        <f t="shared" si="274"/>
        <v>5956.6659898477146</v>
      </c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  <c r="BH237" s="149"/>
      <c r="BI237" s="149"/>
      <c r="BJ237" s="149"/>
      <c r="BK237" s="149"/>
      <c r="BL237" s="149"/>
      <c r="BM237" s="149"/>
      <c r="BN237" s="149"/>
      <c r="BO237" s="149"/>
      <c r="BP237" s="149"/>
      <c r="BQ237" s="149"/>
      <c r="BR237" s="149"/>
      <c r="BS237" s="149"/>
      <c r="BT237" s="149"/>
      <c r="BU237" s="149"/>
      <c r="BV237" s="149"/>
      <c r="BW237" s="149"/>
      <c r="BX237" s="149"/>
      <c r="BY237" s="149"/>
      <c r="BZ237" s="149"/>
      <c r="CA237" s="149"/>
      <c r="CB237" s="149"/>
      <c r="CC237" s="149"/>
      <c r="CD237" s="149"/>
      <c r="CE237" s="149"/>
      <c r="CF237" s="149"/>
      <c r="CG237" s="149"/>
      <c r="CH237" s="149"/>
      <c r="CI237" s="149"/>
      <c r="CZ237" s="152"/>
      <c r="DA237" s="157"/>
      <c r="DB237" s="164"/>
    </row>
    <row r="238" spans="2:106" s="135" customFormat="1" ht="14.25" outlineLevel="2" x14ac:dyDescent="0.25">
      <c r="B238" s="136"/>
      <c r="C238" s="540" t="str">
        <f t="shared" si="271"/>
        <v>Оренбург</v>
      </c>
      <c r="D238" s="147"/>
      <c r="E238" s="147"/>
      <c r="F238" s="291"/>
      <c r="G238" s="147"/>
      <c r="H238" s="652">
        <f t="shared" ref="H238:R238" si="275">H280*H$97</f>
        <v>4491.1370558375638</v>
      </c>
      <c r="I238" s="652">
        <f t="shared" si="275"/>
        <v>4963.8883248730963</v>
      </c>
      <c r="J238" s="652">
        <f t="shared" si="275"/>
        <v>4963.8883248730963</v>
      </c>
      <c r="K238" s="652">
        <f t="shared" si="275"/>
        <v>3309.2588832487309</v>
      </c>
      <c r="L238" s="652">
        <f t="shared" si="275"/>
        <v>3309.2588832487309</v>
      </c>
      <c r="M238" s="652">
        <f t="shared" si="275"/>
        <v>3309.2588832487309</v>
      </c>
      <c r="N238" s="652">
        <f t="shared" si="275"/>
        <v>3309.2588832487309</v>
      </c>
      <c r="O238" s="652">
        <f t="shared" si="275"/>
        <v>3309.2588832487309</v>
      </c>
      <c r="P238" s="652">
        <f t="shared" si="275"/>
        <v>3309.2588832487309</v>
      </c>
      <c r="Q238" s="652">
        <f t="shared" si="275"/>
        <v>3309.2588832487309</v>
      </c>
      <c r="R238" s="652">
        <f t="shared" si="275"/>
        <v>3309.2588832487309</v>
      </c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  <c r="AI238" s="149"/>
      <c r="AJ238" s="149"/>
      <c r="AK238" s="149"/>
      <c r="AL238" s="149"/>
      <c r="AM238" s="149"/>
      <c r="AN238" s="149"/>
      <c r="AO238" s="149"/>
      <c r="AP238" s="149"/>
      <c r="AQ238" s="149"/>
      <c r="AR238" s="149"/>
      <c r="AS238" s="149"/>
      <c r="AT238" s="149"/>
      <c r="AU238" s="149"/>
      <c r="AV238" s="149"/>
      <c r="AW238" s="149"/>
      <c r="AX238" s="149"/>
      <c r="AY238" s="149"/>
      <c r="AZ238" s="149"/>
      <c r="BA238" s="149"/>
      <c r="BB238" s="149"/>
      <c r="BC238" s="149"/>
      <c r="BD238" s="149"/>
      <c r="BE238" s="149"/>
      <c r="BF238" s="149"/>
      <c r="BG238" s="149"/>
      <c r="BH238" s="149"/>
      <c r="BI238" s="149"/>
      <c r="BJ238" s="149"/>
      <c r="BK238" s="149"/>
      <c r="BL238" s="149"/>
      <c r="BM238" s="149"/>
      <c r="BN238" s="149"/>
      <c r="BO238" s="149"/>
      <c r="BP238" s="149"/>
      <c r="BQ238" s="149"/>
      <c r="BR238" s="149"/>
      <c r="BS238" s="149"/>
      <c r="BT238" s="149"/>
      <c r="BU238" s="149"/>
      <c r="BV238" s="149"/>
      <c r="BW238" s="149"/>
      <c r="BX238" s="149"/>
      <c r="BY238" s="149"/>
      <c r="BZ238" s="149"/>
      <c r="CA238" s="149"/>
      <c r="CB238" s="149"/>
      <c r="CC238" s="149"/>
      <c r="CD238" s="149"/>
      <c r="CE238" s="149"/>
      <c r="CF238" s="149"/>
      <c r="CG238" s="149"/>
      <c r="CH238" s="149"/>
      <c r="CI238" s="149"/>
      <c r="CZ238" s="152"/>
      <c r="DA238" s="157"/>
      <c r="DB238" s="164"/>
    </row>
    <row r="239" spans="2:106" s="135" customFormat="1" ht="14.25" outlineLevel="2" x14ac:dyDescent="0.25">
      <c r="B239" s="136"/>
      <c r="C239" s="540" t="str">
        <f t="shared" si="271"/>
        <v>Восток</v>
      </c>
      <c r="D239" s="147"/>
      <c r="E239" s="147"/>
      <c r="F239" s="291"/>
      <c r="G239" s="147"/>
      <c r="H239" s="652">
        <f t="shared" ref="H239:R239" si="276">H281*H$97</f>
        <v>4491.1370558375638</v>
      </c>
      <c r="I239" s="652">
        <f t="shared" si="276"/>
        <v>4963.8883248730963</v>
      </c>
      <c r="J239" s="652">
        <f t="shared" si="276"/>
        <v>4963.8883248730963</v>
      </c>
      <c r="K239" s="652">
        <f t="shared" si="276"/>
        <v>3309.2588832487309</v>
      </c>
      <c r="L239" s="652">
        <f t="shared" si="276"/>
        <v>3309.2588832487309</v>
      </c>
      <c r="M239" s="652">
        <f t="shared" si="276"/>
        <v>3309.2588832487309</v>
      </c>
      <c r="N239" s="652">
        <f t="shared" si="276"/>
        <v>3309.2588832487309</v>
      </c>
      <c r="O239" s="652">
        <f t="shared" si="276"/>
        <v>3309.2588832487309</v>
      </c>
      <c r="P239" s="652">
        <f t="shared" si="276"/>
        <v>3309.2588832487309</v>
      </c>
      <c r="Q239" s="652">
        <f t="shared" si="276"/>
        <v>3309.2588832487309</v>
      </c>
      <c r="R239" s="652">
        <f t="shared" si="276"/>
        <v>3309.2588832487309</v>
      </c>
      <c r="S239" s="149"/>
      <c r="T239" s="149"/>
      <c r="U239" s="149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49"/>
      <c r="AF239" s="149"/>
      <c r="AG239" s="149"/>
      <c r="AH239" s="149"/>
      <c r="AI239" s="149"/>
      <c r="AJ239" s="149"/>
      <c r="AK239" s="149"/>
      <c r="AL239" s="149"/>
      <c r="AM239" s="149"/>
      <c r="AN239" s="149"/>
      <c r="AO239" s="149"/>
      <c r="AP239" s="149"/>
      <c r="AQ239" s="149"/>
      <c r="AR239" s="149"/>
      <c r="AS239" s="149"/>
      <c r="AT239" s="149"/>
      <c r="AU239" s="149"/>
      <c r="AV239" s="149"/>
      <c r="AW239" s="149"/>
      <c r="AX239" s="149"/>
      <c r="AY239" s="149"/>
      <c r="AZ239" s="149"/>
      <c r="BA239" s="149"/>
      <c r="BB239" s="149"/>
      <c r="BC239" s="149"/>
      <c r="BD239" s="149"/>
      <c r="BE239" s="149"/>
      <c r="BF239" s="149"/>
      <c r="BG239" s="149"/>
      <c r="BH239" s="149"/>
      <c r="BI239" s="149"/>
      <c r="BJ239" s="149"/>
      <c r="BK239" s="149"/>
      <c r="BL239" s="149"/>
      <c r="BM239" s="149"/>
      <c r="BN239" s="149"/>
      <c r="BO239" s="149"/>
      <c r="BP239" s="149"/>
      <c r="BQ239" s="149"/>
      <c r="BR239" s="149"/>
      <c r="BS239" s="149"/>
      <c r="BT239" s="149"/>
      <c r="BU239" s="149"/>
      <c r="BV239" s="149"/>
      <c r="BW239" s="149"/>
      <c r="BX239" s="149"/>
      <c r="BY239" s="149"/>
      <c r="BZ239" s="149"/>
      <c r="CA239" s="149"/>
      <c r="CB239" s="149"/>
      <c r="CC239" s="149"/>
      <c r="CD239" s="149"/>
      <c r="CE239" s="149"/>
      <c r="CF239" s="149"/>
      <c r="CG239" s="149"/>
      <c r="CH239" s="149"/>
      <c r="CI239" s="149"/>
      <c r="CZ239" s="152"/>
      <c r="DA239" s="157"/>
      <c r="DB239" s="164"/>
    </row>
    <row r="240" spans="2:106" s="135" customFormat="1" ht="14.25" outlineLevel="2" x14ac:dyDescent="0.25">
      <c r="B240" s="136"/>
      <c r="C240" s="540" t="str">
        <f t="shared" si="271"/>
        <v>Ямал</v>
      </c>
      <c r="D240" s="147"/>
      <c r="E240" s="147"/>
      <c r="F240" s="291"/>
      <c r="G240" s="147"/>
      <c r="H240" s="652">
        <f t="shared" ref="H240:R240" si="277">H282*H$97</f>
        <v>5389.3644670050762</v>
      </c>
      <c r="I240" s="652">
        <f t="shared" si="277"/>
        <v>5956.6659898477146</v>
      </c>
      <c r="J240" s="652">
        <f t="shared" si="277"/>
        <v>5956.6659898477146</v>
      </c>
      <c r="K240" s="652">
        <f t="shared" si="277"/>
        <v>3971.1106598984766</v>
      </c>
      <c r="L240" s="652">
        <f t="shared" si="277"/>
        <v>3971.1106598984766</v>
      </c>
      <c r="M240" s="652">
        <f t="shared" si="277"/>
        <v>3971.1106598984766</v>
      </c>
      <c r="N240" s="652">
        <f t="shared" si="277"/>
        <v>3971.1106598984766</v>
      </c>
      <c r="O240" s="652">
        <f t="shared" si="277"/>
        <v>3971.1106598984766</v>
      </c>
      <c r="P240" s="652">
        <f t="shared" si="277"/>
        <v>3971.1106598984766</v>
      </c>
      <c r="Q240" s="652">
        <f t="shared" si="277"/>
        <v>3971.1106598984766</v>
      </c>
      <c r="R240" s="652">
        <f t="shared" si="277"/>
        <v>3971.1106598984766</v>
      </c>
      <c r="S240" s="149"/>
      <c r="T240" s="149"/>
      <c r="U240" s="149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49"/>
      <c r="AF240" s="149"/>
      <c r="AG240" s="149"/>
      <c r="AH240" s="149"/>
      <c r="AI240" s="149"/>
      <c r="AJ240" s="149"/>
      <c r="AK240" s="149"/>
      <c r="AL240" s="149"/>
      <c r="AM240" s="149"/>
      <c r="AN240" s="149"/>
      <c r="AO240" s="149"/>
      <c r="AP240" s="149"/>
      <c r="AQ240" s="149"/>
      <c r="AR240" s="149"/>
      <c r="AS240" s="149"/>
      <c r="AT240" s="149"/>
      <c r="AU240" s="149"/>
      <c r="AV240" s="149"/>
      <c r="AW240" s="149"/>
      <c r="AX240" s="149"/>
      <c r="AY240" s="149"/>
      <c r="AZ240" s="149"/>
      <c r="BA240" s="149"/>
      <c r="BB240" s="149"/>
      <c r="BC240" s="149"/>
      <c r="BD240" s="149"/>
      <c r="BE240" s="149"/>
      <c r="BF240" s="149"/>
      <c r="BG240" s="149"/>
      <c r="BH240" s="149"/>
      <c r="BI240" s="149"/>
      <c r="BJ240" s="149"/>
      <c r="BK240" s="149"/>
      <c r="BL240" s="149"/>
      <c r="BM240" s="149"/>
      <c r="BN240" s="149"/>
      <c r="BO240" s="149"/>
      <c r="BP240" s="149"/>
      <c r="BQ240" s="149"/>
      <c r="BR240" s="149"/>
      <c r="BS240" s="149"/>
      <c r="BT240" s="149"/>
      <c r="BU240" s="149"/>
      <c r="BV240" s="149"/>
      <c r="BW240" s="149"/>
      <c r="BX240" s="149"/>
      <c r="BY240" s="149"/>
      <c r="BZ240" s="149"/>
      <c r="CA240" s="149"/>
      <c r="CB240" s="149"/>
      <c r="CC240" s="149"/>
      <c r="CD240" s="149"/>
      <c r="CE240" s="149"/>
      <c r="CF240" s="149"/>
      <c r="CG240" s="149"/>
      <c r="CH240" s="149"/>
      <c r="CI240" s="149"/>
      <c r="CZ240" s="152"/>
      <c r="DA240" s="157"/>
      <c r="DB240" s="164"/>
    </row>
    <row r="241" spans="2:106" s="135" customFormat="1" ht="14.25" outlineLevel="2" x14ac:dyDescent="0.25">
      <c r="B241" s="136"/>
      <c r="C241" s="540" t="str">
        <f t="shared" si="271"/>
        <v>Мессояха</v>
      </c>
      <c r="D241" s="147"/>
      <c r="E241" s="147"/>
      <c r="F241" s="291"/>
      <c r="G241" s="147"/>
      <c r="H241" s="652">
        <f t="shared" ref="H241:R241" si="278">H283*H$97</f>
        <v>5389.3644670050762</v>
      </c>
      <c r="I241" s="652">
        <f t="shared" si="278"/>
        <v>5956.6659898477146</v>
      </c>
      <c r="J241" s="652">
        <f t="shared" si="278"/>
        <v>5956.6659898477146</v>
      </c>
      <c r="K241" s="652">
        <f t="shared" si="278"/>
        <v>3971.1106598984766</v>
      </c>
      <c r="L241" s="652">
        <f t="shared" si="278"/>
        <v>3971.1106598984766</v>
      </c>
      <c r="M241" s="652">
        <f t="shared" si="278"/>
        <v>3971.1106598984766</v>
      </c>
      <c r="N241" s="652">
        <f t="shared" si="278"/>
        <v>3971.1106598984766</v>
      </c>
      <c r="O241" s="652">
        <f t="shared" si="278"/>
        <v>3971.1106598984766</v>
      </c>
      <c r="P241" s="652">
        <f t="shared" si="278"/>
        <v>3971.1106598984766</v>
      </c>
      <c r="Q241" s="652">
        <f t="shared" si="278"/>
        <v>3971.1106598984766</v>
      </c>
      <c r="R241" s="652">
        <f t="shared" si="278"/>
        <v>3971.1106598984766</v>
      </c>
      <c r="S241" s="149"/>
      <c r="T241" s="149"/>
      <c r="U241" s="149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49"/>
      <c r="AF241" s="149"/>
      <c r="AG241" s="149"/>
      <c r="AH241" s="149"/>
      <c r="AI241" s="149"/>
      <c r="AJ241" s="149"/>
      <c r="AK241" s="149"/>
      <c r="AL241" s="149"/>
      <c r="AM241" s="149"/>
      <c r="AN241" s="149"/>
      <c r="AO241" s="149"/>
      <c r="AP241" s="149"/>
      <c r="AQ241" s="149"/>
      <c r="AR241" s="149"/>
      <c r="AS241" s="149"/>
      <c r="AT241" s="149"/>
      <c r="AU241" s="149"/>
      <c r="AV241" s="149"/>
      <c r="AW241" s="149"/>
      <c r="AX241" s="149"/>
      <c r="AY241" s="149"/>
      <c r="AZ241" s="149"/>
      <c r="BA241" s="149"/>
      <c r="BB241" s="149"/>
      <c r="BC241" s="149"/>
      <c r="BD241" s="149"/>
      <c r="BE241" s="149"/>
      <c r="BF241" s="149"/>
      <c r="BG241" s="149"/>
      <c r="BH241" s="149"/>
      <c r="BI241" s="149"/>
      <c r="BJ241" s="149"/>
      <c r="BK241" s="149"/>
      <c r="BL241" s="149"/>
      <c r="BM241" s="149"/>
      <c r="BN241" s="149"/>
      <c r="BO241" s="149"/>
      <c r="BP241" s="149"/>
      <c r="BQ241" s="149"/>
      <c r="BR241" s="149"/>
      <c r="BS241" s="149"/>
      <c r="BT241" s="149"/>
      <c r="BU241" s="149"/>
      <c r="BV241" s="149"/>
      <c r="BW241" s="149"/>
      <c r="BX241" s="149"/>
      <c r="BY241" s="149"/>
      <c r="BZ241" s="149"/>
      <c r="CA241" s="149"/>
      <c r="CB241" s="149"/>
      <c r="CC241" s="149"/>
      <c r="CD241" s="149"/>
      <c r="CE241" s="149"/>
      <c r="CF241" s="149"/>
      <c r="CG241" s="149"/>
      <c r="CH241" s="149"/>
      <c r="CI241" s="149"/>
      <c r="CZ241" s="152"/>
      <c r="DA241" s="157"/>
      <c r="DB241" s="164"/>
    </row>
    <row r="242" spans="2:106" s="135" customFormat="1" ht="14.25" outlineLevel="2" x14ac:dyDescent="0.25">
      <c r="B242" s="136"/>
      <c r="C242" s="540" t="str">
        <f t="shared" si="271"/>
        <v>Заполярье</v>
      </c>
      <c r="D242" s="147"/>
      <c r="E242" s="147"/>
      <c r="F242" s="291"/>
      <c r="G242" s="147"/>
      <c r="H242" s="652">
        <f t="shared" ref="H242:R242" si="279">H284*H$97</f>
        <v>8084.0467005076152</v>
      </c>
      <c r="I242" s="652">
        <f t="shared" si="279"/>
        <v>8934.9989847715733</v>
      </c>
      <c r="J242" s="652">
        <f t="shared" si="279"/>
        <v>8934.9989847715733</v>
      </c>
      <c r="K242" s="652">
        <f t="shared" si="279"/>
        <v>5956.6659898477146</v>
      </c>
      <c r="L242" s="652">
        <f t="shared" si="279"/>
        <v>5956.6659898477146</v>
      </c>
      <c r="M242" s="652">
        <f t="shared" si="279"/>
        <v>5956.6659898477146</v>
      </c>
      <c r="N242" s="652">
        <f t="shared" si="279"/>
        <v>5956.6659898477146</v>
      </c>
      <c r="O242" s="652">
        <f t="shared" si="279"/>
        <v>5956.6659898477146</v>
      </c>
      <c r="P242" s="652">
        <f t="shared" si="279"/>
        <v>5956.6659898477146</v>
      </c>
      <c r="Q242" s="652">
        <f t="shared" si="279"/>
        <v>5956.6659898477146</v>
      </c>
      <c r="R242" s="652">
        <f t="shared" si="279"/>
        <v>5956.6659898477146</v>
      </c>
      <c r="S242" s="149"/>
      <c r="T242" s="149"/>
      <c r="U242" s="149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49"/>
      <c r="AF242" s="149"/>
      <c r="AG242" s="149"/>
      <c r="AH242" s="149"/>
      <c r="AI242" s="149"/>
      <c r="AJ242" s="149"/>
      <c r="AK242" s="149"/>
      <c r="AL242" s="149"/>
      <c r="AM242" s="149"/>
      <c r="AN242" s="149"/>
      <c r="AO242" s="149"/>
      <c r="AP242" s="149"/>
      <c r="AQ242" s="149"/>
      <c r="AR242" s="149"/>
      <c r="AS242" s="149"/>
      <c r="AT242" s="149"/>
      <c r="AU242" s="149"/>
      <c r="AV242" s="149"/>
      <c r="AW242" s="149"/>
      <c r="AX242" s="149"/>
      <c r="AY242" s="149"/>
      <c r="AZ242" s="149"/>
      <c r="BA242" s="149"/>
      <c r="BB242" s="149"/>
      <c r="BC242" s="149"/>
      <c r="BD242" s="149"/>
      <c r="BE242" s="149"/>
      <c r="BF242" s="149"/>
      <c r="BG242" s="149"/>
      <c r="BH242" s="149"/>
      <c r="BI242" s="149"/>
      <c r="BJ242" s="149"/>
      <c r="BK242" s="149"/>
      <c r="BL242" s="149"/>
      <c r="BM242" s="149"/>
      <c r="BN242" s="149"/>
      <c r="BO242" s="149"/>
      <c r="BP242" s="149"/>
      <c r="BQ242" s="149"/>
      <c r="BR242" s="149"/>
      <c r="BS242" s="149"/>
      <c r="BT242" s="149"/>
      <c r="BU242" s="149"/>
      <c r="BV242" s="149"/>
      <c r="BW242" s="149"/>
      <c r="BX242" s="149"/>
      <c r="BY242" s="149"/>
      <c r="BZ242" s="149"/>
      <c r="CA242" s="149"/>
      <c r="CB242" s="149"/>
      <c r="CC242" s="149"/>
      <c r="CD242" s="149"/>
      <c r="CE242" s="149"/>
      <c r="CF242" s="149"/>
      <c r="CG242" s="149"/>
      <c r="CH242" s="149"/>
      <c r="CI242" s="149"/>
      <c r="CZ242" s="152"/>
      <c r="DA242" s="157"/>
      <c r="DB242" s="164"/>
    </row>
    <row r="243" spans="2:106" s="135" customFormat="1" ht="14.25" outlineLevel="2" x14ac:dyDescent="0.25">
      <c r="B243" s="136"/>
      <c r="C243" s="540" t="str">
        <f t="shared" si="271"/>
        <v>ГПН Р</v>
      </c>
      <c r="D243" s="147"/>
      <c r="E243" s="147"/>
      <c r="F243" s="291"/>
      <c r="G243" s="147"/>
      <c r="H243" s="652">
        <f t="shared" ref="H243:R243" si="280">H285*H$97</f>
        <v>4491.1370558375638</v>
      </c>
      <c r="I243" s="652">
        <f t="shared" si="280"/>
        <v>4963.8883248730963</v>
      </c>
      <c r="J243" s="652">
        <f t="shared" si="280"/>
        <v>4963.8883248730963</v>
      </c>
      <c r="K243" s="652">
        <f t="shared" si="280"/>
        <v>3309.2588832487309</v>
      </c>
      <c r="L243" s="652">
        <f t="shared" si="280"/>
        <v>3309.2588832487309</v>
      </c>
      <c r="M243" s="652">
        <f t="shared" si="280"/>
        <v>3309.2588832487309</v>
      </c>
      <c r="N243" s="652">
        <f t="shared" si="280"/>
        <v>3309.2588832487309</v>
      </c>
      <c r="O243" s="652">
        <f t="shared" si="280"/>
        <v>3309.2588832487309</v>
      </c>
      <c r="P243" s="652">
        <f t="shared" si="280"/>
        <v>3309.2588832487309</v>
      </c>
      <c r="Q243" s="652">
        <f t="shared" si="280"/>
        <v>3309.2588832487309</v>
      </c>
      <c r="R243" s="652">
        <f t="shared" si="280"/>
        <v>3309.2588832487309</v>
      </c>
      <c r="S243" s="149"/>
      <c r="T243" s="149"/>
      <c r="U243" s="149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49"/>
      <c r="AF243" s="149"/>
      <c r="AG243" s="149"/>
      <c r="AH243" s="149"/>
      <c r="AI243" s="149"/>
      <c r="AJ243" s="149"/>
      <c r="AK243" s="149"/>
      <c r="AL243" s="149"/>
      <c r="AM243" s="149"/>
      <c r="AN243" s="149"/>
      <c r="AO243" s="149"/>
      <c r="AP243" s="149"/>
      <c r="AQ243" s="149"/>
      <c r="AR243" s="149"/>
      <c r="AS243" s="149"/>
      <c r="AT243" s="149"/>
      <c r="AU243" s="149"/>
      <c r="AV243" s="149"/>
      <c r="AW243" s="149"/>
      <c r="AX243" s="149"/>
      <c r="AY243" s="149"/>
      <c r="AZ243" s="149"/>
      <c r="BA243" s="149"/>
      <c r="BB243" s="149"/>
      <c r="BC243" s="149"/>
      <c r="BD243" s="149"/>
      <c r="BE243" s="149"/>
      <c r="BF243" s="149"/>
      <c r="BG243" s="149"/>
      <c r="BH243" s="149"/>
      <c r="BI243" s="149"/>
      <c r="BJ243" s="149"/>
      <c r="BK243" s="149"/>
      <c r="BL243" s="149"/>
      <c r="BM243" s="149"/>
      <c r="BN243" s="149"/>
      <c r="BO243" s="149"/>
      <c r="BP243" s="149"/>
      <c r="BQ243" s="149"/>
      <c r="BR243" s="149"/>
      <c r="BS243" s="149"/>
      <c r="BT243" s="149"/>
      <c r="BU243" s="149"/>
      <c r="BV243" s="149"/>
      <c r="BW243" s="149"/>
      <c r="BX243" s="149"/>
      <c r="BY243" s="149"/>
      <c r="BZ243" s="149"/>
      <c r="CA243" s="149"/>
      <c r="CB243" s="149"/>
      <c r="CC243" s="149"/>
      <c r="CD243" s="149"/>
      <c r="CE243" s="149"/>
      <c r="CF243" s="149"/>
      <c r="CG243" s="149"/>
      <c r="CH243" s="149"/>
      <c r="CI243" s="149"/>
      <c r="CZ243" s="152"/>
      <c r="DA243" s="157"/>
      <c r="DB243" s="164"/>
    </row>
    <row r="244" spans="2:106" s="135" customFormat="1" ht="14.25" outlineLevel="2" x14ac:dyDescent="0.25">
      <c r="B244" s="136"/>
      <c r="C244" s="540" t="str">
        <f t="shared" ref="C244:C260" si="281">C230</f>
        <v>Гео</v>
      </c>
      <c r="D244" s="147"/>
      <c r="E244" s="147"/>
      <c r="F244" s="291"/>
      <c r="G244" s="147"/>
      <c r="H244" s="652">
        <f t="shared" ref="H244:R244" si="282">H286*H$97</f>
        <v>4491.1370558375638</v>
      </c>
      <c r="I244" s="652">
        <f t="shared" si="282"/>
        <v>4963.8883248730963</v>
      </c>
      <c r="J244" s="652">
        <f t="shared" si="282"/>
        <v>4963.8883248730963</v>
      </c>
      <c r="K244" s="652">
        <f t="shared" si="282"/>
        <v>3309.2588832487309</v>
      </c>
      <c r="L244" s="652">
        <f t="shared" si="282"/>
        <v>3309.2588832487309</v>
      </c>
      <c r="M244" s="652">
        <f t="shared" si="282"/>
        <v>3309.2588832487309</v>
      </c>
      <c r="N244" s="652">
        <f t="shared" si="282"/>
        <v>3309.2588832487309</v>
      </c>
      <c r="O244" s="652">
        <f t="shared" si="282"/>
        <v>3309.2588832487309</v>
      </c>
      <c r="P244" s="652">
        <f t="shared" si="282"/>
        <v>3309.2588832487309</v>
      </c>
      <c r="Q244" s="652">
        <f t="shared" si="282"/>
        <v>3309.2588832487309</v>
      </c>
      <c r="R244" s="652">
        <f t="shared" si="282"/>
        <v>3309.2588832487309</v>
      </c>
      <c r="S244" s="149"/>
      <c r="T244" s="149"/>
      <c r="U244" s="149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49"/>
      <c r="AF244" s="149"/>
      <c r="AG244" s="149"/>
      <c r="AH244" s="149"/>
      <c r="AI244" s="149"/>
      <c r="AJ244" s="149"/>
      <c r="AK244" s="149"/>
      <c r="AL244" s="149"/>
      <c r="AM244" s="149"/>
      <c r="AN244" s="149"/>
      <c r="AO244" s="149"/>
      <c r="AP244" s="149"/>
      <c r="AQ244" s="149"/>
      <c r="AR244" s="149"/>
      <c r="AS244" s="149"/>
      <c r="AT244" s="149"/>
      <c r="AU244" s="149"/>
      <c r="AV244" s="149"/>
      <c r="AW244" s="149"/>
      <c r="AX244" s="149"/>
      <c r="AY244" s="149"/>
      <c r="AZ244" s="149"/>
      <c r="BA244" s="149"/>
      <c r="BB244" s="149"/>
      <c r="BC244" s="149"/>
      <c r="BD244" s="149"/>
      <c r="BE244" s="149"/>
      <c r="BF244" s="149"/>
      <c r="BG244" s="149"/>
      <c r="BH244" s="149"/>
      <c r="BI244" s="149"/>
      <c r="BJ244" s="149"/>
      <c r="BK244" s="149"/>
      <c r="BL244" s="149"/>
      <c r="BM244" s="149"/>
      <c r="BN244" s="149"/>
      <c r="BO244" s="149"/>
      <c r="BP244" s="149"/>
      <c r="BQ244" s="149"/>
      <c r="BR244" s="149"/>
      <c r="BS244" s="149"/>
      <c r="BT244" s="149"/>
      <c r="BU244" s="149"/>
      <c r="BV244" s="149"/>
      <c r="BW244" s="149"/>
      <c r="BX244" s="149"/>
      <c r="BY244" s="149"/>
      <c r="BZ244" s="149"/>
      <c r="CA244" s="149"/>
      <c r="CB244" s="149"/>
      <c r="CC244" s="149"/>
      <c r="CD244" s="149"/>
      <c r="CE244" s="149"/>
      <c r="CF244" s="149"/>
      <c r="CG244" s="149"/>
      <c r="CH244" s="149"/>
      <c r="CI244" s="149"/>
      <c r="CZ244" s="152"/>
      <c r="DA244" s="157"/>
      <c r="DB244" s="164"/>
    </row>
    <row r="245" spans="2:106" s="135" customFormat="1" ht="14.25" outlineLevel="2" x14ac:dyDescent="0.25">
      <c r="B245" s="136"/>
      <c r="C245" s="540" t="str">
        <f t="shared" si="281"/>
        <v>НТЦ</v>
      </c>
      <c r="D245" s="147"/>
      <c r="E245" s="147"/>
      <c r="F245" s="291"/>
      <c r="G245" s="147"/>
      <c r="H245" s="652">
        <f t="shared" ref="H245:R245" si="283">H287*H$97</f>
        <v>5389.3644670050762</v>
      </c>
      <c r="I245" s="652">
        <f t="shared" si="283"/>
        <v>5956.6659898477146</v>
      </c>
      <c r="J245" s="652">
        <f t="shared" si="283"/>
        <v>5956.6659898477146</v>
      </c>
      <c r="K245" s="652">
        <f t="shared" si="283"/>
        <v>3971.1106598984766</v>
      </c>
      <c r="L245" s="652">
        <f t="shared" si="283"/>
        <v>3971.1106598984766</v>
      </c>
      <c r="M245" s="652">
        <f t="shared" si="283"/>
        <v>3971.1106598984766</v>
      </c>
      <c r="N245" s="652">
        <f t="shared" si="283"/>
        <v>3971.1106598984766</v>
      </c>
      <c r="O245" s="652">
        <f t="shared" si="283"/>
        <v>3971.1106598984766</v>
      </c>
      <c r="P245" s="652">
        <f t="shared" si="283"/>
        <v>3971.1106598984766</v>
      </c>
      <c r="Q245" s="652">
        <f t="shared" si="283"/>
        <v>3971.1106598984766</v>
      </c>
      <c r="R245" s="652">
        <f t="shared" si="283"/>
        <v>3971.1106598984766</v>
      </c>
      <c r="S245" s="149"/>
      <c r="T245" s="149"/>
      <c r="U245" s="149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49"/>
      <c r="AF245" s="149"/>
      <c r="AG245" s="149"/>
      <c r="AH245" s="149"/>
      <c r="AI245" s="149"/>
      <c r="AJ245" s="149"/>
      <c r="AK245" s="149"/>
      <c r="AL245" s="149"/>
      <c r="AM245" s="149"/>
      <c r="AN245" s="149"/>
      <c r="AO245" s="149"/>
      <c r="AP245" s="149"/>
      <c r="AQ245" s="149"/>
      <c r="AR245" s="149"/>
      <c r="AS245" s="149"/>
      <c r="AT245" s="149"/>
      <c r="AU245" s="149"/>
      <c r="AV245" s="149"/>
      <c r="AW245" s="149"/>
      <c r="AX245" s="149"/>
      <c r="AY245" s="149"/>
      <c r="AZ245" s="149"/>
      <c r="BA245" s="149"/>
      <c r="BB245" s="149"/>
      <c r="BC245" s="149"/>
      <c r="BD245" s="149"/>
      <c r="BE245" s="149"/>
      <c r="BF245" s="149"/>
      <c r="BG245" s="149"/>
      <c r="BH245" s="149"/>
      <c r="BI245" s="149"/>
      <c r="BJ245" s="149"/>
      <c r="BK245" s="149"/>
      <c r="BL245" s="149"/>
      <c r="BM245" s="149"/>
      <c r="BN245" s="149"/>
      <c r="BO245" s="149"/>
      <c r="BP245" s="149"/>
      <c r="BQ245" s="149"/>
      <c r="BR245" s="149"/>
      <c r="BS245" s="149"/>
      <c r="BT245" s="149"/>
      <c r="BU245" s="149"/>
      <c r="BV245" s="149"/>
      <c r="BW245" s="149"/>
      <c r="BX245" s="149"/>
      <c r="BY245" s="149"/>
      <c r="BZ245" s="149"/>
      <c r="CA245" s="149"/>
      <c r="CB245" s="149"/>
      <c r="CC245" s="149"/>
      <c r="CD245" s="149"/>
      <c r="CE245" s="149"/>
      <c r="CF245" s="149"/>
      <c r="CG245" s="149"/>
      <c r="CH245" s="149"/>
      <c r="CI245" s="149"/>
      <c r="CZ245" s="152"/>
      <c r="DA245" s="157"/>
      <c r="DB245" s="164"/>
    </row>
    <row r="246" spans="2:106" s="135" customFormat="1" ht="14.25" outlineLevel="2" x14ac:dyDescent="0.25">
      <c r="B246" s="136"/>
      <c r="C246" s="540" t="str">
        <f t="shared" si="281"/>
        <v>Меретояха</v>
      </c>
      <c r="D246" s="147"/>
      <c r="E246" s="147"/>
      <c r="F246" s="291"/>
      <c r="G246" s="147"/>
      <c r="H246" s="652">
        <f t="shared" ref="H246:R246" si="284">H288*H$97</f>
        <v>5389.3644670050762</v>
      </c>
      <c r="I246" s="652">
        <f t="shared" si="284"/>
        <v>5956.6659898477146</v>
      </c>
      <c r="J246" s="652">
        <f t="shared" si="284"/>
        <v>5956.6659898477146</v>
      </c>
      <c r="K246" s="652">
        <f t="shared" si="284"/>
        <v>3971.1106598984766</v>
      </c>
      <c r="L246" s="652">
        <f t="shared" si="284"/>
        <v>3971.1106598984766</v>
      </c>
      <c r="M246" s="652">
        <f t="shared" si="284"/>
        <v>3971.1106598984766</v>
      </c>
      <c r="N246" s="652">
        <f t="shared" si="284"/>
        <v>3971.1106598984766</v>
      </c>
      <c r="O246" s="652">
        <f t="shared" si="284"/>
        <v>3971.1106598984766</v>
      </c>
      <c r="P246" s="652">
        <f t="shared" si="284"/>
        <v>3971.1106598984766</v>
      </c>
      <c r="Q246" s="652">
        <f t="shared" si="284"/>
        <v>3971.1106598984766</v>
      </c>
      <c r="R246" s="652">
        <f t="shared" si="284"/>
        <v>3971.1106598984766</v>
      </c>
      <c r="S246" s="149"/>
      <c r="T246" s="149"/>
      <c r="U246" s="149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49"/>
      <c r="AF246" s="149"/>
      <c r="AG246" s="149"/>
      <c r="AH246" s="149"/>
      <c r="AI246" s="149"/>
      <c r="AJ246" s="149"/>
      <c r="AK246" s="149"/>
      <c r="AL246" s="149"/>
      <c r="AM246" s="149"/>
      <c r="AN246" s="149"/>
      <c r="AO246" s="149"/>
      <c r="AP246" s="149"/>
      <c r="AQ246" s="149"/>
      <c r="AR246" s="149"/>
      <c r="AS246" s="149"/>
      <c r="AT246" s="149"/>
      <c r="AU246" s="149"/>
      <c r="AV246" s="149"/>
      <c r="AW246" s="149"/>
      <c r="AX246" s="149"/>
      <c r="AY246" s="149"/>
      <c r="AZ246" s="149"/>
      <c r="BA246" s="149"/>
      <c r="BB246" s="149"/>
      <c r="BC246" s="149"/>
      <c r="BD246" s="149"/>
      <c r="BE246" s="149"/>
      <c r="BF246" s="149"/>
      <c r="BG246" s="149"/>
      <c r="BH246" s="149"/>
      <c r="BI246" s="149"/>
      <c r="BJ246" s="149"/>
      <c r="BK246" s="149"/>
      <c r="BL246" s="149"/>
      <c r="BM246" s="149"/>
      <c r="BN246" s="149"/>
      <c r="BO246" s="149"/>
      <c r="BP246" s="149"/>
      <c r="BQ246" s="149"/>
      <c r="BR246" s="149"/>
      <c r="BS246" s="149"/>
      <c r="BT246" s="149"/>
      <c r="BU246" s="149"/>
      <c r="BV246" s="149"/>
      <c r="BW246" s="149"/>
      <c r="BX246" s="149"/>
      <c r="BY246" s="149"/>
      <c r="BZ246" s="149"/>
      <c r="CA246" s="149"/>
      <c r="CB246" s="149"/>
      <c r="CC246" s="149"/>
      <c r="CD246" s="149"/>
      <c r="CE246" s="149"/>
      <c r="CF246" s="149"/>
      <c r="CG246" s="149"/>
      <c r="CH246" s="149"/>
      <c r="CI246" s="149"/>
      <c r="CZ246" s="152"/>
      <c r="DA246" s="157"/>
      <c r="DB246" s="164"/>
    </row>
    <row r="247" spans="2:106" s="658" customFormat="1" outlineLevel="2" x14ac:dyDescent="0.25">
      <c r="B247" s="653" t="s">
        <v>929</v>
      </c>
      <c r="C247" s="654" t="str">
        <f t="shared" si="281"/>
        <v>Трудозатраты на заполнение оценочных листов, тыс. руб.</v>
      </c>
      <c r="D247" s="655"/>
      <c r="E247" s="655"/>
      <c r="F247" s="656"/>
      <c r="G247" s="655"/>
      <c r="H247" s="657">
        <f>SUM(H248:H260)</f>
        <v>71858.192893401021</v>
      </c>
      <c r="I247" s="657">
        <f>SUM(I248:I260)</f>
        <v>79422.21319796954</v>
      </c>
      <c r="J247" s="657">
        <f t="shared" ref="J247:R247" si="285">SUM(J248:J260)</f>
        <v>79422.21319796954</v>
      </c>
      <c r="K247" s="657">
        <f t="shared" si="285"/>
        <v>79422.21319796954</v>
      </c>
      <c r="L247" s="657">
        <f t="shared" si="285"/>
        <v>79422.21319796954</v>
      </c>
      <c r="M247" s="657">
        <f t="shared" si="285"/>
        <v>79422.21319796954</v>
      </c>
      <c r="N247" s="657">
        <f t="shared" si="285"/>
        <v>79422.21319796954</v>
      </c>
      <c r="O247" s="657">
        <f t="shared" si="285"/>
        <v>79422.21319796954</v>
      </c>
      <c r="P247" s="657">
        <f t="shared" si="285"/>
        <v>79422.21319796954</v>
      </c>
      <c r="Q247" s="657">
        <f t="shared" si="285"/>
        <v>79422.21319796954</v>
      </c>
      <c r="R247" s="657">
        <f t="shared" si="285"/>
        <v>79422.21319796954</v>
      </c>
      <c r="S247" s="657"/>
      <c r="T247" s="657"/>
      <c r="U247" s="657"/>
      <c r="V247" s="657"/>
      <c r="W247" s="657"/>
      <c r="X247" s="657"/>
      <c r="Y247" s="657"/>
      <c r="Z247" s="657"/>
      <c r="AA247" s="657"/>
      <c r="AB247" s="657"/>
      <c r="AC247" s="657"/>
      <c r="AD247" s="657"/>
      <c r="AE247" s="657"/>
      <c r="AF247" s="657"/>
      <c r="AG247" s="657"/>
      <c r="AH247" s="657"/>
      <c r="AI247" s="657"/>
      <c r="AJ247" s="657"/>
      <c r="AK247" s="657"/>
      <c r="AL247" s="657"/>
      <c r="AM247" s="657"/>
      <c r="AN247" s="657"/>
      <c r="AO247" s="657"/>
      <c r="AP247" s="657"/>
      <c r="AQ247" s="657"/>
      <c r="AR247" s="657"/>
      <c r="AS247" s="657"/>
      <c r="AT247" s="657"/>
      <c r="AU247" s="657"/>
      <c r="AV247" s="657"/>
      <c r="AW247" s="657"/>
      <c r="AX247" s="657"/>
      <c r="AY247" s="657"/>
      <c r="AZ247" s="657"/>
      <c r="BA247" s="657"/>
      <c r="BB247" s="657"/>
      <c r="BC247" s="657"/>
      <c r="BD247" s="657"/>
      <c r="BE247" s="657"/>
      <c r="BF247" s="657"/>
      <c r="BG247" s="657"/>
      <c r="BH247" s="657"/>
      <c r="BI247" s="657"/>
      <c r="BJ247" s="657"/>
      <c r="BK247" s="657"/>
      <c r="BL247" s="657"/>
      <c r="BM247" s="657"/>
      <c r="BN247" s="657"/>
      <c r="BO247" s="657"/>
      <c r="BP247" s="657"/>
      <c r="BQ247" s="657"/>
      <c r="BR247" s="657"/>
      <c r="BS247" s="657"/>
      <c r="BT247" s="657"/>
      <c r="BU247" s="657"/>
      <c r="BV247" s="657"/>
      <c r="BW247" s="657"/>
      <c r="BX247" s="657"/>
      <c r="BY247" s="657"/>
      <c r="BZ247" s="657"/>
      <c r="CA247" s="657"/>
      <c r="CB247" s="657"/>
      <c r="CC247" s="657"/>
      <c r="CD247" s="657"/>
      <c r="CE247" s="657"/>
      <c r="CF247" s="657"/>
      <c r="CG247" s="657"/>
      <c r="CH247" s="657"/>
      <c r="CI247" s="657"/>
      <c r="CZ247" s="659"/>
      <c r="DA247" s="660"/>
      <c r="DB247" s="661"/>
    </row>
    <row r="248" spans="2:106" s="135" customFormat="1" ht="14.25" outlineLevel="2" x14ac:dyDescent="0.25">
      <c r="B248" s="136"/>
      <c r="C248" s="540" t="str">
        <f t="shared" si="281"/>
        <v>КЦ</v>
      </c>
      <c r="D248" s="147"/>
      <c r="E248" s="147"/>
      <c r="F248" s="291"/>
      <c r="G248" s="147"/>
      <c r="H248" s="149">
        <f t="shared" ref="H248:R248" si="286">H290*H$97</f>
        <v>0</v>
      </c>
      <c r="I248" s="149">
        <f t="shared" si="286"/>
        <v>0</v>
      </c>
      <c r="J248" s="149">
        <f t="shared" si="286"/>
        <v>0</v>
      </c>
      <c r="K248" s="149">
        <f t="shared" si="286"/>
        <v>0</v>
      </c>
      <c r="L248" s="149">
        <f t="shared" si="286"/>
        <v>0</v>
      </c>
      <c r="M248" s="149">
        <f t="shared" si="286"/>
        <v>0</v>
      </c>
      <c r="N248" s="149">
        <f t="shared" si="286"/>
        <v>0</v>
      </c>
      <c r="O248" s="149">
        <f t="shared" si="286"/>
        <v>0</v>
      </c>
      <c r="P248" s="149">
        <f t="shared" si="286"/>
        <v>0</v>
      </c>
      <c r="Q248" s="149">
        <f t="shared" si="286"/>
        <v>0</v>
      </c>
      <c r="R248" s="149">
        <f t="shared" si="286"/>
        <v>0</v>
      </c>
      <c r="S248" s="149"/>
      <c r="T248" s="149"/>
      <c r="U248" s="149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49"/>
      <c r="AF248" s="149"/>
      <c r="AG248" s="149"/>
      <c r="AH248" s="149"/>
      <c r="AI248" s="149"/>
      <c r="AJ248" s="149"/>
      <c r="AK248" s="149"/>
      <c r="AL248" s="149"/>
      <c r="AM248" s="149"/>
      <c r="AN248" s="149"/>
      <c r="AO248" s="149"/>
      <c r="AP248" s="149"/>
      <c r="AQ248" s="149"/>
      <c r="AR248" s="149"/>
      <c r="AS248" s="149"/>
      <c r="AT248" s="149"/>
      <c r="AU248" s="149"/>
      <c r="AV248" s="149"/>
      <c r="AW248" s="149"/>
      <c r="AX248" s="149"/>
      <c r="AY248" s="149"/>
      <c r="AZ248" s="149"/>
      <c r="BA248" s="149"/>
      <c r="BB248" s="149"/>
      <c r="BC248" s="149"/>
      <c r="BD248" s="149"/>
      <c r="BE248" s="149"/>
      <c r="BF248" s="149"/>
      <c r="BG248" s="149"/>
      <c r="BH248" s="149"/>
      <c r="BI248" s="149"/>
      <c r="BJ248" s="149"/>
      <c r="BK248" s="149"/>
      <c r="BL248" s="149"/>
      <c r="BM248" s="149"/>
      <c r="BN248" s="149"/>
      <c r="BO248" s="149"/>
      <c r="BP248" s="149"/>
      <c r="BQ248" s="149"/>
      <c r="BR248" s="149"/>
      <c r="BS248" s="149"/>
      <c r="BT248" s="149"/>
      <c r="BU248" s="149"/>
      <c r="BV248" s="149"/>
      <c r="BW248" s="149"/>
      <c r="BX248" s="149"/>
      <c r="BY248" s="149"/>
      <c r="BZ248" s="149"/>
      <c r="CA248" s="149"/>
      <c r="CB248" s="149"/>
      <c r="CC248" s="149"/>
      <c r="CD248" s="149"/>
      <c r="CE248" s="149"/>
      <c r="CF248" s="149"/>
      <c r="CG248" s="149"/>
      <c r="CH248" s="149"/>
      <c r="CI248" s="149"/>
      <c r="CZ248" s="152"/>
      <c r="DA248" s="157"/>
      <c r="DB248" s="164"/>
    </row>
    <row r="249" spans="2:106" s="135" customFormat="1" ht="14.25" outlineLevel="2" x14ac:dyDescent="0.25">
      <c r="B249" s="136"/>
      <c r="C249" s="540" t="str">
        <f t="shared" si="281"/>
        <v>ННГ</v>
      </c>
      <c r="D249" s="147"/>
      <c r="E249" s="147"/>
      <c r="F249" s="291"/>
      <c r="G249" s="147"/>
      <c r="H249" s="149">
        <f t="shared" ref="H249:R249" si="287">H291*H$97</f>
        <v>8084.0467005076152</v>
      </c>
      <c r="I249" s="149">
        <f t="shared" si="287"/>
        <v>8934.9989847715733</v>
      </c>
      <c r="J249" s="149">
        <f t="shared" si="287"/>
        <v>8934.9989847715733</v>
      </c>
      <c r="K249" s="149">
        <f t="shared" si="287"/>
        <v>8934.9989847715733</v>
      </c>
      <c r="L249" s="149">
        <f t="shared" si="287"/>
        <v>8934.9989847715733</v>
      </c>
      <c r="M249" s="149">
        <f t="shared" si="287"/>
        <v>8934.9989847715733</v>
      </c>
      <c r="N249" s="149">
        <f t="shared" si="287"/>
        <v>8934.9989847715733</v>
      </c>
      <c r="O249" s="149">
        <f t="shared" si="287"/>
        <v>8934.9989847715733</v>
      </c>
      <c r="P249" s="149">
        <f t="shared" si="287"/>
        <v>8934.9989847715733</v>
      </c>
      <c r="Q249" s="149">
        <f t="shared" si="287"/>
        <v>8934.9989847715733</v>
      </c>
      <c r="R249" s="149">
        <f t="shared" si="287"/>
        <v>8934.9989847715733</v>
      </c>
      <c r="S249" s="149"/>
      <c r="T249" s="149"/>
      <c r="U249" s="149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49"/>
      <c r="AF249" s="149"/>
      <c r="AG249" s="149"/>
      <c r="AH249" s="149"/>
      <c r="AI249" s="149"/>
      <c r="AJ249" s="149"/>
      <c r="AK249" s="149"/>
      <c r="AL249" s="149"/>
      <c r="AM249" s="149"/>
      <c r="AN249" s="149"/>
      <c r="AO249" s="149"/>
      <c r="AP249" s="149"/>
      <c r="AQ249" s="149"/>
      <c r="AR249" s="149"/>
      <c r="AS249" s="149"/>
      <c r="AT249" s="149"/>
      <c r="AU249" s="149"/>
      <c r="AV249" s="149"/>
      <c r="AW249" s="149"/>
      <c r="AX249" s="149"/>
      <c r="AY249" s="149"/>
      <c r="AZ249" s="149"/>
      <c r="BA249" s="149"/>
      <c r="BB249" s="149"/>
      <c r="BC249" s="149"/>
      <c r="BD249" s="149"/>
      <c r="BE249" s="149"/>
      <c r="BF249" s="149"/>
      <c r="BG249" s="149"/>
      <c r="BH249" s="149"/>
      <c r="BI249" s="149"/>
      <c r="BJ249" s="149"/>
      <c r="BK249" s="149"/>
      <c r="BL249" s="149"/>
      <c r="BM249" s="149"/>
      <c r="BN249" s="149"/>
      <c r="BO249" s="149"/>
      <c r="BP249" s="149"/>
      <c r="BQ249" s="149"/>
      <c r="BR249" s="149"/>
      <c r="BS249" s="149"/>
      <c r="BT249" s="149"/>
      <c r="BU249" s="149"/>
      <c r="BV249" s="149"/>
      <c r="BW249" s="149"/>
      <c r="BX249" s="149"/>
      <c r="BY249" s="149"/>
      <c r="BZ249" s="149"/>
      <c r="CA249" s="149"/>
      <c r="CB249" s="149"/>
      <c r="CC249" s="149"/>
      <c r="CD249" s="149"/>
      <c r="CE249" s="149"/>
      <c r="CF249" s="149"/>
      <c r="CG249" s="149"/>
      <c r="CH249" s="149"/>
      <c r="CI249" s="149"/>
      <c r="CZ249" s="152"/>
      <c r="DA249" s="157"/>
      <c r="DB249" s="164"/>
    </row>
    <row r="250" spans="2:106" s="135" customFormat="1" ht="14.25" outlineLevel="2" x14ac:dyDescent="0.25">
      <c r="B250" s="136"/>
      <c r="C250" s="540" t="str">
        <f t="shared" si="281"/>
        <v>Хантос</v>
      </c>
      <c r="D250" s="147"/>
      <c r="E250" s="147"/>
      <c r="F250" s="291"/>
      <c r="G250" s="147"/>
      <c r="H250" s="149">
        <f t="shared" ref="H250:R250" si="288">H292*H$97</f>
        <v>8084.0467005076152</v>
      </c>
      <c r="I250" s="149">
        <f t="shared" si="288"/>
        <v>8934.9989847715733</v>
      </c>
      <c r="J250" s="149">
        <f t="shared" si="288"/>
        <v>8934.9989847715733</v>
      </c>
      <c r="K250" s="149">
        <f t="shared" si="288"/>
        <v>8934.9989847715733</v>
      </c>
      <c r="L250" s="149">
        <f t="shared" si="288"/>
        <v>8934.9989847715733</v>
      </c>
      <c r="M250" s="149">
        <f t="shared" si="288"/>
        <v>8934.9989847715733</v>
      </c>
      <c r="N250" s="149">
        <f t="shared" si="288"/>
        <v>8934.9989847715733</v>
      </c>
      <c r="O250" s="149">
        <f t="shared" si="288"/>
        <v>8934.9989847715733</v>
      </c>
      <c r="P250" s="149">
        <f t="shared" si="288"/>
        <v>8934.9989847715733</v>
      </c>
      <c r="Q250" s="149">
        <f t="shared" si="288"/>
        <v>8934.9989847715733</v>
      </c>
      <c r="R250" s="149">
        <f t="shared" si="288"/>
        <v>8934.9989847715733</v>
      </c>
      <c r="S250" s="149"/>
      <c r="T250" s="149"/>
      <c r="U250" s="149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49"/>
      <c r="AF250" s="149"/>
      <c r="AG250" s="149"/>
      <c r="AH250" s="149"/>
      <c r="AI250" s="149"/>
      <c r="AJ250" s="149"/>
      <c r="AK250" s="149"/>
      <c r="AL250" s="149"/>
      <c r="AM250" s="149"/>
      <c r="AN250" s="149"/>
      <c r="AO250" s="149"/>
      <c r="AP250" s="149"/>
      <c r="AQ250" s="149"/>
      <c r="AR250" s="149"/>
      <c r="AS250" s="149"/>
      <c r="AT250" s="149"/>
      <c r="AU250" s="149"/>
      <c r="AV250" s="149"/>
      <c r="AW250" s="149"/>
      <c r="AX250" s="149"/>
      <c r="AY250" s="149"/>
      <c r="AZ250" s="149"/>
      <c r="BA250" s="149"/>
      <c r="BB250" s="149"/>
      <c r="BC250" s="149"/>
      <c r="BD250" s="149"/>
      <c r="BE250" s="149"/>
      <c r="BF250" s="149"/>
      <c r="BG250" s="149"/>
      <c r="BH250" s="149"/>
      <c r="BI250" s="149"/>
      <c r="BJ250" s="149"/>
      <c r="BK250" s="149"/>
      <c r="BL250" s="149"/>
      <c r="BM250" s="149"/>
      <c r="BN250" s="149"/>
      <c r="BO250" s="149"/>
      <c r="BP250" s="149"/>
      <c r="BQ250" s="149"/>
      <c r="BR250" s="149"/>
      <c r="BS250" s="149"/>
      <c r="BT250" s="149"/>
      <c r="BU250" s="149"/>
      <c r="BV250" s="149"/>
      <c r="BW250" s="149"/>
      <c r="BX250" s="149"/>
      <c r="BY250" s="149"/>
      <c r="BZ250" s="149"/>
      <c r="CA250" s="149"/>
      <c r="CB250" s="149"/>
      <c r="CC250" s="149"/>
      <c r="CD250" s="149"/>
      <c r="CE250" s="149"/>
      <c r="CF250" s="149"/>
      <c r="CG250" s="149"/>
      <c r="CH250" s="149"/>
      <c r="CI250" s="149"/>
      <c r="CZ250" s="152"/>
      <c r="DA250" s="157"/>
      <c r="DB250" s="164"/>
    </row>
    <row r="251" spans="2:106" s="135" customFormat="1" ht="14.25" outlineLevel="2" x14ac:dyDescent="0.25">
      <c r="B251" s="136"/>
      <c r="C251" s="540" t="str">
        <f t="shared" si="281"/>
        <v>Мегион</v>
      </c>
      <c r="D251" s="147"/>
      <c r="E251" s="147"/>
      <c r="F251" s="291"/>
      <c r="G251" s="147"/>
      <c r="H251" s="149">
        <f t="shared" ref="H251:R251" si="289">H293*H$97</f>
        <v>8084.0467005076152</v>
      </c>
      <c r="I251" s="149">
        <f t="shared" si="289"/>
        <v>8934.9989847715733</v>
      </c>
      <c r="J251" s="149">
        <f t="shared" si="289"/>
        <v>8934.9989847715733</v>
      </c>
      <c r="K251" s="149">
        <f t="shared" si="289"/>
        <v>8934.9989847715733</v>
      </c>
      <c r="L251" s="149">
        <f t="shared" si="289"/>
        <v>8934.9989847715733</v>
      </c>
      <c r="M251" s="149">
        <f t="shared" si="289"/>
        <v>8934.9989847715733</v>
      </c>
      <c r="N251" s="149">
        <f t="shared" si="289"/>
        <v>8934.9989847715733</v>
      </c>
      <c r="O251" s="149">
        <f t="shared" si="289"/>
        <v>8934.9989847715733</v>
      </c>
      <c r="P251" s="149">
        <f t="shared" si="289"/>
        <v>8934.9989847715733</v>
      </c>
      <c r="Q251" s="149">
        <f t="shared" si="289"/>
        <v>8934.9989847715733</v>
      </c>
      <c r="R251" s="149">
        <f t="shared" si="289"/>
        <v>8934.9989847715733</v>
      </c>
      <c r="S251" s="149"/>
      <c r="T251" s="149"/>
      <c r="U251" s="149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49"/>
      <c r="AF251" s="149"/>
      <c r="AG251" s="149"/>
      <c r="AH251" s="149"/>
      <c r="AI251" s="149"/>
      <c r="AJ251" s="149"/>
      <c r="AK251" s="149"/>
      <c r="AL251" s="149"/>
      <c r="AM251" s="149"/>
      <c r="AN251" s="149"/>
      <c r="AO251" s="149"/>
      <c r="AP251" s="149"/>
      <c r="AQ251" s="149"/>
      <c r="AR251" s="149"/>
      <c r="AS251" s="149"/>
      <c r="AT251" s="149"/>
      <c r="AU251" s="149"/>
      <c r="AV251" s="149"/>
      <c r="AW251" s="149"/>
      <c r="AX251" s="149"/>
      <c r="AY251" s="149"/>
      <c r="AZ251" s="149"/>
      <c r="BA251" s="149"/>
      <c r="BB251" s="149"/>
      <c r="BC251" s="149"/>
      <c r="BD251" s="149"/>
      <c r="BE251" s="149"/>
      <c r="BF251" s="149"/>
      <c r="BG251" s="149"/>
      <c r="BH251" s="149"/>
      <c r="BI251" s="149"/>
      <c r="BJ251" s="149"/>
      <c r="BK251" s="149"/>
      <c r="BL251" s="149"/>
      <c r="BM251" s="149"/>
      <c r="BN251" s="149"/>
      <c r="BO251" s="149"/>
      <c r="BP251" s="149"/>
      <c r="BQ251" s="149"/>
      <c r="BR251" s="149"/>
      <c r="BS251" s="149"/>
      <c r="BT251" s="149"/>
      <c r="BU251" s="149"/>
      <c r="BV251" s="149"/>
      <c r="BW251" s="149"/>
      <c r="BX251" s="149"/>
      <c r="BY251" s="149"/>
      <c r="BZ251" s="149"/>
      <c r="CA251" s="149"/>
      <c r="CB251" s="149"/>
      <c r="CC251" s="149"/>
      <c r="CD251" s="149"/>
      <c r="CE251" s="149"/>
      <c r="CF251" s="149"/>
      <c r="CG251" s="149"/>
      <c r="CH251" s="149"/>
      <c r="CI251" s="149"/>
      <c r="CZ251" s="152"/>
      <c r="DA251" s="157"/>
      <c r="DB251" s="164"/>
    </row>
    <row r="252" spans="2:106" s="135" customFormat="1" ht="14.25" outlineLevel="2" x14ac:dyDescent="0.25">
      <c r="B252" s="136"/>
      <c r="C252" s="540" t="str">
        <f t="shared" si="281"/>
        <v>Оренбург</v>
      </c>
      <c r="D252" s="147"/>
      <c r="E252" s="147"/>
      <c r="F252" s="291"/>
      <c r="G252" s="147"/>
      <c r="H252" s="149">
        <f t="shared" ref="H252:R252" si="290">H294*H$97</f>
        <v>4491.1370558375638</v>
      </c>
      <c r="I252" s="149">
        <f t="shared" si="290"/>
        <v>4963.8883248730963</v>
      </c>
      <c r="J252" s="149">
        <f t="shared" si="290"/>
        <v>4963.8883248730963</v>
      </c>
      <c r="K252" s="149">
        <f t="shared" si="290"/>
        <v>4963.8883248730963</v>
      </c>
      <c r="L252" s="149">
        <f t="shared" si="290"/>
        <v>4963.8883248730963</v>
      </c>
      <c r="M252" s="149">
        <f t="shared" si="290"/>
        <v>4963.8883248730963</v>
      </c>
      <c r="N252" s="149">
        <f t="shared" si="290"/>
        <v>4963.8883248730963</v>
      </c>
      <c r="O252" s="149">
        <f t="shared" si="290"/>
        <v>4963.8883248730963</v>
      </c>
      <c r="P252" s="149">
        <f t="shared" si="290"/>
        <v>4963.8883248730963</v>
      </c>
      <c r="Q252" s="149">
        <f t="shared" si="290"/>
        <v>4963.8883248730963</v>
      </c>
      <c r="R252" s="149">
        <f t="shared" si="290"/>
        <v>4963.8883248730963</v>
      </c>
      <c r="S252" s="149"/>
      <c r="T252" s="149"/>
      <c r="U252" s="149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49"/>
      <c r="AF252" s="149"/>
      <c r="AG252" s="149"/>
      <c r="AH252" s="149"/>
      <c r="AI252" s="149"/>
      <c r="AJ252" s="149"/>
      <c r="AK252" s="149"/>
      <c r="AL252" s="149"/>
      <c r="AM252" s="149"/>
      <c r="AN252" s="149"/>
      <c r="AO252" s="149"/>
      <c r="AP252" s="149"/>
      <c r="AQ252" s="149"/>
      <c r="AR252" s="149"/>
      <c r="AS252" s="149"/>
      <c r="AT252" s="149"/>
      <c r="AU252" s="149"/>
      <c r="AV252" s="149"/>
      <c r="AW252" s="149"/>
      <c r="AX252" s="149"/>
      <c r="AY252" s="149"/>
      <c r="AZ252" s="149"/>
      <c r="BA252" s="149"/>
      <c r="BB252" s="149"/>
      <c r="BC252" s="149"/>
      <c r="BD252" s="149"/>
      <c r="BE252" s="149"/>
      <c r="BF252" s="149"/>
      <c r="BG252" s="149"/>
      <c r="BH252" s="149"/>
      <c r="BI252" s="149"/>
      <c r="BJ252" s="149"/>
      <c r="BK252" s="149"/>
      <c r="BL252" s="149"/>
      <c r="BM252" s="149"/>
      <c r="BN252" s="149"/>
      <c r="BO252" s="149"/>
      <c r="BP252" s="149"/>
      <c r="BQ252" s="149"/>
      <c r="BR252" s="149"/>
      <c r="BS252" s="149"/>
      <c r="BT252" s="149"/>
      <c r="BU252" s="149"/>
      <c r="BV252" s="149"/>
      <c r="BW252" s="149"/>
      <c r="BX252" s="149"/>
      <c r="BY252" s="149"/>
      <c r="BZ252" s="149"/>
      <c r="CA252" s="149"/>
      <c r="CB252" s="149"/>
      <c r="CC252" s="149"/>
      <c r="CD252" s="149"/>
      <c r="CE252" s="149"/>
      <c r="CF252" s="149"/>
      <c r="CG252" s="149"/>
      <c r="CH252" s="149"/>
      <c r="CI252" s="149"/>
      <c r="CZ252" s="152"/>
      <c r="DA252" s="157"/>
      <c r="DB252" s="164"/>
    </row>
    <row r="253" spans="2:106" s="135" customFormat="1" ht="14.25" outlineLevel="2" x14ac:dyDescent="0.25">
      <c r="B253" s="136"/>
      <c r="C253" s="540" t="str">
        <f t="shared" si="281"/>
        <v>Восток</v>
      </c>
      <c r="D253" s="147"/>
      <c r="E253" s="147"/>
      <c r="F253" s="291"/>
      <c r="G253" s="147"/>
      <c r="H253" s="149">
        <f t="shared" ref="H253:R253" si="291">H295*H$97</f>
        <v>4491.1370558375638</v>
      </c>
      <c r="I253" s="149">
        <f t="shared" si="291"/>
        <v>4963.8883248730963</v>
      </c>
      <c r="J253" s="149">
        <f t="shared" si="291"/>
        <v>4963.8883248730963</v>
      </c>
      <c r="K253" s="149">
        <f t="shared" si="291"/>
        <v>4963.8883248730963</v>
      </c>
      <c r="L253" s="149">
        <f t="shared" si="291"/>
        <v>4963.8883248730963</v>
      </c>
      <c r="M253" s="149">
        <f t="shared" si="291"/>
        <v>4963.8883248730963</v>
      </c>
      <c r="N253" s="149">
        <f t="shared" si="291"/>
        <v>4963.8883248730963</v>
      </c>
      <c r="O253" s="149">
        <f t="shared" si="291"/>
        <v>4963.8883248730963</v>
      </c>
      <c r="P253" s="149">
        <f t="shared" si="291"/>
        <v>4963.8883248730963</v>
      </c>
      <c r="Q253" s="149">
        <f t="shared" si="291"/>
        <v>4963.8883248730963</v>
      </c>
      <c r="R253" s="149">
        <f t="shared" si="291"/>
        <v>4963.8883248730963</v>
      </c>
      <c r="S253" s="149"/>
      <c r="T253" s="149"/>
      <c r="U253" s="149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49"/>
      <c r="AF253" s="149"/>
      <c r="AG253" s="149"/>
      <c r="AH253" s="149"/>
      <c r="AI253" s="149"/>
      <c r="AJ253" s="149"/>
      <c r="AK253" s="149"/>
      <c r="AL253" s="149"/>
      <c r="AM253" s="149"/>
      <c r="AN253" s="149"/>
      <c r="AO253" s="149"/>
      <c r="AP253" s="149"/>
      <c r="AQ253" s="149"/>
      <c r="AR253" s="149"/>
      <c r="AS253" s="149"/>
      <c r="AT253" s="149"/>
      <c r="AU253" s="149"/>
      <c r="AV253" s="149"/>
      <c r="AW253" s="149"/>
      <c r="AX253" s="149"/>
      <c r="AY253" s="149"/>
      <c r="AZ253" s="149"/>
      <c r="BA253" s="149"/>
      <c r="BB253" s="149"/>
      <c r="BC253" s="149"/>
      <c r="BD253" s="149"/>
      <c r="BE253" s="149"/>
      <c r="BF253" s="149"/>
      <c r="BG253" s="149"/>
      <c r="BH253" s="149"/>
      <c r="BI253" s="149"/>
      <c r="BJ253" s="149"/>
      <c r="BK253" s="149"/>
      <c r="BL253" s="149"/>
      <c r="BM253" s="149"/>
      <c r="BN253" s="149"/>
      <c r="BO253" s="149"/>
      <c r="BP253" s="149"/>
      <c r="BQ253" s="149"/>
      <c r="BR253" s="149"/>
      <c r="BS253" s="149"/>
      <c r="BT253" s="149"/>
      <c r="BU253" s="149"/>
      <c r="BV253" s="149"/>
      <c r="BW253" s="149"/>
      <c r="BX253" s="149"/>
      <c r="BY253" s="149"/>
      <c r="BZ253" s="149"/>
      <c r="CA253" s="149"/>
      <c r="CB253" s="149"/>
      <c r="CC253" s="149"/>
      <c r="CD253" s="149"/>
      <c r="CE253" s="149"/>
      <c r="CF253" s="149"/>
      <c r="CG253" s="149"/>
      <c r="CH253" s="149"/>
      <c r="CI253" s="149"/>
      <c r="CZ253" s="152"/>
      <c r="DA253" s="157"/>
      <c r="DB253" s="164"/>
    </row>
    <row r="254" spans="2:106" s="135" customFormat="1" ht="14.25" outlineLevel="2" x14ac:dyDescent="0.25">
      <c r="B254" s="136"/>
      <c r="C254" s="540" t="str">
        <f t="shared" si="281"/>
        <v>Ямал</v>
      </c>
      <c r="D254" s="147"/>
      <c r="E254" s="147"/>
      <c r="F254" s="291"/>
      <c r="G254" s="147"/>
      <c r="H254" s="149">
        <f t="shared" ref="H254:R254" si="292">H296*H$97</f>
        <v>5389.3644670050762</v>
      </c>
      <c r="I254" s="149">
        <f t="shared" si="292"/>
        <v>5956.6659898477146</v>
      </c>
      <c r="J254" s="149">
        <f t="shared" si="292"/>
        <v>5956.6659898477146</v>
      </c>
      <c r="K254" s="149">
        <f t="shared" si="292"/>
        <v>5956.6659898477146</v>
      </c>
      <c r="L254" s="149">
        <f t="shared" si="292"/>
        <v>5956.6659898477146</v>
      </c>
      <c r="M254" s="149">
        <f t="shared" si="292"/>
        <v>5956.6659898477146</v>
      </c>
      <c r="N254" s="149">
        <f t="shared" si="292"/>
        <v>5956.6659898477146</v>
      </c>
      <c r="O254" s="149">
        <f t="shared" si="292"/>
        <v>5956.6659898477146</v>
      </c>
      <c r="P254" s="149">
        <f t="shared" si="292"/>
        <v>5956.6659898477146</v>
      </c>
      <c r="Q254" s="149">
        <f t="shared" si="292"/>
        <v>5956.6659898477146</v>
      </c>
      <c r="R254" s="149">
        <f t="shared" si="292"/>
        <v>5956.6659898477146</v>
      </c>
      <c r="S254" s="149"/>
      <c r="T254" s="149"/>
      <c r="U254" s="149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49"/>
      <c r="AF254" s="149"/>
      <c r="AG254" s="149"/>
      <c r="AH254" s="149"/>
      <c r="AI254" s="149"/>
      <c r="AJ254" s="149"/>
      <c r="AK254" s="149"/>
      <c r="AL254" s="149"/>
      <c r="AM254" s="149"/>
      <c r="AN254" s="149"/>
      <c r="AO254" s="149"/>
      <c r="AP254" s="149"/>
      <c r="AQ254" s="149"/>
      <c r="AR254" s="149"/>
      <c r="AS254" s="149"/>
      <c r="AT254" s="149"/>
      <c r="AU254" s="149"/>
      <c r="AV254" s="149"/>
      <c r="AW254" s="149"/>
      <c r="AX254" s="149"/>
      <c r="AY254" s="149"/>
      <c r="AZ254" s="149"/>
      <c r="BA254" s="149"/>
      <c r="BB254" s="149"/>
      <c r="BC254" s="149"/>
      <c r="BD254" s="149"/>
      <c r="BE254" s="149"/>
      <c r="BF254" s="149"/>
      <c r="BG254" s="149"/>
      <c r="BH254" s="149"/>
      <c r="BI254" s="149"/>
      <c r="BJ254" s="149"/>
      <c r="BK254" s="149"/>
      <c r="BL254" s="149"/>
      <c r="BM254" s="149"/>
      <c r="BN254" s="149"/>
      <c r="BO254" s="149"/>
      <c r="BP254" s="149"/>
      <c r="BQ254" s="149"/>
      <c r="BR254" s="149"/>
      <c r="BS254" s="149"/>
      <c r="BT254" s="149"/>
      <c r="BU254" s="149"/>
      <c r="BV254" s="149"/>
      <c r="BW254" s="149"/>
      <c r="BX254" s="149"/>
      <c r="BY254" s="149"/>
      <c r="BZ254" s="149"/>
      <c r="CA254" s="149"/>
      <c r="CB254" s="149"/>
      <c r="CC254" s="149"/>
      <c r="CD254" s="149"/>
      <c r="CE254" s="149"/>
      <c r="CF254" s="149"/>
      <c r="CG254" s="149"/>
      <c r="CH254" s="149"/>
      <c r="CI254" s="149"/>
      <c r="CZ254" s="152"/>
      <c r="DA254" s="157"/>
      <c r="DB254" s="164"/>
    </row>
    <row r="255" spans="2:106" s="135" customFormat="1" ht="14.25" outlineLevel="2" x14ac:dyDescent="0.25">
      <c r="B255" s="136"/>
      <c r="C255" s="540" t="str">
        <f t="shared" si="281"/>
        <v>Мессояха</v>
      </c>
      <c r="D255" s="147"/>
      <c r="E255" s="147"/>
      <c r="F255" s="291"/>
      <c r="G255" s="147"/>
      <c r="H255" s="149">
        <f t="shared" ref="H255:R255" si="293">H297*H$97</f>
        <v>5389.3644670050762</v>
      </c>
      <c r="I255" s="149">
        <f t="shared" si="293"/>
        <v>5956.6659898477146</v>
      </c>
      <c r="J255" s="149">
        <f t="shared" si="293"/>
        <v>5956.6659898477146</v>
      </c>
      <c r="K255" s="149">
        <f t="shared" si="293"/>
        <v>5956.6659898477146</v>
      </c>
      <c r="L255" s="149">
        <f t="shared" si="293"/>
        <v>5956.6659898477146</v>
      </c>
      <c r="M255" s="149">
        <f t="shared" si="293"/>
        <v>5956.6659898477146</v>
      </c>
      <c r="N255" s="149">
        <f t="shared" si="293"/>
        <v>5956.6659898477146</v>
      </c>
      <c r="O255" s="149">
        <f t="shared" si="293"/>
        <v>5956.6659898477146</v>
      </c>
      <c r="P255" s="149">
        <f t="shared" si="293"/>
        <v>5956.6659898477146</v>
      </c>
      <c r="Q255" s="149">
        <f t="shared" si="293"/>
        <v>5956.6659898477146</v>
      </c>
      <c r="R255" s="149">
        <f t="shared" si="293"/>
        <v>5956.6659898477146</v>
      </c>
      <c r="S255" s="149"/>
      <c r="T255" s="149"/>
      <c r="U255" s="149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49"/>
      <c r="AF255" s="149"/>
      <c r="AG255" s="149"/>
      <c r="AH255" s="149"/>
      <c r="AI255" s="149"/>
      <c r="AJ255" s="149"/>
      <c r="AK255" s="149"/>
      <c r="AL255" s="149"/>
      <c r="AM255" s="149"/>
      <c r="AN255" s="149"/>
      <c r="AO255" s="149"/>
      <c r="AP255" s="149"/>
      <c r="AQ255" s="149"/>
      <c r="AR255" s="149"/>
      <c r="AS255" s="149"/>
      <c r="AT255" s="149"/>
      <c r="AU255" s="149"/>
      <c r="AV255" s="149"/>
      <c r="AW255" s="149"/>
      <c r="AX255" s="149"/>
      <c r="AY255" s="149"/>
      <c r="AZ255" s="149"/>
      <c r="BA255" s="149"/>
      <c r="BB255" s="149"/>
      <c r="BC255" s="149"/>
      <c r="BD255" s="149"/>
      <c r="BE255" s="149"/>
      <c r="BF255" s="149"/>
      <c r="BG255" s="149"/>
      <c r="BH255" s="149"/>
      <c r="BI255" s="149"/>
      <c r="BJ255" s="149"/>
      <c r="BK255" s="149"/>
      <c r="BL255" s="149"/>
      <c r="BM255" s="149"/>
      <c r="BN255" s="149"/>
      <c r="BO255" s="149"/>
      <c r="BP255" s="149"/>
      <c r="BQ255" s="149"/>
      <c r="BR255" s="149"/>
      <c r="BS255" s="149"/>
      <c r="BT255" s="149"/>
      <c r="BU255" s="149"/>
      <c r="BV255" s="149"/>
      <c r="BW255" s="149"/>
      <c r="BX255" s="149"/>
      <c r="BY255" s="149"/>
      <c r="BZ255" s="149"/>
      <c r="CA255" s="149"/>
      <c r="CB255" s="149"/>
      <c r="CC255" s="149"/>
      <c r="CD255" s="149"/>
      <c r="CE255" s="149"/>
      <c r="CF255" s="149"/>
      <c r="CG255" s="149"/>
      <c r="CH255" s="149"/>
      <c r="CI255" s="149"/>
      <c r="CZ255" s="152"/>
      <c r="DA255" s="157"/>
      <c r="DB255" s="164"/>
    </row>
    <row r="256" spans="2:106" s="135" customFormat="1" ht="14.25" outlineLevel="2" x14ac:dyDescent="0.25">
      <c r="B256" s="136"/>
      <c r="C256" s="540" t="str">
        <f t="shared" si="281"/>
        <v>Заполярье</v>
      </c>
      <c r="D256" s="147"/>
      <c r="E256" s="147"/>
      <c r="F256" s="291"/>
      <c r="G256" s="147"/>
      <c r="H256" s="149">
        <f t="shared" ref="H256:R256" si="294">H298*H$97</f>
        <v>8084.0467005076152</v>
      </c>
      <c r="I256" s="149">
        <f t="shared" si="294"/>
        <v>8934.9989847715733</v>
      </c>
      <c r="J256" s="149">
        <f t="shared" si="294"/>
        <v>8934.9989847715733</v>
      </c>
      <c r="K256" s="149">
        <f t="shared" si="294"/>
        <v>8934.9989847715733</v>
      </c>
      <c r="L256" s="149">
        <f t="shared" si="294"/>
        <v>8934.9989847715733</v>
      </c>
      <c r="M256" s="149">
        <f t="shared" si="294"/>
        <v>8934.9989847715733</v>
      </c>
      <c r="N256" s="149">
        <f t="shared" si="294"/>
        <v>8934.9989847715733</v>
      </c>
      <c r="O256" s="149">
        <f t="shared" si="294"/>
        <v>8934.9989847715733</v>
      </c>
      <c r="P256" s="149">
        <f t="shared" si="294"/>
        <v>8934.9989847715733</v>
      </c>
      <c r="Q256" s="149">
        <f t="shared" si="294"/>
        <v>8934.9989847715733</v>
      </c>
      <c r="R256" s="149">
        <f t="shared" si="294"/>
        <v>8934.9989847715733</v>
      </c>
      <c r="S256" s="149"/>
      <c r="T256" s="149"/>
      <c r="U256" s="149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49"/>
      <c r="AF256" s="149"/>
      <c r="AG256" s="149"/>
      <c r="AH256" s="149"/>
      <c r="AI256" s="149"/>
      <c r="AJ256" s="149"/>
      <c r="AK256" s="149"/>
      <c r="AL256" s="149"/>
      <c r="AM256" s="149"/>
      <c r="AN256" s="149"/>
      <c r="AO256" s="149"/>
      <c r="AP256" s="149"/>
      <c r="AQ256" s="149"/>
      <c r="AR256" s="149"/>
      <c r="AS256" s="149"/>
      <c r="AT256" s="149"/>
      <c r="AU256" s="149"/>
      <c r="AV256" s="149"/>
      <c r="AW256" s="149"/>
      <c r="AX256" s="149"/>
      <c r="AY256" s="149"/>
      <c r="AZ256" s="149"/>
      <c r="BA256" s="149"/>
      <c r="BB256" s="149"/>
      <c r="BC256" s="149"/>
      <c r="BD256" s="149"/>
      <c r="BE256" s="149"/>
      <c r="BF256" s="149"/>
      <c r="BG256" s="149"/>
      <c r="BH256" s="149"/>
      <c r="BI256" s="149"/>
      <c r="BJ256" s="149"/>
      <c r="BK256" s="149"/>
      <c r="BL256" s="149"/>
      <c r="BM256" s="149"/>
      <c r="BN256" s="149"/>
      <c r="BO256" s="149"/>
      <c r="BP256" s="149"/>
      <c r="BQ256" s="149"/>
      <c r="BR256" s="149"/>
      <c r="BS256" s="149"/>
      <c r="BT256" s="149"/>
      <c r="BU256" s="149"/>
      <c r="BV256" s="149"/>
      <c r="BW256" s="149"/>
      <c r="BX256" s="149"/>
      <c r="BY256" s="149"/>
      <c r="BZ256" s="149"/>
      <c r="CA256" s="149"/>
      <c r="CB256" s="149"/>
      <c r="CC256" s="149"/>
      <c r="CD256" s="149"/>
      <c r="CE256" s="149"/>
      <c r="CF256" s="149"/>
      <c r="CG256" s="149"/>
      <c r="CH256" s="149"/>
      <c r="CI256" s="149"/>
      <c r="CZ256" s="152"/>
      <c r="DA256" s="157"/>
      <c r="DB256" s="164"/>
    </row>
    <row r="257" spans="2:106" s="135" customFormat="1" ht="14.25" outlineLevel="2" x14ac:dyDescent="0.25">
      <c r="B257" s="136"/>
      <c r="C257" s="540" t="str">
        <f t="shared" si="281"/>
        <v>ГПН Р</v>
      </c>
      <c r="D257" s="147"/>
      <c r="E257" s="147"/>
      <c r="F257" s="291"/>
      <c r="G257" s="147"/>
      <c r="H257" s="149">
        <f t="shared" ref="H257:R257" si="295">H299*H$97</f>
        <v>4491.1370558375638</v>
      </c>
      <c r="I257" s="149">
        <f t="shared" si="295"/>
        <v>4963.8883248730963</v>
      </c>
      <c r="J257" s="149">
        <f t="shared" si="295"/>
        <v>4963.8883248730963</v>
      </c>
      <c r="K257" s="149">
        <f t="shared" si="295"/>
        <v>4963.8883248730963</v>
      </c>
      <c r="L257" s="149">
        <f t="shared" si="295"/>
        <v>4963.8883248730963</v>
      </c>
      <c r="M257" s="149">
        <f t="shared" si="295"/>
        <v>4963.8883248730963</v>
      </c>
      <c r="N257" s="149">
        <f t="shared" si="295"/>
        <v>4963.8883248730963</v>
      </c>
      <c r="O257" s="149">
        <f t="shared" si="295"/>
        <v>4963.8883248730963</v>
      </c>
      <c r="P257" s="149">
        <f t="shared" si="295"/>
        <v>4963.8883248730963</v>
      </c>
      <c r="Q257" s="149">
        <f t="shared" si="295"/>
        <v>4963.8883248730963</v>
      </c>
      <c r="R257" s="149">
        <f t="shared" si="295"/>
        <v>4963.8883248730963</v>
      </c>
      <c r="S257" s="149"/>
      <c r="T257" s="149"/>
      <c r="U257" s="149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49"/>
      <c r="AF257" s="149"/>
      <c r="AG257" s="149"/>
      <c r="AH257" s="149"/>
      <c r="AI257" s="149"/>
      <c r="AJ257" s="149"/>
      <c r="AK257" s="149"/>
      <c r="AL257" s="149"/>
      <c r="AM257" s="149"/>
      <c r="AN257" s="149"/>
      <c r="AO257" s="149"/>
      <c r="AP257" s="149"/>
      <c r="AQ257" s="149"/>
      <c r="AR257" s="149"/>
      <c r="AS257" s="149"/>
      <c r="AT257" s="149"/>
      <c r="AU257" s="149"/>
      <c r="AV257" s="149"/>
      <c r="AW257" s="149"/>
      <c r="AX257" s="149"/>
      <c r="AY257" s="149"/>
      <c r="AZ257" s="149"/>
      <c r="BA257" s="149"/>
      <c r="BB257" s="149"/>
      <c r="BC257" s="149"/>
      <c r="BD257" s="149"/>
      <c r="BE257" s="149"/>
      <c r="BF257" s="149"/>
      <c r="BG257" s="149"/>
      <c r="BH257" s="149"/>
      <c r="BI257" s="149"/>
      <c r="BJ257" s="149"/>
      <c r="BK257" s="149"/>
      <c r="BL257" s="149"/>
      <c r="BM257" s="149"/>
      <c r="BN257" s="149"/>
      <c r="BO257" s="149"/>
      <c r="BP257" s="149"/>
      <c r="BQ257" s="149"/>
      <c r="BR257" s="149"/>
      <c r="BS257" s="149"/>
      <c r="BT257" s="149"/>
      <c r="BU257" s="149"/>
      <c r="BV257" s="149"/>
      <c r="BW257" s="149"/>
      <c r="BX257" s="149"/>
      <c r="BY257" s="149"/>
      <c r="BZ257" s="149"/>
      <c r="CA257" s="149"/>
      <c r="CB257" s="149"/>
      <c r="CC257" s="149"/>
      <c r="CD257" s="149"/>
      <c r="CE257" s="149"/>
      <c r="CF257" s="149"/>
      <c r="CG257" s="149"/>
      <c r="CH257" s="149"/>
      <c r="CI257" s="149"/>
      <c r="CZ257" s="152"/>
      <c r="DA257" s="157"/>
      <c r="DB257" s="164"/>
    </row>
    <row r="258" spans="2:106" s="135" customFormat="1" ht="14.25" outlineLevel="2" x14ac:dyDescent="0.25">
      <c r="B258" s="136"/>
      <c r="C258" s="540" t="str">
        <f t="shared" si="281"/>
        <v>Гео</v>
      </c>
      <c r="D258" s="147"/>
      <c r="E258" s="147"/>
      <c r="F258" s="291"/>
      <c r="G258" s="147"/>
      <c r="H258" s="149">
        <f t="shared" ref="H258:R258" si="296">H300*H$97</f>
        <v>4491.1370558375638</v>
      </c>
      <c r="I258" s="149">
        <f t="shared" si="296"/>
        <v>4963.8883248730963</v>
      </c>
      <c r="J258" s="149">
        <f t="shared" si="296"/>
        <v>4963.8883248730963</v>
      </c>
      <c r="K258" s="149">
        <f t="shared" si="296"/>
        <v>4963.8883248730963</v>
      </c>
      <c r="L258" s="149">
        <f t="shared" si="296"/>
        <v>4963.8883248730963</v>
      </c>
      <c r="M258" s="149">
        <f t="shared" si="296"/>
        <v>4963.8883248730963</v>
      </c>
      <c r="N258" s="149">
        <f t="shared" si="296"/>
        <v>4963.8883248730963</v>
      </c>
      <c r="O258" s="149">
        <f t="shared" si="296"/>
        <v>4963.8883248730963</v>
      </c>
      <c r="P258" s="149">
        <f t="shared" si="296"/>
        <v>4963.8883248730963</v>
      </c>
      <c r="Q258" s="149">
        <f t="shared" si="296"/>
        <v>4963.8883248730963</v>
      </c>
      <c r="R258" s="149">
        <f t="shared" si="296"/>
        <v>4963.8883248730963</v>
      </c>
      <c r="S258" s="149"/>
      <c r="T258" s="149"/>
      <c r="U258" s="149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49"/>
      <c r="AF258" s="149"/>
      <c r="AG258" s="149"/>
      <c r="AH258" s="149"/>
      <c r="AI258" s="149"/>
      <c r="AJ258" s="149"/>
      <c r="AK258" s="149"/>
      <c r="AL258" s="149"/>
      <c r="AM258" s="149"/>
      <c r="AN258" s="149"/>
      <c r="AO258" s="149"/>
      <c r="AP258" s="149"/>
      <c r="AQ258" s="149"/>
      <c r="AR258" s="149"/>
      <c r="AS258" s="149"/>
      <c r="AT258" s="149"/>
      <c r="AU258" s="149"/>
      <c r="AV258" s="149"/>
      <c r="AW258" s="149"/>
      <c r="AX258" s="149"/>
      <c r="AY258" s="149"/>
      <c r="AZ258" s="149"/>
      <c r="BA258" s="149"/>
      <c r="BB258" s="149"/>
      <c r="BC258" s="149"/>
      <c r="BD258" s="149"/>
      <c r="BE258" s="149"/>
      <c r="BF258" s="149"/>
      <c r="BG258" s="149"/>
      <c r="BH258" s="149"/>
      <c r="BI258" s="149"/>
      <c r="BJ258" s="149"/>
      <c r="BK258" s="149"/>
      <c r="BL258" s="149"/>
      <c r="BM258" s="149"/>
      <c r="BN258" s="149"/>
      <c r="BO258" s="149"/>
      <c r="BP258" s="149"/>
      <c r="BQ258" s="149"/>
      <c r="BR258" s="149"/>
      <c r="BS258" s="149"/>
      <c r="BT258" s="149"/>
      <c r="BU258" s="149"/>
      <c r="BV258" s="149"/>
      <c r="BW258" s="149"/>
      <c r="BX258" s="149"/>
      <c r="BY258" s="149"/>
      <c r="BZ258" s="149"/>
      <c r="CA258" s="149"/>
      <c r="CB258" s="149"/>
      <c r="CC258" s="149"/>
      <c r="CD258" s="149"/>
      <c r="CE258" s="149"/>
      <c r="CF258" s="149"/>
      <c r="CG258" s="149"/>
      <c r="CH258" s="149"/>
      <c r="CI258" s="149"/>
      <c r="CZ258" s="152"/>
      <c r="DA258" s="157"/>
      <c r="DB258" s="164"/>
    </row>
    <row r="259" spans="2:106" s="135" customFormat="1" ht="14.25" outlineLevel="2" x14ac:dyDescent="0.25">
      <c r="B259" s="136"/>
      <c r="C259" s="540" t="str">
        <f t="shared" si="281"/>
        <v>НТЦ</v>
      </c>
      <c r="D259" s="147"/>
      <c r="E259" s="147"/>
      <c r="F259" s="291"/>
      <c r="G259" s="147"/>
      <c r="H259" s="149">
        <f t="shared" ref="H259:R259" si="297">H301*H$97</f>
        <v>5389.3644670050762</v>
      </c>
      <c r="I259" s="149">
        <f t="shared" si="297"/>
        <v>5956.6659898477146</v>
      </c>
      <c r="J259" s="149">
        <f t="shared" si="297"/>
        <v>5956.6659898477146</v>
      </c>
      <c r="K259" s="149">
        <f t="shared" si="297"/>
        <v>5956.6659898477146</v>
      </c>
      <c r="L259" s="149">
        <f t="shared" si="297"/>
        <v>5956.6659898477146</v>
      </c>
      <c r="M259" s="149">
        <f t="shared" si="297"/>
        <v>5956.6659898477146</v>
      </c>
      <c r="N259" s="149">
        <f t="shared" si="297"/>
        <v>5956.6659898477146</v>
      </c>
      <c r="O259" s="149">
        <f t="shared" si="297"/>
        <v>5956.6659898477146</v>
      </c>
      <c r="P259" s="149">
        <f t="shared" si="297"/>
        <v>5956.6659898477146</v>
      </c>
      <c r="Q259" s="149">
        <f t="shared" si="297"/>
        <v>5956.6659898477146</v>
      </c>
      <c r="R259" s="149">
        <f t="shared" si="297"/>
        <v>5956.6659898477146</v>
      </c>
      <c r="S259" s="149"/>
      <c r="T259" s="149"/>
      <c r="U259" s="149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49"/>
      <c r="AF259" s="149"/>
      <c r="AG259" s="149"/>
      <c r="AH259" s="149"/>
      <c r="AI259" s="149"/>
      <c r="AJ259" s="149"/>
      <c r="AK259" s="149"/>
      <c r="AL259" s="149"/>
      <c r="AM259" s="149"/>
      <c r="AN259" s="149"/>
      <c r="AO259" s="149"/>
      <c r="AP259" s="149"/>
      <c r="AQ259" s="149"/>
      <c r="AR259" s="149"/>
      <c r="AS259" s="149"/>
      <c r="AT259" s="149"/>
      <c r="AU259" s="149"/>
      <c r="AV259" s="149"/>
      <c r="AW259" s="149"/>
      <c r="AX259" s="149"/>
      <c r="AY259" s="149"/>
      <c r="AZ259" s="149"/>
      <c r="BA259" s="149"/>
      <c r="BB259" s="149"/>
      <c r="BC259" s="149"/>
      <c r="BD259" s="149"/>
      <c r="BE259" s="149"/>
      <c r="BF259" s="149"/>
      <c r="BG259" s="149"/>
      <c r="BH259" s="149"/>
      <c r="BI259" s="149"/>
      <c r="BJ259" s="149"/>
      <c r="BK259" s="149"/>
      <c r="BL259" s="149"/>
      <c r="BM259" s="149"/>
      <c r="BN259" s="149"/>
      <c r="BO259" s="149"/>
      <c r="BP259" s="149"/>
      <c r="BQ259" s="149"/>
      <c r="BR259" s="149"/>
      <c r="BS259" s="149"/>
      <c r="BT259" s="149"/>
      <c r="BU259" s="149"/>
      <c r="BV259" s="149"/>
      <c r="BW259" s="149"/>
      <c r="BX259" s="149"/>
      <c r="BY259" s="149"/>
      <c r="BZ259" s="149"/>
      <c r="CA259" s="149"/>
      <c r="CB259" s="149"/>
      <c r="CC259" s="149"/>
      <c r="CD259" s="149"/>
      <c r="CE259" s="149"/>
      <c r="CF259" s="149"/>
      <c r="CG259" s="149"/>
      <c r="CH259" s="149"/>
      <c r="CI259" s="149"/>
      <c r="CZ259" s="152"/>
      <c r="DA259" s="157"/>
      <c r="DB259" s="164"/>
    </row>
    <row r="260" spans="2:106" s="135" customFormat="1" ht="14.25" outlineLevel="2" x14ac:dyDescent="0.25">
      <c r="B260" s="136"/>
      <c r="C260" s="540" t="str">
        <f t="shared" si="281"/>
        <v>Меретояха</v>
      </c>
      <c r="D260" s="147"/>
      <c r="E260" s="147"/>
      <c r="F260" s="291"/>
      <c r="G260" s="147"/>
      <c r="H260" s="149">
        <f t="shared" ref="H260:R260" si="298">H302*H$97</f>
        <v>5389.3644670050762</v>
      </c>
      <c r="I260" s="149">
        <f t="shared" si="298"/>
        <v>5956.6659898477146</v>
      </c>
      <c r="J260" s="149">
        <f t="shared" si="298"/>
        <v>5956.6659898477146</v>
      </c>
      <c r="K260" s="149">
        <f t="shared" si="298"/>
        <v>5956.6659898477146</v>
      </c>
      <c r="L260" s="149">
        <f t="shared" si="298"/>
        <v>5956.6659898477146</v>
      </c>
      <c r="M260" s="149">
        <f t="shared" si="298"/>
        <v>5956.6659898477146</v>
      </c>
      <c r="N260" s="149">
        <f t="shared" si="298"/>
        <v>5956.6659898477146</v>
      </c>
      <c r="O260" s="149">
        <f t="shared" si="298"/>
        <v>5956.6659898477146</v>
      </c>
      <c r="P260" s="149">
        <f t="shared" si="298"/>
        <v>5956.6659898477146</v>
      </c>
      <c r="Q260" s="149">
        <f t="shared" si="298"/>
        <v>5956.6659898477146</v>
      </c>
      <c r="R260" s="149">
        <f t="shared" si="298"/>
        <v>5956.6659898477146</v>
      </c>
      <c r="S260" s="149"/>
      <c r="T260" s="149"/>
      <c r="U260" s="149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49"/>
      <c r="AF260" s="149"/>
      <c r="AG260" s="149"/>
      <c r="AH260" s="149"/>
      <c r="AI260" s="149"/>
      <c r="AJ260" s="149"/>
      <c r="AK260" s="149"/>
      <c r="AL260" s="149"/>
      <c r="AM260" s="149"/>
      <c r="AN260" s="149"/>
      <c r="AO260" s="149"/>
      <c r="AP260" s="149"/>
      <c r="AQ260" s="149"/>
      <c r="AR260" s="149"/>
      <c r="AS260" s="149"/>
      <c r="AT260" s="149"/>
      <c r="AU260" s="149"/>
      <c r="AV260" s="149"/>
      <c r="AW260" s="149"/>
      <c r="AX260" s="149"/>
      <c r="AY260" s="149"/>
      <c r="AZ260" s="149"/>
      <c r="BA260" s="149"/>
      <c r="BB260" s="149"/>
      <c r="BC260" s="149"/>
      <c r="BD260" s="149"/>
      <c r="BE260" s="149"/>
      <c r="BF260" s="149"/>
      <c r="BG260" s="149"/>
      <c r="BH260" s="149"/>
      <c r="BI260" s="149"/>
      <c r="BJ260" s="149"/>
      <c r="BK260" s="149"/>
      <c r="BL260" s="149"/>
      <c r="BM260" s="149"/>
      <c r="BN260" s="149"/>
      <c r="BO260" s="149"/>
      <c r="BP260" s="149"/>
      <c r="BQ260" s="149"/>
      <c r="BR260" s="149"/>
      <c r="BS260" s="149"/>
      <c r="BT260" s="149"/>
      <c r="BU260" s="149"/>
      <c r="BV260" s="149"/>
      <c r="BW260" s="149"/>
      <c r="BX260" s="149"/>
      <c r="BY260" s="149"/>
      <c r="BZ260" s="149"/>
      <c r="CA260" s="149"/>
      <c r="CB260" s="149"/>
      <c r="CC260" s="149"/>
      <c r="CD260" s="149"/>
      <c r="CE260" s="149"/>
      <c r="CF260" s="149"/>
      <c r="CG260" s="149"/>
      <c r="CH260" s="149"/>
      <c r="CI260" s="149"/>
      <c r="CZ260" s="152"/>
      <c r="DA260" s="157"/>
      <c r="DB260" s="164"/>
    </row>
    <row r="261" spans="2:106" s="685" customFormat="1" outlineLevel="2" x14ac:dyDescent="0.25">
      <c r="B261" s="680" t="s">
        <v>1128</v>
      </c>
      <c r="C261" s="681" t="s">
        <v>1144</v>
      </c>
      <c r="D261" s="682" t="s">
        <v>1130</v>
      </c>
      <c r="E261" s="682"/>
      <c r="F261" s="683"/>
      <c r="G261" s="682"/>
      <c r="H261" s="684">
        <f>SUM(H262:H274)</f>
        <v>74505.599999999991</v>
      </c>
      <c r="I261" s="684">
        <f>SUM(I262:I274)</f>
        <v>74505.599999999991</v>
      </c>
      <c r="J261" s="684">
        <f t="shared" ref="J261" si="299">SUM(J262:J274)</f>
        <v>74505.599999999991</v>
      </c>
      <c r="K261" s="684">
        <f t="shared" ref="K261" si="300">SUM(K262:K274)</f>
        <v>49670.400000000001</v>
      </c>
      <c r="L261" s="684">
        <f t="shared" ref="L261" si="301">SUM(L262:L274)</f>
        <v>24835.200000000004</v>
      </c>
      <c r="M261" s="684">
        <f t="shared" ref="M261" si="302">SUM(M262:M274)</f>
        <v>24835.200000000004</v>
      </c>
      <c r="N261" s="684">
        <f t="shared" ref="N261" si="303">SUM(N262:N274)</f>
        <v>24835.200000000004</v>
      </c>
      <c r="O261" s="684">
        <f t="shared" ref="O261" si="304">SUM(O262:O274)</f>
        <v>24835.200000000004</v>
      </c>
      <c r="P261" s="684">
        <f t="shared" ref="P261" si="305">SUM(P262:P274)</f>
        <v>24835.200000000004</v>
      </c>
      <c r="Q261" s="684">
        <f t="shared" ref="Q261" si="306">SUM(Q262:Q274)</f>
        <v>24835.200000000004</v>
      </c>
      <c r="R261" s="684">
        <f t="shared" ref="R261" si="307">SUM(R262:R274)</f>
        <v>24835.200000000004</v>
      </c>
      <c r="S261" s="684"/>
      <c r="T261" s="684"/>
      <c r="U261" s="684"/>
      <c r="V261" s="684"/>
      <c r="W261" s="684"/>
      <c r="X261" s="684"/>
      <c r="Y261" s="684"/>
      <c r="Z261" s="684"/>
      <c r="AA261" s="684"/>
      <c r="AB261" s="684"/>
      <c r="AC261" s="684"/>
      <c r="AD261" s="684"/>
      <c r="AE261" s="684"/>
      <c r="AF261" s="684"/>
      <c r="AG261" s="684"/>
      <c r="AH261" s="684"/>
      <c r="AI261" s="684"/>
      <c r="AJ261" s="684"/>
      <c r="AK261" s="684"/>
      <c r="AL261" s="684"/>
      <c r="AM261" s="684"/>
      <c r="AN261" s="684"/>
      <c r="AO261" s="684"/>
      <c r="AP261" s="684"/>
      <c r="AQ261" s="684"/>
      <c r="AR261" s="684"/>
      <c r="AS261" s="684"/>
      <c r="AT261" s="684"/>
      <c r="AU261" s="684"/>
      <c r="AV261" s="684"/>
      <c r="AW261" s="684"/>
      <c r="AX261" s="684"/>
      <c r="AY261" s="684"/>
      <c r="AZ261" s="684"/>
      <c r="BA261" s="684"/>
      <c r="BB261" s="684"/>
      <c r="BC261" s="684"/>
      <c r="BD261" s="684"/>
      <c r="BE261" s="684"/>
      <c r="BF261" s="684"/>
      <c r="BG261" s="684"/>
      <c r="BH261" s="684"/>
      <c r="BI261" s="684"/>
      <c r="BJ261" s="684"/>
      <c r="BK261" s="684"/>
      <c r="BL261" s="684"/>
      <c r="BM261" s="684"/>
      <c r="BN261" s="684"/>
      <c r="BO261" s="684"/>
      <c r="BP261" s="684"/>
      <c r="BQ261" s="684"/>
      <c r="BR261" s="684"/>
      <c r="BS261" s="684"/>
      <c r="BT261" s="684"/>
      <c r="BU261" s="684"/>
      <c r="BV261" s="684"/>
      <c r="BW261" s="684"/>
      <c r="BX261" s="684"/>
      <c r="BY261" s="684"/>
      <c r="BZ261" s="684"/>
      <c r="CA261" s="684"/>
      <c r="CB261" s="684"/>
      <c r="CC261" s="684"/>
      <c r="CD261" s="684"/>
      <c r="CE261" s="684"/>
      <c r="CF261" s="684"/>
      <c r="CG261" s="684"/>
      <c r="CH261" s="684"/>
      <c r="CI261" s="684"/>
      <c r="CZ261" s="686"/>
      <c r="DA261" s="687"/>
      <c r="DB261" s="688"/>
    </row>
    <row r="262" spans="2:106" s="135" customFormat="1" ht="14.25" outlineLevel="2" x14ac:dyDescent="0.25">
      <c r="C262" s="716" t="str">
        <f>C248</f>
        <v>КЦ</v>
      </c>
      <c r="D262" s="147"/>
      <c r="E262" s="147"/>
      <c r="F262" s="291"/>
      <c r="G262" s="147"/>
      <c r="H262" s="149">
        <f>H276</f>
        <v>0</v>
      </c>
      <c r="I262" s="149">
        <f>I276</f>
        <v>0</v>
      </c>
      <c r="J262" s="149">
        <f t="shared" ref="J262:K262" si="308">J276</f>
        <v>0</v>
      </c>
      <c r="K262" s="149">
        <f t="shared" si="308"/>
        <v>0</v>
      </c>
      <c r="L262" s="149">
        <f t="shared" ref="L262:R262" si="309">L290-L276</f>
        <v>0</v>
      </c>
      <c r="M262" s="149">
        <f t="shared" si="309"/>
        <v>0</v>
      </c>
      <c r="N262" s="149">
        <f t="shared" si="309"/>
        <v>0</v>
      </c>
      <c r="O262" s="149">
        <f t="shared" si="309"/>
        <v>0</v>
      </c>
      <c r="P262" s="149">
        <f t="shared" si="309"/>
        <v>0</v>
      </c>
      <c r="Q262" s="149">
        <f t="shared" si="309"/>
        <v>0</v>
      </c>
      <c r="R262" s="149">
        <f t="shared" si="309"/>
        <v>0</v>
      </c>
      <c r="S262" s="149"/>
      <c r="T262" s="149"/>
      <c r="U262" s="149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49"/>
      <c r="AF262" s="149"/>
      <c r="AG262" s="149"/>
      <c r="AH262" s="149"/>
      <c r="AI262" s="149"/>
      <c r="AJ262" s="149"/>
      <c r="AK262" s="149"/>
      <c r="AL262" s="149"/>
      <c r="AM262" s="149"/>
      <c r="AN262" s="149"/>
      <c r="AO262" s="149"/>
      <c r="AP262" s="149"/>
      <c r="AQ262" s="149"/>
      <c r="AR262" s="149"/>
      <c r="AS262" s="149"/>
      <c r="AT262" s="149"/>
      <c r="AU262" s="149"/>
      <c r="AV262" s="149"/>
      <c r="AW262" s="149"/>
      <c r="AX262" s="149"/>
      <c r="AY262" s="149"/>
      <c r="AZ262" s="149"/>
      <c r="BA262" s="149"/>
      <c r="BB262" s="149"/>
      <c r="BC262" s="149"/>
      <c r="BD262" s="149"/>
      <c r="BE262" s="149"/>
      <c r="BF262" s="149"/>
      <c r="BG262" s="149"/>
      <c r="BH262" s="149"/>
      <c r="BI262" s="149"/>
      <c r="BJ262" s="149"/>
      <c r="BK262" s="149"/>
      <c r="BL262" s="149"/>
      <c r="BM262" s="149"/>
      <c r="BN262" s="149"/>
      <c r="BO262" s="149"/>
      <c r="BP262" s="149"/>
      <c r="BQ262" s="149"/>
      <c r="BR262" s="149"/>
      <c r="BS262" s="149"/>
      <c r="BT262" s="149"/>
      <c r="BU262" s="149"/>
      <c r="BV262" s="149"/>
      <c r="BW262" s="149"/>
      <c r="BX262" s="149"/>
      <c r="BY262" s="149"/>
      <c r="BZ262" s="149"/>
      <c r="CA262" s="149"/>
      <c r="CB262" s="149"/>
      <c r="CC262" s="149"/>
      <c r="CD262" s="149"/>
      <c r="CE262" s="149"/>
      <c r="CF262" s="149"/>
      <c r="CG262" s="149"/>
      <c r="CH262" s="149"/>
      <c r="CI262" s="149"/>
      <c r="CZ262" s="152"/>
      <c r="DA262" s="157"/>
      <c r="DB262" s="164"/>
    </row>
    <row r="263" spans="2:106" s="135" customFormat="1" ht="14.25" outlineLevel="2" x14ac:dyDescent="0.25">
      <c r="B263" s="136"/>
      <c r="C263" s="716" t="str">
        <f t="shared" ref="C263:C274" si="310">C249</f>
        <v>ННГ</v>
      </c>
      <c r="D263" s="147"/>
      <c r="E263" s="147"/>
      <c r="F263" s="291"/>
      <c r="G263" s="147"/>
      <c r="H263" s="149">
        <f t="shared" ref="H263" si="311">H277</f>
        <v>8381.880000000001</v>
      </c>
      <c r="I263" s="149">
        <f t="shared" ref="I263:K274" si="312">I277</f>
        <v>8381.880000000001</v>
      </c>
      <c r="J263" s="149">
        <f t="shared" si="312"/>
        <v>8381.880000000001</v>
      </c>
      <c r="K263" s="149">
        <f t="shared" si="312"/>
        <v>5587.92</v>
      </c>
      <c r="L263" s="149">
        <f t="shared" ref="L263:R263" si="313">L291-L277</f>
        <v>2793.9600000000009</v>
      </c>
      <c r="M263" s="149">
        <f t="shared" si="313"/>
        <v>2793.9600000000009</v>
      </c>
      <c r="N263" s="149">
        <f t="shared" si="313"/>
        <v>2793.9600000000009</v>
      </c>
      <c r="O263" s="149">
        <f t="shared" si="313"/>
        <v>2793.9600000000009</v>
      </c>
      <c r="P263" s="149">
        <f t="shared" si="313"/>
        <v>2793.9600000000009</v>
      </c>
      <c r="Q263" s="149">
        <f t="shared" si="313"/>
        <v>2793.9600000000009</v>
      </c>
      <c r="R263" s="149">
        <f t="shared" si="313"/>
        <v>2793.9600000000009</v>
      </c>
      <c r="S263" s="149"/>
      <c r="T263" s="149"/>
      <c r="U263" s="149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49"/>
      <c r="AF263" s="149"/>
      <c r="AG263" s="149"/>
      <c r="AH263" s="149"/>
      <c r="AI263" s="149"/>
      <c r="AJ263" s="149"/>
      <c r="AK263" s="149"/>
      <c r="AL263" s="149"/>
      <c r="AM263" s="149"/>
      <c r="AN263" s="149"/>
      <c r="AO263" s="149"/>
      <c r="AP263" s="149"/>
      <c r="AQ263" s="149"/>
      <c r="AR263" s="149"/>
      <c r="AS263" s="149"/>
      <c r="AT263" s="149"/>
      <c r="AU263" s="149"/>
      <c r="AV263" s="149"/>
      <c r="AW263" s="149"/>
      <c r="AX263" s="149"/>
      <c r="AY263" s="149"/>
      <c r="AZ263" s="149"/>
      <c r="BA263" s="149"/>
      <c r="BB263" s="149"/>
      <c r="BC263" s="149"/>
      <c r="BD263" s="149"/>
      <c r="BE263" s="149"/>
      <c r="BF263" s="149"/>
      <c r="BG263" s="149"/>
      <c r="BH263" s="149"/>
      <c r="BI263" s="149"/>
      <c r="BJ263" s="149"/>
      <c r="BK263" s="149"/>
      <c r="BL263" s="149"/>
      <c r="BM263" s="149"/>
      <c r="BN263" s="149"/>
      <c r="BO263" s="149"/>
      <c r="BP263" s="149"/>
      <c r="BQ263" s="149"/>
      <c r="BR263" s="149"/>
      <c r="BS263" s="149"/>
      <c r="BT263" s="149"/>
      <c r="BU263" s="149"/>
      <c r="BV263" s="149"/>
      <c r="BW263" s="149"/>
      <c r="BX263" s="149"/>
      <c r="BY263" s="149"/>
      <c r="BZ263" s="149"/>
      <c r="CA263" s="149"/>
      <c r="CB263" s="149"/>
      <c r="CC263" s="149"/>
      <c r="CD263" s="149"/>
      <c r="CE263" s="149"/>
      <c r="CF263" s="149"/>
      <c r="CG263" s="149"/>
      <c r="CH263" s="149"/>
      <c r="CI263" s="149"/>
      <c r="CZ263" s="152"/>
      <c r="DA263" s="157"/>
      <c r="DB263" s="164"/>
    </row>
    <row r="264" spans="2:106" s="135" customFormat="1" ht="14.25" outlineLevel="2" x14ac:dyDescent="0.25">
      <c r="B264" s="136"/>
      <c r="C264" s="716" t="str">
        <f t="shared" si="310"/>
        <v>Хантос</v>
      </c>
      <c r="D264" s="147"/>
      <c r="E264" s="147"/>
      <c r="F264" s="291"/>
      <c r="G264" s="147"/>
      <c r="H264" s="149">
        <f t="shared" ref="H264" si="314">H278</f>
        <v>8381.880000000001</v>
      </c>
      <c r="I264" s="149">
        <f t="shared" si="312"/>
        <v>8381.880000000001</v>
      </c>
      <c r="J264" s="149">
        <f t="shared" si="312"/>
        <v>8381.880000000001</v>
      </c>
      <c r="K264" s="149">
        <f t="shared" si="312"/>
        <v>5587.92</v>
      </c>
      <c r="L264" s="149">
        <f t="shared" ref="L264:R264" si="315">L292-L278</f>
        <v>2793.9600000000009</v>
      </c>
      <c r="M264" s="149">
        <f t="shared" si="315"/>
        <v>2793.9600000000009</v>
      </c>
      <c r="N264" s="149">
        <f t="shared" si="315"/>
        <v>2793.9600000000009</v>
      </c>
      <c r="O264" s="149">
        <f t="shared" si="315"/>
        <v>2793.9600000000009</v>
      </c>
      <c r="P264" s="149">
        <f t="shared" si="315"/>
        <v>2793.9600000000009</v>
      </c>
      <c r="Q264" s="149">
        <f t="shared" si="315"/>
        <v>2793.9600000000009</v>
      </c>
      <c r="R264" s="149">
        <f t="shared" si="315"/>
        <v>2793.9600000000009</v>
      </c>
      <c r="S264" s="149"/>
      <c r="T264" s="149"/>
      <c r="U264" s="149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49"/>
      <c r="AF264" s="149"/>
      <c r="AG264" s="149"/>
      <c r="AH264" s="149"/>
      <c r="AI264" s="149"/>
      <c r="AJ264" s="149"/>
      <c r="AK264" s="149"/>
      <c r="AL264" s="149"/>
      <c r="AM264" s="149"/>
      <c r="AN264" s="149"/>
      <c r="AO264" s="149"/>
      <c r="AP264" s="149"/>
      <c r="AQ264" s="149"/>
      <c r="AR264" s="149"/>
      <c r="AS264" s="149"/>
      <c r="AT264" s="149"/>
      <c r="AU264" s="149"/>
      <c r="AV264" s="149"/>
      <c r="AW264" s="149"/>
      <c r="AX264" s="149"/>
      <c r="AY264" s="149"/>
      <c r="AZ264" s="149"/>
      <c r="BA264" s="149"/>
      <c r="BB264" s="149"/>
      <c r="BC264" s="149"/>
      <c r="BD264" s="149"/>
      <c r="BE264" s="149"/>
      <c r="BF264" s="149"/>
      <c r="BG264" s="149"/>
      <c r="BH264" s="149"/>
      <c r="BI264" s="149"/>
      <c r="BJ264" s="149"/>
      <c r="BK264" s="149"/>
      <c r="BL264" s="149"/>
      <c r="BM264" s="149"/>
      <c r="BN264" s="149"/>
      <c r="BO264" s="149"/>
      <c r="BP264" s="149"/>
      <c r="BQ264" s="149"/>
      <c r="BR264" s="149"/>
      <c r="BS264" s="149"/>
      <c r="BT264" s="149"/>
      <c r="BU264" s="149"/>
      <c r="BV264" s="149"/>
      <c r="BW264" s="149"/>
      <c r="BX264" s="149"/>
      <c r="BY264" s="149"/>
      <c r="BZ264" s="149"/>
      <c r="CA264" s="149"/>
      <c r="CB264" s="149"/>
      <c r="CC264" s="149"/>
      <c r="CD264" s="149"/>
      <c r="CE264" s="149"/>
      <c r="CF264" s="149"/>
      <c r="CG264" s="149"/>
      <c r="CH264" s="149"/>
      <c r="CI264" s="149"/>
      <c r="CZ264" s="152"/>
      <c r="DA264" s="157"/>
      <c r="DB264" s="164"/>
    </row>
    <row r="265" spans="2:106" s="135" customFormat="1" ht="14.25" outlineLevel="2" x14ac:dyDescent="0.25">
      <c r="B265" s="136"/>
      <c r="C265" s="716" t="str">
        <f t="shared" si="310"/>
        <v>Мегион</v>
      </c>
      <c r="D265" s="147"/>
      <c r="E265" s="147"/>
      <c r="F265" s="291"/>
      <c r="G265" s="147"/>
      <c r="H265" s="149">
        <f t="shared" ref="H265" si="316">H279</f>
        <v>8381.880000000001</v>
      </c>
      <c r="I265" s="149">
        <f t="shared" si="312"/>
        <v>8381.880000000001</v>
      </c>
      <c r="J265" s="149">
        <f t="shared" si="312"/>
        <v>8381.880000000001</v>
      </c>
      <c r="K265" s="149">
        <f t="shared" si="312"/>
        <v>5587.92</v>
      </c>
      <c r="L265" s="149">
        <f t="shared" ref="L265:R265" si="317">L293-L279</f>
        <v>2793.9600000000009</v>
      </c>
      <c r="M265" s="149">
        <f t="shared" si="317"/>
        <v>2793.9600000000009</v>
      </c>
      <c r="N265" s="149">
        <f t="shared" si="317"/>
        <v>2793.9600000000009</v>
      </c>
      <c r="O265" s="149">
        <f t="shared" si="317"/>
        <v>2793.9600000000009</v>
      </c>
      <c r="P265" s="149">
        <f t="shared" si="317"/>
        <v>2793.9600000000009</v>
      </c>
      <c r="Q265" s="149">
        <f t="shared" si="317"/>
        <v>2793.9600000000009</v>
      </c>
      <c r="R265" s="149">
        <f t="shared" si="317"/>
        <v>2793.9600000000009</v>
      </c>
      <c r="S265" s="149"/>
      <c r="T265" s="149"/>
      <c r="U265" s="149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49"/>
      <c r="AF265" s="149"/>
      <c r="AG265" s="149"/>
      <c r="AH265" s="149"/>
      <c r="AI265" s="149"/>
      <c r="AJ265" s="149"/>
      <c r="AK265" s="149"/>
      <c r="AL265" s="149"/>
      <c r="AM265" s="149"/>
      <c r="AN265" s="149"/>
      <c r="AO265" s="149"/>
      <c r="AP265" s="149"/>
      <c r="AQ265" s="149"/>
      <c r="AR265" s="149"/>
      <c r="AS265" s="149"/>
      <c r="AT265" s="149"/>
      <c r="AU265" s="149"/>
      <c r="AV265" s="149"/>
      <c r="AW265" s="149"/>
      <c r="AX265" s="149"/>
      <c r="AY265" s="149"/>
      <c r="AZ265" s="149"/>
      <c r="BA265" s="149"/>
      <c r="BB265" s="149"/>
      <c r="BC265" s="149"/>
      <c r="BD265" s="149"/>
      <c r="BE265" s="149"/>
      <c r="BF265" s="149"/>
      <c r="BG265" s="149"/>
      <c r="BH265" s="149"/>
      <c r="BI265" s="149"/>
      <c r="BJ265" s="149"/>
      <c r="BK265" s="149"/>
      <c r="BL265" s="149"/>
      <c r="BM265" s="149"/>
      <c r="BN265" s="149"/>
      <c r="BO265" s="149"/>
      <c r="BP265" s="149"/>
      <c r="BQ265" s="149"/>
      <c r="BR265" s="149"/>
      <c r="BS265" s="149"/>
      <c r="BT265" s="149"/>
      <c r="BU265" s="149"/>
      <c r="BV265" s="149"/>
      <c r="BW265" s="149"/>
      <c r="BX265" s="149"/>
      <c r="BY265" s="149"/>
      <c r="BZ265" s="149"/>
      <c r="CA265" s="149"/>
      <c r="CB265" s="149"/>
      <c r="CC265" s="149"/>
      <c r="CD265" s="149"/>
      <c r="CE265" s="149"/>
      <c r="CF265" s="149"/>
      <c r="CG265" s="149"/>
      <c r="CH265" s="149"/>
      <c r="CI265" s="149"/>
      <c r="CZ265" s="152"/>
      <c r="DA265" s="157"/>
      <c r="DB265" s="164"/>
    </row>
    <row r="266" spans="2:106" s="135" customFormat="1" ht="14.25" outlineLevel="2" x14ac:dyDescent="0.25">
      <c r="B266" s="136"/>
      <c r="C266" s="716" t="str">
        <f t="shared" si="310"/>
        <v>Оренбург</v>
      </c>
      <c r="D266" s="147"/>
      <c r="E266" s="147"/>
      <c r="F266" s="291"/>
      <c r="G266" s="147"/>
      <c r="H266" s="149">
        <f t="shared" ref="H266" si="318">H280</f>
        <v>4656.6000000000004</v>
      </c>
      <c r="I266" s="149">
        <f t="shared" si="312"/>
        <v>4656.6000000000004</v>
      </c>
      <c r="J266" s="149">
        <f t="shared" si="312"/>
        <v>4656.6000000000004</v>
      </c>
      <c r="K266" s="149">
        <f t="shared" si="312"/>
        <v>3104.4</v>
      </c>
      <c r="L266" s="149">
        <f t="shared" ref="L266:R266" si="319">L294-L280</f>
        <v>1552.2000000000003</v>
      </c>
      <c r="M266" s="149">
        <f t="shared" si="319"/>
        <v>1552.2000000000003</v>
      </c>
      <c r="N266" s="149">
        <f t="shared" si="319"/>
        <v>1552.2000000000003</v>
      </c>
      <c r="O266" s="149">
        <f t="shared" si="319"/>
        <v>1552.2000000000003</v>
      </c>
      <c r="P266" s="149">
        <f t="shared" si="319"/>
        <v>1552.2000000000003</v>
      </c>
      <c r="Q266" s="149">
        <f t="shared" si="319"/>
        <v>1552.2000000000003</v>
      </c>
      <c r="R266" s="149">
        <f t="shared" si="319"/>
        <v>1552.2000000000003</v>
      </c>
      <c r="S266" s="149"/>
      <c r="T266" s="149"/>
      <c r="U266" s="149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49"/>
      <c r="AF266" s="149"/>
      <c r="AG266" s="149"/>
      <c r="AH266" s="149"/>
      <c r="AI266" s="149"/>
      <c r="AJ266" s="149"/>
      <c r="AK266" s="149"/>
      <c r="AL266" s="149"/>
      <c r="AM266" s="149"/>
      <c r="AN266" s="149"/>
      <c r="AO266" s="149"/>
      <c r="AP266" s="149"/>
      <c r="AQ266" s="149"/>
      <c r="AR266" s="149"/>
      <c r="AS266" s="149"/>
      <c r="AT266" s="149"/>
      <c r="AU266" s="149"/>
      <c r="AV266" s="149"/>
      <c r="AW266" s="149"/>
      <c r="AX266" s="149"/>
      <c r="AY266" s="149"/>
      <c r="AZ266" s="149"/>
      <c r="BA266" s="149"/>
      <c r="BB266" s="149"/>
      <c r="BC266" s="149"/>
      <c r="BD266" s="149"/>
      <c r="BE266" s="149"/>
      <c r="BF266" s="149"/>
      <c r="BG266" s="149"/>
      <c r="BH266" s="149"/>
      <c r="BI266" s="149"/>
      <c r="BJ266" s="149"/>
      <c r="BK266" s="149"/>
      <c r="BL266" s="149"/>
      <c r="BM266" s="149"/>
      <c r="BN266" s="149"/>
      <c r="BO266" s="149"/>
      <c r="BP266" s="149"/>
      <c r="BQ266" s="149"/>
      <c r="BR266" s="149"/>
      <c r="BS266" s="149"/>
      <c r="BT266" s="149"/>
      <c r="BU266" s="149"/>
      <c r="BV266" s="149"/>
      <c r="BW266" s="149"/>
      <c r="BX266" s="149"/>
      <c r="BY266" s="149"/>
      <c r="BZ266" s="149"/>
      <c r="CA266" s="149"/>
      <c r="CB266" s="149"/>
      <c r="CC266" s="149"/>
      <c r="CD266" s="149"/>
      <c r="CE266" s="149"/>
      <c r="CF266" s="149"/>
      <c r="CG266" s="149"/>
      <c r="CH266" s="149"/>
      <c r="CI266" s="149"/>
      <c r="CZ266" s="152"/>
      <c r="DA266" s="157"/>
      <c r="DB266" s="164"/>
    </row>
    <row r="267" spans="2:106" s="135" customFormat="1" ht="14.25" outlineLevel="2" x14ac:dyDescent="0.25">
      <c r="B267" s="136"/>
      <c r="C267" s="716" t="str">
        <f t="shared" si="310"/>
        <v>Восток</v>
      </c>
      <c r="D267" s="147"/>
      <c r="E267" s="147"/>
      <c r="F267" s="291"/>
      <c r="G267" s="147"/>
      <c r="H267" s="149">
        <f t="shared" ref="H267" si="320">H281</f>
        <v>4656.6000000000004</v>
      </c>
      <c r="I267" s="149">
        <f t="shared" si="312"/>
        <v>4656.6000000000004</v>
      </c>
      <c r="J267" s="149">
        <f t="shared" si="312"/>
        <v>4656.6000000000004</v>
      </c>
      <c r="K267" s="149">
        <f t="shared" si="312"/>
        <v>3104.4</v>
      </c>
      <c r="L267" s="149">
        <f t="shared" ref="L267:R267" si="321">L295-L281</f>
        <v>1552.2000000000003</v>
      </c>
      <c r="M267" s="149">
        <f t="shared" si="321"/>
        <v>1552.2000000000003</v>
      </c>
      <c r="N267" s="149">
        <f t="shared" si="321"/>
        <v>1552.2000000000003</v>
      </c>
      <c r="O267" s="149">
        <f t="shared" si="321"/>
        <v>1552.2000000000003</v>
      </c>
      <c r="P267" s="149">
        <f t="shared" si="321"/>
        <v>1552.2000000000003</v>
      </c>
      <c r="Q267" s="149">
        <f t="shared" si="321"/>
        <v>1552.2000000000003</v>
      </c>
      <c r="R267" s="149">
        <f t="shared" si="321"/>
        <v>1552.2000000000003</v>
      </c>
      <c r="S267" s="149"/>
      <c r="T267" s="149"/>
      <c r="U267" s="149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49"/>
      <c r="AF267" s="149"/>
      <c r="AG267" s="149"/>
      <c r="AH267" s="149"/>
      <c r="AI267" s="149"/>
      <c r="AJ267" s="149"/>
      <c r="AK267" s="149"/>
      <c r="AL267" s="149"/>
      <c r="AM267" s="149"/>
      <c r="AN267" s="149"/>
      <c r="AO267" s="149"/>
      <c r="AP267" s="149"/>
      <c r="AQ267" s="149"/>
      <c r="AR267" s="149"/>
      <c r="AS267" s="149"/>
      <c r="AT267" s="149"/>
      <c r="AU267" s="149"/>
      <c r="AV267" s="149"/>
      <c r="AW267" s="149"/>
      <c r="AX267" s="149"/>
      <c r="AY267" s="149"/>
      <c r="AZ267" s="149"/>
      <c r="BA267" s="149"/>
      <c r="BB267" s="149"/>
      <c r="BC267" s="149"/>
      <c r="BD267" s="149"/>
      <c r="BE267" s="149"/>
      <c r="BF267" s="149"/>
      <c r="BG267" s="149"/>
      <c r="BH267" s="149"/>
      <c r="BI267" s="149"/>
      <c r="BJ267" s="149"/>
      <c r="BK267" s="149"/>
      <c r="BL267" s="149"/>
      <c r="BM267" s="149"/>
      <c r="BN267" s="149"/>
      <c r="BO267" s="149"/>
      <c r="BP267" s="149"/>
      <c r="BQ267" s="149"/>
      <c r="BR267" s="149"/>
      <c r="BS267" s="149"/>
      <c r="BT267" s="149"/>
      <c r="BU267" s="149"/>
      <c r="BV267" s="149"/>
      <c r="BW267" s="149"/>
      <c r="BX267" s="149"/>
      <c r="BY267" s="149"/>
      <c r="BZ267" s="149"/>
      <c r="CA267" s="149"/>
      <c r="CB267" s="149"/>
      <c r="CC267" s="149"/>
      <c r="CD267" s="149"/>
      <c r="CE267" s="149"/>
      <c r="CF267" s="149"/>
      <c r="CG267" s="149"/>
      <c r="CH267" s="149"/>
      <c r="CI267" s="149"/>
      <c r="CZ267" s="152"/>
      <c r="DA267" s="157"/>
      <c r="DB267" s="164"/>
    </row>
    <row r="268" spans="2:106" s="135" customFormat="1" ht="14.25" outlineLevel="2" x14ac:dyDescent="0.25">
      <c r="B268" s="136"/>
      <c r="C268" s="716" t="str">
        <f t="shared" si="310"/>
        <v>Ямал</v>
      </c>
      <c r="D268" s="147"/>
      <c r="E268" s="147"/>
      <c r="F268" s="291"/>
      <c r="G268" s="147"/>
      <c r="H268" s="149">
        <f t="shared" ref="H268" si="322">H282</f>
        <v>5587.92</v>
      </c>
      <c r="I268" s="149">
        <f t="shared" si="312"/>
        <v>5587.92</v>
      </c>
      <c r="J268" s="149">
        <f t="shared" si="312"/>
        <v>5587.92</v>
      </c>
      <c r="K268" s="149">
        <f t="shared" si="312"/>
        <v>3725.2799999999997</v>
      </c>
      <c r="L268" s="149">
        <f t="shared" ref="L268:R268" si="323">L296-L282</f>
        <v>1862.6400000000003</v>
      </c>
      <c r="M268" s="149">
        <f t="shared" si="323"/>
        <v>1862.6400000000003</v>
      </c>
      <c r="N268" s="149">
        <f t="shared" si="323"/>
        <v>1862.6400000000003</v>
      </c>
      <c r="O268" s="149">
        <f t="shared" si="323"/>
        <v>1862.6400000000003</v>
      </c>
      <c r="P268" s="149">
        <f t="shared" si="323"/>
        <v>1862.6400000000003</v>
      </c>
      <c r="Q268" s="149">
        <f t="shared" si="323"/>
        <v>1862.6400000000003</v>
      </c>
      <c r="R268" s="149">
        <f t="shared" si="323"/>
        <v>1862.6400000000003</v>
      </c>
      <c r="S268" s="149"/>
      <c r="T268" s="149"/>
      <c r="U268" s="149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49"/>
      <c r="AF268" s="149"/>
      <c r="AG268" s="149"/>
      <c r="AH268" s="149"/>
      <c r="AI268" s="149"/>
      <c r="AJ268" s="149"/>
      <c r="AK268" s="149"/>
      <c r="AL268" s="149"/>
      <c r="AM268" s="149"/>
      <c r="AN268" s="149"/>
      <c r="AO268" s="149"/>
      <c r="AP268" s="149"/>
      <c r="AQ268" s="149"/>
      <c r="AR268" s="149"/>
      <c r="AS268" s="149"/>
      <c r="AT268" s="149"/>
      <c r="AU268" s="149"/>
      <c r="AV268" s="149"/>
      <c r="AW268" s="149"/>
      <c r="AX268" s="149"/>
      <c r="AY268" s="149"/>
      <c r="AZ268" s="149"/>
      <c r="BA268" s="149"/>
      <c r="BB268" s="149"/>
      <c r="BC268" s="149"/>
      <c r="BD268" s="149"/>
      <c r="BE268" s="149"/>
      <c r="BF268" s="149"/>
      <c r="BG268" s="149"/>
      <c r="BH268" s="149"/>
      <c r="BI268" s="149"/>
      <c r="BJ268" s="149"/>
      <c r="BK268" s="149"/>
      <c r="BL268" s="149"/>
      <c r="BM268" s="149"/>
      <c r="BN268" s="149"/>
      <c r="BO268" s="149"/>
      <c r="BP268" s="149"/>
      <c r="BQ268" s="149"/>
      <c r="BR268" s="149"/>
      <c r="BS268" s="149"/>
      <c r="BT268" s="149"/>
      <c r="BU268" s="149"/>
      <c r="BV268" s="149"/>
      <c r="BW268" s="149"/>
      <c r="BX268" s="149"/>
      <c r="BY268" s="149"/>
      <c r="BZ268" s="149"/>
      <c r="CA268" s="149"/>
      <c r="CB268" s="149"/>
      <c r="CC268" s="149"/>
      <c r="CD268" s="149"/>
      <c r="CE268" s="149"/>
      <c r="CF268" s="149"/>
      <c r="CG268" s="149"/>
      <c r="CH268" s="149"/>
      <c r="CI268" s="149"/>
      <c r="CZ268" s="152"/>
      <c r="DA268" s="157"/>
      <c r="DB268" s="164"/>
    </row>
    <row r="269" spans="2:106" s="135" customFormat="1" ht="14.25" outlineLevel="2" x14ac:dyDescent="0.25">
      <c r="B269" s="136"/>
      <c r="C269" s="716" t="str">
        <f t="shared" si="310"/>
        <v>Мессояха</v>
      </c>
      <c r="D269" s="147"/>
      <c r="E269" s="147"/>
      <c r="F269" s="291"/>
      <c r="G269" s="147"/>
      <c r="H269" s="149">
        <f t="shared" ref="H269" si="324">H283</f>
        <v>5587.92</v>
      </c>
      <c r="I269" s="149">
        <f t="shared" si="312"/>
        <v>5587.92</v>
      </c>
      <c r="J269" s="149">
        <f t="shared" si="312"/>
        <v>5587.92</v>
      </c>
      <c r="K269" s="149">
        <f t="shared" si="312"/>
        <v>3725.2799999999997</v>
      </c>
      <c r="L269" s="149">
        <f t="shared" ref="L269:R269" si="325">L297-L283</f>
        <v>1862.6400000000003</v>
      </c>
      <c r="M269" s="149">
        <f t="shared" si="325"/>
        <v>1862.6400000000003</v>
      </c>
      <c r="N269" s="149">
        <f t="shared" si="325"/>
        <v>1862.6400000000003</v>
      </c>
      <c r="O269" s="149">
        <f t="shared" si="325"/>
        <v>1862.6400000000003</v>
      </c>
      <c r="P269" s="149">
        <f t="shared" si="325"/>
        <v>1862.6400000000003</v>
      </c>
      <c r="Q269" s="149">
        <f t="shared" si="325"/>
        <v>1862.6400000000003</v>
      </c>
      <c r="R269" s="149">
        <f t="shared" si="325"/>
        <v>1862.6400000000003</v>
      </c>
      <c r="S269" s="149"/>
      <c r="T269" s="149"/>
      <c r="U269" s="149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49"/>
      <c r="AF269" s="149"/>
      <c r="AG269" s="149"/>
      <c r="AH269" s="149"/>
      <c r="AI269" s="149"/>
      <c r="AJ269" s="149"/>
      <c r="AK269" s="149"/>
      <c r="AL269" s="149"/>
      <c r="AM269" s="149"/>
      <c r="AN269" s="149"/>
      <c r="AO269" s="149"/>
      <c r="AP269" s="149"/>
      <c r="AQ269" s="149"/>
      <c r="AR269" s="149"/>
      <c r="AS269" s="149"/>
      <c r="AT269" s="149"/>
      <c r="AU269" s="149"/>
      <c r="AV269" s="149"/>
      <c r="AW269" s="149"/>
      <c r="AX269" s="149"/>
      <c r="AY269" s="149"/>
      <c r="AZ269" s="149"/>
      <c r="BA269" s="149"/>
      <c r="BB269" s="149"/>
      <c r="BC269" s="149"/>
      <c r="BD269" s="149"/>
      <c r="BE269" s="149"/>
      <c r="BF269" s="149"/>
      <c r="BG269" s="149"/>
      <c r="BH269" s="149"/>
      <c r="BI269" s="149"/>
      <c r="BJ269" s="149"/>
      <c r="BK269" s="149"/>
      <c r="BL269" s="149"/>
      <c r="BM269" s="149"/>
      <c r="BN269" s="149"/>
      <c r="BO269" s="149"/>
      <c r="BP269" s="149"/>
      <c r="BQ269" s="149"/>
      <c r="BR269" s="149"/>
      <c r="BS269" s="149"/>
      <c r="BT269" s="149"/>
      <c r="BU269" s="149"/>
      <c r="BV269" s="149"/>
      <c r="BW269" s="149"/>
      <c r="BX269" s="149"/>
      <c r="BY269" s="149"/>
      <c r="BZ269" s="149"/>
      <c r="CA269" s="149"/>
      <c r="CB269" s="149"/>
      <c r="CC269" s="149"/>
      <c r="CD269" s="149"/>
      <c r="CE269" s="149"/>
      <c r="CF269" s="149"/>
      <c r="CG269" s="149"/>
      <c r="CH269" s="149"/>
      <c r="CI269" s="149"/>
      <c r="CZ269" s="152"/>
      <c r="DA269" s="157"/>
      <c r="DB269" s="164"/>
    </row>
    <row r="270" spans="2:106" s="135" customFormat="1" ht="14.25" outlineLevel="2" x14ac:dyDescent="0.25">
      <c r="B270" s="136"/>
      <c r="C270" s="716" t="str">
        <f t="shared" si="310"/>
        <v>Заполярье</v>
      </c>
      <c r="D270" s="147"/>
      <c r="E270" s="147"/>
      <c r="F270" s="291"/>
      <c r="G270" s="147"/>
      <c r="H270" s="149">
        <f t="shared" ref="H270" si="326">H284</f>
        <v>8381.880000000001</v>
      </c>
      <c r="I270" s="149">
        <f t="shared" si="312"/>
        <v>8381.880000000001</v>
      </c>
      <c r="J270" s="149">
        <f t="shared" si="312"/>
        <v>8381.880000000001</v>
      </c>
      <c r="K270" s="149">
        <f t="shared" si="312"/>
        <v>5587.92</v>
      </c>
      <c r="L270" s="149">
        <f t="shared" ref="L270:R270" si="327">L298-L284</f>
        <v>2793.9600000000009</v>
      </c>
      <c r="M270" s="149">
        <f t="shared" si="327"/>
        <v>2793.9600000000009</v>
      </c>
      <c r="N270" s="149">
        <f t="shared" si="327"/>
        <v>2793.9600000000009</v>
      </c>
      <c r="O270" s="149">
        <f t="shared" si="327"/>
        <v>2793.9600000000009</v>
      </c>
      <c r="P270" s="149">
        <f t="shared" si="327"/>
        <v>2793.9600000000009</v>
      </c>
      <c r="Q270" s="149">
        <f t="shared" si="327"/>
        <v>2793.9600000000009</v>
      </c>
      <c r="R270" s="149">
        <f t="shared" si="327"/>
        <v>2793.9600000000009</v>
      </c>
      <c r="S270" s="149"/>
      <c r="T270" s="149"/>
      <c r="U270" s="149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49"/>
      <c r="AF270" s="149"/>
      <c r="AG270" s="149"/>
      <c r="AH270" s="149"/>
      <c r="AI270" s="149"/>
      <c r="AJ270" s="149"/>
      <c r="AK270" s="149"/>
      <c r="AL270" s="149"/>
      <c r="AM270" s="149"/>
      <c r="AN270" s="149"/>
      <c r="AO270" s="149"/>
      <c r="AP270" s="149"/>
      <c r="AQ270" s="149"/>
      <c r="AR270" s="149"/>
      <c r="AS270" s="149"/>
      <c r="AT270" s="149"/>
      <c r="AU270" s="149"/>
      <c r="AV270" s="149"/>
      <c r="AW270" s="149"/>
      <c r="AX270" s="149"/>
      <c r="AY270" s="149"/>
      <c r="AZ270" s="149"/>
      <c r="BA270" s="149"/>
      <c r="BB270" s="149"/>
      <c r="BC270" s="149"/>
      <c r="BD270" s="149"/>
      <c r="BE270" s="149"/>
      <c r="BF270" s="149"/>
      <c r="BG270" s="149"/>
      <c r="BH270" s="149"/>
      <c r="BI270" s="149"/>
      <c r="BJ270" s="149"/>
      <c r="BK270" s="149"/>
      <c r="BL270" s="149"/>
      <c r="BM270" s="149"/>
      <c r="BN270" s="149"/>
      <c r="BO270" s="149"/>
      <c r="BP270" s="149"/>
      <c r="BQ270" s="149"/>
      <c r="BR270" s="149"/>
      <c r="BS270" s="149"/>
      <c r="BT270" s="149"/>
      <c r="BU270" s="149"/>
      <c r="BV270" s="149"/>
      <c r="BW270" s="149"/>
      <c r="BX270" s="149"/>
      <c r="BY270" s="149"/>
      <c r="BZ270" s="149"/>
      <c r="CA270" s="149"/>
      <c r="CB270" s="149"/>
      <c r="CC270" s="149"/>
      <c r="CD270" s="149"/>
      <c r="CE270" s="149"/>
      <c r="CF270" s="149"/>
      <c r="CG270" s="149"/>
      <c r="CH270" s="149"/>
      <c r="CI270" s="149"/>
      <c r="CZ270" s="152"/>
      <c r="DA270" s="157"/>
      <c r="DB270" s="164"/>
    </row>
    <row r="271" spans="2:106" s="135" customFormat="1" ht="14.25" outlineLevel="2" x14ac:dyDescent="0.25">
      <c r="B271" s="136"/>
      <c r="C271" s="716" t="str">
        <f t="shared" si="310"/>
        <v>ГПН Р</v>
      </c>
      <c r="D271" s="147"/>
      <c r="E271" s="147"/>
      <c r="F271" s="291"/>
      <c r="G271" s="147"/>
      <c r="H271" s="149">
        <f t="shared" ref="H271" si="328">H285</f>
        <v>4656.6000000000004</v>
      </c>
      <c r="I271" s="149">
        <f t="shared" si="312"/>
        <v>4656.6000000000004</v>
      </c>
      <c r="J271" s="149">
        <f t="shared" si="312"/>
        <v>4656.6000000000004</v>
      </c>
      <c r="K271" s="149">
        <f t="shared" si="312"/>
        <v>3104.4</v>
      </c>
      <c r="L271" s="149">
        <f t="shared" ref="L271:R271" si="329">L299-L285</f>
        <v>1552.2000000000003</v>
      </c>
      <c r="M271" s="149">
        <f t="shared" si="329"/>
        <v>1552.2000000000003</v>
      </c>
      <c r="N271" s="149">
        <f t="shared" si="329"/>
        <v>1552.2000000000003</v>
      </c>
      <c r="O271" s="149">
        <f t="shared" si="329"/>
        <v>1552.2000000000003</v>
      </c>
      <c r="P271" s="149">
        <f t="shared" si="329"/>
        <v>1552.2000000000003</v>
      </c>
      <c r="Q271" s="149">
        <f t="shared" si="329"/>
        <v>1552.2000000000003</v>
      </c>
      <c r="R271" s="149">
        <f t="shared" si="329"/>
        <v>1552.2000000000003</v>
      </c>
      <c r="S271" s="149"/>
      <c r="T271" s="149"/>
      <c r="U271" s="149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49"/>
      <c r="AF271" s="149"/>
      <c r="AG271" s="149"/>
      <c r="AH271" s="149"/>
      <c r="AI271" s="149"/>
      <c r="AJ271" s="149"/>
      <c r="AK271" s="149"/>
      <c r="AL271" s="149"/>
      <c r="AM271" s="149"/>
      <c r="AN271" s="149"/>
      <c r="AO271" s="149"/>
      <c r="AP271" s="149"/>
      <c r="AQ271" s="149"/>
      <c r="AR271" s="149"/>
      <c r="AS271" s="149"/>
      <c r="AT271" s="149"/>
      <c r="AU271" s="149"/>
      <c r="AV271" s="149"/>
      <c r="AW271" s="149"/>
      <c r="AX271" s="149"/>
      <c r="AY271" s="149"/>
      <c r="AZ271" s="149"/>
      <c r="BA271" s="149"/>
      <c r="BB271" s="149"/>
      <c r="BC271" s="149"/>
      <c r="BD271" s="149"/>
      <c r="BE271" s="149"/>
      <c r="BF271" s="149"/>
      <c r="BG271" s="149"/>
      <c r="BH271" s="149"/>
      <c r="BI271" s="149"/>
      <c r="BJ271" s="149"/>
      <c r="BK271" s="149"/>
      <c r="BL271" s="149"/>
      <c r="BM271" s="149"/>
      <c r="BN271" s="149"/>
      <c r="BO271" s="149"/>
      <c r="BP271" s="149"/>
      <c r="BQ271" s="149"/>
      <c r="BR271" s="149"/>
      <c r="BS271" s="149"/>
      <c r="BT271" s="149"/>
      <c r="BU271" s="149"/>
      <c r="BV271" s="149"/>
      <c r="BW271" s="149"/>
      <c r="BX271" s="149"/>
      <c r="BY271" s="149"/>
      <c r="BZ271" s="149"/>
      <c r="CA271" s="149"/>
      <c r="CB271" s="149"/>
      <c r="CC271" s="149"/>
      <c r="CD271" s="149"/>
      <c r="CE271" s="149"/>
      <c r="CF271" s="149"/>
      <c r="CG271" s="149"/>
      <c r="CH271" s="149"/>
      <c r="CI271" s="149"/>
      <c r="CZ271" s="152"/>
      <c r="DA271" s="157"/>
      <c r="DB271" s="164"/>
    </row>
    <row r="272" spans="2:106" s="135" customFormat="1" ht="14.25" outlineLevel="2" x14ac:dyDescent="0.25">
      <c r="B272" s="136"/>
      <c r="C272" s="716" t="str">
        <f t="shared" si="310"/>
        <v>Гео</v>
      </c>
      <c r="D272" s="147"/>
      <c r="E272" s="147"/>
      <c r="F272" s="291"/>
      <c r="G272" s="147"/>
      <c r="H272" s="149">
        <f t="shared" ref="H272" si="330">H286</f>
        <v>4656.6000000000004</v>
      </c>
      <c r="I272" s="149">
        <f t="shared" si="312"/>
        <v>4656.6000000000004</v>
      </c>
      <c r="J272" s="149">
        <f t="shared" si="312"/>
        <v>4656.6000000000004</v>
      </c>
      <c r="K272" s="149">
        <f t="shared" si="312"/>
        <v>3104.4</v>
      </c>
      <c r="L272" s="149">
        <f t="shared" ref="L272:R272" si="331">L300-L286</f>
        <v>1552.2000000000003</v>
      </c>
      <c r="M272" s="149">
        <f t="shared" si="331"/>
        <v>1552.2000000000003</v>
      </c>
      <c r="N272" s="149">
        <f t="shared" si="331"/>
        <v>1552.2000000000003</v>
      </c>
      <c r="O272" s="149">
        <f t="shared" si="331"/>
        <v>1552.2000000000003</v>
      </c>
      <c r="P272" s="149">
        <f t="shared" si="331"/>
        <v>1552.2000000000003</v>
      </c>
      <c r="Q272" s="149">
        <f t="shared" si="331"/>
        <v>1552.2000000000003</v>
      </c>
      <c r="R272" s="149">
        <f t="shared" si="331"/>
        <v>1552.2000000000003</v>
      </c>
      <c r="S272" s="149"/>
      <c r="T272" s="149"/>
      <c r="U272" s="149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49"/>
      <c r="AF272" s="149"/>
      <c r="AG272" s="149"/>
      <c r="AH272" s="149"/>
      <c r="AI272" s="149"/>
      <c r="AJ272" s="149"/>
      <c r="AK272" s="149"/>
      <c r="AL272" s="149"/>
      <c r="AM272" s="149"/>
      <c r="AN272" s="149"/>
      <c r="AO272" s="149"/>
      <c r="AP272" s="149"/>
      <c r="AQ272" s="149"/>
      <c r="AR272" s="149"/>
      <c r="AS272" s="149"/>
      <c r="AT272" s="149"/>
      <c r="AU272" s="149"/>
      <c r="AV272" s="149"/>
      <c r="AW272" s="149"/>
      <c r="AX272" s="149"/>
      <c r="AY272" s="149"/>
      <c r="AZ272" s="149"/>
      <c r="BA272" s="149"/>
      <c r="BB272" s="149"/>
      <c r="BC272" s="149"/>
      <c r="BD272" s="149"/>
      <c r="BE272" s="149"/>
      <c r="BF272" s="149"/>
      <c r="BG272" s="149"/>
      <c r="BH272" s="149"/>
      <c r="BI272" s="149"/>
      <c r="BJ272" s="149"/>
      <c r="BK272" s="149"/>
      <c r="BL272" s="149"/>
      <c r="BM272" s="149"/>
      <c r="BN272" s="149"/>
      <c r="BO272" s="149"/>
      <c r="BP272" s="149"/>
      <c r="BQ272" s="149"/>
      <c r="BR272" s="149"/>
      <c r="BS272" s="149"/>
      <c r="BT272" s="149"/>
      <c r="BU272" s="149"/>
      <c r="BV272" s="149"/>
      <c r="BW272" s="149"/>
      <c r="BX272" s="149"/>
      <c r="BY272" s="149"/>
      <c r="BZ272" s="149"/>
      <c r="CA272" s="149"/>
      <c r="CB272" s="149"/>
      <c r="CC272" s="149"/>
      <c r="CD272" s="149"/>
      <c r="CE272" s="149"/>
      <c r="CF272" s="149"/>
      <c r="CG272" s="149"/>
      <c r="CH272" s="149"/>
      <c r="CI272" s="149"/>
      <c r="CZ272" s="152"/>
      <c r="DA272" s="157"/>
      <c r="DB272" s="164"/>
    </row>
    <row r="273" spans="2:106" s="135" customFormat="1" ht="14.25" outlineLevel="2" x14ac:dyDescent="0.25">
      <c r="B273" s="136"/>
      <c r="C273" s="716" t="str">
        <f t="shared" si="310"/>
        <v>НТЦ</v>
      </c>
      <c r="D273" s="147"/>
      <c r="E273" s="147"/>
      <c r="F273" s="291"/>
      <c r="G273" s="147"/>
      <c r="H273" s="149">
        <f t="shared" ref="H273" si="332">H287</f>
        <v>5587.92</v>
      </c>
      <c r="I273" s="149">
        <f t="shared" si="312"/>
        <v>5587.92</v>
      </c>
      <c r="J273" s="149">
        <f t="shared" si="312"/>
        <v>5587.92</v>
      </c>
      <c r="K273" s="149">
        <f t="shared" si="312"/>
        <v>3725.2799999999997</v>
      </c>
      <c r="L273" s="149">
        <f t="shared" ref="L273:R273" si="333">L301-L287</f>
        <v>1862.6400000000003</v>
      </c>
      <c r="M273" s="149">
        <f t="shared" si="333"/>
        <v>1862.6400000000003</v>
      </c>
      <c r="N273" s="149">
        <f t="shared" si="333"/>
        <v>1862.6400000000003</v>
      </c>
      <c r="O273" s="149">
        <f t="shared" si="333"/>
        <v>1862.6400000000003</v>
      </c>
      <c r="P273" s="149">
        <f t="shared" si="333"/>
        <v>1862.6400000000003</v>
      </c>
      <c r="Q273" s="149">
        <f t="shared" si="333"/>
        <v>1862.6400000000003</v>
      </c>
      <c r="R273" s="149">
        <f t="shared" si="333"/>
        <v>1862.6400000000003</v>
      </c>
      <c r="S273" s="149"/>
      <c r="T273" s="149"/>
      <c r="U273" s="149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49"/>
      <c r="AF273" s="149"/>
      <c r="AG273" s="149"/>
      <c r="AH273" s="149"/>
      <c r="AI273" s="149"/>
      <c r="AJ273" s="149"/>
      <c r="AK273" s="149"/>
      <c r="AL273" s="149"/>
      <c r="AM273" s="149"/>
      <c r="AN273" s="149"/>
      <c r="AO273" s="149"/>
      <c r="AP273" s="149"/>
      <c r="AQ273" s="149"/>
      <c r="AR273" s="149"/>
      <c r="AS273" s="149"/>
      <c r="AT273" s="149"/>
      <c r="AU273" s="149"/>
      <c r="AV273" s="149"/>
      <c r="AW273" s="149"/>
      <c r="AX273" s="149"/>
      <c r="AY273" s="149"/>
      <c r="AZ273" s="149"/>
      <c r="BA273" s="149"/>
      <c r="BB273" s="149"/>
      <c r="BC273" s="149"/>
      <c r="BD273" s="149"/>
      <c r="BE273" s="149"/>
      <c r="BF273" s="149"/>
      <c r="BG273" s="149"/>
      <c r="BH273" s="149"/>
      <c r="BI273" s="149"/>
      <c r="BJ273" s="149"/>
      <c r="BK273" s="149"/>
      <c r="BL273" s="149"/>
      <c r="BM273" s="149"/>
      <c r="BN273" s="149"/>
      <c r="BO273" s="149"/>
      <c r="BP273" s="149"/>
      <c r="BQ273" s="149"/>
      <c r="BR273" s="149"/>
      <c r="BS273" s="149"/>
      <c r="BT273" s="149"/>
      <c r="BU273" s="149"/>
      <c r="BV273" s="149"/>
      <c r="BW273" s="149"/>
      <c r="BX273" s="149"/>
      <c r="BY273" s="149"/>
      <c r="BZ273" s="149"/>
      <c r="CA273" s="149"/>
      <c r="CB273" s="149"/>
      <c r="CC273" s="149"/>
      <c r="CD273" s="149"/>
      <c r="CE273" s="149"/>
      <c r="CF273" s="149"/>
      <c r="CG273" s="149"/>
      <c r="CH273" s="149"/>
      <c r="CI273" s="149"/>
      <c r="CZ273" s="152"/>
      <c r="DA273" s="157"/>
      <c r="DB273" s="164"/>
    </row>
    <row r="274" spans="2:106" s="135" customFormat="1" ht="14.25" outlineLevel="2" x14ac:dyDescent="0.25">
      <c r="B274" s="136"/>
      <c r="C274" s="716" t="str">
        <f t="shared" si="310"/>
        <v>Меретояха</v>
      </c>
      <c r="D274" s="147"/>
      <c r="E274" s="147"/>
      <c r="F274" s="291"/>
      <c r="G274" s="147"/>
      <c r="H274" s="149">
        <f t="shared" ref="H274" si="334">H288</f>
        <v>5587.92</v>
      </c>
      <c r="I274" s="149">
        <f t="shared" si="312"/>
        <v>5587.92</v>
      </c>
      <c r="J274" s="149">
        <f t="shared" si="312"/>
        <v>5587.92</v>
      </c>
      <c r="K274" s="149">
        <f t="shared" si="312"/>
        <v>3725.2799999999997</v>
      </c>
      <c r="L274" s="149">
        <f t="shared" ref="L274:R274" si="335">L302-L288</f>
        <v>1862.6400000000003</v>
      </c>
      <c r="M274" s="149">
        <f t="shared" si="335"/>
        <v>1862.6400000000003</v>
      </c>
      <c r="N274" s="149">
        <f t="shared" si="335"/>
        <v>1862.6400000000003</v>
      </c>
      <c r="O274" s="149">
        <f t="shared" si="335"/>
        <v>1862.6400000000003</v>
      </c>
      <c r="P274" s="149">
        <f t="shared" si="335"/>
        <v>1862.6400000000003</v>
      </c>
      <c r="Q274" s="149">
        <f t="shared" si="335"/>
        <v>1862.6400000000003</v>
      </c>
      <c r="R274" s="149">
        <f t="shared" si="335"/>
        <v>1862.6400000000003</v>
      </c>
      <c r="S274" s="149"/>
      <c r="T274" s="149"/>
      <c r="U274" s="149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49"/>
      <c r="AF274" s="149"/>
      <c r="AG274" s="149"/>
      <c r="AH274" s="149"/>
      <c r="AI274" s="149"/>
      <c r="AJ274" s="149"/>
      <c r="AK274" s="149"/>
      <c r="AL274" s="149"/>
      <c r="AM274" s="149"/>
      <c r="AN274" s="149"/>
      <c r="AO274" s="149"/>
      <c r="AP274" s="149"/>
      <c r="AQ274" s="149"/>
      <c r="AR274" s="149"/>
      <c r="AS274" s="149"/>
      <c r="AT274" s="149"/>
      <c r="AU274" s="149"/>
      <c r="AV274" s="149"/>
      <c r="AW274" s="149"/>
      <c r="AX274" s="149"/>
      <c r="AY274" s="149"/>
      <c r="AZ274" s="149"/>
      <c r="BA274" s="149"/>
      <c r="BB274" s="149"/>
      <c r="BC274" s="149"/>
      <c r="BD274" s="149"/>
      <c r="BE274" s="149"/>
      <c r="BF274" s="149"/>
      <c r="BG274" s="149"/>
      <c r="BH274" s="149"/>
      <c r="BI274" s="149"/>
      <c r="BJ274" s="149"/>
      <c r="BK274" s="149"/>
      <c r="BL274" s="149"/>
      <c r="BM274" s="149"/>
      <c r="BN274" s="149"/>
      <c r="BO274" s="149"/>
      <c r="BP274" s="149"/>
      <c r="BQ274" s="149"/>
      <c r="BR274" s="149"/>
      <c r="BS274" s="149"/>
      <c r="BT274" s="149"/>
      <c r="BU274" s="149"/>
      <c r="BV274" s="149"/>
      <c r="BW274" s="149"/>
      <c r="BX274" s="149"/>
      <c r="BY274" s="149"/>
      <c r="BZ274" s="149"/>
      <c r="CA274" s="149"/>
      <c r="CB274" s="149"/>
      <c r="CC274" s="149"/>
      <c r="CD274" s="149"/>
      <c r="CE274" s="149"/>
      <c r="CF274" s="149"/>
      <c r="CG274" s="149"/>
      <c r="CH274" s="149"/>
      <c r="CI274" s="149"/>
      <c r="CZ274" s="152"/>
      <c r="DA274" s="157"/>
      <c r="DB274" s="164"/>
    </row>
    <row r="275" spans="2:106" s="685" customFormat="1" outlineLevel="2" x14ac:dyDescent="0.25">
      <c r="B275" s="680" t="s">
        <v>930</v>
      </c>
      <c r="C275" s="681" t="str">
        <f>'Дерево КПЭ (Развитие ОЭДК)'!F15</f>
        <v>Трудозатраты на заполнение оценочных листов, час.</v>
      </c>
      <c r="D275" s="682"/>
      <c r="E275" s="682"/>
      <c r="F275" s="683"/>
      <c r="G275" s="682"/>
      <c r="H275" s="684">
        <f>SUM(H276:H288)</f>
        <v>74505.599999999991</v>
      </c>
      <c r="I275" s="684">
        <f>SUM(I276:I288)</f>
        <v>74505.599999999991</v>
      </c>
      <c r="J275" s="684">
        <f t="shared" ref="J275:L275" si="336">SUM(J276:J288)</f>
        <v>74505.599999999991</v>
      </c>
      <c r="K275" s="684">
        <f t="shared" si="336"/>
        <v>49670.400000000001</v>
      </c>
      <c r="L275" s="684">
        <f t="shared" si="336"/>
        <v>49670.400000000001</v>
      </c>
      <c r="M275" s="684">
        <f t="shared" ref="M275" si="337">SUM(M276:M288)</f>
        <v>49670.400000000001</v>
      </c>
      <c r="N275" s="684">
        <f t="shared" ref="N275" si="338">SUM(N276:N288)</f>
        <v>49670.400000000001</v>
      </c>
      <c r="O275" s="684">
        <f t="shared" ref="O275" si="339">SUM(O276:O288)</f>
        <v>49670.400000000001</v>
      </c>
      <c r="P275" s="684">
        <f t="shared" ref="P275" si="340">SUM(P276:P288)</f>
        <v>49670.400000000001</v>
      </c>
      <c r="Q275" s="684">
        <f t="shared" ref="Q275" si="341">SUM(Q276:Q288)</f>
        <v>49670.400000000001</v>
      </c>
      <c r="R275" s="684">
        <f t="shared" ref="R275" si="342">SUM(R276:R288)</f>
        <v>49670.400000000001</v>
      </c>
      <c r="S275" s="684"/>
      <c r="T275" s="684"/>
      <c r="U275" s="684"/>
      <c r="V275" s="684"/>
      <c r="W275" s="684"/>
      <c r="X275" s="684"/>
      <c r="Y275" s="684"/>
      <c r="Z275" s="684"/>
      <c r="AA275" s="684"/>
      <c r="AB275" s="684"/>
      <c r="AC275" s="684"/>
      <c r="AD275" s="684"/>
      <c r="AE275" s="684"/>
      <c r="AF275" s="684"/>
      <c r="AG275" s="684"/>
      <c r="AH275" s="684"/>
      <c r="AI275" s="684"/>
      <c r="AJ275" s="684"/>
      <c r="AK275" s="684"/>
      <c r="AL275" s="684"/>
      <c r="AM275" s="684"/>
      <c r="AN275" s="684"/>
      <c r="AO275" s="684"/>
      <c r="AP275" s="684"/>
      <c r="AQ275" s="684"/>
      <c r="AR275" s="684"/>
      <c r="AS275" s="684"/>
      <c r="AT275" s="684"/>
      <c r="AU275" s="684"/>
      <c r="AV275" s="684"/>
      <c r="AW275" s="684"/>
      <c r="AX275" s="684"/>
      <c r="AY275" s="684"/>
      <c r="AZ275" s="684"/>
      <c r="BA275" s="684"/>
      <c r="BB275" s="684"/>
      <c r="BC275" s="684"/>
      <c r="BD275" s="684"/>
      <c r="BE275" s="684"/>
      <c r="BF275" s="684"/>
      <c r="BG275" s="684"/>
      <c r="BH275" s="684"/>
      <c r="BI275" s="684"/>
      <c r="BJ275" s="684"/>
      <c r="BK275" s="684"/>
      <c r="BL275" s="684"/>
      <c r="BM275" s="684"/>
      <c r="BN275" s="684"/>
      <c r="BO275" s="684"/>
      <c r="BP275" s="684"/>
      <c r="BQ275" s="684"/>
      <c r="BR275" s="684"/>
      <c r="BS275" s="684"/>
      <c r="BT275" s="684"/>
      <c r="BU275" s="684"/>
      <c r="BV275" s="684"/>
      <c r="BW275" s="684"/>
      <c r="BX275" s="684"/>
      <c r="BY275" s="684"/>
      <c r="BZ275" s="684"/>
      <c r="CA275" s="684"/>
      <c r="CB275" s="684"/>
      <c r="CC275" s="684"/>
      <c r="CD275" s="684"/>
      <c r="CE275" s="684"/>
      <c r="CF275" s="684"/>
      <c r="CG275" s="684"/>
      <c r="CH275" s="684"/>
      <c r="CI275" s="684"/>
      <c r="CZ275" s="686"/>
      <c r="DA275" s="687"/>
      <c r="DB275" s="688"/>
    </row>
    <row r="276" spans="2:106" s="135" customFormat="1" ht="14.25" outlineLevel="2" x14ac:dyDescent="0.25">
      <c r="B276" s="136"/>
      <c r="C276" s="540" t="str">
        <f>C262</f>
        <v>КЦ</v>
      </c>
      <c r="D276" s="147"/>
      <c r="E276" s="147"/>
      <c r="F276" s="291"/>
      <c r="G276" s="147"/>
      <c r="H276" s="149">
        <f t="shared" ref="H276:R276" si="343">H304*H$100</f>
        <v>0</v>
      </c>
      <c r="I276" s="149">
        <f t="shared" si="343"/>
        <v>0</v>
      </c>
      <c r="J276" s="149">
        <f t="shared" si="343"/>
        <v>0</v>
      </c>
      <c r="K276" s="149">
        <f t="shared" si="343"/>
        <v>0</v>
      </c>
      <c r="L276" s="149">
        <f t="shared" si="343"/>
        <v>0</v>
      </c>
      <c r="M276" s="149">
        <f t="shared" si="343"/>
        <v>0</v>
      </c>
      <c r="N276" s="149">
        <f t="shared" si="343"/>
        <v>0</v>
      </c>
      <c r="O276" s="149">
        <f t="shared" si="343"/>
        <v>0</v>
      </c>
      <c r="P276" s="149">
        <f t="shared" si="343"/>
        <v>0</v>
      </c>
      <c r="Q276" s="149">
        <f t="shared" si="343"/>
        <v>0</v>
      </c>
      <c r="R276" s="149">
        <f t="shared" si="343"/>
        <v>0</v>
      </c>
      <c r="S276" s="149"/>
      <c r="T276" s="149"/>
      <c r="U276" s="149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49"/>
      <c r="AF276" s="149"/>
      <c r="AG276" s="149"/>
      <c r="AH276" s="149"/>
      <c r="AI276" s="149"/>
      <c r="AJ276" s="149"/>
      <c r="AK276" s="149"/>
      <c r="AL276" s="149"/>
      <c r="AM276" s="149"/>
      <c r="AN276" s="149"/>
      <c r="AO276" s="149"/>
      <c r="AP276" s="149"/>
      <c r="AQ276" s="149"/>
      <c r="AR276" s="149"/>
      <c r="AS276" s="149"/>
      <c r="AT276" s="149"/>
      <c r="AU276" s="149"/>
      <c r="AV276" s="149"/>
      <c r="AW276" s="149"/>
      <c r="AX276" s="149"/>
      <c r="AY276" s="149"/>
      <c r="AZ276" s="149"/>
      <c r="BA276" s="149"/>
      <c r="BB276" s="149"/>
      <c r="BC276" s="149"/>
      <c r="BD276" s="149"/>
      <c r="BE276" s="149"/>
      <c r="BF276" s="149"/>
      <c r="BG276" s="149"/>
      <c r="BH276" s="149"/>
      <c r="BI276" s="149"/>
      <c r="BJ276" s="149"/>
      <c r="BK276" s="149"/>
      <c r="BL276" s="149"/>
      <c r="BM276" s="149"/>
      <c r="BN276" s="149"/>
      <c r="BO276" s="149"/>
      <c r="BP276" s="149"/>
      <c r="BQ276" s="149"/>
      <c r="BR276" s="149"/>
      <c r="BS276" s="149"/>
      <c r="BT276" s="149"/>
      <c r="BU276" s="149"/>
      <c r="BV276" s="149"/>
      <c r="BW276" s="149"/>
      <c r="BX276" s="149"/>
      <c r="BY276" s="149"/>
      <c r="BZ276" s="149"/>
      <c r="CA276" s="149"/>
      <c r="CB276" s="149"/>
      <c r="CC276" s="149"/>
      <c r="CD276" s="149"/>
      <c r="CE276" s="149"/>
      <c r="CF276" s="149"/>
      <c r="CG276" s="149"/>
      <c r="CH276" s="149"/>
      <c r="CI276" s="149"/>
      <c r="CZ276" s="152"/>
      <c r="DA276" s="157"/>
      <c r="DB276" s="164"/>
    </row>
    <row r="277" spans="2:106" s="135" customFormat="1" ht="14.25" outlineLevel="2" x14ac:dyDescent="0.25">
      <c r="B277" s="136"/>
      <c r="C277" s="540" t="str">
        <f t="shared" ref="C277:C288" si="344">C263</f>
        <v>ННГ</v>
      </c>
      <c r="D277" s="147"/>
      <c r="E277" s="147"/>
      <c r="F277" s="291"/>
      <c r="G277" s="147"/>
      <c r="H277" s="149">
        <f t="shared" ref="H277:R277" si="345">H305*H$100</f>
        <v>8381.880000000001</v>
      </c>
      <c r="I277" s="149">
        <f t="shared" si="345"/>
        <v>8381.880000000001</v>
      </c>
      <c r="J277" s="149">
        <f t="shared" si="345"/>
        <v>8381.880000000001</v>
      </c>
      <c r="K277" s="149">
        <f t="shared" si="345"/>
        <v>5587.92</v>
      </c>
      <c r="L277" s="149">
        <f t="shared" si="345"/>
        <v>5587.92</v>
      </c>
      <c r="M277" s="149">
        <f t="shared" si="345"/>
        <v>5587.92</v>
      </c>
      <c r="N277" s="149">
        <f t="shared" si="345"/>
        <v>5587.92</v>
      </c>
      <c r="O277" s="149">
        <f t="shared" si="345"/>
        <v>5587.92</v>
      </c>
      <c r="P277" s="149">
        <f t="shared" si="345"/>
        <v>5587.92</v>
      </c>
      <c r="Q277" s="149">
        <f t="shared" si="345"/>
        <v>5587.92</v>
      </c>
      <c r="R277" s="149">
        <f t="shared" si="345"/>
        <v>5587.92</v>
      </c>
      <c r="S277" s="149"/>
      <c r="T277" s="149"/>
      <c r="U277" s="149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49"/>
      <c r="AF277" s="149"/>
      <c r="AG277" s="149"/>
      <c r="AH277" s="149"/>
      <c r="AI277" s="149"/>
      <c r="AJ277" s="149"/>
      <c r="AK277" s="149"/>
      <c r="AL277" s="149"/>
      <c r="AM277" s="149"/>
      <c r="AN277" s="149"/>
      <c r="AO277" s="149"/>
      <c r="AP277" s="149"/>
      <c r="AQ277" s="149"/>
      <c r="AR277" s="149"/>
      <c r="AS277" s="149"/>
      <c r="AT277" s="149"/>
      <c r="AU277" s="149"/>
      <c r="AV277" s="149"/>
      <c r="AW277" s="149"/>
      <c r="AX277" s="149"/>
      <c r="AY277" s="149"/>
      <c r="AZ277" s="149"/>
      <c r="BA277" s="149"/>
      <c r="BB277" s="149"/>
      <c r="BC277" s="149"/>
      <c r="BD277" s="149"/>
      <c r="BE277" s="149"/>
      <c r="BF277" s="149"/>
      <c r="BG277" s="149"/>
      <c r="BH277" s="149"/>
      <c r="BI277" s="149"/>
      <c r="BJ277" s="149"/>
      <c r="BK277" s="149"/>
      <c r="BL277" s="149"/>
      <c r="BM277" s="149"/>
      <c r="BN277" s="149"/>
      <c r="BO277" s="149"/>
      <c r="BP277" s="149"/>
      <c r="BQ277" s="149"/>
      <c r="BR277" s="149"/>
      <c r="BS277" s="149"/>
      <c r="BT277" s="149"/>
      <c r="BU277" s="149"/>
      <c r="BV277" s="149"/>
      <c r="BW277" s="149"/>
      <c r="BX277" s="149"/>
      <c r="BY277" s="149"/>
      <c r="BZ277" s="149"/>
      <c r="CA277" s="149"/>
      <c r="CB277" s="149"/>
      <c r="CC277" s="149"/>
      <c r="CD277" s="149"/>
      <c r="CE277" s="149"/>
      <c r="CF277" s="149"/>
      <c r="CG277" s="149"/>
      <c r="CH277" s="149"/>
      <c r="CI277" s="149"/>
      <c r="CZ277" s="152"/>
      <c r="DA277" s="157"/>
      <c r="DB277" s="164"/>
    </row>
    <row r="278" spans="2:106" s="135" customFormat="1" ht="14.25" outlineLevel="2" x14ac:dyDescent="0.25">
      <c r="B278" s="136"/>
      <c r="C278" s="540" t="str">
        <f t="shared" si="344"/>
        <v>Хантос</v>
      </c>
      <c r="D278" s="147"/>
      <c r="E278" s="147"/>
      <c r="F278" s="291"/>
      <c r="G278" s="147"/>
      <c r="H278" s="149">
        <f t="shared" ref="H278:R278" si="346">H306*H$100</f>
        <v>8381.880000000001</v>
      </c>
      <c r="I278" s="149">
        <f t="shared" si="346"/>
        <v>8381.880000000001</v>
      </c>
      <c r="J278" s="149">
        <f t="shared" si="346"/>
        <v>8381.880000000001</v>
      </c>
      <c r="K278" s="149">
        <f t="shared" si="346"/>
        <v>5587.92</v>
      </c>
      <c r="L278" s="149">
        <f t="shared" si="346"/>
        <v>5587.92</v>
      </c>
      <c r="M278" s="149">
        <f t="shared" si="346"/>
        <v>5587.92</v>
      </c>
      <c r="N278" s="149">
        <f t="shared" si="346"/>
        <v>5587.92</v>
      </c>
      <c r="O278" s="149">
        <f t="shared" si="346"/>
        <v>5587.92</v>
      </c>
      <c r="P278" s="149">
        <f t="shared" si="346"/>
        <v>5587.92</v>
      </c>
      <c r="Q278" s="149">
        <f t="shared" si="346"/>
        <v>5587.92</v>
      </c>
      <c r="R278" s="149">
        <f t="shared" si="346"/>
        <v>5587.92</v>
      </c>
      <c r="S278" s="149"/>
      <c r="T278" s="149"/>
      <c r="U278" s="149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49"/>
      <c r="AF278" s="149"/>
      <c r="AG278" s="149"/>
      <c r="AH278" s="149"/>
      <c r="AI278" s="149"/>
      <c r="AJ278" s="149"/>
      <c r="AK278" s="149"/>
      <c r="AL278" s="149"/>
      <c r="AM278" s="149"/>
      <c r="AN278" s="149"/>
      <c r="AO278" s="149"/>
      <c r="AP278" s="149"/>
      <c r="AQ278" s="149"/>
      <c r="AR278" s="149"/>
      <c r="AS278" s="149"/>
      <c r="AT278" s="149"/>
      <c r="AU278" s="149"/>
      <c r="AV278" s="149"/>
      <c r="AW278" s="149"/>
      <c r="AX278" s="149"/>
      <c r="AY278" s="149"/>
      <c r="AZ278" s="149"/>
      <c r="BA278" s="149"/>
      <c r="BB278" s="149"/>
      <c r="BC278" s="149"/>
      <c r="BD278" s="149"/>
      <c r="BE278" s="149"/>
      <c r="BF278" s="149"/>
      <c r="BG278" s="149"/>
      <c r="BH278" s="149"/>
      <c r="BI278" s="149"/>
      <c r="BJ278" s="149"/>
      <c r="BK278" s="149"/>
      <c r="BL278" s="149"/>
      <c r="BM278" s="149"/>
      <c r="BN278" s="149"/>
      <c r="BO278" s="149"/>
      <c r="BP278" s="149"/>
      <c r="BQ278" s="149"/>
      <c r="BR278" s="149"/>
      <c r="BS278" s="149"/>
      <c r="BT278" s="149"/>
      <c r="BU278" s="149"/>
      <c r="BV278" s="149"/>
      <c r="BW278" s="149"/>
      <c r="BX278" s="149"/>
      <c r="BY278" s="149"/>
      <c r="BZ278" s="149"/>
      <c r="CA278" s="149"/>
      <c r="CB278" s="149"/>
      <c r="CC278" s="149"/>
      <c r="CD278" s="149"/>
      <c r="CE278" s="149"/>
      <c r="CF278" s="149"/>
      <c r="CG278" s="149"/>
      <c r="CH278" s="149"/>
      <c r="CI278" s="149"/>
      <c r="CZ278" s="152"/>
      <c r="DA278" s="157"/>
      <c r="DB278" s="164"/>
    </row>
    <row r="279" spans="2:106" s="135" customFormat="1" ht="14.25" outlineLevel="2" x14ac:dyDescent="0.25">
      <c r="B279" s="136"/>
      <c r="C279" s="540" t="str">
        <f t="shared" si="344"/>
        <v>Мегион</v>
      </c>
      <c r="D279" s="147"/>
      <c r="E279" s="147"/>
      <c r="F279" s="291"/>
      <c r="G279" s="147"/>
      <c r="H279" s="149">
        <f t="shared" ref="H279:R279" si="347">H307*H$100</f>
        <v>8381.880000000001</v>
      </c>
      <c r="I279" s="149">
        <f t="shared" si="347"/>
        <v>8381.880000000001</v>
      </c>
      <c r="J279" s="149">
        <f t="shared" si="347"/>
        <v>8381.880000000001</v>
      </c>
      <c r="K279" s="149">
        <f t="shared" si="347"/>
        <v>5587.92</v>
      </c>
      <c r="L279" s="149">
        <f t="shared" si="347"/>
        <v>5587.92</v>
      </c>
      <c r="M279" s="149">
        <f t="shared" si="347"/>
        <v>5587.92</v>
      </c>
      <c r="N279" s="149">
        <f t="shared" si="347"/>
        <v>5587.92</v>
      </c>
      <c r="O279" s="149">
        <f t="shared" si="347"/>
        <v>5587.92</v>
      </c>
      <c r="P279" s="149">
        <f t="shared" si="347"/>
        <v>5587.92</v>
      </c>
      <c r="Q279" s="149">
        <f t="shared" si="347"/>
        <v>5587.92</v>
      </c>
      <c r="R279" s="149">
        <f t="shared" si="347"/>
        <v>5587.92</v>
      </c>
      <c r="S279" s="149"/>
      <c r="T279" s="149"/>
      <c r="U279" s="149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49"/>
      <c r="AF279" s="149"/>
      <c r="AG279" s="149"/>
      <c r="AH279" s="149"/>
      <c r="AI279" s="149"/>
      <c r="AJ279" s="149"/>
      <c r="AK279" s="149"/>
      <c r="AL279" s="149"/>
      <c r="AM279" s="149"/>
      <c r="AN279" s="149"/>
      <c r="AO279" s="149"/>
      <c r="AP279" s="149"/>
      <c r="AQ279" s="149"/>
      <c r="AR279" s="149"/>
      <c r="AS279" s="149"/>
      <c r="AT279" s="149"/>
      <c r="AU279" s="149"/>
      <c r="AV279" s="149"/>
      <c r="AW279" s="149"/>
      <c r="AX279" s="149"/>
      <c r="AY279" s="149"/>
      <c r="AZ279" s="149"/>
      <c r="BA279" s="149"/>
      <c r="BB279" s="149"/>
      <c r="BC279" s="149"/>
      <c r="BD279" s="149"/>
      <c r="BE279" s="149"/>
      <c r="BF279" s="149"/>
      <c r="BG279" s="149"/>
      <c r="BH279" s="149"/>
      <c r="BI279" s="149"/>
      <c r="BJ279" s="149"/>
      <c r="BK279" s="149"/>
      <c r="BL279" s="149"/>
      <c r="BM279" s="149"/>
      <c r="BN279" s="149"/>
      <c r="BO279" s="149"/>
      <c r="BP279" s="149"/>
      <c r="BQ279" s="149"/>
      <c r="BR279" s="149"/>
      <c r="BS279" s="149"/>
      <c r="BT279" s="149"/>
      <c r="BU279" s="149"/>
      <c r="BV279" s="149"/>
      <c r="BW279" s="149"/>
      <c r="BX279" s="149"/>
      <c r="BY279" s="149"/>
      <c r="BZ279" s="149"/>
      <c r="CA279" s="149"/>
      <c r="CB279" s="149"/>
      <c r="CC279" s="149"/>
      <c r="CD279" s="149"/>
      <c r="CE279" s="149"/>
      <c r="CF279" s="149"/>
      <c r="CG279" s="149"/>
      <c r="CH279" s="149"/>
      <c r="CI279" s="149"/>
      <c r="CZ279" s="152"/>
      <c r="DA279" s="157"/>
      <c r="DB279" s="164"/>
    </row>
    <row r="280" spans="2:106" s="135" customFormat="1" ht="14.25" outlineLevel="2" x14ac:dyDescent="0.25">
      <c r="B280" s="136"/>
      <c r="C280" s="540" t="str">
        <f t="shared" si="344"/>
        <v>Оренбург</v>
      </c>
      <c r="D280" s="147"/>
      <c r="E280" s="147"/>
      <c r="F280" s="291"/>
      <c r="G280" s="147"/>
      <c r="H280" s="149">
        <f t="shared" ref="H280:R280" si="348">H308*H$100</f>
        <v>4656.6000000000004</v>
      </c>
      <c r="I280" s="149">
        <f t="shared" si="348"/>
        <v>4656.6000000000004</v>
      </c>
      <c r="J280" s="149">
        <f t="shared" si="348"/>
        <v>4656.6000000000004</v>
      </c>
      <c r="K280" s="149">
        <f t="shared" si="348"/>
        <v>3104.4</v>
      </c>
      <c r="L280" s="149">
        <f t="shared" si="348"/>
        <v>3104.4</v>
      </c>
      <c r="M280" s="149">
        <f t="shared" si="348"/>
        <v>3104.4</v>
      </c>
      <c r="N280" s="149">
        <f t="shared" si="348"/>
        <v>3104.4</v>
      </c>
      <c r="O280" s="149">
        <f t="shared" si="348"/>
        <v>3104.4</v>
      </c>
      <c r="P280" s="149">
        <f t="shared" si="348"/>
        <v>3104.4</v>
      </c>
      <c r="Q280" s="149">
        <f t="shared" si="348"/>
        <v>3104.4</v>
      </c>
      <c r="R280" s="149">
        <f t="shared" si="348"/>
        <v>3104.4</v>
      </c>
      <c r="S280" s="149"/>
      <c r="T280" s="149"/>
      <c r="U280" s="149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49"/>
      <c r="AF280" s="149"/>
      <c r="AG280" s="149"/>
      <c r="AH280" s="149"/>
      <c r="AI280" s="149"/>
      <c r="AJ280" s="149"/>
      <c r="AK280" s="149"/>
      <c r="AL280" s="149"/>
      <c r="AM280" s="149"/>
      <c r="AN280" s="149"/>
      <c r="AO280" s="149"/>
      <c r="AP280" s="149"/>
      <c r="AQ280" s="149"/>
      <c r="AR280" s="149"/>
      <c r="AS280" s="149"/>
      <c r="AT280" s="149"/>
      <c r="AU280" s="149"/>
      <c r="AV280" s="149"/>
      <c r="AW280" s="149"/>
      <c r="AX280" s="149"/>
      <c r="AY280" s="149"/>
      <c r="AZ280" s="149"/>
      <c r="BA280" s="149"/>
      <c r="BB280" s="149"/>
      <c r="BC280" s="149"/>
      <c r="BD280" s="149"/>
      <c r="BE280" s="149"/>
      <c r="BF280" s="149"/>
      <c r="BG280" s="149"/>
      <c r="BH280" s="149"/>
      <c r="BI280" s="149"/>
      <c r="BJ280" s="149"/>
      <c r="BK280" s="149"/>
      <c r="BL280" s="149"/>
      <c r="BM280" s="149"/>
      <c r="BN280" s="149"/>
      <c r="BO280" s="149"/>
      <c r="BP280" s="149"/>
      <c r="BQ280" s="149"/>
      <c r="BR280" s="149"/>
      <c r="BS280" s="149"/>
      <c r="BT280" s="149"/>
      <c r="BU280" s="149"/>
      <c r="BV280" s="149"/>
      <c r="BW280" s="149"/>
      <c r="BX280" s="149"/>
      <c r="BY280" s="149"/>
      <c r="BZ280" s="149"/>
      <c r="CA280" s="149"/>
      <c r="CB280" s="149"/>
      <c r="CC280" s="149"/>
      <c r="CD280" s="149"/>
      <c r="CE280" s="149"/>
      <c r="CF280" s="149"/>
      <c r="CG280" s="149"/>
      <c r="CH280" s="149"/>
      <c r="CI280" s="149"/>
      <c r="CZ280" s="152"/>
      <c r="DA280" s="157"/>
      <c r="DB280" s="164"/>
    </row>
    <row r="281" spans="2:106" s="135" customFormat="1" ht="14.25" outlineLevel="2" x14ac:dyDescent="0.25">
      <c r="B281" s="136"/>
      <c r="C281" s="540" t="str">
        <f t="shared" si="344"/>
        <v>Восток</v>
      </c>
      <c r="D281" s="147"/>
      <c r="E281" s="147"/>
      <c r="F281" s="291"/>
      <c r="G281" s="147"/>
      <c r="H281" s="149">
        <f t="shared" ref="H281:R281" si="349">H309*H$100</f>
        <v>4656.6000000000004</v>
      </c>
      <c r="I281" s="149">
        <f t="shared" si="349"/>
        <v>4656.6000000000004</v>
      </c>
      <c r="J281" s="149">
        <f t="shared" si="349"/>
        <v>4656.6000000000004</v>
      </c>
      <c r="K281" s="149">
        <f t="shared" si="349"/>
        <v>3104.4</v>
      </c>
      <c r="L281" s="149">
        <f t="shared" si="349"/>
        <v>3104.4</v>
      </c>
      <c r="M281" s="149">
        <f t="shared" si="349"/>
        <v>3104.4</v>
      </c>
      <c r="N281" s="149">
        <f t="shared" si="349"/>
        <v>3104.4</v>
      </c>
      <c r="O281" s="149">
        <f t="shared" si="349"/>
        <v>3104.4</v>
      </c>
      <c r="P281" s="149">
        <f t="shared" si="349"/>
        <v>3104.4</v>
      </c>
      <c r="Q281" s="149">
        <f t="shared" si="349"/>
        <v>3104.4</v>
      </c>
      <c r="R281" s="149">
        <f t="shared" si="349"/>
        <v>3104.4</v>
      </c>
      <c r="S281" s="149"/>
      <c r="T281" s="149"/>
      <c r="U281" s="149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49"/>
      <c r="AF281" s="149"/>
      <c r="AG281" s="149"/>
      <c r="AH281" s="149"/>
      <c r="AI281" s="149"/>
      <c r="AJ281" s="149"/>
      <c r="AK281" s="149"/>
      <c r="AL281" s="149"/>
      <c r="AM281" s="149"/>
      <c r="AN281" s="149"/>
      <c r="AO281" s="149"/>
      <c r="AP281" s="149"/>
      <c r="AQ281" s="149"/>
      <c r="AR281" s="149"/>
      <c r="AS281" s="149"/>
      <c r="AT281" s="149"/>
      <c r="AU281" s="149"/>
      <c r="AV281" s="149"/>
      <c r="AW281" s="149"/>
      <c r="AX281" s="149"/>
      <c r="AY281" s="149"/>
      <c r="AZ281" s="149"/>
      <c r="BA281" s="149"/>
      <c r="BB281" s="149"/>
      <c r="BC281" s="149"/>
      <c r="BD281" s="149"/>
      <c r="BE281" s="149"/>
      <c r="BF281" s="149"/>
      <c r="BG281" s="149"/>
      <c r="BH281" s="149"/>
      <c r="BI281" s="149"/>
      <c r="BJ281" s="149"/>
      <c r="BK281" s="149"/>
      <c r="BL281" s="149"/>
      <c r="BM281" s="149"/>
      <c r="BN281" s="149"/>
      <c r="BO281" s="149"/>
      <c r="BP281" s="149"/>
      <c r="BQ281" s="149"/>
      <c r="BR281" s="149"/>
      <c r="BS281" s="149"/>
      <c r="BT281" s="149"/>
      <c r="BU281" s="149"/>
      <c r="BV281" s="149"/>
      <c r="BW281" s="149"/>
      <c r="BX281" s="149"/>
      <c r="BY281" s="149"/>
      <c r="BZ281" s="149"/>
      <c r="CA281" s="149"/>
      <c r="CB281" s="149"/>
      <c r="CC281" s="149"/>
      <c r="CD281" s="149"/>
      <c r="CE281" s="149"/>
      <c r="CF281" s="149"/>
      <c r="CG281" s="149"/>
      <c r="CH281" s="149"/>
      <c r="CI281" s="149"/>
      <c r="CZ281" s="152"/>
      <c r="DA281" s="157"/>
      <c r="DB281" s="164"/>
    </row>
    <row r="282" spans="2:106" s="135" customFormat="1" ht="14.25" outlineLevel="2" x14ac:dyDescent="0.25">
      <c r="B282" s="136"/>
      <c r="C282" s="540" t="str">
        <f t="shared" si="344"/>
        <v>Ямал</v>
      </c>
      <c r="D282" s="147"/>
      <c r="E282" s="147"/>
      <c r="F282" s="291"/>
      <c r="G282" s="147"/>
      <c r="H282" s="149">
        <f t="shared" ref="H282:R282" si="350">H310*H$100</f>
        <v>5587.92</v>
      </c>
      <c r="I282" s="149">
        <f t="shared" si="350"/>
        <v>5587.92</v>
      </c>
      <c r="J282" s="149">
        <f t="shared" si="350"/>
        <v>5587.92</v>
      </c>
      <c r="K282" s="149">
        <f t="shared" si="350"/>
        <v>3725.2799999999997</v>
      </c>
      <c r="L282" s="149">
        <f t="shared" si="350"/>
        <v>3725.2799999999997</v>
      </c>
      <c r="M282" s="149">
        <f t="shared" si="350"/>
        <v>3725.2799999999997</v>
      </c>
      <c r="N282" s="149">
        <f t="shared" si="350"/>
        <v>3725.2799999999997</v>
      </c>
      <c r="O282" s="149">
        <f t="shared" si="350"/>
        <v>3725.2799999999997</v>
      </c>
      <c r="P282" s="149">
        <f t="shared" si="350"/>
        <v>3725.2799999999997</v>
      </c>
      <c r="Q282" s="149">
        <f t="shared" si="350"/>
        <v>3725.2799999999997</v>
      </c>
      <c r="R282" s="149">
        <f t="shared" si="350"/>
        <v>3725.2799999999997</v>
      </c>
      <c r="S282" s="149"/>
      <c r="T282" s="149"/>
      <c r="U282" s="149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49"/>
      <c r="AF282" s="149"/>
      <c r="AG282" s="149"/>
      <c r="AH282" s="149"/>
      <c r="AI282" s="149"/>
      <c r="AJ282" s="149"/>
      <c r="AK282" s="149"/>
      <c r="AL282" s="149"/>
      <c r="AM282" s="149"/>
      <c r="AN282" s="149"/>
      <c r="AO282" s="149"/>
      <c r="AP282" s="149"/>
      <c r="AQ282" s="149"/>
      <c r="AR282" s="149"/>
      <c r="AS282" s="149"/>
      <c r="AT282" s="149"/>
      <c r="AU282" s="149"/>
      <c r="AV282" s="149"/>
      <c r="AW282" s="149"/>
      <c r="AX282" s="149"/>
      <c r="AY282" s="149"/>
      <c r="AZ282" s="149"/>
      <c r="BA282" s="149"/>
      <c r="BB282" s="149"/>
      <c r="BC282" s="149"/>
      <c r="BD282" s="149"/>
      <c r="BE282" s="149"/>
      <c r="BF282" s="149"/>
      <c r="BG282" s="149"/>
      <c r="BH282" s="149"/>
      <c r="BI282" s="149"/>
      <c r="BJ282" s="149"/>
      <c r="BK282" s="149"/>
      <c r="BL282" s="149"/>
      <c r="BM282" s="149"/>
      <c r="BN282" s="149"/>
      <c r="BO282" s="149"/>
      <c r="BP282" s="149"/>
      <c r="BQ282" s="149"/>
      <c r="BR282" s="149"/>
      <c r="BS282" s="149"/>
      <c r="BT282" s="149"/>
      <c r="BU282" s="149"/>
      <c r="BV282" s="149"/>
      <c r="BW282" s="149"/>
      <c r="BX282" s="149"/>
      <c r="BY282" s="149"/>
      <c r="BZ282" s="149"/>
      <c r="CA282" s="149"/>
      <c r="CB282" s="149"/>
      <c r="CC282" s="149"/>
      <c r="CD282" s="149"/>
      <c r="CE282" s="149"/>
      <c r="CF282" s="149"/>
      <c r="CG282" s="149"/>
      <c r="CH282" s="149"/>
      <c r="CI282" s="149"/>
      <c r="CZ282" s="152"/>
      <c r="DA282" s="157"/>
      <c r="DB282" s="164"/>
    </row>
    <row r="283" spans="2:106" s="135" customFormat="1" ht="14.25" outlineLevel="2" x14ac:dyDescent="0.25">
      <c r="B283" s="136"/>
      <c r="C283" s="540" t="str">
        <f t="shared" si="344"/>
        <v>Мессояха</v>
      </c>
      <c r="D283" s="147"/>
      <c r="E283" s="147"/>
      <c r="F283" s="291"/>
      <c r="G283" s="147"/>
      <c r="H283" s="149">
        <f t="shared" ref="H283:R283" si="351">H311*H$100</f>
        <v>5587.92</v>
      </c>
      <c r="I283" s="149">
        <f t="shared" si="351"/>
        <v>5587.92</v>
      </c>
      <c r="J283" s="149">
        <f t="shared" si="351"/>
        <v>5587.92</v>
      </c>
      <c r="K283" s="149">
        <f t="shared" si="351"/>
        <v>3725.2799999999997</v>
      </c>
      <c r="L283" s="149">
        <f t="shared" si="351"/>
        <v>3725.2799999999997</v>
      </c>
      <c r="M283" s="149">
        <f t="shared" si="351"/>
        <v>3725.2799999999997</v>
      </c>
      <c r="N283" s="149">
        <f t="shared" si="351"/>
        <v>3725.2799999999997</v>
      </c>
      <c r="O283" s="149">
        <f t="shared" si="351"/>
        <v>3725.2799999999997</v>
      </c>
      <c r="P283" s="149">
        <f t="shared" si="351"/>
        <v>3725.2799999999997</v>
      </c>
      <c r="Q283" s="149">
        <f t="shared" si="351"/>
        <v>3725.2799999999997</v>
      </c>
      <c r="R283" s="149">
        <f t="shared" si="351"/>
        <v>3725.2799999999997</v>
      </c>
      <c r="S283" s="149"/>
      <c r="T283" s="149"/>
      <c r="U283" s="149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49"/>
      <c r="AF283" s="149"/>
      <c r="AG283" s="149"/>
      <c r="AH283" s="149"/>
      <c r="AI283" s="149"/>
      <c r="AJ283" s="149"/>
      <c r="AK283" s="149"/>
      <c r="AL283" s="149"/>
      <c r="AM283" s="149"/>
      <c r="AN283" s="149"/>
      <c r="AO283" s="149"/>
      <c r="AP283" s="149"/>
      <c r="AQ283" s="149"/>
      <c r="AR283" s="149"/>
      <c r="AS283" s="149"/>
      <c r="AT283" s="149"/>
      <c r="AU283" s="149"/>
      <c r="AV283" s="149"/>
      <c r="AW283" s="149"/>
      <c r="AX283" s="149"/>
      <c r="AY283" s="149"/>
      <c r="AZ283" s="149"/>
      <c r="BA283" s="149"/>
      <c r="BB283" s="149"/>
      <c r="BC283" s="149"/>
      <c r="BD283" s="149"/>
      <c r="BE283" s="149"/>
      <c r="BF283" s="149"/>
      <c r="BG283" s="149"/>
      <c r="BH283" s="149"/>
      <c r="BI283" s="149"/>
      <c r="BJ283" s="149"/>
      <c r="BK283" s="149"/>
      <c r="BL283" s="149"/>
      <c r="BM283" s="149"/>
      <c r="BN283" s="149"/>
      <c r="BO283" s="149"/>
      <c r="BP283" s="149"/>
      <c r="BQ283" s="149"/>
      <c r="BR283" s="149"/>
      <c r="BS283" s="149"/>
      <c r="BT283" s="149"/>
      <c r="BU283" s="149"/>
      <c r="BV283" s="149"/>
      <c r="BW283" s="149"/>
      <c r="BX283" s="149"/>
      <c r="BY283" s="149"/>
      <c r="BZ283" s="149"/>
      <c r="CA283" s="149"/>
      <c r="CB283" s="149"/>
      <c r="CC283" s="149"/>
      <c r="CD283" s="149"/>
      <c r="CE283" s="149"/>
      <c r="CF283" s="149"/>
      <c r="CG283" s="149"/>
      <c r="CH283" s="149"/>
      <c r="CI283" s="149"/>
      <c r="CZ283" s="152"/>
      <c r="DA283" s="157"/>
      <c r="DB283" s="164"/>
    </row>
    <row r="284" spans="2:106" s="135" customFormat="1" ht="14.25" outlineLevel="2" x14ac:dyDescent="0.25">
      <c r="B284" s="136"/>
      <c r="C284" s="540" t="str">
        <f t="shared" si="344"/>
        <v>Заполярье</v>
      </c>
      <c r="D284" s="147"/>
      <c r="E284" s="147"/>
      <c r="F284" s="291"/>
      <c r="G284" s="147"/>
      <c r="H284" s="149">
        <f t="shared" ref="H284:R284" si="352">H312*H$100</f>
        <v>8381.880000000001</v>
      </c>
      <c r="I284" s="149">
        <f t="shared" si="352"/>
        <v>8381.880000000001</v>
      </c>
      <c r="J284" s="149">
        <f t="shared" si="352"/>
        <v>8381.880000000001</v>
      </c>
      <c r="K284" s="149">
        <f t="shared" si="352"/>
        <v>5587.92</v>
      </c>
      <c r="L284" s="149">
        <f t="shared" si="352"/>
        <v>5587.92</v>
      </c>
      <c r="M284" s="149">
        <f t="shared" si="352"/>
        <v>5587.92</v>
      </c>
      <c r="N284" s="149">
        <f t="shared" si="352"/>
        <v>5587.92</v>
      </c>
      <c r="O284" s="149">
        <f t="shared" si="352"/>
        <v>5587.92</v>
      </c>
      <c r="P284" s="149">
        <f t="shared" si="352"/>
        <v>5587.92</v>
      </c>
      <c r="Q284" s="149">
        <f t="shared" si="352"/>
        <v>5587.92</v>
      </c>
      <c r="R284" s="149">
        <f t="shared" si="352"/>
        <v>5587.92</v>
      </c>
      <c r="S284" s="149"/>
      <c r="T284" s="149"/>
      <c r="U284" s="149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49"/>
      <c r="AF284" s="149"/>
      <c r="AG284" s="149"/>
      <c r="AH284" s="149"/>
      <c r="AI284" s="149"/>
      <c r="AJ284" s="149"/>
      <c r="AK284" s="149"/>
      <c r="AL284" s="149"/>
      <c r="AM284" s="149"/>
      <c r="AN284" s="149"/>
      <c r="AO284" s="149"/>
      <c r="AP284" s="149"/>
      <c r="AQ284" s="149"/>
      <c r="AR284" s="149"/>
      <c r="AS284" s="149"/>
      <c r="AT284" s="149"/>
      <c r="AU284" s="149"/>
      <c r="AV284" s="149"/>
      <c r="AW284" s="149"/>
      <c r="AX284" s="149"/>
      <c r="AY284" s="149"/>
      <c r="AZ284" s="149"/>
      <c r="BA284" s="149"/>
      <c r="BB284" s="149"/>
      <c r="BC284" s="149"/>
      <c r="BD284" s="149"/>
      <c r="BE284" s="149"/>
      <c r="BF284" s="149"/>
      <c r="BG284" s="149"/>
      <c r="BH284" s="149"/>
      <c r="BI284" s="149"/>
      <c r="BJ284" s="149"/>
      <c r="BK284" s="149"/>
      <c r="BL284" s="149"/>
      <c r="BM284" s="149"/>
      <c r="BN284" s="149"/>
      <c r="BO284" s="149"/>
      <c r="BP284" s="149"/>
      <c r="BQ284" s="149"/>
      <c r="BR284" s="149"/>
      <c r="BS284" s="149"/>
      <c r="BT284" s="149"/>
      <c r="BU284" s="149"/>
      <c r="BV284" s="149"/>
      <c r="BW284" s="149"/>
      <c r="BX284" s="149"/>
      <c r="BY284" s="149"/>
      <c r="BZ284" s="149"/>
      <c r="CA284" s="149"/>
      <c r="CB284" s="149"/>
      <c r="CC284" s="149"/>
      <c r="CD284" s="149"/>
      <c r="CE284" s="149"/>
      <c r="CF284" s="149"/>
      <c r="CG284" s="149"/>
      <c r="CH284" s="149"/>
      <c r="CI284" s="149"/>
      <c r="CZ284" s="152"/>
      <c r="DA284" s="157"/>
      <c r="DB284" s="164"/>
    </row>
    <row r="285" spans="2:106" s="135" customFormat="1" ht="14.25" outlineLevel="2" x14ac:dyDescent="0.25">
      <c r="B285" s="136"/>
      <c r="C285" s="540" t="str">
        <f t="shared" si="344"/>
        <v>ГПН Р</v>
      </c>
      <c r="D285" s="147"/>
      <c r="E285" s="147"/>
      <c r="F285" s="291"/>
      <c r="G285" s="147"/>
      <c r="H285" s="149">
        <f t="shared" ref="H285:R285" si="353">H313*H$100</f>
        <v>4656.6000000000004</v>
      </c>
      <c r="I285" s="149">
        <f t="shared" si="353"/>
        <v>4656.6000000000004</v>
      </c>
      <c r="J285" s="149">
        <f t="shared" si="353"/>
        <v>4656.6000000000004</v>
      </c>
      <c r="K285" s="149">
        <f t="shared" si="353"/>
        <v>3104.4</v>
      </c>
      <c r="L285" s="149">
        <f t="shared" si="353"/>
        <v>3104.4</v>
      </c>
      <c r="M285" s="149">
        <f t="shared" si="353"/>
        <v>3104.4</v>
      </c>
      <c r="N285" s="149">
        <f t="shared" si="353"/>
        <v>3104.4</v>
      </c>
      <c r="O285" s="149">
        <f t="shared" si="353"/>
        <v>3104.4</v>
      </c>
      <c r="P285" s="149">
        <f t="shared" si="353"/>
        <v>3104.4</v>
      </c>
      <c r="Q285" s="149">
        <f t="shared" si="353"/>
        <v>3104.4</v>
      </c>
      <c r="R285" s="149">
        <f t="shared" si="353"/>
        <v>3104.4</v>
      </c>
      <c r="S285" s="149"/>
      <c r="T285" s="149"/>
      <c r="U285" s="149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49"/>
      <c r="AF285" s="149"/>
      <c r="AG285" s="149"/>
      <c r="AH285" s="149"/>
      <c r="AI285" s="149"/>
      <c r="AJ285" s="149"/>
      <c r="AK285" s="149"/>
      <c r="AL285" s="149"/>
      <c r="AM285" s="149"/>
      <c r="AN285" s="149"/>
      <c r="AO285" s="149"/>
      <c r="AP285" s="149"/>
      <c r="AQ285" s="149"/>
      <c r="AR285" s="149"/>
      <c r="AS285" s="149"/>
      <c r="AT285" s="149"/>
      <c r="AU285" s="149"/>
      <c r="AV285" s="149"/>
      <c r="AW285" s="149"/>
      <c r="AX285" s="149"/>
      <c r="AY285" s="149"/>
      <c r="AZ285" s="149"/>
      <c r="BA285" s="149"/>
      <c r="BB285" s="149"/>
      <c r="BC285" s="149"/>
      <c r="BD285" s="149"/>
      <c r="BE285" s="149"/>
      <c r="BF285" s="149"/>
      <c r="BG285" s="149"/>
      <c r="BH285" s="149"/>
      <c r="BI285" s="149"/>
      <c r="BJ285" s="149"/>
      <c r="BK285" s="149"/>
      <c r="BL285" s="149"/>
      <c r="BM285" s="149"/>
      <c r="BN285" s="149"/>
      <c r="BO285" s="149"/>
      <c r="BP285" s="149"/>
      <c r="BQ285" s="149"/>
      <c r="BR285" s="149"/>
      <c r="BS285" s="149"/>
      <c r="BT285" s="149"/>
      <c r="BU285" s="149"/>
      <c r="BV285" s="149"/>
      <c r="BW285" s="149"/>
      <c r="BX285" s="149"/>
      <c r="BY285" s="149"/>
      <c r="BZ285" s="149"/>
      <c r="CA285" s="149"/>
      <c r="CB285" s="149"/>
      <c r="CC285" s="149"/>
      <c r="CD285" s="149"/>
      <c r="CE285" s="149"/>
      <c r="CF285" s="149"/>
      <c r="CG285" s="149"/>
      <c r="CH285" s="149"/>
      <c r="CI285" s="149"/>
      <c r="CZ285" s="152"/>
      <c r="DA285" s="157"/>
      <c r="DB285" s="164"/>
    </row>
    <row r="286" spans="2:106" s="135" customFormat="1" ht="14.25" outlineLevel="2" x14ac:dyDescent="0.25">
      <c r="B286" s="136"/>
      <c r="C286" s="540" t="str">
        <f t="shared" si="344"/>
        <v>Гео</v>
      </c>
      <c r="D286" s="147"/>
      <c r="E286" s="147"/>
      <c r="F286" s="291"/>
      <c r="G286" s="147"/>
      <c r="H286" s="149">
        <f t="shared" ref="H286:R286" si="354">H314*H$100</f>
        <v>4656.6000000000004</v>
      </c>
      <c r="I286" s="149">
        <f t="shared" si="354"/>
        <v>4656.6000000000004</v>
      </c>
      <c r="J286" s="149">
        <f t="shared" si="354"/>
        <v>4656.6000000000004</v>
      </c>
      <c r="K286" s="149">
        <f t="shared" si="354"/>
        <v>3104.4</v>
      </c>
      <c r="L286" s="149">
        <f t="shared" si="354"/>
        <v>3104.4</v>
      </c>
      <c r="M286" s="149">
        <f t="shared" si="354"/>
        <v>3104.4</v>
      </c>
      <c r="N286" s="149">
        <f t="shared" si="354"/>
        <v>3104.4</v>
      </c>
      <c r="O286" s="149">
        <f t="shared" si="354"/>
        <v>3104.4</v>
      </c>
      <c r="P286" s="149">
        <f t="shared" si="354"/>
        <v>3104.4</v>
      </c>
      <c r="Q286" s="149">
        <f t="shared" si="354"/>
        <v>3104.4</v>
      </c>
      <c r="R286" s="149">
        <f t="shared" si="354"/>
        <v>3104.4</v>
      </c>
      <c r="S286" s="149"/>
      <c r="T286" s="149"/>
      <c r="U286" s="149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49"/>
      <c r="AF286" s="149"/>
      <c r="AG286" s="149"/>
      <c r="AH286" s="149"/>
      <c r="AI286" s="149"/>
      <c r="AJ286" s="149"/>
      <c r="AK286" s="149"/>
      <c r="AL286" s="149"/>
      <c r="AM286" s="149"/>
      <c r="AN286" s="149"/>
      <c r="AO286" s="149"/>
      <c r="AP286" s="149"/>
      <c r="AQ286" s="149"/>
      <c r="AR286" s="149"/>
      <c r="AS286" s="149"/>
      <c r="AT286" s="149"/>
      <c r="AU286" s="149"/>
      <c r="AV286" s="149"/>
      <c r="AW286" s="149"/>
      <c r="AX286" s="149"/>
      <c r="AY286" s="149"/>
      <c r="AZ286" s="149"/>
      <c r="BA286" s="149"/>
      <c r="BB286" s="149"/>
      <c r="BC286" s="149"/>
      <c r="BD286" s="149"/>
      <c r="BE286" s="149"/>
      <c r="BF286" s="149"/>
      <c r="BG286" s="149"/>
      <c r="BH286" s="149"/>
      <c r="BI286" s="149"/>
      <c r="BJ286" s="149"/>
      <c r="BK286" s="149"/>
      <c r="BL286" s="149"/>
      <c r="BM286" s="149"/>
      <c r="BN286" s="149"/>
      <c r="BO286" s="149"/>
      <c r="BP286" s="149"/>
      <c r="BQ286" s="149"/>
      <c r="BR286" s="149"/>
      <c r="BS286" s="149"/>
      <c r="BT286" s="149"/>
      <c r="BU286" s="149"/>
      <c r="BV286" s="149"/>
      <c r="BW286" s="149"/>
      <c r="BX286" s="149"/>
      <c r="BY286" s="149"/>
      <c r="BZ286" s="149"/>
      <c r="CA286" s="149"/>
      <c r="CB286" s="149"/>
      <c r="CC286" s="149"/>
      <c r="CD286" s="149"/>
      <c r="CE286" s="149"/>
      <c r="CF286" s="149"/>
      <c r="CG286" s="149"/>
      <c r="CH286" s="149"/>
      <c r="CI286" s="149"/>
      <c r="CZ286" s="152"/>
      <c r="DA286" s="157"/>
      <c r="DB286" s="164"/>
    </row>
    <row r="287" spans="2:106" s="135" customFormat="1" ht="14.25" outlineLevel="2" x14ac:dyDescent="0.25">
      <c r="B287" s="136"/>
      <c r="C287" s="540" t="str">
        <f t="shared" si="344"/>
        <v>НТЦ</v>
      </c>
      <c r="D287" s="147"/>
      <c r="E287" s="147"/>
      <c r="F287" s="291"/>
      <c r="G287" s="147"/>
      <c r="H287" s="149">
        <f t="shared" ref="H287:R287" si="355">H315*H$100</f>
        <v>5587.92</v>
      </c>
      <c r="I287" s="149">
        <f t="shared" si="355"/>
        <v>5587.92</v>
      </c>
      <c r="J287" s="149">
        <f t="shared" si="355"/>
        <v>5587.92</v>
      </c>
      <c r="K287" s="149">
        <f t="shared" si="355"/>
        <v>3725.2799999999997</v>
      </c>
      <c r="L287" s="149">
        <f t="shared" si="355"/>
        <v>3725.2799999999997</v>
      </c>
      <c r="M287" s="149">
        <f t="shared" si="355"/>
        <v>3725.2799999999997</v>
      </c>
      <c r="N287" s="149">
        <f t="shared" si="355"/>
        <v>3725.2799999999997</v>
      </c>
      <c r="O287" s="149">
        <f t="shared" si="355"/>
        <v>3725.2799999999997</v>
      </c>
      <c r="P287" s="149">
        <f t="shared" si="355"/>
        <v>3725.2799999999997</v>
      </c>
      <c r="Q287" s="149">
        <f t="shared" si="355"/>
        <v>3725.2799999999997</v>
      </c>
      <c r="R287" s="149">
        <f t="shared" si="355"/>
        <v>3725.2799999999997</v>
      </c>
      <c r="S287" s="149"/>
      <c r="T287" s="149"/>
      <c r="U287" s="149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49"/>
      <c r="AF287" s="149"/>
      <c r="AG287" s="149"/>
      <c r="AH287" s="149"/>
      <c r="AI287" s="149"/>
      <c r="AJ287" s="149"/>
      <c r="AK287" s="149"/>
      <c r="AL287" s="149"/>
      <c r="AM287" s="149"/>
      <c r="AN287" s="149"/>
      <c r="AO287" s="149"/>
      <c r="AP287" s="149"/>
      <c r="AQ287" s="149"/>
      <c r="AR287" s="149"/>
      <c r="AS287" s="149"/>
      <c r="AT287" s="149"/>
      <c r="AU287" s="149"/>
      <c r="AV287" s="149"/>
      <c r="AW287" s="149"/>
      <c r="AX287" s="149"/>
      <c r="AY287" s="149"/>
      <c r="AZ287" s="149"/>
      <c r="BA287" s="149"/>
      <c r="BB287" s="149"/>
      <c r="BC287" s="149"/>
      <c r="BD287" s="149"/>
      <c r="BE287" s="149"/>
      <c r="BF287" s="149"/>
      <c r="BG287" s="149"/>
      <c r="BH287" s="149"/>
      <c r="BI287" s="149"/>
      <c r="BJ287" s="149"/>
      <c r="BK287" s="149"/>
      <c r="BL287" s="149"/>
      <c r="BM287" s="149"/>
      <c r="BN287" s="149"/>
      <c r="BO287" s="149"/>
      <c r="BP287" s="149"/>
      <c r="BQ287" s="149"/>
      <c r="BR287" s="149"/>
      <c r="BS287" s="149"/>
      <c r="BT287" s="149"/>
      <c r="BU287" s="149"/>
      <c r="BV287" s="149"/>
      <c r="BW287" s="149"/>
      <c r="BX287" s="149"/>
      <c r="BY287" s="149"/>
      <c r="BZ287" s="149"/>
      <c r="CA287" s="149"/>
      <c r="CB287" s="149"/>
      <c r="CC287" s="149"/>
      <c r="CD287" s="149"/>
      <c r="CE287" s="149"/>
      <c r="CF287" s="149"/>
      <c r="CG287" s="149"/>
      <c r="CH287" s="149"/>
      <c r="CI287" s="149"/>
      <c r="CZ287" s="152"/>
      <c r="DA287" s="157"/>
      <c r="DB287" s="164"/>
    </row>
    <row r="288" spans="2:106" s="135" customFormat="1" ht="14.25" outlineLevel="2" x14ac:dyDescent="0.25">
      <c r="B288" s="136"/>
      <c r="C288" s="540" t="str">
        <f t="shared" si="344"/>
        <v>Меретояха</v>
      </c>
      <c r="D288" s="147"/>
      <c r="E288" s="147"/>
      <c r="F288" s="291"/>
      <c r="G288" s="147"/>
      <c r="H288" s="149">
        <f t="shared" ref="H288:R288" si="356">H316*H$100</f>
        <v>5587.92</v>
      </c>
      <c r="I288" s="149">
        <f t="shared" si="356"/>
        <v>5587.92</v>
      </c>
      <c r="J288" s="149">
        <f t="shared" si="356"/>
        <v>5587.92</v>
      </c>
      <c r="K288" s="149">
        <f t="shared" si="356"/>
        <v>3725.2799999999997</v>
      </c>
      <c r="L288" s="149">
        <f t="shared" si="356"/>
        <v>3725.2799999999997</v>
      </c>
      <c r="M288" s="149">
        <f t="shared" si="356"/>
        <v>3725.2799999999997</v>
      </c>
      <c r="N288" s="149">
        <f t="shared" si="356"/>
        <v>3725.2799999999997</v>
      </c>
      <c r="O288" s="149">
        <f t="shared" si="356"/>
        <v>3725.2799999999997</v>
      </c>
      <c r="P288" s="149">
        <f t="shared" si="356"/>
        <v>3725.2799999999997</v>
      </c>
      <c r="Q288" s="149">
        <f t="shared" si="356"/>
        <v>3725.2799999999997</v>
      </c>
      <c r="R288" s="149">
        <f t="shared" si="356"/>
        <v>3725.2799999999997</v>
      </c>
      <c r="S288" s="149"/>
      <c r="T288" s="149"/>
      <c r="U288" s="149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49"/>
      <c r="AF288" s="149"/>
      <c r="AG288" s="149"/>
      <c r="AH288" s="149"/>
      <c r="AI288" s="149"/>
      <c r="AJ288" s="149"/>
      <c r="AK288" s="149"/>
      <c r="AL288" s="149"/>
      <c r="AM288" s="149"/>
      <c r="AN288" s="149"/>
      <c r="AO288" s="149"/>
      <c r="AP288" s="149"/>
      <c r="AQ288" s="149"/>
      <c r="AR288" s="149"/>
      <c r="AS288" s="149"/>
      <c r="AT288" s="149"/>
      <c r="AU288" s="149"/>
      <c r="AV288" s="149"/>
      <c r="AW288" s="149"/>
      <c r="AX288" s="149"/>
      <c r="AY288" s="149"/>
      <c r="AZ288" s="149"/>
      <c r="BA288" s="149"/>
      <c r="BB288" s="149"/>
      <c r="BC288" s="149"/>
      <c r="BD288" s="149"/>
      <c r="BE288" s="149"/>
      <c r="BF288" s="149"/>
      <c r="BG288" s="149"/>
      <c r="BH288" s="149"/>
      <c r="BI288" s="149"/>
      <c r="BJ288" s="149"/>
      <c r="BK288" s="149"/>
      <c r="BL288" s="149"/>
      <c r="BM288" s="149"/>
      <c r="BN288" s="149"/>
      <c r="BO288" s="149"/>
      <c r="BP288" s="149"/>
      <c r="BQ288" s="149"/>
      <c r="BR288" s="149"/>
      <c r="BS288" s="149"/>
      <c r="BT288" s="149"/>
      <c r="BU288" s="149"/>
      <c r="BV288" s="149"/>
      <c r="BW288" s="149"/>
      <c r="BX288" s="149"/>
      <c r="BY288" s="149"/>
      <c r="BZ288" s="149"/>
      <c r="CA288" s="149"/>
      <c r="CB288" s="149"/>
      <c r="CC288" s="149"/>
      <c r="CD288" s="149"/>
      <c r="CE288" s="149"/>
      <c r="CF288" s="149"/>
      <c r="CG288" s="149"/>
      <c r="CH288" s="149"/>
      <c r="CI288" s="149"/>
      <c r="CZ288" s="152"/>
      <c r="DA288" s="157"/>
      <c r="DB288" s="164"/>
    </row>
    <row r="289" spans="2:106" s="685" customFormat="1" outlineLevel="2" x14ac:dyDescent="0.25">
      <c r="B289" s="680" t="s">
        <v>929</v>
      </c>
      <c r="C289" s="681" t="str">
        <f>C275</f>
        <v>Трудозатраты на заполнение оценочных листов, час.</v>
      </c>
      <c r="D289" s="682"/>
      <c r="E289" s="682"/>
      <c r="F289" s="683"/>
      <c r="G289" s="682"/>
      <c r="H289" s="684">
        <f>SUM(H290:H302)</f>
        <v>74505.599999999991</v>
      </c>
      <c r="I289" s="684">
        <f>SUM(I290:I302)</f>
        <v>74505.599999999991</v>
      </c>
      <c r="J289" s="684">
        <f t="shared" ref="J289:R289" si="357">SUM(J290:J302)</f>
        <v>74505.599999999991</v>
      </c>
      <c r="K289" s="684">
        <f t="shared" si="357"/>
        <v>74505.599999999991</v>
      </c>
      <c r="L289" s="684">
        <f t="shared" si="357"/>
        <v>74505.599999999991</v>
      </c>
      <c r="M289" s="684">
        <f t="shared" si="357"/>
        <v>74505.599999999991</v>
      </c>
      <c r="N289" s="684">
        <f t="shared" si="357"/>
        <v>74505.599999999991</v>
      </c>
      <c r="O289" s="684">
        <f t="shared" si="357"/>
        <v>74505.599999999991</v>
      </c>
      <c r="P289" s="684">
        <f t="shared" si="357"/>
        <v>74505.599999999991</v>
      </c>
      <c r="Q289" s="684">
        <f t="shared" si="357"/>
        <v>74505.599999999991</v>
      </c>
      <c r="R289" s="684">
        <f t="shared" si="357"/>
        <v>74505.599999999991</v>
      </c>
      <c r="S289" s="684"/>
      <c r="T289" s="684"/>
      <c r="U289" s="684"/>
      <c r="V289" s="684"/>
      <c r="W289" s="684"/>
      <c r="X289" s="684"/>
      <c r="Y289" s="684"/>
      <c r="Z289" s="684"/>
      <c r="AA289" s="684"/>
      <c r="AB289" s="684"/>
      <c r="AC289" s="684"/>
      <c r="AD289" s="684"/>
      <c r="AE289" s="684"/>
      <c r="AF289" s="684"/>
      <c r="AG289" s="684"/>
      <c r="AH289" s="684"/>
      <c r="AI289" s="684"/>
      <c r="AJ289" s="684"/>
      <c r="AK289" s="684"/>
      <c r="AL289" s="684"/>
      <c r="AM289" s="684"/>
      <c r="AN289" s="684"/>
      <c r="AO289" s="684"/>
      <c r="AP289" s="684"/>
      <c r="AQ289" s="684"/>
      <c r="AR289" s="684"/>
      <c r="AS289" s="684"/>
      <c r="AT289" s="684"/>
      <c r="AU289" s="684"/>
      <c r="AV289" s="684"/>
      <c r="AW289" s="684"/>
      <c r="AX289" s="684"/>
      <c r="AY289" s="684"/>
      <c r="AZ289" s="684"/>
      <c r="BA289" s="684"/>
      <c r="BB289" s="684"/>
      <c r="BC289" s="684"/>
      <c r="BD289" s="684"/>
      <c r="BE289" s="684"/>
      <c r="BF289" s="684"/>
      <c r="BG289" s="684"/>
      <c r="BH289" s="684"/>
      <c r="BI289" s="684"/>
      <c r="BJ289" s="684"/>
      <c r="BK289" s="684"/>
      <c r="BL289" s="684"/>
      <c r="BM289" s="684"/>
      <c r="BN289" s="684"/>
      <c r="BO289" s="684"/>
      <c r="BP289" s="684"/>
      <c r="BQ289" s="684"/>
      <c r="BR289" s="684"/>
      <c r="BS289" s="684"/>
      <c r="BT289" s="684"/>
      <c r="BU289" s="684"/>
      <c r="BV289" s="684"/>
      <c r="BW289" s="684"/>
      <c r="BX289" s="684"/>
      <c r="BY289" s="684"/>
      <c r="BZ289" s="684"/>
      <c r="CA289" s="684"/>
      <c r="CB289" s="684"/>
      <c r="CC289" s="684"/>
      <c r="CD289" s="684"/>
      <c r="CE289" s="684"/>
      <c r="CF289" s="684"/>
      <c r="CG289" s="684"/>
      <c r="CH289" s="684"/>
      <c r="CI289" s="684"/>
      <c r="CZ289" s="686"/>
      <c r="DA289" s="687"/>
      <c r="DB289" s="688"/>
    </row>
    <row r="290" spans="2:106" s="135" customFormat="1" ht="14.25" outlineLevel="2" x14ac:dyDescent="0.25">
      <c r="B290" s="136"/>
      <c r="C290" s="540" t="str">
        <f>C276</f>
        <v>КЦ</v>
      </c>
      <c r="D290" s="147"/>
      <c r="E290" s="147"/>
      <c r="F290" s="291"/>
      <c r="G290" s="147"/>
      <c r="H290" s="149">
        <f t="shared" ref="H290:R290" si="358">H317*$I$99</f>
        <v>0</v>
      </c>
      <c r="I290" s="149">
        <f t="shared" si="358"/>
        <v>0</v>
      </c>
      <c r="J290" s="149">
        <f t="shared" si="358"/>
        <v>0</v>
      </c>
      <c r="K290" s="149">
        <f t="shared" si="358"/>
        <v>0</v>
      </c>
      <c r="L290" s="149">
        <f t="shared" si="358"/>
        <v>0</v>
      </c>
      <c r="M290" s="149">
        <f t="shared" si="358"/>
        <v>0</v>
      </c>
      <c r="N290" s="149">
        <f t="shared" si="358"/>
        <v>0</v>
      </c>
      <c r="O290" s="149">
        <f t="shared" si="358"/>
        <v>0</v>
      </c>
      <c r="P290" s="149">
        <f t="shared" si="358"/>
        <v>0</v>
      </c>
      <c r="Q290" s="149">
        <f t="shared" si="358"/>
        <v>0</v>
      </c>
      <c r="R290" s="149">
        <f t="shared" si="358"/>
        <v>0</v>
      </c>
      <c r="S290" s="149"/>
      <c r="T290" s="149"/>
      <c r="U290" s="149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49"/>
      <c r="AF290" s="149"/>
      <c r="AG290" s="149"/>
      <c r="AH290" s="149"/>
      <c r="AI290" s="149"/>
      <c r="AJ290" s="149"/>
      <c r="AK290" s="149"/>
      <c r="AL290" s="149"/>
      <c r="AM290" s="149"/>
      <c r="AN290" s="149"/>
      <c r="AO290" s="149"/>
      <c r="AP290" s="149"/>
      <c r="AQ290" s="149"/>
      <c r="AR290" s="149"/>
      <c r="AS290" s="149"/>
      <c r="AT290" s="149"/>
      <c r="AU290" s="149"/>
      <c r="AV290" s="149"/>
      <c r="AW290" s="149"/>
      <c r="AX290" s="149"/>
      <c r="AY290" s="149"/>
      <c r="AZ290" s="149"/>
      <c r="BA290" s="149"/>
      <c r="BB290" s="149"/>
      <c r="BC290" s="149"/>
      <c r="BD290" s="149"/>
      <c r="BE290" s="149"/>
      <c r="BF290" s="149"/>
      <c r="BG290" s="149"/>
      <c r="BH290" s="149"/>
      <c r="BI290" s="149"/>
      <c r="BJ290" s="149"/>
      <c r="BK290" s="149"/>
      <c r="BL290" s="149"/>
      <c r="BM290" s="149"/>
      <c r="BN290" s="149"/>
      <c r="BO290" s="149"/>
      <c r="BP290" s="149"/>
      <c r="BQ290" s="149"/>
      <c r="BR290" s="149"/>
      <c r="BS290" s="149"/>
      <c r="BT290" s="149"/>
      <c r="BU290" s="149"/>
      <c r="BV290" s="149"/>
      <c r="BW290" s="149"/>
      <c r="BX290" s="149"/>
      <c r="BY290" s="149"/>
      <c r="BZ290" s="149"/>
      <c r="CA290" s="149"/>
      <c r="CB290" s="149"/>
      <c r="CC290" s="149"/>
      <c r="CD290" s="149"/>
      <c r="CE290" s="149"/>
      <c r="CF290" s="149"/>
      <c r="CG290" s="149"/>
      <c r="CH290" s="149"/>
      <c r="CI290" s="149"/>
      <c r="CZ290" s="152"/>
      <c r="DA290" s="157"/>
      <c r="DB290" s="164"/>
    </row>
    <row r="291" spans="2:106" s="135" customFormat="1" ht="14.25" outlineLevel="2" x14ac:dyDescent="0.25">
      <c r="B291" s="136"/>
      <c r="C291" s="540" t="str">
        <f t="shared" ref="C291:C302" si="359">C277</f>
        <v>ННГ</v>
      </c>
      <c r="D291" s="147"/>
      <c r="E291" s="147"/>
      <c r="F291" s="291"/>
      <c r="G291" s="147"/>
      <c r="H291" s="149">
        <f t="shared" ref="H291:R291" si="360">H318*$I$99</f>
        <v>8381.880000000001</v>
      </c>
      <c r="I291" s="149">
        <f t="shared" si="360"/>
        <v>8381.880000000001</v>
      </c>
      <c r="J291" s="149">
        <f t="shared" si="360"/>
        <v>8381.880000000001</v>
      </c>
      <c r="K291" s="149">
        <f t="shared" si="360"/>
        <v>8381.880000000001</v>
      </c>
      <c r="L291" s="149">
        <f t="shared" si="360"/>
        <v>8381.880000000001</v>
      </c>
      <c r="M291" s="149">
        <f t="shared" si="360"/>
        <v>8381.880000000001</v>
      </c>
      <c r="N291" s="149">
        <f t="shared" si="360"/>
        <v>8381.880000000001</v>
      </c>
      <c r="O291" s="149">
        <f t="shared" si="360"/>
        <v>8381.880000000001</v>
      </c>
      <c r="P291" s="149">
        <f t="shared" si="360"/>
        <v>8381.880000000001</v>
      </c>
      <c r="Q291" s="149">
        <f t="shared" si="360"/>
        <v>8381.880000000001</v>
      </c>
      <c r="R291" s="149">
        <f t="shared" si="360"/>
        <v>8381.880000000001</v>
      </c>
      <c r="S291" s="149"/>
      <c r="T291" s="149"/>
      <c r="U291" s="149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49"/>
      <c r="AF291" s="149"/>
      <c r="AG291" s="149"/>
      <c r="AH291" s="149"/>
      <c r="AI291" s="149"/>
      <c r="AJ291" s="149"/>
      <c r="AK291" s="149"/>
      <c r="AL291" s="149"/>
      <c r="AM291" s="149"/>
      <c r="AN291" s="149"/>
      <c r="AO291" s="149"/>
      <c r="AP291" s="149"/>
      <c r="AQ291" s="149"/>
      <c r="AR291" s="149"/>
      <c r="AS291" s="149"/>
      <c r="AT291" s="149"/>
      <c r="AU291" s="149"/>
      <c r="AV291" s="149"/>
      <c r="AW291" s="149"/>
      <c r="AX291" s="149"/>
      <c r="AY291" s="149"/>
      <c r="AZ291" s="149"/>
      <c r="BA291" s="149"/>
      <c r="BB291" s="149"/>
      <c r="BC291" s="149"/>
      <c r="BD291" s="149"/>
      <c r="BE291" s="149"/>
      <c r="BF291" s="149"/>
      <c r="BG291" s="149"/>
      <c r="BH291" s="149"/>
      <c r="BI291" s="149"/>
      <c r="BJ291" s="149"/>
      <c r="BK291" s="149"/>
      <c r="BL291" s="149"/>
      <c r="BM291" s="149"/>
      <c r="BN291" s="149"/>
      <c r="BO291" s="149"/>
      <c r="BP291" s="149"/>
      <c r="BQ291" s="149"/>
      <c r="BR291" s="149"/>
      <c r="BS291" s="149"/>
      <c r="BT291" s="149"/>
      <c r="BU291" s="149"/>
      <c r="BV291" s="149"/>
      <c r="BW291" s="149"/>
      <c r="BX291" s="149"/>
      <c r="BY291" s="149"/>
      <c r="BZ291" s="149"/>
      <c r="CA291" s="149"/>
      <c r="CB291" s="149"/>
      <c r="CC291" s="149"/>
      <c r="CD291" s="149"/>
      <c r="CE291" s="149"/>
      <c r="CF291" s="149"/>
      <c r="CG291" s="149"/>
      <c r="CH291" s="149"/>
      <c r="CI291" s="149"/>
      <c r="CZ291" s="152"/>
      <c r="DA291" s="157"/>
      <c r="DB291" s="164"/>
    </row>
    <row r="292" spans="2:106" s="135" customFormat="1" ht="14.25" outlineLevel="2" x14ac:dyDescent="0.25">
      <c r="B292" s="136"/>
      <c r="C292" s="540" t="str">
        <f t="shared" si="359"/>
        <v>Хантос</v>
      </c>
      <c r="D292" s="147"/>
      <c r="E292" s="147"/>
      <c r="F292" s="291"/>
      <c r="G292" s="147"/>
      <c r="H292" s="149">
        <f t="shared" ref="H292:R292" si="361">H319*$I$99</f>
        <v>8381.880000000001</v>
      </c>
      <c r="I292" s="149">
        <f t="shared" si="361"/>
        <v>8381.880000000001</v>
      </c>
      <c r="J292" s="149">
        <f t="shared" si="361"/>
        <v>8381.880000000001</v>
      </c>
      <c r="K292" s="149">
        <f t="shared" si="361"/>
        <v>8381.880000000001</v>
      </c>
      <c r="L292" s="149">
        <f t="shared" si="361"/>
        <v>8381.880000000001</v>
      </c>
      <c r="M292" s="149">
        <f t="shared" si="361"/>
        <v>8381.880000000001</v>
      </c>
      <c r="N292" s="149">
        <f t="shared" si="361"/>
        <v>8381.880000000001</v>
      </c>
      <c r="O292" s="149">
        <f t="shared" si="361"/>
        <v>8381.880000000001</v>
      </c>
      <c r="P292" s="149">
        <f t="shared" si="361"/>
        <v>8381.880000000001</v>
      </c>
      <c r="Q292" s="149">
        <f t="shared" si="361"/>
        <v>8381.880000000001</v>
      </c>
      <c r="R292" s="149">
        <f t="shared" si="361"/>
        <v>8381.880000000001</v>
      </c>
      <c r="S292" s="149"/>
      <c r="T292" s="149"/>
      <c r="U292" s="149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49"/>
      <c r="AF292" s="149"/>
      <c r="AG292" s="149"/>
      <c r="AH292" s="149"/>
      <c r="AI292" s="149"/>
      <c r="AJ292" s="149"/>
      <c r="AK292" s="149"/>
      <c r="AL292" s="149"/>
      <c r="AM292" s="149"/>
      <c r="AN292" s="149"/>
      <c r="AO292" s="149"/>
      <c r="AP292" s="149"/>
      <c r="AQ292" s="149"/>
      <c r="AR292" s="149"/>
      <c r="AS292" s="149"/>
      <c r="AT292" s="149"/>
      <c r="AU292" s="149"/>
      <c r="AV292" s="149"/>
      <c r="AW292" s="149"/>
      <c r="AX292" s="149"/>
      <c r="AY292" s="149"/>
      <c r="AZ292" s="149"/>
      <c r="BA292" s="149"/>
      <c r="BB292" s="149"/>
      <c r="BC292" s="149"/>
      <c r="BD292" s="149"/>
      <c r="BE292" s="149"/>
      <c r="BF292" s="149"/>
      <c r="BG292" s="149"/>
      <c r="BH292" s="149"/>
      <c r="BI292" s="149"/>
      <c r="BJ292" s="149"/>
      <c r="BK292" s="149"/>
      <c r="BL292" s="149"/>
      <c r="BM292" s="149"/>
      <c r="BN292" s="149"/>
      <c r="BO292" s="149"/>
      <c r="BP292" s="149"/>
      <c r="BQ292" s="149"/>
      <c r="BR292" s="149"/>
      <c r="BS292" s="149"/>
      <c r="BT292" s="149"/>
      <c r="BU292" s="149"/>
      <c r="BV292" s="149"/>
      <c r="BW292" s="149"/>
      <c r="BX292" s="149"/>
      <c r="BY292" s="149"/>
      <c r="BZ292" s="149"/>
      <c r="CA292" s="149"/>
      <c r="CB292" s="149"/>
      <c r="CC292" s="149"/>
      <c r="CD292" s="149"/>
      <c r="CE292" s="149"/>
      <c r="CF292" s="149"/>
      <c r="CG292" s="149"/>
      <c r="CH292" s="149"/>
      <c r="CI292" s="149"/>
      <c r="CZ292" s="152"/>
      <c r="DA292" s="157"/>
      <c r="DB292" s="164"/>
    </row>
    <row r="293" spans="2:106" s="135" customFormat="1" ht="14.25" outlineLevel="2" x14ac:dyDescent="0.25">
      <c r="B293" s="136"/>
      <c r="C293" s="540" t="str">
        <f t="shared" si="359"/>
        <v>Мегион</v>
      </c>
      <c r="D293" s="147"/>
      <c r="E293" s="147"/>
      <c r="F293" s="291"/>
      <c r="G293" s="147"/>
      <c r="H293" s="149">
        <f t="shared" ref="H293:R293" si="362">H320*$I$99</f>
        <v>8381.880000000001</v>
      </c>
      <c r="I293" s="149">
        <f t="shared" si="362"/>
        <v>8381.880000000001</v>
      </c>
      <c r="J293" s="149">
        <f t="shared" si="362"/>
        <v>8381.880000000001</v>
      </c>
      <c r="K293" s="149">
        <f t="shared" si="362"/>
        <v>8381.880000000001</v>
      </c>
      <c r="L293" s="149">
        <f t="shared" si="362"/>
        <v>8381.880000000001</v>
      </c>
      <c r="M293" s="149">
        <f t="shared" si="362"/>
        <v>8381.880000000001</v>
      </c>
      <c r="N293" s="149">
        <f t="shared" si="362"/>
        <v>8381.880000000001</v>
      </c>
      <c r="O293" s="149">
        <f t="shared" si="362"/>
        <v>8381.880000000001</v>
      </c>
      <c r="P293" s="149">
        <f t="shared" si="362"/>
        <v>8381.880000000001</v>
      </c>
      <c r="Q293" s="149">
        <f t="shared" si="362"/>
        <v>8381.880000000001</v>
      </c>
      <c r="R293" s="149">
        <f t="shared" si="362"/>
        <v>8381.880000000001</v>
      </c>
      <c r="S293" s="149"/>
      <c r="T293" s="149"/>
      <c r="U293" s="149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49"/>
      <c r="AF293" s="149"/>
      <c r="AG293" s="149"/>
      <c r="AH293" s="149"/>
      <c r="AI293" s="149"/>
      <c r="AJ293" s="149"/>
      <c r="AK293" s="149"/>
      <c r="AL293" s="149"/>
      <c r="AM293" s="149"/>
      <c r="AN293" s="149"/>
      <c r="AO293" s="149"/>
      <c r="AP293" s="149"/>
      <c r="AQ293" s="149"/>
      <c r="AR293" s="149"/>
      <c r="AS293" s="149"/>
      <c r="AT293" s="149"/>
      <c r="AU293" s="149"/>
      <c r="AV293" s="149"/>
      <c r="AW293" s="149"/>
      <c r="AX293" s="149"/>
      <c r="AY293" s="149"/>
      <c r="AZ293" s="149"/>
      <c r="BA293" s="149"/>
      <c r="BB293" s="149"/>
      <c r="BC293" s="149"/>
      <c r="BD293" s="149"/>
      <c r="BE293" s="149"/>
      <c r="BF293" s="149"/>
      <c r="BG293" s="149"/>
      <c r="BH293" s="149"/>
      <c r="BI293" s="149"/>
      <c r="BJ293" s="149"/>
      <c r="BK293" s="149"/>
      <c r="BL293" s="149"/>
      <c r="BM293" s="149"/>
      <c r="BN293" s="149"/>
      <c r="BO293" s="149"/>
      <c r="BP293" s="149"/>
      <c r="BQ293" s="149"/>
      <c r="BR293" s="149"/>
      <c r="BS293" s="149"/>
      <c r="BT293" s="149"/>
      <c r="BU293" s="149"/>
      <c r="BV293" s="149"/>
      <c r="BW293" s="149"/>
      <c r="BX293" s="149"/>
      <c r="BY293" s="149"/>
      <c r="BZ293" s="149"/>
      <c r="CA293" s="149"/>
      <c r="CB293" s="149"/>
      <c r="CC293" s="149"/>
      <c r="CD293" s="149"/>
      <c r="CE293" s="149"/>
      <c r="CF293" s="149"/>
      <c r="CG293" s="149"/>
      <c r="CH293" s="149"/>
      <c r="CI293" s="149"/>
      <c r="CZ293" s="152"/>
      <c r="DA293" s="157"/>
      <c r="DB293" s="164"/>
    </row>
    <row r="294" spans="2:106" s="135" customFormat="1" ht="14.25" outlineLevel="2" x14ac:dyDescent="0.25">
      <c r="B294" s="136"/>
      <c r="C294" s="540" t="str">
        <f t="shared" si="359"/>
        <v>Оренбург</v>
      </c>
      <c r="D294" s="147"/>
      <c r="E294" s="147"/>
      <c r="F294" s="291"/>
      <c r="G294" s="147"/>
      <c r="H294" s="149">
        <f t="shared" ref="H294:R294" si="363">H321*$I$99</f>
        <v>4656.6000000000004</v>
      </c>
      <c r="I294" s="149">
        <f t="shared" si="363"/>
        <v>4656.6000000000004</v>
      </c>
      <c r="J294" s="149">
        <f t="shared" si="363"/>
        <v>4656.6000000000004</v>
      </c>
      <c r="K294" s="149">
        <f t="shared" si="363"/>
        <v>4656.6000000000004</v>
      </c>
      <c r="L294" s="149">
        <f t="shared" si="363"/>
        <v>4656.6000000000004</v>
      </c>
      <c r="M294" s="149">
        <f t="shared" si="363"/>
        <v>4656.6000000000004</v>
      </c>
      <c r="N294" s="149">
        <f t="shared" si="363"/>
        <v>4656.6000000000004</v>
      </c>
      <c r="O294" s="149">
        <f t="shared" si="363"/>
        <v>4656.6000000000004</v>
      </c>
      <c r="P294" s="149">
        <f t="shared" si="363"/>
        <v>4656.6000000000004</v>
      </c>
      <c r="Q294" s="149">
        <f t="shared" si="363"/>
        <v>4656.6000000000004</v>
      </c>
      <c r="R294" s="149">
        <f t="shared" si="363"/>
        <v>4656.6000000000004</v>
      </c>
      <c r="S294" s="149"/>
      <c r="T294" s="149"/>
      <c r="U294" s="149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49"/>
      <c r="AF294" s="149"/>
      <c r="AG294" s="149"/>
      <c r="AH294" s="149"/>
      <c r="AI294" s="149"/>
      <c r="AJ294" s="149"/>
      <c r="AK294" s="149"/>
      <c r="AL294" s="149"/>
      <c r="AM294" s="149"/>
      <c r="AN294" s="149"/>
      <c r="AO294" s="149"/>
      <c r="AP294" s="149"/>
      <c r="AQ294" s="149"/>
      <c r="AR294" s="149"/>
      <c r="AS294" s="149"/>
      <c r="AT294" s="149"/>
      <c r="AU294" s="149"/>
      <c r="AV294" s="149"/>
      <c r="AW294" s="149"/>
      <c r="AX294" s="149"/>
      <c r="AY294" s="149"/>
      <c r="AZ294" s="149"/>
      <c r="BA294" s="149"/>
      <c r="BB294" s="149"/>
      <c r="BC294" s="149"/>
      <c r="BD294" s="149"/>
      <c r="BE294" s="149"/>
      <c r="BF294" s="149"/>
      <c r="BG294" s="149"/>
      <c r="BH294" s="149"/>
      <c r="BI294" s="149"/>
      <c r="BJ294" s="149"/>
      <c r="BK294" s="149"/>
      <c r="BL294" s="149"/>
      <c r="BM294" s="149"/>
      <c r="BN294" s="149"/>
      <c r="BO294" s="149"/>
      <c r="BP294" s="149"/>
      <c r="BQ294" s="149"/>
      <c r="BR294" s="149"/>
      <c r="BS294" s="149"/>
      <c r="BT294" s="149"/>
      <c r="BU294" s="149"/>
      <c r="BV294" s="149"/>
      <c r="BW294" s="149"/>
      <c r="BX294" s="149"/>
      <c r="BY294" s="149"/>
      <c r="BZ294" s="149"/>
      <c r="CA294" s="149"/>
      <c r="CB294" s="149"/>
      <c r="CC294" s="149"/>
      <c r="CD294" s="149"/>
      <c r="CE294" s="149"/>
      <c r="CF294" s="149"/>
      <c r="CG294" s="149"/>
      <c r="CH294" s="149"/>
      <c r="CI294" s="149"/>
      <c r="CZ294" s="152"/>
      <c r="DA294" s="157"/>
      <c r="DB294" s="164"/>
    </row>
    <row r="295" spans="2:106" s="135" customFormat="1" ht="14.25" outlineLevel="2" x14ac:dyDescent="0.25">
      <c r="B295" s="136"/>
      <c r="C295" s="540" t="str">
        <f t="shared" si="359"/>
        <v>Восток</v>
      </c>
      <c r="D295" s="147"/>
      <c r="E295" s="147"/>
      <c r="F295" s="291"/>
      <c r="G295" s="147"/>
      <c r="H295" s="149">
        <f t="shared" ref="H295:R295" si="364">H322*$I$99</f>
        <v>4656.6000000000004</v>
      </c>
      <c r="I295" s="149">
        <f t="shared" si="364"/>
        <v>4656.6000000000004</v>
      </c>
      <c r="J295" s="149">
        <f t="shared" si="364"/>
        <v>4656.6000000000004</v>
      </c>
      <c r="K295" s="149">
        <f t="shared" si="364"/>
        <v>4656.6000000000004</v>
      </c>
      <c r="L295" s="149">
        <f t="shared" si="364"/>
        <v>4656.6000000000004</v>
      </c>
      <c r="M295" s="149">
        <f t="shared" si="364"/>
        <v>4656.6000000000004</v>
      </c>
      <c r="N295" s="149">
        <f t="shared" si="364"/>
        <v>4656.6000000000004</v>
      </c>
      <c r="O295" s="149">
        <f t="shared" si="364"/>
        <v>4656.6000000000004</v>
      </c>
      <c r="P295" s="149">
        <f t="shared" si="364"/>
        <v>4656.6000000000004</v>
      </c>
      <c r="Q295" s="149">
        <f t="shared" si="364"/>
        <v>4656.6000000000004</v>
      </c>
      <c r="R295" s="149">
        <f t="shared" si="364"/>
        <v>4656.6000000000004</v>
      </c>
      <c r="S295" s="149"/>
      <c r="T295" s="149"/>
      <c r="U295" s="149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49"/>
      <c r="AF295" s="149"/>
      <c r="AG295" s="149"/>
      <c r="AH295" s="149"/>
      <c r="AI295" s="149"/>
      <c r="AJ295" s="149"/>
      <c r="AK295" s="149"/>
      <c r="AL295" s="149"/>
      <c r="AM295" s="149"/>
      <c r="AN295" s="149"/>
      <c r="AO295" s="149"/>
      <c r="AP295" s="149"/>
      <c r="AQ295" s="149"/>
      <c r="AR295" s="149"/>
      <c r="AS295" s="149"/>
      <c r="AT295" s="149"/>
      <c r="AU295" s="149"/>
      <c r="AV295" s="149"/>
      <c r="AW295" s="149"/>
      <c r="AX295" s="149"/>
      <c r="AY295" s="149"/>
      <c r="AZ295" s="149"/>
      <c r="BA295" s="149"/>
      <c r="BB295" s="149"/>
      <c r="BC295" s="149"/>
      <c r="BD295" s="149"/>
      <c r="BE295" s="149"/>
      <c r="BF295" s="149"/>
      <c r="BG295" s="149"/>
      <c r="BH295" s="149"/>
      <c r="BI295" s="149"/>
      <c r="BJ295" s="149"/>
      <c r="BK295" s="149"/>
      <c r="BL295" s="149"/>
      <c r="BM295" s="149"/>
      <c r="BN295" s="149"/>
      <c r="BO295" s="149"/>
      <c r="BP295" s="149"/>
      <c r="BQ295" s="149"/>
      <c r="BR295" s="149"/>
      <c r="BS295" s="149"/>
      <c r="BT295" s="149"/>
      <c r="BU295" s="149"/>
      <c r="BV295" s="149"/>
      <c r="BW295" s="149"/>
      <c r="BX295" s="149"/>
      <c r="BY295" s="149"/>
      <c r="BZ295" s="149"/>
      <c r="CA295" s="149"/>
      <c r="CB295" s="149"/>
      <c r="CC295" s="149"/>
      <c r="CD295" s="149"/>
      <c r="CE295" s="149"/>
      <c r="CF295" s="149"/>
      <c r="CG295" s="149"/>
      <c r="CH295" s="149"/>
      <c r="CI295" s="149"/>
      <c r="CZ295" s="152"/>
      <c r="DA295" s="157"/>
      <c r="DB295" s="164"/>
    </row>
    <row r="296" spans="2:106" s="135" customFormat="1" ht="14.25" outlineLevel="2" x14ac:dyDescent="0.25">
      <c r="B296" s="136"/>
      <c r="C296" s="540" t="str">
        <f t="shared" si="359"/>
        <v>Ямал</v>
      </c>
      <c r="D296" s="147"/>
      <c r="E296" s="147"/>
      <c r="F296" s="291"/>
      <c r="G296" s="147"/>
      <c r="H296" s="149">
        <f t="shared" ref="H296:R296" si="365">H323*$I$99</f>
        <v>5587.92</v>
      </c>
      <c r="I296" s="149">
        <f t="shared" si="365"/>
        <v>5587.92</v>
      </c>
      <c r="J296" s="149">
        <f t="shared" si="365"/>
        <v>5587.92</v>
      </c>
      <c r="K296" s="149">
        <f t="shared" si="365"/>
        <v>5587.92</v>
      </c>
      <c r="L296" s="149">
        <f t="shared" si="365"/>
        <v>5587.92</v>
      </c>
      <c r="M296" s="149">
        <f t="shared" si="365"/>
        <v>5587.92</v>
      </c>
      <c r="N296" s="149">
        <f t="shared" si="365"/>
        <v>5587.92</v>
      </c>
      <c r="O296" s="149">
        <f t="shared" si="365"/>
        <v>5587.92</v>
      </c>
      <c r="P296" s="149">
        <f t="shared" si="365"/>
        <v>5587.92</v>
      </c>
      <c r="Q296" s="149">
        <f t="shared" si="365"/>
        <v>5587.92</v>
      </c>
      <c r="R296" s="149">
        <f t="shared" si="365"/>
        <v>5587.92</v>
      </c>
      <c r="S296" s="149"/>
      <c r="T296" s="149"/>
      <c r="U296" s="149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49"/>
      <c r="AF296" s="149"/>
      <c r="AG296" s="149"/>
      <c r="AH296" s="149"/>
      <c r="AI296" s="149"/>
      <c r="AJ296" s="149"/>
      <c r="AK296" s="149"/>
      <c r="AL296" s="149"/>
      <c r="AM296" s="149"/>
      <c r="AN296" s="149"/>
      <c r="AO296" s="149"/>
      <c r="AP296" s="149"/>
      <c r="AQ296" s="149"/>
      <c r="AR296" s="149"/>
      <c r="AS296" s="149"/>
      <c r="AT296" s="149"/>
      <c r="AU296" s="149"/>
      <c r="AV296" s="149"/>
      <c r="AW296" s="149"/>
      <c r="AX296" s="149"/>
      <c r="AY296" s="149"/>
      <c r="AZ296" s="149"/>
      <c r="BA296" s="149"/>
      <c r="BB296" s="149"/>
      <c r="BC296" s="149"/>
      <c r="BD296" s="149"/>
      <c r="BE296" s="149"/>
      <c r="BF296" s="149"/>
      <c r="BG296" s="149"/>
      <c r="BH296" s="149"/>
      <c r="BI296" s="149"/>
      <c r="BJ296" s="149"/>
      <c r="BK296" s="149"/>
      <c r="BL296" s="149"/>
      <c r="BM296" s="149"/>
      <c r="BN296" s="149"/>
      <c r="BO296" s="149"/>
      <c r="BP296" s="149"/>
      <c r="BQ296" s="149"/>
      <c r="BR296" s="149"/>
      <c r="BS296" s="149"/>
      <c r="BT296" s="149"/>
      <c r="BU296" s="149"/>
      <c r="BV296" s="149"/>
      <c r="BW296" s="149"/>
      <c r="BX296" s="149"/>
      <c r="BY296" s="149"/>
      <c r="BZ296" s="149"/>
      <c r="CA296" s="149"/>
      <c r="CB296" s="149"/>
      <c r="CC296" s="149"/>
      <c r="CD296" s="149"/>
      <c r="CE296" s="149"/>
      <c r="CF296" s="149"/>
      <c r="CG296" s="149"/>
      <c r="CH296" s="149"/>
      <c r="CI296" s="149"/>
      <c r="CZ296" s="152"/>
      <c r="DA296" s="157"/>
      <c r="DB296" s="164"/>
    </row>
    <row r="297" spans="2:106" s="135" customFormat="1" ht="14.25" outlineLevel="2" x14ac:dyDescent="0.25">
      <c r="B297" s="136"/>
      <c r="C297" s="540" t="str">
        <f t="shared" si="359"/>
        <v>Мессояха</v>
      </c>
      <c r="D297" s="147"/>
      <c r="E297" s="147"/>
      <c r="F297" s="291"/>
      <c r="G297" s="147"/>
      <c r="H297" s="149">
        <f t="shared" ref="H297:R297" si="366">H324*$I$99</f>
        <v>5587.92</v>
      </c>
      <c r="I297" s="149">
        <f t="shared" si="366"/>
        <v>5587.92</v>
      </c>
      <c r="J297" s="149">
        <f t="shared" si="366"/>
        <v>5587.92</v>
      </c>
      <c r="K297" s="149">
        <f t="shared" si="366"/>
        <v>5587.92</v>
      </c>
      <c r="L297" s="149">
        <f t="shared" si="366"/>
        <v>5587.92</v>
      </c>
      <c r="M297" s="149">
        <f t="shared" si="366"/>
        <v>5587.92</v>
      </c>
      <c r="N297" s="149">
        <f t="shared" si="366"/>
        <v>5587.92</v>
      </c>
      <c r="O297" s="149">
        <f t="shared" si="366"/>
        <v>5587.92</v>
      </c>
      <c r="P297" s="149">
        <f t="shared" si="366"/>
        <v>5587.92</v>
      </c>
      <c r="Q297" s="149">
        <f t="shared" si="366"/>
        <v>5587.92</v>
      </c>
      <c r="R297" s="149">
        <f t="shared" si="366"/>
        <v>5587.92</v>
      </c>
      <c r="S297" s="149"/>
      <c r="T297" s="149"/>
      <c r="U297" s="149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49"/>
      <c r="AF297" s="149"/>
      <c r="AG297" s="149"/>
      <c r="AH297" s="149"/>
      <c r="AI297" s="149"/>
      <c r="AJ297" s="149"/>
      <c r="AK297" s="149"/>
      <c r="AL297" s="149"/>
      <c r="AM297" s="149"/>
      <c r="AN297" s="149"/>
      <c r="AO297" s="149"/>
      <c r="AP297" s="149"/>
      <c r="AQ297" s="149"/>
      <c r="AR297" s="149"/>
      <c r="AS297" s="149"/>
      <c r="AT297" s="149"/>
      <c r="AU297" s="149"/>
      <c r="AV297" s="149"/>
      <c r="AW297" s="149"/>
      <c r="AX297" s="149"/>
      <c r="AY297" s="149"/>
      <c r="AZ297" s="149"/>
      <c r="BA297" s="149"/>
      <c r="BB297" s="149"/>
      <c r="BC297" s="149"/>
      <c r="BD297" s="149"/>
      <c r="BE297" s="149"/>
      <c r="BF297" s="149"/>
      <c r="BG297" s="149"/>
      <c r="BH297" s="149"/>
      <c r="BI297" s="149"/>
      <c r="BJ297" s="149"/>
      <c r="BK297" s="149"/>
      <c r="BL297" s="149"/>
      <c r="BM297" s="149"/>
      <c r="BN297" s="149"/>
      <c r="BO297" s="149"/>
      <c r="BP297" s="149"/>
      <c r="BQ297" s="149"/>
      <c r="BR297" s="149"/>
      <c r="BS297" s="149"/>
      <c r="BT297" s="149"/>
      <c r="BU297" s="149"/>
      <c r="BV297" s="149"/>
      <c r="BW297" s="149"/>
      <c r="BX297" s="149"/>
      <c r="BY297" s="149"/>
      <c r="BZ297" s="149"/>
      <c r="CA297" s="149"/>
      <c r="CB297" s="149"/>
      <c r="CC297" s="149"/>
      <c r="CD297" s="149"/>
      <c r="CE297" s="149"/>
      <c r="CF297" s="149"/>
      <c r="CG297" s="149"/>
      <c r="CH297" s="149"/>
      <c r="CI297" s="149"/>
      <c r="CZ297" s="152"/>
      <c r="DA297" s="157"/>
      <c r="DB297" s="164"/>
    </row>
    <row r="298" spans="2:106" s="135" customFormat="1" ht="14.25" outlineLevel="2" x14ac:dyDescent="0.25">
      <c r="B298" s="136"/>
      <c r="C298" s="540" t="str">
        <f t="shared" si="359"/>
        <v>Заполярье</v>
      </c>
      <c r="D298" s="147"/>
      <c r="E298" s="147"/>
      <c r="F298" s="291"/>
      <c r="G298" s="147"/>
      <c r="H298" s="149">
        <f t="shared" ref="H298:R298" si="367">H325*$I$99</f>
        <v>8381.880000000001</v>
      </c>
      <c r="I298" s="149">
        <f t="shared" si="367"/>
        <v>8381.880000000001</v>
      </c>
      <c r="J298" s="149">
        <f t="shared" si="367"/>
        <v>8381.880000000001</v>
      </c>
      <c r="K298" s="149">
        <f t="shared" si="367"/>
        <v>8381.880000000001</v>
      </c>
      <c r="L298" s="149">
        <f t="shared" si="367"/>
        <v>8381.880000000001</v>
      </c>
      <c r="M298" s="149">
        <f t="shared" si="367"/>
        <v>8381.880000000001</v>
      </c>
      <c r="N298" s="149">
        <f t="shared" si="367"/>
        <v>8381.880000000001</v>
      </c>
      <c r="O298" s="149">
        <f t="shared" si="367"/>
        <v>8381.880000000001</v>
      </c>
      <c r="P298" s="149">
        <f t="shared" si="367"/>
        <v>8381.880000000001</v>
      </c>
      <c r="Q298" s="149">
        <f t="shared" si="367"/>
        <v>8381.880000000001</v>
      </c>
      <c r="R298" s="149">
        <f t="shared" si="367"/>
        <v>8381.880000000001</v>
      </c>
      <c r="S298" s="149"/>
      <c r="T298" s="149"/>
      <c r="U298" s="149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49"/>
      <c r="AF298" s="149"/>
      <c r="AG298" s="149"/>
      <c r="AH298" s="149"/>
      <c r="AI298" s="149"/>
      <c r="AJ298" s="149"/>
      <c r="AK298" s="149"/>
      <c r="AL298" s="149"/>
      <c r="AM298" s="149"/>
      <c r="AN298" s="149"/>
      <c r="AO298" s="149"/>
      <c r="AP298" s="149"/>
      <c r="AQ298" s="149"/>
      <c r="AR298" s="149"/>
      <c r="AS298" s="149"/>
      <c r="AT298" s="149"/>
      <c r="AU298" s="149"/>
      <c r="AV298" s="149"/>
      <c r="AW298" s="149"/>
      <c r="AX298" s="149"/>
      <c r="AY298" s="149"/>
      <c r="AZ298" s="149"/>
      <c r="BA298" s="149"/>
      <c r="BB298" s="149"/>
      <c r="BC298" s="149"/>
      <c r="BD298" s="149"/>
      <c r="BE298" s="149"/>
      <c r="BF298" s="149"/>
      <c r="BG298" s="149"/>
      <c r="BH298" s="149"/>
      <c r="BI298" s="149"/>
      <c r="BJ298" s="149"/>
      <c r="BK298" s="149"/>
      <c r="BL298" s="149"/>
      <c r="BM298" s="149"/>
      <c r="BN298" s="149"/>
      <c r="BO298" s="149"/>
      <c r="BP298" s="149"/>
      <c r="BQ298" s="149"/>
      <c r="BR298" s="149"/>
      <c r="BS298" s="149"/>
      <c r="BT298" s="149"/>
      <c r="BU298" s="149"/>
      <c r="BV298" s="149"/>
      <c r="BW298" s="149"/>
      <c r="BX298" s="149"/>
      <c r="BY298" s="149"/>
      <c r="BZ298" s="149"/>
      <c r="CA298" s="149"/>
      <c r="CB298" s="149"/>
      <c r="CC298" s="149"/>
      <c r="CD298" s="149"/>
      <c r="CE298" s="149"/>
      <c r="CF298" s="149"/>
      <c r="CG298" s="149"/>
      <c r="CH298" s="149"/>
      <c r="CI298" s="149"/>
      <c r="CZ298" s="152"/>
      <c r="DA298" s="157"/>
      <c r="DB298" s="164"/>
    </row>
    <row r="299" spans="2:106" s="135" customFormat="1" ht="14.25" outlineLevel="2" x14ac:dyDescent="0.25">
      <c r="B299" s="136"/>
      <c r="C299" s="540" t="str">
        <f t="shared" si="359"/>
        <v>ГПН Р</v>
      </c>
      <c r="D299" s="147"/>
      <c r="E299" s="147"/>
      <c r="F299" s="291"/>
      <c r="G299" s="147"/>
      <c r="H299" s="149">
        <f t="shared" ref="H299:R299" si="368">H326*$I$99</f>
        <v>4656.6000000000004</v>
      </c>
      <c r="I299" s="149">
        <f t="shared" si="368"/>
        <v>4656.6000000000004</v>
      </c>
      <c r="J299" s="149">
        <f t="shared" si="368"/>
        <v>4656.6000000000004</v>
      </c>
      <c r="K299" s="149">
        <f t="shared" si="368"/>
        <v>4656.6000000000004</v>
      </c>
      <c r="L299" s="149">
        <f t="shared" si="368"/>
        <v>4656.6000000000004</v>
      </c>
      <c r="M299" s="149">
        <f t="shared" si="368"/>
        <v>4656.6000000000004</v>
      </c>
      <c r="N299" s="149">
        <f t="shared" si="368"/>
        <v>4656.6000000000004</v>
      </c>
      <c r="O299" s="149">
        <f t="shared" si="368"/>
        <v>4656.6000000000004</v>
      </c>
      <c r="P299" s="149">
        <f t="shared" si="368"/>
        <v>4656.6000000000004</v>
      </c>
      <c r="Q299" s="149">
        <f t="shared" si="368"/>
        <v>4656.6000000000004</v>
      </c>
      <c r="R299" s="149">
        <f t="shared" si="368"/>
        <v>4656.6000000000004</v>
      </c>
      <c r="S299" s="149"/>
      <c r="T299" s="149"/>
      <c r="U299" s="149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49"/>
      <c r="AF299" s="149"/>
      <c r="AG299" s="149"/>
      <c r="AH299" s="149"/>
      <c r="AI299" s="149"/>
      <c r="AJ299" s="149"/>
      <c r="AK299" s="149"/>
      <c r="AL299" s="149"/>
      <c r="AM299" s="149"/>
      <c r="AN299" s="149"/>
      <c r="AO299" s="149"/>
      <c r="AP299" s="149"/>
      <c r="AQ299" s="149"/>
      <c r="AR299" s="149"/>
      <c r="AS299" s="149"/>
      <c r="AT299" s="149"/>
      <c r="AU299" s="149"/>
      <c r="AV299" s="149"/>
      <c r="AW299" s="149"/>
      <c r="AX299" s="149"/>
      <c r="AY299" s="149"/>
      <c r="AZ299" s="149"/>
      <c r="BA299" s="149"/>
      <c r="BB299" s="149"/>
      <c r="BC299" s="149"/>
      <c r="BD299" s="149"/>
      <c r="BE299" s="149"/>
      <c r="BF299" s="149"/>
      <c r="BG299" s="149"/>
      <c r="BH299" s="149"/>
      <c r="BI299" s="149"/>
      <c r="BJ299" s="149"/>
      <c r="BK299" s="149"/>
      <c r="BL299" s="149"/>
      <c r="BM299" s="149"/>
      <c r="BN299" s="149"/>
      <c r="BO299" s="149"/>
      <c r="BP299" s="149"/>
      <c r="BQ299" s="149"/>
      <c r="BR299" s="149"/>
      <c r="BS299" s="149"/>
      <c r="BT299" s="149"/>
      <c r="BU299" s="149"/>
      <c r="BV299" s="149"/>
      <c r="BW299" s="149"/>
      <c r="BX299" s="149"/>
      <c r="BY299" s="149"/>
      <c r="BZ299" s="149"/>
      <c r="CA299" s="149"/>
      <c r="CB299" s="149"/>
      <c r="CC299" s="149"/>
      <c r="CD299" s="149"/>
      <c r="CE299" s="149"/>
      <c r="CF299" s="149"/>
      <c r="CG299" s="149"/>
      <c r="CH299" s="149"/>
      <c r="CI299" s="149"/>
      <c r="CZ299" s="152"/>
      <c r="DA299" s="157"/>
      <c r="DB299" s="164"/>
    </row>
    <row r="300" spans="2:106" s="135" customFormat="1" ht="14.25" outlineLevel="2" x14ac:dyDescent="0.25">
      <c r="B300" s="136"/>
      <c r="C300" s="540" t="str">
        <f t="shared" si="359"/>
        <v>Гео</v>
      </c>
      <c r="D300" s="147"/>
      <c r="E300" s="147"/>
      <c r="F300" s="291"/>
      <c r="G300" s="147"/>
      <c r="H300" s="149">
        <f t="shared" ref="H300:R300" si="369">H327*$I$99</f>
        <v>4656.6000000000004</v>
      </c>
      <c r="I300" s="149">
        <f t="shared" si="369"/>
        <v>4656.6000000000004</v>
      </c>
      <c r="J300" s="149">
        <f t="shared" si="369"/>
        <v>4656.6000000000004</v>
      </c>
      <c r="K300" s="149">
        <f t="shared" si="369"/>
        <v>4656.6000000000004</v>
      </c>
      <c r="L300" s="149">
        <f t="shared" si="369"/>
        <v>4656.6000000000004</v>
      </c>
      <c r="M300" s="149">
        <f t="shared" si="369"/>
        <v>4656.6000000000004</v>
      </c>
      <c r="N300" s="149">
        <f t="shared" si="369"/>
        <v>4656.6000000000004</v>
      </c>
      <c r="O300" s="149">
        <f t="shared" si="369"/>
        <v>4656.6000000000004</v>
      </c>
      <c r="P300" s="149">
        <f t="shared" si="369"/>
        <v>4656.6000000000004</v>
      </c>
      <c r="Q300" s="149">
        <f t="shared" si="369"/>
        <v>4656.6000000000004</v>
      </c>
      <c r="R300" s="149">
        <f t="shared" si="369"/>
        <v>4656.6000000000004</v>
      </c>
      <c r="S300" s="149"/>
      <c r="T300" s="149"/>
      <c r="U300" s="149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49"/>
      <c r="AF300" s="149"/>
      <c r="AG300" s="149"/>
      <c r="AH300" s="149"/>
      <c r="AI300" s="149"/>
      <c r="AJ300" s="149"/>
      <c r="AK300" s="149"/>
      <c r="AL300" s="149"/>
      <c r="AM300" s="149"/>
      <c r="AN300" s="149"/>
      <c r="AO300" s="149"/>
      <c r="AP300" s="149"/>
      <c r="AQ300" s="149"/>
      <c r="AR300" s="149"/>
      <c r="AS300" s="149"/>
      <c r="AT300" s="149"/>
      <c r="AU300" s="149"/>
      <c r="AV300" s="149"/>
      <c r="AW300" s="149"/>
      <c r="AX300" s="149"/>
      <c r="AY300" s="149"/>
      <c r="AZ300" s="149"/>
      <c r="BA300" s="149"/>
      <c r="BB300" s="149"/>
      <c r="BC300" s="149"/>
      <c r="BD300" s="149"/>
      <c r="BE300" s="149"/>
      <c r="BF300" s="149"/>
      <c r="BG300" s="149"/>
      <c r="BH300" s="149"/>
      <c r="BI300" s="149"/>
      <c r="BJ300" s="149"/>
      <c r="BK300" s="149"/>
      <c r="BL300" s="149"/>
      <c r="BM300" s="149"/>
      <c r="BN300" s="149"/>
      <c r="BO300" s="149"/>
      <c r="BP300" s="149"/>
      <c r="BQ300" s="149"/>
      <c r="BR300" s="149"/>
      <c r="BS300" s="149"/>
      <c r="BT300" s="149"/>
      <c r="BU300" s="149"/>
      <c r="BV300" s="149"/>
      <c r="BW300" s="149"/>
      <c r="BX300" s="149"/>
      <c r="BY300" s="149"/>
      <c r="BZ300" s="149"/>
      <c r="CA300" s="149"/>
      <c r="CB300" s="149"/>
      <c r="CC300" s="149"/>
      <c r="CD300" s="149"/>
      <c r="CE300" s="149"/>
      <c r="CF300" s="149"/>
      <c r="CG300" s="149"/>
      <c r="CH300" s="149"/>
      <c r="CI300" s="149"/>
      <c r="CZ300" s="152"/>
      <c r="DA300" s="157"/>
      <c r="DB300" s="164"/>
    </row>
    <row r="301" spans="2:106" s="135" customFormat="1" ht="14.25" outlineLevel="2" x14ac:dyDescent="0.25">
      <c r="B301" s="136"/>
      <c r="C301" s="540" t="str">
        <f t="shared" si="359"/>
        <v>НТЦ</v>
      </c>
      <c r="D301" s="147"/>
      <c r="E301" s="147"/>
      <c r="F301" s="291"/>
      <c r="G301" s="147"/>
      <c r="H301" s="149">
        <f t="shared" ref="H301:R301" si="370">H328*$I$99</f>
        <v>5587.92</v>
      </c>
      <c r="I301" s="149">
        <f t="shared" si="370"/>
        <v>5587.92</v>
      </c>
      <c r="J301" s="149">
        <f t="shared" si="370"/>
        <v>5587.92</v>
      </c>
      <c r="K301" s="149">
        <f t="shared" si="370"/>
        <v>5587.92</v>
      </c>
      <c r="L301" s="149">
        <f t="shared" si="370"/>
        <v>5587.92</v>
      </c>
      <c r="M301" s="149">
        <f t="shared" si="370"/>
        <v>5587.92</v>
      </c>
      <c r="N301" s="149">
        <f t="shared" si="370"/>
        <v>5587.92</v>
      </c>
      <c r="O301" s="149">
        <f t="shared" si="370"/>
        <v>5587.92</v>
      </c>
      <c r="P301" s="149">
        <f t="shared" si="370"/>
        <v>5587.92</v>
      </c>
      <c r="Q301" s="149">
        <f t="shared" si="370"/>
        <v>5587.92</v>
      </c>
      <c r="R301" s="149">
        <f t="shared" si="370"/>
        <v>5587.92</v>
      </c>
      <c r="S301" s="149"/>
      <c r="T301" s="149"/>
      <c r="U301" s="149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49"/>
      <c r="AF301" s="149"/>
      <c r="AG301" s="149"/>
      <c r="AH301" s="149"/>
      <c r="AI301" s="149"/>
      <c r="AJ301" s="149"/>
      <c r="AK301" s="149"/>
      <c r="AL301" s="149"/>
      <c r="AM301" s="149"/>
      <c r="AN301" s="149"/>
      <c r="AO301" s="149"/>
      <c r="AP301" s="149"/>
      <c r="AQ301" s="149"/>
      <c r="AR301" s="149"/>
      <c r="AS301" s="149"/>
      <c r="AT301" s="149"/>
      <c r="AU301" s="149"/>
      <c r="AV301" s="149"/>
      <c r="AW301" s="149"/>
      <c r="AX301" s="149"/>
      <c r="AY301" s="149"/>
      <c r="AZ301" s="149"/>
      <c r="BA301" s="149"/>
      <c r="BB301" s="149"/>
      <c r="BC301" s="149"/>
      <c r="BD301" s="149"/>
      <c r="BE301" s="149"/>
      <c r="BF301" s="149"/>
      <c r="BG301" s="149"/>
      <c r="BH301" s="149"/>
      <c r="BI301" s="149"/>
      <c r="BJ301" s="149"/>
      <c r="BK301" s="149"/>
      <c r="BL301" s="149"/>
      <c r="BM301" s="149"/>
      <c r="BN301" s="149"/>
      <c r="BO301" s="149"/>
      <c r="BP301" s="149"/>
      <c r="BQ301" s="149"/>
      <c r="BR301" s="149"/>
      <c r="BS301" s="149"/>
      <c r="BT301" s="149"/>
      <c r="BU301" s="149"/>
      <c r="BV301" s="149"/>
      <c r="BW301" s="149"/>
      <c r="BX301" s="149"/>
      <c r="BY301" s="149"/>
      <c r="BZ301" s="149"/>
      <c r="CA301" s="149"/>
      <c r="CB301" s="149"/>
      <c r="CC301" s="149"/>
      <c r="CD301" s="149"/>
      <c r="CE301" s="149"/>
      <c r="CF301" s="149"/>
      <c r="CG301" s="149"/>
      <c r="CH301" s="149"/>
      <c r="CI301" s="149"/>
      <c r="CZ301" s="152"/>
      <c r="DA301" s="157"/>
      <c r="DB301" s="164"/>
    </row>
    <row r="302" spans="2:106" s="135" customFormat="1" ht="14.25" outlineLevel="2" x14ac:dyDescent="0.25">
      <c r="B302" s="136"/>
      <c r="C302" s="540" t="str">
        <f t="shared" si="359"/>
        <v>Меретояха</v>
      </c>
      <c r="D302" s="147"/>
      <c r="E302" s="147"/>
      <c r="F302" s="291"/>
      <c r="G302" s="147"/>
      <c r="H302" s="149">
        <f t="shared" ref="H302:R302" si="371">H329*$I$99</f>
        <v>5587.92</v>
      </c>
      <c r="I302" s="149">
        <f t="shared" si="371"/>
        <v>5587.92</v>
      </c>
      <c r="J302" s="149">
        <f t="shared" si="371"/>
        <v>5587.92</v>
      </c>
      <c r="K302" s="149">
        <f t="shared" si="371"/>
        <v>5587.92</v>
      </c>
      <c r="L302" s="149">
        <f t="shared" si="371"/>
        <v>5587.92</v>
      </c>
      <c r="M302" s="149">
        <f t="shared" si="371"/>
        <v>5587.92</v>
      </c>
      <c r="N302" s="149">
        <f t="shared" si="371"/>
        <v>5587.92</v>
      </c>
      <c r="O302" s="149">
        <f t="shared" si="371"/>
        <v>5587.92</v>
      </c>
      <c r="P302" s="149">
        <f t="shared" si="371"/>
        <v>5587.92</v>
      </c>
      <c r="Q302" s="149">
        <f t="shared" si="371"/>
        <v>5587.92</v>
      </c>
      <c r="R302" s="149">
        <f t="shared" si="371"/>
        <v>5587.92</v>
      </c>
      <c r="S302" s="149"/>
      <c r="T302" s="149"/>
      <c r="U302" s="149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49"/>
      <c r="AF302" s="149"/>
      <c r="AG302" s="149"/>
      <c r="AH302" s="149"/>
      <c r="AI302" s="149"/>
      <c r="AJ302" s="149"/>
      <c r="AK302" s="149"/>
      <c r="AL302" s="149"/>
      <c r="AM302" s="149"/>
      <c r="AN302" s="149"/>
      <c r="AO302" s="149"/>
      <c r="AP302" s="149"/>
      <c r="AQ302" s="149"/>
      <c r="AR302" s="149"/>
      <c r="AS302" s="149"/>
      <c r="AT302" s="149"/>
      <c r="AU302" s="149"/>
      <c r="AV302" s="149"/>
      <c r="AW302" s="149"/>
      <c r="AX302" s="149"/>
      <c r="AY302" s="149"/>
      <c r="AZ302" s="149"/>
      <c r="BA302" s="149"/>
      <c r="BB302" s="149"/>
      <c r="BC302" s="149"/>
      <c r="BD302" s="149"/>
      <c r="BE302" s="149"/>
      <c r="BF302" s="149"/>
      <c r="BG302" s="149"/>
      <c r="BH302" s="149"/>
      <c r="BI302" s="149"/>
      <c r="BJ302" s="149"/>
      <c r="BK302" s="149"/>
      <c r="BL302" s="149"/>
      <c r="BM302" s="149"/>
      <c r="BN302" s="149"/>
      <c r="BO302" s="149"/>
      <c r="BP302" s="149"/>
      <c r="BQ302" s="149"/>
      <c r="BR302" s="149"/>
      <c r="BS302" s="149"/>
      <c r="BT302" s="149"/>
      <c r="BU302" s="149"/>
      <c r="BV302" s="149"/>
      <c r="BW302" s="149"/>
      <c r="BX302" s="149"/>
      <c r="BY302" s="149"/>
      <c r="BZ302" s="149"/>
      <c r="CA302" s="149"/>
      <c r="CB302" s="149"/>
      <c r="CC302" s="149"/>
      <c r="CD302" s="149"/>
      <c r="CE302" s="149"/>
      <c r="CF302" s="149"/>
      <c r="CG302" s="149"/>
      <c r="CH302" s="149"/>
      <c r="CI302" s="149"/>
      <c r="CZ302" s="152"/>
      <c r="DA302" s="157"/>
      <c r="DB302" s="164"/>
    </row>
    <row r="303" spans="2:106" s="707" customFormat="1" outlineLevel="2" x14ac:dyDescent="0.25">
      <c r="B303" s="708" t="s">
        <v>1143</v>
      </c>
      <c r="C303" s="709" t="s">
        <v>143</v>
      </c>
      <c r="D303" s="710"/>
      <c r="E303" s="710"/>
      <c r="F303" s="711"/>
      <c r="G303" s="710"/>
      <c r="H303" s="712"/>
      <c r="I303" s="712"/>
      <c r="J303" s="712"/>
      <c r="K303" s="712"/>
      <c r="L303" s="712"/>
      <c r="M303" s="712"/>
      <c r="N303" s="712"/>
      <c r="O303" s="712"/>
      <c r="P303" s="712"/>
      <c r="Q303" s="712"/>
      <c r="R303" s="712"/>
      <c r="S303" s="712"/>
      <c r="T303" s="712"/>
      <c r="U303" s="712"/>
      <c r="V303" s="712"/>
      <c r="W303" s="712"/>
      <c r="X303" s="712"/>
      <c r="Y303" s="712"/>
      <c r="Z303" s="712"/>
      <c r="AA303" s="712"/>
      <c r="AB303" s="712"/>
      <c r="AC303" s="712"/>
      <c r="AD303" s="712"/>
      <c r="AE303" s="712"/>
      <c r="AF303" s="712"/>
      <c r="AG303" s="712"/>
      <c r="AH303" s="712"/>
      <c r="AI303" s="712"/>
      <c r="AJ303" s="712"/>
      <c r="AK303" s="712"/>
      <c r="AL303" s="712"/>
      <c r="AM303" s="712"/>
      <c r="AN303" s="712"/>
      <c r="AO303" s="712"/>
      <c r="AP303" s="712"/>
      <c r="AQ303" s="712"/>
      <c r="AR303" s="712"/>
      <c r="AS303" s="712"/>
      <c r="AT303" s="712"/>
      <c r="AU303" s="712"/>
      <c r="AV303" s="712"/>
      <c r="AW303" s="712"/>
      <c r="AX303" s="712"/>
      <c r="AY303" s="712"/>
      <c r="AZ303" s="712"/>
      <c r="BA303" s="712"/>
      <c r="BB303" s="712"/>
      <c r="BC303" s="712"/>
      <c r="BD303" s="712"/>
      <c r="BE303" s="712"/>
      <c r="BF303" s="712"/>
      <c r="BG303" s="712"/>
      <c r="BH303" s="712"/>
      <c r="BI303" s="712"/>
      <c r="BJ303" s="712"/>
      <c r="BK303" s="712"/>
      <c r="BL303" s="712"/>
      <c r="BM303" s="712"/>
      <c r="BN303" s="712"/>
      <c r="BO303" s="712"/>
      <c r="BP303" s="712"/>
      <c r="BQ303" s="712"/>
      <c r="BR303" s="712"/>
      <c r="BS303" s="712"/>
      <c r="BT303" s="712"/>
      <c r="BU303" s="712"/>
      <c r="BV303" s="712"/>
      <c r="BW303" s="712"/>
      <c r="BX303" s="712"/>
      <c r="BY303" s="712"/>
      <c r="BZ303" s="712"/>
      <c r="CA303" s="712"/>
      <c r="CB303" s="712"/>
      <c r="CC303" s="712"/>
      <c r="CD303" s="712"/>
      <c r="CE303" s="712"/>
      <c r="CF303" s="712"/>
      <c r="CG303" s="712"/>
      <c r="CH303" s="712"/>
      <c r="CI303" s="712"/>
      <c r="CZ303" s="713"/>
      <c r="DA303" s="714"/>
      <c r="DB303" s="715"/>
    </row>
    <row r="304" spans="2:106" s="698" customFormat="1" ht="14.25" outlineLevel="2" x14ac:dyDescent="0.25">
      <c r="B304" s="699" t="str">
        <f>B275</f>
        <v>TO BE</v>
      </c>
      <c r="C304" s="700" t="str">
        <f>C290</f>
        <v>КЦ</v>
      </c>
      <c r="D304" s="701"/>
      <c r="E304" s="701"/>
      <c r="F304" s="702"/>
      <c r="G304" s="701"/>
      <c r="H304" s="703">
        <f>H$101*INDEX('Распределение по орг объему 13'!$E$1:$E$13,MATCH($C304,'Распределение по орг объему 13'!$A$1:$A$13,0),1)</f>
        <v>0</v>
      </c>
      <c r="I304" s="703">
        <f>I$101*INDEX('Распределение по орг объему 13'!$E$1:$E$13,MATCH($C304,'Распределение по орг объему 13'!$A$1:$A$13,0),1)</f>
        <v>0</v>
      </c>
      <c r="J304" s="703">
        <f>J$101*INDEX('Распределение по орг объему 13'!$E$1:$E$13,MATCH($C304,'Распределение по орг объему 13'!$A$1:$A$13,0),1)</f>
        <v>0</v>
      </c>
      <c r="K304" s="703">
        <f>K$101*INDEX('Распределение по орг объему 13'!$E$1:$E$13,MATCH($C304,'Распределение по орг объему 13'!$A$1:$A$13,0),1)</f>
        <v>0</v>
      </c>
      <c r="L304" s="703">
        <f>L$101*INDEX('Распределение по орг объему 13'!$E$1:$E$13,MATCH($C304,'Распределение по орг объему 13'!$A$1:$A$13,0),1)</f>
        <v>0</v>
      </c>
      <c r="M304" s="703">
        <f>M$101*INDEX('Распределение по орг объему 13'!$E$1:$E$13,MATCH($C304,'Распределение по орг объему 13'!$A$1:$A$13,0),1)</f>
        <v>0</v>
      </c>
      <c r="N304" s="703">
        <f>N$101*INDEX('Распределение по орг объему 13'!$E$1:$E$13,MATCH($C304,'Распределение по орг объему 13'!$A$1:$A$13,0),1)</f>
        <v>0</v>
      </c>
      <c r="O304" s="703">
        <f>O$101*INDEX('Распределение по орг объему 13'!$E$1:$E$13,MATCH($C304,'Распределение по орг объему 13'!$A$1:$A$13,0),1)</f>
        <v>0</v>
      </c>
      <c r="P304" s="703">
        <f>P$101*INDEX('Распределение по орг объему 13'!$E$1:$E$13,MATCH($C304,'Распределение по орг объему 13'!$A$1:$A$13,0),1)</f>
        <v>0</v>
      </c>
      <c r="Q304" s="703">
        <f>Q$101*INDEX('Распределение по орг объему 13'!$E$1:$E$13,MATCH($C304,'Распределение по орг объему 13'!$A$1:$A$13,0),1)</f>
        <v>0</v>
      </c>
      <c r="R304" s="703">
        <f>R$101*INDEX('Распределение по орг объему 13'!$E$1:$E$13,MATCH($C304,'Распределение по орг объему 13'!$A$1:$A$13,0),1)</f>
        <v>0</v>
      </c>
      <c r="S304" s="703"/>
      <c r="T304" s="703"/>
      <c r="U304" s="703"/>
      <c r="V304" s="703"/>
      <c r="W304" s="703"/>
      <c r="X304" s="703"/>
      <c r="Y304" s="703"/>
      <c r="Z304" s="703"/>
      <c r="AA304" s="703"/>
      <c r="AB304" s="703"/>
      <c r="AC304" s="703"/>
      <c r="AD304" s="703"/>
      <c r="AE304" s="703"/>
      <c r="AF304" s="703"/>
      <c r="AG304" s="703"/>
      <c r="AH304" s="703"/>
      <c r="AI304" s="703"/>
      <c r="AJ304" s="703"/>
      <c r="AK304" s="703"/>
      <c r="AL304" s="703"/>
      <c r="AM304" s="703"/>
      <c r="AN304" s="703"/>
      <c r="AO304" s="703"/>
      <c r="AP304" s="703"/>
      <c r="AQ304" s="703"/>
      <c r="AR304" s="703"/>
      <c r="AS304" s="703"/>
      <c r="AT304" s="703"/>
      <c r="AU304" s="703"/>
      <c r="AV304" s="703"/>
      <c r="AW304" s="703"/>
      <c r="AX304" s="703"/>
      <c r="AY304" s="703"/>
      <c r="AZ304" s="703"/>
      <c r="BA304" s="703"/>
      <c r="BB304" s="703"/>
      <c r="BC304" s="703"/>
      <c r="BD304" s="703"/>
      <c r="BE304" s="703"/>
      <c r="BF304" s="703"/>
      <c r="BG304" s="703"/>
      <c r="BH304" s="703"/>
      <c r="BI304" s="703"/>
      <c r="BJ304" s="703"/>
      <c r="BK304" s="703"/>
      <c r="BL304" s="703"/>
      <c r="BM304" s="703"/>
      <c r="BN304" s="703"/>
      <c r="BO304" s="703"/>
      <c r="BP304" s="703"/>
      <c r="BQ304" s="703"/>
      <c r="BR304" s="703"/>
      <c r="BS304" s="703"/>
      <c r="BT304" s="703"/>
      <c r="BU304" s="703"/>
      <c r="BV304" s="703"/>
      <c r="BW304" s="703"/>
      <c r="BX304" s="703"/>
      <c r="BY304" s="703"/>
      <c r="BZ304" s="703"/>
      <c r="CA304" s="703"/>
      <c r="CB304" s="703"/>
      <c r="CC304" s="703"/>
      <c r="CD304" s="703"/>
      <c r="CE304" s="703"/>
      <c r="CF304" s="703"/>
      <c r="CG304" s="703"/>
      <c r="CH304" s="703"/>
      <c r="CI304" s="703"/>
      <c r="CZ304" s="704"/>
      <c r="DA304" s="705"/>
      <c r="DB304" s="706"/>
    </row>
    <row r="305" spans="2:106" s="135" customFormat="1" ht="14.25" outlineLevel="2" x14ac:dyDescent="0.25">
      <c r="B305" s="136"/>
      <c r="C305" s="717" t="str">
        <f t="shared" ref="C305:C316" si="372">C291</f>
        <v>ННГ</v>
      </c>
      <c r="D305" s="147"/>
      <c r="E305" s="147"/>
      <c r="F305" s="291"/>
      <c r="G305" s="147"/>
      <c r="H305" s="718">
        <f>H$101*INDEX('Распределение по орг объему 13'!$E$1:$E$13,MATCH($C305,'Распределение по орг объему 13'!$A$1:$A$13,0),1)</f>
        <v>2793.96</v>
      </c>
      <c r="I305" s="718">
        <f>I$101*INDEX('Распределение по орг объему 13'!$E$1:$E$13,MATCH($C305,'Распределение по орг объему 13'!$A$1:$A$13,0),1)</f>
        <v>2793.96</v>
      </c>
      <c r="J305" s="718">
        <f>J$101*INDEX('Распределение по орг объему 13'!$E$1:$E$13,MATCH($C305,'Распределение по орг объему 13'!$A$1:$A$13,0),1)</f>
        <v>2793.96</v>
      </c>
      <c r="K305" s="718">
        <f>K$101*INDEX('Распределение по орг объему 13'!$E$1:$E$13,MATCH($C305,'Распределение по орг объему 13'!$A$1:$A$13,0),1)</f>
        <v>2793.96</v>
      </c>
      <c r="L305" s="718">
        <f>L$101*INDEX('Распределение по орг объему 13'!$E$1:$E$13,MATCH($C305,'Распределение по орг объему 13'!$A$1:$A$13,0),1)</f>
        <v>2793.96</v>
      </c>
      <c r="M305" s="718">
        <f>M$101*INDEX('Распределение по орг объему 13'!$E$1:$E$13,MATCH($C305,'Распределение по орг объему 13'!$A$1:$A$13,0),1)</f>
        <v>2793.96</v>
      </c>
      <c r="N305" s="718">
        <f>N$101*INDEX('Распределение по орг объему 13'!$E$1:$E$13,MATCH($C305,'Распределение по орг объему 13'!$A$1:$A$13,0),1)</f>
        <v>2793.96</v>
      </c>
      <c r="O305" s="718">
        <f>O$101*INDEX('Распределение по орг объему 13'!$E$1:$E$13,MATCH($C305,'Распределение по орг объему 13'!$A$1:$A$13,0),1)</f>
        <v>2793.96</v>
      </c>
      <c r="P305" s="718">
        <f>P$101*INDEX('Распределение по орг объему 13'!$E$1:$E$13,MATCH($C305,'Распределение по орг объему 13'!$A$1:$A$13,0),1)</f>
        <v>2793.96</v>
      </c>
      <c r="Q305" s="718">
        <f>Q$101*INDEX('Распределение по орг объему 13'!$E$1:$E$13,MATCH($C305,'Распределение по орг объему 13'!$A$1:$A$13,0),1)</f>
        <v>2793.96</v>
      </c>
      <c r="R305" s="718">
        <f>R$101*INDEX('Распределение по орг объему 13'!$E$1:$E$13,MATCH($C305,'Распределение по орг объему 13'!$A$1:$A$13,0),1)</f>
        <v>2793.96</v>
      </c>
      <c r="S305" s="149"/>
      <c r="T305" s="149"/>
      <c r="U305" s="149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49"/>
      <c r="AF305" s="149"/>
      <c r="AG305" s="149"/>
      <c r="AH305" s="149"/>
      <c r="AI305" s="149"/>
      <c r="AJ305" s="149"/>
      <c r="AK305" s="149"/>
      <c r="AL305" s="149"/>
      <c r="AM305" s="149"/>
      <c r="AN305" s="149"/>
      <c r="AO305" s="149"/>
      <c r="AP305" s="149"/>
      <c r="AQ305" s="149"/>
      <c r="AR305" s="149"/>
      <c r="AS305" s="149"/>
      <c r="AT305" s="149"/>
      <c r="AU305" s="149"/>
      <c r="AV305" s="149"/>
      <c r="AW305" s="149"/>
      <c r="AX305" s="149"/>
      <c r="AY305" s="149"/>
      <c r="AZ305" s="149"/>
      <c r="BA305" s="149"/>
      <c r="BB305" s="149"/>
      <c r="BC305" s="149"/>
      <c r="BD305" s="149"/>
      <c r="BE305" s="149"/>
      <c r="BF305" s="149"/>
      <c r="BG305" s="149"/>
      <c r="BH305" s="149"/>
      <c r="BI305" s="149"/>
      <c r="BJ305" s="149"/>
      <c r="BK305" s="149"/>
      <c r="BL305" s="149"/>
      <c r="BM305" s="149"/>
      <c r="BN305" s="149"/>
      <c r="BO305" s="149"/>
      <c r="BP305" s="149"/>
      <c r="BQ305" s="149"/>
      <c r="BR305" s="149"/>
      <c r="BS305" s="149"/>
      <c r="BT305" s="149"/>
      <c r="BU305" s="149"/>
      <c r="BV305" s="149"/>
      <c r="BW305" s="149"/>
      <c r="BX305" s="149"/>
      <c r="BY305" s="149"/>
      <c r="BZ305" s="149"/>
      <c r="CA305" s="149"/>
      <c r="CB305" s="149"/>
      <c r="CC305" s="149"/>
      <c r="CD305" s="149"/>
      <c r="CE305" s="149"/>
      <c r="CF305" s="149"/>
      <c r="CG305" s="149"/>
      <c r="CH305" s="149"/>
      <c r="CI305" s="149"/>
      <c r="CZ305" s="152"/>
      <c r="DA305" s="157"/>
      <c r="DB305" s="164"/>
    </row>
    <row r="306" spans="2:106" s="135" customFormat="1" ht="14.25" outlineLevel="2" x14ac:dyDescent="0.25">
      <c r="B306" s="136"/>
      <c r="C306" s="717" t="str">
        <f t="shared" si="372"/>
        <v>Хантос</v>
      </c>
      <c r="D306" s="147"/>
      <c r="E306" s="147"/>
      <c r="F306" s="291"/>
      <c r="G306" s="147"/>
      <c r="H306" s="718">
        <f>H$101*INDEX('Распределение по орг объему 13'!$E$1:$E$13,MATCH($C306,'Распределение по орг объему 13'!$A$1:$A$13,0),1)</f>
        <v>2793.96</v>
      </c>
      <c r="I306" s="718">
        <f>I$101*INDEX('Распределение по орг объему 13'!$E$1:$E$13,MATCH($C306,'Распределение по орг объему 13'!$A$1:$A$13,0),1)</f>
        <v>2793.96</v>
      </c>
      <c r="J306" s="718">
        <f>J$101*INDEX('Распределение по орг объему 13'!$E$1:$E$13,MATCH($C306,'Распределение по орг объему 13'!$A$1:$A$13,0),1)</f>
        <v>2793.96</v>
      </c>
      <c r="K306" s="718">
        <f>K$101*INDEX('Распределение по орг объему 13'!$E$1:$E$13,MATCH($C306,'Распределение по орг объему 13'!$A$1:$A$13,0),1)</f>
        <v>2793.96</v>
      </c>
      <c r="L306" s="718">
        <f>L$101*INDEX('Распределение по орг объему 13'!$E$1:$E$13,MATCH($C306,'Распределение по орг объему 13'!$A$1:$A$13,0),1)</f>
        <v>2793.96</v>
      </c>
      <c r="M306" s="718">
        <f>M$101*INDEX('Распределение по орг объему 13'!$E$1:$E$13,MATCH($C306,'Распределение по орг объему 13'!$A$1:$A$13,0),1)</f>
        <v>2793.96</v>
      </c>
      <c r="N306" s="718">
        <f>N$101*INDEX('Распределение по орг объему 13'!$E$1:$E$13,MATCH($C306,'Распределение по орг объему 13'!$A$1:$A$13,0),1)</f>
        <v>2793.96</v>
      </c>
      <c r="O306" s="718">
        <f>O$101*INDEX('Распределение по орг объему 13'!$E$1:$E$13,MATCH($C306,'Распределение по орг объему 13'!$A$1:$A$13,0),1)</f>
        <v>2793.96</v>
      </c>
      <c r="P306" s="718">
        <f>P$101*INDEX('Распределение по орг объему 13'!$E$1:$E$13,MATCH($C306,'Распределение по орг объему 13'!$A$1:$A$13,0),1)</f>
        <v>2793.96</v>
      </c>
      <c r="Q306" s="718">
        <f>Q$101*INDEX('Распределение по орг объему 13'!$E$1:$E$13,MATCH($C306,'Распределение по орг объему 13'!$A$1:$A$13,0),1)</f>
        <v>2793.96</v>
      </c>
      <c r="R306" s="718">
        <f>R$101*INDEX('Распределение по орг объему 13'!$E$1:$E$13,MATCH($C306,'Распределение по орг объему 13'!$A$1:$A$13,0),1)</f>
        <v>2793.96</v>
      </c>
      <c r="S306" s="149"/>
      <c r="T306" s="149"/>
      <c r="U306" s="149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49"/>
      <c r="AF306" s="149"/>
      <c r="AG306" s="149"/>
      <c r="AH306" s="149"/>
      <c r="AI306" s="149"/>
      <c r="AJ306" s="149"/>
      <c r="AK306" s="149"/>
      <c r="AL306" s="149"/>
      <c r="AM306" s="149"/>
      <c r="AN306" s="149"/>
      <c r="AO306" s="149"/>
      <c r="AP306" s="149"/>
      <c r="AQ306" s="149"/>
      <c r="AR306" s="149"/>
      <c r="AS306" s="149"/>
      <c r="AT306" s="149"/>
      <c r="AU306" s="149"/>
      <c r="AV306" s="149"/>
      <c r="AW306" s="149"/>
      <c r="AX306" s="149"/>
      <c r="AY306" s="149"/>
      <c r="AZ306" s="149"/>
      <c r="BA306" s="149"/>
      <c r="BB306" s="149"/>
      <c r="BC306" s="149"/>
      <c r="BD306" s="149"/>
      <c r="BE306" s="149"/>
      <c r="BF306" s="149"/>
      <c r="BG306" s="149"/>
      <c r="BH306" s="149"/>
      <c r="BI306" s="149"/>
      <c r="BJ306" s="149"/>
      <c r="BK306" s="149"/>
      <c r="BL306" s="149"/>
      <c r="BM306" s="149"/>
      <c r="BN306" s="149"/>
      <c r="BO306" s="149"/>
      <c r="BP306" s="149"/>
      <c r="BQ306" s="149"/>
      <c r="BR306" s="149"/>
      <c r="BS306" s="149"/>
      <c r="BT306" s="149"/>
      <c r="BU306" s="149"/>
      <c r="BV306" s="149"/>
      <c r="BW306" s="149"/>
      <c r="BX306" s="149"/>
      <c r="BY306" s="149"/>
      <c r="BZ306" s="149"/>
      <c r="CA306" s="149"/>
      <c r="CB306" s="149"/>
      <c r="CC306" s="149"/>
      <c r="CD306" s="149"/>
      <c r="CE306" s="149"/>
      <c r="CF306" s="149"/>
      <c r="CG306" s="149"/>
      <c r="CH306" s="149"/>
      <c r="CI306" s="149"/>
      <c r="CZ306" s="152"/>
      <c r="DA306" s="157"/>
      <c r="DB306" s="164"/>
    </row>
    <row r="307" spans="2:106" s="135" customFormat="1" ht="14.25" outlineLevel="2" x14ac:dyDescent="0.25">
      <c r="B307" s="136"/>
      <c r="C307" s="717" t="str">
        <f t="shared" si="372"/>
        <v>Мегион</v>
      </c>
      <c r="D307" s="147"/>
      <c r="E307" s="147"/>
      <c r="F307" s="291"/>
      <c r="G307" s="147"/>
      <c r="H307" s="718">
        <f>H$101*INDEX('Распределение по орг объему 13'!$E$1:$E$13,MATCH($C307,'Распределение по орг объему 13'!$A$1:$A$13,0),1)</f>
        <v>2793.96</v>
      </c>
      <c r="I307" s="718">
        <f>I$101*INDEX('Распределение по орг объему 13'!$E$1:$E$13,MATCH($C307,'Распределение по орг объему 13'!$A$1:$A$13,0),1)</f>
        <v>2793.96</v>
      </c>
      <c r="J307" s="718">
        <f>J$101*INDEX('Распределение по орг объему 13'!$E$1:$E$13,MATCH($C307,'Распределение по орг объему 13'!$A$1:$A$13,0),1)</f>
        <v>2793.96</v>
      </c>
      <c r="K307" s="718">
        <f>K$101*INDEX('Распределение по орг объему 13'!$E$1:$E$13,MATCH($C307,'Распределение по орг объему 13'!$A$1:$A$13,0),1)</f>
        <v>2793.96</v>
      </c>
      <c r="L307" s="718">
        <f>L$101*INDEX('Распределение по орг объему 13'!$E$1:$E$13,MATCH($C307,'Распределение по орг объему 13'!$A$1:$A$13,0),1)</f>
        <v>2793.96</v>
      </c>
      <c r="M307" s="718">
        <f>M$101*INDEX('Распределение по орг объему 13'!$E$1:$E$13,MATCH($C307,'Распределение по орг объему 13'!$A$1:$A$13,0),1)</f>
        <v>2793.96</v>
      </c>
      <c r="N307" s="718">
        <f>N$101*INDEX('Распределение по орг объему 13'!$E$1:$E$13,MATCH($C307,'Распределение по орг объему 13'!$A$1:$A$13,0),1)</f>
        <v>2793.96</v>
      </c>
      <c r="O307" s="718">
        <f>O$101*INDEX('Распределение по орг объему 13'!$E$1:$E$13,MATCH($C307,'Распределение по орг объему 13'!$A$1:$A$13,0),1)</f>
        <v>2793.96</v>
      </c>
      <c r="P307" s="718">
        <f>P$101*INDEX('Распределение по орг объему 13'!$E$1:$E$13,MATCH($C307,'Распределение по орг объему 13'!$A$1:$A$13,0),1)</f>
        <v>2793.96</v>
      </c>
      <c r="Q307" s="718">
        <f>Q$101*INDEX('Распределение по орг объему 13'!$E$1:$E$13,MATCH($C307,'Распределение по орг объему 13'!$A$1:$A$13,0),1)</f>
        <v>2793.96</v>
      </c>
      <c r="R307" s="718">
        <f>R$101*INDEX('Распределение по орг объему 13'!$E$1:$E$13,MATCH($C307,'Распределение по орг объему 13'!$A$1:$A$13,0),1)</f>
        <v>2793.96</v>
      </c>
      <c r="S307" s="149"/>
      <c r="T307" s="149"/>
      <c r="U307" s="149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49"/>
      <c r="AF307" s="149"/>
      <c r="AG307" s="149"/>
      <c r="AH307" s="149"/>
      <c r="AI307" s="149"/>
      <c r="AJ307" s="149"/>
      <c r="AK307" s="149"/>
      <c r="AL307" s="149"/>
      <c r="AM307" s="149"/>
      <c r="AN307" s="149"/>
      <c r="AO307" s="149"/>
      <c r="AP307" s="149"/>
      <c r="AQ307" s="149"/>
      <c r="AR307" s="149"/>
      <c r="AS307" s="149"/>
      <c r="AT307" s="149"/>
      <c r="AU307" s="149"/>
      <c r="AV307" s="149"/>
      <c r="AW307" s="149"/>
      <c r="AX307" s="149"/>
      <c r="AY307" s="149"/>
      <c r="AZ307" s="149"/>
      <c r="BA307" s="149"/>
      <c r="BB307" s="149"/>
      <c r="BC307" s="149"/>
      <c r="BD307" s="149"/>
      <c r="BE307" s="149"/>
      <c r="BF307" s="149"/>
      <c r="BG307" s="149"/>
      <c r="BH307" s="149"/>
      <c r="BI307" s="149"/>
      <c r="BJ307" s="149"/>
      <c r="BK307" s="149"/>
      <c r="BL307" s="149"/>
      <c r="BM307" s="149"/>
      <c r="BN307" s="149"/>
      <c r="BO307" s="149"/>
      <c r="BP307" s="149"/>
      <c r="BQ307" s="149"/>
      <c r="BR307" s="149"/>
      <c r="BS307" s="149"/>
      <c r="BT307" s="149"/>
      <c r="BU307" s="149"/>
      <c r="BV307" s="149"/>
      <c r="BW307" s="149"/>
      <c r="BX307" s="149"/>
      <c r="BY307" s="149"/>
      <c r="BZ307" s="149"/>
      <c r="CA307" s="149"/>
      <c r="CB307" s="149"/>
      <c r="CC307" s="149"/>
      <c r="CD307" s="149"/>
      <c r="CE307" s="149"/>
      <c r="CF307" s="149"/>
      <c r="CG307" s="149"/>
      <c r="CH307" s="149"/>
      <c r="CI307" s="149"/>
      <c r="CZ307" s="152"/>
      <c r="DA307" s="157"/>
      <c r="DB307" s="164"/>
    </row>
    <row r="308" spans="2:106" s="135" customFormat="1" ht="14.25" outlineLevel="2" x14ac:dyDescent="0.25">
      <c r="B308" s="136"/>
      <c r="C308" s="717" t="str">
        <f t="shared" si="372"/>
        <v>Оренбург</v>
      </c>
      <c r="D308" s="147"/>
      <c r="E308" s="147"/>
      <c r="F308" s="291"/>
      <c r="G308" s="147"/>
      <c r="H308" s="718">
        <f>H$101*INDEX('Распределение по орг объему 13'!$E$1:$E$13,MATCH($C308,'Распределение по орг объему 13'!$A$1:$A$13,0),1)</f>
        <v>1552.2</v>
      </c>
      <c r="I308" s="718">
        <f>I$101*INDEX('Распределение по орг объему 13'!$E$1:$E$13,MATCH($C308,'Распределение по орг объему 13'!$A$1:$A$13,0),1)</f>
        <v>1552.2</v>
      </c>
      <c r="J308" s="718">
        <f>J$101*INDEX('Распределение по орг объему 13'!$E$1:$E$13,MATCH($C308,'Распределение по орг объему 13'!$A$1:$A$13,0),1)</f>
        <v>1552.2</v>
      </c>
      <c r="K308" s="718">
        <f>K$101*INDEX('Распределение по орг объему 13'!$E$1:$E$13,MATCH($C308,'Распределение по орг объему 13'!$A$1:$A$13,0),1)</f>
        <v>1552.2</v>
      </c>
      <c r="L308" s="718">
        <f>L$101*INDEX('Распределение по орг объему 13'!$E$1:$E$13,MATCH($C308,'Распределение по орг объему 13'!$A$1:$A$13,0),1)</f>
        <v>1552.2</v>
      </c>
      <c r="M308" s="718">
        <f>M$101*INDEX('Распределение по орг объему 13'!$E$1:$E$13,MATCH($C308,'Распределение по орг объему 13'!$A$1:$A$13,0),1)</f>
        <v>1552.2</v>
      </c>
      <c r="N308" s="718">
        <f>N$101*INDEX('Распределение по орг объему 13'!$E$1:$E$13,MATCH($C308,'Распределение по орг объему 13'!$A$1:$A$13,0),1)</f>
        <v>1552.2</v>
      </c>
      <c r="O308" s="718">
        <f>O$101*INDEX('Распределение по орг объему 13'!$E$1:$E$13,MATCH($C308,'Распределение по орг объему 13'!$A$1:$A$13,0),1)</f>
        <v>1552.2</v>
      </c>
      <c r="P308" s="718">
        <f>P$101*INDEX('Распределение по орг объему 13'!$E$1:$E$13,MATCH($C308,'Распределение по орг объему 13'!$A$1:$A$13,0),1)</f>
        <v>1552.2</v>
      </c>
      <c r="Q308" s="718">
        <f>Q$101*INDEX('Распределение по орг объему 13'!$E$1:$E$13,MATCH($C308,'Распределение по орг объему 13'!$A$1:$A$13,0),1)</f>
        <v>1552.2</v>
      </c>
      <c r="R308" s="718">
        <f>R$101*INDEX('Распределение по орг объему 13'!$E$1:$E$13,MATCH($C308,'Распределение по орг объему 13'!$A$1:$A$13,0),1)</f>
        <v>1552.2</v>
      </c>
      <c r="S308" s="149"/>
      <c r="T308" s="149"/>
      <c r="U308" s="149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49"/>
      <c r="AF308" s="149"/>
      <c r="AG308" s="149"/>
      <c r="AH308" s="149"/>
      <c r="AI308" s="149"/>
      <c r="AJ308" s="149"/>
      <c r="AK308" s="149"/>
      <c r="AL308" s="149"/>
      <c r="AM308" s="149"/>
      <c r="AN308" s="149"/>
      <c r="AO308" s="149"/>
      <c r="AP308" s="149"/>
      <c r="AQ308" s="149"/>
      <c r="AR308" s="149"/>
      <c r="AS308" s="149"/>
      <c r="AT308" s="149"/>
      <c r="AU308" s="149"/>
      <c r="AV308" s="149"/>
      <c r="AW308" s="149"/>
      <c r="AX308" s="149"/>
      <c r="AY308" s="149"/>
      <c r="AZ308" s="149"/>
      <c r="BA308" s="149"/>
      <c r="BB308" s="149"/>
      <c r="BC308" s="149"/>
      <c r="BD308" s="149"/>
      <c r="BE308" s="149"/>
      <c r="BF308" s="149"/>
      <c r="BG308" s="149"/>
      <c r="BH308" s="149"/>
      <c r="BI308" s="149"/>
      <c r="BJ308" s="149"/>
      <c r="BK308" s="149"/>
      <c r="BL308" s="149"/>
      <c r="BM308" s="149"/>
      <c r="BN308" s="149"/>
      <c r="BO308" s="149"/>
      <c r="BP308" s="149"/>
      <c r="BQ308" s="149"/>
      <c r="BR308" s="149"/>
      <c r="BS308" s="149"/>
      <c r="BT308" s="149"/>
      <c r="BU308" s="149"/>
      <c r="BV308" s="149"/>
      <c r="BW308" s="149"/>
      <c r="BX308" s="149"/>
      <c r="BY308" s="149"/>
      <c r="BZ308" s="149"/>
      <c r="CA308" s="149"/>
      <c r="CB308" s="149"/>
      <c r="CC308" s="149"/>
      <c r="CD308" s="149"/>
      <c r="CE308" s="149"/>
      <c r="CF308" s="149"/>
      <c r="CG308" s="149"/>
      <c r="CH308" s="149"/>
      <c r="CI308" s="149"/>
      <c r="CZ308" s="152"/>
      <c r="DA308" s="157"/>
      <c r="DB308" s="164"/>
    </row>
    <row r="309" spans="2:106" s="135" customFormat="1" ht="14.25" outlineLevel="2" x14ac:dyDescent="0.25">
      <c r="B309" s="136"/>
      <c r="C309" s="717" t="str">
        <f t="shared" si="372"/>
        <v>Восток</v>
      </c>
      <c r="D309" s="147"/>
      <c r="E309" s="147"/>
      <c r="F309" s="291"/>
      <c r="G309" s="147"/>
      <c r="H309" s="718">
        <f>H$101*INDEX('Распределение по орг объему 13'!$E$1:$E$13,MATCH($C309,'Распределение по орг объему 13'!$A$1:$A$13,0),1)</f>
        <v>1552.2</v>
      </c>
      <c r="I309" s="718">
        <f>I$101*INDEX('Распределение по орг объему 13'!$E$1:$E$13,MATCH($C309,'Распределение по орг объему 13'!$A$1:$A$13,0),1)</f>
        <v>1552.2</v>
      </c>
      <c r="J309" s="718">
        <f>J$101*INDEX('Распределение по орг объему 13'!$E$1:$E$13,MATCH($C309,'Распределение по орг объему 13'!$A$1:$A$13,0),1)</f>
        <v>1552.2</v>
      </c>
      <c r="K309" s="718">
        <f>K$101*INDEX('Распределение по орг объему 13'!$E$1:$E$13,MATCH($C309,'Распределение по орг объему 13'!$A$1:$A$13,0),1)</f>
        <v>1552.2</v>
      </c>
      <c r="L309" s="718">
        <f>L$101*INDEX('Распределение по орг объему 13'!$E$1:$E$13,MATCH($C309,'Распределение по орг объему 13'!$A$1:$A$13,0),1)</f>
        <v>1552.2</v>
      </c>
      <c r="M309" s="718">
        <f>M$101*INDEX('Распределение по орг объему 13'!$E$1:$E$13,MATCH($C309,'Распределение по орг объему 13'!$A$1:$A$13,0),1)</f>
        <v>1552.2</v>
      </c>
      <c r="N309" s="718">
        <f>N$101*INDEX('Распределение по орг объему 13'!$E$1:$E$13,MATCH($C309,'Распределение по орг объему 13'!$A$1:$A$13,0),1)</f>
        <v>1552.2</v>
      </c>
      <c r="O309" s="718">
        <f>O$101*INDEX('Распределение по орг объему 13'!$E$1:$E$13,MATCH($C309,'Распределение по орг объему 13'!$A$1:$A$13,0),1)</f>
        <v>1552.2</v>
      </c>
      <c r="P309" s="718">
        <f>P$101*INDEX('Распределение по орг объему 13'!$E$1:$E$13,MATCH($C309,'Распределение по орг объему 13'!$A$1:$A$13,0),1)</f>
        <v>1552.2</v>
      </c>
      <c r="Q309" s="718">
        <f>Q$101*INDEX('Распределение по орг объему 13'!$E$1:$E$13,MATCH($C309,'Распределение по орг объему 13'!$A$1:$A$13,0),1)</f>
        <v>1552.2</v>
      </c>
      <c r="R309" s="718">
        <f>R$101*INDEX('Распределение по орг объему 13'!$E$1:$E$13,MATCH($C309,'Распределение по орг объему 13'!$A$1:$A$13,0),1)</f>
        <v>1552.2</v>
      </c>
      <c r="S309" s="149"/>
      <c r="T309" s="149"/>
      <c r="U309" s="149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49"/>
      <c r="AF309" s="149"/>
      <c r="AG309" s="149"/>
      <c r="AH309" s="149"/>
      <c r="AI309" s="149"/>
      <c r="AJ309" s="149"/>
      <c r="AK309" s="149"/>
      <c r="AL309" s="149"/>
      <c r="AM309" s="149"/>
      <c r="AN309" s="149"/>
      <c r="AO309" s="149"/>
      <c r="AP309" s="149"/>
      <c r="AQ309" s="149"/>
      <c r="AR309" s="149"/>
      <c r="AS309" s="149"/>
      <c r="AT309" s="149"/>
      <c r="AU309" s="149"/>
      <c r="AV309" s="149"/>
      <c r="AW309" s="149"/>
      <c r="AX309" s="149"/>
      <c r="AY309" s="149"/>
      <c r="AZ309" s="149"/>
      <c r="BA309" s="149"/>
      <c r="BB309" s="149"/>
      <c r="BC309" s="149"/>
      <c r="BD309" s="149"/>
      <c r="BE309" s="149"/>
      <c r="BF309" s="149"/>
      <c r="BG309" s="149"/>
      <c r="BH309" s="149"/>
      <c r="BI309" s="149"/>
      <c r="BJ309" s="149"/>
      <c r="BK309" s="149"/>
      <c r="BL309" s="149"/>
      <c r="BM309" s="149"/>
      <c r="BN309" s="149"/>
      <c r="BO309" s="149"/>
      <c r="BP309" s="149"/>
      <c r="BQ309" s="149"/>
      <c r="BR309" s="149"/>
      <c r="BS309" s="149"/>
      <c r="BT309" s="149"/>
      <c r="BU309" s="149"/>
      <c r="BV309" s="149"/>
      <c r="BW309" s="149"/>
      <c r="BX309" s="149"/>
      <c r="BY309" s="149"/>
      <c r="BZ309" s="149"/>
      <c r="CA309" s="149"/>
      <c r="CB309" s="149"/>
      <c r="CC309" s="149"/>
      <c r="CD309" s="149"/>
      <c r="CE309" s="149"/>
      <c r="CF309" s="149"/>
      <c r="CG309" s="149"/>
      <c r="CH309" s="149"/>
      <c r="CI309" s="149"/>
      <c r="CZ309" s="152"/>
      <c r="DA309" s="157"/>
      <c r="DB309" s="164"/>
    </row>
    <row r="310" spans="2:106" s="135" customFormat="1" ht="14.25" outlineLevel="2" x14ac:dyDescent="0.25">
      <c r="B310" s="136"/>
      <c r="C310" s="717" t="str">
        <f t="shared" si="372"/>
        <v>Ямал</v>
      </c>
      <c r="D310" s="147"/>
      <c r="E310" s="147"/>
      <c r="F310" s="291"/>
      <c r="G310" s="147"/>
      <c r="H310" s="718">
        <f>H$101*INDEX('Распределение по орг объему 13'!$E$1:$E$13,MATCH($C310,'Распределение по орг объему 13'!$A$1:$A$13,0),1)</f>
        <v>1862.6399999999999</v>
      </c>
      <c r="I310" s="718">
        <f>I$101*INDEX('Распределение по орг объему 13'!$E$1:$E$13,MATCH($C310,'Распределение по орг объему 13'!$A$1:$A$13,0),1)</f>
        <v>1862.6399999999999</v>
      </c>
      <c r="J310" s="718">
        <f>J$101*INDEX('Распределение по орг объему 13'!$E$1:$E$13,MATCH($C310,'Распределение по орг объему 13'!$A$1:$A$13,0),1)</f>
        <v>1862.6399999999999</v>
      </c>
      <c r="K310" s="718">
        <f>K$101*INDEX('Распределение по орг объему 13'!$E$1:$E$13,MATCH($C310,'Распределение по орг объему 13'!$A$1:$A$13,0),1)</f>
        <v>1862.6399999999999</v>
      </c>
      <c r="L310" s="718">
        <f>L$101*INDEX('Распределение по орг объему 13'!$E$1:$E$13,MATCH($C310,'Распределение по орг объему 13'!$A$1:$A$13,0),1)</f>
        <v>1862.6399999999999</v>
      </c>
      <c r="M310" s="718">
        <f>M$101*INDEX('Распределение по орг объему 13'!$E$1:$E$13,MATCH($C310,'Распределение по орг объему 13'!$A$1:$A$13,0),1)</f>
        <v>1862.6399999999999</v>
      </c>
      <c r="N310" s="718">
        <f>N$101*INDEX('Распределение по орг объему 13'!$E$1:$E$13,MATCH($C310,'Распределение по орг объему 13'!$A$1:$A$13,0),1)</f>
        <v>1862.6399999999999</v>
      </c>
      <c r="O310" s="718">
        <f>O$101*INDEX('Распределение по орг объему 13'!$E$1:$E$13,MATCH($C310,'Распределение по орг объему 13'!$A$1:$A$13,0),1)</f>
        <v>1862.6399999999999</v>
      </c>
      <c r="P310" s="718">
        <f>P$101*INDEX('Распределение по орг объему 13'!$E$1:$E$13,MATCH($C310,'Распределение по орг объему 13'!$A$1:$A$13,0),1)</f>
        <v>1862.6399999999999</v>
      </c>
      <c r="Q310" s="718">
        <f>Q$101*INDEX('Распределение по орг объему 13'!$E$1:$E$13,MATCH($C310,'Распределение по орг объему 13'!$A$1:$A$13,0),1)</f>
        <v>1862.6399999999999</v>
      </c>
      <c r="R310" s="718">
        <f>R$101*INDEX('Распределение по орг объему 13'!$E$1:$E$13,MATCH($C310,'Распределение по орг объему 13'!$A$1:$A$13,0),1)</f>
        <v>1862.6399999999999</v>
      </c>
      <c r="S310" s="149"/>
      <c r="T310" s="149"/>
      <c r="U310" s="149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49"/>
      <c r="AF310" s="149"/>
      <c r="AG310" s="149"/>
      <c r="AH310" s="149"/>
      <c r="AI310" s="149"/>
      <c r="AJ310" s="149"/>
      <c r="AK310" s="149"/>
      <c r="AL310" s="149"/>
      <c r="AM310" s="149"/>
      <c r="AN310" s="149"/>
      <c r="AO310" s="149"/>
      <c r="AP310" s="149"/>
      <c r="AQ310" s="149"/>
      <c r="AR310" s="149"/>
      <c r="AS310" s="149"/>
      <c r="AT310" s="149"/>
      <c r="AU310" s="149"/>
      <c r="AV310" s="149"/>
      <c r="AW310" s="149"/>
      <c r="AX310" s="149"/>
      <c r="AY310" s="149"/>
      <c r="AZ310" s="149"/>
      <c r="BA310" s="149"/>
      <c r="BB310" s="149"/>
      <c r="BC310" s="149"/>
      <c r="BD310" s="149"/>
      <c r="BE310" s="149"/>
      <c r="BF310" s="149"/>
      <c r="BG310" s="149"/>
      <c r="BH310" s="149"/>
      <c r="BI310" s="149"/>
      <c r="BJ310" s="149"/>
      <c r="BK310" s="149"/>
      <c r="BL310" s="149"/>
      <c r="BM310" s="149"/>
      <c r="BN310" s="149"/>
      <c r="BO310" s="149"/>
      <c r="BP310" s="149"/>
      <c r="BQ310" s="149"/>
      <c r="BR310" s="149"/>
      <c r="BS310" s="149"/>
      <c r="BT310" s="149"/>
      <c r="BU310" s="149"/>
      <c r="BV310" s="149"/>
      <c r="BW310" s="149"/>
      <c r="BX310" s="149"/>
      <c r="BY310" s="149"/>
      <c r="BZ310" s="149"/>
      <c r="CA310" s="149"/>
      <c r="CB310" s="149"/>
      <c r="CC310" s="149"/>
      <c r="CD310" s="149"/>
      <c r="CE310" s="149"/>
      <c r="CF310" s="149"/>
      <c r="CG310" s="149"/>
      <c r="CH310" s="149"/>
      <c r="CI310" s="149"/>
      <c r="CZ310" s="152"/>
      <c r="DA310" s="157"/>
      <c r="DB310" s="164"/>
    </row>
    <row r="311" spans="2:106" s="135" customFormat="1" ht="14.25" outlineLevel="2" x14ac:dyDescent="0.25">
      <c r="B311" s="136"/>
      <c r="C311" s="717" t="str">
        <f t="shared" si="372"/>
        <v>Мессояха</v>
      </c>
      <c r="D311" s="147"/>
      <c r="E311" s="147"/>
      <c r="F311" s="291"/>
      <c r="G311" s="147"/>
      <c r="H311" s="718">
        <f>H$101*INDEX('Распределение по орг объему 13'!$E$1:$E$13,MATCH($C311,'Распределение по орг объему 13'!$A$1:$A$13,0),1)</f>
        <v>1862.6399999999999</v>
      </c>
      <c r="I311" s="718">
        <f>I$101*INDEX('Распределение по орг объему 13'!$E$1:$E$13,MATCH($C311,'Распределение по орг объему 13'!$A$1:$A$13,0),1)</f>
        <v>1862.6399999999999</v>
      </c>
      <c r="J311" s="718">
        <f>J$101*INDEX('Распределение по орг объему 13'!$E$1:$E$13,MATCH($C311,'Распределение по орг объему 13'!$A$1:$A$13,0),1)</f>
        <v>1862.6399999999999</v>
      </c>
      <c r="K311" s="718">
        <f>K$101*INDEX('Распределение по орг объему 13'!$E$1:$E$13,MATCH($C311,'Распределение по орг объему 13'!$A$1:$A$13,0),1)</f>
        <v>1862.6399999999999</v>
      </c>
      <c r="L311" s="718">
        <f>L$101*INDEX('Распределение по орг объему 13'!$E$1:$E$13,MATCH($C311,'Распределение по орг объему 13'!$A$1:$A$13,0),1)</f>
        <v>1862.6399999999999</v>
      </c>
      <c r="M311" s="718">
        <f>M$101*INDEX('Распределение по орг объему 13'!$E$1:$E$13,MATCH($C311,'Распределение по орг объему 13'!$A$1:$A$13,0),1)</f>
        <v>1862.6399999999999</v>
      </c>
      <c r="N311" s="718">
        <f>N$101*INDEX('Распределение по орг объему 13'!$E$1:$E$13,MATCH($C311,'Распределение по орг объему 13'!$A$1:$A$13,0),1)</f>
        <v>1862.6399999999999</v>
      </c>
      <c r="O311" s="718">
        <f>O$101*INDEX('Распределение по орг объему 13'!$E$1:$E$13,MATCH($C311,'Распределение по орг объему 13'!$A$1:$A$13,0),1)</f>
        <v>1862.6399999999999</v>
      </c>
      <c r="P311" s="718">
        <f>P$101*INDEX('Распределение по орг объему 13'!$E$1:$E$13,MATCH($C311,'Распределение по орг объему 13'!$A$1:$A$13,0),1)</f>
        <v>1862.6399999999999</v>
      </c>
      <c r="Q311" s="718">
        <f>Q$101*INDEX('Распределение по орг объему 13'!$E$1:$E$13,MATCH($C311,'Распределение по орг объему 13'!$A$1:$A$13,0),1)</f>
        <v>1862.6399999999999</v>
      </c>
      <c r="R311" s="718">
        <f>R$101*INDEX('Распределение по орг объему 13'!$E$1:$E$13,MATCH($C311,'Распределение по орг объему 13'!$A$1:$A$13,0),1)</f>
        <v>1862.6399999999999</v>
      </c>
      <c r="S311" s="149"/>
      <c r="T311" s="149"/>
      <c r="U311" s="149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49"/>
      <c r="AF311" s="149"/>
      <c r="AG311" s="149"/>
      <c r="AH311" s="149"/>
      <c r="AI311" s="149"/>
      <c r="AJ311" s="149"/>
      <c r="AK311" s="149"/>
      <c r="AL311" s="149"/>
      <c r="AM311" s="149"/>
      <c r="AN311" s="149"/>
      <c r="AO311" s="149"/>
      <c r="AP311" s="149"/>
      <c r="AQ311" s="149"/>
      <c r="AR311" s="149"/>
      <c r="AS311" s="149"/>
      <c r="AT311" s="149"/>
      <c r="AU311" s="149"/>
      <c r="AV311" s="149"/>
      <c r="AW311" s="149"/>
      <c r="AX311" s="149"/>
      <c r="AY311" s="149"/>
      <c r="AZ311" s="149"/>
      <c r="BA311" s="149"/>
      <c r="BB311" s="149"/>
      <c r="BC311" s="149"/>
      <c r="BD311" s="149"/>
      <c r="BE311" s="149"/>
      <c r="BF311" s="149"/>
      <c r="BG311" s="149"/>
      <c r="BH311" s="149"/>
      <c r="BI311" s="149"/>
      <c r="BJ311" s="149"/>
      <c r="BK311" s="149"/>
      <c r="BL311" s="149"/>
      <c r="BM311" s="149"/>
      <c r="BN311" s="149"/>
      <c r="BO311" s="149"/>
      <c r="BP311" s="149"/>
      <c r="BQ311" s="149"/>
      <c r="BR311" s="149"/>
      <c r="BS311" s="149"/>
      <c r="BT311" s="149"/>
      <c r="BU311" s="149"/>
      <c r="BV311" s="149"/>
      <c r="BW311" s="149"/>
      <c r="BX311" s="149"/>
      <c r="BY311" s="149"/>
      <c r="BZ311" s="149"/>
      <c r="CA311" s="149"/>
      <c r="CB311" s="149"/>
      <c r="CC311" s="149"/>
      <c r="CD311" s="149"/>
      <c r="CE311" s="149"/>
      <c r="CF311" s="149"/>
      <c r="CG311" s="149"/>
      <c r="CH311" s="149"/>
      <c r="CI311" s="149"/>
      <c r="CZ311" s="152"/>
      <c r="DA311" s="157"/>
      <c r="DB311" s="164"/>
    </row>
    <row r="312" spans="2:106" s="135" customFormat="1" ht="14.25" outlineLevel="2" x14ac:dyDescent="0.25">
      <c r="B312" s="136"/>
      <c r="C312" s="717" t="str">
        <f t="shared" si="372"/>
        <v>Заполярье</v>
      </c>
      <c r="D312" s="147"/>
      <c r="E312" s="147"/>
      <c r="F312" s="291"/>
      <c r="G312" s="147"/>
      <c r="H312" s="718">
        <f>H$101*INDEX('Распределение по орг объему 13'!$E$1:$E$13,MATCH($C312,'Распределение по орг объему 13'!$A$1:$A$13,0),1)</f>
        <v>2793.96</v>
      </c>
      <c r="I312" s="718">
        <f>I$101*INDEX('Распределение по орг объему 13'!$E$1:$E$13,MATCH($C312,'Распределение по орг объему 13'!$A$1:$A$13,0),1)</f>
        <v>2793.96</v>
      </c>
      <c r="J312" s="718">
        <f>J$101*INDEX('Распределение по орг объему 13'!$E$1:$E$13,MATCH($C312,'Распределение по орг объему 13'!$A$1:$A$13,0),1)</f>
        <v>2793.96</v>
      </c>
      <c r="K312" s="718">
        <f>K$101*INDEX('Распределение по орг объему 13'!$E$1:$E$13,MATCH($C312,'Распределение по орг объему 13'!$A$1:$A$13,0),1)</f>
        <v>2793.96</v>
      </c>
      <c r="L312" s="718">
        <f>L$101*INDEX('Распределение по орг объему 13'!$E$1:$E$13,MATCH($C312,'Распределение по орг объему 13'!$A$1:$A$13,0),1)</f>
        <v>2793.96</v>
      </c>
      <c r="M312" s="718">
        <f>M$101*INDEX('Распределение по орг объему 13'!$E$1:$E$13,MATCH($C312,'Распределение по орг объему 13'!$A$1:$A$13,0),1)</f>
        <v>2793.96</v>
      </c>
      <c r="N312" s="718">
        <f>N$101*INDEX('Распределение по орг объему 13'!$E$1:$E$13,MATCH($C312,'Распределение по орг объему 13'!$A$1:$A$13,0),1)</f>
        <v>2793.96</v>
      </c>
      <c r="O312" s="718">
        <f>O$101*INDEX('Распределение по орг объему 13'!$E$1:$E$13,MATCH($C312,'Распределение по орг объему 13'!$A$1:$A$13,0),1)</f>
        <v>2793.96</v>
      </c>
      <c r="P312" s="718">
        <f>P$101*INDEX('Распределение по орг объему 13'!$E$1:$E$13,MATCH($C312,'Распределение по орг объему 13'!$A$1:$A$13,0),1)</f>
        <v>2793.96</v>
      </c>
      <c r="Q312" s="718">
        <f>Q$101*INDEX('Распределение по орг объему 13'!$E$1:$E$13,MATCH($C312,'Распределение по орг объему 13'!$A$1:$A$13,0),1)</f>
        <v>2793.96</v>
      </c>
      <c r="R312" s="718">
        <f>R$101*INDEX('Распределение по орг объему 13'!$E$1:$E$13,MATCH($C312,'Распределение по орг объему 13'!$A$1:$A$13,0),1)</f>
        <v>2793.96</v>
      </c>
      <c r="S312" s="149"/>
      <c r="T312" s="149"/>
      <c r="U312" s="149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49"/>
      <c r="AF312" s="149"/>
      <c r="AG312" s="149"/>
      <c r="AH312" s="149"/>
      <c r="AI312" s="149"/>
      <c r="AJ312" s="149"/>
      <c r="AK312" s="149"/>
      <c r="AL312" s="149"/>
      <c r="AM312" s="149"/>
      <c r="AN312" s="149"/>
      <c r="AO312" s="149"/>
      <c r="AP312" s="149"/>
      <c r="AQ312" s="149"/>
      <c r="AR312" s="149"/>
      <c r="AS312" s="149"/>
      <c r="AT312" s="149"/>
      <c r="AU312" s="149"/>
      <c r="AV312" s="149"/>
      <c r="AW312" s="149"/>
      <c r="AX312" s="149"/>
      <c r="AY312" s="149"/>
      <c r="AZ312" s="149"/>
      <c r="BA312" s="149"/>
      <c r="BB312" s="149"/>
      <c r="BC312" s="149"/>
      <c r="BD312" s="149"/>
      <c r="BE312" s="149"/>
      <c r="BF312" s="149"/>
      <c r="BG312" s="149"/>
      <c r="BH312" s="149"/>
      <c r="BI312" s="149"/>
      <c r="BJ312" s="149"/>
      <c r="BK312" s="149"/>
      <c r="BL312" s="149"/>
      <c r="BM312" s="149"/>
      <c r="BN312" s="149"/>
      <c r="BO312" s="149"/>
      <c r="BP312" s="149"/>
      <c r="BQ312" s="149"/>
      <c r="BR312" s="149"/>
      <c r="BS312" s="149"/>
      <c r="BT312" s="149"/>
      <c r="BU312" s="149"/>
      <c r="BV312" s="149"/>
      <c r="BW312" s="149"/>
      <c r="BX312" s="149"/>
      <c r="BY312" s="149"/>
      <c r="BZ312" s="149"/>
      <c r="CA312" s="149"/>
      <c r="CB312" s="149"/>
      <c r="CC312" s="149"/>
      <c r="CD312" s="149"/>
      <c r="CE312" s="149"/>
      <c r="CF312" s="149"/>
      <c r="CG312" s="149"/>
      <c r="CH312" s="149"/>
      <c r="CI312" s="149"/>
      <c r="CZ312" s="152"/>
      <c r="DA312" s="157"/>
      <c r="DB312" s="164"/>
    </row>
    <row r="313" spans="2:106" s="135" customFormat="1" ht="14.25" outlineLevel="2" x14ac:dyDescent="0.25">
      <c r="B313" s="136"/>
      <c r="C313" s="717" t="str">
        <f t="shared" si="372"/>
        <v>ГПН Р</v>
      </c>
      <c r="D313" s="147"/>
      <c r="E313" s="147"/>
      <c r="F313" s="291"/>
      <c r="G313" s="147"/>
      <c r="H313" s="718">
        <f>H$101*INDEX('Распределение по орг объему 13'!$E$1:$E$13,MATCH($C313,'Распределение по орг объему 13'!$A$1:$A$13,0),1)</f>
        <v>1552.2</v>
      </c>
      <c r="I313" s="718">
        <f>I$101*INDEX('Распределение по орг объему 13'!$E$1:$E$13,MATCH($C313,'Распределение по орг объему 13'!$A$1:$A$13,0),1)</f>
        <v>1552.2</v>
      </c>
      <c r="J313" s="718">
        <f>J$101*INDEX('Распределение по орг объему 13'!$E$1:$E$13,MATCH($C313,'Распределение по орг объему 13'!$A$1:$A$13,0),1)</f>
        <v>1552.2</v>
      </c>
      <c r="K313" s="718">
        <f>K$101*INDEX('Распределение по орг объему 13'!$E$1:$E$13,MATCH($C313,'Распределение по орг объему 13'!$A$1:$A$13,0),1)</f>
        <v>1552.2</v>
      </c>
      <c r="L313" s="718">
        <f>L$101*INDEX('Распределение по орг объему 13'!$E$1:$E$13,MATCH($C313,'Распределение по орг объему 13'!$A$1:$A$13,0),1)</f>
        <v>1552.2</v>
      </c>
      <c r="M313" s="718">
        <f>M$101*INDEX('Распределение по орг объему 13'!$E$1:$E$13,MATCH($C313,'Распределение по орг объему 13'!$A$1:$A$13,0),1)</f>
        <v>1552.2</v>
      </c>
      <c r="N313" s="718">
        <f>N$101*INDEX('Распределение по орг объему 13'!$E$1:$E$13,MATCH($C313,'Распределение по орг объему 13'!$A$1:$A$13,0),1)</f>
        <v>1552.2</v>
      </c>
      <c r="O313" s="718">
        <f>O$101*INDEX('Распределение по орг объему 13'!$E$1:$E$13,MATCH($C313,'Распределение по орг объему 13'!$A$1:$A$13,0),1)</f>
        <v>1552.2</v>
      </c>
      <c r="P313" s="718">
        <f>P$101*INDEX('Распределение по орг объему 13'!$E$1:$E$13,MATCH($C313,'Распределение по орг объему 13'!$A$1:$A$13,0),1)</f>
        <v>1552.2</v>
      </c>
      <c r="Q313" s="718">
        <f>Q$101*INDEX('Распределение по орг объему 13'!$E$1:$E$13,MATCH($C313,'Распределение по орг объему 13'!$A$1:$A$13,0),1)</f>
        <v>1552.2</v>
      </c>
      <c r="R313" s="718">
        <f>R$101*INDEX('Распределение по орг объему 13'!$E$1:$E$13,MATCH($C313,'Распределение по орг объему 13'!$A$1:$A$13,0),1)</f>
        <v>1552.2</v>
      </c>
      <c r="S313" s="149"/>
      <c r="T313" s="149"/>
      <c r="U313" s="149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49"/>
      <c r="AF313" s="149"/>
      <c r="AG313" s="149"/>
      <c r="AH313" s="149"/>
      <c r="AI313" s="149"/>
      <c r="AJ313" s="149"/>
      <c r="AK313" s="149"/>
      <c r="AL313" s="149"/>
      <c r="AM313" s="149"/>
      <c r="AN313" s="149"/>
      <c r="AO313" s="149"/>
      <c r="AP313" s="149"/>
      <c r="AQ313" s="149"/>
      <c r="AR313" s="149"/>
      <c r="AS313" s="149"/>
      <c r="AT313" s="149"/>
      <c r="AU313" s="149"/>
      <c r="AV313" s="149"/>
      <c r="AW313" s="149"/>
      <c r="AX313" s="149"/>
      <c r="AY313" s="149"/>
      <c r="AZ313" s="149"/>
      <c r="BA313" s="149"/>
      <c r="BB313" s="149"/>
      <c r="BC313" s="149"/>
      <c r="BD313" s="149"/>
      <c r="BE313" s="149"/>
      <c r="BF313" s="149"/>
      <c r="BG313" s="149"/>
      <c r="BH313" s="149"/>
      <c r="BI313" s="149"/>
      <c r="BJ313" s="149"/>
      <c r="BK313" s="149"/>
      <c r="BL313" s="149"/>
      <c r="BM313" s="149"/>
      <c r="BN313" s="149"/>
      <c r="BO313" s="149"/>
      <c r="BP313" s="149"/>
      <c r="BQ313" s="149"/>
      <c r="BR313" s="149"/>
      <c r="BS313" s="149"/>
      <c r="BT313" s="149"/>
      <c r="BU313" s="149"/>
      <c r="BV313" s="149"/>
      <c r="BW313" s="149"/>
      <c r="BX313" s="149"/>
      <c r="BY313" s="149"/>
      <c r="BZ313" s="149"/>
      <c r="CA313" s="149"/>
      <c r="CB313" s="149"/>
      <c r="CC313" s="149"/>
      <c r="CD313" s="149"/>
      <c r="CE313" s="149"/>
      <c r="CF313" s="149"/>
      <c r="CG313" s="149"/>
      <c r="CH313" s="149"/>
      <c r="CI313" s="149"/>
      <c r="CZ313" s="152"/>
      <c r="DA313" s="157"/>
      <c r="DB313" s="164"/>
    </row>
    <row r="314" spans="2:106" s="135" customFormat="1" ht="14.25" outlineLevel="2" x14ac:dyDescent="0.25">
      <c r="B314" s="136"/>
      <c r="C314" s="717" t="str">
        <f t="shared" si="372"/>
        <v>Гео</v>
      </c>
      <c r="D314" s="147"/>
      <c r="E314" s="147"/>
      <c r="F314" s="291"/>
      <c r="G314" s="147"/>
      <c r="H314" s="718">
        <f>H$101*INDEX('Распределение по орг объему 13'!$E$1:$E$13,MATCH($C314,'Распределение по орг объему 13'!$A$1:$A$13,0),1)</f>
        <v>1552.2</v>
      </c>
      <c r="I314" s="718">
        <f>I$101*INDEX('Распределение по орг объему 13'!$E$1:$E$13,MATCH($C314,'Распределение по орг объему 13'!$A$1:$A$13,0),1)</f>
        <v>1552.2</v>
      </c>
      <c r="J314" s="718">
        <f>J$101*INDEX('Распределение по орг объему 13'!$E$1:$E$13,MATCH($C314,'Распределение по орг объему 13'!$A$1:$A$13,0),1)</f>
        <v>1552.2</v>
      </c>
      <c r="K314" s="718">
        <f>K$101*INDEX('Распределение по орг объему 13'!$E$1:$E$13,MATCH($C314,'Распределение по орг объему 13'!$A$1:$A$13,0),1)</f>
        <v>1552.2</v>
      </c>
      <c r="L314" s="718">
        <f>L$101*INDEX('Распределение по орг объему 13'!$E$1:$E$13,MATCH($C314,'Распределение по орг объему 13'!$A$1:$A$13,0),1)</f>
        <v>1552.2</v>
      </c>
      <c r="M314" s="718">
        <f>M$101*INDEX('Распределение по орг объему 13'!$E$1:$E$13,MATCH($C314,'Распределение по орг объему 13'!$A$1:$A$13,0),1)</f>
        <v>1552.2</v>
      </c>
      <c r="N314" s="718">
        <f>N$101*INDEX('Распределение по орг объему 13'!$E$1:$E$13,MATCH($C314,'Распределение по орг объему 13'!$A$1:$A$13,0),1)</f>
        <v>1552.2</v>
      </c>
      <c r="O314" s="718">
        <f>O$101*INDEX('Распределение по орг объему 13'!$E$1:$E$13,MATCH($C314,'Распределение по орг объему 13'!$A$1:$A$13,0),1)</f>
        <v>1552.2</v>
      </c>
      <c r="P314" s="718">
        <f>P$101*INDEX('Распределение по орг объему 13'!$E$1:$E$13,MATCH($C314,'Распределение по орг объему 13'!$A$1:$A$13,0),1)</f>
        <v>1552.2</v>
      </c>
      <c r="Q314" s="718">
        <f>Q$101*INDEX('Распределение по орг объему 13'!$E$1:$E$13,MATCH($C314,'Распределение по орг объему 13'!$A$1:$A$13,0),1)</f>
        <v>1552.2</v>
      </c>
      <c r="R314" s="718">
        <f>R$101*INDEX('Распределение по орг объему 13'!$E$1:$E$13,MATCH($C314,'Распределение по орг объему 13'!$A$1:$A$13,0),1)</f>
        <v>1552.2</v>
      </c>
      <c r="S314" s="149"/>
      <c r="T314" s="149"/>
      <c r="U314" s="149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49"/>
      <c r="AF314" s="149"/>
      <c r="AG314" s="149"/>
      <c r="AH314" s="149"/>
      <c r="AI314" s="149"/>
      <c r="AJ314" s="149"/>
      <c r="AK314" s="149"/>
      <c r="AL314" s="149"/>
      <c r="AM314" s="149"/>
      <c r="AN314" s="149"/>
      <c r="AO314" s="149"/>
      <c r="AP314" s="149"/>
      <c r="AQ314" s="149"/>
      <c r="AR314" s="149"/>
      <c r="AS314" s="149"/>
      <c r="AT314" s="149"/>
      <c r="AU314" s="149"/>
      <c r="AV314" s="149"/>
      <c r="AW314" s="149"/>
      <c r="AX314" s="149"/>
      <c r="AY314" s="149"/>
      <c r="AZ314" s="149"/>
      <c r="BA314" s="149"/>
      <c r="BB314" s="149"/>
      <c r="BC314" s="149"/>
      <c r="BD314" s="149"/>
      <c r="BE314" s="149"/>
      <c r="BF314" s="149"/>
      <c r="BG314" s="149"/>
      <c r="BH314" s="149"/>
      <c r="BI314" s="149"/>
      <c r="BJ314" s="149"/>
      <c r="BK314" s="149"/>
      <c r="BL314" s="149"/>
      <c r="BM314" s="149"/>
      <c r="BN314" s="149"/>
      <c r="BO314" s="149"/>
      <c r="BP314" s="149"/>
      <c r="BQ314" s="149"/>
      <c r="BR314" s="149"/>
      <c r="BS314" s="149"/>
      <c r="BT314" s="149"/>
      <c r="BU314" s="149"/>
      <c r="BV314" s="149"/>
      <c r="BW314" s="149"/>
      <c r="BX314" s="149"/>
      <c r="BY314" s="149"/>
      <c r="BZ314" s="149"/>
      <c r="CA314" s="149"/>
      <c r="CB314" s="149"/>
      <c r="CC314" s="149"/>
      <c r="CD314" s="149"/>
      <c r="CE314" s="149"/>
      <c r="CF314" s="149"/>
      <c r="CG314" s="149"/>
      <c r="CH314" s="149"/>
      <c r="CI314" s="149"/>
      <c r="CZ314" s="152"/>
      <c r="DA314" s="157"/>
      <c r="DB314" s="164"/>
    </row>
    <row r="315" spans="2:106" s="135" customFormat="1" ht="14.25" outlineLevel="2" x14ac:dyDescent="0.25">
      <c r="B315" s="136"/>
      <c r="C315" s="717" t="str">
        <f t="shared" si="372"/>
        <v>НТЦ</v>
      </c>
      <c r="D315" s="147"/>
      <c r="E315" s="147"/>
      <c r="F315" s="291"/>
      <c r="G315" s="147"/>
      <c r="H315" s="718">
        <f>H$101*INDEX('Распределение по орг объему 13'!$E$1:$E$13,MATCH($C315,'Распределение по орг объему 13'!$A$1:$A$13,0),1)</f>
        <v>1862.6399999999999</v>
      </c>
      <c r="I315" s="718">
        <f>I$101*INDEX('Распределение по орг объему 13'!$E$1:$E$13,MATCH($C315,'Распределение по орг объему 13'!$A$1:$A$13,0),1)</f>
        <v>1862.6399999999999</v>
      </c>
      <c r="J315" s="718">
        <f>J$101*INDEX('Распределение по орг объему 13'!$E$1:$E$13,MATCH($C315,'Распределение по орг объему 13'!$A$1:$A$13,0),1)</f>
        <v>1862.6399999999999</v>
      </c>
      <c r="K315" s="718">
        <f>K$101*INDEX('Распределение по орг объему 13'!$E$1:$E$13,MATCH($C315,'Распределение по орг объему 13'!$A$1:$A$13,0),1)</f>
        <v>1862.6399999999999</v>
      </c>
      <c r="L315" s="718">
        <f>L$101*INDEX('Распределение по орг объему 13'!$E$1:$E$13,MATCH($C315,'Распределение по орг объему 13'!$A$1:$A$13,0),1)</f>
        <v>1862.6399999999999</v>
      </c>
      <c r="M315" s="718">
        <f>M$101*INDEX('Распределение по орг объему 13'!$E$1:$E$13,MATCH($C315,'Распределение по орг объему 13'!$A$1:$A$13,0),1)</f>
        <v>1862.6399999999999</v>
      </c>
      <c r="N315" s="718">
        <f>N$101*INDEX('Распределение по орг объему 13'!$E$1:$E$13,MATCH($C315,'Распределение по орг объему 13'!$A$1:$A$13,0),1)</f>
        <v>1862.6399999999999</v>
      </c>
      <c r="O315" s="718">
        <f>O$101*INDEX('Распределение по орг объему 13'!$E$1:$E$13,MATCH($C315,'Распределение по орг объему 13'!$A$1:$A$13,0),1)</f>
        <v>1862.6399999999999</v>
      </c>
      <c r="P315" s="718">
        <f>P$101*INDEX('Распределение по орг объему 13'!$E$1:$E$13,MATCH($C315,'Распределение по орг объему 13'!$A$1:$A$13,0),1)</f>
        <v>1862.6399999999999</v>
      </c>
      <c r="Q315" s="718">
        <f>Q$101*INDEX('Распределение по орг объему 13'!$E$1:$E$13,MATCH($C315,'Распределение по орг объему 13'!$A$1:$A$13,0),1)</f>
        <v>1862.6399999999999</v>
      </c>
      <c r="R315" s="718">
        <f>R$101*INDEX('Распределение по орг объему 13'!$E$1:$E$13,MATCH($C315,'Распределение по орг объему 13'!$A$1:$A$13,0),1)</f>
        <v>1862.6399999999999</v>
      </c>
      <c r="S315" s="149"/>
      <c r="T315" s="149"/>
      <c r="U315" s="149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49"/>
      <c r="AF315" s="149"/>
      <c r="AG315" s="149"/>
      <c r="AH315" s="149"/>
      <c r="AI315" s="149"/>
      <c r="AJ315" s="149"/>
      <c r="AK315" s="149"/>
      <c r="AL315" s="149"/>
      <c r="AM315" s="149"/>
      <c r="AN315" s="149"/>
      <c r="AO315" s="149"/>
      <c r="AP315" s="149"/>
      <c r="AQ315" s="149"/>
      <c r="AR315" s="149"/>
      <c r="AS315" s="149"/>
      <c r="AT315" s="149"/>
      <c r="AU315" s="149"/>
      <c r="AV315" s="149"/>
      <c r="AW315" s="149"/>
      <c r="AX315" s="149"/>
      <c r="AY315" s="149"/>
      <c r="AZ315" s="149"/>
      <c r="BA315" s="149"/>
      <c r="BB315" s="149"/>
      <c r="BC315" s="149"/>
      <c r="BD315" s="149"/>
      <c r="BE315" s="149"/>
      <c r="BF315" s="149"/>
      <c r="BG315" s="149"/>
      <c r="BH315" s="149"/>
      <c r="BI315" s="149"/>
      <c r="BJ315" s="149"/>
      <c r="BK315" s="149"/>
      <c r="BL315" s="149"/>
      <c r="BM315" s="149"/>
      <c r="BN315" s="149"/>
      <c r="BO315" s="149"/>
      <c r="BP315" s="149"/>
      <c r="BQ315" s="149"/>
      <c r="BR315" s="149"/>
      <c r="BS315" s="149"/>
      <c r="BT315" s="149"/>
      <c r="BU315" s="149"/>
      <c r="BV315" s="149"/>
      <c r="BW315" s="149"/>
      <c r="BX315" s="149"/>
      <c r="BY315" s="149"/>
      <c r="BZ315" s="149"/>
      <c r="CA315" s="149"/>
      <c r="CB315" s="149"/>
      <c r="CC315" s="149"/>
      <c r="CD315" s="149"/>
      <c r="CE315" s="149"/>
      <c r="CF315" s="149"/>
      <c r="CG315" s="149"/>
      <c r="CH315" s="149"/>
      <c r="CI315" s="149"/>
      <c r="CZ315" s="152"/>
      <c r="DA315" s="157"/>
      <c r="DB315" s="164"/>
    </row>
    <row r="316" spans="2:106" s="135" customFormat="1" ht="14.25" outlineLevel="2" x14ac:dyDescent="0.25">
      <c r="B316" s="136"/>
      <c r="C316" s="717" t="str">
        <f t="shared" si="372"/>
        <v>Меретояха</v>
      </c>
      <c r="D316" s="147"/>
      <c r="E316" s="147"/>
      <c r="F316" s="291"/>
      <c r="G316" s="147"/>
      <c r="H316" s="718">
        <f>H$101*INDEX('Распределение по орг объему 13'!$E$1:$E$13,MATCH($C316,'Распределение по орг объему 13'!$A$1:$A$13,0),1)</f>
        <v>1862.6399999999999</v>
      </c>
      <c r="I316" s="718">
        <f>I$101*INDEX('Распределение по орг объему 13'!$E$1:$E$13,MATCH($C316,'Распределение по орг объему 13'!$A$1:$A$13,0),1)</f>
        <v>1862.6399999999999</v>
      </c>
      <c r="J316" s="718">
        <f>J$101*INDEX('Распределение по орг объему 13'!$E$1:$E$13,MATCH($C316,'Распределение по орг объему 13'!$A$1:$A$13,0),1)</f>
        <v>1862.6399999999999</v>
      </c>
      <c r="K316" s="718">
        <f>K$101*INDEX('Распределение по орг объему 13'!$E$1:$E$13,MATCH($C316,'Распределение по орг объему 13'!$A$1:$A$13,0),1)</f>
        <v>1862.6399999999999</v>
      </c>
      <c r="L316" s="718">
        <f>L$101*INDEX('Распределение по орг объему 13'!$E$1:$E$13,MATCH($C316,'Распределение по орг объему 13'!$A$1:$A$13,0),1)</f>
        <v>1862.6399999999999</v>
      </c>
      <c r="M316" s="718">
        <f>M$101*INDEX('Распределение по орг объему 13'!$E$1:$E$13,MATCH($C316,'Распределение по орг объему 13'!$A$1:$A$13,0),1)</f>
        <v>1862.6399999999999</v>
      </c>
      <c r="N316" s="718">
        <f>N$101*INDEX('Распределение по орг объему 13'!$E$1:$E$13,MATCH($C316,'Распределение по орг объему 13'!$A$1:$A$13,0),1)</f>
        <v>1862.6399999999999</v>
      </c>
      <c r="O316" s="718">
        <f>O$101*INDEX('Распределение по орг объему 13'!$E$1:$E$13,MATCH($C316,'Распределение по орг объему 13'!$A$1:$A$13,0),1)</f>
        <v>1862.6399999999999</v>
      </c>
      <c r="P316" s="718">
        <f>P$101*INDEX('Распределение по орг объему 13'!$E$1:$E$13,MATCH($C316,'Распределение по орг объему 13'!$A$1:$A$13,0),1)</f>
        <v>1862.6399999999999</v>
      </c>
      <c r="Q316" s="718">
        <f>Q$101*INDEX('Распределение по орг объему 13'!$E$1:$E$13,MATCH($C316,'Распределение по орг объему 13'!$A$1:$A$13,0),1)</f>
        <v>1862.6399999999999</v>
      </c>
      <c r="R316" s="718">
        <f>R$101*INDEX('Распределение по орг объему 13'!$E$1:$E$13,MATCH($C316,'Распределение по орг объему 13'!$A$1:$A$13,0),1)</f>
        <v>1862.6399999999999</v>
      </c>
      <c r="S316" s="149"/>
      <c r="T316" s="149"/>
      <c r="U316" s="149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49"/>
      <c r="AF316" s="149"/>
      <c r="AG316" s="149"/>
      <c r="AH316" s="149"/>
      <c r="AI316" s="149"/>
      <c r="AJ316" s="149"/>
      <c r="AK316" s="149"/>
      <c r="AL316" s="149"/>
      <c r="AM316" s="149"/>
      <c r="AN316" s="149"/>
      <c r="AO316" s="149"/>
      <c r="AP316" s="149"/>
      <c r="AQ316" s="149"/>
      <c r="AR316" s="149"/>
      <c r="AS316" s="149"/>
      <c r="AT316" s="149"/>
      <c r="AU316" s="149"/>
      <c r="AV316" s="149"/>
      <c r="AW316" s="149"/>
      <c r="AX316" s="149"/>
      <c r="AY316" s="149"/>
      <c r="AZ316" s="149"/>
      <c r="BA316" s="149"/>
      <c r="BB316" s="149"/>
      <c r="BC316" s="149"/>
      <c r="BD316" s="149"/>
      <c r="BE316" s="149"/>
      <c r="BF316" s="149"/>
      <c r="BG316" s="149"/>
      <c r="BH316" s="149"/>
      <c r="BI316" s="149"/>
      <c r="BJ316" s="149"/>
      <c r="BK316" s="149"/>
      <c r="BL316" s="149"/>
      <c r="BM316" s="149"/>
      <c r="BN316" s="149"/>
      <c r="BO316" s="149"/>
      <c r="BP316" s="149"/>
      <c r="BQ316" s="149"/>
      <c r="BR316" s="149"/>
      <c r="BS316" s="149"/>
      <c r="BT316" s="149"/>
      <c r="BU316" s="149"/>
      <c r="BV316" s="149"/>
      <c r="BW316" s="149"/>
      <c r="BX316" s="149"/>
      <c r="BY316" s="149"/>
      <c r="BZ316" s="149"/>
      <c r="CA316" s="149"/>
      <c r="CB316" s="149"/>
      <c r="CC316" s="149"/>
      <c r="CD316" s="149"/>
      <c r="CE316" s="149"/>
      <c r="CF316" s="149"/>
      <c r="CG316" s="149"/>
      <c r="CH316" s="149"/>
      <c r="CI316" s="149"/>
      <c r="CZ316" s="152"/>
      <c r="DA316" s="157"/>
      <c r="DB316" s="164"/>
    </row>
    <row r="317" spans="2:106" s="698" customFormat="1" ht="14.25" outlineLevel="2" x14ac:dyDescent="0.25">
      <c r="B317" s="699" t="str">
        <f>B289</f>
        <v>AS IS</v>
      </c>
      <c r="C317" s="700" t="str">
        <f>C304</f>
        <v>КЦ</v>
      </c>
      <c r="D317" s="701"/>
      <c r="E317" s="701"/>
      <c r="F317" s="702"/>
      <c r="G317" s="701"/>
      <c r="H317" s="703">
        <f>H$101*INDEX('Распределение по орг объему 13'!$E$1:$E$13,MATCH($C317,'Распределение по орг объему 13'!$A$1:$A$13,0),1)</f>
        <v>0</v>
      </c>
      <c r="I317" s="703">
        <f>I$101*INDEX('Распределение по орг объему 13'!$E$1:$E$13,MATCH($C317,'Распределение по орг объему 13'!$A$1:$A$13,0),1)</f>
        <v>0</v>
      </c>
      <c r="J317" s="703">
        <f>J$101*INDEX('Распределение по орг объему 13'!$E$1:$E$13,MATCH($C317,'Распределение по орг объему 13'!$A$1:$A$13,0),1)</f>
        <v>0</v>
      </c>
      <c r="K317" s="703">
        <f>K$101*INDEX('Распределение по орг объему 13'!$E$1:$E$13,MATCH($C317,'Распределение по орг объему 13'!$A$1:$A$13,0),1)</f>
        <v>0</v>
      </c>
      <c r="L317" s="703">
        <f>L$101*INDEX('Распределение по орг объему 13'!$E$1:$E$13,MATCH($C317,'Распределение по орг объему 13'!$A$1:$A$13,0),1)</f>
        <v>0</v>
      </c>
      <c r="M317" s="703">
        <f>M$101*INDEX('Распределение по орг объему 13'!$E$1:$E$13,MATCH($C317,'Распределение по орг объему 13'!$A$1:$A$13,0),1)</f>
        <v>0</v>
      </c>
      <c r="N317" s="703">
        <f>N$101*INDEX('Распределение по орг объему 13'!$E$1:$E$13,MATCH($C317,'Распределение по орг объему 13'!$A$1:$A$13,0),1)</f>
        <v>0</v>
      </c>
      <c r="O317" s="703">
        <f>O$101*INDEX('Распределение по орг объему 13'!$E$1:$E$13,MATCH($C317,'Распределение по орг объему 13'!$A$1:$A$13,0),1)</f>
        <v>0</v>
      </c>
      <c r="P317" s="703">
        <f>P$101*INDEX('Распределение по орг объему 13'!$E$1:$E$13,MATCH($C317,'Распределение по орг объему 13'!$A$1:$A$13,0),1)</f>
        <v>0</v>
      </c>
      <c r="Q317" s="703">
        <f>Q$101*INDEX('Распределение по орг объему 13'!$E$1:$E$13,MATCH($C317,'Распределение по орг объему 13'!$A$1:$A$13,0),1)</f>
        <v>0</v>
      </c>
      <c r="R317" s="703">
        <f>'Дерево КПЭ (Развитие ОЭДК)'!$D$16*INDEX('Распределение по орг объему 13'!$E$1:$E$13,MATCH($C317,'Распределение по орг объему 13'!$A$1:$A$13,0),1)</f>
        <v>0</v>
      </c>
      <c r="S317" s="703"/>
      <c r="T317" s="703"/>
      <c r="U317" s="703"/>
      <c r="V317" s="703"/>
      <c r="W317" s="703"/>
      <c r="X317" s="703"/>
      <c r="Y317" s="703"/>
      <c r="Z317" s="703"/>
      <c r="AA317" s="703"/>
      <c r="AB317" s="703"/>
      <c r="AC317" s="703"/>
      <c r="AD317" s="703"/>
      <c r="AE317" s="703"/>
      <c r="AF317" s="703"/>
      <c r="AG317" s="703"/>
      <c r="AH317" s="703"/>
      <c r="AI317" s="703"/>
      <c r="AJ317" s="703"/>
      <c r="AK317" s="703"/>
      <c r="AL317" s="703"/>
      <c r="AM317" s="703"/>
      <c r="AN317" s="703"/>
      <c r="AO317" s="703"/>
      <c r="AP317" s="703"/>
      <c r="AQ317" s="703"/>
      <c r="AR317" s="703"/>
      <c r="AS317" s="703"/>
      <c r="AT317" s="703"/>
      <c r="AU317" s="703"/>
      <c r="AV317" s="703"/>
      <c r="AW317" s="703"/>
      <c r="AX317" s="703"/>
      <c r="AY317" s="703"/>
      <c r="AZ317" s="703"/>
      <c r="BA317" s="703"/>
      <c r="BB317" s="703"/>
      <c r="BC317" s="703"/>
      <c r="BD317" s="703"/>
      <c r="BE317" s="703"/>
      <c r="BF317" s="703"/>
      <c r="BG317" s="703"/>
      <c r="BH317" s="703"/>
      <c r="BI317" s="703"/>
      <c r="BJ317" s="703"/>
      <c r="BK317" s="703"/>
      <c r="BL317" s="703"/>
      <c r="BM317" s="703"/>
      <c r="BN317" s="703"/>
      <c r="BO317" s="703"/>
      <c r="BP317" s="703"/>
      <c r="BQ317" s="703"/>
      <c r="BR317" s="703"/>
      <c r="BS317" s="703"/>
      <c r="BT317" s="703"/>
      <c r="BU317" s="703"/>
      <c r="BV317" s="703"/>
      <c r="BW317" s="703"/>
      <c r="BX317" s="703"/>
      <c r="BY317" s="703"/>
      <c r="BZ317" s="703"/>
      <c r="CA317" s="703"/>
      <c r="CB317" s="703"/>
      <c r="CC317" s="703"/>
      <c r="CD317" s="703"/>
      <c r="CE317" s="703"/>
      <c r="CF317" s="703"/>
      <c r="CG317" s="703"/>
      <c r="CH317" s="703"/>
      <c r="CI317" s="703"/>
      <c r="CZ317" s="704"/>
      <c r="DA317" s="705"/>
      <c r="DB317" s="706"/>
    </row>
    <row r="318" spans="2:106" s="135" customFormat="1" ht="14.25" outlineLevel="2" x14ac:dyDescent="0.25">
      <c r="B318" s="136"/>
      <c r="C318" s="717" t="str">
        <f t="shared" ref="C318:C329" si="373">C305</f>
        <v>ННГ</v>
      </c>
      <c r="D318" s="697"/>
      <c r="E318" s="697"/>
      <c r="F318" s="291"/>
      <c r="G318" s="147"/>
      <c r="H318" s="718">
        <f>H$101*INDEX('Распределение по орг объему 13'!$E$1:$E$13,MATCH($C318,'Распределение по орг объему 13'!$A$1:$A$13,0),1)</f>
        <v>2793.96</v>
      </c>
      <c r="I318" s="718">
        <f>I$101*INDEX('Распределение по орг объему 13'!$E$1:$E$13,MATCH($C318,'Распределение по орг объему 13'!$A$1:$A$13,0),1)</f>
        <v>2793.96</v>
      </c>
      <c r="J318" s="718">
        <f>J$101*INDEX('Распределение по орг объему 13'!$E$1:$E$13,MATCH($C318,'Распределение по орг объему 13'!$A$1:$A$13,0),1)</f>
        <v>2793.96</v>
      </c>
      <c r="K318" s="718">
        <f>K$101*INDEX('Распределение по орг объему 13'!$E$1:$E$13,MATCH($C318,'Распределение по орг объему 13'!$A$1:$A$13,0),1)</f>
        <v>2793.96</v>
      </c>
      <c r="L318" s="718">
        <f>L$101*INDEX('Распределение по орг объему 13'!$E$1:$E$13,MATCH($C318,'Распределение по орг объему 13'!$A$1:$A$13,0),1)</f>
        <v>2793.96</v>
      </c>
      <c r="M318" s="718">
        <f>M$101*INDEX('Распределение по орг объему 13'!$E$1:$E$13,MATCH($C318,'Распределение по орг объему 13'!$A$1:$A$13,0),1)</f>
        <v>2793.96</v>
      </c>
      <c r="N318" s="718">
        <f>N$101*INDEX('Распределение по орг объему 13'!$E$1:$E$13,MATCH($C318,'Распределение по орг объему 13'!$A$1:$A$13,0),1)</f>
        <v>2793.96</v>
      </c>
      <c r="O318" s="718">
        <f>O$101*INDEX('Распределение по орг объему 13'!$E$1:$E$13,MATCH($C318,'Распределение по орг объему 13'!$A$1:$A$13,0),1)</f>
        <v>2793.96</v>
      </c>
      <c r="P318" s="718">
        <f>P$101*INDEX('Распределение по орг объему 13'!$E$1:$E$13,MATCH($C318,'Распределение по орг объему 13'!$A$1:$A$13,0),1)</f>
        <v>2793.96</v>
      </c>
      <c r="Q318" s="718">
        <f>Q$101*INDEX('Распределение по орг объему 13'!$E$1:$E$13,MATCH($C318,'Распределение по орг объему 13'!$A$1:$A$13,0),1)</f>
        <v>2793.96</v>
      </c>
      <c r="R318" s="718">
        <f>'Дерево КПЭ (Развитие ОЭДК)'!$D$16*INDEX('Распределение по орг объему 13'!$E$1:$E$13,MATCH($C318,'Распределение по орг объему 13'!$A$1:$A$13,0),1)</f>
        <v>2793.96</v>
      </c>
      <c r="S318" s="149"/>
      <c r="T318" s="149"/>
      <c r="U318" s="149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49"/>
      <c r="AF318" s="149"/>
      <c r="AG318" s="149"/>
      <c r="AH318" s="149"/>
      <c r="AI318" s="149"/>
      <c r="AJ318" s="149"/>
      <c r="AK318" s="149"/>
      <c r="AL318" s="149"/>
      <c r="AM318" s="149"/>
      <c r="AN318" s="149"/>
      <c r="AO318" s="149"/>
      <c r="AP318" s="149"/>
      <c r="AQ318" s="149"/>
      <c r="AR318" s="149"/>
      <c r="AS318" s="149"/>
      <c r="AT318" s="149"/>
      <c r="AU318" s="149"/>
      <c r="AV318" s="149"/>
      <c r="AW318" s="149"/>
      <c r="AX318" s="149"/>
      <c r="AY318" s="149"/>
      <c r="AZ318" s="149"/>
      <c r="BA318" s="149"/>
      <c r="BB318" s="149"/>
      <c r="BC318" s="149"/>
      <c r="BD318" s="149"/>
      <c r="BE318" s="149"/>
      <c r="BF318" s="149"/>
      <c r="BG318" s="149"/>
      <c r="BH318" s="149"/>
      <c r="BI318" s="149"/>
      <c r="BJ318" s="149"/>
      <c r="BK318" s="149"/>
      <c r="BL318" s="149"/>
      <c r="BM318" s="149"/>
      <c r="BN318" s="149"/>
      <c r="BO318" s="149"/>
      <c r="BP318" s="149"/>
      <c r="BQ318" s="149"/>
      <c r="BR318" s="149"/>
      <c r="BS318" s="149"/>
      <c r="BT318" s="149"/>
      <c r="BU318" s="149"/>
      <c r="BV318" s="149"/>
      <c r="BW318" s="149"/>
      <c r="BX318" s="149"/>
      <c r="BY318" s="149"/>
      <c r="BZ318" s="149"/>
      <c r="CA318" s="149"/>
      <c r="CB318" s="149"/>
      <c r="CC318" s="149"/>
      <c r="CD318" s="149"/>
      <c r="CE318" s="149"/>
      <c r="CF318" s="149"/>
      <c r="CG318" s="149"/>
      <c r="CH318" s="149"/>
      <c r="CI318" s="149"/>
      <c r="CZ318" s="152"/>
      <c r="DA318" s="157"/>
      <c r="DB318" s="164"/>
    </row>
    <row r="319" spans="2:106" s="135" customFormat="1" ht="14.25" outlineLevel="2" x14ac:dyDescent="0.25">
      <c r="B319" s="136"/>
      <c r="C319" s="717" t="str">
        <f t="shared" si="373"/>
        <v>Хантос</v>
      </c>
      <c r="D319" s="697"/>
      <c r="E319" s="697"/>
      <c r="F319" s="291"/>
      <c r="G319" s="147"/>
      <c r="H319" s="718">
        <f>H$101*INDEX('Распределение по орг объему 13'!$E$1:$E$13,MATCH($C319,'Распределение по орг объему 13'!$A$1:$A$13,0),1)</f>
        <v>2793.96</v>
      </c>
      <c r="I319" s="718">
        <f>I$101*INDEX('Распределение по орг объему 13'!$E$1:$E$13,MATCH($C319,'Распределение по орг объему 13'!$A$1:$A$13,0),1)</f>
        <v>2793.96</v>
      </c>
      <c r="J319" s="718">
        <f>J$101*INDEX('Распределение по орг объему 13'!$E$1:$E$13,MATCH($C319,'Распределение по орг объему 13'!$A$1:$A$13,0),1)</f>
        <v>2793.96</v>
      </c>
      <c r="K319" s="718">
        <f>K$101*INDEX('Распределение по орг объему 13'!$E$1:$E$13,MATCH($C319,'Распределение по орг объему 13'!$A$1:$A$13,0),1)</f>
        <v>2793.96</v>
      </c>
      <c r="L319" s="718">
        <f>L$101*INDEX('Распределение по орг объему 13'!$E$1:$E$13,MATCH($C319,'Распределение по орг объему 13'!$A$1:$A$13,0),1)</f>
        <v>2793.96</v>
      </c>
      <c r="M319" s="718">
        <f>M$101*INDEX('Распределение по орг объему 13'!$E$1:$E$13,MATCH($C319,'Распределение по орг объему 13'!$A$1:$A$13,0),1)</f>
        <v>2793.96</v>
      </c>
      <c r="N319" s="718">
        <f>N$101*INDEX('Распределение по орг объему 13'!$E$1:$E$13,MATCH($C319,'Распределение по орг объему 13'!$A$1:$A$13,0),1)</f>
        <v>2793.96</v>
      </c>
      <c r="O319" s="718">
        <f>O$101*INDEX('Распределение по орг объему 13'!$E$1:$E$13,MATCH($C319,'Распределение по орг объему 13'!$A$1:$A$13,0),1)</f>
        <v>2793.96</v>
      </c>
      <c r="P319" s="718">
        <f>P$101*INDEX('Распределение по орг объему 13'!$E$1:$E$13,MATCH($C319,'Распределение по орг объему 13'!$A$1:$A$13,0),1)</f>
        <v>2793.96</v>
      </c>
      <c r="Q319" s="718">
        <f>Q$101*INDEX('Распределение по орг объему 13'!$E$1:$E$13,MATCH($C319,'Распределение по орг объему 13'!$A$1:$A$13,0),1)</f>
        <v>2793.96</v>
      </c>
      <c r="R319" s="718">
        <f>'Дерево КПЭ (Развитие ОЭДК)'!$D$16*INDEX('Распределение по орг объему 13'!$E$1:$E$13,MATCH($C319,'Распределение по орг объему 13'!$A$1:$A$13,0),1)</f>
        <v>2793.96</v>
      </c>
      <c r="S319" s="149"/>
      <c r="T319" s="149"/>
      <c r="U319" s="149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49"/>
      <c r="AF319" s="149"/>
      <c r="AG319" s="149"/>
      <c r="AH319" s="149"/>
      <c r="AI319" s="149"/>
      <c r="AJ319" s="149"/>
      <c r="AK319" s="149"/>
      <c r="AL319" s="149"/>
      <c r="AM319" s="149"/>
      <c r="AN319" s="149"/>
      <c r="AO319" s="149"/>
      <c r="AP319" s="149"/>
      <c r="AQ319" s="149"/>
      <c r="AR319" s="149"/>
      <c r="AS319" s="149"/>
      <c r="AT319" s="149"/>
      <c r="AU319" s="149"/>
      <c r="AV319" s="149"/>
      <c r="AW319" s="149"/>
      <c r="AX319" s="149"/>
      <c r="AY319" s="149"/>
      <c r="AZ319" s="149"/>
      <c r="BA319" s="149"/>
      <c r="BB319" s="149"/>
      <c r="BC319" s="149"/>
      <c r="BD319" s="149"/>
      <c r="BE319" s="149"/>
      <c r="BF319" s="149"/>
      <c r="BG319" s="149"/>
      <c r="BH319" s="149"/>
      <c r="BI319" s="149"/>
      <c r="BJ319" s="149"/>
      <c r="BK319" s="149"/>
      <c r="BL319" s="149"/>
      <c r="BM319" s="149"/>
      <c r="BN319" s="149"/>
      <c r="BO319" s="149"/>
      <c r="BP319" s="149"/>
      <c r="BQ319" s="149"/>
      <c r="BR319" s="149"/>
      <c r="BS319" s="149"/>
      <c r="BT319" s="149"/>
      <c r="BU319" s="149"/>
      <c r="BV319" s="149"/>
      <c r="BW319" s="149"/>
      <c r="BX319" s="149"/>
      <c r="BY319" s="149"/>
      <c r="BZ319" s="149"/>
      <c r="CA319" s="149"/>
      <c r="CB319" s="149"/>
      <c r="CC319" s="149"/>
      <c r="CD319" s="149"/>
      <c r="CE319" s="149"/>
      <c r="CF319" s="149"/>
      <c r="CG319" s="149"/>
      <c r="CH319" s="149"/>
      <c r="CI319" s="149"/>
      <c r="CZ319" s="152"/>
      <c r="DA319" s="157"/>
      <c r="DB319" s="164"/>
    </row>
    <row r="320" spans="2:106" s="135" customFormat="1" ht="14.25" outlineLevel="2" x14ac:dyDescent="0.25">
      <c r="B320" s="136"/>
      <c r="C320" s="717" t="str">
        <f t="shared" si="373"/>
        <v>Мегион</v>
      </c>
      <c r="D320" s="697"/>
      <c r="E320" s="697"/>
      <c r="F320" s="291"/>
      <c r="G320" s="147"/>
      <c r="H320" s="718">
        <f>H$101*INDEX('Распределение по орг объему 13'!$E$1:$E$13,MATCH($C320,'Распределение по орг объему 13'!$A$1:$A$13,0),1)</f>
        <v>2793.96</v>
      </c>
      <c r="I320" s="718">
        <f>I$101*INDEX('Распределение по орг объему 13'!$E$1:$E$13,MATCH($C320,'Распределение по орг объему 13'!$A$1:$A$13,0),1)</f>
        <v>2793.96</v>
      </c>
      <c r="J320" s="718">
        <f>J$101*INDEX('Распределение по орг объему 13'!$E$1:$E$13,MATCH($C320,'Распределение по орг объему 13'!$A$1:$A$13,0),1)</f>
        <v>2793.96</v>
      </c>
      <c r="K320" s="718">
        <f>K$101*INDEX('Распределение по орг объему 13'!$E$1:$E$13,MATCH($C320,'Распределение по орг объему 13'!$A$1:$A$13,0),1)</f>
        <v>2793.96</v>
      </c>
      <c r="L320" s="718">
        <f>L$101*INDEX('Распределение по орг объему 13'!$E$1:$E$13,MATCH($C320,'Распределение по орг объему 13'!$A$1:$A$13,0),1)</f>
        <v>2793.96</v>
      </c>
      <c r="M320" s="718">
        <f>M$101*INDEX('Распределение по орг объему 13'!$E$1:$E$13,MATCH($C320,'Распределение по орг объему 13'!$A$1:$A$13,0),1)</f>
        <v>2793.96</v>
      </c>
      <c r="N320" s="718">
        <f>N$101*INDEX('Распределение по орг объему 13'!$E$1:$E$13,MATCH($C320,'Распределение по орг объему 13'!$A$1:$A$13,0),1)</f>
        <v>2793.96</v>
      </c>
      <c r="O320" s="718">
        <f>O$101*INDEX('Распределение по орг объему 13'!$E$1:$E$13,MATCH($C320,'Распределение по орг объему 13'!$A$1:$A$13,0),1)</f>
        <v>2793.96</v>
      </c>
      <c r="P320" s="718">
        <f>P$101*INDEX('Распределение по орг объему 13'!$E$1:$E$13,MATCH($C320,'Распределение по орг объему 13'!$A$1:$A$13,0),1)</f>
        <v>2793.96</v>
      </c>
      <c r="Q320" s="718">
        <f>Q$101*INDEX('Распределение по орг объему 13'!$E$1:$E$13,MATCH($C320,'Распределение по орг объему 13'!$A$1:$A$13,0),1)</f>
        <v>2793.96</v>
      </c>
      <c r="R320" s="718">
        <f>'Дерево КПЭ (Развитие ОЭДК)'!$D$16*INDEX('Распределение по орг объему 13'!$E$1:$E$13,MATCH($C320,'Распределение по орг объему 13'!$A$1:$A$13,0),1)</f>
        <v>2793.96</v>
      </c>
      <c r="S320" s="149"/>
      <c r="T320" s="149"/>
      <c r="U320" s="149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49"/>
      <c r="AF320" s="149"/>
      <c r="AG320" s="149"/>
      <c r="AH320" s="149"/>
      <c r="AI320" s="149"/>
      <c r="AJ320" s="149"/>
      <c r="AK320" s="149"/>
      <c r="AL320" s="149"/>
      <c r="AM320" s="149"/>
      <c r="AN320" s="149"/>
      <c r="AO320" s="149"/>
      <c r="AP320" s="149"/>
      <c r="AQ320" s="149"/>
      <c r="AR320" s="149"/>
      <c r="AS320" s="149"/>
      <c r="AT320" s="149"/>
      <c r="AU320" s="149"/>
      <c r="AV320" s="149"/>
      <c r="AW320" s="149"/>
      <c r="AX320" s="149"/>
      <c r="AY320" s="149"/>
      <c r="AZ320" s="149"/>
      <c r="BA320" s="149"/>
      <c r="BB320" s="149"/>
      <c r="BC320" s="149"/>
      <c r="BD320" s="149"/>
      <c r="BE320" s="149"/>
      <c r="BF320" s="149"/>
      <c r="BG320" s="149"/>
      <c r="BH320" s="149"/>
      <c r="BI320" s="149"/>
      <c r="BJ320" s="149"/>
      <c r="BK320" s="149"/>
      <c r="BL320" s="149"/>
      <c r="BM320" s="149"/>
      <c r="BN320" s="149"/>
      <c r="BO320" s="149"/>
      <c r="BP320" s="149"/>
      <c r="BQ320" s="149"/>
      <c r="BR320" s="149"/>
      <c r="BS320" s="149"/>
      <c r="BT320" s="149"/>
      <c r="BU320" s="149"/>
      <c r="BV320" s="149"/>
      <c r="BW320" s="149"/>
      <c r="BX320" s="149"/>
      <c r="BY320" s="149"/>
      <c r="BZ320" s="149"/>
      <c r="CA320" s="149"/>
      <c r="CB320" s="149"/>
      <c r="CC320" s="149"/>
      <c r="CD320" s="149"/>
      <c r="CE320" s="149"/>
      <c r="CF320" s="149"/>
      <c r="CG320" s="149"/>
      <c r="CH320" s="149"/>
      <c r="CI320" s="149"/>
      <c r="CZ320" s="152"/>
      <c r="DA320" s="157"/>
      <c r="DB320" s="164"/>
    </row>
    <row r="321" spans="2:106" s="135" customFormat="1" ht="14.25" outlineLevel="2" x14ac:dyDescent="0.25">
      <c r="B321" s="136"/>
      <c r="C321" s="717" t="str">
        <f t="shared" si="373"/>
        <v>Оренбург</v>
      </c>
      <c r="D321" s="697"/>
      <c r="E321" s="697"/>
      <c r="F321" s="291"/>
      <c r="G321" s="147"/>
      <c r="H321" s="718">
        <f>H$101*INDEX('Распределение по орг объему 13'!$E$1:$E$13,MATCH($C321,'Распределение по орг объему 13'!$A$1:$A$13,0),1)</f>
        <v>1552.2</v>
      </c>
      <c r="I321" s="718">
        <f>I$101*INDEX('Распределение по орг объему 13'!$E$1:$E$13,MATCH($C321,'Распределение по орг объему 13'!$A$1:$A$13,0),1)</f>
        <v>1552.2</v>
      </c>
      <c r="J321" s="718">
        <f>J$101*INDEX('Распределение по орг объему 13'!$E$1:$E$13,MATCH($C321,'Распределение по орг объему 13'!$A$1:$A$13,0),1)</f>
        <v>1552.2</v>
      </c>
      <c r="K321" s="718">
        <f>K$101*INDEX('Распределение по орг объему 13'!$E$1:$E$13,MATCH($C321,'Распределение по орг объему 13'!$A$1:$A$13,0),1)</f>
        <v>1552.2</v>
      </c>
      <c r="L321" s="718">
        <f>L$101*INDEX('Распределение по орг объему 13'!$E$1:$E$13,MATCH($C321,'Распределение по орг объему 13'!$A$1:$A$13,0),1)</f>
        <v>1552.2</v>
      </c>
      <c r="M321" s="718">
        <f>M$101*INDEX('Распределение по орг объему 13'!$E$1:$E$13,MATCH($C321,'Распределение по орг объему 13'!$A$1:$A$13,0),1)</f>
        <v>1552.2</v>
      </c>
      <c r="N321" s="718">
        <f>N$101*INDEX('Распределение по орг объему 13'!$E$1:$E$13,MATCH($C321,'Распределение по орг объему 13'!$A$1:$A$13,0),1)</f>
        <v>1552.2</v>
      </c>
      <c r="O321" s="718">
        <f>O$101*INDEX('Распределение по орг объему 13'!$E$1:$E$13,MATCH($C321,'Распределение по орг объему 13'!$A$1:$A$13,0),1)</f>
        <v>1552.2</v>
      </c>
      <c r="P321" s="718">
        <f>P$101*INDEX('Распределение по орг объему 13'!$E$1:$E$13,MATCH($C321,'Распределение по орг объему 13'!$A$1:$A$13,0),1)</f>
        <v>1552.2</v>
      </c>
      <c r="Q321" s="718">
        <f>Q$101*INDEX('Распределение по орг объему 13'!$E$1:$E$13,MATCH($C321,'Распределение по орг объему 13'!$A$1:$A$13,0),1)</f>
        <v>1552.2</v>
      </c>
      <c r="R321" s="718">
        <f>'Дерево КПЭ (Развитие ОЭДК)'!$D$16*INDEX('Распределение по орг объему 13'!$E$1:$E$13,MATCH($C321,'Распределение по орг объему 13'!$A$1:$A$13,0),1)</f>
        <v>1552.2</v>
      </c>
      <c r="S321" s="149"/>
      <c r="T321" s="149"/>
      <c r="U321" s="149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49"/>
      <c r="AF321" s="149"/>
      <c r="AG321" s="149"/>
      <c r="AH321" s="149"/>
      <c r="AI321" s="149"/>
      <c r="AJ321" s="149"/>
      <c r="AK321" s="149"/>
      <c r="AL321" s="149"/>
      <c r="AM321" s="149"/>
      <c r="AN321" s="149"/>
      <c r="AO321" s="149"/>
      <c r="AP321" s="149"/>
      <c r="AQ321" s="149"/>
      <c r="AR321" s="149"/>
      <c r="AS321" s="149"/>
      <c r="AT321" s="149"/>
      <c r="AU321" s="149"/>
      <c r="AV321" s="149"/>
      <c r="AW321" s="149"/>
      <c r="AX321" s="149"/>
      <c r="AY321" s="149"/>
      <c r="AZ321" s="149"/>
      <c r="BA321" s="149"/>
      <c r="BB321" s="149"/>
      <c r="BC321" s="149"/>
      <c r="BD321" s="149"/>
      <c r="BE321" s="149"/>
      <c r="BF321" s="149"/>
      <c r="BG321" s="149"/>
      <c r="BH321" s="149"/>
      <c r="BI321" s="149"/>
      <c r="BJ321" s="149"/>
      <c r="BK321" s="149"/>
      <c r="BL321" s="149"/>
      <c r="BM321" s="149"/>
      <c r="BN321" s="149"/>
      <c r="BO321" s="149"/>
      <c r="BP321" s="149"/>
      <c r="BQ321" s="149"/>
      <c r="BR321" s="149"/>
      <c r="BS321" s="149"/>
      <c r="BT321" s="149"/>
      <c r="BU321" s="149"/>
      <c r="BV321" s="149"/>
      <c r="BW321" s="149"/>
      <c r="BX321" s="149"/>
      <c r="BY321" s="149"/>
      <c r="BZ321" s="149"/>
      <c r="CA321" s="149"/>
      <c r="CB321" s="149"/>
      <c r="CC321" s="149"/>
      <c r="CD321" s="149"/>
      <c r="CE321" s="149"/>
      <c r="CF321" s="149"/>
      <c r="CG321" s="149"/>
      <c r="CH321" s="149"/>
      <c r="CI321" s="149"/>
      <c r="CZ321" s="152"/>
      <c r="DA321" s="157"/>
      <c r="DB321" s="164"/>
    </row>
    <row r="322" spans="2:106" s="135" customFormat="1" ht="14.25" outlineLevel="2" x14ac:dyDescent="0.25">
      <c r="B322" s="136"/>
      <c r="C322" s="717" t="str">
        <f t="shared" si="373"/>
        <v>Восток</v>
      </c>
      <c r="D322" s="697"/>
      <c r="E322" s="697"/>
      <c r="F322" s="291"/>
      <c r="G322" s="147"/>
      <c r="H322" s="718">
        <f>H$101*INDEX('Распределение по орг объему 13'!$E$1:$E$13,MATCH($C322,'Распределение по орг объему 13'!$A$1:$A$13,0),1)</f>
        <v>1552.2</v>
      </c>
      <c r="I322" s="718">
        <f>I$101*INDEX('Распределение по орг объему 13'!$E$1:$E$13,MATCH($C322,'Распределение по орг объему 13'!$A$1:$A$13,0),1)</f>
        <v>1552.2</v>
      </c>
      <c r="J322" s="718">
        <f>J$101*INDEX('Распределение по орг объему 13'!$E$1:$E$13,MATCH($C322,'Распределение по орг объему 13'!$A$1:$A$13,0),1)</f>
        <v>1552.2</v>
      </c>
      <c r="K322" s="718">
        <f>K$101*INDEX('Распределение по орг объему 13'!$E$1:$E$13,MATCH($C322,'Распределение по орг объему 13'!$A$1:$A$13,0),1)</f>
        <v>1552.2</v>
      </c>
      <c r="L322" s="718">
        <f>L$101*INDEX('Распределение по орг объему 13'!$E$1:$E$13,MATCH($C322,'Распределение по орг объему 13'!$A$1:$A$13,0),1)</f>
        <v>1552.2</v>
      </c>
      <c r="M322" s="718">
        <f>M$101*INDEX('Распределение по орг объему 13'!$E$1:$E$13,MATCH($C322,'Распределение по орг объему 13'!$A$1:$A$13,0),1)</f>
        <v>1552.2</v>
      </c>
      <c r="N322" s="718">
        <f>N$101*INDEX('Распределение по орг объему 13'!$E$1:$E$13,MATCH($C322,'Распределение по орг объему 13'!$A$1:$A$13,0),1)</f>
        <v>1552.2</v>
      </c>
      <c r="O322" s="718">
        <f>O$101*INDEX('Распределение по орг объему 13'!$E$1:$E$13,MATCH($C322,'Распределение по орг объему 13'!$A$1:$A$13,0),1)</f>
        <v>1552.2</v>
      </c>
      <c r="P322" s="718">
        <f>P$101*INDEX('Распределение по орг объему 13'!$E$1:$E$13,MATCH($C322,'Распределение по орг объему 13'!$A$1:$A$13,0),1)</f>
        <v>1552.2</v>
      </c>
      <c r="Q322" s="718">
        <f>Q$101*INDEX('Распределение по орг объему 13'!$E$1:$E$13,MATCH($C322,'Распределение по орг объему 13'!$A$1:$A$13,0),1)</f>
        <v>1552.2</v>
      </c>
      <c r="R322" s="718">
        <f>'Дерево КПЭ (Развитие ОЭДК)'!$D$16*INDEX('Распределение по орг объему 13'!$E$1:$E$13,MATCH($C322,'Распределение по орг объему 13'!$A$1:$A$13,0),1)</f>
        <v>1552.2</v>
      </c>
      <c r="S322" s="149"/>
      <c r="T322" s="149"/>
      <c r="U322" s="149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49"/>
      <c r="AF322" s="149"/>
      <c r="AG322" s="149"/>
      <c r="AH322" s="149"/>
      <c r="AI322" s="149"/>
      <c r="AJ322" s="149"/>
      <c r="AK322" s="149"/>
      <c r="AL322" s="149"/>
      <c r="AM322" s="149"/>
      <c r="AN322" s="149"/>
      <c r="AO322" s="149"/>
      <c r="AP322" s="149"/>
      <c r="AQ322" s="149"/>
      <c r="AR322" s="149"/>
      <c r="AS322" s="149"/>
      <c r="AT322" s="149"/>
      <c r="AU322" s="149"/>
      <c r="AV322" s="149"/>
      <c r="AW322" s="149"/>
      <c r="AX322" s="149"/>
      <c r="AY322" s="149"/>
      <c r="AZ322" s="149"/>
      <c r="BA322" s="149"/>
      <c r="BB322" s="149"/>
      <c r="BC322" s="149"/>
      <c r="BD322" s="149"/>
      <c r="BE322" s="149"/>
      <c r="BF322" s="149"/>
      <c r="BG322" s="149"/>
      <c r="BH322" s="149"/>
      <c r="BI322" s="149"/>
      <c r="BJ322" s="149"/>
      <c r="BK322" s="149"/>
      <c r="BL322" s="149"/>
      <c r="BM322" s="149"/>
      <c r="BN322" s="149"/>
      <c r="BO322" s="149"/>
      <c r="BP322" s="149"/>
      <c r="BQ322" s="149"/>
      <c r="BR322" s="149"/>
      <c r="BS322" s="149"/>
      <c r="BT322" s="149"/>
      <c r="BU322" s="149"/>
      <c r="BV322" s="149"/>
      <c r="BW322" s="149"/>
      <c r="BX322" s="149"/>
      <c r="BY322" s="149"/>
      <c r="BZ322" s="149"/>
      <c r="CA322" s="149"/>
      <c r="CB322" s="149"/>
      <c r="CC322" s="149"/>
      <c r="CD322" s="149"/>
      <c r="CE322" s="149"/>
      <c r="CF322" s="149"/>
      <c r="CG322" s="149"/>
      <c r="CH322" s="149"/>
      <c r="CI322" s="149"/>
      <c r="CZ322" s="152"/>
      <c r="DA322" s="157"/>
      <c r="DB322" s="164"/>
    </row>
    <row r="323" spans="2:106" s="135" customFormat="1" ht="14.25" outlineLevel="2" x14ac:dyDescent="0.25">
      <c r="B323" s="136"/>
      <c r="C323" s="717" t="str">
        <f t="shared" si="373"/>
        <v>Ямал</v>
      </c>
      <c r="D323" s="697"/>
      <c r="E323" s="697"/>
      <c r="F323" s="291"/>
      <c r="G323" s="147"/>
      <c r="H323" s="718">
        <f>H$101*INDEX('Распределение по орг объему 13'!$E$1:$E$13,MATCH($C323,'Распределение по орг объему 13'!$A$1:$A$13,0),1)</f>
        <v>1862.6399999999999</v>
      </c>
      <c r="I323" s="718">
        <f>I$101*INDEX('Распределение по орг объему 13'!$E$1:$E$13,MATCH($C323,'Распределение по орг объему 13'!$A$1:$A$13,0),1)</f>
        <v>1862.6399999999999</v>
      </c>
      <c r="J323" s="718">
        <f>J$101*INDEX('Распределение по орг объему 13'!$E$1:$E$13,MATCH($C323,'Распределение по орг объему 13'!$A$1:$A$13,0),1)</f>
        <v>1862.6399999999999</v>
      </c>
      <c r="K323" s="718">
        <f>K$101*INDEX('Распределение по орг объему 13'!$E$1:$E$13,MATCH($C323,'Распределение по орг объему 13'!$A$1:$A$13,0),1)</f>
        <v>1862.6399999999999</v>
      </c>
      <c r="L323" s="718">
        <f>L$101*INDEX('Распределение по орг объему 13'!$E$1:$E$13,MATCH($C323,'Распределение по орг объему 13'!$A$1:$A$13,0),1)</f>
        <v>1862.6399999999999</v>
      </c>
      <c r="M323" s="718">
        <f>M$101*INDEX('Распределение по орг объему 13'!$E$1:$E$13,MATCH($C323,'Распределение по орг объему 13'!$A$1:$A$13,0),1)</f>
        <v>1862.6399999999999</v>
      </c>
      <c r="N323" s="718">
        <f>N$101*INDEX('Распределение по орг объему 13'!$E$1:$E$13,MATCH($C323,'Распределение по орг объему 13'!$A$1:$A$13,0),1)</f>
        <v>1862.6399999999999</v>
      </c>
      <c r="O323" s="718">
        <f>O$101*INDEX('Распределение по орг объему 13'!$E$1:$E$13,MATCH($C323,'Распределение по орг объему 13'!$A$1:$A$13,0),1)</f>
        <v>1862.6399999999999</v>
      </c>
      <c r="P323" s="718">
        <f>P$101*INDEX('Распределение по орг объему 13'!$E$1:$E$13,MATCH($C323,'Распределение по орг объему 13'!$A$1:$A$13,0),1)</f>
        <v>1862.6399999999999</v>
      </c>
      <c r="Q323" s="718">
        <f>Q$101*INDEX('Распределение по орг объему 13'!$E$1:$E$13,MATCH($C323,'Распределение по орг объему 13'!$A$1:$A$13,0),1)</f>
        <v>1862.6399999999999</v>
      </c>
      <c r="R323" s="718">
        <f>'Дерево КПЭ (Развитие ОЭДК)'!$D$16*INDEX('Распределение по орг объему 13'!$E$1:$E$13,MATCH($C323,'Распределение по орг объему 13'!$A$1:$A$13,0),1)</f>
        <v>1862.6399999999999</v>
      </c>
      <c r="S323" s="149"/>
      <c r="T323" s="149"/>
      <c r="U323" s="149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49"/>
      <c r="AF323" s="149"/>
      <c r="AG323" s="149"/>
      <c r="AH323" s="149"/>
      <c r="AI323" s="149"/>
      <c r="AJ323" s="149"/>
      <c r="AK323" s="149"/>
      <c r="AL323" s="149"/>
      <c r="AM323" s="149"/>
      <c r="AN323" s="149"/>
      <c r="AO323" s="149"/>
      <c r="AP323" s="149"/>
      <c r="AQ323" s="149"/>
      <c r="AR323" s="149"/>
      <c r="AS323" s="149"/>
      <c r="AT323" s="149"/>
      <c r="AU323" s="149"/>
      <c r="AV323" s="149"/>
      <c r="AW323" s="149"/>
      <c r="AX323" s="149"/>
      <c r="AY323" s="149"/>
      <c r="AZ323" s="149"/>
      <c r="BA323" s="149"/>
      <c r="BB323" s="149"/>
      <c r="BC323" s="149"/>
      <c r="BD323" s="149"/>
      <c r="BE323" s="149"/>
      <c r="BF323" s="149"/>
      <c r="BG323" s="149"/>
      <c r="BH323" s="149"/>
      <c r="BI323" s="149"/>
      <c r="BJ323" s="149"/>
      <c r="BK323" s="149"/>
      <c r="BL323" s="149"/>
      <c r="BM323" s="149"/>
      <c r="BN323" s="149"/>
      <c r="BO323" s="149"/>
      <c r="BP323" s="149"/>
      <c r="BQ323" s="149"/>
      <c r="BR323" s="149"/>
      <c r="BS323" s="149"/>
      <c r="BT323" s="149"/>
      <c r="BU323" s="149"/>
      <c r="BV323" s="149"/>
      <c r="BW323" s="149"/>
      <c r="BX323" s="149"/>
      <c r="BY323" s="149"/>
      <c r="BZ323" s="149"/>
      <c r="CA323" s="149"/>
      <c r="CB323" s="149"/>
      <c r="CC323" s="149"/>
      <c r="CD323" s="149"/>
      <c r="CE323" s="149"/>
      <c r="CF323" s="149"/>
      <c r="CG323" s="149"/>
      <c r="CH323" s="149"/>
      <c r="CI323" s="149"/>
      <c r="CZ323" s="152"/>
      <c r="DA323" s="157"/>
      <c r="DB323" s="164"/>
    </row>
    <row r="324" spans="2:106" s="135" customFormat="1" ht="14.25" outlineLevel="2" x14ac:dyDescent="0.25">
      <c r="B324" s="136"/>
      <c r="C324" s="717" t="str">
        <f t="shared" si="373"/>
        <v>Мессояха</v>
      </c>
      <c r="D324" s="697"/>
      <c r="E324" s="697"/>
      <c r="F324" s="291"/>
      <c r="G324" s="147"/>
      <c r="H324" s="718">
        <f>H$101*INDEX('Распределение по орг объему 13'!$E$1:$E$13,MATCH($C324,'Распределение по орг объему 13'!$A$1:$A$13,0),1)</f>
        <v>1862.6399999999999</v>
      </c>
      <c r="I324" s="718">
        <f>I$101*INDEX('Распределение по орг объему 13'!$E$1:$E$13,MATCH($C324,'Распределение по орг объему 13'!$A$1:$A$13,0),1)</f>
        <v>1862.6399999999999</v>
      </c>
      <c r="J324" s="718">
        <f>J$101*INDEX('Распределение по орг объему 13'!$E$1:$E$13,MATCH($C324,'Распределение по орг объему 13'!$A$1:$A$13,0),1)</f>
        <v>1862.6399999999999</v>
      </c>
      <c r="K324" s="718">
        <f>K$101*INDEX('Распределение по орг объему 13'!$E$1:$E$13,MATCH($C324,'Распределение по орг объему 13'!$A$1:$A$13,0),1)</f>
        <v>1862.6399999999999</v>
      </c>
      <c r="L324" s="718">
        <f>L$101*INDEX('Распределение по орг объему 13'!$E$1:$E$13,MATCH($C324,'Распределение по орг объему 13'!$A$1:$A$13,0),1)</f>
        <v>1862.6399999999999</v>
      </c>
      <c r="M324" s="718">
        <f>M$101*INDEX('Распределение по орг объему 13'!$E$1:$E$13,MATCH($C324,'Распределение по орг объему 13'!$A$1:$A$13,0),1)</f>
        <v>1862.6399999999999</v>
      </c>
      <c r="N324" s="718">
        <f>N$101*INDEX('Распределение по орг объему 13'!$E$1:$E$13,MATCH($C324,'Распределение по орг объему 13'!$A$1:$A$13,0),1)</f>
        <v>1862.6399999999999</v>
      </c>
      <c r="O324" s="718">
        <f>O$101*INDEX('Распределение по орг объему 13'!$E$1:$E$13,MATCH($C324,'Распределение по орг объему 13'!$A$1:$A$13,0),1)</f>
        <v>1862.6399999999999</v>
      </c>
      <c r="P324" s="718">
        <f>P$101*INDEX('Распределение по орг объему 13'!$E$1:$E$13,MATCH($C324,'Распределение по орг объему 13'!$A$1:$A$13,0),1)</f>
        <v>1862.6399999999999</v>
      </c>
      <c r="Q324" s="718">
        <f>Q$101*INDEX('Распределение по орг объему 13'!$E$1:$E$13,MATCH($C324,'Распределение по орг объему 13'!$A$1:$A$13,0),1)</f>
        <v>1862.6399999999999</v>
      </c>
      <c r="R324" s="718">
        <f>'Дерево КПЭ (Развитие ОЭДК)'!$D$16*INDEX('Распределение по орг объему 13'!$E$1:$E$13,MATCH($C324,'Распределение по орг объему 13'!$A$1:$A$13,0),1)</f>
        <v>1862.6399999999999</v>
      </c>
      <c r="S324" s="149"/>
      <c r="T324" s="149"/>
      <c r="U324" s="149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49"/>
      <c r="AF324" s="149"/>
      <c r="AG324" s="149"/>
      <c r="AH324" s="149"/>
      <c r="AI324" s="149"/>
      <c r="AJ324" s="149"/>
      <c r="AK324" s="149"/>
      <c r="AL324" s="149"/>
      <c r="AM324" s="149"/>
      <c r="AN324" s="149"/>
      <c r="AO324" s="149"/>
      <c r="AP324" s="149"/>
      <c r="AQ324" s="149"/>
      <c r="AR324" s="149"/>
      <c r="AS324" s="149"/>
      <c r="AT324" s="149"/>
      <c r="AU324" s="149"/>
      <c r="AV324" s="149"/>
      <c r="AW324" s="149"/>
      <c r="AX324" s="149"/>
      <c r="AY324" s="149"/>
      <c r="AZ324" s="149"/>
      <c r="BA324" s="149"/>
      <c r="BB324" s="149"/>
      <c r="BC324" s="149"/>
      <c r="BD324" s="149"/>
      <c r="BE324" s="149"/>
      <c r="BF324" s="149"/>
      <c r="BG324" s="149"/>
      <c r="BH324" s="149"/>
      <c r="BI324" s="149"/>
      <c r="BJ324" s="149"/>
      <c r="BK324" s="149"/>
      <c r="BL324" s="149"/>
      <c r="BM324" s="149"/>
      <c r="BN324" s="149"/>
      <c r="BO324" s="149"/>
      <c r="BP324" s="149"/>
      <c r="BQ324" s="149"/>
      <c r="BR324" s="149"/>
      <c r="BS324" s="149"/>
      <c r="BT324" s="149"/>
      <c r="BU324" s="149"/>
      <c r="BV324" s="149"/>
      <c r="BW324" s="149"/>
      <c r="BX324" s="149"/>
      <c r="BY324" s="149"/>
      <c r="BZ324" s="149"/>
      <c r="CA324" s="149"/>
      <c r="CB324" s="149"/>
      <c r="CC324" s="149"/>
      <c r="CD324" s="149"/>
      <c r="CE324" s="149"/>
      <c r="CF324" s="149"/>
      <c r="CG324" s="149"/>
      <c r="CH324" s="149"/>
      <c r="CI324" s="149"/>
      <c r="CZ324" s="152"/>
      <c r="DA324" s="157"/>
      <c r="DB324" s="164"/>
    </row>
    <row r="325" spans="2:106" s="135" customFormat="1" ht="14.25" outlineLevel="2" x14ac:dyDescent="0.25">
      <c r="B325" s="136"/>
      <c r="C325" s="717" t="str">
        <f t="shared" si="373"/>
        <v>Заполярье</v>
      </c>
      <c r="D325" s="697"/>
      <c r="E325" s="697"/>
      <c r="F325" s="291"/>
      <c r="G325" s="147"/>
      <c r="H325" s="718">
        <f>H$101*INDEX('Распределение по орг объему 13'!$E$1:$E$13,MATCH($C325,'Распределение по орг объему 13'!$A$1:$A$13,0),1)</f>
        <v>2793.96</v>
      </c>
      <c r="I325" s="718">
        <f>I$101*INDEX('Распределение по орг объему 13'!$E$1:$E$13,MATCH($C325,'Распределение по орг объему 13'!$A$1:$A$13,0),1)</f>
        <v>2793.96</v>
      </c>
      <c r="J325" s="718">
        <f>J$101*INDEX('Распределение по орг объему 13'!$E$1:$E$13,MATCH($C325,'Распределение по орг объему 13'!$A$1:$A$13,0),1)</f>
        <v>2793.96</v>
      </c>
      <c r="K325" s="718">
        <f>K$101*INDEX('Распределение по орг объему 13'!$E$1:$E$13,MATCH($C325,'Распределение по орг объему 13'!$A$1:$A$13,0),1)</f>
        <v>2793.96</v>
      </c>
      <c r="L325" s="718">
        <f>L$101*INDEX('Распределение по орг объему 13'!$E$1:$E$13,MATCH($C325,'Распределение по орг объему 13'!$A$1:$A$13,0),1)</f>
        <v>2793.96</v>
      </c>
      <c r="M325" s="718">
        <f>M$101*INDEX('Распределение по орг объему 13'!$E$1:$E$13,MATCH($C325,'Распределение по орг объему 13'!$A$1:$A$13,0),1)</f>
        <v>2793.96</v>
      </c>
      <c r="N325" s="718">
        <f>N$101*INDEX('Распределение по орг объему 13'!$E$1:$E$13,MATCH($C325,'Распределение по орг объему 13'!$A$1:$A$13,0),1)</f>
        <v>2793.96</v>
      </c>
      <c r="O325" s="718">
        <f>O$101*INDEX('Распределение по орг объему 13'!$E$1:$E$13,MATCH($C325,'Распределение по орг объему 13'!$A$1:$A$13,0),1)</f>
        <v>2793.96</v>
      </c>
      <c r="P325" s="718">
        <f>P$101*INDEX('Распределение по орг объему 13'!$E$1:$E$13,MATCH($C325,'Распределение по орг объему 13'!$A$1:$A$13,0),1)</f>
        <v>2793.96</v>
      </c>
      <c r="Q325" s="718">
        <f>Q$101*INDEX('Распределение по орг объему 13'!$E$1:$E$13,MATCH($C325,'Распределение по орг объему 13'!$A$1:$A$13,0),1)</f>
        <v>2793.96</v>
      </c>
      <c r="R325" s="718">
        <f>'Дерево КПЭ (Развитие ОЭДК)'!$D$16*INDEX('Распределение по орг объему 13'!$E$1:$E$13,MATCH($C325,'Распределение по орг объему 13'!$A$1:$A$13,0),1)</f>
        <v>2793.96</v>
      </c>
      <c r="S325" s="149"/>
      <c r="T325" s="149"/>
      <c r="U325" s="149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49"/>
      <c r="AF325" s="149"/>
      <c r="AG325" s="149"/>
      <c r="AH325" s="149"/>
      <c r="AI325" s="149"/>
      <c r="AJ325" s="149"/>
      <c r="AK325" s="149"/>
      <c r="AL325" s="149"/>
      <c r="AM325" s="149"/>
      <c r="AN325" s="149"/>
      <c r="AO325" s="149"/>
      <c r="AP325" s="149"/>
      <c r="AQ325" s="149"/>
      <c r="AR325" s="149"/>
      <c r="AS325" s="149"/>
      <c r="AT325" s="149"/>
      <c r="AU325" s="149"/>
      <c r="AV325" s="149"/>
      <c r="AW325" s="149"/>
      <c r="AX325" s="149"/>
      <c r="AY325" s="149"/>
      <c r="AZ325" s="149"/>
      <c r="BA325" s="149"/>
      <c r="BB325" s="149"/>
      <c r="BC325" s="149"/>
      <c r="BD325" s="149"/>
      <c r="BE325" s="149"/>
      <c r="BF325" s="149"/>
      <c r="BG325" s="149"/>
      <c r="BH325" s="149"/>
      <c r="BI325" s="149"/>
      <c r="BJ325" s="149"/>
      <c r="BK325" s="149"/>
      <c r="BL325" s="149"/>
      <c r="BM325" s="149"/>
      <c r="BN325" s="149"/>
      <c r="BO325" s="149"/>
      <c r="BP325" s="149"/>
      <c r="BQ325" s="149"/>
      <c r="BR325" s="149"/>
      <c r="BS325" s="149"/>
      <c r="BT325" s="149"/>
      <c r="BU325" s="149"/>
      <c r="BV325" s="149"/>
      <c r="BW325" s="149"/>
      <c r="BX325" s="149"/>
      <c r="BY325" s="149"/>
      <c r="BZ325" s="149"/>
      <c r="CA325" s="149"/>
      <c r="CB325" s="149"/>
      <c r="CC325" s="149"/>
      <c r="CD325" s="149"/>
      <c r="CE325" s="149"/>
      <c r="CF325" s="149"/>
      <c r="CG325" s="149"/>
      <c r="CH325" s="149"/>
      <c r="CI325" s="149"/>
      <c r="CZ325" s="152"/>
      <c r="DA325" s="157"/>
      <c r="DB325" s="164"/>
    </row>
    <row r="326" spans="2:106" s="135" customFormat="1" ht="14.25" outlineLevel="2" x14ac:dyDescent="0.25">
      <c r="B326" s="136"/>
      <c r="C326" s="717" t="str">
        <f t="shared" si="373"/>
        <v>ГПН Р</v>
      </c>
      <c r="D326" s="697"/>
      <c r="E326" s="697"/>
      <c r="F326" s="291"/>
      <c r="G326" s="147"/>
      <c r="H326" s="718">
        <f>H$101*INDEX('Распределение по орг объему 13'!$E$1:$E$13,MATCH($C326,'Распределение по орг объему 13'!$A$1:$A$13,0),1)</f>
        <v>1552.2</v>
      </c>
      <c r="I326" s="718">
        <f>I$101*INDEX('Распределение по орг объему 13'!$E$1:$E$13,MATCH($C326,'Распределение по орг объему 13'!$A$1:$A$13,0),1)</f>
        <v>1552.2</v>
      </c>
      <c r="J326" s="718">
        <f>J$101*INDEX('Распределение по орг объему 13'!$E$1:$E$13,MATCH($C326,'Распределение по орг объему 13'!$A$1:$A$13,0),1)</f>
        <v>1552.2</v>
      </c>
      <c r="K326" s="718">
        <f>K$101*INDEX('Распределение по орг объему 13'!$E$1:$E$13,MATCH($C326,'Распределение по орг объему 13'!$A$1:$A$13,0),1)</f>
        <v>1552.2</v>
      </c>
      <c r="L326" s="718">
        <f>L$101*INDEX('Распределение по орг объему 13'!$E$1:$E$13,MATCH($C326,'Распределение по орг объему 13'!$A$1:$A$13,0),1)</f>
        <v>1552.2</v>
      </c>
      <c r="M326" s="718">
        <f>M$101*INDEX('Распределение по орг объему 13'!$E$1:$E$13,MATCH($C326,'Распределение по орг объему 13'!$A$1:$A$13,0),1)</f>
        <v>1552.2</v>
      </c>
      <c r="N326" s="718">
        <f>N$101*INDEX('Распределение по орг объему 13'!$E$1:$E$13,MATCH($C326,'Распределение по орг объему 13'!$A$1:$A$13,0),1)</f>
        <v>1552.2</v>
      </c>
      <c r="O326" s="718">
        <f>O$101*INDEX('Распределение по орг объему 13'!$E$1:$E$13,MATCH($C326,'Распределение по орг объему 13'!$A$1:$A$13,0),1)</f>
        <v>1552.2</v>
      </c>
      <c r="P326" s="718">
        <f>P$101*INDEX('Распределение по орг объему 13'!$E$1:$E$13,MATCH($C326,'Распределение по орг объему 13'!$A$1:$A$13,0),1)</f>
        <v>1552.2</v>
      </c>
      <c r="Q326" s="718">
        <f>Q$101*INDEX('Распределение по орг объему 13'!$E$1:$E$13,MATCH($C326,'Распределение по орг объему 13'!$A$1:$A$13,0),1)</f>
        <v>1552.2</v>
      </c>
      <c r="R326" s="718">
        <f>'Дерево КПЭ (Развитие ОЭДК)'!$D$16*INDEX('Распределение по орг объему 13'!$E$1:$E$13,MATCH($C326,'Распределение по орг объему 13'!$A$1:$A$13,0),1)</f>
        <v>1552.2</v>
      </c>
      <c r="S326" s="149"/>
      <c r="T326" s="149"/>
      <c r="U326" s="149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49"/>
      <c r="AF326" s="149"/>
      <c r="AG326" s="149"/>
      <c r="AH326" s="149"/>
      <c r="AI326" s="149"/>
      <c r="AJ326" s="149"/>
      <c r="AK326" s="149"/>
      <c r="AL326" s="149"/>
      <c r="AM326" s="149"/>
      <c r="AN326" s="149"/>
      <c r="AO326" s="149"/>
      <c r="AP326" s="149"/>
      <c r="AQ326" s="149"/>
      <c r="AR326" s="149"/>
      <c r="AS326" s="149"/>
      <c r="AT326" s="149"/>
      <c r="AU326" s="149"/>
      <c r="AV326" s="149"/>
      <c r="AW326" s="149"/>
      <c r="AX326" s="149"/>
      <c r="AY326" s="149"/>
      <c r="AZ326" s="149"/>
      <c r="BA326" s="149"/>
      <c r="BB326" s="149"/>
      <c r="BC326" s="149"/>
      <c r="BD326" s="149"/>
      <c r="BE326" s="149"/>
      <c r="BF326" s="149"/>
      <c r="BG326" s="149"/>
      <c r="BH326" s="149"/>
      <c r="BI326" s="149"/>
      <c r="BJ326" s="149"/>
      <c r="BK326" s="149"/>
      <c r="BL326" s="149"/>
      <c r="BM326" s="149"/>
      <c r="BN326" s="149"/>
      <c r="BO326" s="149"/>
      <c r="BP326" s="149"/>
      <c r="BQ326" s="149"/>
      <c r="BR326" s="149"/>
      <c r="BS326" s="149"/>
      <c r="BT326" s="149"/>
      <c r="BU326" s="149"/>
      <c r="BV326" s="149"/>
      <c r="BW326" s="149"/>
      <c r="BX326" s="149"/>
      <c r="BY326" s="149"/>
      <c r="BZ326" s="149"/>
      <c r="CA326" s="149"/>
      <c r="CB326" s="149"/>
      <c r="CC326" s="149"/>
      <c r="CD326" s="149"/>
      <c r="CE326" s="149"/>
      <c r="CF326" s="149"/>
      <c r="CG326" s="149"/>
      <c r="CH326" s="149"/>
      <c r="CI326" s="149"/>
      <c r="CZ326" s="152"/>
      <c r="DA326" s="157"/>
      <c r="DB326" s="164"/>
    </row>
    <row r="327" spans="2:106" s="135" customFormat="1" ht="14.25" outlineLevel="2" x14ac:dyDescent="0.25">
      <c r="B327" s="136"/>
      <c r="C327" s="717" t="str">
        <f t="shared" si="373"/>
        <v>Гео</v>
      </c>
      <c r="D327" s="697"/>
      <c r="E327" s="697"/>
      <c r="F327" s="291"/>
      <c r="G327" s="147"/>
      <c r="H327" s="718">
        <f>H$101*INDEX('Распределение по орг объему 13'!$E$1:$E$13,MATCH($C327,'Распределение по орг объему 13'!$A$1:$A$13,0),1)</f>
        <v>1552.2</v>
      </c>
      <c r="I327" s="718">
        <f>I$101*INDEX('Распределение по орг объему 13'!$E$1:$E$13,MATCH($C327,'Распределение по орг объему 13'!$A$1:$A$13,0),1)</f>
        <v>1552.2</v>
      </c>
      <c r="J327" s="718">
        <f>J$101*INDEX('Распределение по орг объему 13'!$E$1:$E$13,MATCH($C327,'Распределение по орг объему 13'!$A$1:$A$13,0),1)</f>
        <v>1552.2</v>
      </c>
      <c r="K327" s="718">
        <f>K$101*INDEX('Распределение по орг объему 13'!$E$1:$E$13,MATCH($C327,'Распределение по орг объему 13'!$A$1:$A$13,0),1)</f>
        <v>1552.2</v>
      </c>
      <c r="L327" s="718">
        <f>L$101*INDEX('Распределение по орг объему 13'!$E$1:$E$13,MATCH($C327,'Распределение по орг объему 13'!$A$1:$A$13,0),1)</f>
        <v>1552.2</v>
      </c>
      <c r="M327" s="718">
        <f>M$101*INDEX('Распределение по орг объему 13'!$E$1:$E$13,MATCH($C327,'Распределение по орг объему 13'!$A$1:$A$13,0),1)</f>
        <v>1552.2</v>
      </c>
      <c r="N327" s="718">
        <f>N$101*INDEX('Распределение по орг объему 13'!$E$1:$E$13,MATCH($C327,'Распределение по орг объему 13'!$A$1:$A$13,0),1)</f>
        <v>1552.2</v>
      </c>
      <c r="O327" s="718">
        <f>O$101*INDEX('Распределение по орг объему 13'!$E$1:$E$13,MATCH($C327,'Распределение по орг объему 13'!$A$1:$A$13,0),1)</f>
        <v>1552.2</v>
      </c>
      <c r="P327" s="718">
        <f>P$101*INDEX('Распределение по орг объему 13'!$E$1:$E$13,MATCH($C327,'Распределение по орг объему 13'!$A$1:$A$13,0),1)</f>
        <v>1552.2</v>
      </c>
      <c r="Q327" s="718">
        <f>Q$101*INDEX('Распределение по орг объему 13'!$E$1:$E$13,MATCH($C327,'Распределение по орг объему 13'!$A$1:$A$13,0),1)</f>
        <v>1552.2</v>
      </c>
      <c r="R327" s="718">
        <f>'Дерево КПЭ (Развитие ОЭДК)'!$D$16*INDEX('Распределение по орг объему 13'!$E$1:$E$13,MATCH($C327,'Распределение по орг объему 13'!$A$1:$A$13,0),1)</f>
        <v>1552.2</v>
      </c>
      <c r="S327" s="149"/>
      <c r="T327" s="149"/>
      <c r="U327" s="149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49"/>
      <c r="AF327" s="149"/>
      <c r="AG327" s="149"/>
      <c r="AH327" s="149"/>
      <c r="AI327" s="149"/>
      <c r="AJ327" s="149"/>
      <c r="AK327" s="149"/>
      <c r="AL327" s="149"/>
      <c r="AM327" s="149"/>
      <c r="AN327" s="149"/>
      <c r="AO327" s="149"/>
      <c r="AP327" s="149"/>
      <c r="AQ327" s="149"/>
      <c r="AR327" s="149"/>
      <c r="AS327" s="149"/>
      <c r="AT327" s="149"/>
      <c r="AU327" s="149"/>
      <c r="AV327" s="149"/>
      <c r="AW327" s="149"/>
      <c r="AX327" s="149"/>
      <c r="AY327" s="149"/>
      <c r="AZ327" s="149"/>
      <c r="BA327" s="149"/>
      <c r="BB327" s="149"/>
      <c r="BC327" s="149"/>
      <c r="BD327" s="149"/>
      <c r="BE327" s="149"/>
      <c r="BF327" s="149"/>
      <c r="BG327" s="149"/>
      <c r="BH327" s="149"/>
      <c r="BI327" s="149"/>
      <c r="BJ327" s="149"/>
      <c r="BK327" s="149"/>
      <c r="BL327" s="149"/>
      <c r="BM327" s="149"/>
      <c r="BN327" s="149"/>
      <c r="BO327" s="149"/>
      <c r="BP327" s="149"/>
      <c r="BQ327" s="149"/>
      <c r="BR327" s="149"/>
      <c r="BS327" s="149"/>
      <c r="BT327" s="149"/>
      <c r="BU327" s="149"/>
      <c r="BV327" s="149"/>
      <c r="BW327" s="149"/>
      <c r="BX327" s="149"/>
      <c r="BY327" s="149"/>
      <c r="BZ327" s="149"/>
      <c r="CA327" s="149"/>
      <c r="CB327" s="149"/>
      <c r="CC327" s="149"/>
      <c r="CD327" s="149"/>
      <c r="CE327" s="149"/>
      <c r="CF327" s="149"/>
      <c r="CG327" s="149"/>
      <c r="CH327" s="149"/>
      <c r="CI327" s="149"/>
      <c r="CZ327" s="152"/>
      <c r="DA327" s="157"/>
      <c r="DB327" s="164"/>
    </row>
    <row r="328" spans="2:106" s="135" customFormat="1" ht="14.25" outlineLevel="2" x14ac:dyDescent="0.25">
      <c r="B328" s="136"/>
      <c r="C328" s="717" t="str">
        <f t="shared" si="373"/>
        <v>НТЦ</v>
      </c>
      <c r="D328" s="697"/>
      <c r="E328" s="697"/>
      <c r="F328" s="291"/>
      <c r="G328" s="147"/>
      <c r="H328" s="718">
        <f>H$101*INDEX('Распределение по орг объему 13'!$E$1:$E$13,MATCH($C328,'Распределение по орг объему 13'!$A$1:$A$13,0),1)</f>
        <v>1862.6399999999999</v>
      </c>
      <c r="I328" s="718">
        <f>I$101*INDEX('Распределение по орг объему 13'!$E$1:$E$13,MATCH($C328,'Распределение по орг объему 13'!$A$1:$A$13,0),1)</f>
        <v>1862.6399999999999</v>
      </c>
      <c r="J328" s="718">
        <f>J$101*INDEX('Распределение по орг объему 13'!$E$1:$E$13,MATCH($C328,'Распределение по орг объему 13'!$A$1:$A$13,0),1)</f>
        <v>1862.6399999999999</v>
      </c>
      <c r="K328" s="718">
        <f>K$101*INDEX('Распределение по орг объему 13'!$E$1:$E$13,MATCH($C328,'Распределение по орг объему 13'!$A$1:$A$13,0),1)</f>
        <v>1862.6399999999999</v>
      </c>
      <c r="L328" s="718">
        <f>L$101*INDEX('Распределение по орг объему 13'!$E$1:$E$13,MATCH($C328,'Распределение по орг объему 13'!$A$1:$A$13,0),1)</f>
        <v>1862.6399999999999</v>
      </c>
      <c r="M328" s="718">
        <f>M$101*INDEX('Распределение по орг объему 13'!$E$1:$E$13,MATCH($C328,'Распределение по орг объему 13'!$A$1:$A$13,0),1)</f>
        <v>1862.6399999999999</v>
      </c>
      <c r="N328" s="718">
        <f>N$101*INDEX('Распределение по орг объему 13'!$E$1:$E$13,MATCH($C328,'Распределение по орг объему 13'!$A$1:$A$13,0),1)</f>
        <v>1862.6399999999999</v>
      </c>
      <c r="O328" s="718">
        <f>O$101*INDEX('Распределение по орг объему 13'!$E$1:$E$13,MATCH($C328,'Распределение по орг объему 13'!$A$1:$A$13,0),1)</f>
        <v>1862.6399999999999</v>
      </c>
      <c r="P328" s="718">
        <f>P$101*INDEX('Распределение по орг объему 13'!$E$1:$E$13,MATCH($C328,'Распределение по орг объему 13'!$A$1:$A$13,0),1)</f>
        <v>1862.6399999999999</v>
      </c>
      <c r="Q328" s="718">
        <f>Q$101*INDEX('Распределение по орг объему 13'!$E$1:$E$13,MATCH($C328,'Распределение по орг объему 13'!$A$1:$A$13,0),1)</f>
        <v>1862.6399999999999</v>
      </c>
      <c r="R328" s="718">
        <f>'Дерево КПЭ (Развитие ОЭДК)'!$D$16*INDEX('Распределение по орг объему 13'!$E$1:$E$13,MATCH($C328,'Распределение по орг объему 13'!$A$1:$A$13,0),1)</f>
        <v>1862.6399999999999</v>
      </c>
      <c r="S328" s="149"/>
      <c r="T328" s="149"/>
      <c r="U328" s="149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49"/>
      <c r="AF328" s="149"/>
      <c r="AG328" s="149"/>
      <c r="AH328" s="149"/>
      <c r="AI328" s="149"/>
      <c r="AJ328" s="149"/>
      <c r="AK328" s="149"/>
      <c r="AL328" s="149"/>
      <c r="AM328" s="149"/>
      <c r="AN328" s="149"/>
      <c r="AO328" s="149"/>
      <c r="AP328" s="149"/>
      <c r="AQ328" s="149"/>
      <c r="AR328" s="149"/>
      <c r="AS328" s="149"/>
      <c r="AT328" s="149"/>
      <c r="AU328" s="149"/>
      <c r="AV328" s="149"/>
      <c r="AW328" s="149"/>
      <c r="AX328" s="149"/>
      <c r="AY328" s="149"/>
      <c r="AZ328" s="149"/>
      <c r="BA328" s="149"/>
      <c r="BB328" s="149"/>
      <c r="BC328" s="149"/>
      <c r="BD328" s="149"/>
      <c r="BE328" s="149"/>
      <c r="BF328" s="149"/>
      <c r="BG328" s="149"/>
      <c r="BH328" s="149"/>
      <c r="BI328" s="149"/>
      <c r="BJ328" s="149"/>
      <c r="BK328" s="149"/>
      <c r="BL328" s="149"/>
      <c r="BM328" s="149"/>
      <c r="BN328" s="149"/>
      <c r="BO328" s="149"/>
      <c r="BP328" s="149"/>
      <c r="BQ328" s="149"/>
      <c r="BR328" s="149"/>
      <c r="BS328" s="149"/>
      <c r="BT328" s="149"/>
      <c r="BU328" s="149"/>
      <c r="BV328" s="149"/>
      <c r="BW328" s="149"/>
      <c r="BX328" s="149"/>
      <c r="BY328" s="149"/>
      <c r="BZ328" s="149"/>
      <c r="CA328" s="149"/>
      <c r="CB328" s="149"/>
      <c r="CC328" s="149"/>
      <c r="CD328" s="149"/>
      <c r="CE328" s="149"/>
      <c r="CF328" s="149"/>
      <c r="CG328" s="149"/>
      <c r="CH328" s="149"/>
      <c r="CI328" s="149"/>
      <c r="CZ328" s="152"/>
      <c r="DA328" s="157"/>
      <c r="DB328" s="164"/>
    </row>
    <row r="329" spans="2:106" s="135" customFormat="1" ht="14.25" outlineLevel="2" x14ac:dyDescent="0.25">
      <c r="B329" s="136"/>
      <c r="C329" s="717" t="str">
        <f t="shared" si="373"/>
        <v>Меретояха</v>
      </c>
      <c r="D329" s="697"/>
      <c r="E329" s="697"/>
      <c r="F329" s="292"/>
      <c r="G329" s="137"/>
      <c r="H329" s="718">
        <f>H$101*INDEX('Распределение по орг объему 13'!$E$1:$E$13,MATCH($C329,'Распределение по орг объему 13'!$A$1:$A$13,0),1)</f>
        <v>1862.6399999999999</v>
      </c>
      <c r="I329" s="718">
        <f>I$101*INDEX('Распределение по орг объему 13'!$E$1:$E$13,MATCH($C329,'Распределение по орг объему 13'!$A$1:$A$13,0),1)</f>
        <v>1862.6399999999999</v>
      </c>
      <c r="J329" s="718">
        <f>J$101*INDEX('Распределение по орг объему 13'!$E$1:$E$13,MATCH($C329,'Распределение по орг объему 13'!$A$1:$A$13,0),1)</f>
        <v>1862.6399999999999</v>
      </c>
      <c r="K329" s="718">
        <f>K$101*INDEX('Распределение по орг объему 13'!$E$1:$E$13,MATCH($C329,'Распределение по орг объему 13'!$A$1:$A$13,0),1)</f>
        <v>1862.6399999999999</v>
      </c>
      <c r="L329" s="718">
        <f>L$101*INDEX('Распределение по орг объему 13'!$E$1:$E$13,MATCH($C329,'Распределение по орг объему 13'!$A$1:$A$13,0),1)</f>
        <v>1862.6399999999999</v>
      </c>
      <c r="M329" s="718">
        <f>M$101*INDEX('Распределение по орг объему 13'!$E$1:$E$13,MATCH($C329,'Распределение по орг объему 13'!$A$1:$A$13,0),1)</f>
        <v>1862.6399999999999</v>
      </c>
      <c r="N329" s="718">
        <f>N$101*INDEX('Распределение по орг объему 13'!$E$1:$E$13,MATCH($C329,'Распределение по орг объему 13'!$A$1:$A$13,0),1)</f>
        <v>1862.6399999999999</v>
      </c>
      <c r="O329" s="718">
        <f>O$101*INDEX('Распределение по орг объему 13'!$E$1:$E$13,MATCH($C329,'Распределение по орг объему 13'!$A$1:$A$13,0),1)</f>
        <v>1862.6399999999999</v>
      </c>
      <c r="P329" s="718">
        <f>P$101*INDEX('Распределение по орг объему 13'!$E$1:$E$13,MATCH($C329,'Распределение по орг объему 13'!$A$1:$A$13,0),1)</f>
        <v>1862.6399999999999</v>
      </c>
      <c r="Q329" s="718">
        <f>Q$101*INDEX('Распределение по орг объему 13'!$E$1:$E$13,MATCH($C329,'Распределение по орг объему 13'!$A$1:$A$13,0),1)</f>
        <v>1862.6399999999999</v>
      </c>
      <c r="R329" s="718">
        <f>'Дерево КПЭ (Развитие ОЭДК)'!$D$16*INDEX('Распределение по орг объему 13'!$E$1:$E$13,MATCH($C329,'Распределение по орг объему 13'!$A$1:$A$13,0),1)</f>
        <v>1862.6399999999999</v>
      </c>
      <c r="S329" s="149"/>
      <c r="T329" s="149"/>
      <c r="U329" s="149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49"/>
      <c r="AF329" s="149"/>
      <c r="AG329" s="149"/>
      <c r="AH329" s="149"/>
      <c r="AI329" s="149"/>
      <c r="AJ329" s="149"/>
      <c r="AK329" s="149"/>
      <c r="AL329" s="149"/>
      <c r="AM329" s="149"/>
      <c r="AN329" s="149"/>
      <c r="AO329" s="149"/>
      <c r="AP329" s="149"/>
      <c r="AQ329" s="149"/>
      <c r="AR329" s="149"/>
      <c r="AS329" s="149"/>
      <c r="AT329" s="149"/>
      <c r="AU329" s="149"/>
      <c r="AV329" s="149"/>
      <c r="AW329" s="149"/>
      <c r="AX329" s="149"/>
      <c r="AY329" s="149"/>
      <c r="AZ329" s="149"/>
      <c r="BA329" s="149"/>
      <c r="BB329" s="149"/>
      <c r="BC329" s="149"/>
      <c r="BD329" s="149"/>
      <c r="BE329" s="149"/>
      <c r="BF329" s="149"/>
      <c r="BG329" s="149"/>
      <c r="BH329" s="149"/>
      <c r="BI329" s="149"/>
      <c r="BJ329" s="149"/>
      <c r="BK329" s="149"/>
      <c r="BL329" s="149"/>
      <c r="BM329" s="149"/>
      <c r="BN329" s="149"/>
      <c r="BO329" s="149"/>
      <c r="BP329" s="149"/>
      <c r="BQ329" s="149"/>
      <c r="BR329" s="149"/>
      <c r="BS329" s="149"/>
      <c r="BT329" s="149"/>
      <c r="BU329" s="149"/>
      <c r="BV329" s="149"/>
      <c r="BW329" s="149"/>
      <c r="BX329" s="149"/>
      <c r="BY329" s="149"/>
      <c r="BZ329" s="149"/>
      <c r="CA329" s="149"/>
      <c r="CB329" s="149"/>
      <c r="CC329" s="149"/>
      <c r="CD329" s="149"/>
      <c r="CE329" s="149"/>
      <c r="CF329" s="149"/>
      <c r="CG329" s="149"/>
      <c r="CH329" s="149"/>
      <c r="CI329" s="149"/>
      <c r="CZ329" s="152"/>
      <c r="DA329" s="157"/>
      <c r="DB329" s="164" t="str">
        <f t="shared" ref="DB329" si="374">DA329&amp;"_"&amp;B329&amp;"_"&amp;C329</f>
        <v>__Меретояха</v>
      </c>
    </row>
    <row r="330" spans="2:106" s="46" customFormat="1" ht="14.25" outlineLevel="1" x14ac:dyDescent="0.25">
      <c r="B330" s="301" t="str">
        <f>B81</f>
        <v>6.2</v>
      </c>
      <c r="C330" s="302" t="str">
        <f>C81</f>
        <v>Сокращение CAPEX</v>
      </c>
      <c r="D330" s="49"/>
      <c r="E330" s="49"/>
      <c r="F330" s="290" t="str">
        <f>F81</f>
        <v>тыс.руб.</v>
      </c>
      <c r="G330" s="51">
        <f>SUM(H330:CI330)</f>
        <v>0</v>
      </c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52"/>
      <c r="AE330" s="52"/>
      <c r="AF330" s="52"/>
      <c r="AG330" s="52"/>
      <c r="AH330" s="52"/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/>
      <c r="BB330" s="52"/>
      <c r="BC330" s="52"/>
      <c r="BD330" s="52"/>
      <c r="BE330" s="52"/>
      <c r="BF330" s="52"/>
      <c r="BG330" s="52"/>
      <c r="BH330" s="52"/>
      <c r="BI330" s="52"/>
      <c r="BJ330" s="52"/>
      <c r="BK330" s="52"/>
      <c r="BL330" s="52"/>
      <c r="BM330" s="52"/>
      <c r="BN330" s="52"/>
      <c r="BO330" s="52"/>
      <c r="BP330" s="52"/>
      <c r="BQ330" s="52"/>
      <c r="BR330" s="52"/>
      <c r="BS330" s="52"/>
      <c r="BT330" s="52"/>
      <c r="BU330" s="52"/>
      <c r="BV330" s="52"/>
      <c r="BW330" s="52"/>
      <c r="BX330" s="52"/>
      <c r="BY330" s="52"/>
      <c r="BZ330" s="52"/>
      <c r="CA330" s="52"/>
      <c r="CB330" s="52"/>
      <c r="CC330" s="52"/>
      <c r="CD330" s="52"/>
      <c r="CE330" s="52"/>
      <c r="CF330" s="52"/>
      <c r="CG330" s="52"/>
      <c r="CH330" s="52"/>
      <c r="CI330" s="52"/>
      <c r="CZ330" s="168" t="s">
        <v>181</v>
      </c>
      <c r="DA330" s="168">
        <f>DA107+1</f>
        <v>71</v>
      </c>
      <c r="DB330" s="162" t="str">
        <f t="shared" si="60"/>
        <v>71_6.2_Сокращение CAPEX</v>
      </c>
    </row>
    <row r="331" spans="2:106" s="135" customFormat="1" ht="14.25" outlineLevel="3" x14ac:dyDescent="0.25">
      <c r="B331" s="308" t="s">
        <v>797</v>
      </c>
      <c r="C331" s="309" t="s">
        <v>798</v>
      </c>
      <c r="D331" s="310"/>
      <c r="E331" s="310"/>
      <c r="F331" s="290" t="str">
        <f>F82</f>
        <v>тыс.руб.</v>
      </c>
      <c r="G331" s="311">
        <f>SUM(H331:CI331)</f>
        <v>0</v>
      </c>
      <c r="H331" s="312"/>
      <c r="I331" s="312"/>
      <c r="J331" s="312"/>
      <c r="K331" s="312"/>
      <c r="L331" s="312"/>
      <c r="M331" s="312"/>
      <c r="N331" s="312"/>
      <c r="O331" s="312"/>
      <c r="P331" s="312"/>
      <c r="Q331" s="312"/>
      <c r="R331" s="312"/>
      <c r="S331" s="312"/>
      <c r="T331" s="312"/>
      <c r="U331" s="312"/>
      <c r="V331" s="312"/>
      <c r="W331" s="312"/>
      <c r="X331" s="312"/>
      <c r="Y331" s="312"/>
      <c r="Z331" s="312"/>
      <c r="AA331" s="312"/>
      <c r="AB331" s="312"/>
      <c r="AC331" s="312"/>
      <c r="AD331" s="312"/>
      <c r="AE331" s="312"/>
      <c r="AF331" s="312"/>
      <c r="AG331" s="312"/>
      <c r="AH331" s="312"/>
      <c r="AI331" s="312"/>
      <c r="AJ331" s="312"/>
      <c r="AK331" s="312"/>
      <c r="AL331" s="312"/>
      <c r="AM331" s="312"/>
      <c r="AN331" s="312"/>
      <c r="AO331" s="312"/>
      <c r="AP331" s="312"/>
      <c r="AQ331" s="312"/>
      <c r="AR331" s="312"/>
      <c r="AS331" s="312"/>
      <c r="AT331" s="312"/>
      <c r="AU331" s="312"/>
      <c r="AV331" s="312"/>
      <c r="AW331" s="312"/>
      <c r="AX331" s="312"/>
      <c r="AY331" s="312"/>
      <c r="AZ331" s="312"/>
      <c r="BA331" s="312"/>
      <c r="BB331" s="312"/>
      <c r="BC331" s="312"/>
      <c r="BD331" s="312"/>
      <c r="BE331" s="312"/>
      <c r="BF331" s="312"/>
      <c r="BG331" s="312"/>
      <c r="BH331" s="312"/>
      <c r="BI331" s="312"/>
      <c r="BJ331" s="312"/>
      <c r="BK331" s="312"/>
      <c r="BL331" s="312"/>
      <c r="BM331" s="312"/>
      <c r="BN331" s="312"/>
      <c r="BO331" s="312"/>
      <c r="BP331" s="312"/>
      <c r="BQ331" s="312"/>
      <c r="BR331" s="312"/>
      <c r="BS331" s="312"/>
      <c r="BT331" s="312"/>
      <c r="BU331" s="312"/>
      <c r="BV331" s="312"/>
      <c r="BW331" s="312"/>
      <c r="BX331" s="312"/>
      <c r="BY331" s="312"/>
      <c r="BZ331" s="312"/>
      <c r="CA331" s="312"/>
      <c r="CB331" s="312"/>
      <c r="CC331" s="312"/>
      <c r="CD331" s="312"/>
      <c r="CE331" s="312"/>
      <c r="CF331" s="312"/>
      <c r="CG331" s="312"/>
      <c r="CH331" s="312"/>
      <c r="CI331" s="312"/>
      <c r="CZ331" s="168" t="s">
        <v>181</v>
      </c>
      <c r="DA331" s="168">
        <f>DA330+1</f>
        <v>72</v>
      </c>
      <c r="DB331" s="162" t="str">
        <f t="shared" si="60"/>
        <v>72_6.2.1_Влияние на амортизацию</v>
      </c>
    </row>
    <row r="332" spans="2:106" s="135" customFormat="1" ht="14.25" outlineLevel="2" x14ac:dyDescent="0.25">
      <c r="B332" s="136"/>
      <c r="C332" s="137"/>
      <c r="D332" s="147"/>
      <c r="E332" s="147"/>
      <c r="F332" s="291"/>
      <c r="G332" s="147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49"/>
      <c r="AF332" s="149"/>
      <c r="AG332" s="149"/>
      <c r="AH332" s="149"/>
      <c r="AI332" s="149"/>
      <c r="AJ332" s="149"/>
      <c r="AK332" s="149"/>
      <c r="AL332" s="149"/>
      <c r="AM332" s="149"/>
      <c r="AN332" s="149"/>
      <c r="AO332" s="149"/>
      <c r="AP332" s="149"/>
      <c r="AQ332" s="149"/>
      <c r="AR332" s="149"/>
      <c r="AS332" s="149"/>
      <c r="AT332" s="149"/>
      <c r="AU332" s="149"/>
      <c r="AV332" s="149"/>
      <c r="AW332" s="149"/>
      <c r="AX332" s="149"/>
      <c r="AY332" s="149"/>
      <c r="AZ332" s="149"/>
      <c r="BA332" s="149"/>
      <c r="BB332" s="149"/>
      <c r="BC332" s="149"/>
      <c r="BD332" s="149"/>
      <c r="BE332" s="149"/>
      <c r="BF332" s="149"/>
      <c r="BG332" s="149"/>
      <c r="BH332" s="149"/>
      <c r="BI332" s="149"/>
      <c r="BJ332" s="149"/>
      <c r="BK332" s="149"/>
      <c r="BL332" s="149"/>
      <c r="BM332" s="149"/>
      <c r="BN332" s="149"/>
      <c r="BO332" s="149"/>
      <c r="BP332" s="149"/>
      <c r="BQ332" s="149"/>
      <c r="BR332" s="149"/>
      <c r="BS332" s="149"/>
      <c r="BT332" s="149"/>
      <c r="BU332" s="149"/>
      <c r="BV332" s="149"/>
      <c r="BW332" s="149"/>
      <c r="BX332" s="149"/>
      <c r="BY332" s="149"/>
      <c r="BZ332" s="149"/>
      <c r="CA332" s="149"/>
      <c r="CB332" s="149"/>
      <c r="CC332" s="149"/>
      <c r="CD332" s="149"/>
      <c r="CE332" s="149"/>
      <c r="CF332" s="149"/>
      <c r="CG332" s="149"/>
      <c r="CH332" s="149"/>
      <c r="CI332" s="149"/>
      <c r="CZ332" s="152"/>
      <c r="DA332" s="157"/>
      <c r="DB332" s="164" t="str">
        <f t="shared" si="60"/>
        <v>__</v>
      </c>
    </row>
    <row r="333" spans="2:106" s="135" customFormat="1" ht="14.25" outlineLevel="2" x14ac:dyDescent="0.25">
      <c r="B333" s="136"/>
      <c r="C333" s="137"/>
      <c r="D333" s="137"/>
      <c r="E333" s="137"/>
      <c r="F333" s="292"/>
      <c r="G333" s="137"/>
      <c r="H333" s="149"/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/>
      <c r="T333" s="149"/>
      <c r="U333" s="149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49"/>
      <c r="AF333" s="149"/>
      <c r="AG333" s="149"/>
      <c r="AH333" s="149"/>
      <c r="AI333" s="149"/>
      <c r="AJ333" s="149"/>
      <c r="AK333" s="149"/>
      <c r="AL333" s="149"/>
      <c r="AM333" s="149"/>
      <c r="AN333" s="149"/>
      <c r="AO333" s="149"/>
      <c r="AP333" s="149"/>
      <c r="AQ333" s="149"/>
      <c r="AR333" s="149"/>
      <c r="AS333" s="149"/>
      <c r="AT333" s="149"/>
      <c r="AU333" s="149"/>
      <c r="AV333" s="149"/>
      <c r="AW333" s="149"/>
      <c r="AX333" s="149"/>
      <c r="AY333" s="149"/>
      <c r="AZ333" s="149"/>
      <c r="BA333" s="149"/>
      <c r="BB333" s="149"/>
      <c r="BC333" s="149"/>
      <c r="BD333" s="149"/>
      <c r="BE333" s="149"/>
      <c r="BF333" s="149"/>
      <c r="BG333" s="149"/>
      <c r="BH333" s="149"/>
      <c r="BI333" s="149"/>
      <c r="BJ333" s="149"/>
      <c r="BK333" s="149"/>
      <c r="BL333" s="149"/>
      <c r="BM333" s="149"/>
      <c r="BN333" s="149"/>
      <c r="BO333" s="149"/>
      <c r="BP333" s="149"/>
      <c r="BQ333" s="149"/>
      <c r="BR333" s="149"/>
      <c r="BS333" s="149"/>
      <c r="BT333" s="149"/>
      <c r="BU333" s="149"/>
      <c r="BV333" s="149"/>
      <c r="BW333" s="149"/>
      <c r="BX333" s="149"/>
      <c r="BY333" s="149"/>
      <c r="BZ333" s="149"/>
      <c r="CA333" s="149"/>
      <c r="CB333" s="149"/>
      <c r="CC333" s="149"/>
      <c r="CD333" s="149"/>
      <c r="CE333" s="149"/>
      <c r="CF333" s="149"/>
      <c r="CG333" s="149"/>
      <c r="CH333" s="149"/>
      <c r="CI333" s="149"/>
      <c r="CZ333" s="152"/>
      <c r="DA333" s="157"/>
      <c r="DB333" s="164" t="str">
        <f t="shared" si="60"/>
        <v>__</v>
      </c>
    </row>
    <row r="334" spans="2:106" s="46" customFormat="1" ht="14.25" outlineLevel="1" x14ac:dyDescent="0.25">
      <c r="B334" s="301" t="str">
        <f>B82</f>
        <v>6.3</v>
      </c>
      <c r="C334" s="48" t="str">
        <f>C82</f>
        <v>Сокращение OPEX</v>
      </c>
      <c r="D334" s="49"/>
      <c r="E334" s="49"/>
      <c r="F334" s="290" t="str">
        <f>F84</f>
        <v>тыс.руб.</v>
      </c>
      <c r="G334" s="51">
        <f>SUM(H334:CI334)</f>
        <v>0</v>
      </c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52"/>
      <c r="AE334" s="52"/>
      <c r="AF334" s="52"/>
      <c r="AG334" s="52"/>
      <c r="AH334" s="52"/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/>
      <c r="BB334" s="52"/>
      <c r="BC334" s="52"/>
      <c r="BD334" s="52"/>
      <c r="BE334" s="52"/>
      <c r="BF334" s="52"/>
      <c r="BG334" s="52"/>
      <c r="BH334" s="52"/>
      <c r="BI334" s="52"/>
      <c r="BJ334" s="52"/>
      <c r="BK334" s="52"/>
      <c r="BL334" s="52"/>
      <c r="BM334" s="52"/>
      <c r="BN334" s="52"/>
      <c r="BO334" s="52"/>
      <c r="BP334" s="52"/>
      <c r="BQ334" s="52"/>
      <c r="BR334" s="52"/>
      <c r="BS334" s="52"/>
      <c r="BT334" s="52"/>
      <c r="BU334" s="52"/>
      <c r="BV334" s="52"/>
      <c r="BW334" s="52"/>
      <c r="BX334" s="52"/>
      <c r="BY334" s="52"/>
      <c r="BZ334" s="52"/>
      <c r="CA334" s="52"/>
      <c r="CB334" s="52"/>
      <c r="CC334" s="52"/>
      <c r="CD334" s="52"/>
      <c r="CE334" s="52"/>
      <c r="CF334" s="52"/>
      <c r="CG334" s="52"/>
      <c r="CH334" s="52"/>
      <c r="CI334" s="52"/>
      <c r="CZ334" s="168" t="s">
        <v>181</v>
      </c>
      <c r="DA334" s="168">
        <f>DA331+1</f>
        <v>73</v>
      </c>
      <c r="DB334" s="162" t="str">
        <f t="shared" si="60"/>
        <v>73_6.3_Сокращение OPEX</v>
      </c>
    </row>
    <row r="335" spans="2:106" s="135" customFormat="1" ht="14.25" outlineLevel="2" x14ac:dyDescent="0.25">
      <c r="B335" s="136"/>
      <c r="C335" s="137"/>
      <c r="D335" s="147"/>
      <c r="E335" s="147"/>
      <c r="F335" s="291"/>
      <c r="G335" s="147"/>
      <c r="H335" s="149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/>
      <c r="T335" s="149"/>
      <c r="U335" s="149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49"/>
      <c r="AF335" s="149"/>
      <c r="AG335" s="149"/>
      <c r="AH335" s="149"/>
      <c r="AI335" s="149"/>
      <c r="AJ335" s="149"/>
      <c r="AK335" s="149"/>
      <c r="AL335" s="149"/>
      <c r="AM335" s="149"/>
      <c r="AN335" s="149"/>
      <c r="AO335" s="149"/>
      <c r="AP335" s="149"/>
      <c r="AQ335" s="149"/>
      <c r="AR335" s="149"/>
      <c r="AS335" s="149"/>
      <c r="AT335" s="149"/>
      <c r="AU335" s="149"/>
      <c r="AV335" s="149"/>
      <c r="AW335" s="149"/>
      <c r="AX335" s="149"/>
      <c r="AY335" s="149"/>
      <c r="AZ335" s="149"/>
      <c r="BA335" s="149"/>
      <c r="BB335" s="149"/>
      <c r="BC335" s="149"/>
      <c r="BD335" s="149"/>
      <c r="BE335" s="149"/>
      <c r="BF335" s="149"/>
      <c r="BG335" s="149"/>
      <c r="BH335" s="149"/>
      <c r="BI335" s="149"/>
      <c r="BJ335" s="149"/>
      <c r="BK335" s="149"/>
      <c r="BL335" s="149"/>
      <c r="BM335" s="149"/>
      <c r="BN335" s="149"/>
      <c r="BO335" s="149"/>
      <c r="BP335" s="149"/>
      <c r="BQ335" s="149"/>
      <c r="BR335" s="149"/>
      <c r="BS335" s="149"/>
      <c r="BT335" s="149"/>
      <c r="BU335" s="149"/>
      <c r="BV335" s="149"/>
      <c r="BW335" s="149"/>
      <c r="BX335" s="149"/>
      <c r="BY335" s="149"/>
      <c r="BZ335" s="149"/>
      <c r="CA335" s="149"/>
      <c r="CB335" s="149"/>
      <c r="CC335" s="149"/>
      <c r="CD335" s="149"/>
      <c r="CE335" s="149"/>
      <c r="CF335" s="149"/>
      <c r="CG335" s="149"/>
      <c r="CH335" s="149"/>
      <c r="CI335" s="149"/>
      <c r="CZ335" s="152"/>
      <c r="DA335" s="157"/>
      <c r="DB335" s="164" t="str">
        <f t="shared" si="60"/>
        <v>__</v>
      </c>
    </row>
    <row r="336" spans="2:106" s="135" customFormat="1" ht="14.25" outlineLevel="2" x14ac:dyDescent="0.25">
      <c r="B336" s="136"/>
      <c r="C336" s="137"/>
      <c r="D336" s="137"/>
      <c r="E336" s="137"/>
      <c r="F336" s="292"/>
      <c r="G336" s="137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49"/>
      <c r="AF336" s="149"/>
      <c r="AG336" s="149"/>
      <c r="AH336" s="149"/>
      <c r="AI336" s="149"/>
      <c r="AJ336" s="149"/>
      <c r="AK336" s="149"/>
      <c r="AL336" s="149"/>
      <c r="AM336" s="149"/>
      <c r="AN336" s="149"/>
      <c r="AO336" s="149"/>
      <c r="AP336" s="149"/>
      <c r="AQ336" s="149"/>
      <c r="AR336" s="149"/>
      <c r="AS336" s="149"/>
      <c r="AT336" s="149"/>
      <c r="AU336" s="149"/>
      <c r="AV336" s="149"/>
      <c r="AW336" s="149"/>
      <c r="AX336" s="149"/>
      <c r="AY336" s="149"/>
      <c r="AZ336" s="149"/>
      <c r="BA336" s="149"/>
      <c r="BB336" s="149"/>
      <c r="BC336" s="149"/>
      <c r="BD336" s="149"/>
      <c r="BE336" s="149"/>
      <c r="BF336" s="149"/>
      <c r="BG336" s="149"/>
      <c r="BH336" s="149"/>
      <c r="BI336" s="149"/>
      <c r="BJ336" s="149"/>
      <c r="BK336" s="149"/>
      <c r="BL336" s="149"/>
      <c r="BM336" s="149"/>
      <c r="BN336" s="149"/>
      <c r="BO336" s="149"/>
      <c r="BP336" s="149"/>
      <c r="BQ336" s="149"/>
      <c r="BR336" s="149"/>
      <c r="BS336" s="149"/>
      <c r="BT336" s="149"/>
      <c r="BU336" s="149"/>
      <c r="BV336" s="149"/>
      <c r="BW336" s="149"/>
      <c r="BX336" s="149"/>
      <c r="BY336" s="149"/>
      <c r="BZ336" s="149"/>
      <c r="CA336" s="149"/>
      <c r="CB336" s="149"/>
      <c r="CC336" s="149"/>
      <c r="CD336" s="149"/>
      <c r="CE336" s="149"/>
      <c r="CF336" s="149"/>
      <c r="CG336" s="149"/>
      <c r="CH336" s="149"/>
      <c r="CI336" s="149"/>
      <c r="CZ336" s="152"/>
      <c r="DA336" s="157"/>
      <c r="DB336" s="164" t="str">
        <f t="shared" si="60"/>
        <v>__</v>
      </c>
    </row>
    <row r="337" spans="1:106" s="46" customFormat="1" ht="14.25" outlineLevel="1" x14ac:dyDescent="0.25">
      <c r="A337" s="44"/>
      <c r="B337" s="301" t="str">
        <f>B83</f>
        <v>6.4</v>
      </c>
      <c r="C337" s="48" t="str">
        <f>C83</f>
        <v>Изменение денежного потока от увеличения добычи/реализации УВ</v>
      </c>
      <c r="D337" s="49"/>
      <c r="E337" s="49"/>
      <c r="F337" s="290" t="str">
        <f>F83</f>
        <v>тыс.руб.</v>
      </c>
      <c r="G337" s="51">
        <f>SUM(H337:CI337)</f>
        <v>0</v>
      </c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52"/>
      <c r="AE337" s="52"/>
      <c r="AF337" s="52"/>
      <c r="AG337" s="52"/>
      <c r="AH337" s="52"/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2"/>
      <c r="AY337" s="52"/>
      <c r="AZ337" s="52"/>
      <c r="BA337" s="52"/>
      <c r="BB337" s="52"/>
      <c r="BC337" s="52"/>
      <c r="BD337" s="52"/>
      <c r="BE337" s="52"/>
      <c r="BF337" s="52"/>
      <c r="BG337" s="52"/>
      <c r="BH337" s="52"/>
      <c r="BI337" s="52"/>
      <c r="BJ337" s="52"/>
      <c r="BK337" s="52"/>
      <c r="BL337" s="52"/>
      <c r="BM337" s="52"/>
      <c r="BN337" s="52"/>
      <c r="BO337" s="52"/>
      <c r="BP337" s="52"/>
      <c r="BQ337" s="52"/>
      <c r="BR337" s="52"/>
      <c r="BS337" s="52"/>
      <c r="BT337" s="52"/>
      <c r="BU337" s="52"/>
      <c r="BV337" s="52"/>
      <c r="BW337" s="52"/>
      <c r="BX337" s="52"/>
      <c r="BY337" s="52"/>
      <c r="BZ337" s="52"/>
      <c r="CA337" s="52"/>
      <c r="CB337" s="52"/>
      <c r="CC337" s="52"/>
      <c r="CD337" s="52"/>
      <c r="CE337" s="52"/>
      <c r="CF337" s="52"/>
      <c r="CG337" s="52"/>
      <c r="CH337" s="52"/>
      <c r="CI337" s="52"/>
      <c r="CZ337" s="168" t="s">
        <v>181</v>
      </c>
      <c r="DA337" s="168">
        <f>DA334+1</f>
        <v>74</v>
      </c>
      <c r="DB337" s="162" t="str">
        <f t="shared" si="60"/>
        <v>74_6.4_Изменение денежного потока от увеличения добычи/реализации УВ</v>
      </c>
    </row>
    <row r="338" spans="1:106" s="135" customFormat="1" ht="14.25" outlineLevel="2" x14ac:dyDescent="0.25">
      <c r="B338" s="136"/>
      <c r="C338" s="137"/>
      <c r="D338" s="147"/>
      <c r="E338" s="147"/>
      <c r="F338" s="291"/>
      <c r="G338" s="147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49"/>
      <c r="AF338" s="149"/>
      <c r="AG338" s="149"/>
      <c r="AH338" s="149"/>
      <c r="AI338" s="149"/>
      <c r="AJ338" s="149"/>
      <c r="AK338" s="149"/>
      <c r="AL338" s="149"/>
      <c r="AM338" s="149"/>
      <c r="AN338" s="149"/>
      <c r="AO338" s="149"/>
      <c r="AP338" s="149"/>
      <c r="AQ338" s="149"/>
      <c r="AR338" s="149"/>
      <c r="AS338" s="149"/>
      <c r="AT338" s="149"/>
      <c r="AU338" s="149"/>
      <c r="AV338" s="149"/>
      <c r="AW338" s="149"/>
      <c r="AX338" s="149"/>
      <c r="AY338" s="149"/>
      <c r="AZ338" s="149"/>
      <c r="BA338" s="149"/>
      <c r="BB338" s="149"/>
      <c r="BC338" s="149"/>
      <c r="BD338" s="149"/>
      <c r="BE338" s="149"/>
      <c r="BF338" s="149"/>
      <c r="BG338" s="149"/>
      <c r="BH338" s="149"/>
      <c r="BI338" s="149"/>
      <c r="BJ338" s="149"/>
      <c r="BK338" s="149"/>
      <c r="BL338" s="149"/>
      <c r="BM338" s="149"/>
      <c r="BN338" s="149"/>
      <c r="BO338" s="149"/>
      <c r="BP338" s="149"/>
      <c r="BQ338" s="149"/>
      <c r="BR338" s="149"/>
      <c r="BS338" s="149"/>
      <c r="BT338" s="149"/>
      <c r="BU338" s="149"/>
      <c r="BV338" s="149"/>
      <c r="BW338" s="149"/>
      <c r="BX338" s="149"/>
      <c r="BY338" s="149"/>
      <c r="BZ338" s="149"/>
      <c r="CA338" s="149"/>
      <c r="CB338" s="149"/>
      <c r="CC338" s="149"/>
      <c r="CD338" s="149"/>
      <c r="CE338" s="149"/>
      <c r="CF338" s="149"/>
      <c r="CG338" s="149"/>
      <c r="CH338" s="149"/>
      <c r="CI338" s="149"/>
      <c r="CZ338" s="152"/>
      <c r="DA338" s="157"/>
      <c r="DB338" s="164" t="str">
        <f t="shared" si="60"/>
        <v>__</v>
      </c>
    </row>
    <row r="339" spans="1:106" s="135" customFormat="1" ht="14.25" outlineLevel="2" x14ac:dyDescent="0.25">
      <c r="B339" s="136"/>
      <c r="C339" s="137"/>
      <c r="D339" s="137"/>
      <c r="E339" s="137"/>
      <c r="F339" s="292"/>
      <c r="G339" s="137"/>
      <c r="H339" s="149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/>
      <c r="T339" s="149"/>
      <c r="U339" s="149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49"/>
      <c r="AF339" s="149"/>
      <c r="AG339" s="149"/>
      <c r="AH339" s="149"/>
      <c r="AI339" s="149"/>
      <c r="AJ339" s="149"/>
      <c r="AK339" s="149"/>
      <c r="AL339" s="149"/>
      <c r="AM339" s="149"/>
      <c r="AN339" s="149"/>
      <c r="AO339" s="149"/>
      <c r="AP339" s="149"/>
      <c r="AQ339" s="149"/>
      <c r="AR339" s="149"/>
      <c r="AS339" s="149"/>
      <c r="AT339" s="149"/>
      <c r="AU339" s="149"/>
      <c r="AV339" s="149"/>
      <c r="AW339" s="149"/>
      <c r="AX339" s="149"/>
      <c r="AY339" s="149"/>
      <c r="AZ339" s="149"/>
      <c r="BA339" s="149"/>
      <c r="BB339" s="149"/>
      <c r="BC339" s="149"/>
      <c r="BD339" s="149"/>
      <c r="BE339" s="149"/>
      <c r="BF339" s="149"/>
      <c r="BG339" s="149"/>
      <c r="BH339" s="149"/>
      <c r="BI339" s="149"/>
      <c r="BJ339" s="149"/>
      <c r="BK339" s="149"/>
      <c r="BL339" s="149"/>
      <c r="BM339" s="149"/>
      <c r="BN339" s="149"/>
      <c r="BO339" s="149"/>
      <c r="BP339" s="149"/>
      <c r="BQ339" s="149"/>
      <c r="BR339" s="149"/>
      <c r="BS339" s="149"/>
      <c r="BT339" s="149"/>
      <c r="BU339" s="149"/>
      <c r="BV339" s="149"/>
      <c r="BW339" s="149"/>
      <c r="BX339" s="149"/>
      <c r="BY339" s="149"/>
      <c r="BZ339" s="149"/>
      <c r="CA339" s="149"/>
      <c r="CB339" s="149"/>
      <c r="CC339" s="149"/>
      <c r="CD339" s="149"/>
      <c r="CE339" s="149"/>
      <c r="CF339" s="149"/>
      <c r="CG339" s="149"/>
      <c r="CH339" s="149"/>
      <c r="CI339" s="149"/>
      <c r="CZ339" s="152"/>
      <c r="DA339" s="157"/>
      <c r="DB339" s="164" t="str">
        <f t="shared" si="60"/>
        <v>__</v>
      </c>
    </row>
    <row r="340" spans="1:106" s="46" customFormat="1" ht="14.25" outlineLevel="1" x14ac:dyDescent="0.25">
      <c r="A340" s="44"/>
      <c r="B340" s="301" t="str">
        <f>B84</f>
        <v>6.5</v>
      </c>
      <c r="C340" s="48" t="str">
        <f>C84</f>
        <v>Ранняя добыча / ранняя нефть</v>
      </c>
      <c r="D340" s="49"/>
      <c r="E340" s="49"/>
      <c r="F340" s="290" t="str">
        <f>F84</f>
        <v>тыс.руб.</v>
      </c>
      <c r="G340" s="51">
        <f>SUM(H340:CI340)</f>
        <v>0</v>
      </c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2"/>
      <c r="BA340" s="52"/>
      <c r="BB340" s="52"/>
      <c r="BC340" s="52"/>
      <c r="BD340" s="52"/>
      <c r="BE340" s="52"/>
      <c r="BF340" s="52"/>
      <c r="BG340" s="52"/>
      <c r="BH340" s="52"/>
      <c r="BI340" s="52"/>
      <c r="BJ340" s="52"/>
      <c r="BK340" s="52"/>
      <c r="BL340" s="52"/>
      <c r="BM340" s="52"/>
      <c r="BN340" s="52"/>
      <c r="BO340" s="52"/>
      <c r="BP340" s="52"/>
      <c r="BQ340" s="52"/>
      <c r="BR340" s="52"/>
      <c r="BS340" s="52"/>
      <c r="BT340" s="52"/>
      <c r="BU340" s="52"/>
      <c r="BV340" s="52"/>
      <c r="BW340" s="52"/>
      <c r="BX340" s="52"/>
      <c r="BY340" s="52"/>
      <c r="BZ340" s="52"/>
      <c r="CA340" s="52"/>
      <c r="CB340" s="52"/>
      <c r="CC340" s="52"/>
      <c r="CD340" s="52"/>
      <c r="CE340" s="52"/>
      <c r="CF340" s="52"/>
      <c r="CG340" s="52"/>
      <c r="CH340" s="52"/>
      <c r="CI340" s="52"/>
      <c r="CZ340" s="170" t="s">
        <v>181</v>
      </c>
      <c r="DA340" s="168">
        <f>DA337+1</f>
        <v>75</v>
      </c>
      <c r="DB340" s="162" t="str">
        <f t="shared" si="60"/>
        <v>75_6.5_Ранняя добыча / ранняя нефть</v>
      </c>
    </row>
    <row r="341" spans="1:106" s="135" customFormat="1" ht="14.25" outlineLevel="2" x14ac:dyDescent="0.25">
      <c r="B341" s="136"/>
      <c r="C341" s="137"/>
      <c r="D341" s="147"/>
      <c r="E341" s="147"/>
      <c r="F341" s="291"/>
      <c r="G341" s="147"/>
      <c r="H341" s="149"/>
      <c r="I341" s="149"/>
      <c r="J341" s="149"/>
      <c r="K341" s="149"/>
      <c r="L341" s="149"/>
      <c r="M341" s="149"/>
      <c r="N341" s="149"/>
      <c r="O341" s="149"/>
      <c r="P341" s="149"/>
      <c r="Q341" s="149"/>
      <c r="R341" s="149"/>
      <c r="S341" s="149"/>
      <c r="T341" s="149"/>
      <c r="U341" s="149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49"/>
      <c r="AF341" s="149"/>
      <c r="AG341" s="149"/>
      <c r="AH341" s="149"/>
      <c r="AI341" s="149"/>
      <c r="AJ341" s="149"/>
      <c r="AK341" s="149"/>
      <c r="AL341" s="149"/>
      <c r="AM341" s="149"/>
      <c r="AN341" s="149"/>
      <c r="AO341" s="149"/>
      <c r="AP341" s="149"/>
      <c r="AQ341" s="149"/>
      <c r="AR341" s="149"/>
      <c r="AS341" s="149"/>
      <c r="AT341" s="149"/>
      <c r="AU341" s="149"/>
      <c r="AV341" s="149"/>
      <c r="AW341" s="149"/>
      <c r="AX341" s="149"/>
      <c r="AY341" s="149"/>
      <c r="AZ341" s="149"/>
      <c r="BA341" s="149"/>
      <c r="BB341" s="149"/>
      <c r="BC341" s="149"/>
      <c r="BD341" s="149"/>
      <c r="BE341" s="149"/>
      <c r="BF341" s="149"/>
      <c r="BG341" s="149"/>
      <c r="BH341" s="149"/>
      <c r="BI341" s="149"/>
      <c r="BJ341" s="149"/>
      <c r="BK341" s="149"/>
      <c r="BL341" s="149"/>
      <c r="BM341" s="149"/>
      <c r="BN341" s="149"/>
      <c r="BO341" s="149"/>
      <c r="BP341" s="149"/>
      <c r="BQ341" s="149"/>
      <c r="BR341" s="149"/>
      <c r="BS341" s="149"/>
      <c r="BT341" s="149"/>
      <c r="BU341" s="149"/>
      <c r="BV341" s="149"/>
      <c r="BW341" s="149"/>
      <c r="BX341" s="149"/>
      <c r="BY341" s="149"/>
      <c r="BZ341" s="149"/>
      <c r="CA341" s="149"/>
      <c r="CB341" s="149"/>
      <c r="CC341" s="149"/>
      <c r="CD341" s="149"/>
      <c r="CE341" s="149"/>
      <c r="CF341" s="149"/>
      <c r="CG341" s="149"/>
      <c r="CH341" s="149"/>
      <c r="CI341" s="149"/>
      <c r="CZ341" s="152"/>
      <c r="DA341" s="157"/>
      <c r="DB341" s="164" t="str">
        <f t="shared" si="60"/>
        <v>__</v>
      </c>
    </row>
    <row r="342" spans="1:106" s="135" customFormat="1" ht="14.25" outlineLevel="2" x14ac:dyDescent="0.25">
      <c r="B342" s="136"/>
      <c r="C342" s="137"/>
      <c r="D342" s="137"/>
      <c r="E342" s="137"/>
      <c r="F342" s="292"/>
      <c r="G342" s="137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49"/>
      <c r="AF342" s="149"/>
      <c r="AG342" s="149"/>
      <c r="AH342" s="149"/>
      <c r="AI342" s="149"/>
      <c r="AJ342" s="149"/>
      <c r="AK342" s="149"/>
      <c r="AL342" s="149"/>
      <c r="AM342" s="149"/>
      <c r="AN342" s="149"/>
      <c r="AO342" s="149"/>
      <c r="AP342" s="149"/>
      <c r="AQ342" s="149"/>
      <c r="AR342" s="149"/>
      <c r="AS342" s="149"/>
      <c r="AT342" s="149"/>
      <c r="AU342" s="149"/>
      <c r="AV342" s="149"/>
      <c r="AW342" s="149"/>
      <c r="AX342" s="149"/>
      <c r="AY342" s="149"/>
      <c r="AZ342" s="149"/>
      <c r="BA342" s="149"/>
      <c r="BB342" s="149"/>
      <c r="BC342" s="149"/>
      <c r="BD342" s="149"/>
      <c r="BE342" s="149"/>
      <c r="BF342" s="149"/>
      <c r="BG342" s="149"/>
      <c r="BH342" s="149"/>
      <c r="BI342" s="149"/>
      <c r="BJ342" s="149"/>
      <c r="BK342" s="149"/>
      <c r="BL342" s="149"/>
      <c r="BM342" s="149"/>
      <c r="BN342" s="149"/>
      <c r="BO342" s="149"/>
      <c r="BP342" s="149"/>
      <c r="BQ342" s="149"/>
      <c r="BR342" s="149"/>
      <c r="BS342" s="149"/>
      <c r="BT342" s="149"/>
      <c r="BU342" s="149"/>
      <c r="BV342" s="149"/>
      <c r="BW342" s="149"/>
      <c r="BX342" s="149"/>
      <c r="BY342" s="149"/>
      <c r="BZ342" s="149"/>
      <c r="CA342" s="149"/>
      <c r="CB342" s="149"/>
      <c r="CC342" s="149"/>
      <c r="CD342" s="149"/>
      <c r="CE342" s="149"/>
      <c r="CF342" s="149"/>
      <c r="CG342" s="149"/>
      <c r="CH342" s="149"/>
      <c r="CI342" s="149"/>
      <c r="CZ342" s="152"/>
      <c r="DA342" s="157"/>
      <c r="DB342" s="164" t="str">
        <f t="shared" si="60"/>
        <v>__</v>
      </c>
    </row>
    <row r="343" spans="1:106" s="46" customFormat="1" ht="31.5" customHeight="1" outlineLevel="1" x14ac:dyDescent="0.25">
      <c r="A343" s="44"/>
      <c r="B343" s="301" t="str">
        <f>B85</f>
        <v>6.6</v>
      </c>
      <c r="C343" s="48" t="str">
        <f>C85</f>
        <v>Повышение доходов от оказания услуг либо продажи продукции (за исключением нефти, газа и нефтепродуктов)</v>
      </c>
      <c r="D343" s="49"/>
      <c r="E343" s="49"/>
      <c r="F343" s="290" t="str">
        <f>F85</f>
        <v>тыс.руб.</v>
      </c>
      <c r="G343" s="51">
        <f>SUM(H343:CI343)</f>
        <v>0</v>
      </c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52"/>
      <c r="AE343" s="52"/>
      <c r="AF343" s="52"/>
      <c r="AG343" s="52"/>
      <c r="AH343" s="52"/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2"/>
      <c r="AY343" s="52"/>
      <c r="AZ343" s="52"/>
      <c r="BA343" s="52"/>
      <c r="BB343" s="52"/>
      <c r="BC343" s="52"/>
      <c r="BD343" s="52"/>
      <c r="BE343" s="52"/>
      <c r="BF343" s="52"/>
      <c r="BG343" s="52"/>
      <c r="BH343" s="52"/>
      <c r="BI343" s="52"/>
      <c r="BJ343" s="52"/>
      <c r="BK343" s="52"/>
      <c r="BL343" s="52"/>
      <c r="BM343" s="52"/>
      <c r="BN343" s="52"/>
      <c r="BO343" s="52"/>
      <c r="BP343" s="52"/>
      <c r="BQ343" s="52"/>
      <c r="BR343" s="52"/>
      <c r="BS343" s="52"/>
      <c r="BT343" s="52"/>
      <c r="BU343" s="52"/>
      <c r="BV343" s="52"/>
      <c r="BW343" s="52"/>
      <c r="BX343" s="52"/>
      <c r="BY343" s="52"/>
      <c r="BZ343" s="52"/>
      <c r="CA343" s="52"/>
      <c r="CB343" s="52"/>
      <c r="CC343" s="52"/>
      <c r="CD343" s="52"/>
      <c r="CE343" s="52"/>
      <c r="CF343" s="52"/>
      <c r="CG343" s="52"/>
      <c r="CH343" s="52"/>
      <c r="CI343" s="52"/>
      <c r="CZ343" s="170" t="s">
        <v>181</v>
      </c>
      <c r="DA343" s="168">
        <f>DA340+1</f>
        <v>76</v>
      </c>
      <c r="DB343" s="162" t="str">
        <f t="shared" si="60"/>
        <v>76_6.6_Повышение доходов от оказания услуг либо продажи продукции (за исключением нефти, газа и нефтепродуктов)</v>
      </c>
    </row>
    <row r="344" spans="1:106" s="135" customFormat="1" ht="14.25" outlineLevel="2" x14ac:dyDescent="0.25">
      <c r="B344" s="136"/>
      <c r="C344" s="137"/>
      <c r="D344" s="147"/>
      <c r="E344" s="147"/>
      <c r="F344" s="291"/>
      <c r="G344" s="147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49"/>
      <c r="AF344" s="149"/>
      <c r="AG344" s="149"/>
      <c r="AH344" s="149"/>
      <c r="AI344" s="149"/>
      <c r="AJ344" s="149"/>
      <c r="AK344" s="149"/>
      <c r="AL344" s="149"/>
      <c r="AM344" s="149"/>
      <c r="AN344" s="149"/>
      <c r="AO344" s="149"/>
      <c r="AP344" s="149"/>
      <c r="AQ344" s="149"/>
      <c r="AR344" s="149"/>
      <c r="AS344" s="149"/>
      <c r="AT344" s="149"/>
      <c r="AU344" s="149"/>
      <c r="AV344" s="149"/>
      <c r="AW344" s="149"/>
      <c r="AX344" s="149"/>
      <c r="AY344" s="149"/>
      <c r="AZ344" s="149"/>
      <c r="BA344" s="149"/>
      <c r="BB344" s="149"/>
      <c r="BC344" s="149"/>
      <c r="BD344" s="149"/>
      <c r="BE344" s="149"/>
      <c r="BF344" s="149"/>
      <c r="BG344" s="149"/>
      <c r="BH344" s="149"/>
      <c r="BI344" s="149"/>
      <c r="BJ344" s="149"/>
      <c r="BK344" s="149"/>
      <c r="BL344" s="149"/>
      <c r="BM344" s="149"/>
      <c r="BN344" s="149"/>
      <c r="BO344" s="149"/>
      <c r="BP344" s="149"/>
      <c r="BQ344" s="149"/>
      <c r="BR344" s="149"/>
      <c r="BS344" s="149"/>
      <c r="BT344" s="149"/>
      <c r="BU344" s="149"/>
      <c r="BV344" s="149"/>
      <c r="BW344" s="149"/>
      <c r="BX344" s="149"/>
      <c r="BY344" s="149"/>
      <c r="BZ344" s="149"/>
      <c r="CA344" s="149"/>
      <c r="CB344" s="149"/>
      <c r="CC344" s="149"/>
      <c r="CD344" s="149"/>
      <c r="CE344" s="149"/>
      <c r="CF344" s="149"/>
      <c r="CG344" s="149"/>
      <c r="CH344" s="149"/>
      <c r="CI344" s="149"/>
      <c r="CZ344" s="152"/>
      <c r="DA344" s="157"/>
      <c r="DB344" s="164" t="str">
        <f t="shared" si="60"/>
        <v>__</v>
      </c>
    </row>
    <row r="345" spans="1:106" s="135" customFormat="1" ht="14.25" outlineLevel="2" x14ac:dyDescent="0.25">
      <c r="B345" s="136"/>
      <c r="C345" s="137"/>
      <c r="D345" s="137"/>
      <c r="E345" s="137"/>
      <c r="F345" s="292"/>
      <c r="G345" s="137"/>
      <c r="H345" s="149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/>
      <c r="T345" s="149"/>
      <c r="U345" s="149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49"/>
      <c r="AF345" s="149"/>
      <c r="AG345" s="149"/>
      <c r="AH345" s="149"/>
      <c r="AI345" s="149"/>
      <c r="AJ345" s="149"/>
      <c r="AK345" s="149"/>
      <c r="AL345" s="149"/>
      <c r="AM345" s="149"/>
      <c r="AN345" s="149"/>
      <c r="AO345" s="149"/>
      <c r="AP345" s="149"/>
      <c r="AQ345" s="149"/>
      <c r="AR345" s="149"/>
      <c r="AS345" s="149"/>
      <c r="AT345" s="149"/>
      <c r="AU345" s="149"/>
      <c r="AV345" s="149"/>
      <c r="AW345" s="149"/>
      <c r="AX345" s="149"/>
      <c r="AY345" s="149"/>
      <c r="AZ345" s="149"/>
      <c r="BA345" s="149"/>
      <c r="BB345" s="149"/>
      <c r="BC345" s="149"/>
      <c r="BD345" s="149"/>
      <c r="BE345" s="149"/>
      <c r="BF345" s="149"/>
      <c r="BG345" s="149"/>
      <c r="BH345" s="149"/>
      <c r="BI345" s="149"/>
      <c r="BJ345" s="149"/>
      <c r="BK345" s="149"/>
      <c r="BL345" s="149"/>
      <c r="BM345" s="149"/>
      <c r="BN345" s="149"/>
      <c r="BO345" s="149"/>
      <c r="BP345" s="149"/>
      <c r="BQ345" s="149"/>
      <c r="BR345" s="149"/>
      <c r="BS345" s="149"/>
      <c r="BT345" s="149"/>
      <c r="BU345" s="149"/>
      <c r="BV345" s="149"/>
      <c r="BW345" s="149"/>
      <c r="BX345" s="149"/>
      <c r="BY345" s="149"/>
      <c r="BZ345" s="149"/>
      <c r="CA345" s="149"/>
      <c r="CB345" s="149"/>
      <c r="CC345" s="149"/>
      <c r="CD345" s="149"/>
      <c r="CE345" s="149"/>
      <c r="CF345" s="149"/>
      <c r="CG345" s="149"/>
      <c r="CH345" s="149"/>
      <c r="CI345" s="149"/>
      <c r="CZ345" s="152"/>
      <c r="DA345" s="157"/>
      <c r="DB345" s="164" t="str">
        <f t="shared" si="60"/>
        <v>__</v>
      </c>
    </row>
    <row r="346" spans="1:106" s="46" customFormat="1" ht="14.25" outlineLevel="1" x14ac:dyDescent="0.25">
      <c r="A346" s="44"/>
      <c r="B346" s="301" t="str">
        <f>B86</f>
        <v>6.7</v>
      </c>
      <c r="C346" s="48" t="str">
        <f>C86</f>
        <v>Митигация рисков</v>
      </c>
      <c r="D346" s="49"/>
      <c r="E346" s="49"/>
      <c r="F346" s="290" t="str">
        <f>F86</f>
        <v>тыс.руб.</v>
      </c>
      <c r="G346" s="51">
        <f>SUM(H346:CI346)</f>
        <v>0</v>
      </c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52"/>
      <c r="AE346" s="52"/>
      <c r="AF346" s="52"/>
      <c r="AG346" s="52"/>
      <c r="AH346" s="52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2"/>
      <c r="BA346" s="52"/>
      <c r="BB346" s="52"/>
      <c r="BC346" s="52"/>
      <c r="BD346" s="52"/>
      <c r="BE346" s="52"/>
      <c r="BF346" s="52"/>
      <c r="BG346" s="52"/>
      <c r="BH346" s="52"/>
      <c r="BI346" s="52"/>
      <c r="BJ346" s="52"/>
      <c r="BK346" s="52"/>
      <c r="BL346" s="52"/>
      <c r="BM346" s="52"/>
      <c r="BN346" s="52"/>
      <c r="BO346" s="52"/>
      <c r="BP346" s="52"/>
      <c r="BQ346" s="52"/>
      <c r="BR346" s="52"/>
      <c r="BS346" s="52"/>
      <c r="BT346" s="52"/>
      <c r="BU346" s="52"/>
      <c r="BV346" s="52"/>
      <c r="BW346" s="52"/>
      <c r="BX346" s="52"/>
      <c r="BY346" s="52"/>
      <c r="BZ346" s="52"/>
      <c r="CA346" s="52"/>
      <c r="CB346" s="52"/>
      <c r="CC346" s="52"/>
      <c r="CD346" s="52"/>
      <c r="CE346" s="52"/>
      <c r="CF346" s="52"/>
      <c r="CG346" s="52"/>
      <c r="CH346" s="52"/>
      <c r="CI346" s="52"/>
      <c r="CZ346" s="170" t="s">
        <v>181</v>
      </c>
      <c r="DA346" s="168">
        <f>DA343+1</f>
        <v>77</v>
      </c>
      <c r="DB346" s="162" t="str">
        <f t="shared" si="60"/>
        <v>77_6.7_Митигация рисков</v>
      </c>
    </row>
    <row r="347" spans="1:106" s="135" customFormat="1" ht="14.25" outlineLevel="2" x14ac:dyDescent="0.25">
      <c r="B347" s="136"/>
      <c r="C347" s="137"/>
      <c r="D347" s="147"/>
      <c r="E347" s="147"/>
      <c r="F347" s="291"/>
      <c r="G347" s="147"/>
      <c r="H347" s="149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/>
      <c r="T347" s="149"/>
      <c r="U347" s="149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49"/>
      <c r="AF347" s="149"/>
      <c r="AG347" s="149"/>
      <c r="AH347" s="149"/>
      <c r="AI347" s="149"/>
      <c r="AJ347" s="149"/>
      <c r="AK347" s="149"/>
      <c r="AL347" s="149"/>
      <c r="AM347" s="149"/>
      <c r="AN347" s="149"/>
      <c r="AO347" s="149"/>
      <c r="AP347" s="149"/>
      <c r="AQ347" s="149"/>
      <c r="AR347" s="149"/>
      <c r="AS347" s="149"/>
      <c r="AT347" s="149"/>
      <c r="AU347" s="149"/>
      <c r="AV347" s="149"/>
      <c r="AW347" s="149"/>
      <c r="AX347" s="149"/>
      <c r="AY347" s="149"/>
      <c r="AZ347" s="149"/>
      <c r="BA347" s="149"/>
      <c r="BB347" s="149"/>
      <c r="BC347" s="149"/>
      <c r="BD347" s="149"/>
      <c r="BE347" s="149"/>
      <c r="BF347" s="149"/>
      <c r="BG347" s="149"/>
      <c r="BH347" s="149"/>
      <c r="BI347" s="149"/>
      <c r="BJ347" s="149"/>
      <c r="BK347" s="149"/>
      <c r="BL347" s="149"/>
      <c r="BM347" s="149"/>
      <c r="BN347" s="149"/>
      <c r="BO347" s="149"/>
      <c r="BP347" s="149"/>
      <c r="BQ347" s="149"/>
      <c r="BR347" s="149"/>
      <c r="BS347" s="149"/>
      <c r="BT347" s="149"/>
      <c r="BU347" s="149"/>
      <c r="BV347" s="149"/>
      <c r="BW347" s="149"/>
      <c r="BX347" s="149"/>
      <c r="BY347" s="149"/>
      <c r="BZ347" s="149"/>
      <c r="CA347" s="149"/>
      <c r="CB347" s="149"/>
      <c r="CC347" s="149"/>
      <c r="CD347" s="149"/>
      <c r="CE347" s="149"/>
      <c r="CF347" s="149"/>
      <c r="CG347" s="149"/>
      <c r="CH347" s="149"/>
      <c r="CI347" s="149"/>
      <c r="CZ347" s="152"/>
      <c r="DA347" s="157"/>
      <c r="DB347" s="164" t="str">
        <f t="shared" si="60"/>
        <v>__</v>
      </c>
    </row>
    <row r="348" spans="1:106" s="135" customFormat="1" ht="14.25" outlineLevel="2" x14ac:dyDescent="0.25">
      <c r="B348" s="136"/>
      <c r="C348" s="137"/>
      <c r="D348" s="137"/>
      <c r="E348" s="137"/>
      <c r="F348" s="292"/>
      <c r="G348" s="137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49"/>
      <c r="AF348" s="149"/>
      <c r="AG348" s="149"/>
      <c r="AH348" s="149"/>
      <c r="AI348" s="149"/>
      <c r="AJ348" s="149"/>
      <c r="AK348" s="149"/>
      <c r="AL348" s="149"/>
      <c r="AM348" s="149"/>
      <c r="AN348" s="149"/>
      <c r="AO348" s="149"/>
      <c r="AP348" s="149"/>
      <c r="AQ348" s="149"/>
      <c r="AR348" s="149"/>
      <c r="AS348" s="149"/>
      <c r="AT348" s="149"/>
      <c r="AU348" s="149"/>
      <c r="AV348" s="149"/>
      <c r="AW348" s="149"/>
      <c r="AX348" s="149"/>
      <c r="AY348" s="149"/>
      <c r="AZ348" s="149"/>
      <c r="BA348" s="149"/>
      <c r="BB348" s="149"/>
      <c r="BC348" s="149"/>
      <c r="BD348" s="149"/>
      <c r="BE348" s="149"/>
      <c r="BF348" s="149"/>
      <c r="BG348" s="149"/>
      <c r="BH348" s="149"/>
      <c r="BI348" s="149"/>
      <c r="BJ348" s="149"/>
      <c r="BK348" s="149"/>
      <c r="BL348" s="149"/>
      <c r="BM348" s="149"/>
      <c r="BN348" s="149"/>
      <c r="BO348" s="149"/>
      <c r="BP348" s="149"/>
      <c r="BQ348" s="149"/>
      <c r="BR348" s="149"/>
      <c r="BS348" s="149"/>
      <c r="BT348" s="149"/>
      <c r="BU348" s="149"/>
      <c r="BV348" s="149"/>
      <c r="BW348" s="149"/>
      <c r="BX348" s="149"/>
      <c r="BY348" s="149"/>
      <c r="BZ348" s="149"/>
      <c r="CA348" s="149"/>
      <c r="CB348" s="149"/>
      <c r="CC348" s="149"/>
      <c r="CD348" s="149"/>
      <c r="CE348" s="149"/>
      <c r="CF348" s="149"/>
      <c r="CG348" s="149"/>
      <c r="CH348" s="149"/>
      <c r="CI348" s="149"/>
      <c r="CZ348" s="152"/>
      <c r="DA348" s="157"/>
      <c r="DB348" s="164" t="str">
        <f t="shared" si="60"/>
        <v>__</v>
      </c>
    </row>
    <row r="349" spans="1:106" s="46" customFormat="1" ht="14.25" outlineLevel="1" x14ac:dyDescent="0.25">
      <c r="A349" s="44"/>
      <c r="B349" s="301" t="str">
        <f>B87</f>
        <v>6.8</v>
      </c>
      <c r="C349" s="48" t="str">
        <f>C87</f>
        <v>Прочее</v>
      </c>
      <c r="D349" s="49"/>
      <c r="E349" s="49"/>
      <c r="F349" s="290" t="str">
        <f>F87</f>
        <v>тыс.руб.</v>
      </c>
      <c r="G349" s="51">
        <f>SUM(H349:CI349)</f>
        <v>0</v>
      </c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52"/>
      <c r="AE349" s="52"/>
      <c r="AF349" s="52"/>
      <c r="AG349" s="52"/>
      <c r="AH349" s="52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2"/>
      <c r="BB349" s="52"/>
      <c r="BC349" s="52"/>
      <c r="BD349" s="52"/>
      <c r="BE349" s="52"/>
      <c r="BF349" s="52"/>
      <c r="BG349" s="52"/>
      <c r="BH349" s="52"/>
      <c r="BI349" s="52"/>
      <c r="BJ349" s="52"/>
      <c r="BK349" s="52"/>
      <c r="BL349" s="52"/>
      <c r="BM349" s="52"/>
      <c r="BN349" s="52"/>
      <c r="BO349" s="52"/>
      <c r="BP349" s="52"/>
      <c r="BQ349" s="52"/>
      <c r="BR349" s="52"/>
      <c r="BS349" s="52"/>
      <c r="BT349" s="52"/>
      <c r="BU349" s="52"/>
      <c r="BV349" s="52"/>
      <c r="BW349" s="52"/>
      <c r="BX349" s="52"/>
      <c r="BY349" s="52"/>
      <c r="BZ349" s="52"/>
      <c r="CA349" s="52"/>
      <c r="CB349" s="52"/>
      <c r="CC349" s="52"/>
      <c r="CD349" s="52"/>
      <c r="CE349" s="52"/>
      <c r="CF349" s="52"/>
      <c r="CG349" s="52"/>
      <c r="CH349" s="52"/>
      <c r="CI349" s="52"/>
      <c r="CZ349" s="170" t="s">
        <v>181</v>
      </c>
      <c r="DA349" s="168">
        <f>DA346+1</f>
        <v>78</v>
      </c>
      <c r="DB349" s="162" t="str">
        <f t="shared" si="60"/>
        <v>78_6.8_Прочее</v>
      </c>
    </row>
    <row r="350" spans="1:106" s="120" customFormat="1" ht="14.25" outlineLevel="2" x14ac:dyDescent="0.25">
      <c r="B350" s="155"/>
      <c r="C350" s="156"/>
      <c r="D350" s="156"/>
      <c r="E350" s="156"/>
      <c r="F350" s="157"/>
      <c r="CZ350" s="157"/>
      <c r="DA350" s="157"/>
      <c r="DB350" s="164" t="str">
        <f t="shared" si="60"/>
        <v>__</v>
      </c>
    </row>
    <row r="351" spans="1:106" s="120" customFormat="1" ht="14.25" outlineLevel="2" x14ac:dyDescent="0.25">
      <c r="B351" s="155"/>
      <c r="C351" s="156"/>
      <c r="D351" s="156"/>
      <c r="E351" s="156"/>
      <c r="F351" s="157"/>
      <c r="CZ351" s="157"/>
      <c r="DA351" s="157"/>
      <c r="DB351" s="164" t="str">
        <f t="shared" si="60"/>
        <v>__</v>
      </c>
    </row>
    <row r="352" spans="1:106" s="120" customFormat="1" ht="14.25" outlineLevel="2" x14ac:dyDescent="0.25">
      <c r="B352" s="155"/>
      <c r="C352" s="156"/>
      <c r="D352" s="156"/>
      <c r="E352" s="156"/>
      <c r="F352" s="157"/>
      <c r="CZ352" s="157"/>
      <c r="DA352" s="157"/>
      <c r="DB352" s="164" t="str">
        <f t="shared" si="60"/>
        <v>__</v>
      </c>
    </row>
    <row r="353" spans="1:106" s="120" customFormat="1" ht="14.25" outlineLevel="1" x14ac:dyDescent="0.25">
      <c r="B353" s="155"/>
      <c r="C353" s="156"/>
      <c r="D353" s="156"/>
      <c r="E353" s="156"/>
      <c r="F353" s="157"/>
      <c r="CZ353" s="157"/>
      <c r="DA353" s="157"/>
      <c r="DB353" s="164" t="str">
        <f t="shared" si="60"/>
        <v>__</v>
      </c>
    </row>
    <row r="354" spans="1:106" s="43" customFormat="1" ht="32.25" customHeight="1" x14ac:dyDescent="0.2">
      <c r="A354" s="33"/>
      <c r="B354" s="73" t="s">
        <v>701</v>
      </c>
      <c r="C354" s="74" t="s">
        <v>702</v>
      </c>
      <c r="D354" s="74"/>
      <c r="E354" s="75"/>
      <c r="F354" s="76"/>
      <c r="G354" s="77"/>
      <c r="H354" s="230">
        <f>H$1</f>
        <v>2022</v>
      </c>
      <c r="I354" s="230">
        <f t="shared" ref="I354:BT354" si="375">I$1</f>
        <v>2023</v>
      </c>
      <c r="J354" s="230">
        <f t="shared" si="375"/>
        <v>2024</v>
      </c>
      <c r="K354" s="230">
        <f t="shared" si="375"/>
        <v>2025</v>
      </c>
      <c r="L354" s="230">
        <f t="shared" si="375"/>
        <v>2026</v>
      </c>
      <c r="M354" s="230">
        <f t="shared" si="375"/>
        <v>2027</v>
      </c>
      <c r="N354" s="230">
        <f t="shared" si="375"/>
        <v>2028</v>
      </c>
      <c r="O354" s="230">
        <f t="shared" si="375"/>
        <v>2029</v>
      </c>
      <c r="P354" s="230">
        <f t="shared" si="375"/>
        <v>2030</v>
      </c>
      <c r="Q354" s="230">
        <f t="shared" si="375"/>
        <v>2031</v>
      </c>
      <c r="R354" s="230">
        <f t="shared" si="375"/>
        <v>2032</v>
      </c>
      <c r="S354" s="230">
        <f t="shared" si="375"/>
        <v>2033</v>
      </c>
      <c r="T354" s="230">
        <f t="shared" si="375"/>
        <v>2034</v>
      </c>
      <c r="U354" s="230">
        <f t="shared" si="375"/>
        <v>2035</v>
      </c>
      <c r="V354" s="230">
        <f t="shared" si="375"/>
        <v>2036</v>
      </c>
      <c r="W354" s="230">
        <f t="shared" si="375"/>
        <v>2037</v>
      </c>
      <c r="X354" s="230">
        <f t="shared" si="375"/>
        <v>2038</v>
      </c>
      <c r="Y354" s="230">
        <f t="shared" si="375"/>
        <v>2039</v>
      </c>
      <c r="Z354" s="230">
        <f t="shared" si="375"/>
        <v>2040</v>
      </c>
      <c r="AA354" s="230">
        <f t="shared" si="375"/>
        <v>2041</v>
      </c>
      <c r="AB354" s="230">
        <f t="shared" si="375"/>
        <v>2042</v>
      </c>
      <c r="AC354" s="230">
        <f t="shared" si="375"/>
        <v>2043</v>
      </c>
      <c r="AD354" s="230">
        <f t="shared" si="375"/>
        <v>2044</v>
      </c>
      <c r="AE354" s="230">
        <f t="shared" si="375"/>
        <v>2045</v>
      </c>
      <c r="AF354" s="230">
        <f t="shared" si="375"/>
        <v>2046</v>
      </c>
      <c r="AG354" s="230">
        <f t="shared" si="375"/>
        <v>2047</v>
      </c>
      <c r="AH354" s="230">
        <f t="shared" si="375"/>
        <v>2048</v>
      </c>
      <c r="AI354" s="230">
        <f t="shared" si="375"/>
        <v>2049</v>
      </c>
      <c r="AJ354" s="230">
        <f t="shared" si="375"/>
        <v>2050</v>
      </c>
      <c r="AK354" s="230">
        <f t="shared" si="375"/>
        <v>2051</v>
      </c>
      <c r="AL354" s="230">
        <f t="shared" si="375"/>
        <v>2052</v>
      </c>
      <c r="AM354" s="230">
        <f t="shared" si="375"/>
        <v>2053</v>
      </c>
      <c r="AN354" s="230">
        <f t="shared" si="375"/>
        <v>2054</v>
      </c>
      <c r="AO354" s="230">
        <f t="shared" si="375"/>
        <v>2055</v>
      </c>
      <c r="AP354" s="230">
        <f t="shared" si="375"/>
        <v>2056</v>
      </c>
      <c r="AQ354" s="230">
        <f t="shared" si="375"/>
        <v>2057</v>
      </c>
      <c r="AR354" s="230">
        <f t="shared" si="375"/>
        <v>2058</v>
      </c>
      <c r="AS354" s="230">
        <f t="shared" si="375"/>
        <v>2059</v>
      </c>
      <c r="AT354" s="230">
        <f t="shared" si="375"/>
        <v>2060</v>
      </c>
      <c r="AU354" s="230">
        <f t="shared" si="375"/>
        <v>2061</v>
      </c>
      <c r="AV354" s="230">
        <f t="shared" si="375"/>
        <v>2062</v>
      </c>
      <c r="AW354" s="230">
        <f t="shared" si="375"/>
        <v>2063</v>
      </c>
      <c r="AX354" s="230">
        <f t="shared" si="375"/>
        <v>2064</v>
      </c>
      <c r="AY354" s="230">
        <f t="shared" si="375"/>
        <v>2065</v>
      </c>
      <c r="AZ354" s="230">
        <f t="shared" si="375"/>
        <v>2066</v>
      </c>
      <c r="BA354" s="230">
        <f t="shared" si="375"/>
        <v>2067</v>
      </c>
      <c r="BB354" s="230">
        <f t="shared" si="375"/>
        <v>2068</v>
      </c>
      <c r="BC354" s="230">
        <f t="shared" si="375"/>
        <v>2069</v>
      </c>
      <c r="BD354" s="230">
        <f t="shared" si="375"/>
        <v>2070</v>
      </c>
      <c r="BE354" s="230">
        <f t="shared" si="375"/>
        <v>2071</v>
      </c>
      <c r="BF354" s="230">
        <f t="shared" si="375"/>
        <v>2072</v>
      </c>
      <c r="BG354" s="230">
        <f t="shared" si="375"/>
        <v>2073</v>
      </c>
      <c r="BH354" s="230">
        <f t="shared" si="375"/>
        <v>2074</v>
      </c>
      <c r="BI354" s="230">
        <f t="shared" si="375"/>
        <v>2075</v>
      </c>
      <c r="BJ354" s="230">
        <f t="shared" si="375"/>
        <v>2076</v>
      </c>
      <c r="BK354" s="230">
        <f t="shared" si="375"/>
        <v>2077</v>
      </c>
      <c r="BL354" s="230">
        <f t="shared" si="375"/>
        <v>2078</v>
      </c>
      <c r="BM354" s="230">
        <f t="shared" si="375"/>
        <v>2079</v>
      </c>
      <c r="BN354" s="230">
        <f t="shared" si="375"/>
        <v>2080</v>
      </c>
      <c r="BO354" s="230">
        <f t="shared" si="375"/>
        <v>2081</v>
      </c>
      <c r="BP354" s="230">
        <f t="shared" si="375"/>
        <v>2082</v>
      </c>
      <c r="BQ354" s="230">
        <f t="shared" si="375"/>
        <v>2083</v>
      </c>
      <c r="BR354" s="230">
        <f t="shared" si="375"/>
        <v>2084</v>
      </c>
      <c r="BS354" s="230">
        <f t="shared" si="375"/>
        <v>2085</v>
      </c>
      <c r="BT354" s="230">
        <f t="shared" si="375"/>
        <v>2086</v>
      </c>
      <c r="BU354" s="230">
        <f t="shared" ref="BU354:CI354" si="376">BU$1</f>
        <v>2087</v>
      </c>
      <c r="BV354" s="230">
        <f t="shared" si="376"/>
        <v>2088</v>
      </c>
      <c r="BW354" s="230">
        <f t="shared" si="376"/>
        <v>2089</v>
      </c>
      <c r="BX354" s="230">
        <f t="shared" si="376"/>
        <v>2090</v>
      </c>
      <c r="BY354" s="230">
        <f t="shared" si="376"/>
        <v>2091</v>
      </c>
      <c r="BZ354" s="230">
        <f t="shared" si="376"/>
        <v>2092</v>
      </c>
      <c r="CA354" s="230">
        <f t="shared" si="376"/>
        <v>2093</v>
      </c>
      <c r="CB354" s="230">
        <f t="shared" si="376"/>
        <v>2094</v>
      </c>
      <c r="CC354" s="230">
        <f t="shared" si="376"/>
        <v>2095</v>
      </c>
      <c r="CD354" s="230">
        <f t="shared" si="376"/>
        <v>2096</v>
      </c>
      <c r="CE354" s="230">
        <f t="shared" si="376"/>
        <v>2097</v>
      </c>
      <c r="CF354" s="230">
        <f t="shared" si="376"/>
        <v>2098</v>
      </c>
      <c r="CG354" s="230">
        <f t="shared" si="376"/>
        <v>2099</v>
      </c>
      <c r="CH354" s="230">
        <f t="shared" si="376"/>
        <v>2100</v>
      </c>
      <c r="CI354" s="230">
        <f t="shared" si="376"/>
        <v>2101</v>
      </c>
      <c r="CZ354" s="41" t="s">
        <v>181</v>
      </c>
      <c r="DA354" s="159">
        <f>DA349+1</f>
        <v>79</v>
      </c>
      <c r="DB354" s="162" t="str">
        <f t="shared" ref="DB354:DB367" si="377">DA354&amp;"_"&amp;B354&amp;"_"&amp;C354</f>
        <v>79_7_Продуктовые метрики</v>
      </c>
    </row>
    <row r="355" spans="1:106" s="135" customFormat="1" ht="14.25" customHeight="1" outlineLevel="1" x14ac:dyDescent="0.25">
      <c r="B355" s="136"/>
      <c r="C355" s="137"/>
      <c r="D355" s="137"/>
      <c r="E355" s="137"/>
      <c r="F355" s="152"/>
      <c r="G355" s="149"/>
      <c r="CY355" s="120"/>
      <c r="CZ355" s="271"/>
      <c r="DA355" s="271"/>
      <c r="DB355" s="162" t="str">
        <f t="shared" si="377"/>
        <v>__</v>
      </c>
    </row>
    <row r="356" spans="1:106" s="135" customFormat="1" ht="14.25" customHeight="1" outlineLevel="1" x14ac:dyDescent="0.25">
      <c r="B356" s="136"/>
      <c r="C356" s="137"/>
      <c r="D356" s="137"/>
      <c r="E356" s="137"/>
      <c r="F356" s="152"/>
      <c r="G356" s="149"/>
      <c r="CY356" s="120"/>
      <c r="CZ356" s="271"/>
      <c r="DA356" s="271"/>
      <c r="DB356" s="162" t="str">
        <f t="shared" si="377"/>
        <v>__</v>
      </c>
    </row>
    <row r="357" spans="1:106" s="135" customFormat="1" ht="14.25" customHeight="1" outlineLevel="1" x14ac:dyDescent="0.25">
      <c r="B357" s="136"/>
      <c r="C357" s="137"/>
      <c r="D357" s="137"/>
      <c r="E357" s="137"/>
      <c r="F357" s="152"/>
      <c r="G357" s="149"/>
      <c r="CY357" s="120"/>
      <c r="CZ357" s="271"/>
      <c r="DA357" s="271"/>
      <c r="DB357" s="162" t="str">
        <f t="shared" si="377"/>
        <v>__</v>
      </c>
    </row>
    <row r="358" spans="1:106" s="135" customFormat="1" ht="14.25" customHeight="1" outlineLevel="1" x14ac:dyDescent="0.25">
      <c r="B358" s="136"/>
      <c r="C358" s="137"/>
      <c r="D358" s="137"/>
      <c r="E358" s="137"/>
      <c r="F358" s="152"/>
      <c r="G358" s="149"/>
      <c r="CY358" s="120"/>
      <c r="CZ358" s="271"/>
      <c r="DA358" s="271"/>
      <c r="DB358" s="162" t="str">
        <f t="shared" si="377"/>
        <v>__</v>
      </c>
    </row>
    <row r="359" spans="1:106" s="135" customFormat="1" ht="14.25" customHeight="1" outlineLevel="1" x14ac:dyDescent="0.25">
      <c r="B359" s="136"/>
      <c r="C359" s="137"/>
      <c r="D359" s="137"/>
      <c r="E359" s="137"/>
      <c r="F359" s="152"/>
      <c r="G359" s="149"/>
      <c r="CY359" s="120"/>
      <c r="CZ359" s="271"/>
      <c r="DA359" s="271"/>
      <c r="DB359" s="162" t="str">
        <f t="shared" si="377"/>
        <v>__</v>
      </c>
    </row>
    <row r="360" spans="1:106" s="135" customFormat="1" ht="14.25" customHeight="1" outlineLevel="1" x14ac:dyDescent="0.25">
      <c r="B360" s="136"/>
      <c r="C360" s="137"/>
      <c r="D360" s="137"/>
      <c r="E360" s="137"/>
      <c r="F360" s="152"/>
      <c r="G360" s="149"/>
      <c r="CY360" s="120"/>
      <c r="CZ360" s="271"/>
      <c r="DA360" s="271"/>
      <c r="DB360" s="162" t="str">
        <f t="shared" si="377"/>
        <v>__</v>
      </c>
    </row>
    <row r="361" spans="1:106" s="135" customFormat="1" ht="14.25" customHeight="1" outlineLevel="1" x14ac:dyDescent="0.25">
      <c r="B361" s="136"/>
      <c r="C361" s="137"/>
      <c r="D361" s="137"/>
      <c r="E361" s="137"/>
      <c r="F361" s="152"/>
      <c r="G361" s="149"/>
      <c r="CY361" s="120"/>
      <c r="CZ361" s="271"/>
      <c r="DA361" s="271"/>
      <c r="DB361" s="162" t="str">
        <f t="shared" si="377"/>
        <v>__</v>
      </c>
    </row>
    <row r="362" spans="1:106" s="135" customFormat="1" ht="14.25" customHeight="1" outlineLevel="1" x14ac:dyDescent="0.25">
      <c r="B362" s="136"/>
      <c r="C362" s="137"/>
      <c r="D362" s="137"/>
      <c r="E362" s="137"/>
      <c r="F362" s="152"/>
      <c r="G362" s="149"/>
      <c r="CY362" s="120"/>
      <c r="CZ362" s="271"/>
      <c r="DA362" s="271"/>
      <c r="DB362" s="162" t="str">
        <f t="shared" si="377"/>
        <v>__</v>
      </c>
    </row>
    <row r="363" spans="1:106" s="135" customFormat="1" ht="14.25" customHeight="1" outlineLevel="1" x14ac:dyDescent="0.25">
      <c r="B363" s="136"/>
      <c r="C363" s="137"/>
      <c r="D363" s="137"/>
      <c r="E363" s="137"/>
      <c r="F363" s="152"/>
      <c r="G363" s="149"/>
      <c r="CY363" s="120"/>
      <c r="CZ363" s="271"/>
      <c r="DA363" s="271"/>
      <c r="DB363" s="162" t="str">
        <f t="shared" si="377"/>
        <v>__</v>
      </c>
    </row>
    <row r="364" spans="1:106" s="135" customFormat="1" ht="14.25" customHeight="1" outlineLevel="1" x14ac:dyDescent="0.25">
      <c r="B364" s="136"/>
      <c r="C364" s="137"/>
      <c r="D364" s="137"/>
      <c r="E364" s="137"/>
      <c r="F364" s="152"/>
      <c r="G364" s="149"/>
      <c r="CY364" s="120"/>
      <c r="CZ364" s="271"/>
      <c r="DA364" s="271"/>
      <c r="DB364" s="162" t="str">
        <f t="shared" si="377"/>
        <v>__</v>
      </c>
    </row>
    <row r="365" spans="1:106" s="135" customFormat="1" ht="14.25" customHeight="1" outlineLevel="1" x14ac:dyDescent="0.25">
      <c r="B365" s="136"/>
      <c r="C365" s="137"/>
      <c r="D365" s="137"/>
      <c r="E365" s="137"/>
      <c r="F365" s="152"/>
      <c r="G365" s="149"/>
      <c r="CY365" s="120"/>
      <c r="CZ365" s="271"/>
      <c r="DA365" s="271"/>
      <c r="DB365" s="162" t="str">
        <f t="shared" si="377"/>
        <v>__</v>
      </c>
    </row>
    <row r="366" spans="1:106" s="209" customFormat="1" ht="6" customHeight="1" x14ac:dyDescent="0.25">
      <c r="B366" s="210"/>
      <c r="C366" s="211"/>
      <c r="D366" s="211"/>
      <c r="E366" s="211"/>
      <c r="F366" s="212"/>
      <c r="G366" s="213"/>
      <c r="CY366" s="90"/>
      <c r="CZ366" s="176" t="s">
        <v>181</v>
      </c>
      <c r="DA366" s="176">
        <f>DA354+1</f>
        <v>80</v>
      </c>
      <c r="DB366" s="162" t="str">
        <f t="shared" si="377"/>
        <v>80__</v>
      </c>
    </row>
    <row r="367" spans="1:106" s="90" customFormat="1" ht="4.5" customHeight="1" x14ac:dyDescent="0.25">
      <c r="B367" s="214" t="s">
        <v>183</v>
      </c>
      <c r="C367" s="215"/>
      <c r="D367" s="215"/>
      <c r="E367" s="215"/>
      <c r="F367" s="216"/>
      <c r="G367" s="217"/>
      <c r="H367" s="217"/>
      <c r="I367" s="217"/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217"/>
      <c r="Z367" s="217"/>
      <c r="AA367" s="217"/>
      <c r="AB367" s="217"/>
      <c r="AC367" s="217"/>
      <c r="AD367" s="217"/>
      <c r="AE367" s="217"/>
      <c r="AF367" s="217"/>
      <c r="AG367" s="217"/>
      <c r="AH367" s="217"/>
      <c r="AI367" s="217"/>
      <c r="AJ367" s="217"/>
      <c r="AK367" s="217"/>
      <c r="AL367" s="217"/>
      <c r="AM367" s="217"/>
      <c r="AN367" s="217"/>
      <c r="AO367" s="217"/>
      <c r="AP367" s="217"/>
      <c r="AQ367" s="217"/>
      <c r="AR367" s="217"/>
      <c r="AS367" s="217"/>
      <c r="AT367" s="217"/>
      <c r="AU367" s="217"/>
      <c r="AV367" s="217"/>
      <c r="AW367" s="217"/>
      <c r="AX367" s="217"/>
      <c r="AY367" s="217"/>
      <c r="AZ367" s="217"/>
      <c r="BA367" s="217"/>
      <c r="BB367" s="217"/>
      <c r="BC367" s="217"/>
      <c r="BD367" s="217"/>
      <c r="BE367" s="217"/>
      <c r="BF367" s="217"/>
      <c r="BG367" s="217"/>
      <c r="BH367" s="217"/>
      <c r="BI367" s="217"/>
      <c r="BJ367" s="217"/>
      <c r="BK367" s="217"/>
      <c r="BL367" s="217"/>
      <c r="BM367" s="217"/>
      <c r="BN367" s="217"/>
      <c r="BO367" s="217"/>
      <c r="BP367" s="217"/>
      <c r="BQ367" s="217"/>
      <c r="BR367" s="217"/>
      <c r="BS367" s="217"/>
      <c r="BT367" s="217"/>
      <c r="BU367" s="217"/>
      <c r="BV367" s="217"/>
      <c r="BW367" s="217"/>
      <c r="BX367" s="217"/>
      <c r="BY367" s="217"/>
      <c r="BZ367" s="217"/>
      <c r="CA367" s="217"/>
      <c r="CB367" s="217"/>
      <c r="CC367" s="217"/>
      <c r="CD367" s="217"/>
      <c r="CE367" s="217"/>
      <c r="CF367" s="217"/>
      <c r="CG367" s="217"/>
      <c r="CH367" s="217"/>
      <c r="CI367" s="217"/>
      <c r="CZ367" s="176" t="s">
        <v>181</v>
      </c>
      <c r="DA367" s="176">
        <f>DA366+1</f>
        <v>81</v>
      </c>
      <c r="DB367" s="162" t="str">
        <f t="shared" si="377"/>
        <v>81_LR_</v>
      </c>
    </row>
    <row r="368" spans="1:106" x14ac:dyDescent="0.25"/>
    <row r="369" spans="2:106" x14ac:dyDescent="0.25"/>
    <row r="370" spans="2:106" x14ac:dyDescent="0.25"/>
    <row r="371" spans="2:106" x14ac:dyDescent="0.25"/>
    <row r="372" spans="2:106" x14ac:dyDescent="0.25"/>
    <row r="373" spans="2:106" s="120" customFormat="1" x14ac:dyDescent="0.25">
      <c r="B373" s="155"/>
      <c r="C373" s="156"/>
      <c r="D373" s="156"/>
      <c r="E373" s="156"/>
      <c r="F373" s="157"/>
      <c r="CZ373" s="157"/>
      <c r="DA373" s="204"/>
      <c r="DB373" s="164"/>
    </row>
    <row r="374" spans="2:106" x14ac:dyDescent="0.25"/>
    <row r="375" spans="2:106" x14ac:dyDescent="0.25"/>
    <row r="376" spans="2:106" x14ac:dyDescent="0.25"/>
    <row r="377" spans="2:106" x14ac:dyDescent="0.25"/>
    <row r="378" spans="2:106" x14ac:dyDescent="0.25"/>
    <row r="379" spans="2:106" x14ac:dyDescent="0.25"/>
    <row r="380" spans="2:106" x14ac:dyDescent="0.25"/>
    <row r="381" spans="2:106" x14ac:dyDescent="0.25"/>
    <row r="382" spans="2:106" x14ac:dyDescent="0.25"/>
    <row r="383" spans="2:106" x14ac:dyDescent="0.25"/>
    <row r="384" spans="2:106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</sheetData>
  <sheetProtection algorithmName="SHA-512" hashValue="1PCu7vC0FEdG+CFanTLHRAa/q41u0rO2GffPOy39iCSr+n8QzyfK5adgRScqM75UP9TFrWkxp2cvXUqBQM9p6A==" saltValue="foYAG2yqPQbNwxnZmaVhMg==" spinCount="100000" sheet="1" scenarios="1" formatCells="0" formatRows="0" insertRows="0" deleteRows="0"/>
  <conditionalFormatting sqref="G81 I64:CI64 I75:CI75 H80:CI81 H30:CI32 H83:CI88 G83:G87 G82:CI82 H35:CI36 H38:CI39 H41:CI42 H44:CI46 I7:CI11">
    <cfRule type="cellIs" dxfId="444" priority="57" stopIfTrue="1" operator="equal">
      <formula>0</formula>
    </cfRule>
  </conditionalFormatting>
  <conditionalFormatting sqref="G88">
    <cfRule type="cellIs" dxfId="443" priority="56" stopIfTrue="1" operator="equal">
      <formula>0</formula>
    </cfRule>
  </conditionalFormatting>
  <conditionalFormatting sqref="G89">
    <cfRule type="cellIs" dxfId="442" priority="55" stopIfTrue="1" operator="equal">
      <formula>0</formula>
    </cfRule>
  </conditionalFormatting>
  <conditionalFormatting sqref="G64:G75">
    <cfRule type="cellIs" dxfId="441" priority="54" stopIfTrue="1" operator="equal">
      <formula>0</formula>
    </cfRule>
  </conditionalFormatting>
  <conditionalFormatting sqref="H64:H75 I65:CI74">
    <cfRule type="cellIs" dxfId="440" priority="53" stopIfTrue="1" operator="equal">
      <formula>0</formula>
    </cfRule>
  </conditionalFormatting>
  <conditionalFormatting sqref="G77">
    <cfRule type="cellIs" dxfId="439" priority="52" stopIfTrue="1" operator="equal">
      <formula>0</formula>
    </cfRule>
  </conditionalFormatting>
  <conditionalFormatting sqref="G52">
    <cfRule type="cellIs" dxfId="438" priority="51" stopIfTrue="1" operator="equal">
      <formula>0</formula>
    </cfRule>
  </conditionalFormatting>
  <conditionalFormatting sqref="G54:G57">
    <cfRule type="cellIs" dxfId="437" priority="50" stopIfTrue="1" operator="equal">
      <formula>0</formula>
    </cfRule>
  </conditionalFormatting>
  <conditionalFormatting sqref="H54:CI57">
    <cfRule type="cellIs" dxfId="436" priority="49" stopIfTrue="1" operator="equal">
      <formula>0</formula>
    </cfRule>
  </conditionalFormatting>
  <conditionalFormatting sqref="G59">
    <cfRule type="cellIs" dxfId="435" priority="48" stopIfTrue="1" operator="equal">
      <formula>0</formula>
    </cfRule>
  </conditionalFormatting>
  <conditionalFormatting sqref="G58">
    <cfRule type="cellIs" dxfId="434" priority="47" stopIfTrue="1" operator="equal">
      <formula>0</formula>
    </cfRule>
  </conditionalFormatting>
  <conditionalFormatting sqref="G60:G61">
    <cfRule type="cellIs" dxfId="433" priority="46" stopIfTrue="1" operator="equal">
      <formula>0</formula>
    </cfRule>
  </conditionalFormatting>
  <conditionalFormatting sqref="B61:C61 F61:G61">
    <cfRule type="expression" dxfId="432" priority="45">
      <formula>$G$60="Автоматическое"</formula>
    </cfRule>
  </conditionalFormatting>
  <conditionalFormatting sqref="G31:G32">
    <cfRule type="cellIs" dxfId="431" priority="44" stopIfTrue="1" operator="equal">
      <formula>0</formula>
    </cfRule>
  </conditionalFormatting>
  <conditionalFormatting sqref="G30">
    <cfRule type="cellIs" dxfId="430" priority="43" stopIfTrue="1" operator="equal">
      <formula>0</formula>
    </cfRule>
  </conditionalFormatting>
  <conditionalFormatting sqref="H34:CI34">
    <cfRule type="cellIs" dxfId="429" priority="41" stopIfTrue="1" operator="equal">
      <formula>0</formula>
    </cfRule>
  </conditionalFormatting>
  <conditionalFormatting sqref="G34">
    <cfRule type="cellIs" dxfId="428" priority="42" stopIfTrue="1" operator="equal">
      <formula>0</formula>
    </cfRule>
  </conditionalFormatting>
  <conditionalFormatting sqref="G37">
    <cfRule type="cellIs" dxfId="427" priority="40" stopIfTrue="1" operator="equal">
      <formula>0</formula>
    </cfRule>
  </conditionalFormatting>
  <conditionalFormatting sqref="H37:CI37">
    <cfRule type="cellIs" dxfId="426" priority="39" stopIfTrue="1" operator="equal">
      <formula>0</formula>
    </cfRule>
  </conditionalFormatting>
  <conditionalFormatting sqref="G40">
    <cfRule type="cellIs" dxfId="425" priority="38" stopIfTrue="1" operator="equal">
      <formula>0</formula>
    </cfRule>
  </conditionalFormatting>
  <conditionalFormatting sqref="H40:CI40">
    <cfRule type="cellIs" dxfId="424" priority="37" stopIfTrue="1" operator="equal">
      <formula>0</formula>
    </cfRule>
  </conditionalFormatting>
  <conditionalFormatting sqref="G43">
    <cfRule type="cellIs" dxfId="423" priority="36" stopIfTrue="1" operator="equal">
      <formula>0</formula>
    </cfRule>
  </conditionalFormatting>
  <conditionalFormatting sqref="H43:CI43">
    <cfRule type="cellIs" dxfId="422" priority="35" stopIfTrue="1" operator="equal">
      <formula>0</formula>
    </cfRule>
  </conditionalFormatting>
  <conditionalFormatting sqref="G35:G36">
    <cfRule type="cellIs" dxfId="421" priority="34" stopIfTrue="1" operator="equal">
      <formula>0</formula>
    </cfRule>
  </conditionalFormatting>
  <conditionalFormatting sqref="G41:G42">
    <cfRule type="cellIs" dxfId="420" priority="32" stopIfTrue="1" operator="equal">
      <formula>0</formula>
    </cfRule>
  </conditionalFormatting>
  <conditionalFormatting sqref="G44:G45">
    <cfRule type="cellIs" dxfId="419" priority="31" stopIfTrue="1" operator="equal">
      <formula>0</formula>
    </cfRule>
  </conditionalFormatting>
  <conditionalFormatting sqref="G38:G39">
    <cfRule type="cellIs" dxfId="418" priority="33" stopIfTrue="1" operator="equal">
      <formula>0</formula>
    </cfRule>
  </conditionalFormatting>
  <conditionalFormatting sqref="G14:G27">
    <cfRule type="cellIs" dxfId="417" priority="30" stopIfTrue="1" operator="equal">
      <formula>0</formula>
    </cfRule>
  </conditionalFormatting>
  <conditionalFormatting sqref="G4:G6">
    <cfRule type="cellIs" dxfId="416" priority="29" stopIfTrue="1" operator="equal">
      <formula>0</formula>
    </cfRule>
  </conditionalFormatting>
  <conditionalFormatting sqref="H7:H11">
    <cfRule type="cellIs" dxfId="415" priority="28" stopIfTrue="1" operator="equal">
      <formula>0</formula>
    </cfRule>
  </conditionalFormatting>
  <conditionalFormatting sqref="H6">
    <cfRule type="cellIs" dxfId="414" priority="27" stopIfTrue="1" operator="equal">
      <formula>0</formula>
    </cfRule>
  </conditionalFormatting>
  <conditionalFormatting sqref="H7:CI11">
    <cfRule type="expression" dxfId="413" priority="26">
      <formula>YEAR(H7)&lt;&gt;H$3</formula>
    </cfRule>
  </conditionalFormatting>
  <conditionalFormatting sqref="G7:G11">
    <cfRule type="cellIs" dxfId="412" priority="25" stopIfTrue="1" operator="equal">
      <formula>0</formula>
    </cfRule>
  </conditionalFormatting>
  <conditionalFormatting sqref="G76">
    <cfRule type="cellIs" dxfId="411" priority="24" stopIfTrue="1" operator="equal">
      <formula>0</formula>
    </cfRule>
  </conditionalFormatting>
  <conditionalFormatting sqref="G46">
    <cfRule type="cellIs" dxfId="410" priority="23" stopIfTrue="1" operator="equal">
      <formula>0</formula>
    </cfRule>
  </conditionalFormatting>
  <conditionalFormatting sqref="G80">
    <cfRule type="cellIs" dxfId="409" priority="22" stopIfTrue="1" operator="equal">
      <formula>0</formula>
    </cfRule>
  </conditionalFormatting>
  <conditionalFormatting sqref="H33:CI33">
    <cfRule type="cellIs" dxfId="408" priority="21" stopIfTrue="1" operator="equal">
      <formula>0</formula>
    </cfRule>
  </conditionalFormatting>
  <conditionalFormatting sqref="G33">
    <cfRule type="cellIs" dxfId="407" priority="20" stopIfTrue="1" operator="equal">
      <formula>0</formula>
    </cfRule>
  </conditionalFormatting>
  <conditionalFormatting sqref="G53">
    <cfRule type="cellIs" dxfId="406" priority="19" stopIfTrue="1" operator="equal">
      <formula>0</formula>
    </cfRule>
  </conditionalFormatting>
  <conditionalFormatting sqref="H48:CI49">
    <cfRule type="cellIs" dxfId="405" priority="18" stopIfTrue="1" operator="equal">
      <formula>0</formula>
    </cfRule>
  </conditionalFormatting>
  <conditionalFormatting sqref="G47">
    <cfRule type="cellIs" dxfId="404" priority="17" stopIfTrue="1" operator="equal">
      <formula>0</formula>
    </cfRule>
  </conditionalFormatting>
  <conditionalFormatting sqref="H47:CI47">
    <cfRule type="cellIs" dxfId="403" priority="16" stopIfTrue="1" operator="equal">
      <formula>0</formula>
    </cfRule>
  </conditionalFormatting>
  <conditionalFormatting sqref="G48:G49">
    <cfRule type="cellIs" dxfId="402" priority="15" stopIfTrue="1" operator="equal">
      <formula>0</formula>
    </cfRule>
  </conditionalFormatting>
  <conditionalFormatting sqref="H27:J27 L14:CI27 H14:H26 J26">
    <cfRule type="cellIs" dxfId="401" priority="14" stopIfTrue="1" operator="equal">
      <formula>0</formula>
    </cfRule>
  </conditionalFormatting>
  <conditionalFormatting sqref="H27:J27 L14:CI27 H14:H26 J26">
    <cfRule type="expression" dxfId="400" priority="13">
      <formula>YEAR(H14)&lt;&gt;H$3</formula>
    </cfRule>
  </conditionalFormatting>
  <conditionalFormatting sqref="H90:CI90">
    <cfRule type="cellIs" dxfId="399" priority="12" stopIfTrue="1" operator="equal">
      <formula>0</formula>
    </cfRule>
  </conditionalFormatting>
  <conditionalFormatting sqref="G90">
    <cfRule type="cellIs" dxfId="398" priority="11" stopIfTrue="1" operator="equal">
      <formula>0</formula>
    </cfRule>
  </conditionalFormatting>
  <conditionalFormatting sqref="D61">
    <cfRule type="expression" dxfId="397" priority="8">
      <formula>$G$60="Автоматическое"</formula>
    </cfRule>
    <cfRule type="cellIs" dxfId="396" priority="10" stopIfTrue="1" operator="equal">
      <formula>0</formula>
    </cfRule>
  </conditionalFormatting>
  <conditionalFormatting sqref="E61">
    <cfRule type="expression" dxfId="395" priority="7">
      <formula>$G$60="Автоматическое"</formula>
    </cfRule>
    <cfRule type="cellIs" dxfId="394" priority="9" stopIfTrue="1" operator="equal">
      <formula>0</formula>
    </cfRule>
  </conditionalFormatting>
  <conditionalFormatting sqref="K14:K27">
    <cfRule type="cellIs" dxfId="393" priority="6" stopIfTrue="1" operator="equal">
      <formula>0</formula>
    </cfRule>
  </conditionalFormatting>
  <conditionalFormatting sqref="K14:K27">
    <cfRule type="expression" dxfId="392" priority="5">
      <formula>YEAR(K14)&lt;&gt;K$3</formula>
    </cfRule>
  </conditionalFormatting>
  <conditionalFormatting sqref="I14:I26">
    <cfRule type="cellIs" dxfId="391" priority="4" stopIfTrue="1" operator="equal">
      <formula>0</formula>
    </cfRule>
  </conditionalFormatting>
  <conditionalFormatting sqref="I14:I26">
    <cfRule type="expression" dxfId="390" priority="3">
      <formula>YEAR(I14)&lt;&gt;I$3</formula>
    </cfRule>
  </conditionalFormatting>
  <conditionalFormatting sqref="J14:J25">
    <cfRule type="cellIs" dxfId="389" priority="2" stopIfTrue="1" operator="equal">
      <formula>0</formula>
    </cfRule>
  </conditionalFormatting>
  <conditionalFormatting sqref="J14:J25">
    <cfRule type="expression" dxfId="388" priority="1">
      <formula>YEAR(J14)&lt;&gt;J$3</formula>
    </cfRule>
  </conditionalFormatting>
  <dataValidations count="5">
    <dataValidation type="list" allowBlank="1" showInputMessage="1" showErrorMessage="1" promptTitle="Тип эффекта" prompt="Выберите из выпадающего списка" sqref="E107 E330 E337 E340 E343 E346 E349 E334">
      <formula1>"Прямой, Косвенный"</formula1>
    </dataValidation>
    <dataValidation type="list" allowBlank="1" showInputMessage="1" showErrorMessage="1" promptTitle="Метод расчета эффекта" prompt="Выберите из выпадающего списка" sqref="D107 D330 D337 D340 D343 D346 D349 D334">
      <formula1>"Детерминистический, Вероятностный"</formula1>
    </dataValidation>
    <dataValidation type="list" allowBlank="1" showInputMessage="1" showErrorMessage="1" sqref="D350:D352">
      <formula1>"Детерминистический, Вероятностный"</formula1>
    </dataValidation>
    <dataValidation type="list" allowBlank="1" showInputMessage="1" showErrorMessage="1" sqref="E350:E352">
      <formula1>"Прямой, Косвенный"</formula1>
    </dataValidation>
    <dataValidation type="list" allowBlank="1" showInputMessage="1" showErrorMessage="1" sqref="G60">
      <formula1>"Ручное, Автоматическое"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ор ДО" prompt="Выберете из выпадающего списка наименование ДО">
          <x14:formula1>
            <xm:f>Sys!$B$4:$B$24</xm:f>
          </x14:formula1>
          <xm:sqref>C14:C27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2" tint="-9.9978637043366805E-2"/>
    <pageSetUpPr fitToPage="1"/>
  </sheetPr>
  <dimension ref="A1:CG181"/>
  <sheetViews>
    <sheetView view="pageBreakPreview" zoomScale="85" zoomScaleNormal="40" zoomScaleSheetLayoutView="85" workbookViewId="0">
      <selection activeCell="E17" sqref="E17:K17"/>
    </sheetView>
  </sheetViews>
  <sheetFormatPr defaultColWidth="8.7109375" defaultRowHeight="14.25" outlineLevelCol="1" x14ac:dyDescent="0.2"/>
  <cols>
    <col min="1" max="1" width="3.28515625" style="2" customWidth="1"/>
    <col min="2" max="2" width="66.5703125" style="2" customWidth="1"/>
    <col min="3" max="3" width="12.5703125" style="60" customWidth="1"/>
    <col min="4" max="16" width="14.5703125" style="2" customWidth="1"/>
    <col min="17" max="84" width="14.7109375" style="2" customWidth="1" outlineLevel="1"/>
    <col min="85" max="16384" width="8.7109375" style="2"/>
  </cols>
  <sheetData>
    <row r="1" spans="1:85" x14ac:dyDescent="0.2">
      <c r="A1" s="200" t="s">
        <v>209</v>
      </c>
      <c r="B1" s="94"/>
      <c r="C1" s="9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</row>
    <row r="2" spans="1:85" ht="18" x14ac:dyDescent="0.2">
      <c r="A2" s="200" t="str">
        <f>'ИД (Развитие ОЭДК)'!A2</f>
        <v>3.1.21.08.12</v>
      </c>
      <c r="B2" s="94"/>
      <c r="C2" s="944" t="s">
        <v>185</v>
      </c>
      <c r="D2" s="944"/>
      <c r="E2" s="944"/>
      <c r="F2" s="944"/>
      <c r="G2" s="944"/>
      <c r="H2" s="944"/>
      <c r="I2" s="944"/>
      <c r="J2" s="944"/>
      <c r="K2" s="944"/>
      <c r="L2" s="94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</row>
    <row r="3" spans="1:85" ht="18" x14ac:dyDescent="0.2">
      <c r="A3" s="94"/>
      <c r="B3" s="94"/>
      <c r="C3" s="943" t="str">
        <f>IF(Согласование!$B$11="ИТ","ИТ",IF(Согласование!$B$11="Цифровой","цифрового",IF(Согласование!$B$11="Организационный","организационного","технологического")))&amp;" проекта"</f>
        <v>ИТ проекта</v>
      </c>
      <c r="D3" s="943"/>
      <c r="E3" s="943"/>
      <c r="F3" s="943"/>
      <c r="G3" s="943"/>
      <c r="H3" s="943"/>
      <c r="I3" s="943"/>
      <c r="J3" s="943"/>
      <c r="K3" s="943"/>
      <c r="L3" s="943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4"/>
      <c r="AY3" s="94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K3" s="94"/>
      <c r="BL3" s="94"/>
      <c r="BM3" s="94"/>
      <c r="BN3" s="94"/>
      <c r="BO3" s="94"/>
      <c r="BP3" s="94"/>
      <c r="BQ3" s="94"/>
      <c r="BR3" s="94"/>
      <c r="BS3" s="94"/>
      <c r="BT3" s="94"/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</row>
    <row r="4" spans="1:85" ht="18" x14ac:dyDescent="0.2">
      <c r="A4" s="94"/>
      <c r="B4" s="94"/>
      <c r="C4" s="943" t="str">
        <f>Согласование!$B$5</f>
        <v>[НАЗВАНИЕ ИС]</v>
      </c>
      <c r="D4" s="943"/>
      <c r="E4" s="943"/>
      <c r="F4" s="943"/>
      <c r="G4" s="943"/>
      <c r="H4" s="943"/>
      <c r="I4" s="943"/>
      <c r="J4" s="943"/>
      <c r="K4" s="943"/>
      <c r="L4" s="943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  <c r="BK4" s="94"/>
      <c r="BL4" s="94"/>
      <c r="BM4" s="94"/>
      <c r="BN4" s="94"/>
      <c r="BO4" s="94"/>
      <c r="BP4" s="94"/>
      <c r="BQ4" s="94"/>
      <c r="BR4" s="94"/>
      <c r="BS4" s="94"/>
      <c r="BT4" s="94"/>
      <c r="BU4" s="94"/>
      <c r="BV4" s="94"/>
      <c r="BW4" s="94"/>
      <c r="BX4" s="94"/>
      <c r="BY4" s="94"/>
      <c r="BZ4" s="94"/>
      <c r="CA4" s="94"/>
      <c r="CB4" s="94"/>
      <c r="CC4" s="94"/>
      <c r="CD4" s="94"/>
      <c r="CE4" s="94"/>
      <c r="CF4" s="94"/>
      <c r="CG4" s="94"/>
    </row>
    <row r="5" spans="1:85" x14ac:dyDescent="0.2">
      <c r="A5" s="94"/>
      <c r="B5" s="94"/>
      <c r="C5" s="942" t="str">
        <f>"("&amp;Согласование!$B$7&amp;")"</f>
        <v>(ХХХХХХХХХХХ)</v>
      </c>
      <c r="D5" s="942"/>
      <c r="E5" s="942"/>
      <c r="F5" s="942"/>
      <c r="G5" s="942"/>
      <c r="H5" s="942"/>
      <c r="I5" s="942"/>
      <c r="J5" s="942"/>
      <c r="K5" s="942"/>
      <c r="L5" s="942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  <c r="AX5" s="94"/>
      <c r="AY5" s="94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4"/>
      <c r="BK5" s="94"/>
      <c r="BL5" s="94"/>
      <c r="BM5" s="94"/>
      <c r="BN5" s="94"/>
      <c r="BO5" s="94"/>
      <c r="BP5" s="94"/>
      <c r="BQ5" s="94"/>
      <c r="BR5" s="94"/>
      <c r="BS5" s="94"/>
      <c r="BT5" s="94"/>
      <c r="BU5" s="94"/>
      <c r="BV5" s="94"/>
      <c r="BW5" s="94"/>
      <c r="BX5" s="94"/>
      <c r="BY5" s="94"/>
      <c r="BZ5" s="94"/>
      <c r="CA5" s="94"/>
      <c r="CB5" s="94"/>
      <c r="CC5" s="94"/>
      <c r="CD5" s="94"/>
      <c r="CE5" s="94"/>
      <c r="CF5" s="94"/>
      <c r="CG5" s="94"/>
    </row>
    <row r="6" spans="1:85" ht="18" x14ac:dyDescent="0.2">
      <c r="A6" s="94"/>
      <c r="B6" s="94"/>
      <c r="C6" s="943" t="s">
        <v>186</v>
      </c>
      <c r="D6" s="943"/>
      <c r="E6" s="943"/>
      <c r="F6" s="943"/>
      <c r="G6" s="943"/>
      <c r="H6" s="943"/>
      <c r="I6" s="943"/>
      <c r="J6" s="943"/>
      <c r="K6" s="943"/>
      <c r="L6" s="943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  <c r="AX6" s="94"/>
      <c r="AY6" s="94"/>
      <c r="AZ6" s="94"/>
      <c r="BA6" s="94"/>
      <c r="BB6" s="94"/>
      <c r="BC6" s="94"/>
      <c r="BD6" s="94"/>
      <c r="BE6" s="94"/>
      <c r="BF6" s="94"/>
      <c r="BG6" s="94"/>
      <c r="BH6" s="94"/>
      <c r="BI6" s="94"/>
      <c r="BJ6" s="94"/>
      <c r="BK6" s="94"/>
      <c r="BL6" s="94"/>
      <c r="BM6" s="94"/>
      <c r="BN6" s="94"/>
      <c r="BO6" s="94"/>
      <c r="BP6" s="94"/>
      <c r="BQ6" s="94"/>
      <c r="BR6" s="94"/>
      <c r="BS6" s="94"/>
      <c r="BT6" s="94"/>
      <c r="BU6" s="94"/>
      <c r="BV6" s="94"/>
      <c r="BW6" s="94"/>
      <c r="BX6" s="94"/>
      <c r="BY6" s="94"/>
      <c r="BZ6" s="94"/>
      <c r="CA6" s="94"/>
      <c r="CB6" s="94"/>
      <c r="CC6" s="94"/>
      <c r="CD6" s="94"/>
      <c r="CE6" s="94"/>
      <c r="CF6" s="94"/>
      <c r="CG6" s="94"/>
    </row>
    <row r="7" spans="1:85" ht="18" x14ac:dyDescent="0.2">
      <c r="A7" s="94"/>
      <c r="B7" s="94"/>
      <c r="C7" s="943" t="str">
        <f>Согласование!$B$9</f>
        <v>Управление взаимоотншениями с поставщиками и подрдчиками</v>
      </c>
      <c r="D7" s="943"/>
      <c r="E7" s="943"/>
      <c r="F7" s="943"/>
      <c r="G7" s="943"/>
      <c r="H7" s="943"/>
      <c r="I7" s="943"/>
      <c r="J7" s="943"/>
      <c r="K7" s="943"/>
      <c r="L7" s="943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/>
      <c r="BW7" s="94"/>
      <c r="BX7" s="94"/>
      <c r="BY7" s="94"/>
      <c r="BZ7" s="94"/>
      <c r="CA7" s="94"/>
      <c r="CB7" s="94"/>
      <c r="CC7" s="94"/>
      <c r="CD7" s="94"/>
      <c r="CE7" s="94"/>
      <c r="CF7" s="94"/>
      <c r="CG7" s="94"/>
    </row>
    <row r="8" spans="1:85" x14ac:dyDescent="0.2">
      <c r="A8" s="94"/>
      <c r="B8" s="94"/>
      <c r="C8" s="95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  <c r="CD8" s="94"/>
      <c r="CE8" s="94"/>
      <c r="CF8" s="94"/>
      <c r="CG8" s="94"/>
    </row>
    <row r="9" spans="1:85" x14ac:dyDescent="0.2">
      <c r="A9" s="94"/>
      <c r="B9" s="94"/>
      <c r="C9" s="95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</row>
    <row r="10" spans="1:85" ht="40.5" customHeight="1" x14ac:dyDescent="0.2">
      <c r="A10" s="94"/>
      <c r="B10" s="96" t="s">
        <v>1</v>
      </c>
      <c r="C10" s="96" t="s">
        <v>166</v>
      </c>
      <c r="D10" s="97" t="s">
        <v>187</v>
      </c>
      <c r="E10" s="97" t="s">
        <v>170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4"/>
      <c r="CG10" s="94"/>
    </row>
    <row r="11" spans="1:85" x14ac:dyDescent="0.2">
      <c r="A11" s="94"/>
      <c r="B11" s="12" t="s">
        <v>180</v>
      </c>
      <c r="C11" s="64" t="s">
        <v>13</v>
      </c>
      <c r="D11" s="13">
        <f ca="1">D60</f>
        <v>-182694.1058493905</v>
      </c>
      <c r="E11" s="13">
        <f ca="1">D91</f>
        <v>-8895.0827020166689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</row>
    <row r="12" spans="1:85" x14ac:dyDescent="0.2">
      <c r="A12" s="94"/>
      <c r="B12" s="7" t="s">
        <v>66</v>
      </c>
      <c r="C12" s="57" t="s">
        <v>144</v>
      </c>
      <c r="D12" s="61">
        <f ca="1">1+D11/D59</f>
        <v>0</v>
      </c>
      <c r="E12" s="61">
        <f ca="1">E11/D87+1</f>
        <v>0.9490230917598087</v>
      </c>
      <c r="F12" s="202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</row>
    <row r="13" spans="1:85" x14ac:dyDescent="0.2">
      <c r="A13" s="94"/>
      <c r="B13" s="7" t="s">
        <v>791</v>
      </c>
      <c r="C13" s="57" t="s">
        <v>11</v>
      </c>
      <c r="D13" s="62">
        <f ca="1">IFERROR(MIRR(E54:P54,'ИД (Развитие ОЭДК)'!$G$52,'ИД (Развитие ОЭДК)'!$G$52),0)</f>
        <v>-1</v>
      </c>
      <c r="E13" s="62">
        <f ca="1">IFERROR(MIRR(E84:CF84,'ИД (Развитие ОЭДК)'!$G$52,'ИД (Развитие ОЭДК)'!$G$52),0)</f>
        <v>0.13901697988244455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</row>
    <row r="14" spans="1:85" x14ac:dyDescent="0.2">
      <c r="A14" s="94"/>
      <c r="B14" s="7" t="s">
        <v>9</v>
      </c>
      <c r="C14" s="57" t="s">
        <v>10</v>
      </c>
      <c r="D14" s="63" t="str">
        <f ca="1">IF(D11&lt;0,"Не окупается",SUM(E64:P64))</f>
        <v>Не окупается</v>
      </c>
      <c r="E14" s="63">
        <f ca="1">D92</f>
        <v>8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</row>
    <row r="15" spans="1:85" x14ac:dyDescent="0.2">
      <c r="A15" s="94"/>
      <c r="B15" s="94"/>
      <c r="C15" s="95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94"/>
      <c r="BX15" s="94"/>
      <c r="BY15" s="94"/>
      <c r="BZ15" s="94"/>
      <c r="CA15" s="94"/>
      <c r="CB15" s="94"/>
      <c r="CC15" s="94"/>
      <c r="CD15" s="94"/>
      <c r="CE15" s="94"/>
      <c r="CF15" s="94"/>
      <c r="CG15" s="94"/>
    </row>
    <row r="16" spans="1:85" ht="15" customHeight="1" x14ac:dyDescent="0.2">
      <c r="A16" s="94"/>
      <c r="B16" s="945" t="s">
        <v>24</v>
      </c>
      <c r="C16" s="945" t="s">
        <v>32</v>
      </c>
      <c r="D16" s="947" t="s">
        <v>4</v>
      </c>
      <c r="E16" s="96">
        <v>1</v>
      </c>
      <c r="F16" s="96">
        <v>2</v>
      </c>
      <c r="G16" s="96">
        <v>3</v>
      </c>
      <c r="H16" s="96">
        <v>4</v>
      </c>
      <c r="I16" s="96">
        <v>5</v>
      </c>
      <c r="J16" s="96">
        <v>6</v>
      </c>
      <c r="K16" s="96">
        <v>7</v>
      </c>
      <c r="L16" s="96">
        <v>8</v>
      </c>
      <c r="M16" s="96">
        <v>9</v>
      </c>
      <c r="N16" s="96">
        <v>10</v>
      </c>
      <c r="O16" s="96">
        <v>11</v>
      </c>
      <c r="P16" s="96">
        <v>12</v>
      </c>
      <c r="Q16" s="96">
        <v>13</v>
      </c>
      <c r="R16" s="96">
        <v>14</v>
      </c>
      <c r="S16" s="96">
        <v>15</v>
      </c>
      <c r="T16" s="96">
        <v>16</v>
      </c>
      <c r="U16" s="96">
        <v>17</v>
      </c>
      <c r="V16" s="96">
        <v>18</v>
      </c>
      <c r="W16" s="96">
        <v>19</v>
      </c>
      <c r="X16" s="96">
        <v>20</v>
      </c>
      <c r="Y16" s="96">
        <v>21</v>
      </c>
      <c r="Z16" s="96">
        <v>22</v>
      </c>
      <c r="AA16" s="96">
        <v>23</v>
      </c>
      <c r="AB16" s="96">
        <v>24</v>
      </c>
      <c r="AC16" s="96">
        <v>25</v>
      </c>
      <c r="AD16" s="96">
        <v>26</v>
      </c>
      <c r="AE16" s="96">
        <v>27</v>
      </c>
      <c r="AF16" s="96">
        <v>28</v>
      </c>
      <c r="AG16" s="96">
        <v>29</v>
      </c>
      <c r="AH16" s="96">
        <v>30</v>
      </c>
      <c r="AI16" s="96">
        <v>31</v>
      </c>
      <c r="AJ16" s="96">
        <v>32</v>
      </c>
      <c r="AK16" s="96">
        <v>33</v>
      </c>
      <c r="AL16" s="96">
        <v>34</v>
      </c>
      <c r="AM16" s="96">
        <v>35</v>
      </c>
      <c r="AN16" s="96">
        <v>36</v>
      </c>
      <c r="AO16" s="96">
        <v>37</v>
      </c>
      <c r="AP16" s="96">
        <v>38</v>
      </c>
      <c r="AQ16" s="96">
        <v>39</v>
      </c>
      <c r="AR16" s="96">
        <v>40</v>
      </c>
      <c r="AS16" s="96">
        <v>41</v>
      </c>
      <c r="AT16" s="96">
        <v>42</v>
      </c>
      <c r="AU16" s="96">
        <v>43</v>
      </c>
      <c r="AV16" s="96">
        <v>44</v>
      </c>
      <c r="AW16" s="96">
        <v>45</v>
      </c>
      <c r="AX16" s="96">
        <v>46</v>
      </c>
      <c r="AY16" s="96">
        <v>47</v>
      </c>
      <c r="AZ16" s="96">
        <v>48</v>
      </c>
      <c r="BA16" s="96">
        <v>49</v>
      </c>
      <c r="BB16" s="96">
        <v>50</v>
      </c>
      <c r="BC16" s="96">
        <v>51</v>
      </c>
      <c r="BD16" s="96">
        <v>52</v>
      </c>
      <c r="BE16" s="96">
        <v>53</v>
      </c>
      <c r="BF16" s="96">
        <v>54</v>
      </c>
      <c r="BG16" s="96">
        <v>55</v>
      </c>
      <c r="BH16" s="96">
        <v>56</v>
      </c>
      <c r="BI16" s="96">
        <v>57</v>
      </c>
      <c r="BJ16" s="96">
        <v>58</v>
      </c>
      <c r="BK16" s="96">
        <v>59</v>
      </c>
      <c r="BL16" s="96">
        <v>60</v>
      </c>
      <c r="BM16" s="96">
        <v>61</v>
      </c>
      <c r="BN16" s="96">
        <v>62</v>
      </c>
      <c r="BO16" s="96">
        <v>63</v>
      </c>
      <c r="BP16" s="96">
        <v>64</v>
      </c>
      <c r="BQ16" s="96">
        <v>65</v>
      </c>
      <c r="BR16" s="96">
        <v>66</v>
      </c>
      <c r="BS16" s="96">
        <v>67</v>
      </c>
      <c r="BT16" s="96">
        <v>68</v>
      </c>
      <c r="BU16" s="96">
        <v>69</v>
      </c>
      <c r="BV16" s="96">
        <v>70</v>
      </c>
      <c r="BW16" s="96">
        <v>71</v>
      </c>
      <c r="BX16" s="96">
        <v>72</v>
      </c>
      <c r="BY16" s="96">
        <v>73</v>
      </c>
      <c r="BZ16" s="96">
        <v>74</v>
      </c>
      <c r="CA16" s="96">
        <v>75</v>
      </c>
      <c r="CB16" s="96">
        <v>76</v>
      </c>
      <c r="CC16" s="96">
        <v>77</v>
      </c>
      <c r="CD16" s="96">
        <v>78</v>
      </c>
      <c r="CE16" s="96">
        <v>79</v>
      </c>
      <c r="CF16" s="96">
        <v>80</v>
      </c>
      <c r="CG16" s="94"/>
    </row>
    <row r="17" spans="1:85" x14ac:dyDescent="0.2">
      <c r="A17" s="94"/>
      <c r="B17" s="946"/>
      <c r="C17" s="946"/>
      <c r="D17" s="948"/>
      <c r="E17" s="96">
        <f>'ИД (Развитие ОЭДК)'!H1</f>
        <v>2022</v>
      </c>
      <c r="F17" s="96">
        <f>E17+1</f>
        <v>2023</v>
      </c>
      <c r="G17" s="96">
        <f t="shared" ref="G17:BR17" si="0">F17+1</f>
        <v>2024</v>
      </c>
      <c r="H17" s="96">
        <f t="shared" si="0"/>
        <v>2025</v>
      </c>
      <c r="I17" s="96">
        <f t="shared" si="0"/>
        <v>2026</v>
      </c>
      <c r="J17" s="96">
        <f t="shared" si="0"/>
        <v>2027</v>
      </c>
      <c r="K17" s="96">
        <f t="shared" si="0"/>
        <v>2028</v>
      </c>
      <c r="L17" s="96">
        <f t="shared" si="0"/>
        <v>2029</v>
      </c>
      <c r="M17" s="96">
        <f t="shared" si="0"/>
        <v>2030</v>
      </c>
      <c r="N17" s="96">
        <f t="shared" si="0"/>
        <v>2031</v>
      </c>
      <c r="O17" s="96">
        <f t="shared" si="0"/>
        <v>2032</v>
      </c>
      <c r="P17" s="96">
        <f t="shared" si="0"/>
        <v>2033</v>
      </c>
      <c r="Q17" s="96">
        <f t="shared" si="0"/>
        <v>2034</v>
      </c>
      <c r="R17" s="96">
        <f t="shared" si="0"/>
        <v>2035</v>
      </c>
      <c r="S17" s="96">
        <f t="shared" si="0"/>
        <v>2036</v>
      </c>
      <c r="T17" s="96">
        <f t="shared" si="0"/>
        <v>2037</v>
      </c>
      <c r="U17" s="96">
        <f t="shared" si="0"/>
        <v>2038</v>
      </c>
      <c r="V17" s="96">
        <f t="shared" si="0"/>
        <v>2039</v>
      </c>
      <c r="W17" s="96">
        <f t="shared" si="0"/>
        <v>2040</v>
      </c>
      <c r="X17" s="96">
        <f t="shared" si="0"/>
        <v>2041</v>
      </c>
      <c r="Y17" s="96">
        <f t="shared" si="0"/>
        <v>2042</v>
      </c>
      <c r="Z17" s="96">
        <f t="shared" si="0"/>
        <v>2043</v>
      </c>
      <c r="AA17" s="96">
        <f t="shared" si="0"/>
        <v>2044</v>
      </c>
      <c r="AB17" s="96">
        <f t="shared" si="0"/>
        <v>2045</v>
      </c>
      <c r="AC17" s="96">
        <f t="shared" si="0"/>
        <v>2046</v>
      </c>
      <c r="AD17" s="96">
        <f t="shared" si="0"/>
        <v>2047</v>
      </c>
      <c r="AE17" s="96">
        <f t="shared" si="0"/>
        <v>2048</v>
      </c>
      <c r="AF17" s="96">
        <f t="shared" si="0"/>
        <v>2049</v>
      </c>
      <c r="AG17" s="96">
        <f t="shared" si="0"/>
        <v>2050</v>
      </c>
      <c r="AH17" s="96">
        <f t="shared" si="0"/>
        <v>2051</v>
      </c>
      <c r="AI17" s="96">
        <f t="shared" si="0"/>
        <v>2052</v>
      </c>
      <c r="AJ17" s="96">
        <f t="shared" si="0"/>
        <v>2053</v>
      </c>
      <c r="AK17" s="96">
        <f t="shared" si="0"/>
        <v>2054</v>
      </c>
      <c r="AL17" s="96">
        <f t="shared" si="0"/>
        <v>2055</v>
      </c>
      <c r="AM17" s="96">
        <f t="shared" si="0"/>
        <v>2056</v>
      </c>
      <c r="AN17" s="96">
        <f t="shared" si="0"/>
        <v>2057</v>
      </c>
      <c r="AO17" s="96">
        <f t="shared" si="0"/>
        <v>2058</v>
      </c>
      <c r="AP17" s="96">
        <f t="shared" si="0"/>
        <v>2059</v>
      </c>
      <c r="AQ17" s="96">
        <f t="shared" si="0"/>
        <v>2060</v>
      </c>
      <c r="AR17" s="96">
        <f t="shared" si="0"/>
        <v>2061</v>
      </c>
      <c r="AS17" s="96">
        <f t="shared" si="0"/>
        <v>2062</v>
      </c>
      <c r="AT17" s="96">
        <f t="shared" si="0"/>
        <v>2063</v>
      </c>
      <c r="AU17" s="96">
        <f t="shared" si="0"/>
        <v>2064</v>
      </c>
      <c r="AV17" s="96">
        <f t="shared" si="0"/>
        <v>2065</v>
      </c>
      <c r="AW17" s="96">
        <f t="shared" si="0"/>
        <v>2066</v>
      </c>
      <c r="AX17" s="96">
        <f t="shared" si="0"/>
        <v>2067</v>
      </c>
      <c r="AY17" s="96">
        <f t="shared" si="0"/>
        <v>2068</v>
      </c>
      <c r="AZ17" s="96">
        <f t="shared" si="0"/>
        <v>2069</v>
      </c>
      <c r="BA17" s="96">
        <f t="shared" si="0"/>
        <v>2070</v>
      </c>
      <c r="BB17" s="96">
        <f t="shared" si="0"/>
        <v>2071</v>
      </c>
      <c r="BC17" s="96">
        <f t="shared" si="0"/>
        <v>2072</v>
      </c>
      <c r="BD17" s="96">
        <f t="shared" si="0"/>
        <v>2073</v>
      </c>
      <c r="BE17" s="96">
        <f t="shared" si="0"/>
        <v>2074</v>
      </c>
      <c r="BF17" s="96">
        <f t="shared" si="0"/>
        <v>2075</v>
      </c>
      <c r="BG17" s="96">
        <f t="shared" si="0"/>
        <v>2076</v>
      </c>
      <c r="BH17" s="96">
        <f t="shared" si="0"/>
        <v>2077</v>
      </c>
      <c r="BI17" s="96">
        <f t="shared" si="0"/>
        <v>2078</v>
      </c>
      <c r="BJ17" s="96">
        <f t="shared" si="0"/>
        <v>2079</v>
      </c>
      <c r="BK17" s="96">
        <f t="shared" si="0"/>
        <v>2080</v>
      </c>
      <c r="BL17" s="96">
        <f t="shared" si="0"/>
        <v>2081</v>
      </c>
      <c r="BM17" s="96">
        <f t="shared" si="0"/>
        <v>2082</v>
      </c>
      <c r="BN17" s="96">
        <f t="shared" si="0"/>
        <v>2083</v>
      </c>
      <c r="BO17" s="96">
        <f t="shared" si="0"/>
        <v>2084</v>
      </c>
      <c r="BP17" s="96">
        <f t="shared" si="0"/>
        <v>2085</v>
      </c>
      <c r="BQ17" s="96">
        <f t="shared" si="0"/>
        <v>2086</v>
      </c>
      <c r="BR17" s="96">
        <f t="shared" si="0"/>
        <v>2087</v>
      </c>
      <c r="BS17" s="96">
        <f t="shared" ref="BS17:CF17" si="1">BR17+1</f>
        <v>2088</v>
      </c>
      <c r="BT17" s="96">
        <f t="shared" si="1"/>
        <v>2089</v>
      </c>
      <c r="BU17" s="96">
        <f t="shared" si="1"/>
        <v>2090</v>
      </c>
      <c r="BV17" s="96">
        <f t="shared" si="1"/>
        <v>2091</v>
      </c>
      <c r="BW17" s="96">
        <f t="shared" si="1"/>
        <v>2092</v>
      </c>
      <c r="BX17" s="96">
        <f t="shared" si="1"/>
        <v>2093</v>
      </c>
      <c r="BY17" s="96">
        <f t="shared" si="1"/>
        <v>2094</v>
      </c>
      <c r="BZ17" s="96">
        <f t="shared" si="1"/>
        <v>2095</v>
      </c>
      <c r="CA17" s="96">
        <f t="shared" si="1"/>
        <v>2096</v>
      </c>
      <c r="CB17" s="96">
        <f t="shared" si="1"/>
        <v>2097</v>
      </c>
      <c r="CC17" s="96">
        <f t="shared" si="1"/>
        <v>2098</v>
      </c>
      <c r="CD17" s="96">
        <f t="shared" si="1"/>
        <v>2099</v>
      </c>
      <c r="CE17" s="96">
        <f t="shared" si="1"/>
        <v>2100</v>
      </c>
      <c r="CF17" s="96">
        <f t="shared" si="1"/>
        <v>2101</v>
      </c>
      <c r="CG17" s="94"/>
    </row>
    <row r="18" spans="1:85" ht="17.25" customHeight="1" x14ac:dyDescent="0.2">
      <c r="A18" s="98" t="str">
        <f>'ИД (Развитие ОЭДК)'!E80</f>
        <v>Косвенный</v>
      </c>
      <c r="B18" s="218" t="str">
        <f>'ИД (Развитие ОЭДК)'!C80</f>
        <v xml:space="preserve">Сокращение расходов на оплату труда </v>
      </c>
      <c r="C18" s="64" t="str">
        <f>'ИД (Развитие ОЭДК)'!F80</f>
        <v>тыс.руб.</v>
      </c>
      <c r="D18" s="13">
        <f t="shared" ref="D18:D28" ca="1" si="2">SUM(E18:CF18)</f>
        <v>335761.21827411168</v>
      </c>
      <c r="E18" s="14">
        <f ca="1">'ИД (Развитие ОЭДК)'!H80</f>
        <v>0</v>
      </c>
      <c r="F18" s="14">
        <f ca="1">'ИД (Развитие ОЭДК)'!I80</f>
        <v>0</v>
      </c>
      <c r="G18" s="14">
        <f ca="1">'ИД (Развитие ОЭДК)'!J80</f>
        <v>33898.477157360408</v>
      </c>
      <c r="H18" s="14">
        <f ca="1">'ИД (Развитие ОЭДК)'!K80</f>
        <v>60372.548223350255</v>
      </c>
      <c r="I18" s="14">
        <f ca="1">'ИД (Развитие ОЭДК)'!L80</f>
        <v>60372.548223350255</v>
      </c>
      <c r="J18" s="14">
        <f ca="1">'ИД (Развитие ОЭДК)'!M80</f>
        <v>60372.548223350255</v>
      </c>
      <c r="K18" s="14">
        <f ca="1">'ИД (Развитие ОЭДК)'!N80</f>
        <v>60372.548223350255</v>
      </c>
      <c r="L18" s="14">
        <f ca="1">'ИД (Развитие ОЭДК)'!O80</f>
        <v>60372.548223350255</v>
      </c>
      <c r="M18" s="14">
        <f ca="1">'ИД (Развитие ОЭДК)'!P80</f>
        <v>0</v>
      </c>
      <c r="N18" s="14">
        <f ca="1">'ИД (Развитие ОЭДК)'!Q80</f>
        <v>0</v>
      </c>
      <c r="O18" s="14">
        <f ca="1">'ИД (Развитие ОЭДК)'!R80</f>
        <v>0</v>
      </c>
      <c r="P18" s="14">
        <f ca="1">'ИД (Развитие ОЭДК)'!S80</f>
        <v>0</v>
      </c>
      <c r="Q18" s="14">
        <f ca="1">'ИД (Развитие ОЭДК)'!T80</f>
        <v>0</v>
      </c>
      <c r="R18" s="14">
        <f ca="1">'ИД (Развитие ОЭДК)'!U80</f>
        <v>0</v>
      </c>
      <c r="S18" s="14">
        <f ca="1">'ИД (Развитие ОЭДК)'!V80</f>
        <v>0</v>
      </c>
      <c r="T18" s="14">
        <f ca="1">'ИД (Развитие ОЭДК)'!W80</f>
        <v>0</v>
      </c>
      <c r="U18" s="14">
        <f ca="1">'ИД (Развитие ОЭДК)'!X80</f>
        <v>0</v>
      </c>
      <c r="V18" s="14">
        <f ca="1">'ИД (Развитие ОЭДК)'!Y80</f>
        <v>0</v>
      </c>
      <c r="W18" s="14">
        <f ca="1">'ИД (Развитие ОЭДК)'!Z80</f>
        <v>0</v>
      </c>
      <c r="X18" s="14">
        <f ca="1">'ИД (Развитие ОЭДК)'!AA80</f>
        <v>0</v>
      </c>
      <c r="Y18" s="14">
        <f ca="1">'ИД (Развитие ОЭДК)'!AB80</f>
        <v>0</v>
      </c>
      <c r="Z18" s="14">
        <f ca="1">'ИД (Развитие ОЭДК)'!AC80</f>
        <v>0</v>
      </c>
      <c r="AA18" s="14">
        <f ca="1">'ИД (Развитие ОЭДК)'!AD80</f>
        <v>0</v>
      </c>
      <c r="AB18" s="14">
        <f ca="1">'ИД (Развитие ОЭДК)'!AE80</f>
        <v>0</v>
      </c>
      <c r="AC18" s="14">
        <f ca="1">'ИД (Развитие ОЭДК)'!AF80</f>
        <v>0</v>
      </c>
      <c r="AD18" s="14">
        <f ca="1">'ИД (Развитие ОЭДК)'!AG80</f>
        <v>0</v>
      </c>
      <c r="AE18" s="14">
        <f ca="1">'ИД (Развитие ОЭДК)'!AH80</f>
        <v>0</v>
      </c>
      <c r="AF18" s="14">
        <f ca="1">'ИД (Развитие ОЭДК)'!AI80</f>
        <v>0</v>
      </c>
      <c r="AG18" s="14">
        <f ca="1">'ИД (Развитие ОЭДК)'!AJ80</f>
        <v>0</v>
      </c>
      <c r="AH18" s="14">
        <f ca="1">'ИД (Развитие ОЭДК)'!AK80</f>
        <v>0</v>
      </c>
      <c r="AI18" s="14">
        <f ca="1">'ИД (Развитие ОЭДК)'!AL80</f>
        <v>0</v>
      </c>
      <c r="AJ18" s="14">
        <f ca="1">'ИД (Развитие ОЭДК)'!AM80</f>
        <v>0</v>
      </c>
      <c r="AK18" s="14">
        <f ca="1">'ИД (Развитие ОЭДК)'!AN80</f>
        <v>0</v>
      </c>
      <c r="AL18" s="14">
        <f ca="1">'ИД (Развитие ОЭДК)'!AO80</f>
        <v>0</v>
      </c>
      <c r="AM18" s="14">
        <f ca="1">'ИД (Развитие ОЭДК)'!AP80</f>
        <v>0</v>
      </c>
      <c r="AN18" s="14">
        <f ca="1">'ИД (Развитие ОЭДК)'!AQ80</f>
        <v>0</v>
      </c>
      <c r="AO18" s="14">
        <f ca="1">'ИД (Развитие ОЭДК)'!AR80</f>
        <v>0</v>
      </c>
      <c r="AP18" s="14">
        <f ca="1">'ИД (Развитие ОЭДК)'!AS80</f>
        <v>0</v>
      </c>
      <c r="AQ18" s="14">
        <f ca="1">'ИД (Развитие ОЭДК)'!AT80</f>
        <v>0</v>
      </c>
      <c r="AR18" s="14">
        <f ca="1">'ИД (Развитие ОЭДК)'!AU80</f>
        <v>0</v>
      </c>
      <c r="AS18" s="14">
        <f ca="1">'ИД (Развитие ОЭДК)'!AV80</f>
        <v>0</v>
      </c>
      <c r="AT18" s="14">
        <f ca="1">'ИД (Развитие ОЭДК)'!AW80</f>
        <v>0</v>
      </c>
      <c r="AU18" s="14">
        <f ca="1">'ИД (Развитие ОЭДК)'!AX80</f>
        <v>0</v>
      </c>
      <c r="AV18" s="14">
        <f ca="1">'ИД (Развитие ОЭДК)'!AY80</f>
        <v>0</v>
      </c>
      <c r="AW18" s="14">
        <f ca="1">'ИД (Развитие ОЭДК)'!AZ80</f>
        <v>0</v>
      </c>
      <c r="AX18" s="14">
        <f ca="1">'ИД (Развитие ОЭДК)'!BA80</f>
        <v>0</v>
      </c>
      <c r="AY18" s="14">
        <f ca="1">'ИД (Развитие ОЭДК)'!BB80</f>
        <v>0</v>
      </c>
      <c r="AZ18" s="14">
        <f ca="1">'ИД (Развитие ОЭДК)'!BC80</f>
        <v>0</v>
      </c>
      <c r="BA18" s="14">
        <f ca="1">'ИД (Развитие ОЭДК)'!BD80</f>
        <v>0</v>
      </c>
      <c r="BB18" s="14">
        <f ca="1">'ИД (Развитие ОЭДК)'!BE80</f>
        <v>0</v>
      </c>
      <c r="BC18" s="14">
        <f ca="1">'ИД (Развитие ОЭДК)'!BF80</f>
        <v>0</v>
      </c>
      <c r="BD18" s="14">
        <f ca="1">'ИД (Развитие ОЭДК)'!BG80</f>
        <v>0</v>
      </c>
      <c r="BE18" s="14">
        <f ca="1">'ИД (Развитие ОЭДК)'!BH80</f>
        <v>0</v>
      </c>
      <c r="BF18" s="14">
        <f ca="1">'ИД (Развитие ОЭДК)'!BI80</f>
        <v>0</v>
      </c>
      <c r="BG18" s="14">
        <f ca="1">'ИД (Развитие ОЭДК)'!BJ80</f>
        <v>0</v>
      </c>
      <c r="BH18" s="14">
        <f ca="1">'ИД (Развитие ОЭДК)'!BK80</f>
        <v>0</v>
      </c>
      <c r="BI18" s="14">
        <f ca="1">'ИД (Развитие ОЭДК)'!BL80</f>
        <v>0</v>
      </c>
      <c r="BJ18" s="14">
        <f ca="1">'ИД (Развитие ОЭДК)'!BM80</f>
        <v>0</v>
      </c>
      <c r="BK18" s="14">
        <f ca="1">'ИД (Развитие ОЭДК)'!BN80</f>
        <v>0</v>
      </c>
      <c r="BL18" s="14">
        <f ca="1">'ИД (Развитие ОЭДК)'!BO80</f>
        <v>0</v>
      </c>
      <c r="BM18" s="14">
        <f ca="1">'ИД (Развитие ОЭДК)'!BP80</f>
        <v>0</v>
      </c>
      <c r="BN18" s="14">
        <f ca="1">'ИД (Развитие ОЭДК)'!BQ80</f>
        <v>0</v>
      </c>
      <c r="BO18" s="14">
        <f ca="1">'ИД (Развитие ОЭДК)'!BR80</f>
        <v>0</v>
      </c>
      <c r="BP18" s="14">
        <f ca="1">'ИД (Развитие ОЭДК)'!BS80</f>
        <v>0</v>
      </c>
      <c r="BQ18" s="14">
        <f ca="1">'ИД (Развитие ОЭДК)'!BT80</f>
        <v>0</v>
      </c>
      <c r="BR18" s="14">
        <f ca="1">'ИД (Развитие ОЭДК)'!BU80</f>
        <v>0</v>
      </c>
      <c r="BS18" s="14">
        <f ca="1">'ИД (Развитие ОЭДК)'!BV80</f>
        <v>0</v>
      </c>
      <c r="BT18" s="14">
        <f ca="1">'ИД (Развитие ОЭДК)'!BW80</f>
        <v>0</v>
      </c>
      <c r="BU18" s="14">
        <f ca="1">'ИД (Развитие ОЭДК)'!BX80</f>
        <v>0</v>
      </c>
      <c r="BV18" s="14">
        <f ca="1">'ИД (Развитие ОЭДК)'!BY80</f>
        <v>0</v>
      </c>
      <c r="BW18" s="14">
        <f ca="1">'ИД (Развитие ОЭДК)'!BZ80</f>
        <v>0</v>
      </c>
      <c r="BX18" s="14">
        <f ca="1">'ИД (Развитие ОЭДК)'!CA80</f>
        <v>0</v>
      </c>
      <c r="BY18" s="14">
        <f ca="1">'ИД (Развитие ОЭДК)'!CB80</f>
        <v>0</v>
      </c>
      <c r="BZ18" s="14">
        <f ca="1">'ИД (Развитие ОЭДК)'!CC80</f>
        <v>0</v>
      </c>
      <c r="CA18" s="14">
        <f ca="1">'ИД (Развитие ОЭДК)'!CD80</f>
        <v>0</v>
      </c>
      <c r="CB18" s="14">
        <f ca="1">'ИД (Развитие ОЭДК)'!CE80</f>
        <v>0</v>
      </c>
      <c r="CC18" s="14">
        <f ca="1">'ИД (Развитие ОЭДК)'!CF80</f>
        <v>0</v>
      </c>
      <c r="CD18" s="14">
        <f ca="1">'ИД (Развитие ОЭДК)'!CG80</f>
        <v>0</v>
      </c>
      <c r="CE18" s="14">
        <f ca="1">'ИД (Развитие ОЭДК)'!CH80</f>
        <v>0</v>
      </c>
      <c r="CF18" s="14">
        <f ca="1">'ИД (Развитие ОЭДК)'!CI80</f>
        <v>0</v>
      </c>
      <c r="CG18" s="94"/>
    </row>
    <row r="19" spans="1:85" ht="15" customHeight="1" x14ac:dyDescent="0.2">
      <c r="A19" s="98">
        <f>'ИД (Развитие ОЭДК)'!E81</f>
        <v>0</v>
      </c>
      <c r="B19" s="218" t="str">
        <f>'ИД (Развитие ОЭДК)'!C81</f>
        <v>Сокращение CAPEX</v>
      </c>
      <c r="C19" s="57" t="str">
        <f>'ИД (Развитие ОЭДК)'!F81</f>
        <v>тыс.руб.</v>
      </c>
      <c r="D19" s="8">
        <f t="shared" ca="1" si="2"/>
        <v>0</v>
      </c>
      <c r="E19" s="14">
        <f ca="1">'ИД (Развитие ОЭДК)'!H81</f>
        <v>0</v>
      </c>
      <c r="F19" s="14">
        <f ca="1">'ИД (Развитие ОЭДК)'!I81</f>
        <v>0</v>
      </c>
      <c r="G19" s="14">
        <f ca="1">'ИД (Развитие ОЭДК)'!J81</f>
        <v>0</v>
      </c>
      <c r="H19" s="14">
        <f ca="1">'ИД (Развитие ОЭДК)'!K81</f>
        <v>0</v>
      </c>
      <c r="I19" s="14">
        <f ca="1">'ИД (Развитие ОЭДК)'!L81</f>
        <v>0</v>
      </c>
      <c r="J19" s="14">
        <f ca="1">'ИД (Развитие ОЭДК)'!M81</f>
        <v>0</v>
      </c>
      <c r="K19" s="14">
        <f ca="1">'ИД (Развитие ОЭДК)'!N81</f>
        <v>0</v>
      </c>
      <c r="L19" s="14">
        <f ca="1">'ИД (Развитие ОЭДК)'!O81</f>
        <v>0</v>
      </c>
      <c r="M19" s="14">
        <f ca="1">'ИД (Развитие ОЭДК)'!P81</f>
        <v>0</v>
      </c>
      <c r="N19" s="14">
        <f ca="1">'ИД (Развитие ОЭДК)'!Q81</f>
        <v>0</v>
      </c>
      <c r="O19" s="14">
        <f ca="1">'ИД (Развитие ОЭДК)'!R81</f>
        <v>0</v>
      </c>
      <c r="P19" s="14">
        <f ca="1">'ИД (Развитие ОЭДК)'!S81</f>
        <v>0</v>
      </c>
      <c r="Q19" s="14">
        <f ca="1">'ИД (Развитие ОЭДК)'!T81</f>
        <v>0</v>
      </c>
      <c r="R19" s="14">
        <f ca="1">'ИД (Развитие ОЭДК)'!U81</f>
        <v>0</v>
      </c>
      <c r="S19" s="14">
        <f ca="1">'ИД (Развитие ОЭДК)'!V81</f>
        <v>0</v>
      </c>
      <c r="T19" s="14">
        <f ca="1">'ИД (Развитие ОЭДК)'!W81</f>
        <v>0</v>
      </c>
      <c r="U19" s="14">
        <f ca="1">'ИД (Развитие ОЭДК)'!X81</f>
        <v>0</v>
      </c>
      <c r="V19" s="14">
        <f ca="1">'ИД (Развитие ОЭДК)'!Y81</f>
        <v>0</v>
      </c>
      <c r="W19" s="14">
        <f ca="1">'ИД (Развитие ОЭДК)'!Z81</f>
        <v>0</v>
      </c>
      <c r="X19" s="14">
        <f ca="1">'ИД (Развитие ОЭДК)'!AA81</f>
        <v>0</v>
      </c>
      <c r="Y19" s="14">
        <f ca="1">'ИД (Развитие ОЭДК)'!AB81</f>
        <v>0</v>
      </c>
      <c r="Z19" s="14">
        <f ca="1">'ИД (Развитие ОЭДК)'!AC81</f>
        <v>0</v>
      </c>
      <c r="AA19" s="14">
        <f ca="1">'ИД (Развитие ОЭДК)'!AD81</f>
        <v>0</v>
      </c>
      <c r="AB19" s="14">
        <f ca="1">'ИД (Развитие ОЭДК)'!AE81</f>
        <v>0</v>
      </c>
      <c r="AC19" s="14">
        <f ca="1">'ИД (Развитие ОЭДК)'!AF81</f>
        <v>0</v>
      </c>
      <c r="AD19" s="14">
        <f ca="1">'ИД (Развитие ОЭДК)'!AG81</f>
        <v>0</v>
      </c>
      <c r="AE19" s="14">
        <f ca="1">'ИД (Развитие ОЭДК)'!AH81</f>
        <v>0</v>
      </c>
      <c r="AF19" s="14">
        <f ca="1">'ИД (Развитие ОЭДК)'!AI81</f>
        <v>0</v>
      </c>
      <c r="AG19" s="14">
        <f ca="1">'ИД (Развитие ОЭДК)'!AJ81</f>
        <v>0</v>
      </c>
      <c r="AH19" s="14">
        <f ca="1">'ИД (Развитие ОЭДК)'!AK81</f>
        <v>0</v>
      </c>
      <c r="AI19" s="14">
        <f ca="1">'ИД (Развитие ОЭДК)'!AL81</f>
        <v>0</v>
      </c>
      <c r="AJ19" s="14">
        <f ca="1">'ИД (Развитие ОЭДК)'!AM81</f>
        <v>0</v>
      </c>
      <c r="AK19" s="14">
        <f ca="1">'ИД (Развитие ОЭДК)'!AN81</f>
        <v>0</v>
      </c>
      <c r="AL19" s="14">
        <f ca="1">'ИД (Развитие ОЭДК)'!AO81</f>
        <v>0</v>
      </c>
      <c r="AM19" s="14">
        <f ca="1">'ИД (Развитие ОЭДК)'!AP81</f>
        <v>0</v>
      </c>
      <c r="AN19" s="14">
        <f ca="1">'ИД (Развитие ОЭДК)'!AQ81</f>
        <v>0</v>
      </c>
      <c r="AO19" s="14">
        <f ca="1">'ИД (Развитие ОЭДК)'!AR81</f>
        <v>0</v>
      </c>
      <c r="AP19" s="14">
        <f ca="1">'ИД (Развитие ОЭДК)'!AS81</f>
        <v>0</v>
      </c>
      <c r="AQ19" s="14">
        <f ca="1">'ИД (Развитие ОЭДК)'!AT81</f>
        <v>0</v>
      </c>
      <c r="AR19" s="14">
        <f ca="1">'ИД (Развитие ОЭДК)'!AU81</f>
        <v>0</v>
      </c>
      <c r="AS19" s="14">
        <f ca="1">'ИД (Развитие ОЭДК)'!AV81</f>
        <v>0</v>
      </c>
      <c r="AT19" s="14">
        <f ca="1">'ИД (Развитие ОЭДК)'!AW81</f>
        <v>0</v>
      </c>
      <c r="AU19" s="14">
        <f ca="1">'ИД (Развитие ОЭДК)'!AX81</f>
        <v>0</v>
      </c>
      <c r="AV19" s="14">
        <f ca="1">'ИД (Развитие ОЭДК)'!AY81</f>
        <v>0</v>
      </c>
      <c r="AW19" s="14">
        <f ca="1">'ИД (Развитие ОЭДК)'!AZ81</f>
        <v>0</v>
      </c>
      <c r="AX19" s="14">
        <f ca="1">'ИД (Развитие ОЭДК)'!BA81</f>
        <v>0</v>
      </c>
      <c r="AY19" s="14">
        <f ca="1">'ИД (Развитие ОЭДК)'!BB81</f>
        <v>0</v>
      </c>
      <c r="AZ19" s="14">
        <f ca="1">'ИД (Развитие ОЭДК)'!BC81</f>
        <v>0</v>
      </c>
      <c r="BA19" s="14">
        <f ca="1">'ИД (Развитие ОЭДК)'!BD81</f>
        <v>0</v>
      </c>
      <c r="BB19" s="14">
        <f ca="1">'ИД (Развитие ОЭДК)'!BE81</f>
        <v>0</v>
      </c>
      <c r="BC19" s="14">
        <f ca="1">'ИД (Развитие ОЭДК)'!BF81</f>
        <v>0</v>
      </c>
      <c r="BD19" s="14">
        <f ca="1">'ИД (Развитие ОЭДК)'!BG81</f>
        <v>0</v>
      </c>
      <c r="BE19" s="14">
        <f ca="1">'ИД (Развитие ОЭДК)'!BH81</f>
        <v>0</v>
      </c>
      <c r="BF19" s="14">
        <f ca="1">'ИД (Развитие ОЭДК)'!BI81</f>
        <v>0</v>
      </c>
      <c r="BG19" s="14">
        <f ca="1">'ИД (Развитие ОЭДК)'!BJ81</f>
        <v>0</v>
      </c>
      <c r="BH19" s="14">
        <f ca="1">'ИД (Развитие ОЭДК)'!BK81</f>
        <v>0</v>
      </c>
      <c r="BI19" s="14">
        <f ca="1">'ИД (Развитие ОЭДК)'!BL81</f>
        <v>0</v>
      </c>
      <c r="BJ19" s="14">
        <f ca="1">'ИД (Развитие ОЭДК)'!BM81</f>
        <v>0</v>
      </c>
      <c r="BK19" s="14">
        <f ca="1">'ИД (Развитие ОЭДК)'!BN81</f>
        <v>0</v>
      </c>
      <c r="BL19" s="14">
        <f ca="1">'ИД (Развитие ОЭДК)'!BO81</f>
        <v>0</v>
      </c>
      <c r="BM19" s="14">
        <f ca="1">'ИД (Развитие ОЭДК)'!BP81</f>
        <v>0</v>
      </c>
      <c r="BN19" s="14">
        <f ca="1">'ИД (Развитие ОЭДК)'!BQ81</f>
        <v>0</v>
      </c>
      <c r="BO19" s="14">
        <f ca="1">'ИД (Развитие ОЭДК)'!BR81</f>
        <v>0</v>
      </c>
      <c r="BP19" s="14">
        <f ca="1">'ИД (Развитие ОЭДК)'!BS81</f>
        <v>0</v>
      </c>
      <c r="BQ19" s="14">
        <f ca="1">'ИД (Развитие ОЭДК)'!BT81</f>
        <v>0</v>
      </c>
      <c r="BR19" s="14">
        <f ca="1">'ИД (Развитие ОЭДК)'!BU81</f>
        <v>0</v>
      </c>
      <c r="BS19" s="14">
        <f ca="1">'ИД (Развитие ОЭДК)'!BV81</f>
        <v>0</v>
      </c>
      <c r="BT19" s="14">
        <f ca="1">'ИД (Развитие ОЭДК)'!BW81</f>
        <v>0</v>
      </c>
      <c r="BU19" s="14">
        <f ca="1">'ИД (Развитие ОЭДК)'!BX81</f>
        <v>0</v>
      </c>
      <c r="BV19" s="14">
        <f ca="1">'ИД (Развитие ОЭДК)'!BY81</f>
        <v>0</v>
      </c>
      <c r="BW19" s="14">
        <f ca="1">'ИД (Развитие ОЭДК)'!BZ81</f>
        <v>0</v>
      </c>
      <c r="BX19" s="14">
        <f ca="1">'ИД (Развитие ОЭДК)'!CA81</f>
        <v>0</v>
      </c>
      <c r="BY19" s="14">
        <f ca="1">'ИД (Развитие ОЭДК)'!CB81</f>
        <v>0</v>
      </c>
      <c r="BZ19" s="14">
        <f ca="1">'ИД (Развитие ОЭДК)'!CC81</f>
        <v>0</v>
      </c>
      <c r="CA19" s="14">
        <f ca="1">'ИД (Развитие ОЭДК)'!CD81</f>
        <v>0</v>
      </c>
      <c r="CB19" s="14">
        <f ca="1">'ИД (Развитие ОЭДК)'!CE81</f>
        <v>0</v>
      </c>
      <c r="CC19" s="14">
        <f ca="1">'ИД (Развитие ОЭДК)'!CF81</f>
        <v>0</v>
      </c>
      <c r="CD19" s="14">
        <f ca="1">'ИД (Развитие ОЭДК)'!CG81</f>
        <v>0</v>
      </c>
      <c r="CE19" s="14">
        <f ca="1">'ИД (Развитие ОЭДК)'!CH81</f>
        <v>0</v>
      </c>
      <c r="CF19" s="14">
        <f ca="1">'ИД (Развитие ОЭДК)'!CI81</f>
        <v>0</v>
      </c>
      <c r="CG19" s="94"/>
    </row>
    <row r="20" spans="1:85" ht="15" customHeight="1" x14ac:dyDescent="0.2">
      <c r="A20" s="98">
        <f>'ИД (Развитие ОЭДК)'!E82</f>
        <v>0</v>
      </c>
      <c r="B20" s="218" t="str">
        <f>'ИД (Развитие ОЭДК)'!C82</f>
        <v>Сокращение OPEX</v>
      </c>
      <c r="C20" s="57" t="str">
        <f>'ИД (Развитие ОЭДК)'!F82</f>
        <v>тыс.руб.</v>
      </c>
      <c r="D20" s="8">
        <f t="shared" ref="D20" ca="1" si="3">SUM(E20:CF20)</f>
        <v>0</v>
      </c>
      <c r="E20" s="14">
        <f ca="1">'ИД (Развитие ОЭДК)'!H82</f>
        <v>0</v>
      </c>
      <c r="F20" s="14">
        <f ca="1">'ИД (Развитие ОЭДК)'!I82</f>
        <v>0</v>
      </c>
      <c r="G20" s="14">
        <f ca="1">'ИД (Развитие ОЭДК)'!J82</f>
        <v>0</v>
      </c>
      <c r="H20" s="14">
        <f ca="1">'ИД (Развитие ОЭДК)'!K82</f>
        <v>0</v>
      </c>
      <c r="I20" s="14">
        <f ca="1">'ИД (Развитие ОЭДК)'!L82</f>
        <v>0</v>
      </c>
      <c r="J20" s="14">
        <f ca="1">'ИД (Развитие ОЭДК)'!M82</f>
        <v>0</v>
      </c>
      <c r="K20" s="14">
        <f ca="1">'ИД (Развитие ОЭДК)'!N82</f>
        <v>0</v>
      </c>
      <c r="L20" s="14">
        <f ca="1">'ИД (Развитие ОЭДК)'!O82</f>
        <v>0</v>
      </c>
      <c r="M20" s="14">
        <f ca="1">'ИД (Развитие ОЭДК)'!P82</f>
        <v>0</v>
      </c>
      <c r="N20" s="14">
        <f ca="1">'ИД (Развитие ОЭДК)'!Q82</f>
        <v>0</v>
      </c>
      <c r="O20" s="14">
        <f ca="1">'ИД (Развитие ОЭДК)'!R82</f>
        <v>0</v>
      </c>
      <c r="P20" s="14">
        <f ca="1">'ИД (Развитие ОЭДК)'!S82</f>
        <v>0</v>
      </c>
      <c r="Q20" s="14">
        <f ca="1">'ИД (Развитие ОЭДК)'!T82</f>
        <v>0</v>
      </c>
      <c r="R20" s="14">
        <f ca="1">'ИД (Развитие ОЭДК)'!U82</f>
        <v>0</v>
      </c>
      <c r="S20" s="14">
        <f ca="1">'ИД (Развитие ОЭДК)'!V82</f>
        <v>0</v>
      </c>
      <c r="T20" s="14">
        <f ca="1">'ИД (Развитие ОЭДК)'!W82</f>
        <v>0</v>
      </c>
      <c r="U20" s="14">
        <f ca="1">'ИД (Развитие ОЭДК)'!X82</f>
        <v>0</v>
      </c>
      <c r="V20" s="14">
        <f ca="1">'ИД (Развитие ОЭДК)'!Y82</f>
        <v>0</v>
      </c>
      <c r="W20" s="14">
        <f ca="1">'ИД (Развитие ОЭДК)'!Z82</f>
        <v>0</v>
      </c>
      <c r="X20" s="14">
        <f ca="1">'ИД (Развитие ОЭДК)'!AA82</f>
        <v>0</v>
      </c>
      <c r="Y20" s="14">
        <f ca="1">'ИД (Развитие ОЭДК)'!AB82</f>
        <v>0</v>
      </c>
      <c r="Z20" s="14">
        <f ca="1">'ИД (Развитие ОЭДК)'!AC82</f>
        <v>0</v>
      </c>
      <c r="AA20" s="14">
        <f ca="1">'ИД (Развитие ОЭДК)'!AD82</f>
        <v>0</v>
      </c>
      <c r="AB20" s="14">
        <f ca="1">'ИД (Развитие ОЭДК)'!AE82</f>
        <v>0</v>
      </c>
      <c r="AC20" s="14">
        <f ca="1">'ИД (Развитие ОЭДК)'!AF82</f>
        <v>0</v>
      </c>
      <c r="AD20" s="14">
        <f ca="1">'ИД (Развитие ОЭДК)'!AG82</f>
        <v>0</v>
      </c>
      <c r="AE20" s="14">
        <f ca="1">'ИД (Развитие ОЭДК)'!AH82</f>
        <v>0</v>
      </c>
      <c r="AF20" s="14">
        <f ca="1">'ИД (Развитие ОЭДК)'!AI82</f>
        <v>0</v>
      </c>
      <c r="AG20" s="14">
        <f ca="1">'ИД (Развитие ОЭДК)'!AJ82</f>
        <v>0</v>
      </c>
      <c r="AH20" s="14">
        <f ca="1">'ИД (Развитие ОЭДК)'!AK82</f>
        <v>0</v>
      </c>
      <c r="AI20" s="14">
        <f ca="1">'ИД (Развитие ОЭДК)'!AL82</f>
        <v>0</v>
      </c>
      <c r="AJ20" s="14">
        <f ca="1">'ИД (Развитие ОЭДК)'!AM82</f>
        <v>0</v>
      </c>
      <c r="AK20" s="14">
        <f ca="1">'ИД (Развитие ОЭДК)'!AN82</f>
        <v>0</v>
      </c>
      <c r="AL20" s="14">
        <f ca="1">'ИД (Развитие ОЭДК)'!AO82</f>
        <v>0</v>
      </c>
      <c r="AM20" s="14">
        <f ca="1">'ИД (Развитие ОЭДК)'!AP82</f>
        <v>0</v>
      </c>
      <c r="AN20" s="14">
        <f ca="1">'ИД (Развитие ОЭДК)'!AQ82</f>
        <v>0</v>
      </c>
      <c r="AO20" s="14">
        <f ca="1">'ИД (Развитие ОЭДК)'!AR82</f>
        <v>0</v>
      </c>
      <c r="AP20" s="14">
        <f ca="1">'ИД (Развитие ОЭДК)'!AS82</f>
        <v>0</v>
      </c>
      <c r="AQ20" s="14">
        <f ca="1">'ИД (Развитие ОЭДК)'!AT82</f>
        <v>0</v>
      </c>
      <c r="AR20" s="14">
        <f ca="1">'ИД (Развитие ОЭДК)'!AU82</f>
        <v>0</v>
      </c>
      <c r="AS20" s="14">
        <f ca="1">'ИД (Развитие ОЭДК)'!AV82</f>
        <v>0</v>
      </c>
      <c r="AT20" s="14">
        <f ca="1">'ИД (Развитие ОЭДК)'!AW82</f>
        <v>0</v>
      </c>
      <c r="AU20" s="14">
        <f ca="1">'ИД (Развитие ОЭДК)'!AX82</f>
        <v>0</v>
      </c>
      <c r="AV20" s="14">
        <f ca="1">'ИД (Развитие ОЭДК)'!AY82</f>
        <v>0</v>
      </c>
      <c r="AW20" s="14">
        <f ca="1">'ИД (Развитие ОЭДК)'!AZ82</f>
        <v>0</v>
      </c>
      <c r="AX20" s="14">
        <f ca="1">'ИД (Развитие ОЭДК)'!BA82</f>
        <v>0</v>
      </c>
      <c r="AY20" s="14">
        <f ca="1">'ИД (Развитие ОЭДК)'!BB82</f>
        <v>0</v>
      </c>
      <c r="AZ20" s="14">
        <f ca="1">'ИД (Развитие ОЭДК)'!BC82</f>
        <v>0</v>
      </c>
      <c r="BA20" s="14">
        <f ca="1">'ИД (Развитие ОЭДК)'!BD82</f>
        <v>0</v>
      </c>
      <c r="BB20" s="14">
        <f ca="1">'ИД (Развитие ОЭДК)'!BE82</f>
        <v>0</v>
      </c>
      <c r="BC20" s="14">
        <f ca="1">'ИД (Развитие ОЭДК)'!BF82</f>
        <v>0</v>
      </c>
      <c r="BD20" s="14">
        <f ca="1">'ИД (Развитие ОЭДК)'!BG82</f>
        <v>0</v>
      </c>
      <c r="BE20" s="14">
        <f ca="1">'ИД (Развитие ОЭДК)'!BH82</f>
        <v>0</v>
      </c>
      <c r="BF20" s="14">
        <f ca="1">'ИД (Развитие ОЭДК)'!BI82</f>
        <v>0</v>
      </c>
      <c r="BG20" s="14">
        <f ca="1">'ИД (Развитие ОЭДК)'!BJ82</f>
        <v>0</v>
      </c>
      <c r="BH20" s="14">
        <f ca="1">'ИД (Развитие ОЭДК)'!BK82</f>
        <v>0</v>
      </c>
      <c r="BI20" s="14">
        <f ca="1">'ИД (Развитие ОЭДК)'!BL82</f>
        <v>0</v>
      </c>
      <c r="BJ20" s="14">
        <f ca="1">'ИД (Развитие ОЭДК)'!BM82</f>
        <v>0</v>
      </c>
      <c r="BK20" s="14">
        <f ca="1">'ИД (Развитие ОЭДК)'!BN82</f>
        <v>0</v>
      </c>
      <c r="BL20" s="14">
        <f ca="1">'ИД (Развитие ОЭДК)'!BO82</f>
        <v>0</v>
      </c>
      <c r="BM20" s="14">
        <f ca="1">'ИД (Развитие ОЭДК)'!BP82</f>
        <v>0</v>
      </c>
      <c r="BN20" s="14">
        <f ca="1">'ИД (Развитие ОЭДК)'!BQ82</f>
        <v>0</v>
      </c>
      <c r="BO20" s="14">
        <f ca="1">'ИД (Развитие ОЭДК)'!BR82</f>
        <v>0</v>
      </c>
      <c r="BP20" s="14">
        <f ca="1">'ИД (Развитие ОЭДК)'!BS82</f>
        <v>0</v>
      </c>
      <c r="BQ20" s="14">
        <f ca="1">'ИД (Развитие ОЭДК)'!BT82</f>
        <v>0</v>
      </c>
      <c r="BR20" s="14">
        <f ca="1">'ИД (Развитие ОЭДК)'!BU82</f>
        <v>0</v>
      </c>
      <c r="BS20" s="14">
        <f ca="1">'ИД (Развитие ОЭДК)'!BV82</f>
        <v>0</v>
      </c>
      <c r="BT20" s="14">
        <f ca="1">'ИД (Развитие ОЭДК)'!BW82</f>
        <v>0</v>
      </c>
      <c r="BU20" s="14">
        <f ca="1">'ИД (Развитие ОЭДК)'!BX82</f>
        <v>0</v>
      </c>
      <c r="BV20" s="14">
        <f ca="1">'ИД (Развитие ОЭДК)'!BY82</f>
        <v>0</v>
      </c>
      <c r="BW20" s="14">
        <f ca="1">'ИД (Развитие ОЭДК)'!BZ82</f>
        <v>0</v>
      </c>
      <c r="BX20" s="14">
        <f ca="1">'ИД (Развитие ОЭДК)'!CA82</f>
        <v>0</v>
      </c>
      <c r="BY20" s="14">
        <f ca="1">'ИД (Развитие ОЭДК)'!CB82</f>
        <v>0</v>
      </c>
      <c r="BZ20" s="14">
        <f ca="1">'ИД (Развитие ОЭДК)'!CC82</f>
        <v>0</v>
      </c>
      <c r="CA20" s="14">
        <f ca="1">'ИД (Развитие ОЭДК)'!CD82</f>
        <v>0</v>
      </c>
      <c r="CB20" s="14">
        <f ca="1">'ИД (Развитие ОЭДК)'!CE82</f>
        <v>0</v>
      </c>
      <c r="CC20" s="14">
        <f ca="1">'ИД (Развитие ОЭДК)'!CF82</f>
        <v>0</v>
      </c>
      <c r="CD20" s="14">
        <f ca="1">'ИД (Развитие ОЭДК)'!CG82</f>
        <v>0</v>
      </c>
      <c r="CE20" s="14">
        <f ca="1">'ИД (Развитие ОЭДК)'!CH82</f>
        <v>0</v>
      </c>
      <c r="CF20" s="14">
        <f ca="1">'ИД (Развитие ОЭДК)'!CI82</f>
        <v>0</v>
      </c>
      <c r="CG20" s="94"/>
    </row>
    <row r="21" spans="1:85" ht="15" customHeight="1" x14ac:dyDescent="0.2">
      <c r="A21" s="98">
        <f>'ИД (Развитие ОЭДК)'!E83</f>
        <v>0</v>
      </c>
      <c r="B21" s="218" t="str">
        <f>'ИД (Развитие ОЭДК)'!C83</f>
        <v>Изменение денежного потока от увеличения добычи/реализации УВ</v>
      </c>
      <c r="C21" s="57" t="str">
        <f>'ИД (Развитие ОЭДК)'!F83</f>
        <v>тыс.руб.</v>
      </c>
      <c r="D21" s="8">
        <f t="shared" ca="1" si="2"/>
        <v>0</v>
      </c>
      <c r="E21" s="14">
        <f ca="1">'ИД (Развитие ОЭДК)'!H83</f>
        <v>0</v>
      </c>
      <c r="F21" s="14">
        <f ca="1">'ИД (Развитие ОЭДК)'!I83</f>
        <v>0</v>
      </c>
      <c r="G21" s="14">
        <f ca="1">'ИД (Развитие ОЭДК)'!J83</f>
        <v>0</v>
      </c>
      <c r="H21" s="14">
        <f ca="1">'ИД (Развитие ОЭДК)'!K83</f>
        <v>0</v>
      </c>
      <c r="I21" s="14">
        <f ca="1">'ИД (Развитие ОЭДК)'!L83</f>
        <v>0</v>
      </c>
      <c r="J21" s="14">
        <f ca="1">'ИД (Развитие ОЭДК)'!M83</f>
        <v>0</v>
      </c>
      <c r="K21" s="14">
        <f ca="1">'ИД (Развитие ОЭДК)'!N83</f>
        <v>0</v>
      </c>
      <c r="L21" s="14">
        <f ca="1">'ИД (Развитие ОЭДК)'!O83</f>
        <v>0</v>
      </c>
      <c r="M21" s="14">
        <f ca="1">'ИД (Развитие ОЭДК)'!P83</f>
        <v>0</v>
      </c>
      <c r="N21" s="14">
        <f ca="1">'ИД (Развитие ОЭДК)'!Q83</f>
        <v>0</v>
      </c>
      <c r="O21" s="14">
        <f ca="1">'ИД (Развитие ОЭДК)'!R83</f>
        <v>0</v>
      </c>
      <c r="P21" s="14">
        <f ca="1">'ИД (Развитие ОЭДК)'!S83</f>
        <v>0</v>
      </c>
      <c r="Q21" s="14">
        <f ca="1">'ИД (Развитие ОЭДК)'!T83</f>
        <v>0</v>
      </c>
      <c r="R21" s="14">
        <f ca="1">'ИД (Развитие ОЭДК)'!U83</f>
        <v>0</v>
      </c>
      <c r="S21" s="14">
        <f ca="1">'ИД (Развитие ОЭДК)'!V83</f>
        <v>0</v>
      </c>
      <c r="T21" s="14">
        <f ca="1">'ИД (Развитие ОЭДК)'!W83</f>
        <v>0</v>
      </c>
      <c r="U21" s="14">
        <f ca="1">'ИД (Развитие ОЭДК)'!X83</f>
        <v>0</v>
      </c>
      <c r="V21" s="14">
        <f ca="1">'ИД (Развитие ОЭДК)'!Y83</f>
        <v>0</v>
      </c>
      <c r="W21" s="14">
        <f ca="1">'ИД (Развитие ОЭДК)'!Z83</f>
        <v>0</v>
      </c>
      <c r="X21" s="14">
        <f ca="1">'ИД (Развитие ОЭДК)'!AA83</f>
        <v>0</v>
      </c>
      <c r="Y21" s="14">
        <f ca="1">'ИД (Развитие ОЭДК)'!AB83</f>
        <v>0</v>
      </c>
      <c r="Z21" s="14">
        <f ca="1">'ИД (Развитие ОЭДК)'!AC83</f>
        <v>0</v>
      </c>
      <c r="AA21" s="14">
        <f ca="1">'ИД (Развитие ОЭДК)'!AD83</f>
        <v>0</v>
      </c>
      <c r="AB21" s="14">
        <f ca="1">'ИД (Развитие ОЭДК)'!AE83</f>
        <v>0</v>
      </c>
      <c r="AC21" s="14">
        <f ca="1">'ИД (Развитие ОЭДК)'!AF83</f>
        <v>0</v>
      </c>
      <c r="AD21" s="14">
        <f ca="1">'ИД (Развитие ОЭДК)'!AG83</f>
        <v>0</v>
      </c>
      <c r="AE21" s="14">
        <f ca="1">'ИД (Развитие ОЭДК)'!AH83</f>
        <v>0</v>
      </c>
      <c r="AF21" s="14">
        <f ca="1">'ИД (Развитие ОЭДК)'!AI83</f>
        <v>0</v>
      </c>
      <c r="AG21" s="14">
        <f ca="1">'ИД (Развитие ОЭДК)'!AJ83</f>
        <v>0</v>
      </c>
      <c r="AH21" s="14">
        <f ca="1">'ИД (Развитие ОЭДК)'!AK83</f>
        <v>0</v>
      </c>
      <c r="AI21" s="14">
        <f ca="1">'ИД (Развитие ОЭДК)'!AL83</f>
        <v>0</v>
      </c>
      <c r="AJ21" s="14">
        <f ca="1">'ИД (Развитие ОЭДК)'!AM83</f>
        <v>0</v>
      </c>
      <c r="AK21" s="14">
        <f ca="1">'ИД (Развитие ОЭДК)'!AN83</f>
        <v>0</v>
      </c>
      <c r="AL21" s="14">
        <f ca="1">'ИД (Развитие ОЭДК)'!AO83</f>
        <v>0</v>
      </c>
      <c r="AM21" s="14">
        <f ca="1">'ИД (Развитие ОЭДК)'!AP83</f>
        <v>0</v>
      </c>
      <c r="AN21" s="14">
        <f ca="1">'ИД (Развитие ОЭДК)'!AQ83</f>
        <v>0</v>
      </c>
      <c r="AO21" s="14">
        <f ca="1">'ИД (Развитие ОЭДК)'!AR83</f>
        <v>0</v>
      </c>
      <c r="AP21" s="14">
        <f ca="1">'ИД (Развитие ОЭДК)'!AS83</f>
        <v>0</v>
      </c>
      <c r="AQ21" s="14">
        <f ca="1">'ИД (Развитие ОЭДК)'!AT83</f>
        <v>0</v>
      </c>
      <c r="AR21" s="14">
        <f ca="1">'ИД (Развитие ОЭДК)'!AU83</f>
        <v>0</v>
      </c>
      <c r="AS21" s="14">
        <f ca="1">'ИД (Развитие ОЭДК)'!AV83</f>
        <v>0</v>
      </c>
      <c r="AT21" s="14">
        <f ca="1">'ИД (Развитие ОЭДК)'!AW83</f>
        <v>0</v>
      </c>
      <c r="AU21" s="14">
        <f ca="1">'ИД (Развитие ОЭДК)'!AX83</f>
        <v>0</v>
      </c>
      <c r="AV21" s="14">
        <f ca="1">'ИД (Развитие ОЭДК)'!AY83</f>
        <v>0</v>
      </c>
      <c r="AW21" s="14">
        <f ca="1">'ИД (Развитие ОЭДК)'!AZ83</f>
        <v>0</v>
      </c>
      <c r="AX21" s="14">
        <f ca="1">'ИД (Развитие ОЭДК)'!BA83</f>
        <v>0</v>
      </c>
      <c r="AY21" s="14">
        <f ca="1">'ИД (Развитие ОЭДК)'!BB83</f>
        <v>0</v>
      </c>
      <c r="AZ21" s="14">
        <f ca="1">'ИД (Развитие ОЭДК)'!BC83</f>
        <v>0</v>
      </c>
      <c r="BA21" s="14">
        <f ca="1">'ИД (Развитие ОЭДК)'!BD83</f>
        <v>0</v>
      </c>
      <c r="BB21" s="14">
        <f ca="1">'ИД (Развитие ОЭДК)'!BE83</f>
        <v>0</v>
      </c>
      <c r="BC21" s="14">
        <f ca="1">'ИД (Развитие ОЭДК)'!BF83</f>
        <v>0</v>
      </c>
      <c r="BD21" s="14">
        <f ca="1">'ИД (Развитие ОЭДК)'!BG83</f>
        <v>0</v>
      </c>
      <c r="BE21" s="14">
        <f ca="1">'ИД (Развитие ОЭДК)'!BH83</f>
        <v>0</v>
      </c>
      <c r="BF21" s="14">
        <f ca="1">'ИД (Развитие ОЭДК)'!BI83</f>
        <v>0</v>
      </c>
      <c r="BG21" s="14">
        <f ca="1">'ИД (Развитие ОЭДК)'!BJ83</f>
        <v>0</v>
      </c>
      <c r="BH21" s="14">
        <f ca="1">'ИД (Развитие ОЭДК)'!BK83</f>
        <v>0</v>
      </c>
      <c r="BI21" s="14">
        <f ca="1">'ИД (Развитие ОЭДК)'!BL83</f>
        <v>0</v>
      </c>
      <c r="BJ21" s="14">
        <f ca="1">'ИД (Развитие ОЭДК)'!BM83</f>
        <v>0</v>
      </c>
      <c r="BK21" s="14">
        <f ca="1">'ИД (Развитие ОЭДК)'!BN83</f>
        <v>0</v>
      </c>
      <c r="BL21" s="14">
        <f ca="1">'ИД (Развитие ОЭДК)'!BO83</f>
        <v>0</v>
      </c>
      <c r="BM21" s="14">
        <f ca="1">'ИД (Развитие ОЭДК)'!BP83</f>
        <v>0</v>
      </c>
      <c r="BN21" s="14">
        <f ca="1">'ИД (Развитие ОЭДК)'!BQ83</f>
        <v>0</v>
      </c>
      <c r="BO21" s="14">
        <f ca="1">'ИД (Развитие ОЭДК)'!BR83</f>
        <v>0</v>
      </c>
      <c r="BP21" s="14">
        <f ca="1">'ИД (Развитие ОЭДК)'!BS83</f>
        <v>0</v>
      </c>
      <c r="BQ21" s="14">
        <f ca="1">'ИД (Развитие ОЭДК)'!BT83</f>
        <v>0</v>
      </c>
      <c r="BR21" s="14">
        <f ca="1">'ИД (Развитие ОЭДК)'!BU83</f>
        <v>0</v>
      </c>
      <c r="BS21" s="14">
        <f ca="1">'ИД (Развитие ОЭДК)'!BV83</f>
        <v>0</v>
      </c>
      <c r="BT21" s="14">
        <f ca="1">'ИД (Развитие ОЭДК)'!BW83</f>
        <v>0</v>
      </c>
      <c r="BU21" s="14">
        <f ca="1">'ИД (Развитие ОЭДК)'!BX83</f>
        <v>0</v>
      </c>
      <c r="BV21" s="14">
        <f ca="1">'ИД (Развитие ОЭДК)'!BY83</f>
        <v>0</v>
      </c>
      <c r="BW21" s="14">
        <f ca="1">'ИД (Развитие ОЭДК)'!BZ83</f>
        <v>0</v>
      </c>
      <c r="BX21" s="14">
        <f ca="1">'ИД (Развитие ОЭДК)'!CA83</f>
        <v>0</v>
      </c>
      <c r="BY21" s="14">
        <f ca="1">'ИД (Развитие ОЭДК)'!CB83</f>
        <v>0</v>
      </c>
      <c r="BZ21" s="14">
        <f ca="1">'ИД (Развитие ОЭДК)'!CC83</f>
        <v>0</v>
      </c>
      <c r="CA21" s="14">
        <f ca="1">'ИД (Развитие ОЭДК)'!CD83</f>
        <v>0</v>
      </c>
      <c r="CB21" s="14">
        <f ca="1">'ИД (Развитие ОЭДК)'!CE83</f>
        <v>0</v>
      </c>
      <c r="CC21" s="14">
        <f ca="1">'ИД (Развитие ОЭДК)'!CF83</f>
        <v>0</v>
      </c>
      <c r="CD21" s="14">
        <f ca="1">'ИД (Развитие ОЭДК)'!CG83</f>
        <v>0</v>
      </c>
      <c r="CE21" s="14">
        <f ca="1">'ИД (Развитие ОЭДК)'!CH83</f>
        <v>0</v>
      </c>
      <c r="CF21" s="14">
        <f ca="1">'ИД (Развитие ОЭДК)'!CI83</f>
        <v>0</v>
      </c>
      <c r="CG21" s="94"/>
    </row>
    <row r="22" spans="1:85" ht="15" customHeight="1" x14ac:dyDescent="0.2">
      <c r="A22" s="98">
        <f>'ИД (Развитие ОЭДК)'!E84</f>
        <v>0</v>
      </c>
      <c r="B22" s="218" t="str">
        <f>'ИД (Развитие ОЭДК)'!C84</f>
        <v>Ранняя добыча / ранняя нефть</v>
      </c>
      <c r="C22" s="57" t="str">
        <f>'ИД (Развитие ОЭДК)'!F84</f>
        <v>тыс.руб.</v>
      </c>
      <c r="D22" s="8">
        <f t="shared" ca="1" si="2"/>
        <v>0</v>
      </c>
      <c r="E22" s="14">
        <f ca="1">'ИД (Развитие ОЭДК)'!H84</f>
        <v>0</v>
      </c>
      <c r="F22" s="14">
        <f ca="1">'ИД (Развитие ОЭДК)'!I84</f>
        <v>0</v>
      </c>
      <c r="G22" s="14">
        <f ca="1">'ИД (Развитие ОЭДК)'!J84</f>
        <v>0</v>
      </c>
      <c r="H22" s="14">
        <f ca="1">'ИД (Развитие ОЭДК)'!K84</f>
        <v>0</v>
      </c>
      <c r="I22" s="14">
        <f ca="1">'ИД (Развитие ОЭДК)'!L84</f>
        <v>0</v>
      </c>
      <c r="J22" s="14">
        <f ca="1">'ИД (Развитие ОЭДК)'!M84</f>
        <v>0</v>
      </c>
      <c r="K22" s="14">
        <f ca="1">'ИД (Развитие ОЭДК)'!N84</f>
        <v>0</v>
      </c>
      <c r="L22" s="14">
        <f ca="1">'ИД (Развитие ОЭДК)'!O84</f>
        <v>0</v>
      </c>
      <c r="M22" s="14">
        <f ca="1">'ИД (Развитие ОЭДК)'!P84</f>
        <v>0</v>
      </c>
      <c r="N22" s="14">
        <f ca="1">'ИД (Развитие ОЭДК)'!Q84</f>
        <v>0</v>
      </c>
      <c r="O22" s="14">
        <f ca="1">'ИД (Развитие ОЭДК)'!R84</f>
        <v>0</v>
      </c>
      <c r="P22" s="14">
        <f ca="1">'ИД (Развитие ОЭДК)'!S84</f>
        <v>0</v>
      </c>
      <c r="Q22" s="14">
        <f ca="1">'ИД (Развитие ОЭДК)'!T84</f>
        <v>0</v>
      </c>
      <c r="R22" s="14">
        <f ca="1">'ИД (Развитие ОЭДК)'!U84</f>
        <v>0</v>
      </c>
      <c r="S22" s="14">
        <f ca="1">'ИД (Развитие ОЭДК)'!V84</f>
        <v>0</v>
      </c>
      <c r="T22" s="14">
        <f ca="1">'ИД (Развитие ОЭДК)'!W84</f>
        <v>0</v>
      </c>
      <c r="U22" s="14">
        <f ca="1">'ИД (Развитие ОЭДК)'!X84</f>
        <v>0</v>
      </c>
      <c r="V22" s="14">
        <f ca="1">'ИД (Развитие ОЭДК)'!Y84</f>
        <v>0</v>
      </c>
      <c r="W22" s="14">
        <f ca="1">'ИД (Развитие ОЭДК)'!Z84</f>
        <v>0</v>
      </c>
      <c r="X22" s="14">
        <f ca="1">'ИД (Развитие ОЭДК)'!AA84</f>
        <v>0</v>
      </c>
      <c r="Y22" s="14">
        <f ca="1">'ИД (Развитие ОЭДК)'!AB84</f>
        <v>0</v>
      </c>
      <c r="Z22" s="14">
        <f ca="1">'ИД (Развитие ОЭДК)'!AC84</f>
        <v>0</v>
      </c>
      <c r="AA22" s="14">
        <f ca="1">'ИД (Развитие ОЭДК)'!AD84</f>
        <v>0</v>
      </c>
      <c r="AB22" s="14">
        <f ca="1">'ИД (Развитие ОЭДК)'!AE84</f>
        <v>0</v>
      </c>
      <c r="AC22" s="14">
        <f ca="1">'ИД (Развитие ОЭДК)'!AF84</f>
        <v>0</v>
      </c>
      <c r="AD22" s="14">
        <f ca="1">'ИД (Развитие ОЭДК)'!AG84</f>
        <v>0</v>
      </c>
      <c r="AE22" s="14">
        <f ca="1">'ИД (Развитие ОЭДК)'!AH84</f>
        <v>0</v>
      </c>
      <c r="AF22" s="14">
        <f ca="1">'ИД (Развитие ОЭДК)'!AI84</f>
        <v>0</v>
      </c>
      <c r="AG22" s="14">
        <f ca="1">'ИД (Развитие ОЭДК)'!AJ84</f>
        <v>0</v>
      </c>
      <c r="AH22" s="14">
        <f ca="1">'ИД (Развитие ОЭДК)'!AK84</f>
        <v>0</v>
      </c>
      <c r="AI22" s="14">
        <f ca="1">'ИД (Развитие ОЭДК)'!AL84</f>
        <v>0</v>
      </c>
      <c r="AJ22" s="14">
        <f ca="1">'ИД (Развитие ОЭДК)'!AM84</f>
        <v>0</v>
      </c>
      <c r="AK22" s="14">
        <f ca="1">'ИД (Развитие ОЭДК)'!AN84</f>
        <v>0</v>
      </c>
      <c r="AL22" s="14">
        <f ca="1">'ИД (Развитие ОЭДК)'!AO84</f>
        <v>0</v>
      </c>
      <c r="AM22" s="14">
        <f ca="1">'ИД (Развитие ОЭДК)'!AP84</f>
        <v>0</v>
      </c>
      <c r="AN22" s="14">
        <f ca="1">'ИД (Развитие ОЭДК)'!AQ84</f>
        <v>0</v>
      </c>
      <c r="AO22" s="14">
        <f ca="1">'ИД (Развитие ОЭДК)'!AR84</f>
        <v>0</v>
      </c>
      <c r="AP22" s="14">
        <f ca="1">'ИД (Развитие ОЭДК)'!AS84</f>
        <v>0</v>
      </c>
      <c r="AQ22" s="14">
        <f ca="1">'ИД (Развитие ОЭДК)'!AT84</f>
        <v>0</v>
      </c>
      <c r="AR22" s="14">
        <f ca="1">'ИД (Развитие ОЭДК)'!AU84</f>
        <v>0</v>
      </c>
      <c r="AS22" s="14">
        <f ca="1">'ИД (Развитие ОЭДК)'!AV84</f>
        <v>0</v>
      </c>
      <c r="AT22" s="14">
        <f ca="1">'ИД (Развитие ОЭДК)'!AW84</f>
        <v>0</v>
      </c>
      <c r="AU22" s="14">
        <f ca="1">'ИД (Развитие ОЭДК)'!AX84</f>
        <v>0</v>
      </c>
      <c r="AV22" s="14">
        <f ca="1">'ИД (Развитие ОЭДК)'!AY84</f>
        <v>0</v>
      </c>
      <c r="AW22" s="14">
        <f ca="1">'ИД (Развитие ОЭДК)'!AZ84</f>
        <v>0</v>
      </c>
      <c r="AX22" s="14">
        <f ca="1">'ИД (Развитие ОЭДК)'!BA84</f>
        <v>0</v>
      </c>
      <c r="AY22" s="14">
        <f ca="1">'ИД (Развитие ОЭДК)'!BB84</f>
        <v>0</v>
      </c>
      <c r="AZ22" s="14">
        <f ca="1">'ИД (Развитие ОЭДК)'!BC84</f>
        <v>0</v>
      </c>
      <c r="BA22" s="14">
        <f ca="1">'ИД (Развитие ОЭДК)'!BD84</f>
        <v>0</v>
      </c>
      <c r="BB22" s="14">
        <f ca="1">'ИД (Развитие ОЭДК)'!BE84</f>
        <v>0</v>
      </c>
      <c r="BC22" s="14">
        <f ca="1">'ИД (Развитие ОЭДК)'!BF84</f>
        <v>0</v>
      </c>
      <c r="BD22" s="14">
        <f ca="1">'ИД (Развитие ОЭДК)'!BG84</f>
        <v>0</v>
      </c>
      <c r="BE22" s="14">
        <f ca="1">'ИД (Развитие ОЭДК)'!BH84</f>
        <v>0</v>
      </c>
      <c r="BF22" s="14">
        <f ca="1">'ИД (Развитие ОЭДК)'!BI84</f>
        <v>0</v>
      </c>
      <c r="BG22" s="14">
        <f ca="1">'ИД (Развитие ОЭДК)'!BJ84</f>
        <v>0</v>
      </c>
      <c r="BH22" s="14">
        <f ca="1">'ИД (Развитие ОЭДК)'!BK84</f>
        <v>0</v>
      </c>
      <c r="BI22" s="14">
        <f ca="1">'ИД (Развитие ОЭДК)'!BL84</f>
        <v>0</v>
      </c>
      <c r="BJ22" s="14">
        <f ca="1">'ИД (Развитие ОЭДК)'!BM84</f>
        <v>0</v>
      </c>
      <c r="BK22" s="14">
        <f ca="1">'ИД (Развитие ОЭДК)'!BN84</f>
        <v>0</v>
      </c>
      <c r="BL22" s="14">
        <f ca="1">'ИД (Развитие ОЭДК)'!BO84</f>
        <v>0</v>
      </c>
      <c r="BM22" s="14">
        <f ca="1">'ИД (Развитие ОЭДК)'!BP84</f>
        <v>0</v>
      </c>
      <c r="BN22" s="14">
        <f ca="1">'ИД (Развитие ОЭДК)'!BQ84</f>
        <v>0</v>
      </c>
      <c r="BO22" s="14">
        <f ca="1">'ИД (Развитие ОЭДК)'!BR84</f>
        <v>0</v>
      </c>
      <c r="BP22" s="14">
        <f ca="1">'ИД (Развитие ОЭДК)'!BS84</f>
        <v>0</v>
      </c>
      <c r="BQ22" s="14">
        <f ca="1">'ИД (Развитие ОЭДК)'!BT84</f>
        <v>0</v>
      </c>
      <c r="BR22" s="14">
        <f ca="1">'ИД (Развитие ОЭДК)'!BU84</f>
        <v>0</v>
      </c>
      <c r="BS22" s="14">
        <f ca="1">'ИД (Развитие ОЭДК)'!BV84</f>
        <v>0</v>
      </c>
      <c r="BT22" s="14">
        <f ca="1">'ИД (Развитие ОЭДК)'!BW84</f>
        <v>0</v>
      </c>
      <c r="BU22" s="14">
        <f ca="1">'ИД (Развитие ОЭДК)'!BX84</f>
        <v>0</v>
      </c>
      <c r="BV22" s="14">
        <f ca="1">'ИД (Развитие ОЭДК)'!BY84</f>
        <v>0</v>
      </c>
      <c r="BW22" s="14">
        <f ca="1">'ИД (Развитие ОЭДК)'!BZ84</f>
        <v>0</v>
      </c>
      <c r="BX22" s="14">
        <f ca="1">'ИД (Развитие ОЭДК)'!CA84</f>
        <v>0</v>
      </c>
      <c r="BY22" s="14">
        <f ca="1">'ИД (Развитие ОЭДК)'!CB84</f>
        <v>0</v>
      </c>
      <c r="BZ22" s="14">
        <f ca="1">'ИД (Развитие ОЭДК)'!CC84</f>
        <v>0</v>
      </c>
      <c r="CA22" s="14">
        <f ca="1">'ИД (Развитие ОЭДК)'!CD84</f>
        <v>0</v>
      </c>
      <c r="CB22" s="14">
        <f ca="1">'ИД (Развитие ОЭДК)'!CE84</f>
        <v>0</v>
      </c>
      <c r="CC22" s="14">
        <f ca="1">'ИД (Развитие ОЭДК)'!CF84</f>
        <v>0</v>
      </c>
      <c r="CD22" s="14">
        <f ca="1">'ИД (Развитие ОЭДК)'!CG84</f>
        <v>0</v>
      </c>
      <c r="CE22" s="14">
        <f ca="1">'ИД (Развитие ОЭДК)'!CH84</f>
        <v>0</v>
      </c>
      <c r="CF22" s="14">
        <f ca="1">'ИД (Развитие ОЭДК)'!CI84</f>
        <v>0</v>
      </c>
      <c r="CG22" s="94"/>
    </row>
    <row r="23" spans="1:85" ht="28.5" customHeight="1" x14ac:dyDescent="0.2">
      <c r="A23" s="98">
        <f>'ИД (Развитие ОЭДК)'!E85</f>
        <v>0</v>
      </c>
      <c r="B23" s="218" t="str">
        <f>'ИД (Развитие ОЭДК)'!C85</f>
        <v>Повышение доходов от оказания услуг либо продажи продукции (за исключением нефти, газа и нефтепродуктов)</v>
      </c>
      <c r="C23" s="57" t="str">
        <f>'ИД (Развитие ОЭДК)'!F85</f>
        <v>тыс.руб.</v>
      </c>
      <c r="D23" s="8">
        <f t="shared" ca="1" si="2"/>
        <v>0</v>
      </c>
      <c r="E23" s="14">
        <f ca="1">'ИД (Развитие ОЭДК)'!H85</f>
        <v>0</v>
      </c>
      <c r="F23" s="14">
        <f ca="1">'ИД (Развитие ОЭДК)'!I85</f>
        <v>0</v>
      </c>
      <c r="G23" s="14">
        <f ca="1">'ИД (Развитие ОЭДК)'!J85</f>
        <v>0</v>
      </c>
      <c r="H23" s="14">
        <f ca="1">'ИД (Развитие ОЭДК)'!K85</f>
        <v>0</v>
      </c>
      <c r="I23" s="14">
        <f ca="1">'ИД (Развитие ОЭДК)'!L85</f>
        <v>0</v>
      </c>
      <c r="J23" s="14">
        <f ca="1">'ИД (Развитие ОЭДК)'!M85</f>
        <v>0</v>
      </c>
      <c r="K23" s="14">
        <f ca="1">'ИД (Развитие ОЭДК)'!N85</f>
        <v>0</v>
      </c>
      <c r="L23" s="14">
        <f ca="1">'ИД (Развитие ОЭДК)'!O85</f>
        <v>0</v>
      </c>
      <c r="M23" s="14">
        <f ca="1">'ИД (Развитие ОЭДК)'!P85</f>
        <v>0</v>
      </c>
      <c r="N23" s="14">
        <f ca="1">'ИД (Развитие ОЭДК)'!Q85</f>
        <v>0</v>
      </c>
      <c r="O23" s="14">
        <f ca="1">'ИД (Развитие ОЭДК)'!R85</f>
        <v>0</v>
      </c>
      <c r="P23" s="14">
        <f ca="1">'ИД (Развитие ОЭДК)'!S85</f>
        <v>0</v>
      </c>
      <c r="Q23" s="14">
        <f ca="1">'ИД (Развитие ОЭДК)'!T85</f>
        <v>0</v>
      </c>
      <c r="R23" s="14">
        <f ca="1">'ИД (Развитие ОЭДК)'!U85</f>
        <v>0</v>
      </c>
      <c r="S23" s="14">
        <f ca="1">'ИД (Развитие ОЭДК)'!V85</f>
        <v>0</v>
      </c>
      <c r="T23" s="14">
        <f ca="1">'ИД (Развитие ОЭДК)'!W85</f>
        <v>0</v>
      </c>
      <c r="U23" s="14">
        <f ca="1">'ИД (Развитие ОЭДК)'!X85</f>
        <v>0</v>
      </c>
      <c r="V23" s="14">
        <f ca="1">'ИД (Развитие ОЭДК)'!Y85</f>
        <v>0</v>
      </c>
      <c r="W23" s="14">
        <f ca="1">'ИД (Развитие ОЭДК)'!Z85</f>
        <v>0</v>
      </c>
      <c r="X23" s="14">
        <f ca="1">'ИД (Развитие ОЭДК)'!AA85</f>
        <v>0</v>
      </c>
      <c r="Y23" s="14">
        <f ca="1">'ИД (Развитие ОЭДК)'!AB85</f>
        <v>0</v>
      </c>
      <c r="Z23" s="14">
        <f ca="1">'ИД (Развитие ОЭДК)'!AC85</f>
        <v>0</v>
      </c>
      <c r="AA23" s="14">
        <f ca="1">'ИД (Развитие ОЭДК)'!AD85</f>
        <v>0</v>
      </c>
      <c r="AB23" s="14">
        <f ca="1">'ИД (Развитие ОЭДК)'!AE85</f>
        <v>0</v>
      </c>
      <c r="AC23" s="14">
        <f ca="1">'ИД (Развитие ОЭДК)'!AF85</f>
        <v>0</v>
      </c>
      <c r="AD23" s="14">
        <f ca="1">'ИД (Развитие ОЭДК)'!AG85</f>
        <v>0</v>
      </c>
      <c r="AE23" s="14">
        <f ca="1">'ИД (Развитие ОЭДК)'!AH85</f>
        <v>0</v>
      </c>
      <c r="AF23" s="14">
        <f ca="1">'ИД (Развитие ОЭДК)'!AI85</f>
        <v>0</v>
      </c>
      <c r="AG23" s="14">
        <f ca="1">'ИД (Развитие ОЭДК)'!AJ85</f>
        <v>0</v>
      </c>
      <c r="AH23" s="14">
        <f ca="1">'ИД (Развитие ОЭДК)'!AK85</f>
        <v>0</v>
      </c>
      <c r="AI23" s="14">
        <f ca="1">'ИД (Развитие ОЭДК)'!AL85</f>
        <v>0</v>
      </c>
      <c r="AJ23" s="14">
        <f ca="1">'ИД (Развитие ОЭДК)'!AM85</f>
        <v>0</v>
      </c>
      <c r="AK23" s="14">
        <f ca="1">'ИД (Развитие ОЭДК)'!AN85</f>
        <v>0</v>
      </c>
      <c r="AL23" s="14">
        <f ca="1">'ИД (Развитие ОЭДК)'!AO85</f>
        <v>0</v>
      </c>
      <c r="AM23" s="14">
        <f ca="1">'ИД (Развитие ОЭДК)'!AP85</f>
        <v>0</v>
      </c>
      <c r="AN23" s="14">
        <f ca="1">'ИД (Развитие ОЭДК)'!AQ85</f>
        <v>0</v>
      </c>
      <c r="AO23" s="14">
        <f ca="1">'ИД (Развитие ОЭДК)'!AR85</f>
        <v>0</v>
      </c>
      <c r="AP23" s="14">
        <f ca="1">'ИД (Развитие ОЭДК)'!AS85</f>
        <v>0</v>
      </c>
      <c r="AQ23" s="14">
        <f ca="1">'ИД (Развитие ОЭДК)'!AT85</f>
        <v>0</v>
      </c>
      <c r="AR23" s="14">
        <f ca="1">'ИД (Развитие ОЭДК)'!AU85</f>
        <v>0</v>
      </c>
      <c r="AS23" s="14">
        <f ca="1">'ИД (Развитие ОЭДК)'!AV85</f>
        <v>0</v>
      </c>
      <c r="AT23" s="14">
        <f ca="1">'ИД (Развитие ОЭДК)'!AW85</f>
        <v>0</v>
      </c>
      <c r="AU23" s="14">
        <f ca="1">'ИД (Развитие ОЭДК)'!AX85</f>
        <v>0</v>
      </c>
      <c r="AV23" s="14">
        <f ca="1">'ИД (Развитие ОЭДК)'!AY85</f>
        <v>0</v>
      </c>
      <c r="AW23" s="14">
        <f ca="1">'ИД (Развитие ОЭДК)'!AZ85</f>
        <v>0</v>
      </c>
      <c r="AX23" s="14">
        <f ca="1">'ИД (Развитие ОЭДК)'!BA85</f>
        <v>0</v>
      </c>
      <c r="AY23" s="14">
        <f ca="1">'ИД (Развитие ОЭДК)'!BB85</f>
        <v>0</v>
      </c>
      <c r="AZ23" s="14">
        <f ca="1">'ИД (Развитие ОЭДК)'!BC85</f>
        <v>0</v>
      </c>
      <c r="BA23" s="14">
        <f ca="1">'ИД (Развитие ОЭДК)'!BD85</f>
        <v>0</v>
      </c>
      <c r="BB23" s="14">
        <f ca="1">'ИД (Развитие ОЭДК)'!BE85</f>
        <v>0</v>
      </c>
      <c r="BC23" s="14">
        <f ca="1">'ИД (Развитие ОЭДК)'!BF85</f>
        <v>0</v>
      </c>
      <c r="BD23" s="14">
        <f ca="1">'ИД (Развитие ОЭДК)'!BG85</f>
        <v>0</v>
      </c>
      <c r="BE23" s="14">
        <f ca="1">'ИД (Развитие ОЭДК)'!BH85</f>
        <v>0</v>
      </c>
      <c r="BF23" s="14">
        <f ca="1">'ИД (Развитие ОЭДК)'!BI85</f>
        <v>0</v>
      </c>
      <c r="BG23" s="14">
        <f ca="1">'ИД (Развитие ОЭДК)'!BJ85</f>
        <v>0</v>
      </c>
      <c r="BH23" s="14">
        <f ca="1">'ИД (Развитие ОЭДК)'!BK85</f>
        <v>0</v>
      </c>
      <c r="BI23" s="14">
        <f ca="1">'ИД (Развитие ОЭДК)'!BL85</f>
        <v>0</v>
      </c>
      <c r="BJ23" s="14">
        <f ca="1">'ИД (Развитие ОЭДК)'!BM85</f>
        <v>0</v>
      </c>
      <c r="BK23" s="14">
        <f ca="1">'ИД (Развитие ОЭДК)'!BN85</f>
        <v>0</v>
      </c>
      <c r="BL23" s="14">
        <f ca="1">'ИД (Развитие ОЭДК)'!BO85</f>
        <v>0</v>
      </c>
      <c r="BM23" s="14">
        <f ca="1">'ИД (Развитие ОЭДК)'!BP85</f>
        <v>0</v>
      </c>
      <c r="BN23" s="14">
        <f ca="1">'ИД (Развитие ОЭДК)'!BQ85</f>
        <v>0</v>
      </c>
      <c r="BO23" s="14">
        <f ca="1">'ИД (Развитие ОЭДК)'!BR85</f>
        <v>0</v>
      </c>
      <c r="BP23" s="14">
        <f ca="1">'ИД (Развитие ОЭДК)'!BS85</f>
        <v>0</v>
      </c>
      <c r="BQ23" s="14">
        <f ca="1">'ИД (Развитие ОЭДК)'!BT85</f>
        <v>0</v>
      </c>
      <c r="BR23" s="14">
        <f ca="1">'ИД (Развитие ОЭДК)'!BU85</f>
        <v>0</v>
      </c>
      <c r="BS23" s="14">
        <f ca="1">'ИД (Развитие ОЭДК)'!BV85</f>
        <v>0</v>
      </c>
      <c r="BT23" s="14">
        <f ca="1">'ИД (Развитие ОЭДК)'!BW85</f>
        <v>0</v>
      </c>
      <c r="BU23" s="14">
        <f ca="1">'ИД (Развитие ОЭДК)'!BX85</f>
        <v>0</v>
      </c>
      <c r="BV23" s="14">
        <f ca="1">'ИД (Развитие ОЭДК)'!BY85</f>
        <v>0</v>
      </c>
      <c r="BW23" s="14">
        <f ca="1">'ИД (Развитие ОЭДК)'!BZ85</f>
        <v>0</v>
      </c>
      <c r="BX23" s="14">
        <f ca="1">'ИД (Развитие ОЭДК)'!CA85</f>
        <v>0</v>
      </c>
      <c r="BY23" s="14">
        <f ca="1">'ИД (Развитие ОЭДК)'!CB85</f>
        <v>0</v>
      </c>
      <c r="BZ23" s="14">
        <f ca="1">'ИД (Развитие ОЭДК)'!CC85</f>
        <v>0</v>
      </c>
      <c r="CA23" s="14">
        <f ca="1">'ИД (Развитие ОЭДК)'!CD85</f>
        <v>0</v>
      </c>
      <c r="CB23" s="14">
        <f ca="1">'ИД (Развитие ОЭДК)'!CE85</f>
        <v>0</v>
      </c>
      <c r="CC23" s="14">
        <f ca="1">'ИД (Развитие ОЭДК)'!CF85</f>
        <v>0</v>
      </c>
      <c r="CD23" s="14">
        <f ca="1">'ИД (Развитие ОЭДК)'!CG85</f>
        <v>0</v>
      </c>
      <c r="CE23" s="14">
        <f ca="1">'ИД (Развитие ОЭДК)'!CH85</f>
        <v>0</v>
      </c>
      <c r="CF23" s="14">
        <f ca="1">'ИД (Развитие ОЭДК)'!CI85</f>
        <v>0</v>
      </c>
      <c r="CG23" s="94"/>
    </row>
    <row r="24" spans="1:85" x14ac:dyDescent="0.2">
      <c r="A24" s="98">
        <f>'ИД (Развитие ОЭДК)'!E86</f>
        <v>0</v>
      </c>
      <c r="B24" s="218" t="str">
        <f>'ИД (Развитие ОЭДК)'!C86</f>
        <v>Митигация рисков</v>
      </c>
      <c r="C24" s="57" t="str">
        <f>'ИД (Развитие ОЭДК)'!F86</f>
        <v>тыс.руб.</v>
      </c>
      <c r="D24" s="8">
        <f t="shared" ca="1" si="2"/>
        <v>0</v>
      </c>
      <c r="E24" s="14">
        <f ca="1">'ИД (Развитие ОЭДК)'!H86</f>
        <v>0</v>
      </c>
      <c r="F24" s="14">
        <f ca="1">'ИД (Развитие ОЭДК)'!I86</f>
        <v>0</v>
      </c>
      <c r="G24" s="14">
        <f ca="1">'ИД (Развитие ОЭДК)'!J86</f>
        <v>0</v>
      </c>
      <c r="H24" s="14">
        <f ca="1">'ИД (Развитие ОЭДК)'!K86</f>
        <v>0</v>
      </c>
      <c r="I24" s="14">
        <f ca="1">'ИД (Развитие ОЭДК)'!L86</f>
        <v>0</v>
      </c>
      <c r="J24" s="14">
        <f ca="1">'ИД (Развитие ОЭДК)'!M86</f>
        <v>0</v>
      </c>
      <c r="K24" s="14">
        <f ca="1">'ИД (Развитие ОЭДК)'!N86</f>
        <v>0</v>
      </c>
      <c r="L24" s="14">
        <f ca="1">'ИД (Развитие ОЭДК)'!O86</f>
        <v>0</v>
      </c>
      <c r="M24" s="14">
        <f ca="1">'ИД (Развитие ОЭДК)'!P86</f>
        <v>0</v>
      </c>
      <c r="N24" s="14">
        <f ca="1">'ИД (Развитие ОЭДК)'!Q86</f>
        <v>0</v>
      </c>
      <c r="O24" s="14">
        <f ca="1">'ИД (Развитие ОЭДК)'!R86</f>
        <v>0</v>
      </c>
      <c r="P24" s="14">
        <f ca="1">'ИД (Развитие ОЭДК)'!S86</f>
        <v>0</v>
      </c>
      <c r="Q24" s="14">
        <f ca="1">'ИД (Развитие ОЭДК)'!T86</f>
        <v>0</v>
      </c>
      <c r="R24" s="14">
        <f ca="1">'ИД (Развитие ОЭДК)'!U86</f>
        <v>0</v>
      </c>
      <c r="S24" s="14">
        <f ca="1">'ИД (Развитие ОЭДК)'!V86</f>
        <v>0</v>
      </c>
      <c r="T24" s="14">
        <f ca="1">'ИД (Развитие ОЭДК)'!W86</f>
        <v>0</v>
      </c>
      <c r="U24" s="14">
        <f ca="1">'ИД (Развитие ОЭДК)'!X86</f>
        <v>0</v>
      </c>
      <c r="V24" s="14">
        <f ca="1">'ИД (Развитие ОЭДК)'!Y86</f>
        <v>0</v>
      </c>
      <c r="W24" s="14">
        <f ca="1">'ИД (Развитие ОЭДК)'!Z86</f>
        <v>0</v>
      </c>
      <c r="X24" s="14">
        <f ca="1">'ИД (Развитие ОЭДК)'!AA86</f>
        <v>0</v>
      </c>
      <c r="Y24" s="14">
        <f ca="1">'ИД (Развитие ОЭДК)'!AB86</f>
        <v>0</v>
      </c>
      <c r="Z24" s="14">
        <f ca="1">'ИД (Развитие ОЭДК)'!AC86</f>
        <v>0</v>
      </c>
      <c r="AA24" s="14">
        <f ca="1">'ИД (Развитие ОЭДК)'!AD86</f>
        <v>0</v>
      </c>
      <c r="AB24" s="14">
        <f ca="1">'ИД (Развитие ОЭДК)'!AE86</f>
        <v>0</v>
      </c>
      <c r="AC24" s="14">
        <f ca="1">'ИД (Развитие ОЭДК)'!AF86</f>
        <v>0</v>
      </c>
      <c r="AD24" s="14">
        <f ca="1">'ИД (Развитие ОЭДК)'!AG86</f>
        <v>0</v>
      </c>
      <c r="AE24" s="14">
        <f ca="1">'ИД (Развитие ОЭДК)'!AH86</f>
        <v>0</v>
      </c>
      <c r="AF24" s="14">
        <f ca="1">'ИД (Развитие ОЭДК)'!AI86</f>
        <v>0</v>
      </c>
      <c r="AG24" s="14">
        <f ca="1">'ИД (Развитие ОЭДК)'!AJ86</f>
        <v>0</v>
      </c>
      <c r="AH24" s="14">
        <f ca="1">'ИД (Развитие ОЭДК)'!AK86</f>
        <v>0</v>
      </c>
      <c r="AI24" s="14">
        <f ca="1">'ИД (Развитие ОЭДК)'!AL86</f>
        <v>0</v>
      </c>
      <c r="AJ24" s="14">
        <f ca="1">'ИД (Развитие ОЭДК)'!AM86</f>
        <v>0</v>
      </c>
      <c r="AK24" s="14">
        <f ca="1">'ИД (Развитие ОЭДК)'!AN86</f>
        <v>0</v>
      </c>
      <c r="AL24" s="14">
        <f ca="1">'ИД (Развитие ОЭДК)'!AO86</f>
        <v>0</v>
      </c>
      <c r="AM24" s="14">
        <f ca="1">'ИД (Развитие ОЭДК)'!AP86</f>
        <v>0</v>
      </c>
      <c r="AN24" s="14">
        <f ca="1">'ИД (Развитие ОЭДК)'!AQ86</f>
        <v>0</v>
      </c>
      <c r="AO24" s="14">
        <f ca="1">'ИД (Развитие ОЭДК)'!AR86</f>
        <v>0</v>
      </c>
      <c r="AP24" s="14">
        <f ca="1">'ИД (Развитие ОЭДК)'!AS86</f>
        <v>0</v>
      </c>
      <c r="AQ24" s="14">
        <f ca="1">'ИД (Развитие ОЭДК)'!AT86</f>
        <v>0</v>
      </c>
      <c r="AR24" s="14">
        <f ca="1">'ИД (Развитие ОЭДК)'!AU86</f>
        <v>0</v>
      </c>
      <c r="AS24" s="14">
        <f ca="1">'ИД (Развитие ОЭДК)'!AV86</f>
        <v>0</v>
      </c>
      <c r="AT24" s="14">
        <f ca="1">'ИД (Развитие ОЭДК)'!AW86</f>
        <v>0</v>
      </c>
      <c r="AU24" s="14">
        <f ca="1">'ИД (Развитие ОЭДК)'!AX86</f>
        <v>0</v>
      </c>
      <c r="AV24" s="14">
        <f ca="1">'ИД (Развитие ОЭДК)'!AY86</f>
        <v>0</v>
      </c>
      <c r="AW24" s="14">
        <f ca="1">'ИД (Развитие ОЭДК)'!AZ86</f>
        <v>0</v>
      </c>
      <c r="AX24" s="14">
        <f ca="1">'ИД (Развитие ОЭДК)'!BA86</f>
        <v>0</v>
      </c>
      <c r="AY24" s="14">
        <f ca="1">'ИД (Развитие ОЭДК)'!BB86</f>
        <v>0</v>
      </c>
      <c r="AZ24" s="14">
        <f ca="1">'ИД (Развитие ОЭДК)'!BC86</f>
        <v>0</v>
      </c>
      <c r="BA24" s="14">
        <f ca="1">'ИД (Развитие ОЭДК)'!BD86</f>
        <v>0</v>
      </c>
      <c r="BB24" s="14">
        <f ca="1">'ИД (Развитие ОЭДК)'!BE86</f>
        <v>0</v>
      </c>
      <c r="BC24" s="14">
        <f ca="1">'ИД (Развитие ОЭДК)'!BF86</f>
        <v>0</v>
      </c>
      <c r="BD24" s="14">
        <f ca="1">'ИД (Развитие ОЭДК)'!BG86</f>
        <v>0</v>
      </c>
      <c r="BE24" s="14">
        <f ca="1">'ИД (Развитие ОЭДК)'!BH86</f>
        <v>0</v>
      </c>
      <c r="BF24" s="14">
        <f ca="1">'ИД (Развитие ОЭДК)'!BI86</f>
        <v>0</v>
      </c>
      <c r="BG24" s="14">
        <f ca="1">'ИД (Развитие ОЭДК)'!BJ86</f>
        <v>0</v>
      </c>
      <c r="BH24" s="14">
        <f ca="1">'ИД (Развитие ОЭДК)'!BK86</f>
        <v>0</v>
      </c>
      <c r="BI24" s="14">
        <f ca="1">'ИД (Развитие ОЭДК)'!BL86</f>
        <v>0</v>
      </c>
      <c r="BJ24" s="14">
        <f ca="1">'ИД (Развитие ОЭДК)'!BM86</f>
        <v>0</v>
      </c>
      <c r="BK24" s="14">
        <f ca="1">'ИД (Развитие ОЭДК)'!BN86</f>
        <v>0</v>
      </c>
      <c r="BL24" s="14">
        <f ca="1">'ИД (Развитие ОЭДК)'!BO86</f>
        <v>0</v>
      </c>
      <c r="BM24" s="14">
        <f ca="1">'ИД (Развитие ОЭДК)'!BP86</f>
        <v>0</v>
      </c>
      <c r="BN24" s="14">
        <f ca="1">'ИД (Развитие ОЭДК)'!BQ86</f>
        <v>0</v>
      </c>
      <c r="BO24" s="14">
        <f ca="1">'ИД (Развитие ОЭДК)'!BR86</f>
        <v>0</v>
      </c>
      <c r="BP24" s="14">
        <f ca="1">'ИД (Развитие ОЭДК)'!BS86</f>
        <v>0</v>
      </c>
      <c r="BQ24" s="14">
        <f ca="1">'ИД (Развитие ОЭДК)'!BT86</f>
        <v>0</v>
      </c>
      <c r="BR24" s="14">
        <f ca="1">'ИД (Развитие ОЭДК)'!BU86</f>
        <v>0</v>
      </c>
      <c r="BS24" s="14">
        <f ca="1">'ИД (Развитие ОЭДК)'!BV86</f>
        <v>0</v>
      </c>
      <c r="BT24" s="14">
        <f ca="1">'ИД (Развитие ОЭДК)'!BW86</f>
        <v>0</v>
      </c>
      <c r="BU24" s="14">
        <f ca="1">'ИД (Развитие ОЭДК)'!BX86</f>
        <v>0</v>
      </c>
      <c r="BV24" s="14">
        <f ca="1">'ИД (Развитие ОЭДК)'!BY86</f>
        <v>0</v>
      </c>
      <c r="BW24" s="14">
        <f ca="1">'ИД (Развитие ОЭДК)'!BZ86</f>
        <v>0</v>
      </c>
      <c r="BX24" s="14">
        <f ca="1">'ИД (Развитие ОЭДК)'!CA86</f>
        <v>0</v>
      </c>
      <c r="BY24" s="14">
        <f ca="1">'ИД (Развитие ОЭДК)'!CB86</f>
        <v>0</v>
      </c>
      <c r="BZ24" s="14">
        <f ca="1">'ИД (Развитие ОЭДК)'!CC86</f>
        <v>0</v>
      </c>
      <c r="CA24" s="14">
        <f ca="1">'ИД (Развитие ОЭДК)'!CD86</f>
        <v>0</v>
      </c>
      <c r="CB24" s="14">
        <f ca="1">'ИД (Развитие ОЭДК)'!CE86</f>
        <v>0</v>
      </c>
      <c r="CC24" s="14">
        <f ca="1">'ИД (Развитие ОЭДК)'!CF86</f>
        <v>0</v>
      </c>
      <c r="CD24" s="14">
        <f ca="1">'ИД (Развитие ОЭДК)'!CG86</f>
        <v>0</v>
      </c>
      <c r="CE24" s="14">
        <f ca="1">'ИД (Развитие ОЭДК)'!CH86</f>
        <v>0</v>
      </c>
      <c r="CF24" s="14">
        <f ca="1">'ИД (Развитие ОЭДК)'!CI86</f>
        <v>0</v>
      </c>
      <c r="CG24" s="94"/>
    </row>
    <row r="25" spans="1:85" x14ac:dyDescent="0.2">
      <c r="A25" s="98">
        <f>'ИД (Развитие ОЭДК)'!E87</f>
        <v>0</v>
      </c>
      <c r="B25" s="218" t="str">
        <f>'ИД (Развитие ОЭДК)'!C87</f>
        <v>Прочее</v>
      </c>
      <c r="C25" s="57" t="str">
        <f>'ИД (Развитие ОЭДК)'!F87</f>
        <v>тыс.руб.</v>
      </c>
      <c r="D25" s="8">
        <f t="shared" ca="1" si="2"/>
        <v>0</v>
      </c>
      <c r="E25" s="14">
        <f ca="1">'ИД (Развитие ОЭДК)'!H87</f>
        <v>0</v>
      </c>
      <c r="F25" s="14">
        <f ca="1">'ИД (Развитие ОЭДК)'!I87</f>
        <v>0</v>
      </c>
      <c r="G25" s="14">
        <f ca="1">'ИД (Развитие ОЭДК)'!J87</f>
        <v>0</v>
      </c>
      <c r="H25" s="14">
        <f ca="1">'ИД (Развитие ОЭДК)'!K87</f>
        <v>0</v>
      </c>
      <c r="I25" s="14">
        <f ca="1">'ИД (Развитие ОЭДК)'!L87</f>
        <v>0</v>
      </c>
      <c r="J25" s="14">
        <f ca="1">'ИД (Развитие ОЭДК)'!M87</f>
        <v>0</v>
      </c>
      <c r="K25" s="14">
        <f ca="1">'ИД (Развитие ОЭДК)'!N87</f>
        <v>0</v>
      </c>
      <c r="L25" s="14">
        <f ca="1">'ИД (Развитие ОЭДК)'!O87</f>
        <v>0</v>
      </c>
      <c r="M25" s="14">
        <f ca="1">'ИД (Развитие ОЭДК)'!P87</f>
        <v>0</v>
      </c>
      <c r="N25" s="14">
        <f ca="1">'ИД (Развитие ОЭДК)'!Q87</f>
        <v>0</v>
      </c>
      <c r="O25" s="14">
        <f ca="1">'ИД (Развитие ОЭДК)'!R87</f>
        <v>0</v>
      </c>
      <c r="P25" s="14">
        <f ca="1">'ИД (Развитие ОЭДК)'!S87</f>
        <v>0</v>
      </c>
      <c r="Q25" s="14">
        <f ca="1">'ИД (Развитие ОЭДК)'!T87</f>
        <v>0</v>
      </c>
      <c r="R25" s="14">
        <f ca="1">'ИД (Развитие ОЭДК)'!U87</f>
        <v>0</v>
      </c>
      <c r="S25" s="14">
        <f ca="1">'ИД (Развитие ОЭДК)'!V87</f>
        <v>0</v>
      </c>
      <c r="T25" s="14">
        <f ca="1">'ИД (Развитие ОЭДК)'!W87</f>
        <v>0</v>
      </c>
      <c r="U25" s="14">
        <f ca="1">'ИД (Развитие ОЭДК)'!X87</f>
        <v>0</v>
      </c>
      <c r="V25" s="14">
        <f ca="1">'ИД (Развитие ОЭДК)'!Y87</f>
        <v>0</v>
      </c>
      <c r="W25" s="14">
        <f ca="1">'ИД (Развитие ОЭДК)'!Z87</f>
        <v>0</v>
      </c>
      <c r="X25" s="14">
        <f ca="1">'ИД (Развитие ОЭДК)'!AA87</f>
        <v>0</v>
      </c>
      <c r="Y25" s="14">
        <f ca="1">'ИД (Развитие ОЭДК)'!AB87</f>
        <v>0</v>
      </c>
      <c r="Z25" s="14">
        <f ca="1">'ИД (Развитие ОЭДК)'!AC87</f>
        <v>0</v>
      </c>
      <c r="AA25" s="14">
        <f ca="1">'ИД (Развитие ОЭДК)'!AD87</f>
        <v>0</v>
      </c>
      <c r="AB25" s="14">
        <f ca="1">'ИД (Развитие ОЭДК)'!AE87</f>
        <v>0</v>
      </c>
      <c r="AC25" s="14">
        <f ca="1">'ИД (Развитие ОЭДК)'!AF87</f>
        <v>0</v>
      </c>
      <c r="AD25" s="14">
        <f ca="1">'ИД (Развитие ОЭДК)'!AG87</f>
        <v>0</v>
      </c>
      <c r="AE25" s="14">
        <f ca="1">'ИД (Развитие ОЭДК)'!AH87</f>
        <v>0</v>
      </c>
      <c r="AF25" s="14">
        <f ca="1">'ИД (Развитие ОЭДК)'!AI87</f>
        <v>0</v>
      </c>
      <c r="AG25" s="14">
        <f ca="1">'ИД (Развитие ОЭДК)'!AJ87</f>
        <v>0</v>
      </c>
      <c r="AH25" s="14">
        <f ca="1">'ИД (Развитие ОЭДК)'!AK87</f>
        <v>0</v>
      </c>
      <c r="AI25" s="14">
        <f ca="1">'ИД (Развитие ОЭДК)'!AL87</f>
        <v>0</v>
      </c>
      <c r="AJ25" s="14">
        <f ca="1">'ИД (Развитие ОЭДК)'!AM87</f>
        <v>0</v>
      </c>
      <c r="AK25" s="14">
        <f ca="1">'ИД (Развитие ОЭДК)'!AN87</f>
        <v>0</v>
      </c>
      <c r="AL25" s="14">
        <f ca="1">'ИД (Развитие ОЭДК)'!AO87</f>
        <v>0</v>
      </c>
      <c r="AM25" s="14">
        <f ca="1">'ИД (Развитие ОЭДК)'!AP87</f>
        <v>0</v>
      </c>
      <c r="AN25" s="14">
        <f ca="1">'ИД (Развитие ОЭДК)'!AQ87</f>
        <v>0</v>
      </c>
      <c r="AO25" s="14">
        <f ca="1">'ИД (Развитие ОЭДК)'!AR87</f>
        <v>0</v>
      </c>
      <c r="AP25" s="14">
        <f ca="1">'ИД (Развитие ОЭДК)'!AS87</f>
        <v>0</v>
      </c>
      <c r="AQ25" s="14">
        <f ca="1">'ИД (Развитие ОЭДК)'!AT87</f>
        <v>0</v>
      </c>
      <c r="AR25" s="14">
        <f ca="1">'ИД (Развитие ОЭДК)'!AU87</f>
        <v>0</v>
      </c>
      <c r="AS25" s="14">
        <f ca="1">'ИД (Развитие ОЭДК)'!AV87</f>
        <v>0</v>
      </c>
      <c r="AT25" s="14">
        <f ca="1">'ИД (Развитие ОЭДК)'!AW87</f>
        <v>0</v>
      </c>
      <c r="AU25" s="14">
        <f ca="1">'ИД (Развитие ОЭДК)'!AX87</f>
        <v>0</v>
      </c>
      <c r="AV25" s="14">
        <f ca="1">'ИД (Развитие ОЭДК)'!AY87</f>
        <v>0</v>
      </c>
      <c r="AW25" s="14">
        <f ca="1">'ИД (Развитие ОЭДК)'!AZ87</f>
        <v>0</v>
      </c>
      <c r="AX25" s="14">
        <f ca="1">'ИД (Развитие ОЭДК)'!BA87</f>
        <v>0</v>
      </c>
      <c r="AY25" s="14">
        <f ca="1">'ИД (Развитие ОЭДК)'!BB87</f>
        <v>0</v>
      </c>
      <c r="AZ25" s="14">
        <f ca="1">'ИД (Развитие ОЭДК)'!BC87</f>
        <v>0</v>
      </c>
      <c r="BA25" s="14">
        <f ca="1">'ИД (Развитие ОЭДК)'!BD87</f>
        <v>0</v>
      </c>
      <c r="BB25" s="14">
        <f ca="1">'ИД (Развитие ОЭДК)'!BE87</f>
        <v>0</v>
      </c>
      <c r="BC25" s="14">
        <f ca="1">'ИД (Развитие ОЭДК)'!BF87</f>
        <v>0</v>
      </c>
      <c r="BD25" s="14">
        <f ca="1">'ИД (Развитие ОЭДК)'!BG87</f>
        <v>0</v>
      </c>
      <c r="BE25" s="14">
        <f ca="1">'ИД (Развитие ОЭДК)'!BH87</f>
        <v>0</v>
      </c>
      <c r="BF25" s="14">
        <f ca="1">'ИД (Развитие ОЭДК)'!BI87</f>
        <v>0</v>
      </c>
      <c r="BG25" s="14">
        <f ca="1">'ИД (Развитие ОЭДК)'!BJ87</f>
        <v>0</v>
      </c>
      <c r="BH25" s="14">
        <f ca="1">'ИД (Развитие ОЭДК)'!BK87</f>
        <v>0</v>
      </c>
      <c r="BI25" s="14">
        <f ca="1">'ИД (Развитие ОЭДК)'!BL87</f>
        <v>0</v>
      </c>
      <c r="BJ25" s="14">
        <f ca="1">'ИД (Развитие ОЭДК)'!BM87</f>
        <v>0</v>
      </c>
      <c r="BK25" s="14">
        <f ca="1">'ИД (Развитие ОЭДК)'!BN87</f>
        <v>0</v>
      </c>
      <c r="BL25" s="14">
        <f ca="1">'ИД (Развитие ОЭДК)'!BO87</f>
        <v>0</v>
      </c>
      <c r="BM25" s="14">
        <f ca="1">'ИД (Развитие ОЭДК)'!BP87</f>
        <v>0</v>
      </c>
      <c r="BN25" s="14">
        <f ca="1">'ИД (Развитие ОЭДК)'!BQ87</f>
        <v>0</v>
      </c>
      <c r="BO25" s="14">
        <f ca="1">'ИД (Развитие ОЭДК)'!BR87</f>
        <v>0</v>
      </c>
      <c r="BP25" s="14">
        <f ca="1">'ИД (Развитие ОЭДК)'!BS87</f>
        <v>0</v>
      </c>
      <c r="BQ25" s="14">
        <f ca="1">'ИД (Развитие ОЭДК)'!BT87</f>
        <v>0</v>
      </c>
      <c r="BR25" s="14">
        <f ca="1">'ИД (Развитие ОЭДК)'!BU87</f>
        <v>0</v>
      </c>
      <c r="BS25" s="14">
        <f ca="1">'ИД (Развитие ОЭДК)'!BV87</f>
        <v>0</v>
      </c>
      <c r="BT25" s="14">
        <f ca="1">'ИД (Развитие ОЭДК)'!BW87</f>
        <v>0</v>
      </c>
      <c r="BU25" s="14">
        <f ca="1">'ИД (Развитие ОЭДК)'!BX87</f>
        <v>0</v>
      </c>
      <c r="BV25" s="14">
        <f ca="1">'ИД (Развитие ОЭДК)'!BY87</f>
        <v>0</v>
      </c>
      <c r="BW25" s="14">
        <f ca="1">'ИД (Развитие ОЭДК)'!BZ87</f>
        <v>0</v>
      </c>
      <c r="BX25" s="14">
        <f ca="1">'ИД (Развитие ОЭДК)'!CA87</f>
        <v>0</v>
      </c>
      <c r="BY25" s="14">
        <f ca="1">'ИД (Развитие ОЭДК)'!CB87</f>
        <v>0</v>
      </c>
      <c r="BZ25" s="14">
        <f ca="1">'ИД (Развитие ОЭДК)'!CC87</f>
        <v>0</v>
      </c>
      <c r="CA25" s="14">
        <f ca="1">'ИД (Развитие ОЭДК)'!CD87</f>
        <v>0</v>
      </c>
      <c r="CB25" s="14">
        <f ca="1">'ИД (Развитие ОЭДК)'!CE87</f>
        <v>0</v>
      </c>
      <c r="CC25" s="14">
        <f ca="1">'ИД (Развитие ОЭДК)'!CF87</f>
        <v>0</v>
      </c>
      <c r="CD25" s="14">
        <f ca="1">'ИД (Развитие ОЭДК)'!CG87</f>
        <v>0</v>
      </c>
      <c r="CE25" s="14">
        <f ca="1">'ИД (Развитие ОЭДК)'!CH87</f>
        <v>0</v>
      </c>
      <c r="CF25" s="14">
        <f ca="1">'ИД (Развитие ОЭДК)'!CI87</f>
        <v>0</v>
      </c>
      <c r="CG25" s="94"/>
    </row>
    <row r="26" spans="1:85" s="5" customFormat="1" ht="15" x14ac:dyDescent="0.25">
      <c r="A26" s="99"/>
      <c r="B26" s="10" t="s">
        <v>177</v>
      </c>
      <c r="C26" s="58" t="str">
        <f>'ИД (Развитие ОЭДК)'!F88</f>
        <v>тыс.руб.</v>
      </c>
      <c r="D26" s="8">
        <f ca="1">SUM(D18:D25)</f>
        <v>335761.21827411168</v>
      </c>
      <c r="E26" s="11">
        <f t="shared" ref="E26:BP26" ca="1" si="4">SUM(E18:E25)</f>
        <v>0</v>
      </c>
      <c r="F26" s="11">
        <f t="shared" ca="1" si="4"/>
        <v>0</v>
      </c>
      <c r="G26" s="11">
        <f ca="1">SUM(G18:G25)</f>
        <v>33898.477157360408</v>
      </c>
      <c r="H26" s="11">
        <f t="shared" ca="1" si="4"/>
        <v>60372.548223350255</v>
      </c>
      <c r="I26" s="11">
        <f t="shared" ca="1" si="4"/>
        <v>60372.548223350255</v>
      </c>
      <c r="J26" s="11">
        <f t="shared" ca="1" si="4"/>
        <v>60372.548223350255</v>
      </c>
      <c r="K26" s="11">
        <f t="shared" ca="1" si="4"/>
        <v>60372.548223350255</v>
      </c>
      <c r="L26" s="11">
        <f t="shared" ca="1" si="4"/>
        <v>60372.548223350255</v>
      </c>
      <c r="M26" s="11">
        <f t="shared" ca="1" si="4"/>
        <v>0</v>
      </c>
      <c r="N26" s="11">
        <f t="shared" ca="1" si="4"/>
        <v>0</v>
      </c>
      <c r="O26" s="11">
        <f t="shared" ca="1" si="4"/>
        <v>0</v>
      </c>
      <c r="P26" s="11">
        <f t="shared" ca="1" si="4"/>
        <v>0</v>
      </c>
      <c r="Q26" s="11">
        <f t="shared" ca="1" si="4"/>
        <v>0</v>
      </c>
      <c r="R26" s="11">
        <f t="shared" ca="1" si="4"/>
        <v>0</v>
      </c>
      <c r="S26" s="11">
        <f t="shared" ca="1" si="4"/>
        <v>0</v>
      </c>
      <c r="T26" s="11">
        <f t="shared" ca="1" si="4"/>
        <v>0</v>
      </c>
      <c r="U26" s="11">
        <f t="shared" ca="1" si="4"/>
        <v>0</v>
      </c>
      <c r="V26" s="11">
        <f t="shared" ca="1" si="4"/>
        <v>0</v>
      </c>
      <c r="W26" s="11">
        <f t="shared" ca="1" si="4"/>
        <v>0</v>
      </c>
      <c r="X26" s="11">
        <f t="shared" ca="1" si="4"/>
        <v>0</v>
      </c>
      <c r="Y26" s="11">
        <f t="shared" ca="1" si="4"/>
        <v>0</v>
      </c>
      <c r="Z26" s="11">
        <f t="shared" ca="1" si="4"/>
        <v>0</v>
      </c>
      <c r="AA26" s="11">
        <f t="shared" ca="1" si="4"/>
        <v>0</v>
      </c>
      <c r="AB26" s="11">
        <f t="shared" ca="1" si="4"/>
        <v>0</v>
      </c>
      <c r="AC26" s="11">
        <f t="shared" ca="1" si="4"/>
        <v>0</v>
      </c>
      <c r="AD26" s="11">
        <f t="shared" ca="1" si="4"/>
        <v>0</v>
      </c>
      <c r="AE26" s="11">
        <f t="shared" ca="1" si="4"/>
        <v>0</v>
      </c>
      <c r="AF26" s="11">
        <f t="shared" ca="1" si="4"/>
        <v>0</v>
      </c>
      <c r="AG26" s="11">
        <f t="shared" ca="1" si="4"/>
        <v>0</v>
      </c>
      <c r="AH26" s="11">
        <f t="shared" ca="1" si="4"/>
        <v>0</v>
      </c>
      <c r="AI26" s="11">
        <f t="shared" ca="1" si="4"/>
        <v>0</v>
      </c>
      <c r="AJ26" s="11">
        <f t="shared" ca="1" si="4"/>
        <v>0</v>
      </c>
      <c r="AK26" s="11">
        <f t="shared" ca="1" si="4"/>
        <v>0</v>
      </c>
      <c r="AL26" s="11">
        <f t="shared" ca="1" si="4"/>
        <v>0</v>
      </c>
      <c r="AM26" s="11">
        <f t="shared" ca="1" si="4"/>
        <v>0</v>
      </c>
      <c r="AN26" s="11">
        <f t="shared" ca="1" si="4"/>
        <v>0</v>
      </c>
      <c r="AO26" s="11">
        <f t="shared" ca="1" si="4"/>
        <v>0</v>
      </c>
      <c r="AP26" s="11">
        <f t="shared" ca="1" si="4"/>
        <v>0</v>
      </c>
      <c r="AQ26" s="11">
        <f t="shared" ca="1" si="4"/>
        <v>0</v>
      </c>
      <c r="AR26" s="11">
        <f t="shared" ca="1" si="4"/>
        <v>0</v>
      </c>
      <c r="AS26" s="11">
        <f t="shared" ca="1" si="4"/>
        <v>0</v>
      </c>
      <c r="AT26" s="11">
        <f t="shared" ca="1" si="4"/>
        <v>0</v>
      </c>
      <c r="AU26" s="11">
        <f t="shared" ca="1" si="4"/>
        <v>0</v>
      </c>
      <c r="AV26" s="11">
        <f t="shared" ca="1" si="4"/>
        <v>0</v>
      </c>
      <c r="AW26" s="11">
        <f t="shared" ca="1" si="4"/>
        <v>0</v>
      </c>
      <c r="AX26" s="11">
        <f t="shared" ca="1" si="4"/>
        <v>0</v>
      </c>
      <c r="AY26" s="11">
        <f t="shared" ca="1" si="4"/>
        <v>0</v>
      </c>
      <c r="AZ26" s="11">
        <f t="shared" ca="1" si="4"/>
        <v>0</v>
      </c>
      <c r="BA26" s="11">
        <f t="shared" ca="1" si="4"/>
        <v>0</v>
      </c>
      <c r="BB26" s="11">
        <f t="shared" ca="1" si="4"/>
        <v>0</v>
      </c>
      <c r="BC26" s="11">
        <f t="shared" ca="1" si="4"/>
        <v>0</v>
      </c>
      <c r="BD26" s="11">
        <f t="shared" ca="1" si="4"/>
        <v>0</v>
      </c>
      <c r="BE26" s="11">
        <f t="shared" ca="1" si="4"/>
        <v>0</v>
      </c>
      <c r="BF26" s="11">
        <f t="shared" ca="1" si="4"/>
        <v>0</v>
      </c>
      <c r="BG26" s="11">
        <f t="shared" ca="1" si="4"/>
        <v>0</v>
      </c>
      <c r="BH26" s="11">
        <f t="shared" ca="1" si="4"/>
        <v>0</v>
      </c>
      <c r="BI26" s="11">
        <f t="shared" ca="1" si="4"/>
        <v>0</v>
      </c>
      <c r="BJ26" s="11">
        <f t="shared" ca="1" si="4"/>
        <v>0</v>
      </c>
      <c r="BK26" s="11">
        <f t="shared" ca="1" si="4"/>
        <v>0</v>
      </c>
      <c r="BL26" s="11">
        <f t="shared" ca="1" si="4"/>
        <v>0</v>
      </c>
      <c r="BM26" s="11">
        <f t="shared" ca="1" si="4"/>
        <v>0</v>
      </c>
      <c r="BN26" s="11">
        <f t="shared" ca="1" si="4"/>
        <v>0</v>
      </c>
      <c r="BO26" s="11">
        <f t="shared" ca="1" si="4"/>
        <v>0</v>
      </c>
      <c r="BP26" s="11">
        <f t="shared" ca="1" si="4"/>
        <v>0</v>
      </c>
      <c r="BQ26" s="11">
        <f t="shared" ref="BQ26:CF26" ca="1" si="5">SUM(BQ18:BQ25)</f>
        <v>0</v>
      </c>
      <c r="BR26" s="11">
        <f t="shared" ca="1" si="5"/>
        <v>0</v>
      </c>
      <c r="BS26" s="11">
        <f t="shared" ca="1" si="5"/>
        <v>0</v>
      </c>
      <c r="BT26" s="11">
        <f t="shared" ca="1" si="5"/>
        <v>0</v>
      </c>
      <c r="BU26" s="11">
        <f t="shared" ca="1" si="5"/>
        <v>0</v>
      </c>
      <c r="BV26" s="11">
        <f t="shared" ca="1" si="5"/>
        <v>0</v>
      </c>
      <c r="BW26" s="11">
        <f t="shared" ca="1" si="5"/>
        <v>0</v>
      </c>
      <c r="BX26" s="11">
        <f t="shared" ca="1" si="5"/>
        <v>0</v>
      </c>
      <c r="BY26" s="11">
        <f t="shared" ca="1" si="5"/>
        <v>0</v>
      </c>
      <c r="BZ26" s="11">
        <f t="shared" ca="1" si="5"/>
        <v>0</v>
      </c>
      <c r="CA26" s="11">
        <f t="shared" ca="1" si="5"/>
        <v>0</v>
      </c>
      <c r="CB26" s="11">
        <f t="shared" ca="1" si="5"/>
        <v>0</v>
      </c>
      <c r="CC26" s="11">
        <f t="shared" ca="1" si="5"/>
        <v>0</v>
      </c>
      <c r="CD26" s="11">
        <f t="shared" ca="1" si="5"/>
        <v>0</v>
      </c>
      <c r="CE26" s="11">
        <f t="shared" ca="1" si="5"/>
        <v>0</v>
      </c>
      <c r="CF26" s="11">
        <f t="shared" ca="1" si="5"/>
        <v>0</v>
      </c>
      <c r="CG26" s="99"/>
    </row>
    <row r="27" spans="1:85" s="6" customFormat="1" x14ac:dyDescent="0.2">
      <c r="A27" s="98"/>
      <c r="B27" s="93" t="s">
        <v>178</v>
      </c>
      <c r="C27" s="59" t="str">
        <f>C26</f>
        <v>тыс.руб.</v>
      </c>
      <c r="D27" s="8">
        <f t="shared" ca="1" si="2"/>
        <v>0</v>
      </c>
      <c r="E27" s="92">
        <f t="array" aca="1" ref="E27" ca="1">SUMPRODUCT(--($A$18:$A$25="прямой")*(E$18:E$25))</f>
        <v>0</v>
      </c>
      <c r="F27" s="92">
        <f t="array" aca="1" ref="F27" ca="1">SUMPRODUCT(--($A$18:$A$25="прямой")*(F$18:F$25))</f>
        <v>0</v>
      </c>
      <c r="G27" s="92">
        <f t="array" aca="1" ref="G27" ca="1">SUMPRODUCT(--($A$18:$A$25="прямой")*(G$18:G$25))</f>
        <v>0</v>
      </c>
      <c r="H27" s="92">
        <f t="array" aca="1" ref="H27" ca="1">SUMPRODUCT(--($A$18:$A$25="прямой")*(H$18:H$25))</f>
        <v>0</v>
      </c>
      <c r="I27" s="92">
        <f t="array" aca="1" ref="I27" ca="1">SUMPRODUCT(--($A$18:$A$25="прямой")*(I$18:I$25))</f>
        <v>0</v>
      </c>
      <c r="J27" s="92">
        <f t="array" aca="1" ref="J27" ca="1">SUMPRODUCT(--($A$18:$A$25="прямой")*(J$18:J$25))</f>
        <v>0</v>
      </c>
      <c r="K27" s="92">
        <f t="array" aca="1" ref="K27" ca="1">SUMPRODUCT(--($A$18:$A$25="прямой")*(K$18:K$25))</f>
        <v>0</v>
      </c>
      <c r="L27" s="92">
        <f t="array" aca="1" ref="L27" ca="1">SUMPRODUCT(--($A$18:$A$25="прямой")*(L$18:L$25))</f>
        <v>0</v>
      </c>
      <c r="M27" s="92">
        <f t="array" aca="1" ref="M27" ca="1">SUMPRODUCT(--($A$18:$A$25="прямой")*(M$18:M$25))</f>
        <v>0</v>
      </c>
      <c r="N27" s="92">
        <f t="array" aca="1" ref="N27" ca="1">SUMPRODUCT(--($A$18:$A$25="прямой")*(N$18:N$25))</f>
        <v>0</v>
      </c>
      <c r="O27" s="92">
        <f t="array" aca="1" ref="O27" ca="1">SUMPRODUCT(--($A$18:$A$25="прямой")*(O$18:O$25))</f>
        <v>0</v>
      </c>
      <c r="P27" s="92">
        <f t="array" aca="1" ref="P27" ca="1">SUMPRODUCT(--($A$18:$A$25="прямой")*(P$18:P$25))</f>
        <v>0</v>
      </c>
      <c r="Q27" s="92">
        <f t="array" aca="1" ref="Q27" ca="1">SUMPRODUCT(--($A$18:$A$25="прямой")*(Q$18:Q$25))</f>
        <v>0</v>
      </c>
      <c r="R27" s="92">
        <f t="array" aca="1" ref="R27" ca="1">SUMPRODUCT(--($A$18:$A$25="прямой")*(R$18:R$25))</f>
        <v>0</v>
      </c>
      <c r="S27" s="92">
        <f t="array" aca="1" ref="S27" ca="1">SUMPRODUCT(--($A$18:$A$25="прямой")*(S$18:S$25))</f>
        <v>0</v>
      </c>
      <c r="T27" s="92">
        <f t="array" aca="1" ref="T27" ca="1">SUMPRODUCT(--($A$18:$A$25="прямой")*(T$18:T$25))</f>
        <v>0</v>
      </c>
      <c r="U27" s="92">
        <f t="array" aca="1" ref="U27" ca="1">SUMPRODUCT(--($A$18:$A$25="прямой")*(U$18:U$25))</f>
        <v>0</v>
      </c>
      <c r="V27" s="92">
        <f t="array" aca="1" ref="V27" ca="1">SUMPRODUCT(--($A$18:$A$25="прямой")*(V$18:V$25))</f>
        <v>0</v>
      </c>
      <c r="W27" s="92">
        <f t="array" aca="1" ref="W27" ca="1">SUMPRODUCT(--($A$18:$A$25="прямой")*(W$18:W$25))</f>
        <v>0</v>
      </c>
      <c r="X27" s="92">
        <f t="array" aca="1" ref="X27" ca="1">SUMPRODUCT(--($A$18:$A$25="прямой")*(X$18:X$25))</f>
        <v>0</v>
      </c>
      <c r="Y27" s="92">
        <f t="array" aca="1" ref="Y27" ca="1">SUMPRODUCT(--($A$18:$A$25="прямой")*(Y$18:Y$25))</f>
        <v>0</v>
      </c>
      <c r="Z27" s="92">
        <f t="array" aca="1" ref="Z27" ca="1">SUMPRODUCT(--($A$18:$A$25="прямой")*(Z$18:Z$25))</f>
        <v>0</v>
      </c>
      <c r="AA27" s="92">
        <f t="array" aca="1" ref="AA27" ca="1">SUMPRODUCT(--($A$18:$A$25="прямой")*(AA$18:AA$25))</f>
        <v>0</v>
      </c>
      <c r="AB27" s="92">
        <f t="array" aca="1" ref="AB27" ca="1">SUMPRODUCT(--($A$18:$A$25="прямой")*(AB$18:AB$25))</f>
        <v>0</v>
      </c>
      <c r="AC27" s="92">
        <f t="array" aca="1" ref="AC27" ca="1">SUMPRODUCT(--($A$18:$A$25="прямой")*(AC$18:AC$25))</f>
        <v>0</v>
      </c>
      <c r="AD27" s="92">
        <f t="array" aca="1" ref="AD27" ca="1">SUMPRODUCT(--($A$18:$A$25="прямой")*(AD$18:AD$25))</f>
        <v>0</v>
      </c>
      <c r="AE27" s="92">
        <f t="array" aca="1" ref="AE27" ca="1">SUMPRODUCT(--($A$18:$A$25="прямой")*(AE$18:AE$25))</f>
        <v>0</v>
      </c>
      <c r="AF27" s="92">
        <f t="array" aca="1" ref="AF27" ca="1">SUMPRODUCT(--($A$18:$A$25="прямой")*(AF$18:AF$25))</f>
        <v>0</v>
      </c>
      <c r="AG27" s="92">
        <f t="array" aca="1" ref="AG27" ca="1">SUMPRODUCT(--($A$18:$A$25="прямой")*(AG$18:AG$25))</f>
        <v>0</v>
      </c>
      <c r="AH27" s="92">
        <f t="array" aca="1" ref="AH27" ca="1">SUMPRODUCT(--($A$18:$A$25="прямой")*(AH$18:AH$25))</f>
        <v>0</v>
      </c>
      <c r="AI27" s="92">
        <f t="array" aca="1" ref="AI27" ca="1">SUMPRODUCT(--($A$18:$A$25="прямой")*(AI$18:AI$25))</f>
        <v>0</v>
      </c>
      <c r="AJ27" s="92">
        <f t="array" aca="1" ref="AJ27" ca="1">SUMPRODUCT(--($A$18:$A$25="прямой")*(AJ$18:AJ$25))</f>
        <v>0</v>
      </c>
      <c r="AK27" s="92">
        <f t="array" aca="1" ref="AK27" ca="1">SUMPRODUCT(--($A$18:$A$25="прямой")*(AK$18:AK$25))</f>
        <v>0</v>
      </c>
      <c r="AL27" s="92">
        <f t="array" aca="1" ref="AL27" ca="1">SUMPRODUCT(--($A$18:$A$25="прямой")*(AL$18:AL$25))</f>
        <v>0</v>
      </c>
      <c r="AM27" s="92">
        <f t="array" aca="1" ref="AM27" ca="1">SUMPRODUCT(--($A$18:$A$25="прямой")*(AM$18:AM$25))</f>
        <v>0</v>
      </c>
      <c r="AN27" s="92">
        <f t="array" aca="1" ref="AN27" ca="1">SUMPRODUCT(--($A$18:$A$25="прямой")*(AN$18:AN$25))</f>
        <v>0</v>
      </c>
      <c r="AO27" s="92">
        <f t="array" aca="1" ref="AO27" ca="1">SUMPRODUCT(--($A$18:$A$25="прямой")*(AO$18:AO$25))</f>
        <v>0</v>
      </c>
      <c r="AP27" s="92">
        <f t="array" aca="1" ref="AP27" ca="1">SUMPRODUCT(--($A$18:$A$25="прямой")*(AP$18:AP$25))</f>
        <v>0</v>
      </c>
      <c r="AQ27" s="92">
        <f t="array" aca="1" ref="AQ27" ca="1">SUMPRODUCT(--($A$18:$A$25="прямой")*(AQ$18:AQ$25))</f>
        <v>0</v>
      </c>
      <c r="AR27" s="92">
        <f t="array" aca="1" ref="AR27" ca="1">SUMPRODUCT(--($A$18:$A$25="прямой")*(AR$18:AR$25))</f>
        <v>0</v>
      </c>
      <c r="AS27" s="92">
        <f t="array" aca="1" ref="AS27" ca="1">SUMPRODUCT(--($A$18:$A$25="прямой")*(AS$18:AS$25))</f>
        <v>0</v>
      </c>
      <c r="AT27" s="92">
        <f t="array" aca="1" ref="AT27" ca="1">SUMPRODUCT(--($A$18:$A$25="прямой")*(AT$18:AT$25))</f>
        <v>0</v>
      </c>
      <c r="AU27" s="92">
        <f t="array" aca="1" ref="AU27" ca="1">SUMPRODUCT(--($A$18:$A$25="прямой")*(AU$18:AU$25))</f>
        <v>0</v>
      </c>
      <c r="AV27" s="92">
        <f t="array" aca="1" ref="AV27" ca="1">SUMPRODUCT(--($A$18:$A$25="прямой")*(AV$18:AV$25))</f>
        <v>0</v>
      </c>
      <c r="AW27" s="92">
        <f t="array" aca="1" ref="AW27" ca="1">SUMPRODUCT(--($A$18:$A$25="прямой")*(AW$18:AW$25))</f>
        <v>0</v>
      </c>
      <c r="AX27" s="92">
        <f t="array" aca="1" ref="AX27" ca="1">SUMPRODUCT(--($A$18:$A$25="прямой")*(AX$18:AX$25))</f>
        <v>0</v>
      </c>
      <c r="AY27" s="92">
        <f t="array" aca="1" ref="AY27" ca="1">SUMPRODUCT(--($A$18:$A$25="прямой")*(AY$18:AY$25))</f>
        <v>0</v>
      </c>
      <c r="AZ27" s="92">
        <f t="array" aca="1" ref="AZ27" ca="1">SUMPRODUCT(--($A$18:$A$25="прямой")*(AZ$18:AZ$25))</f>
        <v>0</v>
      </c>
      <c r="BA27" s="92">
        <f t="array" aca="1" ref="BA27" ca="1">SUMPRODUCT(--($A$18:$A$25="прямой")*(BA$18:BA$25))</f>
        <v>0</v>
      </c>
      <c r="BB27" s="92">
        <f t="array" aca="1" ref="BB27" ca="1">SUMPRODUCT(--($A$18:$A$25="прямой")*(BB$18:BB$25))</f>
        <v>0</v>
      </c>
      <c r="BC27" s="92">
        <f t="array" aca="1" ref="BC27" ca="1">SUMPRODUCT(--($A$18:$A$25="прямой")*(BC$18:BC$25))</f>
        <v>0</v>
      </c>
      <c r="BD27" s="92">
        <f t="array" aca="1" ref="BD27" ca="1">SUMPRODUCT(--($A$18:$A$25="прямой")*(BD$18:BD$25))</f>
        <v>0</v>
      </c>
      <c r="BE27" s="92">
        <f t="array" aca="1" ref="BE27" ca="1">SUMPRODUCT(--($A$18:$A$25="прямой")*(BE$18:BE$25))</f>
        <v>0</v>
      </c>
      <c r="BF27" s="92">
        <f t="array" aca="1" ref="BF27" ca="1">SUMPRODUCT(--($A$18:$A$25="прямой")*(BF$18:BF$25))</f>
        <v>0</v>
      </c>
      <c r="BG27" s="92">
        <f t="array" aca="1" ref="BG27" ca="1">SUMPRODUCT(--($A$18:$A$25="прямой")*(BG$18:BG$25))</f>
        <v>0</v>
      </c>
      <c r="BH27" s="92">
        <f t="array" aca="1" ref="BH27" ca="1">SUMPRODUCT(--($A$18:$A$25="прямой")*(BH$18:BH$25))</f>
        <v>0</v>
      </c>
      <c r="BI27" s="92">
        <f t="array" aca="1" ref="BI27" ca="1">SUMPRODUCT(--($A$18:$A$25="прямой")*(BI$18:BI$25))</f>
        <v>0</v>
      </c>
      <c r="BJ27" s="92">
        <f t="array" aca="1" ref="BJ27" ca="1">SUMPRODUCT(--($A$18:$A$25="прямой")*(BJ$18:BJ$25))</f>
        <v>0</v>
      </c>
      <c r="BK27" s="92">
        <f t="array" aca="1" ref="BK27" ca="1">SUMPRODUCT(--($A$18:$A$25="прямой")*(BK$18:BK$25))</f>
        <v>0</v>
      </c>
      <c r="BL27" s="92">
        <f t="array" aca="1" ref="BL27" ca="1">SUMPRODUCT(--($A$18:$A$25="прямой")*(BL$18:BL$25))</f>
        <v>0</v>
      </c>
      <c r="BM27" s="92">
        <f t="array" aca="1" ref="BM27" ca="1">SUMPRODUCT(--($A$18:$A$25="прямой")*(BM$18:BM$25))</f>
        <v>0</v>
      </c>
      <c r="BN27" s="92">
        <f t="array" aca="1" ref="BN27" ca="1">SUMPRODUCT(--($A$18:$A$25="прямой")*(BN$18:BN$25))</f>
        <v>0</v>
      </c>
      <c r="BO27" s="92">
        <f t="array" aca="1" ref="BO27" ca="1">SUMPRODUCT(--($A$18:$A$25="прямой")*(BO$18:BO$25))</f>
        <v>0</v>
      </c>
      <c r="BP27" s="92">
        <f t="array" aca="1" ref="BP27" ca="1">SUMPRODUCT(--($A$18:$A$25="прямой")*(BP$18:BP$25))</f>
        <v>0</v>
      </c>
      <c r="BQ27" s="92">
        <f t="array" aca="1" ref="BQ27" ca="1">SUMPRODUCT(--($A$18:$A$25="прямой")*(BQ$18:BQ$25))</f>
        <v>0</v>
      </c>
      <c r="BR27" s="92">
        <f t="array" aca="1" ref="BR27" ca="1">SUMPRODUCT(--($A$18:$A$25="прямой")*(BR$18:BR$25))</f>
        <v>0</v>
      </c>
      <c r="BS27" s="92">
        <f t="array" aca="1" ref="BS27" ca="1">SUMPRODUCT(--($A$18:$A$25="прямой")*(BS$18:BS$25))</f>
        <v>0</v>
      </c>
      <c r="BT27" s="92">
        <f t="array" aca="1" ref="BT27" ca="1">SUMPRODUCT(--($A$18:$A$25="прямой")*(BT$18:BT$25))</f>
        <v>0</v>
      </c>
      <c r="BU27" s="92">
        <f t="array" aca="1" ref="BU27" ca="1">SUMPRODUCT(--($A$18:$A$25="прямой")*(BU$18:BU$25))</f>
        <v>0</v>
      </c>
      <c r="BV27" s="92">
        <f t="array" aca="1" ref="BV27" ca="1">SUMPRODUCT(--($A$18:$A$25="прямой")*(BV$18:BV$25))</f>
        <v>0</v>
      </c>
      <c r="BW27" s="92">
        <f t="array" aca="1" ref="BW27" ca="1">SUMPRODUCT(--($A$18:$A$25="прямой")*(BW$18:BW$25))</f>
        <v>0</v>
      </c>
      <c r="BX27" s="92">
        <f t="array" aca="1" ref="BX27" ca="1">SUMPRODUCT(--($A$18:$A$25="прямой")*(BX$18:BX$25))</f>
        <v>0</v>
      </c>
      <c r="BY27" s="92">
        <f t="array" aca="1" ref="BY27" ca="1">SUMPRODUCT(--($A$18:$A$25="прямой")*(BY$18:BY$25))</f>
        <v>0</v>
      </c>
      <c r="BZ27" s="92">
        <f t="array" aca="1" ref="BZ27" ca="1">SUMPRODUCT(--($A$18:$A$25="прямой")*(BZ$18:BZ$25))</f>
        <v>0</v>
      </c>
      <c r="CA27" s="92">
        <f t="array" aca="1" ref="CA27" ca="1">SUMPRODUCT(--($A$18:$A$25="прямой")*(CA$18:CA$25))</f>
        <v>0</v>
      </c>
      <c r="CB27" s="92">
        <f t="array" aca="1" ref="CB27" ca="1">SUMPRODUCT(--($A$18:$A$25="прямой")*(CB$18:CB$25))</f>
        <v>0</v>
      </c>
      <c r="CC27" s="92">
        <f t="array" aca="1" ref="CC27" ca="1">SUMPRODUCT(--($A$18:$A$25="прямой")*(CC$18:CC$25))</f>
        <v>0</v>
      </c>
      <c r="CD27" s="92">
        <f t="array" aca="1" ref="CD27" ca="1">SUMPRODUCT(--($A$18:$A$25="прямой")*(CD$18:CD$25))</f>
        <v>0</v>
      </c>
      <c r="CE27" s="92">
        <f t="array" aca="1" ref="CE27" ca="1">SUMPRODUCT(--($A$18:$A$25="прямой")*(CE$18:CE$25))</f>
        <v>0</v>
      </c>
      <c r="CF27" s="92">
        <f t="array" aca="1" ref="CF27" ca="1">SUMPRODUCT(--($A$18:$A$25="прямой")*(CF$18:CF$25))</f>
        <v>0</v>
      </c>
      <c r="CG27" s="98"/>
    </row>
    <row r="28" spans="1:85" s="6" customFormat="1" x14ac:dyDescent="0.2">
      <c r="A28" s="98"/>
      <c r="B28" s="93" t="s">
        <v>179</v>
      </c>
      <c r="C28" s="59" t="str">
        <f>C27</f>
        <v>тыс.руб.</v>
      </c>
      <c r="D28" s="8">
        <f t="shared" ca="1" si="2"/>
        <v>335761.21827411168</v>
      </c>
      <c r="E28" s="92">
        <f t="array" aca="1" ref="E28" ca="1">SUMPRODUCT(--($A$18:$A$25="косвенный")*(E$18:E$25))</f>
        <v>0</v>
      </c>
      <c r="F28" s="92">
        <f t="array" aca="1" ref="F28" ca="1">SUMPRODUCT(--($A$18:$A$25="косвенный")*(F$18:F$25))</f>
        <v>0</v>
      </c>
      <c r="G28" s="92">
        <f t="array" aca="1" ref="G28" ca="1">SUMPRODUCT(--($A$18:$A$25="косвенный")*(G$18:G$25))</f>
        <v>33898.477157360408</v>
      </c>
      <c r="H28" s="92">
        <f t="array" aca="1" ref="H28" ca="1">SUMPRODUCT(--($A$18:$A$25="косвенный")*(H$18:H$25))</f>
        <v>60372.548223350255</v>
      </c>
      <c r="I28" s="92">
        <f t="array" aca="1" ref="I28" ca="1">SUMPRODUCT(--($A$18:$A$25="косвенный")*(I$18:I$25))</f>
        <v>60372.548223350255</v>
      </c>
      <c r="J28" s="92">
        <f t="array" aca="1" ref="J28" ca="1">SUMPRODUCT(--($A$18:$A$25="косвенный")*(J$18:J$25))</f>
        <v>60372.548223350255</v>
      </c>
      <c r="K28" s="92">
        <f t="array" aca="1" ref="K28" ca="1">SUMPRODUCT(--($A$18:$A$25="косвенный")*(K$18:K$25))</f>
        <v>60372.548223350255</v>
      </c>
      <c r="L28" s="92">
        <f t="array" aca="1" ref="L28" ca="1">SUMPRODUCT(--($A$18:$A$25="косвенный")*(L$18:L$25))</f>
        <v>60372.548223350255</v>
      </c>
      <c r="M28" s="92">
        <f t="array" aca="1" ref="M28" ca="1">SUMPRODUCT(--($A$18:$A$25="косвенный")*(M$18:M$25))</f>
        <v>0</v>
      </c>
      <c r="N28" s="92">
        <f t="array" aca="1" ref="N28" ca="1">SUMPRODUCT(--($A$18:$A$25="косвенный")*(N$18:N$25))</f>
        <v>0</v>
      </c>
      <c r="O28" s="92">
        <f t="array" aca="1" ref="O28" ca="1">SUMPRODUCT(--($A$18:$A$25="косвенный")*(O$18:O$25))</f>
        <v>0</v>
      </c>
      <c r="P28" s="92">
        <f t="array" aca="1" ref="P28" ca="1">SUMPRODUCT(--($A$18:$A$25="косвенный")*(P$18:P$25))</f>
        <v>0</v>
      </c>
      <c r="Q28" s="92">
        <f t="array" aca="1" ref="Q28" ca="1">SUMPRODUCT(--($A$18:$A$25="косвенный")*(Q$18:Q$25))</f>
        <v>0</v>
      </c>
      <c r="R28" s="92">
        <f t="array" aca="1" ref="R28" ca="1">SUMPRODUCT(--($A$18:$A$25="косвенный")*(R$18:R$25))</f>
        <v>0</v>
      </c>
      <c r="S28" s="92">
        <f t="array" aca="1" ref="S28" ca="1">SUMPRODUCT(--($A$18:$A$25="косвенный")*(S$18:S$25))</f>
        <v>0</v>
      </c>
      <c r="T28" s="92">
        <f t="array" aca="1" ref="T28" ca="1">SUMPRODUCT(--($A$18:$A$25="косвенный")*(T$18:T$25))</f>
        <v>0</v>
      </c>
      <c r="U28" s="92">
        <f t="array" aca="1" ref="U28" ca="1">SUMPRODUCT(--($A$18:$A$25="косвенный")*(U$18:U$25))</f>
        <v>0</v>
      </c>
      <c r="V28" s="92">
        <f t="array" aca="1" ref="V28" ca="1">SUMPRODUCT(--($A$18:$A$25="косвенный")*(V$18:V$25))</f>
        <v>0</v>
      </c>
      <c r="W28" s="92">
        <f t="array" aca="1" ref="W28" ca="1">SUMPRODUCT(--($A$18:$A$25="косвенный")*(W$18:W$25))</f>
        <v>0</v>
      </c>
      <c r="X28" s="92">
        <f t="array" aca="1" ref="X28" ca="1">SUMPRODUCT(--($A$18:$A$25="косвенный")*(X$18:X$25))</f>
        <v>0</v>
      </c>
      <c r="Y28" s="92">
        <f t="array" aca="1" ref="Y28" ca="1">SUMPRODUCT(--($A$18:$A$25="косвенный")*(Y$18:Y$25))</f>
        <v>0</v>
      </c>
      <c r="Z28" s="92">
        <f t="array" aca="1" ref="Z28" ca="1">SUMPRODUCT(--($A$18:$A$25="косвенный")*(Z$18:Z$25))</f>
        <v>0</v>
      </c>
      <c r="AA28" s="92">
        <f t="array" aca="1" ref="AA28" ca="1">SUMPRODUCT(--($A$18:$A$25="косвенный")*(AA$18:AA$25))</f>
        <v>0</v>
      </c>
      <c r="AB28" s="92">
        <f t="array" aca="1" ref="AB28" ca="1">SUMPRODUCT(--($A$18:$A$25="косвенный")*(AB$18:AB$25))</f>
        <v>0</v>
      </c>
      <c r="AC28" s="92">
        <f t="array" aca="1" ref="AC28" ca="1">SUMPRODUCT(--($A$18:$A$25="косвенный")*(AC$18:AC$25))</f>
        <v>0</v>
      </c>
      <c r="AD28" s="92">
        <f t="array" aca="1" ref="AD28" ca="1">SUMPRODUCT(--($A$18:$A$25="косвенный")*(AD$18:AD$25))</f>
        <v>0</v>
      </c>
      <c r="AE28" s="92">
        <f t="array" aca="1" ref="AE28" ca="1">SUMPRODUCT(--($A$18:$A$25="косвенный")*(AE$18:AE$25))</f>
        <v>0</v>
      </c>
      <c r="AF28" s="92">
        <f t="array" aca="1" ref="AF28" ca="1">SUMPRODUCT(--($A$18:$A$25="косвенный")*(AF$18:AF$25))</f>
        <v>0</v>
      </c>
      <c r="AG28" s="92">
        <f t="array" aca="1" ref="AG28" ca="1">SUMPRODUCT(--($A$18:$A$25="косвенный")*(AG$18:AG$25))</f>
        <v>0</v>
      </c>
      <c r="AH28" s="92">
        <f t="array" aca="1" ref="AH28" ca="1">SUMPRODUCT(--($A$18:$A$25="косвенный")*(AH$18:AH$25))</f>
        <v>0</v>
      </c>
      <c r="AI28" s="92">
        <f t="array" aca="1" ref="AI28" ca="1">SUMPRODUCT(--($A$18:$A$25="косвенный")*(AI$18:AI$25))</f>
        <v>0</v>
      </c>
      <c r="AJ28" s="92">
        <f t="array" aca="1" ref="AJ28" ca="1">SUMPRODUCT(--($A$18:$A$25="косвенный")*(AJ$18:AJ$25))</f>
        <v>0</v>
      </c>
      <c r="AK28" s="92">
        <f t="array" aca="1" ref="AK28" ca="1">SUMPRODUCT(--($A$18:$A$25="косвенный")*(AK$18:AK$25))</f>
        <v>0</v>
      </c>
      <c r="AL28" s="92">
        <f t="array" aca="1" ref="AL28" ca="1">SUMPRODUCT(--($A$18:$A$25="косвенный")*(AL$18:AL$25))</f>
        <v>0</v>
      </c>
      <c r="AM28" s="92">
        <f t="array" aca="1" ref="AM28" ca="1">SUMPRODUCT(--($A$18:$A$25="косвенный")*(AM$18:AM$25))</f>
        <v>0</v>
      </c>
      <c r="AN28" s="92">
        <f t="array" aca="1" ref="AN28" ca="1">SUMPRODUCT(--($A$18:$A$25="косвенный")*(AN$18:AN$25))</f>
        <v>0</v>
      </c>
      <c r="AO28" s="92">
        <f t="array" aca="1" ref="AO28" ca="1">SUMPRODUCT(--($A$18:$A$25="косвенный")*(AO$18:AO$25))</f>
        <v>0</v>
      </c>
      <c r="AP28" s="92">
        <f t="array" aca="1" ref="AP28" ca="1">SUMPRODUCT(--($A$18:$A$25="косвенный")*(AP$18:AP$25))</f>
        <v>0</v>
      </c>
      <c r="AQ28" s="92">
        <f t="array" aca="1" ref="AQ28" ca="1">SUMPRODUCT(--($A$18:$A$25="косвенный")*(AQ$18:AQ$25))</f>
        <v>0</v>
      </c>
      <c r="AR28" s="92">
        <f t="array" aca="1" ref="AR28" ca="1">SUMPRODUCT(--($A$18:$A$25="косвенный")*(AR$18:AR$25))</f>
        <v>0</v>
      </c>
      <c r="AS28" s="92">
        <f t="array" aca="1" ref="AS28" ca="1">SUMPRODUCT(--($A$18:$A$25="косвенный")*(AS$18:AS$25))</f>
        <v>0</v>
      </c>
      <c r="AT28" s="92">
        <f t="array" aca="1" ref="AT28" ca="1">SUMPRODUCT(--($A$18:$A$25="косвенный")*(AT$18:AT$25))</f>
        <v>0</v>
      </c>
      <c r="AU28" s="92">
        <f t="array" aca="1" ref="AU28" ca="1">SUMPRODUCT(--($A$18:$A$25="косвенный")*(AU$18:AU$25))</f>
        <v>0</v>
      </c>
      <c r="AV28" s="92">
        <f t="array" aca="1" ref="AV28" ca="1">SUMPRODUCT(--($A$18:$A$25="косвенный")*(AV$18:AV$25))</f>
        <v>0</v>
      </c>
      <c r="AW28" s="92">
        <f t="array" aca="1" ref="AW28" ca="1">SUMPRODUCT(--($A$18:$A$25="косвенный")*(AW$18:AW$25))</f>
        <v>0</v>
      </c>
      <c r="AX28" s="92">
        <f t="array" aca="1" ref="AX28" ca="1">SUMPRODUCT(--($A$18:$A$25="косвенный")*(AX$18:AX$25))</f>
        <v>0</v>
      </c>
      <c r="AY28" s="92">
        <f t="array" aca="1" ref="AY28" ca="1">SUMPRODUCT(--($A$18:$A$25="косвенный")*(AY$18:AY$25))</f>
        <v>0</v>
      </c>
      <c r="AZ28" s="92">
        <f t="array" aca="1" ref="AZ28" ca="1">SUMPRODUCT(--($A$18:$A$25="косвенный")*(AZ$18:AZ$25))</f>
        <v>0</v>
      </c>
      <c r="BA28" s="92">
        <f t="array" aca="1" ref="BA28" ca="1">SUMPRODUCT(--($A$18:$A$25="косвенный")*(BA$18:BA$25))</f>
        <v>0</v>
      </c>
      <c r="BB28" s="92">
        <f t="array" aca="1" ref="BB28" ca="1">SUMPRODUCT(--($A$18:$A$25="косвенный")*(BB$18:BB$25))</f>
        <v>0</v>
      </c>
      <c r="BC28" s="92">
        <f t="array" aca="1" ref="BC28" ca="1">SUMPRODUCT(--($A$18:$A$25="косвенный")*(BC$18:BC$25))</f>
        <v>0</v>
      </c>
      <c r="BD28" s="92">
        <f t="array" aca="1" ref="BD28" ca="1">SUMPRODUCT(--($A$18:$A$25="косвенный")*(BD$18:BD$25))</f>
        <v>0</v>
      </c>
      <c r="BE28" s="92">
        <f t="array" aca="1" ref="BE28" ca="1">SUMPRODUCT(--($A$18:$A$25="косвенный")*(BE$18:BE$25))</f>
        <v>0</v>
      </c>
      <c r="BF28" s="92">
        <f t="array" aca="1" ref="BF28" ca="1">SUMPRODUCT(--($A$18:$A$25="косвенный")*(BF$18:BF$25))</f>
        <v>0</v>
      </c>
      <c r="BG28" s="92">
        <f t="array" aca="1" ref="BG28" ca="1">SUMPRODUCT(--($A$18:$A$25="косвенный")*(BG$18:BG$25))</f>
        <v>0</v>
      </c>
      <c r="BH28" s="92">
        <f t="array" aca="1" ref="BH28" ca="1">SUMPRODUCT(--($A$18:$A$25="косвенный")*(BH$18:BH$25))</f>
        <v>0</v>
      </c>
      <c r="BI28" s="92">
        <f t="array" aca="1" ref="BI28" ca="1">SUMPRODUCT(--($A$18:$A$25="косвенный")*(BI$18:BI$25))</f>
        <v>0</v>
      </c>
      <c r="BJ28" s="92">
        <f t="array" aca="1" ref="BJ28" ca="1">SUMPRODUCT(--($A$18:$A$25="косвенный")*(BJ$18:BJ$25))</f>
        <v>0</v>
      </c>
      <c r="BK28" s="92">
        <f t="array" aca="1" ref="BK28" ca="1">SUMPRODUCT(--($A$18:$A$25="косвенный")*(BK$18:BK$25))</f>
        <v>0</v>
      </c>
      <c r="BL28" s="92">
        <f t="array" aca="1" ref="BL28" ca="1">SUMPRODUCT(--($A$18:$A$25="косвенный")*(BL$18:BL$25))</f>
        <v>0</v>
      </c>
      <c r="BM28" s="92">
        <f t="array" aca="1" ref="BM28" ca="1">SUMPRODUCT(--($A$18:$A$25="косвенный")*(BM$18:BM$25))</f>
        <v>0</v>
      </c>
      <c r="BN28" s="92">
        <f t="array" aca="1" ref="BN28" ca="1">SUMPRODUCT(--($A$18:$A$25="косвенный")*(BN$18:BN$25))</f>
        <v>0</v>
      </c>
      <c r="BO28" s="92">
        <f t="array" aca="1" ref="BO28" ca="1">SUMPRODUCT(--($A$18:$A$25="косвенный")*(BO$18:BO$25))</f>
        <v>0</v>
      </c>
      <c r="BP28" s="92">
        <f t="array" aca="1" ref="BP28" ca="1">SUMPRODUCT(--($A$18:$A$25="косвенный")*(BP$18:BP$25))</f>
        <v>0</v>
      </c>
      <c r="BQ28" s="92">
        <f t="array" aca="1" ref="BQ28" ca="1">SUMPRODUCT(--($A$18:$A$25="косвенный")*(BQ$18:BQ$25))</f>
        <v>0</v>
      </c>
      <c r="BR28" s="92">
        <f t="array" aca="1" ref="BR28" ca="1">SUMPRODUCT(--($A$18:$A$25="косвенный")*(BR$18:BR$25))</f>
        <v>0</v>
      </c>
      <c r="BS28" s="92">
        <f t="array" aca="1" ref="BS28" ca="1">SUMPRODUCT(--($A$18:$A$25="косвенный")*(BS$18:BS$25))</f>
        <v>0</v>
      </c>
      <c r="BT28" s="92">
        <f t="array" aca="1" ref="BT28" ca="1">SUMPRODUCT(--($A$18:$A$25="косвенный")*(BT$18:BT$25))</f>
        <v>0</v>
      </c>
      <c r="BU28" s="92">
        <f t="array" aca="1" ref="BU28" ca="1">SUMPRODUCT(--($A$18:$A$25="косвенный")*(BU$18:BU$25))</f>
        <v>0</v>
      </c>
      <c r="BV28" s="92">
        <f t="array" aca="1" ref="BV28" ca="1">SUMPRODUCT(--($A$18:$A$25="косвенный")*(BV$18:BV$25))</f>
        <v>0</v>
      </c>
      <c r="BW28" s="92">
        <f t="array" aca="1" ref="BW28" ca="1">SUMPRODUCT(--($A$18:$A$25="косвенный")*(BW$18:BW$25))</f>
        <v>0</v>
      </c>
      <c r="BX28" s="92">
        <f t="array" aca="1" ref="BX28" ca="1">SUMPRODUCT(--($A$18:$A$25="косвенный")*(BX$18:BX$25))</f>
        <v>0</v>
      </c>
      <c r="BY28" s="92">
        <f t="array" aca="1" ref="BY28" ca="1">SUMPRODUCT(--($A$18:$A$25="косвенный")*(BY$18:BY$25))</f>
        <v>0</v>
      </c>
      <c r="BZ28" s="92">
        <f t="array" aca="1" ref="BZ28" ca="1">SUMPRODUCT(--($A$18:$A$25="косвенный")*(BZ$18:BZ$25))</f>
        <v>0</v>
      </c>
      <c r="CA28" s="92">
        <f t="array" aca="1" ref="CA28" ca="1">SUMPRODUCT(--($A$18:$A$25="косвенный")*(CA$18:CA$25))</f>
        <v>0</v>
      </c>
      <c r="CB28" s="92">
        <f t="array" aca="1" ref="CB28" ca="1">SUMPRODUCT(--($A$18:$A$25="косвенный")*(CB$18:CB$25))</f>
        <v>0</v>
      </c>
      <c r="CC28" s="92">
        <f t="array" aca="1" ref="CC28" ca="1">SUMPRODUCT(--($A$18:$A$25="косвенный")*(CC$18:CC$25))</f>
        <v>0</v>
      </c>
      <c r="CD28" s="92">
        <f t="array" aca="1" ref="CD28" ca="1">SUMPRODUCT(--($A$18:$A$25="косвенный")*(CD$18:CD$25))</f>
        <v>0</v>
      </c>
      <c r="CE28" s="92">
        <f t="array" aca="1" ref="CE28" ca="1">SUMPRODUCT(--($A$18:$A$25="косвенный")*(CE$18:CE$25))</f>
        <v>0</v>
      </c>
      <c r="CF28" s="92">
        <f t="array" aca="1" ref="CF28" ca="1">SUMPRODUCT(--($A$18:$A$25="косвенный")*(CF$18:CF$25))</f>
        <v>0</v>
      </c>
      <c r="CG28" s="98"/>
    </row>
    <row r="29" spans="1:85" s="3" customFormat="1" x14ac:dyDescent="0.2">
      <c r="A29" s="100"/>
      <c r="B29" s="101"/>
      <c r="C29" s="102"/>
      <c r="D29" s="100"/>
      <c r="E29" s="103"/>
      <c r="F29" s="103"/>
      <c r="G29" s="103"/>
      <c r="H29" s="103"/>
      <c r="I29" s="103"/>
      <c r="J29" s="103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0"/>
      <c r="BO29" s="100"/>
      <c r="BP29" s="100"/>
      <c r="BQ29" s="100"/>
      <c r="BR29" s="100"/>
      <c r="BS29" s="100"/>
      <c r="BT29" s="100"/>
      <c r="BU29" s="100"/>
      <c r="BV29" s="100"/>
      <c r="BW29" s="100"/>
      <c r="BX29" s="100"/>
      <c r="BY29" s="100"/>
      <c r="BZ29" s="100"/>
      <c r="CA29" s="100"/>
      <c r="CB29" s="100"/>
      <c r="CC29" s="100"/>
      <c r="CD29" s="100"/>
      <c r="CE29" s="100"/>
      <c r="CF29" s="100"/>
      <c r="CG29" s="100"/>
    </row>
    <row r="30" spans="1:85" ht="28.5" customHeight="1" x14ac:dyDescent="0.2">
      <c r="A30" s="94"/>
      <c r="B30" s="96" t="s">
        <v>33</v>
      </c>
      <c r="C30" s="96" t="s">
        <v>166</v>
      </c>
      <c r="D30" s="96" t="s">
        <v>4</v>
      </c>
      <c r="E30" s="96">
        <f>E17</f>
        <v>2022</v>
      </c>
      <c r="F30" s="96">
        <f>E30+1</f>
        <v>2023</v>
      </c>
      <c r="G30" s="96">
        <f t="shared" ref="G30:BR30" si="6">F30+1</f>
        <v>2024</v>
      </c>
      <c r="H30" s="96">
        <f t="shared" si="6"/>
        <v>2025</v>
      </c>
      <c r="I30" s="96">
        <f t="shared" si="6"/>
        <v>2026</v>
      </c>
      <c r="J30" s="96">
        <f t="shared" si="6"/>
        <v>2027</v>
      </c>
      <c r="K30" s="96">
        <f t="shared" si="6"/>
        <v>2028</v>
      </c>
      <c r="L30" s="96">
        <f t="shared" si="6"/>
        <v>2029</v>
      </c>
      <c r="M30" s="96">
        <f t="shared" si="6"/>
        <v>2030</v>
      </c>
      <c r="N30" s="96">
        <f t="shared" si="6"/>
        <v>2031</v>
      </c>
      <c r="O30" s="96">
        <f t="shared" si="6"/>
        <v>2032</v>
      </c>
      <c r="P30" s="96">
        <f t="shared" si="6"/>
        <v>2033</v>
      </c>
      <c r="Q30" s="96">
        <f t="shared" si="6"/>
        <v>2034</v>
      </c>
      <c r="R30" s="96">
        <f t="shared" si="6"/>
        <v>2035</v>
      </c>
      <c r="S30" s="96">
        <f t="shared" si="6"/>
        <v>2036</v>
      </c>
      <c r="T30" s="96">
        <f t="shared" si="6"/>
        <v>2037</v>
      </c>
      <c r="U30" s="96">
        <f t="shared" si="6"/>
        <v>2038</v>
      </c>
      <c r="V30" s="96">
        <f t="shared" si="6"/>
        <v>2039</v>
      </c>
      <c r="W30" s="96">
        <f t="shared" si="6"/>
        <v>2040</v>
      </c>
      <c r="X30" s="96">
        <f t="shared" si="6"/>
        <v>2041</v>
      </c>
      <c r="Y30" s="96">
        <f t="shared" si="6"/>
        <v>2042</v>
      </c>
      <c r="Z30" s="96">
        <f t="shared" si="6"/>
        <v>2043</v>
      </c>
      <c r="AA30" s="96">
        <f t="shared" si="6"/>
        <v>2044</v>
      </c>
      <c r="AB30" s="96">
        <f t="shared" si="6"/>
        <v>2045</v>
      </c>
      <c r="AC30" s="96">
        <f t="shared" si="6"/>
        <v>2046</v>
      </c>
      <c r="AD30" s="96">
        <f t="shared" si="6"/>
        <v>2047</v>
      </c>
      <c r="AE30" s="96">
        <f t="shared" si="6"/>
        <v>2048</v>
      </c>
      <c r="AF30" s="96">
        <f t="shared" si="6"/>
        <v>2049</v>
      </c>
      <c r="AG30" s="96">
        <f t="shared" si="6"/>
        <v>2050</v>
      </c>
      <c r="AH30" s="96">
        <f t="shared" si="6"/>
        <v>2051</v>
      </c>
      <c r="AI30" s="96">
        <f t="shared" si="6"/>
        <v>2052</v>
      </c>
      <c r="AJ30" s="96">
        <f t="shared" si="6"/>
        <v>2053</v>
      </c>
      <c r="AK30" s="96">
        <f t="shared" si="6"/>
        <v>2054</v>
      </c>
      <c r="AL30" s="96">
        <f t="shared" si="6"/>
        <v>2055</v>
      </c>
      <c r="AM30" s="96">
        <f t="shared" si="6"/>
        <v>2056</v>
      </c>
      <c r="AN30" s="96">
        <f t="shared" si="6"/>
        <v>2057</v>
      </c>
      <c r="AO30" s="96">
        <f t="shared" si="6"/>
        <v>2058</v>
      </c>
      <c r="AP30" s="96">
        <f t="shared" si="6"/>
        <v>2059</v>
      </c>
      <c r="AQ30" s="96">
        <f t="shared" si="6"/>
        <v>2060</v>
      </c>
      <c r="AR30" s="96">
        <f t="shared" si="6"/>
        <v>2061</v>
      </c>
      <c r="AS30" s="96">
        <f t="shared" si="6"/>
        <v>2062</v>
      </c>
      <c r="AT30" s="96">
        <f t="shared" si="6"/>
        <v>2063</v>
      </c>
      <c r="AU30" s="96">
        <f t="shared" si="6"/>
        <v>2064</v>
      </c>
      <c r="AV30" s="96">
        <f t="shared" si="6"/>
        <v>2065</v>
      </c>
      <c r="AW30" s="96">
        <f t="shared" si="6"/>
        <v>2066</v>
      </c>
      <c r="AX30" s="96">
        <f t="shared" si="6"/>
        <v>2067</v>
      </c>
      <c r="AY30" s="96">
        <f t="shared" si="6"/>
        <v>2068</v>
      </c>
      <c r="AZ30" s="96">
        <f t="shared" si="6"/>
        <v>2069</v>
      </c>
      <c r="BA30" s="96">
        <f t="shared" si="6"/>
        <v>2070</v>
      </c>
      <c r="BB30" s="96">
        <f t="shared" si="6"/>
        <v>2071</v>
      </c>
      <c r="BC30" s="96">
        <f t="shared" si="6"/>
        <v>2072</v>
      </c>
      <c r="BD30" s="96">
        <f t="shared" si="6"/>
        <v>2073</v>
      </c>
      <c r="BE30" s="96">
        <f t="shared" si="6"/>
        <v>2074</v>
      </c>
      <c r="BF30" s="96">
        <f t="shared" si="6"/>
        <v>2075</v>
      </c>
      <c r="BG30" s="96">
        <f t="shared" si="6"/>
        <v>2076</v>
      </c>
      <c r="BH30" s="96">
        <f t="shared" si="6"/>
        <v>2077</v>
      </c>
      <c r="BI30" s="96">
        <f t="shared" si="6"/>
        <v>2078</v>
      </c>
      <c r="BJ30" s="96">
        <f t="shared" si="6"/>
        <v>2079</v>
      </c>
      <c r="BK30" s="96">
        <f t="shared" si="6"/>
        <v>2080</v>
      </c>
      <c r="BL30" s="96">
        <f t="shared" si="6"/>
        <v>2081</v>
      </c>
      <c r="BM30" s="96">
        <f t="shared" si="6"/>
        <v>2082</v>
      </c>
      <c r="BN30" s="96">
        <f t="shared" si="6"/>
        <v>2083</v>
      </c>
      <c r="BO30" s="96">
        <f t="shared" si="6"/>
        <v>2084</v>
      </c>
      <c r="BP30" s="96">
        <f t="shared" si="6"/>
        <v>2085</v>
      </c>
      <c r="BQ30" s="96">
        <f t="shared" si="6"/>
        <v>2086</v>
      </c>
      <c r="BR30" s="96">
        <f t="shared" si="6"/>
        <v>2087</v>
      </c>
      <c r="BS30" s="96">
        <f t="shared" ref="BS30:CF30" si="7">BR30+1</f>
        <v>2088</v>
      </c>
      <c r="BT30" s="96">
        <f t="shared" si="7"/>
        <v>2089</v>
      </c>
      <c r="BU30" s="96">
        <f t="shared" si="7"/>
        <v>2090</v>
      </c>
      <c r="BV30" s="96">
        <f t="shared" si="7"/>
        <v>2091</v>
      </c>
      <c r="BW30" s="96">
        <f t="shared" si="7"/>
        <v>2092</v>
      </c>
      <c r="BX30" s="96">
        <f t="shared" si="7"/>
        <v>2093</v>
      </c>
      <c r="BY30" s="96">
        <f t="shared" si="7"/>
        <v>2094</v>
      </c>
      <c r="BZ30" s="96">
        <f t="shared" si="7"/>
        <v>2095</v>
      </c>
      <c r="CA30" s="96">
        <f t="shared" si="7"/>
        <v>2096</v>
      </c>
      <c r="CB30" s="96">
        <f t="shared" si="7"/>
        <v>2097</v>
      </c>
      <c r="CC30" s="96">
        <f t="shared" si="7"/>
        <v>2098</v>
      </c>
      <c r="CD30" s="96">
        <f t="shared" si="7"/>
        <v>2099</v>
      </c>
      <c r="CE30" s="96">
        <f t="shared" si="7"/>
        <v>2100</v>
      </c>
      <c r="CF30" s="96">
        <f t="shared" si="7"/>
        <v>2101</v>
      </c>
      <c r="CG30" s="94"/>
    </row>
    <row r="31" spans="1:85" ht="15" customHeight="1" x14ac:dyDescent="0.2">
      <c r="A31" s="98"/>
      <c r="B31" s="12" t="s">
        <v>25</v>
      </c>
      <c r="C31" s="64" t="s">
        <v>5</v>
      </c>
      <c r="D31" s="13">
        <f>SUM(E31:CF31)</f>
        <v>197010</v>
      </c>
      <c r="E31" s="14">
        <f>'ИД (Развитие ОЭДК)'!H31</f>
        <v>0</v>
      </c>
      <c r="F31" s="14">
        <f>'ИД (Развитие ОЭДК)'!I31</f>
        <v>134600</v>
      </c>
      <c r="G31" s="14">
        <f>'ИД (Развитие ОЭДК)'!J31</f>
        <v>37300</v>
      </c>
      <c r="H31" s="14">
        <f>'ИД (Развитие ОЭДК)'!K31</f>
        <v>25110</v>
      </c>
      <c r="I31" s="14">
        <f>'ИД (Развитие ОЭДК)'!L31</f>
        <v>0</v>
      </c>
      <c r="J31" s="14">
        <f>'ИД (Развитие ОЭДК)'!M31</f>
        <v>0</v>
      </c>
      <c r="K31" s="14">
        <f>'ИД (Развитие ОЭДК)'!N31</f>
        <v>0</v>
      </c>
      <c r="L31" s="14">
        <f>'ИД (Развитие ОЭДК)'!O31</f>
        <v>0</v>
      </c>
      <c r="M31" s="14">
        <f>'ИД (Развитие ОЭДК)'!P31</f>
        <v>0</v>
      </c>
      <c r="N31" s="14">
        <f>'ИД (Развитие ОЭДК)'!Q31</f>
        <v>0</v>
      </c>
      <c r="O31" s="14">
        <f>'ИД (Развитие ОЭДК)'!R31</f>
        <v>0</v>
      </c>
      <c r="P31" s="14">
        <f>'ИД (Развитие ОЭДК)'!S31</f>
        <v>0</v>
      </c>
      <c r="Q31" s="14">
        <f>'ИД (Развитие ОЭДК)'!T31</f>
        <v>0</v>
      </c>
      <c r="R31" s="14">
        <f>'ИД (Развитие ОЭДК)'!U31</f>
        <v>0</v>
      </c>
      <c r="S31" s="14">
        <f>'ИД (Развитие ОЭДК)'!V31</f>
        <v>0</v>
      </c>
      <c r="T31" s="14">
        <f>'ИД (Развитие ОЭДК)'!W31</f>
        <v>0</v>
      </c>
      <c r="U31" s="14">
        <f>'ИД (Развитие ОЭДК)'!X31</f>
        <v>0</v>
      </c>
      <c r="V31" s="14">
        <f>'ИД (Развитие ОЭДК)'!Y31</f>
        <v>0</v>
      </c>
      <c r="W31" s="14">
        <f>'ИД (Развитие ОЭДК)'!Z31</f>
        <v>0</v>
      </c>
      <c r="X31" s="14">
        <f>'ИД (Развитие ОЭДК)'!AA31</f>
        <v>0</v>
      </c>
      <c r="Y31" s="14">
        <f>'ИД (Развитие ОЭДК)'!AB31</f>
        <v>0</v>
      </c>
      <c r="Z31" s="14">
        <f>'ИД (Развитие ОЭДК)'!AC31</f>
        <v>0</v>
      </c>
      <c r="AA31" s="14">
        <f>'ИД (Развитие ОЭДК)'!AD31</f>
        <v>0</v>
      </c>
      <c r="AB31" s="14">
        <f>'ИД (Развитие ОЭДК)'!AE31</f>
        <v>0</v>
      </c>
      <c r="AC31" s="14">
        <f>'ИД (Развитие ОЭДК)'!AF31</f>
        <v>0</v>
      </c>
      <c r="AD31" s="14">
        <f>'ИД (Развитие ОЭДК)'!AG31</f>
        <v>0</v>
      </c>
      <c r="AE31" s="14">
        <f>'ИД (Развитие ОЭДК)'!AH31</f>
        <v>0</v>
      </c>
      <c r="AF31" s="14">
        <f>'ИД (Развитие ОЭДК)'!AI31</f>
        <v>0</v>
      </c>
      <c r="AG31" s="14">
        <f>'ИД (Развитие ОЭДК)'!AJ31</f>
        <v>0</v>
      </c>
      <c r="AH31" s="14">
        <f>'ИД (Развитие ОЭДК)'!AK31</f>
        <v>0</v>
      </c>
      <c r="AI31" s="14">
        <f>'ИД (Развитие ОЭДК)'!AL31</f>
        <v>0</v>
      </c>
      <c r="AJ31" s="14">
        <f>'ИД (Развитие ОЭДК)'!AM31</f>
        <v>0</v>
      </c>
      <c r="AK31" s="14">
        <f>'ИД (Развитие ОЭДК)'!AN31</f>
        <v>0</v>
      </c>
      <c r="AL31" s="14">
        <f>'ИД (Развитие ОЭДК)'!AO31</f>
        <v>0</v>
      </c>
      <c r="AM31" s="14">
        <f>'ИД (Развитие ОЭДК)'!AP31</f>
        <v>0</v>
      </c>
      <c r="AN31" s="14">
        <f>'ИД (Развитие ОЭДК)'!AQ31</f>
        <v>0</v>
      </c>
      <c r="AO31" s="14">
        <f>'ИД (Развитие ОЭДК)'!AR31</f>
        <v>0</v>
      </c>
      <c r="AP31" s="14">
        <f>'ИД (Развитие ОЭДК)'!AS31</f>
        <v>0</v>
      </c>
      <c r="AQ31" s="14">
        <f>'ИД (Развитие ОЭДК)'!AT31</f>
        <v>0</v>
      </c>
      <c r="AR31" s="14">
        <f>'ИД (Развитие ОЭДК)'!AU31</f>
        <v>0</v>
      </c>
      <c r="AS31" s="14">
        <f>'ИД (Развитие ОЭДК)'!AV31</f>
        <v>0</v>
      </c>
      <c r="AT31" s="14">
        <f>'ИД (Развитие ОЭДК)'!AW31</f>
        <v>0</v>
      </c>
      <c r="AU31" s="14">
        <f>'ИД (Развитие ОЭДК)'!AX31</f>
        <v>0</v>
      </c>
      <c r="AV31" s="14">
        <f>'ИД (Развитие ОЭДК)'!AY31</f>
        <v>0</v>
      </c>
      <c r="AW31" s="14">
        <f>'ИД (Развитие ОЭДК)'!AZ31</f>
        <v>0</v>
      </c>
      <c r="AX31" s="14">
        <f>'ИД (Развитие ОЭДК)'!BA31</f>
        <v>0</v>
      </c>
      <c r="AY31" s="14">
        <f>'ИД (Развитие ОЭДК)'!BB31</f>
        <v>0</v>
      </c>
      <c r="AZ31" s="14">
        <f>'ИД (Развитие ОЭДК)'!BC31</f>
        <v>0</v>
      </c>
      <c r="BA31" s="14">
        <f>'ИД (Развитие ОЭДК)'!BD31</f>
        <v>0</v>
      </c>
      <c r="BB31" s="14">
        <f>'ИД (Развитие ОЭДК)'!BE31</f>
        <v>0</v>
      </c>
      <c r="BC31" s="14">
        <f>'ИД (Развитие ОЭДК)'!BF31</f>
        <v>0</v>
      </c>
      <c r="BD31" s="14">
        <f>'ИД (Развитие ОЭДК)'!BG31</f>
        <v>0</v>
      </c>
      <c r="BE31" s="14">
        <f>'ИД (Развитие ОЭДК)'!BH31</f>
        <v>0</v>
      </c>
      <c r="BF31" s="14">
        <f>'ИД (Развитие ОЭДК)'!BI31</f>
        <v>0</v>
      </c>
      <c r="BG31" s="14">
        <f>'ИД (Развитие ОЭДК)'!BJ31</f>
        <v>0</v>
      </c>
      <c r="BH31" s="14">
        <f>'ИД (Развитие ОЭДК)'!BK31</f>
        <v>0</v>
      </c>
      <c r="BI31" s="14">
        <f>'ИД (Развитие ОЭДК)'!BL31</f>
        <v>0</v>
      </c>
      <c r="BJ31" s="14">
        <f>'ИД (Развитие ОЭДК)'!BM31</f>
        <v>0</v>
      </c>
      <c r="BK31" s="14">
        <f>'ИД (Развитие ОЭДК)'!BN31</f>
        <v>0</v>
      </c>
      <c r="BL31" s="14">
        <f>'ИД (Развитие ОЭДК)'!BO31</f>
        <v>0</v>
      </c>
      <c r="BM31" s="14">
        <f>'ИД (Развитие ОЭДК)'!BP31</f>
        <v>0</v>
      </c>
      <c r="BN31" s="14">
        <f>'ИД (Развитие ОЭДК)'!BQ31</f>
        <v>0</v>
      </c>
      <c r="BO31" s="14">
        <f>'ИД (Развитие ОЭДК)'!BR31</f>
        <v>0</v>
      </c>
      <c r="BP31" s="14">
        <f>'ИД (Развитие ОЭДК)'!BS31</f>
        <v>0</v>
      </c>
      <c r="BQ31" s="14">
        <f>'ИД (Развитие ОЭДК)'!BT31</f>
        <v>0</v>
      </c>
      <c r="BR31" s="14">
        <f>'ИД (Развитие ОЭДК)'!BU31</f>
        <v>0</v>
      </c>
      <c r="BS31" s="14">
        <f>'ИД (Развитие ОЭДК)'!BV31</f>
        <v>0</v>
      </c>
      <c r="BT31" s="14">
        <f>'ИД (Развитие ОЭДК)'!BW31</f>
        <v>0</v>
      </c>
      <c r="BU31" s="14">
        <f>'ИД (Развитие ОЭДК)'!BX31</f>
        <v>0</v>
      </c>
      <c r="BV31" s="14">
        <f>'ИД (Развитие ОЭДК)'!BY31</f>
        <v>0</v>
      </c>
      <c r="BW31" s="14">
        <f>'ИД (Развитие ОЭДК)'!BZ31</f>
        <v>0</v>
      </c>
      <c r="BX31" s="14">
        <f>'ИД (Развитие ОЭДК)'!CA31</f>
        <v>0</v>
      </c>
      <c r="BY31" s="14">
        <f>'ИД (Развитие ОЭДК)'!CB31</f>
        <v>0</v>
      </c>
      <c r="BZ31" s="14">
        <f>'ИД (Развитие ОЭДК)'!CC31</f>
        <v>0</v>
      </c>
      <c r="CA31" s="14">
        <f>'ИД (Развитие ОЭДК)'!CD31</f>
        <v>0</v>
      </c>
      <c r="CB31" s="14">
        <f>'ИД (Развитие ОЭДК)'!CE31</f>
        <v>0</v>
      </c>
      <c r="CC31" s="14">
        <f>'ИД (Развитие ОЭДК)'!CF31</f>
        <v>0</v>
      </c>
      <c r="CD31" s="14">
        <f>'ИД (Развитие ОЭДК)'!CG31</f>
        <v>0</v>
      </c>
      <c r="CE31" s="14">
        <f>'ИД (Развитие ОЭДК)'!CH31</f>
        <v>0</v>
      </c>
      <c r="CF31" s="14">
        <f>'ИД (Развитие ОЭДК)'!CI31</f>
        <v>0</v>
      </c>
      <c r="CG31" s="94"/>
    </row>
    <row r="32" spans="1:85" ht="15" customHeight="1" x14ac:dyDescent="0.2">
      <c r="A32" s="98"/>
      <c r="B32" s="7" t="s">
        <v>77</v>
      </c>
      <c r="C32" s="57" t="s">
        <v>5</v>
      </c>
      <c r="D32" s="8">
        <f>SUM(E32:CF32)</f>
        <v>18090</v>
      </c>
      <c r="E32" s="9">
        <f>'ИД (Развитие ОЭДК)'!H32-'ИД (Развитие ОЭДК)'!H36</f>
        <v>3700</v>
      </c>
      <c r="F32" s="9">
        <f>'ИД (Развитие ОЭДК)'!I32-'ИД (Развитие ОЭДК)'!I36</f>
        <v>5400</v>
      </c>
      <c r="G32" s="9">
        <f>'ИД (Развитие ОЭДК)'!J32-'ИД (Развитие ОЭДК)'!J36</f>
        <v>5400</v>
      </c>
      <c r="H32" s="9">
        <f>'ИД (Развитие ОЭДК)'!K32-'ИД (Развитие ОЭДК)'!K36</f>
        <v>3590</v>
      </c>
      <c r="I32" s="9">
        <f>'ИД (Развитие ОЭДК)'!L32-'ИД (Развитие ОЭДК)'!L36</f>
        <v>0</v>
      </c>
      <c r="J32" s="9">
        <f>'ИД (Развитие ОЭДК)'!M32-'ИД (Развитие ОЭДК)'!M36</f>
        <v>0</v>
      </c>
      <c r="K32" s="9">
        <f>'ИД (Развитие ОЭДК)'!N32-'ИД (Развитие ОЭДК)'!N36</f>
        <v>0</v>
      </c>
      <c r="L32" s="9">
        <f>'ИД (Развитие ОЭДК)'!O32-'ИД (Развитие ОЭДК)'!O36</f>
        <v>0</v>
      </c>
      <c r="M32" s="9">
        <f>'ИД (Развитие ОЭДК)'!P32-'ИД (Развитие ОЭДК)'!P36</f>
        <v>0</v>
      </c>
      <c r="N32" s="9">
        <f>'ИД (Развитие ОЭДК)'!Q32-'ИД (Развитие ОЭДК)'!Q36</f>
        <v>0</v>
      </c>
      <c r="O32" s="9">
        <f>'ИД (Развитие ОЭДК)'!R32-'ИД (Развитие ОЭДК)'!R36</f>
        <v>0</v>
      </c>
      <c r="P32" s="9">
        <f>'ИД (Развитие ОЭДК)'!S32-'ИД (Развитие ОЭДК)'!S36</f>
        <v>0</v>
      </c>
      <c r="Q32" s="9">
        <f>'ИД (Развитие ОЭДК)'!T32-'ИД (Развитие ОЭДК)'!T36</f>
        <v>0</v>
      </c>
      <c r="R32" s="9">
        <f>'ИД (Развитие ОЭДК)'!U32-'ИД (Развитие ОЭДК)'!U36</f>
        <v>0</v>
      </c>
      <c r="S32" s="9">
        <f>'ИД (Развитие ОЭДК)'!V32-'ИД (Развитие ОЭДК)'!V36</f>
        <v>0</v>
      </c>
      <c r="T32" s="9">
        <f>'ИД (Развитие ОЭДК)'!W32-'ИД (Развитие ОЭДК)'!W36</f>
        <v>0</v>
      </c>
      <c r="U32" s="9">
        <f>'ИД (Развитие ОЭДК)'!X32-'ИД (Развитие ОЭДК)'!X36</f>
        <v>0</v>
      </c>
      <c r="V32" s="9">
        <f>'ИД (Развитие ОЭДК)'!Y32-'ИД (Развитие ОЭДК)'!Y36</f>
        <v>0</v>
      </c>
      <c r="W32" s="9">
        <f>'ИД (Развитие ОЭДК)'!Z32-'ИД (Развитие ОЭДК)'!Z36</f>
        <v>0</v>
      </c>
      <c r="X32" s="9">
        <f>'ИД (Развитие ОЭДК)'!AA32-'ИД (Развитие ОЭДК)'!AA36</f>
        <v>0</v>
      </c>
      <c r="Y32" s="9">
        <f>'ИД (Развитие ОЭДК)'!AB32-'ИД (Развитие ОЭДК)'!AB36</f>
        <v>0</v>
      </c>
      <c r="Z32" s="9">
        <f>'ИД (Развитие ОЭДК)'!AC32-'ИД (Развитие ОЭДК)'!AC36</f>
        <v>0</v>
      </c>
      <c r="AA32" s="9">
        <f>'ИД (Развитие ОЭДК)'!AD32-'ИД (Развитие ОЭДК)'!AD36</f>
        <v>0</v>
      </c>
      <c r="AB32" s="9">
        <f>'ИД (Развитие ОЭДК)'!AE32-'ИД (Развитие ОЭДК)'!AE36</f>
        <v>0</v>
      </c>
      <c r="AC32" s="9">
        <f>'ИД (Развитие ОЭДК)'!AF32-'ИД (Развитие ОЭДК)'!AF36</f>
        <v>0</v>
      </c>
      <c r="AD32" s="9">
        <f>'ИД (Развитие ОЭДК)'!AG32-'ИД (Развитие ОЭДК)'!AG36</f>
        <v>0</v>
      </c>
      <c r="AE32" s="9">
        <f>'ИД (Развитие ОЭДК)'!AH32-'ИД (Развитие ОЭДК)'!AH36</f>
        <v>0</v>
      </c>
      <c r="AF32" s="9">
        <f>'ИД (Развитие ОЭДК)'!AI32-'ИД (Развитие ОЭДК)'!AI36</f>
        <v>0</v>
      </c>
      <c r="AG32" s="9">
        <f>'ИД (Развитие ОЭДК)'!AJ32-'ИД (Развитие ОЭДК)'!AJ36</f>
        <v>0</v>
      </c>
      <c r="AH32" s="9">
        <f>'ИД (Развитие ОЭДК)'!AK32-'ИД (Развитие ОЭДК)'!AK36</f>
        <v>0</v>
      </c>
      <c r="AI32" s="9">
        <f>'ИД (Развитие ОЭДК)'!AL32-'ИД (Развитие ОЭДК)'!AL36</f>
        <v>0</v>
      </c>
      <c r="AJ32" s="9">
        <f>'ИД (Развитие ОЭДК)'!AM32-'ИД (Развитие ОЭДК)'!AM36</f>
        <v>0</v>
      </c>
      <c r="AK32" s="9">
        <f>'ИД (Развитие ОЭДК)'!AN32-'ИД (Развитие ОЭДК)'!AN36</f>
        <v>0</v>
      </c>
      <c r="AL32" s="9">
        <f>'ИД (Развитие ОЭДК)'!AO32-'ИД (Развитие ОЭДК)'!AO36</f>
        <v>0</v>
      </c>
      <c r="AM32" s="9">
        <f>'ИД (Развитие ОЭДК)'!AP32-'ИД (Развитие ОЭДК)'!AP36</f>
        <v>0</v>
      </c>
      <c r="AN32" s="9">
        <f>'ИД (Развитие ОЭДК)'!AQ32-'ИД (Развитие ОЭДК)'!AQ36</f>
        <v>0</v>
      </c>
      <c r="AO32" s="9">
        <f>'ИД (Развитие ОЭДК)'!AR32-'ИД (Развитие ОЭДК)'!AR36</f>
        <v>0</v>
      </c>
      <c r="AP32" s="9">
        <f>'ИД (Развитие ОЭДК)'!AS32-'ИД (Развитие ОЭДК)'!AS36</f>
        <v>0</v>
      </c>
      <c r="AQ32" s="9">
        <f>'ИД (Развитие ОЭДК)'!AT32-'ИД (Развитие ОЭДК)'!AT36</f>
        <v>0</v>
      </c>
      <c r="AR32" s="9">
        <f>'ИД (Развитие ОЭДК)'!AU32-'ИД (Развитие ОЭДК)'!AU36</f>
        <v>0</v>
      </c>
      <c r="AS32" s="9">
        <f>'ИД (Развитие ОЭДК)'!AV32-'ИД (Развитие ОЭДК)'!AV36</f>
        <v>0</v>
      </c>
      <c r="AT32" s="9">
        <f>'ИД (Развитие ОЭДК)'!AW32-'ИД (Развитие ОЭДК)'!AW36</f>
        <v>0</v>
      </c>
      <c r="AU32" s="9">
        <f>'ИД (Развитие ОЭДК)'!AX32-'ИД (Развитие ОЭДК)'!AX36</f>
        <v>0</v>
      </c>
      <c r="AV32" s="9">
        <f>'ИД (Развитие ОЭДК)'!AY32-'ИД (Развитие ОЭДК)'!AY36</f>
        <v>0</v>
      </c>
      <c r="AW32" s="9">
        <f>'ИД (Развитие ОЭДК)'!AZ32-'ИД (Развитие ОЭДК)'!AZ36</f>
        <v>0</v>
      </c>
      <c r="AX32" s="9">
        <f>'ИД (Развитие ОЭДК)'!BA32-'ИД (Развитие ОЭДК)'!BA36</f>
        <v>0</v>
      </c>
      <c r="AY32" s="9">
        <f>'ИД (Развитие ОЭДК)'!BB32-'ИД (Развитие ОЭДК)'!BB36</f>
        <v>0</v>
      </c>
      <c r="AZ32" s="9">
        <f>'ИД (Развитие ОЭДК)'!BC32-'ИД (Развитие ОЭДК)'!BC36</f>
        <v>0</v>
      </c>
      <c r="BA32" s="9">
        <f>'ИД (Развитие ОЭДК)'!BD32-'ИД (Развитие ОЭДК)'!BD36</f>
        <v>0</v>
      </c>
      <c r="BB32" s="9">
        <f>'ИД (Развитие ОЭДК)'!BE32-'ИД (Развитие ОЭДК)'!BE36</f>
        <v>0</v>
      </c>
      <c r="BC32" s="9">
        <f>'ИД (Развитие ОЭДК)'!BF32-'ИД (Развитие ОЭДК)'!BF36</f>
        <v>0</v>
      </c>
      <c r="BD32" s="9">
        <f>'ИД (Развитие ОЭДК)'!BG32-'ИД (Развитие ОЭДК)'!BG36</f>
        <v>0</v>
      </c>
      <c r="BE32" s="9">
        <f>'ИД (Развитие ОЭДК)'!BH32-'ИД (Развитие ОЭДК)'!BH36</f>
        <v>0</v>
      </c>
      <c r="BF32" s="9">
        <f>'ИД (Развитие ОЭДК)'!BI32-'ИД (Развитие ОЭДК)'!BI36</f>
        <v>0</v>
      </c>
      <c r="BG32" s="9">
        <f>'ИД (Развитие ОЭДК)'!BJ32-'ИД (Развитие ОЭДК)'!BJ36</f>
        <v>0</v>
      </c>
      <c r="BH32" s="9">
        <f>'ИД (Развитие ОЭДК)'!BK32-'ИД (Развитие ОЭДК)'!BK36</f>
        <v>0</v>
      </c>
      <c r="BI32" s="9">
        <f>'ИД (Развитие ОЭДК)'!BL32-'ИД (Развитие ОЭДК)'!BL36</f>
        <v>0</v>
      </c>
      <c r="BJ32" s="9">
        <f>'ИД (Развитие ОЭДК)'!BM32-'ИД (Развитие ОЭДК)'!BM36</f>
        <v>0</v>
      </c>
      <c r="BK32" s="9">
        <f>'ИД (Развитие ОЭДК)'!BN32-'ИД (Развитие ОЭДК)'!BN36</f>
        <v>0</v>
      </c>
      <c r="BL32" s="9">
        <f>'ИД (Развитие ОЭДК)'!BO32-'ИД (Развитие ОЭДК)'!BO36</f>
        <v>0</v>
      </c>
      <c r="BM32" s="9">
        <f>'ИД (Развитие ОЭДК)'!BP32-'ИД (Развитие ОЭДК)'!BP36</f>
        <v>0</v>
      </c>
      <c r="BN32" s="9">
        <f>'ИД (Развитие ОЭДК)'!BQ32-'ИД (Развитие ОЭДК)'!BQ36</f>
        <v>0</v>
      </c>
      <c r="BO32" s="9">
        <f>'ИД (Развитие ОЭДК)'!BR32-'ИД (Развитие ОЭДК)'!BR36</f>
        <v>0</v>
      </c>
      <c r="BP32" s="9">
        <f>'ИД (Развитие ОЭДК)'!BS32-'ИД (Развитие ОЭДК)'!BS36</f>
        <v>0</v>
      </c>
      <c r="BQ32" s="9">
        <f>'ИД (Развитие ОЭДК)'!BT32-'ИД (Развитие ОЭДК)'!BT36</f>
        <v>0</v>
      </c>
      <c r="BR32" s="9">
        <f>'ИД (Развитие ОЭДК)'!BU32-'ИД (Развитие ОЭДК)'!BU36</f>
        <v>0</v>
      </c>
      <c r="BS32" s="9">
        <f>'ИД (Развитие ОЭДК)'!BV32-'ИД (Развитие ОЭДК)'!BV36</f>
        <v>0</v>
      </c>
      <c r="BT32" s="9">
        <f>'ИД (Развитие ОЭДК)'!BW32-'ИД (Развитие ОЭДК)'!BW36</f>
        <v>0</v>
      </c>
      <c r="BU32" s="9">
        <f>'ИД (Развитие ОЭДК)'!BX32-'ИД (Развитие ОЭДК)'!BX36</f>
        <v>0</v>
      </c>
      <c r="BV32" s="9">
        <f>'ИД (Развитие ОЭДК)'!BY32-'ИД (Развитие ОЭДК)'!BY36</f>
        <v>0</v>
      </c>
      <c r="BW32" s="9">
        <f>'ИД (Развитие ОЭДК)'!BZ32-'ИД (Развитие ОЭДК)'!BZ36</f>
        <v>0</v>
      </c>
      <c r="BX32" s="9">
        <f>'ИД (Развитие ОЭДК)'!CA32-'ИД (Развитие ОЭДК)'!CA36</f>
        <v>0</v>
      </c>
      <c r="BY32" s="9">
        <f>'ИД (Развитие ОЭДК)'!CB32-'ИД (Развитие ОЭДК)'!CB36</f>
        <v>0</v>
      </c>
      <c r="BZ32" s="9">
        <f>'ИД (Развитие ОЭДК)'!CC32-'ИД (Развитие ОЭДК)'!CC36</f>
        <v>0</v>
      </c>
      <c r="CA32" s="9">
        <f>'ИД (Развитие ОЭДК)'!CD32-'ИД (Развитие ОЭДК)'!CD36</f>
        <v>0</v>
      </c>
      <c r="CB32" s="9">
        <f>'ИД (Развитие ОЭДК)'!CE32-'ИД (Развитие ОЭДК)'!CE36</f>
        <v>0</v>
      </c>
      <c r="CC32" s="9">
        <f>'ИД (Развитие ОЭДК)'!CF32-'ИД (Развитие ОЭДК)'!CF36</f>
        <v>0</v>
      </c>
      <c r="CD32" s="9">
        <f>'ИД (Развитие ОЭДК)'!CG32-'ИД (Развитие ОЭДК)'!CG36</f>
        <v>0</v>
      </c>
      <c r="CE32" s="9">
        <f>'ИД (Развитие ОЭДК)'!CH32-'ИД (Развитие ОЭДК)'!CH36</f>
        <v>0</v>
      </c>
      <c r="CF32" s="9">
        <f>'ИД (Развитие ОЭДК)'!CI32-'ИД (Развитие ОЭДК)'!CI36</f>
        <v>0</v>
      </c>
      <c r="CG32" s="94"/>
    </row>
    <row r="33" spans="1:85" ht="15" customHeight="1" x14ac:dyDescent="0.2">
      <c r="A33" s="98"/>
      <c r="B33" s="7" t="s">
        <v>26</v>
      </c>
      <c r="C33" s="57" t="s">
        <v>5</v>
      </c>
      <c r="D33" s="8">
        <f ca="1">SUM(E33:CF33)</f>
        <v>21000</v>
      </c>
      <c r="E33" s="9">
        <f ca="1">('ИД (Развитие ОЭДК)'!H36+'ИД (Развитие ОЭДК)'!H46)*'ИД (Развитие ОЭДК)'!H75</f>
        <v>3800</v>
      </c>
      <c r="F33" s="9">
        <f ca="1">('ИД (Развитие ОЭДК)'!I36+'ИД (Развитие ОЭДК)'!I46)*'ИД (Развитие ОЭДК)'!I75</f>
        <v>4300</v>
      </c>
      <c r="G33" s="9">
        <f ca="1">('ИД (Развитие ОЭДК)'!J36+'ИД (Развитие ОЭДК)'!J46)*'ИД (Развитие ОЭДК)'!J75</f>
        <v>4300</v>
      </c>
      <c r="H33" s="9">
        <f ca="1">('ИД (Развитие ОЭДК)'!K36+'ИД (Развитие ОЭДК)'!K46)*'ИД (Развитие ОЭДК)'!K75</f>
        <v>4300</v>
      </c>
      <c r="I33" s="9">
        <f ca="1">('ИД (Развитие ОЭДК)'!L36+'ИД (Развитие ОЭДК)'!L46)*'ИД (Развитие ОЭДК)'!L75</f>
        <v>4300</v>
      </c>
      <c r="J33" s="9">
        <f ca="1">('ИД (Развитие ОЭДК)'!M36+'ИД (Развитие ОЭДК)'!M46)*'ИД (Развитие ОЭДК)'!M75</f>
        <v>0</v>
      </c>
      <c r="K33" s="9">
        <f ca="1">('ИД (Развитие ОЭДК)'!N36+'ИД (Развитие ОЭДК)'!N46)*'ИД (Развитие ОЭДК)'!N75</f>
        <v>0</v>
      </c>
      <c r="L33" s="9">
        <f ca="1">('ИД (Развитие ОЭДК)'!O36+'ИД (Развитие ОЭДК)'!O46)*'ИД (Развитие ОЭДК)'!O75</f>
        <v>0</v>
      </c>
      <c r="M33" s="9">
        <f ca="1">('ИД (Развитие ОЭДК)'!P36+'ИД (Развитие ОЭДК)'!P46)*'ИД (Развитие ОЭДК)'!P75</f>
        <v>0</v>
      </c>
      <c r="N33" s="9">
        <f ca="1">('ИД (Развитие ОЭДК)'!Q36+'ИД (Развитие ОЭДК)'!Q46)*'ИД (Развитие ОЭДК)'!Q75</f>
        <v>0</v>
      </c>
      <c r="O33" s="9">
        <f ca="1">('ИД (Развитие ОЭДК)'!R36+'ИД (Развитие ОЭДК)'!R46)*'ИД (Развитие ОЭДК)'!R75</f>
        <v>0</v>
      </c>
      <c r="P33" s="9">
        <f ca="1">('ИД (Развитие ОЭДК)'!S36+'ИД (Развитие ОЭДК)'!S46)*'ИД (Развитие ОЭДК)'!S75</f>
        <v>0</v>
      </c>
      <c r="Q33" s="9">
        <f ca="1">('ИД (Развитие ОЭДК)'!T36+'ИД (Развитие ОЭДК)'!T46)*'ИД (Развитие ОЭДК)'!T75</f>
        <v>0</v>
      </c>
      <c r="R33" s="9">
        <f ca="1">('ИД (Развитие ОЭДК)'!U36+'ИД (Развитие ОЭДК)'!U46)*'ИД (Развитие ОЭДК)'!U75</f>
        <v>0</v>
      </c>
      <c r="S33" s="9">
        <f ca="1">('ИД (Развитие ОЭДК)'!V36+'ИД (Развитие ОЭДК)'!V46)*'ИД (Развитие ОЭДК)'!V75</f>
        <v>0</v>
      </c>
      <c r="T33" s="9">
        <f ca="1">('ИД (Развитие ОЭДК)'!W36+'ИД (Развитие ОЭДК)'!W46)*'ИД (Развитие ОЭДК)'!W75</f>
        <v>0</v>
      </c>
      <c r="U33" s="9">
        <f ca="1">('ИД (Развитие ОЭДК)'!X36+'ИД (Развитие ОЭДК)'!X46)*'ИД (Развитие ОЭДК)'!X75</f>
        <v>0</v>
      </c>
      <c r="V33" s="9">
        <f ca="1">('ИД (Развитие ОЭДК)'!Y36+'ИД (Развитие ОЭДК)'!Y46)*'ИД (Развитие ОЭДК)'!Y75</f>
        <v>0</v>
      </c>
      <c r="W33" s="9">
        <f ca="1">('ИД (Развитие ОЭДК)'!Z36+'ИД (Развитие ОЭДК)'!Z46)*'ИД (Развитие ОЭДК)'!Z75</f>
        <v>0</v>
      </c>
      <c r="X33" s="9">
        <f ca="1">('ИД (Развитие ОЭДК)'!AA36+'ИД (Развитие ОЭДК)'!AA46)*'ИД (Развитие ОЭДК)'!AA75</f>
        <v>0</v>
      </c>
      <c r="Y33" s="9">
        <f ca="1">('ИД (Развитие ОЭДК)'!AB36+'ИД (Развитие ОЭДК)'!AB46)*'ИД (Развитие ОЭДК)'!AB75</f>
        <v>0</v>
      </c>
      <c r="Z33" s="9">
        <f ca="1">('ИД (Развитие ОЭДК)'!AC36+'ИД (Развитие ОЭДК)'!AC46)*'ИД (Развитие ОЭДК)'!AC75</f>
        <v>0</v>
      </c>
      <c r="AA33" s="9">
        <f ca="1">('ИД (Развитие ОЭДК)'!AD36+'ИД (Развитие ОЭДК)'!AD46)*'ИД (Развитие ОЭДК)'!AD75</f>
        <v>0</v>
      </c>
      <c r="AB33" s="9">
        <f ca="1">('ИД (Развитие ОЭДК)'!AE36+'ИД (Развитие ОЭДК)'!AE46)*'ИД (Развитие ОЭДК)'!AE75</f>
        <v>0</v>
      </c>
      <c r="AC33" s="9">
        <f ca="1">('ИД (Развитие ОЭДК)'!AF36+'ИД (Развитие ОЭДК)'!AF46)*'ИД (Развитие ОЭДК)'!AF75</f>
        <v>0</v>
      </c>
      <c r="AD33" s="9">
        <f ca="1">('ИД (Развитие ОЭДК)'!AG36+'ИД (Развитие ОЭДК)'!AG46)*'ИД (Развитие ОЭДК)'!AG75</f>
        <v>0</v>
      </c>
      <c r="AE33" s="9">
        <f ca="1">('ИД (Развитие ОЭДК)'!AH36+'ИД (Развитие ОЭДК)'!AH46)*'ИД (Развитие ОЭДК)'!AH75</f>
        <v>0</v>
      </c>
      <c r="AF33" s="9">
        <f ca="1">('ИД (Развитие ОЭДК)'!AI36+'ИД (Развитие ОЭДК)'!AI46)*'ИД (Развитие ОЭДК)'!AI75</f>
        <v>0</v>
      </c>
      <c r="AG33" s="9">
        <f ca="1">('ИД (Развитие ОЭДК)'!AJ36+'ИД (Развитие ОЭДК)'!AJ46)*'ИД (Развитие ОЭДК)'!AJ75</f>
        <v>0</v>
      </c>
      <c r="AH33" s="9">
        <f ca="1">('ИД (Развитие ОЭДК)'!AK36+'ИД (Развитие ОЭДК)'!AK46)*'ИД (Развитие ОЭДК)'!AK75</f>
        <v>0</v>
      </c>
      <c r="AI33" s="9">
        <f ca="1">('ИД (Развитие ОЭДК)'!AL36+'ИД (Развитие ОЭДК)'!AL46)*'ИД (Развитие ОЭДК)'!AL75</f>
        <v>0</v>
      </c>
      <c r="AJ33" s="9">
        <f ca="1">('ИД (Развитие ОЭДК)'!AM36+'ИД (Развитие ОЭДК)'!AM46)*'ИД (Развитие ОЭДК)'!AM75</f>
        <v>0</v>
      </c>
      <c r="AK33" s="9">
        <f ca="1">('ИД (Развитие ОЭДК)'!AN36+'ИД (Развитие ОЭДК)'!AN46)*'ИД (Развитие ОЭДК)'!AN75</f>
        <v>0</v>
      </c>
      <c r="AL33" s="9">
        <f ca="1">('ИД (Развитие ОЭДК)'!AO36+'ИД (Развитие ОЭДК)'!AO46)*'ИД (Развитие ОЭДК)'!AO75</f>
        <v>0</v>
      </c>
      <c r="AM33" s="9">
        <f ca="1">('ИД (Развитие ОЭДК)'!AP36+'ИД (Развитие ОЭДК)'!AP46)*'ИД (Развитие ОЭДК)'!AP75</f>
        <v>0</v>
      </c>
      <c r="AN33" s="9">
        <f ca="1">('ИД (Развитие ОЭДК)'!AQ36+'ИД (Развитие ОЭДК)'!AQ46)*'ИД (Развитие ОЭДК)'!AQ75</f>
        <v>0</v>
      </c>
      <c r="AO33" s="9">
        <f ca="1">('ИД (Развитие ОЭДК)'!AR36+'ИД (Развитие ОЭДК)'!AR46)*'ИД (Развитие ОЭДК)'!AR75</f>
        <v>0</v>
      </c>
      <c r="AP33" s="9">
        <f ca="1">('ИД (Развитие ОЭДК)'!AS36+'ИД (Развитие ОЭДК)'!AS46)*'ИД (Развитие ОЭДК)'!AS75</f>
        <v>0</v>
      </c>
      <c r="AQ33" s="9">
        <f ca="1">('ИД (Развитие ОЭДК)'!AT36+'ИД (Развитие ОЭДК)'!AT46)*'ИД (Развитие ОЭДК)'!AT75</f>
        <v>0</v>
      </c>
      <c r="AR33" s="9">
        <f ca="1">('ИД (Развитие ОЭДК)'!AU36+'ИД (Развитие ОЭДК)'!AU46)*'ИД (Развитие ОЭДК)'!AU75</f>
        <v>0</v>
      </c>
      <c r="AS33" s="9">
        <f ca="1">('ИД (Развитие ОЭДК)'!AV36+'ИД (Развитие ОЭДК)'!AV46)*'ИД (Развитие ОЭДК)'!AV75</f>
        <v>0</v>
      </c>
      <c r="AT33" s="9">
        <f ca="1">('ИД (Развитие ОЭДК)'!AW36+'ИД (Развитие ОЭДК)'!AW46)*'ИД (Развитие ОЭДК)'!AW75</f>
        <v>0</v>
      </c>
      <c r="AU33" s="9">
        <f ca="1">('ИД (Развитие ОЭДК)'!AX36+'ИД (Развитие ОЭДК)'!AX46)*'ИД (Развитие ОЭДК)'!AX75</f>
        <v>0</v>
      </c>
      <c r="AV33" s="9">
        <f ca="1">('ИД (Развитие ОЭДК)'!AY36+'ИД (Развитие ОЭДК)'!AY46)*'ИД (Развитие ОЭДК)'!AY75</f>
        <v>0</v>
      </c>
      <c r="AW33" s="9">
        <f ca="1">('ИД (Развитие ОЭДК)'!AZ36+'ИД (Развитие ОЭДК)'!AZ46)*'ИД (Развитие ОЭДК)'!AZ75</f>
        <v>0</v>
      </c>
      <c r="AX33" s="9">
        <f ca="1">('ИД (Развитие ОЭДК)'!BA36+'ИД (Развитие ОЭДК)'!BA46)*'ИД (Развитие ОЭДК)'!BA75</f>
        <v>0</v>
      </c>
      <c r="AY33" s="9">
        <f ca="1">('ИД (Развитие ОЭДК)'!BB36+'ИД (Развитие ОЭДК)'!BB46)*'ИД (Развитие ОЭДК)'!BB75</f>
        <v>0</v>
      </c>
      <c r="AZ33" s="9">
        <f ca="1">('ИД (Развитие ОЭДК)'!BC36+'ИД (Развитие ОЭДК)'!BC46)*'ИД (Развитие ОЭДК)'!BC75</f>
        <v>0</v>
      </c>
      <c r="BA33" s="9">
        <f ca="1">('ИД (Развитие ОЭДК)'!BD36+'ИД (Развитие ОЭДК)'!BD46)*'ИД (Развитие ОЭДК)'!BD75</f>
        <v>0</v>
      </c>
      <c r="BB33" s="9">
        <f ca="1">('ИД (Развитие ОЭДК)'!BE36+'ИД (Развитие ОЭДК)'!BE46)*'ИД (Развитие ОЭДК)'!BE75</f>
        <v>0</v>
      </c>
      <c r="BC33" s="9">
        <f ca="1">('ИД (Развитие ОЭДК)'!BF36+'ИД (Развитие ОЭДК)'!BF46)*'ИД (Развитие ОЭДК)'!BF75</f>
        <v>0</v>
      </c>
      <c r="BD33" s="9">
        <f ca="1">('ИД (Развитие ОЭДК)'!BG36+'ИД (Развитие ОЭДК)'!BG46)*'ИД (Развитие ОЭДК)'!BG75</f>
        <v>0</v>
      </c>
      <c r="BE33" s="9">
        <f ca="1">('ИД (Развитие ОЭДК)'!BH36+'ИД (Развитие ОЭДК)'!BH46)*'ИД (Развитие ОЭДК)'!BH75</f>
        <v>0</v>
      </c>
      <c r="BF33" s="9">
        <f ca="1">('ИД (Развитие ОЭДК)'!BI36+'ИД (Развитие ОЭДК)'!BI46)*'ИД (Развитие ОЭДК)'!BI75</f>
        <v>0</v>
      </c>
      <c r="BG33" s="9">
        <f ca="1">('ИД (Развитие ОЭДК)'!BJ36+'ИД (Развитие ОЭДК)'!BJ46)*'ИД (Развитие ОЭДК)'!BJ75</f>
        <v>0</v>
      </c>
      <c r="BH33" s="9">
        <f ca="1">('ИД (Развитие ОЭДК)'!BK36+'ИД (Развитие ОЭДК)'!BK46)*'ИД (Развитие ОЭДК)'!BK75</f>
        <v>0</v>
      </c>
      <c r="BI33" s="9">
        <f ca="1">('ИД (Развитие ОЭДК)'!BL36+'ИД (Развитие ОЭДК)'!BL46)*'ИД (Развитие ОЭДК)'!BL75</f>
        <v>0</v>
      </c>
      <c r="BJ33" s="9">
        <f ca="1">('ИД (Развитие ОЭДК)'!BM36+'ИД (Развитие ОЭДК)'!BM46)*'ИД (Развитие ОЭДК)'!BM75</f>
        <v>0</v>
      </c>
      <c r="BK33" s="9">
        <f ca="1">('ИД (Развитие ОЭДК)'!BN36+'ИД (Развитие ОЭДК)'!BN46)*'ИД (Развитие ОЭДК)'!BN75</f>
        <v>0</v>
      </c>
      <c r="BL33" s="9">
        <f ca="1">('ИД (Развитие ОЭДК)'!BO36+'ИД (Развитие ОЭДК)'!BO46)*'ИД (Развитие ОЭДК)'!BO75</f>
        <v>0</v>
      </c>
      <c r="BM33" s="9">
        <f ca="1">('ИД (Развитие ОЭДК)'!BP36+'ИД (Развитие ОЭДК)'!BP46)*'ИД (Развитие ОЭДК)'!BP75</f>
        <v>0</v>
      </c>
      <c r="BN33" s="9">
        <f ca="1">('ИД (Развитие ОЭДК)'!BQ36+'ИД (Развитие ОЭДК)'!BQ46)*'ИД (Развитие ОЭДК)'!BQ75</f>
        <v>0</v>
      </c>
      <c r="BO33" s="9">
        <f ca="1">('ИД (Развитие ОЭДК)'!BR36+'ИД (Развитие ОЭДК)'!BR46)*'ИД (Развитие ОЭДК)'!BR75</f>
        <v>0</v>
      </c>
      <c r="BP33" s="9">
        <f ca="1">('ИД (Развитие ОЭДК)'!BS36+'ИД (Развитие ОЭДК)'!BS46)*'ИД (Развитие ОЭДК)'!BS75</f>
        <v>0</v>
      </c>
      <c r="BQ33" s="9">
        <f ca="1">('ИД (Развитие ОЭДК)'!BT36+'ИД (Развитие ОЭДК)'!BT46)*'ИД (Развитие ОЭДК)'!BT75</f>
        <v>0</v>
      </c>
      <c r="BR33" s="9">
        <f ca="1">('ИД (Развитие ОЭДК)'!BU36+'ИД (Развитие ОЭДК)'!BU46)*'ИД (Развитие ОЭДК)'!BU75</f>
        <v>0</v>
      </c>
      <c r="BS33" s="9">
        <f ca="1">('ИД (Развитие ОЭДК)'!BV36+'ИД (Развитие ОЭДК)'!BV46)*'ИД (Развитие ОЭДК)'!BV75</f>
        <v>0</v>
      </c>
      <c r="BT33" s="9">
        <f ca="1">('ИД (Развитие ОЭДК)'!BW36+'ИД (Развитие ОЭДК)'!BW46)*'ИД (Развитие ОЭДК)'!BW75</f>
        <v>0</v>
      </c>
      <c r="BU33" s="9">
        <f ca="1">('ИД (Развитие ОЭДК)'!BX36+'ИД (Развитие ОЭДК)'!BX46)*'ИД (Развитие ОЭДК)'!BX75</f>
        <v>0</v>
      </c>
      <c r="BV33" s="9">
        <f ca="1">('ИД (Развитие ОЭДК)'!BY36+'ИД (Развитие ОЭДК)'!BY46)*'ИД (Развитие ОЭДК)'!BY75</f>
        <v>0</v>
      </c>
      <c r="BW33" s="9">
        <f ca="1">('ИД (Развитие ОЭДК)'!BZ36+'ИД (Развитие ОЭДК)'!BZ46)*'ИД (Развитие ОЭДК)'!BZ75</f>
        <v>0</v>
      </c>
      <c r="BX33" s="9">
        <f ca="1">('ИД (Развитие ОЭДК)'!CA36+'ИД (Развитие ОЭДК)'!CA46)*'ИД (Развитие ОЭДК)'!CA75</f>
        <v>0</v>
      </c>
      <c r="BY33" s="9">
        <f ca="1">('ИД (Развитие ОЭДК)'!CB36+'ИД (Развитие ОЭДК)'!CB46)*'ИД (Развитие ОЭДК)'!CB75</f>
        <v>0</v>
      </c>
      <c r="BZ33" s="9">
        <f ca="1">('ИД (Развитие ОЭДК)'!CC36+'ИД (Развитие ОЭДК)'!CC46)*'ИД (Развитие ОЭДК)'!CC75</f>
        <v>0</v>
      </c>
      <c r="CA33" s="9">
        <f ca="1">('ИД (Развитие ОЭДК)'!CD36+'ИД (Развитие ОЭДК)'!CD46)*'ИД (Развитие ОЭДК)'!CD75</f>
        <v>0</v>
      </c>
      <c r="CB33" s="9">
        <f ca="1">('ИД (Развитие ОЭДК)'!CE36+'ИД (Развитие ОЭДК)'!CE46)*'ИД (Развитие ОЭДК)'!CE75</f>
        <v>0</v>
      </c>
      <c r="CC33" s="9">
        <f ca="1">('ИД (Развитие ОЭДК)'!CF36+'ИД (Развитие ОЭДК)'!CF46)*'ИД (Развитие ОЭДК)'!CF75</f>
        <v>0</v>
      </c>
      <c r="CD33" s="9">
        <f ca="1">('ИД (Развитие ОЭДК)'!CG36+'ИД (Развитие ОЭДК)'!CG46)*'ИД (Развитие ОЭДК)'!CG75</f>
        <v>0</v>
      </c>
      <c r="CE33" s="9">
        <f ca="1">('ИД (Развитие ОЭДК)'!CH36+'ИД (Развитие ОЭДК)'!CH46)*'ИД (Развитие ОЭДК)'!CH75</f>
        <v>0</v>
      </c>
      <c r="CF33" s="9">
        <f ca="1">('ИД (Развитие ОЭДК)'!CI36+'ИД (Развитие ОЭДК)'!CI46)*'ИД (Развитие ОЭДК)'!CI75</f>
        <v>0</v>
      </c>
      <c r="CG33" s="94"/>
    </row>
    <row r="34" spans="1:85" s="5" customFormat="1" ht="15" customHeight="1" x14ac:dyDescent="0.25">
      <c r="A34" s="104"/>
      <c r="B34" s="10" t="s">
        <v>4</v>
      </c>
      <c r="C34" s="58" t="s">
        <v>5</v>
      </c>
      <c r="D34" s="8">
        <f ca="1">SUM(D31:D33)</f>
        <v>236100</v>
      </c>
      <c r="E34" s="11">
        <f ca="1">SUM(E31:E33)</f>
        <v>7500</v>
      </c>
      <c r="F34" s="11">
        <f t="shared" ref="F34:P34" ca="1" si="8">SUM(F31:F33)</f>
        <v>144300</v>
      </c>
      <c r="G34" s="11">
        <f t="shared" ca="1" si="8"/>
        <v>47000</v>
      </c>
      <c r="H34" s="11">
        <f t="shared" ca="1" si="8"/>
        <v>33000</v>
      </c>
      <c r="I34" s="11">
        <f t="shared" ca="1" si="8"/>
        <v>4300</v>
      </c>
      <c r="J34" s="11">
        <f t="shared" ca="1" si="8"/>
        <v>0</v>
      </c>
      <c r="K34" s="11">
        <f t="shared" ca="1" si="8"/>
        <v>0</v>
      </c>
      <c r="L34" s="11">
        <f t="shared" ca="1" si="8"/>
        <v>0</v>
      </c>
      <c r="M34" s="11">
        <f t="shared" ca="1" si="8"/>
        <v>0</v>
      </c>
      <c r="N34" s="11">
        <f t="shared" ca="1" si="8"/>
        <v>0</v>
      </c>
      <c r="O34" s="11">
        <f t="shared" ca="1" si="8"/>
        <v>0</v>
      </c>
      <c r="P34" s="11">
        <f t="shared" ca="1" si="8"/>
        <v>0</v>
      </c>
      <c r="Q34" s="11">
        <f ca="1">SUM(Q31:Q33)</f>
        <v>0</v>
      </c>
      <c r="R34" s="11">
        <f ca="1">SUM(R31:R33)</f>
        <v>0</v>
      </c>
      <c r="S34" s="11">
        <f ca="1">SUM(S31:S33)</f>
        <v>0</v>
      </c>
      <c r="T34" s="11">
        <f t="shared" ref="T34:CE34" ca="1" si="9">SUM(T31:T33)</f>
        <v>0</v>
      </c>
      <c r="U34" s="11">
        <f t="shared" ca="1" si="9"/>
        <v>0</v>
      </c>
      <c r="V34" s="11">
        <f t="shared" ca="1" si="9"/>
        <v>0</v>
      </c>
      <c r="W34" s="11">
        <f t="shared" ca="1" si="9"/>
        <v>0</v>
      </c>
      <c r="X34" s="11">
        <f t="shared" ca="1" si="9"/>
        <v>0</v>
      </c>
      <c r="Y34" s="11">
        <f t="shared" ca="1" si="9"/>
        <v>0</v>
      </c>
      <c r="Z34" s="11">
        <f t="shared" ca="1" si="9"/>
        <v>0</v>
      </c>
      <c r="AA34" s="11">
        <f t="shared" ca="1" si="9"/>
        <v>0</v>
      </c>
      <c r="AB34" s="11">
        <f t="shared" ca="1" si="9"/>
        <v>0</v>
      </c>
      <c r="AC34" s="11">
        <f t="shared" ca="1" si="9"/>
        <v>0</v>
      </c>
      <c r="AD34" s="11">
        <f t="shared" ca="1" si="9"/>
        <v>0</v>
      </c>
      <c r="AE34" s="11">
        <f t="shared" ca="1" si="9"/>
        <v>0</v>
      </c>
      <c r="AF34" s="11">
        <f t="shared" ca="1" si="9"/>
        <v>0</v>
      </c>
      <c r="AG34" s="11">
        <f t="shared" ca="1" si="9"/>
        <v>0</v>
      </c>
      <c r="AH34" s="11">
        <f t="shared" ca="1" si="9"/>
        <v>0</v>
      </c>
      <c r="AI34" s="11">
        <f t="shared" ca="1" si="9"/>
        <v>0</v>
      </c>
      <c r="AJ34" s="11">
        <f t="shared" ca="1" si="9"/>
        <v>0</v>
      </c>
      <c r="AK34" s="11">
        <f t="shared" ca="1" si="9"/>
        <v>0</v>
      </c>
      <c r="AL34" s="11">
        <f t="shared" ca="1" si="9"/>
        <v>0</v>
      </c>
      <c r="AM34" s="11">
        <f t="shared" ca="1" si="9"/>
        <v>0</v>
      </c>
      <c r="AN34" s="11">
        <f t="shared" ca="1" si="9"/>
        <v>0</v>
      </c>
      <c r="AO34" s="11">
        <f t="shared" ca="1" si="9"/>
        <v>0</v>
      </c>
      <c r="AP34" s="11">
        <f t="shared" ca="1" si="9"/>
        <v>0</v>
      </c>
      <c r="AQ34" s="11">
        <f t="shared" ca="1" si="9"/>
        <v>0</v>
      </c>
      <c r="AR34" s="11">
        <f t="shared" ca="1" si="9"/>
        <v>0</v>
      </c>
      <c r="AS34" s="11">
        <f t="shared" ca="1" si="9"/>
        <v>0</v>
      </c>
      <c r="AT34" s="11">
        <f t="shared" ca="1" si="9"/>
        <v>0</v>
      </c>
      <c r="AU34" s="11">
        <f t="shared" ca="1" si="9"/>
        <v>0</v>
      </c>
      <c r="AV34" s="11">
        <f t="shared" ca="1" si="9"/>
        <v>0</v>
      </c>
      <c r="AW34" s="11">
        <f t="shared" ca="1" si="9"/>
        <v>0</v>
      </c>
      <c r="AX34" s="11">
        <f t="shared" ca="1" si="9"/>
        <v>0</v>
      </c>
      <c r="AY34" s="11">
        <f t="shared" ca="1" si="9"/>
        <v>0</v>
      </c>
      <c r="AZ34" s="11">
        <f t="shared" ca="1" si="9"/>
        <v>0</v>
      </c>
      <c r="BA34" s="11">
        <f t="shared" ca="1" si="9"/>
        <v>0</v>
      </c>
      <c r="BB34" s="11">
        <f t="shared" ca="1" si="9"/>
        <v>0</v>
      </c>
      <c r="BC34" s="11">
        <f t="shared" ca="1" si="9"/>
        <v>0</v>
      </c>
      <c r="BD34" s="11">
        <f t="shared" ca="1" si="9"/>
        <v>0</v>
      </c>
      <c r="BE34" s="11">
        <f t="shared" ca="1" si="9"/>
        <v>0</v>
      </c>
      <c r="BF34" s="11">
        <f t="shared" ca="1" si="9"/>
        <v>0</v>
      </c>
      <c r="BG34" s="11">
        <f t="shared" ca="1" si="9"/>
        <v>0</v>
      </c>
      <c r="BH34" s="11">
        <f t="shared" ca="1" si="9"/>
        <v>0</v>
      </c>
      <c r="BI34" s="11">
        <f t="shared" ca="1" si="9"/>
        <v>0</v>
      </c>
      <c r="BJ34" s="11">
        <f t="shared" ca="1" si="9"/>
        <v>0</v>
      </c>
      <c r="BK34" s="11">
        <f t="shared" ca="1" si="9"/>
        <v>0</v>
      </c>
      <c r="BL34" s="11">
        <f t="shared" ca="1" si="9"/>
        <v>0</v>
      </c>
      <c r="BM34" s="11">
        <f t="shared" ca="1" si="9"/>
        <v>0</v>
      </c>
      <c r="BN34" s="11">
        <f t="shared" ca="1" si="9"/>
        <v>0</v>
      </c>
      <c r="BO34" s="11">
        <f t="shared" ca="1" si="9"/>
        <v>0</v>
      </c>
      <c r="BP34" s="11">
        <f t="shared" ca="1" si="9"/>
        <v>0</v>
      </c>
      <c r="BQ34" s="11">
        <f t="shared" ca="1" si="9"/>
        <v>0</v>
      </c>
      <c r="BR34" s="11">
        <f t="shared" ca="1" si="9"/>
        <v>0</v>
      </c>
      <c r="BS34" s="11">
        <f t="shared" ca="1" si="9"/>
        <v>0</v>
      </c>
      <c r="BT34" s="11">
        <f t="shared" ca="1" si="9"/>
        <v>0</v>
      </c>
      <c r="BU34" s="11">
        <f t="shared" ca="1" si="9"/>
        <v>0</v>
      </c>
      <c r="BV34" s="11">
        <f t="shared" ca="1" si="9"/>
        <v>0</v>
      </c>
      <c r="BW34" s="11">
        <f t="shared" ca="1" si="9"/>
        <v>0</v>
      </c>
      <c r="BX34" s="11">
        <f t="shared" ca="1" si="9"/>
        <v>0</v>
      </c>
      <c r="BY34" s="11">
        <f t="shared" ca="1" si="9"/>
        <v>0</v>
      </c>
      <c r="BZ34" s="11">
        <f t="shared" ca="1" si="9"/>
        <v>0</v>
      </c>
      <c r="CA34" s="11">
        <f t="shared" ca="1" si="9"/>
        <v>0</v>
      </c>
      <c r="CB34" s="11">
        <f t="shared" ca="1" si="9"/>
        <v>0</v>
      </c>
      <c r="CC34" s="11">
        <f t="shared" ca="1" si="9"/>
        <v>0</v>
      </c>
      <c r="CD34" s="11">
        <f t="shared" ca="1" si="9"/>
        <v>0</v>
      </c>
      <c r="CE34" s="11">
        <f t="shared" ca="1" si="9"/>
        <v>0</v>
      </c>
      <c r="CF34" s="11">
        <f ca="1">SUM(CF31:CF33)</f>
        <v>0</v>
      </c>
      <c r="CG34" s="99"/>
    </row>
    <row r="35" spans="1:85" x14ac:dyDescent="0.2">
      <c r="A35" s="94"/>
      <c r="B35" s="105"/>
      <c r="C35" s="106"/>
      <c r="D35" s="94"/>
      <c r="E35" s="105"/>
      <c r="F35" s="105"/>
      <c r="G35" s="105"/>
      <c r="H35" s="105"/>
      <c r="I35" s="105"/>
      <c r="J35" s="105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94"/>
    </row>
    <row r="36" spans="1:85" ht="28.5" customHeight="1" x14ac:dyDescent="0.2">
      <c r="A36" s="94"/>
      <c r="B36" s="96" t="s">
        <v>117</v>
      </c>
      <c r="C36" s="96" t="s">
        <v>166</v>
      </c>
      <c r="D36" s="96" t="s">
        <v>4</v>
      </c>
      <c r="E36" s="96">
        <f>$E$17</f>
        <v>2022</v>
      </c>
      <c r="F36" s="96">
        <f>E36+1</f>
        <v>2023</v>
      </c>
      <c r="G36" s="96">
        <f t="shared" ref="G36:BR36" si="10">F36+1</f>
        <v>2024</v>
      </c>
      <c r="H36" s="96">
        <f t="shared" si="10"/>
        <v>2025</v>
      </c>
      <c r="I36" s="96">
        <f t="shared" si="10"/>
        <v>2026</v>
      </c>
      <c r="J36" s="96">
        <f t="shared" si="10"/>
        <v>2027</v>
      </c>
      <c r="K36" s="96">
        <f t="shared" si="10"/>
        <v>2028</v>
      </c>
      <c r="L36" s="96">
        <f t="shared" si="10"/>
        <v>2029</v>
      </c>
      <c r="M36" s="96">
        <f t="shared" si="10"/>
        <v>2030</v>
      </c>
      <c r="N36" s="96">
        <f t="shared" si="10"/>
        <v>2031</v>
      </c>
      <c r="O36" s="96">
        <f t="shared" si="10"/>
        <v>2032</v>
      </c>
      <c r="P36" s="96">
        <f t="shared" si="10"/>
        <v>2033</v>
      </c>
      <c r="Q36" s="96">
        <f t="shared" si="10"/>
        <v>2034</v>
      </c>
      <c r="R36" s="96">
        <f t="shared" si="10"/>
        <v>2035</v>
      </c>
      <c r="S36" s="96">
        <f t="shared" si="10"/>
        <v>2036</v>
      </c>
      <c r="T36" s="96">
        <f t="shared" si="10"/>
        <v>2037</v>
      </c>
      <c r="U36" s="96">
        <f t="shared" si="10"/>
        <v>2038</v>
      </c>
      <c r="V36" s="96">
        <f t="shared" si="10"/>
        <v>2039</v>
      </c>
      <c r="W36" s="96">
        <f t="shared" si="10"/>
        <v>2040</v>
      </c>
      <c r="X36" s="96">
        <f t="shared" si="10"/>
        <v>2041</v>
      </c>
      <c r="Y36" s="96">
        <f t="shared" si="10"/>
        <v>2042</v>
      </c>
      <c r="Z36" s="96">
        <f t="shared" si="10"/>
        <v>2043</v>
      </c>
      <c r="AA36" s="96">
        <f t="shared" si="10"/>
        <v>2044</v>
      </c>
      <c r="AB36" s="96">
        <f t="shared" si="10"/>
        <v>2045</v>
      </c>
      <c r="AC36" s="96">
        <f t="shared" si="10"/>
        <v>2046</v>
      </c>
      <c r="AD36" s="96">
        <f t="shared" si="10"/>
        <v>2047</v>
      </c>
      <c r="AE36" s="96">
        <f t="shared" si="10"/>
        <v>2048</v>
      </c>
      <c r="AF36" s="96">
        <f t="shared" si="10"/>
        <v>2049</v>
      </c>
      <c r="AG36" s="96">
        <f t="shared" si="10"/>
        <v>2050</v>
      </c>
      <c r="AH36" s="96">
        <f t="shared" si="10"/>
        <v>2051</v>
      </c>
      <c r="AI36" s="96">
        <f t="shared" si="10"/>
        <v>2052</v>
      </c>
      <c r="AJ36" s="96">
        <f t="shared" si="10"/>
        <v>2053</v>
      </c>
      <c r="AK36" s="96">
        <f t="shared" si="10"/>
        <v>2054</v>
      </c>
      <c r="AL36" s="96">
        <f t="shared" si="10"/>
        <v>2055</v>
      </c>
      <c r="AM36" s="96">
        <f t="shared" si="10"/>
        <v>2056</v>
      </c>
      <c r="AN36" s="96">
        <f t="shared" si="10"/>
        <v>2057</v>
      </c>
      <c r="AO36" s="96">
        <f t="shared" si="10"/>
        <v>2058</v>
      </c>
      <c r="AP36" s="96">
        <f t="shared" si="10"/>
        <v>2059</v>
      </c>
      <c r="AQ36" s="96">
        <f t="shared" si="10"/>
        <v>2060</v>
      </c>
      <c r="AR36" s="96">
        <f t="shared" si="10"/>
        <v>2061</v>
      </c>
      <c r="AS36" s="96">
        <f t="shared" si="10"/>
        <v>2062</v>
      </c>
      <c r="AT36" s="96">
        <f t="shared" si="10"/>
        <v>2063</v>
      </c>
      <c r="AU36" s="96">
        <f t="shared" si="10"/>
        <v>2064</v>
      </c>
      <c r="AV36" s="96">
        <f t="shared" si="10"/>
        <v>2065</v>
      </c>
      <c r="AW36" s="96">
        <f t="shared" si="10"/>
        <v>2066</v>
      </c>
      <c r="AX36" s="96">
        <f t="shared" si="10"/>
        <v>2067</v>
      </c>
      <c r="AY36" s="96">
        <f t="shared" si="10"/>
        <v>2068</v>
      </c>
      <c r="AZ36" s="96">
        <f t="shared" si="10"/>
        <v>2069</v>
      </c>
      <c r="BA36" s="96">
        <f t="shared" si="10"/>
        <v>2070</v>
      </c>
      <c r="BB36" s="96">
        <f t="shared" si="10"/>
        <v>2071</v>
      </c>
      <c r="BC36" s="96">
        <f t="shared" si="10"/>
        <v>2072</v>
      </c>
      <c r="BD36" s="96">
        <f t="shared" si="10"/>
        <v>2073</v>
      </c>
      <c r="BE36" s="96">
        <f t="shared" si="10"/>
        <v>2074</v>
      </c>
      <c r="BF36" s="96">
        <f t="shared" si="10"/>
        <v>2075</v>
      </c>
      <c r="BG36" s="96">
        <f t="shared" si="10"/>
        <v>2076</v>
      </c>
      <c r="BH36" s="96">
        <f t="shared" si="10"/>
        <v>2077</v>
      </c>
      <c r="BI36" s="96">
        <f t="shared" si="10"/>
        <v>2078</v>
      </c>
      <c r="BJ36" s="96">
        <f t="shared" si="10"/>
        <v>2079</v>
      </c>
      <c r="BK36" s="96">
        <f t="shared" si="10"/>
        <v>2080</v>
      </c>
      <c r="BL36" s="96">
        <f t="shared" si="10"/>
        <v>2081</v>
      </c>
      <c r="BM36" s="96">
        <f t="shared" si="10"/>
        <v>2082</v>
      </c>
      <c r="BN36" s="96">
        <f t="shared" si="10"/>
        <v>2083</v>
      </c>
      <c r="BO36" s="96">
        <f t="shared" si="10"/>
        <v>2084</v>
      </c>
      <c r="BP36" s="96">
        <f t="shared" si="10"/>
        <v>2085</v>
      </c>
      <c r="BQ36" s="96">
        <f t="shared" si="10"/>
        <v>2086</v>
      </c>
      <c r="BR36" s="96">
        <f t="shared" si="10"/>
        <v>2087</v>
      </c>
      <c r="BS36" s="96">
        <f t="shared" ref="BS36:CF36" si="11">BR36+1</f>
        <v>2088</v>
      </c>
      <c r="BT36" s="96">
        <f t="shared" si="11"/>
        <v>2089</v>
      </c>
      <c r="BU36" s="96">
        <f t="shared" si="11"/>
        <v>2090</v>
      </c>
      <c r="BV36" s="96">
        <f t="shared" si="11"/>
        <v>2091</v>
      </c>
      <c r="BW36" s="96">
        <f t="shared" si="11"/>
        <v>2092</v>
      </c>
      <c r="BX36" s="96">
        <f t="shared" si="11"/>
        <v>2093</v>
      </c>
      <c r="BY36" s="96">
        <f t="shared" si="11"/>
        <v>2094</v>
      </c>
      <c r="BZ36" s="96">
        <f t="shared" si="11"/>
        <v>2095</v>
      </c>
      <c r="CA36" s="96">
        <f t="shared" si="11"/>
        <v>2096</v>
      </c>
      <c r="CB36" s="96">
        <f t="shared" si="11"/>
        <v>2097</v>
      </c>
      <c r="CC36" s="96">
        <f t="shared" si="11"/>
        <v>2098</v>
      </c>
      <c r="CD36" s="96">
        <f t="shared" si="11"/>
        <v>2099</v>
      </c>
      <c r="CE36" s="96">
        <f t="shared" si="11"/>
        <v>2100</v>
      </c>
      <c r="CF36" s="96">
        <f t="shared" si="11"/>
        <v>2101</v>
      </c>
      <c r="CG36" s="94"/>
    </row>
    <row r="37" spans="1:85" ht="15" customHeight="1" x14ac:dyDescent="0.2">
      <c r="A37" s="98"/>
      <c r="B37" s="16" t="s">
        <v>67</v>
      </c>
      <c r="C37" s="64"/>
      <c r="D37" s="13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94"/>
    </row>
    <row r="38" spans="1:85" ht="15" customHeight="1" x14ac:dyDescent="0.2">
      <c r="A38" s="98"/>
      <c r="B38" s="7" t="s">
        <v>70</v>
      </c>
      <c r="C38" s="57" t="s">
        <v>5</v>
      </c>
      <c r="D38" s="8">
        <f>SUM(E38:CF38)</f>
        <v>215100</v>
      </c>
      <c r="E38" s="9">
        <f>IF(YEAR('ИД (Развитие ОЭДК)'!$G$6)=E$17,SUM($E$31:E$32),IF(YEAR('ИД (Развитие ОЭДК)'!$G$6)&gt;E$17,0,SUM(E$31:E$32)))</f>
        <v>0</v>
      </c>
      <c r="F38" s="9">
        <f>IF(YEAR('ИД (Развитие ОЭДК)'!$G$6)=F$17,SUM($E$31:F$32),IF(YEAR('ИД (Развитие ОЭДК)'!$G$6)&gt;F$17,0,SUM(F$31:F$32)))</f>
        <v>0</v>
      </c>
      <c r="G38" s="9">
        <f>IF(YEAR('ИД (Развитие ОЭДК)'!$G$6)=G$17,SUM($E$31:G$32),IF(YEAR('ИД (Развитие ОЭДК)'!$G$6)&gt;G$17,0,SUM(G$31:G$32)))</f>
        <v>186400</v>
      </c>
      <c r="H38" s="9">
        <f>IF(YEAR('ИД (Развитие ОЭДК)'!$G$6)=H$17,SUM($E$31:H$32),IF(YEAR('ИД (Развитие ОЭДК)'!$G$6)&gt;H$17,0,SUM(H$31:H$32)))</f>
        <v>28700</v>
      </c>
      <c r="I38" s="9">
        <f>IF(YEAR('ИД (Развитие ОЭДК)'!$G$6)=I$17,SUM($E$31:I$32),IF(YEAR('ИД (Развитие ОЭДК)'!$G$6)&gt;I$17,0,SUM(I$31:I$32)))</f>
        <v>0</v>
      </c>
      <c r="J38" s="9">
        <f>IF(YEAR('ИД (Развитие ОЭДК)'!$G$6)=J$17,SUM($E$31:J$32),IF(YEAR('ИД (Развитие ОЭДК)'!$G$6)&gt;J$17,0,SUM(J$31:J$32)))</f>
        <v>0</v>
      </c>
      <c r="K38" s="9">
        <f>IF(YEAR('ИД (Развитие ОЭДК)'!$G$6)=K$17,SUM($E$31:K$32),IF(YEAR('ИД (Развитие ОЭДК)'!$G$6)&gt;K$17,0,SUM(K$31:K$32)))</f>
        <v>0</v>
      </c>
      <c r="L38" s="9">
        <f>IF(YEAR('ИД (Развитие ОЭДК)'!$G$6)=L$17,SUM($E$31:L$32),IF(YEAR('ИД (Развитие ОЭДК)'!$G$6)&gt;L$17,0,SUM(L$31:L$32)))</f>
        <v>0</v>
      </c>
      <c r="M38" s="9">
        <f>IF(YEAR('ИД (Развитие ОЭДК)'!$G$6)=M$17,SUM($E$31:M$32),IF(YEAR('ИД (Развитие ОЭДК)'!$G$6)&gt;M$17,0,SUM(M$31:M$32)))</f>
        <v>0</v>
      </c>
      <c r="N38" s="9">
        <f>IF(YEAR('ИД (Развитие ОЭДК)'!$G$6)=N$17,SUM($E$31:N$32),IF(YEAR('ИД (Развитие ОЭДК)'!$G$6)&gt;N$17,0,SUM(N$31:N$32)))</f>
        <v>0</v>
      </c>
      <c r="O38" s="9">
        <f>IF(YEAR('ИД (Развитие ОЭДК)'!$G$6)=O$17,SUM($E$31:O$32),IF(YEAR('ИД (Развитие ОЭДК)'!$G$6)&gt;O$17,0,SUM(O$31:O$32)))</f>
        <v>0</v>
      </c>
      <c r="P38" s="9">
        <f>IF(YEAR('ИД (Развитие ОЭДК)'!$G$6)=P$17,SUM($E$31:P$32),IF(YEAR('ИД (Развитие ОЭДК)'!$G$6)&gt;P$17,0,SUM(P$31:P$32)))</f>
        <v>0</v>
      </c>
      <c r="Q38" s="9">
        <f>IF(YEAR('ИД (Развитие ОЭДК)'!$G$6)=Q$17,SUM($E$31:Q$32),IF(YEAR('ИД (Развитие ОЭДК)'!$G$6)&gt;Q$17,0,SUM(Q$31:Q$32)))</f>
        <v>0</v>
      </c>
      <c r="R38" s="9">
        <f>IF(YEAR('ИД (Развитие ОЭДК)'!$G$6)=R$17,SUM($E$31:R$32),IF(YEAR('ИД (Развитие ОЭДК)'!$G$6)&gt;R$17,0,SUM(R$31:R$32)))</f>
        <v>0</v>
      </c>
      <c r="S38" s="9">
        <f>IF(YEAR('ИД (Развитие ОЭДК)'!$G$6)=S$17,SUM($E$31:S$32),IF(YEAR('ИД (Развитие ОЭДК)'!$G$6)&gt;S$17,0,SUM(S$31:S$32)))</f>
        <v>0</v>
      </c>
      <c r="T38" s="9">
        <f>IF(YEAR('ИД (Развитие ОЭДК)'!$G$6)=T$17,SUM($E$31:T$32),IF(YEAR('ИД (Развитие ОЭДК)'!$G$6)&gt;T$17,0,SUM(T$31:T$32)))</f>
        <v>0</v>
      </c>
      <c r="U38" s="9">
        <f>IF(YEAR('ИД (Развитие ОЭДК)'!$G$6)=U$17,SUM($E$31:U$32),IF(YEAR('ИД (Развитие ОЭДК)'!$G$6)&gt;U$17,0,SUM(U$31:U$32)))</f>
        <v>0</v>
      </c>
      <c r="V38" s="9">
        <f>IF(YEAR('ИД (Развитие ОЭДК)'!$G$6)=V$17,SUM($E$31:V$32),IF(YEAR('ИД (Развитие ОЭДК)'!$G$6)&gt;V$17,0,SUM(V$31:V$32)))</f>
        <v>0</v>
      </c>
      <c r="W38" s="9">
        <f>IF(YEAR('ИД (Развитие ОЭДК)'!$G$6)=W$17,SUM($E$31:W$32),IF(YEAR('ИД (Развитие ОЭДК)'!$G$6)&gt;W$17,0,SUM(W$31:W$32)))</f>
        <v>0</v>
      </c>
      <c r="X38" s="9">
        <f>IF(YEAR('ИД (Развитие ОЭДК)'!$G$6)=X$17,SUM($E$31:X$32),IF(YEAR('ИД (Развитие ОЭДК)'!$G$6)&gt;X$17,0,SUM(X$31:X$32)))</f>
        <v>0</v>
      </c>
      <c r="Y38" s="9">
        <f>IF(YEAR('ИД (Развитие ОЭДК)'!$G$6)=Y$17,SUM($E$31:Y$32),IF(YEAR('ИД (Развитие ОЭДК)'!$G$6)&gt;Y$17,0,SUM(Y$31:Y$32)))</f>
        <v>0</v>
      </c>
      <c r="Z38" s="9">
        <f>IF(YEAR('ИД (Развитие ОЭДК)'!$G$6)=Z$17,SUM($E$31:Z$32),IF(YEAR('ИД (Развитие ОЭДК)'!$G$6)&gt;Z$17,0,SUM(Z$31:Z$32)))</f>
        <v>0</v>
      </c>
      <c r="AA38" s="9">
        <f>IF(YEAR('ИД (Развитие ОЭДК)'!$G$6)=AA$17,SUM($E$31:AA$32),IF(YEAR('ИД (Развитие ОЭДК)'!$G$6)&gt;AA$17,0,SUM(AA$31:AA$32)))</f>
        <v>0</v>
      </c>
      <c r="AB38" s="9">
        <f>IF(YEAR('ИД (Развитие ОЭДК)'!$G$6)=AB$17,SUM($E$31:AB$32),IF(YEAR('ИД (Развитие ОЭДК)'!$G$6)&gt;AB$17,0,SUM(AB$31:AB$32)))</f>
        <v>0</v>
      </c>
      <c r="AC38" s="9">
        <f>IF(YEAR('ИД (Развитие ОЭДК)'!$G$6)=AC$17,SUM($E$31:AC$32),IF(YEAR('ИД (Развитие ОЭДК)'!$G$6)&gt;AC$17,0,SUM(AC$31:AC$32)))</f>
        <v>0</v>
      </c>
      <c r="AD38" s="9">
        <f>IF(YEAR('ИД (Развитие ОЭДК)'!$G$6)=AD$17,SUM($E$31:AD$32),IF(YEAR('ИД (Развитие ОЭДК)'!$G$6)&gt;AD$17,0,SUM(AD$31:AD$32)))</f>
        <v>0</v>
      </c>
      <c r="AE38" s="9">
        <f>IF(YEAR('ИД (Развитие ОЭДК)'!$G$6)=AE$17,SUM($E$31:AE$32),IF(YEAR('ИД (Развитие ОЭДК)'!$G$6)&gt;AE$17,0,SUM(AE$31:AE$32)))</f>
        <v>0</v>
      </c>
      <c r="AF38" s="9">
        <f>IF(YEAR('ИД (Развитие ОЭДК)'!$G$6)=AF$17,SUM($E$31:AF$32),IF(YEAR('ИД (Развитие ОЭДК)'!$G$6)&gt;AF$17,0,SUM(AF$31:AF$32)))</f>
        <v>0</v>
      </c>
      <c r="AG38" s="9">
        <f>IF(YEAR('ИД (Развитие ОЭДК)'!$G$6)=AG$17,SUM($E$31:AG$32),IF(YEAR('ИД (Развитие ОЭДК)'!$G$6)&gt;AG$17,0,SUM(AG$31:AG$32)))</f>
        <v>0</v>
      </c>
      <c r="AH38" s="9">
        <f>IF(YEAR('ИД (Развитие ОЭДК)'!$G$6)=AH$17,SUM($E$31:AH$32),IF(YEAR('ИД (Развитие ОЭДК)'!$G$6)&gt;AH$17,0,SUM(AH$31:AH$32)))</f>
        <v>0</v>
      </c>
      <c r="AI38" s="9">
        <f>IF(YEAR('ИД (Развитие ОЭДК)'!$G$6)=AI$17,SUM($E$31:AI$32),IF(YEAR('ИД (Развитие ОЭДК)'!$G$6)&gt;AI$17,0,SUM(AI$31:AI$32)))</f>
        <v>0</v>
      </c>
      <c r="AJ38" s="9">
        <f>IF(YEAR('ИД (Развитие ОЭДК)'!$G$6)=AJ$17,SUM($E$31:AJ$32),IF(YEAR('ИД (Развитие ОЭДК)'!$G$6)&gt;AJ$17,0,SUM(AJ$31:AJ$32)))</f>
        <v>0</v>
      </c>
      <c r="AK38" s="9">
        <f>IF(YEAR('ИД (Развитие ОЭДК)'!$G$6)=AK$17,SUM($E$31:AK$32),IF(YEAR('ИД (Развитие ОЭДК)'!$G$6)&gt;AK$17,0,SUM(AK$31:AK$32)))</f>
        <v>0</v>
      </c>
      <c r="AL38" s="9">
        <f>IF(YEAR('ИД (Развитие ОЭДК)'!$G$6)=AL$17,SUM($E$31:AL$32),IF(YEAR('ИД (Развитие ОЭДК)'!$G$6)&gt;AL$17,0,SUM(AL$31:AL$32)))</f>
        <v>0</v>
      </c>
      <c r="AM38" s="9">
        <f>IF(YEAR('ИД (Развитие ОЭДК)'!$G$6)=AM$17,SUM($E$31:AM$32),IF(YEAR('ИД (Развитие ОЭДК)'!$G$6)&gt;AM$17,0,SUM(AM$31:AM$32)))</f>
        <v>0</v>
      </c>
      <c r="AN38" s="9">
        <f>IF(YEAR('ИД (Развитие ОЭДК)'!$G$6)=AN$17,SUM($E$31:AN$32),IF(YEAR('ИД (Развитие ОЭДК)'!$G$6)&gt;AN$17,0,SUM(AN$31:AN$32)))</f>
        <v>0</v>
      </c>
      <c r="AO38" s="9">
        <f>IF(YEAR('ИД (Развитие ОЭДК)'!$G$6)=AO$17,SUM($E$31:AO$32),IF(YEAR('ИД (Развитие ОЭДК)'!$G$6)&gt;AO$17,0,SUM(AO$31:AO$32)))</f>
        <v>0</v>
      </c>
      <c r="AP38" s="9">
        <f>IF(YEAR('ИД (Развитие ОЭДК)'!$G$6)=AP$17,SUM($E$31:AP$32),IF(YEAR('ИД (Развитие ОЭДК)'!$G$6)&gt;AP$17,0,SUM(AP$31:AP$32)))</f>
        <v>0</v>
      </c>
      <c r="AQ38" s="9">
        <f>IF(YEAR('ИД (Развитие ОЭДК)'!$G$6)=AQ$17,SUM($E$31:AQ$32),IF(YEAR('ИД (Развитие ОЭДК)'!$G$6)&gt;AQ$17,0,SUM(AQ$31:AQ$32)))</f>
        <v>0</v>
      </c>
      <c r="AR38" s="9">
        <f>IF(YEAR('ИД (Развитие ОЭДК)'!$G$6)=AR$17,SUM($E$31:AR$32),IF(YEAR('ИД (Развитие ОЭДК)'!$G$6)&gt;AR$17,0,SUM(AR$31:AR$32)))</f>
        <v>0</v>
      </c>
      <c r="AS38" s="9">
        <f>IF(YEAR('ИД (Развитие ОЭДК)'!$G$6)=AS$17,SUM($E$31:AS$32),IF(YEAR('ИД (Развитие ОЭДК)'!$G$6)&gt;AS$17,0,SUM(AS$31:AS$32)))</f>
        <v>0</v>
      </c>
      <c r="AT38" s="9">
        <f>IF(YEAR('ИД (Развитие ОЭДК)'!$G$6)=AT$17,SUM($E$31:AT$32),IF(YEAR('ИД (Развитие ОЭДК)'!$G$6)&gt;AT$17,0,SUM(AT$31:AT$32)))</f>
        <v>0</v>
      </c>
      <c r="AU38" s="9">
        <f>IF(YEAR('ИД (Развитие ОЭДК)'!$G$6)=AU$17,SUM($E$31:AU$32),IF(YEAR('ИД (Развитие ОЭДК)'!$G$6)&gt;AU$17,0,SUM(AU$31:AU$32)))</f>
        <v>0</v>
      </c>
      <c r="AV38" s="9">
        <f>IF(YEAR('ИД (Развитие ОЭДК)'!$G$6)=AV$17,SUM($E$31:AV$32),IF(YEAR('ИД (Развитие ОЭДК)'!$G$6)&gt;AV$17,0,SUM(AV$31:AV$32)))</f>
        <v>0</v>
      </c>
      <c r="AW38" s="9">
        <f>IF(YEAR('ИД (Развитие ОЭДК)'!$G$6)=AW$17,SUM($E$31:AW$32),IF(YEAR('ИД (Развитие ОЭДК)'!$G$6)&gt;AW$17,0,SUM(AW$31:AW$32)))</f>
        <v>0</v>
      </c>
      <c r="AX38" s="9">
        <f>IF(YEAR('ИД (Развитие ОЭДК)'!$G$6)=AX$17,SUM($E$31:AX$32),IF(YEAR('ИД (Развитие ОЭДК)'!$G$6)&gt;AX$17,0,SUM(AX$31:AX$32)))</f>
        <v>0</v>
      </c>
      <c r="AY38" s="9">
        <f>IF(YEAR('ИД (Развитие ОЭДК)'!$G$6)=AY$17,SUM($E$31:AY$32),IF(YEAR('ИД (Развитие ОЭДК)'!$G$6)&gt;AY$17,0,SUM(AY$31:AY$32)))</f>
        <v>0</v>
      </c>
      <c r="AZ38" s="9">
        <f>IF(YEAR('ИД (Развитие ОЭДК)'!$G$6)=AZ$17,SUM($E$31:AZ$32),IF(YEAR('ИД (Развитие ОЭДК)'!$G$6)&gt;AZ$17,0,SUM(AZ$31:AZ$32)))</f>
        <v>0</v>
      </c>
      <c r="BA38" s="9">
        <f>IF(YEAR('ИД (Развитие ОЭДК)'!$G$6)=BA$17,SUM($E$31:BA$32),IF(YEAR('ИД (Развитие ОЭДК)'!$G$6)&gt;BA$17,0,SUM(BA$31:BA$32)))</f>
        <v>0</v>
      </c>
      <c r="BB38" s="9">
        <f>IF(YEAR('ИД (Развитие ОЭДК)'!$G$6)=BB$17,SUM($E$31:BB$32),IF(YEAR('ИД (Развитие ОЭДК)'!$G$6)&gt;BB$17,0,SUM(BB$31:BB$32)))</f>
        <v>0</v>
      </c>
      <c r="BC38" s="9">
        <f>IF(YEAR('ИД (Развитие ОЭДК)'!$G$6)=BC$17,SUM($E$31:BC$32),IF(YEAR('ИД (Развитие ОЭДК)'!$G$6)&gt;BC$17,0,SUM(BC$31:BC$32)))</f>
        <v>0</v>
      </c>
      <c r="BD38" s="9">
        <f>IF(YEAR('ИД (Развитие ОЭДК)'!$G$6)=BD$17,SUM($E$31:BD$32),IF(YEAR('ИД (Развитие ОЭДК)'!$G$6)&gt;BD$17,0,SUM(BD$31:BD$32)))</f>
        <v>0</v>
      </c>
      <c r="BE38" s="9">
        <f>IF(YEAR('ИД (Развитие ОЭДК)'!$G$6)=BE$17,SUM($E$31:BE$32),IF(YEAR('ИД (Развитие ОЭДК)'!$G$6)&gt;BE$17,0,SUM(BE$31:BE$32)))</f>
        <v>0</v>
      </c>
      <c r="BF38" s="9">
        <f>IF(YEAR('ИД (Развитие ОЭДК)'!$G$6)=BF$17,SUM($E$31:BF$32),IF(YEAR('ИД (Развитие ОЭДК)'!$G$6)&gt;BF$17,0,SUM(BF$31:BF$32)))</f>
        <v>0</v>
      </c>
      <c r="BG38" s="9">
        <f>IF(YEAR('ИД (Развитие ОЭДК)'!$G$6)=BG$17,SUM($E$31:BG$32),IF(YEAR('ИД (Развитие ОЭДК)'!$G$6)&gt;BG$17,0,SUM(BG$31:BG$32)))</f>
        <v>0</v>
      </c>
      <c r="BH38" s="9">
        <f>IF(YEAR('ИД (Развитие ОЭДК)'!$G$6)=BH$17,SUM($E$31:BH$32),IF(YEAR('ИД (Развитие ОЭДК)'!$G$6)&gt;BH$17,0,SUM(BH$31:BH$32)))</f>
        <v>0</v>
      </c>
      <c r="BI38" s="9">
        <f>IF(YEAR('ИД (Развитие ОЭДК)'!$G$6)=BI$17,SUM($E$31:BI$32),IF(YEAR('ИД (Развитие ОЭДК)'!$G$6)&gt;BI$17,0,SUM(BI$31:BI$32)))</f>
        <v>0</v>
      </c>
      <c r="BJ38" s="9">
        <f>IF(YEAR('ИД (Развитие ОЭДК)'!$G$6)=BJ$17,SUM($E$31:BJ$32),IF(YEAR('ИД (Развитие ОЭДК)'!$G$6)&gt;BJ$17,0,SUM(BJ$31:BJ$32)))</f>
        <v>0</v>
      </c>
      <c r="BK38" s="9">
        <f>IF(YEAR('ИД (Развитие ОЭДК)'!$G$6)=BK$17,SUM($E$31:BK$32),IF(YEAR('ИД (Развитие ОЭДК)'!$G$6)&gt;BK$17,0,SUM(BK$31:BK$32)))</f>
        <v>0</v>
      </c>
      <c r="BL38" s="9">
        <f>IF(YEAR('ИД (Развитие ОЭДК)'!$G$6)=BL$17,SUM($E$31:BL$32),IF(YEAR('ИД (Развитие ОЭДК)'!$G$6)&gt;BL$17,0,SUM(BL$31:BL$32)))</f>
        <v>0</v>
      </c>
      <c r="BM38" s="9">
        <f>IF(YEAR('ИД (Развитие ОЭДК)'!$G$6)=BM$17,SUM($E$31:BM$32),IF(YEAR('ИД (Развитие ОЭДК)'!$G$6)&gt;BM$17,0,SUM(BM$31:BM$32)))</f>
        <v>0</v>
      </c>
      <c r="BN38" s="9">
        <f>IF(YEAR('ИД (Развитие ОЭДК)'!$G$6)=BN$17,SUM($E$31:BN$32),IF(YEAR('ИД (Развитие ОЭДК)'!$G$6)&gt;BN$17,0,SUM(BN$31:BN$32)))</f>
        <v>0</v>
      </c>
      <c r="BO38" s="9">
        <f>IF(YEAR('ИД (Развитие ОЭДК)'!$G$6)=BO$17,SUM($E$31:BO$32),IF(YEAR('ИД (Развитие ОЭДК)'!$G$6)&gt;BO$17,0,SUM(BO$31:BO$32)))</f>
        <v>0</v>
      </c>
      <c r="BP38" s="9">
        <f>IF(YEAR('ИД (Развитие ОЭДК)'!$G$6)=BP$17,SUM($E$31:BP$32),IF(YEAR('ИД (Развитие ОЭДК)'!$G$6)&gt;BP$17,0,SUM(BP$31:BP$32)))</f>
        <v>0</v>
      </c>
      <c r="BQ38" s="9">
        <f>IF(YEAR('ИД (Развитие ОЭДК)'!$G$6)=BQ$17,SUM($E$31:BQ$32),IF(YEAR('ИД (Развитие ОЭДК)'!$G$6)&gt;BQ$17,0,SUM(BQ$31:BQ$32)))</f>
        <v>0</v>
      </c>
      <c r="BR38" s="9">
        <f>IF(YEAR('ИД (Развитие ОЭДК)'!$G$6)=BR$17,SUM($E$31:BR$32),IF(YEAR('ИД (Развитие ОЭДК)'!$G$6)&gt;BR$17,0,SUM(BR$31:BR$32)))</f>
        <v>0</v>
      </c>
      <c r="BS38" s="9">
        <f>IF(YEAR('ИД (Развитие ОЭДК)'!$G$6)=BS$17,SUM($E$31:BS$32),IF(YEAR('ИД (Развитие ОЭДК)'!$G$6)&gt;BS$17,0,SUM(BS$31:BS$32)))</f>
        <v>0</v>
      </c>
      <c r="BT38" s="9">
        <f>IF(YEAR('ИД (Развитие ОЭДК)'!$G$6)=BT$17,SUM($E$31:BT$32),IF(YEAR('ИД (Развитие ОЭДК)'!$G$6)&gt;BT$17,0,SUM(BT$31:BT$32)))</f>
        <v>0</v>
      </c>
      <c r="BU38" s="9">
        <f>IF(YEAR('ИД (Развитие ОЭДК)'!$G$6)=BU$17,SUM($E$31:BU$32),IF(YEAR('ИД (Развитие ОЭДК)'!$G$6)&gt;BU$17,0,SUM(BU$31:BU$32)))</f>
        <v>0</v>
      </c>
      <c r="BV38" s="9">
        <f>IF(YEAR('ИД (Развитие ОЭДК)'!$G$6)=BV$17,SUM($E$31:BV$32),IF(YEAR('ИД (Развитие ОЭДК)'!$G$6)&gt;BV$17,0,SUM(BV$31:BV$32)))</f>
        <v>0</v>
      </c>
      <c r="BW38" s="9">
        <f>IF(YEAR('ИД (Развитие ОЭДК)'!$G$6)=BW$17,SUM($E$31:BW$32),IF(YEAR('ИД (Развитие ОЭДК)'!$G$6)&gt;BW$17,0,SUM(BW$31:BW$32)))</f>
        <v>0</v>
      </c>
      <c r="BX38" s="9">
        <f>IF(YEAR('ИД (Развитие ОЭДК)'!$G$6)=BX$17,SUM($E$31:BX$32),IF(YEAR('ИД (Развитие ОЭДК)'!$G$6)&gt;BX$17,0,SUM(BX$31:BX$32)))</f>
        <v>0</v>
      </c>
      <c r="BY38" s="9">
        <f>IF(YEAR('ИД (Развитие ОЭДК)'!$G$6)=BY$17,SUM($E$31:BY$32),IF(YEAR('ИД (Развитие ОЭДК)'!$G$6)&gt;BY$17,0,SUM(BY$31:BY$32)))</f>
        <v>0</v>
      </c>
      <c r="BZ38" s="9">
        <f>IF(YEAR('ИД (Развитие ОЭДК)'!$G$6)=BZ$17,SUM($E$31:BZ$32),IF(YEAR('ИД (Развитие ОЭДК)'!$G$6)&gt;BZ$17,0,SUM(BZ$31:BZ$32)))</f>
        <v>0</v>
      </c>
      <c r="CA38" s="9">
        <f>IF(YEAR('ИД (Развитие ОЭДК)'!$G$6)=CA$17,SUM($E$31:CA$32),IF(YEAR('ИД (Развитие ОЭДК)'!$G$6)&gt;CA$17,0,SUM(CA$31:CA$32)))</f>
        <v>0</v>
      </c>
      <c r="CB38" s="9">
        <f>IF(YEAR('ИД (Развитие ОЭДК)'!$G$6)=CB$17,SUM($E$31:CB$32),IF(YEAR('ИД (Развитие ОЭДК)'!$G$6)&gt;CB$17,0,SUM(CB$31:CB$32)))</f>
        <v>0</v>
      </c>
      <c r="CC38" s="9">
        <f>IF(YEAR('ИД (Развитие ОЭДК)'!$G$6)=CC$17,SUM($E$31:CC$32),IF(YEAR('ИД (Развитие ОЭДК)'!$G$6)&gt;CC$17,0,SUM(CC$31:CC$32)))</f>
        <v>0</v>
      </c>
      <c r="CD38" s="9">
        <f>IF(YEAR('ИД (Развитие ОЭДК)'!$G$6)=CD$17,SUM($E$31:CD$32),IF(YEAR('ИД (Развитие ОЭДК)'!$G$6)&gt;CD$17,0,SUM(CD$31:CD$32)))</f>
        <v>0</v>
      </c>
      <c r="CE38" s="9">
        <f>IF(YEAR('ИД (Развитие ОЭДК)'!$G$6)=CE$17,SUM($E$31:CE$32),IF(YEAR('ИД (Развитие ОЭДК)'!$G$6)&gt;CE$17,0,SUM(CE$31:CE$32)))</f>
        <v>0</v>
      </c>
      <c r="CF38" s="9">
        <f>IF(YEAR('ИД (Развитие ОЭДК)'!$G$6)=CF$17,SUM($E$31:CF$32),IF(YEAR('ИД (Развитие ОЭДК)'!$G$6)&gt;CF$17,0,SUM(CF$31:CF$32)))</f>
        <v>0</v>
      </c>
      <c r="CG38" s="94"/>
    </row>
    <row r="39" spans="1:85" ht="15" customHeight="1" x14ac:dyDescent="0.2">
      <c r="A39" s="98"/>
      <c r="B39" s="7" t="s">
        <v>71</v>
      </c>
      <c r="C39" s="57" t="s">
        <v>5</v>
      </c>
      <c r="D39" s="8">
        <f>D38</f>
        <v>215100</v>
      </c>
      <c r="E39" s="9">
        <f ca="1">E38*E97</f>
        <v>0</v>
      </c>
      <c r="F39" s="9">
        <f ca="1">(E39+F38)*F97</f>
        <v>0</v>
      </c>
      <c r="G39" s="9">
        <f t="shared" ref="G39:BR39" ca="1" si="12">(F39+G38)*G97</f>
        <v>186400</v>
      </c>
      <c r="H39" s="9">
        <f t="shared" ca="1" si="12"/>
        <v>215100</v>
      </c>
      <c r="I39" s="9">
        <f t="shared" ca="1" si="12"/>
        <v>215100</v>
      </c>
      <c r="J39" s="9">
        <f t="shared" ca="1" si="12"/>
        <v>215100</v>
      </c>
      <c r="K39" s="9">
        <f t="shared" ca="1" si="12"/>
        <v>215100</v>
      </c>
      <c r="L39" s="9">
        <f t="shared" ca="1" si="12"/>
        <v>215100</v>
      </c>
      <c r="M39" s="9">
        <f t="shared" ca="1" si="12"/>
        <v>0</v>
      </c>
      <c r="N39" s="9">
        <f t="shared" ca="1" si="12"/>
        <v>0</v>
      </c>
      <c r="O39" s="9">
        <f t="shared" ca="1" si="12"/>
        <v>0</v>
      </c>
      <c r="P39" s="9">
        <f t="shared" ca="1" si="12"/>
        <v>0</v>
      </c>
      <c r="Q39" s="9">
        <f t="shared" ca="1" si="12"/>
        <v>0</v>
      </c>
      <c r="R39" s="9">
        <f t="shared" ca="1" si="12"/>
        <v>0</v>
      </c>
      <c r="S39" s="9">
        <f t="shared" ca="1" si="12"/>
        <v>0</v>
      </c>
      <c r="T39" s="9">
        <f t="shared" ca="1" si="12"/>
        <v>0</v>
      </c>
      <c r="U39" s="9">
        <f t="shared" ca="1" si="12"/>
        <v>0</v>
      </c>
      <c r="V39" s="9">
        <f t="shared" ca="1" si="12"/>
        <v>0</v>
      </c>
      <c r="W39" s="9">
        <f t="shared" ca="1" si="12"/>
        <v>0</v>
      </c>
      <c r="X39" s="9">
        <f t="shared" ca="1" si="12"/>
        <v>0</v>
      </c>
      <c r="Y39" s="9">
        <f t="shared" ca="1" si="12"/>
        <v>0</v>
      </c>
      <c r="Z39" s="9">
        <f t="shared" ca="1" si="12"/>
        <v>0</v>
      </c>
      <c r="AA39" s="9">
        <f t="shared" ca="1" si="12"/>
        <v>0</v>
      </c>
      <c r="AB39" s="9">
        <f t="shared" ca="1" si="12"/>
        <v>0</v>
      </c>
      <c r="AC39" s="9">
        <f t="shared" ca="1" si="12"/>
        <v>0</v>
      </c>
      <c r="AD39" s="9">
        <f t="shared" ca="1" si="12"/>
        <v>0</v>
      </c>
      <c r="AE39" s="9">
        <f t="shared" ca="1" si="12"/>
        <v>0</v>
      </c>
      <c r="AF39" s="9">
        <f t="shared" ca="1" si="12"/>
        <v>0</v>
      </c>
      <c r="AG39" s="9">
        <f t="shared" ca="1" si="12"/>
        <v>0</v>
      </c>
      <c r="AH39" s="9">
        <f t="shared" ca="1" si="12"/>
        <v>0</v>
      </c>
      <c r="AI39" s="9">
        <f t="shared" ca="1" si="12"/>
        <v>0</v>
      </c>
      <c r="AJ39" s="9">
        <f t="shared" ca="1" si="12"/>
        <v>0</v>
      </c>
      <c r="AK39" s="9">
        <f t="shared" ca="1" si="12"/>
        <v>0</v>
      </c>
      <c r="AL39" s="9">
        <f t="shared" ca="1" si="12"/>
        <v>0</v>
      </c>
      <c r="AM39" s="9">
        <f t="shared" ca="1" si="12"/>
        <v>0</v>
      </c>
      <c r="AN39" s="9">
        <f t="shared" ca="1" si="12"/>
        <v>0</v>
      </c>
      <c r="AO39" s="9">
        <f t="shared" ca="1" si="12"/>
        <v>0</v>
      </c>
      <c r="AP39" s="9">
        <f t="shared" ca="1" si="12"/>
        <v>0</v>
      </c>
      <c r="AQ39" s="9">
        <f t="shared" ca="1" si="12"/>
        <v>0</v>
      </c>
      <c r="AR39" s="9">
        <f t="shared" ca="1" si="12"/>
        <v>0</v>
      </c>
      <c r="AS39" s="9">
        <f t="shared" ca="1" si="12"/>
        <v>0</v>
      </c>
      <c r="AT39" s="9">
        <f t="shared" ca="1" si="12"/>
        <v>0</v>
      </c>
      <c r="AU39" s="9">
        <f t="shared" ca="1" si="12"/>
        <v>0</v>
      </c>
      <c r="AV39" s="9">
        <f t="shared" ca="1" si="12"/>
        <v>0</v>
      </c>
      <c r="AW39" s="9">
        <f t="shared" ca="1" si="12"/>
        <v>0</v>
      </c>
      <c r="AX39" s="9">
        <f t="shared" ca="1" si="12"/>
        <v>0</v>
      </c>
      <c r="AY39" s="9">
        <f t="shared" ca="1" si="12"/>
        <v>0</v>
      </c>
      <c r="AZ39" s="9">
        <f t="shared" ca="1" si="12"/>
        <v>0</v>
      </c>
      <c r="BA39" s="9">
        <f t="shared" ca="1" si="12"/>
        <v>0</v>
      </c>
      <c r="BB39" s="9">
        <f t="shared" ca="1" si="12"/>
        <v>0</v>
      </c>
      <c r="BC39" s="9">
        <f t="shared" ca="1" si="12"/>
        <v>0</v>
      </c>
      <c r="BD39" s="9">
        <f t="shared" ca="1" si="12"/>
        <v>0</v>
      </c>
      <c r="BE39" s="9">
        <f t="shared" ca="1" si="12"/>
        <v>0</v>
      </c>
      <c r="BF39" s="9">
        <f t="shared" ca="1" si="12"/>
        <v>0</v>
      </c>
      <c r="BG39" s="9">
        <f t="shared" ca="1" si="12"/>
        <v>0</v>
      </c>
      <c r="BH39" s="9">
        <f t="shared" ca="1" si="12"/>
        <v>0</v>
      </c>
      <c r="BI39" s="9">
        <f t="shared" ca="1" si="12"/>
        <v>0</v>
      </c>
      <c r="BJ39" s="9">
        <f t="shared" ca="1" si="12"/>
        <v>0</v>
      </c>
      <c r="BK39" s="9">
        <f t="shared" ca="1" si="12"/>
        <v>0</v>
      </c>
      <c r="BL39" s="9">
        <f t="shared" ca="1" si="12"/>
        <v>0</v>
      </c>
      <c r="BM39" s="9">
        <f t="shared" ca="1" si="12"/>
        <v>0</v>
      </c>
      <c r="BN39" s="9">
        <f t="shared" ca="1" si="12"/>
        <v>0</v>
      </c>
      <c r="BO39" s="9">
        <f t="shared" ca="1" si="12"/>
        <v>0</v>
      </c>
      <c r="BP39" s="9">
        <f t="shared" ca="1" si="12"/>
        <v>0</v>
      </c>
      <c r="BQ39" s="9">
        <f t="shared" ca="1" si="12"/>
        <v>0</v>
      </c>
      <c r="BR39" s="9">
        <f t="shared" ca="1" si="12"/>
        <v>0</v>
      </c>
      <c r="BS39" s="9">
        <f t="shared" ref="BS39:CF39" ca="1" si="13">(BR39+BS38)*BS97</f>
        <v>0</v>
      </c>
      <c r="BT39" s="9">
        <f t="shared" ca="1" si="13"/>
        <v>0</v>
      </c>
      <c r="BU39" s="9">
        <f t="shared" ca="1" si="13"/>
        <v>0</v>
      </c>
      <c r="BV39" s="9">
        <f t="shared" ca="1" si="13"/>
        <v>0</v>
      </c>
      <c r="BW39" s="9">
        <f t="shared" ca="1" si="13"/>
        <v>0</v>
      </c>
      <c r="BX39" s="9">
        <f t="shared" ca="1" si="13"/>
        <v>0</v>
      </c>
      <c r="BY39" s="9">
        <f t="shared" ca="1" si="13"/>
        <v>0</v>
      </c>
      <c r="BZ39" s="9">
        <f t="shared" ca="1" si="13"/>
        <v>0</v>
      </c>
      <c r="CA39" s="9">
        <f t="shared" ca="1" si="13"/>
        <v>0</v>
      </c>
      <c r="CB39" s="9">
        <f t="shared" ca="1" si="13"/>
        <v>0</v>
      </c>
      <c r="CC39" s="9">
        <f t="shared" ca="1" si="13"/>
        <v>0</v>
      </c>
      <c r="CD39" s="9">
        <f t="shared" ca="1" si="13"/>
        <v>0</v>
      </c>
      <c r="CE39" s="9">
        <f t="shared" ca="1" si="13"/>
        <v>0</v>
      </c>
      <c r="CF39" s="9">
        <f t="shared" ca="1" si="13"/>
        <v>0</v>
      </c>
      <c r="CG39" s="94"/>
    </row>
    <row r="40" spans="1:85" ht="15" customHeight="1" x14ac:dyDescent="0.2">
      <c r="A40" s="98"/>
      <c r="B40" s="7" t="s">
        <v>796</v>
      </c>
      <c r="C40" s="57" t="s">
        <v>5</v>
      </c>
      <c r="D40" s="8">
        <f>SUM(E40:CF40)</f>
        <v>0</v>
      </c>
      <c r="E40" s="9">
        <f>'ИД (Развитие ОЭДК)'!H90</f>
        <v>0</v>
      </c>
      <c r="F40" s="9">
        <f>'ИД (Развитие ОЭДК)'!I90</f>
        <v>0</v>
      </c>
      <c r="G40" s="9">
        <f>'ИД (Развитие ОЭДК)'!J90</f>
        <v>0</v>
      </c>
      <c r="H40" s="9">
        <f>'ИД (Развитие ОЭДК)'!K90</f>
        <v>0</v>
      </c>
      <c r="I40" s="9">
        <f>'ИД (Развитие ОЭДК)'!L90</f>
        <v>0</v>
      </c>
      <c r="J40" s="9">
        <f>'ИД (Развитие ОЭДК)'!M90</f>
        <v>0</v>
      </c>
      <c r="K40" s="9">
        <f>'ИД (Развитие ОЭДК)'!N90</f>
        <v>0</v>
      </c>
      <c r="L40" s="9">
        <f>'ИД (Развитие ОЭДК)'!O90</f>
        <v>0</v>
      </c>
      <c r="M40" s="9">
        <f>'ИД (Развитие ОЭДК)'!P90</f>
        <v>0</v>
      </c>
      <c r="N40" s="9">
        <f>'ИД (Развитие ОЭДК)'!Q90</f>
        <v>0</v>
      </c>
      <c r="O40" s="9">
        <f>'ИД (Развитие ОЭДК)'!R90</f>
        <v>0</v>
      </c>
      <c r="P40" s="9">
        <f>'ИД (Развитие ОЭДК)'!S90</f>
        <v>0</v>
      </c>
      <c r="Q40" s="9">
        <f>'ИД (Развитие ОЭДК)'!T90</f>
        <v>0</v>
      </c>
      <c r="R40" s="9">
        <f>'ИД (Развитие ОЭДК)'!U90</f>
        <v>0</v>
      </c>
      <c r="S40" s="9">
        <f>'ИД (Развитие ОЭДК)'!V90</f>
        <v>0</v>
      </c>
      <c r="T40" s="9">
        <f>'ИД (Развитие ОЭДК)'!W90</f>
        <v>0</v>
      </c>
      <c r="U40" s="9">
        <f>'ИД (Развитие ОЭДК)'!X90</f>
        <v>0</v>
      </c>
      <c r="V40" s="9">
        <f>'ИД (Развитие ОЭДК)'!Y90</f>
        <v>0</v>
      </c>
      <c r="W40" s="9">
        <f>'ИД (Развитие ОЭДК)'!Z90</f>
        <v>0</v>
      </c>
      <c r="X40" s="9">
        <f>'ИД (Развитие ОЭДК)'!AA90</f>
        <v>0</v>
      </c>
      <c r="Y40" s="9">
        <f>'ИД (Развитие ОЭДК)'!AB90</f>
        <v>0</v>
      </c>
      <c r="Z40" s="9">
        <f>'ИД (Развитие ОЭДК)'!AC90</f>
        <v>0</v>
      </c>
      <c r="AA40" s="9">
        <f>'ИД (Развитие ОЭДК)'!AD90</f>
        <v>0</v>
      </c>
      <c r="AB40" s="9">
        <f>'ИД (Развитие ОЭДК)'!AE90</f>
        <v>0</v>
      </c>
      <c r="AC40" s="9">
        <f>'ИД (Развитие ОЭДК)'!AF90</f>
        <v>0</v>
      </c>
      <c r="AD40" s="9">
        <f>'ИД (Развитие ОЭДК)'!AG90</f>
        <v>0</v>
      </c>
      <c r="AE40" s="9">
        <f>'ИД (Развитие ОЭДК)'!AH90</f>
        <v>0</v>
      </c>
      <c r="AF40" s="9">
        <f>'ИД (Развитие ОЭДК)'!AI90</f>
        <v>0</v>
      </c>
      <c r="AG40" s="9">
        <f>'ИД (Развитие ОЭДК)'!AJ90</f>
        <v>0</v>
      </c>
      <c r="AH40" s="9">
        <f>'ИД (Развитие ОЭДК)'!AK90</f>
        <v>0</v>
      </c>
      <c r="AI40" s="9">
        <f>'ИД (Развитие ОЭДК)'!AL90</f>
        <v>0</v>
      </c>
      <c r="AJ40" s="9">
        <f>'ИД (Развитие ОЭДК)'!AM90</f>
        <v>0</v>
      </c>
      <c r="AK40" s="9">
        <f>'ИД (Развитие ОЭДК)'!AN90</f>
        <v>0</v>
      </c>
      <c r="AL40" s="9">
        <f>'ИД (Развитие ОЭДК)'!AO90</f>
        <v>0</v>
      </c>
      <c r="AM40" s="9">
        <f>'ИД (Развитие ОЭДК)'!AP90</f>
        <v>0</v>
      </c>
      <c r="AN40" s="9">
        <f>'ИД (Развитие ОЭДК)'!AQ90</f>
        <v>0</v>
      </c>
      <c r="AO40" s="9">
        <f>'ИД (Развитие ОЭДК)'!AR90</f>
        <v>0</v>
      </c>
      <c r="AP40" s="9">
        <f>'ИД (Развитие ОЭДК)'!AS90</f>
        <v>0</v>
      </c>
      <c r="AQ40" s="9">
        <f>'ИД (Развитие ОЭДК)'!AT90</f>
        <v>0</v>
      </c>
      <c r="AR40" s="9">
        <f>'ИД (Развитие ОЭДК)'!AU90</f>
        <v>0</v>
      </c>
      <c r="AS40" s="9">
        <f>'ИД (Развитие ОЭДК)'!AV90</f>
        <v>0</v>
      </c>
      <c r="AT40" s="9">
        <f>'ИД (Развитие ОЭДК)'!AW90</f>
        <v>0</v>
      </c>
      <c r="AU40" s="9">
        <f>'ИД (Развитие ОЭДК)'!AX90</f>
        <v>0</v>
      </c>
      <c r="AV40" s="9">
        <f>'ИД (Развитие ОЭДК)'!AY90</f>
        <v>0</v>
      </c>
      <c r="AW40" s="9">
        <f>'ИД (Развитие ОЭДК)'!AZ90</f>
        <v>0</v>
      </c>
      <c r="AX40" s="9">
        <f>'ИД (Развитие ОЭДК)'!BA90</f>
        <v>0</v>
      </c>
      <c r="AY40" s="9">
        <f>'ИД (Развитие ОЭДК)'!BB90</f>
        <v>0</v>
      </c>
      <c r="AZ40" s="9">
        <f>'ИД (Развитие ОЭДК)'!BC90</f>
        <v>0</v>
      </c>
      <c r="BA40" s="9">
        <f>'ИД (Развитие ОЭДК)'!BD90</f>
        <v>0</v>
      </c>
      <c r="BB40" s="9">
        <f>'ИД (Развитие ОЭДК)'!BE90</f>
        <v>0</v>
      </c>
      <c r="BC40" s="9">
        <f>'ИД (Развитие ОЭДК)'!BF90</f>
        <v>0</v>
      </c>
      <c r="BD40" s="9">
        <f>'ИД (Развитие ОЭДК)'!BG90</f>
        <v>0</v>
      </c>
      <c r="BE40" s="9">
        <f>'ИД (Развитие ОЭДК)'!BH90</f>
        <v>0</v>
      </c>
      <c r="BF40" s="9">
        <f>'ИД (Развитие ОЭДК)'!BI90</f>
        <v>0</v>
      </c>
      <c r="BG40" s="9">
        <f>'ИД (Развитие ОЭДК)'!BJ90</f>
        <v>0</v>
      </c>
      <c r="BH40" s="9">
        <f>'ИД (Развитие ОЭДК)'!BK90</f>
        <v>0</v>
      </c>
      <c r="BI40" s="9">
        <f>'ИД (Развитие ОЭДК)'!BL90</f>
        <v>0</v>
      </c>
      <c r="BJ40" s="9">
        <f>'ИД (Развитие ОЭДК)'!BM90</f>
        <v>0</v>
      </c>
      <c r="BK40" s="9">
        <f>'ИД (Развитие ОЭДК)'!BN90</f>
        <v>0</v>
      </c>
      <c r="BL40" s="9">
        <f>'ИД (Развитие ОЭДК)'!BO90</f>
        <v>0</v>
      </c>
      <c r="BM40" s="9">
        <f>'ИД (Развитие ОЭДК)'!BP90</f>
        <v>0</v>
      </c>
      <c r="BN40" s="9">
        <f>'ИД (Развитие ОЭДК)'!BQ90</f>
        <v>0</v>
      </c>
      <c r="BO40" s="9">
        <f>'ИД (Развитие ОЭДК)'!BR90</f>
        <v>0</v>
      </c>
      <c r="BP40" s="9">
        <f>'ИД (Развитие ОЭДК)'!BS90</f>
        <v>0</v>
      </c>
      <c r="BQ40" s="9">
        <f>'ИД (Развитие ОЭДК)'!BT90</f>
        <v>0</v>
      </c>
      <c r="BR40" s="9">
        <f>'ИД (Развитие ОЭДК)'!BU90</f>
        <v>0</v>
      </c>
      <c r="BS40" s="9">
        <f>'ИД (Развитие ОЭДК)'!BV90</f>
        <v>0</v>
      </c>
      <c r="BT40" s="9">
        <f>'ИД (Развитие ОЭДК)'!BW90</f>
        <v>0</v>
      </c>
      <c r="BU40" s="9">
        <f>'ИД (Развитие ОЭДК)'!BX90</f>
        <v>0</v>
      </c>
      <c r="BV40" s="9">
        <f>'ИД (Развитие ОЭДК)'!BY90</f>
        <v>0</v>
      </c>
      <c r="BW40" s="9">
        <f>'ИД (Развитие ОЭДК)'!BZ90</f>
        <v>0</v>
      </c>
      <c r="BX40" s="9">
        <f>'ИД (Развитие ОЭДК)'!CA90</f>
        <v>0</v>
      </c>
      <c r="BY40" s="9">
        <f>'ИД (Развитие ОЭДК)'!CB90</f>
        <v>0</v>
      </c>
      <c r="BZ40" s="9">
        <f>'ИД (Развитие ОЭДК)'!CC90</f>
        <v>0</v>
      </c>
      <c r="CA40" s="9">
        <f>'ИД (Развитие ОЭДК)'!CD90</f>
        <v>0</v>
      </c>
      <c r="CB40" s="9">
        <f>'ИД (Развитие ОЭДК)'!CE90</f>
        <v>0</v>
      </c>
      <c r="CC40" s="9">
        <f>'ИД (Развитие ОЭДК)'!CF90</f>
        <v>0</v>
      </c>
      <c r="CD40" s="9">
        <f>'ИД (Развитие ОЭДК)'!CG90</f>
        <v>0</v>
      </c>
      <c r="CE40" s="9">
        <f>'ИД (Развитие ОЭДК)'!CH90</f>
        <v>0</v>
      </c>
      <c r="CF40" s="9">
        <f>'ИД (Развитие ОЭДК)'!CI90</f>
        <v>0</v>
      </c>
      <c r="CG40" s="94"/>
    </row>
    <row r="41" spans="1:85" ht="15" customHeight="1" x14ac:dyDescent="0.2">
      <c r="A41" s="98"/>
      <c r="B41" s="7" t="s">
        <v>67</v>
      </c>
      <c r="C41" s="57" t="s">
        <v>5</v>
      </c>
      <c r="D41" s="8">
        <f ca="1">SUM(E41:CF41)</f>
        <v>215100</v>
      </c>
      <c r="E41" s="9">
        <f ca="1">(E39*1/'ИД (Развитие ОЭДК)'!$G$58*IF(YEAR('ИД (Развитие ОЭДК)'!$G$6)=E$17,'ИД (Развитие ОЭДК)'!$H$6,1)+E40)*E97</f>
        <v>0</v>
      </c>
      <c r="F41" s="9">
        <f ca="1">(IF(AND(E42&gt;=F39,F38=0),0,IF((E42+F39*1/'ИД (Развитие ОЭДК)'!$G$58)&gt;(E39+F38),(F39-E42),F39*1/'ИД (Развитие ОЭДК)'!$G$58))*IF(YEAR('ИД (Развитие ОЭДК)'!$G$6)=F$17,'ИД (Развитие ОЭДК)'!$H$6,1)+F40)*F97</f>
        <v>0</v>
      </c>
      <c r="G41" s="9">
        <f ca="1">(IF(AND(F42&gt;=G39,G38=0),0,IF((F42+G39*1/'ИД (Развитие ОЭДК)'!$G$58)&gt;(F39+G38),(G39-F42),G39*1/'ИД (Развитие ОЭДК)'!$G$58))*IF(YEAR('ИД (Развитие ОЭДК)'!$G$6)=G$17,'ИД (Развитие ОЭДК)'!$H$6,1)+G40)*G97</f>
        <v>21755.178082191782</v>
      </c>
      <c r="H41" s="9">
        <f ca="1">(IF(AND(G42&gt;=H39,H38=0),0,IF((G42+H39*1/'ИД (Развитие ОЭДК)'!$G$58)&gt;(G39+H38),(H39-G42),H39*1/'ИД (Развитие ОЭДК)'!$G$58))*IF(YEAR('ИД (Развитие ОЭДК)'!$G$6)=H$17,'ИД (Развитие ОЭДК)'!$H$6,1)+H40)*H97</f>
        <v>43020</v>
      </c>
      <c r="I41" s="9">
        <f ca="1">(IF(AND(H42&gt;=I39,I38=0),0,IF((H42+I39*1/'ИД (Развитие ОЭДК)'!$G$58)&gt;(H39+I38),(I39-H42),I39*1/'ИД (Развитие ОЭДК)'!$G$58))*IF(YEAR('ИД (Развитие ОЭДК)'!$G$6)=I$17,'ИД (Развитие ОЭДК)'!$H$6,1)+I40)*I97</f>
        <v>43020</v>
      </c>
      <c r="J41" s="9">
        <f ca="1">(IF(AND(I42&gt;=J39,J38=0),0,IF((I42+J39*1/'ИД (Развитие ОЭДК)'!$G$58)&gt;(I39+J38),(J39-I42),J39*1/'ИД (Развитие ОЭДК)'!$G$58))*IF(YEAR('ИД (Развитие ОЭДК)'!$G$6)=J$17,'ИД (Развитие ОЭДК)'!$H$6,1)+J40)*J97</f>
        <v>43020</v>
      </c>
      <c r="K41" s="9">
        <f ca="1">(IF(AND(J42&gt;=K39,K38=0),0,IF((J42+K39*1/'ИД (Развитие ОЭДК)'!$G$58)&gt;(J39+K38),(K39-J42),K39*1/'ИД (Развитие ОЭДК)'!$G$58))*IF(YEAR('ИД (Развитие ОЭДК)'!$G$6)=K$17,'ИД (Развитие ОЭДК)'!$H$6,1)+K40)*K97</f>
        <v>43020</v>
      </c>
      <c r="L41" s="9">
        <f ca="1">(IF(AND(K42&gt;=L39,L38=0),0,IF((K42+L39*1/'ИД (Развитие ОЭДК)'!$G$58)&gt;(K39+L38),(L39-K42),L39*1/'ИД (Развитие ОЭДК)'!$G$58))*IF(YEAR('ИД (Развитие ОЭДК)'!$G$6)=L$17,'ИД (Развитие ОЭДК)'!$H$6,1)+L40)*L97</f>
        <v>21264.821917808207</v>
      </c>
      <c r="M41" s="9">
        <f ca="1">(IF(AND(L42&gt;=M39,M38=0),0,IF((L42+M39*1/'ИД (Развитие ОЭДК)'!$G$58)&gt;(L39+M38),(M39-L42),M39*1/'ИД (Развитие ОЭДК)'!$G$58))*IF(YEAR('ИД (Развитие ОЭДК)'!$G$6)=M$17,'ИД (Развитие ОЭДК)'!$H$6,1)+M40)*M97</f>
        <v>0</v>
      </c>
      <c r="N41" s="9">
        <f ca="1">(IF(AND(M42&gt;=N39,N38=0),0,IF((M42+N39*1/'ИД (Развитие ОЭДК)'!$G$58)&gt;(M39+N38),(N39-M42),N39*1/'ИД (Развитие ОЭДК)'!$G$58))*IF(YEAR('ИД (Развитие ОЭДК)'!$G$6)=N$17,'ИД (Развитие ОЭДК)'!$H$6,1)+N40)*N97</f>
        <v>0</v>
      </c>
      <c r="O41" s="9">
        <f ca="1">(IF(AND(N42&gt;=O39,O38=0),0,IF((N42+O39*1/'ИД (Развитие ОЭДК)'!$G$58)&gt;(N39+O38),(O39-N42),O39*1/'ИД (Развитие ОЭДК)'!$G$58))*IF(YEAR('ИД (Развитие ОЭДК)'!$G$6)=O$17,'ИД (Развитие ОЭДК)'!$H$6,1)+O40)*O97</f>
        <v>0</v>
      </c>
      <c r="P41" s="9">
        <f ca="1">(IF(AND(O42&gt;=P39,P38=0),0,IF((O42+P39*1/'ИД (Развитие ОЭДК)'!$G$58)&gt;(O39+P38),(P39-O42),P39*1/'ИД (Развитие ОЭДК)'!$G$58))*IF(YEAR('ИД (Развитие ОЭДК)'!$G$6)=P$17,'ИД (Развитие ОЭДК)'!$H$6,1)+P40)*P97</f>
        <v>0</v>
      </c>
      <c r="Q41" s="9">
        <f ca="1">(IF(AND(P42&gt;=Q39,Q38=0),0,IF((P42+Q39*1/'ИД (Развитие ОЭДК)'!$G$58)&gt;(P39+Q38),(Q39-P42),Q39*1/'ИД (Развитие ОЭДК)'!$G$58))*IF(YEAR('ИД (Развитие ОЭДК)'!$G$6)=Q$17,'ИД (Развитие ОЭДК)'!$H$6,1)+Q40)*Q97</f>
        <v>0</v>
      </c>
      <c r="R41" s="9">
        <f ca="1">(IF(AND(Q42&gt;=R39,R38=0),0,IF((Q42+R39*1/'ИД (Развитие ОЭДК)'!$G$58)&gt;(Q39+R38),(R39-Q42),R39*1/'ИД (Развитие ОЭДК)'!$G$58))*IF(YEAR('ИД (Развитие ОЭДК)'!$G$6)=R$17,'ИД (Развитие ОЭДК)'!$H$6,1)+R40)*R97</f>
        <v>0</v>
      </c>
      <c r="S41" s="9">
        <f ca="1">(IF(AND(R42&gt;=S39,S38=0),0,IF((R42+S39*1/'ИД (Развитие ОЭДК)'!$G$58)&gt;(R39+S38),(S39-R42),S39*1/'ИД (Развитие ОЭДК)'!$G$58))*IF(YEAR('ИД (Развитие ОЭДК)'!$G$6)=S$17,'ИД (Развитие ОЭДК)'!$H$6,1)+S40)*S97</f>
        <v>0</v>
      </c>
      <c r="T41" s="9">
        <f ca="1">(IF(AND(S42&gt;=T39,T38=0),0,IF((S42+T39*1/'ИД (Развитие ОЭДК)'!$G$58)&gt;(S39+T38),(T39-S42),T39*1/'ИД (Развитие ОЭДК)'!$G$58))*IF(YEAR('ИД (Развитие ОЭДК)'!$G$6)=T$17,'ИД (Развитие ОЭДК)'!$H$6,1)+T40)*T97</f>
        <v>0</v>
      </c>
      <c r="U41" s="9">
        <f ca="1">(IF(AND(T42&gt;=U39,U38=0),0,IF((T42+U39*1/'ИД (Развитие ОЭДК)'!$G$58)&gt;(T39+U38),(U39-T42),U39*1/'ИД (Развитие ОЭДК)'!$G$58))*IF(YEAR('ИД (Развитие ОЭДК)'!$G$6)=U$17,'ИД (Развитие ОЭДК)'!$H$6,1)+U40)*U97</f>
        <v>0</v>
      </c>
      <c r="V41" s="9">
        <f ca="1">(IF(AND(U42&gt;=V39,V38=0),0,IF((U42+V39*1/'ИД (Развитие ОЭДК)'!$G$58)&gt;(U39+V38),(V39-U42),V39*1/'ИД (Развитие ОЭДК)'!$G$58))*IF(YEAR('ИД (Развитие ОЭДК)'!$G$6)=V$17,'ИД (Развитие ОЭДК)'!$H$6,1)+V40)*V97</f>
        <v>0</v>
      </c>
      <c r="W41" s="9">
        <f ca="1">(IF(AND(V42&gt;=W39,W38=0),0,IF((V42+W39*1/'ИД (Развитие ОЭДК)'!$G$58)&gt;(V39+W38),(W39-V42),W39*1/'ИД (Развитие ОЭДК)'!$G$58))*IF(YEAR('ИД (Развитие ОЭДК)'!$G$6)=W$17,'ИД (Развитие ОЭДК)'!$H$6,1)+W40)*W97</f>
        <v>0</v>
      </c>
      <c r="X41" s="9">
        <f ca="1">(IF(AND(W42&gt;=X39,X38=0),0,IF((W42+X39*1/'ИД (Развитие ОЭДК)'!$G$58)&gt;(W39+X38),(X39-W42),X39*1/'ИД (Развитие ОЭДК)'!$G$58))*IF(YEAR('ИД (Развитие ОЭДК)'!$G$6)=X$17,'ИД (Развитие ОЭДК)'!$H$6,1)+X40)*X97</f>
        <v>0</v>
      </c>
      <c r="Y41" s="9">
        <f ca="1">(IF(AND(X42&gt;=Y39,Y38=0),0,IF((X42+Y39*1/'ИД (Развитие ОЭДК)'!$G$58)&gt;(X39+Y38),(Y39-X42),Y39*1/'ИД (Развитие ОЭДК)'!$G$58))*IF(YEAR('ИД (Развитие ОЭДК)'!$G$6)=Y$17,'ИД (Развитие ОЭДК)'!$H$6,1)+Y40)*Y97</f>
        <v>0</v>
      </c>
      <c r="Z41" s="9">
        <f ca="1">(IF(AND(Y42&gt;=Z39,Z38=0),0,IF((Y42+Z39*1/'ИД (Развитие ОЭДК)'!$G$58)&gt;(Y39+Z38),(Z39-Y42),Z39*1/'ИД (Развитие ОЭДК)'!$G$58))*IF(YEAR('ИД (Развитие ОЭДК)'!$G$6)=Z$17,'ИД (Развитие ОЭДК)'!$H$6,1)+Z40)*Z97</f>
        <v>0</v>
      </c>
      <c r="AA41" s="9">
        <f ca="1">(IF(AND(Z42&gt;=AA39,AA38=0),0,IF((Z42+AA39*1/'ИД (Развитие ОЭДК)'!$G$58)&gt;(Z39+AA38),(AA39-Z42),AA39*1/'ИД (Развитие ОЭДК)'!$G$58))*IF(YEAR('ИД (Развитие ОЭДК)'!$G$6)=AA$17,'ИД (Развитие ОЭДК)'!$H$6,1)+AA40)*AA97</f>
        <v>0</v>
      </c>
      <c r="AB41" s="9">
        <f ca="1">(IF(AND(AA42&gt;=AB39,AB38=0),0,IF((AA42+AB39*1/'ИД (Развитие ОЭДК)'!$G$58)&gt;(AA39+AB38),(AB39-AA42),AB39*1/'ИД (Развитие ОЭДК)'!$G$58))*IF(YEAR('ИД (Развитие ОЭДК)'!$G$6)=AB$17,'ИД (Развитие ОЭДК)'!$H$6,1)+AB40)*AB97</f>
        <v>0</v>
      </c>
      <c r="AC41" s="9">
        <f ca="1">(IF(AND(AB42&gt;=AC39,AC38=0),0,IF((AB42+AC39*1/'ИД (Развитие ОЭДК)'!$G$58)&gt;(AB39+AC38),(AC39-AB42),AC39*1/'ИД (Развитие ОЭДК)'!$G$58))*IF(YEAR('ИД (Развитие ОЭДК)'!$G$6)=AC$17,'ИД (Развитие ОЭДК)'!$H$6,1)+AC40)*AC97</f>
        <v>0</v>
      </c>
      <c r="AD41" s="9">
        <f ca="1">(IF(AND(AC42&gt;=AD39,AD38=0),0,IF((AC42+AD39*1/'ИД (Развитие ОЭДК)'!$G$58)&gt;(AC39+AD38),(AD39-AC42),AD39*1/'ИД (Развитие ОЭДК)'!$G$58))*IF(YEAR('ИД (Развитие ОЭДК)'!$G$6)=AD$17,'ИД (Развитие ОЭДК)'!$H$6,1)+AD40)*AD97</f>
        <v>0</v>
      </c>
      <c r="AE41" s="9">
        <f ca="1">(IF(AND(AD42&gt;=AE39,AE38=0),0,IF((AD42+AE39*1/'ИД (Развитие ОЭДК)'!$G$58)&gt;(AD39+AE38),(AE39-AD42),AE39*1/'ИД (Развитие ОЭДК)'!$G$58))*IF(YEAR('ИД (Развитие ОЭДК)'!$G$6)=AE$17,'ИД (Развитие ОЭДК)'!$H$6,1)+AE40)*AE97</f>
        <v>0</v>
      </c>
      <c r="AF41" s="9">
        <f ca="1">(IF(AND(AE42&gt;=AF39,AF38=0),0,IF((AE42+AF39*1/'ИД (Развитие ОЭДК)'!$G$58)&gt;(AE39+AF38),(AF39-AE42),AF39*1/'ИД (Развитие ОЭДК)'!$G$58))*IF(YEAR('ИД (Развитие ОЭДК)'!$G$6)=AF$17,'ИД (Развитие ОЭДК)'!$H$6,1)+AF40)*AF97</f>
        <v>0</v>
      </c>
      <c r="AG41" s="9">
        <f ca="1">(IF(AND(AF42&gt;=AG39,AG38=0),0,IF((AF42+AG39*1/'ИД (Развитие ОЭДК)'!$G$58)&gt;(AF39+AG38),(AG39-AF42),AG39*1/'ИД (Развитие ОЭДК)'!$G$58))*IF(YEAR('ИД (Развитие ОЭДК)'!$G$6)=AG$17,'ИД (Развитие ОЭДК)'!$H$6,1)+AG40)*AG97</f>
        <v>0</v>
      </c>
      <c r="AH41" s="9">
        <f ca="1">(IF(AND(AG42&gt;=AH39,AH38=0),0,IF((AG42+AH39*1/'ИД (Развитие ОЭДК)'!$G$58)&gt;(AG39+AH38),(AH39-AG42),AH39*1/'ИД (Развитие ОЭДК)'!$G$58))*IF(YEAR('ИД (Развитие ОЭДК)'!$G$6)=AH$17,'ИД (Развитие ОЭДК)'!$H$6,1)+AH40)*AH97</f>
        <v>0</v>
      </c>
      <c r="AI41" s="9">
        <f ca="1">(IF(AND(AH42&gt;=AI39,AI38=0),0,IF((AH42+AI39*1/'ИД (Развитие ОЭДК)'!$G$58)&gt;(AH39+AI38),(AI39-AH42),AI39*1/'ИД (Развитие ОЭДК)'!$G$58))*IF(YEAR('ИД (Развитие ОЭДК)'!$G$6)=AI$17,'ИД (Развитие ОЭДК)'!$H$6,1)+AI40)*AI97</f>
        <v>0</v>
      </c>
      <c r="AJ41" s="9">
        <f ca="1">(IF(AND(AI42&gt;=AJ39,AJ38=0),0,IF((AI42+AJ39*1/'ИД (Развитие ОЭДК)'!$G$58)&gt;(AI39+AJ38),(AJ39-AI42),AJ39*1/'ИД (Развитие ОЭДК)'!$G$58))*IF(YEAR('ИД (Развитие ОЭДК)'!$G$6)=AJ$17,'ИД (Развитие ОЭДК)'!$H$6,1)+AJ40)*AJ97</f>
        <v>0</v>
      </c>
      <c r="AK41" s="9">
        <f ca="1">(IF(AND(AJ42&gt;=AK39,AK38=0),0,IF((AJ42+AK39*1/'ИД (Развитие ОЭДК)'!$G$58)&gt;(AJ39+AK38),(AK39-AJ42),AK39*1/'ИД (Развитие ОЭДК)'!$G$58))*IF(YEAR('ИД (Развитие ОЭДК)'!$G$6)=AK$17,'ИД (Развитие ОЭДК)'!$H$6,1)+AK40)*AK97</f>
        <v>0</v>
      </c>
      <c r="AL41" s="9">
        <f ca="1">(IF(AND(AK42&gt;=AL39,AL38=0),0,IF((AK42+AL39*1/'ИД (Развитие ОЭДК)'!$G$58)&gt;(AK39+AL38),(AL39-AK42),AL39*1/'ИД (Развитие ОЭДК)'!$G$58))*IF(YEAR('ИД (Развитие ОЭДК)'!$G$6)=AL$17,'ИД (Развитие ОЭДК)'!$H$6,1)+AL40)*AL97</f>
        <v>0</v>
      </c>
      <c r="AM41" s="9">
        <f ca="1">(IF(AND(AL42&gt;=AM39,AM38=0),0,IF((AL42+AM39*1/'ИД (Развитие ОЭДК)'!$G$58)&gt;(AL39+AM38),(AM39-AL42),AM39*1/'ИД (Развитие ОЭДК)'!$G$58))*IF(YEAR('ИД (Развитие ОЭДК)'!$G$6)=AM$17,'ИД (Развитие ОЭДК)'!$H$6,1)+AM40)*AM97</f>
        <v>0</v>
      </c>
      <c r="AN41" s="9">
        <f ca="1">(IF(AND(AM42&gt;=AN39,AN38=0),0,IF((AM42+AN39*1/'ИД (Развитие ОЭДК)'!$G$58)&gt;(AM39+AN38),(AN39-AM42),AN39*1/'ИД (Развитие ОЭДК)'!$G$58))*IF(YEAR('ИД (Развитие ОЭДК)'!$G$6)=AN$17,'ИД (Развитие ОЭДК)'!$H$6,1)+AN40)*AN97</f>
        <v>0</v>
      </c>
      <c r="AO41" s="9">
        <f ca="1">(IF(AND(AN42&gt;=AO39,AO38=0),0,IF((AN42+AO39*1/'ИД (Развитие ОЭДК)'!$G$58)&gt;(AN39+AO38),(AO39-AN42),AO39*1/'ИД (Развитие ОЭДК)'!$G$58))*IF(YEAR('ИД (Развитие ОЭДК)'!$G$6)=AO$17,'ИД (Развитие ОЭДК)'!$H$6,1)+AO40)*AO97</f>
        <v>0</v>
      </c>
      <c r="AP41" s="9">
        <f ca="1">(IF(AND(AO42&gt;=AP39,AP38=0),0,IF((AO42+AP39*1/'ИД (Развитие ОЭДК)'!$G$58)&gt;(AO39+AP38),(AP39-AO42),AP39*1/'ИД (Развитие ОЭДК)'!$G$58))*IF(YEAR('ИД (Развитие ОЭДК)'!$G$6)=AP$17,'ИД (Развитие ОЭДК)'!$H$6,1)+AP40)*AP97</f>
        <v>0</v>
      </c>
      <c r="AQ41" s="9">
        <f ca="1">(IF(AND(AP42&gt;=AQ39,AQ38=0),0,IF((AP42+AQ39*1/'ИД (Развитие ОЭДК)'!$G$58)&gt;(AP39+AQ38),(AQ39-AP42),AQ39*1/'ИД (Развитие ОЭДК)'!$G$58))*IF(YEAR('ИД (Развитие ОЭДК)'!$G$6)=AQ$17,'ИД (Развитие ОЭДК)'!$H$6,1)+AQ40)*AQ97</f>
        <v>0</v>
      </c>
      <c r="AR41" s="9">
        <f ca="1">(IF(AND(AQ42&gt;=AR39,AR38=0),0,IF((AQ42+AR39*1/'ИД (Развитие ОЭДК)'!$G$58)&gt;(AQ39+AR38),(AR39-AQ42),AR39*1/'ИД (Развитие ОЭДК)'!$G$58))*IF(YEAR('ИД (Развитие ОЭДК)'!$G$6)=AR$17,'ИД (Развитие ОЭДК)'!$H$6,1)+AR40)*AR97</f>
        <v>0</v>
      </c>
      <c r="AS41" s="9">
        <f ca="1">(IF(AND(AR42&gt;=AS39,AS38=0),0,IF((AR42+AS39*1/'ИД (Развитие ОЭДК)'!$G$58)&gt;(AR39+AS38),(AS39-AR42),AS39*1/'ИД (Развитие ОЭДК)'!$G$58))*IF(YEAR('ИД (Развитие ОЭДК)'!$G$6)=AS$17,'ИД (Развитие ОЭДК)'!$H$6,1)+AS40)*AS97</f>
        <v>0</v>
      </c>
      <c r="AT41" s="9">
        <f ca="1">(IF(AND(AS42&gt;=AT39,AT38=0),0,IF((AS42+AT39*1/'ИД (Развитие ОЭДК)'!$G$58)&gt;(AS39+AT38),(AT39-AS42),AT39*1/'ИД (Развитие ОЭДК)'!$G$58))*IF(YEAR('ИД (Развитие ОЭДК)'!$G$6)=AT$17,'ИД (Развитие ОЭДК)'!$H$6,1)+AT40)*AT97</f>
        <v>0</v>
      </c>
      <c r="AU41" s="9">
        <f ca="1">(IF(AND(AT42&gt;=AU39,AU38=0),0,IF((AT42+AU39*1/'ИД (Развитие ОЭДК)'!$G$58)&gt;(AT39+AU38),(AU39-AT42),AU39*1/'ИД (Развитие ОЭДК)'!$G$58))*IF(YEAR('ИД (Развитие ОЭДК)'!$G$6)=AU$17,'ИД (Развитие ОЭДК)'!$H$6,1)+AU40)*AU97</f>
        <v>0</v>
      </c>
      <c r="AV41" s="9">
        <f ca="1">(IF(AND(AU42&gt;=AV39,AV38=0),0,IF((AU42+AV39*1/'ИД (Развитие ОЭДК)'!$G$58)&gt;(AU39+AV38),(AV39-AU42),AV39*1/'ИД (Развитие ОЭДК)'!$G$58))*IF(YEAR('ИД (Развитие ОЭДК)'!$G$6)=AV$17,'ИД (Развитие ОЭДК)'!$H$6,1)+AV40)*AV97</f>
        <v>0</v>
      </c>
      <c r="AW41" s="9">
        <f ca="1">(IF(AND(AV42&gt;=AW39,AW38=0),0,IF((AV42+AW39*1/'ИД (Развитие ОЭДК)'!$G$58)&gt;(AV39+AW38),(AW39-AV42),AW39*1/'ИД (Развитие ОЭДК)'!$G$58))*IF(YEAR('ИД (Развитие ОЭДК)'!$G$6)=AW$17,'ИД (Развитие ОЭДК)'!$H$6,1)+AW40)*AW97</f>
        <v>0</v>
      </c>
      <c r="AX41" s="9">
        <f ca="1">(IF(AND(AW42&gt;=AX39,AX38=0),0,IF((AW42+AX39*1/'ИД (Развитие ОЭДК)'!$G$58)&gt;(AW39+AX38),(AX39-AW42),AX39*1/'ИД (Развитие ОЭДК)'!$G$58))*IF(YEAR('ИД (Развитие ОЭДК)'!$G$6)=AX$17,'ИД (Развитие ОЭДК)'!$H$6,1)+AX40)*AX97</f>
        <v>0</v>
      </c>
      <c r="AY41" s="9">
        <f ca="1">(IF(AND(AX42&gt;=AY39,AY38=0),0,IF((AX42+AY39*1/'ИД (Развитие ОЭДК)'!$G$58)&gt;(AX39+AY38),(AY39-AX42),AY39*1/'ИД (Развитие ОЭДК)'!$G$58))*IF(YEAR('ИД (Развитие ОЭДК)'!$G$6)=AY$17,'ИД (Развитие ОЭДК)'!$H$6,1)+AY40)*AY97</f>
        <v>0</v>
      </c>
      <c r="AZ41" s="9">
        <f ca="1">(IF(AND(AY42&gt;=AZ39,AZ38=0),0,IF((AY42+AZ39*1/'ИД (Развитие ОЭДК)'!$G$58)&gt;(AY39+AZ38),(AZ39-AY42),AZ39*1/'ИД (Развитие ОЭДК)'!$G$58))*IF(YEAR('ИД (Развитие ОЭДК)'!$G$6)=AZ$17,'ИД (Развитие ОЭДК)'!$H$6,1)+AZ40)*AZ97</f>
        <v>0</v>
      </c>
      <c r="BA41" s="9">
        <f ca="1">(IF(AND(AZ42&gt;=BA39,BA38=0),0,IF((AZ42+BA39*1/'ИД (Развитие ОЭДК)'!$G$58)&gt;(AZ39+BA38),(BA39-AZ42),BA39*1/'ИД (Развитие ОЭДК)'!$G$58))*IF(YEAR('ИД (Развитие ОЭДК)'!$G$6)=BA$17,'ИД (Развитие ОЭДК)'!$H$6,1)+BA40)*BA97</f>
        <v>0</v>
      </c>
      <c r="BB41" s="9">
        <f ca="1">(IF(AND(BA42&gt;=BB39,BB38=0),0,IF((BA42+BB39*1/'ИД (Развитие ОЭДК)'!$G$58)&gt;(BA39+BB38),(BB39-BA42),BB39*1/'ИД (Развитие ОЭДК)'!$G$58))*IF(YEAR('ИД (Развитие ОЭДК)'!$G$6)=BB$17,'ИД (Развитие ОЭДК)'!$H$6,1)+BB40)*BB97</f>
        <v>0</v>
      </c>
      <c r="BC41" s="9">
        <f ca="1">(IF(AND(BB42&gt;=BC39,BC38=0),0,IF((BB42+BC39*1/'ИД (Развитие ОЭДК)'!$G$58)&gt;(BB39+BC38),(BC39-BB42),BC39*1/'ИД (Развитие ОЭДК)'!$G$58))*IF(YEAR('ИД (Развитие ОЭДК)'!$G$6)=BC$17,'ИД (Развитие ОЭДК)'!$H$6,1)+BC40)*BC97</f>
        <v>0</v>
      </c>
      <c r="BD41" s="9">
        <f ca="1">(IF(AND(BC42&gt;=BD39,BD38=0),0,IF((BC42+BD39*1/'ИД (Развитие ОЭДК)'!$G$58)&gt;(BC39+BD38),(BD39-BC42),BD39*1/'ИД (Развитие ОЭДК)'!$G$58))*IF(YEAR('ИД (Развитие ОЭДК)'!$G$6)=BD$17,'ИД (Развитие ОЭДК)'!$H$6,1)+BD40)*BD97</f>
        <v>0</v>
      </c>
      <c r="BE41" s="9">
        <f ca="1">(IF(AND(BD42&gt;=BE39,BE38=0),0,IF((BD42+BE39*1/'ИД (Развитие ОЭДК)'!$G$58)&gt;(BD39+BE38),(BE39-BD42),BE39*1/'ИД (Развитие ОЭДК)'!$G$58))*IF(YEAR('ИД (Развитие ОЭДК)'!$G$6)=BE$17,'ИД (Развитие ОЭДК)'!$H$6,1)+BE40)*BE97</f>
        <v>0</v>
      </c>
      <c r="BF41" s="9">
        <f ca="1">(IF(AND(BE42&gt;=BF39,BF38=0),0,IF((BE42+BF39*1/'ИД (Развитие ОЭДК)'!$G$58)&gt;(BE39+BF38),(BF39-BE42),BF39*1/'ИД (Развитие ОЭДК)'!$G$58))*IF(YEAR('ИД (Развитие ОЭДК)'!$G$6)=BF$17,'ИД (Развитие ОЭДК)'!$H$6,1)+BF40)*BF97</f>
        <v>0</v>
      </c>
      <c r="BG41" s="9">
        <f ca="1">(IF(AND(BF42&gt;=BG39,BG38=0),0,IF((BF42+BG39*1/'ИД (Развитие ОЭДК)'!$G$58)&gt;(BF39+BG38),(BG39-BF42),BG39*1/'ИД (Развитие ОЭДК)'!$G$58))*IF(YEAR('ИД (Развитие ОЭДК)'!$G$6)=BG$17,'ИД (Развитие ОЭДК)'!$H$6,1)+BG40)*BG97</f>
        <v>0</v>
      </c>
      <c r="BH41" s="9">
        <f ca="1">(IF(AND(BG42&gt;=BH39,BH38=0),0,IF((BG42+BH39*1/'ИД (Развитие ОЭДК)'!$G$58)&gt;(BG39+BH38),(BH39-BG42),BH39*1/'ИД (Развитие ОЭДК)'!$G$58))*IF(YEAR('ИД (Развитие ОЭДК)'!$G$6)=BH$17,'ИД (Развитие ОЭДК)'!$H$6,1)+BH40)*BH97</f>
        <v>0</v>
      </c>
      <c r="BI41" s="9">
        <f ca="1">(IF(AND(BH42&gt;=BI39,BI38=0),0,IF((BH42+BI39*1/'ИД (Развитие ОЭДК)'!$G$58)&gt;(BH39+BI38),(BI39-BH42),BI39*1/'ИД (Развитие ОЭДК)'!$G$58))*IF(YEAR('ИД (Развитие ОЭДК)'!$G$6)=BI$17,'ИД (Развитие ОЭДК)'!$H$6,1)+BI40)*BI97</f>
        <v>0</v>
      </c>
      <c r="BJ41" s="9">
        <f ca="1">(IF(AND(BI42&gt;=BJ39,BJ38=0),0,IF((BI42+BJ39*1/'ИД (Развитие ОЭДК)'!$G$58)&gt;(BI39+BJ38),(BJ39-BI42),BJ39*1/'ИД (Развитие ОЭДК)'!$G$58))*IF(YEAR('ИД (Развитие ОЭДК)'!$G$6)=BJ$17,'ИД (Развитие ОЭДК)'!$H$6,1)+BJ40)*BJ97</f>
        <v>0</v>
      </c>
      <c r="BK41" s="9">
        <f ca="1">(IF(AND(BJ42&gt;=BK39,BK38=0),0,IF((BJ42+BK39*1/'ИД (Развитие ОЭДК)'!$G$58)&gt;(BJ39+BK38),(BK39-BJ42),BK39*1/'ИД (Развитие ОЭДК)'!$G$58))*IF(YEAR('ИД (Развитие ОЭДК)'!$G$6)=BK$17,'ИД (Развитие ОЭДК)'!$H$6,1)+BK40)*BK97</f>
        <v>0</v>
      </c>
      <c r="BL41" s="9">
        <f ca="1">(IF(AND(BK42&gt;=BL39,BL38=0),0,IF((BK42+BL39*1/'ИД (Развитие ОЭДК)'!$G$58)&gt;(BK39+BL38),(BL39-BK42),BL39*1/'ИД (Развитие ОЭДК)'!$G$58))*IF(YEAR('ИД (Развитие ОЭДК)'!$G$6)=BL$17,'ИД (Развитие ОЭДК)'!$H$6,1)+BL40)*BL97</f>
        <v>0</v>
      </c>
      <c r="BM41" s="9">
        <f ca="1">(IF(AND(BL42&gt;=BM39,BM38=0),0,IF((BL42+BM39*1/'ИД (Развитие ОЭДК)'!$G$58)&gt;(BL39+BM38),(BM39-BL42),BM39*1/'ИД (Развитие ОЭДК)'!$G$58))*IF(YEAR('ИД (Развитие ОЭДК)'!$G$6)=BM$17,'ИД (Развитие ОЭДК)'!$H$6,1)+BM40)*BM97</f>
        <v>0</v>
      </c>
      <c r="BN41" s="9">
        <f ca="1">(IF(AND(BM42&gt;=BN39,BN38=0),0,IF((BM42+BN39*1/'ИД (Развитие ОЭДК)'!$G$58)&gt;(BM39+BN38),(BN39-BM42),BN39*1/'ИД (Развитие ОЭДК)'!$G$58))*IF(YEAR('ИД (Развитие ОЭДК)'!$G$6)=BN$17,'ИД (Развитие ОЭДК)'!$H$6,1)+BN40)*BN97</f>
        <v>0</v>
      </c>
      <c r="BO41" s="9">
        <f ca="1">(IF(AND(BN42&gt;=BO39,BO38=0),0,IF((BN42+BO39*1/'ИД (Развитие ОЭДК)'!$G$58)&gt;(BN39+BO38),(BO39-BN42),BO39*1/'ИД (Развитие ОЭДК)'!$G$58))*IF(YEAR('ИД (Развитие ОЭДК)'!$G$6)=BO$17,'ИД (Развитие ОЭДК)'!$H$6,1)+BO40)*BO97</f>
        <v>0</v>
      </c>
      <c r="BP41" s="9">
        <f ca="1">(IF(AND(BO42&gt;=BP39,BP38=0),0,IF((BO42+BP39*1/'ИД (Развитие ОЭДК)'!$G$58)&gt;(BO39+BP38),(BP39-BO42),BP39*1/'ИД (Развитие ОЭДК)'!$G$58))*IF(YEAR('ИД (Развитие ОЭДК)'!$G$6)=BP$17,'ИД (Развитие ОЭДК)'!$H$6,1)+BP40)*BP97</f>
        <v>0</v>
      </c>
      <c r="BQ41" s="9">
        <f ca="1">(IF(AND(BP42&gt;=BQ39,BQ38=0),0,IF((BP42+BQ39*1/'ИД (Развитие ОЭДК)'!$G$58)&gt;(BP39+BQ38),(BQ39-BP42),BQ39*1/'ИД (Развитие ОЭДК)'!$G$58))*IF(YEAR('ИД (Развитие ОЭДК)'!$G$6)=BQ$17,'ИД (Развитие ОЭДК)'!$H$6,1)+BQ40)*BQ97</f>
        <v>0</v>
      </c>
      <c r="BR41" s="9">
        <f ca="1">(IF(AND(BQ42&gt;=BR39,BR38=0),0,IF((BQ42+BR39*1/'ИД (Развитие ОЭДК)'!$G$58)&gt;(BQ39+BR38),(BR39-BQ42),BR39*1/'ИД (Развитие ОЭДК)'!$G$58))*IF(YEAR('ИД (Развитие ОЭДК)'!$G$6)=BR$17,'ИД (Развитие ОЭДК)'!$H$6,1)+BR40)*BR97</f>
        <v>0</v>
      </c>
      <c r="BS41" s="9">
        <f ca="1">(IF(AND(BR42&gt;=BS39,BS38=0),0,IF((BR42+BS39*1/'ИД (Развитие ОЭДК)'!$G$58)&gt;(BR39+BS38),(BS39-BR42),BS39*1/'ИД (Развитие ОЭДК)'!$G$58))*IF(YEAR('ИД (Развитие ОЭДК)'!$G$6)=BS$17,'ИД (Развитие ОЭДК)'!$H$6,1)+BS40)*BS97</f>
        <v>0</v>
      </c>
      <c r="BT41" s="9">
        <f ca="1">(IF(AND(BS42&gt;=BT39,BT38=0),0,IF((BS42+BT39*1/'ИД (Развитие ОЭДК)'!$G$58)&gt;(BS39+BT38),(BT39-BS42),BT39*1/'ИД (Развитие ОЭДК)'!$G$58))*IF(YEAR('ИД (Развитие ОЭДК)'!$G$6)=BT$17,'ИД (Развитие ОЭДК)'!$H$6,1)+BT40)*BT97</f>
        <v>0</v>
      </c>
      <c r="BU41" s="9">
        <f ca="1">(IF(AND(BT42&gt;=BU39,BU38=0),0,IF((BT42+BU39*1/'ИД (Развитие ОЭДК)'!$G$58)&gt;(BT39+BU38),(BU39-BT42),BU39*1/'ИД (Развитие ОЭДК)'!$G$58))*IF(YEAR('ИД (Развитие ОЭДК)'!$G$6)=BU$17,'ИД (Развитие ОЭДК)'!$H$6,1)+BU40)*BU97</f>
        <v>0</v>
      </c>
      <c r="BV41" s="9">
        <f ca="1">(IF(AND(BU42&gt;=BV39,BV38=0),0,IF((BU42+BV39*1/'ИД (Развитие ОЭДК)'!$G$58)&gt;(BU39+BV38),(BV39-BU42),BV39*1/'ИД (Развитие ОЭДК)'!$G$58))*IF(YEAR('ИД (Развитие ОЭДК)'!$G$6)=BV$17,'ИД (Развитие ОЭДК)'!$H$6,1)+BV40)*BV97</f>
        <v>0</v>
      </c>
      <c r="BW41" s="9">
        <f ca="1">(IF(AND(BV42&gt;=BW39,BW38=0),0,IF((BV42+BW39*1/'ИД (Развитие ОЭДК)'!$G$58)&gt;(BV39+BW38),(BW39-BV42),BW39*1/'ИД (Развитие ОЭДК)'!$G$58))*IF(YEAR('ИД (Развитие ОЭДК)'!$G$6)=BW$17,'ИД (Развитие ОЭДК)'!$H$6,1)+BW40)*BW97</f>
        <v>0</v>
      </c>
      <c r="BX41" s="9">
        <f ca="1">(IF(AND(BW42&gt;=BX39,BX38=0),0,IF((BW42+BX39*1/'ИД (Развитие ОЭДК)'!$G$58)&gt;(BW39+BX38),(BX39-BW42),BX39*1/'ИД (Развитие ОЭДК)'!$G$58))*IF(YEAR('ИД (Развитие ОЭДК)'!$G$6)=BX$17,'ИД (Развитие ОЭДК)'!$H$6,1)+BX40)*BX97</f>
        <v>0</v>
      </c>
      <c r="BY41" s="9">
        <f ca="1">(IF(AND(BX42&gt;=BY39,BY38=0),0,IF((BX42+BY39*1/'ИД (Развитие ОЭДК)'!$G$58)&gt;(BX39+BY38),(BY39-BX42),BY39*1/'ИД (Развитие ОЭДК)'!$G$58))*IF(YEAR('ИД (Развитие ОЭДК)'!$G$6)=BY$17,'ИД (Развитие ОЭДК)'!$H$6,1)+BY40)*BY97</f>
        <v>0</v>
      </c>
      <c r="BZ41" s="9">
        <f ca="1">(IF(AND(BY42&gt;=BZ39,BZ38=0),0,IF((BY42+BZ39*1/'ИД (Развитие ОЭДК)'!$G$58)&gt;(BY39+BZ38),(BZ39-BY42),BZ39*1/'ИД (Развитие ОЭДК)'!$G$58))*IF(YEAR('ИД (Развитие ОЭДК)'!$G$6)=BZ$17,'ИД (Развитие ОЭДК)'!$H$6,1)+BZ40)*BZ97</f>
        <v>0</v>
      </c>
      <c r="CA41" s="9">
        <f ca="1">(IF(AND(BZ42&gt;=CA39,CA38=0),0,IF((BZ42+CA39*1/'ИД (Развитие ОЭДК)'!$G$58)&gt;(BZ39+CA38),(CA39-BZ42),CA39*1/'ИД (Развитие ОЭДК)'!$G$58))*IF(YEAR('ИД (Развитие ОЭДК)'!$G$6)=CA$17,'ИД (Развитие ОЭДК)'!$H$6,1)+CA40)*CA97</f>
        <v>0</v>
      </c>
      <c r="CB41" s="9">
        <f ca="1">(IF(AND(CA42&gt;=CB39,CB38=0),0,IF((CA42+CB39*1/'ИД (Развитие ОЭДК)'!$G$58)&gt;(CA39+CB38),(CB39-CA42),CB39*1/'ИД (Развитие ОЭДК)'!$G$58))*IF(YEAR('ИД (Развитие ОЭДК)'!$G$6)=CB$17,'ИД (Развитие ОЭДК)'!$H$6,1)+CB40)*CB97</f>
        <v>0</v>
      </c>
      <c r="CC41" s="9">
        <f ca="1">(IF(AND(CB42&gt;=CC39,CC38=0),0,IF((CB42+CC39*1/'ИД (Развитие ОЭДК)'!$G$58)&gt;(CB39+CC38),(CC39-CB42),CC39*1/'ИД (Развитие ОЭДК)'!$G$58))*IF(YEAR('ИД (Развитие ОЭДК)'!$G$6)=CC$17,'ИД (Развитие ОЭДК)'!$H$6,1)+CC40)*CC97</f>
        <v>0</v>
      </c>
      <c r="CD41" s="9">
        <f ca="1">(IF(AND(CC42&gt;=CD39,CD38=0),0,IF((CC42+CD39*1/'ИД (Развитие ОЭДК)'!$G$58)&gt;(CC39+CD38),(CD39-CC42),CD39*1/'ИД (Развитие ОЭДК)'!$G$58))*IF(YEAR('ИД (Развитие ОЭДК)'!$G$6)=CD$17,'ИД (Развитие ОЭДК)'!$H$6,1)+CD40)*CD97</f>
        <v>0</v>
      </c>
      <c r="CE41" s="9">
        <f ca="1">(IF(AND(CD42&gt;=CE39,CE38=0),0,IF((CD42+CE39*1/'ИД (Развитие ОЭДК)'!$G$58)&gt;(CD39+CE38),(CE39-CD42),CE39*1/'ИД (Развитие ОЭДК)'!$G$58))*IF(YEAR('ИД (Развитие ОЭДК)'!$G$6)=CE$17,'ИД (Развитие ОЭДК)'!$H$6,1)+CE40)*CE97</f>
        <v>0</v>
      </c>
      <c r="CF41" s="9">
        <f ca="1">(IF(AND(CE42&gt;=CF39,CF38=0),0,IF((CE42+CF39*1/'ИД (Развитие ОЭДК)'!$G$58)&gt;(CE39+CF38),(CF39-CE42),CF39*1/'ИД (Развитие ОЭДК)'!$G$58))*IF(YEAR('ИД (Развитие ОЭДК)'!$G$6)=CF$17,'ИД (Развитие ОЭДК)'!$H$6,1)+CF40)*CF97</f>
        <v>0</v>
      </c>
      <c r="CG41" s="94"/>
    </row>
    <row r="42" spans="1:85" ht="15" customHeight="1" x14ac:dyDescent="0.2">
      <c r="A42" s="98"/>
      <c r="B42" s="7" t="s">
        <v>72</v>
      </c>
      <c r="C42" s="57" t="s">
        <v>5</v>
      </c>
      <c r="D42" s="8">
        <f ca="1">D41</f>
        <v>215100</v>
      </c>
      <c r="E42" s="9">
        <f ca="1">E41*E97</f>
        <v>0</v>
      </c>
      <c r="F42" s="9">
        <f ca="1">(E42+F41)*F97</f>
        <v>0</v>
      </c>
      <c r="G42" s="9">
        <f t="shared" ref="G42:BR42" ca="1" si="14">(F42+G41)*G97</f>
        <v>21755.178082191782</v>
      </c>
      <c r="H42" s="9">
        <f t="shared" ca="1" si="14"/>
        <v>64775.178082191778</v>
      </c>
      <c r="I42" s="9">
        <f t="shared" ca="1" si="14"/>
        <v>107795.17808219178</v>
      </c>
      <c r="J42" s="9">
        <f t="shared" ca="1" si="14"/>
        <v>150815.17808219179</v>
      </c>
      <c r="K42" s="9">
        <f t="shared" ca="1" si="14"/>
        <v>193835.17808219179</v>
      </c>
      <c r="L42" s="9">
        <f t="shared" ca="1" si="14"/>
        <v>215100</v>
      </c>
      <c r="M42" s="9">
        <f t="shared" ca="1" si="14"/>
        <v>0</v>
      </c>
      <c r="N42" s="9">
        <f t="shared" ca="1" si="14"/>
        <v>0</v>
      </c>
      <c r="O42" s="9">
        <f t="shared" ca="1" si="14"/>
        <v>0</v>
      </c>
      <c r="P42" s="9">
        <f t="shared" ca="1" si="14"/>
        <v>0</v>
      </c>
      <c r="Q42" s="9">
        <f t="shared" ca="1" si="14"/>
        <v>0</v>
      </c>
      <c r="R42" s="9">
        <f t="shared" ca="1" si="14"/>
        <v>0</v>
      </c>
      <c r="S42" s="9">
        <f t="shared" ca="1" si="14"/>
        <v>0</v>
      </c>
      <c r="T42" s="9">
        <f t="shared" ca="1" si="14"/>
        <v>0</v>
      </c>
      <c r="U42" s="9">
        <f t="shared" ca="1" si="14"/>
        <v>0</v>
      </c>
      <c r="V42" s="9">
        <f t="shared" ca="1" si="14"/>
        <v>0</v>
      </c>
      <c r="W42" s="9">
        <f t="shared" ca="1" si="14"/>
        <v>0</v>
      </c>
      <c r="X42" s="9">
        <f t="shared" ca="1" si="14"/>
        <v>0</v>
      </c>
      <c r="Y42" s="9">
        <f t="shared" ca="1" si="14"/>
        <v>0</v>
      </c>
      <c r="Z42" s="9">
        <f t="shared" ca="1" si="14"/>
        <v>0</v>
      </c>
      <c r="AA42" s="9">
        <f t="shared" ca="1" si="14"/>
        <v>0</v>
      </c>
      <c r="AB42" s="9">
        <f t="shared" ca="1" si="14"/>
        <v>0</v>
      </c>
      <c r="AC42" s="9">
        <f t="shared" ca="1" si="14"/>
        <v>0</v>
      </c>
      <c r="AD42" s="9">
        <f t="shared" ca="1" si="14"/>
        <v>0</v>
      </c>
      <c r="AE42" s="9">
        <f t="shared" ca="1" si="14"/>
        <v>0</v>
      </c>
      <c r="AF42" s="9">
        <f t="shared" ca="1" si="14"/>
        <v>0</v>
      </c>
      <c r="AG42" s="9">
        <f t="shared" ca="1" si="14"/>
        <v>0</v>
      </c>
      <c r="AH42" s="9">
        <f t="shared" ca="1" si="14"/>
        <v>0</v>
      </c>
      <c r="AI42" s="9">
        <f t="shared" ca="1" si="14"/>
        <v>0</v>
      </c>
      <c r="AJ42" s="9">
        <f t="shared" ca="1" si="14"/>
        <v>0</v>
      </c>
      <c r="AK42" s="9">
        <f t="shared" ca="1" si="14"/>
        <v>0</v>
      </c>
      <c r="AL42" s="9">
        <f t="shared" ca="1" si="14"/>
        <v>0</v>
      </c>
      <c r="AM42" s="9">
        <f t="shared" ca="1" si="14"/>
        <v>0</v>
      </c>
      <c r="AN42" s="9">
        <f t="shared" ca="1" si="14"/>
        <v>0</v>
      </c>
      <c r="AO42" s="9">
        <f t="shared" ca="1" si="14"/>
        <v>0</v>
      </c>
      <c r="AP42" s="9">
        <f t="shared" ca="1" si="14"/>
        <v>0</v>
      </c>
      <c r="AQ42" s="9">
        <f t="shared" ca="1" si="14"/>
        <v>0</v>
      </c>
      <c r="AR42" s="9">
        <f t="shared" ca="1" si="14"/>
        <v>0</v>
      </c>
      <c r="AS42" s="9">
        <f t="shared" ca="1" si="14"/>
        <v>0</v>
      </c>
      <c r="AT42" s="9">
        <f t="shared" ca="1" si="14"/>
        <v>0</v>
      </c>
      <c r="AU42" s="9">
        <f t="shared" ca="1" si="14"/>
        <v>0</v>
      </c>
      <c r="AV42" s="9">
        <f t="shared" ca="1" si="14"/>
        <v>0</v>
      </c>
      <c r="AW42" s="9">
        <f t="shared" ca="1" si="14"/>
        <v>0</v>
      </c>
      <c r="AX42" s="9">
        <f t="shared" ca="1" si="14"/>
        <v>0</v>
      </c>
      <c r="AY42" s="9">
        <f t="shared" ca="1" si="14"/>
        <v>0</v>
      </c>
      <c r="AZ42" s="9">
        <f t="shared" ca="1" si="14"/>
        <v>0</v>
      </c>
      <c r="BA42" s="9">
        <f t="shared" ca="1" si="14"/>
        <v>0</v>
      </c>
      <c r="BB42" s="9">
        <f t="shared" ca="1" si="14"/>
        <v>0</v>
      </c>
      <c r="BC42" s="9">
        <f t="shared" ca="1" si="14"/>
        <v>0</v>
      </c>
      <c r="BD42" s="9">
        <f t="shared" ca="1" si="14"/>
        <v>0</v>
      </c>
      <c r="BE42" s="9">
        <f t="shared" ca="1" si="14"/>
        <v>0</v>
      </c>
      <c r="BF42" s="9">
        <f t="shared" ca="1" si="14"/>
        <v>0</v>
      </c>
      <c r="BG42" s="9">
        <f t="shared" ca="1" si="14"/>
        <v>0</v>
      </c>
      <c r="BH42" s="9">
        <f t="shared" ca="1" si="14"/>
        <v>0</v>
      </c>
      <c r="BI42" s="9">
        <f t="shared" ca="1" si="14"/>
        <v>0</v>
      </c>
      <c r="BJ42" s="9">
        <f t="shared" ca="1" si="14"/>
        <v>0</v>
      </c>
      <c r="BK42" s="9">
        <f t="shared" ca="1" si="14"/>
        <v>0</v>
      </c>
      <c r="BL42" s="9">
        <f t="shared" ca="1" si="14"/>
        <v>0</v>
      </c>
      <c r="BM42" s="9">
        <f t="shared" ca="1" si="14"/>
        <v>0</v>
      </c>
      <c r="BN42" s="9">
        <f t="shared" ca="1" si="14"/>
        <v>0</v>
      </c>
      <c r="BO42" s="9">
        <f t="shared" ca="1" si="14"/>
        <v>0</v>
      </c>
      <c r="BP42" s="9">
        <f t="shared" ca="1" si="14"/>
        <v>0</v>
      </c>
      <c r="BQ42" s="9">
        <f t="shared" ca="1" si="14"/>
        <v>0</v>
      </c>
      <c r="BR42" s="9">
        <f t="shared" ca="1" si="14"/>
        <v>0</v>
      </c>
      <c r="BS42" s="9">
        <f t="shared" ref="BS42:CF42" ca="1" si="15">(BR42+BS41)*BS97</f>
        <v>0</v>
      </c>
      <c r="BT42" s="9">
        <f t="shared" ca="1" si="15"/>
        <v>0</v>
      </c>
      <c r="BU42" s="9">
        <f t="shared" ca="1" si="15"/>
        <v>0</v>
      </c>
      <c r="BV42" s="9">
        <f t="shared" ca="1" si="15"/>
        <v>0</v>
      </c>
      <c r="BW42" s="9">
        <f t="shared" ca="1" si="15"/>
        <v>0</v>
      </c>
      <c r="BX42" s="9">
        <f t="shared" ca="1" si="15"/>
        <v>0</v>
      </c>
      <c r="BY42" s="9">
        <f t="shared" ca="1" si="15"/>
        <v>0</v>
      </c>
      <c r="BZ42" s="9">
        <f t="shared" ca="1" si="15"/>
        <v>0</v>
      </c>
      <c r="CA42" s="9">
        <f t="shared" ca="1" si="15"/>
        <v>0</v>
      </c>
      <c r="CB42" s="9">
        <f t="shared" ca="1" si="15"/>
        <v>0</v>
      </c>
      <c r="CC42" s="9">
        <f t="shared" ca="1" si="15"/>
        <v>0</v>
      </c>
      <c r="CD42" s="9">
        <f t="shared" ca="1" si="15"/>
        <v>0</v>
      </c>
      <c r="CE42" s="9">
        <f t="shared" ca="1" si="15"/>
        <v>0</v>
      </c>
      <c r="CF42" s="9">
        <f t="shared" ca="1" si="15"/>
        <v>0</v>
      </c>
      <c r="CG42" s="94"/>
    </row>
    <row r="43" spans="1:85" s="3" customFormat="1" ht="5.25" customHeight="1" x14ac:dyDescent="0.25">
      <c r="A43" s="100"/>
      <c r="B43" s="108"/>
      <c r="C43" s="106"/>
      <c r="D43" s="109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00"/>
    </row>
    <row r="44" spans="1:85" ht="15" customHeight="1" x14ac:dyDescent="0.2">
      <c r="A44" s="98"/>
      <c r="B44" s="10" t="s">
        <v>68</v>
      </c>
      <c r="C44" s="57"/>
      <c r="D44" s="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4"/>
    </row>
    <row r="45" spans="1:85" ht="15" customHeight="1" x14ac:dyDescent="0.2">
      <c r="A45" s="98"/>
      <c r="B45" s="7" t="s">
        <v>73</v>
      </c>
      <c r="C45" s="57" t="s">
        <v>5</v>
      </c>
      <c r="D45" s="8">
        <f ca="1">SUM(E45:CF45)</f>
        <v>21000</v>
      </c>
      <c r="E45" s="9">
        <f t="shared" ref="E45:BP45" ca="1" si="16">E33*E97</f>
        <v>3800</v>
      </c>
      <c r="F45" s="9">
        <f t="shared" ca="1" si="16"/>
        <v>4300</v>
      </c>
      <c r="G45" s="9">
        <f t="shared" ca="1" si="16"/>
        <v>4300</v>
      </c>
      <c r="H45" s="9">
        <f t="shared" ca="1" si="16"/>
        <v>4300</v>
      </c>
      <c r="I45" s="9">
        <f t="shared" ca="1" si="16"/>
        <v>4300</v>
      </c>
      <c r="J45" s="9">
        <f t="shared" ca="1" si="16"/>
        <v>0</v>
      </c>
      <c r="K45" s="9">
        <f t="shared" ca="1" si="16"/>
        <v>0</v>
      </c>
      <c r="L45" s="9">
        <f t="shared" ca="1" si="16"/>
        <v>0</v>
      </c>
      <c r="M45" s="9">
        <f t="shared" ca="1" si="16"/>
        <v>0</v>
      </c>
      <c r="N45" s="9">
        <f t="shared" ca="1" si="16"/>
        <v>0</v>
      </c>
      <c r="O45" s="9">
        <f t="shared" ca="1" si="16"/>
        <v>0</v>
      </c>
      <c r="P45" s="9">
        <f t="shared" ca="1" si="16"/>
        <v>0</v>
      </c>
      <c r="Q45" s="9">
        <f t="shared" ca="1" si="16"/>
        <v>0</v>
      </c>
      <c r="R45" s="9">
        <f t="shared" ca="1" si="16"/>
        <v>0</v>
      </c>
      <c r="S45" s="9">
        <f t="shared" ca="1" si="16"/>
        <v>0</v>
      </c>
      <c r="T45" s="9">
        <f t="shared" ca="1" si="16"/>
        <v>0</v>
      </c>
      <c r="U45" s="9">
        <f t="shared" ca="1" si="16"/>
        <v>0</v>
      </c>
      <c r="V45" s="9">
        <f t="shared" ca="1" si="16"/>
        <v>0</v>
      </c>
      <c r="W45" s="9">
        <f t="shared" ca="1" si="16"/>
        <v>0</v>
      </c>
      <c r="X45" s="9">
        <f t="shared" ca="1" si="16"/>
        <v>0</v>
      </c>
      <c r="Y45" s="9">
        <f t="shared" ca="1" si="16"/>
        <v>0</v>
      </c>
      <c r="Z45" s="9">
        <f t="shared" ca="1" si="16"/>
        <v>0</v>
      </c>
      <c r="AA45" s="9">
        <f t="shared" ca="1" si="16"/>
        <v>0</v>
      </c>
      <c r="AB45" s="9">
        <f t="shared" ca="1" si="16"/>
        <v>0</v>
      </c>
      <c r="AC45" s="9">
        <f t="shared" ca="1" si="16"/>
        <v>0</v>
      </c>
      <c r="AD45" s="9">
        <f t="shared" ca="1" si="16"/>
        <v>0</v>
      </c>
      <c r="AE45" s="9">
        <f t="shared" ca="1" si="16"/>
        <v>0</v>
      </c>
      <c r="AF45" s="9">
        <f t="shared" ca="1" si="16"/>
        <v>0</v>
      </c>
      <c r="AG45" s="9">
        <f t="shared" ca="1" si="16"/>
        <v>0</v>
      </c>
      <c r="AH45" s="9">
        <f t="shared" ca="1" si="16"/>
        <v>0</v>
      </c>
      <c r="AI45" s="9">
        <f t="shared" ca="1" si="16"/>
        <v>0</v>
      </c>
      <c r="AJ45" s="9">
        <f t="shared" ca="1" si="16"/>
        <v>0</v>
      </c>
      <c r="AK45" s="9">
        <f t="shared" ca="1" si="16"/>
        <v>0</v>
      </c>
      <c r="AL45" s="9">
        <f t="shared" ca="1" si="16"/>
        <v>0</v>
      </c>
      <c r="AM45" s="9">
        <f t="shared" ca="1" si="16"/>
        <v>0</v>
      </c>
      <c r="AN45" s="9">
        <f t="shared" ca="1" si="16"/>
        <v>0</v>
      </c>
      <c r="AO45" s="9">
        <f t="shared" ca="1" si="16"/>
        <v>0</v>
      </c>
      <c r="AP45" s="9">
        <f t="shared" ca="1" si="16"/>
        <v>0</v>
      </c>
      <c r="AQ45" s="9">
        <f t="shared" ca="1" si="16"/>
        <v>0</v>
      </c>
      <c r="AR45" s="9">
        <f t="shared" ca="1" si="16"/>
        <v>0</v>
      </c>
      <c r="AS45" s="9">
        <f t="shared" ca="1" si="16"/>
        <v>0</v>
      </c>
      <c r="AT45" s="9">
        <f t="shared" ca="1" si="16"/>
        <v>0</v>
      </c>
      <c r="AU45" s="9">
        <f t="shared" ca="1" si="16"/>
        <v>0</v>
      </c>
      <c r="AV45" s="9">
        <f t="shared" ca="1" si="16"/>
        <v>0</v>
      </c>
      <c r="AW45" s="9">
        <f t="shared" ca="1" si="16"/>
        <v>0</v>
      </c>
      <c r="AX45" s="9">
        <f t="shared" ca="1" si="16"/>
        <v>0</v>
      </c>
      <c r="AY45" s="9">
        <f t="shared" ca="1" si="16"/>
        <v>0</v>
      </c>
      <c r="AZ45" s="9">
        <f t="shared" ca="1" si="16"/>
        <v>0</v>
      </c>
      <c r="BA45" s="9">
        <f t="shared" ca="1" si="16"/>
        <v>0</v>
      </c>
      <c r="BB45" s="9">
        <f t="shared" ca="1" si="16"/>
        <v>0</v>
      </c>
      <c r="BC45" s="9">
        <f t="shared" ca="1" si="16"/>
        <v>0</v>
      </c>
      <c r="BD45" s="9">
        <f t="shared" ca="1" si="16"/>
        <v>0</v>
      </c>
      <c r="BE45" s="9">
        <f t="shared" ca="1" si="16"/>
        <v>0</v>
      </c>
      <c r="BF45" s="9">
        <f t="shared" ca="1" si="16"/>
        <v>0</v>
      </c>
      <c r="BG45" s="9">
        <f t="shared" ca="1" si="16"/>
        <v>0</v>
      </c>
      <c r="BH45" s="9">
        <f t="shared" ca="1" si="16"/>
        <v>0</v>
      </c>
      <c r="BI45" s="9">
        <f t="shared" ca="1" si="16"/>
        <v>0</v>
      </c>
      <c r="BJ45" s="9">
        <f t="shared" ca="1" si="16"/>
        <v>0</v>
      </c>
      <c r="BK45" s="9">
        <f t="shared" ca="1" si="16"/>
        <v>0</v>
      </c>
      <c r="BL45" s="9">
        <f t="shared" ca="1" si="16"/>
        <v>0</v>
      </c>
      <c r="BM45" s="9">
        <f t="shared" ca="1" si="16"/>
        <v>0</v>
      </c>
      <c r="BN45" s="9">
        <f t="shared" ca="1" si="16"/>
        <v>0</v>
      </c>
      <c r="BO45" s="9">
        <f t="shared" ca="1" si="16"/>
        <v>0</v>
      </c>
      <c r="BP45" s="9">
        <f t="shared" ca="1" si="16"/>
        <v>0</v>
      </c>
      <c r="BQ45" s="9">
        <f t="shared" ref="BQ45:CF45" ca="1" si="17">BQ33*BQ97</f>
        <v>0</v>
      </c>
      <c r="BR45" s="9">
        <f t="shared" ca="1" si="17"/>
        <v>0</v>
      </c>
      <c r="BS45" s="9">
        <f t="shared" ca="1" si="17"/>
        <v>0</v>
      </c>
      <c r="BT45" s="9">
        <f t="shared" ca="1" si="17"/>
        <v>0</v>
      </c>
      <c r="BU45" s="9">
        <f t="shared" ca="1" si="17"/>
        <v>0</v>
      </c>
      <c r="BV45" s="9">
        <f t="shared" ca="1" si="17"/>
        <v>0</v>
      </c>
      <c r="BW45" s="9">
        <f t="shared" ca="1" si="17"/>
        <v>0</v>
      </c>
      <c r="BX45" s="9">
        <f t="shared" ca="1" si="17"/>
        <v>0</v>
      </c>
      <c r="BY45" s="9">
        <f t="shared" ca="1" si="17"/>
        <v>0</v>
      </c>
      <c r="BZ45" s="9">
        <f t="shared" ca="1" si="17"/>
        <v>0</v>
      </c>
      <c r="CA45" s="9">
        <f t="shared" ca="1" si="17"/>
        <v>0</v>
      </c>
      <c r="CB45" s="9">
        <f t="shared" ca="1" si="17"/>
        <v>0</v>
      </c>
      <c r="CC45" s="9">
        <f t="shared" ca="1" si="17"/>
        <v>0</v>
      </c>
      <c r="CD45" s="9">
        <f t="shared" ca="1" si="17"/>
        <v>0</v>
      </c>
      <c r="CE45" s="9">
        <f t="shared" ca="1" si="17"/>
        <v>0</v>
      </c>
      <c r="CF45" s="9">
        <f t="shared" ca="1" si="17"/>
        <v>0</v>
      </c>
      <c r="CG45" s="94"/>
    </row>
    <row r="46" spans="1:85" ht="15" customHeight="1" x14ac:dyDescent="0.2">
      <c r="A46" s="98"/>
      <c r="B46" s="7" t="s">
        <v>168</v>
      </c>
      <c r="C46" s="57" t="s">
        <v>5</v>
      </c>
      <c r="D46" s="8">
        <f ca="1">SUM(E46:CF46)</f>
        <v>0</v>
      </c>
      <c r="E46" s="9">
        <f ca="1">'ИД (Развитие ОЭДК)'!H89*'ИД (Развитие ОЭДК)'!H75</f>
        <v>0</v>
      </c>
      <c r="F46" s="9">
        <f ca="1">'ИД (Развитие ОЭДК)'!I89*'ИД (Развитие ОЭДК)'!I75</f>
        <v>0</v>
      </c>
      <c r="G46" s="9">
        <f ca="1">'ИД (Развитие ОЭДК)'!J89*'ИД (Развитие ОЭДК)'!J75</f>
        <v>0</v>
      </c>
      <c r="H46" s="9">
        <f ca="1">'ИД (Развитие ОЭДК)'!K89*'ИД (Развитие ОЭДК)'!K75</f>
        <v>0</v>
      </c>
      <c r="I46" s="9">
        <f ca="1">'ИД (Развитие ОЭДК)'!L89*'ИД (Развитие ОЭДК)'!L75</f>
        <v>0</v>
      </c>
      <c r="J46" s="9">
        <f ca="1">'ИД (Развитие ОЭДК)'!M89*'ИД (Развитие ОЭДК)'!M75</f>
        <v>0</v>
      </c>
      <c r="K46" s="9">
        <f ca="1">'ИД (Развитие ОЭДК)'!N89*'ИД (Развитие ОЭДК)'!N75</f>
        <v>0</v>
      </c>
      <c r="L46" s="9">
        <f ca="1">'ИД (Развитие ОЭДК)'!O89*'ИД (Развитие ОЭДК)'!O75</f>
        <v>0</v>
      </c>
      <c r="M46" s="9">
        <f ca="1">'ИД (Развитие ОЭДК)'!P89*'ИД (Развитие ОЭДК)'!P75</f>
        <v>0</v>
      </c>
      <c r="N46" s="9">
        <f ca="1">'ИД (Развитие ОЭДК)'!Q89*'ИД (Развитие ОЭДК)'!Q75</f>
        <v>0</v>
      </c>
      <c r="O46" s="9">
        <f ca="1">'ИД (Развитие ОЭДК)'!R89*'ИД (Развитие ОЭДК)'!R75</f>
        <v>0</v>
      </c>
      <c r="P46" s="9">
        <f ca="1">'ИД (Развитие ОЭДК)'!S89*'ИД (Развитие ОЭДК)'!S75</f>
        <v>0</v>
      </c>
      <c r="Q46" s="9">
        <f ca="1">'ИД (Развитие ОЭДК)'!T89*'ИД (Развитие ОЭДК)'!T75</f>
        <v>0</v>
      </c>
      <c r="R46" s="9">
        <f ca="1">'ИД (Развитие ОЭДК)'!U89*'ИД (Развитие ОЭДК)'!U75</f>
        <v>0</v>
      </c>
      <c r="S46" s="9">
        <f ca="1">'ИД (Развитие ОЭДК)'!V89*'ИД (Развитие ОЭДК)'!V75</f>
        <v>0</v>
      </c>
      <c r="T46" s="9">
        <f ca="1">'ИД (Развитие ОЭДК)'!W89*'ИД (Развитие ОЭДК)'!W75</f>
        <v>0</v>
      </c>
      <c r="U46" s="9">
        <f ca="1">'ИД (Развитие ОЭДК)'!X89*'ИД (Развитие ОЭДК)'!X75</f>
        <v>0</v>
      </c>
      <c r="V46" s="9">
        <f ca="1">'ИД (Развитие ОЭДК)'!Y89*'ИД (Развитие ОЭДК)'!Y75</f>
        <v>0</v>
      </c>
      <c r="W46" s="9">
        <f ca="1">'ИД (Развитие ОЭДК)'!Z89*'ИД (Развитие ОЭДК)'!Z75</f>
        <v>0</v>
      </c>
      <c r="X46" s="9">
        <f ca="1">'ИД (Развитие ОЭДК)'!AA89*'ИД (Развитие ОЭДК)'!AA75</f>
        <v>0</v>
      </c>
      <c r="Y46" s="9">
        <f ca="1">'ИД (Развитие ОЭДК)'!AB89*'ИД (Развитие ОЭДК)'!AB75</f>
        <v>0</v>
      </c>
      <c r="Z46" s="9">
        <f ca="1">'ИД (Развитие ОЭДК)'!AC89*'ИД (Развитие ОЭДК)'!AC75</f>
        <v>0</v>
      </c>
      <c r="AA46" s="9">
        <f ca="1">'ИД (Развитие ОЭДК)'!AD89*'ИД (Развитие ОЭДК)'!AD75</f>
        <v>0</v>
      </c>
      <c r="AB46" s="9">
        <f ca="1">'ИД (Развитие ОЭДК)'!AE89*'ИД (Развитие ОЭДК)'!AE75</f>
        <v>0</v>
      </c>
      <c r="AC46" s="9">
        <f ca="1">'ИД (Развитие ОЭДК)'!AF89*'ИД (Развитие ОЭДК)'!AF75</f>
        <v>0</v>
      </c>
      <c r="AD46" s="9">
        <f ca="1">'ИД (Развитие ОЭДК)'!AG89*'ИД (Развитие ОЭДК)'!AG75</f>
        <v>0</v>
      </c>
      <c r="AE46" s="9">
        <f ca="1">'ИД (Развитие ОЭДК)'!AH89*'ИД (Развитие ОЭДК)'!AH75</f>
        <v>0</v>
      </c>
      <c r="AF46" s="9">
        <f ca="1">'ИД (Развитие ОЭДК)'!AI89*'ИД (Развитие ОЭДК)'!AI75</f>
        <v>0</v>
      </c>
      <c r="AG46" s="9">
        <f ca="1">'ИД (Развитие ОЭДК)'!AJ89*'ИД (Развитие ОЭДК)'!AJ75</f>
        <v>0</v>
      </c>
      <c r="AH46" s="9">
        <f ca="1">'ИД (Развитие ОЭДК)'!AK89*'ИД (Развитие ОЭДК)'!AK75</f>
        <v>0</v>
      </c>
      <c r="AI46" s="9">
        <f ca="1">'ИД (Развитие ОЭДК)'!AL89*'ИД (Развитие ОЭДК)'!AL75</f>
        <v>0</v>
      </c>
      <c r="AJ46" s="9">
        <f ca="1">'ИД (Развитие ОЭДК)'!AM89*'ИД (Развитие ОЭДК)'!AM75</f>
        <v>0</v>
      </c>
      <c r="AK46" s="9">
        <f ca="1">'ИД (Развитие ОЭДК)'!AN89*'ИД (Развитие ОЭДК)'!AN75</f>
        <v>0</v>
      </c>
      <c r="AL46" s="9">
        <f ca="1">'ИД (Развитие ОЭДК)'!AO89*'ИД (Развитие ОЭДК)'!AO75</f>
        <v>0</v>
      </c>
      <c r="AM46" s="9">
        <f ca="1">'ИД (Развитие ОЭДК)'!AP89*'ИД (Развитие ОЭДК)'!AP75</f>
        <v>0</v>
      </c>
      <c r="AN46" s="9">
        <f ca="1">'ИД (Развитие ОЭДК)'!AQ89*'ИД (Развитие ОЭДК)'!AQ75</f>
        <v>0</v>
      </c>
      <c r="AO46" s="9">
        <f ca="1">'ИД (Развитие ОЭДК)'!AR89*'ИД (Развитие ОЭДК)'!AR75</f>
        <v>0</v>
      </c>
      <c r="AP46" s="9">
        <f ca="1">'ИД (Развитие ОЭДК)'!AS89*'ИД (Развитие ОЭДК)'!AS75</f>
        <v>0</v>
      </c>
      <c r="AQ46" s="9">
        <f ca="1">'ИД (Развитие ОЭДК)'!AT89*'ИД (Развитие ОЭДК)'!AT75</f>
        <v>0</v>
      </c>
      <c r="AR46" s="9">
        <f ca="1">'ИД (Развитие ОЭДК)'!AU89*'ИД (Развитие ОЭДК)'!AU75</f>
        <v>0</v>
      </c>
      <c r="AS46" s="9">
        <f ca="1">'ИД (Развитие ОЭДК)'!AV89*'ИД (Развитие ОЭДК)'!AV75</f>
        <v>0</v>
      </c>
      <c r="AT46" s="9">
        <f ca="1">'ИД (Развитие ОЭДК)'!AW89*'ИД (Развитие ОЭДК)'!AW75</f>
        <v>0</v>
      </c>
      <c r="AU46" s="9">
        <f ca="1">'ИД (Развитие ОЭДК)'!AX89*'ИД (Развитие ОЭДК)'!AX75</f>
        <v>0</v>
      </c>
      <c r="AV46" s="9">
        <f ca="1">'ИД (Развитие ОЭДК)'!AY89*'ИД (Развитие ОЭДК)'!AY75</f>
        <v>0</v>
      </c>
      <c r="AW46" s="9">
        <f ca="1">'ИД (Развитие ОЭДК)'!AZ89*'ИД (Развитие ОЭДК)'!AZ75</f>
        <v>0</v>
      </c>
      <c r="AX46" s="9">
        <f ca="1">'ИД (Развитие ОЭДК)'!BA89*'ИД (Развитие ОЭДК)'!BA75</f>
        <v>0</v>
      </c>
      <c r="AY46" s="9">
        <f ca="1">'ИД (Развитие ОЭДК)'!BB89*'ИД (Развитие ОЭДК)'!BB75</f>
        <v>0</v>
      </c>
      <c r="AZ46" s="9">
        <f ca="1">'ИД (Развитие ОЭДК)'!BC89*'ИД (Развитие ОЭДК)'!BC75</f>
        <v>0</v>
      </c>
      <c r="BA46" s="9">
        <f ca="1">'ИД (Развитие ОЭДК)'!BD89*'ИД (Развитие ОЭДК)'!BD75</f>
        <v>0</v>
      </c>
      <c r="BB46" s="9">
        <f ca="1">'ИД (Развитие ОЭДК)'!BE89*'ИД (Развитие ОЭДК)'!BE75</f>
        <v>0</v>
      </c>
      <c r="BC46" s="9">
        <f ca="1">'ИД (Развитие ОЭДК)'!BF89*'ИД (Развитие ОЭДК)'!BF75</f>
        <v>0</v>
      </c>
      <c r="BD46" s="9">
        <f ca="1">'ИД (Развитие ОЭДК)'!BG89*'ИД (Развитие ОЭДК)'!BG75</f>
        <v>0</v>
      </c>
      <c r="BE46" s="9">
        <f ca="1">'ИД (Развитие ОЭДК)'!BH89*'ИД (Развитие ОЭДК)'!BH75</f>
        <v>0</v>
      </c>
      <c r="BF46" s="9">
        <f ca="1">'ИД (Развитие ОЭДК)'!BI89*'ИД (Развитие ОЭДК)'!BI75</f>
        <v>0</v>
      </c>
      <c r="BG46" s="9">
        <f ca="1">'ИД (Развитие ОЭДК)'!BJ89*'ИД (Развитие ОЭДК)'!BJ75</f>
        <v>0</v>
      </c>
      <c r="BH46" s="9">
        <f ca="1">'ИД (Развитие ОЭДК)'!BK89*'ИД (Развитие ОЭДК)'!BK75</f>
        <v>0</v>
      </c>
      <c r="BI46" s="9">
        <f ca="1">'ИД (Развитие ОЭДК)'!BL89*'ИД (Развитие ОЭДК)'!BL75</f>
        <v>0</v>
      </c>
      <c r="BJ46" s="9">
        <f ca="1">'ИД (Развитие ОЭДК)'!BM89*'ИД (Развитие ОЭДК)'!BM75</f>
        <v>0</v>
      </c>
      <c r="BK46" s="9">
        <f ca="1">'ИД (Развитие ОЭДК)'!BN89*'ИД (Развитие ОЭДК)'!BN75</f>
        <v>0</v>
      </c>
      <c r="BL46" s="9">
        <f ca="1">'ИД (Развитие ОЭДК)'!BO89*'ИД (Развитие ОЭДК)'!BO75</f>
        <v>0</v>
      </c>
      <c r="BM46" s="9">
        <f ca="1">'ИД (Развитие ОЭДК)'!BP89*'ИД (Развитие ОЭДК)'!BP75</f>
        <v>0</v>
      </c>
      <c r="BN46" s="9">
        <f ca="1">'ИД (Развитие ОЭДК)'!BQ89*'ИД (Развитие ОЭДК)'!BQ75</f>
        <v>0</v>
      </c>
      <c r="BO46" s="9">
        <f ca="1">'ИД (Развитие ОЭДК)'!BR89*'ИД (Развитие ОЭДК)'!BR75</f>
        <v>0</v>
      </c>
      <c r="BP46" s="9">
        <f ca="1">'ИД (Развитие ОЭДК)'!BS89*'ИД (Развитие ОЭДК)'!BS75</f>
        <v>0</v>
      </c>
      <c r="BQ46" s="9">
        <f ca="1">'ИД (Развитие ОЭДК)'!BT89*'ИД (Развитие ОЭДК)'!BT75</f>
        <v>0</v>
      </c>
      <c r="BR46" s="9">
        <f ca="1">'ИД (Развитие ОЭДК)'!BU89*'ИД (Развитие ОЭДК)'!BU75</f>
        <v>0</v>
      </c>
      <c r="BS46" s="9">
        <f ca="1">'ИД (Развитие ОЭДК)'!BV89*'ИД (Развитие ОЭДК)'!BV75</f>
        <v>0</v>
      </c>
      <c r="BT46" s="9">
        <f ca="1">'ИД (Развитие ОЭДК)'!BW89*'ИД (Развитие ОЭДК)'!BW75</f>
        <v>0</v>
      </c>
      <c r="BU46" s="9">
        <f ca="1">'ИД (Развитие ОЭДК)'!BX89*'ИД (Развитие ОЭДК)'!BX75</f>
        <v>0</v>
      </c>
      <c r="BV46" s="9">
        <f ca="1">'ИД (Развитие ОЭДК)'!BY89*'ИД (Развитие ОЭДК)'!BY75</f>
        <v>0</v>
      </c>
      <c r="BW46" s="9">
        <f ca="1">'ИД (Развитие ОЭДК)'!BZ89*'ИД (Развитие ОЭДК)'!BZ75</f>
        <v>0</v>
      </c>
      <c r="BX46" s="9">
        <f ca="1">'ИД (Развитие ОЭДК)'!CA89*'ИД (Развитие ОЭДК)'!CA75</f>
        <v>0</v>
      </c>
      <c r="BY46" s="9">
        <f ca="1">'ИД (Развитие ОЭДК)'!CB89*'ИД (Развитие ОЭДК)'!CB75</f>
        <v>0</v>
      </c>
      <c r="BZ46" s="9">
        <f ca="1">'ИД (Развитие ОЭДК)'!CC89*'ИД (Развитие ОЭДК)'!CC75</f>
        <v>0</v>
      </c>
      <c r="CA46" s="9">
        <f ca="1">'ИД (Развитие ОЭДК)'!CD89*'ИД (Развитие ОЭДК)'!CD75</f>
        <v>0</v>
      </c>
      <c r="CB46" s="9">
        <f ca="1">'ИД (Развитие ОЭДК)'!CE89*'ИД (Развитие ОЭДК)'!CE75</f>
        <v>0</v>
      </c>
      <c r="CC46" s="9">
        <f ca="1">'ИД (Развитие ОЭДК)'!CF89*'ИД (Развитие ОЭДК)'!CF75</f>
        <v>0</v>
      </c>
      <c r="CD46" s="9">
        <f ca="1">'ИД (Развитие ОЭДК)'!CG89*'ИД (Развитие ОЭДК)'!CG75</f>
        <v>0</v>
      </c>
      <c r="CE46" s="9">
        <f ca="1">'ИД (Развитие ОЭДК)'!CH89*'ИД (Развитие ОЭДК)'!CH75</f>
        <v>0</v>
      </c>
      <c r="CF46" s="9">
        <f ca="1">'ИД (Развитие ОЭДК)'!CI89*'ИД (Развитие ОЭДК)'!CI75</f>
        <v>0</v>
      </c>
      <c r="CG46" s="94"/>
    </row>
    <row r="47" spans="1:85" ht="15" customHeight="1" x14ac:dyDescent="0.2">
      <c r="A47" s="98"/>
      <c r="B47" s="7" t="s">
        <v>74</v>
      </c>
      <c r="C47" s="57" t="s">
        <v>5</v>
      </c>
      <c r="D47" s="8">
        <f ca="1">SUM(E47:CF47)</f>
        <v>-236100</v>
      </c>
      <c r="E47" s="9">
        <f ca="1">E27-IF($A$19="Прямой",E19,0)-E41-E45-E46</f>
        <v>-3800</v>
      </c>
      <c r="F47" s="9">
        <f t="shared" ref="F47:BQ47" ca="1" si="18">F27-IF($A$19="Прямой",F19,0)-F41-F45-F46</f>
        <v>-4300</v>
      </c>
      <c r="G47" s="9">
        <f t="shared" ca="1" si="18"/>
        <v>-26055.178082191782</v>
      </c>
      <c r="H47" s="9">
        <f t="shared" ca="1" si="18"/>
        <v>-47320</v>
      </c>
      <c r="I47" s="9">
        <f t="shared" ca="1" si="18"/>
        <v>-47320</v>
      </c>
      <c r="J47" s="9">
        <f t="shared" ca="1" si="18"/>
        <v>-43020</v>
      </c>
      <c r="K47" s="9">
        <f t="shared" ca="1" si="18"/>
        <v>-43020</v>
      </c>
      <c r="L47" s="9">
        <f t="shared" ca="1" si="18"/>
        <v>-21264.821917808207</v>
      </c>
      <c r="M47" s="9">
        <f t="shared" ca="1" si="18"/>
        <v>0</v>
      </c>
      <c r="N47" s="9">
        <f t="shared" ca="1" si="18"/>
        <v>0</v>
      </c>
      <c r="O47" s="9">
        <f t="shared" ca="1" si="18"/>
        <v>0</v>
      </c>
      <c r="P47" s="9">
        <f t="shared" ca="1" si="18"/>
        <v>0</v>
      </c>
      <c r="Q47" s="9">
        <f t="shared" ca="1" si="18"/>
        <v>0</v>
      </c>
      <c r="R47" s="9">
        <f t="shared" ca="1" si="18"/>
        <v>0</v>
      </c>
      <c r="S47" s="9">
        <f t="shared" ca="1" si="18"/>
        <v>0</v>
      </c>
      <c r="T47" s="9">
        <f t="shared" ca="1" si="18"/>
        <v>0</v>
      </c>
      <c r="U47" s="9">
        <f t="shared" ca="1" si="18"/>
        <v>0</v>
      </c>
      <c r="V47" s="9">
        <f t="shared" ca="1" si="18"/>
        <v>0</v>
      </c>
      <c r="W47" s="9">
        <f t="shared" ca="1" si="18"/>
        <v>0</v>
      </c>
      <c r="X47" s="9">
        <f t="shared" ca="1" si="18"/>
        <v>0</v>
      </c>
      <c r="Y47" s="9">
        <f t="shared" ca="1" si="18"/>
        <v>0</v>
      </c>
      <c r="Z47" s="9">
        <f t="shared" ca="1" si="18"/>
        <v>0</v>
      </c>
      <c r="AA47" s="9">
        <f t="shared" ca="1" si="18"/>
        <v>0</v>
      </c>
      <c r="AB47" s="9">
        <f t="shared" ca="1" si="18"/>
        <v>0</v>
      </c>
      <c r="AC47" s="9">
        <f t="shared" ca="1" si="18"/>
        <v>0</v>
      </c>
      <c r="AD47" s="9">
        <f t="shared" ca="1" si="18"/>
        <v>0</v>
      </c>
      <c r="AE47" s="9">
        <f t="shared" ca="1" si="18"/>
        <v>0</v>
      </c>
      <c r="AF47" s="9">
        <f t="shared" ca="1" si="18"/>
        <v>0</v>
      </c>
      <c r="AG47" s="9">
        <f t="shared" ca="1" si="18"/>
        <v>0</v>
      </c>
      <c r="AH47" s="9">
        <f t="shared" ca="1" si="18"/>
        <v>0</v>
      </c>
      <c r="AI47" s="9">
        <f t="shared" ca="1" si="18"/>
        <v>0</v>
      </c>
      <c r="AJ47" s="9">
        <f t="shared" ca="1" si="18"/>
        <v>0</v>
      </c>
      <c r="AK47" s="9">
        <f t="shared" ca="1" si="18"/>
        <v>0</v>
      </c>
      <c r="AL47" s="9">
        <f t="shared" ca="1" si="18"/>
        <v>0</v>
      </c>
      <c r="AM47" s="9">
        <f t="shared" ca="1" si="18"/>
        <v>0</v>
      </c>
      <c r="AN47" s="9">
        <f t="shared" ca="1" si="18"/>
        <v>0</v>
      </c>
      <c r="AO47" s="9">
        <f t="shared" ca="1" si="18"/>
        <v>0</v>
      </c>
      <c r="AP47" s="9">
        <f t="shared" ca="1" si="18"/>
        <v>0</v>
      </c>
      <c r="AQ47" s="9">
        <f t="shared" ca="1" si="18"/>
        <v>0</v>
      </c>
      <c r="AR47" s="9">
        <f t="shared" ca="1" si="18"/>
        <v>0</v>
      </c>
      <c r="AS47" s="9">
        <f t="shared" ca="1" si="18"/>
        <v>0</v>
      </c>
      <c r="AT47" s="9">
        <f t="shared" ca="1" si="18"/>
        <v>0</v>
      </c>
      <c r="AU47" s="9">
        <f t="shared" ca="1" si="18"/>
        <v>0</v>
      </c>
      <c r="AV47" s="9">
        <f t="shared" ca="1" si="18"/>
        <v>0</v>
      </c>
      <c r="AW47" s="9">
        <f t="shared" ca="1" si="18"/>
        <v>0</v>
      </c>
      <c r="AX47" s="9">
        <f t="shared" ca="1" si="18"/>
        <v>0</v>
      </c>
      <c r="AY47" s="9">
        <f t="shared" ca="1" si="18"/>
        <v>0</v>
      </c>
      <c r="AZ47" s="9">
        <f t="shared" ca="1" si="18"/>
        <v>0</v>
      </c>
      <c r="BA47" s="9">
        <f t="shared" ca="1" si="18"/>
        <v>0</v>
      </c>
      <c r="BB47" s="9">
        <f t="shared" ca="1" si="18"/>
        <v>0</v>
      </c>
      <c r="BC47" s="9">
        <f t="shared" ca="1" si="18"/>
        <v>0</v>
      </c>
      <c r="BD47" s="9">
        <f t="shared" ca="1" si="18"/>
        <v>0</v>
      </c>
      <c r="BE47" s="9">
        <f t="shared" ca="1" si="18"/>
        <v>0</v>
      </c>
      <c r="BF47" s="9">
        <f t="shared" ca="1" si="18"/>
        <v>0</v>
      </c>
      <c r="BG47" s="9">
        <f t="shared" ca="1" si="18"/>
        <v>0</v>
      </c>
      <c r="BH47" s="9">
        <f t="shared" ca="1" si="18"/>
        <v>0</v>
      </c>
      <c r="BI47" s="9">
        <f t="shared" ca="1" si="18"/>
        <v>0</v>
      </c>
      <c r="BJ47" s="9">
        <f t="shared" ca="1" si="18"/>
        <v>0</v>
      </c>
      <c r="BK47" s="9">
        <f t="shared" ca="1" si="18"/>
        <v>0</v>
      </c>
      <c r="BL47" s="9">
        <f t="shared" ca="1" si="18"/>
        <v>0</v>
      </c>
      <c r="BM47" s="9">
        <f t="shared" ca="1" si="18"/>
        <v>0</v>
      </c>
      <c r="BN47" s="9">
        <f t="shared" ca="1" si="18"/>
        <v>0</v>
      </c>
      <c r="BO47" s="9">
        <f t="shared" ca="1" si="18"/>
        <v>0</v>
      </c>
      <c r="BP47" s="9">
        <f t="shared" ca="1" si="18"/>
        <v>0</v>
      </c>
      <c r="BQ47" s="9">
        <f t="shared" ca="1" si="18"/>
        <v>0</v>
      </c>
      <c r="BR47" s="9">
        <f t="shared" ref="BR47:CF47" ca="1" si="19">BR27-IF($A$19="Прямой",BR19,0)-BR41-BR45-BR46</f>
        <v>0</v>
      </c>
      <c r="BS47" s="9">
        <f t="shared" ca="1" si="19"/>
        <v>0</v>
      </c>
      <c r="BT47" s="9">
        <f t="shared" ca="1" si="19"/>
        <v>0</v>
      </c>
      <c r="BU47" s="9">
        <f t="shared" ca="1" si="19"/>
        <v>0</v>
      </c>
      <c r="BV47" s="9">
        <f t="shared" ca="1" si="19"/>
        <v>0</v>
      </c>
      <c r="BW47" s="9">
        <f t="shared" ca="1" si="19"/>
        <v>0</v>
      </c>
      <c r="BX47" s="9">
        <f t="shared" ca="1" si="19"/>
        <v>0</v>
      </c>
      <c r="BY47" s="9">
        <f t="shared" ca="1" si="19"/>
        <v>0</v>
      </c>
      <c r="BZ47" s="9">
        <f t="shared" ca="1" si="19"/>
        <v>0</v>
      </c>
      <c r="CA47" s="9">
        <f t="shared" ca="1" si="19"/>
        <v>0</v>
      </c>
      <c r="CB47" s="9">
        <f t="shared" ca="1" si="19"/>
        <v>0</v>
      </c>
      <c r="CC47" s="9">
        <f t="shared" ca="1" si="19"/>
        <v>0</v>
      </c>
      <c r="CD47" s="9">
        <f t="shared" ca="1" si="19"/>
        <v>0</v>
      </c>
      <c r="CE47" s="9">
        <f t="shared" ca="1" si="19"/>
        <v>0</v>
      </c>
      <c r="CF47" s="9">
        <f t="shared" ca="1" si="19"/>
        <v>0</v>
      </c>
      <c r="CG47" s="94"/>
    </row>
    <row r="48" spans="1:85" ht="15" customHeight="1" x14ac:dyDescent="0.2">
      <c r="A48" s="98"/>
      <c r="B48" s="7" t="s">
        <v>799</v>
      </c>
      <c r="C48" s="57" t="s">
        <v>5</v>
      </c>
      <c r="D48" s="8">
        <f ca="1">SUM(E48:CF48)</f>
        <v>-21000</v>
      </c>
      <c r="E48" s="9">
        <f ca="1">E27-IF($A$19="Прямой",E19,0)-E45</f>
        <v>-3800</v>
      </c>
      <c r="F48" s="9">
        <f t="shared" ref="F48:BQ48" ca="1" si="20">F27-IF($A$19="Прямой",F19,0)-F45</f>
        <v>-4300</v>
      </c>
      <c r="G48" s="9">
        <f t="shared" ca="1" si="20"/>
        <v>-4300</v>
      </c>
      <c r="H48" s="9">
        <f t="shared" ca="1" si="20"/>
        <v>-4300</v>
      </c>
      <c r="I48" s="9">
        <f t="shared" ca="1" si="20"/>
        <v>-4300</v>
      </c>
      <c r="J48" s="9">
        <f t="shared" ca="1" si="20"/>
        <v>0</v>
      </c>
      <c r="K48" s="9">
        <f t="shared" ca="1" si="20"/>
        <v>0</v>
      </c>
      <c r="L48" s="9">
        <f t="shared" ca="1" si="20"/>
        <v>0</v>
      </c>
      <c r="M48" s="9">
        <f t="shared" ca="1" si="20"/>
        <v>0</v>
      </c>
      <c r="N48" s="9">
        <f t="shared" ca="1" si="20"/>
        <v>0</v>
      </c>
      <c r="O48" s="9">
        <f t="shared" ca="1" si="20"/>
        <v>0</v>
      </c>
      <c r="P48" s="9">
        <f t="shared" ca="1" si="20"/>
        <v>0</v>
      </c>
      <c r="Q48" s="9">
        <f t="shared" ca="1" si="20"/>
        <v>0</v>
      </c>
      <c r="R48" s="9">
        <f t="shared" ca="1" si="20"/>
        <v>0</v>
      </c>
      <c r="S48" s="9">
        <f t="shared" ca="1" si="20"/>
        <v>0</v>
      </c>
      <c r="T48" s="9">
        <f t="shared" ca="1" si="20"/>
        <v>0</v>
      </c>
      <c r="U48" s="9">
        <f t="shared" ca="1" si="20"/>
        <v>0</v>
      </c>
      <c r="V48" s="9">
        <f t="shared" ca="1" si="20"/>
        <v>0</v>
      </c>
      <c r="W48" s="9">
        <f t="shared" ca="1" si="20"/>
        <v>0</v>
      </c>
      <c r="X48" s="9">
        <f t="shared" ca="1" si="20"/>
        <v>0</v>
      </c>
      <c r="Y48" s="9">
        <f t="shared" ca="1" si="20"/>
        <v>0</v>
      </c>
      <c r="Z48" s="9">
        <f t="shared" ca="1" si="20"/>
        <v>0</v>
      </c>
      <c r="AA48" s="9">
        <f t="shared" ca="1" si="20"/>
        <v>0</v>
      </c>
      <c r="AB48" s="9">
        <f t="shared" ca="1" si="20"/>
        <v>0</v>
      </c>
      <c r="AC48" s="9">
        <f t="shared" ca="1" si="20"/>
        <v>0</v>
      </c>
      <c r="AD48" s="9">
        <f t="shared" ca="1" si="20"/>
        <v>0</v>
      </c>
      <c r="AE48" s="9">
        <f t="shared" ca="1" si="20"/>
        <v>0</v>
      </c>
      <c r="AF48" s="9">
        <f t="shared" ca="1" si="20"/>
        <v>0</v>
      </c>
      <c r="AG48" s="9">
        <f t="shared" ca="1" si="20"/>
        <v>0</v>
      </c>
      <c r="AH48" s="9">
        <f t="shared" ca="1" si="20"/>
        <v>0</v>
      </c>
      <c r="AI48" s="9">
        <f t="shared" ca="1" si="20"/>
        <v>0</v>
      </c>
      <c r="AJ48" s="9">
        <f t="shared" ca="1" si="20"/>
        <v>0</v>
      </c>
      <c r="AK48" s="9">
        <f t="shared" ca="1" si="20"/>
        <v>0</v>
      </c>
      <c r="AL48" s="9">
        <f t="shared" ca="1" si="20"/>
        <v>0</v>
      </c>
      <c r="AM48" s="9">
        <f t="shared" ca="1" si="20"/>
        <v>0</v>
      </c>
      <c r="AN48" s="9">
        <f t="shared" ca="1" si="20"/>
        <v>0</v>
      </c>
      <c r="AO48" s="9">
        <f t="shared" ca="1" si="20"/>
        <v>0</v>
      </c>
      <c r="AP48" s="9">
        <f t="shared" ca="1" si="20"/>
        <v>0</v>
      </c>
      <c r="AQ48" s="9">
        <f t="shared" ca="1" si="20"/>
        <v>0</v>
      </c>
      <c r="AR48" s="9">
        <f t="shared" ca="1" si="20"/>
        <v>0</v>
      </c>
      <c r="AS48" s="9">
        <f t="shared" ca="1" si="20"/>
        <v>0</v>
      </c>
      <c r="AT48" s="9">
        <f t="shared" ca="1" si="20"/>
        <v>0</v>
      </c>
      <c r="AU48" s="9">
        <f t="shared" ca="1" si="20"/>
        <v>0</v>
      </c>
      <c r="AV48" s="9">
        <f t="shared" ca="1" si="20"/>
        <v>0</v>
      </c>
      <c r="AW48" s="9">
        <f t="shared" ca="1" si="20"/>
        <v>0</v>
      </c>
      <c r="AX48" s="9">
        <f t="shared" ca="1" si="20"/>
        <v>0</v>
      </c>
      <c r="AY48" s="9">
        <f t="shared" ca="1" si="20"/>
        <v>0</v>
      </c>
      <c r="AZ48" s="9">
        <f t="shared" ca="1" si="20"/>
        <v>0</v>
      </c>
      <c r="BA48" s="9">
        <f t="shared" ca="1" si="20"/>
        <v>0</v>
      </c>
      <c r="BB48" s="9">
        <f t="shared" ca="1" si="20"/>
        <v>0</v>
      </c>
      <c r="BC48" s="9">
        <f t="shared" ca="1" si="20"/>
        <v>0</v>
      </c>
      <c r="BD48" s="9">
        <f t="shared" ca="1" si="20"/>
        <v>0</v>
      </c>
      <c r="BE48" s="9">
        <f t="shared" ca="1" si="20"/>
        <v>0</v>
      </c>
      <c r="BF48" s="9">
        <f t="shared" ca="1" si="20"/>
        <v>0</v>
      </c>
      <c r="BG48" s="9">
        <f t="shared" ca="1" si="20"/>
        <v>0</v>
      </c>
      <c r="BH48" s="9">
        <f t="shared" ca="1" si="20"/>
        <v>0</v>
      </c>
      <c r="BI48" s="9">
        <f t="shared" ca="1" si="20"/>
        <v>0</v>
      </c>
      <c r="BJ48" s="9">
        <f t="shared" ca="1" si="20"/>
        <v>0</v>
      </c>
      <c r="BK48" s="9">
        <f t="shared" ca="1" si="20"/>
        <v>0</v>
      </c>
      <c r="BL48" s="9">
        <f t="shared" ca="1" si="20"/>
        <v>0</v>
      </c>
      <c r="BM48" s="9">
        <f t="shared" ca="1" si="20"/>
        <v>0</v>
      </c>
      <c r="BN48" s="9">
        <f t="shared" ca="1" si="20"/>
        <v>0</v>
      </c>
      <c r="BO48" s="9">
        <f t="shared" ca="1" si="20"/>
        <v>0</v>
      </c>
      <c r="BP48" s="9">
        <f t="shared" ca="1" si="20"/>
        <v>0</v>
      </c>
      <c r="BQ48" s="9">
        <f t="shared" ca="1" si="20"/>
        <v>0</v>
      </c>
      <c r="BR48" s="9">
        <f t="shared" ref="BR48:CF48" ca="1" si="21">BR27-IF($A$19="Прямой",BR19,0)-BR45</f>
        <v>0</v>
      </c>
      <c r="BS48" s="9">
        <f t="shared" ca="1" si="21"/>
        <v>0</v>
      </c>
      <c r="BT48" s="9">
        <f t="shared" ca="1" si="21"/>
        <v>0</v>
      </c>
      <c r="BU48" s="9">
        <f t="shared" ca="1" si="21"/>
        <v>0</v>
      </c>
      <c r="BV48" s="9">
        <f t="shared" ca="1" si="21"/>
        <v>0</v>
      </c>
      <c r="BW48" s="9">
        <f t="shared" ca="1" si="21"/>
        <v>0</v>
      </c>
      <c r="BX48" s="9">
        <f t="shared" ca="1" si="21"/>
        <v>0</v>
      </c>
      <c r="BY48" s="9">
        <f t="shared" ca="1" si="21"/>
        <v>0</v>
      </c>
      <c r="BZ48" s="9">
        <f t="shared" ca="1" si="21"/>
        <v>0</v>
      </c>
      <c r="CA48" s="9">
        <f t="shared" ca="1" si="21"/>
        <v>0</v>
      </c>
      <c r="CB48" s="9">
        <f t="shared" ca="1" si="21"/>
        <v>0</v>
      </c>
      <c r="CC48" s="9">
        <f t="shared" ca="1" si="21"/>
        <v>0</v>
      </c>
      <c r="CD48" s="9">
        <f t="shared" ca="1" si="21"/>
        <v>0</v>
      </c>
      <c r="CE48" s="9">
        <f t="shared" ca="1" si="21"/>
        <v>0</v>
      </c>
      <c r="CF48" s="9">
        <f t="shared" ca="1" si="21"/>
        <v>0</v>
      </c>
      <c r="CG48" s="94"/>
    </row>
    <row r="49" spans="1:85" ht="15" customHeight="1" x14ac:dyDescent="0.2">
      <c r="A49" s="98"/>
      <c r="B49" s="7" t="s">
        <v>75</v>
      </c>
      <c r="C49" s="57" t="s">
        <v>5</v>
      </c>
      <c r="D49" s="8">
        <f ca="1">SUM(E49:CF49)</f>
        <v>0</v>
      </c>
      <c r="E49" s="9">
        <f ca="1">E47*'ИД (Развитие ОЭДК)'!$G$59*IF(ISNA(MATCH("прямой",$A$18:$A$24,0)),0,1)*E97</f>
        <v>0</v>
      </c>
      <c r="F49" s="9">
        <f ca="1">F47*'ИД (Развитие ОЭДК)'!$G$59*IF(ISNA(MATCH("прямой",$A$18:$A$24,0)),0,1)*F97</f>
        <v>0</v>
      </c>
      <c r="G49" s="9">
        <f ca="1">G47*'ИД (Развитие ОЭДК)'!$G$59*IF(ISNA(MATCH("прямой",$A$18:$A$24,0)),0,1)*G97</f>
        <v>0</v>
      </c>
      <c r="H49" s="9">
        <f ca="1">H47*'ИД (Развитие ОЭДК)'!$G$59*IF(ISNA(MATCH("прямой",$A$18:$A$24,0)),0,1)*H97</f>
        <v>0</v>
      </c>
      <c r="I49" s="9">
        <f ca="1">I47*'ИД (Развитие ОЭДК)'!$G$59*IF(ISNA(MATCH("прямой",$A$18:$A$24,0)),0,1)*I97</f>
        <v>0</v>
      </c>
      <c r="J49" s="9">
        <f ca="1">J47*'ИД (Развитие ОЭДК)'!$G$59*IF(ISNA(MATCH("прямой",$A$18:$A$24,0)),0,1)*J97</f>
        <v>0</v>
      </c>
      <c r="K49" s="9">
        <f ca="1">K47*'ИД (Развитие ОЭДК)'!$G$59*IF(ISNA(MATCH("прямой",$A$18:$A$24,0)),0,1)*K97</f>
        <v>0</v>
      </c>
      <c r="L49" s="9">
        <f ca="1">L47*'ИД (Развитие ОЭДК)'!$G$59*IF(ISNA(MATCH("прямой",$A$18:$A$24,0)),0,1)*L97</f>
        <v>0</v>
      </c>
      <c r="M49" s="9">
        <f ca="1">M47*'ИД (Развитие ОЭДК)'!$G$59*IF(ISNA(MATCH("прямой",$A$18:$A$24,0)),0,1)*M97</f>
        <v>0</v>
      </c>
      <c r="N49" s="9">
        <f ca="1">N47*'ИД (Развитие ОЭДК)'!$G$59*IF(ISNA(MATCH("прямой",$A$18:$A$24,0)),0,1)*N97</f>
        <v>0</v>
      </c>
      <c r="O49" s="9">
        <f ca="1">O47*'ИД (Развитие ОЭДК)'!$G$59*IF(ISNA(MATCH("прямой",$A$18:$A$24,0)),0,1)*O97</f>
        <v>0</v>
      </c>
      <c r="P49" s="9">
        <f ca="1">P47*'ИД (Развитие ОЭДК)'!$G$59*IF(ISNA(MATCH("прямой",$A$18:$A$24,0)),0,1)*P97</f>
        <v>0</v>
      </c>
      <c r="Q49" s="9">
        <f ca="1">Q47*'ИД (Развитие ОЭДК)'!$G$59*IF(ISNA(MATCH("прямой",$A$18:$A$24,0)),0,1)*Q97</f>
        <v>0</v>
      </c>
      <c r="R49" s="9">
        <f ca="1">R47*'ИД (Развитие ОЭДК)'!$G$59*IF(ISNA(MATCH("прямой",$A$18:$A$24,0)),0,1)*R97</f>
        <v>0</v>
      </c>
      <c r="S49" s="9">
        <f ca="1">S47*'ИД (Развитие ОЭДК)'!$G$59*IF(ISNA(MATCH("прямой",$A$18:$A$24,0)),0,1)*S97</f>
        <v>0</v>
      </c>
      <c r="T49" s="9">
        <f ca="1">T47*'ИД (Развитие ОЭДК)'!$G$59*IF(ISNA(MATCH("прямой",$A$18:$A$24,0)),0,1)*T97</f>
        <v>0</v>
      </c>
      <c r="U49" s="9">
        <f ca="1">U47*'ИД (Развитие ОЭДК)'!$G$59*IF(ISNA(MATCH("прямой",$A$18:$A$24,0)),0,1)*U97</f>
        <v>0</v>
      </c>
      <c r="V49" s="9">
        <f ca="1">V47*'ИД (Развитие ОЭДК)'!$G$59*IF(ISNA(MATCH("прямой",$A$18:$A$24,0)),0,1)*V97</f>
        <v>0</v>
      </c>
      <c r="W49" s="9">
        <f ca="1">W47*'ИД (Развитие ОЭДК)'!$G$59*IF(ISNA(MATCH("прямой",$A$18:$A$24,0)),0,1)*W97</f>
        <v>0</v>
      </c>
      <c r="X49" s="9">
        <f ca="1">X47*'ИД (Развитие ОЭДК)'!$G$59*IF(ISNA(MATCH("прямой",$A$18:$A$24,0)),0,1)*X97</f>
        <v>0</v>
      </c>
      <c r="Y49" s="9">
        <f ca="1">Y47*'ИД (Развитие ОЭДК)'!$G$59*IF(ISNA(MATCH("прямой",$A$18:$A$24,0)),0,1)*Y97</f>
        <v>0</v>
      </c>
      <c r="Z49" s="9">
        <f ca="1">Z47*'ИД (Развитие ОЭДК)'!$G$59*IF(ISNA(MATCH("прямой",$A$18:$A$24,0)),0,1)*Z97</f>
        <v>0</v>
      </c>
      <c r="AA49" s="9">
        <f ca="1">AA47*'ИД (Развитие ОЭДК)'!$G$59*IF(ISNA(MATCH("прямой",$A$18:$A$24,0)),0,1)*AA97</f>
        <v>0</v>
      </c>
      <c r="AB49" s="9">
        <f ca="1">AB47*'ИД (Развитие ОЭДК)'!$G$59*IF(ISNA(MATCH("прямой",$A$18:$A$24,0)),0,1)*AB97</f>
        <v>0</v>
      </c>
      <c r="AC49" s="9">
        <f ca="1">AC47*'ИД (Развитие ОЭДК)'!$G$59*IF(ISNA(MATCH("прямой",$A$18:$A$24,0)),0,1)*AC97</f>
        <v>0</v>
      </c>
      <c r="AD49" s="9">
        <f ca="1">AD47*'ИД (Развитие ОЭДК)'!$G$59*IF(ISNA(MATCH("прямой",$A$18:$A$24,0)),0,1)*AD97</f>
        <v>0</v>
      </c>
      <c r="AE49" s="9">
        <f ca="1">AE47*'ИД (Развитие ОЭДК)'!$G$59*IF(ISNA(MATCH("прямой",$A$18:$A$24,0)),0,1)*AE97</f>
        <v>0</v>
      </c>
      <c r="AF49" s="9">
        <f ca="1">AF47*'ИД (Развитие ОЭДК)'!$G$59*IF(ISNA(MATCH("прямой",$A$18:$A$24,0)),0,1)*AF97</f>
        <v>0</v>
      </c>
      <c r="AG49" s="9">
        <f ca="1">AG47*'ИД (Развитие ОЭДК)'!$G$59*IF(ISNA(MATCH("прямой",$A$18:$A$24,0)),0,1)*AG97</f>
        <v>0</v>
      </c>
      <c r="AH49" s="9">
        <f ca="1">AH47*'ИД (Развитие ОЭДК)'!$G$59*IF(ISNA(MATCH("прямой",$A$18:$A$24,0)),0,1)*AH97</f>
        <v>0</v>
      </c>
      <c r="AI49" s="9">
        <f ca="1">AI47*'ИД (Развитие ОЭДК)'!$G$59*IF(ISNA(MATCH("прямой",$A$18:$A$24,0)),0,1)*AI97</f>
        <v>0</v>
      </c>
      <c r="AJ49" s="9">
        <f ca="1">AJ47*'ИД (Развитие ОЭДК)'!$G$59*IF(ISNA(MATCH("прямой",$A$18:$A$24,0)),0,1)*AJ97</f>
        <v>0</v>
      </c>
      <c r="AK49" s="9">
        <f ca="1">AK47*'ИД (Развитие ОЭДК)'!$G$59*IF(ISNA(MATCH("прямой",$A$18:$A$24,0)),0,1)*AK97</f>
        <v>0</v>
      </c>
      <c r="AL49" s="9">
        <f ca="1">AL47*'ИД (Развитие ОЭДК)'!$G$59*IF(ISNA(MATCH("прямой",$A$18:$A$24,0)),0,1)*AL97</f>
        <v>0</v>
      </c>
      <c r="AM49" s="9">
        <f ca="1">AM47*'ИД (Развитие ОЭДК)'!$G$59*IF(ISNA(MATCH("прямой",$A$18:$A$24,0)),0,1)*AM97</f>
        <v>0</v>
      </c>
      <c r="AN49" s="9">
        <f ca="1">AN47*'ИД (Развитие ОЭДК)'!$G$59*IF(ISNA(MATCH("прямой",$A$18:$A$24,0)),0,1)*AN97</f>
        <v>0</v>
      </c>
      <c r="AO49" s="9">
        <f ca="1">AO47*'ИД (Развитие ОЭДК)'!$G$59*IF(ISNA(MATCH("прямой",$A$18:$A$24,0)),0,1)*AO97</f>
        <v>0</v>
      </c>
      <c r="AP49" s="9">
        <f ca="1">AP47*'ИД (Развитие ОЭДК)'!$G$59*IF(ISNA(MATCH("прямой",$A$18:$A$24,0)),0,1)*AP97</f>
        <v>0</v>
      </c>
      <c r="AQ49" s="9">
        <f ca="1">AQ47*'ИД (Развитие ОЭДК)'!$G$59*IF(ISNA(MATCH("прямой",$A$18:$A$24,0)),0,1)*AQ97</f>
        <v>0</v>
      </c>
      <c r="AR49" s="9">
        <f ca="1">AR47*'ИД (Развитие ОЭДК)'!$G$59*IF(ISNA(MATCH("прямой",$A$18:$A$24,0)),0,1)*AR97</f>
        <v>0</v>
      </c>
      <c r="AS49" s="9">
        <f ca="1">AS47*'ИД (Развитие ОЭДК)'!$G$59*IF(ISNA(MATCH("прямой",$A$18:$A$24,0)),0,1)*AS97</f>
        <v>0</v>
      </c>
      <c r="AT49" s="9">
        <f ca="1">AT47*'ИД (Развитие ОЭДК)'!$G$59*IF(ISNA(MATCH("прямой",$A$18:$A$24,0)),0,1)*AT97</f>
        <v>0</v>
      </c>
      <c r="AU49" s="9">
        <f ca="1">AU47*'ИД (Развитие ОЭДК)'!$G$59*IF(ISNA(MATCH("прямой",$A$18:$A$24,0)),0,1)*AU97</f>
        <v>0</v>
      </c>
      <c r="AV49" s="9">
        <f ca="1">AV47*'ИД (Развитие ОЭДК)'!$G$59*IF(ISNA(MATCH("прямой",$A$18:$A$24,0)),0,1)*AV97</f>
        <v>0</v>
      </c>
      <c r="AW49" s="9">
        <f ca="1">AW47*'ИД (Развитие ОЭДК)'!$G$59*IF(ISNA(MATCH("прямой",$A$18:$A$24,0)),0,1)*AW97</f>
        <v>0</v>
      </c>
      <c r="AX49" s="9">
        <f ca="1">AX47*'ИД (Развитие ОЭДК)'!$G$59*IF(ISNA(MATCH("прямой",$A$18:$A$24,0)),0,1)*AX97</f>
        <v>0</v>
      </c>
      <c r="AY49" s="9">
        <f ca="1">AY47*'ИД (Развитие ОЭДК)'!$G$59*IF(ISNA(MATCH("прямой",$A$18:$A$24,0)),0,1)*AY97</f>
        <v>0</v>
      </c>
      <c r="AZ49" s="9">
        <f ca="1">AZ47*'ИД (Развитие ОЭДК)'!$G$59*IF(ISNA(MATCH("прямой",$A$18:$A$24,0)),0,1)*AZ97</f>
        <v>0</v>
      </c>
      <c r="BA49" s="9">
        <f ca="1">BA47*'ИД (Развитие ОЭДК)'!$G$59*IF(ISNA(MATCH("прямой",$A$18:$A$24,0)),0,1)*BA97</f>
        <v>0</v>
      </c>
      <c r="BB49" s="9">
        <f ca="1">BB47*'ИД (Развитие ОЭДК)'!$G$59*IF(ISNA(MATCH("прямой",$A$18:$A$24,0)),0,1)*BB97</f>
        <v>0</v>
      </c>
      <c r="BC49" s="9">
        <f ca="1">BC47*'ИД (Развитие ОЭДК)'!$G$59*IF(ISNA(MATCH("прямой",$A$18:$A$24,0)),0,1)*BC97</f>
        <v>0</v>
      </c>
      <c r="BD49" s="9">
        <f ca="1">BD47*'ИД (Развитие ОЭДК)'!$G$59*IF(ISNA(MATCH("прямой",$A$18:$A$24,0)),0,1)*BD97</f>
        <v>0</v>
      </c>
      <c r="BE49" s="9">
        <f ca="1">BE47*'ИД (Развитие ОЭДК)'!$G$59*IF(ISNA(MATCH("прямой",$A$18:$A$24,0)),0,1)*BE97</f>
        <v>0</v>
      </c>
      <c r="BF49" s="9">
        <f ca="1">BF47*'ИД (Развитие ОЭДК)'!$G$59*IF(ISNA(MATCH("прямой",$A$18:$A$24,0)),0,1)*BF97</f>
        <v>0</v>
      </c>
      <c r="BG49" s="9">
        <f ca="1">BG47*'ИД (Развитие ОЭДК)'!$G$59*IF(ISNA(MATCH("прямой",$A$18:$A$24,0)),0,1)*BG97</f>
        <v>0</v>
      </c>
      <c r="BH49" s="9">
        <f ca="1">BH47*'ИД (Развитие ОЭДК)'!$G$59*IF(ISNA(MATCH("прямой",$A$18:$A$24,0)),0,1)*BH97</f>
        <v>0</v>
      </c>
      <c r="BI49" s="9">
        <f ca="1">BI47*'ИД (Развитие ОЭДК)'!$G$59*IF(ISNA(MATCH("прямой",$A$18:$A$24,0)),0,1)*BI97</f>
        <v>0</v>
      </c>
      <c r="BJ49" s="9">
        <f ca="1">BJ47*'ИД (Развитие ОЭДК)'!$G$59*IF(ISNA(MATCH("прямой",$A$18:$A$24,0)),0,1)*BJ97</f>
        <v>0</v>
      </c>
      <c r="BK49" s="9">
        <f ca="1">BK47*'ИД (Развитие ОЭДК)'!$G$59*IF(ISNA(MATCH("прямой",$A$18:$A$24,0)),0,1)*BK97</f>
        <v>0</v>
      </c>
      <c r="BL49" s="9">
        <f ca="1">BL47*'ИД (Развитие ОЭДК)'!$G$59*IF(ISNA(MATCH("прямой",$A$18:$A$24,0)),0,1)*BL97</f>
        <v>0</v>
      </c>
      <c r="BM49" s="9">
        <f ca="1">BM47*'ИД (Развитие ОЭДК)'!$G$59*IF(ISNA(MATCH("прямой",$A$18:$A$24,0)),0,1)*BM97</f>
        <v>0</v>
      </c>
      <c r="BN49" s="9">
        <f ca="1">BN47*'ИД (Развитие ОЭДК)'!$G$59*IF(ISNA(MATCH("прямой",$A$18:$A$24,0)),0,1)*BN97</f>
        <v>0</v>
      </c>
      <c r="BO49" s="9">
        <f ca="1">BO47*'ИД (Развитие ОЭДК)'!$G$59*IF(ISNA(MATCH("прямой",$A$18:$A$24,0)),0,1)*BO97</f>
        <v>0</v>
      </c>
      <c r="BP49" s="9">
        <f ca="1">BP47*'ИД (Развитие ОЭДК)'!$G$59*IF(ISNA(MATCH("прямой",$A$18:$A$24,0)),0,1)*BP97</f>
        <v>0</v>
      </c>
      <c r="BQ49" s="9">
        <f ca="1">BQ47*'ИД (Развитие ОЭДК)'!$G$59*IF(ISNA(MATCH("прямой",$A$18:$A$24,0)),0,1)*BQ97</f>
        <v>0</v>
      </c>
      <c r="BR49" s="9">
        <f ca="1">BR47*'ИД (Развитие ОЭДК)'!$G$59*IF(ISNA(MATCH("прямой",$A$18:$A$24,0)),0,1)*BR97</f>
        <v>0</v>
      </c>
      <c r="BS49" s="9">
        <f ca="1">BS47*'ИД (Развитие ОЭДК)'!$G$59*IF(ISNA(MATCH("прямой",$A$18:$A$24,0)),0,1)*BS97</f>
        <v>0</v>
      </c>
      <c r="BT49" s="9">
        <f ca="1">BT47*'ИД (Развитие ОЭДК)'!$G$59*IF(ISNA(MATCH("прямой",$A$18:$A$24,0)),0,1)*BT97</f>
        <v>0</v>
      </c>
      <c r="BU49" s="9">
        <f ca="1">BU47*'ИД (Развитие ОЭДК)'!$G$59*IF(ISNA(MATCH("прямой",$A$18:$A$24,0)),0,1)*BU97</f>
        <v>0</v>
      </c>
      <c r="BV49" s="9">
        <f ca="1">BV47*'ИД (Развитие ОЭДК)'!$G$59*IF(ISNA(MATCH("прямой",$A$18:$A$24,0)),0,1)*BV97</f>
        <v>0</v>
      </c>
      <c r="BW49" s="9">
        <f ca="1">BW47*'ИД (Развитие ОЭДК)'!$G$59*IF(ISNA(MATCH("прямой",$A$18:$A$24,0)),0,1)*BW97</f>
        <v>0</v>
      </c>
      <c r="BX49" s="9">
        <f ca="1">BX47*'ИД (Развитие ОЭДК)'!$G$59*IF(ISNA(MATCH("прямой",$A$18:$A$24,0)),0,1)*BX97</f>
        <v>0</v>
      </c>
      <c r="BY49" s="9">
        <f ca="1">BY47*'ИД (Развитие ОЭДК)'!$G$59*IF(ISNA(MATCH("прямой",$A$18:$A$24,0)),0,1)*BY97</f>
        <v>0</v>
      </c>
      <c r="BZ49" s="9">
        <f ca="1">BZ47*'ИД (Развитие ОЭДК)'!$G$59*IF(ISNA(MATCH("прямой",$A$18:$A$24,0)),0,1)*BZ97</f>
        <v>0</v>
      </c>
      <c r="CA49" s="9">
        <f ca="1">CA47*'ИД (Развитие ОЭДК)'!$G$59*IF(ISNA(MATCH("прямой",$A$18:$A$24,0)),0,1)*CA97</f>
        <v>0</v>
      </c>
      <c r="CB49" s="9">
        <f ca="1">CB47*'ИД (Развитие ОЭДК)'!$G$59*IF(ISNA(MATCH("прямой",$A$18:$A$24,0)),0,1)*CB97</f>
        <v>0</v>
      </c>
      <c r="CC49" s="9">
        <f ca="1">CC47*'ИД (Развитие ОЭДК)'!$G$59*IF(ISNA(MATCH("прямой",$A$18:$A$24,0)),0,1)*CC97</f>
        <v>0</v>
      </c>
      <c r="CD49" s="9">
        <f ca="1">CD47*'ИД (Развитие ОЭДК)'!$G$59*IF(ISNA(MATCH("прямой",$A$18:$A$24,0)),0,1)*CD97</f>
        <v>0</v>
      </c>
      <c r="CE49" s="9">
        <f ca="1">CE47*'ИД (Развитие ОЭДК)'!$G$59*IF(ISNA(MATCH("прямой",$A$18:$A$24,0)),0,1)*CE97</f>
        <v>0</v>
      </c>
      <c r="CF49" s="9">
        <f ca="1">CF47*'ИД (Развитие ОЭДК)'!$G$59*IF(ISNA(MATCH("прямой",$A$18:$A$24,0)),0,1)*CF97</f>
        <v>0</v>
      </c>
      <c r="CG49" s="94"/>
    </row>
    <row r="50" spans="1:85" x14ac:dyDescent="0.2">
      <c r="A50" s="94"/>
      <c r="B50" s="105"/>
      <c r="C50" s="106"/>
      <c r="D50" s="94"/>
      <c r="E50" s="105"/>
      <c r="F50" s="105"/>
      <c r="G50" s="105"/>
      <c r="H50" s="105"/>
      <c r="I50" s="105"/>
      <c r="J50" s="105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7"/>
      <c r="BB50" s="107"/>
      <c r="BC50" s="107"/>
      <c r="BD50" s="107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94"/>
    </row>
    <row r="51" spans="1:85" ht="28.5" customHeight="1" x14ac:dyDescent="0.2">
      <c r="A51" s="94"/>
      <c r="B51" s="96" t="s">
        <v>118</v>
      </c>
      <c r="C51" s="96" t="s">
        <v>166</v>
      </c>
      <c r="D51" s="96" t="s">
        <v>4</v>
      </c>
      <c r="E51" s="96">
        <f>$E$17</f>
        <v>2022</v>
      </c>
      <c r="F51" s="96">
        <f>E51+1</f>
        <v>2023</v>
      </c>
      <c r="G51" s="96">
        <f t="shared" ref="G51:BR51" si="22">F51+1</f>
        <v>2024</v>
      </c>
      <c r="H51" s="96">
        <f t="shared" si="22"/>
        <v>2025</v>
      </c>
      <c r="I51" s="96">
        <f t="shared" si="22"/>
        <v>2026</v>
      </c>
      <c r="J51" s="96">
        <f t="shared" si="22"/>
        <v>2027</v>
      </c>
      <c r="K51" s="96">
        <f t="shared" si="22"/>
        <v>2028</v>
      </c>
      <c r="L51" s="96">
        <f t="shared" si="22"/>
        <v>2029</v>
      </c>
      <c r="M51" s="96">
        <f t="shared" si="22"/>
        <v>2030</v>
      </c>
      <c r="N51" s="96">
        <f t="shared" si="22"/>
        <v>2031</v>
      </c>
      <c r="O51" s="96">
        <f t="shared" si="22"/>
        <v>2032</v>
      </c>
      <c r="P51" s="96">
        <f t="shared" si="22"/>
        <v>2033</v>
      </c>
      <c r="Q51" s="96">
        <f t="shared" si="22"/>
        <v>2034</v>
      </c>
      <c r="R51" s="96">
        <f t="shared" si="22"/>
        <v>2035</v>
      </c>
      <c r="S51" s="96">
        <f t="shared" si="22"/>
        <v>2036</v>
      </c>
      <c r="T51" s="96">
        <f t="shared" si="22"/>
        <v>2037</v>
      </c>
      <c r="U51" s="96">
        <f t="shared" si="22"/>
        <v>2038</v>
      </c>
      <c r="V51" s="96">
        <f t="shared" si="22"/>
        <v>2039</v>
      </c>
      <c r="W51" s="96">
        <f t="shared" si="22"/>
        <v>2040</v>
      </c>
      <c r="X51" s="96">
        <f t="shared" si="22"/>
        <v>2041</v>
      </c>
      <c r="Y51" s="96">
        <f t="shared" si="22"/>
        <v>2042</v>
      </c>
      <c r="Z51" s="96">
        <f t="shared" si="22"/>
        <v>2043</v>
      </c>
      <c r="AA51" s="96">
        <f t="shared" si="22"/>
        <v>2044</v>
      </c>
      <c r="AB51" s="96">
        <f t="shared" si="22"/>
        <v>2045</v>
      </c>
      <c r="AC51" s="96">
        <f t="shared" si="22"/>
        <v>2046</v>
      </c>
      <c r="AD51" s="96">
        <f t="shared" si="22"/>
        <v>2047</v>
      </c>
      <c r="AE51" s="96">
        <f t="shared" si="22"/>
        <v>2048</v>
      </c>
      <c r="AF51" s="96">
        <f t="shared" si="22"/>
        <v>2049</v>
      </c>
      <c r="AG51" s="96">
        <f t="shared" si="22"/>
        <v>2050</v>
      </c>
      <c r="AH51" s="96">
        <f t="shared" si="22"/>
        <v>2051</v>
      </c>
      <c r="AI51" s="96">
        <f t="shared" si="22"/>
        <v>2052</v>
      </c>
      <c r="AJ51" s="96">
        <f t="shared" si="22"/>
        <v>2053</v>
      </c>
      <c r="AK51" s="96">
        <f t="shared" si="22"/>
        <v>2054</v>
      </c>
      <c r="AL51" s="96">
        <f t="shared" si="22"/>
        <v>2055</v>
      </c>
      <c r="AM51" s="96">
        <f t="shared" si="22"/>
        <v>2056</v>
      </c>
      <c r="AN51" s="96">
        <f t="shared" si="22"/>
        <v>2057</v>
      </c>
      <c r="AO51" s="96">
        <f t="shared" si="22"/>
        <v>2058</v>
      </c>
      <c r="AP51" s="96">
        <f t="shared" si="22"/>
        <v>2059</v>
      </c>
      <c r="AQ51" s="96">
        <f t="shared" si="22"/>
        <v>2060</v>
      </c>
      <c r="AR51" s="96">
        <f t="shared" si="22"/>
        <v>2061</v>
      </c>
      <c r="AS51" s="96">
        <f t="shared" si="22"/>
        <v>2062</v>
      </c>
      <c r="AT51" s="96">
        <f t="shared" si="22"/>
        <v>2063</v>
      </c>
      <c r="AU51" s="96">
        <f t="shared" si="22"/>
        <v>2064</v>
      </c>
      <c r="AV51" s="96">
        <f t="shared" si="22"/>
        <v>2065</v>
      </c>
      <c r="AW51" s="96">
        <f t="shared" si="22"/>
        <v>2066</v>
      </c>
      <c r="AX51" s="96">
        <f t="shared" si="22"/>
        <v>2067</v>
      </c>
      <c r="AY51" s="96">
        <f t="shared" si="22"/>
        <v>2068</v>
      </c>
      <c r="AZ51" s="96">
        <f t="shared" si="22"/>
        <v>2069</v>
      </c>
      <c r="BA51" s="96">
        <f t="shared" si="22"/>
        <v>2070</v>
      </c>
      <c r="BB51" s="96">
        <f t="shared" si="22"/>
        <v>2071</v>
      </c>
      <c r="BC51" s="96">
        <f t="shared" si="22"/>
        <v>2072</v>
      </c>
      <c r="BD51" s="96">
        <f t="shared" si="22"/>
        <v>2073</v>
      </c>
      <c r="BE51" s="96">
        <f t="shared" si="22"/>
        <v>2074</v>
      </c>
      <c r="BF51" s="96">
        <f t="shared" si="22"/>
        <v>2075</v>
      </c>
      <c r="BG51" s="96">
        <f t="shared" si="22"/>
        <v>2076</v>
      </c>
      <c r="BH51" s="96">
        <f t="shared" si="22"/>
        <v>2077</v>
      </c>
      <c r="BI51" s="96">
        <f t="shared" si="22"/>
        <v>2078</v>
      </c>
      <c r="BJ51" s="96">
        <f t="shared" si="22"/>
        <v>2079</v>
      </c>
      <c r="BK51" s="96">
        <f t="shared" si="22"/>
        <v>2080</v>
      </c>
      <c r="BL51" s="96">
        <f t="shared" si="22"/>
        <v>2081</v>
      </c>
      <c r="BM51" s="96">
        <f t="shared" si="22"/>
        <v>2082</v>
      </c>
      <c r="BN51" s="96">
        <f t="shared" si="22"/>
        <v>2083</v>
      </c>
      <c r="BO51" s="96">
        <f t="shared" si="22"/>
        <v>2084</v>
      </c>
      <c r="BP51" s="96">
        <f t="shared" si="22"/>
        <v>2085</v>
      </c>
      <c r="BQ51" s="96">
        <f t="shared" si="22"/>
        <v>2086</v>
      </c>
      <c r="BR51" s="96">
        <f t="shared" si="22"/>
        <v>2087</v>
      </c>
      <c r="BS51" s="96">
        <f t="shared" ref="BS51:CF51" si="23">BR51+1</f>
        <v>2088</v>
      </c>
      <c r="BT51" s="96">
        <f t="shared" si="23"/>
        <v>2089</v>
      </c>
      <c r="BU51" s="96">
        <f t="shared" si="23"/>
        <v>2090</v>
      </c>
      <c r="BV51" s="96">
        <f t="shared" si="23"/>
        <v>2091</v>
      </c>
      <c r="BW51" s="96">
        <f t="shared" si="23"/>
        <v>2092</v>
      </c>
      <c r="BX51" s="96">
        <f t="shared" si="23"/>
        <v>2093</v>
      </c>
      <c r="BY51" s="96">
        <f t="shared" si="23"/>
        <v>2094</v>
      </c>
      <c r="BZ51" s="96">
        <f t="shared" si="23"/>
        <v>2095</v>
      </c>
      <c r="CA51" s="96">
        <f t="shared" si="23"/>
        <v>2096</v>
      </c>
      <c r="CB51" s="96">
        <f t="shared" si="23"/>
        <v>2097</v>
      </c>
      <c r="CC51" s="96">
        <f t="shared" si="23"/>
        <v>2098</v>
      </c>
      <c r="CD51" s="96">
        <f t="shared" si="23"/>
        <v>2099</v>
      </c>
      <c r="CE51" s="96">
        <f t="shared" si="23"/>
        <v>2100</v>
      </c>
      <c r="CF51" s="96">
        <f t="shared" si="23"/>
        <v>2101</v>
      </c>
      <c r="CG51" s="94"/>
    </row>
    <row r="52" spans="1:85" s="6" customFormat="1" ht="15" customHeight="1" x14ac:dyDescent="0.2">
      <c r="A52" s="98"/>
      <c r="B52" s="26" t="s">
        <v>7</v>
      </c>
      <c r="C52" s="59" t="s">
        <v>144</v>
      </c>
      <c r="D52" s="24"/>
      <c r="E52" s="56">
        <f>1/(1+'ИД (Развитие ОЭДК)'!$G$52)^(E17-'ИД (Развитие ОЭДК)'!$G$4+1/2)</f>
        <v>0.93658581158169396</v>
      </c>
      <c r="F52" s="56">
        <f>1/(1+'ИД (Развитие ОЭДК)'!$G$52)^(F17-'ИД (Развитие ОЭДК)'!$G$4+1/2)</f>
        <v>0.82156650138745069</v>
      </c>
      <c r="G52" s="56">
        <f>1/(1+'ИД (Развитие ОЭДК)'!$G$52)^(G17-'ИД (Развитие ОЭДК)'!$G$4+1/2)</f>
        <v>0.72067236963811454</v>
      </c>
      <c r="H52" s="56">
        <f>1/(1+'ИД (Развитие ОЭДК)'!$G$52)^(H17-'ИД (Развитие ОЭДК)'!$G$4+1/2)</f>
        <v>0.63216874529659162</v>
      </c>
      <c r="I52" s="56">
        <f>1/(1+'ИД (Развитие ОЭДК)'!$G$52)^(I17-'ИД (Развитие ОЭДК)'!$G$4+1/2)</f>
        <v>0.55453398710227331</v>
      </c>
      <c r="J52" s="56">
        <f>1/(1+'ИД (Развитие ОЭДК)'!$G$52)^(J17-'ИД (Развитие ОЭДК)'!$G$4+1/2)</f>
        <v>0.48643332201953804</v>
      </c>
      <c r="K52" s="56">
        <f>1/(1+'ИД (Развитие ОЭДК)'!$G$52)^(K17-'ИД (Развитие ОЭДК)'!$G$4+1/2)</f>
        <v>0.42669589650836653</v>
      </c>
      <c r="L52" s="56">
        <f>1/(1+'ИД (Развитие ОЭДК)'!$G$52)^(L17-'ИД (Развитие ОЭДК)'!$G$4+1/2)</f>
        <v>0.3742946460599707</v>
      </c>
      <c r="M52" s="56">
        <f>1/(1+'ИД (Развитие ОЭДК)'!$G$52)^(M17-'ИД (Развитие ОЭДК)'!$G$4+1/2)</f>
        <v>0.32832863689471109</v>
      </c>
      <c r="N52" s="56">
        <f>1/(1+'ИД (Развитие ОЭДК)'!$G$52)^(N17-'ИД (Развитие ОЭДК)'!$G$4+1/2)</f>
        <v>0.28800757622343076</v>
      </c>
      <c r="O52" s="56">
        <f>1/(1+'ИД (Развитие ОЭДК)'!$G$52)^(O17-'ИД (Развитие ОЭДК)'!$G$4+1/2)</f>
        <v>0.25263822475739534</v>
      </c>
      <c r="P52" s="56">
        <f>1/(1+'ИД (Развитие ОЭДК)'!$G$52)^(P17-'ИД (Развитие ОЭДК)'!$G$4+1/2)</f>
        <v>0.22161247785736432</v>
      </c>
      <c r="Q52" s="56">
        <f>1/(1+'ИД (Развитие ОЭДК)'!$G$52)^(Q17-'ИД (Развитие ОЭДК)'!$G$4+1/2)</f>
        <v>0.19439691040119675</v>
      </c>
      <c r="R52" s="56">
        <f>1/(1+'ИД (Развитие ОЭДК)'!$G$52)^(R17-'ИД (Развитие ОЭДК)'!$G$4+1/2)</f>
        <v>0.17052360561508487</v>
      </c>
      <c r="S52" s="56">
        <f>1/(1+'ИД (Развитие ОЭДК)'!$G$52)^(S17-'ИД (Развитие ОЭДК)'!$G$4+1/2)</f>
        <v>0.1495821101886709</v>
      </c>
      <c r="T52" s="56">
        <f>1/(1+'ИД (Развитие ОЭДК)'!$G$52)^(T17-'ИД (Развитие ОЭДК)'!$G$4+1/2)</f>
        <v>0.13121237735848321</v>
      </c>
      <c r="U52" s="56">
        <f>1/(1+'ИД (Развитие ОЭДК)'!$G$52)^(U17-'ИД (Развитие ОЭДК)'!$G$4+1/2)</f>
        <v>0.11509857663024847</v>
      </c>
      <c r="V52" s="56">
        <f>1/(1+'ИД (Развитие ОЭДК)'!$G$52)^(V17-'ИД (Развитие ОЭДК)'!$G$4+1/2)</f>
        <v>0.10096366371074424</v>
      </c>
      <c r="W52" s="56">
        <f>1/(1+'ИД (Развитие ОЭДК)'!$G$52)^(W17-'ИД (Развитие ОЭДК)'!$G$4+1/2)</f>
        <v>8.8564617290126518E-2</v>
      </c>
      <c r="X52" s="56">
        <f>1/(1+'ИД (Развитие ОЭДК)'!$G$52)^(X17-'ИД (Развитие ОЭДК)'!$G$4+1/2)</f>
        <v>7.7688260780812715E-2</v>
      </c>
      <c r="Y52" s="56">
        <f>1/(1+'ИД (Развитие ОЭДК)'!$G$52)^(Y17-'ИД (Развитие ОЭДК)'!$G$4+1/2)</f>
        <v>6.8147597176151514E-2</v>
      </c>
      <c r="Z52" s="56">
        <f>1/(1+'ИД (Развитие ОЭДК)'!$G$52)^(Z17-'ИД (Развитие ОЭДК)'!$G$4+1/2)</f>
        <v>5.9778594014167991E-2</v>
      </c>
      <c r="AA52" s="56">
        <f>1/(1+'ИД (Развитие ОЭДК)'!$G$52)^(AA17-'ИД (Развитие ОЭДК)'!$G$4+1/2)</f>
        <v>5.2437363170322784E-2</v>
      </c>
      <c r="AB52" s="56">
        <f>1/(1+'ИД (Развитие ОЭДК)'!$G$52)^(AB17-'ИД (Развитие ОЭДК)'!$G$4+1/2)</f>
        <v>4.5997686991511209E-2</v>
      </c>
      <c r="AC52" s="56">
        <f>1/(1+'ИД (Развитие ОЭДК)'!$G$52)^(AC17-'ИД (Развитие ОЭДК)'!$G$4+1/2)</f>
        <v>4.0348848238167735E-2</v>
      </c>
      <c r="AD52" s="56">
        <f>1/(1+'ИД (Развитие ОЭДК)'!$G$52)^(AD17-'ИД (Развитие ОЭДК)'!$G$4+1/2)</f>
        <v>3.5393726524708534E-2</v>
      </c>
      <c r="AE52" s="56">
        <f>1/(1+'ИД (Развитие ОЭДК)'!$G$52)^(AE17-'ИД (Развитие ОЭДК)'!$G$4+1/2)</f>
        <v>3.1047128530446073E-2</v>
      </c>
      <c r="AF52" s="56">
        <f>1/(1+'ИД (Развитие ОЭДК)'!$G$52)^(AF17-'ИД (Развитие ОЭДК)'!$G$4+1/2)</f>
        <v>2.7234323272321111E-2</v>
      </c>
      <c r="AG52" s="56">
        <f>1/(1+'ИД (Развитие ОЭДК)'!$G$52)^(AG17-'ИД (Развитие ОЭДК)'!$G$4+1/2)</f>
        <v>2.3889757256422034E-2</v>
      </c>
      <c r="AH52" s="56">
        <f>1/(1+'ИД (Развитие ОЭДК)'!$G$52)^(AH17-'ИД (Развитие ОЭДК)'!$G$4+1/2)</f>
        <v>2.095592741791406E-2</v>
      </c>
      <c r="AI52" s="56">
        <f>1/(1+'ИД (Развитие ОЭДК)'!$G$52)^(AI17-'ИД (Развитие ОЭДК)'!$G$4+1/2)</f>
        <v>1.8382392471854435E-2</v>
      </c>
      <c r="AJ52" s="56">
        <f>1/(1+'ИД (Развитие ОЭДК)'!$G$52)^(AJ17-'ИД (Развитие ОЭДК)'!$G$4+1/2)</f>
        <v>1.6124905677065298E-2</v>
      </c>
      <c r="AK52" s="56">
        <f>1/(1+'ИД (Развитие ОЭДК)'!$G$52)^(AK17-'ИД (Развитие ОЭДК)'!$G$4+1/2)</f>
        <v>1.4144654102688847E-2</v>
      </c>
      <c r="AL52" s="56">
        <f>1/(1+'ИД (Развитие ОЭДК)'!$G$52)^(AL17-'ИД (Развитие ОЭДК)'!$G$4+1/2)</f>
        <v>1.2407591318148113E-2</v>
      </c>
      <c r="AM52" s="56">
        <f>1/(1+'ИД (Развитие ОЭДК)'!$G$52)^(AM17-'ИД (Развитие ОЭДК)'!$G$4+1/2)</f>
        <v>1.0883852033463259E-2</v>
      </c>
      <c r="AN52" s="56">
        <f>1/(1+'ИД (Развитие ОЭДК)'!$G$52)^(AN17-'ИД (Развитие ОЭДК)'!$G$4+1/2)</f>
        <v>9.5472386258449605E-3</v>
      </c>
      <c r="AO52" s="56">
        <f>1/(1+'ИД (Развитие ОЭДК)'!$G$52)^(AO17-'ИД (Развитие ОЭДК)'!$G$4+1/2)</f>
        <v>8.3747707244254052E-3</v>
      </c>
      <c r="AP52" s="56">
        <f>1/(1+'ИД (Развитие ОЭДК)'!$G$52)^(AP17-'ИД (Развитие ОЭДК)'!$G$4+1/2)</f>
        <v>7.3462901091450872E-3</v>
      </c>
      <c r="AQ52" s="56">
        <f>1/(1+'ИД (Развитие ОЭДК)'!$G$52)^(AQ17-'ИД (Развитие ОЭДК)'!$G$4+1/2)</f>
        <v>6.4441141308290246E-3</v>
      </c>
      <c r="AR52" s="56">
        <f>1/(1+'ИД (Развитие ОЭДК)'!$G$52)^(AR17-'ИД (Развитие ОЭДК)'!$G$4+1/2)</f>
        <v>5.6527316937096724E-3</v>
      </c>
      <c r="AS52" s="56">
        <f>1/(1+'ИД (Развитие ОЭДК)'!$G$52)^(AS17-'ИД (Развитие ОЭДК)'!$G$4+1/2)</f>
        <v>4.9585365734295343E-3</v>
      </c>
      <c r="AT52" s="56">
        <f>1/(1+'ИД (Развитие ОЭДК)'!$G$52)^(AT17-'ИД (Развитие ОЭДК)'!$G$4+1/2)</f>
        <v>4.3495934854645051E-3</v>
      </c>
      <c r="AU52" s="56">
        <f>1/(1+'ИД (Развитие ОЭДК)'!$G$52)^(AU17-'ИД (Развитие ОЭДК)'!$G$4+1/2)</f>
        <v>3.8154328819864089E-3</v>
      </c>
      <c r="AV52" s="56">
        <f>1/(1+'ИД (Развитие ОЭДК)'!$G$52)^(AV17-'ИД (Развитие ОЭДК)'!$G$4+1/2)</f>
        <v>3.3468709491108828E-3</v>
      </c>
      <c r="AW52" s="56">
        <f>1/(1+'ИД (Развитие ОЭДК)'!$G$52)^(AW17-'ИД (Развитие ОЭДК)'!$G$4+1/2)</f>
        <v>2.9358517097463886E-3</v>
      </c>
      <c r="AX52" s="56">
        <f>1/(1+'ИД (Развитие ОЭДК)'!$G$52)^(AX17-'ИД (Развитие ОЭДК)'!$G$4+1/2)</f>
        <v>2.575308517321392E-3</v>
      </c>
      <c r="AY52" s="56">
        <f>1/(1+'ИД (Развитие ОЭДК)'!$G$52)^(AY17-'ИД (Развитие ОЭДК)'!$G$4+1/2)</f>
        <v>2.2590425590538533E-3</v>
      </c>
      <c r="AZ52" s="56">
        <f>1/(1+'ИД (Развитие ОЭДК)'!$G$52)^(AZ17-'ИД (Развитие ОЭДК)'!$G$4+1/2)</f>
        <v>1.9816162798718014E-3</v>
      </c>
      <c r="BA52" s="56">
        <f>1/(1+'ИД (Развитие ОЭДК)'!$G$52)^(BA17-'ИД (Развитие ОЭДК)'!$G$4+1/2)</f>
        <v>1.7382598946243861E-3</v>
      </c>
      <c r="BB52" s="56">
        <f>1/(1+'ИД (Развитие ОЭДК)'!$G$52)^(BB17-'ИД (Развитие ОЭДК)'!$G$4+1/2)</f>
        <v>1.5247893812494618E-3</v>
      </c>
      <c r="BC52" s="56">
        <f>1/(1+'ИД (Развитие ОЭДК)'!$G$52)^(BC17-'ИД (Развитие ОЭДК)'!$G$4+1/2)</f>
        <v>1.3375345449556687E-3</v>
      </c>
      <c r="BD52" s="56">
        <f>1/(1+'ИД (Развитие ОЭДК)'!$G$52)^(BD17-'ИД (Развитие ОЭДК)'!$G$4+1/2)</f>
        <v>1.1732759166277788E-3</v>
      </c>
      <c r="BE52" s="56">
        <f>1/(1+'ИД (Развитие ОЭДК)'!$G$52)^(BE17-'ИД (Развитие ОЭДК)'!$G$4+1/2)</f>
        <v>1.0291894005506833E-3</v>
      </c>
      <c r="BF52" s="56">
        <f>1/(1+'ИД (Развитие ОЭДК)'!$G$52)^(BF17-'ИД (Развитие ОЭДК)'!$G$4+1/2)</f>
        <v>9.0279771978130053E-4</v>
      </c>
      <c r="BG52" s="56">
        <f>1/(1+'ИД (Развитие ОЭДК)'!$G$52)^(BG17-'ИД (Развитие ОЭДК)'!$G$4+1/2)</f>
        <v>7.9192782436956208E-4</v>
      </c>
      <c r="BH52" s="56">
        <f>1/(1+'ИД (Развитие ОЭДК)'!$G$52)^(BH17-'ИД (Развитие ОЭДК)'!$G$4+1/2)</f>
        <v>6.9467353014873885E-4</v>
      </c>
      <c r="BI52" s="56">
        <f>1/(1+'ИД (Развитие ОЭДК)'!$G$52)^(BI17-'ИД (Развитие ОЭДК)'!$G$4+1/2)</f>
        <v>6.0936274574450728E-4</v>
      </c>
      <c r="BJ52" s="56">
        <f>1/(1+'ИД (Развитие ОЭДК)'!$G$52)^(BJ17-'ИД (Развитие ОЭДК)'!$G$4+1/2)</f>
        <v>5.3452872433728724E-4</v>
      </c>
      <c r="BK52" s="56">
        <f>1/(1+'ИД (Развитие ОЭДК)'!$G$52)^(BK17-'ИД (Развитие ОЭДК)'!$G$4+1/2)</f>
        <v>4.6888484590990119E-4</v>
      </c>
      <c r="BL52" s="56">
        <f>1/(1+'ИД (Развитие ОЭДК)'!$G$52)^(BL17-'ИД (Развитие ОЭДК)'!$G$4+1/2)</f>
        <v>4.1130249641219379E-4</v>
      </c>
      <c r="BM52" s="56">
        <f>1/(1+'ИД (Развитие ОЭДК)'!$G$52)^(BM17-'ИД (Развитие ОЭДК)'!$G$4+1/2)</f>
        <v>3.6079166351946833E-4</v>
      </c>
      <c r="BN52" s="56">
        <f>1/(1+'ИД (Развитие ОЭДК)'!$G$52)^(BN17-'ИД (Развитие ОЭДК)'!$G$4+1/2)</f>
        <v>3.1648391536795472E-4</v>
      </c>
      <c r="BO52" s="56">
        <f>1/(1+'ИД (Развитие ОЭДК)'!$G$52)^(BO17-'ИД (Развитие ОЭДК)'!$G$4+1/2)</f>
        <v>2.7761746962101278E-4</v>
      </c>
      <c r="BP52" s="56">
        <f>1/(1+'ИД (Развитие ОЭДК)'!$G$52)^(BP17-'ИД (Развитие ОЭДК)'!$G$4+1/2)</f>
        <v>2.4352409615878293E-4</v>
      </c>
      <c r="BQ52" s="56">
        <f>1/(1+'ИД (Развитие ОЭДК)'!$G$52)^(BQ17-'ИД (Развитие ОЭДК)'!$G$4+1/2)</f>
        <v>2.1361762820945894E-4</v>
      </c>
      <c r="BR52" s="56">
        <f>1/(1+'ИД (Развитие ОЭДК)'!$G$52)^(BR17-'ИД (Развитие ОЭДК)'!$G$4+1/2)</f>
        <v>1.8738388439426212E-4</v>
      </c>
      <c r="BS52" s="56">
        <f>1/(1+'ИД (Развитие ОЭДК)'!$G$52)^(BS17-'ИД (Развитие ОЭДК)'!$G$4+1/2)</f>
        <v>1.6437182841601931E-4</v>
      </c>
      <c r="BT52" s="56">
        <f>1/(1+'ИД (Развитие ОЭДК)'!$G$52)^(BT17-'ИД (Развитие ОЭДК)'!$G$4+1/2)</f>
        <v>1.4418581440001709E-4</v>
      </c>
      <c r="BU52" s="56">
        <f>1/(1+'ИД (Развитие ОЭДК)'!$G$52)^(BU17-'ИД (Развитие ОЭДК)'!$G$4+1/2)</f>
        <v>1.2647878456141843E-4</v>
      </c>
      <c r="BV52" s="56">
        <f>1/(1+'ИД (Развитие ОЭДК)'!$G$52)^(BV17-'ИД (Развитие ОЭДК)'!$G$4+1/2)</f>
        <v>1.109463022468582E-4</v>
      </c>
      <c r="BW52" s="56">
        <f>1/(1+'ИД (Развитие ОЭДК)'!$G$52)^(BW17-'ИД (Развитие ОЭДК)'!$G$4+1/2)</f>
        <v>9.7321317760402028E-5</v>
      </c>
      <c r="BX52" s="56">
        <f>1/(1+'ИД (Развитие ОЭДК)'!$G$52)^(BX17-'ИД (Развитие ОЭДК)'!$G$4+1/2)</f>
        <v>8.5369576982808742E-5</v>
      </c>
      <c r="BY52" s="56">
        <f>1/(1+'ИД (Развитие ОЭДК)'!$G$52)^(BY17-'ИД (Развитие ОЭДК)'!$G$4+1/2)</f>
        <v>7.4885593844569017E-5</v>
      </c>
      <c r="BZ52" s="56">
        <f>1/(1+'ИД (Развитие ОЭДК)'!$G$52)^(BZ17-'ИД (Развитие ОЭДК)'!$G$4+1/2)</f>
        <v>6.5689117407516652E-5</v>
      </c>
      <c r="CA52" s="56">
        <f>1/(1+'ИД (Развитие ОЭДК)'!$G$52)^(CA17-'ИД (Развитие ОЭДК)'!$G$4+1/2)</f>
        <v>5.7622032813611147E-5</v>
      </c>
      <c r="CB52" s="56">
        <f>1/(1+'ИД (Развитие ОЭДК)'!$G$52)^(CB17-'ИД (Развитие ОЭДК)'!$G$4+1/2)</f>
        <v>5.0545642818957126E-5</v>
      </c>
      <c r="CC52" s="56">
        <f>1/(1+'ИД (Развитие ОЭДК)'!$G$52)^(CC17-'ИД (Развитие ОЭДК)'!$G$4+1/2)</f>
        <v>4.4338283174523762E-5</v>
      </c>
      <c r="CD52" s="56">
        <f>1/(1+'ИД (Развитие ОЭДК)'!$G$52)^(CD17-'ИД (Развитие ОЭДК)'!$G$4+1/2)</f>
        <v>3.8893230854845448E-5</v>
      </c>
      <c r="CE52" s="56">
        <f>1/(1+'ИД (Развитие ОЭДК)'!$G$52)^(CE17-'ИД (Развитие ОЭДК)'!$G$4+1/2)</f>
        <v>3.4116869170917033E-5</v>
      </c>
      <c r="CF52" s="56">
        <f>1/(1+'ИД (Развитие ОЭДК)'!$G$52)^(CF17-'ИД (Развитие ОЭДК)'!$G$4+1/2)</f>
        <v>2.9927078220102646E-5</v>
      </c>
      <c r="CG52" s="98"/>
    </row>
    <row r="53" spans="1:85" x14ac:dyDescent="0.2">
      <c r="A53" s="94"/>
      <c r="B53" s="111"/>
      <c r="C53" s="95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  <c r="AX53" s="94"/>
      <c r="AY53" s="94"/>
      <c r="AZ53" s="94"/>
      <c r="BA53" s="94"/>
      <c r="BB53" s="94"/>
      <c r="BC53" s="94"/>
      <c r="BD53" s="94"/>
      <c r="BE53" s="94"/>
      <c r="BF53" s="94"/>
      <c r="BG53" s="94"/>
      <c r="BH53" s="94"/>
      <c r="BI53" s="94"/>
      <c r="BJ53" s="94"/>
      <c r="BK53" s="94"/>
      <c r="BL53" s="94"/>
      <c r="BM53" s="94"/>
      <c r="BN53" s="94"/>
      <c r="BO53" s="94"/>
      <c r="BP53" s="94"/>
      <c r="BQ53" s="94"/>
      <c r="BR53" s="94"/>
      <c r="BS53" s="94"/>
      <c r="BT53" s="94"/>
      <c r="BU53" s="94"/>
      <c r="BV53" s="94"/>
      <c r="BW53" s="94"/>
      <c r="BX53" s="94"/>
      <c r="BY53" s="94"/>
      <c r="BZ53" s="94"/>
      <c r="CA53" s="94"/>
      <c r="CB53" s="94"/>
      <c r="CC53" s="94"/>
      <c r="CD53" s="94"/>
      <c r="CE53" s="94"/>
      <c r="CF53" s="94"/>
      <c r="CG53" s="94"/>
    </row>
    <row r="54" spans="1:85" ht="15" customHeight="1" x14ac:dyDescent="0.2">
      <c r="A54" s="98"/>
      <c r="B54" s="7" t="s">
        <v>149</v>
      </c>
      <c r="C54" s="57" t="s">
        <v>5</v>
      </c>
      <c r="D54" s="8">
        <f ca="1">SUM(E54:CF54)</f>
        <v>-236100</v>
      </c>
      <c r="E54" s="9">
        <f t="shared" ref="E54:BP54" ca="1" si="24">(E27-E49-E34)*E97</f>
        <v>-7500</v>
      </c>
      <c r="F54" s="9">
        <f t="shared" ca="1" si="24"/>
        <v>-144300</v>
      </c>
      <c r="G54" s="9">
        <f t="shared" ca="1" si="24"/>
        <v>-47000</v>
      </c>
      <c r="H54" s="9">
        <f t="shared" ca="1" si="24"/>
        <v>-33000</v>
      </c>
      <c r="I54" s="9">
        <f t="shared" ca="1" si="24"/>
        <v>-4300</v>
      </c>
      <c r="J54" s="9">
        <f t="shared" ca="1" si="24"/>
        <v>0</v>
      </c>
      <c r="K54" s="9">
        <f t="shared" ca="1" si="24"/>
        <v>0</v>
      </c>
      <c r="L54" s="9">
        <f t="shared" ca="1" si="24"/>
        <v>0</v>
      </c>
      <c r="M54" s="9">
        <f t="shared" ca="1" si="24"/>
        <v>0</v>
      </c>
      <c r="N54" s="9">
        <f t="shared" ca="1" si="24"/>
        <v>0</v>
      </c>
      <c r="O54" s="9">
        <f t="shared" ca="1" si="24"/>
        <v>0</v>
      </c>
      <c r="P54" s="9">
        <f t="shared" ca="1" si="24"/>
        <v>0</v>
      </c>
      <c r="Q54" s="9">
        <f t="shared" ca="1" si="24"/>
        <v>0</v>
      </c>
      <c r="R54" s="9">
        <f t="shared" ca="1" si="24"/>
        <v>0</v>
      </c>
      <c r="S54" s="9">
        <f t="shared" ca="1" si="24"/>
        <v>0</v>
      </c>
      <c r="T54" s="9">
        <f t="shared" ca="1" si="24"/>
        <v>0</v>
      </c>
      <c r="U54" s="9">
        <f t="shared" ca="1" si="24"/>
        <v>0</v>
      </c>
      <c r="V54" s="9">
        <f t="shared" ca="1" si="24"/>
        <v>0</v>
      </c>
      <c r="W54" s="9">
        <f t="shared" ca="1" si="24"/>
        <v>0</v>
      </c>
      <c r="X54" s="9">
        <f t="shared" ca="1" si="24"/>
        <v>0</v>
      </c>
      <c r="Y54" s="9">
        <f t="shared" ca="1" si="24"/>
        <v>0</v>
      </c>
      <c r="Z54" s="9">
        <f t="shared" ca="1" si="24"/>
        <v>0</v>
      </c>
      <c r="AA54" s="9">
        <f t="shared" ca="1" si="24"/>
        <v>0</v>
      </c>
      <c r="AB54" s="9">
        <f t="shared" ca="1" si="24"/>
        <v>0</v>
      </c>
      <c r="AC54" s="9">
        <f t="shared" ca="1" si="24"/>
        <v>0</v>
      </c>
      <c r="AD54" s="9">
        <f t="shared" ca="1" si="24"/>
        <v>0</v>
      </c>
      <c r="AE54" s="9">
        <f t="shared" ca="1" si="24"/>
        <v>0</v>
      </c>
      <c r="AF54" s="9">
        <f t="shared" ca="1" si="24"/>
        <v>0</v>
      </c>
      <c r="AG54" s="9">
        <f t="shared" ca="1" si="24"/>
        <v>0</v>
      </c>
      <c r="AH54" s="9">
        <f t="shared" ca="1" si="24"/>
        <v>0</v>
      </c>
      <c r="AI54" s="9">
        <f t="shared" ca="1" si="24"/>
        <v>0</v>
      </c>
      <c r="AJ54" s="9">
        <f t="shared" ca="1" si="24"/>
        <v>0</v>
      </c>
      <c r="AK54" s="9">
        <f t="shared" ca="1" si="24"/>
        <v>0</v>
      </c>
      <c r="AL54" s="9">
        <f t="shared" ca="1" si="24"/>
        <v>0</v>
      </c>
      <c r="AM54" s="9">
        <f t="shared" ca="1" si="24"/>
        <v>0</v>
      </c>
      <c r="AN54" s="9">
        <f t="shared" ca="1" si="24"/>
        <v>0</v>
      </c>
      <c r="AO54" s="9">
        <f t="shared" ca="1" si="24"/>
        <v>0</v>
      </c>
      <c r="AP54" s="9">
        <f t="shared" ca="1" si="24"/>
        <v>0</v>
      </c>
      <c r="AQ54" s="9">
        <f t="shared" ca="1" si="24"/>
        <v>0</v>
      </c>
      <c r="AR54" s="9">
        <f t="shared" ca="1" si="24"/>
        <v>0</v>
      </c>
      <c r="AS54" s="9">
        <f t="shared" ca="1" si="24"/>
        <v>0</v>
      </c>
      <c r="AT54" s="9">
        <f t="shared" ca="1" si="24"/>
        <v>0</v>
      </c>
      <c r="AU54" s="9">
        <f t="shared" ca="1" si="24"/>
        <v>0</v>
      </c>
      <c r="AV54" s="9">
        <f t="shared" ca="1" si="24"/>
        <v>0</v>
      </c>
      <c r="AW54" s="9">
        <f t="shared" ca="1" si="24"/>
        <v>0</v>
      </c>
      <c r="AX54" s="9">
        <f t="shared" ca="1" si="24"/>
        <v>0</v>
      </c>
      <c r="AY54" s="9">
        <f t="shared" ca="1" si="24"/>
        <v>0</v>
      </c>
      <c r="AZ54" s="9">
        <f t="shared" ca="1" si="24"/>
        <v>0</v>
      </c>
      <c r="BA54" s="9">
        <f t="shared" ca="1" si="24"/>
        <v>0</v>
      </c>
      <c r="BB54" s="9">
        <f t="shared" ca="1" si="24"/>
        <v>0</v>
      </c>
      <c r="BC54" s="9">
        <f t="shared" ca="1" si="24"/>
        <v>0</v>
      </c>
      <c r="BD54" s="9">
        <f t="shared" ca="1" si="24"/>
        <v>0</v>
      </c>
      <c r="BE54" s="9">
        <f t="shared" ca="1" si="24"/>
        <v>0</v>
      </c>
      <c r="BF54" s="9">
        <f t="shared" ca="1" si="24"/>
        <v>0</v>
      </c>
      <c r="BG54" s="9">
        <f t="shared" ca="1" si="24"/>
        <v>0</v>
      </c>
      <c r="BH54" s="9">
        <f t="shared" ca="1" si="24"/>
        <v>0</v>
      </c>
      <c r="BI54" s="9">
        <f t="shared" ca="1" si="24"/>
        <v>0</v>
      </c>
      <c r="BJ54" s="9">
        <f t="shared" ca="1" si="24"/>
        <v>0</v>
      </c>
      <c r="BK54" s="9">
        <f t="shared" ca="1" si="24"/>
        <v>0</v>
      </c>
      <c r="BL54" s="9">
        <f t="shared" ca="1" si="24"/>
        <v>0</v>
      </c>
      <c r="BM54" s="9">
        <f t="shared" ca="1" si="24"/>
        <v>0</v>
      </c>
      <c r="BN54" s="9">
        <f t="shared" ca="1" si="24"/>
        <v>0</v>
      </c>
      <c r="BO54" s="9">
        <f t="shared" ca="1" si="24"/>
        <v>0</v>
      </c>
      <c r="BP54" s="9">
        <f t="shared" ca="1" si="24"/>
        <v>0</v>
      </c>
      <c r="BQ54" s="9">
        <f t="shared" ref="BQ54:CF54" ca="1" si="25">(BQ27-BQ49-BQ34)*BQ97</f>
        <v>0</v>
      </c>
      <c r="BR54" s="9">
        <f t="shared" ca="1" si="25"/>
        <v>0</v>
      </c>
      <c r="BS54" s="9">
        <f t="shared" ca="1" si="25"/>
        <v>0</v>
      </c>
      <c r="BT54" s="9">
        <f t="shared" ca="1" si="25"/>
        <v>0</v>
      </c>
      <c r="BU54" s="9">
        <f t="shared" ca="1" si="25"/>
        <v>0</v>
      </c>
      <c r="BV54" s="9">
        <f t="shared" ca="1" si="25"/>
        <v>0</v>
      </c>
      <c r="BW54" s="9">
        <f t="shared" ca="1" si="25"/>
        <v>0</v>
      </c>
      <c r="BX54" s="9">
        <f t="shared" ca="1" si="25"/>
        <v>0</v>
      </c>
      <c r="BY54" s="9">
        <f t="shared" ca="1" si="25"/>
        <v>0</v>
      </c>
      <c r="BZ54" s="9">
        <f t="shared" ca="1" si="25"/>
        <v>0</v>
      </c>
      <c r="CA54" s="9">
        <f t="shared" ca="1" si="25"/>
        <v>0</v>
      </c>
      <c r="CB54" s="9">
        <f t="shared" ca="1" si="25"/>
        <v>0</v>
      </c>
      <c r="CC54" s="9">
        <f t="shared" ca="1" si="25"/>
        <v>0</v>
      </c>
      <c r="CD54" s="9">
        <f t="shared" ca="1" si="25"/>
        <v>0</v>
      </c>
      <c r="CE54" s="9">
        <f t="shared" ca="1" si="25"/>
        <v>0</v>
      </c>
      <c r="CF54" s="9">
        <f t="shared" ca="1" si="25"/>
        <v>0</v>
      </c>
      <c r="CG54" s="94"/>
    </row>
    <row r="55" spans="1:85" ht="15" customHeight="1" x14ac:dyDescent="0.2">
      <c r="A55" s="98"/>
      <c r="B55" s="7" t="s">
        <v>27</v>
      </c>
      <c r="C55" s="57" t="s">
        <v>5</v>
      </c>
      <c r="D55" s="8">
        <f ca="1">SUM(E55:CF55)</f>
        <v>-21000</v>
      </c>
      <c r="E55" s="9">
        <f ca="1">(E27-IF($A$19="прямой",E19,0)-E33-E49)*E97</f>
        <v>-3800</v>
      </c>
      <c r="F55" s="9">
        <f t="shared" ref="F55:BQ55" ca="1" si="26">(F27-IF($A$19="прямой",F19,0)-F33-F49)*F97</f>
        <v>-4300</v>
      </c>
      <c r="G55" s="9">
        <f t="shared" ca="1" si="26"/>
        <v>-4300</v>
      </c>
      <c r="H55" s="9">
        <f t="shared" ca="1" si="26"/>
        <v>-4300</v>
      </c>
      <c r="I55" s="9">
        <f t="shared" ca="1" si="26"/>
        <v>-4300</v>
      </c>
      <c r="J55" s="9">
        <f t="shared" ca="1" si="26"/>
        <v>0</v>
      </c>
      <c r="K55" s="9">
        <f t="shared" ca="1" si="26"/>
        <v>0</v>
      </c>
      <c r="L55" s="9">
        <f t="shared" ca="1" si="26"/>
        <v>0</v>
      </c>
      <c r="M55" s="9">
        <f t="shared" ca="1" si="26"/>
        <v>0</v>
      </c>
      <c r="N55" s="9">
        <f t="shared" ca="1" si="26"/>
        <v>0</v>
      </c>
      <c r="O55" s="9">
        <f t="shared" ca="1" si="26"/>
        <v>0</v>
      </c>
      <c r="P55" s="9">
        <f t="shared" ca="1" si="26"/>
        <v>0</v>
      </c>
      <c r="Q55" s="9">
        <f t="shared" ca="1" si="26"/>
        <v>0</v>
      </c>
      <c r="R55" s="9">
        <f t="shared" ca="1" si="26"/>
        <v>0</v>
      </c>
      <c r="S55" s="9">
        <f t="shared" ca="1" si="26"/>
        <v>0</v>
      </c>
      <c r="T55" s="9">
        <f t="shared" ca="1" si="26"/>
        <v>0</v>
      </c>
      <c r="U55" s="9">
        <f t="shared" ca="1" si="26"/>
        <v>0</v>
      </c>
      <c r="V55" s="9">
        <f t="shared" ca="1" si="26"/>
        <v>0</v>
      </c>
      <c r="W55" s="9">
        <f t="shared" ca="1" si="26"/>
        <v>0</v>
      </c>
      <c r="X55" s="9">
        <f t="shared" ca="1" si="26"/>
        <v>0</v>
      </c>
      <c r="Y55" s="9">
        <f t="shared" ca="1" si="26"/>
        <v>0</v>
      </c>
      <c r="Z55" s="9">
        <f t="shared" ca="1" si="26"/>
        <v>0</v>
      </c>
      <c r="AA55" s="9">
        <f t="shared" ca="1" si="26"/>
        <v>0</v>
      </c>
      <c r="AB55" s="9">
        <f t="shared" ca="1" si="26"/>
        <v>0</v>
      </c>
      <c r="AC55" s="9">
        <f t="shared" ca="1" si="26"/>
        <v>0</v>
      </c>
      <c r="AD55" s="9">
        <f t="shared" ca="1" si="26"/>
        <v>0</v>
      </c>
      <c r="AE55" s="9">
        <f t="shared" ca="1" si="26"/>
        <v>0</v>
      </c>
      <c r="AF55" s="9">
        <f t="shared" ca="1" si="26"/>
        <v>0</v>
      </c>
      <c r="AG55" s="9">
        <f t="shared" ca="1" si="26"/>
        <v>0</v>
      </c>
      <c r="AH55" s="9">
        <f t="shared" ca="1" si="26"/>
        <v>0</v>
      </c>
      <c r="AI55" s="9">
        <f t="shared" ca="1" si="26"/>
        <v>0</v>
      </c>
      <c r="AJ55" s="9">
        <f t="shared" ca="1" si="26"/>
        <v>0</v>
      </c>
      <c r="AK55" s="9">
        <f t="shared" ca="1" si="26"/>
        <v>0</v>
      </c>
      <c r="AL55" s="9">
        <f t="shared" ca="1" si="26"/>
        <v>0</v>
      </c>
      <c r="AM55" s="9">
        <f t="shared" ca="1" si="26"/>
        <v>0</v>
      </c>
      <c r="AN55" s="9">
        <f t="shared" ca="1" si="26"/>
        <v>0</v>
      </c>
      <c r="AO55" s="9">
        <f t="shared" ca="1" si="26"/>
        <v>0</v>
      </c>
      <c r="AP55" s="9">
        <f t="shared" ca="1" si="26"/>
        <v>0</v>
      </c>
      <c r="AQ55" s="9">
        <f t="shared" ca="1" si="26"/>
        <v>0</v>
      </c>
      <c r="AR55" s="9">
        <f t="shared" ca="1" si="26"/>
        <v>0</v>
      </c>
      <c r="AS55" s="9">
        <f t="shared" ca="1" si="26"/>
        <v>0</v>
      </c>
      <c r="AT55" s="9">
        <f t="shared" ca="1" si="26"/>
        <v>0</v>
      </c>
      <c r="AU55" s="9">
        <f t="shared" ca="1" si="26"/>
        <v>0</v>
      </c>
      <c r="AV55" s="9">
        <f t="shared" ca="1" si="26"/>
        <v>0</v>
      </c>
      <c r="AW55" s="9">
        <f t="shared" ca="1" si="26"/>
        <v>0</v>
      </c>
      <c r="AX55" s="9">
        <f t="shared" ca="1" si="26"/>
        <v>0</v>
      </c>
      <c r="AY55" s="9">
        <f t="shared" ca="1" si="26"/>
        <v>0</v>
      </c>
      <c r="AZ55" s="9">
        <f t="shared" ca="1" si="26"/>
        <v>0</v>
      </c>
      <c r="BA55" s="9">
        <f t="shared" ca="1" si="26"/>
        <v>0</v>
      </c>
      <c r="BB55" s="9">
        <f t="shared" ca="1" si="26"/>
        <v>0</v>
      </c>
      <c r="BC55" s="9">
        <f t="shared" ca="1" si="26"/>
        <v>0</v>
      </c>
      <c r="BD55" s="9">
        <f t="shared" ca="1" si="26"/>
        <v>0</v>
      </c>
      <c r="BE55" s="9">
        <f t="shared" ca="1" si="26"/>
        <v>0</v>
      </c>
      <c r="BF55" s="9">
        <f t="shared" ca="1" si="26"/>
        <v>0</v>
      </c>
      <c r="BG55" s="9">
        <f t="shared" ca="1" si="26"/>
        <v>0</v>
      </c>
      <c r="BH55" s="9">
        <f t="shared" ca="1" si="26"/>
        <v>0</v>
      </c>
      <c r="BI55" s="9">
        <f t="shared" ca="1" si="26"/>
        <v>0</v>
      </c>
      <c r="BJ55" s="9">
        <f t="shared" ca="1" si="26"/>
        <v>0</v>
      </c>
      <c r="BK55" s="9">
        <f t="shared" ca="1" si="26"/>
        <v>0</v>
      </c>
      <c r="BL55" s="9">
        <f t="shared" ca="1" si="26"/>
        <v>0</v>
      </c>
      <c r="BM55" s="9">
        <f t="shared" ca="1" si="26"/>
        <v>0</v>
      </c>
      <c r="BN55" s="9">
        <f t="shared" ca="1" si="26"/>
        <v>0</v>
      </c>
      <c r="BO55" s="9">
        <f t="shared" ca="1" si="26"/>
        <v>0</v>
      </c>
      <c r="BP55" s="9">
        <f t="shared" ca="1" si="26"/>
        <v>0</v>
      </c>
      <c r="BQ55" s="9">
        <f t="shared" ca="1" si="26"/>
        <v>0</v>
      </c>
      <c r="BR55" s="9">
        <f t="shared" ref="BR55:CF55" ca="1" si="27">(BR27-IF($A$19="прямой",BR19,0)-BR33-BR49)*BR97</f>
        <v>0</v>
      </c>
      <c r="BS55" s="9">
        <f t="shared" ca="1" si="27"/>
        <v>0</v>
      </c>
      <c r="BT55" s="9">
        <f t="shared" ca="1" si="27"/>
        <v>0</v>
      </c>
      <c r="BU55" s="9">
        <f t="shared" ca="1" si="27"/>
        <v>0</v>
      </c>
      <c r="BV55" s="9">
        <f t="shared" ca="1" si="27"/>
        <v>0</v>
      </c>
      <c r="BW55" s="9">
        <f t="shared" ca="1" si="27"/>
        <v>0</v>
      </c>
      <c r="BX55" s="9">
        <f t="shared" ca="1" si="27"/>
        <v>0</v>
      </c>
      <c r="BY55" s="9">
        <f t="shared" ca="1" si="27"/>
        <v>0</v>
      </c>
      <c r="BZ55" s="9">
        <f t="shared" ca="1" si="27"/>
        <v>0</v>
      </c>
      <c r="CA55" s="9">
        <f t="shared" ca="1" si="27"/>
        <v>0</v>
      </c>
      <c r="CB55" s="9">
        <f t="shared" ca="1" si="27"/>
        <v>0</v>
      </c>
      <c r="CC55" s="9">
        <f t="shared" ca="1" si="27"/>
        <v>0</v>
      </c>
      <c r="CD55" s="9">
        <f t="shared" ca="1" si="27"/>
        <v>0</v>
      </c>
      <c r="CE55" s="9">
        <f t="shared" ca="1" si="27"/>
        <v>0</v>
      </c>
      <c r="CF55" s="9">
        <f t="shared" ca="1" si="27"/>
        <v>0</v>
      </c>
      <c r="CG55" s="94"/>
    </row>
    <row r="56" spans="1:85" ht="15" customHeight="1" x14ac:dyDescent="0.2">
      <c r="A56" s="98"/>
      <c r="B56" s="7" t="s">
        <v>28</v>
      </c>
      <c r="C56" s="57" t="s">
        <v>5</v>
      </c>
      <c r="D56" s="8">
        <f ca="1">D55</f>
        <v>-21000</v>
      </c>
      <c r="E56" s="9">
        <f ca="1">E55</f>
        <v>-3800</v>
      </c>
      <c r="F56" s="9">
        <f t="shared" ref="F56:BQ56" ca="1" si="28">(E56+F55)*F97</f>
        <v>-8100</v>
      </c>
      <c r="G56" s="9">
        <f t="shared" ca="1" si="28"/>
        <v>-12400</v>
      </c>
      <c r="H56" s="9">
        <f t="shared" ca="1" si="28"/>
        <v>-16700</v>
      </c>
      <c r="I56" s="9">
        <f t="shared" ca="1" si="28"/>
        <v>-21000</v>
      </c>
      <c r="J56" s="9">
        <f t="shared" ca="1" si="28"/>
        <v>-21000</v>
      </c>
      <c r="K56" s="9">
        <f t="shared" ca="1" si="28"/>
        <v>-21000</v>
      </c>
      <c r="L56" s="9">
        <f t="shared" ca="1" si="28"/>
        <v>-21000</v>
      </c>
      <c r="M56" s="9">
        <f t="shared" ca="1" si="28"/>
        <v>0</v>
      </c>
      <c r="N56" s="9">
        <f t="shared" ca="1" si="28"/>
        <v>0</v>
      </c>
      <c r="O56" s="9">
        <f t="shared" ca="1" si="28"/>
        <v>0</v>
      </c>
      <c r="P56" s="9">
        <f t="shared" ca="1" si="28"/>
        <v>0</v>
      </c>
      <c r="Q56" s="9">
        <f t="shared" ca="1" si="28"/>
        <v>0</v>
      </c>
      <c r="R56" s="9">
        <f t="shared" ca="1" si="28"/>
        <v>0</v>
      </c>
      <c r="S56" s="9">
        <f t="shared" ca="1" si="28"/>
        <v>0</v>
      </c>
      <c r="T56" s="9">
        <f t="shared" ca="1" si="28"/>
        <v>0</v>
      </c>
      <c r="U56" s="9">
        <f t="shared" ca="1" si="28"/>
        <v>0</v>
      </c>
      <c r="V56" s="9">
        <f t="shared" ca="1" si="28"/>
        <v>0</v>
      </c>
      <c r="W56" s="9">
        <f t="shared" ca="1" si="28"/>
        <v>0</v>
      </c>
      <c r="X56" s="9">
        <f t="shared" ca="1" si="28"/>
        <v>0</v>
      </c>
      <c r="Y56" s="9">
        <f t="shared" ca="1" si="28"/>
        <v>0</v>
      </c>
      <c r="Z56" s="9">
        <f t="shared" ca="1" si="28"/>
        <v>0</v>
      </c>
      <c r="AA56" s="9">
        <f t="shared" ca="1" si="28"/>
        <v>0</v>
      </c>
      <c r="AB56" s="9">
        <f t="shared" ca="1" si="28"/>
        <v>0</v>
      </c>
      <c r="AC56" s="9">
        <f t="shared" ca="1" si="28"/>
        <v>0</v>
      </c>
      <c r="AD56" s="9">
        <f t="shared" ca="1" si="28"/>
        <v>0</v>
      </c>
      <c r="AE56" s="9">
        <f t="shared" ca="1" si="28"/>
        <v>0</v>
      </c>
      <c r="AF56" s="9">
        <f t="shared" ca="1" si="28"/>
        <v>0</v>
      </c>
      <c r="AG56" s="9">
        <f t="shared" ca="1" si="28"/>
        <v>0</v>
      </c>
      <c r="AH56" s="9">
        <f t="shared" ca="1" si="28"/>
        <v>0</v>
      </c>
      <c r="AI56" s="9">
        <f t="shared" ca="1" si="28"/>
        <v>0</v>
      </c>
      <c r="AJ56" s="9">
        <f t="shared" ca="1" si="28"/>
        <v>0</v>
      </c>
      <c r="AK56" s="9">
        <f t="shared" ca="1" si="28"/>
        <v>0</v>
      </c>
      <c r="AL56" s="9">
        <f t="shared" ca="1" si="28"/>
        <v>0</v>
      </c>
      <c r="AM56" s="9">
        <f t="shared" ca="1" si="28"/>
        <v>0</v>
      </c>
      <c r="AN56" s="9">
        <f t="shared" ca="1" si="28"/>
        <v>0</v>
      </c>
      <c r="AO56" s="9">
        <f t="shared" ca="1" si="28"/>
        <v>0</v>
      </c>
      <c r="AP56" s="9">
        <f t="shared" ca="1" si="28"/>
        <v>0</v>
      </c>
      <c r="AQ56" s="9">
        <f t="shared" ca="1" si="28"/>
        <v>0</v>
      </c>
      <c r="AR56" s="9">
        <f t="shared" ca="1" si="28"/>
        <v>0</v>
      </c>
      <c r="AS56" s="9">
        <f t="shared" ca="1" si="28"/>
        <v>0</v>
      </c>
      <c r="AT56" s="9">
        <f t="shared" ca="1" si="28"/>
        <v>0</v>
      </c>
      <c r="AU56" s="9">
        <f t="shared" ca="1" si="28"/>
        <v>0</v>
      </c>
      <c r="AV56" s="9">
        <f t="shared" ca="1" si="28"/>
        <v>0</v>
      </c>
      <c r="AW56" s="9">
        <f t="shared" ca="1" si="28"/>
        <v>0</v>
      </c>
      <c r="AX56" s="9">
        <f t="shared" ca="1" si="28"/>
        <v>0</v>
      </c>
      <c r="AY56" s="9">
        <f t="shared" ca="1" si="28"/>
        <v>0</v>
      </c>
      <c r="AZ56" s="9">
        <f t="shared" ca="1" si="28"/>
        <v>0</v>
      </c>
      <c r="BA56" s="9">
        <f t="shared" ca="1" si="28"/>
        <v>0</v>
      </c>
      <c r="BB56" s="9">
        <f t="shared" ca="1" si="28"/>
        <v>0</v>
      </c>
      <c r="BC56" s="9">
        <f t="shared" ca="1" si="28"/>
        <v>0</v>
      </c>
      <c r="BD56" s="9">
        <f t="shared" ca="1" si="28"/>
        <v>0</v>
      </c>
      <c r="BE56" s="9">
        <f t="shared" ca="1" si="28"/>
        <v>0</v>
      </c>
      <c r="BF56" s="9">
        <f t="shared" ca="1" si="28"/>
        <v>0</v>
      </c>
      <c r="BG56" s="9">
        <f t="shared" ca="1" si="28"/>
        <v>0</v>
      </c>
      <c r="BH56" s="9">
        <f t="shared" ca="1" si="28"/>
        <v>0</v>
      </c>
      <c r="BI56" s="9">
        <f t="shared" ca="1" si="28"/>
        <v>0</v>
      </c>
      <c r="BJ56" s="9">
        <f t="shared" ca="1" si="28"/>
        <v>0</v>
      </c>
      <c r="BK56" s="9">
        <f t="shared" ca="1" si="28"/>
        <v>0</v>
      </c>
      <c r="BL56" s="9">
        <f t="shared" ca="1" si="28"/>
        <v>0</v>
      </c>
      <c r="BM56" s="9">
        <f t="shared" ca="1" si="28"/>
        <v>0</v>
      </c>
      <c r="BN56" s="9">
        <f t="shared" ca="1" si="28"/>
        <v>0</v>
      </c>
      <c r="BO56" s="9">
        <f t="shared" ca="1" si="28"/>
        <v>0</v>
      </c>
      <c r="BP56" s="9">
        <f t="shared" ca="1" si="28"/>
        <v>0</v>
      </c>
      <c r="BQ56" s="9">
        <f t="shared" ca="1" si="28"/>
        <v>0</v>
      </c>
      <c r="BR56" s="9">
        <f t="shared" ref="BR56:CF56" ca="1" si="29">(BQ56+BR55)*BR97</f>
        <v>0</v>
      </c>
      <c r="BS56" s="9">
        <f t="shared" ca="1" si="29"/>
        <v>0</v>
      </c>
      <c r="BT56" s="9">
        <f t="shared" ca="1" si="29"/>
        <v>0</v>
      </c>
      <c r="BU56" s="9">
        <f t="shared" ca="1" si="29"/>
        <v>0</v>
      </c>
      <c r="BV56" s="9">
        <f t="shared" ca="1" si="29"/>
        <v>0</v>
      </c>
      <c r="BW56" s="9">
        <f t="shared" ca="1" si="29"/>
        <v>0</v>
      </c>
      <c r="BX56" s="9">
        <f t="shared" ca="1" si="29"/>
        <v>0</v>
      </c>
      <c r="BY56" s="9">
        <f t="shared" ca="1" si="29"/>
        <v>0</v>
      </c>
      <c r="BZ56" s="9">
        <f t="shared" ca="1" si="29"/>
        <v>0</v>
      </c>
      <c r="CA56" s="9">
        <f t="shared" ca="1" si="29"/>
        <v>0</v>
      </c>
      <c r="CB56" s="9">
        <f t="shared" ca="1" si="29"/>
        <v>0</v>
      </c>
      <c r="CC56" s="9">
        <f t="shared" ca="1" si="29"/>
        <v>0</v>
      </c>
      <c r="CD56" s="9">
        <f t="shared" ca="1" si="29"/>
        <v>0</v>
      </c>
      <c r="CE56" s="9">
        <f t="shared" ca="1" si="29"/>
        <v>0</v>
      </c>
      <c r="CF56" s="9">
        <f t="shared" ca="1" si="29"/>
        <v>0</v>
      </c>
      <c r="CG56" s="94"/>
    </row>
    <row r="57" spans="1:85" ht="15" customHeight="1" x14ac:dyDescent="0.2">
      <c r="A57" s="98"/>
      <c r="B57" s="7" t="s">
        <v>801</v>
      </c>
      <c r="C57" s="57" t="s">
        <v>5</v>
      </c>
      <c r="D57" s="8">
        <f ca="1">SUM(E57:CF57)</f>
        <v>215100</v>
      </c>
      <c r="E57" s="9">
        <f ca="1">(E31+E32)*E97</f>
        <v>3700</v>
      </c>
      <c r="F57" s="9">
        <f t="shared" ref="F57:BQ57" ca="1" si="30">(F31+F32)*F97</f>
        <v>140000</v>
      </c>
      <c r="G57" s="9">
        <f t="shared" ca="1" si="30"/>
        <v>42700</v>
      </c>
      <c r="H57" s="9">
        <f t="shared" ca="1" si="30"/>
        <v>28700</v>
      </c>
      <c r="I57" s="9">
        <f t="shared" ca="1" si="30"/>
        <v>0</v>
      </c>
      <c r="J57" s="9">
        <f t="shared" ca="1" si="30"/>
        <v>0</v>
      </c>
      <c r="K57" s="9">
        <f t="shared" ca="1" si="30"/>
        <v>0</v>
      </c>
      <c r="L57" s="9">
        <f t="shared" ca="1" si="30"/>
        <v>0</v>
      </c>
      <c r="M57" s="9">
        <f t="shared" ca="1" si="30"/>
        <v>0</v>
      </c>
      <c r="N57" s="9">
        <f t="shared" ca="1" si="30"/>
        <v>0</v>
      </c>
      <c r="O57" s="9">
        <f t="shared" ca="1" si="30"/>
        <v>0</v>
      </c>
      <c r="P57" s="9">
        <f t="shared" ca="1" si="30"/>
        <v>0</v>
      </c>
      <c r="Q57" s="9">
        <f t="shared" ca="1" si="30"/>
        <v>0</v>
      </c>
      <c r="R57" s="9">
        <f t="shared" ca="1" si="30"/>
        <v>0</v>
      </c>
      <c r="S57" s="9">
        <f t="shared" ca="1" si="30"/>
        <v>0</v>
      </c>
      <c r="T57" s="9">
        <f t="shared" ca="1" si="30"/>
        <v>0</v>
      </c>
      <c r="U57" s="9">
        <f t="shared" ca="1" si="30"/>
        <v>0</v>
      </c>
      <c r="V57" s="9">
        <f t="shared" ca="1" si="30"/>
        <v>0</v>
      </c>
      <c r="W57" s="9">
        <f t="shared" ca="1" si="30"/>
        <v>0</v>
      </c>
      <c r="X57" s="9">
        <f t="shared" ca="1" si="30"/>
        <v>0</v>
      </c>
      <c r="Y57" s="9">
        <f t="shared" ca="1" si="30"/>
        <v>0</v>
      </c>
      <c r="Z57" s="9">
        <f t="shared" ca="1" si="30"/>
        <v>0</v>
      </c>
      <c r="AA57" s="9">
        <f t="shared" ca="1" si="30"/>
        <v>0</v>
      </c>
      <c r="AB57" s="9">
        <f t="shared" ca="1" si="30"/>
        <v>0</v>
      </c>
      <c r="AC57" s="9">
        <f t="shared" ca="1" si="30"/>
        <v>0</v>
      </c>
      <c r="AD57" s="9">
        <f t="shared" ca="1" si="30"/>
        <v>0</v>
      </c>
      <c r="AE57" s="9">
        <f t="shared" ca="1" si="30"/>
        <v>0</v>
      </c>
      <c r="AF57" s="9">
        <f t="shared" ca="1" si="30"/>
        <v>0</v>
      </c>
      <c r="AG57" s="9">
        <f t="shared" ca="1" si="30"/>
        <v>0</v>
      </c>
      <c r="AH57" s="9">
        <f t="shared" ca="1" si="30"/>
        <v>0</v>
      </c>
      <c r="AI57" s="9">
        <f t="shared" ca="1" si="30"/>
        <v>0</v>
      </c>
      <c r="AJ57" s="9">
        <f t="shared" ca="1" si="30"/>
        <v>0</v>
      </c>
      <c r="AK57" s="9">
        <f t="shared" ca="1" si="30"/>
        <v>0</v>
      </c>
      <c r="AL57" s="9">
        <f t="shared" ca="1" si="30"/>
        <v>0</v>
      </c>
      <c r="AM57" s="9">
        <f t="shared" ca="1" si="30"/>
        <v>0</v>
      </c>
      <c r="AN57" s="9">
        <f t="shared" ca="1" si="30"/>
        <v>0</v>
      </c>
      <c r="AO57" s="9">
        <f t="shared" ca="1" si="30"/>
        <v>0</v>
      </c>
      <c r="AP57" s="9">
        <f t="shared" ca="1" si="30"/>
        <v>0</v>
      </c>
      <c r="AQ57" s="9">
        <f t="shared" ca="1" si="30"/>
        <v>0</v>
      </c>
      <c r="AR57" s="9">
        <f t="shared" ca="1" si="30"/>
        <v>0</v>
      </c>
      <c r="AS57" s="9">
        <f t="shared" ca="1" si="30"/>
        <v>0</v>
      </c>
      <c r="AT57" s="9">
        <f t="shared" ca="1" si="30"/>
        <v>0</v>
      </c>
      <c r="AU57" s="9">
        <f t="shared" ca="1" si="30"/>
        <v>0</v>
      </c>
      <c r="AV57" s="9">
        <f t="shared" ca="1" si="30"/>
        <v>0</v>
      </c>
      <c r="AW57" s="9">
        <f t="shared" ca="1" si="30"/>
        <v>0</v>
      </c>
      <c r="AX57" s="9">
        <f t="shared" ca="1" si="30"/>
        <v>0</v>
      </c>
      <c r="AY57" s="9">
        <f t="shared" ca="1" si="30"/>
        <v>0</v>
      </c>
      <c r="AZ57" s="9">
        <f t="shared" ca="1" si="30"/>
        <v>0</v>
      </c>
      <c r="BA57" s="9">
        <f t="shared" ca="1" si="30"/>
        <v>0</v>
      </c>
      <c r="BB57" s="9">
        <f t="shared" ca="1" si="30"/>
        <v>0</v>
      </c>
      <c r="BC57" s="9">
        <f t="shared" ca="1" si="30"/>
        <v>0</v>
      </c>
      <c r="BD57" s="9">
        <f t="shared" ca="1" si="30"/>
        <v>0</v>
      </c>
      <c r="BE57" s="9">
        <f t="shared" ca="1" si="30"/>
        <v>0</v>
      </c>
      <c r="BF57" s="9">
        <f t="shared" ca="1" si="30"/>
        <v>0</v>
      </c>
      <c r="BG57" s="9">
        <f t="shared" ca="1" si="30"/>
        <v>0</v>
      </c>
      <c r="BH57" s="9">
        <f t="shared" ca="1" si="30"/>
        <v>0</v>
      </c>
      <c r="BI57" s="9">
        <f t="shared" ca="1" si="30"/>
        <v>0</v>
      </c>
      <c r="BJ57" s="9">
        <f t="shared" ca="1" si="30"/>
        <v>0</v>
      </c>
      <c r="BK57" s="9">
        <f t="shared" ca="1" si="30"/>
        <v>0</v>
      </c>
      <c r="BL57" s="9">
        <f t="shared" ca="1" si="30"/>
        <v>0</v>
      </c>
      <c r="BM57" s="9">
        <f t="shared" ca="1" si="30"/>
        <v>0</v>
      </c>
      <c r="BN57" s="9">
        <f t="shared" ca="1" si="30"/>
        <v>0</v>
      </c>
      <c r="BO57" s="9">
        <f t="shared" ca="1" si="30"/>
        <v>0</v>
      </c>
      <c r="BP57" s="9">
        <f t="shared" ca="1" si="30"/>
        <v>0</v>
      </c>
      <c r="BQ57" s="9">
        <f t="shared" ca="1" si="30"/>
        <v>0</v>
      </c>
      <c r="BR57" s="9">
        <f t="shared" ref="BR57:CF57" ca="1" si="31">(BR31+BR32)*BR97</f>
        <v>0</v>
      </c>
      <c r="BS57" s="9">
        <f t="shared" ca="1" si="31"/>
        <v>0</v>
      </c>
      <c r="BT57" s="9">
        <f t="shared" ca="1" si="31"/>
        <v>0</v>
      </c>
      <c r="BU57" s="9">
        <f t="shared" ca="1" si="31"/>
        <v>0</v>
      </c>
      <c r="BV57" s="9">
        <f t="shared" ca="1" si="31"/>
        <v>0</v>
      </c>
      <c r="BW57" s="9">
        <f t="shared" ca="1" si="31"/>
        <v>0</v>
      </c>
      <c r="BX57" s="9">
        <f t="shared" ca="1" si="31"/>
        <v>0</v>
      </c>
      <c r="BY57" s="9">
        <f t="shared" ca="1" si="31"/>
        <v>0</v>
      </c>
      <c r="BZ57" s="9">
        <f t="shared" ca="1" si="31"/>
        <v>0</v>
      </c>
      <c r="CA57" s="9">
        <f t="shared" ca="1" si="31"/>
        <v>0</v>
      </c>
      <c r="CB57" s="9">
        <f t="shared" ca="1" si="31"/>
        <v>0</v>
      </c>
      <c r="CC57" s="9">
        <f t="shared" ca="1" si="31"/>
        <v>0</v>
      </c>
      <c r="CD57" s="9">
        <f t="shared" ca="1" si="31"/>
        <v>0</v>
      </c>
      <c r="CE57" s="9">
        <f t="shared" ca="1" si="31"/>
        <v>0</v>
      </c>
      <c r="CF57" s="9">
        <f t="shared" ca="1" si="31"/>
        <v>0</v>
      </c>
      <c r="CG57" s="94"/>
    </row>
    <row r="58" spans="1:85" ht="15" customHeight="1" x14ac:dyDescent="0.2">
      <c r="A58" s="98"/>
      <c r="B58" s="7" t="s">
        <v>802</v>
      </c>
      <c r="C58" s="57" t="s">
        <v>5</v>
      </c>
      <c r="D58" s="8">
        <f ca="1">D57</f>
        <v>215100</v>
      </c>
      <c r="E58" s="9">
        <f ca="1">E57</f>
        <v>3700</v>
      </c>
      <c r="F58" s="9">
        <f ca="1">E58+F57</f>
        <v>143700</v>
      </c>
      <c r="G58" s="9">
        <f t="shared" ref="G58:BR58" ca="1" si="32">F58+G57</f>
        <v>186400</v>
      </c>
      <c r="H58" s="9">
        <f t="shared" ca="1" si="32"/>
        <v>215100</v>
      </c>
      <c r="I58" s="9">
        <f t="shared" ca="1" si="32"/>
        <v>215100</v>
      </c>
      <c r="J58" s="9">
        <f t="shared" ca="1" si="32"/>
        <v>215100</v>
      </c>
      <c r="K58" s="9">
        <f t="shared" ca="1" si="32"/>
        <v>215100</v>
      </c>
      <c r="L58" s="9">
        <f t="shared" ca="1" si="32"/>
        <v>215100</v>
      </c>
      <c r="M58" s="9">
        <f t="shared" ca="1" si="32"/>
        <v>215100</v>
      </c>
      <c r="N58" s="9">
        <f t="shared" ca="1" si="32"/>
        <v>215100</v>
      </c>
      <c r="O58" s="9">
        <f t="shared" ca="1" si="32"/>
        <v>215100</v>
      </c>
      <c r="P58" s="9">
        <f t="shared" ca="1" si="32"/>
        <v>215100</v>
      </c>
      <c r="Q58" s="9">
        <f t="shared" ca="1" si="32"/>
        <v>215100</v>
      </c>
      <c r="R58" s="9">
        <f t="shared" ca="1" si="32"/>
        <v>215100</v>
      </c>
      <c r="S58" s="9">
        <f t="shared" ca="1" si="32"/>
        <v>215100</v>
      </c>
      <c r="T58" s="9">
        <f t="shared" ca="1" si="32"/>
        <v>215100</v>
      </c>
      <c r="U58" s="9">
        <f t="shared" ca="1" si="32"/>
        <v>215100</v>
      </c>
      <c r="V58" s="9">
        <f t="shared" ca="1" si="32"/>
        <v>215100</v>
      </c>
      <c r="W58" s="9">
        <f t="shared" ca="1" si="32"/>
        <v>215100</v>
      </c>
      <c r="X58" s="9">
        <f t="shared" ca="1" si="32"/>
        <v>215100</v>
      </c>
      <c r="Y58" s="9">
        <f t="shared" ca="1" si="32"/>
        <v>215100</v>
      </c>
      <c r="Z58" s="9">
        <f t="shared" ca="1" si="32"/>
        <v>215100</v>
      </c>
      <c r="AA58" s="9">
        <f t="shared" ca="1" si="32"/>
        <v>215100</v>
      </c>
      <c r="AB58" s="9">
        <f t="shared" ca="1" si="32"/>
        <v>215100</v>
      </c>
      <c r="AC58" s="9">
        <f t="shared" ca="1" si="32"/>
        <v>215100</v>
      </c>
      <c r="AD58" s="9">
        <f t="shared" ca="1" si="32"/>
        <v>215100</v>
      </c>
      <c r="AE58" s="9">
        <f t="shared" ca="1" si="32"/>
        <v>215100</v>
      </c>
      <c r="AF58" s="9">
        <f t="shared" ca="1" si="32"/>
        <v>215100</v>
      </c>
      <c r="AG58" s="9">
        <f t="shared" ca="1" si="32"/>
        <v>215100</v>
      </c>
      <c r="AH58" s="9">
        <f t="shared" ca="1" si="32"/>
        <v>215100</v>
      </c>
      <c r="AI58" s="9">
        <f t="shared" ca="1" si="32"/>
        <v>215100</v>
      </c>
      <c r="AJ58" s="9">
        <f t="shared" ca="1" si="32"/>
        <v>215100</v>
      </c>
      <c r="AK58" s="9">
        <f t="shared" ca="1" si="32"/>
        <v>215100</v>
      </c>
      <c r="AL58" s="9">
        <f t="shared" ca="1" si="32"/>
        <v>215100</v>
      </c>
      <c r="AM58" s="9">
        <f t="shared" ca="1" si="32"/>
        <v>215100</v>
      </c>
      <c r="AN58" s="9">
        <f t="shared" ca="1" si="32"/>
        <v>215100</v>
      </c>
      <c r="AO58" s="9">
        <f t="shared" ca="1" si="32"/>
        <v>215100</v>
      </c>
      <c r="AP58" s="9">
        <f t="shared" ca="1" si="32"/>
        <v>215100</v>
      </c>
      <c r="AQ58" s="9">
        <f t="shared" ca="1" si="32"/>
        <v>215100</v>
      </c>
      <c r="AR58" s="9">
        <f t="shared" ca="1" si="32"/>
        <v>215100</v>
      </c>
      <c r="AS58" s="9">
        <f t="shared" ca="1" si="32"/>
        <v>215100</v>
      </c>
      <c r="AT58" s="9">
        <f t="shared" ca="1" si="32"/>
        <v>215100</v>
      </c>
      <c r="AU58" s="9">
        <f t="shared" ca="1" si="32"/>
        <v>215100</v>
      </c>
      <c r="AV58" s="9">
        <f t="shared" ca="1" si="32"/>
        <v>215100</v>
      </c>
      <c r="AW58" s="9">
        <f t="shared" ca="1" si="32"/>
        <v>215100</v>
      </c>
      <c r="AX58" s="9">
        <f t="shared" ca="1" si="32"/>
        <v>215100</v>
      </c>
      <c r="AY58" s="9">
        <f t="shared" ca="1" si="32"/>
        <v>215100</v>
      </c>
      <c r="AZ58" s="9">
        <f t="shared" ca="1" si="32"/>
        <v>215100</v>
      </c>
      <c r="BA58" s="9">
        <f t="shared" ca="1" si="32"/>
        <v>215100</v>
      </c>
      <c r="BB58" s="9">
        <f t="shared" ca="1" si="32"/>
        <v>215100</v>
      </c>
      <c r="BC58" s="9">
        <f t="shared" ca="1" si="32"/>
        <v>215100</v>
      </c>
      <c r="BD58" s="9">
        <f t="shared" ca="1" si="32"/>
        <v>215100</v>
      </c>
      <c r="BE58" s="9">
        <f t="shared" ca="1" si="32"/>
        <v>215100</v>
      </c>
      <c r="BF58" s="9">
        <f t="shared" ca="1" si="32"/>
        <v>215100</v>
      </c>
      <c r="BG58" s="9">
        <f t="shared" ca="1" si="32"/>
        <v>215100</v>
      </c>
      <c r="BH58" s="9">
        <f t="shared" ca="1" si="32"/>
        <v>215100</v>
      </c>
      <c r="BI58" s="9">
        <f t="shared" ca="1" si="32"/>
        <v>215100</v>
      </c>
      <c r="BJ58" s="9">
        <f t="shared" ca="1" si="32"/>
        <v>215100</v>
      </c>
      <c r="BK58" s="9">
        <f t="shared" ca="1" si="32"/>
        <v>215100</v>
      </c>
      <c r="BL58" s="9">
        <f t="shared" ca="1" si="32"/>
        <v>215100</v>
      </c>
      <c r="BM58" s="9">
        <f t="shared" ca="1" si="32"/>
        <v>215100</v>
      </c>
      <c r="BN58" s="9">
        <f t="shared" ca="1" si="32"/>
        <v>215100</v>
      </c>
      <c r="BO58" s="9">
        <f t="shared" ca="1" si="32"/>
        <v>215100</v>
      </c>
      <c r="BP58" s="9">
        <f t="shared" ca="1" si="32"/>
        <v>215100</v>
      </c>
      <c r="BQ58" s="9">
        <f t="shared" ca="1" si="32"/>
        <v>215100</v>
      </c>
      <c r="BR58" s="9">
        <f t="shared" ca="1" si="32"/>
        <v>215100</v>
      </c>
      <c r="BS58" s="9">
        <f t="shared" ref="BS58:CE58" ca="1" si="33">BR58+BS57</f>
        <v>215100</v>
      </c>
      <c r="BT58" s="9">
        <f t="shared" ca="1" si="33"/>
        <v>215100</v>
      </c>
      <c r="BU58" s="9">
        <f t="shared" ca="1" si="33"/>
        <v>215100</v>
      </c>
      <c r="BV58" s="9">
        <f t="shared" ca="1" si="33"/>
        <v>215100</v>
      </c>
      <c r="BW58" s="9">
        <f t="shared" ca="1" si="33"/>
        <v>215100</v>
      </c>
      <c r="BX58" s="9">
        <f t="shared" ca="1" si="33"/>
        <v>215100</v>
      </c>
      <c r="BY58" s="9">
        <f t="shared" ca="1" si="33"/>
        <v>215100</v>
      </c>
      <c r="BZ58" s="9">
        <f t="shared" ca="1" si="33"/>
        <v>215100</v>
      </c>
      <c r="CA58" s="9">
        <f t="shared" ca="1" si="33"/>
        <v>215100</v>
      </c>
      <c r="CB58" s="9">
        <f t="shared" ca="1" si="33"/>
        <v>215100</v>
      </c>
      <c r="CC58" s="9">
        <f t="shared" ca="1" si="33"/>
        <v>215100</v>
      </c>
      <c r="CD58" s="9">
        <f t="shared" ca="1" si="33"/>
        <v>215100</v>
      </c>
      <c r="CE58" s="9">
        <f t="shared" ca="1" si="33"/>
        <v>215100</v>
      </c>
      <c r="CF58" s="9">
        <f ca="1">CE58+CF57</f>
        <v>215100</v>
      </c>
      <c r="CG58" s="94"/>
    </row>
    <row r="59" spans="1:85" ht="15" customHeight="1" x14ac:dyDescent="0.2">
      <c r="A59" s="98"/>
      <c r="B59" s="7" t="s">
        <v>6</v>
      </c>
      <c r="C59" s="57" t="s">
        <v>5</v>
      </c>
      <c r="D59" s="8">
        <f ca="1">SUM(E59:CF59)</f>
        <v>182694.1058493905</v>
      </c>
      <c r="E59" s="9">
        <f t="shared" ref="E59:BP59" ca="1" si="34">(E31+E32-E55*E95*(E55&lt;0))*E52*E97</f>
        <v>7024.393586862705</v>
      </c>
      <c r="F59" s="9">
        <f t="shared" ca="1" si="34"/>
        <v>118552.04615020913</v>
      </c>
      <c r="G59" s="9">
        <f t="shared" ca="1" si="34"/>
        <v>33871.601372991383</v>
      </c>
      <c r="H59" s="9">
        <f t="shared" ca="1" si="34"/>
        <v>20861.568594787524</v>
      </c>
      <c r="I59" s="9">
        <f t="shared" ca="1" si="34"/>
        <v>2384.4961445397753</v>
      </c>
      <c r="J59" s="9">
        <f t="shared" ca="1" si="34"/>
        <v>0</v>
      </c>
      <c r="K59" s="9">
        <f t="shared" ca="1" si="34"/>
        <v>0</v>
      </c>
      <c r="L59" s="9">
        <f t="shared" ca="1" si="34"/>
        <v>0</v>
      </c>
      <c r="M59" s="9">
        <f t="shared" ca="1" si="34"/>
        <v>0</v>
      </c>
      <c r="N59" s="9">
        <f t="shared" ca="1" si="34"/>
        <v>0</v>
      </c>
      <c r="O59" s="9">
        <f t="shared" ca="1" si="34"/>
        <v>0</v>
      </c>
      <c r="P59" s="9">
        <f t="shared" ca="1" si="34"/>
        <v>0</v>
      </c>
      <c r="Q59" s="9">
        <f t="shared" ca="1" si="34"/>
        <v>0</v>
      </c>
      <c r="R59" s="9">
        <f t="shared" ca="1" si="34"/>
        <v>0</v>
      </c>
      <c r="S59" s="9">
        <f t="shared" ca="1" si="34"/>
        <v>0</v>
      </c>
      <c r="T59" s="9">
        <f t="shared" ca="1" si="34"/>
        <v>0</v>
      </c>
      <c r="U59" s="9">
        <f t="shared" ca="1" si="34"/>
        <v>0</v>
      </c>
      <c r="V59" s="9">
        <f t="shared" ca="1" si="34"/>
        <v>0</v>
      </c>
      <c r="W59" s="9">
        <f t="shared" ca="1" si="34"/>
        <v>0</v>
      </c>
      <c r="X59" s="9">
        <f t="shared" ca="1" si="34"/>
        <v>0</v>
      </c>
      <c r="Y59" s="9">
        <f t="shared" ca="1" si="34"/>
        <v>0</v>
      </c>
      <c r="Z59" s="9">
        <f t="shared" ca="1" si="34"/>
        <v>0</v>
      </c>
      <c r="AA59" s="9">
        <f t="shared" ca="1" si="34"/>
        <v>0</v>
      </c>
      <c r="AB59" s="9">
        <f t="shared" ca="1" si="34"/>
        <v>0</v>
      </c>
      <c r="AC59" s="9">
        <f t="shared" ca="1" si="34"/>
        <v>0</v>
      </c>
      <c r="AD59" s="9">
        <f t="shared" ca="1" si="34"/>
        <v>0</v>
      </c>
      <c r="AE59" s="9">
        <f t="shared" ca="1" si="34"/>
        <v>0</v>
      </c>
      <c r="AF59" s="9">
        <f t="shared" ca="1" si="34"/>
        <v>0</v>
      </c>
      <c r="AG59" s="9">
        <f t="shared" ca="1" si="34"/>
        <v>0</v>
      </c>
      <c r="AH59" s="9">
        <f t="shared" ca="1" si="34"/>
        <v>0</v>
      </c>
      <c r="AI59" s="9">
        <f t="shared" ca="1" si="34"/>
        <v>0</v>
      </c>
      <c r="AJ59" s="9">
        <f t="shared" ca="1" si="34"/>
        <v>0</v>
      </c>
      <c r="AK59" s="9">
        <f t="shared" ca="1" si="34"/>
        <v>0</v>
      </c>
      <c r="AL59" s="9">
        <f t="shared" ca="1" si="34"/>
        <v>0</v>
      </c>
      <c r="AM59" s="9">
        <f t="shared" ca="1" si="34"/>
        <v>0</v>
      </c>
      <c r="AN59" s="9">
        <f t="shared" ca="1" si="34"/>
        <v>0</v>
      </c>
      <c r="AO59" s="9">
        <f t="shared" ca="1" si="34"/>
        <v>0</v>
      </c>
      <c r="AP59" s="9">
        <f t="shared" ca="1" si="34"/>
        <v>0</v>
      </c>
      <c r="AQ59" s="9">
        <f t="shared" ca="1" si="34"/>
        <v>0</v>
      </c>
      <c r="AR59" s="9">
        <f t="shared" ca="1" si="34"/>
        <v>0</v>
      </c>
      <c r="AS59" s="9">
        <f t="shared" ca="1" si="34"/>
        <v>0</v>
      </c>
      <c r="AT59" s="9">
        <f t="shared" ca="1" si="34"/>
        <v>0</v>
      </c>
      <c r="AU59" s="9">
        <f t="shared" ca="1" si="34"/>
        <v>0</v>
      </c>
      <c r="AV59" s="9">
        <f t="shared" ca="1" si="34"/>
        <v>0</v>
      </c>
      <c r="AW59" s="9">
        <f t="shared" ca="1" si="34"/>
        <v>0</v>
      </c>
      <c r="AX59" s="9">
        <f t="shared" ca="1" si="34"/>
        <v>0</v>
      </c>
      <c r="AY59" s="9">
        <f t="shared" ca="1" si="34"/>
        <v>0</v>
      </c>
      <c r="AZ59" s="9">
        <f t="shared" ca="1" si="34"/>
        <v>0</v>
      </c>
      <c r="BA59" s="9">
        <f t="shared" ca="1" si="34"/>
        <v>0</v>
      </c>
      <c r="BB59" s="9">
        <f t="shared" ca="1" si="34"/>
        <v>0</v>
      </c>
      <c r="BC59" s="9">
        <f t="shared" ca="1" si="34"/>
        <v>0</v>
      </c>
      <c r="BD59" s="9">
        <f t="shared" ca="1" si="34"/>
        <v>0</v>
      </c>
      <c r="BE59" s="9">
        <f t="shared" ca="1" si="34"/>
        <v>0</v>
      </c>
      <c r="BF59" s="9">
        <f t="shared" ca="1" si="34"/>
        <v>0</v>
      </c>
      <c r="BG59" s="9">
        <f t="shared" ca="1" si="34"/>
        <v>0</v>
      </c>
      <c r="BH59" s="9">
        <f t="shared" ca="1" si="34"/>
        <v>0</v>
      </c>
      <c r="BI59" s="9">
        <f t="shared" ca="1" si="34"/>
        <v>0</v>
      </c>
      <c r="BJ59" s="9">
        <f t="shared" ca="1" si="34"/>
        <v>0</v>
      </c>
      <c r="BK59" s="9">
        <f t="shared" ca="1" si="34"/>
        <v>0</v>
      </c>
      <c r="BL59" s="9">
        <f t="shared" ca="1" si="34"/>
        <v>0</v>
      </c>
      <c r="BM59" s="9">
        <f t="shared" ca="1" si="34"/>
        <v>0</v>
      </c>
      <c r="BN59" s="9">
        <f t="shared" ca="1" si="34"/>
        <v>0</v>
      </c>
      <c r="BO59" s="9">
        <f t="shared" ca="1" si="34"/>
        <v>0</v>
      </c>
      <c r="BP59" s="9">
        <f t="shared" ca="1" si="34"/>
        <v>0</v>
      </c>
      <c r="BQ59" s="9">
        <f t="shared" ref="BQ59:CF59" ca="1" si="35">(BQ31+BQ32-BQ55*BQ95*(BQ55&lt;0))*BQ52*BQ97</f>
        <v>0</v>
      </c>
      <c r="BR59" s="9">
        <f t="shared" ca="1" si="35"/>
        <v>0</v>
      </c>
      <c r="BS59" s="9">
        <f t="shared" ca="1" si="35"/>
        <v>0</v>
      </c>
      <c r="BT59" s="9">
        <f t="shared" ca="1" si="35"/>
        <v>0</v>
      </c>
      <c r="BU59" s="9">
        <f t="shared" ca="1" si="35"/>
        <v>0</v>
      </c>
      <c r="BV59" s="9">
        <f t="shared" ca="1" si="35"/>
        <v>0</v>
      </c>
      <c r="BW59" s="9">
        <f t="shared" ca="1" si="35"/>
        <v>0</v>
      </c>
      <c r="BX59" s="9">
        <f t="shared" ca="1" si="35"/>
        <v>0</v>
      </c>
      <c r="BY59" s="9">
        <f t="shared" ca="1" si="35"/>
        <v>0</v>
      </c>
      <c r="BZ59" s="9">
        <f t="shared" ca="1" si="35"/>
        <v>0</v>
      </c>
      <c r="CA59" s="9">
        <f t="shared" ca="1" si="35"/>
        <v>0</v>
      </c>
      <c r="CB59" s="9">
        <f t="shared" ca="1" si="35"/>
        <v>0</v>
      </c>
      <c r="CC59" s="9">
        <f t="shared" ca="1" si="35"/>
        <v>0</v>
      </c>
      <c r="CD59" s="9">
        <f t="shared" ca="1" si="35"/>
        <v>0</v>
      </c>
      <c r="CE59" s="9">
        <f t="shared" ca="1" si="35"/>
        <v>0</v>
      </c>
      <c r="CF59" s="9">
        <f t="shared" ca="1" si="35"/>
        <v>0</v>
      </c>
      <c r="CG59" s="94"/>
    </row>
    <row r="60" spans="1:85" ht="15" customHeight="1" x14ac:dyDescent="0.2">
      <c r="A60" s="98"/>
      <c r="B60" s="7" t="s">
        <v>29</v>
      </c>
      <c r="C60" s="57" t="s">
        <v>5</v>
      </c>
      <c r="D60" s="8">
        <f ca="1">SUM(E60:CF60)</f>
        <v>-182694.1058493905</v>
      </c>
      <c r="E60" s="9">
        <f t="shared" ref="E60:BP60" ca="1" si="36">E52*E54*E97</f>
        <v>-7024.393586862705</v>
      </c>
      <c r="F60" s="9">
        <f t="shared" ca="1" si="36"/>
        <v>-118552.04615020913</v>
      </c>
      <c r="G60" s="9">
        <f t="shared" ca="1" si="36"/>
        <v>-33871.601372991383</v>
      </c>
      <c r="H60" s="9">
        <f t="shared" ca="1" si="36"/>
        <v>-20861.568594787524</v>
      </c>
      <c r="I60" s="9">
        <f t="shared" ca="1" si="36"/>
        <v>-2384.4961445397753</v>
      </c>
      <c r="J60" s="9">
        <f t="shared" ca="1" si="36"/>
        <v>0</v>
      </c>
      <c r="K60" s="9">
        <f t="shared" ca="1" si="36"/>
        <v>0</v>
      </c>
      <c r="L60" s="9">
        <f t="shared" ca="1" si="36"/>
        <v>0</v>
      </c>
      <c r="M60" s="9">
        <f t="shared" ca="1" si="36"/>
        <v>0</v>
      </c>
      <c r="N60" s="9">
        <f t="shared" ca="1" si="36"/>
        <v>0</v>
      </c>
      <c r="O60" s="9">
        <f t="shared" ca="1" si="36"/>
        <v>0</v>
      </c>
      <c r="P60" s="9">
        <f t="shared" ca="1" si="36"/>
        <v>0</v>
      </c>
      <c r="Q60" s="9">
        <f t="shared" ca="1" si="36"/>
        <v>0</v>
      </c>
      <c r="R60" s="9">
        <f t="shared" ca="1" si="36"/>
        <v>0</v>
      </c>
      <c r="S60" s="9">
        <f t="shared" ca="1" si="36"/>
        <v>0</v>
      </c>
      <c r="T60" s="9">
        <f t="shared" ca="1" si="36"/>
        <v>0</v>
      </c>
      <c r="U60" s="9">
        <f t="shared" ca="1" si="36"/>
        <v>0</v>
      </c>
      <c r="V60" s="9">
        <f t="shared" ca="1" si="36"/>
        <v>0</v>
      </c>
      <c r="W60" s="9">
        <f t="shared" ca="1" si="36"/>
        <v>0</v>
      </c>
      <c r="X60" s="9">
        <f t="shared" ca="1" si="36"/>
        <v>0</v>
      </c>
      <c r="Y60" s="9">
        <f t="shared" ca="1" si="36"/>
        <v>0</v>
      </c>
      <c r="Z60" s="9">
        <f t="shared" ca="1" si="36"/>
        <v>0</v>
      </c>
      <c r="AA60" s="9">
        <f t="shared" ca="1" si="36"/>
        <v>0</v>
      </c>
      <c r="AB60" s="9">
        <f t="shared" ca="1" si="36"/>
        <v>0</v>
      </c>
      <c r="AC60" s="9">
        <f t="shared" ca="1" si="36"/>
        <v>0</v>
      </c>
      <c r="AD60" s="9">
        <f t="shared" ca="1" si="36"/>
        <v>0</v>
      </c>
      <c r="AE60" s="9">
        <f t="shared" ca="1" si="36"/>
        <v>0</v>
      </c>
      <c r="AF60" s="9">
        <f t="shared" ca="1" si="36"/>
        <v>0</v>
      </c>
      <c r="AG60" s="9">
        <f t="shared" ca="1" si="36"/>
        <v>0</v>
      </c>
      <c r="AH60" s="9">
        <f t="shared" ca="1" si="36"/>
        <v>0</v>
      </c>
      <c r="AI60" s="9">
        <f t="shared" ca="1" si="36"/>
        <v>0</v>
      </c>
      <c r="AJ60" s="9">
        <f t="shared" ca="1" si="36"/>
        <v>0</v>
      </c>
      <c r="AK60" s="9">
        <f t="shared" ca="1" si="36"/>
        <v>0</v>
      </c>
      <c r="AL60" s="9">
        <f t="shared" ca="1" si="36"/>
        <v>0</v>
      </c>
      <c r="AM60" s="9">
        <f t="shared" ca="1" si="36"/>
        <v>0</v>
      </c>
      <c r="AN60" s="9">
        <f t="shared" ca="1" si="36"/>
        <v>0</v>
      </c>
      <c r="AO60" s="9">
        <f t="shared" ca="1" si="36"/>
        <v>0</v>
      </c>
      <c r="AP60" s="9">
        <f t="shared" ca="1" si="36"/>
        <v>0</v>
      </c>
      <c r="AQ60" s="9">
        <f t="shared" ca="1" si="36"/>
        <v>0</v>
      </c>
      <c r="AR60" s="9">
        <f t="shared" ca="1" si="36"/>
        <v>0</v>
      </c>
      <c r="AS60" s="9">
        <f t="shared" ca="1" si="36"/>
        <v>0</v>
      </c>
      <c r="AT60" s="9">
        <f t="shared" ca="1" si="36"/>
        <v>0</v>
      </c>
      <c r="AU60" s="9">
        <f t="shared" ca="1" si="36"/>
        <v>0</v>
      </c>
      <c r="AV60" s="9">
        <f t="shared" ca="1" si="36"/>
        <v>0</v>
      </c>
      <c r="AW60" s="9">
        <f t="shared" ca="1" si="36"/>
        <v>0</v>
      </c>
      <c r="AX60" s="9">
        <f t="shared" ca="1" si="36"/>
        <v>0</v>
      </c>
      <c r="AY60" s="9">
        <f t="shared" ca="1" si="36"/>
        <v>0</v>
      </c>
      <c r="AZ60" s="9">
        <f t="shared" ca="1" si="36"/>
        <v>0</v>
      </c>
      <c r="BA60" s="9">
        <f t="shared" ca="1" si="36"/>
        <v>0</v>
      </c>
      <c r="BB60" s="9">
        <f t="shared" ca="1" si="36"/>
        <v>0</v>
      </c>
      <c r="BC60" s="9">
        <f t="shared" ca="1" si="36"/>
        <v>0</v>
      </c>
      <c r="BD60" s="9">
        <f t="shared" ca="1" si="36"/>
        <v>0</v>
      </c>
      <c r="BE60" s="9">
        <f t="shared" ca="1" si="36"/>
        <v>0</v>
      </c>
      <c r="BF60" s="9">
        <f t="shared" ca="1" si="36"/>
        <v>0</v>
      </c>
      <c r="BG60" s="9">
        <f t="shared" ca="1" si="36"/>
        <v>0</v>
      </c>
      <c r="BH60" s="9">
        <f t="shared" ca="1" si="36"/>
        <v>0</v>
      </c>
      <c r="BI60" s="9">
        <f t="shared" ca="1" si="36"/>
        <v>0</v>
      </c>
      <c r="BJ60" s="9">
        <f t="shared" ca="1" si="36"/>
        <v>0</v>
      </c>
      <c r="BK60" s="9">
        <f t="shared" ca="1" si="36"/>
        <v>0</v>
      </c>
      <c r="BL60" s="9">
        <f t="shared" ca="1" si="36"/>
        <v>0</v>
      </c>
      <c r="BM60" s="9">
        <f t="shared" ca="1" si="36"/>
        <v>0</v>
      </c>
      <c r="BN60" s="9">
        <f t="shared" ca="1" si="36"/>
        <v>0</v>
      </c>
      <c r="BO60" s="9">
        <f t="shared" ca="1" si="36"/>
        <v>0</v>
      </c>
      <c r="BP60" s="9">
        <f t="shared" ca="1" si="36"/>
        <v>0</v>
      </c>
      <c r="BQ60" s="9">
        <f t="shared" ref="BQ60:CF60" ca="1" si="37">BQ52*BQ54*BQ97</f>
        <v>0</v>
      </c>
      <c r="BR60" s="9">
        <f t="shared" ca="1" si="37"/>
        <v>0</v>
      </c>
      <c r="BS60" s="9">
        <f t="shared" ca="1" si="37"/>
        <v>0</v>
      </c>
      <c r="BT60" s="9">
        <f t="shared" ca="1" si="37"/>
        <v>0</v>
      </c>
      <c r="BU60" s="9">
        <f t="shared" ca="1" si="37"/>
        <v>0</v>
      </c>
      <c r="BV60" s="9">
        <f t="shared" ca="1" si="37"/>
        <v>0</v>
      </c>
      <c r="BW60" s="9">
        <f t="shared" ca="1" si="37"/>
        <v>0</v>
      </c>
      <c r="BX60" s="9">
        <f t="shared" ca="1" si="37"/>
        <v>0</v>
      </c>
      <c r="BY60" s="9">
        <f t="shared" ca="1" si="37"/>
        <v>0</v>
      </c>
      <c r="BZ60" s="9">
        <f t="shared" ca="1" si="37"/>
        <v>0</v>
      </c>
      <c r="CA60" s="9">
        <f t="shared" ca="1" si="37"/>
        <v>0</v>
      </c>
      <c r="CB60" s="9">
        <f t="shared" ca="1" si="37"/>
        <v>0</v>
      </c>
      <c r="CC60" s="9">
        <f t="shared" ca="1" si="37"/>
        <v>0</v>
      </c>
      <c r="CD60" s="9">
        <f t="shared" ca="1" si="37"/>
        <v>0</v>
      </c>
      <c r="CE60" s="9">
        <f t="shared" ca="1" si="37"/>
        <v>0</v>
      </c>
      <c r="CF60" s="9">
        <f t="shared" ca="1" si="37"/>
        <v>0</v>
      </c>
      <c r="CG60" s="94"/>
    </row>
    <row r="61" spans="1:85" ht="15" customHeight="1" x14ac:dyDescent="0.2">
      <c r="A61" s="98"/>
      <c r="B61" s="7" t="s">
        <v>30</v>
      </c>
      <c r="C61" s="57" t="s">
        <v>5</v>
      </c>
      <c r="D61" s="8">
        <f ca="1">D54</f>
        <v>-236100</v>
      </c>
      <c r="E61" s="9">
        <f ca="1">E54</f>
        <v>-7500</v>
      </c>
      <c r="F61" s="9">
        <f t="shared" ref="F61:BQ61" ca="1" si="38">(E61+F54)*F97</f>
        <v>-151800</v>
      </c>
      <c r="G61" s="9">
        <f t="shared" ca="1" si="38"/>
        <v>-198800</v>
      </c>
      <c r="H61" s="9">
        <f t="shared" ca="1" si="38"/>
        <v>-231800</v>
      </c>
      <c r="I61" s="9">
        <f t="shared" ca="1" si="38"/>
        <v>-236100</v>
      </c>
      <c r="J61" s="9">
        <f t="shared" ca="1" si="38"/>
        <v>-236100</v>
      </c>
      <c r="K61" s="9">
        <f t="shared" ca="1" si="38"/>
        <v>-236100</v>
      </c>
      <c r="L61" s="9">
        <f t="shared" ca="1" si="38"/>
        <v>-236100</v>
      </c>
      <c r="M61" s="9">
        <f t="shared" ca="1" si="38"/>
        <v>0</v>
      </c>
      <c r="N61" s="9">
        <f t="shared" ca="1" si="38"/>
        <v>0</v>
      </c>
      <c r="O61" s="9">
        <f t="shared" ca="1" si="38"/>
        <v>0</v>
      </c>
      <c r="P61" s="9">
        <f t="shared" ca="1" si="38"/>
        <v>0</v>
      </c>
      <c r="Q61" s="9">
        <f t="shared" ca="1" si="38"/>
        <v>0</v>
      </c>
      <c r="R61" s="9">
        <f t="shared" ca="1" si="38"/>
        <v>0</v>
      </c>
      <c r="S61" s="9">
        <f t="shared" ca="1" si="38"/>
        <v>0</v>
      </c>
      <c r="T61" s="9">
        <f t="shared" ca="1" si="38"/>
        <v>0</v>
      </c>
      <c r="U61" s="9">
        <f t="shared" ca="1" si="38"/>
        <v>0</v>
      </c>
      <c r="V61" s="9">
        <f t="shared" ca="1" si="38"/>
        <v>0</v>
      </c>
      <c r="W61" s="9">
        <f t="shared" ca="1" si="38"/>
        <v>0</v>
      </c>
      <c r="X61" s="9">
        <f t="shared" ca="1" si="38"/>
        <v>0</v>
      </c>
      <c r="Y61" s="9">
        <f t="shared" ca="1" si="38"/>
        <v>0</v>
      </c>
      <c r="Z61" s="9">
        <f t="shared" ca="1" si="38"/>
        <v>0</v>
      </c>
      <c r="AA61" s="9">
        <f t="shared" ca="1" si="38"/>
        <v>0</v>
      </c>
      <c r="AB61" s="9">
        <f t="shared" ca="1" si="38"/>
        <v>0</v>
      </c>
      <c r="AC61" s="9">
        <f t="shared" ca="1" si="38"/>
        <v>0</v>
      </c>
      <c r="AD61" s="9">
        <f t="shared" ca="1" si="38"/>
        <v>0</v>
      </c>
      <c r="AE61" s="9">
        <f t="shared" ca="1" si="38"/>
        <v>0</v>
      </c>
      <c r="AF61" s="9">
        <f t="shared" ca="1" si="38"/>
        <v>0</v>
      </c>
      <c r="AG61" s="9">
        <f t="shared" ca="1" si="38"/>
        <v>0</v>
      </c>
      <c r="AH61" s="9">
        <f t="shared" ca="1" si="38"/>
        <v>0</v>
      </c>
      <c r="AI61" s="9">
        <f t="shared" ca="1" si="38"/>
        <v>0</v>
      </c>
      <c r="AJ61" s="9">
        <f t="shared" ca="1" si="38"/>
        <v>0</v>
      </c>
      <c r="AK61" s="9">
        <f t="shared" ca="1" si="38"/>
        <v>0</v>
      </c>
      <c r="AL61" s="9">
        <f t="shared" ca="1" si="38"/>
        <v>0</v>
      </c>
      <c r="AM61" s="9">
        <f t="shared" ca="1" si="38"/>
        <v>0</v>
      </c>
      <c r="AN61" s="9">
        <f t="shared" ca="1" si="38"/>
        <v>0</v>
      </c>
      <c r="AO61" s="9">
        <f t="shared" ca="1" si="38"/>
        <v>0</v>
      </c>
      <c r="AP61" s="9">
        <f t="shared" ca="1" si="38"/>
        <v>0</v>
      </c>
      <c r="AQ61" s="9">
        <f t="shared" ca="1" si="38"/>
        <v>0</v>
      </c>
      <c r="AR61" s="9">
        <f t="shared" ca="1" si="38"/>
        <v>0</v>
      </c>
      <c r="AS61" s="9">
        <f t="shared" ca="1" si="38"/>
        <v>0</v>
      </c>
      <c r="AT61" s="9">
        <f t="shared" ca="1" si="38"/>
        <v>0</v>
      </c>
      <c r="AU61" s="9">
        <f t="shared" ca="1" si="38"/>
        <v>0</v>
      </c>
      <c r="AV61" s="9">
        <f t="shared" ca="1" si="38"/>
        <v>0</v>
      </c>
      <c r="AW61" s="9">
        <f t="shared" ca="1" si="38"/>
        <v>0</v>
      </c>
      <c r="AX61" s="9">
        <f t="shared" ca="1" si="38"/>
        <v>0</v>
      </c>
      <c r="AY61" s="9">
        <f t="shared" ca="1" si="38"/>
        <v>0</v>
      </c>
      <c r="AZ61" s="9">
        <f t="shared" ca="1" si="38"/>
        <v>0</v>
      </c>
      <c r="BA61" s="9">
        <f t="shared" ca="1" si="38"/>
        <v>0</v>
      </c>
      <c r="BB61" s="9">
        <f t="shared" ca="1" si="38"/>
        <v>0</v>
      </c>
      <c r="BC61" s="9">
        <f t="shared" ca="1" si="38"/>
        <v>0</v>
      </c>
      <c r="BD61" s="9">
        <f t="shared" ca="1" si="38"/>
        <v>0</v>
      </c>
      <c r="BE61" s="9">
        <f t="shared" ca="1" si="38"/>
        <v>0</v>
      </c>
      <c r="BF61" s="9">
        <f t="shared" ca="1" si="38"/>
        <v>0</v>
      </c>
      <c r="BG61" s="9">
        <f t="shared" ca="1" si="38"/>
        <v>0</v>
      </c>
      <c r="BH61" s="9">
        <f t="shared" ca="1" si="38"/>
        <v>0</v>
      </c>
      <c r="BI61" s="9">
        <f t="shared" ca="1" si="38"/>
        <v>0</v>
      </c>
      <c r="BJ61" s="9">
        <f t="shared" ca="1" si="38"/>
        <v>0</v>
      </c>
      <c r="BK61" s="9">
        <f t="shared" ca="1" si="38"/>
        <v>0</v>
      </c>
      <c r="BL61" s="9">
        <f t="shared" ca="1" si="38"/>
        <v>0</v>
      </c>
      <c r="BM61" s="9">
        <f t="shared" ca="1" si="38"/>
        <v>0</v>
      </c>
      <c r="BN61" s="9">
        <f t="shared" ca="1" si="38"/>
        <v>0</v>
      </c>
      <c r="BO61" s="9">
        <f t="shared" ca="1" si="38"/>
        <v>0</v>
      </c>
      <c r="BP61" s="9">
        <f t="shared" ca="1" si="38"/>
        <v>0</v>
      </c>
      <c r="BQ61" s="9">
        <f t="shared" ca="1" si="38"/>
        <v>0</v>
      </c>
      <c r="BR61" s="9">
        <f t="shared" ref="BR61:CF61" ca="1" si="39">(BQ61+BR54)*BR97</f>
        <v>0</v>
      </c>
      <c r="BS61" s="9">
        <f t="shared" ca="1" si="39"/>
        <v>0</v>
      </c>
      <c r="BT61" s="9">
        <f t="shared" ca="1" si="39"/>
        <v>0</v>
      </c>
      <c r="BU61" s="9">
        <f t="shared" ca="1" si="39"/>
        <v>0</v>
      </c>
      <c r="BV61" s="9">
        <f t="shared" ca="1" si="39"/>
        <v>0</v>
      </c>
      <c r="BW61" s="9">
        <f t="shared" ca="1" si="39"/>
        <v>0</v>
      </c>
      <c r="BX61" s="9">
        <f t="shared" ca="1" si="39"/>
        <v>0</v>
      </c>
      <c r="BY61" s="9">
        <f t="shared" ca="1" si="39"/>
        <v>0</v>
      </c>
      <c r="BZ61" s="9">
        <f t="shared" ca="1" si="39"/>
        <v>0</v>
      </c>
      <c r="CA61" s="9">
        <f t="shared" ca="1" si="39"/>
        <v>0</v>
      </c>
      <c r="CB61" s="9">
        <f t="shared" ca="1" si="39"/>
        <v>0</v>
      </c>
      <c r="CC61" s="9">
        <f t="shared" ca="1" si="39"/>
        <v>0</v>
      </c>
      <c r="CD61" s="9">
        <f t="shared" ca="1" si="39"/>
        <v>0</v>
      </c>
      <c r="CE61" s="9">
        <f t="shared" ca="1" si="39"/>
        <v>0</v>
      </c>
      <c r="CF61" s="9">
        <f t="shared" ca="1" si="39"/>
        <v>0</v>
      </c>
      <c r="CG61" s="94"/>
    </row>
    <row r="62" spans="1:85" ht="15" customHeight="1" x14ac:dyDescent="0.2">
      <c r="A62" s="98"/>
      <c r="B62" s="7" t="s">
        <v>148</v>
      </c>
      <c r="C62" s="57" t="s">
        <v>10</v>
      </c>
      <c r="D62" s="63">
        <f ca="1">SUM(E62:CF62)</f>
        <v>8</v>
      </c>
      <c r="E62" s="91">
        <f ca="1">IF(E61&lt;0,1,0)</f>
        <v>1</v>
      </c>
      <c r="F62" s="91">
        <f t="shared" ref="F62:BQ62" ca="1" si="40">IF(F61&lt;0,1,IF(E62&lt;1,0,ABS(E61)/(ABS(E61)+F61)))*F$97</f>
        <v>1</v>
      </c>
      <c r="G62" s="91">
        <f t="shared" ca="1" si="40"/>
        <v>1</v>
      </c>
      <c r="H62" s="91">
        <f t="shared" ca="1" si="40"/>
        <v>1</v>
      </c>
      <c r="I62" s="91">
        <f t="shared" ca="1" si="40"/>
        <v>1</v>
      </c>
      <c r="J62" s="91">
        <f t="shared" ca="1" si="40"/>
        <v>1</v>
      </c>
      <c r="K62" s="91">
        <f t="shared" ca="1" si="40"/>
        <v>1</v>
      </c>
      <c r="L62" s="91">
        <f t="shared" ca="1" si="40"/>
        <v>1</v>
      </c>
      <c r="M62" s="91">
        <f t="shared" ca="1" si="40"/>
        <v>0</v>
      </c>
      <c r="N62" s="91">
        <f t="shared" ca="1" si="40"/>
        <v>0</v>
      </c>
      <c r="O62" s="91">
        <f t="shared" ca="1" si="40"/>
        <v>0</v>
      </c>
      <c r="P62" s="91">
        <f t="shared" ca="1" si="40"/>
        <v>0</v>
      </c>
      <c r="Q62" s="91">
        <f t="shared" ca="1" si="40"/>
        <v>0</v>
      </c>
      <c r="R62" s="91">
        <f t="shared" ca="1" si="40"/>
        <v>0</v>
      </c>
      <c r="S62" s="91">
        <f t="shared" ca="1" si="40"/>
        <v>0</v>
      </c>
      <c r="T62" s="91">
        <f t="shared" ca="1" si="40"/>
        <v>0</v>
      </c>
      <c r="U62" s="91">
        <f t="shared" ca="1" si="40"/>
        <v>0</v>
      </c>
      <c r="V62" s="91">
        <f t="shared" ca="1" si="40"/>
        <v>0</v>
      </c>
      <c r="W62" s="91">
        <f t="shared" ca="1" si="40"/>
        <v>0</v>
      </c>
      <c r="X62" s="91">
        <f t="shared" ca="1" si="40"/>
        <v>0</v>
      </c>
      <c r="Y62" s="91">
        <f t="shared" ca="1" si="40"/>
        <v>0</v>
      </c>
      <c r="Z62" s="91">
        <f t="shared" ca="1" si="40"/>
        <v>0</v>
      </c>
      <c r="AA62" s="91">
        <f t="shared" ca="1" si="40"/>
        <v>0</v>
      </c>
      <c r="AB62" s="91">
        <f t="shared" ca="1" si="40"/>
        <v>0</v>
      </c>
      <c r="AC62" s="91">
        <f t="shared" ca="1" si="40"/>
        <v>0</v>
      </c>
      <c r="AD62" s="91">
        <f t="shared" ca="1" si="40"/>
        <v>0</v>
      </c>
      <c r="AE62" s="91">
        <f t="shared" ca="1" si="40"/>
        <v>0</v>
      </c>
      <c r="AF62" s="91">
        <f t="shared" ca="1" si="40"/>
        <v>0</v>
      </c>
      <c r="AG62" s="91">
        <f t="shared" ca="1" si="40"/>
        <v>0</v>
      </c>
      <c r="AH62" s="91">
        <f t="shared" ca="1" si="40"/>
        <v>0</v>
      </c>
      <c r="AI62" s="91">
        <f t="shared" ca="1" si="40"/>
        <v>0</v>
      </c>
      <c r="AJ62" s="91">
        <f t="shared" ca="1" si="40"/>
        <v>0</v>
      </c>
      <c r="AK62" s="91">
        <f t="shared" ca="1" si="40"/>
        <v>0</v>
      </c>
      <c r="AL62" s="91">
        <f t="shared" ca="1" si="40"/>
        <v>0</v>
      </c>
      <c r="AM62" s="91">
        <f t="shared" ca="1" si="40"/>
        <v>0</v>
      </c>
      <c r="AN62" s="91">
        <f t="shared" ca="1" si="40"/>
        <v>0</v>
      </c>
      <c r="AO62" s="91">
        <f t="shared" ca="1" si="40"/>
        <v>0</v>
      </c>
      <c r="AP62" s="91">
        <f t="shared" ca="1" si="40"/>
        <v>0</v>
      </c>
      <c r="AQ62" s="91">
        <f t="shared" ca="1" si="40"/>
        <v>0</v>
      </c>
      <c r="AR62" s="91">
        <f t="shared" ca="1" si="40"/>
        <v>0</v>
      </c>
      <c r="AS62" s="91">
        <f t="shared" ca="1" si="40"/>
        <v>0</v>
      </c>
      <c r="AT62" s="91">
        <f t="shared" ca="1" si="40"/>
        <v>0</v>
      </c>
      <c r="AU62" s="91">
        <f t="shared" ca="1" si="40"/>
        <v>0</v>
      </c>
      <c r="AV62" s="91">
        <f t="shared" ca="1" si="40"/>
        <v>0</v>
      </c>
      <c r="AW62" s="91">
        <f t="shared" ca="1" si="40"/>
        <v>0</v>
      </c>
      <c r="AX62" s="91">
        <f t="shared" ca="1" si="40"/>
        <v>0</v>
      </c>
      <c r="AY62" s="91">
        <f t="shared" ca="1" si="40"/>
        <v>0</v>
      </c>
      <c r="AZ62" s="91">
        <f t="shared" ca="1" si="40"/>
        <v>0</v>
      </c>
      <c r="BA62" s="91">
        <f t="shared" ca="1" si="40"/>
        <v>0</v>
      </c>
      <c r="BB62" s="91">
        <f t="shared" ca="1" si="40"/>
        <v>0</v>
      </c>
      <c r="BC62" s="91">
        <f t="shared" ca="1" si="40"/>
        <v>0</v>
      </c>
      <c r="BD62" s="91">
        <f t="shared" ca="1" si="40"/>
        <v>0</v>
      </c>
      <c r="BE62" s="91">
        <f t="shared" ca="1" si="40"/>
        <v>0</v>
      </c>
      <c r="BF62" s="91">
        <f t="shared" ca="1" si="40"/>
        <v>0</v>
      </c>
      <c r="BG62" s="91">
        <f t="shared" ca="1" si="40"/>
        <v>0</v>
      </c>
      <c r="BH62" s="91">
        <f t="shared" ca="1" si="40"/>
        <v>0</v>
      </c>
      <c r="BI62" s="91">
        <f t="shared" ca="1" si="40"/>
        <v>0</v>
      </c>
      <c r="BJ62" s="91">
        <f t="shared" ca="1" si="40"/>
        <v>0</v>
      </c>
      <c r="BK62" s="91">
        <f t="shared" ca="1" si="40"/>
        <v>0</v>
      </c>
      <c r="BL62" s="91">
        <f t="shared" ca="1" si="40"/>
        <v>0</v>
      </c>
      <c r="BM62" s="91">
        <f t="shared" ca="1" si="40"/>
        <v>0</v>
      </c>
      <c r="BN62" s="91">
        <f t="shared" ca="1" si="40"/>
        <v>0</v>
      </c>
      <c r="BO62" s="91">
        <f t="shared" ca="1" si="40"/>
        <v>0</v>
      </c>
      <c r="BP62" s="91">
        <f t="shared" ca="1" si="40"/>
        <v>0</v>
      </c>
      <c r="BQ62" s="91">
        <f t="shared" ca="1" si="40"/>
        <v>0</v>
      </c>
      <c r="BR62" s="91">
        <f t="shared" ref="BR62:CF62" ca="1" si="41">IF(BR61&lt;0,1,IF(BQ62&lt;1,0,ABS(BQ61)/(ABS(BQ61)+BR61)))*BR$97</f>
        <v>0</v>
      </c>
      <c r="BS62" s="91">
        <f t="shared" ca="1" si="41"/>
        <v>0</v>
      </c>
      <c r="BT62" s="91">
        <f t="shared" ca="1" si="41"/>
        <v>0</v>
      </c>
      <c r="BU62" s="91">
        <f t="shared" ca="1" si="41"/>
        <v>0</v>
      </c>
      <c r="BV62" s="91">
        <f t="shared" ca="1" si="41"/>
        <v>0</v>
      </c>
      <c r="BW62" s="91">
        <f t="shared" ca="1" si="41"/>
        <v>0</v>
      </c>
      <c r="BX62" s="91">
        <f t="shared" ca="1" si="41"/>
        <v>0</v>
      </c>
      <c r="BY62" s="91">
        <f t="shared" ca="1" si="41"/>
        <v>0</v>
      </c>
      <c r="BZ62" s="91">
        <f t="shared" ca="1" si="41"/>
        <v>0</v>
      </c>
      <c r="CA62" s="91">
        <f t="shared" ca="1" si="41"/>
        <v>0</v>
      </c>
      <c r="CB62" s="91">
        <f t="shared" ca="1" si="41"/>
        <v>0</v>
      </c>
      <c r="CC62" s="91">
        <f t="shared" ca="1" si="41"/>
        <v>0</v>
      </c>
      <c r="CD62" s="91">
        <f t="shared" ca="1" si="41"/>
        <v>0</v>
      </c>
      <c r="CE62" s="91">
        <f t="shared" ca="1" si="41"/>
        <v>0</v>
      </c>
      <c r="CF62" s="91">
        <f t="shared" ca="1" si="41"/>
        <v>0</v>
      </c>
      <c r="CG62" s="94"/>
    </row>
    <row r="63" spans="1:85" ht="15" customHeight="1" x14ac:dyDescent="0.2">
      <c r="A63" s="98"/>
      <c r="B63" s="7" t="s">
        <v>147</v>
      </c>
      <c r="C63" s="57" t="s">
        <v>5</v>
      </c>
      <c r="D63" s="8">
        <f ca="1">D60</f>
        <v>-182694.1058493905</v>
      </c>
      <c r="E63" s="9">
        <f ca="1">E60</f>
        <v>-7024.393586862705</v>
      </c>
      <c r="F63" s="9">
        <f t="shared" ref="F63:BQ63" ca="1" si="42">(E63+F60)*F97</f>
        <v>-125576.43973707184</v>
      </c>
      <c r="G63" s="9">
        <f t="shared" ca="1" si="42"/>
        <v>-159448.0411100632</v>
      </c>
      <c r="H63" s="9">
        <f t="shared" ca="1" si="42"/>
        <v>-180309.60970485074</v>
      </c>
      <c r="I63" s="9">
        <f t="shared" ca="1" si="42"/>
        <v>-182694.1058493905</v>
      </c>
      <c r="J63" s="9">
        <f t="shared" ca="1" si="42"/>
        <v>-182694.1058493905</v>
      </c>
      <c r="K63" s="9">
        <f t="shared" ca="1" si="42"/>
        <v>-182694.1058493905</v>
      </c>
      <c r="L63" s="9">
        <f t="shared" ca="1" si="42"/>
        <v>-182694.1058493905</v>
      </c>
      <c r="M63" s="9">
        <f t="shared" ca="1" si="42"/>
        <v>0</v>
      </c>
      <c r="N63" s="9">
        <f t="shared" ca="1" si="42"/>
        <v>0</v>
      </c>
      <c r="O63" s="9">
        <f t="shared" ca="1" si="42"/>
        <v>0</v>
      </c>
      <c r="P63" s="9">
        <f t="shared" ca="1" si="42"/>
        <v>0</v>
      </c>
      <c r="Q63" s="9">
        <f t="shared" ca="1" si="42"/>
        <v>0</v>
      </c>
      <c r="R63" s="9">
        <f t="shared" ca="1" si="42"/>
        <v>0</v>
      </c>
      <c r="S63" s="9">
        <f t="shared" ca="1" si="42"/>
        <v>0</v>
      </c>
      <c r="T63" s="9">
        <f t="shared" ca="1" si="42"/>
        <v>0</v>
      </c>
      <c r="U63" s="9">
        <f t="shared" ca="1" si="42"/>
        <v>0</v>
      </c>
      <c r="V63" s="9">
        <f t="shared" ca="1" si="42"/>
        <v>0</v>
      </c>
      <c r="W63" s="9">
        <f t="shared" ca="1" si="42"/>
        <v>0</v>
      </c>
      <c r="X63" s="9">
        <f t="shared" ca="1" si="42"/>
        <v>0</v>
      </c>
      <c r="Y63" s="9">
        <f t="shared" ca="1" si="42"/>
        <v>0</v>
      </c>
      <c r="Z63" s="9">
        <f t="shared" ca="1" si="42"/>
        <v>0</v>
      </c>
      <c r="AA63" s="9">
        <f t="shared" ca="1" si="42"/>
        <v>0</v>
      </c>
      <c r="AB63" s="9">
        <f t="shared" ca="1" si="42"/>
        <v>0</v>
      </c>
      <c r="AC63" s="9">
        <f t="shared" ca="1" si="42"/>
        <v>0</v>
      </c>
      <c r="AD63" s="9">
        <f t="shared" ca="1" si="42"/>
        <v>0</v>
      </c>
      <c r="AE63" s="9">
        <f t="shared" ca="1" si="42"/>
        <v>0</v>
      </c>
      <c r="AF63" s="9">
        <f t="shared" ca="1" si="42"/>
        <v>0</v>
      </c>
      <c r="AG63" s="9">
        <f t="shared" ca="1" si="42"/>
        <v>0</v>
      </c>
      <c r="AH63" s="9">
        <f t="shared" ca="1" si="42"/>
        <v>0</v>
      </c>
      <c r="AI63" s="9">
        <f t="shared" ca="1" si="42"/>
        <v>0</v>
      </c>
      <c r="AJ63" s="9">
        <f t="shared" ca="1" si="42"/>
        <v>0</v>
      </c>
      <c r="AK63" s="9">
        <f t="shared" ca="1" si="42"/>
        <v>0</v>
      </c>
      <c r="AL63" s="9">
        <f t="shared" ca="1" si="42"/>
        <v>0</v>
      </c>
      <c r="AM63" s="9">
        <f t="shared" ca="1" si="42"/>
        <v>0</v>
      </c>
      <c r="AN63" s="9">
        <f t="shared" ca="1" si="42"/>
        <v>0</v>
      </c>
      <c r="AO63" s="9">
        <f t="shared" ca="1" si="42"/>
        <v>0</v>
      </c>
      <c r="AP63" s="9">
        <f t="shared" ca="1" si="42"/>
        <v>0</v>
      </c>
      <c r="AQ63" s="9">
        <f t="shared" ca="1" si="42"/>
        <v>0</v>
      </c>
      <c r="AR63" s="9">
        <f t="shared" ca="1" si="42"/>
        <v>0</v>
      </c>
      <c r="AS63" s="9">
        <f t="shared" ca="1" si="42"/>
        <v>0</v>
      </c>
      <c r="AT63" s="9">
        <f t="shared" ca="1" si="42"/>
        <v>0</v>
      </c>
      <c r="AU63" s="9">
        <f t="shared" ca="1" si="42"/>
        <v>0</v>
      </c>
      <c r="AV63" s="9">
        <f t="shared" ca="1" si="42"/>
        <v>0</v>
      </c>
      <c r="AW63" s="9">
        <f t="shared" ca="1" si="42"/>
        <v>0</v>
      </c>
      <c r="AX63" s="9">
        <f t="shared" ca="1" si="42"/>
        <v>0</v>
      </c>
      <c r="AY63" s="9">
        <f t="shared" ca="1" si="42"/>
        <v>0</v>
      </c>
      <c r="AZ63" s="9">
        <f t="shared" ca="1" si="42"/>
        <v>0</v>
      </c>
      <c r="BA63" s="9">
        <f t="shared" ca="1" si="42"/>
        <v>0</v>
      </c>
      <c r="BB63" s="9">
        <f t="shared" ca="1" si="42"/>
        <v>0</v>
      </c>
      <c r="BC63" s="9">
        <f t="shared" ca="1" si="42"/>
        <v>0</v>
      </c>
      <c r="BD63" s="9">
        <f t="shared" ca="1" si="42"/>
        <v>0</v>
      </c>
      <c r="BE63" s="9">
        <f t="shared" ca="1" si="42"/>
        <v>0</v>
      </c>
      <c r="BF63" s="9">
        <f t="shared" ca="1" si="42"/>
        <v>0</v>
      </c>
      <c r="BG63" s="9">
        <f t="shared" ca="1" si="42"/>
        <v>0</v>
      </c>
      <c r="BH63" s="9">
        <f t="shared" ca="1" si="42"/>
        <v>0</v>
      </c>
      <c r="BI63" s="9">
        <f t="shared" ca="1" si="42"/>
        <v>0</v>
      </c>
      <c r="BJ63" s="9">
        <f t="shared" ca="1" si="42"/>
        <v>0</v>
      </c>
      <c r="BK63" s="9">
        <f t="shared" ca="1" si="42"/>
        <v>0</v>
      </c>
      <c r="BL63" s="9">
        <f t="shared" ca="1" si="42"/>
        <v>0</v>
      </c>
      <c r="BM63" s="9">
        <f t="shared" ca="1" si="42"/>
        <v>0</v>
      </c>
      <c r="BN63" s="9">
        <f t="shared" ca="1" si="42"/>
        <v>0</v>
      </c>
      <c r="BO63" s="9">
        <f t="shared" ca="1" si="42"/>
        <v>0</v>
      </c>
      <c r="BP63" s="9">
        <f t="shared" ca="1" si="42"/>
        <v>0</v>
      </c>
      <c r="BQ63" s="9">
        <f t="shared" ca="1" si="42"/>
        <v>0</v>
      </c>
      <c r="BR63" s="9">
        <f t="shared" ref="BR63:CF63" ca="1" si="43">(BQ63+BR60)*BR97</f>
        <v>0</v>
      </c>
      <c r="BS63" s="9">
        <f t="shared" ca="1" si="43"/>
        <v>0</v>
      </c>
      <c r="BT63" s="9">
        <f t="shared" ca="1" si="43"/>
        <v>0</v>
      </c>
      <c r="BU63" s="9">
        <f t="shared" ca="1" si="43"/>
        <v>0</v>
      </c>
      <c r="BV63" s="9">
        <f t="shared" ca="1" si="43"/>
        <v>0</v>
      </c>
      <c r="BW63" s="9">
        <f t="shared" ca="1" si="43"/>
        <v>0</v>
      </c>
      <c r="BX63" s="9">
        <f t="shared" ca="1" si="43"/>
        <v>0</v>
      </c>
      <c r="BY63" s="9">
        <f t="shared" ca="1" si="43"/>
        <v>0</v>
      </c>
      <c r="BZ63" s="9">
        <f t="shared" ca="1" si="43"/>
        <v>0</v>
      </c>
      <c r="CA63" s="9">
        <f t="shared" ca="1" si="43"/>
        <v>0</v>
      </c>
      <c r="CB63" s="9">
        <f t="shared" ca="1" si="43"/>
        <v>0</v>
      </c>
      <c r="CC63" s="9">
        <f t="shared" ca="1" si="43"/>
        <v>0</v>
      </c>
      <c r="CD63" s="9">
        <f t="shared" ca="1" si="43"/>
        <v>0</v>
      </c>
      <c r="CE63" s="9">
        <f t="shared" ca="1" si="43"/>
        <v>0</v>
      </c>
      <c r="CF63" s="9">
        <f t="shared" ca="1" si="43"/>
        <v>0</v>
      </c>
      <c r="CG63" s="94"/>
    </row>
    <row r="64" spans="1:85" ht="15" customHeight="1" x14ac:dyDescent="0.2">
      <c r="A64" s="98"/>
      <c r="B64" s="7" t="s">
        <v>146</v>
      </c>
      <c r="C64" s="57" t="s">
        <v>10</v>
      </c>
      <c r="D64" s="63">
        <f ca="1">SUM(E64:CF64)</f>
        <v>8</v>
      </c>
      <c r="E64" s="91">
        <f ca="1">IF(E63&lt;0,1,0)</f>
        <v>1</v>
      </c>
      <c r="F64" s="91">
        <f t="shared" ref="F64:BQ64" ca="1" si="44">IF(F63&lt;0,1,IF(E64&lt;1,0,ABS(E63)/(ABS(E63)+F63)))*F97</f>
        <v>1</v>
      </c>
      <c r="G64" s="91">
        <f t="shared" ca="1" si="44"/>
        <v>1</v>
      </c>
      <c r="H64" s="91">
        <f t="shared" ca="1" si="44"/>
        <v>1</v>
      </c>
      <c r="I64" s="91">
        <f t="shared" ca="1" si="44"/>
        <v>1</v>
      </c>
      <c r="J64" s="91">
        <f t="shared" ca="1" si="44"/>
        <v>1</v>
      </c>
      <c r="K64" s="91">
        <f t="shared" ca="1" si="44"/>
        <v>1</v>
      </c>
      <c r="L64" s="91">
        <f t="shared" ca="1" si="44"/>
        <v>1</v>
      </c>
      <c r="M64" s="91">
        <f t="shared" ca="1" si="44"/>
        <v>0</v>
      </c>
      <c r="N64" s="91">
        <f t="shared" ca="1" si="44"/>
        <v>0</v>
      </c>
      <c r="O64" s="91">
        <f t="shared" ca="1" si="44"/>
        <v>0</v>
      </c>
      <c r="P64" s="91">
        <f t="shared" ca="1" si="44"/>
        <v>0</v>
      </c>
      <c r="Q64" s="91">
        <f t="shared" ca="1" si="44"/>
        <v>0</v>
      </c>
      <c r="R64" s="91">
        <f t="shared" ca="1" si="44"/>
        <v>0</v>
      </c>
      <c r="S64" s="91">
        <f t="shared" ca="1" si="44"/>
        <v>0</v>
      </c>
      <c r="T64" s="91">
        <f t="shared" ca="1" si="44"/>
        <v>0</v>
      </c>
      <c r="U64" s="91">
        <f t="shared" ca="1" si="44"/>
        <v>0</v>
      </c>
      <c r="V64" s="91">
        <f t="shared" ca="1" si="44"/>
        <v>0</v>
      </c>
      <c r="W64" s="91">
        <f t="shared" ca="1" si="44"/>
        <v>0</v>
      </c>
      <c r="X64" s="91">
        <f t="shared" ca="1" si="44"/>
        <v>0</v>
      </c>
      <c r="Y64" s="91">
        <f t="shared" ca="1" si="44"/>
        <v>0</v>
      </c>
      <c r="Z64" s="91">
        <f t="shared" ca="1" si="44"/>
        <v>0</v>
      </c>
      <c r="AA64" s="91">
        <f t="shared" ca="1" si="44"/>
        <v>0</v>
      </c>
      <c r="AB64" s="91">
        <f t="shared" ca="1" si="44"/>
        <v>0</v>
      </c>
      <c r="AC64" s="91">
        <f t="shared" ca="1" si="44"/>
        <v>0</v>
      </c>
      <c r="AD64" s="91">
        <f t="shared" ca="1" si="44"/>
        <v>0</v>
      </c>
      <c r="AE64" s="91">
        <f t="shared" ca="1" si="44"/>
        <v>0</v>
      </c>
      <c r="AF64" s="91">
        <f t="shared" ca="1" si="44"/>
        <v>0</v>
      </c>
      <c r="AG64" s="91">
        <f t="shared" ca="1" si="44"/>
        <v>0</v>
      </c>
      <c r="AH64" s="91">
        <f t="shared" ca="1" si="44"/>
        <v>0</v>
      </c>
      <c r="AI64" s="91">
        <f t="shared" ca="1" si="44"/>
        <v>0</v>
      </c>
      <c r="AJ64" s="91">
        <f t="shared" ca="1" si="44"/>
        <v>0</v>
      </c>
      <c r="AK64" s="91">
        <f t="shared" ca="1" si="44"/>
        <v>0</v>
      </c>
      <c r="AL64" s="91">
        <f t="shared" ca="1" si="44"/>
        <v>0</v>
      </c>
      <c r="AM64" s="91">
        <f t="shared" ca="1" si="44"/>
        <v>0</v>
      </c>
      <c r="AN64" s="91">
        <f t="shared" ca="1" si="44"/>
        <v>0</v>
      </c>
      <c r="AO64" s="91">
        <f t="shared" ca="1" si="44"/>
        <v>0</v>
      </c>
      <c r="AP64" s="91">
        <f t="shared" ca="1" si="44"/>
        <v>0</v>
      </c>
      <c r="AQ64" s="91">
        <f t="shared" ca="1" si="44"/>
        <v>0</v>
      </c>
      <c r="AR64" s="91">
        <f t="shared" ca="1" si="44"/>
        <v>0</v>
      </c>
      <c r="AS64" s="91">
        <f t="shared" ca="1" si="44"/>
        <v>0</v>
      </c>
      <c r="AT64" s="91">
        <f t="shared" ca="1" si="44"/>
        <v>0</v>
      </c>
      <c r="AU64" s="91">
        <f t="shared" ca="1" si="44"/>
        <v>0</v>
      </c>
      <c r="AV64" s="91">
        <f t="shared" ca="1" si="44"/>
        <v>0</v>
      </c>
      <c r="AW64" s="91">
        <f t="shared" ca="1" si="44"/>
        <v>0</v>
      </c>
      <c r="AX64" s="91">
        <f t="shared" ca="1" si="44"/>
        <v>0</v>
      </c>
      <c r="AY64" s="91">
        <f t="shared" ca="1" si="44"/>
        <v>0</v>
      </c>
      <c r="AZ64" s="91">
        <f t="shared" ca="1" si="44"/>
        <v>0</v>
      </c>
      <c r="BA64" s="91">
        <f t="shared" ca="1" si="44"/>
        <v>0</v>
      </c>
      <c r="BB64" s="91">
        <f t="shared" ca="1" si="44"/>
        <v>0</v>
      </c>
      <c r="BC64" s="91">
        <f t="shared" ca="1" si="44"/>
        <v>0</v>
      </c>
      <c r="BD64" s="91">
        <f t="shared" ca="1" si="44"/>
        <v>0</v>
      </c>
      <c r="BE64" s="91">
        <f t="shared" ca="1" si="44"/>
        <v>0</v>
      </c>
      <c r="BF64" s="91">
        <f t="shared" ca="1" si="44"/>
        <v>0</v>
      </c>
      <c r="BG64" s="91">
        <f t="shared" ca="1" si="44"/>
        <v>0</v>
      </c>
      <c r="BH64" s="91">
        <f t="shared" ca="1" si="44"/>
        <v>0</v>
      </c>
      <c r="BI64" s="91">
        <f t="shared" ca="1" si="44"/>
        <v>0</v>
      </c>
      <c r="BJ64" s="91">
        <f t="shared" ca="1" si="44"/>
        <v>0</v>
      </c>
      <c r="BK64" s="91">
        <f t="shared" ca="1" si="44"/>
        <v>0</v>
      </c>
      <c r="BL64" s="91">
        <f t="shared" ca="1" si="44"/>
        <v>0</v>
      </c>
      <c r="BM64" s="91">
        <f t="shared" ca="1" si="44"/>
        <v>0</v>
      </c>
      <c r="BN64" s="91">
        <f t="shared" ca="1" si="44"/>
        <v>0</v>
      </c>
      <c r="BO64" s="91">
        <f t="shared" ca="1" si="44"/>
        <v>0</v>
      </c>
      <c r="BP64" s="91">
        <f t="shared" ca="1" si="44"/>
        <v>0</v>
      </c>
      <c r="BQ64" s="91">
        <f t="shared" ca="1" si="44"/>
        <v>0</v>
      </c>
      <c r="BR64" s="91">
        <f t="shared" ref="BR64:CF64" ca="1" si="45">IF(BR63&lt;0,1,IF(BQ64&lt;1,0,ABS(BQ63)/(ABS(BQ63)+BR63)))*BR97</f>
        <v>0</v>
      </c>
      <c r="BS64" s="91">
        <f t="shared" ca="1" si="45"/>
        <v>0</v>
      </c>
      <c r="BT64" s="91">
        <f t="shared" ca="1" si="45"/>
        <v>0</v>
      </c>
      <c r="BU64" s="91">
        <f t="shared" ca="1" si="45"/>
        <v>0</v>
      </c>
      <c r="BV64" s="91">
        <f t="shared" ca="1" si="45"/>
        <v>0</v>
      </c>
      <c r="BW64" s="91">
        <f t="shared" ca="1" si="45"/>
        <v>0</v>
      </c>
      <c r="BX64" s="91">
        <f t="shared" ca="1" si="45"/>
        <v>0</v>
      </c>
      <c r="BY64" s="91">
        <f t="shared" ca="1" si="45"/>
        <v>0</v>
      </c>
      <c r="BZ64" s="91">
        <f t="shared" ca="1" si="45"/>
        <v>0</v>
      </c>
      <c r="CA64" s="91">
        <f t="shared" ca="1" si="45"/>
        <v>0</v>
      </c>
      <c r="CB64" s="91">
        <f t="shared" ca="1" si="45"/>
        <v>0</v>
      </c>
      <c r="CC64" s="91">
        <f t="shared" ca="1" si="45"/>
        <v>0</v>
      </c>
      <c r="CD64" s="91">
        <f t="shared" ca="1" si="45"/>
        <v>0</v>
      </c>
      <c r="CE64" s="91">
        <f t="shared" ca="1" si="45"/>
        <v>0</v>
      </c>
      <c r="CF64" s="91">
        <f t="shared" ca="1" si="45"/>
        <v>0</v>
      </c>
      <c r="CG64" s="94"/>
    </row>
    <row r="65" spans="1:85" ht="15" customHeight="1" x14ac:dyDescent="0.2">
      <c r="A65" s="98"/>
      <c r="B65" s="7" t="s">
        <v>800</v>
      </c>
      <c r="C65" s="57" t="s">
        <v>5</v>
      </c>
      <c r="D65" s="63">
        <f ca="1">SUM(E65:CF65)</f>
        <v>236100</v>
      </c>
      <c r="E65" s="91">
        <f ca="1">E34*E97</f>
        <v>7500</v>
      </c>
      <c r="F65" s="91">
        <f t="shared" ref="F65:BQ65" ca="1" si="46">F34*F97</f>
        <v>144300</v>
      </c>
      <c r="G65" s="91">
        <f t="shared" ca="1" si="46"/>
        <v>47000</v>
      </c>
      <c r="H65" s="91">
        <f t="shared" ca="1" si="46"/>
        <v>33000</v>
      </c>
      <c r="I65" s="91">
        <f t="shared" ca="1" si="46"/>
        <v>4300</v>
      </c>
      <c r="J65" s="91">
        <f t="shared" ca="1" si="46"/>
        <v>0</v>
      </c>
      <c r="K65" s="91">
        <f t="shared" ca="1" si="46"/>
        <v>0</v>
      </c>
      <c r="L65" s="91">
        <f t="shared" ca="1" si="46"/>
        <v>0</v>
      </c>
      <c r="M65" s="91">
        <f t="shared" ca="1" si="46"/>
        <v>0</v>
      </c>
      <c r="N65" s="91">
        <f t="shared" ca="1" si="46"/>
        <v>0</v>
      </c>
      <c r="O65" s="91">
        <f t="shared" ca="1" si="46"/>
        <v>0</v>
      </c>
      <c r="P65" s="91">
        <f t="shared" ca="1" si="46"/>
        <v>0</v>
      </c>
      <c r="Q65" s="91">
        <f t="shared" ca="1" si="46"/>
        <v>0</v>
      </c>
      <c r="R65" s="91">
        <f t="shared" ca="1" si="46"/>
        <v>0</v>
      </c>
      <c r="S65" s="91">
        <f t="shared" ca="1" si="46"/>
        <v>0</v>
      </c>
      <c r="T65" s="91">
        <f t="shared" ca="1" si="46"/>
        <v>0</v>
      </c>
      <c r="U65" s="91">
        <f t="shared" ca="1" si="46"/>
        <v>0</v>
      </c>
      <c r="V65" s="91">
        <f t="shared" ca="1" si="46"/>
        <v>0</v>
      </c>
      <c r="W65" s="91">
        <f t="shared" ca="1" si="46"/>
        <v>0</v>
      </c>
      <c r="X65" s="91">
        <f t="shared" ca="1" si="46"/>
        <v>0</v>
      </c>
      <c r="Y65" s="91">
        <f t="shared" ca="1" si="46"/>
        <v>0</v>
      </c>
      <c r="Z65" s="91">
        <f t="shared" ca="1" si="46"/>
        <v>0</v>
      </c>
      <c r="AA65" s="91">
        <f t="shared" ca="1" si="46"/>
        <v>0</v>
      </c>
      <c r="AB65" s="91">
        <f t="shared" ca="1" si="46"/>
        <v>0</v>
      </c>
      <c r="AC65" s="91">
        <f t="shared" ca="1" si="46"/>
        <v>0</v>
      </c>
      <c r="AD65" s="91">
        <f t="shared" ca="1" si="46"/>
        <v>0</v>
      </c>
      <c r="AE65" s="91">
        <f t="shared" ca="1" si="46"/>
        <v>0</v>
      </c>
      <c r="AF65" s="91">
        <f t="shared" ca="1" si="46"/>
        <v>0</v>
      </c>
      <c r="AG65" s="91">
        <f t="shared" ca="1" si="46"/>
        <v>0</v>
      </c>
      <c r="AH65" s="91">
        <f t="shared" ca="1" si="46"/>
        <v>0</v>
      </c>
      <c r="AI65" s="91">
        <f t="shared" ca="1" si="46"/>
        <v>0</v>
      </c>
      <c r="AJ65" s="91">
        <f t="shared" ca="1" si="46"/>
        <v>0</v>
      </c>
      <c r="AK65" s="91">
        <f t="shared" ca="1" si="46"/>
        <v>0</v>
      </c>
      <c r="AL65" s="91">
        <f t="shared" ca="1" si="46"/>
        <v>0</v>
      </c>
      <c r="AM65" s="91">
        <f t="shared" ca="1" si="46"/>
        <v>0</v>
      </c>
      <c r="AN65" s="91">
        <f t="shared" ca="1" si="46"/>
        <v>0</v>
      </c>
      <c r="AO65" s="91">
        <f t="shared" ca="1" si="46"/>
        <v>0</v>
      </c>
      <c r="AP65" s="91">
        <f t="shared" ca="1" si="46"/>
        <v>0</v>
      </c>
      <c r="AQ65" s="91">
        <f t="shared" ca="1" si="46"/>
        <v>0</v>
      </c>
      <c r="AR65" s="91">
        <f t="shared" ca="1" si="46"/>
        <v>0</v>
      </c>
      <c r="AS65" s="91">
        <f t="shared" ca="1" si="46"/>
        <v>0</v>
      </c>
      <c r="AT65" s="91">
        <f t="shared" ca="1" si="46"/>
        <v>0</v>
      </c>
      <c r="AU65" s="91">
        <f t="shared" ca="1" si="46"/>
        <v>0</v>
      </c>
      <c r="AV65" s="91">
        <f t="shared" ca="1" si="46"/>
        <v>0</v>
      </c>
      <c r="AW65" s="91">
        <f t="shared" ca="1" si="46"/>
        <v>0</v>
      </c>
      <c r="AX65" s="91">
        <f t="shared" ca="1" si="46"/>
        <v>0</v>
      </c>
      <c r="AY65" s="91">
        <f t="shared" ca="1" si="46"/>
        <v>0</v>
      </c>
      <c r="AZ65" s="91">
        <f t="shared" ca="1" si="46"/>
        <v>0</v>
      </c>
      <c r="BA65" s="91">
        <f t="shared" ca="1" si="46"/>
        <v>0</v>
      </c>
      <c r="BB65" s="91">
        <f t="shared" ca="1" si="46"/>
        <v>0</v>
      </c>
      <c r="BC65" s="91">
        <f t="shared" ca="1" si="46"/>
        <v>0</v>
      </c>
      <c r="BD65" s="91">
        <f t="shared" ca="1" si="46"/>
        <v>0</v>
      </c>
      <c r="BE65" s="91">
        <f t="shared" ca="1" si="46"/>
        <v>0</v>
      </c>
      <c r="BF65" s="91">
        <f t="shared" ca="1" si="46"/>
        <v>0</v>
      </c>
      <c r="BG65" s="91">
        <f t="shared" ca="1" si="46"/>
        <v>0</v>
      </c>
      <c r="BH65" s="91">
        <f t="shared" ca="1" si="46"/>
        <v>0</v>
      </c>
      <c r="BI65" s="91">
        <f t="shared" ca="1" si="46"/>
        <v>0</v>
      </c>
      <c r="BJ65" s="91">
        <f t="shared" ca="1" si="46"/>
        <v>0</v>
      </c>
      <c r="BK65" s="91">
        <f t="shared" ca="1" si="46"/>
        <v>0</v>
      </c>
      <c r="BL65" s="91">
        <f t="shared" ca="1" si="46"/>
        <v>0</v>
      </c>
      <c r="BM65" s="91">
        <f t="shared" ca="1" si="46"/>
        <v>0</v>
      </c>
      <c r="BN65" s="91">
        <f t="shared" ca="1" si="46"/>
        <v>0</v>
      </c>
      <c r="BO65" s="91">
        <f t="shared" ca="1" si="46"/>
        <v>0</v>
      </c>
      <c r="BP65" s="91">
        <f t="shared" ca="1" si="46"/>
        <v>0</v>
      </c>
      <c r="BQ65" s="91">
        <f t="shared" ca="1" si="46"/>
        <v>0</v>
      </c>
      <c r="BR65" s="91">
        <f t="shared" ref="BR65:CF65" ca="1" si="47">BR34*BR97</f>
        <v>0</v>
      </c>
      <c r="BS65" s="91">
        <f t="shared" ca="1" si="47"/>
        <v>0</v>
      </c>
      <c r="BT65" s="91">
        <f t="shared" ca="1" si="47"/>
        <v>0</v>
      </c>
      <c r="BU65" s="91">
        <f t="shared" ca="1" si="47"/>
        <v>0</v>
      </c>
      <c r="BV65" s="91">
        <f t="shared" ca="1" si="47"/>
        <v>0</v>
      </c>
      <c r="BW65" s="91">
        <f t="shared" ca="1" si="47"/>
        <v>0</v>
      </c>
      <c r="BX65" s="91">
        <f t="shared" ca="1" si="47"/>
        <v>0</v>
      </c>
      <c r="BY65" s="91">
        <f t="shared" ca="1" si="47"/>
        <v>0</v>
      </c>
      <c r="BZ65" s="91">
        <f t="shared" ca="1" si="47"/>
        <v>0</v>
      </c>
      <c r="CA65" s="91">
        <f t="shared" ca="1" si="47"/>
        <v>0</v>
      </c>
      <c r="CB65" s="91">
        <f t="shared" ca="1" si="47"/>
        <v>0</v>
      </c>
      <c r="CC65" s="91">
        <f t="shared" ca="1" si="47"/>
        <v>0</v>
      </c>
      <c r="CD65" s="91">
        <f t="shared" ca="1" si="47"/>
        <v>0</v>
      </c>
      <c r="CE65" s="91">
        <f t="shared" ca="1" si="47"/>
        <v>0</v>
      </c>
      <c r="CF65" s="91">
        <f t="shared" ca="1" si="47"/>
        <v>0</v>
      </c>
      <c r="CG65" s="94"/>
    </row>
    <row r="66" spans="1:85" ht="15" customHeight="1" x14ac:dyDescent="0.2">
      <c r="A66" s="98"/>
      <c r="B66" s="304" t="s">
        <v>808</v>
      </c>
      <c r="C66" s="313" t="s">
        <v>144</v>
      </c>
      <c r="D66" s="314">
        <f ca="1">(SUMIFS($E$55:$CF$55,$E$51:$CF$51,"&gt;="&amp;YEAR(TODAY()),$E$51:$CF$51,"&lt;="&amp;YEAR(TODAY())+2)+IF($A$19="прямой",SUMIFS($E$19:$CF$19,$E$51:$CF$51,"&gt;="&amp;YEAR(TODAY()),$E$51:$CF$51,"&lt;="&amp;YEAR(TODAY())+2),0))/SUMIFS($E$57:$CF$57,$E$51:$CF$51,"&gt;="&amp;YEAR(TODAY()),$E$51:$CF$51,"&lt;="&amp;YEAR(TODAY())+2)</f>
        <v>-6.652360515021459E-2</v>
      </c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94"/>
      <c r="BA66" s="94"/>
      <c r="BB66" s="94"/>
      <c r="BC66" s="94"/>
      <c r="BD66" s="94"/>
      <c r="BE66" s="94"/>
      <c r="BF66" s="94"/>
      <c r="BG66" s="94"/>
      <c r="BH66" s="94"/>
      <c r="BI66" s="94"/>
      <c r="BJ66" s="94"/>
      <c r="BK66" s="94"/>
      <c r="BL66" s="94"/>
      <c r="BM66" s="94"/>
      <c r="BN66" s="94"/>
      <c r="BO66" s="94"/>
      <c r="BP66" s="94"/>
      <c r="BQ66" s="94"/>
      <c r="BR66" s="94"/>
      <c r="BS66" s="94"/>
      <c r="BT66" s="94"/>
      <c r="BU66" s="94"/>
      <c r="BV66" s="94"/>
      <c r="BW66" s="94"/>
      <c r="BX66" s="94"/>
      <c r="BY66" s="94"/>
      <c r="BZ66" s="94"/>
      <c r="CA66" s="94"/>
      <c r="CB66" s="94"/>
      <c r="CC66" s="94"/>
      <c r="CD66" s="94"/>
      <c r="CE66" s="94"/>
      <c r="CF66" s="94"/>
      <c r="CG66" s="94"/>
    </row>
    <row r="67" spans="1:85" x14ac:dyDescent="0.2">
      <c r="A67" s="94"/>
      <c r="B67" s="94"/>
      <c r="C67" s="95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  <c r="AX67" s="94"/>
      <c r="AY67" s="94"/>
      <c r="AZ67" s="94"/>
      <c r="BA67" s="94"/>
      <c r="BB67" s="94"/>
      <c r="BC67" s="94"/>
      <c r="BD67" s="94"/>
      <c r="BE67" s="94"/>
      <c r="BF67" s="94"/>
      <c r="BG67" s="94"/>
      <c r="BH67" s="94"/>
      <c r="BI67" s="94"/>
      <c r="BJ67" s="94"/>
      <c r="BK67" s="94"/>
      <c r="BL67" s="94"/>
      <c r="BM67" s="94"/>
      <c r="BN67" s="94"/>
      <c r="BO67" s="94"/>
      <c r="BP67" s="94"/>
      <c r="BQ67" s="94"/>
      <c r="BR67" s="94"/>
      <c r="BS67" s="94"/>
      <c r="BT67" s="94"/>
      <c r="BU67" s="94"/>
      <c r="BV67" s="94"/>
      <c r="BW67" s="94"/>
      <c r="BX67" s="94"/>
      <c r="BY67" s="94"/>
      <c r="BZ67" s="94"/>
      <c r="CA67" s="94"/>
      <c r="CB67" s="94"/>
      <c r="CC67" s="94"/>
      <c r="CD67" s="94"/>
      <c r="CE67" s="94"/>
      <c r="CF67" s="94"/>
      <c r="CG67" s="94"/>
    </row>
    <row r="68" spans="1:85" x14ac:dyDescent="0.2">
      <c r="A68" s="94"/>
      <c r="B68" s="94"/>
      <c r="C68" s="95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  <c r="AV68" s="94"/>
      <c r="AW68" s="94"/>
      <c r="AX68" s="94"/>
      <c r="AY68" s="94"/>
      <c r="AZ68" s="94"/>
      <c r="BA68" s="94"/>
      <c r="BB68" s="94"/>
      <c r="BC68" s="94"/>
      <c r="BD68" s="94"/>
      <c r="BE68" s="94"/>
      <c r="BF68" s="94"/>
      <c r="BG68" s="94"/>
      <c r="BH68" s="94"/>
      <c r="BI68" s="94"/>
      <c r="BJ68" s="94"/>
      <c r="BK68" s="94"/>
      <c r="BL68" s="94"/>
      <c r="BM68" s="94"/>
      <c r="BN68" s="94"/>
      <c r="BO68" s="94"/>
      <c r="BP68" s="94"/>
      <c r="BQ68" s="94"/>
      <c r="BR68" s="94"/>
      <c r="BS68" s="94"/>
      <c r="BT68" s="94"/>
      <c r="BU68" s="94"/>
      <c r="BV68" s="94"/>
      <c r="BW68" s="94"/>
      <c r="BX68" s="94"/>
      <c r="BY68" s="94"/>
      <c r="BZ68" s="94"/>
      <c r="CA68" s="94"/>
      <c r="CB68" s="94"/>
      <c r="CC68" s="94"/>
      <c r="CD68" s="94"/>
      <c r="CE68" s="94"/>
      <c r="CF68" s="94"/>
      <c r="CG68" s="94"/>
    </row>
    <row r="69" spans="1:85" x14ac:dyDescent="0.2">
      <c r="A69" s="94"/>
      <c r="B69" s="94"/>
      <c r="C69" s="95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  <c r="AV69" s="94"/>
      <c r="AW69" s="94"/>
      <c r="AX69" s="94"/>
      <c r="AY69" s="94"/>
      <c r="AZ69" s="94"/>
      <c r="BA69" s="94"/>
      <c r="BB69" s="94"/>
      <c r="BC69" s="94"/>
      <c r="BD69" s="94"/>
      <c r="BE69" s="94"/>
      <c r="BF69" s="94"/>
      <c r="BG69" s="94"/>
      <c r="BH69" s="94"/>
      <c r="BI69" s="94"/>
      <c r="BJ69" s="94"/>
      <c r="BK69" s="94"/>
      <c r="BL69" s="94"/>
      <c r="BM69" s="94"/>
      <c r="BN69" s="94"/>
      <c r="BO69" s="94"/>
      <c r="BP69" s="94"/>
      <c r="BQ69" s="94"/>
      <c r="BR69" s="94"/>
      <c r="BS69" s="94"/>
      <c r="BT69" s="94"/>
      <c r="BU69" s="94"/>
      <c r="BV69" s="94"/>
      <c r="BW69" s="94"/>
      <c r="BX69" s="94"/>
      <c r="BY69" s="94"/>
      <c r="BZ69" s="94"/>
      <c r="CA69" s="94"/>
      <c r="CB69" s="94"/>
      <c r="CC69" s="94"/>
      <c r="CD69" s="94"/>
      <c r="CE69" s="94"/>
      <c r="CF69" s="94"/>
      <c r="CG69" s="94"/>
    </row>
    <row r="70" spans="1:85" x14ac:dyDescent="0.2">
      <c r="A70" s="94"/>
      <c r="B70" s="94"/>
      <c r="C70" s="95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  <c r="AV70" s="94"/>
      <c r="AW70" s="94"/>
      <c r="AX70" s="94"/>
      <c r="AY70" s="94"/>
      <c r="AZ70" s="94"/>
      <c r="BA70" s="94"/>
      <c r="BB70" s="94"/>
      <c r="BC70" s="94"/>
      <c r="BD70" s="94"/>
      <c r="BE70" s="94"/>
      <c r="BF70" s="94"/>
      <c r="BG70" s="94"/>
      <c r="BH70" s="94"/>
      <c r="BI70" s="94"/>
      <c r="BJ70" s="94"/>
      <c r="BK70" s="94"/>
      <c r="BL70" s="94"/>
      <c r="BM70" s="94"/>
      <c r="BN70" s="94"/>
      <c r="BO70" s="94"/>
      <c r="BP70" s="94"/>
      <c r="BQ70" s="94"/>
      <c r="BR70" s="94"/>
      <c r="BS70" s="94"/>
      <c r="BT70" s="94"/>
      <c r="BU70" s="94"/>
      <c r="BV70" s="94"/>
      <c r="BW70" s="94"/>
      <c r="BX70" s="94"/>
      <c r="BY70" s="94"/>
      <c r="BZ70" s="94"/>
      <c r="CA70" s="94"/>
      <c r="CB70" s="94"/>
      <c r="CC70" s="94"/>
      <c r="CD70" s="94"/>
      <c r="CE70" s="94"/>
      <c r="CF70" s="94"/>
      <c r="CG70" s="94"/>
    </row>
    <row r="71" spans="1:85" x14ac:dyDescent="0.2">
      <c r="A71" s="94"/>
      <c r="B71" s="94"/>
      <c r="C71" s="95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  <c r="AV71" s="94"/>
      <c r="AW71" s="94"/>
      <c r="AX71" s="94"/>
      <c r="AY71" s="94"/>
      <c r="AZ71" s="94"/>
      <c r="BA71" s="94"/>
      <c r="BB71" s="94"/>
      <c r="BC71" s="94"/>
      <c r="BD71" s="94"/>
      <c r="BE71" s="94"/>
      <c r="BF71" s="94"/>
      <c r="BG71" s="94"/>
      <c r="BH71" s="94"/>
      <c r="BI71" s="94"/>
      <c r="BJ71" s="94"/>
      <c r="BK71" s="94"/>
      <c r="BL71" s="94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/>
      <c r="CA71" s="94"/>
      <c r="CB71" s="94"/>
      <c r="CC71" s="94"/>
      <c r="CD71" s="94"/>
      <c r="CE71" s="94"/>
      <c r="CF71" s="94"/>
      <c r="CG71" s="94"/>
    </row>
    <row r="72" spans="1:85" x14ac:dyDescent="0.2">
      <c r="A72" s="94"/>
      <c r="B72" s="94"/>
      <c r="C72" s="95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  <c r="AV72" s="94"/>
      <c r="AW72" s="94"/>
      <c r="AX72" s="94"/>
      <c r="AY72" s="94"/>
      <c r="AZ72" s="94"/>
      <c r="BA72" s="94"/>
      <c r="BB72" s="94"/>
      <c r="BC72" s="94"/>
      <c r="BD72" s="94"/>
      <c r="BE72" s="94"/>
      <c r="BF72" s="94"/>
      <c r="BG72" s="94"/>
      <c r="BH72" s="94"/>
      <c r="BI72" s="94"/>
      <c r="BJ72" s="94"/>
      <c r="BK72" s="94"/>
      <c r="BL72" s="94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94"/>
      <c r="BZ72" s="94"/>
      <c r="CA72" s="94"/>
      <c r="CB72" s="94"/>
      <c r="CC72" s="94"/>
      <c r="CD72" s="94"/>
      <c r="CE72" s="94"/>
      <c r="CF72" s="94"/>
      <c r="CG72" s="94"/>
    </row>
    <row r="73" spans="1:85" x14ac:dyDescent="0.2">
      <c r="A73" s="94"/>
      <c r="B73" s="94"/>
      <c r="C73" s="95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A73" s="94"/>
      <c r="CB73" s="94"/>
      <c r="CC73" s="94"/>
      <c r="CD73" s="94"/>
      <c r="CE73" s="94"/>
      <c r="CF73" s="94"/>
      <c r="CG73" s="94"/>
    </row>
    <row r="74" spans="1:85" x14ac:dyDescent="0.2">
      <c r="A74" s="94"/>
      <c r="B74" s="94"/>
      <c r="C74" s="95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BD74" s="94"/>
      <c r="BE74" s="94"/>
      <c r="BF74" s="94"/>
      <c r="BG74" s="94"/>
      <c r="BH74" s="94"/>
      <c r="BI74" s="94"/>
      <c r="BJ74" s="94"/>
      <c r="BK74" s="94"/>
      <c r="BL74" s="94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A74" s="94"/>
      <c r="CB74" s="94"/>
      <c r="CC74" s="94"/>
      <c r="CD74" s="94"/>
      <c r="CE74" s="94"/>
      <c r="CF74" s="94"/>
      <c r="CG74" s="94"/>
    </row>
    <row r="75" spans="1:85" x14ac:dyDescent="0.2">
      <c r="A75" s="94"/>
      <c r="B75" s="94"/>
      <c r="C75" s="95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A75" s="94"/>
      <c r="CB75" s="94"/>
      <c r="CC75" s="94"/>
      <c r="CD75" s="94"/>
      <c r="CE75" s="94"/>
      <c r="CF75" s="94"/>
      <c r="CG75" s="94"/>
    </row>
    <row r="76" spans="1:85" x14ac:dyDescent="0.2">
      <c r="A76" s="94"/>
      <c r="B76" s="94"/>
      <c r="C76" s="95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</row>
    <row r="77" spans="1:85" x14ac:dyDescent="0.2">
      <c r="A77" s="94"/>
      <c r="B77" s="94"/>
      <c r="C77" s="95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  <c r="BS77" s="94"/>
      <c r="BT77" s="94"/>
      <c r="BU77" s="94"/>
      <c r="BV77" s="94"/>
      <c r="BW77" s="94"/>
      <c r="BX77" s="94"/>
      <c r="BY77" s="94"/>
      <c r="BZ77" s="94"/>
      <c r="CA77" s="94"/>
      <c r="CB77" s="94"/>
      <c r="CC77" s="94"/>
      <c r="CD77" s="94"/>
      <c r="CE77" s="94"/>
      <c r="CF77" s="94"/>
      <c r="CG77" s="94"/>
    </row>
    <row r="78" spans="1:85" x14ac:dyDescent="0.2">
      <c r="A78" s="94"/>
      <c r="B78" s="94"/>
      <c r="C78" s="95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  <c r="AX78" s="94"/>
      <c r="AY78" s="94"/>
      <c r="AZ78" s="94"/>
      <c r="BA78" s="94"/>
      <c r="BB78" s="94"/>
      <c r="BC78" s="94"/>
      <c r="BD78" s="94"/>
      <c r="BE78" s="94"/>
      <c r="BF78" s="94"/>
      <c r="BG78" s="94"/>
      <c r="BH78" s="94"/>
      <c r="BI78" s="94"/>
      <c r="BJ78" s="94"/>
      <c r="BK78" s="94"/>
      <c r="BL78" s="94"/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94"/>
      <c r="BZ78" s="94"/>
      <c r="CA78" s="94"/>
      <c r="CB78" s="94"/>
      <c r="CC78" s="94"/>
      <c r="CD78" s="94"/>
      <c r="CE78" s="94"/>
      <c r="CF78" s="94"/>
      <c r="CG78" s="94"/>
    </row>
    <row r="79" spans="1:85" x14ac:dyDescent="0.2">
      <c r="A79" s="94"/>
      <c r="B79" s="94"/>
      <c r="C79" s="95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  <c r="AV79" s="94"/>
      <c r="AW79" s="94"/>
      <c r="AX79" s="94"/>
      <c r="AY79" s="94"/>
      <c r="AZ79" s="94"/>
      <c r="BA79" s="94"/>
      <c r="BB79" s="94"/>
      <c r="BC79" s="94"/>
      <c r="BD79" s="94"/>
      <c r="BE79" s="94"/>
      <c r="BF79" s="94"/>
      <c r="BG79" s="94"/>
      <c r="BH79" s="94"/>
      <c r="BI79" s="94"/>
      <c r="BJ79" s="94"/>
      <c r="BK79" s="94"/>
      <c r="BL79" s="94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A79" s="94"/>
      <c r="CB79" s="94"/>
      <c r="CC79" s="94"/>
      <c r="CD79" s="94"/>
      <c r="CE79" s="94"/>
      <c r="CF79" s="94"/>
      <c r="CG79" s="94"/>
    </row>
    <row r="80" spans="1:85" x14ac:dyDescent="0.2">
      <c r="A80" s="94"/>
      <c r="B80" s="94"/>
      <c r="C80" s="95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94"/>
      <c r="BZ80" s="94"/>
      <c r="CA80" s="94"/>
      <c r="CB80" s="94"/>
      <c r="CC80" s="94"/>
      <c r="CD80" s="94"/>
      <c r="CE80" s="94"/>
      <c r="CF80" s="94"/>
      <c r="CG80" s="94"/>
    </row>
    <row r="81" spans="1:85" x14ac:dyDescent="0.2">
      <c r="A81" s="94"/>
      <c r="B81" s="94"/>
      <c r="C81" s="95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94"/>
      <c r="BZ81" s="94"/>
      <c r="CA81" s="94"/>
      <c r="CB81" s="94"/>
      <c r="CC81" s="94"/>
      <c r="CD81" s="94"/>
      <c r="CE81" s="94"/>
      <c r="CF81" s="94"/>
      <c r="CG81" s="94"/>
    </row>
    <row r="82" spans="1:85" x14ac:dyDescent="0.2">
      <c r="A82" s="94"/>
      <c r="B82" s="94"/>
      <c r="C82" s="95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A82" s="94"/>
      <c r="CB82" s="94"/>
      <c r="CC82" s="94"/>
      <c r="CD82" s="94"/>
      <c r="CE82" s="94"/>
      <c r="CF82" s="94"/>
      <c r="CG82" s="94"/>
    </row>
    <row r="83" spans="1:85" ht="28.5" customHeight="1" x14ac:dyDescent="0.2">
      <c r="A83" s="94"/>
      <c r="B83" s="96" t="s">
        <v>171</v>
      </c>
      <c r="C83" s="96" t="s">
        <v>166</v>
      </c>
      <c r="D83" s="96" t="s">
        <v>4</v>
      </c>
      <c r="E83" s="96">
        <f>$E$17</f>
        <v>2022</v>
      </c>
      <c r="F83" s="96">
        <f t="shared" ref="F83:BQ83" si="48">E83+1</f>
        <v>2023</v>
      </c>
      <c r="G83" s="96">
        <f t="shared" si="48"/>
        <v>2024</v>
      </c>
      <c r="H83" s="96">
        <f t="shared" si="48"/>
        <v>2025</v>
      </c>
      <c r="I83" s="96">
        <f t="shared" si="48"/>
        <v>2026</v>
      </c>
      <c r="J83" s="96">
        <f t="shared" si="48"/>
        <v>2027</v>
      </c>
      <c r="K83" s="96">
        <f t="shared" si="48"/>
        <v>2028</v>
      </c>
      <c r="L83" s="96">
        <f t="shared" si="48"/>
        <v>2029</v>
      </c>
      <c r="M83" s="96">
        <f t="shared" si="48"/>
        <v>2030</v>
      </c>
      <c r="N83" s="96">
        <f t="shared" si="48"/>
        <v>2031</v>
      </c>
      <c r="O83" s="96">
        <f t="shared" si="48"/>
        <v>2032</v>
      </c>
      <c r="P83" s="96">
        <f t="shared" si="48"/>
        <v>2033</v>
      </c>
      <c r="Q83" s="96">
        <f t="shared" si="48"/>
        <v>2034</v>
      </c>
      <c r="R83" s="96">
        <f t="shared" si="48"/>
        <v>2035</v>
      </c>
      <c r="S83" s="96">
        <f t="shared" si="48"/>
        <v>2036</v>
      </c>
      <c r="T83" s="96">
        <f t="shared" si="48"/>
        <v>2037</v>
      </c>
      <c r="U83" s="96">
        <f t="shared" si="48"/>
        <v>2038</v>
      </c>
      <c r="V83" s="96">
        <f t="shared" si="48"/>
        <v>2039</v>
      </c>
      <c r="W83" s="96">
        <f t="shared" si="48"/>
        <v>2040</v>
      </c>
      <c r="X83" s="96">
        <f t="shared" si="48"/>
        <v>2041</v>
      </c>
      <c r="Y83" s="96">
        <f t="shared" si="48"/>
        <v>2042</v>
      </c>
      <c r="Z83" s="96">
        <f t="shared" si="48"/>
        <v>2043</v>
      </c>
      <c r="AA83" s="96">
        <f t="shared" si="48"/>
        <v>2044</v>
      </c>
      <c r="AB83" s="96">
        <f t="shared" si="48"/>
        <v>2045</v>
      </c>
      <c r="AC83" s="96">
        <f t="shared" si="48"/>
        <v>2046</v>
      </c>
      <c r="AD83" s="96">
        <f t="shared" si="48"/>
        <v>2047</v>
      </c>
      <c r="AE83" s="96">
        <f t="shared" si="48"/>
        <v>2048</v>
      </c>
      <c r="AF83" s="96">
        <f t="shared" si="48"/>
        <v>2049</v>
      </c>
      <c r="AG83" s="96">
        <f t="shared" si="48"/>
        <v>2050</v>
      </c>
      <c r="AH83" s="96">
        <f t="shared" si="48"/>
        <v>2051</v>
      </c>
      <c r="AI83" s="96">
        <f t="shared" si="48"/>
        <v>2052</v>
      </c>
      <c r="AJ83" s="96">
        <f t="shared" si="48"/>
        <v>2053</v>
      </c>
      <c r="AK83" s="96">
        <f t="shared" si="48"/>
        <v>2054</v>
      </c>
      <c r="AL83" s="96">
        <f t="shared" si="48"/>
        <v>2055</v>
      </c>
      <c r="AM83" s="96">
        <f t="shared" si="48"/>
        <v>2056</v>
      </c>
      <c r="AN83" s="96">
        <f t="shared" si="48"/>
        <v>2057</v>
      </c>
      <c r="AO83" s="96">
        <f t="shared" si="48"/>
        <v>2058</v>
      </c>
      <c r="AP83" s="96">
        <f t="shared" si="48"/>
        <v>2059</v>
      </c>
      <c r="AQ83" s="96">
        <f t="shared" si="48"/>
        <v>2060</v>
      </c>
      <c r="AR83" s="96">
        <f t="shared" si="48"/>
        <v>2061</v>
      </c>
      <c r="AS83" s="96">
        <f t="shared" si="48"/>
        <v>2062</v>
      </c>
      <c r="AT83" s="96">
        <f t="shared" si="48"/>
        <v>2063</v>
      </c>
      <c r="AU83" s="96">
        <f t="shared" si="48"/>
        <v>2064</v>
      </c>
      <c r="AV83" s="96">
        <f t="shared" si="48"/>
        <v>2065</v>
      </c>
      <c r="AW83" s="96">
        <f t="shared" si="48"/>
        <v>2066</v>
      </c>
      <c r="AX83" s="96">
        <f t="shared" si="48"/>
        <v>2067</v>
      </c>
      <c r="AY83" s="96">
        <f t="shared" si="48"/>
        <v>2068</v>
      </c>
      <c r="AZ83" s="96">
        <f t="shared" si="48"/>
        <v>2069</v>
      </c>
      <c r="BA83" s="96">
        <f t="shared" si="48"/>
        <v>2070</v>
      </c>
      <c r="BB83" s="96">
        <f t="shared" si="48"/>
        <v>2071</v>
      </c>
      <c r="BC83" s="96">
        <f t="shared" si="48"/>
        <v>2072</v>
      </c>
      <c r="BD83" s="96">
        <f t="shared" si="48"/>
        <v>2073</v>
      </c>
      <c r="BE83" s="96">
        <f t="shared" si="48"/>
        <v>2074</v>
      </c>
      <c r="BF83" s="96">
        <f t="shared" si="48"/>
        <v>2075</v>
      </c>
      <c r="BG83" s="96">
        <f t="shared" si="48"/>
        <v>2076</v>
      </c>
      <c r="BH83" s="96">
        <f t="shared" si="48"/>
        <v>2077</v>
      </c>
      <c r="BI83" s="96">
        <f t="shared" si="48"/>
        <v>2078</v>
      </c>
      <c r="BJ83" s="96">
        <f t="shared" si="48"/>
        <v>2079</v>
      </c>
      <c r="BK83" s="96">
        <f t="shared" si="48"/>
        <v>2080</v>
      </c>
      <c r="BL83" s="96">
        <f t="shared" si="48"/>
        <v>2081</v>
      </c>
      <c r="BM83" s="96">
        <f t="shared" si="48"/>
        <v>2082</v>
      </c>
      <c r="BN83" s="96">
        <f t="shared" si="48"/>
        <v>2083</v>
      </c>
      <c r="BO83" s="96">
        <f t="shared" si="48"/>
        <v>2084</v>
      </c>
      <c r="BP83" s="96">
        <f t="shared" si="48"/>
        <v>2085</v>
      </c>
      <c r="BQ83" s="96">
        <f t="shared" si="48"/>
        <v>2086</v>
      </c>
      <c r="BR83" s="96">
        <f t="shared" ref="BR83:CF83" si="49">BQ83+1</f>
        <v>2087</v>
      </c>
      <c r="BS83" s="96">
        <f t="shared" si="49"/>
        <v>2088</v>
      </c>
      <c r="BT83" s="96">
        <f t="shared" si="49"/>
        <v>2089</v>
      </c>
      <c r="BU83" s="96">
        <f t="shared" si="49"/>
        <v>2090</v>
      </c>
      <c r="BV83" s="96">
        <f t="shared" si="49"/>
        <v>2091</v>
      </c>
      <c r="BW83" s="96">
        <f t="shared" si="49"/>
        <v>2092</v>
      </c>
      <c r="BX83" s="96">
        <f t="shared" si="49"/>
        <v>2093</v>
      </c>
      <c r="BY83" s="96">
        <f t="shared" si="49"/>
        <v>2094</v>
      </c>
      <c r="BZ83" s="96">
        <f t="shared" si="49"/>
        <v>2095</v>
      </c>
      <c r="CA83" s="96">
        <f t="shared" si="49"/>
        <v>2096</v>
      </c>
      <c r="CB83" s="96">
        <f t="shared" si="49"/>
        <v>2097</v>
      </c>
      <c r="CC83" s="96">
        <f t="shared" si="49"/>
        <v>2098</v>
      </c>
      <c r="CD83" s="96">
        <f t="shared" si="49"/>
        <v>2099</v>
      </c>
      <c r="CE83" s="96">
        <f t="shared" si="49"/>
        <v>2100</v>
      </c>
      <c r="CF83" s="96">
        <f t="shared" si="49"/>
        <v>2101</v>
      </c>
      <c r="CG83" s="94"/>
    </row>
    <row r="84" spans="1:85" ht="15" customHeight="1" x14ac:dyDescent="0.2">
      <c r="A84" s="98"/>
      <c r="B84" s="7" t="s">
        <v>149</v>
      </c>
      <c r="C84" s="57" t="s">
        <v>5</v>
      </c>
      <c r="D84" s="8">
        <f ca="1">SUM(E84:CF84)</f>
        <v>99661.218274111685</v>
      </c>
      <c r="E84" s="9">
        <f t="shared" ref="E84:BP84" ca="1" si="50">(E26-E49-E34)*E97</f>
        <v>-7500</v>
      </c>
      <c r="F84" s="9">
        <f t="shared" ca="1" si="50"/>
        <v>-144300</v>
      </c>
      <c r="G84" s="9">
        <f t="shared" ca="1" si="50"/>
        <v>-13101.522842639592</v>
      </c>
      <c r="H84" s="9">
        <f t="shared" ca="1" si="50"/>
        <v>27372.548223350255</v>
      </c>
      <c r="I84" s="9">
        <f t="shared" ca="1" si="50"/>
        <v>56072.548223350255</v>
      </c>
      <c r="J84" s="9">
        <f t="shared" ca="1" si="50"/>
        <v>60372.548223350255</v>
      </c>
      <c r="K84" s="9">
        <f t="shared" ca="1" si="50"/>
        <v>60372.548223350255</v>
      </c>
      <c r="L84" s="9">
        <f t="shared" ca="1" si="50"/>
        <v>60372.548223350255</v>
      </c>
      <c r="M84" s="9">
        <f t="shared" ca="1" si="50"/>
        <v>0</v>
      </c>
      <c r="N84" s="9">
        <f t="shared" ca="1" si="50"/>
        <v>0</v>
      </c>
      <c r="O84" s="9">
        <f t="shared" ca="1" si="50"/>
        <v>0</v>
      </c>
      <c r="P84" s="9">
        <f t="shared" ca="1" si="50"/>
        <v>0</v>
      </c>
      <c r="Q84" s="9">
        <f t="shared" ca="1" si="50"/>
        <v>0</v>
      </c>
      <c r="R84" s="9">
        <f t="shared" ca="1" si="50"/>
        <v>0</v>
      </c>
      <c r="S84" s="9">
        <f t="shared" ca="1" si="50"/>
        <v>0</v>
      </c>
      <c r="T84" s="9">
        <f t="shared" ca="1" si="50"/>
        <v>0</v>
      </c>
      <c r="U84" s="9">
        <f t="shared" ca="1" si="50"/>
        <v>0</v>
      </c>
      <c r="V84" s="9">
        <f t="shared" ca="1" si="50"/>
        <v>0</v>
      </c>
      <c r="W84" s="9">
        <f t="shared" ca="1" si="50"/>
        <v>0</v>
      </c>
      <c r="X84" s="9">
        <f t="shared" ca="1" si="50"/>
        <v>0</v>
      </c>
      <c r="Y84" s="9">
        <f t="shared" ca="1" si="50"/>
        <v>0</v>
      </c>
      <c r="Z84" s="9">
        <f t="shared" ca="1" si="50"/>
        <v>0</v>
      </c>
      <c r="AA84" s="9">
        <f t="shared" ca="1" si="50"/>
        <v>0</v>
      </c>
      <c r="AB84" s="9">
        <f t="shared" ca="1" si="50"/>
        <v>0</v>
      </c>
      <c r="AC84" s="9">
        <f t="shared" ca="1" si="50"/>
        <v>0</v>
      </c>
      <c r="AD84" s="9">
        <f t="shared" ca="1" si="50"/>
        <v>0</v>
      </c>
      <c r="AE84" s="9">
        <f t="shared" ca="1" si="50"/>
        <v>0</v>
      </c>
      <c r="AF84" s="9">
        <f t="shared" ca="1" si="50"/>
        <v>0</v>
      </c>
      <c r="AG84" s="9">
        <f t="shared" ca="1" si="50"/>
        <v>0</v>
      </c>
      <c r="AH84" s="9">
        <f t="shared" ca="1" si="50"/>
        <v>0</v>
      </c>
      <c r="AI84" s="9">
        <f t="shared" ca="1" si="50"/>
        <v>0</v>
      </c>
      <c r="AJ84" s="9">
        <f t="shared" ca="1" si="50"/>
        <v>0</v>
      </c>
      <c r="AK84" s="9">
        <f t="shared" ca="1" si="50"/>
        <v>0</v>
      </c>
      <c r="AL84" s="9">
        <f t="shared" ca="1" si="50"/>
        <v>0</v>
      </c>
      <c r="AM84" s="9">
        <f t="shared" ca="1" si="50"/>
        <v>0</v>
      </c>
      <c r="AN84" s="9">
        <f t="shared" ca="1" si="50"/>
        <v>0</v>
      </c>
      <c r="AO84" s="9">
        <f t="shared" ca="1" si="50"/>
        <v>0</v>
      </c>
      <c r="AP84" s="9">
        <f t="shared" ca="1" si="50"/>
        <v>0</v>
      </c>
      <c r="AQ84" s="9">
        <f t="shared" ca="1" si="50"/>
        <v>0</v>
      </c>
      <c r="AR84" s="9">
        <f t="shared" ca="1" si="50"/>
        <v>0</v>
      </c>
      <c r="AS84" s="9">
        <f t="shared" ca="1" si="50"/>
        <v>0</v>
      </c>
      <c r="AT84" s="9">
        <f t="shared" ca="1" si="50"/>
        <v>0</v>
      </c>
      <c r="AU84" s="9">
        <f t="shared" ca="1" si="50"/>
        <v>0</v>
      </c>
      <c r="AV84" s="9">
        <f t="shared" ca="1" si="50"/>
        <v>0</v>
      </c>
      <c r="AW84" s="9">
        <f t="shared" ca="1" si="50"/>
        <v>0</v>
      </c>
      <c r="AX84" s="9">
        <f t="shared" ca="1" si="50"/>
        <v>0</v>
      </c>
      <c r="AY84" s="9">
        <f t="shared" ca="1" si="50"/>
        <v>0</v>
      </c>
      <c r="AZ84" s="9">
        <f t="shared" ca="1" si="50"/>
        <v>0</v>
      </c>
      <c r="BA84" s="9">
        <f t="shared" ca="1" si="50"/>
        <v>0</v>
      </c>
      <c r="BB84" s="9">
        <f t="shared" ca="1" si="50"/>
        <v>0</v>
      </c>
      <c r="BC84" s="9">
        <f t="shared" ca="1" si="50"/>
        <v>0</v>
      </c>
      <c r="BD84" s="9">
        <f t="shared" ca="1" si="50"/>
        <v>0</v>
      </c>
      <c r="BE84" s="9">
        <f t="shared" ca="1" si="50"/>
        <v>0</v>
      </c>
      <c r="BF84" s="9">
        <f t="shared" ca="1" si="50"/>
        <v>0</v>
      </c>
      <c r="BG84" s="9">
        <f t="shared" ca="1" si="50"/>
        <v>0</v>
      </c>
      <c r="BH84" s="9">
        <f t="shared" ca="1" si="50"/>
        <v>0</v>
      </c>
      <c r="BI84" s="9">
        <f t="shared" ca="1" si="50"/>
        <v>0</v>
      </c>
      <c r="BJ84" s="9">
        <f t="shared" ca="1" si="50"/>
        <v>0</v>
      </c>
      <c r="BK84" s="9">
        <f t="shared" ca="1" si="50"/>
        <v>0</v>
      </c>
      <c r="BL84" s="9">
        <f t="shared" ca="1" si="50"/>
        <v>0</v>
      </c>
      <c r="BM84" s="9">
        <f t="shared" ca="1" si="50"/>
        <v>0</v>
      </c>
      <c r="BN84" s="9">
        <f t="shared" ca="1" si="50"/>
        <v>0</v>
      </c>
      <c r="BO84" s="9">
        <f t="shared" ca="1" si="50"/>
        <v>0</v>
      </c>
      <c r="BP84" s="9">
        <f t="shared" ca="1" si="50"/>
        <v>0</v>
      </c>
      <c r="BQ84" s="9">
        <f t="shared" ref="BQ84:CF84" ca="1" si="51">(BQ26-BQ49-BQ34)*BQ97</f>
        <v>0</v>
      </c>
      <c r="BR84" s="9">
        <f t="shared" ca="1" si="51"/>
        <v>0</v>
      </c>
      <c r="BS84" s="9">
        <f t="shared" ca="1" si="51"/>
        <v>0</v>
      </c>
      <c r="BT84" s="9">
        <f t="shared" ca="1" si="51"/>
        <v>0</v>
      </c>
      <c r="BU84" s="9">
        <f t="shared" ca="1" si="51"/>
        <v>0</v>
      </c>
      <c r="BV84" s="9">
        <f t="shared" ca="1" si="51"/>
        <v>0</v>
      </c>
      <c r="BW84" s="9">
        <f t="shared" ca="1" si="51"/>
        <v>0</v>
      </c>
      <c r="BX84" s="9">
        <f t="shared" ca="1" si="51"/>
        <v>0</v>
      </c>
      <c r="BY84" s="9">
        <f t="shared" ca="1" si="51"/>
        <v>0</v>
      </c>
      <c r="BZ84" s="9">
        <f t="shared" ca="1" si="51"/>
        <v>0</v>
      </c>
      <c r="CA84" s="9">
        <f t="shared" ca="1" si="51"/>
        <v>0</v>
      </c>
      <c r="CB84" s="9">
        <f t="shared" ca="1" si="51"/>
        <v>0</v>
      </c>
      <c r="CC84" s="9">
        <f t="shared" ca="1" si="51"/>
        <v>0</v>
      </c>
      <c r="CD84" s="9">
        <f t="shared" ca="1" si="51"/>
        <v>0</v>
      </c>
      <c r="CE84" s="9">
        <f t="shared" ca="1" si="51"/>
        <v>0</v>
      </c>
      <c r="CF84" s="9">
        <f t="shared" ca="1" si="51"/>
        <v>0</v>
      </c>
      <c r="CG84" s="94"/>
    </row>
    <row r="85" spans="1:85" ht="15" customHeight="1" x14ac:dyDescent="0.2">
      <c r="A85" s="98"/>
      <c r="B85" s="7" t="s">
        <v>27</v>
      </c>
      <c r="C85" s="57" t="s">
        <v>5</v>
      </c>
      <c r="D85" s="8">
        <f ca="1">SUM(E85:CF85)</f>
        <v>314761.21827411168</v>
      </c>
      <c r="E85" s="9">
        <f ca="1">(E26-E19-E33)*E97</f>
        <v>-3800</v>
      </c>
      <c r="F85" s="9">
        <f t="shared" ref="F85:BQ85" ca="1" si="52">(F26-F19-F33)*F97</f>
        <v>-4300</v>
      </c>
      <c r="G85" s="9">
        <f t="shared" ca="1" si="52"/>
        <v>29598.477157360408</v>
      </c>
      <c r="H85" s="9">
        <f t="shared" ca="1" si="52"/>
        <v>56072.548223350255</v>
      </c>
      <c r="I85" s="9">
        <f t="shared" ca="1" si="52"/>
        <v>56072.548223350255</v>
      </c>
      <c r="J85" s="9">
        <f t="shared" ca="1" si="52"/>
        <v>60372.548223350255</v>
      </c>
      <c r="K85" s="9">
        <f t="shared" ca="1" si="52"/>
        <v>60372.548223350255</v>
      </c>
      <c r="L85" s="9">
        <f t="shared" ca="1" si="52"/>
        <v>60372.548223350255</v>
      </c>
      <c r="M85" s="9">
        <f t="shared" ca="1" si="52"/>
        <v>0</v>
      </c>
      <c r="N85" s="9">
        <f t="shared" ca="1" si="52"/>
        <v>0</v>
      </c>
      <c r="O85" s="9">
        <f t="shared" ca="1" si="52"/>
        <v>0</v>
      </c>
      <c r="P85" s="9">
        <f t="shared" ca="1" si="52"/>
        <v>0</v>
      </c>
      <c r="Q85" s="9">
        <f t="shared" ca="1" si="52"/>
        <v>0</v>
      </c>
      <c r="R85" s="9">
        <f t="shared" ca="1" si="52"/>
        <v>0</v>
      </c>
      <c r="S85" s="9">
        <f t="shared" ca="1" si="52"/>
        <v>0</v>
      </c>
      <c r="T85" s="9">
        <f t="shared" ca="1" si="52"/>
        <v>0</v>
      </c>
      <c r="U85" s="9">
        <f t="shared" ca="1" si="52"/>
        <v>0</v>
      </c>
      <c r="V85" s="9">
        <f t="shared" ca="1" si="52"/>
        <v>0</v>
      </c>
      <c r="W85" s="9">
        <f t="shared" ca="1" si="52"/>
        <v>0</v>
      </c>
      <c r="X85" s="9">
        <f t="shared" ca="1" si="52"/>
        <v>0</v>
      </c>
      <c r="Y85" s="9">
        <f t="shared" ca="1" si="52"/>
        <v>0</v>
      </c>
      <c r="Z85" s="9">
        <f t="shared" ca="1" si="52"/>
        <v>0</v>
      </c>
      <c r="AA85" s="9">
        <f t="shared" ca="1" si="52"/>
        <v>0</v>
      </c>
      <c r="AB85" s="9">
        <f t="shared" ca="1" si="52"/>
        <v>0</v>
      </c>
      <c r="AC85" s="9">
        <f t="shared" ca="1" si="52"/>
        <v>0</v>
      </c>
      <c r="AD85" s="9">
        <f t="shared" ca="1" si="52"/>
        <v>0</v>
      </c>
      <c r="AE85" s="9">
        <f t="shared" ca="1" si="52"/>
        <v>0</v>
      </c>
      <c r="AF85" s="9">
        <f t="shared" ca="1" si="52"/>
        <v>0</v>
      </c>
      <c r="AG85" s="9">
        <f t="shared" ca="1" si="52"/>
        <v>0</v>
      </c>
      <c r="AH85" s="9">
        <f t="shared" ca="1" si="52"/>
        <v>0</v>
      </c>
      <c r="AI85" s="9">
        <f t="shared" ca="1" si="52"/>
        <v>0</v>
      </c>
      <c r="AJ85" s="9">
        <f t="shared" ca="1" si="52"/>
        <v>0</v>
      </c>
      <c r="AK85" s="9">
        <f t="shared" ca="1" si="52"/>
        <v>0</v>
      </c>
      <c r="AL85" s="9">
        <f t="shared" ca="1" si="52"/>
        <v>0</v>
      </c>
      <c r="AM85" s="9">
        <f t="shared" ca="1" si="52"/>
        <v>0</v>
      </c>
      <c r="AN85" s="9">
        <f t="shared" ca="1" si="52"/>
        <v>0</v>
      </c>
      <c r="AO85" s="9">
        <f t="shared" ca="1" si="52"/>
        <v>0</v>
      </c>
      <c r="AP85" s="9">
        <f t="shared" ca="1" si="52"/>
        <v>0</v>
      </c>
      <c r="AQ85" s="9">
        <f t="shared" ca="1" si="52"/>
        <v>0</v>
      </c>
      <c r="AR85" s="9">
        <f t="shared" ca="1" si="52"/>
        <v>0</v>
      </c>
      <c r="AS85" s="9">
        <f t="shared" ca="1" si="52"/>
        <v>0</v>
      </c>
      <c r="AT85" s="9">
        <f t="shared" ca="1" si="52"/>
        <v>0</v>
      </c>
      <c r="AU85" s="9">
        <f t="shared" ca="1" si="52"/>
        <v>0</v>
      </c>
      <c r="AV85" s="9">
        <f t="shared" ca="1" si="52"/>
        <v>0</v>
      </c>
      <c r="AW85" s="9">
        <f t="shared" ca="1" si="52"/>
        <v>0</v>
      </c>
      <c r="AX85" s="9">
        <f t="shared" ca="1" si="52"/>
        <v>0</v>
      </c>
      <c r="AY85" s="9">
        <f t="shared" ca="1" si="52"/>
        <v>0</v>
      </c>
      <c r="AZ85" s="9">
        <f t="shared" ca="1" si="52"/>
        <v>0</v>
      </c>
      <c r="BA85" s="9">
        <f t="shared" ca="1" si="52"/>
        <v>0</v>
      </c>
      <c r="BB85" s="9">
        <f t="shared" ca="1" si="52"/>
        <v>0</v>
      </c>
      <c r="BC85" s="9">
        <f t="shared" ca="1" si="52"/>
        <v>0</v>
      </c>
      <c r="BD85" s="9">
        <f t="shared" ca="1" si="52"/>
        <v>0</v>
      </c>
      <c r="BE85" s="9">
        <f t="shared" ca="1" si="52"/>
        <v>0</v>
      </c>
      <c r="BF85" s="9">
        <f t="shared" ca="1" si="52"/>
        <v>0</v>
      </c>
      <c r="BG85" s="9">
        <f t="shared" ca="1" si="52"/>
        <v>0</v>
      </c>
      <c r="BH85" s="9">
        <f t="shared" ca="1" si="52"/>
        <v>0</v>
      </c>
      <c r="BI85" s="9">
        <f t="shared" ca="1" si="52"/>
        <v>0</v>
      </c>
      <c r="BJ85" s="9">
        <f t="shared" ca="1" si="52"/>
        <v>0</v>
      </c>
      <c r="BK85" s="9">
        <f t="shared" ca="1" si="52"/>
        <v>0</v>
      </c>
      <c r="BL85" s="9">
        <f t="shared" ca="1" si="52"/>
        <v>0</v>
      </c>
      <c r="BM85" s="9">
        <f t="shared" ca="1" si="52"/>
        <v>0</v>
      </c>
      <c r="BN85" s="9">
        <f t="shared" ca="1" si="52"/>
        <v>0</v>
      </c>
      <c r="BO85" s="9">
        <f t="shared" ca="1" si="52"/>
        <v>0</v>
      </c>
      <c r="BP85" s="9">
        <f t="shared" ca="1" si="52"/>
        <v>0</v>
      </c>
      <c r="BQ85" s="9">
        <f t="shared" ca="1" si="52"/>
        <v>0</v>
      </c>
      <c r="BR85" s="9">
        <f t="shared" ref="BR85:CF85" ca="1" si="53">(BR26-BR19-BR33)*BR97</f>
        <v>0</v>
      </c>
      <c r="BS85" s="9">
        <f t="shared" ca="1" si="53"/>
        <v>0</v>
      </c>
      <c r="BT85" s="9">
        <f t="shared" ca="1" si="53"/>
        <v>0</v>
      </c>
      <c r="BU85" s="9">
        <f t="shared" ca="1" si="53"/>
        <v>0</v>
      </c>
      <c r="BV85" s="9">
        <f t="shared" ca="1" si="53"/>
        <v>0</v>
      </c>
      <c r="BW85" s="9">
        <f t="shared" ca="1" si="53"/>
        <v>0</v>
      </c>
      <c r="BX85" s="9">
        <f t="shared" ca="1" si="53"/>
        <v>0</v>
      </c>
      <c r="BY85" s="9">
        <f t="shared" ca="1" si="53"/>
        <v>0</v>
      </c>
      <c r="BZ85" s="9">
        <f t="shared" ca="1" si="53"/>
        <v>0</v>
      </c>
      <c r="CA85" s="9">
        <f t="shared" ca="1" si="53"/>
        <v>0</v>
      </c>
      <c r="CB85" s="9">
        <f t="shared" ca="1" si="53"/>
        <v>0</v>
      </c>
      <c r="CC85" s="9">
        <f t="shared" ca="1" si="53"/>
        <v>0</v>
      </c>
      <c r="CD85" s="9">
        <f t="shared" ca="1" si="53"/>
        <v>0</v>
      </c>
      <c r="CE85" s="9">
        <f t="shared" ca="1" si="53"/>
        <v>0</v>
      </c>
      <c r="CF85" s="9">
        <f t="shared" ca="1" si="53"/>
        <v>0</v>
      </c>
      <c r="CG85" s="94"/>
    </row>
    <row r="86" spans="1:85" ht="15" customHeight="1" x14ac:dyDescent="0.2">
      <c r="A86" s="98"/>
      <c r="B86" s="7" t="s">
        <v>28</v>
      </c>
      <c r="C86" s="57" t="s">
        <v>5</v>
      </c>
      <c r="D86" s="8">
        <f ca="1">D85</f>
        <v>314761.21827411168</v>
      </c>
      <c r="E86" s="9">
        <f ca="1">E85*E97</f>
        <v>-3800</v>
      </c>
      <c r="F86" s="9">
        <f t="shared" ref="F86:BQ86" ca="1" si="54">(E86+F85)*F97</f>
        <v>-8100</v>
      </c>
      <c r="G86" s="9">
        <f t="shared" ca="1" si="54"/>
        <v>21498.477157360408</v>
      </c>
      <c r="H86" s="9">
        <f t="shared" ca="1" si="54"/>
        <v>77571.025380710664</v>
      </c>
      <c r="I86" s="9">
        <f t="shared" ca="1" si="54"/>
        <v>133643.57360406092</v>
      </c>
      <c r="J86" s="9">
        <f t="shared" ca="1" si="54"/>
        <v>194016.12182741117</v>
      </c>
      <c r="K86" s="9">
        <f t="shared" ca="1" si="54"/>
        <v>254388.67005076143</v>
      </c>
      <c r="L86" s="9">
        <f t="shared" ca="1" si="54"/>
        <v>314761.21827411168</v>
      </c>
      <c r="M86" s="9">
        <f t="shared" ca="1" si="54"/>
        <v>0</v>
      </c>
      <c r="N86" s="9">
        <f t="shared" ca="1" si="54"/>
        <v>0</v>
      </c>
      <c r="O86" s="9">
        <f t="shared" ca="1" si="54"/>
        <v>0</v>
      </c>
      <c r="P86" s="9">
        <f t="shared" ca="1" si="54"/>
        <v>0</v>
      </c>
      <c r="Q86" s="9">
        <f t="shared" ca="1" si="54"/>
        <v>0</v>
      </c>
      <c r="R86" s="9">
        <f t="shared" ca="1" si="54"/>
        <v>0</v>
      </c>
      <c r="S86" s="9">
        <f t="shared" ca="1" si="54"/>
        <v>0</v>
      </c>
      <c r="T86" s="9">
        <f t="shared" ca="1" si="54"/>
        <v>0</v>
      </c>
      <c r="U86" s="9">
        <f t="shared" ca="1" si="54"/>
        <v>0</v>
      </c>
      <c r="V86" s="9">
        <f t="shared" ca="1" si="54"/>
        <v>0</v>
      </c>
      <c r="W86" s="9">
        <f t="shared" ca="1" si="54"/>
        <v>0</v>
      </c>
      <c r="X86" s="9">
        <f t="shared" ca="1" si="54"/>
        <v>0</v>
      </c>
      <c r="Y86" s="9">
        <f t="shared" ca="1" si="54"/>
        <v>0</v>
      </c>
      <c r="Z86" s="9">
        <f t="shared" ca="1" si="54"/>
        <v>0</v>
      </c>
      <c r="AA86" s="9">
        <f t="shared" ca="1" si="54"/>
        <v>0</v>
      </c>
      <c r="AB86" s="9">
        <f t="shared" ca="1" si="54"/>
        <v>0</v>
      </c>
      <c r="AC86" s="9">
        <f t="shared" ca="1" si="54"/>
        <v>0</v>
      </c>
      <c r="AD86" s="9">
        <f t="shared" ca="1" si="54"/>
        <v>0</v>
      </c>
      <c r="AE86" s="9">
        <f t="shared" ca="1" si="54"/>
        <v>0</v>
      </c>
      <c r="AF86" s="9">
        <f t="shared" ca="1" si="54"/>
        <v>0</v>
      </c>
      <c r="AG86" s="9">
        <f t="shared" ca="1" si="54"/>
        <v>0</v>
      </c>
      <c r="AH86" s="9">
        <f t="shared" ca="1" si="54"/>
        <v>0</v>
      </c>
      <c r="AI86" s="9">
        <f t="shared" ca="1" si="54"/>
        <v>0</v>
      </c>
      <c r="AJ86" s="9">
        <f t="shared" ca="1" si="54"/>
        <v>0</v>
      </c>
      <c r="AK86" s="9">
        <f t="shared" ca="1" si="54"/>
        <v>0</v>
      </c>
      <c r="AL86" s="9">
        <f t="shared" ca="1" si="54"/>
        <v>0</v>
      </c>
      <c r="AM86" s="9">
        <f t="shared" ca="1" si="54"/>
        <v>0</v>
      </c>
      <c r="AN86" s="9">
        <f t="shared" ca="1" si="54"/>
        <v>0</v>
      </c>
      <c r="AO86" s="9">
        <f t="shared" ca="1" si="54"/>
        <v>0</v>
      </c>
      <c r="AP86" s="9">
        <f t="shared" ca="1" si="54"/>
        <v>0</v>
      </c>
      <c r="AQ86" s="9">
        <f t="shared" ca="1" si="54"/>
        <v>0</v>
      </c>
      <c r="AR86" s="9">
        <f t="shared" ca="1" si="54"/>
        <v>0</v>
      </c>
      <c r="AS86" s="9">
        <f t="shared" ca="1" si="54"/>
        <v>0</v>
      </c>
      <c r="AT86" s="9">
        <f t="shared" ca="1" si="54"/>
        <v>0</v>
      </c>
      <c r="AU86" s="9">
        <f t="shared" ca="1" si="54"/>
        <v>0</v>
      </c>
      <c r="AV86" s="9">
        <f t="shared" ca="1" si="54"/>
        <v>0</v>
      </c>
      <c r="AW86" s="9">
        <f t="shared" ca="1" si="54"/>
        <v>0</v>
      </c>
      <c r="AX86" s="9">
        <f t="shared" ca="1" si="54"/>
        <v>0</v>
      </c>
      <c r="AY86" s="9">
        <f t="shared" ca="1" si="54"/>
        <v>0</v>
      </c>
      <c r="AZ86" s="9">
        <f t="shared" ca="1" si="54"/>
        <v>0</v>
      </c>
      <c r="BA86" s="9">
        <f t="shared" ca="1" si="54"/>
        <v>0</v>
      </c>
      <c r="BB86" s="9">
        <f t="shared" ca="1" si="54"/>
        <v>0</v>
      </c>
      <c r="BC86" s="9">
        <f t="shared" ca="1" si="54"/>
        <v>0</v>
      </c>
      <c r="BD86" s="9">
        <f t="shared" ca="1" si="54"/>
        <v>0</v>
      </c>
      <c r="BE86" s="9">
        <f t="shared" ca="1" si="54"/>
        <v>0</v>
      </c>
      <c r="BF86" s="9">
        <f t="shared" ca="1" si="54"/>
        <v>0</v>
      </c>
      <c r="BG86" s="9">
        <f t="shared" ca="1" si="54"/>
        <v>0</v>
      </c>
      <c r="BH86" s="9">
        <f t="shared" ca="1" si="54"/>
        <v>0</v>
      </c>
      <c r="BI86" s="9">
        <f t="shared" ca="1" si="54"/>
        <v>0</v>
      </c>
      <c r="BJ86" s="9">
        <f t="shared" ca="1" si="54"/>
        <v>0</v>
      </c>
      <c r="BK86" s="9">
        <f t="shared" ca="1" si="54"/>
        <v>0</v>
      </c>
      <c r="BL86" s="9">
        <f t="shared" ca="1" si="54"/>
        <v>0</v>
      </c>
      <c r="BM86" s="9">
        <f t="shared" ca="1" si="54"/>
        <v>0</v>
      </c>
      <c r="BN86" s="9">
        <f t="shared" ca="1" si="54"/>
        <v>0</v>
      </c>
      <c r="BO86" s="9">
        <f t="shared" ca="1" si="54"/>
        <v>0</v>
      </c>
      <c r="BP86" s="9">
        <f t="shared" ca="1" si="54"/>
        <v>0</v>
      </c>
      <c r="BQ86" s="9">
        <f t="shared" ca="1" si="54"/>
        <v>0</v>
      </c>
      <c r="BR86" s="9">
        <f t="shared" ref="BR86:CF86" ca="1" si="55">(BQ86+BR85)*BR97</f>
        <v>0</v>
      </c>
      <c r="BS86" s="9">
        <f t="shared" ca="1" si="55"/>
        <v>0</v>
      </c>
      <c r="BT86" s="9">
        <f t="shared" ca="1" si="55"/>
        <v>0</v>
      </c>
      <c r="BU86" s="9">
        <f t="shared" ca="1" si="55"/>
        <v>0</v>
      </c>
      <c r="BV86" s="9">
        <f t="shared" ca="1" si="55"/>
        <v>0</v>
      </c>
      <c r="BW86" s="9">
        <f t="shared" ca="1" si="55"/>
        <v>0</v>
      </c>
      <c r="BX86" s="9">
        <f t="shared" ca="1" si="55"/>
        <v>0</v>
      </c>
      <c r="BY86" s="9">
        <f t="shared" ca="1" si="55"/>
        <v>0</v>
      </c>
      <c r="BZ86" s="9">
        <f t="shared" ca="1" si="55"/>
        <v>0</v>
      </c>
      <c r="CA86" s="9">
        <f t="shared" ca="1" si="55"/>
        <v>0</v>
      </c>
      <c r="CB86" s="9">
        <f t="shared" ca="1" si="55"/>
        <v>0</v>
      </c>
      <c r="CC86" s="9">
        <f t="shared" ca="1" si="55"/>
        <v>0</v>
      </c>
      <c r="CD86" s="9">
        <f t="shared" ca="1" si="55"/>
        <v>0</v>
      </c>
      <c r="CE86" s="9">
        <f t="shared" ca="1" si="55"/>
        <v>0</v>
      </c>
      <c r="CF86" s="9">
        <f t="shared" ca="1" si="55"/>
        <v>0</v>
      </c>
      <c r="CG86" s="94"/>
    </row>
    <row r="87" spans="1:85" ht="15" customHeight="1" x14ac:dyDescent="0.2">
      <c r="A87" s="98"/>
      <c r="B87" s="7" t="s">
        <v>6</v>
      </c>
      <c r="C87" s="57" t="s">
        <v>5</v>
      </c>
      <c r="D87" s="8">
        <f ca="1">SUM(E87:CF87)</f>
        <v>174492.39291063149</v>
      </c>
      <c r="E87" s="9">
        <f t="shared" ref="E87:BP87" ca="1" si="56">(E31+E32-E85*E99*(E85&lt;0))*E52*E97</f>
        <v>7024.393586862705</v>
      </c>
      <c r="F87" s="9">
        <f t="shared" ca="1" si="56"/>
        <v>118552.04615020913</v>
      </c>
      <c r="G87" s="9">
        <f t="shared" ca="1" si="56"/>
        <v>30772.71018354749</v>
      </c>
      <c r="H87" s="9">
        <f t="shared" ca="1" si="56"/>
        <v>18143.242990012179</v>
      </c>
      <c r="I87" s="9">
        <f t="shared" ca="1" si="56"/>
        <v>0</v>
      </c>
      <c r="J87" s="9">
        <f t="shared" ca="1" si="56"/>
        <v>0</v>
      </c>
      <c r="K87" s="9">
        <f t="shared" ca="1" si="56"/>
        <v>0</v>
      </c>
      <c r="L87" s="9">
        <f t="shared" ca="1" si="56"/>
        <v>0</v>
      </c>
      <c r="M87" s="9">
        <f t="shared" ca="1" si="56"/>
        <v>0</v>
      </c>
      <c r="N87" s="9">
        <f t="shared" ca="1" si="56"/>
        <v>0</v>
      </c>
      <c r="O87" s="9">
        <f t="shared" ca="1" si="56"/>
        <v>0</v>
      </c>
      <c r="P87" s="9">
        <f t="shared" ca="1" si="56"/>
        <v>0</v>
      </c>
      <c r="Q87" s="9">
        <f t="shared" ca="1" si="56"/>
        <v>0</v>
      </c>
      <c r="R87" s="9">
        <f t="shared" ca="1" si="56"/>
        <v>0</v>
      </c>
      <c r="S87" s="9">
        <f t="shared" ca="1" si="56"/>
        <v>0</v>
      </c>
      <c r="T87" s="9">
        <f t="shared" ca="1" si="56"/>
        <v>0</v>
      </c>
      <c r="U87" s="9">
        <f t="shared" ca="1" si="56"/>
        <v>0</v>
      </c>
      <c r="V87" s="9">
        <f t="shared" ca="1" si="56"/>
        <v>0</v>
      </c>
      <c r="W87" s="9">
        <f t="shared" ca="1" si="56"/>
        <v>0</v>
      </c>
      <c r="X87" s="9">
        <f t="shared" ca="1" si="56"/>
        <v>0</v>
      </c>
      <c r="Y87" s="9">
        <f t="shared" ca="1" si="56"/>
        <v>0</v>
      </c>
      <c r="Z87" s="9">
        <f t="shared" ca="1" si="56"/>
        <v>0</v>
      </c>
      <c r="AA87" s="9">
        <f t="shared" ca="1" si="56"/>
        <v>0</v>
      </c>
      <c r="AB87" s="9">
        <f t="shared" ca="1" si="56"/>
        <v>0</v>
      </c>
      <c r="AC87" s="9">
        <f t="shared" ca="1" si="56"/>
        <v>0</v>
      </c>
      <c r="AD87" s="9">
        <f t="shared" ca="1" si="56"/>
        <v>0</v>
      </c>
      <c r="AE87" s="9">
        <f t="shared" ca="1" si="56"/>
        <v>0</v>
      </c>
      <c r="AF87" s="9">
        <f t="shared" ca="1" si="56"/>
        <v>0</v>
      </c>
      <c r="AG87" s="9">
        <f t="shared" ca="1" si="56"/>
        <v>0</v>
      </c>
      <c r="AH87" s="9">
        <f t="shared" ca="1" si="56"/>
        <v>0</v>
      </c>
      <c r="AI87" s="9">
        <f t="shared" ca="1" si="56"/>
        <v>0</v>
      </c>
      <c r="AJ87" s="9">
        <f t="shared" ca="1" si="56"/>
        <v>0</v>
      </c>
      <c r="AK87" s="9">
        <f t="shared" ca="1" si="56"/>
        <v>0</v>
      </c>
      <c r="AL87" s="9">
        <f t="shared" ca="1" si="56"/>
        <v>0</v>
      </c>
      <c r="AM87" s="9">
        <f t="shared" ca="1" si="56"/>
        <v>0</v>
      </c>
      <c r="AN87" s="9">
        <f t="shared" ca="1" si="56"/>
        <v>0</v>
      </c>
      <c r="AO87" s="9">
        <f t="shared" ca="1" si="56"/>
        <v>0</v>
      </c>
      <c r="AP87" s="9">
        <f t="shared" ca="1" si="56"/>
        <v>0</v>
      </c>
      <c r="AQ87" s="9">
        <f t="shared" ca="1" si="56"/>
        <v>0</v>
      </c>
      <c r="AR87" s="9">
        <f t="shared" ca="1" si="56"/>
        <v>0</v>
      </c>
      <c r="AS87" s="9">
        <f t="shared" ca="1" si="56"/>
        <v>0</v>
      </c>
      <c r="AT87" s="9">
        <f t="shared" ca="1" si="56"/>
        <v>0</v>
      </c>
      <c r="AU87" s="9">
        <f t="shared" ca="1" si="56"/>
        <v>0</v>
      </c>
      <c r="AV87" s="9">
        <f t="shared" ca="1" si="56"/>
        <v>0</v>
      </c>
      <c r="AW87" s="9">
        <f t="shared" ca="1" si="56"/>
        <v>0</v>
      </c>
      <c r="AX87" s="9">
        <f t="shared" ca="1" si="56"/>
        <v>0</v>
      </c>
      <c r="AY87" s="9">
        <f t="shared" ca="1" si="56"/>
        <v>0</v>
      </c>
      <c r="AZ87" s="9">
        <f t="shared" ca="1" si="56"/>
        <v>0</v>
      </c>
      <c r="BA87" s="9">
        <f t="shared" ca="1" si="56"/>
        <v>0</v>
      </c>
      <c r="BB87" s="9">
        <f t="shared" ca="1" si="56"/>
        <v>0</v>
      </c>
      <c r="BC87" s="9">
        <f t="shared" ca="1" si="56"/>
        <v>0</v>
      </c>
      <c r="BD87" s="9">
        <f t="shared" ca="1" si="56"/>
        <v>0</v>
      </c>
      <c r="BE87" s="9">
        <f t="shared" ca="1" si="56"/>
        <v>0</v>
      </c>
      <c r="BF87" s="9">
        <f t="shared" ca="1" si="56"/>
        <v>0</v>
      </c>
      <c r="BG87" s="9">
        <f t="shared" ca="1" si="56"/>
        <v>0</v>
      </c>
      <c r="BH87" s="9">
        <f t="shared" ca="1" si="56"/>
        <v>0</v>
      </c>
      <c r="BI87" s="9">
        <f t="shared" ca="1" si="56"/>
        <v>0</v>
      </c>
      <c r="BJ87" s="9">
        <f t="shared" ca="1" si="56"/>
        <v>0</v>
      </c>
      <c r="BK87" s="9">
        <f t="shared" ca="1" si="56"/>
        <v>0</v>
      </c>
      <c r="BL87" s="9">
        <f t="shared" ca="1" si="56"/>
        <v>0</v>
      </c>
      <c r="BM87" s="9">
        <f t="shared" ca="1" si="56"/>
        <v>0</v>
      </c>
      <c r="BN87" s="9">
        <f t="shared" ca="1" si="56"/>
        <v>0</v>
      </c>
      <c r="BO87" s="9">
        <f t="shared" ca="1" si="56"/>
        <v>0</v>
      </c>
      <c r="BP87" s="9">
        <f t="shared" ca="1" si="56"/>
        <v>0</v>
      </c>
      <c r="BQ87" s="9">
        <f t="shared" ref="BQ87:CF87" ca="1" si="57">(BQ31+BQ32-BQ85*BQ99*(BQ85&lt;0))*BQ52*BQ97</f>
        <v>0</v>
      </c>
      <c r="BR87" s="9">
        <f t="shared" ca="1" si="57"/>
        <v>0</v>
      </c>
      <c r="BS87" s="9">
        <f t="shared" ca="1" si="57"/>
        <v>0</v>
      </c>
      <c r="BT87" s="9">
        <f t="shared" ca="1" si="57"/>
        <v>0</v>
      </c>
      <c r="BU87" s="9">
        <f t="shared" ca="1" si="57"/>
        <v>0</v>
      </c>
      <c r="BV87" s="9">
        <f t="shared" ca="1" si="57"/>
        <v>0</v>
      </c>
      <c r="BW87" s="9">
        <f t="shared" ca="1" si="57"/>
        <v>0</v>
      </c>
      <c r="BX87" s="9">
        <f t="shared" ca="1" si="57"/>
        <v>0</v>
      </c>
      <c r="BY87" s="9">
        <f t="shared" ca="1" si="57"/>
        <v>0</v>
      </c>
      <c r="BZ87" s="9">
        <f t="shared" ca="1" si="57"/>
        <v>0</v>
      </c>
      <c r="CA87" s="9">
        <f t="shared" ca="1" si="57"/>
        <v>0</v>
      </c>
      <c r="CB87" s="9">
        <f t="shared" ca="1" si="57"/>
        <v>0</v>
      </c>
      <c r="CC87" s="9">
        <f t="shared" ca="1" si="57"/>
        <v>0</v>
      </c>
      <c r="CD87" s="9">
        <f t="shared" ca="1" si="57"/>
        <v>0</v>
      </c>
      <c r="CE87" s="9">
        <f t="shared" ca="1" si="57"/>
        <v>0</v>
      </c>
      <c r="CF87" s="9">
        <f t="shared" ca="1" si="57"/>
        <v>0</v>
      </c>
      <c r="CG87" s="94"/>
    </row>
    <row r="88" spans="1:85" ht="15" customHeight="1" x14ac:dyDescent="0.2">
      <c r="A88" s="98"/>
      <c r="B88" s="7" t="s">
        <v>29</v>
      </c>
      <c r="C88" s="57" t="s">
        <v>5</v>
      </c>
      <c r="D88" s="8">
        <f ca="1">SUM(E88:CF88)</f>
        <v>-8895.0827020166689</v>
      </c>
      <c r="E88" s="9">
        <f ca="1">E84*E52</f>
        <v>-7024.393586862705</v>
      </c>
      <c r="F88" s="9">
        <f t="shared" ref="F88:BQ88" ca="1" si="58">F84*F52</f>
        <v>-118552.04615020913</v>
      </c>
      <c r="G88" s="9">
        <f t="shared" ca="1" si="58"/>
        <v>-9441.9055128729615</v>
      </c>
      <c r="H88" s="9">
        <f t="shared" ca="1" si="58"/>
        <v>17304.069465925779</v>
      </c>
      <c r="I88" s="9">
        <f t="shared" ca="1" si="58"/>
        <v>31094.133733278908</v>
      </c>
      <c r="J88" s="9">
        <f t="shared" ca="1" si="58"/>
        <v>29367.219191069024</v>
      </c>
      <c r="K88" s="9">
        <f t="shared" ca="1" si="58"/>
        <v>25760.71858865703</v>
      </c>
      <c r="L88" s="9">
        <f t="shared" ca="1" si="58"/>
        <v>22597.121568997398</v>
      </c>
      <c r="M88" s="9">
        <f t="shared" ca="1" si="58"/>
        <v>0</v>
      </c>
      <c r="N88" s="9">
        <f t="shared" ca="1" si="58"/>
        <v>0</v>
      </c>
      <c r="O88" s="9">
        <f t="shared" ca="1" si="58"/>
        <v>0</v>
      </c>
      <c r="P88" s="9">
        <f t="shared" ca="1" si="58"/>
        <v>0</v>
      </c>
      <c r="Q88" s="9">
        <f t="shared" ca="1" si="58"/>
        <v>0</v>
      </c>
      <c r="R88" s="9">
        <f t="shared" ca="1" si="58"/>
        <v>0</v>
      </c>
      <c r="S88" s="9">
        <f t="shared" ca="1" si="58"/>
        <v>0</v>
      </c>
      <c r="T88" s="9">
        <f t="shared" ca="1" si="58"/>
        <v>0</v>
      </c>
      <c r="U88" s="9">
        <f t="shared" ca="1" si="58"/>
        <v>0</v>
      </c>
      <c r="V88" s="9">
        <f t="shared" ca="1" si="58"/>
        <v>0</v>
      </c>
      <c r="W88" s="9">
        <f t="shared" ca="1" si="58"/>
        <v>0</v>
      </c>
      <c r="X88" s="9">
        <f t="shared" ca="1" si="58"/>
        <v>0</v>
      </c>
      <c r="Y88" s="9">
        <f t="shared" ca="1" si="58"/>
        <v>0</v>
      </c>
      <c r="Z88" s="9">
        <f t="shared" ca="1" si="58"/>
        <v>0</v>
      </c>
      <c r="AA88" s="9">
        <f t="shared" ca="1" si="58"/>
        <v>0</v>
      </c>
      <c r="AB88" s="9">
        <f t="shared" ca="1" si="58"/>
        <v>0</v>
      </c>
      <c r="AC88" s="9">
        <f t="shared" ca="1" si="58"/>
        <v>0</v>
      </c>
      <c r="AD88" s="9">
        <f t="shared" ca="1" si="58"/>
        <v>0</v>
      </c>
      <c r="AE88" s="9">
        <f t="shared" ca="1" si="58"/>
        <v>0</v>
      </c>
      <c r="AF88" s="9">
        <f t="shared" ca="1" si="58"/>
        <v>0</v>
      </c>
      <c r="AG88" s="9">
        <f t="shared" ca="1" si="58"/>
        <v>0</v>
      </c>
      <c r="AH88" s="9">
        <f t="shared" ca="1" si="58"/>
        <v>0</v>
      </c>
      <c r="AI88" s="9">
        <f t="shared" ca="1" si="58"/>
        <v>0</v>
      </c>
      <c r="AJ88" s="9">
        <f t="shared" ca="1" si="58"/>
        <v>0</v>
      </c>
      <c r="AK88" s="9">
        <f t="shared" ca="1" si="58"/>
        <v>0</v>
      </c>
      <c r="AL88" s="9">
        <f t="shared" ca="1" si="58"/>
        <v>0</v>
      </c>
      <c r="AM88" s="9">
        <f t="shared" ca="1" si="58"/>
        <v>0</v>
      </c>
      <c r="AN88" s="9">
        <f t="shared" ca="1" si="58"/>
        <v>0</v>
      </c>
      <c r="AO88" s="9">
        <f t="shared" ca="1" si="58"/>
        <v>0</v>
      </c>
      <c r="AP88" s="9">
        <f t="shared" ca="1" si="58"/>
        <v>0</v>
      </c>
      <c r="AQ88" s="9">
        <f t="shared" ca="1" si="58"/>
        <v>0</v>
      </c>
      <c r="AR88" s="9">
        <f t="shared" ca="1" si="58"/>
        <v>0</v>
      </c>
      <c r="AS88" s="9">
        <f t="shared" ca="1" si="58"/>
        <v>0</v>
      </c>
      <c r="AT88" s="9">
        <f t="shared" ca="1" si="58"/>
        <v>0</v>
      </c>
      <c r="AU88" s="9">
        <f t="shared" ca="1" si="58"/>
        <v>0</v>
      </c>
      <c r="AV88" s="9">
        <f t="shared" ca="1" si="58"/>
        <v>0</v>
      </c>
      <c r="AW88" s="9">
        <f t="shared" ca="1" si="58"/>
        <v>0</v>
      </c>
      <c r="AX88" s="9">
        <f t="shared" ca="1" si="58"/>
        <v>0</v>
      </c>
      <c r="AY88" s="9">
        <f t="shared" ca="1" si="58"/>
        <v>0</v>
      </c>
      <c r="AZ88" s="9">
        <f t="shared" ca="1" si="58"/>
        <v>0</v>
      </c>
      <c r="BA88" s="9">
        <f t="shared" ca="1" si="58"/>
        <v>0</v>
      </c>
      <c r="BB88" s="9">
        <f t="shared" ca="1" si="58"/>
        <v>0</v>
      </c>
      <c r="BC88" s="9">
        <f t="shared" ca="1" si="58"/>
        <v>0</v>
      </c>
      <c r="BD88" s="9">
        <f t="shared" ca="1" si="58"/>
        <v>0</v>
      </c>
      <c r="BE88" s="9">
        <f t="shared" ca="1" si="58"/>
        <v>0</v>
      </c>
      <c r="BF88" s="9">
        <f t="shared" ca="1" si="58"/>
        <v>0</v>
      </c>
      <c r="BG88" s="9">
        <f t="shared" ca="1" si="58"/>
        <v>0</v>
      </c>
      <c r="BH88" s="9">
        <f t="shared" ca="1" si="58"/>
        <v>0</v>
      </c>
      <c r="BI88" s="9">
        <f t="shared" ca="1" si="58"/>
        <v>0</v>
      </c>
      <c r="BJ88" s="9">
        <f t="shared" ca="1" si="58"/>
        <v>0</v>
      </c>
      <c r="BK88" s="9">
        <f t="shared" ca="1" si="58"/>
        <v>0</v>
      </c>
      <c r="BL88" s="9">
        <f t="shared" ca="1" si="58"/>
        <v>0</v>
      </c>
      <c r="BM88" s="9">
        <f t="shared" ca="1" si="58"/>
        <v>0</v>
      </c>
      <c r="BN88" s="9">
        <f t="shared" ca="1" si="58"/>
        <v>0</v>
      </c>
      <c r="BO88" s="9">
        <f t="shared" ca="1" si="58"/>
        <v>0</v>
      </c>
      <c r="BP88" s="9">
        <f t="shared" ca="1" si="58"/>
        <v>0</v>
      </c>
      <c r="BQ88" s="9">
        <f t="shared" ca="1" si="58"/>
        <v>0</v>
      </c>
      <c r="BR88" s="9">
        <f t="shared" ref="BR88:CF88" ca="1" si="59">BR84*BR52</f>
        <v>0</v>
      </c>
      <c r="BS88" s="9">
        <f t="shared" ca="1" si="59"/>
        <v>0</v>
      </c>
      <c r="BT88" s="9">
        <f t="shared" ca="1" si="59"/>
        <v>0</v>
      </c>
      <c r="BU88" s="9">
        <f t="shared" ca="1" si="59"/>
        <v>0</v>
      </c>
      <c r="BV88" s="9">
        <f t="shared" ca="1" si="59"/>
        <v>0</v>
      </c>
      <c r="BW88" s="9">
        <f t="shared" ca="1" si="59"/>
        <v>0</v>
      </c>
      <c r="BX88" s="9">
        <f t="shared" ca="1" si="59"/>
        <v>0</v>
      </c>
      <c r="BY88" s="9">
        <f t="shared" ca="1" si="59"/>
        <v>0</v>
      </c>
      <c r="BZ88" s="9">
        <f t="shared" ca="1" si="59"/>
        <v>0</v>
      </c>
      <c r="CA88" s="9">
        <f t="shared" ca="1" si="59"/>
        <v>0</v>
      </c>
      <c r="CB88" s="9">
        <f t="shared" ca="1" si="59"/>
        <v>0</v>
      </c>
      <c r="CC88" s="9">
        <f t="shared" ca="1" si="59"/>
        <v>0</v>
      </c>
      <c r="CD88" s="9">
        <f t="shared" ca="1" si="59"/>
        <v>0</v>
      </c>
      <c r="CE88" s="9">
        <f t="shared" ca="1" si="59"/>
        <v>0</v>
      </c>
      <c r="CF88" s="9">
        <f t="shared" ca="1" si="59"/>
        <v>0</v>
      </c>
      <c r="CG88" s="94"/>
    </row>
    <row r="89" spans="1:85" ht="15" customHeight="1" x14ac:dyDescent="0.2">
      <c r="A89" s="98"/>
      <c r="B89" s="7" t="s">
        <v>30</v>
      </c>
      <c r="C89" s="57" t="s">
        <v>5</v>
      </c>
      <c r="D89" s="8">
        <f ca="1">D84</f>
        <v>99661.218274111685</v>
      </c>
      <c r="E89" s="9">
        <f ca="1">E84*E97</f>
        <v>-7500</v>
      </c>
      <c r="F89" s="9">
        <f t="shared" ref="F89:BQ89" ca="1" si="60">(E89+F84)*F97</f>
        <v>-151800</v>
      </c>
      <c r="G89" s="9">
        <f t="shared" ca="1" si="60"/>
        <v>-164901.52284263959</v>
      </c>
      <c r="H89" s="9">
        <f t="shared" ca="1" si="60"/>
        <v>-137528.97461928934</v>
      </c>
      <c r="I89" s="9">
        <f t="shared" ca="1" si="60"/>
        <v>-81456.426395939081</v>
      </c>
      <c r="J89" s="9">
        <f t="shared" ca="1" si="60"/>
        <v>-21083.878172588826</v>
      </c>
      <c r="K89" s="9">
        <f t="shared" ca="1" si="60"/>
        <v>39288.67005076143</v>
      </c>
      <c r="L89" s="9">
        <f t="shared" ca="1" si="60"/>
        <v>99661.218274111685</v>
      </c>
      <c r="M89" s="9">
        <f t="shared" ca="1" si="60"/>
        <v>0</v>
      </c>
      <c r="N89" s="9">
        <f t="shared" ca="1" si="60"/>
        <v>0</v>
      </c>
      <c r="O89" s="9">
        <f t="shared" ca="1" si="60"/>
        <v>0</v>
      </c>
      <c r="P89" s="9">
        <f t="shared" ca="1" si="60"/>
        <v>0</v>
      </c>
      <c r="Q89" s="9">
        <f t="shared" ca="1" si="60"/>
        <v>0</v>
      </c>
      <c r="R89" s="9">
        <f t="shared" ca="1" si="60"/>
        <v>0</v>
      </c>
      <c r="S89" s="9">
        <f t="shared" ca="1" si="60"/>
        <v>0</v>
      </c>
      <c r="T89" s="9">
        <f t="shared" ca="1" si="60"/>
        <v>0</v>
      </c>
      <c r="U89" s="9">
        <f t="shared" ca="1" si="60"/>
        <v>0</v>
      </c>
      <c r="V89" s="9">
        <f t="shared" ca="1" si="60"/>
        <v>0</v>
      </c>
      <c r="W89" s="9">
        <f t="shared" ca="1" si="60"/>
        <v>0</v>
      </c>
      <c r="X89" s="9">
        <f t="shared" ca="1" si="60"/>
        <v>0</v>
      </c>
      <c r="Y89" s="9">
        <f t="shared" ca="1" si="60"/>
        <v>0</v>
      </c>
      <c r="Z89" s="9">
        <f t="shared" ca="1" si="60"/>
        <v>0</v>
      </c>
      <c r="AA89" s="9">
        <f t="shared" ca="1" si="60"/>
        <v>0</v>
      </c>
      <c r="AB89" s="9">
        <f t="shared" ca="1" si="60"/>
        <v>0</v>
      </c>
      <c r="AC89" s="9">
        <f t="shared" ca="1" si="60"/>
        <v>0</v>
      </c>
      <c r="AD89" s="9">
        <f t="shared" ca="1" si="60"/>
        <v>0</v>
      </c>
      <c r="AE89" s="9">
        <f t="shared" ca="1" si="60"/>
        <v>0</v>
      </c>
      <c r="AF89" s="9">
        <f t="shared" ca="1" si="60"/>
        <v>0</v>
      </c>
      <c r="AG89" s="9">
        <f t="shared" ca="1" si="60"/>
        <v>0</v>
      </c>
      <c r="AH89" s="9">
        <f t="shared" ca="1" si="60"/>
        <v>0</v>
      </c>
      <c r="AI89" s="9">
        <f t="shared" ca="1" si="60"/>
        <v>0</v>
      </c>
      <c r="AJ89" s="9">
        <f t="shared" ca="1" si="60"/>
        <v>0</v>
      </c>
      <c r="AK89" s="9">
        <f t="shared" ca="1" si="60"/>
        <v>0</v>
      </c>
      <c r="AL89" s="9">
        <f t="shared" ca="1" si="60"/>
        <v>0</v>
      </c>
      <c r="AM89" s="9">
        <f t="shared" ca="1" si="60"/>
        <v>0</v>
      </c>
      <c r="AN89" s="9">
        <f t="shared" ca="1" si="60"/>
        <v>0</v>
      </c>
      <c r="AO89" s="9">
        <f t="shared" ca="1" si="60"/>
        <v>0</v>
      </c>
      <c r="AP89" s="9">
        <f t="shared" ca="1" si="60"/>
        <v>0</v>
      </c>
      <c r="AQ89" s="9">
        <f t="shared" ca="1" si="60"/>
        <v>0</v>
      </c>
      <c r="AR89" s="9">
        <f t="shared" ca="1" si="60"/>
        <v>0</v>
      </c>
      <c r="AS89" s="9">
        <f t="shared" ca="1" si="60"/>
        <v>0</v>
      </c>
      <c r="AT89" s="9">
        <f t="shared" ca="1" si="60"/>
        <v>0</v>
      </c>
      <c r="AU89" s="9">
        <f t="shared" ca="1" si="60"/>
        <v>0</v>
      </c>
      <c r="AV89" s="9">
        <f t="shared" ca="1" si="60"/>
        <v>0</v>
      </c>
      <c r="AW89" s="9">
        <f t="shared" ca="1" si="60"/>
        <v>0</v>
      </c>
      <c r="AX89" s="9">
        <f t="shared" ca="1" si="60"/>
        <v>0</v>
      </c>
      <c r="AY89" s="9">
        <f t="shared" ca="1" si="60"/>
        <v>0</v>
      </c>
      <c r="AZ89" s="9">
        <f t="shared" ca="1" si="60"/>
        <v>0</v>
      </c>
      <c r="BA89" s="9">
        <f t="shared" ca="1" si="60"/>
        <v>0</v>
      </c>
      <c r="BB89" s="9">
        <f t="shared" ca="1" si="60"/>
        <v>0</v>
      </c>
      <c r="BC89" s="9">
        <f t="shared" ca="1" si="60"/>
        <v>0</v>
      </c>
      <c r="BD89" s="9">
        <f t="shared" ca="1" si="60"/>
        <v>0</v>
      </c>
      <c r="BE89" s="9">
        <f t="shared" ca="1" si="60"/>
        <v>0</v>
      </c>
      <c r="BF89" s="9">
        <f t="shared" ca="1" si="60"/>
        <v>0</v>
      </c>
      <c r="BG89" s="9">
        <f t="shared" ca="1" si="60"/>
        <v>0</v>
      </c>
      <c r="BH89" s="9">
        <f t="shared" ca="1" si="60"/>
        <v>0</v>
      </c>
      <c r="BI89" s="9">
        <f t="shared" ca="1" si="60"/>
        <v>0</v>
      </c>
      <c r="BJ89" s="9">
        <f t="shared" ca="1" si="60"/>
        <v>0</v>
      </c>
      <c r="BK89" s="9">
        <f t="shared" ca="1" si="60"/>
        <v>0</v>
      </c>
      <c r="BL89" s="9">
        <f t="shared" ca="1" si="60"/>
        <v>0</v>
      </c>
      <c r="BM89" s="9">
        <f t="shared" ca="1" si="60"/>
        <v>0</v>
      </c>
      <c r="BN89" s="9">
        <f t="shared" ca="1" si="60"/>
        <v>0</v>
      </c>
      <c r="BO89" s="9">
        <f t="shared" ca="1" si="60"/>
        <v>0</v>
      </c>
      <c r="BP89" s="9">
        <f t="shared" ca="1" si="60"/>
        <v>0</v>
      </c>
      <c r="BQ89" s="9">
        <f t="shared" ca="1" si="60"/>
        <v>0</v>
      </c>
      <c r="BR89" s="9">
        <f t="shared" ref="BR89:CF89" ca="1" si="61">(BQ89+BR84)*BR97</f>
        <v>0</v>
      </c>
      <c r="BS89" s="9">
        <f t="shared" ca="1" si="61"/>
        <v>0</v>
      </c>
      <c r="BT89" s="9">
        <f t="shared" ca="1" si="61"/>
        <v>0</v>
      </c>
      <c r="BU89" s="9">
        <f t="shared" ca="1" si="61"/>
        <v>0</v>
      </c>
      <c r="BV89" s="9">
        <f t="shared" ca="1" si="61"/>
        <v>0</v>
      </c>
      <c r="BW89" s="9">
        <f t="shared" ca="1" si="61"/>
        <v>0</v>
      </c>
      <c r="BX89" s="9">
        <f t="shared" ca="1" si="61"/>
        <v>0</v>
      </c>
      <c r="BY89" s="9">
        <f t="shared" ca="1" si="61"/>
        <v>0</v>
      </c>
      <c r="BZ89" s="9">
        <f t="shared" ca="1" si="61"/>
        <v>0</v>
      </c>
      <c r="CA89" s="9">
        <f t="shared" ca="1" si="61"/>
        <v>0</v>
      </c>
      <c r="CB89" s="9">
        <f t="shared" ca="1" si="61"/>
        <v>0</v>
      </c>
      <c r="CC89" s="9">
        <f t="shared" ca="1" si="61"/>
        <v>0</v>
      </c>
      <c r="CD89" s="9">
        <f t="shared" ca="1" si="61"/>
        <v>0</v>
      </c>
      <c r="CE89" s="9">
        <f t="shared" ca="1" si="61"/>
        <v>0</v>
      </c>
      <c r="CF89" s="9">
        <f t="shared" ca="1" si="61"/>
        <v>0</v>
      </c>
      <c r="CG89" s="94"/>
    </row>
    <row r="90" spans="1:85" ht="15" customHeight="1" x14ac:dyDescent="0.2">
      <c r="A90" s="98"/>
      <c r="B90" s="7" t="s">
        <v>148</v>
      </c>
      <c r="C90" s="57" t="s">
        <v>10</v>
      </c>
      <c r="D90" s="63">
        <f ca="1">SUM(E90:CF90)</f>
        <v>6.3492295553699059</v>
      </c>
      <c r="E90" s="91">
        <f ca="1">IF(E89&lt;0,1,0)</f>
        <v>1</v>
      </c>
      <c r="F90" s="91">
        <f t="shared" ref="F90:BQ90" ca="1" si="62">IF(F89&lt;0,1,IF(E90&lt;1,0,ABS(E89)/(ABS(E89)+F89)))*F$97</f>
        <v>1</v>
      </c>
      <c r="G90" s="91">
        <f t="shared" ca="1" si="62"/>
        <v>1</v>
      </c>
      <c r="H90" s="91">
        <f t="shared" ca="1" si="62"/>
        <v>1</v>
      </c>
      <c r="I90" s="91">
        <f t="shared" ca="1" si="62"/>
        <v>1</v>
      </c>
      <c r="J90" s="91">
        <f t="shared" ca="1" si="62"/>
        <v>1</v>
      </c>
      <c r="K90" s="91">
        <f t="shared" ca="1" si="62"/>
        <v>0.34922955536990613</v>
      </c>
      <c r="L90" s="91">
        <f t="shared" ca="1" si="62"/>
        <v>0</v>
      </c>
      <c r="M90" s="91">
        <f t="shared" ca="1" si="62"/>
        <v>0</v>
      </c>
      <c r="N90" s="91">
        <f t="shared" ca="1" si="62"/>
        <v>0</v>
      </c>
      <c r="O90" s="91">
        <f t="shared" ca="1" si="62"/>
        <v>0</v>
      </c>
      <c r="P90" s="91">
        <f t="shared" ca="1" si="62"/>
        <v>0</v>
      </c>
      <c r="Q90" s="91">
        <f t="shared" ca="1" si="62"/>
        <v>0</v>
      </c>
      <c r="R90" s="91">
        <f t="shared" ca="1" si="62"/>
        <v>0</v>
      </c>
      <c r="S90" s="91">
        <f t="shared" ca="1" si="62"/>
        <v>0</v>
      </c>
      <c r="T90" s="91">
        <f t="shared" ca="1" si="62"/>
        <v>0</v>
      </c>
      <c r="U90" s="91">
        <f t="shared" ca="1" si="62"/>
        <v>0</v>
      </c>
      <c r="V90" s="91">
        <f t="shared" ca="1" si="62"/>
        <v>0</v>
      </c>
      <c r="W90" s="91">
        <f t="shared" ca="1" si="62"/>
        <v>0</v>
      </c>
      <c r="X90" s="91">
        <f t="shared" ca="1" si="62"/>
        <v>0</v>
      </c>
      <c r="Y90" s="91">
        <f t="shared" ca="1" si="62"/>
        <v>0</v>
      </c>
      <c r="Z90" s="91">
        <f t="shared" ca="1" si="62"/>
        <v>0</v>
      </c>
      <c r="AA90" s="91">
        <f t="shared" ca="1" si="62"/>
        <v>0</v>
      </c>
      <c r="AB90" s="91">
        <f t="shared" ca="1" si="62"/>
        <v>0</v>
      </c>
      <c r="AC90" s="91">
        <f t="shared" ca="1" si="62"/>
        <v>0</v>
      </c>
      <c r="AD90" s="91">
        <f t="shared" ca="1" si="62"/>
        <v>0</v>
      </c>
      <c r="AE90" s="91">
        <f t="shared" ca="1" si="62"/>
        <v>0</v>
      </c>
      <c r="AF90" s="91">
        <f t="shared" ca="1" si="62"/>
        <v>0</v>
      </c>
      <c r="AG90" s="91">
        <f t="shared" ca="1" si="62"/>
        <v>0</v>
      </c>
      <c r="AH90" s="91">
        <f t="shared" ca="1" si="62"/>
        <v>0</v>
      </c>
      <c r="AI90" s="91">
        <f t="shared" ca="1" si="62"/>
        <v>0</v>
      </c>
      <c r="AJ90" s="91">
        <f t="shared" ca="1" si="62"/>
        <v>0</v>
      </c>
      <c r="AK90" s="91">
        <f t="shared" ca="1" si="62"/>
        <v>0</v>
      </c>
      <c r="AL90" s="91">
        <f t="shared" ca="1" si="62"/>
        <v>0</v>
      </c>
      <c r="AM90" s="91">
        <f t="shared" ca="1" si="62"/>
        <v>0</v>
      </c>
      <c r="AN90" s="91">
        <f t="shared" ca="1" si="62"/>
        <v>0</v>
      </c>
      <c r="AO90" s="91">
        <f t="shared" ca="1" si="62"/>
        <v>0</v>
      </c>
      <c r="AP90" s="91">
        <f t="shared" ca="1" si="62"/>
        <v>0</v>
      </c>
      <c r="AQ90" s="91">
        <f t="shared" ca="1" si="62"/>
        <v>0</v>
      </c>
      <c r="AR90" s="91">
        <f t="shared" ca="1" si="62"/>
        <v>0</v>
      </c>
      <c r="AS90" s="91">
        <f t="shared" ca="1" si="62"/>
        <v>0</v>
      </c>
      <c r="AT90" s="91">
        <f t="shared" ca="1" si="62"/>
        <v>0</v>
      </c>
      <c r="AU90" s="91">
        <f t="shared" ca="1" si="62"/>
        <v>0</v>
      </c>
      <c r="AV90" s="91">
        <f t="shared" ca="1" si="62"/>
        <v>0</v>
      </c>
      <c r="AW90" s="91">
        <f t="shared" ca="1" si="62"/>
        <v>0</v>
      </c>
      <c r="AX90" s="91">
        <f t="shared" ca="1" si="62"/>
        <v>0</v>
      </c>
      <c r="AY90" s="91">
        <f t="shared" ca="1" si="62"/>
        <v>0</v>
      </c>
      <c r="AZ90" s="91">
        <f t="shared" ca="1" si="62"/>
        <v>0</v>
      </c>
      <c r="BA90" s="91">
        <f t="shared" ca="1" si="62"/>
        <v>0</v>
      </c>
      <c r="BB90" s="91">
        <f t="shared" ca="1" si="62"/>
        <v>0</v>
      </c>
      <c r="BC90" s="91">
        <f t="shared" ca="1" si="62"/>
        <v>0</v>
      </c>
      <c r="BD90" s="91">
        <f t="shared" ca="1" si="62"/>
        <v>0</v>
      </c>
      <c r="BE90" s="91">
        <f t="shared" ca="1" si="62"/>
        <v>0</v>
      </c>
      <c r="BF90" s="91">
        <f t="shared" ca="1" si="62"/>
        <v>0</v>
      </c>
      <c r="BG90" s="91">
        <f t="shared" ca="1" si="62"/>
        <v>0</v>
      </c>
      <c r="BH90" s="91">
        <f t="shared" ca="1" si="62"/>
        <v>0</v>
      </c>
      <c r="BI90" s="91">
        <f t="shared" ca="1" si="62"/>
        <v>0</v>
      </c>
      <c r="BJ90" s="91">
        <f t="shared" ca="1" si="62"/>
        <v>0</v>
      </c>
      <c r="BK90" s="91">
        <f t="shared" ca="1" si="62"/>
        <v>0</v>
      </c>
      <c r="BL90" s="91">
        <f t="shared" ca="1" si="62"/>
        <v>0</v>
      </c>
      <c r="BM90" s="91">
        <f t="shared" ca="1" si="62"/>
        <v>0</v>
      </c>
      <c r="BN90" s="91">
        <f t="shared" ca="1" si="62"/>
        <v>0</v>
      </c>
      <c r="BO90" s="91">
        <f t="shared" ca="1" si="62"/>
        <v>0</v>
      </c>
      <c r="BP90" s="91">
        <f t="shared" ca="1" si="62"/>
        <v>0</v>
      </c>
      <c r="BQ90" s="91">
        <f t="shared" ca="1" si="62"/>
        <v>0</v>
      </c>
      <c r="BR90" s="91">
        <f t="shared" ref="BR90:CF90" ca="1" si="63">IF(BR89&lt;0,1,IF(BQ90&lt;1,0,ABS(BQ89)/(ABS(BQ89)+BR89)))*BR$97</f>
        <v>0</v>
      </c>
      <c r="BS90" s="91">
        <f t="shared" ca="1" si="63"/>
        <v>0</v>
      </c>
      <c r="BT90" s="91">
        <f t="shared" ca="1" si="63"/>
        <v>0</v>
      </c>
      <c r="BU90" s="91">
        <f t="shared" ca="1" si="63"/>
        <v>0</v>
      </c>
      <c r="BV90" s="91">
        <f t="shared" ca="1" si="63"/>
        <v>0</v>
      </c>
      <c r="BW90" s="91">
        <f t="shared" ca="1" si="63"/>
        <v>0</v>
      </c>
      <c r="BX90" s="91">
        <f t="shared" ca="1" si="63"/>
        <v>0</v>
      </c>
      <c r="BY90" s="91">
        <f t="shared" ca="1" si="63"/>
        <v>0</v>
      </c>
      <c r="BZ90" s="91">
        <f t="shared" ca="1" si="63"/>
        <v>0</v>
      </c>
      <c r="CA90" s="91">
        <f t="shared" ca="1" si="63"/>
        <v>0</v>
      </c>
      <c r="CB90" s="91">
        <f t="shared" ca="1" si="63"/>
        <v>0</v>
      </c>
      <c r="CC90" s="91">
        <f t="shared" ca="1" si="63"/>
        <v>0</v>
      </c>
      <c r="CD90" s="91">
        <f t="shared" ca="1" si="63"/>
        <v>0</v>
      </c>
      <c r="CE90" s="91">
        <f t="shared" ca="1" si="63"/>
        <v>0</v>
      </c>
      <c r="CF90" s="91">
        <f t="shared" ca="1" si="63"/>
        <v>0</v>
      </c>
      <c r="CG90" s="94"/>
    </row>
    <row r="91" spans="1:85" ht="15" customHeight="1" x14ac:dyDescent="0.2">
      <c r="A91" s="98"/>
      <c r="B91" s="7" t="s">
        <v>147</v>
      </c>
      <c r="C91" s="57" t="s">
        <v>5</v>
      </c>
      <c r="D91" s="8">
        <f ca="1">D88</f>
        <v>-8895.0827020166689</v>
      </c>
      <c r="E91" s="9">
        <f ca="1">E88*E97</f>
        <v>-7024.393586862705</v>
      </c>
      <c r="F91" s="9">
        <f t="shared" ref="F91:BQ91" ca="1" si="64">(E91+F88)*F97</f>
        <v>-125576.43973707184</v>
      </c>
      <c r="G91" s="9">
        <f t="shared" ca="1" si="64"/>
        <v>-135018.3452499448</v>
      </c>
      <c r="H91" s="9">
        <f t="shared" ca="1" si="64"/>
        <v>-117714.27578401903</v>
      </c>
      <c r="I91" s="9">
        <f t="shared" ca="1" si="64"/>
        <v>-86620.14205074012</v>
      </c>
      <c r="J91" s="9">
        <f t="shared" ca="1" si="64"/>
        <v>-57252.922859671096</v>
      </c>
      <c r="K91" s="9">
        <f t="shared" ca="1" si="64"/>
        <v>-31492.204271014067</v>
      </c>
      <c r="L91" s="9">
        <f t="shared" ca="1" si="64"/>
        <v>-8895.0827020166689</v>
      </c>
      <c r="M91" s="9">
        <f t="shared" ca="1" si="64"/>
        <v>0</v>
      </c>
      <c r="N91" s="9">
        <f t="shared" ca="1" si="64"/>
        <v>0</v>
      </c>
      <c r="O91" s="9">
        <f t="shared" ca="1" si="64"/>
        <v>0</v>
      </c>
      <c r="P91" s="9">
        <f t="shared" ca="1" si="64"/>
        <v>0</v>
      </c>
      <c r="Q91" s="9">
        <f t="shared" ca="1" si="64"/>
        <v>0</v>
      </c>
      <c r="R91" s="9">
        <f t="shared" ca="1" si="64"/>
        <v>0</v>
      </c>
      <c r="S91" s="9">
        <f t="shared" ca="1" si="64"/>
        <v>0</v>
      </c>
      <c r="T91" s="9">
        <f t="shared" ca="1" si="64"/>
        <v>0</v>
      </c>
      <c r="U91" s="9">
        <f t="shared" ca="1" si="64"/>
        <v>0</v>
      </c>
      <c r="V91" s="9">
        <f t="shared" ca="1" si="64"/>
        <v>0</v>
      </c>
      <c r="W91" s="9">
        <f t="shared" ca="1" si="64"/>
        <v>0</v>
      </c>
      <c r="X91" s="9">
        <f t="shared" ca="1" si="64"/>
        <v>0</v>
      </c>
      <c r="Y91" s="9">
        <f t="shared" ca="1" si="64"/>
        <v>0</v>
      </c>
      <c r="Z91" s="9">
        <f t="shared" ca="1" si="64"/>
        <v>0</v>
      </c>
      <c r="AA91" s="9">
        <f t="shared" ca="1" si="64"/>
        <v>0</v>
      </c>
      <c r="AB91" s="9">
        <f t="shared" ca="1" si="64"/>
        <v>0</v>
      </c>
      <c r="AC91" s="9">
        <f t="shared" ca="1" si="64"/>
        <v>0</v>
      </c>
      <c r="AD91" s="9">
        <f t="shared" ca="1" si="64"/>
        <v>0</v>
      </c>
      <c r="AE91" s="9">
        <f t="shared" ca="1" si="64"/>
        <v>0</v>
      </c>
      <c r="AF91" s="9">
        <f t="shared" ca="1" si="64"/>
        <v>0</v>
      </c>
      <c r="AG91" s="9">
        <f t="shared" ca="1" si="64"/>
        <v>0</v>
      </c>
      <c r="AH91" s="9">
        <f t="shared" ca="1" si="64"/>
        <v>0</v>
      </c>
      <c r="AI91" s="9">
        <f t="shared" ca="1" si="64"/>
        <v>0</v>
      </c>
      <c r="AJ91" s="9">
        <f t="shared" ca="1" si="64"/>
        <v>0</v>
      </c>
      <c r="AK91" s="9">
        <f t="shared" ca="1" si="64"/>
        <v>0</v>
      </c>
      <c r="AL91" s="9">
        <f t="shared" ca="1" si="64"/>
        <v>0</v>
      </c>
      <c r="AM91" s="9">
        <f t="shared" ca="1" si="64"/>
        <v>0</v>
      </c>
      <c r="AN91" s="9">
        <f t="shared" ca="1" si="64"/>
        <v>0</v>
      </c>
      <c r="AO91" s="9">
        <f t="shared" ca="1" si="64"/>
        <v>0</v>
      </c>
      <c r="AP91" s="9">
        <f t="shared" ca="1" si="64"/>
        <v>0</v>
      </c>
      <c r="AQ91" s="9">
        <f t="shared" ca="1" si="64"/>
        <v>0</v>
      </c>
      <c r="AR91" s="9">
        <f t="shared" ca="1" si="64"/>
        <v>0</v>
      </c>
      <c r="AS91" s="9">
        <f t="shared" ca="1" si="64"/>
        <v>0</v>
      </c>
      <c r="AT91" s="9">
        <f t="shared" ca="1" si="64"/>
        <v>0</v>
      </c>
      <c r="AU91" s="9">
        <f t="shared" ca="1" si="64"/>
        <v>0</v>
      </c>
      <c r="AV91" s="9">
        <f t="shared" ca="1" si="64"/>
        <v>0</v>
      </c>
      <c r="AW91" s="9">
        <f t="shared" ca="1" si="64"/>
        <v>0</v>
      </c>
      <c r="AX91" s="9">
        <f t="shared" ca="1" si="64"/>
        <v>0</v>
      </c>
      <c r="AY91" s="9">
        <f t="shared" ca="1" si="64"/>
        <v>0</v>
      </c>
      <c r="AZ91" s="9">
        <f t="shared" ca="1" si="64"/>
        <v>0</v>
      </c>
      <c r="BA91" s="9">
        <f t="shared" ca="1" si="64"/>
        <v>0</v>
      </c>
      <c r="BB91" s="9">
        <f t="shared" ca="1" si="64"/>
        <v>0</v>
      </c>
      <c r="BC91" s="9">
        <f t="shared" ca="1" si="64"/>
        <v>0</v>
      </c>
      <c r="BD91" s="9">
        <f t="shared" ca="1" si="64"/>
        <v>0</v>
      </c>
      <c r="BE91" s="9">
        <f t="shared" ca="1" si="64"/>
        <v>0</v>
      </c>
      <c r="BF91" s="9">
        <f t="shared" ca="1" si="64"/>
        <v>0</v>
      </c>
      <c r="BG91" s="9">
        <f t="shared" ca="1" si="64"/>
        <v>0</v>
      </c>
      <c r="BH91" s="9">
        <f t="shared" ca="1" si="64"/>
        <v>0</v>
      </c>
      <c r="BI91" s="9">
        <f t="shared" ca="1" si="64"/>
        <v>0</v>
      </c>
      <c r="BJ91" s="9">
        <f t="shared" ca="1" si="64"/>
        <v>0</v>
      </c>
      <c r="BK91" s="9">
        <f t="shared" ca="1" si="64"/>
        <v>0</v>
      </c>
      <c r="BL91" s="9">
        <f t="shared" ca="1" si="64"/>
        <v>0</v>
      </c>
      <c r="BM91" s="9">
        <f t="shared" ca="1" si="64"/>
        <v>0</v>
      </c>
      <c r="BN91" s="9">
        <f t="shared" ca="1" si="64"/>
        <v>0</v>
      </c>
      <c r="BO91" s="9">
        <f t="shared" ca="1" si="64"/>
        <v>0</v>
      </c>
      <c r="BP91" s="9">
        <f t="shared" ca="1" si="64"/>
        <v>0</v>
      </c>
      <c r="BQ91" s="9">
        <f t="shared" ca="1" si="64"/>
        <v>0</v>
      </c>
      <c r="BR91" s="9">
        <f t="shared" ref="BR91:CF91" ca="1" si="65">(BQ91+BR88)*BR97</f>
        <v>0</v>
      </c>
      <c r="BS91" s="9">
        <f t="shared" ca="1" si="65"/>
        <v>0</v>
      </c>
      <c r="BT91" s="9">
        <f t="shared" ca="1" si="65"/>
        <v>0</v>
      </c>
      <c r="BU91" s="9">
        <f t="shared" ca="1" si="65"/>
        <v>0</v>
      </c>
      <c r="BV91" s="9">
        <f t="shared" ca="1" si="65"/>
        <v>0</v>
      </c>
      <c r="BW91" s="9">
        <f t="shared" ca="1" si="65"/>
        <v>0</v>
      </c>
      <c r="BX91" s="9">
        <f t="shared" ca="1" si="65"/>
        <v>0</v>
      </c>
      <c r="BY91" s="9">
        <f t="shared" ca="1" si="65"/>
        <v>0</v>
      </c>
      <c r="BZ91" s="9">
        <f t="shared" ca="1" si="65"/>
        <v>0</v>
      </c>
      <c r="CA91" s="9">
        <f t="shared" ca="1" si="65"/>
        <v>0</v>
      </c>
      <c r="CB91" s="9">
        <f t="shared" ca="1" si="65"/>
        <v>0</v>
      </c>
      <c r="CC91" s="9">
        <f t="shared" ca="1" si="65"/>
        <v>0</v>
      </c>
      <c r="CD91" s="9">
        <f t="shared" ca="1" si="65"/>
        <v>0</v>
      </c>
      <c r="CE91" s="9">
        <f t="shared" ca="1" si="65"/>
        <v>0</v>
      </c>
      <c r="CF91" s="9">
        <f t="shared" ca="1" si="65"/>
        <v>0</v>
      </c>
      <c r="CG91" s="94"/>
    </row>
    <row r="92" spans="1:85" ht="15" customHeight="1" x14ac:dyDescent="0.2">
      <c r="A92" s="98"/>
      <c r="B92" s="7" t="s">
        <v>146</v>
      </c>
      <c r="C92" s="57" t="s">
        <v>10</v>
      </c>
      <c r="D92" s="63">
        <f ca="1">SUM(E92:CF92)</f>
        <v>8</v>
      </c>
      <c r="E92" s="91">
        <f ca="1">IF(E91&lt;0,1,0)</f>
        <v>1</v>
      </c>
      <c r="F92" s="91">
        <f t="shared" ref="F92:BQ92" ca="1" si="66">IF(F91&lt;0,1,IF(E92&lt;1,0,ABS(E91)/(ABS(E91)+F91)))*F97</f>
        <v>1</v>
      </c>
      <c r="G92" s="91">
        <f t="shared" ca="1" si="66"/>
        <v>1</v>
      </c>
      <c r="H92" s="91">
        <f t="shared" ca="1" si="66"/>
        <v>1</v>
      </c>
      <c r="I92" s="91">
        <f t="shared" ca="1" si="66"/>
        <v>1</v>
      </c>
      <c r="J92" s="91">
        <f t="shared" ca="1" si="66"/>
        <v>1</v>
      </c>
      <c r="K92" s="91">
        <f t="shared" ca="1" si="66"/>
        <v>1</v>
      </c>
      <c r="L92" s="91">
        <f t="shared" ca="1" si="66"/>
        <v>1</v>
      </c>
      <c r="M92" s="91">
        <f t="shared" ca="1" si="66"/>
        <v>0</v>
      </c>
      <c r="N92" s="91">
        <f t="shared" ca="1" si="66"/>
        <v>0</v>
      </c>
      <c r="O92" s="91">
        <f t="shared" ca="1" si="66"/>
        <v>0</v>
      </c>
      <c r="P92" s="91">
        <f t="shared" ca="1" si="66"/>
        <v>0</v>
      </c>
      <c r="Q92" s="91">
        <f t="shared" ca="1" si="66"/>
        <v>0</v>
      </c>
      <c r="R92" s="91">
        <f t="shared" ca="1" si="66"/>
        <v>0</v>
      </c>
      <c r="S92" s="91">
        <f t="shared" ca="1" si="66"/>
        <v>0</v>
      </c>
      <c r="T92" s="91">
        <f t="shared" ca="1" si="66"/>
        <v>0</v>
      </c>
      <c r="U92" s="91">
        <f t="shared" ca="1" si="66"/>
        <v>0</v>
      </c>
      <c r="V92" s="91">
        <f t="shared" ca="1" si="66"/>
        <v>0</v>
      </c>
      <c r="W92" s="91">
        <f t="shared" ca="1" si="66"/>
        <v>0</v>
      </c>
      <c r="X92" s="91">
        <f t="shared" ca="1" si="66"/>
        <v>0</v>
      </c>
      <c r="Y92" s="91">
        <f t="shared" ca="1" si="66"/>
        <v>0</v>
      </c>
      <c r="Z92" s="91">
        <f t="shared" ca="1" si="66"/>
        <v>0</v>
      </c>
      <c r="AA92" s="91">
        <f t="shared" ca="1" si="66"/>
        <v>0</v>
      </c>
      <c r="AB92" s="91">
        <f t="shared" ca="1" si="66"/>
        <v>0</v>
      </c>
      <c r="AC92" s="91">
        <f t="shared" ca="1" si="66"/>
        <v>0</v>
      </c>
      <c r="AD92" s="91">
        <f t="shared" ca="1" si="66"/>
        <v>0</v>
      </c>
      <c r="AE92" s="91">
        <f t="shared" ca="1" si="66"/>
        <v>0</v>
      </c>
      <c r="AF92" s="91">
        <f t="shared" ca="1" si="66"/>
        <v>0</v>
      </c>
      <c r="AG92" s="91">
        <f t="shared" ca="1" si="66"/>
        <v>0</v>
      </c>
      <c r="AH92" s="91">
        <f t="shared" ca="1" si="66"/>
        <v>0</v>
      </c>
      <c r="AI92" s="91">
        <f t="shared" ca="1" si="66"/>
        <v>0</v>
      </c>
      <c r="AJ92" s="91">
        <f t="shared" ca="1" si="66"/>
        <v>0</v>
      </c>
      <c r="AK92" s="91">
        <f t="shared" ca="1" si="66"/>
        <v>0</v>
      </c>
      <c r="AL92" s="91">
        <f t="shared" ca="1" si="66"/>
        <v>0</v>
      </c>
      <c r="AM92" s="91">
        <f t="shared" ca="1" si="66"/>
        <v>0</v>
      </c>
      <c r="AN92" s="91">
        <f t="shared" ca="1" si="66"/>
        <v>0</v>
      </c>
      <c r="AO92" s="91">
        <f t="shared" ca="1" si="66"/>
        <v>0</v>
      </c>
      <c r="AP92" s="91">
        <f t="shared" ca="1" si="66"/>
        <v>0</v>
      </c>
      <c r="AQ92" s="91">
        <f t="shared" ca="1" si="66"/>
        <v>0</v>
      </c>
      <c r="AR92" s="91">
        <f t="shared" ca="1" si="66"/>
        <v>0</v>
      </c>
      <c r="AS92" s="91">
        <f t="shared" ca="1" si="66"/>
        <v>0</v>
      </c>
      <c r="AT92" s="91">
        <f t="shared" ca="1" si="66"/>
        <v>0</v>
      </c>
      <c r="AU92" s="91">
        <f t="shared" ca="1" si="66"/>
        <v>0</v>
      </c>
      <c r="AV92" s="91">
        <f t="shared" ca="1" si="66"/>
        <v>0</v>
      </c>
      <c r="AW92" s="91">
        <f t="shared" ca="1" si="66"/>
        <v>0</v>
      </c>
      <c r="AX92" s="91">
        <f t="shared" ca="1" si="66"/>
        <v>0</v>
      </c>
      <c r="AY92" s="91">
        <f t="shared" ca="1" si="66"/>
        <v>0</v>
      </c>
      <c r="AZ92" s="91">
        <f t="shared" ca="1" si="66"/>
        <v>0</v>
      </c>
      <c r="BA92" s="91">
        <f t="shared" ca="1" si="66"/>
        <v>0</v>
      </c>
      <c r="BB92" s="91">
        <f t="shared" ca="1" si="66"/>
        <v>0</v>
      </c>
      <c r="BC92" s="91">
        <f t="shared" ca="1" si="66"/>
        <v>0</v>
      </c>
      <c r="BD92" s="91">
        <f t="shared" ca="1" si="66"/>
        <v>0</v>
      </c>
      <c r="BE92" s="91">
        <f t="shared" ca="1" si="66"/>
        <v>0</v>
      </c>
      <c r="BF92" s="91">
        <f t="shared" ca="1" si="66"/>
        <v>0</v>
      </c>
      <c r="BG92" s="91">
        <f t="shared" ca="1" si="66"/>
        <v>0</v>
      </c>
      <c r="BH92" s="91">
        <f t="shared" ca="1" si="66"/>
        <v>0</v>
      </c>
      <c r="BI92" s="91">
        <f t="shared" ca="1" si="66"/>
        <v>0</v>
      </c>
      <c r="BJ92" s="91">
        <f t="shared" ca="1" si="66"/>
        <v>0</v>
      </c>
      <c r="BK92" s="91">
        <f t="shared" ca="1" si="66"/>
        <v>0</v>
      </c>
      <c r="BL92" s="91">
        <f t="shared" ca="1" si="66"/>
        <v>0</v>
      </c>
      <c r="BM92" s="91">
        <f t="shared" ca="1" si="66"/>
        <v>0</v>
      </c>
      <c r="BN92" s="91">
        <f t="shared" ca="1" si="66"/>
        <v>0</v>
      </c>
      <c r="BO92" s="91">
        <f t="shared" ca="1" si="66"/>
        <v>0</v>
      </c>
      <c r="BP92" s="91">
        <f t="shared" ca="1" si="66"/>
        <v>0</v>
      </c>
      <c r="BQ92" s="91">
        <f t="shared" ca="1" si="66"/>
        <v>0</v>
      </c>
      <c r="BR92" s="91">
        <f t="shared" ref="BR92:CF92" ca="1" si="67">IF(BR91&lt;0,1,IF(BQ92&lt;1,0,ABS(BQ91)/(ABS(BQ91)+BR91)))*BR97</f>
        <v>0</v>
      </c>
      <c r="BS92" s="91">
        <f t="shared" ca="1" si="67"/>
        <v>0</v>
      </c>
      <c r="BT92" s="91">
        <f t="shared" ca="1" si="67"/>
        <v>0</v>
      </c>
      <c r="BU92" s="91">
        <f t="shared" ca="1" si="67"/>
        <v>0</v>
      </c>
      <c r="BV92" s="91">
        <f t="shared" ca="1" si="67"/>
        <v>0</v>
      </c>
      <c r="BW92" s="91">
        <f t="shared" ca="1" si="67"/>
        <v>0</v>
      </c>
      <c r="BX92" s="91">
        <f t="shared" ca="1" si="67"/>
        <v>0</v>
      </c>
      <c r="BY92" s="91">
        <f t="shared" ca="1" si="67"/>
        <v>0</v>
      </c>
      <c r="BZ92" s="91">
        <f t="shared" ca="1" si="67"/>
        <v>0</v>
      </c>
      <c r="CA92" s="91">
        <f t="shared" ca="1" si="67"/>
        <v>0</v>
      </c>
      <c r="CB92" s="91">
        <f t="shared" ca="1" si="67"/>
        <v>0</v>
      </c>
      <c r="CC92" s="91">
        <f t="shared" ca="1" si="67"/>
        <v>0</v>
      </c>
      <c r="CD92" s="91">
        <f t="shared" ca="1" si="67"/>
        <v>0</v>
      </c>
      <c r="CE92" s="91">
        <f t="shared" ca="1" si="67"/>
        <v>0</v>
      </c>
      <c r="CF92" s="91">
        <f t="shared" ca="1" si="67"/>
        <v>0</v>
      </c>
      <c r="CG92" s="94"/>
    </row>
    <row r="93" spans="1:85" x14ac:dyDescent="0.2">
      <c r="A93" s="94"/>
      <c r="B93" s="113"/>
      <c r="C93" s="95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94"/>
      <c r="AX93" s="94"/>
      <c r="AY93" s="94"/>
      <c r="AZ93" s="94"/>
      <c r="BA93" s="94"/>
      <c r="BB93" s="94"/>
      <c r="BC93" s="94"/>
      <c r="BD93" s="94"/>
      <c r="BE93" s="94"/>
      <c r="BF93" s="94"/>
      <c r="BG93" s="94"/>
      <c r="BH93" s="94"/>
      <c r="BI93" s="94"/>
      <c r="BJ93" s="94"/>
      <c r="BK93" s="94"/>
      <c r="BL93" s="94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4"/>
      <c r="BZ93" s="94"/>
      <c r="CA93" s="94"/>
      <c r="CB93" s="94"/>
      <c r="CC93" s="94"/>
      <c r="CD93" s="94"/>
      <c r="CE93" s="94"/>
      <c r="CF93" s="94"/>
      <c r="CG93" s="94"/>
    </row>
    <row r="94" spans="1:85" ht="18" customHeight="1" x14ac:dyDescent="0.2">
      <c r="A94" s="94"/>
      <c r="B94" s="96" t="s">
        <v>172</v>
      </c>
      <c r="C94" s="96" t="s">
        <v>166</v>
      </c>
      <c r="D94" s="96" t="s">
        <v>4</v>
      </c>
      <c r="E94" s="96">
        <f>$E$17</f>
        <v>2022</v>
      </c>
      <c r="F94" s="96">
        <f t="shared" ref="F94:BQ94" si="68">E94+1</f>
        <v>2023</v>
      </c>
      <c r="G94" s="96">
        <f t="shared" si="68"/>
        <v>2024</v>
      </c>
      <c r="H94" s="96">
        <f t="shared" si="68"/>
        <v>2025</v>
      </c>
      <c r="I94" s="96">
        <f t="shared" si="68"/>
        <v>2026</v>
      </c>
      <c r="J94" s="96">
        <f t="shared" si="68"/>
        <v>2027</v>
      </c>
      <c r="K94" s="96">
        <f t="shared" si="68"/>
        <v>2028</v>
      </c>
      <c r="L94" s="96">
        <f t="shared" si="68"/>
        <v>2029</v>
      </c>
      <c r="M94" s="96">
        <f t="shared" si="68"/>
        <v>2030</v>
      </c>
      <c r="N94" s="96">
        <f t="shared" si="68"/>
        <v>2031</v>
      </c>
      <c r="O94" s="96">
        <f t="shared" si="68"/>
        <v>2032</v>
      </c>
      <c r="P94" s="96">
        <f t="shared" si="68"/>
        <v>2033</v>
      </c>
      <c r="Q94" s="96">
        <f t="shared" si="68"/>
        <v>2034</v>
      </c>
      <c r="R94" s="96">
        <f t="shared" si="68"/>
        <v>2035</v>
      </c>
      <c r="S94" s="96">
        <f t="shared" si="68"/>
        <v>2036</v>
      </c>
      <c r="T94" s="96">
        <f t="shared" si="68"/>
        <v>2037</v>
      </c>
      <c r="U94" s="96">
        <f t="shared" si="68"/>
        <v>2038</v>
      </c>
      <c r="V94" s="96">
        <f t="shared" si="68"/>
        <v>2039</v>
      </c>
      <c r="W94" s="96">
        <f t="shared" si="68"/>
        <v>2040</v>
      </c>
      <c r="X94" s="96">
        <f t="shared" si="68"/>
        <v>2041</v>
      </c>
      <c r="Y94" s="96">
        <f t="shared" si="68"/>
        <v>2042</v>
      </c>
      <c r="Z94" s="96">
        <f t="shared" si="68"/>
        <v>2043</v>
      </c>
      <c r="AA94" s="96">
        <f t="shared" si="68"/>
        <v>2044</v>
      </c>
      <c r="AB94" s="96">
        <f t="shared" si="68"/>
        <v>2045</v>
      </c>
      <c r="AC94" s="96">
        <f t="shared" si="68"/>
        <v>2046</v>
      </c>
      <c r="AD94" s="96">
        <f t="shared" si="68"/>
        <v>2047</v>
      </c>
      <c r="AE94" s="96">
        <f t="shared" si="68"/>
        <v>2048</v>
      </c>
      <c r="AF94" s="96">
        <f t="shared" si="68"/>
        <v>2049</v>
      </c>
      <c r="AG94" s="96">
        <f t="shared" si="68"/>
        <v>2050</v>
      </c>
      <c r="AH94" s="96">
        <f t="shared" si="68"/>
        <v>2051</v>
      </c>
      <c r="AI94" s="96">
        <f t="shared" si="68"/>
        <v>2052</v>
      </c>
      <c r="AJ94" s="96">
        <f t="shared" si="68"/>
        <v>2053</v>
      </c>
      <c r="AK94" s="96">
        <f t="shared" si="68"/>
        <v>2054</v>
      </c>
      <c r="AL94" s="96">
        <f t="shared" si="68"/>
        <v>2055</v>
      </c>
      <c r="AM94" s="96">
        <f t="shared" si="68"/>
        <v>2056</v>
      </c>
      <c r="AN94" s="96">
        <f t="shared" si="68"/>
        <v>2057</v>
      </c>
      <c r="AO94" s="96">
        <f t="shared" si="68"/>
        <v>2058</v>
      </c>
      <c r="AP94" s="96">
        <f t="shared" si="68"/>
        <v>2059</v>
      </c>
      <c r="AQ94" s="96">
        <f t="shared" si="68"/>
        <v>2060</v>
      </c>
      <c r="AR94" s="96">
        <f t="shared" si="68"/>
        <v>2061</v>
      </c>
      <c r="AS94" s="96">
        <f t="shared" si="68"/>
        <v>2062</v>
      </c>
      <c r="AT94" s="96">
        <f t="shared" si="68"/>
        <v>2063</v>
      </c>
      <c r="AU94" s="96">
        <f t="shared" si="68"/>
        <v>2064</v>
      </c>
      <c r="AV94" s="96">
        <f t="shared" si="68"/>
        <v>2065</v>
      </c>
      <c r="AW94" s="96">
        <f t="shared" si="68"/>
        <v>2066</v>
      </c>
      <c r="AX94" s="96">
        <f t="shared" si="68"/>
        <v>2067</v>
      </c>
      <c r="AY94" s="96">
        <f t="shared" si="68"/>
        <v>2068</v>
      </c>
      <c r="AZ94" s="96">
        <f t="shared" si="68"/>
        <v>2069</v>
      </c>
      <c r="BA94" s="96">
        <f t="shared" si="68"/>
        <v>2070</v>
      </c>
      <c r="BB94" s="96">
        <f t="shared" si="68"/>
        <v>2071</v>
      </c>
      <c r="BC94" s="96">
        <f t="shared" si="68"/>
        <v>2072</v>
      </c>
      <c r="BD94" s="96">
        <f t="shared" si="68"/>
        <v>2073</v>
      </c>
      <c r="BE94" s="96">
        <f t="shared" si="68"/>
        <v>2074</v>
      </c>
      <c r="BF94" s="96">
        <f t="shared" si="68"/>
        <v>2075</v>
      </c>
      <c r="BG94" s="96">
        <f t="shared" si="68"/>
        <v>2076</v>
      </c>
      <c r="BH94" s="96">
        <f t="shared" si="68"/>
        <v>2077</v>
      </c>
      <c r="BI94" s="96">
        <f t="shared" si="68"/>
        <v>2078</v>
      </c>
      <c r="BJ94" s="96">
        <f t="shared" si="68"/>
        <v>2079</v>
      </c>
      <c r="BK94" s="96">
        <f t="shared" si="68"/>
        <v>2080</v>
      </c>
      <c r="BL94" s="96">
        <f t="shared" si="68"/>
        <v>2081</v>
      </c>
      <c r="BM94" s="96">
        <f t="shared" si="68"/>
        <v>2082</v>
      </c>
      <c r="BN94" s="96">
        <f t="shared" si="68"/>
        <v>2083</v>
      </c>
      <c r="BO94" s="96">
        <f t="shared" si="68"/>
        <v>2084</v>
      </c>
      <c r="BP94" s="96">
        <f t="shared" si="68"/>
        <v>2085</v>
      </c>
      <c r="BQ94" s="96">
        <f t="shared" si="68"/>
        <v>2086</v>
      </c>
      <c r="BR94" s="96">
        <f t="shared" ref="BR94:CF94" si="69">BQ94+1</f>
        <v>2087</v>
      </c>
      <c r="BS94" s="96">
        <f t="shared" si="69"/>
        <v>2088</v>
      </c>
      <c r="BT94" s="96">
        <f t="shared" si="69"/>
        <v>2089</v>
      </c>
      <c r="BU94" s="96">
        <f t="shared" si="69"/>
        <v>2090</v>
      </c>
      <c r="BV94" s="96">
        <f t="shared" si="69"/>
        <v>2091</v>
      </c>
      <c r="BW94" s="96">
        <f t="shared" si="69"/>
        <v>2092</v>
      </c>
      <c r="BX94" s="96">
        <f t="shared" si="69"/>
        <v>2093</v>
      </c>
      <c r="BY94" s="96">
        <f t="shared" si="69"/>
        <v>2094</v>
      </c>
      <c r="BZ94" s="96">
        <f t="shared" si="69"/>
        <v>2095</v>
      </c>
      <c r="CA94" s="96">
        <f t="shared" si="69"/>
        <v>2096</v>
      </c>
      <c r="CB94" s="96">
        <f t="shared" si="69"/>
        <v>2097</v>
      </c>
      <c r="CC94" s="96">
        <f t="shared" si="69"/>
        <v>2098</v>
      </c>
      <c r="CD94" s="96">
        <f t="shared" si="69"/>
        <v>2099</v>
      </c>
      <c r="CE94" s="96">
        <f t="shared" si="69"/>
        <v>2100</v>
      </c>
      <c r="CF94" s="96">
        <f t="shared" si="69"/>
        <v>2101</v>
      </c>
      <c r="CG94" s="94"/>
    </row>
    <row r="95" spans="1:85" ht="15" customHeight="1" x14ac:dyDescent="0.2">
      <c r="A95" s="98"/>
      <c r="B95" s="7" t="s">
        <v>173</v>
      </c>
      <c r="C95" s="57"/>
      <c r="D95" s="63"/>
      <c r="E95" s="91">
        <f ca="1">IF(E94&gt;$C$96,0,1)</f>
        <v>1</v>
      </c>
      <c r="F95" s="91">
        <f t="shared" ref="F95:BQ95" ca="1" si="70">IF(F94&gt;$C$96,0,1)</f>
        <v>1</v>
      </c>
      <c r="G95" s="91">
        <f t="shared" ca="1" si="70"/>
        <v>1</v>
      </c>
      <c r="H95" s="91">
        <f t="shared" ca="1" si="70"/>
        <v>1</v>
      </c>
      <c r="I95" s="91">
        <f t="shared" ca="1" si="70"/>
        <v>1</v>
      </c>
      <c r="J95" s="91">
        <f t="shared" ca="1" si="70"/>
        <v>0</v>
      </c>
      <c r="K95" s="91">
        <f t="shared" ca="1" si="70"/>
        <v>0</v>
      </c>
      <c r="L95" s="91">
        <f t="shared" ca="1" si="70"/>
        <v>0</v>
      </c>
      <c r="M95" s="91">
        <f t="shared" ca="1" si="70"/>
        <v>0</v>
      </c>
      <c r="N95" s="91">
        <f t="shared" ca="1" si="70"/>
        <v>0</v>
      </c>
      <c r="O95" s="91">
        <f t="shared" ca="1" si="70"/>
        <v>0</v>
      </c>
      <c r="P95" s="91">
        <f t="shared" ca="1" si="70"/>
        <v>0</v>
      </c>
      <c r="Q95" s="91">
        <f t="shared" ca="1" si="70"/>
        <v>0</v>
      </c>
      <c r="R95" s="91">
        <f t="shared" ca="1" si="70"/>
        <v>0</v>
      </c>
      <c r="S95" s="91">
        <f t="shared" ca="1" si="70"/>
        <v>0</v>
      </c>
      <c r="T95" s="91">
        <f t="shared" ca="1" si="70"/>
        <v>0</v>
      </c>
      <c r="U95" s="91">
        <f t="shared" ca="1" si="70"/>
        <v>0</v>
      </c>
      <c r="V95" s="91">
        <f t="shared" ca="1" si="70"/>
        <v>0</v>
      </c>
      <c r="W95" s="91">
        <f t="shared" ca="1" si="70"/>
        <v>0</v>
      </c>
      <c r="X95" s="91">
        <f t="shared" ca="1" si="70"/>
        <v>0</v>
      </c>
      <c r="Y95" s="91">
        <f t="shared" ca="1" si="70"/>
        <v>0</v>
      </c>
      <c r="Z95" s="91">
        <f t="shared" ca="1" si="70"/>
        <v>0</v>
      </c>
      <c r="AA95" s="91">
        <f t="shared" ca="1" si="70"/>
        <v>0</v>
      </c>
      <c r="AB95" s="91">
        <f t="shared" ca="1" si="70"/>
        <v>0</v>
      </c>
      <c r="AC95" s="91">
        <f t="shared" ca="1" si="70"/>
        <v>0</v>
      </c>
      <c r="AD95" s="91">
        <f t="shared" ca="1" si="70"/>
        <v>0</v>
      </c>
      <c r="AE95" s="91">
        <f t="shared" ca="1" si="70"/>
        <v>0</v>
      </c>
      <c r="AF95" s="91">
        <f t="shared" ca="1" si="70"/>
        <v>0</v>
      </c>
      <c r="AG95" s="91">
        <f t="shared" ca="1" si="70"/>
        <v>0</v>
      </c>
      <c r="AH95" s="91">
        <f t="shared" ca="1" si="70"/>
        <v>0</v>
      </c>
      <c r="AI95" s="91">
        <f t="shared" ca="1" si="70"/>
        <v>0</v>
      </c>
      <c r="AJ95" s="91">
        <f t="shared" ca="1" si="70"/>
        <v>0</v>
      </c>
      <c r="AK95" s="91">
        <f t="shared" ca="1" si="70"/>
        <v>0</v>
      </c>
      <c r="AL95" s="91">
        <f t="shared" ca="1" si="70"/>
        <v>0</v>
      </c>
      <c r="AM95" s="91">
        <f t="shared" ca="1" si="70"/>
        <v>0</v>
      </c>
      <c r="AN95" s="91">
        <f t="shared" ca="1" si="70"/>
        <v>0</v>
      </c>
      <c r="AO95" s="91">
        <f t="shared" ca="1" si="70"/>
        <v>0</v>
      </c>
      <c r="AP95" s="91">
        <f t="shared" ca="1" si="70"/>
        <v>0</v>
      </c>
      <c r="AQ95" s="91">
        <f t="shared" ca="1" si="70"/>
        <v>0</v>
      </c>
      <c r="AR95" s="91">
        <f t="shared" ca="1" si="70"/>
        <v>0</v>
      </c>
      <c r="AS95" s="91">
        <f t="shared" ca="1" si="70"/>
        <v>0</v>
      </c>
      <c r="AT95" s="91">
        <f t="shared" ca="1" si="70"/>
        <v>0</v>
      </c>
      <c r="AU95" s="91">
        <f t="shared" ca="1" si="70"/>
        <v>0</v>
      </c>
      <c r="AV95" s="91">
        <f t="shared" ca="1" si="70"/>
        <v>0</v>
      </c>
      <c r="AW95" s="91">
        <f t="shared" ca="1" si="70"/>
        <v>0</v>
      </c>
      <c r="AX95" s="91">
        <f t="shared" ca="1" si="70"/>
        <v>0</v>
      </c>
      <c r="AY95" s="91">
        <f t="shared" ca="1" si="70"/>
        <v>0</v>
      </c>
      <c r="AZ95" s="91">
        <f t="shared" ca="1" si="70"/>
        <v>0</v>
      </c>
      <c r="BA95" s="91">
        <f t="shared" ca="1" si="70"/>
        <v>0</v>
      </c>
      <c r="BB95" s="91">
        <f t="shared" ca="1" si="70"/>
        <v>0</v>
      </c>
      <c r="BC95" s="91">
        <f t="shared" ca="1" si="70"/>
        <v>0</v>
      </c>
      <c r="BD95" s="91">
        <f t="shared" ca="1" si="70"/>
        <v>0</v>
      </c>
      <c r="BE95" s="91">
        <f t="shared" ca="1" si="70"/>
        <v>0</v>
      </c>
      <c r="BF95" s="91">
        <f t="shared" ca="1" si="70"/>
        <v>0</v>
      </c>
      <c r="BG95" s="91">
        <f t="shared" ca="1" si="70"/>
        <v>0</v>
      </c>
      <c r="BH95" s="91">
        <f t="shared" ca="1" si="70"/>
        <v>0</v>
      </c>
      <c r="BI95" s="91">
        <f t="shared" ca="1" si="70"/>
        <v>0</v>
      </c>
      <c r="BJ95" s="91">
        <f t="shared" ca="1" si="70"/>
        <v>0</v>
      </c>
      <c r="BK95" s="91">
        <f t="shared" ca="1" si="70"/>
        <v>0</v>
      </c>
      <c r="BL95" s="91">
        <f t="shared" ca="1" si="70"/>
        <v>0</v>
      </c>
      <c r="BM95" s="91">
        <f t="shared" ca="1" si="70"/>
        <v>0</v>
      </c>
      <c r="BN95" s="91">
        <f t="shared" ca="1" si="70"/>
        <v>0</v>
      </c>
      <c r="BO95" s="91">
        <f t="shared" ca="1" si="70"/>
        <v>0</v>
      </c>
      <c r="BP95" s="91">
        <f t="shared" ca="1" si="70"/>
        <v>0</v>
      </c>
      <c r="BQ95" s="91">
        <f t="shared" ca="1" si="70"/>
        <v>0</v>
      </c>
      <c r="BR95" s="91">
        <f t="shared" ref="BR95:CF95" ca="1" si="71">IF(BR94&gt;$C$96,0,1)</f>
        <v>0</v>
      </c>
      <c r="BS95" s="91">
        <f t="shared" ca="1" si="71"/>
        <v>0</v>
      </c>
      <c r="BT95" s="91">
        <f t="shared" ca="1" si="71"/>
        <v>0</v>
      </c>
      <c r="BU95" s="91">
        <f t="shared" ca="1" si="71"/>
        <v>0</v>
      </c>
      <c r="BV95" s="91">
        <f t="shared" ca="1" si="71"/>
        <v>0</v>
      </c>
      <c r="BW95" s="91">
        <f t="shared" ca="1" si="71"/>
        <v>0</v>
      </c>
      <c r="BX95" s="91">
        <f t="shared" ca="1" si="71"/>
        <v>0</v>
      </c>
      <c r="BY95" s="91">
        <f t="shared" ca="1" si="71"/>
        <v>0</v>
      </c>
      <c r="BZ95" s="91">
        <f t="shared" ca="1" si="71"/>
        <v>0</v>
      </c>
      <c r="CA95" s="91">
        <f t="shared" ca="1" si="71"/>
        <v>0</v>
      </c>
      <c r="CB95" s="91">
        <f t="shared" ca="1" si="71"/>
        <v>0</v>
      </c>
      <c r="CC95" s="91">
        <f t="shared" ca="1" si="71"/>
        <v>0</v>
      </c>
      <c r="CD95" s="91">
        <f t="shared" ca="1" si="71"/>
        <v>0</v>
      </c>
      <c r="CE95" s="91">
        <f t="shared" ca="1" si="71"/>
        <v>0</v>
      </c>
      <c r="CF95" s="91">
        <f t="shared" ca="1" si="71"/>
        <v>0</v>
      </c>
      <c r="CG95" s="94"/>
    </row>
    <row r="96" spans="1:85" s="4" customFormat="1" ht="15" customHeight="1" x14ac:dyDescent="0.2">
      <c r="A96" s="114"/>
      <c r="B96" s="7" t="s">
        <v>174</v>
      </c>
      <c r="C96" s="57">
        <f ca="1">INDEX($E$51:$CF$51,1,MATCH(MIN($E$56:$CF$56),$E$56:$CF$56,0))*(MIN($E$56:$CF$56)&lt;0)</f>
        <v>2026</v>
      </c>
      <c r="D96" s="114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4"/>
    </row>
    <row r="97" spans="1:85" ht="15" customHeight="1" x14ac:dyDescent="0.2">
      <c r="A97" s="98"/>
      <c r="B97" s="7" t="s">
        <v>92</v>
      </c>
      <c r="C97" s="57"/>
      <c r="D97" s="63"/>
      <c r="E97" s="231">
        <f ca="1">'ИД (Развитие ОЭДК)'!H75</f>
        <v>1</v>
      </c>
      <c r="F97" s="231">
        <f ca="1">'ИД (Развитие ОЭДК)'!I75</f>
        <v>1</v>
      </c>
      <c r="G97" s="231">
        <f ca="1">'ИД (Развитие ОЭДК)'!J75</f>
        <v>1</v>
      </c>
      <c r="H97" s="231">
        <f ca="1">'ИД (Развитие ОЭДК)'!K75</f>
        <v>1</v>
      </c>
      <c r="I97" s="231">
        <f ca="1">'ИД (Развитие ОЭДК)'!L75</f>
        <v>1</v>
      </c>
      <c r="J97" s="231">
        <f ca="1">'ИД (Развитие ОЭДК)'!M75</f>
        <v>1</v>
      </c>
      <c r="K97" s="231">
        <f ca="1">'ИД (Развитие ОЭДК)'!N75</f>
        <v>1</v>
      </c>
      <c r="L97" s="231">
        <f ca="1">'ИД (Развитие ОЭДК)'!O75</f>
        <v>1</v>
      </c>
      <c r="M97" s="231">
        <f ca="1">'ИД (Развитие ОЭДК)'!P75</f>
        <v>0</v>
      </c>
      <c r="N97" s="231">
        <f ca="1">'ИД (Развитие ОЭДК)'!Q75</f>
        <v>0</v>
      </c>
      <c r="O97" s="231">
        <f ca="1">'ИД (Развитие ОЭДК)'!R75</f>
        <v>0</v>
      </c>
      <c r="P97" s="231">
        <f ca="1">'ИД (Развитие ОЭДК)'!S75</f>
        <v>0</v>
      </c>
      <c r="Q97" s="231">
        <f ca="1">'ИД (Развитие ОЭДК)'!T75</f>
        <v>0</v>
      </c>
      <c r="R97" s="231">
        <f ca="1">'ИД (Развитие ОЭДК)'!U75</f>
        <v>0</v>
      </c>
      <c r="S97" s="231">
        <f ca="1">'ИД (Развитие ОЭДК)'!V75</f>
        <v>0</v>
      </c>
      <c r="T97" s="231">
        <f ca="1">'ИД (Развитие ОЭДК)'!W75</f>
        <v>0</v>
      </c>
      <c r="U97" s="231">
        <f ca="1">'ИД (Развитие ОЭДК)'!X75</f>
        <v>0</v>
      </c>
      <c r="V97" s="231">
        <f ca="1">'ИД (Развитие ОЭДК)'!Y75</f>
        <v>0</v>
      </c>
      <c r="W97" s="231">
        <f ca="1">'ИД (Развитие ОЭДК)'!Z75</f>
        <v>0</v>
      </c>
      <c r="X97" s="231">
        <f ca="1">'ИД (Развитие ОЭДК)'!AA75</f>
        <v>0</v>
      </c>
      <c r="Y97" s="231">
        <f ca="1">'ИД (Развитие ОЭДК)'!AB75</f>
        <v>0</v>
      </c>
      <c r="Z97" s="231">
        <f ca="1">'ИД (Развитие ОЭДК)'!AC75</f>
        <v>0</v>
      </c>
      <c r="AA97" s="231">
        <f ca="1">'ИД (Развитие ОЭДК)'!AD75</f>
        <v>0</v>
      </c>
      <c r="AB97" s="231">
        <f ca="1">'ИД (Развитие ОЭДК)'!AE75</f>
        <v>0</v>
      </c>
      <c r="AC97" s="231">
        <f ca="1">'ИД (Развитие ОЭДК)'!AF75</f>
        <v>0</v>
      </c>
      <c r="AD97" s="231">
        <f ca="1">'ИД (Развитие ОЭДК)'!AG75</f>
        <v>0</v>
      </c>
      <c r="AE97" s="231">
        <f ca="1">'ИД (Развитие ОЭДК)'!AH75</f>
        <v>0</v>
      </c>
      <c r="AF97" s="231">
        <f ca="1">'ИД (Развитие ОЭДК)'!AI75</f>
        <v>0</v>
      </c>
      <c r="AG97" s="231">
        <f ca="1">'ИД (Развитие ОЭДК)'!AJ75</f>
        <v>0</v>
      </c>
      <c r="AH97" s="231">
        <f ca="1">'ИД (Развитие ОЭДК)'!AK75</f>
        <v>0</v>
      </c>
      <c r="AI97" s="231">
        <f ca="1">'ИД (Развитие ОЭДК)'!AL75</f>
        <v>0</v>
      </c>
      <c r="AJ97" s="231">
        <f ca="1">'ИД (Развитие ОЭДК)'!AM75</f>
        <v>0</v>
      </c>
      <c r="AK97" s="231">
        <f ca="1">'ИД (Развитие ОЭДК)'!AN75</f>
        <v>0</v>
      </c>
      <c r="AL97" s="231">
        <f ca="1">'ИД (Развитие ОЭДК)'!AO75</f>
        <v>0</v>
      </c>
      <c r="AM97" s="231">
        <f ca="1">'ИД (Развитие ОЭДК)'!AP75</f>
        <v>0</v>
      </c>
      <c r="AN97" s="231">
        <f ca="1">'ИД (Развитие ОЭДК)'!AQ75</f>
        <v>0</v>
      </c>
      <c r="AO97" s="231">
        <f ca="1">'ИД (Развитие ОЭДК)'!AR75</f>
        <v>0</v>
      </c>
      <c r="AP97" s="231">
        <f ca="1">'ИД (Развитие ОЭДК)'!AS75</f>
        <v>0</v>
      </c>
      <c r="AQ97" s="231">
        <f ca="1">'ИД (Развитие ОЭДК)'!AT75</f>
        <v>0</v>
      </c>
      <c r="AR97" s="231">
        <f ca="1">'ИД (Развитие ОЭДК)'!AU75</f>
        <v>0</v>
      </c>
      <c r="AS97" s="231">
        <f ca="1">'ИД (Развитие ОЭДК)'!AV75</f>
        <v>0</v>
      </c>
      <c r="AT97" s="231">
        <f ca="1">'ИД (Развитие ОЭДК)'!AW75</f>
        <v>0</v>
      </c>
      <c r="AU97" s="231">
        <f ca="1">'ИД (Развитие ОЭДК)'!AX75</f>
        <v>0</v>
      </c>
      <c r="AV97" s="231">
        <f ca="1">'ИД (Развитие ОЭДК)'!AY75</f>
        <v>0</v>
      </c>
      <c r="AW97" s="231">
        <f ca="1">'ИД (Развитие ОЭДК)'!AZ75</f>
        <v>0</v>
      </c>
      <c r="AX97" s="231">
        <f ca="1">'ИД (Развитие ОЭДК)'!BA75</f>
        <v>0</v>
      </c>
      <c r="AY97" s="231">
        <f ca="1">'ИД (Развитие ОЭДК)'!BB75</f>
        <v>0</v>
      </c>
      <c r="AZ97" s="231">
        <f ca="1">'ИД (Развитие ОЭДК)'!BC75</f>
        <v>0</v>
      </c>
      <c r="BA97" s="231">
        <f ca="1">'ИД (Развитие ОЭДК)'!BD75</f>
        <v>0</v>
      </c>
      <c r="BB97" s="231">
        <f ca="1">'ИД (Развитие ОЭДК)'!BE75</f>
        <v>0</v>
      </c>
      <c r="BC97" s="231">
        <f ca="1">'ИД (Развитие ОЭДК)'!BF75</f>
        <v>0</v>
      </c>
      <c r="BD97" s="231">
        <f ca="1">'ИД (Развитие ОЭДК)'!BG75</f>
        <v>0</v>
      </c>
      <c r="BE97" s="231">
        <f ca="1">'ИД (Развитие ОЭДК)'!BH75</f>
        <v>0</v>
      </c>
      <c r="BF97" s="231">
        <f ca="1">'ИД (Развитие ОЭДК)'!BI75</f>
        <v>0</v>
      </c>
      <c r="BG97" s="231">
        <f ca="1">'ИД (Развитие ОЭДК)'!BJ75</f>
        <v>0</v>
      </c>
      <c r="BH97" s="231">
        <f ca="1">'ИД (Развитие ОЭДК)'!BK75</f>
        <v>0</v>
      </c>
      <c r="BI97" s="231">
        <f ca="1">'ИД (Развитие ОЭДК)'!BL75</f>
        <v>0</v>
      </c>
      <c r="BJ97" s="231">
        <f ca="1">'ИД (Развитие ОЭДК)'!BM75</f>
        <v>0</v>
      </c>
      <c r="BK97" s="231">
        <f ca="1">'ИД (Развитие ОЭДК)'!BN75</f>
        <v>0</v>
      </c>
      <c r="BL97" s="231">
        <f ca="1">'ИД (Развитие ОЭДК)'!BO75</f>
        <v>0</v>
      </c>
      <c r="BM97" s="231">
        <f ca="1">'ИД (Развитие ОЭДК)'!BP75</f>
        <v>0</v>
      </c>
      <c r="BN97" s="231">
        <f ca="1">'ИД (Развитие ОЭДК)'!BQ75</f>
        <v>0</v>
      </c>
      <c r="BO97" s="231">
        <f ca="1">'ИД (Развитие ОЭДК)'!BR75</f>
        <v>0</v>
      </c>
      <c r="BP97" s="231">
        <f ca="1">'ИД (Развитие ОЭДК)'!BS75</f>
        <v>0</v>
      </c>
      <c r="BQ97" s="231">
        <f ca="1">'ИД (Развитие ОЭДК)'!BT75</f>
        <v>0</v>
      </c>
      <c r="BR97" s="231">
        <f ca="1">'ИД (Развитие ОЭДК)'!BU75</f>
        <v>0</v>
      </c>
      <c r="BS97" s="231">
        <f ca="1">'ИД (Развитие ОЭДК)'!BV75</f>
        <v>0</v>
      </c>
      <c r="BT97" s="231">
        <f ca="1">'ИД (Развитие ОЭДК)'!BW75</f>
        <v>0</v>
      </c>
      <c r="BU97" s="231">
        <f ca="1">'ИД (Развитие ОЭДК)'!BX75</f>
        <v>0</v>
      </c>
      <c r="BV97" s="231">
        <f ca="1">'ИД (Развитие ОЭДК)'!BY75</f>
        <v>0</v>
      </c>
      <c r="BW97" s="231">
        <f ca="1">'ИД (Развитие ОЭДК)'!BZ75</f>
        <v>0</v>
      </c>
      <c r="BX97" s="231">
        <f ca="1">'ИД (Развитие ОЭДК)'!CA75</f>
        <v>0</v>
      </c>
      <c r="BY97" s="231">
        <f ca="1">'ИД (Развитие ОЭДК)'!CB75</f>
        <v>0</v>
      </c>
      <c r="BZ97" s="231">
        <f ca="1">'ИД (Развитие ОЭДК)'!CC75</f>
        <v>0</v>
      </c>
      <c r="CA97" s="231">
        <f ca="1">'ИД (Развитие ОЭДК)'!CD75</f>
        <v>0</v>
      </c>
      <c r="CB97" s="231">
        <f ca="1">'ИД (Развитие ОЭДК)'!CE75</f>
        <v>0</v>
      </c>
      <c r="CC97" s="231">
        <f ca="1">'ИД (Развитие ОЭДК)'!CF75</f>
        <v>0</v>
      </c>
      <c r="CD97" s="231">
        <f ca="1">'ИД (Развитие ОЭДК)'!CG75</f>
        <v>0</v>
      </c>
      <c r="CE97" s="231">
        <f ca="1">'ИД (Развитие ОЭДК)'!CH75</f>
        <v>0</v>
      </c>
      <c r="CF97" s="231">
        <f ca="1">'ИД (Развитие ОЭДК)'!CI75</f>
        <v>0</v>
      </c>
      <c r="CG97" s="94"/>
    </row>
    <row r="98" spans="1:85" ht="15" customHeight="1" x14ac:dyDescent="0.2">
      <c r="A98" s="98"/>
      <c r="B98" s="7" t="s">
        <v>93</v>
      </c>
      <c r="C98" s="57"/>
      <c r="D98" s="8"/>
      <c r="E98" s="9">
        <f t="shared" ref="E98:BP98" ca="1" si="72">-E34</f>
        <v>-7500</v>
      </c>
      <c r="F98" s="9">
        <f t="shared" ca="1" si="72"/>
        <v>-144300</v>
      </c>
      <c r="G98" s="9">
        <f t="shared" ca="1" si="72"/>
        <v>-47000</v>
      </c>
      <c r="H98" s="9">
        <f t="shared" ca="1" si="72"/>
        <v>-33000</v>
      </c>
      <c r="I98" s="9">
        <f t="shared" ca="1" si="72"/>
        <v>-4300</v>
      </c>
      <c r="J98" s="9">
        <f t="shared" ca="1" si="72"/>
        <v>0</v>
      </c>
      <c r="K98" s="9">
        <f t="shared" ca="1" si="72"/>
        <v>0</v>
      </c>
      <c r="L98" s="9">
        <f t="shared" ca="1" si="72"/>
        <v>0</v>
      </c>
      <c r="M98" s="9">
        <f t="shared" ca="1" si="72"/>
        <v>0</v>
      </c>
      <c r="N98" s="9">
        <f t="shared" ca="1" si="72"/>
        <v>0</v>
      </c>
      <c r="O98" s="9">
        <f t="shared" ca="1" si="72"/>
        <v>0</v>
      </c>
      <c r="P98" s="9">
        <f t="shared" ca="1" si="72"/>
        <v>0</v>
      </c>
      <c r="Q98" s="9">
        <f t="shared" ca="1" si="72"/>
        <v>0</v>
      </c>
      <c r="R98" s="9">
        <f t="shared" ca="1" si="72"/>
        <v>0</v>
      </c>
      <c r="S98" s="9">
        <f t="shared" ca="1" si="72"/>
        <v>0</v>
      </c>
      <c r="T98" s="9">
        <f t="shared" ca="1" si="72"/>
        <v>0</v>
      </c>
      <c r="U98" s="9">
        <f t="shared" ca="1" si="72"/>
        <v>0</v>
      </c>
      <c r="V98" s="9">
        <f t="shared" ca="1" si="72"/>
        <v>0</v>
      </c>
      <c r="W98" s="9">
        <f t="shared" ca="1" si="72"/>
        <v>0</v>
      </c>
      <c r="X98" s="9">
        <f t="shared" ca="1" si="72"/>
        <v>0</v>
      </c>
      <c r="Y98" s="9">
        <f t="shared" ca="1" si="72"/>
        <v>0</v>
      </c>
      <c r="Z98" s="9">
        <f t="shared" ca="1" si="72"/>
        <v>0</v>
      </c>
      <c r="AA98" s="9">
        <f t="shared" ca="1" si="72"/>
        <v>0</v>
      </c>
      <c r="AB98" s="9">
        <f t="shared" ca="1" si="72"/>
        <v>0</v>
      </c>
      <c r="AC98" s="9">
        <f t="shared" ca="1" si="72"/>
        <v>0</v>
      </c>
      <c r="AD98" s="9">
        <f t="shared" ca="1" si="72"/>
        <v>0</v>
      </c>
      <c r="AE98" s="9">
        <f t="shared" ca="1" si="72"/>
        <v>0</v>
      </c>
      <c r="AF98" s="9">
        <f t="shared" ca="1" si="72"/>
        <v>0</v>
      </c>
      <c r="AG98" s="9">
        <f t="shared" ca="1" si="72"/>
        <v>0</v>
      </c>
      <c r="AH98" s="9">
        <f t="shared" ca="1" si="72"/>
        <v>0</v>
      </c>
      <c r="AI98" s="9">
        <f t="shared" ca="1" si="72"/>
        <v>0</v>
      </c>
      <c r="AJ98" s="9">
        <f t="shared" ca="1" si="72"/>
        <v>0</v>
      </c>
      <c r="AK98" s="9">
        <f t="shared" ca="1" si="72"/>
        <v>0</v>
      </c>
      <c r="AL98" s="9">
        <f t="shared" ca="1" si="72"/>
        <v>0</v>
      </c>
      <c r="AM98" s="9">
        <f t="shared" ca="1" si="72"/>
        <v>0</v>
      </c>
      <c r="AN98" s="9">
        <f t="shared" ca="1" si="72"/>
        <v>0</v>
      </c>
      <c r="AO98" s="9">
        <f t="shared" ca="1" si="72"/>
        <v>0</v>
      </c>
      <c r="AP98" s="9">
        <f t="shared" ca="1" si="72"/>
        <v>0</v>
      </c>
      <c r="AQ98" s="9">
        <f t="shared" ca="1" si="72"/>
        <v>0</v>
      </c>
      <c r="AR98" s="9">
        <f t="shared" ca="1" si="72"/>
        <v>0</v>
      </c>
      <c r="AS98" s="9">
        <f t="shared" ca="1" si="72"/>
        <v>0</v>
      </c>
      <c r="AT98" s="9">
        <f t="shared" ca="1" si="72"/>
        <v>0</v>
      </c>
      <c r="AU98" s="9">
        <f t="shared" ca="1" si="72"/>
        <v>0</v>
      </c>
      <c r="AV98" s="9">
        <f t="shared" ca="1" si="72"/>
        <v>0</v>
      </c>
      <c r="AW98" s="9">
        <f t="shared" ca="1" si="72"/>
        <v>0</v>
      </c>
      <c r="AX98" s="9">
        <f t="shared" ca="1" si="72"/>
        <v>0</v>
      </c>
      <c r="AY98" s="9">
        <f t="shared" ca="1" si="72"/>
        <v>0</v>
      </c>
      <c r="AZ98" s="9">
        <f t="shared" ca="1" si="72"/>
        <v>0</v>
      </c>
      <c r="BA98" s="9">
        <f t="shared" ca="1" si="72"/>
        <v>0</v>
      </c>
      <c r="BB98" s="9">
        <f t="shared" ca="1" si="72"/>
        <v>0</v>
      </c>
      <c r="BC98" s="9">
        <f t="shared" ca="1" si="72"/>
        <v>0</v>
      </c>
      <c r="BD98" s="9">
        <f t="shared" ca="1" si="72"/>
        <v>0</v>
      </c>
      <c r="BE98" s="9">
        <f t="shared" ca="1" si="72"/>
        <v>0</v>
      </c>
      <c r="BF98" s="9">
        <f t="shared" ca="1" si="72"/>
        <v>0</v>
      </c>
      <c r="BG98" s="9">
        <f t="shared" ca="1" si="72"/>
        <v>0</v>
      </c>
      <c r="BH98" s="9">
        <f t="shared" ca="1" si="72"/>
        <v>0</v>
      </c>
      <c r="BI98" s="9">
        <f t="shared" ca="1" si="72"/>
        <v>0</v>
      </c>
      <c r="BJ98" s="9">
        <f t="shared" ca="1" si="72"/>
        <v>0</v>
      </c>
      <c r="BK98" s="9">
        <f t="shared" ca="1" si="72"/>
        <v>0</v>
      </c>
      <c r="BL98" s="9">
        <f t="shared" ca="1" si="72"/>
        <v>0</v>
      </c>
      <c r="BM98" s="9">
        <f t="shared" ca="1" si="72"/>
        <v>0</v>
      </c>
      <c r="BN98" s="9">
        <f t="shared" ca="1" si="72"/>
        <v>0</v>
      </c>
      <c r="BO98" s="9">
        <f t="shared" ca="1" si="72"/>
        <v>0</v>
      </c>
      <c r="BP98" s="9">
        <f t="shared" ca="1" si="72"/>
        <v>0</v>
      </c>
      <c r="BQ98" s="9">
        <f t="shared" ref="BQ98:CF98" ca="1" si="73">-BQ34</f>
        <v>0</v>
      </c>
      <c r="BR98" s="9">
        <f t="shared" ca="1" si="73"/>
        <v>0</v>
      </c>
      <c r="BS98" s="9">
        <f t="shared" ca="1" si="73"/>
        <v>0</v>
      </c>
      <c r="BT98" s="9">
        <f t="shared" ca="1" si="73"/>
        <v>0</v>
      </c>
      <c r="BU98" s="9">
        <f t="shared" ca="1" si="73"/>
        <v>0</v>
      </c>
      <c r="BV98" s="9">
        <f t="shared" ca="1" si="73"/>
        <v>0</v>
      </c>
      <c r="BW98" s="9">
        <f t="shared" ca="1" si="73"/>
        <v>0</v>
      </c>
      <c r="BX98" s="9">
        <f t="shared" ca="1" si="73"/>
        <v>0</v>
      </c>
      <c r="BY98" s="9">
        <f t="shared" ca="1" si="73"/>
        <v>0</v>
      </c>
      <c r="BZ98" s="9">
        <f t="shared" ca="1" si="73"/>
        <v>0</v>
      </c>
      <c r="CA98" s="9">
        <f t="shared" ca="1" si="73"/>
        <v>0</v>
      </c>
      <c r="CB98" s="9">
        <f t="shared" ca="1" si="73"/>
        <v>0</v>
      </c>
      <c r="CC98" s="9">
        <f t="shared" ca="1" si="73"/>
        <v>0</v>
      </c>
      <c r="CD98" s="9">
        <f t="shared" ca="1" si="73"/>
        <v>0</v>
      </c>
      <c r="CE98" s="9">
        <f t="shared" ca="1" si="73"/>
        <v>0</v>
      </c>
      <c r="CF98" s="9">
        <f t="shared" ca="1" si="73"/>
        <v>0</v>
      </c>
      <c r="CG98" s="94"/>
    </row>
    <row r="99" spans="1:85" ht="15" customHeight="1" x14ac:dyDescent="0.2">
      <c r="A99" s="98"/>
      <c r="B99" s="7" t="s">
        <v>175</v>
      </c>
      <c r="C99" s="57"/>
      <c r="D99" s="63"/>
      <c r="E99" s="91">
        <f t="shared" ref="E99:BP99" ca="1" si="74">IF(E94&gt;$C$100,0,1)</f>
        <v>1</v>
      </c>
      <c r="F99" s="91">
        <f t="shared" ca="1" si="74"/>
        <v>1</v>
      </c>
      <c r="G99" s="91">
        <f t="shared" ca="1" si="74"/>
        <v>0</v>
      </c>
      <c r="H99" s="91">
        <f t="shared" ca="1" si="74"/>
        <v>0</v>
      </c>
      <c r="I99" s="91">
        <f t="shared" ca="1" si="74"/>
        <v>0</v>
      </c>
      <c r="J99" s="91">
        <f t="shared" ca="1" si="74"/>
        <v>0</v>
      </c>
      <c r="K99" s="91">
        <f t="shared" ca="1" si="74"/>
        <v>0</v>
      </c>
      <c r="L99" s="91">
        <f t="shared" ca="1" si="74"/>
        <v>0</v>
      </c>
      <c r="M99" s="91">
        <f t="shared" ca="1" si="74"/>
        <v>0</v>
      </c>
      <c r="N99" s="91">
        <f t="shared" ca="1" si="74"/>
        <v>0</v>
      </c>
      <c r="O99" s="91">
        <f t="shared" ca="1" si="74"/>
        <v>0</v>
      </c>
      <c r="P99" s="91">
        <f t="shared" ca="1" si="74"/>
        <v>0</v>
      </c>
      <c r="Q99" s="91">
        <f t="shared" ca="1" si="74"/>
        <v>0</v>
      </c>
      <c r="R99" s="91">
        <f t="shared" ca="1" si="74"/>
        <v>0</v>
      </c>
      <c r="S99" s="91">
        <f t="shared" ca="1" si="74"/>
        <v>0</v>
      </c>
      <c r="T99" s="91">
        <f t="shared" ca="1" si="74"/>
        <v>0</v>
      </c>
      <c r="U99" s="91">
        <f t="shared" ca="1" si="74"/>
        <v>0</v>
      </c>
      <c r="V99" s="91">
        <f t="shared" ca="1" si="74"/>
        <v>0</v>
      </c>
      <c r="W99" s="91">
        <f t="shared" ca="1" si="74"/>
        <v>0</v>
      </c>
      <c r="X99" s="91">
        <f t="shared" ca="1" si="74"/>
        <v>0</v>
      </c>
      <c r="Y99" s="91">
        <f t="shared" ca="1" si="74"/>
        <v>0</v>
      </c>
      <c r="Z99" s="91">
        <f t="shared" ca="1" si="74"/>
        <v>0</v>
      </c>
      <c r="AA99" s="91">
        <f t="shared" ca="1" si="74"/>
        <v>0</v>
      </c>
      <c r="AB99" s="91">
        <f t="shared" ca="1" si="74"/>
        <v>0</v>
      </c>
      <c r="AC99" s="91">
        <f t="shared" ca="1" si="74"/>
        <v>0</v>
      </c>
      <c r="AD99" s="91">
        <f t="shared" ca="1" si="74"/>
        <v>0</v>
      </c>
      <c r="AE99" s="91">
        <f t="shared" ca="1" si="74"/>
        <v>0</v>
      </c>
      <c r="AF99" s="91">
        <f t="shared" ca="1" si="74"/>
        <v>0</v>
      </c>
      <c r="AG99" s="91">
        <f t="shared" ca="1" si="74"/>
        <v>0</v>
      </c>
      <c r="AH99" s="91">
        <f t="shared" ca="1" si="74"/>
        <v>0</v>
      </c>
      <c r="AI99" s="91">
        <f t="shared" ca="1" si="74"/>
        <v>0</v>
      </c>
      <c r="AJ99" s="91">
        <f t="shared" ca="1" si="74"/>
        <v>0</v>
      </c>
      <c r="AK99" s="91">
        <f t="shared" ca="1" si="74"/>
        <v>0</v>
      </c>
      <c r="AL99" s="91">
        <f t="shared" ca="1" si="74"/>
        <v>0</v>
      </c>
      <c r="AM99" s="91">
        <f t="shared" ca="1" si="74"/>
        <v>0</v>
      </c>
      <c r="AN99" s="91">
        <f t="shared" ca="1" si="74"/>
        <v>0</v>
      </c>
      <c r="AO99" s="91">
        <f t="shared" ca="1" si="74"/>
        <v>0</v>
      </c>
      <c r="AP99" s="91">
        <f t="shared" ca="1" si="74"/>
        <v>0</v>
      </c>
      <c r="AQ99" s="91">
        <f t="shared" ca="1" si="74"/>
        <v>0</v>
      </c>
      <c r="AR99" s="91">
        <f t="shared" ca="1" si="74"/>
        <v>0</v>
      </c>
      <c r="AS99" s="91">
        <f t="shared" ca="1" si="74"/>
        <v>0</v>
      </c>
      <c r="AT99" s="91">
        <f t="shared" ca="1" si="74"/>
        <v>0</v>
      </c>
      <c r="AU99" s="91">
        <f t="shared" ca="1" si="74"/>
        <v>0</v>
      </c>
      <c r="AV99" s="91">
        <f t="shared" ca="1" si="74"/>
        <v>0</v>
      </c>
      <c r="AW99" s="91">
        <f t="shared" ca="1" si="74"/>
        <v>0</v>
      </c>
      <c r="AX99" s="91">
        <f t="shared" ca="1" si="74"/>
        <v>0</v>
      </c>
      <c r="AY99" s="91">
        <f t="shared" ca="1" si="74"/>
        <v>0</v>
      </c>
      <c r="AZ99" s="91">
        <f t="shared" ca="1" si="74"/>
        <v>0</v>
      </c>
      <c r="BA99" s="91">
        <f t="shared" ca="1" si="74"/>
        <v>0</v>
      </c>
      <c r="BB99" s="91">
        <f t="shared" ca="1" si="74"/>
        <v>0</v>
      </c>
      <c r="BC99" s="91">
        <f t="shared" ca="1" si="74"/>
        <v>0</v>
      </c>
      <c r="BD99" s="91">
        <f t="shared" ca="1" si="74"/>
        <v>0</v>
      </c>
      <c r="BE99" s="91">
        <f t="shared" ca="1" si="74"/>
        <v>0</v>
      </c>
      <c r="BF99" s="91">
        <f t="shared" ca="1" si="74"/>
        <v>0</v>
      </c>
      <c r="BG99" s="91">
        <f t="shared" ca="1" si="74"/>
        <v>0</v>
      </c>
      <c r="BH99" s="91">
        <f t="shared" ca="1" si="74"/>
        <v>0</v>
      </c>
      <c r="BI99" s="91">
        <f t="shared" ca="1" si="74"/>
        <v>0</v>
      </c>
      <c r="BJ99" s="91">
        <f t="shared" ca="1" si="74"/>
        <v>0</v>
      </c>
      <c r="BK99" s="91">
        <f t="shared" ca="1" si="74"/>
        <v>0</v>
      </c>
      <c r="BL99" s="91">
        <f t="shared" ca="1" si="74"/>
        <v>0</v>
      </c>
      <c r="BM99" s="91">
        <f t="shared" ca="1" si="74"/>
        <v>0</v>
      </c>
      <c r="BN99" s="91">
        <f t="shared" ca="1" si="74"/>
        <v>0</v>
      </c>
      <c r="BO99" s="91">
        <f t="shared" ca="1" si="74"/>
        <v>0</v>
      </c>
      <c r="BP99" s="91">
        <f t="shared" ca="1" si="74"/>
        <v>0</v>
      </c>
      <c r="BQ99" s="91">
        <f t="shared" ref="BQ99:CF99" ca="1" si="75">IF(BQ94&gt;$C$100,0,1)</f>
        <v>0</v>
      </c>
      <c r="BR99" s="91">
        <f t="shared" ca="1" si="75"/>
        <v>0</v>
      </c>
      <c r="BS99" s="91">
        <f t="shared" ca="1" si="75"/>
        <v>0</v>
      </c>
      <c r="BT99" s="91">
        <f t="shared" ca="1" si="75"/>
        <v>0</v>
      </c>
      <c r="BU99" s="91">
        <f t="shared" ca="1" si="75"/>
        <v>0</v>
      </c>
      <c r="BV99" s="91">
        <f t="shared" ca="1" si="75"/>
        <v>0</v>
      </c>
      <c r="BW99" s="91">
        <f t="shared" ca="1" si="75"/>
        <v>0</v>
      </c>
      <c r="BX99" s="91">
        <f t="shared" ca="1" si="75"/>
        <v>0</v>
      </c>
      <c r="BY99" s="91">
        <f t="shared" ca="1" si="75"/>
        <v>0</v>
      </c>
      <c r="BZ99" s="91">
        <f t="shared" ca="1" si="75"/>
        <v>0</v>
      </c>
      <c r="CA99" s="91">
        <f t="shared" ca="1" si="75"/>
        <v>0</v>
      </c>
      <c r="CB99" s="91">
        <f t="shared" ca="1" si="75"/>
        <v>0</v>
      </c>
      <c r="CC99" s="91">
        <f t="shared" ca="1" si="75"/>
        <v>0</v>
      </c>
      <c r="CD99" s="91">
        <f t="shared" ca="1" si="75"/>
        <v>0</v>
      </c>
      <c r="CE99" s="91">
        <f t="shared" ca="1" si="75"/>
        <v>0</v>
      </c>
      <c r="CF99" s="91">
        <f t="shared" ca="1" si="75"/>
        <v>0</v>
      </c>
      <c r="CG99" s="94"/>
    </row>
    <row r="100" spans="1:85" s="4" customFormat="1" ht="15" customHeight="1" x14ac:dyDescent="0.2">
      <c r="A100" s="114"/>
      <c r="B100" s="7" t="s">
        <v>176</v>
      </c>
      <c r="C100" s="57">
        <f ca="1">INDEX($E$83:$CF$83,1,MATCH(MIN($E$86:$CF$86),$E$86:$CF$86,0))*(MIN($E$86:$CF$86)&lt;0)</f>
        <v>2023</v>
      </c>
      <c r="D100" s="114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4"/>
    </row>
    <row r="101" spans="1:85" x14ac:dyDescent="0.2">
      <c r="A101" s="94"/>
      <c r="B101" s="94"/>
      <c r="C101" s="95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  <c r="AX101" s="94"/>
      <c r="AY101" s="94"/>
      <c r="AZ101" s="94"/>
      <c r="BA101" s="94"/>
      <c r="BB101" s="94"/>
      <c r="BC101" s="94"/>
      <c r="BD101" s="94"/>
      <c r="BE101" s="94"/>
      <c r="BF101" s="94"/>
      <c r="BG101" s="94"/>
      <c r="BH101" s="94"/>
      <c r="BI101" s="94"/>
      <c r="BJ101" s="94"/>
      <c r="BK101" s="94"/>
      <c r="BL101" s="94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94"/>
      <c r="BZ101" s="94"/>
      <c r="CA101" s="94"/>
      <c r="CB101" s="94"/>
      <c r="CC101" s="94"/>
      <c r="CD101" s="94"/>
      <c r="CE101" s="94"/>
      <c r="CF101" s="94"/>
      <c r="CG101" s="94"/>
    </row>
    <row r="105" spans="1:85" ht="15" x14ac:dyDescent="0.25">
      <c r="B105" s="5" t="s">
        <v>211</v>
      </c>
    </row>
    <row r="106" spans="1:85" s="1" customFormat="1" ht="15" x14ac:dyDescent="0.25"/>
    <row r="107" spans="1:85" s="1" customFormat="1" ht="15" x14ac:dyDescent="0.25"/>
    <row r="108" spans="1:85" s="1" customFormat="1" ht="15" x14ac:dyDescent="0.25"/>
    <row r="109" spans="1:85" s="1" customFormat="1" ht="15" x14ac:dyDescent="0.25"/>
    <row r="110" spans="1:85" s="1" customFormat="1" ht="15" x14ac:dyDescent="0.25"/>
    <row r="111" spans="1:85" s="1" customFormat="1" ht="15" x14ac:dyDescent="0.25"/>
    <row r="112" spans="1:85" s="1" customFormat="1" ht="15" x14ac:dyDescent="0.25"/>
    <row r="113" s="1" customFormat="1" ht="15" x14ac:dyDescent="0.25"/>
    <row r="114" s="1" customFormat="1" ht="15" x14ac:dyDescent="0.25"/>
    <row r="115" s="1" customFormat="1" ht="15" x14ac:dyDescent="0.25"/>
    <row r="116" s="1" customFormat="1" ht="15" x14ac:dyDescent="0.25"/>
    <row r="117" s="1" customFormat="1" ht="15" x14ac:dyDescent="0.25"/>
    <row r="118" s="1" customFormat="1" ht="15" x14ac:dyDescent="0.25"/>
    <row r="119" s="1" customFormat="1" ht="15" x14ac:dyDescent="0.25"/>
    <row r="120" s="1" customFormat="1" ht="15" x14ac:dyDescent="0.25"/>
    <row r="121" s="1" customFormat="1" ht="15" x14ac:dyDescent="0.25"/>
    <row r="122" s="1" customFormat="1" ht="15" x14ac:dyDescent="0.25"/>
    <row r="123" s="1" customFormat="1" ht="15" x14ac:dyDescent="0.25"/>
    <row r="124" s="1" customFormat="1" ht="15" x14ac:dyDescent="0.25"/>
    <row r="125" s="1" customFormat="1" ht="15" x14ac:dyDescent="0.25"/>
    <row r="126" s="1" customFormat="1" ht="15" x14ac:dyDescent="0.25"/>
    <row r="127" s="1" customFormat="1" ht="15" x14ac:dyDescent="0.25"/>
    <row r="128" s="1" customFormat="1" ht="15" x14ac:dyDescent="0.25"/>
    <row r="129" s="1" customFormat="1" ht="15" x14ac:dyDescent="0.25"/>
    <row r="130" s="1" customFormat="1" ht="15" x14ac:dyDescent="0.25"/>
    <row r="131" s="1" customFormat="1" ht="15" x14ac:dyDescent="0.25"/>
    <row r="132" s="1" customFormat="1" ht="15" x14ac:dyDescent="0.25"/>
    <row r="133" s="1" customFormat="1" ht="15" x14ac:dyDescent="0.25"/>
    <row r="134" s="1" customFormat="1" ht="15" x14ac:dyDescent="0.25"/>
    <row r="135" s="1" customFormat="1" ht="15" x14ac:dyDescent="0.25"/>
    <row r="136" s="1" customFormat="1" ht="15" x14ac:dyDescent="0.25"/>
    <row r="137" s="1" customFormat="1" ht="15" x14ac:dyDescent="0.25"/>
    <row r="138" s="1" customFormat="1" ht="15" x14ac:dyDescent="0.25"/>
    <row r="139" s="1" customFormat="1" ht="15" x14ac:dyDescent="0.25"/>
    <row r="140" s="1" customFormat="1" ht="15" x14ac:dyDescent="0.25"/>
    <row r="141" s="1" customFormat="1" ht="15" x14ac:dyDescent="0.25"/>
    <row r="142" s="1" customFormat="1" ht="15" x14ac:dyDescent="0.25"/>
    <row r="143" s="1" customFormat="1" ht="15" x14ac:dyDescent="0.25"/>
    <row r="144" s="1" customFormat="1" ht="15" x14ac:dyDescent="0.25"/>
    <row r="145" s="1" customFormat="1" ht="15" x14ac:dyDescent="0.25"/>
    <row r="146" s="1" customFormat="1" ht="15" x14ac:dyDescent="0.25"/>
    <row r="147" s="1" customFormat="1" ht="15" x14ac:dyDescent="0.25"/>
    <row r="148" s="1" customFormat="1" ht="15" x14ac:dyDescent="0.25"/>
    <row r="149" s="1" customFormat="1" ht="15" x14ac:dyDescent="0.25"/>
    <row r="150" s="1" customFormat="1" ht="15" x14ac:dyDescent="0.25"/>
    <row r="151" s="1" customFormat="1" ht="15" x14ac:dyDescent="0.25"/>
    <row r="152" s="1" customFormat="1" ht="15" x14ac:dyDescent="0.25"/>
    <row r="153" s="1" customFormat="1" ht="15" x14ac:dyDescent="0.25"/>
    <row r="154" s="1" customFormat="1" ht="15" x14ac:dyDescent="0.25"/>
    <row r="155" s="1" customFormat="1" ht="15" x14ac:dyDescent="0.25"/>
    <row r="156" s="1" customFormat="1" ht="15" x14ac:dyDescent="0.25"/>
    <row r="157" s="1" customFormat="1" ht="15" x14ac:dyDescent="0.25"/>
    <row r="158" s="1" customFormat="1" ht="15" x14ac:dyDescent="0.25"/>
    <row r="159" s="1" customFormat="1" ht="15" x14ac:dyDescent="0.25"/>
    <row r="160" s="1" customFormat="1" ht="15" x14ac:dyDescent="0.25"/>
    <row r="161" s="1" customFormat="1" ht="15" x14ac:dyDescent="0.25"/>
    <row r="162" s="1" customFormat="1" ht="15" x14ac:dyDescent="0.25"/>
    <row r="163" s="1" customFormat="1" ht="15" x14ac:dyDescent="0.25"/>
    <row r="164" s="1" customFormat="1" ht="15" x14ac:dyDescent="0.25"/>
    <row r="165" s="1" customFormat="1" ht="15" x14ac:dyDescent="0.25"/>
    <row r="166" s="1" customFormat="1" ht="15" x14ac:dyDescent="0.25"/>
    <row r="167" s="1" customFormat="1" ht="15" x14ac:dyDescent="0.25"/>
    <row r="168" s="1" customFormat="1" ht="15" x14ac:dyDescent="0.25"/>
    <row r="169" s="1" customFormat="1" ht="15" x14ac:dyDescent="0.25"/>
    <row r="170" s="1" customFormat="1" ht="15" x14ac:dyDescent="0.25"/>
    <row r="171" s="1" customFormat="1" ht="15" x14ac:dyDescent="0.25"/>
    <row r="172" s="1" customFormat="1" ht="15" x14ac:dyDescent="0.25"/>
    <row r="173" s="1" customFormat="1" ht="15" x14ac:dyDescent="0.25"/>
    <row r="174" s="1" customFormat="1" ht="15" x14ac:dyDescent="0.25"/>
    <row r="175" s="1" customFormat="1" ht="15" x14ac:dyDescent="0.25"/>
    <row r="176" s="1" customFormat="1" ht="15" x14ac:dyDescent="0.25"/>
    <row r="177" s="1" customFormat="1" ht="15" x14ac:dyDescent="0.25"/>
    <row r="178" s="1" customFormat="1" ht="15" x14ac:dyDescent="0.25"/>
    <row r="179" s="1" customFormat="1" ht="15" x14ac:dyDescent="0.25"/>
    <row r="180" s="1" customFormat="1" ht="15" x14ac:dyDescent="0.25"/>
    <row r="181" s="1" customFormat="1" ht="15" x14ac:dyDescent="0.25"/>
  </sheetData>
  <sheetProtection algorithmName="SHA-512" hashValue="wyAWecO85fKN0VWt4u/EMvOsm0iQMeXy3PyFT1xFkOB3c2cFBooYA1O70ZBNEbPBQp5fhSHHFnrK6LUQ8X+BWA==" saltValue="H71yU6+mta26dpvWk6m1NA==" spinCount="100000" sheet="1" scenarios="1"/>
  <mergeCells count="9">
    <mergeCell ref="B16:B17"/>
    <mergeCell ref="C16:C17"/>
    <mergeCell ref="D16:D17"/>
    <mergeCell ref="C2:L2"/>
    <mergeCell ref="C3:L3"/>
    <mergeCell ref="C4:L4"/>
    <mergeCell ref="C5:L5"/>
    <mergeCell ref="C6:L6"/>
    <mergeCell ref="C7:L7"/>
  </mergeCells>
  <conditionalFormatting sqref="D18:D26">
    <cfRule type="cellIs" dxfId="387" priority="53" stopIfTrue="1" operator="equal">
      <formula>0</formula>
    </cfRule>
  </conditionalFormatting>
  <conditionalFormatting sqref="E18:CF26">
    <cfRule type="cellIs" dxfId="386" priority="52" stopIfTrue="1" operator="equal">
      <formula>0</formula>
    </cfRule>
  </conditionalFormatting>
  <conditionalFormatting sqref="D31:D34">
    <cfRule type="cellIs" dxfId="385" priority="51" stopIfTrue="1" operator="equal">
      <formula>0</formula>
    </cfRule>
  </conditionalFormatting>
  <conditionalFormatting sqref="E31:CF34">
    <cfRule type="cellIs" dxfId="384" priority="50" stopIfTrue="1" operator="equal">
      <formula>0</formula>
    </cfRule>
  </conditionalFormatting>
  <conditionalFormatting sqref="E38:CF38 E40:CF40">
    <cfRule type="cellIs" dxfId="383" priority="49" stopIfTrue="1" operator="equal">
      <formula>0</formula>
    </cfRule>
  </conditionalFormatting>
  <conditionalFormatting sqref="D45:D46 D49">
    <cfRule type="cellIs" dxfId="382" priority="48" stopIfTrue="1" operator="equal">
      <formula>0</formula>
    </cfRule>
  </conditionalFormatting>
  <conditionalFormatting sqref="E45:CF46 E49:CF49">
    <cfRule type="cellIs" dxfId="381" priority="47" stopIfTrue="1" operator="equal">
      <formula>0</formula>
    </cfRule>
  </conditionalFormatting>
  <conditionalFormatting sqref="D52">
    <cfRule type="cellIs" dxfId="380" priority="46" stopIfTrue="1" operator="equal">
      <formula>0</formula>
    </cfRule>
  </conditionalFormatting>
  <conditionalFormatting sqref="E52:CF52">
    <cfRule type="cellIs" dxfId="379" priority="45" stopIfTrue="1" operator="equal">
      <formula>0</formula>
    </cfRule>
  </conditionalFormatting>
  <conditionalFormatting sqref="D54 D59:D64 D56">
    <cfRule type="cellIs" dxfId="378" priority="44" stopIfTrue="1" operator="equal">
      <formula>0</formula>
    </cfRule>
  </conditionalFormatting>
  <conditionalFormatting sqref="E54:CF54 E63:CF63 E59:CF61 E56:CF56">
    <cfRule type="cellIs" dxfId="377" priority="43" stopIfTrue="1" operator="equal">
      <formula>0</formula>
    </cfRule>
  </conditionalFormatting>
  <conditionalFormatting sqref="D37">
    <cfRule type="cellIs" dxfId="376" priority="42" stopIfTrue="1" operator="equal">
      <formula>0</formula>
    </cfRule>
  </conditionalFormatting>
  <conditionalFormatting sqref="E37:CF37">
    <cfRule type="cellIs" dxfId="375" priority="41" stopIfTrue="1" operator="equal">
      <formula>0</formula>
    </cfRule>
  </conditionalFormatting>
  <conditionalFormatting sqref="D44">
    <cfRule type="cellIs" dxfId="374" priority="40" stopIfTrue="1" operator="equal">
      <formula>0</formula>
    </cfRule>
  </conditionalFormatting>
  <conditionalFormatting sqref="E44:CF44">
    <cfRule type="cellIs" dxfId="373" priority="39" stopIfTrue="1" operator="equal">
      <formula>0</formula>
    </cfRule>
  </conditionalFormatting>
  <conditionalFormatting sqref="D11:D14">
    <cfRule type="cellIs" dxfId="372" priority="38" stopIfTrue="1" operator="equal">
      <formula>0</formula>
    </cfRule>
  </conditionalFormatting>
  <conditionalFormatting sqref="E11:E14">
    <cfRule type="cellIs" dxfId="371" priority="37" stopIfTrue="1" operator="equal">
      <formula>0</formula>
    </cfRule>
  </conditionalFormatting>
  <conditionalFormatting sqref="D98">
    <cfRule type="cellIs" dxfId="370" priority="21" stopIfTrue="1" operator="equal">
      <formula>0</formula>
    </cfRule>
  </conditionalFormatting>
  <conditionalFormatting sqref="D99">
    <cfRule type="cellIs" dxfId="369" priority="24" stopIfTrue="1" operator="equal">
      <formula>0</formula>
    </cfRule>
  </conditionalFormatting>
  <conditionalFormatting sqref="E84:CF84 E86:CF89">
    <cfRule type="cellIs" dxfId="368" priority="36" stopIfTrue="1" operator="equal">
      <formula>0</formula>
    </cfRule>
  </conditionalFormatting>
  <conditionalFormatting sqref="E98:CF98">
    <cfRule type="cellIs" dxfId="367" priority="22" stopIfTrue="1" operator="equal">
      <formula>0</formula>
    </cfRule>
  </conditionalFormatting>
  <conditionalFormatting sqref="E91:CF91">
    <cfRule type="cellIs" dxfId="366" priority="35" stopIfTrue="1" operator="equal">
      <formula>0</formula>
    </cfRule>
  </conditionalFormatting>
  <conditionalFormatting sqref="D84 D86:D91">
    <cfRule type="cellIs" dxfId="365" priority="34" stopIfTrue="1" operator="equal">
      <formula>0</formula>
    </cfRule>
  </conditionalFormatting>
  <conditionalFormatting sqref="E99:CF99">
    <cfRule type="cellIs" dxfId="364" priority="23" stopIfTrue="1" operator="equal">
      <formula>0</formula>
    </cfRule>
  </conditionalFormatting>
  <conditionalFormatting sqref="D92">
    <cfRule type="cellIs" dxfId="363" priority="33" stopIfTrue="1" operator="equal">
      <formula>0</formula>
    </cfRule>
  </conditionalFormatting>
  <conditionalFormatting sqref="E92:CF92">
    <cfRule type="cellIs" dxfId="362" priority="32" stopIfTrue="1" operator="equal">
      <formula>0</formula>
    </cfRule>
  </conditionalFormatting>
  <conditionalFormatting sqref="E64:CF64">
    <cfRule type="cellIs" dxfId="361" priority="31" stopIfTrue="1" operator="equal">
      <formula>0</formula>
    </cfRule>
  </conditionalFormatting>
  <conditionalFormatting sqref="E90:CF90">
    <cfRule type="cellIs" dxfId="360" priority="30" stopIfTrue="1" operator="equal">
      <formula>0</formula>
    </cfRule>
  </conditionalFormatting>
  <conditionalFormatting sqref="E62:CF62">
    <cfRule type="cellIs" dxfId="359" priority="29" stopIfTrue="1" operator="equal">
      <formula>0</formula>
    </cfRule>
  </conditionalFormatting>
  <conditionalFormatting sqref="D95">
    <cfRule type="cellIs" dxfId="358" priority="28" stopIfTrue="1" operator="equal">
      <formula>0</formula>
    </cfRule>
  </conditionalFormatting>
  <conditionalFormatting sqref="E95:CF95">
    <cfRule type="cellIs" dxfId="357" priority="27" stopIfTrue="1" operator="equal">
      <formula>0</formula>
    </cfRule>
  </conditionalFormatting>
  <conditionalFormatting sqref="D97">
    <cfRule type="cellIs" dxfId="356" priority="26" stopIfTrue="1" operator="equal">
      <formula>0</formula>
    </cfRule>
  </conditionalFormatting>
  <conditionalFormatting sqref="E97:CF97">
    <cfRule type="cellIs" dxfId="355" priority="25" stopIfTrue="1" operator="equal">
      <formula>0</formula>
    </cfRule>
  </conditionalFormatting>
  <conditionalFormatting sqref="E27:CF28">
    <cfRule type="cellIs" dxfId="354" priority="20" stopIfTrue="1" operator="equal">
      <formula>0</formula>
    </cfRule>
  </conditionalFormatting>
  <conditionalFormatting sqref="D27:D28">
    <cfRule type="cellIs" dxfId="353" priority="19" stopIfTrue="1" operator="equal">
      <formula>0</formula>
    </cfRule>
  </conditionalFormatting>
  <conditionalFormatting sqref="D48">
    <cfRule type="cellIs" dxfId="352" priority="18" stopIfTrue="1" operator="equal">
      <formula>0</formula>
    </cfRule>
  </conditionalFormatting>
  <conditionalFormatting sqref="E48:CF48">
    <cfRule type="cellIs" dxfId="351" priority="17" stopIfTrue="1" operator="equal">
      <formula>0</formula>
    </cfRule>
  </conditionalFormatting>
  <conditionalFormatting sqref="E85:CF85">
    <cfRule type="cellIs" dxfId="350" priority="8" stopIfTrue="1" operator="equal">
      <formula>0</formula>
    </cfRule>
  </conditionalFormatting>
  <conditionalFormatting sqref="D85">
    <cfRule type="cellIs" dxfId="349" priority="7" stopIfTrue="1" operator="equal">
      <formula>0</formula>
    </cfRule>
  </conditionalFormatting>
  <conditionalFormatting sqref="E65:CF65">
    <cfRule type="cellIs" dxfId="348" priority="16" stopIfTrue="1" operator="equal">
      <formula>0</formula>
    </cfRule>
  </conditionalFormatting>
  <conditionalFormatting sqref="D65">
    <cfRule type="cellIs" dxfId="347" priority="15" stopIfTrue="1" operator="equal">
      <formula>0</formula>
    </cfRule>
  </conditionalFormatting>
  <conditionalFormatting sqref="D57:D58">
    <cfRule type="cellIs" dxfId="346" priority="14" stopIfTrue="1" operator="equal">
      <formula>0</formula>
    </cfRule>
  </conditionalFormatting>
  <conditionalFormatting sqref="E57:CF58">
    <cfRule type="cellIs" dxfId="345" priority="13" stopIfTrue="1" operator="equal">
      <formula>0</formula>
    </cfRule>
  </conditionalFormatting>
  <conditionalFormatting sqref="D47">
    <cfRule type="cellIs" dxfId="344" priority="12" stopIfTrue="1" operator="equal">
      <formula>0</formula>
    </cfRule>
  </conditionalFormatting>
  <conditionalFormatting sqref="E47:CF47">
    <cfRule type="cellIs" dxfId="343" priority="11" stopIfTrue="1" operator="equal">
      <formula>0</formula>
    </cfRule>
  </conditionalFormatting>
  <conditionalFormatting sqref="D55">
    <cfRule type="cellIs" dxfId="342" priority="10" stopIfTrue="1" operator="equal">
      <formula>0</formula>
    </cfRule>
  </conditionalFormatting>
  <conditionalFormatting sqref="E55:CF55">
    <cfRule type="cellIs" dxfId="341" priority="9" stopIfTrue="1" operator="equal">
      <formula>0</formula>
    </cfRule>
  </conditionalFormatting>
  <conditionalFormatting sqref="D38:D42">
    <cfRule type="cellIs" dxfId="340" priority="6" stopIfTrue="1" operator="equal">
      <formula>0</formula>
    </cfRule>
  </conditionalFormatting>
  <conditionalFormatting sqref="E39:CF39">
    <cfRule type="cellIs" dxfId="339" priority="5" stopIfTrue="1" operator="equal">
      <formula>0</formula>
    </cfRule>
  </conditionalFormatting>
  <conditionalFormatting sqref="F41:CF41">
    <cfRule type="cellIs" dxfId="338" priority="4" stopIfTrue="1" operator="equal">
      <formula>0</formula>
    </cfRule>
  </conditionalFormatting>
  <conditionalFormatting sqref="E41">
    <cfRule type="cellIs" dxfId="337" priority="3" stopIfTrue="1" operator="equal">
      <formula>0</formula>
    </cfRule>
  </conditionalFormatting>
  <conditionalFormatting sqref="E42:CF42">
    <cfRule type="cellIs" dxfId="336" priority="2" stopIfTrue="1" operator="equal">
      <formula>0</formula>
    </cfRule>
  </conditionalFormatting>
  <conditionalFormatting sqref="D66">
    <cfRule type="cellIs" dxfId="335" priority="1" stopIfTrue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2" tint="-9.9978637043366805E-2"/>
  </sheetPr>
  <dimension ref="B2:Z18"/>
  <sheetViews>
    <sheetView zoomScale="70" zoomScaleNormal="70" workbookViewId="0">
      <selection activeCell="H18" sqref="H18"/>
    </sheetView>
  </sheetViews>
  <sheetFormatPr defaultColWidth="9.140625" defaultRowHeight="15" x14ac:dyDescent="0.25"/>
  <cols>
    <col min="1" max="1" width="9.140625" style="501"/>
    <col min="2" max="2" width="38.7109375" style="501" customWidth="1"/>
    <col min="3" max="5" width="12.140625" style="501" bestFit="1" customWidth="1"/>
    <col min="6" max="6" width="34.85546875" style="501" customWidth="1"/>
    <col min="7" max="7" width="13.140625" style="501" customWidth="1"/>
    <col min="8" max="8" width="14.28515625" style="501" customWidth="1"/>
    <col min="9" max="9" width="9.140625" style="501"/>
    <col min="10" max="10" width="38.140625" style="501" customWidth="1"/>
    <col min="11" max="11" width="19.42578125" style="501" customWidth="1"/>
    <col min="12" max="12" width="15.42578125" style="501" bestFit="1" customWidth="1"/>
    <col min="13" max="13" width="13.140625" style="501" bestFit="1" customWidth="1"/>
    <col min="14" max="14" width="30.7109375" style="501" customWidth="1"/>
    <col min="15" max="16" width="13.140625" style="501" customWidth="1"/>
    <col min="17" max="17" width="9.140625" style="501"/>
    <col min="18" max="19" width="12.140625" style="501" bestFit="1" customWidth="1"/>
    <col min="20" max="20" width="11.140625" style="501" bestFit="1" customWidth="1"/>
    <col min="21" max="25" width="13.140625" style="501" bestFit="1" customWidth="1"/>
    <col min="26" max="26" width="12.42578125" style="501" bestFit="1" customWidth="1"/>
    <col min="27" max="16384" width="9.140625" style="501"/>
  </cols>
  <sheetData>
    <row r="2" spans="2:26" x14ac:dyDescent="0.25">
      <c r="B2" s="998" t="s">
        <v>944</v>
      </c>
      <c r="C2" s="998"/>
      <c r="D2" s="998"/>
      <c r="E2" s="998"/>
      <c r="F2" s="998"/>
      <c r="G2" s="998"/>
      <c r="H2" s="998"/>
      <c r="I2" s="998"/>
      <c r="J2" s="998"/>
      <c r="K2" s="998"/>
      <c r="L2" s="998"/>
      <c r="M2" s="998"/>
      <c r="N2" s="998"/>
      <c r="O2" s="998"/>
      <c r="P2" s="998"/>
    </row>
    <row r="3" spans="2:26" x14ac:dyDescent="0.25">
      <c r="B3" s="998"/>
      <c r="C3" s="998"/>
      <c r="D3" s="998"/>
      <c r="E3" s="998"/>
      <c r="F3" s="998"/>
      <c r="G3" s="998"/>
      <c r="H3" s="998"/>
      <c r="I3" s="998"/>
      <c r="J3" s="998"/>
      <c r="K3" s="998"/>
      <c r="L3" s="998"/>
      <c r="M3" s="998"/>
      <c r="N3" s="998"/>
      <c r="O3" s="998"/>
      <c r="P3" s="998"/>
    </row>
    <row r="4" spans="2:26" ht="15" customHeight="1" x14ac:dyDescent="0.25">
      <c r="B4" s="999" t="s">
        <v>945</v>
      </c>
      <c r="C4" s="999"/>
      <c r="D4" s="502"/>
      <c r="E4" s="503"/>
      <c r="F4" s="999" t="s">
        <v>946</v>
      </c>
      <c r="G4" s="999"/>
      <c r="H4" s="999"/>
      <c r="I4" s="503"/>
      <c r="J4" s="1000" t="s">
        <v>947</v>
      </c>
      <c r="K4" s="1000"/>
      <c r="L4" s="1000"/>
      <c r="M4" s="648"/>
      <c r="N4" s="648"/>
      <c r="O4" s="648"/>
      <c r="P4" s="648"/>
      <c r="U4" s="501" t="s">
        <v>949</v>
      </c>
    </row>
    <row r="5" spans="2:26" ht="30" x14ac:dyDescent="0.25">
      <c r="B5" s="505" t="s">
        <v>24</v>
      </c>
      <c r="C5" s="506" t="s">
        <v>950</v>
      </c>
      <c r="D5" s="507" t="s">
        <v>951</v>
      </c>
      <c r="E5" s="503"/>
      <c r="F5" s="505" t="s">
        <v>24</v>
      </c>
      <c r="G5" s="506" t="s">
        <v>950</v>
      </c>
      <c r="H5" s="506" t="s">
        <v>952</v>
      </c>
      <c r="I5" s="508"/>
      <c r="J5" s="505" t="s">
        <v>24</v>
      </c>
      <c r="K5" s="506" t="s">
        <v>950</v>
      </c>
      <c r="L5" s="506" t="s">
        <v>952</v>
      </c>
      <c r="M5" s="503"/>
      <c r="N5" s="505" t="s">
        <v>24</v>
      </c>
      <c r="O5" s="506" t="s">
        <v>952</v>
      </c>
      <c r="P5" s="503"/>
      <c r="U5" s="501">
        <f>[17]Эффект!E6</f>
        <v>2020</v>
      </c>
      <c r="V5" s="501">
        <f>[17]Эффект!F6</f>
        <v>2021</v>
      </c>
      <c r="W5" s="501">
        <f>[17]Эффект!G6</f>
        <v>2022</v>
      </c>
      <c r="X5" s="501">
        <f>[17]Эффект!H6</f>
        <v>2023</v>
      </c>
      <c r="Y5" s="501">
        <f>[17]Эффект!I6</f>
        <v>2024</v>
      </c>
      <c r="Z5" s="649" t="s">
        <v>953</v>
      </c>
    </row>
    <row r="6" spans="2:26" x14ac:dyDescent="0.25">
      <c r="B6" s="518" t="s">
        <v>961</v>
      </c>
      <c r="C6" s="520"/>
      <c r="D6" s="520"/>
      <c r="E6" s="520"/>
      <c r="F6" s="520"/>
      <c r="G6" s="512"/>
      <c r="H6" s="512"/>
      <c r="I6" s="512"/>
      <c r="J6" s="512"/>
      <c r="K6" s="512"/>
      <c r="L6" s="512"/>
      <c r="M6" s="512"/>
      <c r="N6" s="512"/>
      <c r="O6" s="512"/>
      <c r="P6" s="512"/>
    </row>
    <row r="7" spans="2:26" ht="45" x14ac:dyDescent="0.25">
      <c r="B7" s="536" t="str">
        <f>'Расчет эффекта (Развитие ОЭДК)'!E7</f>
        <v>Сокращение затрат за счет автоматизации сбора и согласования оценочных листов</v>
      </c>
      <c r="C7" s="480"/>
      <c r="D7" s="480"/>
      <c r="E7" s="480"/>
      <c r="F7" s="480"/>
    </row>
    <row r="8" spans="2:26" ht="45" x14ac:dyDescent="0.25">
      <c r="B8" s="511" t="str">
        <f>'Расчет эффекта (Развитие ОЭДК)'!E12</f>
        <v>Среднее время на проверку и согласование оценочного листа (до внедрения системы)</v>
      </c>
      <c r="C8" s="532">
        <f>'Расчет эффекта (Развитие ОЭДК)'!K12</f>
        <v>4</v>
      </c>
      <c r="D8" s="532">
        <f>'Расчет эффекта (Развитие ОЭДК)'!K13</f>
        <v>2</v>
      </c>
      <c r="E8" s="521"/>
      <c r="F8" s="511" t="s">
        <v>962</v>
      </c>
      <c r="G8" s="513">
        <f>C8*$C$9</f>
        <v>63600</v>
      </c>
      <c r="H8" s="513">
        <f>D8*$C$9</f>
        <v>31800</v>
      </c>
      <c r="I8" s="512"/>
      <c r="J8" s="511" t="s">
        <v>963</v>
      </c>
      <c r="K8" s="513">
        <f>G8*$C$10</f>
        <v>67796.954314720802</v>
      </c>
      <c r="L8" s="513">
        <f>H8*$C$10</f>
        <v>33898.477157360401</v>
      </c>
      <c r="M8" s="512"/>
      <c r="N8" s="511" t="s">
        <v>964</v>
      </c>
      <c r="O8" s="513">
        <f>K8-L8</f>
        <v>33898.477157360401</v>
      </c>
    </row>
    <row r="9" spans="2:26" x14ac:dyDescent="0.25">
      <c r="B9" s="511" t="str">
        <f>'Расчет эффекта (Развитие ОЭДК)'!E8</f>
        <v>Среднее кол-во оценочных листов</v>
      </c>
      <c r="C9" s="533">
        <f>'Расчет эффекта (Развитие ОЭДК)'!K8</f>
        <v>15900</v>
      </c>
      <c r="D9" s="534"/>
      <c r="E9" s="520"/>
      <c r="F9" s="520"/>
      <c r="G9" s="512"/>
      <c r="H9" s="512"/>
      <c r="I9" s="512"/>
      <c r="J9" s="512"/>
      <c r="K9" s="512"/>
      <c r="L9" s="512"/>
      <c r="M9" s="512"/>
      <c r="N9" s="512"/>
      <c r="O9" s="512"/>
    </row>
    <row r="10" spans="2:26" x14ac:dyDescent="0.25">
      <c r="B10" s="511" t="s">
        <v>955</v>
      </c>
      <c r="C10" s="532">
        <f>'Расчет эффекта (Развитие ОЭДК)'!H1/'Расчет эффекта (Развитие ОЭДК)'!H2/1000</f>
        <v>1.0659898477157359</v>
      </c>
      <c r="D10" s="521"/>
      <c r="E10" s="521"/>
      <c r="F10" s="521"/>
      <c r="G10" s="512"/>
      <c r="H10" s="512"/>
      <c r="I10" s="512"/>
      <c r="J10" s="512"/>
      <c r="K10" s="512"/>
      <c r="L10" s="512"/>
      <c r="M10" s="512"/>
      <c r="N10" s="512"/>
      <c r="O10" s="512"/>
    </row>
    <row r="11" spans="2:26" x14ac:dyDescent="0.25">
      <c r="B11" s="511"/>
      <c r="C11" s="535"/>
      <c r="D11" s="520"/>
      <c r="E11" s="520"/>
      <c r="F11" s="520"/>
      <c r="G11" s="512"/>
      <c r="H11" s="512"/>
      <c r="I11" s="512"/>
      <c r="J11" s="512"/>
      <c r="K11" s="512"/>
      <c r="L11" s="512"/>
      <c r="M11" s="512"/>
      <c r="N11" s="512"/>
      <c r="O11" s="512"/>
    </row>
    <row r="14" spans="2:26" x14ac:dyDescent="0.25">
      <c r="B14" s="501" t="str">
        <f>'Расчет эффекта (Развитие ОЭДК)'!E23</f>
        <v>Сокращение затрат за счет автоматизации заполнения оценочных листов (интеграция с производственными системами)</v>
      </c>
    </row>
    <row r="15" spans="2:26" ht="60" x14ac:dyDescent="0.25">
      <c r="B15" s="511" t="str">
        <f>'Расчет эффекта (Развитие ОЭДК)'!E25</f>
        <v>Среднее время на проверку данных в оценочном листе и сверки с источниками (первичные документы) (до внедрения системы)</v>
      </c>
      <c r="C15" s="526">
        <f>'Расчет эффекта (Развитие ОЭДК)'!K25</f>
        <v>3</v>
      </c>
      <c r="D15" s="526">
        <f>'Расчет эффекта (Развитие ОЭДК)'!K26</f>
        <v>2</v>
      </c>
      <c r="E15" s="521"/>
      <c r="F15" s="511" t="s">
        <v>965</v>
      </c>
      <c r="G15" s="513">
        <f>C15*$D$16</f>
        <v>74505.600000000006</v>
      </c>
      <c r="H15" s="513">
        <f>D15*$D$16</f>
        <v>49670.400000000001</v>
      </c>
      <c r="I15" s="512"/>
      <c r="J15" s="511" t="s">
        <v>966</v>
      </c>
      <c r="K15" s="513">
        <f>G15*$C$17</f>
        <v>79422.21319796954</v>
      </c>
      <c r="L15" s="513">
        <f>H15*$C$17</f>
        <v>52948.142131979694</v>
      </c>
      <c r="M15" s="512"/>
      <c r="N15" s="511" t="s">
        <v>967</v>
      </c>
      <c r="O15" s="513">
        <f>K15-L15</f>
        <v>26474.071065989847</v>
      </c>
    </row>
    <row r="16" spans="2:26" ht="30" x14ac:dyDescent="0.25">
      <c r="B16" s="537" t="str">
        <f>'Расчет эффекта (Развитие ОЭДК)'!E24</f>
        <v>Среднее кол-во показателей для автоматизиованного заполнения</v>
      </c>
      <c r="C16" s="744"/>
      <c r="D16" s="745">
        <f>'Расчет эффекта (Развитие ОЭДК)'!K24</f>
        <v>24835.200000000001</v>
      </c>
      <c r="E16" s="520"/>
      <c r="F16" s="520" t="s">
        <v>959</v>
      </c>
      <c r="G16" s="530">
        <f>C15*'Расчет эффекта (Развитие ОЭДК)'!$I$24</f>
        <v>0</v>
      </c>
      <c r="H16" s="530">
        <f>D15*'Расчет эффекта (Развитие ОЭДК)'!$I$24</f>
        <v>0</v>
      </c>
      <c r="I16" s="512"/>
      <c r="J16" s="512"/>
      <c r="K16" s="513">
        <f>G16*$C$17</f>
        <v>0</v>
      </c>
      <c r="L16" s="513">
        <f>H16*$C$17</f>
        <v>0</v>
      </c>
      <c r="M16" s="512"/>
      <c r="N16" s="512"/>
      <c r="O16" s="513">
        <f>K16-L16</f>
        <v>0</v>
      </c>
    </row>
    <row r="17" spans="2:15" x14ac:dyDescent="0.25">
      <c r="B17" s="511" t="str">
        <f>B10</f>
        <v>Стоимость 1 часа, тыс. руб.</v>
      </c>
      <c r="C17" s="532">
        <f>C10</f>
        <v>1.0659898477157359</v>
      </c>
      <c r="D17" s="521"/>
      <c r="E17" s="521"/>
      <c r="F17" s="521"/>
      <c r="G17" s="512"/>
      <c r="H17" s="512"/>
      <c r="I17" s="512"/>
      <c r="J17" s="512"/>
      <c r="K17" s="512"/>
      <c r="L17" s="512"/>
      <c r="M17" s="512"/>
      <c r="N17" s="512"/>
      <c r="O17" s="512"/>
    </row>
    <row r="18" spans="2:15" x14ac:dyDescent="0.25">
      <c r="B18" s="511"/>
      <c r="C18" s="535"/>
      <c r="D18" s="520"/>
      <c r="E18" s="520"/>
      <c r="F18" s="520"/>
      <c r="G18" s="512"/>
      <c r="H18" s="512"/>
      <c r="I18" s="512"/>
      <c r="J18" s="512"/>
      <c r="K18" s="512"/>
      <c r="L18" s="512"/>
      <c r="M18" s="512"/>
      <c r="N18" s="512"/>
      <c r="O18" s="512"/>
    </row>
  </sheetData>
  <mergeCells count="4">
    <mergeCell ref="B2:P3"/>
    <mergeCell ref="B4:C4"/>
    <mergeCell ref="F4:H4"/>
    <mergeCell ref="J4:L4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2" tint="-9.9978637043366805E-2"/>
  </sheetPr>
  <dimension ref="A1:Y49"/>
  <sheetViews>
    <sheetView zoomScale="85" zoomScaleNormal="85" workbookViewId="0">
      <pane ySplit="4" topLeftCell="A5" activePane="bottomLeft" state="frozen"/>
      <selection activeCell="H76" sqref="H76"/>
      <selection pane="bottomLeft" activeCell="G36" sqref="G36"/>
    </sheetView>
  </sheetViews>
  <sheetFormatPr defaultColWidth="9.140625" defaultRowHeight="12.75" outlineLevelRow="1" x14ac:dyDescent="0.2"/>
  <cols>
    <col min="1" max="2" width="9.140625" style="541"/>
    <col min="3" max="3" width="34.5703125" style="541" customWidth="1"/>
    <col min="4" max="4" width="9.140625" style="541"/>
    <col min="5" max="5" width="51.140625" style="541" customWidth="1"/>
    <col min="6" max="6" width="14.5703125" style="541" customWidth="1"/>
    <col min="7" max="7" width="64.7109375" style="541" customWidth="1"/>
    <col min="8" max="9" width="13.5703125" style="541" customWidth="1"/>
    <col min="10" max="10" width="14" style="541" bestFit="1" customWidth="1"/>
    <col min="11" max="11" width="14.42578125" style="541" bestFit="1" customWidth="1"/>
    <col min="12" max="12" width="9.140625" style="541"/>
    <col min="13" max="13" width="14.5703125" style="541" bestFit="1" customWidth="1"/>
    <col min="14" max="14" width="14.28515625" style="541" customWidth="1"/>
    <col min="15" max="15" width="32.5703125" style="541" customWidth="1"/>
    <col min="16" max="17" width="9.140625" style="541"/>
    <col min="18" max="20" width="11.42578125" style="541" bestFit="1" customWidth="1"/>
    <col min="21" max="22" width="9.140625" style="541"/>
    <col min="23" max="23" width="11.7109375" style="541" bestFit="1" customWidth="1"/>
    <col min="24" max="16384" width="9.140625" style="541"/>
  </cols>
  <sheetData>
    <row r="1" spans="1:25" x14ac:dyDescent="0.2">
      <c r="G1" s="541" t="s">
        <v>1066</v>
      </c>
      <c r="H1" s="541">
        <v>2100000</v>
      </c>
    </row>
    <row r="2" spans="1:25" x14ac:dyDescent="0.2">
      <c r="G2" s="541" t="s">
        <v>1067</v>
      </c>
      <c r="H2" s="541">
        <v>1970</v>
      </c>
      <c r="N2" s="542"/>
    </row>
    <row r="3" spans="1:25" x14ac:dyDescent="0.2">
      <c r="I3" s="543">
        <v>2023</v>
      </c>
      <c r="J3" s="543">
        <v>2024</v>
      </c>
      <c r="K3" s="543">
        <v>2025</v>
      </c>
      <c r="M3" s="543"/>
    </row>
    <row r="4" spans="1:25" ht="15" x14ac:dyDescent="0.25">
      <c r="C4" s="541" t="s">
        <v>970</v>
      </c>
      <c r="D4" s="544" t="s">
        <v>0</v>
      </c>
      <c r="E4" s="544" t="s">
        <v>971</v>
      </c>
      <c r="F4" s="544" t="s">
        <v>972</v>
      </c>
      <c r="G4" s="544" t="s">
        <v>973</v>
      </c>
      <c r="H4" s="544" t="s">
        <v>974</v>
      </c>
      <c r="I4" s="546">
        <v>1</v>
      </c>
      <c r="J4" s="546">
        <v>2</v>
      </c>
      <c r="K4" s="546">
        <v>3</v>
      </c>
      <c r="O4" s="501"/>
      <c r="P4" s="501"/>
      <c r="Q4" s="501"/>
      <c r="R4" s="547">
        <v>1</v>
      </c>
      <c r="S4" s="547">
        <v>2</v>
      </c>
      <c r="T4" s="547">
        <v>3</v>
      </c>
      <c r="U4" s="501" t="s">
        <v>974</v>
      </c>
      <c r="V4" s="501"/>
      <c r="W4" s="548" t="s">
        <v>975</v>
      </c>
      <c r="X4" s="545"/>
    </row>
    <row r="5" spans="1:25" x14ac:dyDescent="0.2">
      <c r="C5" s="549"/>
      <c r="D5" s="544"/>
      <c r="E5" s="544"/>
      <c r="F5" s="544"/>
      <c r="G5" s="544"/>
      <c r="H5" s="544"/>
      <c r="I5" s="545"/>
      <c r="X5" s="550"/>
      <c r="Y5" s="550"/>
    </row>
    <row r="6" spans="1:25" ht="25.5" x14ac:dyDescent="0.2">
      <c r="C6" s="583"/>
      <c r="D6" s="552" t="s">
        <v>1001</v>
      </c>
      <c r="E6" s="552" t="s">
        <v>1002</v>
      </c>
      <c r="F6" s="552" t="s">
        <v>977</v>
      </c>
      <c r="G6" s="552"/>
      <c r="H6" s="553">
        <f>H7+H23</f>
        <v>139.80499492385792</v>
      </c>
      <c r="I6" s="553">
        <f>I7+I23</f>
        <v>19.059898477157365</v>
      </c>
      <c r="J6" s="553">
        <f>J7+J23</f>
        <v>60.372548223350265</v>
      </c>
      <c r="K6" s="553">
        <f>K7+K23</f>
        <v>60.372548223350265</v>
      </c>
    </row>
    <row r="7" spans="1:25" s="501" customFormat="1" ht="25.5" x14ac:dyDescent="0.25">
      <c r="A7" s="541"/>
      <c r="B7" s="541"/>
      <c r="C7" s="551" t="s">
        <v>1000</v>
      </c>
      <c r="D7" s="578" t="s">
        <v>1003</v>
      </c>
      <c r="E7" s="557" t="s">
        <v>1004</v>
      </c>
      <c r="F7" s="557" t="s">
        <v>981</v>
      </c>
      <c r="G7" s="557"/>
      <c r="H7" s="559">
        <f>SUM(I7:K7)</f>
        <v>86.856852791878197</v>
      </c>
      <c r="I7" s="587">
        <f>I8*(I12-I13)*I14</f>
        <v>19.059898477157365</v>
      </c>
      <c r="J7" s="587">
        <f>J8*(J12-J13)*J14</f>
        <v>33.898477157360411</v>
      </c>
      <c r="K7" s="587">
        <f>K8*(K12-K13)*K14</f>
        <v>33.898477157360411</v>
      </c>
      <c r="O7" s="560" t="s">
        <v>979</v>
      </c>
      <c r="Q7" s="588"/>
      <c r="R7" s="589">
        <f>R9</f>
        <v>19.059898477157365</v>
      </c>
      <c r="S7" s="589">
        <f>S9</f>
        <v>33.898477157360411</v>
      </c>
      <c r="T7" s="589">
        <f>T9</f>
        <v>33.898477157360411</v>
      </c>
    </row>
    <row r="8" spans="1:25" s="501" customFormat="1" ht="63.75" customHeight="1" outlineLevel="1" x14ac:dyDescent="0.25">
      <c r="A8" s="541"/>
      <c r="B8" s="541"/>
      <c r="D8" s="563"/>
      <c r="E8" s="563" t="s">
        <v>1005</v>
      </c>
      <c r="F8" s="563" t="s">
        <v>991</v>
      </c>
      <c r="G8" s="563" t="s">
        <v>1006</v>
      </c>
      <c r="H8" s="563"/>
      <c r="I8" s="584">
        <f>SUM(I9:I11)</f>
        <v>8940</v>
      </c>
      <c r="J8" s="584">
        <f t="shared" ref="J8:K8" si="0">SUM(J9:J11)</f>
        <v>15900</v>
      </c>
      <c r="K8" s="584">
        <f t="shared" si="0"/>
        <v>15900</v>
      </c>
      <c r="O8" s="557" t="s">
        <v>1007</v>
      </c>
      <c r="P8" s="557" t="s">
        <v>981</v>
      </c>
      <c r="Q8" s="512" t="s">
        <v>982</v>
      </c>
      <c r="R8" s="590">
        <f>I8*(I12)*I14</f>
        <v>38.119796954314729</v>
      </c>
      <c r="S8" s="590">
        <f>J8*(J12)*J14</f>
        <v>67.796954314720821</v>
      </c>
      <c r="T8" s="590">
        <f>K8*(K12)*K14</f>
        <v>67.796954314720821</v>
      </c>
      <c r="U8" s="590">
        <f>SUM(R8:T8)</f>
        <v>173.71370558375639</v>
      </c>
      <c r="W8" s="591">
        <f>T8</f>
        <v>67.796954314720821</v>
      </c>
    </row>
    <row r="9" spans="1:25" s="501" customFormat="1" ht="15" outlineLevel="1" x14ac:dyDescent="0.25">
      <c r="A9" s="541"/>
      <c r="B9" s="541"/>
      <c r="D9" s="575"/>
      <c r="E9" s="576" t="s">
        <v>1008</v>
      </c>
      <c r="F9" s="575" t="s">
        <v>991</v>
      </c>
      <c r="G9" s="575"/>
      <c r="H9" s="575"/>
      <c r="I9" s="592">
        <f>R14*R17*R20</f>
        <v>960</v>
      </c>
      <c r="J9" s="592">
        <f t="shared" ref="J9:K11" si="1">S14*S17*S20</f>
        <v>1920</v>
      </c>
      <c r="K9" s="592">
        <f t="shared" si="1"/>
        <v>1920</v>
      </c>
      <c r="L9" s="691"/>
      <c r="M9" s="691"/>
      <c r="Q9" s="512" t="s">
        <v>983</v>
      </c>
      <c r="R9" s="590">
        <f>I8*(I13)*I14</f>
        <v>19.059898477157365</v>
      </c>
      <c r="S9" s="590">
        <f>J8*(J13)*J14</f>
        <v>33.898477157360411</v>
      </c>
      <c r="T9" s="590">
        <f>K8*(K13)*K14</f>
        <v>33.898477157360411</v>
      </c>
      <c r="U9" s="590">
        <f>SUM(R9:T9)</f>
        <v>86.856852791878197</v>
      </c>
      <c r="W9" s="591">
        <f>T9</f>
        <v>33.898477157360411</v>
      </c>
    </row>
    <row r="10" spans="1:25" s="501" customFormat="1" ht="15" outlineLevel="1" x14ac:dyDescent="0.25">
      <c r="A10" s="541"/>
      <c r="B10" s="541"/>
      <c r="D10" s="575"/>
      <c r="E10" s="576" t="s">
        <v>1009</v>
      </c>
      <c r="F10" s="575" t="s">
        <v>991</v>
      </c>
      <c r="G10" s="575"/>
      <c r="H10" s="575"/>
      <c r="I10" s="592">
        <f t="shared" ref="I10:I11" si="2">R15*R18*R21</f>
        <v>6000</v>
      </c>
      <c r="J10" s="592">
        <f t="shared" si="1"/>
        <v>12000</v>
      </c>
      <c r="K10" s="592">
        <f t="shared" si="1"/>
        <v>12000</v>
      </c>
      <c r="Q10" s="593" t="s">
        <v>1010</v>
      </c>
      <c r="R10" s="569">
        <f>I7-R8+R9</f>
        <v>0</v>
      </c>
      <c r="S10" s="569">
        <f>J7-S8+S9</f>
        <v>0</v>
      </c>
      <c r="T10" s="569">
        <f>K7-T8+T9</f>
        <v>0</v>
      </c>
      <c r="U10" s="590">
        <f>SUM(R10:T10)</f>
        <v>0</v>
      </c>
      <c r="W10" s="594"/>
    </row>
    <row r="11" spans="1:25" s="501" customFormat="1" ht="38.25" outlineLevel="1" x14ac:dyDescent="0.25">
      <c r="A11" s="541"/>
      <c r="B11" s="541"/>
      <c r="D11" s="575"/>
      <c r="E11" s="576" t="s">
        <v>1131</v>
      </c>
      <c r="F11" s="575" t="s">
        <v>991</v>
      </c>
      <c r="G11" s="575"/>
      <c r="H11" s="575"/>
      <c r="I11" s="592">
        <f t="shared" si="2"/>
        <v>1980</v>
      </c>
      <c r="J11" s="592">
        <f t="shared" si="1"/>
        <v>1980</v>
      </c>
      <c r="K11" s="592">
        <f t="shared" si="1"/>
        <v>1980</v>
      </c>
      <c r="O11" s="557" t="s">
        <v>1012</v>
      </c>
      <c r="P11" s="585" t="s">
        <v>985</v>
      </c>
      <c r="Q11" s="512" t="s">
        <v>982</v>
      </c>
      <c r="R11" s="501">
        <f t="shared" ref="R11:T12" si="3">I12</f>
        <v>4</v>
      </c>
      <c r="S11" s="501">
        <f t="shared" si="3"/>
        <v>4</v>
      </c>
      <c r="T11" s="501">
        <f t="shared" si="3"/>
        <v>4</v>
      </c>
      <c r="U11" s="590"/>
      <c r="W11" s="594"/>
    </row>
    <row r="12" spans="1:25" s="501" customFormat="1" ht="25.5" outlineLevel="1" x14ac:dyDescent="0.25">
      <c r="A12" s="541"/>
      <c r="B12" s="541"/>
      <c r="D12" s="563"/>
      <c r="E12" s="563" t="s">
        <v>1011</v>
      </c>
      <c r="F12" s="563" t="s">
        <v>985</v>
      </c>
      <c r="G12" s="563"/>
      <c r="H12" s="563"/>
      <c r="I12" s="563">
        <v>4</v>
      </c>
      <c r="J12" s="563">
        <v>4</v>
      </c>
      <c r="K12" s="563">
        <v>4</v>
      </c>
      <c r="Q12" s="512" t="s">
        <v>983</v>
      </c>
      <c r="R12" s="595">
        <f t="shared" si="3"/>
        <v>2</v>
      </c>
      <c r="S12" s="595">
        <f t="shared" si="3"/>
        <v>2</v>
      </c>
      <c r="T12" s="595">
        <f t="shared" si="3"/>
        <v>2</v>
      </c>
      <c r="W12" s="594">
        <f>T11</f>
        <v>4</v>
      </c>
    </row>
    <row r="13" spans="1:25" s="501" customFormat="1" ht="25.5" outlineLevel="1" x14ac:dyDescent="0.25">
      <c r="A13" s="541"/>
      <c r="B13" s="541"/>
      <c r="D13" s="563"/>
      <c r="E13" s="563" t="s">
        <v>1013</v>
      </c>
      <c r="F13" s="563" t="s">
        <v>985</v>
      </c>
      <c r="G13" s="563"/>
      <c r="H13" s="563"/>
      <c r="I13" s="563">
        <v>2</v>
      </c>
      <c r="J13" s="563">
        <v>2</v>
      </c>
      <c r="K13" s="563">
        <v>2</v>
      </c>
      <c r="O13" s="690" t="s">
        <v>1005</v>
      </c>
      <c r="Q13" s="512" t="s">
        <v>984</v>
      </c>
      <c r="R13" s="595">
        <f>I8</f>
        <v>8940</v>
      </c>
      <c r="S13" s="595">
        <f>J8</f>
        <v>15900</v>
      </c>
      <c r="T13" s="595">
        <f>K8</f>
        <v>15900</v>
      </c>
      <c r="W13" s="596">
        <f>T12</f>
        <v>2</v>
      </c>
    </row>
    <row r="14" spans="1:25" s="501" customFormat="1" ht="25.5" outlineLevel="1" x14ac:dyDescent="0.25">
      <c r="A14" s="541"/>
      <c r="B14" s="541"/>
      <c r="D14" s="563"/>
      <c r="E14" s="563" t="s">
        <v>986</v>
      </c>
      <c r="F14" s="563" t="s">
        <v>1014</v>
      </c>
      <c r="G14" s="563" t="s">
        <v>1015</v>
      </c>
      <c r="H14" s="563"/>
      <c r="I14" s="577">
        <f>H1/1000000/H2</f>
        <v>1.0659898477157362E-3</v>
      </c>
      <c r="J14" s="577">
        <f t="shared" ref="J14" si="4">I14</f>
        <v>1.0659898477157362E-3</v>
      </c>
      <c r="K14" s="577">
        <f>J14</f>
        <v>1.0659898477157362E-3</v>
      </c>
      <c r="O14" s="692" t="s">
        <v>1120</v>
      </c>
      <c r="P14" s="692" t="s">
        <v>980</v>
      </c>
      <c r="Q14" s="692"/>
      <c r="R14" s="692">
        <v>8</v>
      </c>
      <c r="S14" s="692">
        <v>16</v>
      </c>
      <c r="T14" s="692">
        <v>16</v>
      </c>
      <c r="W14" s="596">
        <f>T13</f>
        <v>15900</v>
      </c>
    </row>
    <row r="15" spans="1:25" s="501" customFormat="1" ht="15" outlineLevel="1" x14ac:dyDescent="0.25">
      <c r="A15" s="541"/>
      <c r="B15" s="541"/>
      <c r="D15" s="563"/>
      <c r="E15" s="563"/>
      <c r="F15" s="563"/>
      <c r="G15" s="563"/>
      <c r="H15" s="563"/>
      <c r="I15" s="577"/>
      <c r="J15" s="577"/>
      <c r="K15" s="577"/>
      <c r="O15" s="692" t="s">
        <v>1121</v>
      </c>
      <c r="P15" s="692" t="s">
        <v>980</v>
      </c>
      <c r="Q15" s="692"/>
      <c r="R15" s="692">
        <v>50</v>
      </c>
      <c r="S15" s="692">
        <v>100</v>
      </c>
      <c r="T15" s="692">
        <v>100</v>
      </c>
    </row>
    <row r="16" spans="1:25" s="501" customFormat="1" ht="15" outlineLevel="1" x14ac:dyDescent="0.25">
      <c r="A16" s="541"/>
      <c r="B16" s="541"/>
      <c r="D16" s="563"/>
      <c r="E16" s="563"/>
      <c r="F16" s="563"/>
      <c r="G16" s="563"/>
      <c r="H16" s="563"/>
      <c r="I16" s="577"/>
      <c r="J16" s="577"/>
      <c r="K16" s="577"/>
      <c r="O16" s="692" t="s">
        <v>1132</v>
      </c>
      <c r="P16" s="692" t="s">
        <v>980</v>
      </c>
      <c r="Q16" s="692"/>
      <c r="R16" s="692">
        <v>11</v>
      </c>
      <c r="S16" s="692">
        <v>11</v>
      </c>
      <c r="T16" s="692">
        <v>11</v>
      </c>
    </row>
    <row r="17" spans="1:23" s="501" customFormat="1" ht="15" outlineLevel="1" x14ac:dyDescent="0.25">
      <c r="A17" s="541"/>
      <c r="B17" s="541"/>
      <c r="D17" s="563"/>
      <c r="E17" s="563"/>
      <c r="F17" s="563"/>
      <c r="G17" s="563"/>
      <c r="H17" s="563"/>
      <c r="I17" s="577"/>
      <c r="J17" s="577"/>
      <c r="K17" s="577"/>
      <c r="O17" s="692" t="s">
        <v>1122</v>
      </c>
      <c r="P17" s="692" t="s">
        <v>980</v>
      </c>
      <c r="Q17" s="692"/>
      <c r="R17" s="692">
        <v>15</v>
      </c>
      <c r="S17" s="692">
        <v>15</v>
      </c>
      <c r="T17" s="692">
        <v>15</v>
      </c>
    </row>
    <row r="18" spans="1:23" s="501" customFormat="1" ht="15" outlineLevel="1" x14ac:dyDescent="0.25">
      <c r="A18" s="541"/>
      <c r="B18" s="541"/>
      <c r="D18" s="563"/>
      <c r="E18" s="563"/>
      <c r="F18" s="563"/>
      <c r="G18" s="563"/>
      <c r="H18" s="563"/>
      <c r="I18" s="577"/>
      <c r="J18" s="577"/>
      <c r="K18" s="577"/>
      <c r="O18" s="692" t="s">
        <v>1123</v>
      </c>
      <c r="P18" s="692" t="s">
        <v>980</v>
      </c>
      <c r="Q18" s="692"/>
      <c r="R18" s="692">
        <v>15</v>
      </c>
      <c r="S18" s="692">
        <v>15</v>
      </c>
      <c r="T18" s="692">
        <v>15</v>
      </c>
    </row>
    <row r="19" spans="1:23" s="501" customFormat="1" ht="15" outlineLevel="1" x14ac:dyDescent="0.25">
      <c r="A19" s="541"/>
      <c r="B19" s="541"/>
      <c r="D19" s="563"/>
      <c r="E19" s="563"/>
      <c r="F19" s="563"/>
      <c r="G19" s="563"/>
      <c r="H19" s="563"/>
      <c r="I19" s="577"/>
      <c r="J19" s="577"/>
      <c r="K19" s="577"/>
      <c r="O19" s="692" t="s">
        <v>1133</v>
      </c>
      <c r="P19" s="692" t="s">
        <v>980</v>
      </c>
      <c r="Q19" s="692"/>
      <c r="R19" s="692">
        <v>15</v>
      </c>
      <c r="S19" s="692">
        <v>15</v>
      </c>
      <c r="T19" s="692">
        <v>15</v>
      </c>
    </row>
    <row r="20" spans="1:23" s="501" customFormat="1" ht="15" outlineLevel="1" x14ac:dyDescent="0.25">
      <c r="A20" s="541"/>
      <c r="B20" s="541"/>
      <c r="D20" s="563"/>
      <c r="E20" s="563"/>
      <c r="F20" s="563"/>
      <c r="G20" s="563"/>
      <c r="H20" s="563"/>
      <c r="I20" s="577"/>
      <c r="J20" s="577"/>
      <c r="K20" s="577"/>
      <c r="O20" s="692" t="s">
        <v>1124</v>
      </c>
      <c r="P20" s="692" t="s">
        <v>980</v>
      </c>
      <c r="Q20" s="692"/>
      <c r="R20" s="692">
        <v>8</v>
      </c>
      <c r="S20" s="692">
        <v>8</v>
      </c>
      <c r="T20" s="692">
        <v>8</v>
      </c>
    </row>
    <row r="21" spans="1:23" s="501" customFormat="1" ht="15" outlineLevel="1" x14ac:dyDescent="0.25">
      <c r="A21" s="541"/>
      <c r="B21" s="541"/>
      <c r="D21" s="563"/>
      <c r="E21" s="563"/>
      <c r="F21" s="563"/>
      <c r="G21" s="563"/>
      <c r="H21" s="563"/>
      <c r="I21" s="577"/>
      <c r="J21" s="577"/>
      <c r="K21" s="577"/>
      <c r="O21" s="692" t="s">
        <v>1125</v>
      </c>
      <c r="P21" s="692" t="s">
        <v>980</v>
      </c>
      <c r="Q21" s="692"/>
      <c r="R21" s="692">
        <v>8</v>
      </c>
      <c r="S21" s="692">
        <v>8</v>
      </c>
      <c r="T21" s="692">
        <v>8</v>
      </c>
    </row>
    <row r="22" spans="1:23" s="501" customFormat="1" ht="15" outlineLevel="1" x14ac:dyDescent="0.25">
      <c r="A22" s="541"/>
      <c r="B22" s="541"/>
      <c r="D22" s="563"/>
      <c r="E22" s="563"/>
      <c r="F22" s="563"/>
      <c r="G22" s="563"/>
      <c r="H22" s="563"/>
      <c r="I22" s="577"/>
      <c r="J22" s="577"/>
      <c r="K22" s="577"/>
      <c r="O22" s="692" t="s">
        <v>1134</v>
      </c>
      <c r="P22" s="692" t="s">
        <v>980</v>
      </c>
      <c r="Q22" s="692"/>
      <c r="R22" s="692">
        <v>12</v>
      </c>
      <c r="S22" s="692">
        <v>12</v>
      </c>
      <c r="T22" s="692">
        <v>12</v>
      </c>
    </row>
    <row r="23" spans="1:23" ht="38.25" x14ac:dyDescent="0.2">
      <c r="C23" s="551" t="s">
        <v>1000</v>
      </c>
      <c r="D23" s="578" t="s">
        <v>1016</v>
      </c>
      <c r="E23" s="557" t="s">
        <v>1017</v>
      </c>
      <c r="F23" s="557" t="s">
        <v>1018</v>
      </c>
      <c r="G23" s="557"/>
      <c r="H23" s="559">
        <f>SUM(I23:K23)</f>
        <v>52.948142131979708</v>
      </c>
      <c r="I23" s="559">
        <f>I24*(I25-I26)*I27</f>
        <v>0</v>
      </c>
      <c r="J23" s="559">
        <f>J24*(J25-J26)*J27</f>
        <v>26.474071065989854</v>
      </c>
      <c r="K23" s="559">
        <f>K24*(K25-K26)*K27</f>
        <v>26.474071065989854</v>
      </c>
      <c r="O23" s="560" t="s">
        <v>979</v>
      </c>
      <c r="R23" s="597">
        <f>S24-R24+R25</f>
        <v>79.422213197969555</v>
      </c>
      <c r="S23" s="597">
        <f>S25</f>
        <v>52.948142131979708</v>
      </c>
      <c r="T23" s="597">
        <f>T25</f>
        <v>52.948142131979708</v>
      </c>
    </row>
    <row r="24" spans="1:23" ht="63" customHeight="1" outlineLevel="1" x14ac:dyDescent="0.2">
      <c r="C24" s="549"/>
      <c r="D24" s="563"/>
      <c r="E24" s="563" t="s">
        <v>1019</v>
      </c>
      <c r="F24" s="563" t="s">
        <v>980</v>
      </c>
      <c r="G24" s="563" t="s">
        <v>1020</v>
      </c>
      <c r="H24" s="563"/>
      <c r="I24" s="598">
        <v>0</v>
      </c>
      <c r="J24" s="598">
        <f>J45</f>
        <v>24835.200000000001</v>
      </c>
      <c r="K24" s="598">
        <f>K45</f>
        <v>24835.200000000001</v>
      </c>
      <c r="O24" s="557" t="s">
        <v>1021</v>
      </c>
      <c r="P24" s="557" t="s">
        <v>981</v>
      </c>
      <c r="Q24" s="512" t="s">
        <v>982</v>
      </c>
      <c r="R24" s="651">
        <f>I24*(I25)*I27</f>
        <v>0</v>
      </c>
      <c r="S24" s="651">
        <f>J24*(J25)*J27</f>
        <v>79.422213197969555</v>
      </c>
      <c r="T24" s="651">
        <f>K24*(K25)*K27</f>
        <v>79.422213197969555</v>
      </c>
      <c r="U24" s="651"/>
      <c r="V24" s="651"/>
      <c r="W24" s="651">
        <f>T24</f>
        <v>79.422213197969555</v>
      </c>
    </row>
    <row r="25" spans="1:23" ht="38.25" outlineLevel="1" x14ac:dyDescent="0.25">
      <c r="C25" s="549"/>
      <c r="D25" s="563"/>
      <c r="E25" s="563" t="s">
        <v>1024</v>
      </c>
      <c r="F25" s="563" t="s">
        <v>985</v>
      </c>
      <c r="G25" s="563"/>
      <c r="H25" s="563"/>
      <c r="I25" s="563">
        <v>3</v>
      </c>
      <c r="J25" s="563">
        <v>3</v>
      </c>
      <c r="K25" s="563">
        <v>3</v>
      </c>
      <c r="L25" s="691"/>
      <c r="M25" s="691"/>
      <c r="O25" s="501"/>
      <c r="P25" s="501"/>
      <c r="Q25" s="512" t="s">
        <v>983</v>
      </c>
      <c r="R25" s="651">
        <f>I24*(I26)*I27</f>
        <v>0</v>
      </c>
      <c r="S25" s="651">
        <f>J24*(J26)*J27</f>
        <v>52.948142131979708</v>
      </c>
      <c r="T25" s="651">
        <f>K24*(K26)*K27</f>
        <v>52.948142131979708</v>
      </c>
      <c r="U25" s="651"/>
      <c r="V25" s="651"/>
      <c r="W25" s="651">
        <f>T25</f>
        <v>52.948142131979708</v>
      </c>
    </row>
    <row r="26" spans="1:23" ht="38.25" outlineLevel="1" x14ac:dyDescent="0.2">
      <c r="C26" s="549"/>
      <c r="D26" s="563"/>
      <c r="E26" s="563" t="s">
        <v>1026</v>
      </c>
      <c r="F26" s="563" t="s">
        <v>985</v>
      </c>
      <c r="G26" s="563"/>
      <c r="H26" s="563"/>
      <c r="I26" s="563">
        <v>2</v>
      </c>
      <c r="J26" s="563">
        <v>2</v>
      </c>
      <c r="K26" s="563">
        <v>2</v>
      </c>
      <c r="O26" s="557" t="s">
        <v>1022</v>
      </c>
      <c r="P26" s="585" t="s">
        <v>1023</v>
      </c>
      <c r="Q26" s="512" t="s">
        <v>982</v>
      </c>
      <c r="R26" s="541">
        <f t="shared" ref="R26:T27" si="5">I25</f>
        <v>3</v>
      </c>
      <c r="S26" s="541">
        <f t="shared" si="5"/>
        <v>3</v>
      </c>
      <c r="T26" s="541">
        <f t="shared" si="5"/>
        <v>3</v>
      </c>
      <c r="W26" s="541">
        <f>T26</f>
        <v>3</v>
      </c>
    </row>
    <row r="27" spans="1:23" ht="25.5" outlineLevel="1" x14ac:dyDescent="0.25">
      <c r="C27" s="549"/>
      <c r="D27" s="563"/>
      <c r="E27" s="563" t="s">
        <v>986</v>
      </c>
      <c r="F27" s="563" t="s">
        <v>1027</v>
      </c>
      <c r="G27" s="563" t="s">
        <v>1015</v>
      </c>
      <c r="H27" s="563"/>
      <c r="I27" s="577">
        <f>I14</f>
        <v>1.0659898477157362E-3</v>
      </c>
      <c r="J27" s="577">
        <f t="shared" ref="J27:K27" si="6">I27</f>
        <v>1.0659898477157362E-3</v>
      </c>
      <c r="K27" s="577">
        <f t="shared" si="6"/>
        <v>1.0659898477157362E-3</v>
      </c>
      <c r="O27" s="501"/>
      <c r="P27" s="501"/>
      <c r="Q27" s="512" t="s">
        <v>983</v>
      </c>
      <c r="R27" s="541">
        <f t="shared" si="5"/>
        <v>2</v>
      </c>
      <c r="S27" s="541">
        <f t="shared" si="5"/>
        <v>2</v>
      </c>
      <c r="T27" s="541">
        <f t="shared" si="5"/>
        <v>2</v>
      </c>
      <c r="W27" s="541">
        <f>T27</f>
        <v>2</v>
      </c>
    </row>
    <row r="28" spans="1:23" ht="38.25" outlineLevel="1" x14ac:dyDescent="0.25">
      <c r="C28" s="549"/>
      <c r="D28" s="575"/>
      <c r="E28" s="693" t="s">
        <v>1135</v>
      </c>
      <c r="F28" s="694" t="s">
        <v>980</v>
      </c>
      <c r="G28" s="694"/>
      <c r="H28" s="694"/>
      <c r="I28" s="695"/>
      <c r="J28" s="695">
        <f>SUM(J29:J32)</f>
        <v>63</v>
      </c>
      <c r="K28" s="695">
        <f>SUM(K29:K32)</f>
        <v>63</v>
      </c>
      <c r="O28" s="690" t="s">
        <v>1025</v>
      </c>
      <c r="P28" s="501"/>
      <c r="Q28" s="512" t="s">
        <v>984</v>
      </c>
      <c r="R28" s="600">
        <f>I24</f>
        <v>0</v>
      </c>
      <c r="S28" s="600">
        <f>J24</f>
        <v>24835.200000000001</v>
      </c>
      <c r="T28" s="600">
        <f>K24</f>
        <v>24835.200000000001</v>
      </c>
      <c r="W28" s="586">
        <f>T28</f>
        <v>24835.200000000001</v>
      </c>
    </row>
    <row r="29" spans="1:23" outlineLevel="1" x14ac:dyDescent="0.2">
      <c r="C29" s="549"/>
      <c r="D29" s="575"/>
      <c r="E29" s="576" t="s">
        <v>1136</v>
      </c>
      <c r="F29" s="575" t="s">
        <v>980</v>
      </c>
      <c r="G29" s="575"/>
      <c r="H29" s="575"/>
      <c r="I29" s="592"/>
      <c r="J29" s="592">
        <v>58</v>
      </c>
      <c r="K29" s="592">
        <v>58</v>
      </c>
    </row>
    <row r="30" spans="1:23" outlineLevel="1" x14ac:dyDescent="0.2">
      <c r="C30" s="549"/>
      <c r="D30" s="575"/>
      <c r="E30" s="576" t="s">
        <v>1137</v>
      </c>
      <c r="F30" s="575" t="s">
        <v>980</v>
      </c>
      <c r="G30" s="575"/>
      <c r="H30" s="575"/>
      <c r="I30" s="592"/>
      <c r="J30" s="592">
        <v>1</v>
      </c>
      <c r="K30" s="592">
        <v>1</v>
      </c>
    </row>
    <row r="31" spans="1:23" outlineLevel="1" x14ac:dyDescent="0.2">
      <c r="C31" s="549"/>
      <c r="D31" s="575"/>
      <c r="E31" s="576" t="s">
        <v>1138</v>
      </c>
      <c r="F31" s="575" t="s">
        <v>980</v>
      </c>
      <c r="G31" s="575"/>
      <c r="H31" s="575"/>
      <c r="I31" s="592"/>
      <c r="J31" s="592">
        <v>1</v>
      </c>
      <c r="K31" s="592">
        <v>1</v>
      </c>
    </row>
    <row r="32" spans="1:23" outlineLevel="1" x14ac:dyDescent="0.2">
      <c r="C32" s="549"/>
      <c r="D32" s="575"/>
      <c r="E32" s="576" t="s">
        <v>1139</v>
      </c>
      <c r="F32" s="575" t="s">
        <v>980</v>
      </c>
      <c r="G32" s="575"/>
      <c r="H32" s="575"/>
      <c r="I32" s="592"/>
      <c r="J32" s="592">
        <v>3</v>
      </c>
      <c r="K32" s="592">
        <v>3</v>
      </c>
    </row>
    <row r="33" spans="3:11" outlineLevel="1" x14ac:dyDescent="0.2">
      <c r="C33" s="549"/>
      <c r="D33" s="575"/>
      <c r="E33" s="693" t="s">
        <v>1140</v>
      </c>
      <c r="F33" s="694" t="s">
        <v>980</v>
      </c>
      <c r="G33" s="694"/>
      <c r="H33" s="694"/>
      <c r="I33" s="695"/>
      <c r="J33" s="695">
        <f>SUM(J34:J37)</f>
        <v>61</v>
      </c>
      <c r="K33" s="695">
        <f>SUM(K34:K37)</f>
        <v>61</v>
      </c>
    </row>
    <row r="34" spans="3:11" x14ac:dyDescent="0.2">
      <c r="D34" s="575"/>
      <c r="E34" s="576" t="s">
        <v>1136</v>
      </c>
      <c r="F34" s="575" t="s">
        <v>980</v>
      </c>
      <c r="G34" s="575"/>
      <c r="H34" s="575"/>
      <c r="I34" s="592"/>
      <c r="J34" s="592">
        <v>15</v>
      </c>
      <c r="K34" s="592">
        <v>15</v>
      </c>
    </row>
    <row r="35" spans="3:11" x14ac:dyDescent="0.2">
      <c r="D35" s="575"/>
      <c r="E35" s="576" t="s">
        <v>1137</v>
      </c>
      <c r="F35" s="575" t="s">
        <v>980</v>
      </c>
      <c r="G35" s="575"/>
      <c r="H35" s="575"/>
      <c r="I35" s="592"/>
      <c r="J35" s="592">
        <v>20</v>
      </c>
      <c r="K35" s="592">
        <v>20</v>
      </c>
    </row>
    <row r="36" spans="3:11" x14ac:dyDescent="0.2">
      <c r="D36" s="575"/>
      <c r="E36" s="576" t="s">
        <v>1138</v>
      </c>
      <c r="F36" s="575" t="s">
        <v>980</v>
      </c>
      <c r="G36" s="575"/>
      <c r="H36" s="575"/>
      <c r="I36" s="592"/>
      <c r="J36" s="592">
        <v>16</v>
      </c>
      <c r="K36" s="592">
        <v>16</v>
      </c>
    </row>
    <row r="37" spans="3:11" x14ac:dyDescent="0.2">
      <c r="D37" s="575"/>
      <c r="E37" s="576" t="s">
        <v>1139</v>
      </c>
      <c r="F37" s="575" t="s">
        <v>980</v>
      </c>
      <c r="G37" s="575"/>
      <c r="H37" s="575"/>
      <c r="I37" s="592"/>
      <c r="J37" s="592">
        <v>10</v>
      </c>
      <c r="K37" s="592">
        <v>10</v>
      </c>
    </row>
    <row r="38" spans="3:11" x14ac:dyDescent="0.2">
      <c r="D38" s="575"/>
      <c r="E38" s="693" t="s">
        <v>1142</v>
      </c>
      <c r="F38" s="694" t="s">
        <v>980</v>
      </c>
      <c r="G38" s="694"/>
      <c r="H38" s="694"/>
      <c r="I38" s="695"/>
      <c r="J38" s="696">
        <f>AVERAGE(J39:J42)</f>
        <v>0.42749999999999999</v>
      </c>
      <c r="K38" s="696">
        <f>AVERAGE(K39:K42)</f>
        <v>0.42749999999999999</v>
      </c>
    </row>
    <row r="39" spans="3:11" x14ac:dyDescent="0.2">
      <c r="D39" s="575"/>
      <c r="E39" s="576" t="s">
        <v>1136</v>
      </c>
      <c r="F39" s="575" t="s">
        <v>980</v>
      </c>
      <c r="G39" s="575"/>
      <c r="H39" s="575"/>
      <c r="I39" s="592"/>
      <c r="J39" s="599">
        <v>0.2</v>
      </c>
      <c r="K39" s="599">
        <v>0.2</v>
      </c>
    </row>
    <row r="40" spans="3:11" x14ac:dyDescent="0.2">
      <c r="D40" s="575"/>
      <c r="E40" s="576" t="s">
        <v>1137</v>
      </c>
      <c r="F40" s="575" t="s">
        <v>980</v>
      </c>
      <c r="G40" s="575"/>
      <c r="H40" s="575"/>
      <c r="I40" s="592"/>
      <c r="J40" s="599">
        <v>0.45</v>
      </c>
      <c r="K40" s="599">
        <v>0.45</v>
      </c>
    </row>
    <row r="41" spans="3:11" x14ac:dyDescent="0.2">
      <c r="D41" s="575"/>
      <c r="E41" s="576" t="s">
        <v>1138</v>
      </c>
      <c r="F41" s="575" t="s">
        <v>980</v>
      </c>
      <c r="G41" s="575"/>
      <c r="H41" s="575"/>
      <c r="I41" s="592"/>
      <c r="J41" s="599">
        <v>0.56000000000000005</v>
      </c>
      <c r="K41" s="599">
        <v>0.56000000000000005</v>
      </c>
    </row>
    <row r="42" spans="3:11" x14ac:dyDescent="0.2">
      <c r="D42" s="575"/>
      <c r="E42" s="576" t="s">
        <v>1139</v>
      </c>
      <c r="F42" s="575" t="s">
        <v>980</v>
      </c>
      <c r="G42" s="575"/>
      <c r="H42" s="575"/>
      <c r="I42" s="592"/>
      <c r="J42" s="599">
        <v>0.5</v>
      </c>
      <c r="K42" s="599">
        <v>0.5</v>
      </c>
    </row>
    <row r="43" spans="3:11" x14ac:dyDescent="0.2">
      <c r="D43" s="575"/>
      <c r="E43" s="693" t="s">
        <v>1122</v>
      </c>
      <c r="F43" s="694" t="s">
        <v>980</v>
      </c>
      <c r="G43" s="694"/>
      <c r="H43" s="694"/>
      <c r="I43" s="695"/>
      <c r="J43" s="695">
        <v>15</v>
      </c>
      <c r="K43" s="695">
        <v>15</v>
      </c>
    </row>
    <row r="44" spans="3:11" x14ac:dyDescent="0.2">
      <c r="D44" s="575"/>
      <c r="E44" s="693" t="s">
        <v>1124</v>
      </c>
      <c r="F44" s="694" t="s">
        <v>980</v>
      </c>
      <c r="G44" s="694"/>
      <c r="H44" s="694"/>
      <c r="I44" s="695"/>
      <c r="J44" s="695">
        <v>8</v>
      </c>
      <c r="K44" s="695">
        <v>8</v>
      </c>
    </row>
    <row r="45" spans="3:11" x14ac:dyDescent="0.2">
      <c r="D45" s="575"/>
      <c r="E45" s="693" t="s">
        <v>1141</v>
      </c>
      <c r="F45" s="694" t="s">
        <v>980</v>
      </c>
      <c r="G45" s="694"/>
      <c r="H45" s="694"/>
      <c r="I45" s="695"/>
      <c r="J45" s="695">
        <f>SUM(J46:J49)</f>
        <v>24835.200000000001</v>
      </c>
      <c r="K45" s="695">
        <f>SUM(K46:K49)</f>
        <v>24835.200000000001</v>
      </c>
    </row>
    <row r="46" spans="3:11" x14ac:dyDescent="0.2">
      <c r="D46" s="575"/>
      <c r="E46" s="576" t="s">
        <v>1136</v>
      </c>
      <c r="F46" s="575" t="s">
        <v>980</v>
      </c>
      <c r="G46" s="575"/>
      <c r="H46" s="575"/>
      <c r="I46" s="592"/>
      <c r="J46" s="592">
        <f t="shared" ref="J46:K49" si="7">J29*J$43*J$44*J34*J39</f>
        <v>20880</v>
      </c>
      <c r="K46" s="592">
        <f t="shared" si="7"/>
        <v>20880</v>
      </c>
    </row>
    <row r="47" spans="3:11" x14ac:dyDescent="0.2">
      <c r="D47" s="575"/>
      <c r="E47" s="576" t="s">
        <v>1137</v>
      </c>
      <c r="F47" s="575" t="s">
        <v>980</v>
      </c>
      <c r="G47" s="575"/>
      <c r="H47" s="575"/>
      <c r="I47" s="592"/>
      <c r="J47" s="592">
        <f t="shared" si="7"/>
        <v>1080</v>
      </c>
      <c r="K47" s="592">
        <f t="shared" si="7"/>
        <v>1080</v>
      </c>
    </row>
    <row r="48" spans="3:11" x14ac:dyDescent="0.2">
      <c r="D48" s="575"/>
      <c r="E48" s="576" t="s">
        <v>1138</v>
      </c>
      <c r="F48" s="575" t="s">
        <v>980</v>
      </c>
      <c r="G48" s="575"/>
      <c r="H48" s="575"/>
      <c r="I48" s="592"/>
      <c r="J48" s="592">
        <f t="shared" si="7"/>
        <v>1075.2</v>
      </c>
      <c r="K48" s="592">
        <f t="shared" si="7"/>
        <v>1075.2</v>
      </c>
    </row>
    <row r="49" spans="4:11" x14ac:dyDescent="0.2">
      <c r="D49" s="575"/>
      <c r="E49" s="576" t="s">
        <v>1139</v>
      </c>
      <c r="F49" s="575" t="s">
        <v>980</v>
      </c>
      <c r="G49" s="575"/>
      <c r="H49" s="575"/>
      <c r="I49" s="592"/>
      <c r="J49" s="592">
        <f t="shared" si="7"/>
        <v>1800</v>
      </c>
      <c r="K49" s="592">
        <f t="shared" si="7"/>
        <v>1800</v>
      </c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2" tint="-9.9978637043366805E-2"/>
    <outlinePr summaryBelow="0" summaryRight="0"/>
  </sheetPr>
  <dimension ref="B3:AA76"/>
  <sheetViews>
    <sheetView zoomScale="85" zoomScaleNormal="85" workbookViewId="0">
      <selection activeCell="V57" sqref="V57"/>
    </sheetView>
  </sheetViews>
  <sheetFormatPr defaultColWidth="9.140625" defaultRowHeight="15" outlineLevelRow="2" outlineLevelCol="1" x14ac:dyDescent="0.25"/>
  <cols>
    <col min="1" max="1" width="9.140625" style="195"/>
    <col min="2" max="2" width="9.42578125" style="195" customWidth="1"/>
    <col min="3" max="3" width="27.7109375" style="195" customWidth="1"/>
    <col min="4" max="4" width="13" style="204" customWidth="1"/>
    <col min="5" max="5" width="20.140625" style="229" customWidth="1"/>
    <col min="6" max="7" width="13.42578125" style="195" customWidth="1"/>
    <col min="8" max="8" width="13.42578125" style="195" customWidth="1" collapsed="1"/>
    <col min="9" max="20" width="13.42578125" style="195" hidden="1" customWidth="1" outlineLevel="1"/>
    <col min="21" max="25" width="13.42578125" style="195" customWidth="1"/>
    <col min="26" max="16384" width="9.140625" style="195"/>
  </cols>
  <sheetData>
    <row r="3" spans="2:25" x14ac:dyDescent="0.25">
      <c r="B3" s="984" t="s">
        <v>0</v>
      </c>
      <c r="C3" s="990" t="s">
        <v>1</v>
      </c>
      <c r="D3" s="990" t="s">
        <v>166</v>
      </c>
      <c r="E3" s="988" t="s">
        <v>213</v>
      </c>
      <c r="F3" s="986">
        <f>G3-1</f>
        <v>2019</v>
      </c>
      <c r="G3" s="986">
        <f>H3-1</f>
        <v>2020</v>
      </c>
      <c r="H3" s="993">
        <v>2021</v>
      </c>
      <c r="I3" s="993"/>
      <c r="J3" s="993"/>
      <c r="K3" s="993"/>
      <c r="L3" s="993"/>
      <c r="M3" s="993"/>
      <c r="N3" s="993"/>
      <c r="O3" s="993"/>
      <c r="P3" s="993"/>
      <c r="Q3" s="993"/>
      <c r="R3" s="993"/>
      <c r="S3" s="993"/>
      <c r="T3" s="993"/>
      <c r="U3" s="986">
        <f>H3+1</f>
        <v>2022</v>
      </c>
      <c r="V3" s="986">
        <f>U3+1</f>
        <v>2023</v>
      </c>
      <c r="W3" s="986">
        <f>V3+1</f>
        <v>2024</v>
      </c>
      <c r="X3" s="986">
        <f>W3+1</f>
        <v>2025</v>
      </c>
      <c r="Y3" s="986">
        <f>X3+1</f>
        <v>2026</v>
      </c>
    </row>
    <row r="4" spans="2:25" x14ac:dyDescent="0.25">
      <c r="B4" s="985"/>
      <c r="C4" s="992"/>
      <c r="D4" s="991"/>
      <c r="E4" s="989"/>
      <c r="F4" s="987"/>
      <c r="G4" s="987"/>
      <c r="H4" s="398" t="s">
        <v>226</v>
      </c>
      <c r="I4" s="398" t="s">
        <v>214</v>
      </c>
      <c r="J4" s="398" t="s">
        <v>215</v>
      </c>
      <c r="K4" s="398" t="s">
        <v>216</v>
      </c>
      <c r="L4" s="398" t="s">
        <v>217</v>
      </c>
      <c r="M4" s="398" t="s">
        <v>218</v>
      </c>
      <c r="N4" s="398" t="s">
        <v>219</v>
      </c>
      <c r="O4" s="398" t="s">
        <v>220</v>
      </c>
      <c r="P4" s="398" t="s">
        <v>221</v>
      </c>
      <c r="Q4" s="398" t="s">
        <v>222</v>
      </c>
      <c r="R4" s="398" t="s">
        <v>223</v>
      </c>
      <c r="S4" s="398" t="s">
        <v>224</v>
      </c>
      <c r="T4" s="398" t="s">
        <v>225</v>
      </c>
      <c r="U4" s="987"/>
      <c r="V4" s="987"/>
      <c r="W4" s="987"/>
      <c r="X4" s="987"/>
      <c r="Y4" s="987"/>
    </row>
    <row r="5" spans="2:25" x14ac:dyDescent="0.25">
      <c r="B5" s="17" t="s">
        <v>127</v>
      </c>
      <c r="C5" s="177" t="s">
        <v>4</v>
      </c>
      <c r="D5" s="238" t="s">
        <v>13</v>
      </c>
      <c r="E5" s="160">
        <f>F5+G5+H5+U5+V5+W5+X5+Y5</f>
        <v>236100</v>
      </c>
      <c r="F5" s="239">
        <f>SUM(F6:F8)</f>
        <v>0</v>
      </c>
      <c r="G5" s="239">
        <f t="shared" ref="G5:Y5" si="0">SUM(G6:G8)</f>
        <v>0</v>
      </c>
      <c r="H5" s="239">
        <f t="shared" si="0"/>
        <v>0</v>
      </c>
      <c r="I5" s="239">
        <f t="shared" si="0"/>
        <v>0</v>
      </c>
      <c r="J5" s="239">
        <f t="shared" si="0"/>
        <v>0</v>
      </c>
      <c r="K5" s="239">
        <f t="shared" si="0"/>
        <v>0</v>
      </c>
      <c r="L5" s="239">
        <f t="shared" si="0"/>
        <v>0</v>
      </c>
      <c r="M5" s="239">
        <f t="shared" si="0"/>
        <v>0</v>
      </c>
      <c r="N5" s="239">
        <f t="shared" si="0"/>
        <v>0</v>
      </c>
      <c r="O5" s="239">
        <f t="shared" si="0"/>
        <v>0</v>
      </c>
      <c r="P5" s="239">
        <f t="shared" si="0"/>
        <v>0</v>
      </c>
      <c r="Q5" s="239">
        <f t="shared" si="0"/>
        <v>0</v>
      </c>
      <c r="R5" s="239">
        <f t="shared" si="0"/>
        <v>0</v>
      </c>
      <c r="S5" s="239">
        <f t="shared" si="0"/>
        <v>0</v>
      </c>
      <c r="T5" s="239">
        <f t="shared" si="0"/>
        <v>0</v>
      </c>
      <c r="U5" s="239">
        <f>SUM(U6:U8)</f>
        <v>7500</v>
      </c>
      <c r="V5" s="239">
        <f>SUM(V6:V8)</f>
        <v>144300</v>
      </c>
      <c r="W5" s="239">
        <f t="shared" si="0"/>
        <v>47000</v>
      </c>
      <c r="X5" s="239">
        <f t="shared" si="0"/>
        <v>33000</v>
      </c>
      <c r="Y5" s="239">
        <f t="shared" si="0"/>
        <v>4300</v>
      </c>
    </row>
    <row r="6" spans="2:25" x14ac:dyDescent="0.25">
      <c r="B6" s="177"/>
      <c r="C6" s="177" t="s">
        <v>39</v>
      </c>
      <c r="D6" s="240" t="s">
        <v>13</v>
      </c>
      <c r="E6" s="241">
        <f t="shared" ref="E6:E70" si="1">F6+G6+H6+U6+V6+W6+X6+Y6</f>
        <v>197010</v>
      </c>
      <c r="F6" s="242">
        <f>F10+F25+F40+F55</f>
        <v>0</v>
      </c>
      <c r="G6" s="242">
        <f t="shared" ref="G6:Y6" si="2">G10+G25+G40+G55</f>
        <v>0</v>
      </c>
      <c r="H6" s="242">
        <f t="shared" si="2"/>
        <v>0</v>
      </c>
      <c r="I6" s="242">
        <f t="shared" si="2"/>
        <v>0</v>
      </c>
      <c r="J6" s="242">
        <f t="shared" si="2"/>
        <v>0</v>
      </c>
      <c r="K6" s="242">
        <f t="shared" si="2"/>
        <v>0</v>
      </c>
      <c r="L6" s="242">
        <f t="shared" si="2"/>
        <v>0</v>
      </c>
      <c r="M6" s="242">
        <f t="shared" si="2"/>
        <v>0</v>
      </c>
      <c r="N6" s="242">
        <f t="shared" si="2"/>
        <v>0</v>
      </c>
      <c r="O6" s="242">
        <f t="shared" si="2"/>
        <v>0</v>
      </c>
      <c r="P6" s="242">
        <f t="shared" si="2"/>
        <v>0</v>
      </c>
      <c r="Q6" s="242">
        <f t="shared" si="2"/>
        <v>0</v>
      </c>
      <c r="R6" s="242">
        <f t="shared" si="2"/>
        <v>0</v>
      </c>
      <c r="S6" s="242">
        <f t="shared" si="2"/>
        <v>0</v>
      </c>
      <c r="T6" s="242">
        <f t="shared" si="2"/>
        <v>0</v>
      </c>
      <c r="U6" s="242">
        <f t="shared" si="2"/>
        <v>0</v>
      </c>
      <c r="V6" s="242">
        <f t="shared" si="2"/>
        <v>134600</v>
      </c>
      <c r="W6" s="242">
        <f t="shared" si="2"/>
        <v>37300</v>
      </c>
      <c r="X6" s="242">
        <f t="shared" si="2"/>
        <v>25110</v>
      </c>
      <c r="Y6" s="242">
        <f t="shared" si="2"/>
        <v>0</v>
      </c>
    </row>
    <row r="7" spans="2:25" x14ac:dyDescent="0.25">
      <c r="B7" s="177"/>
      <c r="C7" s="177" t="s">
        <v>90</v>
      </c>
      <c r="D7" s="240" t="s">
        <v>13</v>
      </c>
      <c r="E7" s="241">
        <f t="shared" si="1"/>
        <v>21890</v>
      </c>
      <c r="F7" s="242">
        <f>F17+F32+F47+F63</f>
        <v>0</v>
      </c>
      <c r="G7" s="242">
        <f t="shared" ref="G7:Y7" si="3">G17+G32+G47+G63</f>
        <v>0</v>
      </c>
      <c r="H7" s="242">
        <f t="shared" si="3"/>
        <v>0</v>
      </c>
      <c r="I7" s="242">
        <f t="shared" si="3"/>
        <v>0</v>
      </c>
      <c r="J7" s="242">
        <f t="shared" si="3"/>
        <v>0</v>
      </c>
      <c r="K7" s="242">
        <f t="shared" si="3"/>
        <v>0</v>
      </c>
      <c r="L7" s="242">
        <f t="shared" si="3"/>
        <v>0</v>
      </c>
      <c r="M7" s="242">
        <f t="shared" si="3"/>
        <v>0</v>
      </c>
      <c r="N7" s="242">
        <f t="shared" si="3"/>
        <v>0</v>
      </c>
      <c r="O7" s="242">
        <f t="shared" si="3"/>
        <v>0</v>
      </c>
      <c r="P7" s="242">
        <f t="shared" si="3"/>
        <v>0</v>
      </c>
      <c r="Q7" s="242">
        <f t="shared" si="3"/>
        <v>0</v>
      </c>
      <c r="R7" s="242">
        <f t="shared" si="3"/>
        <v>0</v>
      </c>
      <c r="S7" s="242">
        <f t="shared" si="3"/>
        <v>0</v>
      </c>
      <c r="T7" s="242">
        <f t="shared" si="3"/>
        <v>0</v>
      </c>
      <c r="U7" s="242">
        <f t="shared" si="3"/>
        <v>7500</v>
      </c>
      <c r="V7" s="242">
        <f>V17+V32+V47+V63</f>
        <v>5400</v>
      </c>
      <c r="W7" s="242">
        <f t="shared" si="3"/>
        <v>5400</v>
      </c>
      <c r="X7" s="242">
        <f t="shared" si="3"/>
        <v>3590</v>
      </c>
      <c r="Y7" s="242">
        <f t="shared" si="3"/>
        <v>0</v>
      </c>
    </row>
    <row r="8" spans="2:25" x14ac:dyDescent="0.25">
      <c r="B8" s="178"/>
      <c r="C8" s="178" t="s">
        <v>85</v>
      </c>
      <c r="D8" s="243" t="s">
        <v>13</v>
      </c>
      <c r="E8" s="244">
        <f t="shared" si="1"/>
        <v>17200</v>
      </c>
      <c r="F8" s="245">
        <f>F70</f>
        <v>0</v>
      </c>
      <c r="G8" s="245">
        <f t="shared" ref="G8:Y8" si="4">G70</f>
        <v>0</v>
      </c>
      <c r="H8" s="245">
        <f t="shared" si="4"/>
        <v>0</v>
      </c>
      <c r="I8" s="245">
        <f t="shared" si="4"/>
        <v>0</v>
      </c>
      <c r="J8" s="245">
        <f t="shared" si="4"/>
        <v>0</v>
      </c>
      <c r="K8" s="245">
        <f t="shared" si="4"/>
        <v>0</v>
      </c>
      <c r="L8" s="245">
        <f t="shared" si="4"/>
        <v>0</v>
      </c>
      <c r="M8" s="245">
        <f t="shared" si="4"/>
        <v>0</v>
      </c>
      <c r="N8" s="245">
        <f t="shared" si="4"/>
        <v>0</v>
      </c>
      <c r="O8" s="245">
        <f t="shared" si="4"/>
        <v>0</v>
      </c>
      <c r="P8" s="245">
        <f t="shared" si="4"/>
        <v>0</v>
      </c>
      <c r="Q8" s="245">
        <f t="shared" si="4"/>
        <v>0</v>
      </c>
      <c r="R8" s="245">
        <f t="shared" si="4"/>
        <v>0</v>
      </c>
      <c r="S8" s="245">
        <f t="shared" si="4"/>
        <v>0</v>
      </c>
      <c r="T8" s="245">
        <f t="shared" si="4"/>
        <v>0</v>
      </c>
      <c r="U8" s="245">
        <f t="shared" si="4"/>
        <v>0</v>
      </c>
      <c r="V8" s="245">
        <f t="shared" si="4"/>
        <v>4300</v>
      </c>
      <c r="W8" s="245">
        <f t="shared" si="4"/>
        <v>4300</v>
      </c>
      <c r="X8" s="245">
        <f t="shared" si="4"/>
        <v>4300</v>
      </c>
      <c r="Y8" s="245">
        <f t="shared" si="4"/>
        <v>4300</v>
      </c>
    </row>
    <row r="9" spans="2:25" x14ac:dyDescent="0.25">
      <c r="B9" s="17" t="s">
        <v>128</v>
      </c>
      <c r="C9" s="177" t="str">
        <f>'ИД (Развитие ОЭДК)'!C34</f>
        <v>в т.ч. на этап Оценка</v>
      </c>
      <c r="D9" s="238" t="s">
        <v>13</v>
      </c>
      <c r="E9" s="160">
        <f t="shared" si="1"/>
        <v>3800</v>
      </c>
      <c r="F9" s="246">
        <f t="shared" ref="F9:G9" si="5">F10+F17</f>
        <v>0</v>
      </c>
      <c r="G9" s="246">
        <f t="shared" si="5"/>
        <v>0</v>
      </c>
      <c r="H9" s="246">
        <f>H10+H17</f>
        <v>0</v>
      </c>
      <c r="I9" s="246">
        <f t="shared" ref="I9:Y9" si="6">I10+I17</f>
        <v>0</v>
      </c>
      <c r="J9" s="246">
        <f t="shared" si="6"/>
        <v>0</v>
      </c>
      <c r="K9" s="246">
        <f t="shared" si="6"/>
        <v>0</v>
      </c>
      <c r="L9" s="246">
        <f t="shared" si="6"/>
        <v>0</v>
      </c>
      <c r="M9" s="246">
        <f t="shared" si="6"/>
        <v>0</v>
      </c>
      <c r="N9" s="246">
        <f t="shared" si="6"/>
        <v>0</v>
      </c>
      <c r="O9" s="246">
        <f t="shared" si="6"/>
        <v>0</v>
      </c>
      <c r="P9" s="246">
        <f t="shared" si="6"/>
        <v>0</v>
      </c>
      <c r="Q9" s="246">
        <f t="shared" si="6"/>
        <v>0</v>
      </c>
      <c r="R9" s="246">
        <f t="shared" si="6"/>
        <v>0</v>
      </c>
      <c r="S9" s="246">
        <f t="shared" si="6"/>
        <v>0</v>
      </c>
      <c r="T9" s="246">
        <f t="shared" si="6"/>
        <v>0</v>
      </c>
      <c r="U9" s="246">
        <f t="shared" si="6"/>
        <v>3800</v>
      </c>
      <c r="V9" s="246">
        <f t="shared" si="6"/>
        <v>0</v>
      </c>
      <c r="W9" s="246">
        <f t="shared" si="6"/>
        <v>0</v>
      </c>
      <c r="X9" s="246">
        <f t="shared" si="6"/>
        <v>0</v>
      </c>
      <c r="Y9" s="246">
        <f t="shared" si="6"/>
        <v>0</v>
      </c>
    </row>
    <row r="10" spans="2:25" outlineLevel="1" x14ac:dyDescent="0.25">
      <c r="B10" s="179" t="s">
        <v>227</v>
      </c>
      <c r="C10" s="179" t="s">
        <v>39</v>
      </c>
      <c r="D10" s="247" t="s">
        <v>13</v>
      </c>
      <c r="E10" s="248">
        <f t="shared" si="1"/>
        <v>0</v>
      </c>
      <c r="F10" s="124">
        <f>SUM(F11:F16)</f>
        <v>0</v>
      </c>
      <c r="G10" s="124">
        <f>SUM(G11:G16)</f>
        <v>0</v>
      </c>
      <c r="H10" s="124">
        <f>SUM(I10:T10)</f>
        <v>0</v>
      </c>
      <c r="I10" s="124">
        <f>SUM(I11:I16)</f>
        <v>0</v>
      </c>
      <c r="J10" s="124">
        <f t="shared" ref="J10:Y10" si="7">SUM(J11:J16)</f>
        <v>0</v>
      </c>
      <c r="K10" s="124">
        <f t="shared" si="7"/>
        <v>0</v>
      </c>
      <c r="L10" s="124">
        <f t="shared" si="7"/>
        <v>0</v>
      </c>
      <c r="M10" s="124">
        <f t="shared" si="7"/>
        <v>0</v>
      </c>
      <c r="N10" s="124">
        <f t="shared" si="7"/>
        <v>0</v>
      </c>
      <c r="O10" s="124">
        <f t="shared" si="7"/>
        <v>0</v>
      </c>
      <c r="P10" s="124">
        <f t="shared" si="7"/>
        <v>0</v>
      </c>
      <c r="Q10" s="124">
        <f t="shared" si="7"/>
        <v>0</v>
      </c>
      <c r="R10" s="124">
        <f t="shared" si="7"/>
        <v>0</v>
      </c>
      <c r="S10" s="124">
        <f t="shared" si="7"/>
        <v>0</v>
      </c>
      <c r="T10" s="124">
        <f t="shared" si="7"/>
        <v>0</v>
      </c>
      <c r="U10" s="124">
        <f t="shared" si="7"/>
        <v>0</v>
      </c>
      <c r="V10" s="124">
        <f t="shared" si="7"/>
        <v>0</v>
      </c>
      <c r="W10" s="124">
        <f t="shared" si="7"/>
        <v>0</v>
      </c>
      <c r="X10" s="124">
        <f t="shared" si="7"/>
        <v>0</v>
      </c>
      <c r="Y10" s="124">
        <f t="shared" si="7"/>
        <v>0</v>
      </c>
    </row>
    <row r="11" spans="2:25" s="251" customFormat="1" outlineLevel="2" x14ac:dyDescent="0.25">
      <c r="B11" s="180" t="s">
        <v>228</v>
      </c>
      <c r="C11" s="180" t="s">
        <v>914</v>
      </c>
      <c r="D11" s="249"/>
      <c r="E11" s="250">
        <f t="shared" si="1"/>
        <v>0</v>
      </c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</row>
    <row r="12" spans="2:25" s="251" customFormat="1" outlineLevel="2" x14ac:dyDescent="0.25">
      <c r="B12" s="180" t="s">
        <v>229</v>
      </c>
      <c r="C12" s="180"/>
      <c r="D12" s="249"/>
      <c r="E12" s="250">
        <f t="shared" si="1"/>
        <v>0</v>
      </c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</row>
    <row r="13" spans="2:25" s="251" customFormat="1" outlineLevel="2" x14ac:dyDescent="0.25">
      <c r="B13" s="180" t="s">
        <v>230</v>
      </c>
      <c r="C13" s="180"/>
      <c r="D13" s="249"/>
      <c r="E13" s="250">
        <f t="shared" si="1"/>
        <v>0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</row>
    <row r="14" spans="2:25" s="251" customFormat="1" outlineLevel="2" x14ac:dyDescent="0.25">
      <c r="B14" s="180" t="s">
        <v>231</v>
      </c>
      <c r="C14" s="180"/>
      <c r="D14" s="249"/>
      <c r="E14" s="250">
        <f t="shared" si="1"/>
        <v>0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</row>
    <row r="15" spans="2:25" s="251" customFormat="1" outlineLevel="2" x14ac:dyDescent="0.25">
      <c r="B15" s="180" t="s">
        <v>232</v>
      </c>
      <c r="C15" s="180"/>
      <c r="D15" s="249"/>
      <c r="E15" s="250">
        <f t="shared" si="1"/>
        <v>0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</row>
    <row r="16" spans="2:25" s="251" customFormat="1" outlineLevel="2" x14ac:dyDescent="0.25">
      <c r="B16" s="180" t="s">
        <v>233</v>
      </c>
      <c r="C16" s="180"/>
      <c r="D16" s="249"/>
      <c r="E16" s="250">
        <f t="shared" si="1"/>
        <v>0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</row>
    <row r="17" spans="2:25" outlineLevel="1" x14ac:dyDescent="0.25">
      <c r="B17" s="179" t="s">
        <v>227</v>
      </c>
      <c r="C17" s="179" t="s">
        <v>40</v>
      </c>
      <c r="D17" s="247" t="s">
        <v>13</v>
      </c>
      <c r="E17" s="248">
        <f t="shared" si="1"/>
        <v>3800</v>
      </c>
      <c r="F17" s="124">
        <f>SUM(F18:F23)</f>
        <v>0</v>
      </c>
      <c r="G17" s="124">
        <f>SUM(G18:G23)</f>
        <v>0</v>
      </c>
      <c r="H17" s="124">
        <f>SUM(I17:T17)</f>
        <v>0</v>
      </c>
      <c r="I17" s="124">
        <f t="shared" ref="I17:Y17" si="8">SUM(I18:I23)</f>
        <v>0</v>
      </c>
      <c r="J17" s="124">
        <f t="shared" si="8"/>
        <v>0</v>
      </c>
      <c r="K17" s="124">
        <f t="shared" si="8"/>
        <v>0</v>
      </c>
      <c r="L17" s="124">
        <f t="shared" si="8"/>
        <v>0</v>
      </c>
      <c r="M17" s="124">
        <f t="shared" si="8"/>
        <v>0</v>
      </c>
      <c r="N17" s="124">
        <f t="shared" si="8"/>
        <v>0</v>
      </c>
      <c r="O17" s="124">
        <f t="shared" si="8"/>
        <v>0</v>
      </c>
      <c r="P17" s="124">
        <f t="shared" si="8"/>
        <v>0</v>
      </c>
      <c r="Q17" s="124">
        <f t="shared" si="8"/>
        <v>0</v>
      </c>
      <c r="R17" s="124">
        <f t="shared" si="8"/>
        <v>0</v>
      </c>
      <c r="S17" s="124">
        <f t="shared" si="8"/>
        <v>0</v>
      </c>
      <c r="T17" s="124">
        <f t="shared" si="8"/>
        <v>0</v>
      </c>
      <c r="U17" s="124">
        <f t="shared" si="8"/>
        <v>3800</v>
      </c>
      <c r="V17" s="124">
        <f t="shared" si="8"/>
        <v>0</v>
      </c>
      <c r="W17" s="124">
        <f t="shared" si="8"/>
        <v>0</v>
      </c>
      <c r="X17" s="124">
        <f t="shared" si="8"/>
        <v>0</v>
      </c>
      <c r="Y17" s="124">
        <f t="shared" si="8"/>
        <v>0</v>
      </c>
    </row>
    <row r="18" spans="2:25" s="251" customFormat="1" outlineLevel="2" x14ac:dyDescent="0.25">
      <c r="B18" s="180" t="s">
        <v>228</v>
      </c>
      <c r="C18" s="180" t="s">
        <v>1073</v>
      </c>
      <c r="D18" s="252"/>
      <c r="E18" s="253">
        <f>F18+G18+H18+U57+V18+W18+X18+Y18</f>
        <v>0</v>
      </c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>
        <v>1235</v>
      </c>
      <c r="V18" s="221"/>
      <c r="W18" s="221"/>
      <c r="X18" s="221"/>
      <c r="Y18" s="221"/>
    </row>
    <row r="19" spans="2:25" s="251" customFormat="1" outlineLevel="2" x14ac:dyDescent="0.25">
      <c r="B19" s="180" t="s">
        <v>229</v>
      </c>
      <c r="C19" s="180" t="s">
        <v>1074</v>
      </c>
      <c r="D19" s="252"/>
      <c r="E19" s="253">
        <f>F19+G19+H19+U58+V19+W19+X19+Y19</f>
        <v>0</v>
      </c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>
        <v>175</v>
      </c>
      <c r="V19" s="221"/>
      <c r="W19" s="221"/>
      <c r="X19" s="221"/>
      <c r="Y19" s="221"/>
    </row>
    <row r="20" spans="2:25" s="251" customFormat="1" outlineLevel="2" x14ac:dyDescent="0.25">
      <c r="B20" s="180" t="s">
        <v>230</v>
      </c>
      <c r="C20" s="180" t="s">
        <v>1075</v>
      </c>
      <c r="D20" s="252"/>
      <c r="E20" s="253">
        <f>F20+G20+H20+U59+V20+W20+X20+Y20</f>
        <v>0</v>
      </c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>
        <v>890</v>
      </c>
      <c r="V20" s="221"/>
      <c r="W20" s="221"/>
      <c r="X20" s="221"/>
      <c r="Y20" s="221"/>
    </row>
    <row r="21" spans="2:25" s="251" customFormat="1" outlineLevel="2" x14ac:dyDescent="0.25">
      <c r="B21" s="180" t="s">
        <v>231</v>
      </c>
      <c r="C21" s="180" t="s">
        <v>1076</v>
      </c>
      <c r="D21" s="252"/>
      <c r="E21" s="253">
        <f>F21+G21+H21+U60+V21+W21+X21+Y21</f>
        <v>0</v>
      </c>
      <c r="F21" s="221"/>
      <c r="G21" s="221"/>
      <c r="H21" s="221"/>
      <c r="I21" s="221"/>
      <c r="J21" s="221"/>
      <c r="K21" s="221"/>
      <c r="L21" s="221"/>
      <c r="M21" s="221"/>
      <c r="N21" s="221"/>
      <c r="O21" s="221"/>
      <c r="P21" s="221"/>
      <c r="Q21" s="221"/>
      <c r="R21" s="221"/>
      <c r="S21" s="221"/>
      <c r="T21" s="221"/>
      <c r="U21" s="221">
        <v>1300</v>
      </c>
      <c r="V21" s="221"/>
      <c r="W21" s="221"/>
      <c r="X21" s="221"/>
      <c r="Y21" s="221"/>
    </row>
    <row r="22" spans="2:25" s="251" customFormat="1" outlineLevel="2" x14ac:dyDescent="0.25">
      <c r="B22" s="180" t="s">
        <v>232</v>
      </c>
      <c r="C22" s="180" t="s">
        <v>1077</v>
      </c>
      <c r="D22" s="252"/>
      <c r="E22" s="253">
        <f>F22+G22+H22+U61+V22+W22+X22+Y22</f>
        <v>0</v>
      </c>
      <c r="F22" s="221"/>
      <c r="G22" s="221"/>
      <c r="H22" s="221"/>
      <c r="I22" s="221"/>
      <c r="J22" s="221"/>
      <c r="K22" s="221"/>
      <c r="L22" s="221"/>
      <c r="M22" s="221"/>
      <c r="N22" s="221"/>
      <c r="O22" s="221"/>
      <c r="P22" s="221"/>
      <c r="Q22" s="221"/>
      <c r="R22" s="221"/>
      <c r="S22" s="221"/>
      <c r="T22" s="221"/>
      <c r="U22" s="221">
        <v>200</v>
      </c>
      <c r="V22" s="221"/>
      <c r="W22" s="221"/>
      <c r="X22" s="221"/>
      <c r="Y22" s="221"/>
    </row>
    <row r="23" spans="2:25" s="251" customFormat="1" outlineLevel="2" x14ac:dyDescent="0.25">
      <c r="B23" s="180" t="s">
        <v>233</v>
      </c>
      <c r="C23" s="180"/>
      <c r="D23" s="252"/>
      <c r="E23" s="253">
        <f t="shared" si="1"/>
        <v>0</v>
      </c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Y23" s="221"/>
    </row>
    <row r="24" spans="2:25" x14ac:dyDescent="0.25">
      <c r="B24" s="17" t="s">
        <v>129</v>
      </c>
      <c r="C24" s="177" t="str">
        <f>'ИД (Развитие ОЭДК)'!C37</f>
        <v>в т.ч. на этап Выбор</v>
      </c>
      <c r="D24" s="238" t="s">
        <v>13</v>
      </c>
      <c r="E24" s="160">
        <f t="shared" si="1"/>
        <v>3700</v>
      </c>
      <c r="F24" s="246">
        <f>F25+F32</f>
        <v>0</v>
      </c>
      <c r="G24" s="246">
        <f t="shared" ref="G24:Y24" si="9">G25+G32</f>
        <v>0</v>
      </c>
      <c r="H24" s="246">
        <f t="shared" si="9"/>
        <v>0</v>
      </c>
      <c r="I24" s="246">
        <f t="shared" si="9"/>
        <v>0</v>
      </c>
      <c r="J24" s="246">
        <f t="shared" si="9"/>
        <v>0</v>
      </c>
      <c r="K24" s="246">
        <f t="shared" si="9"/>
        <v>0</v>
      </c>
      <c r="L24" s="246">
        <f t="shared" si="9"/>
        <v>0</v>
      </c>
      <c r="M24" s="246">
        <f t="shared" si="9"/>
        <v>0</v>
      </c>
      <c r="N24" s="246">
        <f t="shared" si="9"/>
        <v>0</v>
      </c>
      <c r="O24" s="246">
        <f t="shared" si="9"/>
        <v>0</v>
      </c>
      <c r="P24" s="246">
        <f t="shared" si="9"/>
        <v>0</v>
      </c>
      <c r="Q24" s="246">
        <f t="shared" si="9"/>
        <v>0</v>
      </c>
      <c r="R24" s="246">
        <f t="shared" si="9"/>
        <v>0</v>
      </c>
      <c r="S24" s="246">
        <f t="shared" si="9"/>
        <v>0</v>
      </c>
      <c r="T24" s="246">
        <f t="shared" si="9"/>
        <v>0</v>
      </c>
      <c r="U24" s="246">
        <f t="shared" si="9"/>
        <v>3700</v>
      </c>
      <c r="V24" s="246">
        <f t="shared" si="9"/>
        <v>0</v>
      </c>
      <c r="W24" s="246">
        <f t="shared" si="9"/>
        <v>0</v>
      </c>
      <c r="X24" s="246">
        <f t="shared" si="9"/>
        <v>0</v>
      </c>
      <c r="Y24" s="246">
        <f t="shared" si="9"/>
        <v>0</v>
      </c>
    </row>
    <row r="25" spans="2:25" outlineLevel="1" x14ac:dyDescent="0.25">
      <c r="B25" s="179" t="s">
        <v>234</v>
      </c>
      <c r="C25" s="179" t="s">
        <v>39</v>
      </c>
      <c r="D25" s="247" t="s">
        <v>13</v>
      </c>
      <c r="E25" s="248">
        <f t="shared" si="1"/>
        <v>0</v>
      </c>
      <c r="F25" s="124">
        <f>SUM(F26:F31)</f>
        <v>0</v>
      </c>
      <c r="G25" s="124">
        <f>SUM(G26:G31)</f>
        <v>0</v>
      </c>
      <c r="H25" s="124">
        <f>SUM(I25:T25)</f>
        <v>0</v>
      </c>
      <c r="I25" s="124">
        <f t="shared" ref="I25:Y25" si="10">SUM(I26:I31)</f>
        <v>0</v>
      </c>
      <c r="J25" s="124">
        <f t="shared" si="10"/>
        <v>0</v>
      </c>
      <c r="K25" s="124">
        <f t="shared" si="10"/>
        <v>0</v>
      </c>
      <c r="L25" s="124">
        <f t="shared" si="10"/>
        <v>0</v>
      </c>
      <c r="M25" s="124">
        <f t="shared" si="10"/>
        <v>0</v>
      </c>
      <c r="N25" s="124">
        <f t="shared" si="10"/>
        <v>0</v>
      </c>
      <c r="O25" s="124">
        <f t="shared" si="10"/>
        <v>0</v>
      </c>
      <c r="P25" s="124">
        <f t="shared" si="10"/>
        <v>0</v>
      </c>
      <c r="Q25" s="124">
        <f t="shared" si="10"/>
        <v>0</v>
      </c>
      <c r="R25" s="124">
        <f t="shared" si="10"/>
        <v>0</v>
      </c>
      <c r="S25" s="124">
        <f t="shared" si="10"/>
        <v>0</v>
      </c>
      <c r="T25" s="124">
        <f t="shared" si="10"/>
        <v>0</v>
      </c>
      <c r="U25" s="124">
        <f t="shared" si="10"/>
        <v>0</v>
      </c>
      <c r="V25" s="124">
        <f t="shared" si="10"/>
        <v>0</v>
      </c>
      <c r="W25" s="124">
        <f t="shared" si="10"/>
        <v>0</v>
      </c>
      <c r="X25" s="124">
        <f t="shared" si="10"/>
        <v>0</v>
      </c>
      <c r="Y25" s="124">
        <f t="shared" si="10"/>
        <v>0</v>
      </c>
    </row>
    <row r="26" spans="2:25" outlineLevel="2" x14ac:dyDescent="0.25">
      <c r="B26" s="179" t="s">
        <v>240</v>
      </c>
      <c r="C26" s="179"/>
      <c r="D26" s="247"/>
      <c r="E26" s="248">
        <f t="shared" si="1"/>
        <v>0</v>
      </c>
      <c r="F26" s="222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</row>
    <row r="27" spans="2:25" outlineLevel="2" x14ac:dyDescent="0.25">
      <c r="B27" s="179" t="s">
        <v>241</v>
      </c>
      <c r="C27" s="179"/>
      <c r="D27" s="247"/>
      <c r="E27" s="248">
        <f t="shared" si="1"/>
        <v>0</v>
      </c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</row>
    <row r="28" spans="2:25" outlineLevel="2" x14ac:dyDescent="0.25">
      <c r="B28" s="179" t="s">
        <v>242</v>
      </c>
      <c r="C28" s="179"/>
      <c r="D28" s="247"/>
      <c r="E28" s="248">
        <f t="shared" si="1"/>
        <v>0</v>
      </c>
      <c r="F28" s="222"/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</row>
    <row r="29" spans="2:25" outlineLevel="2" x14ac:dyDescent="0.25">
      <c r="B29" s="179" t="s">
        <v>243</v>
      </c>
      <c r="C29" s="179"/>
      <c r="D29" s="247"/>
      <c r="E29" s="248">
        <f t="shared" si="1"/>
        <v>0</v>
      </c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</row>
    <row r="30" spans="2:25" outlineLevel="2" x14ac:dyDescent="0.25">
      <c r="B30" s="179" t="s">
        <v>244</v>
      </c>
      <c r="C30" s="179"/>
      <c r="D30" s="247"/>
      <c r="E30" s="248">
        <f t="shared" si="1"/>
        <v>0</v>
      </c>
      <c r="F30" s="222"/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</row>
    <row r="31" spans="2:25" outlineLevel="2" x14ac:dyDescent="0.25">
      <c r="B31" s="179" t="s">
        <v>245</v>
      </c>
      <c r="C31" s="179"/>
      <c r="D31" s="247"/>
      <c r="E31" s="248">
        <f t="shared" si="1"/>
        <v>0</v>
      </c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</row>
    <row r="32" spans="2:25" outlineLevel="1" x14ac:dyDescent="0.25">
      <c r="B32" s="254" t="s">
        <v>235</v>
      </c>
      <c r="C32" s="179" t="s">
        <v>40</v>
      </c>
      <c r="D32" s="247" t="s">
        <v>13</v>
      </c>
      <c r="E32" s="248">
        <f t="shared" si="1"/>
        <v>3700</v>
      </c>
      <c r="F32" s="124">
        <f>SUM(F33:F38)</f>
        <v>0</v>
      </c>
      <c r="G32" s="124">
        <f>SUM(G33:G38)</f>
        <v>0</v>
      </c>
      <c r="H32" s="124">
        <f>SUM(I32:T32)</f>
        <v>0</v>
      </c>
      <c r="I32" s="124">
        <f t="shared" ref="I32:Y32" si="11">SUM(I33:I38)</f>
        <v>0</v>
      </c>
      <c r="J32" s="124">
        <f t="shared" si="11"/>
        <v>0</v>
      </c>
      <c r="K32" s="124">
        <f t="shared" si="11"/>
        <v>0</v>
      </c>
      <c r="L32" s="124">
        <f t="shared" si="11"/>
        <v>0</v>
      </c>
      <c r="M32" s="124">
        <f t="shared" si="11"/>
        <v>0</v>
      </c>
      <c r="N32" s="124">
        <f t="shared" si="11"/>
        <v>0</v>
      </c>
      <c r="O32" s="124">
        <f t="shared" si="11"/>
        <v>0</v>
      </c>
      <c r="P32" s="124">
        <f t="shared" si="11"/>
        <v>0</v>
      </c>
      <c r="Q32" s="124">
        <f t="shared" si="11"/>
        <v>0</v>
      </c>
      <c r="R32" s="124">
        <f t="shared" si="11"/>
        <v>0</v>
      </c>
      <c r="S32" s="124">
        <f t="shared" si="11"/>
        <v>0</v>
      </c>
      <c r="T32" s="124">
        <f t="shared" si="11"/>
        <v>0</v>
      </c>
      <c r="U32" s="124">
        <f t="shared" si="11"/>
        <v>3700</v>
      </c>
      <c r="V32" s="124">
        <f t="shared" si="11"/>
        <v>0</v>
      </c>
      <c r="W32" s="124">
        <f t="shared" si="11"/>
        <v>0</v>
      </c>
      <c r="X32" s="124">
        <f t="shared" si="11"/>
        <v>0</v>
      </c>
      <c r="Y32" s="124">
        <f t="shared" si="11"/>
        <v>0</v>
      </c>
    </row>
    <row r="33" spans="2:25" outlineLevel="2" x14ac:dyDescent="0.25">
      <c r="B33" s="254" t="s">
        <v>246</v>
      </c>
      <c r="C33" s="180" t="s">
        <v>1222</v>
      </c>
      <c r="D33" s="255"/>
      <c r="E33" s="256">
        <f t="shared" si="1"/>
        <v>635</v>
      </c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>
        <v>635</v>
      </c>
      <c r="V33" s="220"/>
      <c r="W33" s="220"/>
      <c r="X33" s="220"/>
      <c r="Y33" s="220"/>
    </row>
    <row r="34" spans="2:25" outlineLevel="2" x14ac:dyDescent="0.25">
      <c r="B34" s="254" t="s">
        <v>247</v>
      </c>
      <c r="C34" s="180" t="s">
        <v>1223</v>
      </c>
      <c r="D34" s="255"/>
      <c r="E34" s="256">
        <f t="shared" si="1"/>
        <v>175</v>
      </c>
      <c r="F34" s="220"/>
      <c r="G34" s="220"/>
      <c r="H34" s="220"/>
      <c r="I34" s="220"/>
      <c r="J34" s="220"/>
      <c r="K34" s="220"/>
      <c r="L34" s="220"/>
      <c r="M34" s="220"/>
      <c r="N34" s="220"/>
      <c r="O34" s="220"/>
      <c r="P34" s="220"/>
      <c r="Q34" s="220"/>
      <c r="R34" s="220"/>
      <c r="S34" s="220"/>
      <c r="T34" s="220"/>
      <c r="U34" s="220">
        <v>175</v>
      </c>
      <c r="V34" s="220"/>
      <c r="W34" s="220"/>
      <c r="X34" s="220"/>
      <c r="Y34" s="220"/>
    </row>
    <row r="35" spans="2:25" outlineLevel="2" x14ac:dyDescent="0.25">
      <c r="B35" s="254" t="s">
        <v>248</v>
      </c>
      <c r="C35" s="180" t="s">
        <v>1224</v>
      </c>
      <c r="D35" s="255"/>
      <c r="E35" s="256">
        <f t="shared" si="1"/>
        <v>800</v>
      </c>
      <c r="F35" s="220"/>
      <c r="G35" s="220"/>
      <c r="H35" s="220"/>
      <c r="I35" s="220"/>
      <c r="J35" s="220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220">
        <v>800</v>
      </c>
      <c r="V35" s="220"/>
      <c r="W35" s="220"/>
      <c r="X35" s="220"/>
      <c r="Y35" s="220"/>
    </row>
    <row r="36" spans="2:25" outlineLevel="2" x14ac:dyDescent="0.25">
      <c r="B36" s="254" t="s">
        <v>249</v>
      </c>
      <c r="C36" s="180" t="s">
        <v>1225</v>
      </c>
      <c r="D36" s="255"/>
      <c r="E36" s="256">
        <f t="shared" si="1"/>
        <v>990</v>
      </c>
      <c r="F36" s="220"/>
      <c r="G36" s="220"/>
      <c r="H36" s="220"/>
      <c r="I36" s="220"/>
      <c r="J36" s="220"/>
      <c r="K36" s="220"/>
      <c r="L36" s="220"/>
      <c r="M36" s="220"/>
      <c r="N36" s="220"/>
      <c r="O36" s="220"/>
      <c r="P36" s="220"/>
      <c r="Q36" s="220"/>
      <c r="R36" s="220"/>
      <c r="S36" s="220"/>
      <c r="T36" s="220"/>
      <c r="U36" s="220">
        <v>990</v>
      </c>
      <c r="V36" s="220"/>
      <c r="W36" s="220"/>
      <c r="X36" s="220"/>
      <c r="Y36" s="220"/>
    </row>
    <row r="37" spans="2:25" ht="14.25" customHeight="1" outlineLevel="2" x14ac:dyDescent="0.25">
      <c r="B37" s="254" t="s">
        <v>250</v>
      </c>
      <c r="C37" s="180" t="s">
        <v>1226</v>
      </c>
      <c r="D37" s="255"/>
      <c r="E37" s="256">
        <f t="shared" si="1"/>
        <v>200</v>
      </c>
      <c r="F37" s="220"/>
      <c r="G37" s="220"/>
      <c r="H37" s="220"/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0">
        <v>200</v>
      </c>
      <c r="V37" s="220"/>
      <c r="W37" s="220"/>
      <c r="X37" s="220"/>
      <c r="Y37" s="220"/>
    </row>
    <row r="38" spans="2:25" outlineLevel="2" x14ac:dyDescent="0.25">
      <c r="B38" s="254" t="s">
        <v>251</v>
      </c>
      <c r="C38" s="180" t="s">
        <v>1227</v>
      </c>
      <c r="D38" s="255"/>
      <c r="E38" s="256">
        <f t="shared" si="1"/>
        <v>900</v>
      </c>
      <c r="F38" s="220"/>
      <c r="G38" s="220"/>
      <c r="H38" s="220"/>
      <c r="I38" s="220"/>
      <c r="J38" s="220"/>
      <c r="K38" s="220"/>
      <c r="L38" s="220"/>
      <c r="M38" s="220"/>
      <c r="N38" s="220"/>
      <c r="O38" s="220"/>
      <c r="P38" s="220"/>
      <c r="Q38" s="220"/>
      <c r="R38" s="220"/>
      <c r="S38" s="220"/>
      <c r="T38" s="220"/>
      <c r="U38" s="220">
        <v>900</v>
      </c>
      <c r="V38" s="220"/>
      <c r="W38" s="220"/>
      <c r="X38" s="220"/>
      <c r="Y38" s="220"/>
    </row>
    <row r="39" spans="2:25" x14ac:dyDescent="0.25">
      <c r="B39" s="17" t="s">
        <v>130</v>
      </c>
      <c r="C39" s="177" t="str">
        <f>'ИД (Развитие ОЭДК)'!C40</f>
        <v>в т.ч. на этап Определение</v>
      </c>
      <c r="D39" s="238" t="s">
        <v>13</v>
      </c>
      <c r="E39" s="160">
        <f t="shared" si="1"/>
        <v>0</v>
      </c>
      <c r="F39" s="246">
        <f t="shared" ref="F39:Y39" si="12">SUM(F40:F47)</f>
        <v>0</v>
      </c>
      <c r="G39" s="246">
        <f t="shared" si="12"/>
        <v>0</v>
      </c>
      <c r="H39" s="246">
        <f t="shared" si="12"/>
        <v>0</v>
      </c>
      <c r="I39" s="246">
        <f t="shared" si="12"/>
        <v>0</v>
      </c>
      <c r="J39" s="246">
        <f t="shared" si="12"/>
        <v>0</v>
      </c>
      <c r="K39" s="246">
        <f t="shared" si="12"/>
        <v>0</v>
      </c>
      <c r="L39" s="246">
        <f t="shared" si="12"/>
        <v>0</v>
      </c>
      <c r="M39" s="246">
        <f t="shared" si="12"/>
        <v>0</v>
      </c>
      <c r="N39" s="246">
        <f t="shared" si="12"/>
        <v>0</v>
      </c>
      <c r="O39" s="246">
        <f t="shared" si="12"/>
        <v>0</v>
      </c>
      <c r="P39" s="246">
        <f t="shared" si="12"/>
        <v>0</v>
      </c>
      <c r="Q39" s="246">
        <f t="shared" si="12"/>
        <v>0</v>
      </c>
      <c r="R39" s="246">
        <f t="shared" si="12"/>
        <v>0</v>
      </c>
      <c r="S39" s="246">
        <f t="shared" si="12"/>
        <v>0</v>
      </c>
      <c r="T39" s="246">
        <f t="shared" si="12"/>
        <v>0</v>
      </c>
      <c r="U39" s="246">
        <f t="shared" si="12"/>
        <v>0</v>
      </c>
      <c r="V39" s="246">
        <f t="shared" si="12"/>
        <v>0</v>
      </c>
      <c r="W39" s="246">
        <f t="shared" si="12"/>
        <v>0</v>
      </c>
      <c r="X39" s="246">
        <f t="shared" si="12"/>
        <v>0</v>
      </c>
      <c r="Y39" s="246">
        <f t="shared" si="12"/>
        <v>0</v>
      </c>
    </row>
    <row r="40" spans="2:25" outlineLevel="1" x14ac:dyDescent="0.25">
      <c r="B40" s="179" t="s">
        <v>236</v>
      </c>
      <c r="C40" s="179" t="s">
        <v>89</v>
      </c>
      <c r="D40" s="247" t="s">
        <v>13</v>
      </c>
      <c r="E40" s="248">
        <f t="shared" si="1"/>
        <v>0</v>
      </c>
      <c r="F40" s="124">
        <f>SUM(F41:F46)</f>
        <v>0</v>
      </c>
      <c r="G40" s="124">
        <f>SUM(G41:G46)</f>
        <v>0</v>
      </c>
      <c r="H40" s="124">
        <f>SUM(I40:T40)</f>
        <v>0</v>
      </c>
      <c r="I40" s="124">
        <f t="shared" ref="I40:Y40" si="13">SUM(I41:I46)</f>
        <v>0</v>
      </c>
      <c r="J40" s="124">
        <f t="shared" si="13"/>
        <v>0</v>
      </c>
      <c r="K40" s="124">
        <f t="shared" si="13"/>
        <v>0</v>
      </c>
      <c r="L40" s="124">
        <f t="shared" si="13"/>
        <v>0</v>
      </c>
      <c r="M40" s="124">
        <f t="shared" si="13"/>
        <v>0</v>
      </c>
      <c r="N40" s="124">
        <f t="shared" si="13"/>
        <v>0</v>
      </c>
      <c r="O40" s="124">
        <f t="shared" si="13"/>
        <v>0</v>
      </c>
      <c r="P40" s="124">
        <f t="shared" si="13"/>
        <v>0</v>
      </c>
      <c r="Q40" s="124">
        <f t="shared" si="13"/>
        <v>0</v>
      </c>
      <c r="R40" s="124">
        <f t="shared" si="13"/>
        <v>0</v>
      </c>
      <c r="S40" s="124">
        <f t="shared" si="13"/>
        <v>0</v>
      </c>
      <c r="T40" s="124">
        <f t="shared" si="13"/>
        <v>0</v>
      </c>
      <c r="U40" s="124">
        <f t="shared" si="13"/>
        <v>0</v>
      </c>
      <c r="V40" s="124">
        <f t="shared" si="13"/>
        <v>0</v>
      </c>
      <c r="W40" s="124">
        <f t="shared" si="13"/>
        <v>0</v>
      </c>
      <c r="X40" s="124">
        <f t="shared" si="13"/>
        <v>0</v>
      </c>
      <c r="Y40" s="124">
        <f t="shared" si="13"/>
        <v>0</v>
      </c>
    </row>
    <row r="41" spans="2:25" outlineLevel="2" x14ac:dyDescent="0.25">
      <c r="B41" s="179" t="s">
        <v>252</v>
      </c>
      <c r="C41" s="179"/>
      <c r="D41" s="247"/>
      <c r="E41" s="248">
        <f t="shared" si="1"/>
        <v>0</v>
      </c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</row>
    <row r="42" spans="2:25" outlineLevel="2" x14ac:dyDescent="0.25">
      <c r="B42" s="179" t="s">
        <v>253</v>
      </c>
      <c r="C42" s="179"/>
      <c r="D42" s="247"/>
      <c r="E42" s="248">
        <f t="shared" si="1"/>
        <v>0</v>
      </c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</row>
    <row r="43" spans="2:25" outlineLevel="2" x14ac:dyDescent="0.25">
      <c r="B43" s="179" t="s">
        <v>254</v>
      </c>
      <c r="C43" s="179"/>
      <c r="D43" s="247"/>
      <c r="E43" s="248">
        <f t="shared" si="1"/>
        <v>0</v>
      </c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</row>
    <row r="44" spans="2:25" outlineLevel="2" x14ac:dyDescent="0.25">
      <c r="B44" s="179" t="s">
        <v>255</v>
      </c>
      <c r="C44" s="179"/>
      <c r="D44" s="247"/>
      <c r="E44" s="248">
        <f t="shared" si="1"/>
        <v>0</v>
      </c>
      <c r="F44" s="222"/>
      <c r="G44" s="222"/>
      <c r="H44" s="222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</row>
    <row r="45" spans="2:25" outlineLevel="2" x14ac:dyDescent="0.25">
      <c r="B45" s="179" t="s">
        <v>256</v>
      </c>
      <c r="C45" s="179"/>
      <c r="D45" s="247"/>
      <c r="E45" s="248">
        <f t="shared" si="1"/>
        <v>0</v>
      </c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</row>
    <row r="46" spans="2:25" outlineLevel="2" x14ac:dyDescent="0.25">
      <c r="B46" s="179" t="s">
        <v>257</v>
      </c>
      <c r="C46" s="179"/>
      <c r="D46" s="247"/>
      <c r="E46" s="248">
        <f t="shared" si="1"/>
        <v>0</v>
      </c>
      <c r="F46" s="222"/>
      <c r="G46" s="222"/>
      <c r="H46" s="222"/>
      <c r="I46" s="222"/>
      <c r="J46" s="222"/>
      <c r="K46" s="222"/>
      <c r="L46" s="222"/>
      <c r="M46" s="222"/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</row>
    <row r="47" spans="2:25" outlineLevel="1" x14ac:dyDescent="0.25">
      <c r="B47" s="179" t="s">
        <v>237</v>
      </c>
      <c r="C47" s="179" t="s">
        <v>40</v>
      </c>
      <c r="D47" s="247" t="s">
        <v>13</v>
      </c>
      <c r="E47" s="248">
        <f t="shared" si="1"/>
        <v>0</v>
      </c>
      <c r="F47" s="124">
        <f>SUM(F48:F53)</f>
        <v>0</v>
      </c>
      <c r="G47" s="124">
        <f>SUM(G48:G53)</f>
        <v>0</v>
      </c>
      <c r="H47" s="124">
        <f>SUM(I47:T47)</f>
        <v>0</v>
      </c>
      <c r="I47" s="124">
        <f t="shared" ref="I47:Y47" si="14">SUM(I48:I53)</f>
        <v>0</v>
      </c>
      <c r="J47" s="124">
        <f t="shared" si="14"/>
        <v>0</v>
      </c>
      <c r="K47" s="124">
        <f t="shared" si="14"/>
        <v>0</v>
      </c>
      <c r="L47" s="124">
        <f t="shared" si="14"/>
        <v>0</v>
      </c>
      <c r="M47" s="124">
        <f t="shared" si="14"/>
        <v>0</v>
      </c>
      <c r="N47" s="124">
        <f t="shared" si="14"/>
        <v>0</v>
      </c>
      <c r="O47" s="124">
        <f t="shared" si="14"/>
        <v>0</v>
      </c>
      <c r="P47" s="124">
        <f t="shared" si="14"/>
        <v>0</v>
      </c>
      <c r="Q47" s="124">
        <f t="shared" si="14"/>
        <v>0</v>
      </c>
      <c r="R47" s="124">
        <f t="shared" si="14"/>
        <v>0</v>
      </c>
      <c r="S47" s="124">
        <f t="shared" si="14"/>
        <v>0</v>
      </c>
      <c r="T47" s="124">
        <f t="shared" si="14"/>
        <v>0</v>
      </c>
      <c r="U47" s="124">
        <f t="shared" si="14"/>
        <v>0</v>
      </c>
      <c r="V47" s="124">
        <f t="shared" si="14"/>
        <v>0</v>
      </c>
      <c r="W47" s="124">
        <f t="shared" si="14"/>
        <v>0</v>
      </c>
      <c r="X47" s="124">
        <f t="shared" si="14"/>
        <v>0</v>
      </c>
      <c r="Y47" s="124">
        <f t="shared" si="14"/>
        <v>0</v>
      </c>
    </row>
    <row r="48" spans="2:25" outlineLevel="2" x14ac:dyDescent="0.25">
      <c r="B48" s="179" t="s">
        <v>258</v>
      </c>
      <c r="C48" s="179"/>
      <c r="D48" s="255"/>
      <c r="E48" s="256">
        <f t="shared" si="1"/>
        <v>0</v>
      </c>
      <c r="F48" s="220"/>
      <c r="G48" s="220"/>
      <c r="H48" s="220"/>
      <c r="I48" s="220"/>
      <c r="J48" s="220"/>
      <c r="K48" s="220"/>
      <c r="L48" s="220"/>
      <c r="M48" s="220"/>
      <c r="N48" s="220"/>
      <c r="O48" s="220"/>
      <c r="P48" s="220"/>
      <c r="Q48" s="220"/>
      <c r="R48" s="220"/>
      <c r="S48" s="220"/>
      <c r="T48" s="220"/>
      <c r="U48" s="220"/>
      <c r="V48" s="220"/>
      <c r="W48" s="220"/>
      <c r="X48" s="220"/>
      <c r="Y48" s="220"/>
    </row>
    <row r="49" spans="2:27" outlineLevel="2" x14ac:dyDescent="0.25">
      <c r="B49" s="179" t="s">
        <v>259</v>
      </c>
      <c r="C49" s="179"/>
      <c r="D49" s="255"/>
      <c r="E49" s="256">
        <f t="shared" si="1"/>
        <v>0</v>
      </c>
      <c r="F49" s="220"/>
      <c r="G49" s="220"/>
      <c r="H49" s="220"/>
      <c r="I49" s="220"/>
      <c r="J49" s="220"/>
      <c r="K49" s="220"/>
      <c r="L49" s="220"/>
      <c r="M49" s="220"/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</row>
    <row r="50" spans="2:27" outlineLevel="2" x14ac:dyDescent="0.25">
      <c r="B50" s="179" t="s">
        <v>260</v>
      </c>
      <c r="C50" s="179"/>
      <c r="D50" s="255"/>
      <c r="E50" s="256">
        <f t="shared" si="1"/>
        <v>0</v>
      </c>
      <c r="F50" s="220"/>
      <c r="G50" s="220"/>
      <c r="H50" s="220"/>
      <c r="I50" s="220"/>
      <c r="J50" s="220"/>
      <c r="K50" s="220"/>
      <c r="L50" s="220"/>
      <c r="M50" s="220"/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</row>
    <row r="51" spans="2:27" outlineLevel="2" x14ac:dyDescent="0.25">
      <c r="B51" s="179" t="s">
        <v>261</v>
      </c>
      <c r="C51" s="179"/>
      <c r="D51" s="255"/>
      <c r="E51" s="256">
        <f t="shared" si="1"/>
        <v>0</v>
      </c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</row>
    <row r="52" spans="2:27" outlineLevel="2" x14ac:dyDescent="0.25">
      <c r="B52" s="179" t="s">
        <v>262</v>
      </c>
      <c r="C52" s="179"/>
      <c r="D52" s="255"/>
      <c r="E52" s="256">
        <f t="shared" si="1"/>
        <v>0</v>
      </c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</row>
    <row r="53" spans="2:27" outlineLevel="2" x14ac:dyDescent="0.25">
      <c r="B53" s="179" t="s">
        <v>263</v>
      </c>
      <c r="C53" s="179"/>
      <c r="D53" s="255"/>
      <c r="E53" s="256">
        <f t="shared" si="1"/>
        <v>0</v>
      </c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</row>
    <row r="54" spans="2:27" x14ac:dyDescent="0.25">
      <c r="B54" s="17" t="s">
        <v>131</v>
      </c>
      <c r="C54" s="177" t="str">
        <f>'ИД (Развитие ОЭДК)'!C43</f>
        <v>в т.ч. на этап Разработка и внедрение</v>
      </c>
      <c r="D54" s="238" t="s">
        <v>13</v>
      </c>
      <c r="E54" s="160">
        <f t="shared" si="1"/>
        <v>228600</v>
      </c>
      <c r="F54" s="246">
        <f>F55+F63+F70</f>
        <v>0</v>
      </c>
      <c r="G54" s="246">
        <f t="shared" ref="G54:Y54" si="15">G55+G63+G70</f>
        <v>0</v>
      </c>
      <c r="H54" s="246">
        <f t="shared" si="15"/>
        <v>0</v>
      </c>
      <c r="I54" s="246">
        <f t="shared" si="15"/>
        <v>0</v>
      </c>
      <c r="J54" s="246">
        <f t="shared" si="15"/>
        <v>0</v>
      </c>
      <c r="K54" s="246">
        <f t="shared" si="15"/>
        <v>0</v>
      </c>
      <c r="L54" s="246">
        <f t="shared" si="15"/>
        <v>0</v>
      </c>
      <c r="M54" s="246">
        <f t="shared" si="15"/>
        <v>0</v>
      </c>
      <c r="N54" s="246">
        <f t="shared" si="15"/>
        <v>0</v>
      </c>
      <c r="O54" s="246">
        <f t="shared" si="15"/>
        <v>0</v>
      </c>
      <c r="P54" s="246">
        <f t="shared" si="15"/>
        <v>0</v>
      </c>
      <c r="Q54" s="246">
        <f t="shared" si="15"/>
        <v>0</v>
      </c>
      <c r="R54" s="246">
        <f t="shared" si="15"/>
        <v>0</v>
      </c>
      <c r="S54" s="246">
        <f t="shared" si="15"/>
        <v>0</v>
      </c>
      <c r="T54" s="246">
        <f t="shared" si="15"/>
        <v>0</v>
      </c>
      <c r="U54" s="246">
        <f t="shared" si="15"/>
        <v>0</v>
      </c>
      <c r="V54" s="246">
        <f>V55+V63+V70</f>
        <v>144300</v>
      </c>
      <c r="W54" s="246">
        <f>W55+W63+W70</f>
        <v>47000</v>
      </c>
      <c r="X54" s="246">
        <f t="shared" si="15"/>
        <v>33000</v>
      </c>
      <c r="Y54" s="246">
        <f t="shared" si="15"/>
        <v>4300</v>
      </c>
    </row>
    <row r="55" spans="2:27" outlineLevel="1" x14ac:dyDescent="0.25">
      <c r="B55" s="254" t="s">
        <v>238</v>
      </c>
      <c r="C55" s="179" t="s">
        <v>89</v>
      </c>
      <c r="D55" s="247" t="s">
        <v>13</v>
      </c>
      <c r="E55" s="248">
        <f t="shared" si="1"/>
        <v>197010</v>
      </c>
      <c r="F55" s="124">
        <f>SUM(F56:F61)</f>
        <v>0</v>
      </c>
      <c r="G55" s="124">
        <f>SUM(G56:G61)</f>
        <v>0</v>
      </c>
      <c r="H55" s="124">
        <f>SUM(I55:T55)</f>
        <v>0</v>
      </c>
      <c r="I55" s="124">
        <f t="shared" ref="I55:Y55" si="16">SUM(I56:I61)</f>
        <v>0</v>
      </c>
      <c r="J55" s="124">
        <f t="shared" si="16"/>
        <v>0</v>
      </c>
      <c r="K55" s="124">
        <f t="shared" si="16"/>
        <v>0</v>
      </c>
      <c r="L55" s="124">
        <f t="shared" si="16"/>
        <v>0</v>
      </c>
      <c r="M55" s="124">
        <f t="shared" si="16"/>
        <v>0</v>
      </c>
      <c r="N55" s="124">
        <f t="shared" si="16"/>
        <v>0</v>
      </c>
      <c r="O55" s="124">
        <f t="shared" si="16"/>
        <v>0</v>
      </c>
      <c r="P55" s="124">
        <f t="shared" si="16"/>
        <v>0</v>
      </c>
      <c r="Q55" s="124">
        <f t="shared" si="16"/>
        <v>0</v>
      </c>
      <c r="R55" s="124">
        <f t="shared" si="16"/>
        <v>0</v>
      </c>
      <c r="S55" s="124">
        <f t="shared" si="16"/>
        <v>0</v>
      </c>
      <c r="T55" s="124">
        <f t="shared" si="16"/>
        <v>0</v>
      </c>
      <c r="U55" s="124">
        <f>SUM(U56:U61)</f>
        <v>0</v>
      </c>
      <c r="V55" s="124">
        <f t="shared" si="16"/>
        <v>134600</v>
      </c>
      <c r="W55" s="124">
        <f t="shared" si="16"/>
        <v>37300</v>
      </c>
      <c r="X55" s="124">
        <f t="shared" si="16"/>
        <v>25110</v>
      </c>
      <c r="Y55" s="124">
        <f t="shared" si="16"/>
        <v>0</v>
      </c>
    </row>
    <row r="56" spans="2:27" outlineLevel="2" x14ac:dyDescent="0.25">
      <c r="B56" s="254" t="s">
        <v>264</v>
      </c>
      <c r="C56" s="180" t="s">
        <v>1227</v>
      </c>
      <c r="D56" s="247"/>
      <c r="E56" s="248">
        <f t="shared" si="1"/>
        <v>164850</v>
      </c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U56" s="222"/>
      <c r="V56" s="893">
        <v>123880</v>
      </c>
      <c r="W56" s="894">
        <v>26580</v>
      </c>
      <c r="X56" s="894">
        <v>14390</v>
      </c>
      <c r="Y56" s="222"/>
      <c r="AA56" s="833"/>
    </row>
    <row r="57" spans="2:27" outlineLevel="2" x14ac:dyDescent="0.25">
      <c r="B57" s="254" t="s">
        <v>265</v>
      </c>
      <c r="C57" s="180" t="s">
        <v>1222</v>
      </c>
      <c r="D57" s="247"/>
      <c r="E57" s="248">
        <f t="shared" si="1"/>
        <v>8400</v>
      </c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1"/>
      <c r="V57" s="222">
        <v>2800</v>
      </c>
      <c r="W57" s="222">
        <v>2800</v>
      </c>
      <c r="X57" s="894">
        <v>2800</v>
      </c>
      <c r="Y57" s="222"/>
    </row>
    <row r="58" spans="2:27" outlineLevel="2" x14ac:dyDescent="0.25">
      <c r="B58" s="254" t="s">
        <v>266</v>
      </c>
      <c r="C58" s="180" t="s">
        <v>1223</v>
      </c>
      <c r="D58" s="247"/>
      <c r="E58" s="248">
        <f t="shared" si="1"/>
        <v>2100</v>
      </c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1"/>
      <c r="V58" s="222">
        <v>700</v>
      </c>
      <c r="W58" s="222">
        <v>700</v>
      </c>
      <c r="X58" s="894">
        <v>700</v>
      </c>
      <c r="Y58" s="222"/>
    </row>
    <row r="59" spans="2:27" outlineLevel="2" x14ac:dyDescent="0.25">
      <c r="B59" s="254" t="s">
        <v>267</v>
      </c>
      <c r="C59" s="180" t="s">
        <v>1224</v>
      </c>
      <c r="D59" s="247"/>
      <c r="E59" s="248">
        <f t="shared" si="1"/>
        <v>8850</v>
      </c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1"/>
      <c r="V59" s="222">
        <v>2950</v>
      </c>
      <c r="W59" s="222">
        <v>2950</v>
      </c>
      <c r="X59" s="894">
        <v>2950</v>
      </c>
      <c r="Y59" s="222"/>
    </row>
    <row r="60" spans="2:27" outlineLevel="2" x14ac:dyDescent="0.25">
      <c r="B60" s="254" t="s">
        <v>268</v>
      </c>
      <c r="C60" s="180" t="s">
        <v>1225</v>
      </c>
      <c r="D60" s="247"/>
      <c r="E60" s="248">
        <f t="shared" si="1"/>
        <v>10410</v>
      </c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1"/>
      <c r="V60" s="222">
        <v>3470</v>
      </c>
      <c r="W60" s="222">
        <v>3470</v>
      </c>
      <c r="X60" s="894">
        <v>3470</v>
      </c>
      <c r="Y60" s="222"/>
    </row>
    <row r="61" spans="2:27" outlineLevel="2" x14ac:dyDescent="0.25">
      <c r="B61" s="254" t="s">
        <v>269</v>
      </c>
      <c r="C61" s="180" t="s">
        <v>1226</v>
      </c>
      <c r="D61" s="247"/>
      <c r="E61" s="248">
        <f t="shared" si="1"/>
        <v>2400</v>
      </c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1"/>
      <c r="V61" s="222">
        <v>800</v>
      </c>
      <c r="W61" s="222">
        <v>800</v>
      </c>
      <c r="X61" s="894">
        <v>800</v>
      </c>
      <c r="Y61" s="222"/>
    </row>
    <row r="62" spans="2:27" outlineLevel="2" x14ac:dyDescent="0.25">
      <c r="B62" s="254"/>
      <c r="C62" s="180"/>
      <c r="D62" s="247"/>
      <c r="E62" s="248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1"/>
      <c r="V62" s="222"/>
      <c r="W62" s="222"/>
      <c r="X62" s="894"/>
      <c r="Y62" s="222"/>
    </row>
    <row r="63" spans="2:27" outlineLevel="1" x14ac:dyDescent="0.25">
      <c r="B63" s="179" t="s">
        <v>239</v>
      </c>
      <c r="C63" s="179" t="s">
        <v>40</v>
      </c>
      <c r="D63" s="247" t="s">
        <v>13</v>
      </c>
      <c r="E63" s="248">
        <f t="shared" si="1"/>
        <v>14390</v>
      </c>
      <c r="F63" s="124">
        <f>SUM(F64:F69)</f>
        <v>0</v>
      </c>
      <c r="G63" s="124">
        <f>SUM(G64:G69)</f>
        <v>0</v>
      </c>
      <c r="H63" s="124">
        <f>SUM(I63:T63)</f>
        <v>0</v>
      </c>
      <c r="I63" s="124">
        <f t="shared" ref="I63:Y63" si="17">SUM(I64:I69)</f>
        <v>0</v>
      </c>
      <c r="J63" s="124">
        <f t="shared" si="17"/>
        <v>0</v>
      </c>
      <c r="K63" s="124">
        <f t="shared" si="17"/>
        <v>0</v>
      </c>
      <c r="L63" s="124">
        <f t="shared" si="17"/>
        <v>0</v>
      </c>
      <c r="M63" s="124">
        <f t="shared" si="17"/>
        <v>0</v>
      </c>
      <c r="N63" s="124">
        <f t="shared" si="17"/>
        <v>0</v>
      </c>
      <c r="O63" s="124">
        <f t="shared" si="17"/>
        <v>0</v>
      </c>
      <c r="P63" s="124">
        <f t="shared" si="17"/>
        <v>0</v>
      </c>
      <c r="Q63" s="124">
        <f t="shared" si="17"/>
        <v>0</v>
      </c>
      <c r="R63" s="124">
        <f t="shared" si="17"/>
        <v>0</v>
      </c>
      <c r="S63" s="124">
        <f t="shared" si="17"/>
        <v>0</v>
      </c>
      <c r="T63" s="124">
        <f t="shared" si="17"/>
        <v>0</v>
      </c>
      <c r="U63" s="124">
        <f t="shared" si="17"/>
        <v>0</v>
      </c>
      <c r="V63" s="124">
        <f t="shared" si="17"/>
        <v>5400</v>
      </c>
      <c r="W63" s="124">
        <f t="shared" si="17"/>
        <v>5400</v>
      </c>
      <c r="X63" s="124">
        <f t="shared" si="17"/>
        <v>3590</v>
      </c>
      <c r="Y63" s="124">
        <f t="shared" si="17"/>
        <v>0</v>
      </c>
    </row>
    <row r="64" spans="2:27" outlineLevel="2" x14ac:dyDescent="0.25">
      <c r="B64" s="179" t="s">
        <v>270</v>
      </c>
      <c r="C64" s="180" t="s">
        <v>1077</v>
      </c>
      <c r="D64" s="247"/>
      <c r="E64" s="248">
        <f t="shared" si="1"/>
        <v>14390</v>
      </c>
      <c r="F64" s="222"/>
      <c r="G64" s="222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220"/>
      <c r="T64" s="220"/>
      <c r="U64" s="220"/>
      <c r="V64" s="220">
        <v>5400</v>
      </c>
      <c r="W64" s="220">
        <v>5400</v>
      </c>
      <c r="X64" s="220">
        <v>3590</v>
      </c>
      <c r="Y64" s="220"/>
    </row>
    <row r="65" spans="2:25" outlineLevel="2" x14ac:dyDescent="0.25">
      <c r="B65" s="179" t="s">
        <v>271</v>
      </c>
      <c r="C65" s="179"/>
      <c r="D65" s="247"/>
      <c r="E65" s="248">
        <f t="shared" si="1"/>
        <v>0</v>
      </c>
      <c r="F65" s="222"/>
      <c r="G65" s="222"/>
      <c r="H65" s="220"/>
      <c r="I65" s="220"/>
      <c r="J65" s="220"/>
      <c r="K65" s="220"/>
      <c r="L65" s="220"/>
      <c r="M65" s="220"/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</row>
    <row r="66" spans="2:25" outlineLevel="2" x14ac:dyDescent="0.25">
      <c r="B66" s="179" t="s">
        <v>272</v>
      </c>
      <c r="C66" s="179"/>
      <c r="D66" s="247"/>
      <c r="E66" s="248">
        <f t="shared" si="1"/>
        <v>0</v>
      </c>
      <c r="F66" s="222"/>
      <c r="G66" s="222"/>
      <c r="H66" s="220"/>
      <c r="I66" s="220"/>
      <c r="J66" s="220"/>
      <c r="K66" s="220"/>
      <c r="L66" s="220"/>
      <c r="M66" s="220"/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</row>
    <row r="67" spans="2:25" outlineLevel="2" x14ac:dyDescent="0.25">
      <c r="B67" s="179" t="s">
        <v>273</v>
      </c>
      <c r="C67" s="179"/>
      <c r="D67" s="247"/>
      <c r="E67" s="248">
        <f t="shared" si="1"/>
        <v>0</v>
      </c>
      <c r="F67" s="222"/>
      <c r="G67" s="222"/>
      <c r="H67" s="220"/>
      <c r="I67" s="220"/>
      <c r="J67" s="220"/>
      <c r="K67" s="220"/>
      <c r="L67" s="220"/>
      <c r="M67" s="220"/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</row>
    <row r="68" spans="2:25" outlineLevel="2" x14ac:dyDescent="0.25">
      <c r="B68" s="179" t="s">
        <v>274</v>
      </c>
      <c r="C68" s="179"/>
      <c r="D68" s="247"/>
      <c r="E68" s="248">
        <f t="shared" si="1"/>
        <v>0</v>
      </c>
      <c r="F68" s="222"/>
      <c r="G68" s="222"/>
      <c r="H68" s="220"/>
      <c r="I68" s="220"/>
      <c r="J68" s="220"/>
      <c r="K68" s="220"/>
      <c r="L68" s="220"/>
      <c r="M68" s="220"/>
      <c r="N68" s="220"/>
      <c r="O68" s="220"/>
      <c r="P68" s="220"/>
      <c r="Q68" s="220"/>
      <c r="R68" s="220"/>
      <c r="S68" s="220"/>
      <c r="T68" s="220"/>
      <c r="U68" s="220"/>
      <c r="V68" s="220"/>
      <c r="W68" s="220"/>
      <c r="X68" s="220"/>
      <c r="Y68" s="220"/>
    </row>
    <row r="69" spans="2:25" outlineLevel="2" x14ac:dyDescent="0.25">
      <c r="B69" s="179" t="s">
        <v>275</v>
      </c>
      <c r="C69" s="179"/>
      <c r="D69" s="247"/>
      <c r="E69" s="248">
        <f t="shared" si="1"/>
        <v>0</v>
      </c>
      <c r="F69" s="222"/>
      <c r="G69" s="222"/>
      <c r="H69" s="220"/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</row>
    <row r="70" spans="2:25" outlineLevel="1" x14ac:dyDescent="0.25">
      <c r="B70" s="180" t="s">
        <v>276</v>
      </c>
      <c r="C70" s="180" t="str">
        <f>'ИД (Развитие ОЭДК)'!C46</f>
        <v>СЕРВИС</v>
      </c>
      <c r="D70" s="249" t="s">
        <v>13</v>
      </c>
      <c r="E70" s="250">
        <f t="shared" si="1"/>
        <v>17200</v>
      </c>
      <c r="F70" s="124">
        <f>SUM(F71:F76)</f>
        <v>0</v>
      </c>
      <c r="G70" s="124">
        <f>SUM(G71:G76)</f>
        <v>0</v>
      </c>
      <c r="H70" s="124">
        <f>SUM(I70:T70)</f>
        <v>0</v>
      </c>
      <c r="I70" s="124">
        <f t="shared" ref="I70:Y70" si="18">SUM(I71:I76)</f>
        <v>0</v>
      </c>
      <c r="J70" s="124">
        <f t="shared" si="18"/>
        <v>0</v>
      </c>
      <c r="K70" s="124">
        <f t="shared" si="18"/>
        <v>0</v>
      </c>
      <c r="L70" s="124">
        <f t="shared" si="18"/>
        <v>0</v>
      </c>
      <c r="M70" s="124">
        <f t="shared" si="18"/>
        <v>0</v>
      </c>
      <c r="N70" s="124">
        <f t="shared" si="18"/>
        <v>0</v>
      </c>
      <c r="O70" s="124">
        <f t="shared" si="18"/>
        <v>0</v>
      </c>
      <c r="P70" s="124">
        <f t="shared" si="18"/>
        <v>0</v>
      </c>
      <c r="Q70" s="124">
        <f t="shared" si="18"/>
        <v>0</v>
      </c>
      <c r="R70" s="124">
        <f t="shared" si="18"/>
        <v>0</v>
      </c>
      <c r="S70" s="124">
        <f t="shared" si="18"/>
        <v>0</v>
      </c>
      <c r="T70" s="124">
        <f t="shared" si="18"/>
        <v>0</v>
      </c>
      <c r="U70" s="124">
        <f t="shared" si="18"/>
        <v>0</v>
      </c>
      <c r="V70" s="124">
        <f t="shared" si="18"/>
        <v>4300</v>
      </c>
      <c r="W70" s="124">
        <f t="shared" si="18"/>
        <v>4300</v>
      </c>
      <c r="X70" s="124">
        <f t="shared" si="18"/>
        <v>4300</v>
      </c>
      <c r="Y70" s="124">
        <f t="shared" si="18"/>
        <v>4300</v>
      </c>
    </row>
    <row r="71" spans="2:25" outlineLevel="2" x14ac:dyDescent="0.25">
      <c r="B71" s="180" t="s">
        <v>277</v>
      </c>
      <c r="C71" s="179"/>
      <c r="D71" s="247"/>
      <c r="E71" s="248">
        <f t="shared" ref="E71:E76" si="19">F71+G71+H71+U71+V71+W71+X71+Y71</f>
        <v>17200</v>
      </c>
      <c r="F71" s="222"/>
      <c r="G71" s="222"/>
      <c r="H71" s="220"/>
      <c r="I71" s="220"/>
      <c r="J71" s="220"/>
      <c r="K71" s="220"/>
      <c r="L71" s="220"/>
      <c r="M71" s="220"/>
      <c r="N71" s="220"/>
      <c r="O71" s="220"/>
      <c r="P71" s="220"/>
      <c r="Q71" s="220"/>
      <c r="R71" s="220"/>
      <c r="S71" s="220"/>
      <c r="T71" s="220"/>
      <c r="U71" s="220"/>
      <c r="V71" s="220">
        <v>4300</v>
      </c>
      <c r="W71" s="220">
        <f>V71</f>
        <v>4300</v>
      </c>
      <c r="X71" s="220">
        <f t="shared" ref="X71:Y71" si="20">W71</f>
        <v>4300</v>
      </c>
      <c r="Y71" s="220">
        <f t="shared" si="20"/>
        <v>4300</v>
      </c>
    </row>
    <row r="72" spans="2:25" outlineLevel="2" x14ac:dyDescent="0.25">
      <c r="B72" s="180" t="s">
        <v>278</v>
      </c>
      <c r="C72" s="179"/>
      <c r="D72" s="247"/>
      <c r="E72" s="248">
        <f t="shared" si="19"/>
        <v>0</v>
      </c>
      <c r="F72" s="222"/>
      <c r="G72" s="222"/>
      <c r="H72" s="220"/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</row>
    <row r="73" spans="2:25" outlineLevel="2" x14ac:dyDescent="0.25">
      <c r="B73" s="180" t="s">
        <v>279</v>
      </c>
      <c r="C73" s="179"/>
      <c r="D73" s="247"/>
      <c r="E73" s="248">
        <f t="shared" si="19"/>
        <v>0</v>
      </c>
      <c r="F73" s="222"/>
      <c r="G73" s="222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</row>
    <row r="74" spans="2:25" outlineLevel="2" x14ac:dyDescent="0.25">
      <c r="B74" s="180" t="s">
        <v>280</v>
      </c>
      <c r="C74" s="179"/>
      <c r="D74" s="247"/>
      <c r="E74" s="248">
        <f t="shared" si="19"/>
        <v>0</v>
      </c>
      <c r="F74" s="222"/>
      <c r="G74" s="222"/>
      <c r="H74" s="220"/>
      <c r="I74" s="220"/>
      <c r="J74" s="220"/>
      <c r="K74" s="220"/>
      <c r="L74" s="220"/>
      <c r="M74" s="220"/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</row>
    <row r="75" spans="2:25" outlineLevel="2" x14ac:dyDescent="0.25">
      <c r="B75" s="180" t="s">
        <v>281</v>
      </c>
      <c r="C75" s="179"/>
      <c r="D75" s="247"/>
      <c r="E75" s="248">
        <f t="shared" si="19"/>
        <v>0</v>
      </c>
      <c r="F75" s="222"/>
      <c r="G75" s="222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</row>
    <row r="76" spans="2:25" outlineLevel="2" x14ac:dyDescent="0.25">
      <c r="B76" s="180" t="s">
        <v>282</v>
      </c>
      <c r="C76" s="179"/>
      <c r="D76" s="247"/>
      <c r="E76" s="248">
        <f t="shared" si="19"/>
        <v>0</v>
      </c>
      <c r="F76" s="222"/>
      <c r="G76" s="222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</row>
  </sheetData>
  <mergeCells count="12">
    <mergeCell ref="Y3:Y4"/>
    <mergeCell ref="B3:B4"/>
    <mergeCell ref="C3:C4"/>
    <mergeCell ref="D3:D4"/>
    <mergeCell ref="E3:E4"/>
    <mergeCell ref="F3:F4"/>
    <mergeCell ref="G3:G4"/>
    <mergeCell ref="H3:T3"/>
    <mergeCell ref="U3:U4"/>
    <mergeCell ref="V3:V4"/>
    <mergeCell ref="W3:W4"/>
    <mergeCell ref="X3:X4"/>
  </mergeCells>
  <conditionalFormatting sqref="F41:F46 F48:F53">
    <cfRule type="cellIs" dxfId="334" priority="53" stopIfTrue="1" operator="equal">
      <formula>0</formula>
    </cfRule>
  </conditionalFormatting>
  <conditionalFormatting sqref="E6:E8">
    <cfRule type="cellIs" dxfId="333" priority="111" stopIfTrue="1" operator="equal">
      <formula>0</formula>
    </cfRule>
  </conditionalFormatting>
  <conditionalFormatting sqref="E5">
    <cfRule type="cellIs" dxfId="332" priority="109" stopIfTrue="1" operator="equal">
      <formula>0</formula>
    </cfRule>
  </conditionalFormatting>
  <conditionalFormatting sqref="E9">
    <cfRule type="cellIs" dxfId="331" priority="107" stopIfTrue="1" operator="equal">
      <formula>0</formula>
    </cfRule>
  </conditionalFormatting>
  <conditionalFormatting sqref="E24">
    <cfRule type="cellIs" dxfId="330" priority="105" stopIfTrue="1" operator="equal">
      <formula>0</formula>
    </cfRule>
  </conditionalFormatting>
  <conditionalFormatting sqref="E39">
    <cfRule type="cellIs" dxfId="329" priority="104" stopIfTrue="1" operator="equal">
      <formula>0</formula>
    </cfRule>
  </conditionalFormatting>
  <conditionalFormatting sqref="E54">
    <cfRule type="cellIs" dxfId="328" priority="103" stopIfTrue="1" operator="equal">
      <formula>0</formula>
    </cfRule>
  </conditionalFormatting>
  <conditionalFormatting sqref="E10:E23">
    <cfRule type="cellIs" dxfId="327" priority="102" stopIfTrue="1" operator="equal">
      <formula>0</formula>
    </cfRule>
  </conditionalFormatting>
  <conditionalFormatting sqref="E40:E53">
    <cfRule type="cellIs" dxfId="326" priority="98" stopIfTrue="1" operator="equal">
      <formula>0</formula>
    </cfRule>
  </conditionalFormatting>
  <conditionalFormatting sqref="F10:F16 G10 F18:F23">
    <cfRule type="cellIs" dxfId="325" priority="55" stopIfTrue="1" operator="equal">
      <formula>0</formula>
    </cfRule>
  </conditionalFormatting>
  <conditionalFormatting sqref="E55:E70">
    <cfRule type="cellIs" dxfId="324" priority="96" stopIfTrue="1" operator="equal">
      <formula>0</formula>
    </cfRule>
  </conditionalFormatting>
  <conditionalFormatting sqref="E25:E38">
    <cfRule type="cellIs" dxfId="323" priority="100" stopIfTrue="1" operator="equal">
      <formula>0</formula>
    </cfRule>
  </conditionalFormatting>
  <conditionalFormatting sqref="F6:F8">
    <cfRule type="cellIs" dxfId="322" priority="57" stopIfTrue="1" operator="equal">
      <formula>0</formula>
    </cfRule>
  </conditionalFormatting>
  <conditionalFormatting sqref="G41:Y46 G48:Y53">
    <cfRule type="cellIs" dxfId="321" priority="46" stopIfTrue="1" operator="equal">
      <formula>0</formula>
    </cfRule>
  </conditionalFormatting>
  <conditionalFormatting sqref="F56:F62 F64:F69">
    <cfRule type="cellIs" dxfId="320" priority="52" stopIfTrue="1" operator="equal">
      <formula>0</formula>
    </cfRule>
  </conditionalFormatting>
  <conditionalFormatting sqref="G6:Y8">
    <cfRule type="cellIs" dxfId="319" priority="51" stopIfTrue="1" operator="equal">
      <formula>0</formula>
    </cfRule>
  </conditionalFormatting>
  <conditionalFormatting sqref="G5:Y5">
    <cfRule type="cellIs" dxfId="318" priority="50" stopIfTrue="1" operator="equal">
      <formula>0</formula>
    </cfRule>
  </conditionalFormatting>
  <conditionalFormatting sqref="F9:Y9">
    <cfRule type="cellIs" dxfId="317" priority="49" stopIfTrue="1" operator="equal">
      <formula>0</formula>
    </cfRule>
  </conditionalFormatting>
  <conditionalFormatting sqref="G26:Y31 G33:T38 V33:Y38">
    <cfRule type="cellIs" dxfId="316" priority="47" stopIfTrue="1" operator="equal">
      <formula>0</formula>
    </cfRule>
  </conditionalFormatting>
  <conditionalFormatting sqref="G11:Y16 H10 G23:Y23 G18:T22 V18:Y22">
    <cfRule type="cellIs" dxfId="315" priority="48" stopIfTrue="1" operator="equal">
      <formula>0</formula>
    </cfRule>
  </conditionalFormatting>
  <conditionalFormatting sqref="G56:V56 G64:Y69 G57:T62 Y56:Y62">
    <cfRule type="cellIs" dxfId="314" priority="45" stopIfTrue="1" operator="equal">
      <formula>0</formula>
    </cfRule>
  </conditionalFormatting>
  <conditionalFormatting sqref="I10:Y10">
    <cfRule type="cellIs" dxfId="313" priority="44" stopIfTrue="1" operator="equal">
      <formula>0</formula>
    </cfRule>
  </conditionalFormatting>
  <conditionalFormatting sqref="F17:G17">
    <cfRule type="cellIs" dxfId="312" priority="43" stopIfTrue="1" operator="equal">
      <formula>0</formula>
    </cfRule>
  </conditionalFormatting>
  <conditionalFormatting sqref="H17">
    <cfRule type="cellIs" dxfId="311" priority="42" stopIfTrue="1" operator="equal">
      <formula>0</formula>
    </cfRule>
  </conditionalFormatting>
  <conditionalFormatting sqref="I17:Y17">
    <cfRule type="cellIs" dxfId="310" priority="41" stopIfTrue="1" operator="equal">
      <formula>0</formula>
    </cfRule>
  </conditionalFormatting>
  <conditionalFormatting sqref="F25:G25">
    <cfRule type="cellIs" dxfId="309" priority="40" stopIfTrue="1" operator="equal">
      <formula>0</formula>
    </cfRule>
  </conditionalFormatting>
  <conditionalFormatting sqref="H25">
    <cfRule type="cellIs" dxfId="308" priority="39" stopIfTrue="1" operator="equal">
      <formula>0</formula>
    </cfRule>
  </conditionalFormatting>
  <conditionalFormatting sqref="I25:Y25">
    <cfRule type="cellIs" dxfId="307" priority="38" stopIfTrue="1" operator="equal">
      <formula>0</formula>
    </cfRule>
  </conditionalFormatting>
  <conditionalFormatting sqref="F32:G32">
    <cfRule type="cellIs" dxfId="306" priority="37" stopIfTrue="1" operator="equal">
      <formula>0</formula>
    </cfRule>
  </conditionalFormatting>
  <conditionalFormatting sqref="H32">
    <cfRule type="cellIs" dxfId="305" priority="36" stopIfTrue="1" operator="equal">
      <formula>0</formula>
    </cfRule>
  </conditionalFormatting>
  <conditionalFormatting sqref="I32:Y32">
    <cfRule type="cellIs" dxfId="304" priority="35" stopIfTrue="1" operator="equal">
      <formula>0</formula>
    </cfRule>
  </conditionalFormatting>
  <conditionalFormatting sqref="F40:G40">
    <cfRule type="cellIs" dxfId="303" priority="34" stopIfTrue="1" operator="equal">
      <formula>0</formula>
    </cfRule>
  </conditionalFormatting>
  <conditionalFormatting sqref="H40">
    <cfRule type="cellIs" dxfId="302" priority="33" stopIfTrue="1" operator="equal">
      <formula>0</formula>
    </cfRule>
  </conditionalFormatting>
  <conditionalFormatting sqref="I40:Y40">
    <cfRule type="cellIs" dxfId="301" priority="32" stopIfTrue="1" operator="equal">
      <formula>0</formula>
    </cfRule>
  </conditionalFormatting>
  <conditionalFormatting sqref="F47:G47">
    <cfRule type="cellIs" dxfId="300" priority="31" stopIfTrue="1" operator="equal">
      <formula>0</formula>
    </cfRule>
  </conditionalFormatting>
  <conditionalFormatting sqref="H47">
    <cfRule type="cellIs" dxfId="299" priority="30" stopIfTrue="1" operator="equal">
      <formula>0</formula>
    </cfRule>
  </conditionalFormatting>
  <conditionalFormatting sqref="I47:Y47">
    <cfRule type="cellIs" dxfId="298" priority="29" stopIfTrue="1" operator="equal">
      <formula>0</formula>
    </cfRule>
  </conditionalFormatting>
  <conditionalFormatting sqref="F55:G55">
    <cfRule type="cellIs" dxfId="297" priority="28" stopIfTrue="1" operator="equal">
      <formula>0</formula>
    </cfRule>
  </conditionalFormatting>
  <conditionalFormatting sqref="H55">
    <cfRule type="cellIs" dxfId="296" priority="27" stopIfTrue="1" operator="equal">
      <formula>0</formula>
    </cfRule>
  </conditionalFormatting>
  <conditionalFormatting sqref="I55:Y55">
    <cfRule type="cellIs" dxfId="295" priority="26" stopIfTrue="1" operator="equal">
      <formula>0</formula>
    </cfRule>
  </conditionalFormatting>
  <conditionalFormatting sqref="F63:G63">
    <cfRule type="cellIs" dxfId="294" priority="25" stopIfTrue="1" operator="equal">
      <formula>0</formula>
    </cfRule>
  </conditionalFormatting>
  <conditionalFormatting sqref="H63">
    <cfRule type="cellIs" dxfId="293" priority="24" stopIfTrue="1" operator="equal">
      <formula>0</formula>
    </cfRule>
  </conditionalFormatting>
  <conditionalFormatting sqref="F71:F76">
    <cfRule type="cellIs" dxfId="292" priority="22" stopIfTrue="1" operator="equal">
      <formula>0</formula>
    </cfRule>
  </conditionalFormatting>
  <conditionalFormatting sqref="E71:E76">
    <cfRule type="cellIs" dxfId="291" priority="65" stopIfTrue="1" operator="equal">
      <formula>0</formula>
    </cfRule>
  </conditionalFormatting>
  <conditionalFormatting sqref="G71:Y76">
    <cfRule type="cellIs" dxfId="290" priority="21" stopIfTrue="1" operator="equal">
      <formula>0</formula>
    </cfRule>
  </conditionalFormatting>
  <conditionalFormatting sqref="F70:G70">
    <cfRule type="cellIs" dxfId="289" priority="20" stopIfTrue="1" operator="equal">
      <formula>0</formula>
    </cfRule>
  </conditionalFormatting>
  <conditionalFormatting sqref="H70">
    <cfRule type="cellIs" dxfId="288" priority="19" stopIfTrue="1" operator="equal">
      <formula>0</formula>
    </cfRule>
  </conditionalFormatting>
  <conditionalFormatting sqref="I70:Y70">
    <cfRule type="cellIs" dxfId="287" priority="18" stopIfTrue="1" operator="equal">
      <formula>0</formula>
    </cfRule>
  </conditionalFormatting>
  <conditionalFormatting sqref="F39 F24:Y24 F54:Y54">
    <cfRule type="cellIs" dxfId="286" priority="17" stopIfTrue="1" operator="equal">
      <formula>0</formula>
    </cfRule>
  </conditionalFormatting>
  <conditionalFormatting sqref="G39:Y39">
    <cfRule type="cellIs" dxfId="285" priority="16" stopIfTrue="1" operator="equal">
      <formula>0</formula>
    </cfRule>
  </conditionalFormatting>
  <conditionalFormatting sqref="F5:Y5">
    <cfRule type="cellIs" dxfId="284" priority="56" stopIfTrue="1" operator="equal">
      <formula>0</formula>
    </cfRule>
  </conditionalFormatting>
  <conditionalFormatting sqref="F26:F31 F33:F38">
    <cfRule type="cellIs" dxfId="283" priority="54" stopIfTrue="1" operator="equal">
      <formula>0</formula>
    </cfRule>
  </conditionalFormatting>
  <conditionalFormatting sqref="I63:Y63">
    <cfRule type="cellIs" dxfId="282" priority="23" stopIfTrue="1" operator="equal">
      <formula>0</formula>
    </cfRule>
  </conditionalFormatting>
  <conditionalFormatting sqref="U57:U62">
    <cfRule type="cellIs" dxfId="281" priority="15" stopIfTrue="1" operator="equal">
      <formula>0</formula>
    </cfRule>
  </conditionalFormatting>
  <conditionalFormatting sqref="U34:U38">
    <cfRule type="cellIs" dxfId="280" priority="14" stopIfTrue="1" operator="equal">
      <formula>0</formula>
    </cfRule>
  </conditionalFormatting>
  <conditionalFormatting sqref="U33">
    <cfRule type="cellIs" dxfId="279" priority="13" stopIfTrue="1" operator="equal">
      <formula>0</formula>
    </cfRule>
  </conditionalFormatting>
  <conditionalFormatting sqref="V57:V62">
    <cfRule type="cellIs" dxfId="278" priority="10" stopIfTrue="1" operator="equal">
      <formula>0</formula>
    </cfRule>
  </conditionalFormatting>
  <conditionalFormatting sqref="U18:U22">
    <cfRule type="cellIs" dxfId="277" priority="5" stopIfTrue="1" operator="equal">
      <formula>0</formula>
    </cfRule>
  </conditionalFormatting>
  <conditionalFormatting sqref="W57:W62">
    <cfRule type="cellIs" dxfId="276" priority="4" stopIfTrue="1" operator="equal">
      <formula>0</formula>
    </cfRule>
  </conditionalFormatting>
  <conditionalFormatting sqref="W56:X56">
    <cfRule type="cellIs" dxfId="275" priority="3" stopIfTrue="1" operator="equal">
      <formula>0</formula>
    </cfRule>
  </conditionalFormatting>
  <conditionalFormatting sqref="X58:X62">
    <cfRule type="cellIs" dxfId="274" priority="2" stopIfTrue="1" operator="equal">
      <formula>0</formula>
    </cfRule>
  </conditionalFormatting>
  <conditionalFormatting sqref="X57">
    <cfRule type="cellIs" dxfId="273" priority="1" stopIfTrue="1" operator="equal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>
    <tabColor rgb="FF00B0F0"/>
  </sheetPr>
  <dimension ref="A1:R59"/>
  <sheetViews>
    <sheetView workbookViewId="0">
      <selection activeCell="H30" sqref="H30:J30"/>
    </sheetView>
  </sheetViews>
  <sheetFormatPr defaultColWidth="9.140625" defaultRowHeight="15" x14ac:dyDescent="0.25"/>
  <cols>
    <col min="1" max="1" width="3.85546875" style="195" customWidth="1"/>
    <col min="2" max="2" width="13.5703125" style="195" customWidth="1"/>
    <col min="3" max="3" width="23" style="195" customWidth="1"/>
    <col min="4" max="4" width="12.85546875" style="195" customWidth="1"/>
    <col min="5" max="5" width="9.140625" style="195"/>
    <col min="6" max="6" width="13.5703125" style="195" customWidth="1"/>
    <col min="7" max="7" width="18" style="195" customWidth="1"/>
    <col min="8" max="8" width="34.7109375" style="195" customWidth="1"/>
    <col min="9" max="9" width="14.7109375" style="195" customWidth="1"/>
    <col min="10" max="10" width="15.140625" style="195" customWidth="1"/>
    <col min="11" max="12" width="2.140625" style="195" customWidth="1"/>
    <col min="13" max="18" width="0" style="195" hidden="1" customWidth="1"/>
    <col min="19" max="16384" width="9.140625" style="195"/>
  </cols>
  <sheetData>
    <row r="1" spans="1:18" s="1" customFormat="1" x14ac:dyDescent="0.25">
      <c r="A1" s="199" t="s">
        <v>208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7"/>
      <c r="N1" s="187"/>
      <c r="O1" s="187"/>
      <c r="P1" s="187"/>
      <c r="Q1" s="187"/>
      <c r="R1" s="187"/>
    </row>
    <row r="2" spans="1:18" s="1" customFormat="1" ht="15.75" x14ac:dyDescent="0.25">
      <c r="A2" s="199" t="str">
        <f>ИД!A2</f>
        <v>3.1.21.08.12</v>
      </c>
      <c r="B2" s="917" t="s">
        <v>135</v>
      </c>
      <c r="C2" s="917"/>
      <c r="D2" s="917"/>
      <c r="E2" s="186"/>
      <c r="F2" s="917" t="s">
        <v>132</v>
      </c>
      <c r="G2" s="917"/>
      <c r="H2" s="917"/>
      <c r="I2" s="917"/>
      <c r="J2" s="917"/>
      <c r="K2" s="188"/>
      <c r="L2" s="188"/>
      <c r="M2" s="189"/>
      <c r="N2" s="189"/>
      <c r="O2" s="189"/>
      <c r="P2" s="918" t="s">
        <v>138</v>
      </c>
      <c r="Q2" s="918"/>
      <c r="R2" s="918"/>
    </row>
    <row r="3" spans="1:18" s="1" customFormat="1" ht="7.5" customHeight="1" x14ac:dyDescent="0.25">
      <c r="A3" s="186"/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7"/>
      <c r="N3" s="187"/>
      <c r="O3" s="187"/>
      <c r="P3" s="187"/>
      <c r="Q3" s="187"/>
      <c r="R3" s="187"/>
    </row>
    <row r="4" spans="1:18" s="1" customFormat="1" x14ac:dyDescent="0.25">
      <c r="A4" s="186"/>
      <c r="B4" s="919" t="s">
        <v>14</v>
      </c>
      <c r="C4" s="919"/>
      <c r="D4" s="919"/>
      <c r="E4" s="186"/>
      <c r="F4" s="258" t="s">
        <v>133</v>
      </c>
      <c r="G4" s="258" t="s">
        <v>110</v>
      </c>
      <c r="H4" s="258" t="s">
        <v>704</v>
      </c>
      <c r="I4" s="258" t="s">
        <v>113</v>
      </c>
      <c r="J4" s="258" t="s">
        <v>112</v>
      </c>
      <c r="K4" s="186"/>
      <c r="L4" s="186"/>
      <c r="M4" s="187"/>
      <c r="N4" s="187"/>
      <c r="O4" s="187"/>
      <c r="P4" s="190" t="s">
        <v>132</v>
      </c>
      <c r="Q4" s="187"/>
      <c r="R4" s="187"/>
    </row>
    <row r="5" spans="1:18" s="1" customFormat="1" x14ac:dyDescent="0.25">
      <c r="A5" s="186"/>
      <c r="B5" s="913" t="s">
        <v>781</v>
      </c>
      <c r="C5" s="913"/>
      <c r="D5" s="913"/>
      <c r="E5" s="186"/>
      <c r="F5" s="914" t="s">
        <v>136</v>
      </c>
      <c r="G5" s="915"/>
      <c r="H5" s="915"/>
      <c r="I5" s="915"/>
      <c r="J5" s="916"/>
      <c r="K5" s="186"/>
      <c r="L5" s="186"/>
      <c r="M5" s="187"/>
      <c r="N5" s="187"/>
      <c r="O5" s="187"/>
      <c r="P5" s="191" t="s">
        <v>139</v>
      </c>
      <c r="Q5" s="187"/>
      <c r="R5" s="187"/>
    </row>
    <row r="6" spans="1:18" s="1" customFormat="1" x14ac:dyDescent="0.25">
      <c r="A6" s="186"/>
      <c r="B6" s="919" t="s">
        <v>15</v>
      </c>
      <c r="C6" s="919"/>
      <c r="D6" s="919"/>
      <c r="E6" s="186"/>
      <c r="F6" s="192"/>
      <c r="G6" s="193"/>
      <c r="H6" s="193"/>
      <c r="I6" s="193"/>
      <c r="J6" s="192"/>
      <c r="K6" s="186"/>
      <c r="L6" s="186"/>
      <c r="M6" s="187"/>
      <c r="N6" s="187"/>
      <c r="O6" s="187"/>
      <c r="P6" s="191" t="s">
        <v>140</v>
      </c>
      <c r="Q6" s="187"/>
      <c r="R6" s="187"/>
    </row>
    <row r="7" spans="1:18" s="1" customFormat="1" x14ac:dyDescent="0.25">
      <c r="A7" s="186"/>
      <c r="B7" s="913" t="s">
        <v>79</v>
      </c>
      <c r="C7" s="913"/>
      <c r="D7" s="913"/>
      <c r="E7" s="186"/>
      <c r="F7" s="192"/>
      <c r="G7" s="193"/>
      <c r="H7" s="193"/>
      <c r="I7" s="193"/>
      <c r="J7" s="192"/>
      <c r="K7" s="186"/>
      <c r="L7" s="186"/>
      <c r="M7" s="187"/>
      <c r="N7" s="187"/>
      <c r="O7" s="187"/>
      <c r="P7" s="191" t="s">
        <v>141</v>
      </c>
      <c r="Q7" s="187"/>
      <c r="R7" s="187"/>
    </row>
    <row r="8" spans="1:18" s="1" customFormat="1" x14ac:dyDescent="0.25">
      <c r="A8" s="186"/>
      <c r="B8" s="919" t="s">
        <v>16</v>
      </c>
      <c r="C8" s="919"/>
      <c r="D8" s="919"/>
      <c r="E8" s="186"/>
      <c r="F8" s="192"/>
      <c r="G8" s="193"/>
      <c r="H8" s="193"/>
      <c r="I8" s="193"/>
      <c r="J8" s="192"/>
      <c r="K8" s="186"/>
      <c r="L8" s="186"/>
      <c r="M8" s="187"/>
      <c r="N8" s="187"/>
      <c r="O8" s="187"/>
      <c r="P8" s="187"/>
      <c r="Q8" s="187"/>
      <c r="R8" s="187"/>
    </row>
    <row r="9" spans="1:18" s="1" customFormat="1" x14ac:dyDescent="0.25">
      <c r="A9" s="186"/>
      <c r="B9" s="913" t="s">
        <v>80</v>
      </c>
      <c r="C9" s="913"/>
      <c r="D9" s="913"/>
      <c r="E9" s="186"/>
      <c r="F9" s="192"/>
      <c r="G9" s="193"/>
      <c r="H9" s="193"/>
      <c r="I9" s="193"/>
      <c r="J9" s="192"/>
      <c r="K9" s="186"/>
      <c r="L9" s="186"/>
      <c r="M9" s="187"/>
      <c r="N9" s="187"/>
      <c r="O9" s="187"/>
      <c r="P9" s="187"/>
      <c r="Q9" s="187"/>
      <c r="R9" s="187"/>
    </row>
    <row r="10" spans="1:18" s="1" customFormat="1" x14ac:dyDescent="0.25">
      <c r="A10" s="186"/>
      <c r="B10" s="919" t="s">
        <v>18</v>
      </c>
      <c r="C10" s="919"/>
      <c r="D10" s="919"/>
      <c r="E10" s="186"/>
      <c r="F10" s="920" t="s">
        <v>137</v>
      </c>
      <c r="G10" s="920"/>
      <c r="H10" s="920"/>
      <c r="I10" s="920"/>
      <c r="J10" s="920"/>
      <c r="K10" s="186"/>
      <c r="L10" s="186"/>
      <c r="M10" s="187"/>
      <c r="N10" s="187"/>
      <c r="O10" s="187"/>
      <c r="P10" s="187"/>
      <c r="Q10" s="187"/>
      <c r="R10" s="187"/>
    </row>
    <row r="11" spans="1:18" s="1" customFormat="1" x14ac:dyDescent="0.25">
      <c r="A11" s="186"/>
      <c r="B11" s="913" t="s">
        <v>784</v>
      </c>
      <c r="C11" s="913"/>
      <c r="D11" s="913"/>
      <c r="E11" s="186"/>
      <c r="F11" s="192"/>
      <c r="G11" s="193"/>
      <c r="H11" s="193"/>
      <c r="I11" s="193"/>
      <c r="J11" s="192"/>
      <c r="K11" s="186"/>
      <c r="L11" s="186"/>
      <c r="M11" s="187"/>
      <c r="N11" s="187"/>
      <c r="O11" s="187"/>
      <c r="P11" s="187"/>
      <c r="Q11" s="187"/>
      <c r="R11" s="187"/>
    </row>
    <row r="12" spans="1:18" s="1" customFormat="1" x14ac:dyDescent="0.25">
      <c r="A12" s="186"/>
      <c r="B12" s="919" t="s">
        <v>41</v>
      </c>
      <c r="C12" s="919"/>
      <c r="D12" s="919"/>
      <c r="E12" s="186"/>
      <c r="F12" s="192"/>
      <c r="G12" s="193"/>
      <c r="H12" s="193"/>
      <c r="I12" s="193"/>
      <c r="J12" s="192"/>
      <c r="K12" s="186"/>
      <c r="L12" s="186"/>
      <c r="M12" s="187"/>
      <c r="N12" s="187"/>
      <c r="O12" s="187"/>
      <c r="P12" s="187"/>
      <c r="Q12" s="187"/>
      <c r="R12" s="187"/>
    </row>
    <row r="13" spans="1:18" s="1" customFormat="1" x14ac:dyDescent="0.25">
      <c r="A13" s="186"/>
      <c r="B13" s="913" t="s">
        <v>81</v>
      </c>
      <c r="C13" s="913"/>
      <c r="D13" s="913"/>
      <c r="E13" s="186"/>
      <c r="F13" s="192"/>
      <c r="G13" s="193"/>
      <c r="H13" s="193"/>
      <c r="I13" s="193"/>
      <c r="J13" s="192"/>
      <c r="K13" s="186"/>
      <c r="L13" s="186"/>
      <c r="M13" s="187"/>
      <c r="N13" s="187"/>
      <c r="O13" s="187"/>
      <c r="P13" s="187"/>
      <c r="Q13" s="187"/>
      <c r="R13" s="187"/>
    </row>
    <row r="14" spans="1:18" s="1" customFormat="1" x14ac:dyDescent="0.25">
      <c r="A14" s="186"/>
      <c r="B14" s="919" t="s">
        <v>34</v>
      </c>
      <c r="C14" s="919"/>
      <c r="D14" s="919"/>
      <c r="E14" s="186"/>
      <c r="F14" s="192"/>
      <c r="G14" s="193"/>
      <c r="H14" s="193"/>
      <c r="I14" s="193"/>
      <c r="J14" s="192"/>
      <c r="K14" s="186"/>
      <c r="L14" s="186"/>
      <c r="M14" s="187"/>
      <c r="N14" s="187"/>
      <c r="O14" s="187"/>
      <c r="P14" s="187"/>
      <c r="Q14" s="187"/>
      <c r="R14" s="187"/>
    </row>
    <row r="15" spans="1:18" s="1" customFormat="1" x14ac:dyDescent="0.25">
      <c r="A15" s="186"/>
      <c r="B15" s="913" t="s">
        <v>82</v>
      </c>
      <c r="C15" s="913"/>
      <c r="D15" s="913"/>
      <c r="E15" s="186"/>
      <c r="F15" s="192"/>
      <c r="G15" s="193"/>
      <c r="H15" s="193"/>
      <c r="I15" s="193"/>
      <c r="J15" s="192"/>
      <c r="K15" s="186"/>
      <c r="L15" s="186"/>
      <c r="M15" s="187"/>
      <c r="N15" s="187"/>
      <c r="O15" s="187"/>
      <c r="P15" s="187"/>
      <c r="Q15" s="187"/>
      <c r="R15" s="187"/>
    </row>
    <row r="16" spans="1:18" s="1" customFormat="1" ht="7.5" customHeight="1" x14ac:dyDescent="0.25">
      <c r="A16" s="186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7"/>
      <c r="N16" s="187"/>
      <c r="O16" s="187"/>
      <c r="P16" s="187"/>
      <c r="Q16" s="187"/>
      <c r="R16" s="187"/>
    </row>
    <row r="17" spans="1:18" s="1" customFormat="1" ht="7.5" customHeight="1" x14ac:dyDescent="0.25">
      <c r="A17" s="186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7"/>
      <c r="N17" s="187"/>
      <c r="O17" s="187"/>
      <c r="P17" s="187"/>
      <c r="Q17" s="187"/>
      <c r="R17" s="187"/>
    </row>
    <row r="18" spans="1:18" s="1" customFormat="1" ht="15.75" customHeight="1" x14ac:dyDescent="0.25">
      <c r="A18" s="186"/>
      <c r="B18" s="917" t="s">
        <v>634</v>
      </c>
      <c r="C18" s="917"/>
      <c r="D18" s="917"/>
      <c r="E18" s="917"/>
      <c r="F18" s="917"/>
      <c r="G18" s="917"/>
      <c r="H18" s="917"/>
      <c r="I18" s="917"/>
      <c r="J18" s="917"/>
      <c r="K18" s="186"/>
      <c r="L18" s="186"/>
      <c r="M18" s="187"/>
      <c r="N18" s="187"/>
      <c r="O18" s="187"/>
      <c r="P18" s="187"/>
      <c r="Q18" s="187"/>
      <c r="R18" s="187"/>
    </row>
    <row r="19" spans="1:18" s="1" customFormat="1" ht="15.75" customHeight="1" x14ac:dyDescent="0.25">
      <c r="A19" s="186"/>
      <c r="B19" s="232"/>
      <c r="C19" s="232"/>
      <c r="D19" s="232"/>
      <c r="E19" s="232"/>
      <c r="F19" s="232"/>
      <c r="G19" s="232"/>
      <c r="H19" s="232"/>
      <c r="I19" s="232"/>
      <c r="J19" s="232"/>
      <c r="K19" s="186"/>
      <c r="L19" s="186"/>
      <c r="M19" s="187"/>
      <c r="N19" s="187"/>
      <c r="O19" s="187"/>
      <c r="P19" s="187"/>
      <c r="Q19" s="187"/>
      <c r="R19" s="187"/>
    </row>
    <row r="20" spans="1:18" s="1" customFormat="1" ht="15.75" customHeight="1" x14ac:dyDescent="0.25">
      <c r="A20" s="186"/>
      <c r="B20" s="924" t="s">
        <v>635</v>
      </c>
      <c r="C20" s="925"/>
      <c r="D20" s="925"/>
      <c r="E20" s="925"/>
      <c r="F20" s="926"/>
      <c r="G20" s="233" t="s">
        <v>112</v>
      </c>
      <c r="H20" s="924" t="s">
        <v>636</v>
      </c>
      <c r="I20" s="925"/>
      <c r="J20" s="926"/>
      <c r="K20" s="186"/>
      <c r="L20" s="186"/>
      <c r="M20" s="187"/>
      <c r="N20" s="187"/>
      <c r="O20" s="187"/>
      <c r="P20" s="187"/>
      <c r="Q20" s="187"/>
      <c r="R20" s="187"/>
    </row>
    <row r="21" spans="1:18" s="1" customFormat="1" ht="56.25" customHeight="1" x14ac:dyDescent="0.25">
      <c r="A21" s="186"/>
      <c r="B21" s="923" t="s">
        <v>637</v>
      </c>
      <c r="C21" s="921" t="s">
        <v>804</v>
      </c>
      <c r="D21" s="921"/>
      <c r="E21" s="921"/>
      <c r="F21" s="921"/>
      <c r="G21" s="236" t="s">
        <v>803</v>
      </c>
      <c r="H21" s="927"/>
      <c r="I21" s="927"/>
      <c r="J21" s="927"/>
      <c r="K21" s="186"/>
      <c r="L21" s="186"/>
      <c r="M21" s="187"/>
      <c r="N21" s="187"/>
      <c r="O21" s="187"/>
      <c r="P21" s="187"/>
      <c r="Q21" s="187"/>
      <c r="R21" s="187"/>
    </row>
    <row r="22" spans="1:18" s="1" customFormat="1" ht="15" customHeight="1" x14ac:dyDescent="0.25">
      <c r="A22" s="186"/>
      <c r="B22" s="923"/>
      <c r="C22" s="921" t="s">
        <v>638</v>
      </c>
      <c r="D22" s="921"/>
      <c r="E22" s="921"/>
      <c r="F22" s="921"/>
      <c r="G22" s="236" t="s">
        <v>803</v>
      </c>
      <c r="H22" s="922"/>
      <c r="I22" s="922"/>
      <c r="J22" s="922"/>
      <c r="K22" s="186"/>
      <c r="L22" s="186"/>
      <c r="M22" s="187"/>
      <c r="N22" s="187"/>
      <c r="O22" s="187"/>
      <c r="P22" s="187"/>
      <c r="Q22" s="187"/>
      <c r="R22" s="187"/>
    </row>
    <row r="23" spans="1:18" s="1" customFormat="1" ht="30.75" customHeight="1" x14ac:dyDescent="0.25">
      <c r="A23" s="186"/>
      <c r="B23" s="923"/>
      <c r="C23" s="921" t="s">
        <v>805</v>
      </c>
      <c r="D23" s="921"/>
      <c r="E23" s="921"/>
      <c r="F23" s="921"/>
      <c r="G23" s="236" t="s">
        <v>803</v>
      </c>
      <c r="H23" s="922"/>
      <c r="I23" s="922"/>
      <c r="J23" s="922"/>
      <c r="K23" s="186"/>
      <c r="L23" s="186"/>
      <c r="M23" s="187"/>
      <c r="N23" s="187"/>
      <c r="O23" s="187"/>
      <c r="P23" s="187"/>
      <c r="Q23" s="187"/>
      <c r="R23" s="187"/>
    </row>
    <row r="24" spans="1:18" s="1" customFormat="1" ht="15" customHeight="1" x14ac:dyDescent="0.25">
      <c r="A24" s="186"/>
      <c r="B24" s="923"/>
      <c r="C24" s="921" t="s">
        <v>639</v>
      </c>
      <c r="D24" s="921"/>
      <c r="E24" s="921"/>
      <c r="F24" s="921"/>
      <c r="G24" s="236" t="s">
        <v>803</v>
      </c>
      <c r="H24" s="922"/>
      <c r="I24" s="922"/>
      <c r="J24" s="922"/>
      <c r="K24" s="186"/>
      <c r="L24" s="186"/>
      <c r="M24" s="187"/>
      <c r="N24" s="187"/>
      <c r="O24" s="187"/>
      <c r="P24" s="187"/>
      <c r="Q24" s="187"/>
      <c r="R24" s="187"/>
    </row>
    <row r="25" spans="1:18" s="1" customFormat="1" ht="15" customHeight="1" x14ac:dyDescent="0.25">
      <c r="A25" s="186"/>
      <c r="B25" s="923"/>
      <c r="C25" s="921" t="s">
        <v>640</v>
      </c>
      <c r="D25" s="921"/>
      <c r="E25" s="921"/>
      <c r="F25" s="921"/>
      <c r="G25" s="236" t="s">
        <v>803</v>
      </c>
      <c r="H25" s="922"/>
      <c r="I25" s="922"/>
      <c r="J25" s="922"/>
      <c r="K25" s="186"/>
      <c r="L25" s="186"/>
      <c r="M25" s="187"/>
      <c r="N25" s="187"/>
      <c r="O25" s="187"/>
      <c r="P25" s="187"/>
      <c r="Q25" s="187"/>
      <c r="R25" s="187"/>
    </row>
    <row r="26" spans="1:18" s="1" customFormat="1" ht="15" customHeight="1" x14ac:dyDescent="0.25">
      <c r="A26" s="186"/>
      <c r="B26" s="923" t="s">
        <v>641</v>
      </c>
      <c r="C26" s="921" t="s">
        <v>642</v>
      </c>
      <c r="D26" s="921"/>
      <c r="E26" s="921"/>
      <c r="F26" s="921"/>
      <c r="G26" s="236" t="s">
        <v>803</v>
      </c>
      <c r="H26" s="922"/>
      <c r="I26" s="922"/>
      <c r="J26" s="922"/>
      <c r="K26" s="186"/>
      <c r="L26" s="186"/>
      <c r="M26" s="187"/>
      <c r="N26" s="187"/>
      <c r="O26" s="187"/>
      <c r="P26" s="187"/>
      <c r="Q26" s="187"/>
      <c r="R26" s="187"/>
    </row>
    <row r="27" spans="1:18" s="1" customFormat="1" ht="30" customHeight="1" x14ac:dyDescent="0.25">
      <c r="A27" s="186"/>
      <c r="B27" s="923"/>
      <c r="C27" s="921" t="s">
        <v>643</v>
      </c>
      <c r="D27" s="921"/>
      <c r="E27" s="921"/>
      <c r="F27" s="921"/>
      <c r="G27" s="236" t="s">
        <v>803</v>
      </c>
      <c r="H27" s="922"/>
      <c r="I27" s="922"/>
      <c r="J27" s="922"/>
      <c r="K27" s="186"/>
      <c r="L27" s="186"/>
      <c r="M27" s="187"/>
      <c r="N27" s="187"/>
      <c r="O27" s="187"/>
      <c r="P27" s="187"/>
      <c r="Q27" s="187"/>
      <c r="R27" s="187"/>
    </row>
    <row r="28" spans="1:18" s="1" customFormat="1" ht="30.75" customHeight="1" x14ac:dyDescent="0.25">
      <c r="A28" s="186"/>
      <c r="B28" s="923"/>
      <c r="C28" s="921" t="s">
        <v>644</v>
      </c>
      <c r="D28" s="921"/>
      <c r="E28" s="921"/>
      <c r="F28" s="921"/>
      <c r="G28" s="236" t="s">
        <v>803</v>
      </c>
      <c r="H28" s="922"/>
      <c r="I28" s="922"/>
      <c r="J28" s="922"/>
      <c r="K28" s="186"/>
      <c r="L28" s="186"/>
      <c r="M28" s="187"/>
      <c r="N28" s="187"/>
      <c r="O28" s="187"/>
      <c r="P28" s="187"/>
      <c r="Q28" s="187"/>
      <c r="R28" s="187"/>
    </row>
    <row r="29" spans="1:18" s="1" customFormat="1" ht="15" customHeight="1" x14ac:dyDescent="0.25">
      <c r="A29" s="186"/>
      <c r="B29" s="923"/>
      <c r="C29" s="921" t="s">
        <v>645</v>
      </c>
      <c r="D29" s="921"/>
      <c r="E29" s="921"/>
      <c r="F29" s="921"/>
      <c r="G29" s="236" t="s">
        <v>803</v>
      </c>
      <c r="H29" s="922"/>
      <c r="I29" s="922"/>
      <c r="J29" s="922"/>
      <c r="K29" s="186"/>
      <c r="L29" s="186"/>
      <c r="M29" s="187"/>
      <c r="N29" s="187"/>
      <c r="O29" s="187"/>
      <c r="P29" s="187"/>
      <c r="Q29" s="187"/>
      <c r="R29" s="187"/>
    </row>
    <row r="30" spans="1:18" s="1" customFormat="1" ht="48" customHeight="1" x14ac:dyDescent="0.25">
      <c r="A30" s="186"/>
      <c r="B30" s="923"/>
      <c r="C30" s="921" t="s">
        <v>646</v>
      </c>
      <c r="D30" s="921"/>
      <c r="E30" s="921"/>
      <c r="F30" s="921"/>
      <c r="G30" s="236" t="s">
        <v>803</v>
      </c>
      <c r="H30" s="927"/>
      <c r="I30" s="927"/>
      <c r="J30" s="927"/>
      <c r="K30" s="186"/>
      <c r="L30" s="186"/>
      <c r="M30" s="187"/>
      <c r="N30" s="187"/>
      <c r="O30" s="187"/>
      <c r="P30" s="187"/>
      <c r="Q30" s="187"/>
      <c r="R30" s="187"/>
    </row>
    <row r="31" spans="1:18" s="1" customFormat="1" ht="30" customHeight="1" x14ac:dyDescent="0.25">
      <c r="A31" s="186"/>
      <c r="B31" s="923"/>
      <c r="C31" s="934" t="s">
        <v>647</v>
      </c>
      <c r="D31" s="935"/>
      <c r="E31" s="935"/>
      <c r="F31" s="936"/>
      <c r="G31" s="236" t="s">
        <v>803</v>
      </c>
      <c r="H31" s="937"/>
      <c r="I31" s="938"/>
      <c r="J31" s="939"/>
      <c r="K31" s="186"/>
      <c r="L31" s="186"/>
      <c r="M31" s="187"/>
      <c r="N31" s="187"/>
      <c r="O31" s="187"/>
      <c r="P31" s="187"/>
      <c r="Q31" s="187"/>
      <c r="R31" s="187"/>
    </row>
    <row r="32" spans="1:18" s="1" customFormat="1" ht="15" customHeight="1" x14ac:dyDescent="0.25">
      <c r="A32" s="186"/>
      <c r="B32" s="923"/>
      <c r="C32" s="934" t="s">
        <v>648</v>
      </c>
      <c r="D32" s="935"/>
      <c r="E32" s="935"/>
      <c r="F32" s="936"/>
      <c r="G32" s="236" t="s">
        <v>803</v>
      </c>
      <c r="H32" s="937"/>
      <c r="I32" s="938"/>
      <c r="J32" s="939"/>
      <c r="K32" s="186"/>
      <c r="L32" s="186"/>
      <c r="M32" s="187"/>
      <c r="N32" s="187"/>
      <c r="O32" s="187"/>
      <c r="P32" s="187"/>
      <c r="Q32" s="187"/>
      <c r="R32" s="187"/>
    </row>
    <row r="33" spans="1:18" s="1" customFormat="1" ht="31.5" customHeight="1" x14ac:dyDescent="0.25">
      <c r="A33" s="186"/>
      <c r="B33" s="923"/>
      <c r="C33" s="921" t="s">
        <v>806</v>
      </c>
      <c r="D33" s="921"/>
      <c r="E33" s="921"/>
      <c r="F33" s="921"/>
      <c r="G33" s="236" t="s">
        <v>803</v>
      </c>
      <c r="H33" s="922"/>
      <c r="I33" s="922"/>
      <c r="J33" s="922"/>
      <c r="K33" s="186"/>
      <c r="L33" s="186"/>
      <c r="M33" s="187"/>
      <c r="N33" s="187"/>
      <c r="O33" s="187"/>
      <c r="P33" s="187"/>
      <c r="Q33" s="187"/>
      <c r="R33" s="187"/>
    </row>
    <row r="34" spans="1:18" s="1" customFormat="1" ht="15.75" customHeight="1" x14ac:dyDescent="0.25">
      <c r="A34" s="186"/>
      <c r="B34" s="234"/>
      <c r="C34" s="234"/>
      <c r="D34" s="234"/>
      <c r="E34" s="234"/>
      <c r="F34" s="234"/>
      <c r="G34" s="234"/>
      <c r="H34" s="234"/>
      <c r="I34" s="234"/>
      <c r="J34" s="234"/>
      <c r="K34" s="186"/>
      <c r="L34" s="186"/>
      <c r="M34" s="187"/>
      <c r="N34" s="187"/>
      <c r="O34" s="187"/>
      <c r="P34" s="187"/>
      <c r="Q34" s="187"/>
      <c r="R34" s="187"/>
    </row>
    <row r="35" spans="1:18" s="1" customFormat="1" ht="15.75" x14ac:dyDescent="0.25">
      <c r="A35" s="188"/>
      <c r="B35" s="917" t="s">
        <v>134</v>
      </c>
      <c r="C35" s="917"/>
      <c r="D35" s="917"/>
      <c r="E35" s="917"/>
      <c r="F35" s="917"/>
      <c r="G35" s="917"/>
      <c r="H35" s="917"/>
      <c r="I35" s="917"/>
      <c r="J35" s="917"/>
      <c r="K35" s="188"/>
      <c r="L35" s="188"/>
      <c r="M35" s="194"/>
      <c r="N35" s="194"/>
      <c r="O35" s="194"/>
      <c r="P35" s="194"/>
      <c r="Q35" s="194"/>
      <c r="R35" s="194"/>
    </row>
    <row r="36" spans="1:18" s="1" customFormat="1" ht="7.5" customHeight="1" x14ac:dyDescent="0.25">
      <c r="A36" s="186"/>
      <c r="B36" s="234"/>
      <c r="C36" s="234"/>
      <c r="D36" s="234"/>
      <c r="E36" s="234"/>
      <c r="F36" s="234"/>
      <c r="G36" s="234"/>
      <c r="H36" s="234"/>
      <c r="I36" s="234"/>
      <c r="J36" s="234"/>
      <c r="K36" s="186"/>
      <c r="L36" s="186"/>
      <c r="M36" s="195"/>
      <c r="N36" s="195"/>
      <c r="O36" s="195"/>
      <c r="P36" s="195"/>
      <c r="Q36" s="195"/>
      <c r="R36" s="195"/>
    </row>
    <row r="37" spans="1:18" s="1" customFormat="1" x14ac:dyDescent="0.25">
      <c r="A37" s="186"/>
      <c r="B37" s="235" t="s">
        <v>109</v>
      </c>
      <c r="C37" s="235" t="s">
        <v>110</v>
      </c>
      <c r="D37" s="931" t="s">
        <v>111</v>
      </c>
      <c r="E37" s="932"/>
      <c r="F37" s="933"/>
      <c r="G37" s="273" t="s">
        <v>703</v>
      </c>
      <c r="H37" s="940" t="s">
        <v>2</v>
      </c>
      <c r="I37" s="941"/>
      <c r="J37" s="235" t="s">
        <v>112</v>
      </c>
      <c r="K37" s="186"/>
      <c r="L37" s="186"/>
      <c r="M37" s="195"/>
      <c r="N37" s="195"/>
      <c r="O37" s="195"/>
      <c r="P37" s="195"/>
      <c r="Q37" s="195"/>
      <c r="R37" s="195"/>
    </row>
    <row r="38" spans="1:18" x14ac:dyDescent="0.25">
      <c r="A38" s="186"/>
      <c r="B38" s="196"/>
      <c r="C38" s="197"/>
      <c r="D38" s="930"/>
      <c r="E38" s="930"/>
      <c r="F38" s="930"/>
      <c r="G38" s="272"/>
      <c r="H38" s="928"/>
      <c r="I38" s="929"/>
      <c r="J38" s="197"/>
      <c r="K38" s="186"/>
      <c r="L38" s="186"/>
    </row>
    <row r="39" spans="1:18" x14ac:dyDescent="0.25">
      <c r="A39" s="186"/>
      <c r="B39" s="196"/>
      <c r="C39" s="197"/>
      <c r="D39" s="930"/>
      <c r="E39" s="930"/>
      <c r="F39" s="930"/>
      <c r="G39" s="272"/>
      <c r="H39" s="928"/>
      <c r="I39" s="929"/>
      <c r="J39" s="197"/>
      <c r="K39" s="186"/>
      <c r="L39" s="186"/>
    </row>
    <row r="40" spans="1:18" x14ac:dyDescent="0.25">
      <c r="A40" s="186"/>
      <c r="B40" s="196"/>
      <c r="C40" s="197"/>
      <c r="D40" s="930"/>
      <c r="E40" s="930"/>
      <c r="F40" s="930"/>
      <c r="G40" s="272"/>
      <c r="H40" s="928"/>
      <c r="I40" s="929"/>
      <c r="J40" s="197"/>
      <c r="K40" s="186"/>
      <c r="L40" s="186"/>
    </row>
    <row r="41" spans="1:18" x14ac:dyDescent="0.25">
      <c r="A41" s="186"/>
      <c r="B41" s="196"/>
      <c r="C41" s="197"/>
      <c r="D41" s="930"/>
      <c r="E41" s="930"/>
      <c r="F41" s="930"/>
      <c r="G41" s="272"/>
      <c r="H41" s="928"/>
      <c r="I41" s="929"/>
      <c r="J41" s="197"/>
      <c r="K41" s="186"/>
      <c r="L41" s="186"/>
    </row>
    <row r="42" spans="1:18" x14ac:dyDescent="0.25">
      <c r="A42" s="186"/>
      <c r="B42" s="196"/>
      <c r="C42" s="197"/>
      <c r="D42" s="930"/>
      <c r="E42" s="930"/>
      <c r="F42" s="930"/>
      <c r="G42" s="272"/>
      <c r="H42" s="928"/>
      <c r="I42" s="929"/>
      <c r="J42" s="197"/>
      <c r="K42" s="186"/>
      <c r="L42" s="186"/>
    </row>
    <row r="43" spans="1:18" x14ac:dyDescent="0.25">
      <c r="A43" s="186"/>
      <c r="B43" s="196"/>
      <c r="C43" s="197"/>
      <c r="D43" s="930"/>
      <c r="E43" s="930"/>
      <c r="F43" s="930"/>
      <c r="G43" s="272"/>
      <c r="H43" s="928"/>
      <c r="I43" s="929"/>
      <c r="J43" s="197"/>
      <c r="K43" s="186"/>
      <c r="L43" s="186"/>
    </row>
    <row r="44" spans="1:18" x14ac:dyDescent="0.25">
      <c r="A44" s="186"/>
      <c r="B44" s="196"/>
      <c r="C44" s="197"/>
      <c r="D44" s="930"/>
      <c r="E44" s="930"/>
      <c r="F44" s="930"/>
      <c r="G44" s="272"/>
      <c r="H44" s="928"/>
      <c r="I44" s="929"/>
      <c r="J44" s="197"/>
      <c r="K44" s="186"/>
      <c r="L44" s="186"/>
    </row>
    <row r="45" spans="1:18" x14ac:dyDescent="0.25">
      <c r="A45" s="186"/>
      <c r="B45" s="196"/>
      <c r="C45" s="197"/>
      <c r="D45" s="930"/>
      <c r="E45" s="930"/>
      <c r="F45" s="930"/>
      <c r="G45" s="272"/>
      <c r="H45" s="928"/>
      <c r="I45" s="929"/>
      <c r="J45" s="197"/>
      <c r="K45" s="186"/>
      <c r="L45" s="186"/>
    </row>
    <row r="46" spans="1:18" x14ac:dyDescent="0.25">
      <c r="A46" s="186"/>
      <c r="B46" s="196"/>
      <c r="C46" s="197"/>
      <c r="D46" s="930"/>
      <c r="E46" s="930"/>
      <c r="F46" s="930"/>
      <c r="G46" s="272"/>
      <c r="H46" s="928"/>
      <c r="I46" s="929"/>
      <c r="J46" s="197"/>
      <c r="K46" s="186"/>
      <c r="L46" s="186"/>
    </row>
    <row r="47" spans="1:18" x14ac:dyDescent="0.25">
      <c r="A47" s="186"/>
      <c r="B47" s="196"/>
      <c r="C47" s="197"/>
      <c r="D47" s="930"/>
      <c r="E47" s="930"/>
      <c r="F47" s="930"/>
      <c r="G47" s="272"/>
      <c r="H47" s="928"/>
      <c r="I47" s="929"/>
      <c r="J47" s="197"/>
      <c r="K47" s="186"/>
      <c r="L47" s="186"/>
    </row>
    <row r="48" spans="1:18" x14ac:dyDescent="0.25">
      <c r="A48" s="186"/>
      <c r="B48" s="196"/>
      <c r="C48" s="197"/>
      <c r="D48" s="930"/>
      <c r="E48" s="930"/>
      <c r="F48" s="930"/>
      <c r="G48" s="272"/>
      <c r="H48" s="928"/>
      <c r="I48" s="929"/>
      <c r="J48" s="197"/>
      <c r="K48" s="186"/>
      <c r="L48" s="186"/>
    </row>
    <row r="49" spans="1:12" x14ac:dyDescent="0.25">
      <c r="A49" s="186"/>
      <c r="B49" s="196"/>
      <c r="C49" s="197"/>
      <c r="D49" s="930"/>
      <c r="E49" s="930"/>
      <c r="F49" s="930"/>
      <c r="G49" s="272"/>
      <c r="H49" s="928"/>
      <c r="I49" s="929"/>
      <c r="J49" s="197"/>
      <c r="K49" s="186"/>
      <c r="L49" s="186"/>
    </row>
    <row r="50" spans="1:12" x14ac:dyDescent="0.25">
      <c r="A50" s="186"/>
      <c r="B50" s="196"/>
      <c r="C50" s="197"/>
      <c r="D50" s="930"/>
      <c r="E50" s="930"/>
      <c r="F50" s="930"/>
      <c r="G50" s="272"/>
      <c r="H50" s="928"/>
      <c r="I50" s="929"/>
      <c r="J50" s="197"/>
      <c r="K50" s="186"/>
      <c r="L50" s="186"/>
    </row>
    <row r="51" spans="1:12" x14ac:dyDescent="0.25">
      <c r="A51" s="186"/>
      <c r="B51" s="196"/>
      <c r="C51" s="197"/>
      <c r="D51" s="930"/>
      <c r="E51" s="930"/>
      <c r="F51" s="930"/>
      <c r="G51" s="272"/>
      <c r="H51" s="928"/>
      <c r="I51" s="929"/>
      <c r="J51" s="197"/>
      <c r="K51" s="186"/>
      <c r="L51" s="186"/>
    </row>
    <row r="52" spans="1:12" x14ac:dyDescent="0.25">
      <c r="A52" s="186"/>
      <c r="B52" s="196"/>
      <c r="C52" s="197"/>
      <c r="D52" s="930"/>
      <c r="E52" s="930"/>
      <c r="F52" s="930"/>
      <c r="G52" s="272"/>
      <c r="H52" s="928"/>
      <c r="I52" s="929"/>
      <c r="J52" s="197"/>
      <c r="K52" s="186"/>
      <c r="L52" s="186"/>
    </row>
    <row r="53" spans="1:12" x14ac:dyDescent="0.25">
      <c r="A53" s="186"/>
      <c r="B53" s="196"/>
      <c r="C53" s="197"/>
      <c r="D53" s="930"/>
      <c r="E53" s="930"/>
      <c r="F53" s="930"/>
      <c r="G53" s="272"/>
      <c r="H53" s="928"/>
      <c r="I53" s="929"/>
      <c r="J53" s="197"/>
      <c r="K53" s="186"/>
      <c r="L53" s="186"/>
    </row>
    <row r="54" spans="1:12" x14ac:dyDescent="0.25">
      <c r="A54" s="186"/>
      <c r="B54" s="196"/>
      <c r="C54" s="197"/>
      <c r="D54" s="930"/>
      <c r="E54" s="930"/>
      <c r="F54" s="930"/>
      <c r="G54" s="272"/>
      <c r="H54" s="928"/>
      <c r="I54" s="929"/>
      <c r="J54" s="197"/>
      <c r="K54" s="186"/>
      <c r="L54" s="186"/>
    </row>
    <row r="55" spans="1:12" x14ac:dyDescent="0.25">
      <c r="A55" s="186"/>
      <c r="B55" s="196"/>
      <c r="C55" s="197"/>
      <c r="D55" s="930"/>
      <c r="E55" s="930"/>
      <c r="F55" s="930"/>
      <c r="G55" s="272"/>
      <c r="H55" s="928"/>
      <c r="I55" s="929"/>
      <c r="J55" s="197"/>
      <c r="K55" s="186"/>
      <c r="L55" s="186"/>
    </row>
    <row r="56" spans="1:12" x14ac:dyDescent="0.25">
      <c r="A56" s="186"/>
      <c r="B56" s="196"/>
      <c r="C56" s="197"/>
      <c r="D56" s="930"/>
      <c r="E56" s="930"/>
      <c r="F56" s="930"/>
      <c r="G56" s="272"/>
      <c r="H56" s="928"/>
      <c r="I56" s="929"/>
      <c r="J56" s="197"/>
      <c r="K56" s="186"/>
      <c r="L56" s="186"/>
    </row>
    <row r="57" spans="1:12" x14ac:dyDescent="0.25">
      <c r="A57" s="186"/>
      <c r="B57" s="196"/>
      <c r="C57" s="197"/>
      <c r="D57" s="930"/>
      <c r="E57" s="930"/>
      <c r="F57" s="930"/>
      <c r="G57" s="272"/>
      <c r="H57" s="928"/>
      <c r="I57" s="929"/>
      <c r="J57" s="197"/>
      <c r="K57" s="186"/>
      <c r="L57" s="186"/>
    </row>
    <row r="58" spans="1:12" ht="7.5" customHeight="1" x14ac:dyDescent="0.25">
      <c r="A58" s="186"/>
      <c r="B58" s="198"/>
      <c r="C58" s="186"/>
      <c r="D58" s="186"/>
      <c r="E58" s="186"/>
      <c r="F58" s="186"/>
      <c r="G58" s="186"/>
      <c r="H58" s="186"/>
      <c r="I58" s="186"/>
      <c r="J58" s="186"/>
      <c r="K58" s="186"/>
      <c r="L58" s="186"/>
    </row>
    <row r="59" spans="1:12" ht="7.5" customHeight="1" x14ac:dyDescent="0.25">
      <c r="A59" s="186"/>
      <c r="B59" s="198"/>
      <c r="C59" s="186"/>
      <c r="D59" s="186"/>
      <c r="E59" s="186"/>
      <c r="F59" s="186"/>
      <c r="G59" s="186"/>
      <c r="H59" s="186"/>
      <c r="I59" s="186"/>
      <c r="J59" s="186"/>
      <c r="K59" s="186"/>
      <c r="L59" s="186"/>
    </row>
  </sheetData>
  <sheetProtection algorithmName="SHA-512" hashValue="6MlrL2Lu9ihJ0jXHpE5eSXU8lUzW+IBPeSopIKruQ7rKmTwyOPT8Ri1Y9HAVo2XrBejYPgGCSpJvYsCDqFkcYg==" saltValue="yFfvnuIyejtx7nDgNSphSg==" spinCount="100000" sheet="1" scenarios="1" formatCells="0" formatColumns="0" formatRows="0" insertRows="0" insertHyperlinks="0" deleteRows="0" sort="0" autoFilter="0"/>
  <mergeCells count="91">
    <mergeCell ref="D56:F56"/>
    <mergeCell ref="H56:I56"/>
    <mergeCell ref="D57:F57"/>
    <mergeCell ref="H57:I57"/>
    <mergeCell ref="D53:F53"/>
    <mergeCell ref="H53:I53"/>
    <mergeCell ref="D54:F54"/>
    <mergeCell ref="H54:I54"/>
    <mergeCell ref="D55:F55"/>
    <mergeCell ref="H55:I55"/>
    <mergeCell ref="D50:F50"/>
    <mergeCell ref="H50:I50"/>
    <mergeCell ref="D51:F51"/>
    <mergeCell ref="H51:I51"/>
    <mergeCell ref="D52:F52"/>
    <mergeCell ref="H52:I52"/>
    <mergeCell ref="D47:F47"/>
    <mergeCell ref="H47:I47"/>
    <mergeCell ref="D48:F48"/>
    <mergeCell ref="H48:I48"/>
    <mergeCell ref="D49:F49"/>
    <mergeCell ref="H49:I49"/>
    <mergeCell ref="D44:F44"/>
    <mergeCell ref="H44:I44"/>
    <mergeCell ref="D45:F45"/>
    <mergeCell ref="H45:I45"/>
    <mergeCell ref="D46:F46"/>
    <mergeCell ref="H46:I46"/>
    <mergeCell ref="D41:F41"/>
    <mergeCell ref="H41:I41"/>
    <mergeCell ref="D42:F42"/>
    <mergeCell ref="H42:I42"/>
    <mergeCell ref="D43:F43"/>
    <mergeCell ref="H43:I43"/>
    <mergeCell ref="D38:F38"/>
    <mergeCell ref="H38:I38"/>
    <mergeCell ref="D39:F39"/>
    <mergeCell ref="H39:I39"/>
    <mergeCell ref="D40:F40"/>
    <mergeCell ref="H40:I40"/>
    <mergeCell ref="D37:F37"/>
    <mergeCell ref="H37:I37"/>
    <mergeCell ref="C29:F29"/>
    <mergeCell ref="H29:J29"/>
    <mergeCell ref="C30:F30"/>
    <mergeCell ref="H30:J30"/>
    <mergeCell ref="C31:F31"/>
    <mergeCell ref="H31:J31"/>
    <mergeCell ref="C32:F32"/>
    <mergeCell ref="H32:J32"/>
    <mergeCell ref="C33:F33"/>
    <mergeCell ref="H33:J33"/>
    <mergeCell ref="B35:J35"/>
    <mergeCell ref="B26:B33"/>
    <mergeCell ref="C26:F26"/>
    <mergeCell ref="H26:J26"/>
    <mergeCell ref="C27:F27"/>
    <mergeCell ref="H27:J27"/>
    <mergeCell ref="C28:F28"/>
    <mergeCell ref="H28:J28"/>
    <mergeCell ref="B20:F20"/>
    <mergeCell ref="H20:J20"/>
    <mergeCell ref="B21:B25"/>
    <mergeCell ref="C21:F21"/>
    <mergeCell ref="H21:J21"/>
    <mergeCell ref="C22:F22"/>
    <mergeCell ref="H22:J22"/>
    <mergeCell ref="C23:F23"/>
    <mergeCell ref="H23:J23"/>
    <mergeCell ref="C24:F24"/>
    <mergeCell ref="H24:J24"/>
    <mergeCell ref="C25:F25"/>
    <mergeCell ref="H25:J25"/>
    <mergeCell ref="B18:J18"/>
    <mergeCell ref="B6:D6"/>
    <mergeCell ref="B7:D7"/>
    <mergeCell ref="B8:D8"/>
    <mergeCell ref="B9:D9"/>
    <mergeCell ref="B10:D10"/>
    <mergeCell ref="F10:J10"/>
    <mergeCell ref="B11:D11"/>
    <mergeCell ref="B12:D12"/>
    <mergeCell ref="B13:D13"/>
    <mergeCell ref="B14:D14"/>
    <mergeCell ref="B15:D15"/>
    <mergeCell ref="B2:D2"/>
    <mergeCell ref="F2:J2"/>
    <mergeCell ref="P2:R2"/>
    <mergeCell ref="B4:D4"/>
    <mergeCell ref="B5:D5"/>
    <mergeCell ref="F5:J5"/>
  </mergeCells>
  <conditionalFormatting sqref="J6:J9">
    <cfRule type="cellIs" dxfId="272" priority="5" operator="equal">
      <formula>"Не согласовано"</formula>
    </cfRule>
    <cfRule type="cellIs" dxfId="271" priority="6" operator="equal">
      <formula>"Согласовано"</formula>
    </cfRule>
  </conditionalFormatting>
  <conditionalFormatting sqref="J11:J15">
    <cfRule type="cellIs" dxfId="270" priority="3" operator="equal">
      <formula>"Не согласовано"</formula>
    </cfRule>
    <cfRule type="cellIs" dxfId="269" priority="4" operator="equal">
      <formula>"Согласовано"</formula>
    </cfRule>
  </conditionalFormatting>
  <conditionalFormatting sqref="G21:G33">
    <cfRule type="cellIs" dxfId="268" priority="1" operator="equal">
      <formula>"НЕТ"</formula>
    </cfRule>
    <cfRule type="cellIs" dxfId="267" priority="2" operator="equal">
      <formula>"ДА"</formula>
    </cfRule>
  </conditionalFormatting>
  <dataValidations count="3">
    <dataValidation type="list" showInputMessage="1" showErrorMessage="1" sqref="J6:J9 J11:J15">
      <formula1>$P$5:$P$7</formula1>
    </dataValidation>
    <dataValidation type="list" allowBlank="1" showInputMessage="1" showErrorMessage="1" sqref="B11:D11">
      <formula1>"ИТ, Организационный, Технологический"</formula1>
    </dataValidation>
    <dataValidation type="list" allowBlank="1" showInputMessage="1" showErrorMessage="1" sqref="G21:G33">
      <formula1>"ДА, НЕТ"</formula1>
    </dataValidation>
  </dataValidations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theme="7" tint="-0.249977111117893"/>
    <outlinePr summaryBelow="0"/>
  </sheetPr>
  <dimension ref="A1:DL1175"/>
  <sheetViews>
    <sheetView zoomScale="85" zoomScaleNormal="85" workbookViewId="0">
      <pane xSplit="5" ySplit="2" topLeftCell="K99" activePane="bottomRight" state="frozen"/>
      <selection activeCell="U86" sqref="U86"/>
      <selection pane="topRight" activeCell="U86" sqref="U86"/>
      <selection pane="bottomLeft" activeCell="U86" sqref="U86"/>
      <selection pane="bottomRight" activeCell="J45" sqref="J45"/>
    </sheetView>
  </sheetViews>
  <sheetFormatPr defaultColWidth="9.140625" defaultRowHeight="15" zeroHeight="1" outlineLevelRow="3" outlineLevelCol="1" x14ac:dyDescent="0.25"/>
  <cols>
    <col min="1" max="1" width="5" style="35" customWidth="1"/>
    <col min="2" max="2" width="7" style="36" customWidth="1"/>
    <col min="3" max="3" width="75.5703125" style="37" customWidth="1"/>
    <col min="4" max="4" width="26" style="37" customWidth="1" outlineLevel="1"/>
    <col min="5" max="5" width="26.85546875" style="37" customWidth="1" outlineLevel="1"/>
    <col min="6" max="6" width="13.42578125" style="41" customWidth="1"/>
    <col min="7" max="7" width="22.28515625" style="35" customWidth="1"/>
    <col min="8" max="8" width="17.42578125" style="35" bestFit="1" customWidth="1"/>
    <col min="9" max="19" width="18.85546875" style="35" bestFit="1" customWidth="1"/>
    <col min="20" max="87" width="12.28515625" style="35" customWidth="1"/>
    <col min="88" max="103" width="9.140625" style="35"/>
    <col min="104" max="104" width="9.140625" style="41"/>
    <col min="105" max="105" width="9.140625" style="166"/>
    <col min="106" max="106" width="9.140625" style="163"/>
    <col min="107" max="111" width="9.140625" style="35"/>
    <col min="112" max="112" width="41.5703125" style="35" bestFit="1" customWidth="1"/>
    <col min="113" max="113" width="37.28515625" style="35" bestFit="1" customWidth="1"/>
    <col min="114" max="114" width="9.140625" style="35"/>
    <col min="115" max="115" width="49.28515625" style="35" bestFit="1" customWidth="1"/>
    <col min="116" max="116" width="45" style="35" bestFit="1" customWidth="1"/>
    <col min="117" max="16384" width="9.140625" style="35"/>
  </cols>
  <sheetData>
    <row r="1" spans="1:116" s="41" customFormat="1" ht="21.75" customHeight="1" x14ac:dyDescent="0.25">
      <c r="A1" s="201" t="s">
        <v>184</v>
      </c>
      <c r="B1" s="66" t="s">
        <v>0</v>
      </c>
      <c r="C1" s="67" t="s">
        <v>1</v>
      </c>
      <c r="D1" s="67" t="s">
        <v>48</v>
      </c>
      <c r="E1" s="67" t="s">
        <v>2</v>
      </c>
      <c r="F1" s="68" t="s">
        <v>3</v>
      </c>
      <c r="G1" s="68" t="s">
        <v>4</v>
      </c>
      <c r="H1" s="69">
        <f>H3</f>
        <v>2022</v>
      </c>
      <c r="I1" s="42">
        <f>H1+1</f>
        <v>2023</v>
      </c>
      <c r="J1" s="42">
        <f>I1+1</f>
        <v>2024</v>
      </c>
      <c r="K1" s="42">
        <f t="shared" ref="K1:BV1" si="0">J1+1</f>
        <v>2025</v>
      </c>
      <c r="L1" s="42">
        <f t="shared" si="0"/>
        <v>2026</v>
      </c>
      <c r="M1" s="42">
        <f t="shared" si="0"/>
        <v>2027</v>
      </c>
      <c r="N1" s="42">
        <f t="shared" si="0"/>
        <v>2028</v>
      </c>
      <c r="O1" s="42">
        <f t="shared" si="0"/>
        <v>2029</v>
      </c>
      <c r="P1" s="42">
        <f t="shared" si="0"/>
        <v>2030</v>
      </c>
      <c r="Q1" s="42">
        <f t="shared" si="0"/>
        <v>2031</v>
      </c>
      <c r="R1" s="42">
        <f t="shared" si="0"/>
        <v>2032</v>
      </c>
      <c r="S1" s="42">
        <f t="shared" si="0"/>
        <v>2033</v>
      </c>
      <c r="T1" s="42">
        <f t="shared" si="0"/>
        <v>2034</v>
      </c>
      <c r="U1" s="42">
        <f t="shared" si="0"/>
        <v>2035</v>
      </c>
      <c r="V1" s="42">
        <f t="shared" si="0"/>
        <v>2036</v>
      </c>
      <c r="W1" s="42">
        <f t="shared" si="0"/>
        <v>2037</v>
      </c>
      <c r="X1" s="42">
        <f t="shared" si="0"/>
        <v>2038</v>
      </c>
      <c r="Y1" s="42">
        <f t="shared" si="0"/>
        <v>2039</v>
      </c>
      <c r="Z1" s="42">
        <f t="shared" si="0"/>
        <v>2040</v>
      </c>
      <c r="AA1" s="42">
        <f t="shared" si="0"/>
        <v>2041</v>
      </c>
      <c r="AB1" s="42">
        <f t="shared" si="0"/>
        <v>2042</v>
      </c>
      <c r="AC1" s="42">
        <f t="shared" si="0"/>
        <v>2043</v>
      </c>
      <c r="AD1" s="42">
        <f t="shared" si="0"/>
        <v>2044</v>
      </c>
      <c r="AE1" s="42">
        <f t="shared" si="0"/>
        <v>2045</v>
      </c>
      <c r="AF1" s="42">
        <f t="shared" si="0"/>
        <v>2046</v>
      </c>
      <c r="AG1" s="42">
        <f t="shared" si="0"/>
        <v>2047</v>
      </c>
      <c r="AH1" s="42">
        <f t="shared" si="0"/>
        <v>2048</v>
      </c>
      <c r="AI1" s="42">
        <f t="shared" si="0"/>
        <v>2049</v>
      </c>
      <c r="AJ1" s="42">
        <f t="shared" si="0"/>
        <v>2050</v>
      </c>
      <c r="AK1" s="42">
        <f t="shared" si="0"/>
        <v>2051</v>
      </c>
      <c r="AL1" s="42">
        <f t="shared" si="0"/>
        <v>2052</v>
      </c>
      <c r="AM1" s="42">
        <f t="shared" si="0"/>
        <v>2053</v>
      </c>
      <c r="AN1" s="42">
        <f t="shared" si="0"/>
        <v>2054</v>
      </c>
      <c r="AO1" s="42">
        <f t="shared" si="0"/>
        <v>2055</v>
      </c>
      <c r="AP1" s="42">
        <f t="shared" si="0"/>
        <v>2056</v>
      </c>
      <c r="AQ1" s="42">
        <f t="shared" si="0"/>
        <v>2057</v>
      </c>
      <c r="AR1" s="42">
        <f t="shared" si="0"/>
        <v>2058</v>
      </c>
      <c r="AS1" s="42">
        <f t="shared" si="0"/>
        <v>2059</v>
      </c>
      <c r="AT1" s="42">
        <f t="shared" si="0"/>
        <v>2060</v>
      </c>
      <c r="AU1" s="42">
        <f t="shared" si="0"/>
        <v>2061</v>
      </c>
      <c r="AV1" s="42">
        <f t="shared" si="0"/>
        <v>2062</v>
      </c>
      <c r="AW1" s="42">
        <f t="shared" si="0"/>
        <v>2063</v>
      </c>
      <c r="AX1" s="42">
        <f t="shared" si="0"/>
        <v>2064</v>
      </c>
      <c r="AY1" s="42">
        <f t="shared" si="0"/>
        <v>2065</v>
      </c>
      <c r="AZ1" s="42">
        <f t="shared" si="0"/>
        <v>2066</v>
      </c>
      <c r="BA1" s="42">
        <f t="shared" si="0"/>
        <v>2067</v>
      </c>
      <c r="BB1" s="42">
        <f t="shared" si="0"/>
        <v>2068</v>
      </c>
      <c r="BC1" s="42">
        <f t="shared" si="0"/>
        <v>2069</v>
      </c>
      <c r="BD1" s="42">
        <f t="shared" si="0"/>
        <v>2070</v>
      </c>
      <c r="BE1" s="42">
        <f t="shared" si="0"/>
        <v>2071</v>
      </c>
      <c r="BF1" s="42">
        <f t="shared" si="0"/>
        <v>2072</v>
      </c>
      <c r="BG1" s="42">
        <f t="shared" si="0"/>
        <v>2073</v>
      </c>
      <c r="BH1" s="42">
        <f t="shared" si="0"/>
        <v>2074</v>
      </c>
      <c r="BI1" s="42">
        <f t="shared" si="0"/>
        <v>2075</v>
      </c>
      <c r="BJ1" s="42">
        <f t="shared" si="0"/>
        <v>2076</v>
      </c>
      <c r="BK1" s="42">
        <f t="shared" si="0"/>
        <v>2077</v>
      </c>
      <c r="BL1" s="42">
        <f t="shared" si="0"/>
        <v>2078</v>
      </c>
      <c r="BM1" s="42">
        <f t="shared" si="0"/>
        <v>2079</v>
      </c>
      <c r="BN1" s="42">
        <f t="shared" si="0"/>
        <v>2080</v>
      </c>
      <c r="BO1" s="42">
        <f t="shared" si="0"/>
        <v>2081</v>
      </c>
      <c r="BP1" s="42">
        <f t="shared" si="0"/>
        <v>2082</v>
      </c>
      <c r="BQ1" s="42">
        <f t="shared" si="0"/>
        <v>2083</v>
      </c>
      <c r="BR1" s="42">
        <f t="shared" si="0"/>
        <v>2084</v>
      </c>
      <c r="BS1" s="42">
        <f t="shared" si="0"/>
        <v>2085</v>
      </c>
      <c r="BT1" s="42">
        <f t="shared" si="0"/>
        <v>2086</v>
      </c>
      <c r="BU1" s="42">
        <f t="shared" si="0"/>
        <v>2087</v>
      </c>
      <c r="BV1" s="42">
        <f t="shared" si="0"/>
        <v>2088</v>
      </c>
      <c r="BW1" s="42">
        <f t="shared" ref="BW1:CI1" si="1">BV1+1</f>
        <v>2089</v>
      </c>
      <c r="BX1" s="42">
        <f t="shared" si="1"/>
        <v>2090</v>
      </c>
      <c r="BY1" s="42">
        <f t="shared" si="1"/>
        <v>2091</v>
      </c>
      <c r="BZ1" s="42">
        <f t="shared" si="1"/>
        <v>2092</v>
      </c>
      <c r="CA1" s="42">
        <f t="shared" si="1"/>
        <v>2093</v>
      </c>
      <c r="CB1" s="42">
        <f t="shared" si="1"/>
        <v>2094</v>
      </c>
      <c r="CC1" s="42">
        <f t="shared" si="1"/>
        <v>2095</v>
      </c>
      <c r="CD1" s="42">
        <f t="shared" si="1"/>
        <v>2096</v>
      </c>
      <c r="CE1" s="42">
        <f t="shared" si="1"/>
        <v>2097</v>
      </c>
      <c r="CF1" s="42">
        <f t="shared" si="1"/>
        <v>2098</v>
      </c>
      <c r="CG1" s="42">
        <f t="shared" si="1"/>
        <v>2099</v>
      </c>
      <c r="CH1" s="42">
        <f t="shared" si="1"/>
        <v>2100</v>
      </c>
      <c r="CI1" s="42">
        <f t="shared" si="1"/>
        <v>2101</v>
      </c>
      <c r="CY1" s="158" t="s">
        <v>182</v>
      </c>
      <c r="CZ1" s="159" t="s">
        <v>181</v>
      </c>
      <c r="DA1" s="41">
        <v>1</v>
      </c>
      <c r="DB1" s="162" t="str">
        <f>DA1&amp;"_"&amp;B1&amp;"_"&amp;C1</f>
        <v>1_№_Наименование</v>
      </c>
    </row>
    <row r="2" spans="1:116" s="39" customFormat="1" ht="14.25" x14ac:dyDescent="0.25">
      <c r="A2" s="203" t="s">
        <v>913</v>
      </c>
      <c r="B2" s="38"/>
      <c r="C2" s="70"/>
      <c r="D2" s="70"/>
      <c r="E2" s="71"/>
      <c r="F2" s="72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Z2" s="159" t="s">
        <v>181</v>
      </c>
      <c r="DA2" s="165">
        <v>2</v>
      </c>
      <c r="DB2" s="162" t="str">
        <f t="shared" ref="DB2:DB68" si="2">DA2&amp;"_"&amp;B2&amp;"_"&amp;C2</f>
        <v>2__</v>
      </c>
    </row>
    <row r="3" spans="1:116" s="43" customFormat="1" ht="32.25" customHeight="1" x14ac:dyDescent="0.2">
      <c r="A3" s="33"/>
      <c r="B3" s="73" t="s">
        <v>45</v>
      </c>
      <c r="C3" s="74" t="s">
        <v>17</v>
      </c>
      <c r="D3" s="74"/>
      <c r="E3" s="75"/>
      <c r="F3" s="76"/>
      <c r="G3" s="77"/>
      <c r="H3" s="116">
        <v>2022</v>
      </c>
      <c r="I3" s="230">
        <f>H3+1</f>
        <v>2023</v>
      </c>
      <c r="J3" s="230">
        <f>I3+1</f>
        <v>2024</v>
      </c>
      <c r="K3" s="230">
        <f t="shared" ref="K3:BV3" si="3">J3+1</f>
        <v>2025</v>
      </c>
      <c r="L3" s="230">
        <f t="shared" si="3"/>
        <v>2026</v>
      </c>
      <c r="M3" s="230">
        <f t="shared" si="3"/>
        <v>2027</v>
      </c>
      <c r="N3" s="230">
        <f t="shared" si="3"/>
        <v>2028</v>
      </c>
      <c r="O3" s="230">
        <f t="shared" si="3"/>
        <v>2029</v>
      </c>
      <c r="P3" s="230">
        <f t="shared" si="3"/>
        <v>2030</v>
      </c>
      <c r="Q3" s="230">
        <f t="shared" si="3"/>
        <v>2031</v>
      </c>
      <c r="R3" s="230">
        <f t="shared" si="3"/>
        <v>2032</v>
      </c>
      <c r="S3" s="230">
        <f t="shared" si="3"/>
        <v>2033</v>
      </c>
      <c r="T3" s="230">
        <f t="shared" si="3"/>
        <v>2034</v>
      </c>
      <c r="U3" s="230">
        <f t="shared" si="3"/>
        <v>2035</v>
      </c>
      <c r="V3" s="230">
        <f t="shared" si="3"/>
        <v>2036</v>
      </c>
      <c r="W3" s="230">
        <f t="shared" si="3"/>
        <v>2037</v>
      </c>
      <c r="X3" s="230">
        <f t="shared" si="3"/>
        <v>2038</v>
      </c>
      <c r="Y3" s="230">
        <f t="shared" si="3"/>
        <v>2039</v>
      </c>
      <c r="Z3" s="230">
        <f t="shared" si="3"/>
        <v>2040</v>
      </c>
      <c r="AA3" s="230">
        <f t="shared" si="3"/>
        <v>2041</v>
      </c>
      <c r="AB3" s="230">
        <f t="shared" si="3"/>
        <v>2042</v>
      </c>
      <c r="AC3" s="230">
        <f t="shared" si="3"/>
        <v>2043</v>
      </c>
      <c r="AD3" s="230">
        <f t="shared" si="3"/>
        <v>2044</v>
      </c>
      <c r="AE3" s="230">
        <f t="shared" si="3"/>
        <v>2045</v>
      </c>
      <c r="AF3" s="230">
        <f t="shared" si="3"/>
        <v>2046</v>
      </c>
      <c r="AG3" s="230">
        <f t="shared" si="3"/>
        <v>2047</v>
      </c>
      <c r="AH3" s="230">
        <f t="shared" si="3"/>
        <v>2048</v>
      </c>
      <c r="AI3" s="230">
        <f t="shared" si="3"/>
        <v>2049</v>
      </c>
      <c r="AJ3" s="230">
        <f t="shared" si="3"/>
        <v>2050</v>
      </c>
      <c r="AK3" s="230">
        <f t="shared" si="3"/>
        <v>2051</v>
      </c>
      <c r="AL3" s="230">
        <f t="shared" si="3"/>
        <v>2052</v>
      </c>
      <c r="AM3" s="230">
        <f t="shared" si="3"/>
        <v>2053</v>
      </c>
      <c r="AN3" s="230">
        <f t="shared" si="3"/>
        <v>2054</v>
      </c>
      <c r="AO3" s="230">
        <f t="shared" si="3"/>
        <v>2055</v>
      </c>
      <c r="AP3" s="230">
        <f t="shared" si="3"/>
        <v>2056</v>
      </c>
      <c r="AQ3" s="230">
        <f t="shared" si="3"/>
        <v>2057</v>
      </c>
      <c r="AR3" s="230">
        <f t="shared" si="3"/>
        <v>2058</v>
      </c>
      <c r="AS3" s="230">
        <f t="shared" si="3"/>
        <v>2059</v>
      </c>
      <c r="AT3" s="230">
        <f t="shared" si="3"/>
        <v>2060</v>
      </c>
      <c r="AU3" s="230">
        <f t="shared" si="3"/>
        <v>2061</v>
      </c>
      <c r="AV3" s="230">
        <f t="shared" si="3"/>
        <v>2062</v>
      </c>
      <c r="AW3" s="230">
        <f t="shared" si="3"/>
        <v>2063</v>
      </c>
      <c r="AX3" s="230">
        <f t="shared" si="3"/>
        <v>2064</v>
      </c>
      <c r="AY3" s="230">
        <f t="shared" si="3"/>
        <v>2065</v>
      </c>
      <c r="AZ3" s="230">
        <f t="shared" si="3"/>
        <v>2066</v>
      </c>
      <c r="BA3" s="230">
        <f t="shared" si="3"/>
        <v>2067</v>
      </c>
      <c r="BB3" s="230">
        <f t="shared" si="3"/>
        <v>2068</v>
      </c>
      <c r="BC3" s="230">
        <f t="shared" si="3"/>
        <v>2069</v>
      </c>
      <c r="BD3" s="230">
        <f t="shared" si="3"/>
        <v>2070</v>
      </c>
      <c r="BE3" s="230">
        <f t="shared" si="3"/>
        <v>2071</v>
      </c>
      <c r="BF3" s="230">
        <f t="shared" si="3"/>
        <v>2072</v>
      </c>
      <c r="BG3" s="230">
        <f t="shared" si="3"/>
        <v>2073</v>
      </c>
      <c r="BH3" s="230">
        <f t="shared" si="3"/>
        <v>2074</v>
      </c>
      <c r="BI3" s="230">
        <f t="shared" si="3"/>
        <v>2075</v>
      </c>
      <c r="BJ3" s="230">
        <f t="shared" si="3"/>
        <v>2076</v>
      </c>
      <c r="BK3" s="230">
        <f t="shared" si="3"/>
        <v>2077</v>
      </c>
      <c r="BL3" s="230">
        <f t="shared" si="3"/>
        <v>2078</v>
      </c>
      <c r="BM3" s="230">
        <f t="shared" si="3"/>
        <v>2079</v>
      </c>
      <c r="BN3" s="230">
        <f t="shared" si="3"/>
        <v>2080</v>
      </c>
      <c r="BO3" s="230">
        <f t="shared" si="3"/>
        <v>2081</v>
      </c>
      <c r="BP3" s="230">
        <f t="shared" si="3"/>
        <v>2082</v>
      </c>
      <c r="BQ3" s="230">
        <f t="shared" si="3"/>
        <v>2083</v>
      </c>
      <c r="BR3" s="230">
        <f t="shared" si="3"/>
        <v>2084</v>
      </c>
      <c r="BS3" s="230">
        <f t="shared" si="3"/>
        <v>2085</v>
      </c>
      <c r="BT3" s="230">
        <f t="shared" si="3"/>
        <v>2086</v>
      </c>
      <c r="BU3" s="230">
        <f t="shared" si="3"/>
        <v>2087</v>
      </c>
      <c r="BV3" s="230">
        <f t="shared" si="3"/>
        <v>2088</v>
      </c>
      <c r="BW3" s="230">
        <f t="shared" ref="BW3:CI3" si="4">BV3+1</f>
        <v>2089</v>
      </c>
      <c r="BX3" s="230">
        <f t="shared" si="4"/>
        <v>2090</v>
      </c>
      <c r="BY3" s="230">
        <f t="shared" si="4"/>
        <v>2091</v>
      </c>
      <c r="BZ3" s="230">
        <f t="shared" si="4"/>
        <v>2092</v>
      </c>
      <c r="CA3" s="230">
        <f t="shared" si="4"/>
        <v>2093</v>
      </c>
      <c r="CB3" s="230">
        <f t="shared" si="4"/>
        <v>2094</v>
      </c>
      <c r="CC3" s="230">
        <f t="shared" si="4"/>
        <v>2095</v>
      </c>
      <c r="CD3" s="230">
        <f t="shared" si="4"/>
        <v>2096</v>
      </c>
      <c r="CE3" s="230">
        <f t="shared" si="4"/>
        <v>2097</v>
      </c>
      <c r="CF3" s="230">
        <f t="shared" si="4"/>
        <v>2098</v>
      </c>
      <c r="CG3" s="230">
        <f t="shared" si="4"/>
        <v>2099</v>
      </c>
      <c r="CH3" s="230">
        <f t="shared" si="4"/>
        <v>2100</v>
      </c>
      <c r="CI3" s="230">
        <f t="shared" si="4"/>
        <v>2101</v>
      </c>
      <c r="CZ3" s="159" t="s">
        <v>181</v>
      </c>
      <c r="DA3" s="41">
        <v>3</v>
      </c>
      <c r="DB3" s="162" t="str">
        <f t="shared" si="2"/>
        <v>3_1_Дорожная карта проекта</v>
      </c>
    </row>
    <row r="4" spans="1:116" outlineLevel="1" x14ac:dyDescent="0.25">
      <c r="A4" s="33"/>
      <c r="B4" s="7" t="s">
        <v>52</v>
      </c>
      <c r="C4" s="7" t="s">
        <v>49</v>
      </c>
      <c r="D4" s="30"/>
      <c r="E4" s="30"/>
      <c r="F4" s="31"/>
      <c r="G4" s="117">
        <f>INDEX(H28:CI28,1,MATCH(1,H27:CI27,0))</f>
        <v>2022</v>
      </c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Z4" s="159" t="s">
        <v>181</v>
      </c>
      <c r="DA4" s="166">
        <v>4</v>
      </c>
      <c r="DB4" s="162" t="str">
        <f t="shared" si="2"/>
        <v>4_1.1_Год старта проекта</v>
      </c>
      <c r="DH4" s="1"/>
      <c r="DI4" s="1"/>
      <c r="DJ4" s="1"/>
      <c r="DK4" s="1"/>
      <c r="DL4" s="1"/>
    </row>
    <row r="5" spans="1:116" outlineLevel="1" x14ac:dyDescent="0.25">
      <c r="A5" s="33"/>
      <c r="B5" s="7" t="s">
        <v>53</v>
      </c>
      <c r="C5" s="7" t="s">
        <v>651</v>
      </c>
      <c r="D5" s="30"/>
      <c r="E5" s="30"/>
      <c r="F5" s="31"/>
      <c r="G5" s="117">
        <f>G4</f>
        <v>2022</v>
      </c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Z5" s="159" t="s">
        <v>181</v>
      </c>
      <c r="DA5" s="166">
        <v>5</v>
      </c>
      <c r="DB5" s="162" t="str">
        <f t="shared" si="2"/>
        <v>5_1.2_Начало дисконтирования</v>
      </c>
      <c r="DH5" s="1"/>
      <c r="DI5" s="1"/>
      <c r="DJ5" s="1"/>
      <c r="DK5" s="1"/>
      <c r="DL5" s="1"/>
    </row>
    <row r="6" spans="1:116" outlineLevel="1" x14ac:dyDescent="0.25">
      <c r="A6" s="33"/>
      <c r="B6" s="7" t="s">
        <v>54</v>
      </c>
      <c r="C6" s="7" t="s">
        <v>115</v>
      </c>
      <c r="D6" s="30"/>
      <c r="E6" s="30"/>
      <c r="F6" s="31"/>
      <c r="G6" s="118">
        <f>J11</f>
        <v>45292</v>
      </c>
      <c r="H6" s="54">
        <f>(DATEVALUE("31.12."&amp;YEAR(G6))-G6)/H53</f>
        <v>1</v>
      </c>
      <c r="I6" s="79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Z6" s="159" t="s">
        <v>181</v>
      </c>
      <c r="DA6" s="166">
        <v>6</v>
      </c>
      <c r="DB6" s="162" t="str">
        <f t="shared" si="2"/>
        <v xml:space="preserve">6_1.3_Дата начала амортизации </v>
      </c>
      <c r="DH6" s="185" t="s">
        <v>194</v>
      </c>
      <c r="DI6" s="185" t="s">
        <v>195</v>
      </c>
      <c r="DJ6" s="1"/>
      <c r="DK6" s="185" t="s">
        <v>194</v>
      </c>
      <c r="DL6" s="185" t="s">
        <v>195</v>
      </c>
    </row>
    <row r="7" spans="1:116" outlineLevel="1" x14ac:dyDescent="0.25">
      <c r="A7" s="33"/>
      <c r="B7" s="7" t="s">
        <v>55</v>
      </c>
      <c r="C7" s="7" t="str">
        <f>IF(Согласование!$B$11="Цифровой",DK7,DL7)</f>
        <v>Завершение этапа Оценка</v>
      </c>
      <c r="D7" s="30"/>
      <c r="E7" s="30"/>
      <c r="F7" s="30"/>
      <c r="G7" s="183" t="str">
        <f t="array" aca="1" ref="G7" ca="1">IF(ISNA(OFFSET(G7,0,MATCH(1=1,H7:CI7&lt;&gt;"",))),"",OFFSET(G7,0,MATCH(1=1,H7:CI7&lt;&gt;"",)))</f>
        <v/>
      </c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Z7" s="159" t="s">
        <v>181</v>
      </c>
      <c r="DA7" s="166">
        <v>7</v>
      </c>
      <c r="DB7" s="162" t="str">
        <f t="shared" si="2"/>
        <v>7_1.4_Завершение этапа Оценка</v>
      </c>
      <c r="DH7" s="1" t="s">
        <v>196</v>
      </c>
      <c r="DI7" s="1" t="s">
        <v>197</v>
      </c>
      <c r="DJ7" s="1"/>
      <c r="DK7" s="1" t="s">
        <v>188</v>
      </c>
      <c r="DL7" s="1" t="s">
        <v>42</v>
      </c>
    </row>
    <row r="8" spans="1:116" outlineLevel="1" x14ac:dyDescent="0.25">
      <c r="A8" s="33"/>
      <c r="B8" s="7" t="s">
        <v>56</v>
      </c>
      <c r="C8" s="7" t="str">
        <f>IF(Согласование!$B$11="Цифровой",DK8,DL8)</f>
        <v>Завершение этапа Выбор</v>
      </c>
      <c r="D8" s="30"/>
      <c r="E8" s="30"/>
      <c r="F8" s="30"/>
      <c r="G8" s="183" t="str">
        <f t="array" aca="1" ref="G8" ca="1">IF(ISNA(OFFSET(G8,0,MATCH(1=1,H8:CI8&lt;&gt;"",))),"",OFFSET(G8,0,MATCH(1=1,H8:CI8&lt;&gt;"",)))</f>
        <v/>
      </c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Z8" s="159" t="s">
        <v>181</v>
      </c>
      <c r="DA8" s="166">
        <v>8</v>
      </c>
      <c r="DB8" s="162" t="str">
        <f t="shared" si="2"/>
        <v>8_1.5_Завершение этапа Выбор</v>
      </c>
      <c r="DH8" s="1" t="s">
        <v>198</v>
      </c>
      <c r="DI8" s="1" t="s">
        <v>199</v>
      </c>
      <c r="DJ8" s="1"/>
      <c r="DK8" s="1" t="s">
        <v>189</v>
      </c>
      <c r="DL8" s="1" t="s">
        <v>43</v>
      </c>
    </row>
    <row r="9" spans="1:116" outlineLevel="1" x14ac:dyDescent="0.25">
      <c r="A9" s="33"/>
      <c r="B9" s="7" t="s">
        <v>57</v>
      </c>
      <c r="C9" s="7" t="str">
        <f>IF(Согласование!$B$11="Цифровой",DK9,DL9)</f>
        <v>Завершение этапа Определение</v>
      </c>
      <c r="D9" s="30"/>
      <c r="E9" s="30"/>
      <c r="F9" s="30"/>
      <c r="G9" s="183" t="str">
        <f t="array" aca="1" ref="G9" ca="1">IF(ISNA(OFFSET(G9,0,MATCH(1=1,H9:CI9&lt;&gt;"",))),"",OFFSET(G9,0,MATCH(1=1,H9:CI9&lt;&gt;"",)))</f>
        <v/>
      </c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19"/>
      <c r="BO9" s="119"/>
      <c r="BP9" s="119"/>
      <c r="BQ9" s="119"/>
      <c r="BR9" s="119"/>
      <c r="BS9" s="119"/>
      <c r="BT9" s="119"/>
      <c r="BU9" s="119"/>
      <c r="BV9" s="119"/>
      <c r="BW9" s="119"/>
      <c r="BX9" s="119"/>
      <c r="BY9" s="119"/>
      <c r="BZ9" s="119"/>
      <c r="CA9" s="119"/>
      <c r="CB9" s="119"/>
      <c r="CC9" s="119"/>
      <c r="CD9" s="119"/>
      <c r="CE9" s="119"/>
      <c r="CF9" s="119"/>
      <c r="CG9" s="119"/>
      <c r="CH9" s="119"/>
      <c r="CI9" s="119"/>
      <c r="CZ9" s="159" t="s">
        <v>181</v>
      </c>
      <c r="DA9" s="166">
        <v>9</v>
      </c>
      <c r="DB9" s="162" t="str">
        <f t="shared" si="2"/>
        <v>9_1.6_Завершение этапа Определение</v>
      </c>
      <c r="DH9" s="1" t="s">
        <v>200</v>
      </c>
      <c r="DI9" s="1" t="s">
        <v>201</v>
      </c>
      <c r="DJ9" s="1"/>
      <c r="DK9" s="1" t="s">
        <v>190</v>
      </c>
      <c r="DL9" s="1" t="s">
        <v>51</v>
      </c>
    </row>
    <row r="10" spans="1:116" outlineLevel="1" x14ac:dyDescent="0.25">
      <c r="A10" s="33"/>
      <c r="B10" s="7" t="s">
        <v>114</v>
      </c>
      <c r="C10" s="7" t="str">
        <f>IF(Согласование!$B$11="Цифровой",DK10,DL10)</f>
        <v>Завершение этапа Разработка и внедрение</v>
      </c>
      <c r="D10" s="30"/>
      <c r="E10" s="30"/>
      <c r="F10" s="30"/>
      <c r="G10" s="183" t="str">
        <f t="array" aca="1" ref="G10" ca="1">IF(ISNA(OFFSET(G10,0,MATCH(1=1,H10:CI10&lt;&gt;"",))),"",OFFSET(G10,0,MATCH(1=1,H10:CI10&lt;&gt;"",)))</f>
        <v/>
      </c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  <c r="BV10" s="119"/>
      <c r="BW10" s="119"/>
      <c r="BX10" s="119"/>
      <c r="BY10" s="119"/>
      <c r="BZ10" s="119"/>
      <c r="CA10" s="119"/>
      <c r="CB10" s="119"/>
      <c r="CC10" s="119"/>
      <c r="CD10" s="119"/>
      <c r="CE10" s="119"/>
      <c r="CF10" s="119"/>
      <c r="CG10" s="119"/>
      <c r="CH10" s="119"/>
      <c r="CI10" s="119"/>
      <c r="CZ10" s="159" t="s">
        <v>181</v>
      </c>
      <c r="DA10" s="166">
        <v>10</v>
      </c>
      <c r="DB10" s="162" t="str">
        <f t="shared" si="2"/>
        <v>10_1.7_Завершение этапа Разработка и внедрение</v>
      </c>
      <c r="DH10" s="1" t="s">
        <v>202</v>
      </c>
      <c r="DI10" s="184" t="s">
        <v>203</v>
      </c>
      <c r="DJ10" s="1"/>
      <c r="DK10" s="1" t="s">
        <v>191</v>
      </c>
      <c r="DL10" s="184" t="s">
        <v>192</v>
      </c>
    </row>
    <row r="11" spans="1:116" outlineLevel="1" x14ac:dyDescent="0.25">
      <c r="A11" s="33"/>
      <c r="B11" s="7" t="s">
        <v>652</v>
      </c>
      <c r="C11" s="7" t="str">
        <f>IF(Согласование!$B$11="Цифровой",DK11,DL11)</f>
        <v>Перевод в ПЭ</v>
      </c>
      <c r="D11" s="30"/>
      <c r="E11" s="30"/>
      <c r="F11" s="30"/>
      <c r="G11" s="183">
        <f t="array" aca="1" ref="G11" ca="1">IF(ISNA(OFFSET(G11,0,MATCH(1=1,H11:CI11&lt;&gt;"",))),"",OFFSET(G11,0,MATCH(1=1,H11:CI11&lt;&gt;"",)))</f>
        <v>45292</v>
      </c>
      <c r="H11" s="119"/>
      <c r="I11" s="119"/>
      <c r="J11" s="119">
        <v>45292</v>
      </c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Z11" s="159" t="s">
        <v>181</v>
      </c>
      <c r="DA11" s="166">
        <v>11</v>
      </c>
      <c r="DB11" s="162" t="str">
        <f t="shared" si="2"/>
        <v>11_1.8_Перевод в ПЭ</v>
      </c>
      <c r="DH11" s="1"/>
      <c r="DI11" s="1"/>
      <c r="DJ11" s="1"/>
      <c r="DK11" s="1" t="s">
        <v>193</v>
      </c>
      <c r="DL11" s="1" t="s">
        <v>44</v>
      </c>
    </row>
    <row r="12" spans="1:116" outlineLevel="1" x14ac:dyDescent="0.25">
      <c r="A12" s="33"/>
      <c r="B12" s="38"/>
      <c r="C12" s="71"/>
      <c r="D12" s="71"/>
      <c r="E12" s="33"/>
      <c r="F12" s="34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Z12" s="159" t="s">
        <v>181</v>
      </c>
      <c r="DA12" s="166">
        <v>12</v>
      </c>
      <c r="DB12" s="162" t="str">
        <f t="shared" si="2"/>
        <v>12__</v>
      </c>
    </row>
    <row r="13" spans="1:116" s="43" customFormat="1" ht="32.25" customHeight="1" x14ac:dyDescent="0.2">
      <c r="A13" s="33"/>
      <c r="B13" s="81" t="s">
        <v>46</v>
      </c>
      <c r="C13" s="82" t="s">
        <v>50</v>
      </c>
      <c r="D13" s="82"/>
      <c r="E13" s="83"/>
      <c r="F13" s="76"/>
      <c r="G13" s="77"/>
      <c r="H13" s="230">
        <f>H$1</f>
        <v>2022</v>
      </c>
      <c r="I13" s="230">
        <f t="shared" ref="I13:BT13" si="5">I$1</f>
        <v>2023</v>
      </c>
      <c r="J13" s="230">
        <f t="shared" si="5"/>
        <v>2024</v>
      </c>
      <c r="K13" s="230">
        <f t="shared" si="5"/>
        <v>2025</v>
      </c>
      <c r="L13" s="230">
        <f t="shared" si="5"/>
        <v>2026</v>
      </c>
      <c r="M13" s="230">
        <f t="shared" si="5"/>
        <v>2027</v>
      </c>
      <c r="N13" s="230">
        <f t="shared" si="5"/>
        <v>2028</v>
      </c>
      <c r="O13" s="230">
        <f t="shared" si="5"/>
        <v>2029</v>
      </c>
      <c r="P13" s="230">
        <f t="shared" si="5"/>
        <v>2030</v>
      </c>
      <c r="Q13" s="230">
        <f t="shared" si="5"/>
        <v>2031</v>
      </c>
      <c r="R13" s="230">
        <f t="shared" si="5"/>
        <v>2032</v>
      </c>
      <c r="S13" s="230">
        <f t="shared" si="5"/>
        <v>2033</v>
      </c>
      <c r="T13" s="230">
        <f t="shared" si="5"/>
        <v>2034</v>
      </c>
      <c r="U13" s="230">
        <f t="shared" si="5"/>
        <v>2035</v>
      </c>
      <c r="V13" s="230">
        <f t="shared" si="5"/>
        <v>2036</v>
      </c>
      <c r="W13" s="230">
        <f t="shared" si="5"/>
        <v>2037</v>
      </c>
      <c r="X13" s="230">
        <f t="shared" si="5"/>
        <v>2038</v>
      </c>
      <c r="Y13" s="230">
        <f t="shared" si="5"/>
        <v>2039</v>
      </c>
      <c r="Z13" s="230">
        <f t="shared" si="5"/>
        <v>2040</v>
      </c>
      <c r="AA13" s="230">
        <f t="shared" si="5"/>
        <v>2041</v>
      </c>
      <c r="AB13" s="230">
        <f t="shared" si="5"/>
        <v>2042</v>
      </c>
      <c r="AC13" s="230">
        <f t="shared" si="5"/>
        <v>2043</v>
      </c>
      <c r="AD13" s="230">
        <f t="shared" si="5"/>
        <v>2044</v>
      </c>
      <c r="AE13" s="230">
        <f t="shared" si="5"/>
        <v>2045</v>
      </c>
      <c r="AF13" s="230">
        <f t="shared" si="5"/>
        <v>2046</v>
      </c>
      <c r="AG13" s="230">
        <f t="shared" si="5"/>
        <v>2047</v>
      </c>
      <c r="AH13" s="230">
        <f t="shared" si="5"/>
        <v>2048</v>
      </c>
      <c r="AI13" s="230">
        <f t="shared" si="5"/>
        <v>2049</v>
      </c>
      <c r="AJ13" s="230">
        <f t="shared" si="5"/>
        <v>2050</v>
      </c>
      <c r="AK13" s="230">
        <f t="shared" si="5"/>
        <v>2051</v>
      </c>
      <c r="AL13" s="230">
        <f t="shared" si="5"/>
        <v>2052</v>
      </c>
      <c r="AM13" s="230">
        <f t="shared" si="5"/>
        <v>2053</v>
      </c>
      <c r="AN13" s="230">
        <f t="shared" si="5"/>
        <v>2054</v>
      </c>
      <c r="AO13" s="230">
        <f t="shared" si="5"/>
        <v>2055</v>
      </c>
      <c r="AP13" s="230">
        <f t="shared" si="5"/>
        <v>2056</v>
      </c>
      <c r="AQ13" s="230">
        <f t="shared" si="5"/>
        <v>2057</v>
      </c>
      <c r="AR13" s="230">
        <f t="shared" si="5"/>
        <v>2058</v>
      </c>
      <c r="AS13" s="230">
        <f t="shared" si="5"/>
        <v>2059</v>
      </c>
      <c r="AT13" s="230">
        <f t="shared" si="5"/>
        <v>2060</v>
      </c>
      <c r="AU13" s="230">
        <f t="shared" si="5"/>
        <v>2061</v>
      </c>
      <c r="AV13" s="230">
        <f t="shared" si="5"/>
        <v>2062</v>
      </c>
      <c r="AW13" s="230">
        <f t="shared" si="5"/>
        <v>2063</v>
      </c>
      <c r="AX13" s="230">
        <f t="shared" si="5"/>
        <v>2064</v>
      </c>
      <c r="AY13" s="230">
        <f t="shared" si="5"/>
        <v>2065</v>
      </c>
      <c r="AZ13" s="230">
        <f t="shared" si="5"/>
        <v>2066</v>
      </c>
      <c r="BA13" s="230">
        <f t="shared" si="5"/>
        <v>2067</v>
      </c>
      <c r="BB13" s="230">
        <f t="shared" si="5"/>
        <v>2068</v>
      </c>
      <c r="BC13" s="230">
        <f t="shared" si="5"/>
        <v>2069</v>
      </c>
      <c r="BD13" s="230">
        <f t="shared" si="5"/>
        <v>2070</v>
      </c>
      <c r="BE13" s="230">
        <f t="shared" si="5"/>
        <v>2071</v>
      </c>
      <c r="BF13" s="230">
        <f t="shared" si="5"/>
        <v>2072</v>
      </c>
      <c r="BG13" s="230">
        <f t="shared" si="5"/>
        <v>2073</v>
      </c>
      <c r="BH13" s="230">
        <f t="shared" si="5"/>
        <v>2074</v>
      </c>
      <c r="BI13" s="230">
        <f t="shared" si="5"/>
        <v>2075</v>
      </c>
      <c r="BJ13" s="230">
        <f t="shared" si="5"/>
        <v>2076</v>
      </c>
      <c r="BK13" s="230">
        <f t="shared" si="5"/>
        <v>2077</v>
      </c>
      <c r="BL13" s="230">
        <f t="shared" si="5"/>
        <v>2078</v>
      </c>
      <c r="BM13" s="230">
        <f t="shared" si="5"/>
        <v>2079</v>
      </c>
      <c r="BN13" s="230">
        <f t="shared" si="5"/>
        <v>2080</v>
      </c>
      <c r="BO13" s="230">
        <f t="shared" si="5"/>
        <v>2081</v>
      </c>
      <c r="BP13" s="230">
        <f t="shared" si="5"/>
        <v>2082</v>
      </c>
      <c r="BQ13" s="230">
        <f t="shared" si="5"/>
        <v>2083</v>
      </c>
      <c r="BR13" s="230">
        <f t="shared" si="5"/>
        <v>2084</v>
      </c>
      <c r="BS13" s="230">
        <f t="shared" si="5"/>
        <v>2085</v>
      </c>
      <c r="BT13" s="230">
        <f t="shared" si="5"/>
        <v>2086</v>
      </c>
      <c r="BU13" s="230">
        <f t="shared" ref="BU13:CI13" si="6">BU$1</f>
        <v>2087</v>
      </c>
      <c r="BV13" s="230">
        <f t="shared" si="6"/>
        <v>2088</v>
      </c>
      <c r="BW13" s="230">
        <f t="shared" si="6"/>
        <v>2089</v>
      </c>
      <c r="BX13" s="230">
        <f t="shared" si="6"/>
        <v>2090</v>
      </c>
      <c r="BY13" s="230">
        <f t="shared" si="6"/>
        <v>2091</v>
      </c>
      <c r="BZ13" s="230">
        <f t="shared" si="6"/>
        <v>2092</v>
      </c>
      <c r="CA13" s="230">
        <f t="shared" si="6"/>
        <v>2093</v>
      </c>
      <c r="CB13" s="230">
        <f t="shared" si="6"/>
        <v>2094</v>
      </c>
      <c r="CC13" s="230">
        <f t="shared" si="6"/>
        <v>2095</v>
      </c>
      <c r="CD13" s="230">
        <f t="shared" si="6"/>
        <v>2096</v>
      </c>
      <c r="CE13" s="230">
        <f t="shared" si="6"/>
        <v>2097</v>
      </c>
      <c r="CF13" s="230">
        <f t="shared" si="6"/>
        <v>2098</v>
      </c>
      <c r="CG13" s="230">
        <f t="shared" si="6"/>
        <v>2099</v>
      </c>
      <c r="CH13" s="230">
        <f t="shared" si="6"/>
        <v>2100</v>
      </c>
      <c r="CI13" s="230">
        <f t="shared" si="6"/>
        <v>2101</v>
      </c>
      <c r="CZ13" s="168" t="s">
        <v>181</v>
      </c>
      <c r="DA13" s="169">
        <v>13</v>
      </c>
      <c r="DB13" s="162" t="str">
        <f t="shared" si="2"/>
        <v xml:space="preserve">13_2_Организационный объем проекта и график внедрения </v>
      </c>
    </row>
    <row r="14" spans="1:116" s="123" customFormat="1" ht="14.25" outlineLevel="1" x14ac:dyDescent="0.25">
      <c r="A14" s="120"/>
      <c r="B14" s="121" t="s">
        <v>47</v>
      </c>
      <c r="C14" s="121" t="s">
        <v>655</v>
      </c>
      <c r="D14" s="121"/>
      <c r="E14" s="121"/>
      <c r="F14" s="121"/>
      <c r="G14" s="122">
        <f t="array" aca="1" ref="G14" ca="1">IF(ISNA(OFFSET(G14,0,MATCH(1=1,H14:CI14&lt;&gt;"",))),"",OFFSET(G14,0,MATCH(1=1,H14:CI14&lt;&gt;"",)))</f>
        <v>45292</v>
      </c>
      <c r="H14" s="119"/>
      <c r="I14" s="119"/>
      <c r="J14" s="119">
        <v>45292</v>
      </c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19"/>
      <c r="CF14" s="119"/>
      <c r="CG14" s="119"/>
      <c r="CH14" s="119"/>
      <c r="CI14" s="119"/>
      <c r="CZ14" s="167"/>
      <c r="DA14" s="167"/>
      <c r="DB14" s="162" t="str">
        <f t="shared" si="2"/>
        <v>_2.1_КЦ</v>
      </c>
    </row>
    <row r="15" spans="1:116" s="123" customFormat="1" ht="14.25" outlineLevel="1" x14ac:dyDescent="0.25">
      <c r="A15" s="120"/>
      <c r="B15" s="121" t="s">
        <v>61</v>
      </c>
      <c r="C15" s="121" t="s">
        <v>660</v>
      </c>
      <c r="D15" s="121"/>
      <c r="E15" s="121"/>
      <c r="F15" s="121"/>
      <c r="G15" s="122">
        <f t="array" aca="1" ref="G15" ca="1">IF(ISNA(OFFSET(G15,0,MATCH(1=1,H15:CI15&lt;&gt;"",))),"",OFFSET(G15,0,MATCH(1=1,H15:CI15&lt;&gt;"",)))</f>
        <v>45292</v>
      </c>
      <c r="H15" s="119"/>
      <c r="I15" s="119"/>
      <c r="J15" s="119">
        <v>45292</v>
      </c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Z15" s="167"/>
      <c r="DA15" s="167"/>
      <c r="DB15" s="162" t="str">
        <f t="shared" si="2"/>
        <v>_2.2_ННГ</v>
      </c>
    </row>
    <row r="16" spans="1:116" s="123" customFormat="1" ht="14.25" outlineLevel="1" x14ac:dyDescent="0.25">
      <c r="A16" s="120"/>
      <c r="B16" s="121" t="s">
        <v>689</v>
      </c>
      <c r="C16" s="121" t="s">
        <v>664</v>
      </c>
      <c r="D16" s="121"/>
      <c r="E16" s="121"/>
      <c r="F16" s="121"/>
      <c r="G16" s="122">
        <f t="array" aca="1" ref="G16" ca="1">IF(ISNA(OFFSET(G16,0,MATCH(1=1,H16:CI16&lt;&gt;"",))),"",OFFSET(G16,0,MATCH(1=1,H16:CI16&lt;&gt;"",)))</f>
        <v>45292</v>
      </c>
      <c r="H16" s="119"/>
      <c r="I16" s="119"/>
      <c r="J16" s="119">
        <v>45292</v>
      </c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19"/>
      <c r="BX16" s="119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19"/>
      <c r="CZ16" s="167"/>
      <c r="DA16" s="167"/>
      <c r="DB16" s="162" t="str">
        <f t="shared" si="2"/>
        <v>_2.3_Хантос</v>
      </c>
    </row>
    <row r="17" spans="1:106" s="123" customFormat="1" ht="14.25" outlineLevel="1" x14ac:dyDescent="0.25">
      <c r="A17" s="120"/>
      <c r="B17" s="121" t="s">
        <v>690</v>
      </c>
      <c r="C17" s="121" t="s">
        <v>668</v>
      </c>
      <c r="D17" s="121"/>
      <c r="E17" s="121"/>
      <c r="F17" s="121"/>
      <c r="G17" s="122">
        <f t="array" aca="1" ref="G17" ca="1">IF(ISNA(OFFSET(G17,0,MATCH(1=1,H17:CI17&lt;&gt;"",))),"",OFFSET(G17,0,MATCH(1=1,H17:CI17&lt;&gt;"",)))</f>
        <v>45292</v>
      </c>
      <c r="H17" s="119"/>
      <c r="I17" s="119"/>
      <c r="J17" s="119">
        <v>45292</v>
      </c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19"/>
      <c r="BO17" s="119"/>
      <c r="BP17" s="119"/>
      <c r="BQ17" s="119"/>
      <c r="BR17" s="119"/>
      <c r="BS17" s="119"/>
      <c r="BT17" s="119"/>
      <c r="BU17" s="119"/>
      <c r="BV17" s="119"/>
      <c r="BW17" s="119"/>
      <c r="BX17" s="119"/>
      <c r="BY17" s="119"/>
      <c r="BZ17" s="119"/>
      <c r="CA17" s="119"/>
      <c r="CB17" s="119"/>
      <c r="CC17" s="119"/>
      <c r="CD17" s="119"/>
      <c r="CE17" s="119"/>
      <c r="CF17" s="119"/>
      <c r="CG17" s="119"/>
      <c r="CH17" s="119"/>
      <c r="CI17" s="119"/>
      <c r="CZ17" s="167"/>
      <c r="DA17" s="167"/>
      <c r="DB17" s="162" t="str">
        <f t="shared" si="2"/>
        <v>_2.4_Мегион</v>
      </c>
    </row>
    <row r="18" spans="1:106" s="123" customFormat="1" ht="14.25" outlineLevel="1" x14ac:dyDescent="0.25">
      <c r="A18" s="120"/>
      <c r="B18" s="121" t="s">
        <v>691</v>
      </c>
      <c r="C18" s="121" t="s">
        <v>398</v>
      </c>
      <c r="D18" s="121"/>
      <c r="E18" s="121"/>
      <c r="F18" s="121"/>
      <c r="G18" s="122">
        <f t="array" aca="1" ref="G18" ca="1">IF(ISNA(OFFSET(G18,0,MATCH(1=1,H18:CI18&lt;&gt;"",))),"",OFFSET(G18,0,MATCH(1=1,H18:CI18&lt;&gt;"",)))</f>
        <v>45292</v>
      </c>
      <c r="H18" s="119"/>
      <c r="I18" s="119"/>
      <c r="J18" s="119">
        <v>45292</v>
      </c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19"/>
      <c r="BE18" s="119"/>
      <c r="BF18" s="119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  <c r="BV18" s="119"/>
      <c r="BW18" s="119"/>
      <c r="BX18" s="119"/>
      <c r="BY18" s="119"/>
      <c r="BZ18" s="119"/>
      <c r="CA18" s="119"/>
      <c r="CB18" s="119"/>
      <c r="CC18" s="119"/>
      <c r="CD18" s="119"/>
      <c r="CE18" s="119"/>
      <c r="CF18" s="119"/>
      <c r="CG18" s="119"/>
      <c r="CH18" s="119"/>
      <c r="CI18" s="119"/>
      <c r="CZ18" s="167"/>
      <c r="DA18" s="167"/>
      <c r="DB18" s="162" t="str">
        <f t="shared" si="2"/>
        <v>_2.5_Оренбург</v>
      </c>
    </row>
    <row r="19" spans="1:106" s="123" customFormat="1" ht="14.25" outlineLevel="1" x14ac:dyDescent="0.25">
      <c r="A19" s="120"/>
      <c r="B19" s="121" t="s">
        <v>692</v>
      </c>
      <c r="C19" s="121" t="s">
        <v>658</v>
      </c>
      <c r="D19" s="121"/>
      <c r="E19" s="121"/>
      <c r="F19" s="121"/>
      <c r="G19" s="122">
        <f t="array" aca="1" ref="G19" ca="1">IF(ISNA(OFFSET(G19,0,MATCH(1=1,H19:CI19&lt;&gt;"",))),"",OFFSET(G19,0,MATCH(1=1,H19:CI19&lt;&gt;"",)))</f>
        <v>45292</v>
      </c>
      <c r="H19" s="119"/>
      <c r="I19" s="119"/>
      <c r="J19" s="119">
        <v>45292</v>
      </c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119"/>
      <c r="BF19" s="119"/>
      <c r="BG19" s="119"/>
      <c r="BH19" s="119"/>
      <c r="BI19" s="119"/>
      <c r="BJ19" s="119"/>
      <c r="BK19" s="119"/>
      <c r="BL19" s="119"/>
      <c r="BM19" s="119"/>
      <c r="BN19" s="119"/>
      <c r="BO19" s="119"/>
      <c r="BP19" s="119"/>
      <c r="BQ19" s="119"/>
      <c r="BR19" s="119"/>
      <c r="BS19" s="119"/>
      <c r="BT19" s="119"/>
      <c r="BU19" s="119"/>
      <c r="BV19" s="119"/>
      <c r="BW19" s="119"/>
      <c r="BX19" s="119"/>
      <c r="BY19" s="119"/>
      <c r="BZ19" s="119"/>
      <c r="CA19" s="119"/>
      <c r="CB19" s="119"/>
      <c r="CC19" s="119"/>
      <c r="CD19" s="119"/>
      <c r="CE19" s="119"/>
      <c r="CF19" s="119"/>
      <c r="CG19" s="119"/>
      <c r="CH19" s="119"/>
      <c r="CI19" s="119"/>
      <c r="CZ19" s="167"/>
      <c r="DA19" s="167"/>
      <c r="DB19" s="162" t="str">
        <f t="shared" si="2"/>
        <v>_2.6_Восток</v>
      </c>
    </row>
    <row r="20" spans="1:106" s="123" customFormat="1" ht="14.25" outlineLevel="1" x14ac:dyDescent="0.25">
      <c r="A20" s="120"/>
      <c r="B20" s="121" t="s">
        <v>693</v>
      </c>
      <c r="C20" s="121" t="s">
        <v>666</v>
      </c>
      <c r="D20" s="121"/>
      <c r="E20" s="121"/>
      <c r="F20" s="121"/>
      <c r="G20" s="122">
        <f t="array" aca="1" ref="G20" ca="1">IF(ISNA(OFFSET(G20,0,MATCH(1=1,H20:CI20&lt;&gt;"",))),"",OFFSET(G20,0,MATCH(1=1,H20:CI20&lt;&gt;"",)))</f>
        <v>45292</v>
      </c>
      <c r="H20" s="119"/>
      <c r="I20" s="119"/>
      <c r="J20" s="119">
        <v>45292</v>
      </c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  <c r="BV20" s="119"/>
      <c r="BW20" s="119"/>
      <c r="BX20" s="119"/>
      <c r="BY20" s="119"/>
      <c r="BZ20" s="119"/>
      <c r="CA20" s="119"/>
      <c r="CB20" s="119"/>
      <c r="CC20" s="119"/>
      <c r="CD20" s="119"/>
      <c r="CE20" s="119"/>
      <c r="CF20" s="119"/>
      <c r="CG20" s="119"/>
      <c r="CH20" s="119"/>
      <c r="CI20" s="119"/>
      <c r="CZ20" s="167"/>
      <c r="DA20" s="167"/>
      <c r="DB20" s="162" t="str">
        <f t="shared" si="2"/>
        <v>_2.7_Ямал</v>
      </c>
    </row>
    <row r="21" spans="1:106" s="123" customFormat="1" ht="14.25" outlineLevel="1" x14ac:dyDescent="0.25">
      <c r="A21" s="120"/>
      <c r="B21" s="121" t="s">
        <v>694</v>
      </c>
      <c r="C21" s="121" t="s">
        <v>662</v>
      </c>
      <c r="D21" s="121"/>
      <c r="E21" s="121"/>
      <c r="F21" s="121"/>
      <c r="G21" s="122">
        <f t="array" aca="1" ref="G21" ca="1">IF(ISNA(OFFSET(G21,0,MATCH(1=1,H21:CI21&lt;&gt;"",))),"",OFFSET(G21,0,MATCH(1=1,H21:CI21&lt;&gt;"",)))</f>
        <v>45292</v>
      </c>
      <c r="H21" s="119"/>
      <c r="I21" s="119"/>
      <c r="J21" s="119">
        <v>45292</v>
      </c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  <c r="BW21" s="119"/>
      <c r="BX21" s="119"/>
      <c r="BY21" s="119"/>
      <c r="BZ21" s="119"/>
      <c r="CA21" s="119"/>
      <c r="CB21" s="119"/>
      <c r="CC21" s="119"/>
      <c r="CD21" s="119"/>
      <c r="CE21" s="119"/>
      <c r="CF21" s="119"/>
      <c r="CG21" s="119"/>
      <c r="CH21" s="119"/>
      <c r="CI21" s="119"/>
      <c r="CZ21" s="167"/>
      <c r="DA21" s="167"/>
      <c r="DB21" s="162" t="str">
        <f t="shared" si="2"/>
        <v>_2.8_Мессояха</v>
      </c>
    </row>
    <row r="22" spans="1:106" s="123" customFormat="1" ht="14.25" outlineLevel="1" x14ac:dyDescent="0.25">
      <c r="A22" s="120"/>
      <c r="B22" s="121" t="s">
        <v>695</v>
      </c>
      <c r="C22" s="121" t="s">
        <v>672</v>
      </c>
      <c r="D22" s="121"/>
      <c r="E22" s="121"/>
      <c r="F22" s="121"/>
      <c r="G22" s="122" t="str">
        <f t="array" aca="1" ref="G22" ca="1">IF(ISNA(OFFSET(G22,0,MATCH(1=1,H22:CI22&lt;&gt;"",))),"",OFFSET(G22,0,MATCH(1=1,H22:CI22&lt;&gt;"",)))</f>
        <v/>
      </c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  <c r="BV22" s="119"/>
      <c r="BW22" s="119"/>
      <c r="BX22" s="119"/>
      <c r="BY22" s="119"/>
      <c r="BZ22" s="119"/>
      <c r="CA22" s="119"/>
      <c r="CB22" s="119"/>
      <c r="CC22" s="119"/>
      <c r="CD22" s="119"/>
      <c r="CE22" s="119"/>
      <c r="CF22" s="119"/>
      <c r="CG22" s="119"/>
      <c r="CH22" s="119"/>
      <c r="CI22" s="119"/>
      <c r="CZ22" s="167"/>
      <c r="DA22" s="167"/>
      <c r="DB22" s="162" t="str">
        <f t="shared" si="2"/>
        <v>_2.9_Заполярье</v>
      </c>
    </row>
    <row r="23" spans="1:106" s="123" customFormat="1" ht="14.25" outlineLevel="1" x14ac:dyDescent="0.25">
      <c r="A23" s="120"/>
      <c r="B23" s="121" t="s">
        <v>696</v>
      </c>
      <c r="C23" s="121" t="s">
        <v>676</v>
      </c>
      <c r="D23" s="121"/>
      <c r="E23" s="121"/>
      <c r="F23" s="121"/>
      <c r="G23" s="122" t="str">
        <f t="array" aca="1" ref="G23" ca="1">IF(ISNA(OFFSET(G23,0,MATCH(1=1,H23:CI23&lt;&gt;"",))),"",OFFSET(G23,0,MATCH(1=1,H23:CI23&lt;&gt;"",)))</f>
        <v/>
      </c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19"/>
      <c r="BO23" s="119"/>
      <c r="BP23" s="119"/>
      <c r="BQ23" s="119"/>
      <c r="BR23" s="119"/>
      <c r="BS23" s="119"/>
      <c r="BT23" s="119"/>
      <c r="BU23" s="119"/>
      <c r="BV23" s="119"/>
      <c r="BW23" s="119"/>
      <c r="BX23" s="119"/>
      <c r="BY23" s="119"/>
      <c r="BZ23" s="119"/>
      <c r="CA23" s="119"/>
      <c r="CB23" s="119"/>
      <c r="CC23" s="119"/>
      <c r="CD23" s="119"/>
      <c r="CE23" s="119"/>
      <c r="CF23" s="119"/>
      <c r="CG23" s="119"/>
      <c r="CH23" s="119"/>
      <c r="CI23" s="119"/>
      <c r="CZ23" s="167"/>
      <c r="DA23" s="167"/>
      <c r="DB23" s="162"/>
    </row>
    <row r="24" spans="1:106" s="123" customFormat="1" ht="14.25" outlineLevel="1" x14ac:dyDescent="0.25">
      <c r="A24" s="120"/>
      <c r="B24" s="121" t="s">
        <v>1091</v>
      </c>
      <c r="C24" s="121" t="s">
        <v>681</v>
      </c>
      <c r="D24" s="121"/>
      <c r="E24" s="121"/>
      <c r="F24" s="121"/>
      <c r="G24" s="122">
        <f t="array" aca="1" ref="G24" ca="1">IF(ISNA(OFFSET(G24,0,MATCH(1=1,H24:CI24&lt;&gt;"",))),"",OFFSET(G24,0,MATCH(1=1,H24:CI24&lt;&gt;"",)))</f>
        <v>45292</v>
      </c>
      <c r="H24" s="119"/>
      <c r="I24" s="119"/>
      <c r="J24" s="119">
        <v>45292</v>
      </c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19"/>
      <c r="BO24" s="119"/>
      <c r="BP24" s="119"/>
      <c r="BQ24" s="119"/>
      <c r="BR24" s="119"/>
      <c r="BS24" s="119"/>
      <c r="BT24" s="119"/>
      <c r="BU24" s="119"/>
      <c r="BV24" s="119"/>
      <c r="BW24" s="119"/>
      <c r="BX24" s="119"/>
      <c r="BY24" s="119"/>
      <c r="BZ24" s="119"/>
      <c r="CA24" s="119"/>
      <c r="CB24" s="119"/>
      <c r="CC24" s="119"/>
      <c r="CD24" s="119"/>
      <c r="CE24" s="119"/>
      <c r="CF24" s="119"/>
      <c r="CG24" s="119"/>
      <c r="CH24" s="119"/>
      <c r="CI24" s="119"/>
      <c r="CZ24" s="167"/>
      <c r="DA24" s="167"/>
      <c r="DB24" s="162"/>
    </row>
    <row r="25" spans="1:106" s="123" customFormat="1" ht="14.25" outlineLevel="1" x14ac:dyDescent="0.25">
      <c r="A25" s="120"/>
      <c r="B25" s="121" t="s">
        <v>1092</v>
      </c>
      <c r="C25" s="121" t="s">
        <v>669</v>
      </c>
      <c r="D25" s="121"/>
      <c r="E25" s="121"/>
      <c r="F25" s="121"/>
      <c r="G25" s="122">
        <f t="array" aca="1" ref="G25" ca="1">IF(ISNA(OFFSET(G25,0,MATCH(1=1,H25:CI25&lt;&gt;"",))),"",OFFSET(G25,0,MATCH(1=1,H25:CI25&lt;&gt;"",)))</f>
        <v>45292</v>
      </c>
      <c r="H25" s="119"/>
      <c r="I25" s="119"/>
      <c r="J25" s="119">
        <v>45292</v>
      </c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19"/>
      <c r="BO25" s="119"/>
      <c r="BP25" s="119"/>
      <c r="BQ25" s="119"/>
      <c r="BR25" s="119"/>
      <c r="BS25" s="119"/>
      <c r="BT25" s="119"/>
      <c r="BU25" s="119"/>
      <c r="BV25" s="119"/>
      <c r="BW25" s="119"/>
      <c r="BX25" s="119"/>
      <c r="BY25" s="119"/>
      <c r="BZ25" s="119"/>
      <c r="CA25" s="119"/>
      <c r="CB25" s="119"/>
      <c r="CC25" s="119"/>
      <c r="CD25" s="119"/>
      <c r="CE25" s="119"/>
      <c r="CF25" s="119"/>
      <c r="CG25" s="119"/>
      <c r="CH25" s="119"/>
      <c r="CI25" s="119"/>
      <c r="CZ25" s="167"/>
      <c r="DA25" s="167"/>
      <c r="DB25" s="162"/>
    </row>
    <row r="26" spans="1:106" s="123" customFormat="1" ht="14.25" outlineLevel="1" x14ac:dyDescent="0.25">
      <c r="A26" s="120"/>
      <c r="B26" s="121" t="s">
        <v>1093</v>
      </c>
      <c r="C26" s="121" t="s">
        <v>678</v>
      </c>
      <c r="D26" s="121"/>
      <c r="E26" s="121"/>
      <c r="F26" s="121"/>
      <c r="G26" s="122" t="str">
        <f t="array" aca="1" ref="G26" ca="1">IF(ISNA(OFFSET(G26,0,MATCH(1=1,H26:CI26&lt;&gt;"",))),"",OFFSET(G26,0,MATCH(1=1,H26:CI26&lt;&gt;"",)))</f>
        <v/>
      </c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19"/>
      <c r="BO26" s="119"/>
      <c r="BP26" s="119"/>
      <c r="BQ26" s="119"/>
      <c r="BR26" s="119"/>
      <c r="BS26" s="119"/>
      <c r="BT26" s="119"/>
      <c r="BU26" s="119"/>
      <c r="BV26" s="119"/>
      <c r="BW26" s="119"/>
      <c r="BX26" s="119"/>
      <c r="BY26" s="119"/>
      <c r="BZ26" s="119"/>
      <c r="CA26" s="119"/>
      <c r="CB26" s="119"/>
      <c r="CC26" s="119"/>
      <c r="CD26" s="119"/>
      <c r="CE26" s="119"/>
      <c r="CF26" s="119"/>
      <c r="CG26" s="119"/>
      <c r="CH26" s="119"/>
      <c r="CI26" s="119"/>
      <c r="CZ26" s="167"/>
      <c r="DA26" s="167"/>
      <c r="DB26" s="162" t="str">
        <f t="shared" si="2"/>
        <v>_2.13_Меретояха</v>
      </c>
    </row>
    <row r="27" spans="1:106" s="120" customFormat="1" outlineLevel="1" x14ac:dyDescent="0.25">
      <c r="A27" s="181"/>
      <c r="B27" s="205"/>
      <c r="C27" s="206"/>
      <c r="D27" s="206"/>
      <c r="E27" s="206"/>
      <c r="F27" s="207"/>
      <c r="G27" s="181"/>
      <c r="H27" s="208">
        <f>IF(H29&gt;0,1,0)</f>
        <v>1</v>
      </c>
      <c r="I27" s="208">
        <f t="shared" ref="I27:BT27" si="7">IF(I29&gt;0,1,0)</f>
        <v>1</v>
      </c>
      <c r="J27" s="208">
        <f t="shared" si="7"/>
        <v>1</v>
      </c>
      <c r="K27" s="208">
        <f t="shared" si="7"/>
        <v>1</v>
      </c>
      <c r="L27" s="208">
        <f t="shared" si="7"/>
        <v>1</v>
      </c>
      <c r="M27" s="208">
        <f t="shared" si="7"/>
        <v>0</v>
      </c>
      <c r="N27" s="208">
        <f t="shared" si="7"/>
        <v>0</v>
      </c>
      <c r="O27" s="208">
        <f t="shared" si="7"/>
        <v>0</v>
      </c>
      <c r="P27" s="208">
        <f t="shared" si="7"/>
        <v>0</v>
      </c>
      <c r="Q27" s="208">
        <f t="shared" si="7"/>
        <v>0</v>
      </c>
      <c r="R27" s="208">
        <f t="shared" si="7"/>
        <v>0</v>
      </c>
      <c r="S27" s="208">
        <f t="shared" si="7"/>
        <v>0</v>
      </c>
      <c r="T27" s="208">
        <f t="shared" si="7"/>
        <v>0</v>
      </c>
      <c r="U27" s="208">
        <f t="shared" si="7"/>
        <v>0</v>
      </c>
      <c r="V27" s="208">
        <f t="shared" si="7"/>
        <v>0</v>
      </c>
      <c r="W27" s="208">
        <f t="shared" si="7"/>
        <v>0</v>
      </c>
      <c r="X27" s="208">
        <f t="shared" si="7"/>
        <v>0</v>
      </c>
      <c r="Y27" s="208">
        <f t="shared" si="7"/>
        <v>0</v>
      </c>
      <c r="Z27" s="208">
        <f t="shared" si="7"/>
        <v>0</v>
      </c>
      <c r="AA27" s="208">
        <f t="shared" si="7"/>
        <v>0</v>
      </c>
      <c r="AB27" s="208">
        <f t="shared" si="7"/>
        <v>0</v>
      </c>
      <c r="AC27" s="208">
        <f t="shared" si="7"/>
        <v>0</v>
      </c>
      <c r="AD27" s="208">
        <f t="shared" si="7"/>
        <v>0</v>
      </c>
      <c r="AE27" s="208">
        <f t="shared" si="7"/>
        <v>0</v>
      </c>
      <c r="AF27" s="208">
        <f t="shared" si="7"/>
        <v>0</v>
      </c>
      <c r="AG27" s="208">
        <f t="shared" si="7"/>
        <v>0</v>
      </c>
      <c r="AH27" s="208">
        <f t="shared" si="7"/>
        <v>0</v>
      </c>
      <c r="AI27" s="208">
        <f t="shared" si="7"/>
        <v>0</v>
      </c>
      <c r="AJ27" s="208">
        <f t="shared" si="7"/>
        <v>0</v>
      </c>
      <c r="AK27" s="208">
        <f t="shared" si="7"/>
        <v>0</v>
      </c>
      <c r="AL27" s="208">
        <f t="shared" si="7"/>
        <v>0</v>
      </c>
      <c r="AM27" s="208">
        <f t="shared" si="7"/>
        <v>0</v>
      </c>
      <c r="AN27" s="208">
        <f t="shared" si="7"/>
        <v>0</v>
      </c>
      <c r="AO27" s="208">
        <f t="shared" si="7"/>
        <v>0</v>
      </c>
      <c r="AP27" s="208">
        <f t="shared" si="7"/>
        <v>0</v>
      </c>
      <c r="AQ27" s="208">
        <f t="shared" si="7"/>
        <v>0</v>
      </c>
      <c r="AR27" s="208">
        <f t="shared" si="7"/>
        <v>0</v>
      </c>
      <c r="AS27" s="208">
        <f t="shared" si="7"/>
        <v>0</v>
      </c>
      <c r="AT27" s="208">
        <f t="shared" si="7"/>
        <v>0</v>
      </c>
      <c r="AU27" s="208">
        <f t="shared" si="7"/>
        <v>0</v>
      </c>
      <c r="AV27" s="208">
        <f t="shared" si="7"/>
        <v>0</v>
      </c>
      <c r="AW27" s="208">
        <f t="shared" si="7"/>
        <v>0</v>
      </c>
      <c r="AX27" s="208">
        <f t="shared" si="7"/>
        <v>0</v>
      </c>
      <c r="AY27" s="208">
        <f t="shared" si="7"/>
        <v>0</v>
      </c>
      <c r="AZ27" s="208">
        <f t="shared" si="7"/>
        <v>0</v>
      </c>
      <c r="BA27" s="208">
        <f t="shared" si="7"/>
        <v>0</v>
      </c>
      <c r="BB27" s="208">
        <f t="shared" si="7"/>
        <v>0</v>
      </c>
      <c r="BC27" s="208">
        <f t="shared" si="7"/>
        <v>0</v>
      </c>
      <c r="BD27" s="208">
        <f t="shared" si="7"/>
        <v>0</v>
      </c>
      <c r="BE27" s="208">
        <f t="shared" si="7"/>
        <v>0</v>
      </c>
      <c r="BF27" s="208">
        <f t="shared" si="7"/>
        <v>0</v>
      </c>
      <c r="BG27" s="208">
        <f t="shared" si="7"/>
        <v>0</v>
      </c>
      <c r="BH27" s="208">
        <f t="shared" si="7"/>
        <v>0</v>
      </c>
      <c r="BI27" s="208">
        <f t="shared" si="7"/>
        <v>0</v>
      </c>
      <c r="BJ27" s="208">
        <f t="shared" si="7"/>
        <v>0</v>
      </c>
      <c r="BK27" s="208">
        <f t="shared" si="7"/>
        <v>0</v>
      </c>
      <c r="BL27" s="208">
        <f t="shared" si="7"/>
        <v>0</v>
      </c>
      <c r="BM27" s="208">
        <f t="shared" si="7"/>
        <v>0</v>
      </c>
      <c r="BN27" s="208">
        <f t="shared" si="7"/>
        <v>0</v>
      </c>
      <c r="BO27" s="208">
        <f t="shared" si="7"/>
        <v>0</v>
      </c>
      <c r="BP27" s="208">
        <f t="shared" si="7"/>
        <v>0</v>
      </c>
      <c r="BQ27" s="208">
        <f t="shared" si="7"/>
        <v>0</v>
      </c>
      <c r="BR27" s="208">
        <f t="shared" si="7"/>
        <v>0</v>
      </c>
      <c r="BS27" s="208">
        <f t="shared" si="7"/>
        <v>0</v>
      </c>
      <c r="BT27" s="208">
        <f t="shared" si="7"/>
        <v>0</v>
      </c>
      <c r="BU27" s="208">
        <f t="shared" ref="BU27:CI27" si="8">IF(BU29&gt;0,1,0)</f>
        <v>0</v>
      </c>
      <c r="BV27" s="208">
        <f t="shared" si="8"/>
        <v>0</v>
      </c>
      <c r="BW27" s="208">
        <f t="shared" si="8"/>
        <v>0</v>
      </c>
      <c r="BX27" s="208">
        <f t="shared" si="8"/>
        <v>0</v>
      </c>
      <c r="BY27" s="208">
        <f t="shared" si="8"/>
        <v>0</v>
      </c>
      <c r="BZ27" s="208">
        <f t="shared" si="8"/>
        <v>0</v>
      </c>
      <c r="CA27" s="208">
        <f t="shared" si="8"/>
        <v>0</v>
      </c>
      <c r="CB27" s="208">
        <f t="shared" si="8"/>
        <v>0</v>
      </c>
      <c r="CC27" s="208">
        <f t="shared" si="8"/>
        <v>0</v>
      </c>
      <c r="CD27" s="208">
        <f t="shared" si="8"/>
        <v>0</v>
      </c>
      <c r="CE27" s="208">
        <f t="shared" si="8"/>
        <v>0</v>
      </c>
      <c r="CF27" s="208">
        <f t="shared" si="8"/>
        <v>0</v>
      </c>
      <c r="CG27" s="208">
        <f t="shared" si="8"/>
        <v>0</v>
      </c>
      <c r="CH27" s="208">
        <f t="shared" si="8"/>
        <v>0</v>
      </c>
      <c r="CI27" s="208">
        <f t="shared" si="8"/>
        <v>0</v>
      </c>
      <c r="CZ27" s="157" t="s">
        <v>181</v>
      </c>
      <c r="DA27" s="204">
        <v>14</v>
      </c>
      <c r="DB27" s="162" t="str">
        <f t="shared" si="2"/>
        <v>14__</v>
      </c>
    </row>
    <row r="28" spans="1:106" s="268" customFormat="1" ht="32.25" customHeight="1" x14ac:dyDescent="0.2">
      <c r="A28" s="261"/>
      <c r="B28" s="262" t="s">
        <v>58</v>
      </c>
      <c r="C28" s="263" t="s">
        <v>19</v>
      </c>
      <c r="D28" s="263"/>
      <c r="E28" s="264"/>
      <c r="F28" s="265"/>
      <c r="G28" s="266"/>
      <c r="H28" s="267">
        <f>H$1</f>
        <v>2022</v>
      </c>
      <c r="I28" s="267">
        <f t="shared" ref="I28:BT28" si="9">I$1</f>
        <v>2023</v>
      </c>
      <c r="J28" s="267">
        <f t="shared" si="9"/>
        <v>2024</v>
      </c>
      <c r="K28" s="267">
        <f t="shared" si="9"/>
        <v>2025</v>
      </c>
      <c r="L28" s="267">
        <f t="shared" si="9"/>
        <v>2026</v>
      </c>
      <c r="M28" s="267">
        <f t="shared" si="9"/>
        <v>2027</v>
      </c>
      <c r="N28" s="267">
        <f t="shared" si="9"/>
        <v>2028</v>
      </c>
      <c r="O28" s="267">
        <f t="shared" si="9"/>
        <v>2029</v>
      </c>
      <c r="P28" s="267">
        <f t="shared" si="9"/>
        <v>2030</v>
      </c>
      <c r="Q28" s="267">
        <f t="shared" si="9"/>
        <v>2031</v>
      </c>
      <c r="R28" s="267">
        <f t="shared" si="9"/>
        <v>2032</v>
      </c>
      <c r="S28" s="267">
        <f t="shared" si="9"/>
        <v>2033</v>
      </c>
      <c r="T28" s="267">
        <f t="shared" si="9"/>
        <v>2034</v>
      </c>
      <c r="U28" s="267">
        <f t="shared" si="9"/>
        <v>2035</v>
      </c>
      <c r="V28" s="267">
        <f t="shared" si="9"/>
        <v>2036</v>
      </c>
      <c r="W28" s="267">
        <f t="shared" si="9"/>
        <v>2037</v>
      </c>
      <c r="X28" s="267">
        <f t="shared" si="9"/>
        <v>2038</v>
      </c>
      <c r="Y28" s="267">
        <f t="shared" si="9"/>
        <v>2039</v>
      </c>
      <c r="Z28" s="267">
        <f t="shared" si="9"/>
        <v>2040</v>
      </c>
      <c r="AA28" s="267">
        <f t="shared" si="9"/>
        <v>2041</v>
      </c>
      <c r="AB28" s="267">
        <f t="shared" si="9"/>
        <v>2042</v>
      </c>
      <c r="AC28" s="267">
        <f t="shared" si="9"/>
        <v>2043</v>
      </c>
      <c r="AD28" s="267">
        <f t="shared" si="9"/>
        <v>2044</v>
      </c>
      <c r="AE28" s="267">
        <f t="shared" si="9"/>
        <v>2045</v>
      </c>
      <c r="AF28" s="267">
        <f t="shared" si="9"/>
        <v>2046</v>
      </c>
      <c r="AG28" s="267">
        <f t="shared" si="9"/>
        <v>2047</v>
      </c>
      <c r="AH28" s="267">
        <f t="shared" si="9"/>
        <v>2048</v>
      </c>
      <c r="AI28" s="267">
        <f t="shared" si="9"/>
        <v>2049</v>
      </c>
      <c r="AJ28" s="267">
        <f t="shared" si="9"/>
        <v>2050</v>
      </c>
      <c r="AK28" s="267">
        <f t="shared" si="9"/>
        <v>2051</v>
      </c>
      <c r="AL28" s="267">
        <f t="shared" si="9"/>
        <v>2052</v>
      </c>
      <c r="AM28" s="267">
        <f t="shared" si="9"/>
        <v>2053</v>
      </c>
      <c r="AN28" s="267">
        <f t="shared" si="9"/>
        <v>2054</v>
      </c>
      <c r="AO28" s="267">
        <f t="shared" si="9"/>
        <v>2055</v>
      </c>
      <c r="AP28" s="267">
        <f t="shared" si="9"/>
        <v>2056</v>
      </c>
      <c r="AQ28" s="267">
        <f t="shared" si="9"/>
        <v>2057</v>
      </c>
      <c r="AR28" s="267">
        <f t="shared" si="9"/>
        <v>2058</v>
      </c>
      <c r="AS28" s="267">
        <f t="shared" si="9"/>
        <v>2059</v>
      </c>
      <c r="AT28" s="267">
        <f t="shared" si="9"/>
        <v>2060</v>
      </c>
      <c r="AU28" s="267">
        <f t="shared" si="9"/>
        <v>2061</v>
      </c>
      <c r="AV28" s="267">
        <f t="shared" si="9"/>
        <v>2062</v>
      </c>
      <c r="AW28" s="267">
        <f t="shared" si="9"/>
        <v>2063</v>
      </c>
      <c r="AX28" s="267">
        <f t="shared" si="9"/>
        <v>2064</v>
      </c>
      <c r="AY28" s="267">
        <f t="shared" si="9"/>
        <v>2065</v>
      </c>
      <c r="AZ28" s="267">
        <f t="shared" si="9"/>
        <v>2066</v>
      </c>
      <c r="BA28" s="267">
        <f t="shared" si="9"/>
        <v>2067</v>
      </c>
      <c r="BB28" s="267">
        <f t="shared" si="9"/>
        <v>2068</v>
      </c>
      <c r="BC28" s="267">
        <f t="shared" si="9"/>
        <v>2069</v>
      </c>
      <c r="BD28" s="267">
        <f t="shared" si="9"/>
        <v>2070</v>
      </c>
      <c r="BE28" s="267">
        <f t="shared" si="9"/>
        <v>2071</v>
      </c>
      <c r="BF28" s="267">
        <f t="shared" si="9"/>
        <v>2072</v>
      </c>
      <c r="BG28" s="267">
        <f t="shared" si="9"/>
        <v>2073</v>
      </c>
      <c r="BH28" s="267">
        <f t="shared" si="9"/>
        <v>2074</v>
      </c>
      <c r="BI28" s="267">
        <f t="shared" si="9"/>
        <v>2075</v>
      </c>
      <c r="BJ28" s="267">
        <f t="shared" si="9"/>
        <v>2076</v>
      </c>
      <c r="BK28" s="267">
        <f t="shared" si="9"/>
        <v>2077</v>
      </c>
      <c r="BL28" s="267">
        <f t="shared" si="9"/>
        <v>2078</v>
      </c>
      <c r="BM28" s="267">
        <f t="shared" si="9"/>
        <v>2079</v>
      </c>
      <c r="BN28" s="267">
        <f t="shared" si="9"/>
        <v>2080</v>
      </c>
      <c r="BO28" s="267">
        <f t="shared" si="9"/>
        <v>2081</v>
      </c>
      <c r="BP28" s="267">
        <f t="shared" si="9"/>
        <v>2082</v>
      </c>
      <c r="BQ28" s="267">
        <f t="shared" si="9"/>
        <v>2083</v>
      </c>
      <c r="BR28" s="267">
        <f t="shared" si="9"/>
        <v>2084</v>
      </c>
      <c r="BS28" s="267">
        <f t="shared" si="9"/>
        <v>2085</v>
      </c>
      <c r="BT28" s="267">
        <f t="shared" si="9"/>
        <v>2086</v>
      </c>
      <c r="BU28" s="267">
        <f t="shared" ref="BU28:CI28" si="10">BU$1</f>
        <v>2087</v>
      </c>
      <c r="BV28" s="267">
        <f t="shared" si="10"/>
        <v>2088</v>
      </c>
      <c r="BW28" s="267">
        <f t="shared" si="10"/>
        <v>2089</v>
      </c>
      <c r="BX28" s="267">
        <f t="shared" si="10"/>
        <v>2090</v>
      </c>
      <c r="BY28" s="267">
        <f t="shared" si="10"/>
        <v>2091</v>
      </c>
      <c r="BZ28" s="267">
        <f t="shared" si="10"/>
        <v>2092</v>
      </c>
      <c r="CA28" s="267">
        <f t="shared" si="10"/>
        <v>2093</v>
      </c>
      <c r="CB28" s="267">
        <f t="shared" si="10"/>
        <v>2094</v>
      </c>
      <c r="CC28" s="267">
        <f t="shared" si="10"/>
        <v>2095</v>
      </c>
      <c r="CD28" s="267">
        <f t="shared" si="10"/>
        <v>2096</v>
      </c>
      <c r="CE28" s="267">
        <f t="shared" si="10"/>
        <v>2097</v>
      </c>
      <c r="CF28" s="267">
        <f t="shared" si="10"/>
        <v>2098</v>
      </c>
      <c r="CG28" s="267">
        <f t="shared" si="10"/>
        <v>2099</v>
      </c>
      <c r="CH28" s="267">
        <f t="shared" si="10"/>
        <v>2100</v>
      </c>
      <c r="CI28" s="267">
        <f t="shared" si="10"/>
        <v>2101</v>
      </c>
      <c r="CZ28" s="159" t="s">
        <v>181</v>
      </c>
      <c r="DA28" s="159">
        <v>15</v>
      </c>
      <c r="DB28" s="162" t="str">
        <f t="shared" si="2"/>
        <v>15_3_Расходы по проекту</v>
      </c>
    </row>
    <row r="29" spans="1:106" s="85" customFormat="1" outlineLevel="1" x14ac:dyDescent="0.25">
      <c r="B29" s="16" t="s">
        <v>127</v>
      </c>
      <c r="C29" s="10" t="s">
        <v>700</v>
      </c>
      <c r="D29" s="17"/>
      <c r="E29" s="17"/>
      <c r="F29" s="16" t="s">
        <v>13</v>
      </c>
      <c r="G29" s="13">
        <f>SUM(H29:CI29)</f>
        <v>70700</v>
      </c>
      <c r="H29" s="18">
        <f>SUM(H30:H32)</f>
        <v>3800</v>
      </c>
      <c r="I29" s="18">
        <f t="shared" ref="I29:BT29" si="11">SUM(I30:I32)</f>
        <v>54000</v>
      </c>
      <c r="J29" s="18">
        <f t="shared" si="11"/>
        <v>4300</v>
      </c>
      <c r="K29" s="18">
        <f t="shared" si="11"/>
        <v>4300</v>
      </c>
      <c r="L29" s="18">
        <f t="shared" si="11"/>
        <v>4300</v>
      </c>
      <c r="M29" s="18">
        <f t="shared" si="11"/>
        <v>0</v>
      </c>
      <c r="N29" s="18">
        <f t="shared" si="11"/>
        <v>0</v>
      </c>
      <c r="O29" s="18">
        <f t="shared" si="11"/>
        <v>0</v>
      </c>
      <c r="P29" s="18">
        <f t="shared" si="11"/>
        <v>0</v>
      </c>
      <c r="Q29" s="18">
        <f t="shared" si="11"/>
        <v>0</v>
      </c>
      <c r="R29" s="18">
        <f t="shared" si="11"/>
        <v>0</v>
      </c>
      <c r="S29" s="18">
        <f t="shared" si="11"/>
        <v>0</v>
      </c>
      <c r="T29" s="18">
        <f t="shared" si="11"/>
        <v>0</v>
      </c>
      <c r="U29" s="18">
        <f t="shared" si="11"/>
        <v>0</v>
      </c>
      <c r="V29" s="18">
        <f t="shared" si="11"/>
        <v>0</v>
      </c>
      <c r="W29" s="18">
        <f t="shared" si="11"/>
        <v>0</v>
      </c>
      <c r="X29" s="18">
        <f t="shared" si="11"/>
        <v>0</v>
      </c>
      <c r="Y29" s="18">
        <f t="shared" si="11"/>
        <v>0</v>
      </c>
      <c r="Z29" s="18">
        <f t="shared" si="11"/>
        <v>0</v>
      </c>
      <c r="AA29" s="18">
        <f t="shared" si="11"/>
        <v>0</v>
      </c>
      <c r="AB29" s="18">
        <f t="shared" si="11"/>
        <v>0</v>
      </c>
      <c r="AC29" s="18">
        <f t="shared" si="11"/>
        <v>0</v>
      </c>
      <c r="AD29" s="18">
        <f t="shared" si="11"/>
        <v>0</v>
      </c>
      <c r="AE29" s="18">
        <f t="shared" si="11"/>
        <v>0</v>
      </c>
      <c r="AF29" s="18">
        <f t="shared" si="11"/>
        <v>0</v>
      </c>
      <c r="AG29" s="18">
        <f t="shared" si="11"/>
        <v>0</v>
      </c>
      <c r="AH29" s="18">
        <f t="shared" si="11"/>
        <v>0</v>
      </c>
      <c r="AI29" s="18">
        <f t="shared" si="11"/>
        <v>0</v>
      </c>
      <c r="AJ29" s="18">
        <f t="shared" si="11"/>
        <v>0</v>
      </c>
      <c r="AK29" s="18">
        <f t="shared" si="11"/>
        <v>0</v>
      </c>
      <c r="AL29" s="18">
        <f t="shared" si="11"/>
        <v>0</v>
      </c>
      <c r="AM29" s="18">
        <f t="shared" si="11"/>
        <v>0</v>
      </c>
      <c r="AN29" s="18">
        <f t="shared" si="11"/>
        <v>0</v>
      </c>
      <c r="AO29" s="18">
        <f t="shared" si="11"/>
        <v>0</v>
      </c>
      <c r="AP29" s="18">
        <f t="shared" si="11"/>
        <v>0</v>
      </c>
      <c r="AQ29" s="18">
        <f t="shared" si="11"/>
        <v>0</v>
      </c>
      <c r="AR29" s="18">
        <f t="shared" si="11"/>
        <v>0</v>
      </c>
      <c r="AS29" s="18">
        <f t="shared" si="11"/>
        <v>0</v>
      </c>
      <c r="AT29" s="18">
        <f t="shared" si="11"/>
        <v>0</v>
      </c>
      <c r="AU29" s="18">
        <f t="shared" si="11"/>
        <v>0</v>
      </c>
      <c r="AV29" s="18">
        <f t="shared" si="11"/>
        <v>0</v>
      </c>
      <c r="AW29" s="18">
        <f t="shared" si="11"/>
        <v>0</v>
      </c>
      <c r="AX29" s="18">
        <f t="shared" si="11"/>
        <v>0</v>
      </c>
      <c r="AY29" s="18">
        <f t="shared" si="11"/>
        <v>0</v>
      </c>
      <c r="AZ29" s="18">
        <f t="shared" si="11"/>
        <v>0</v>
      </c>
      <c r="BA29" s="18">
        <f t="shared" si="11"/>
        <v>0</v>
      </c>
      <c r="BB29" s="18">
        <f t="shared" si="11"/>
        <v>0</v>
      </c>
      <c r="BC29" s="18">
        <f t="shared" si="11"/>
        <v>0</v>
      </c>
      <c r="BD29" s="18">
        <f t="shared" si="11"/>
        <v>0</v>
      </c>
      <c r="BE29" s="18">
        <f t="shared" si="11"/>
        <v>0</v>
      </c>
      <c r="BF29" s="18">
        <f t="shared" si="11"/>
        <v>0</v>
      </c>
      <c r="BG29" s="18">
        <f t="shared" si="11"/>
        <v>0</v>
      </c>
      <c r="BH29" s="18">
        <f t="shared" si="11"/>
        <v>0</v>
      </c>
      <c r="BI29" s="18">
        <f t="shared" si="11"/>
        <v>0</v>
      </c>
      <c r="BJ29" s="18">
        <f t="shared" si="11"/>
        <v>0</v>
      </c>
      <c r="BK29" s="18">
        <f t="shared" si="11"/>
        <v>0</v>
      </c>
      <c r="BL29" s="18">
        <f t="shared" si="11"/>
        <v>0</v>
      </c>
      <c r="BM29" s="18">
        <f t="shared" si="11"/>
        <v>0</v>
      </c>
      <c r="BN29" s="18">
        <f t="shared" si="11"/>
        <v>0</v>
      </c>
      <c r="BO29" s="18">
        <f t="shared" si="11"/>
        <v>0</v>
      </c>
      <c r="BP29" s="18">
        <f t="shared" si="11"/>
        <v>0</v>
      </c>
      <c r="BQ29" s="18">
        <f t="shared" si="11"/>
        <v>0</v>
      </c>
      <c r="BR29" s="18">
        <f t="shared" si="11"/>
        <v>0</v>
      </c>
      <c r="BS29" s="18">
        <f t="shared" si="11"/>
        <v>0</v>
      </c>
      <c r="BT29" s="18">
        <f t="shared" si="11"/>
        <v>0</v>
      </c>
      <c r="BU29" s="18">
        <f t="shared" ref="BU29:CI29" si="12">SUM(BU30:BU32)</f>
        <v>0</v>
      </c>
      <c r="BV29" s="18">
        <f t="shared" si="12"/>
        <v>0</v>
      </c>
      <c r="BW29" s="18">
        <f t="shared" si="12"/>
        <v>0</v>
      </c>
      <c r="BX29" s="18">
        <f t="shared" si="12"/>
        <v>0</v>
      </c>
      <c r="BY29" s="18">
        <f t="shared" si="12"/>
        <v>0</v>
      </c>
      <c r="BZ29" s="18">
        <f t="shared" si="12"/>
        <v>0</v>
      </c>
      <c r="CA29" s="18">
        <f t="shared" si="12"/>
        <v>0</v>
      </c>
      <c r="CB29" s="18">
        <f t="shared" si="12"/>
        <v>0</v>
      </c>
      <c r="CC29" s="18">
        <f t="shared" si="12"/>
        <v>0</v>
      </c>
      <c r="CD29" s="18">
        <f t="shared" si="12"/>
        <v>0</v>
      </c>
      <c r="CE29" s="18">
        <f t="shared" si="12"/>
        <v>0</v>
      </c>
      <c r="CF29" s="18">
        <f t="shared" si="12"/>
        <v>0</v>
      </c>
      <c r="CG29" s="18">
        <f t="shared" si="12"/>
        <v>0</v>
      </c>
      <c r="CH29" s="18">
        <f t="shared" si="12"/>
        <v>0</v>
      </c>
      <c r="CI29" s="18">
        <f t="shared" si="12"/>
        <v>0</v>
      </c>
      <c r="CZ29" s="159" t="s">
        <v>181</v>
      </c>
      <c r="DA29" s="269">
        <v>16</v>
      </c>
      <c r="DB29" s="162" t="str">
        <f t="shared" si="2"/>
        <v>16_3.1_ВСЕГО</v>
      </c>
    </row>
    <row r="30" spans="1:106" s="85" customFormat="1" outlineLevel="1" x14ac:dyDescent="0.25">
      <c r="B30" s="10"/>
      <c r="C30" s="10" t="s">
        <v>39</v>
      </c>
      <c r="D30" s="177"/>
      <c r="E30" s="177"/>
      <c r="F30" s="10" t="s">
        <v>13</v>
      </c>
      <c r="G30" s="8">
        <f t="shared" ref="G30:G45" si="13">SUM(H30:CI30)</f>
        <v>38600</v>
      </c>
      <c r="H30" s="11">
        <f>H34+H37+H40+H43+H47</f>
        <v>0</v>
      </c>
      <c r="I30" s="11">
        <f t="shared" ref="I30:BT31" si="14">I34+I37+I40+I43+I47</f>
        <v>38600</v>
      </c>
      <c r="J30" s="11">
        <f t="shared" si="14"/>
        <v>0</v>
      </c>
      <c r="K30" s="11">
        <f t="shared" si="14"/>
        <v>0</v>
      </c>
      <c r="L30" s="11">
        <f t="shared" si="14"/>
        <v>0</v>
      </c>
      <c r="M30" s="11">
        <f t="shared" si="14"/>
        <v>0</v>
      </c>
      <c r="N30" s="11">
        <f t="shared" si="14"/>
        <v>0</v>
      </c>
      <c r="O30" s="11">
        <f t="shared" si="14"/>
        <v>0</v>
      </c>
      <c r="P30" s="11">
        <f t="shared" si="14"/>
        <v>0</v>
      </c>
      <c r="Q30" s="11">
        <f t="shared" si="14"/>
        <v>0</v>
      </c>
      <c r="R30" s="11">
        <f t="shared" si="14"/>
        <v>0</v>
      </c>
      <c r="S30" s="11">
        <f t="shared" si="14"/>
        <v>0</v>
      </c>
      <c r="T30" s="11">
        <f t="shared" si="14"/>
        <v>0</v>
      </c>
      <c r="U30" s="11">
        <f t="shared" si="14"/>
        <v>0</v>
      </c>
      <c r="V30" s="11">
        <f t="shared" si="14"/>
        <v>0</v>
      </c>
      <c r="W30" s="11">
        <f t="shared" si="14"/>
        <v>0</v>
      </c>
      <c r="X30" s="11">
        <f t="shared" si="14"/>
        <v>0</v>
      </c>
      <c r="Y30" s="11">
        <f t="shared" si="14"/>
        <v>0</v>
      </c>
      <c r="Z30" s="11">
        <f t="shared" si="14"/>
        <v>0</v>
      </c>
      <c r="AA30" s="11">
        <f t="shared" si="14"/>
        <v>0</v>
      </c>
      <c r="AB30" s="11">
        <f t="shared" si="14"/>
        <v>0</v>
      </c>
      <c r="AC30" s="11">
        <f t="shared" si="14"/>
        <v>0</v>
      </c>
      <c r="AD30" s="11">
        <f t="shared" si="14"/>
        <v>0</v>
      </c>
      <c r="AE30" s="11">
        <f t="shared" si="14"/>
        <v>0</v>
      </c>
      <c r="AF30" s="11">
        <f t="shared" si="14"/>
        <v>0</v>
      </c>
      <c r="AG30" s="11">
        <f t="shared" si="14"/>
        <v>0</v>
      </c>
      <c r="AH30" s="11">
        <f t="shared" si="14"/>
        <v>0</v>
      </c>
      <c r="AI30" s="11">
        <f t="shared" si="14"/>
        <v>0</v>
      </c>
      <c r="AJ30" s="11">
        <f t="shared" si="14"/>
        <v>0</v>
      </c>
      <c r="AK30" s="11">
        <f t="shared" si="14"/>
        <v>0</v>
      </c>
      <c r="AL30" s="11">
        <f t="shared" si="14"/>
        <v>0</v>
      </c>
      <c r="AM30" s="11">
        <f t="shared" si="14"/>
        <v>0</v>
      </c>
      <c r="AN30" s="11">
        <f t="shared" si="14"/>
        <v>0</v>
      </c>
      <c r="AO30" s="11">
        <f t="shared" si="14"/>
        <v>0</v>
      </c>
      <c r="AP30" s="11">
        <f t="shared" si="14"/>
        <v>0</v>
      </c>
      <c r="AQ30" s="11">
        <f t="shared" si="14"/>
        <v>0</v>
      </c>
      <c r="AR30" s="11">
        <f t="shared" si="14"/>
        <v>0</v>
      </c>
      <c r="AS30" s="11">
        <f t="shared" si="14"/>
        <v>0</v>
      </c>
      <c r="AT30" s="11">
        <f t="shared" si="14"/>
        <v>0</v>
      </c>
      <c r="AU30" s="11">
        <f t="shared" si="14"/>
        <v>0</v>
      </c>
      <c r="AV30" s="11">
        <f t="shared" si="14"/>
        <v>0</v>
      </c>
      <c r="AW30" s="11">
        <f t="shared" si="14"/>
        <v>0</v>
      </c>
      <c r="AX30" s="11">
        <f t="shared" si="14"/>
        <v>0</v>
      </c>
      <c r="AY30" s="11">
        <f t="shared" si="14"/>
        <v>0</v>
      </c>
      <c r="AZ30" s="11">
        <f t="shared" si="14"/>
        <v>0</v>
      </c>
      <c r="BA30" s="11">
        <f t="shared" si="14"/>
        <v>0</v>
      </c>
      <c r="BB30" s="11">
        <f t="shared" si="14"/>
        <v>0</v>
      </c>
      <c r="BC30" s="11">
        <f t="shared" si="14"/>
        <v>0</v>
      </c>
      <c r="BD30" s="11">
        <f t="shared" si="14"/>
        <v>0</v>
      </c>
      <c r="BE30" s="11">
        <f t="shared" si="14"/>
        <v>0</v>
      </c>
      <c r="BF30" s="11">
        <f t="shared" si="14"/>
        <v>0</v>
      </c>
      <c r="BG30" s="11">
        <f t="shared" si="14"/>
        <v>0</v>
      </c>
      <c r="BH30" s="11">
        <f t="shared" si="14"/>
        <v>0</v>
      </c>
      <c r="BI30" s="11">
        <f t="shared" si="14"/>
        <v>0</v>
      </c>
      <c r="BJ30" s="11">
        <f t="shared" si="14"/>
        <v>0</v>
      </c>
      <c r="BK30" s="11">
        <f t="shared" si="14"/>
        <v>0</v>
      </c>
      <c r="BL30" s="11">
        <f t="shared" si="14"/>
        <v>0</v>
      </c>
      <c r="BM30" s="11">
        <f t="shared" si="14"/>
        <v>0</v>
      </c>
      <c r="BN30" s="11">
        <f t="shared" si="14"/>
        <v>0</v>
      </c>
      <c r="BO30" s="11">
        <f t="shared" si="14"/>
        <v>0</v>
      </c>
      <c r="BP30" s="11">
        <f t="shared" si="14"/>
        <v>0</v>
      </c>
      <c r="BQ30" s="11">
        <f t="shared" si="14"/>
        <v>0</v>
      </c>
      <c r="BR30" s="11">
        <f t="shared" si="14"/>
        <v>0</v>
      </c>
      <c r="BS30" s="11">
        <f t="shared" si="14"/>
        <v>0</v>
      </c>
      <c r="BT30" s="11">
        <f t="shared" si="14"/>
        <v>0</v>
      </c>
      <c r="BU30" s="11">
        <f t="shared" ref="BU30:CI31" si="15">BU34+BU37+BU40+BU43+BU47</f>
        <v>0</v>
      </c>
      <c r="BV30" s="11">
        <f t="shared" si="15"/>
        <v>0</v>
      </c>
      <c r="BW30" s="11">
        <f t="shared" si="15"/>
        <v>0</v>
      </c>
      <c r="BX30" s="11">
        <f t="shared" si="15"/>
        <v>0</v>
      </c>
      <c r="BY30" s="11">
        <f t="shared" si="15"/>
        <v>0</v>
      </c>
      <c r="BZ30" s="11">
        <f t="shared" si="15"/>
        <v>0</v>
      </c>
      <c r="CA30" s="11">
        <f t="shared" si="15"/>
        <v>0</v>
      </c>
      <c r="CB30" s="11">
        <f t="shared" si="15"/>
        <v>0</v>
      </c>
      <c r="CC30" s="11">
        <f t="shared" si="15"/>
        <v>0</v>
      </c>
      <c r="CD30" s="11">
        <f t="shared" si="15"/>
        <v>0</v>
      </c>
      <c r="CE30" s="11">
        <f t="shared" si="15"/>
        <v>0</v>
      </c>
      <c r="CF30" s="11">
        <f t="shared" si="15"/>
        <v>0</v>
      </c>
      <c r="CG30" s="11">
        <f t="shared" si="15"/>
        <v>0</v>
      </c>
      <c r="CH30" s="11">
        <f t="shared" si="15"/>
        <v>0</v>
      </c>
      <c r="CI30" s="11">
        <f t="shared" si="15"/>
        <v>0</v>
      </c>
      <c r="CZ30" s="159" t="s">
        <v>181</v>
      </c>
      <c r="DA30" s="159">
        <v>17</v>
      </c>
      <c r="DB30" s="162" t="str">
        <f t="shared" si="2"/>
        <v>17__CAPEX</v>
      </c>
    </row>
    <row r="31" spans="1:106" s="85" customFormat="1" outlineLevel="1" x14ac:dyDescent="0.25">
      <c r="B31" s="10"/>
      <c r="C31" s="10" t="s">
        <v>40</v>
      </c>
      <c r="D31" s="177"/>
      <c r="E31" s="177"/>
      <c r="F31" s="10" t="s">
        <v>13</v>
      </c>
      <c r="G31" s="8">
        <f t="shared" si="13"/>
        <v>14900</v>
      </c>
      <c r="H31" s="11">
        <f>H35+H38+H41+H44+H48</f>
        <v>3800</v>
      </c>
      <c r="I31" s="11">
        <f t="shared" si="14"/>
        <v>11100</v>
      </c>
      <c r="J31" s="11">
        <f t="shared" si="14"/>
        <v>0</v>
      </c>
      <c r="K31" s="11">
        <f t="shared" si="14"/>
        <v>0</v>
      </c>
      <c r="L31" s="11">
        <f t="shared" si="14"/>
        <v>0</v>
      </c>
      <c r="M31" s="11">
        <f t="shared" si="14"/>
        <v>0</v>
      </c>
      <c r="N31" s="11">
        <f t="shared" si="14"/>
        <v>0</v>
      </c>
      <c r="O31" s="11">
        <f t="shared" si="14"/>
        <v>0</v>
      </c>
      <c r="P31" s="11">
        <f t="shared" si="14"/>
        <v>0</v>
      </c>
      <c r="Q31" s="11">
        <f t="shared" si="14"/>
        <v>0</v>
      </c>
      <c r="R31" s="11">
        <f t="shared" si="14"/>
        <v>0</v>
      </c>
      <c r="S31" s="11">
        <f t="shared" si="14"/>
        <v>0</v>
      </c>
      <c r="T31" s="11">
        <f t="shared" si="14"/>
        <v>0</v>
      </c>
      <c r="U31" s="11">
        <f t="shared" si="14"/>
        <v>0</v>
      </c>
      <c r="V31" s="11">
        <f t="shared" si="14"/>
        <v>0</v>
      </c>
      <c r="W31" s="11">
        <f t="shared" si="14"/>
        <v>0</v>
      </c>
      <c r="X31" s="11">
        <f t="shared" si="14"/>
        <v>0</v>
      </c>
      <c r="Y31" s="11">
        <f t="shared" si="14"/>
        <v>0</v>
      </c>
      <c r="Z31" s="11">
        <f t="shared" si="14"/>
        <v>0</v>
      </c>
      <c r="AA31" s="11">
        <f t="shared" si="14"/>
        <v>0</v>
      </c>
      <c r="AB31" s="11">
        <f t="shared" si="14"/>
        <v>0</v>
      </c>
      <c r="AC31" s="11">
        <f t="shared" si="14"/>
        <v>0</v>
      </c>
      <c r="AD31" s="11">
        <f t="shared" si="14"/>
        <v>0</v>
      </c>
      <c r="AE31" s="11">
        <f t="shared" si="14"/>
        <v>0</v>
      </c>
      <c r="AF31" s="11">
        <f t="shared" si="14"/>
        <v>0</v>
      </c>
      <c r="AG31" s="11">
        <f t="shared" si="14"/>
        <v>0</v>
      </c>
      <c r="AH31" s="11">
        <f t="shared" si="14"/>
        <v>0</v>
      </c>
      <c r="AI31" s="11">
        <f t="shared" si="14"/>
        <v>0</v>
      </c>
      <c r="AJ31" s="11">
        <f t="shared" si="14"/>
        <v>0</v>
      </c>
      <c r="AK31" s="11">
        <f t="shared" si="14"/>
        <v>0</v>
      </c>
      <c r="AL31" s="11">
        <f t="shared" si="14"/>
        <v>0</v>
      </c>
      <c r="AM31" s="11">
        <f t="shared" si="14"/>
        <v>0</v>
      </c>
      <c r="AN31" s="11">
        <f t="shared" si="14"/>
        <v>0</v>
      </c>
      <c r="AO31" s="11">
        <f t="shared" si="14"/>
        <v>0</v>
      </c>
      <c r="AP31" s="11">
        <f t="shared" si="14"/>
        <v>0</v>
      </c>
      <c r="AQ31" s="11">
        <f t="shared" si="14"/>
        <v>0</v>
      </c>
      <c r="AR31" s="11">
        <f t="shared" si="14"/>
        <v>0</v>
      </c>
      <c r="AS31" s="11">
        <f t="shared" si="14"/>
        <v>0</v>
      </c>
      <c r="AT31" s="11">
        <f t="shared" si="14"/>
        <v>0</v>
      </c>
      <c r="AU31" s="11">
        <f t="shared" si="14"/>
        <v>0</v>
      </c>
      <c r="AV31" s="11">
        <f t="shared" si="14"/>
        <v>0</v>
      </c>
      <c r="AW31" s="11">
        <f t="shared" si="14"/>
        <v>0</v>
      </c>
      <c r="AX31" s="11">
        <f t="shared" si="14"/>
        <v>0</v>
      </c>
      <c r="AY31" s="11">
        <f t="shared" si="14"/>
        <v>0</v>
      </c>
      <c r="AZ31" s="11">
        <f t="shared" si="14"/>
        <v>0</v>
      </c>
      <c r="BA31" s="11">
        <f t="shared" si="14"/>
        <v>0</v>
      </c>
      <c r="BB31" s="11">
        <f t="shared" si="14"/>
        <v>0</v>
      </c>
      <c r="BC31" s="11">
        <f t="shared" si="14"/>
        <v>0</v>
      </c>
      <c r="BD31" s="11">
        <f t="shared" si="14"/>
        <v>0</v>
      </c>
      <c r="BE31" s="11">
        <f t="shared" si="14"/>
        <v>0</v>
      </c>
      <c r="BF31" s="11">
        <f t="shared" si="14"/>
        <v>0</v>
      </c>
      <c r="BG31" s="11">
        <f t="shared" si="14"/>
        <v>0</v>
      </c>
      <c r="BH31" s="11">
        <f t="shared" si="14"/>
        <v>0</v>
      </c>
      <c r="BI31" s="11">
        <f t="shared" si="14"/>
        <v>0</v>
      </c>
      <c r="BJ31" s="11">
        <f t="shared" si="14"/>
        <v>0</v>
      </c>
      <c r="BK31" s="11">
        <f t="shared" si="14"/>
        <v>0</v>
      </c>
      <c r="BL31" s="11">
        <f t="shared" si="14"/>
        <v>0</v>
      </c>
      <c r="BM31" s="11">
        <f t="shared" si="14"/>
        <v>0</v>
      </c>
      <c r="BN31" s="11">
        <f t="shared" si="14"/>
        <v>0</v>
      </c>
      <c r="BO31" s="11">
        <f t="shared" si="14"/>
        <v>0</v>
      </c>
      <c r="BP31" s="11">
        <f t="shared" si="14"/>
        <v>0</v>
      </c>
      <c r="BQ31" s="11">
        <f t="shared" si="14"/>
        <v>0</v>
      </c>
      <c r="BR31" s="11">
        <f t="shared" si="14"/>
        <v>0</v>
      </c>
      <c r="BS31" s="11">
        <f t="shared" si="14"/>
        <v>0</v>
      </c>
      <c r="BT31" s="11">
        <f t="shared" si="14"/>
        <v>0</v>
      </c>
      <c r="BU31" s="11">
        <f t="shared" si="15"/>
        <v>0</v>
      </c>
      <c r="BV31" s="11">
        <f t="shared" si="15"/>
        <v>0</v>
      </c>
      <c r="BW31" s="11">
        <f t="shared" si="15"/>
        <v>0</v>
      </c>
      <c r="BX31" s="11">
        <f t="shared" si="15"/>
        <v>0</v>
      </c>
      <c r="BY31" s="11">
        <f t="shared" si="15"/>
        <v>0</v>
      </c>
      <c r="BZ31" s="11">
        <f t="shared" si="15"/>
        <v>0</v>
      </c>
      <c r="CA31" s="11">
        <f t="shared" si="15"/>
        <v>0</v>
      </c>
      <c r="CB31" s="11">
        <f t="shared" si="15"/>
        <v>0</v>
      </c>
      <c r="CC31" s="11">
        <f t="shared" si="15"/>
        <v>0</v>
      </c>
      <c r="CD31" s="11">
        <f t="shared" si="15"/>
        <v>0</v>
      </c>
      <c r="CE31" s="11">
        <f t="shared" si="15"/>
        <v>0</v>
      </c>
      <c r="CF31" s="11">
        <f t="shared" si="15"/>
        <v>0</v>
      </c>
      <c r="CG31" s="11">
        <f t="shared" si="15"/>
        <v>0</v>
      </c>
      <c r="CH31" s="11">
        <f t="shared" si="15"/>
        <v>0</v>
      </c>
      <c r="CI31" s="11">
        <f t="shared" si="15"/>
        <v>0</v>
      </c>
      <c r="CZ31" s="159" t="s">
        <v>181</v>
      </c>
      <c r="DA31" s="269">
        <v>18</v>
      </c>
      <c r="DB31" s="162" t="str">
        <f t="shared" si="2"/>
        <v>18__OPEX</v>
      </c>
    </row>
    <row r="32" spans="1:106" s="85" customFormat="1" outlineLevel="1" x14ac:dyDescent="0.25">
      <c r="B32" s="10"/>
      <c r="C32" s="10" t="s">
        <v>698</v>
      </c>
      <c r="D32" s="177"/>
      <c r="E32" s="177"/>
      <c r="F32" s="10" t="s">
        <v>13</v>
      </c>
      <c r="G32" s="8">
        <f t="shared" si="13"/>
        <v>17200</v>
      </c>
      <c r="H32" s="11">
        <f>H45</f>
        <v>0</v>
      </c>
      <c r="I32" s="11">
        <f t="shared" ref="I32:BT32" si="16">I45</f>
        <v>4300</v>
      </c>
      <c r="J32" s="11">
        <f t="shared" si="16"/>
        <v>4300</v>
      </c>
      <c r="K32" s="11">
        <f t="shared" si="16"/>
        <v>4300</v>
      </c>
      <c r="L32" s="11">
        <f t="shared" si="16"/>
        <v>4300</v>
      </c>
      <c r="M32" s="11">
        <f t="shared" si="16"/>
        <v>0</v>
      </c>
      <c r="N32" s="11">
        <f t="shared" si="16"/>
        <v>0</v>
      </c>
      <c r="O32" s="11">
        <f t="shared" si="16"/>
        <v>0</v>
      </c>
      <c r="P32" s="11">
        <f t="shared" si="16"/>
        <v>0</v>
      </c>
      <c r="Q32" s="11">
        <f t="shared" si="16"/>
        <v>0</v>
      </c>
      <c r="R32" s="11">
        <f t="shared" si="16"/>
        <v>0</v>
      </c>
      <c r="S32" s="11">
        <f t="shared" si="16"/>
        <v>0</v>
      </c>
      <c r="T32" s="11">
        <f t="shared" si="16"/>
        <v>0</v>
      </c>
      <c r="U32" s="11">
        <f t="shared" si="16"/>
        <v>0</v>
      </c>
      <c r="V32" s="11">
        <f t="shared" si="16"/>
        <v>0</v>
      </c>
      <c r="W32" s="11">
        <f t="shared" si="16"/>
        <v>0</v>
      </c>
      <c r="X32" s="11">
        <f t="shared" si="16"/>
        <v>0</v>
      </c>
      <c r="Y32" s="11">
        <f t="shared" si="16"/>
        <v>0</v>
      </c>
      <c r="Z32" s="11">
        <f t="shared" si="16"/>
        <v>0</v>
      </c>
      <c r="AA32" s="11">
        <f t="shared" si="16"/>
        <v>0</v>
      </c>
      <c r="AB32" s="11">
        <f t="shared" si="16"/>
        <v>0</v>
      </c>
      <c r="AC32" s="11">
        <f t="shared" si="16"/>
        <v>0</v>
      </c>
      <c r="AD32" s="11">
        <f t="shared" si="16"/>
        <v>0</v>
      </c>
      <c r="AE32" s="11">
        <f t="shared" si="16"/>
        <v>0</v>
      </c>
      <c r="AF32" s="11">
        <f t="shared" si="16"/>
        <v>0</v>
      </c>
      <c r="AG32" s="11">
        <f t="shared" si="16"/>
        <v>0</v>
      </c>
      <c r="AH32" s="11">
        <f t="shared" si="16"/>
        <v>0</v>
      </c>
      <c r="AI32" s="11">
        <f t="shared" si="16"/>
        <v>0</v>
      </c>
      <c r="AJ32" s="11">
        <f t="shared" si="16"/>
        <v>0</v>
      </c>
      <c r="AK32" s="11">
        <f t="shared" si="16"/>
        <v>0</v>
      </c>
      <c r="AL32" s="11">
        <f t="shared" si="16"/>
        <v>0</v>
      </c>
      <c r="AM32" s="11">
        <f t="shared" si="16"/>
        <v>0</v>
      </c>
      <c r="AN32" s="11">
        <f t="shared" si="16"/>
        <v>0</v>
      </c>
      <c r="AO32" s="11">
        <f t="shared" si="16"/>
        <v>0</v>
      </c>
      <c r="AP32" s="11">
        <f t="shared" si="16"/>
        <v>0</v>
      </c>
      <c r="AQ32" s="11">
        <f t="shared" si="16"/>
        <v>0</v>
      </c>
      <c r="AR32" s="11">
        <f t="shared" si="16"/>
        <v>0</v>
      </c>
      <c r="AS32" s="11">
        <f t="shared" si="16"/>
        <v>0</v>
      </c>
      <c r="AT32" s="11">
        <f t="shared" si="16"/>
        <v>0</v>
      </c>
      <c r="AU32" s="11">
        <f t="shared" si="16"/>
        <v>0</v>
      </c>
      <c r="AV32" s="11">
        <f t="shared" si="16"/>
        <v>0</v>
      </c>
      <c r="AW32" s="11">
        <f t="shared" si="16"/>
        <v>0</v>
      </c>
      <c r="AX32" s="11">
        <f t="shared" si="16"/>
        <v>0</v>
      </c>
      <c r="AY32" s="11">
        <f t="shared" si="16"/>
        <v>0</v>
      </c>
      <c r="AZ32" s="11">
        <f t="shared" si="16"/>
        <v>0</v>
      </c>
      <c r="BA32" s="11">
        <f t="shared" si="16"/>
        <v>0</v>
      </c>
      <c r="BB32" s="11">
        <f t="shared" si="16"/>
        <v>0</v>
      </c>
      <c r="BC32" s="11">
        <f t="shared" si="16"/>
        <v>0</v>
      </c>
      <c r="BD32" s="11">
        <f t="shared" si="16"/>
        <v>0</v>
      </c>
      <c r="BE32" s="11">
        <f t="shared" si="16"/>
        <v>0</v>
      </c>
      <c r="BF32" s="11">
        <f t="shared" si="16"/>
        <v>0</v>
      </c>
      <c r="BG32" s="11">
        <f t="shared" si="16"/>
        <v>0</v>
      </c>
      <c r="BH32" s="11">
        <f t="shared" si="16"/>
        <v>0</v>
      </c>
      <c r="BI32" s="11">
        <f t="shared" si="16"/>
        <v>0</v>
      </c>
      <c r="BJ32" s="11">
        <f t="shared" si="16"/>
        <v>0</v>
      </c>
      <c r="BK32" s="11">
        <f t="shared" si="16"/>
        <v>0</v>
      </c>
      <c r="BL32" s="11">
        <f t="shared" si="16"/>
        <v>0</v>
      </c>
      <c r="BM32" s="11">
        <f t="shared" si="16"/>
        <v>0</v>
      </c>
      <c r="BN32" s="11">
        <f t="shared" si="16"/>
        <v>0</v>
      </c>
      <c r="BO32" s="11">
        <f t="shared" si="16"/>
        <v>0</v>
      </c>
      <c r="BP32" s="11">
        <f t="shared" si="16"/>
        <v>0</v>
      </c>
      <c r="BQ32" s="11">
        <f t="shared" si="16"/>
        <v>0</v>
      </c>
      <c r="BR32" s="11">
        <f t="shared" si="16"/>
        <v>0</v>
      </c>
      <c r="BS32" s="11">
        <f t="shared" si="16"/>
        <v>0</v>
      </c>
      <c r="BT32" s="11">
        <f t="shared" si="16"/>
        <v>0</v>
      </c>
      <c r="BU32" s="11">
        <f t="shared" ref="BU32:CI32" si="17">BU45</f>
        <v>0</v>
      </c>
      <c r="BV32" s="11">
        <f t="shared" si="17"/>
        <v>0</v>
      </c>
      <c r="BW32" s="11">
        <f t="shared" si="17"/>
        <v>0</v>
      </c>
      <c r="BX32" s="11">
        <f t="shared" si="17"/>
        <v>0</v>
      </c>
      <c r="BY32" s="11">
        <f t="shared" si="17"/>
        <v>0</v>
      </c>
      <c r="BZ32" s="11">
        <f t="shared" si="17"/>
        <v>0</v>
      </c>
      <c r="CA32" s="11">
        <f t="shared" si="17"/>
        <v>0</v>
      </c>
      <c r="CB32" s="11">
        <f t="shared" si="17"/>
        <v>0</v>
      </c>
      <c r="CC32" s="11">
        <f t="shared" si="17"/>
        <v>0</v>
      </c>
      <c r="CD32" s="11">
        <f t="shared" si="17"/>
        <v>0</v>
      </c>
      <c r="CE32" s="11">
        <f t="shared" si="17"/>
        <v>0</v>
      </c>
      <c r="CF32" s="11">
        <f t="shared" si="17"/>
        <v>0</v>
      </c>
      <c r="CG32" s="11">
        <f t="shared" si="17"/>
        <v>0</v>
      </c>
      <c r="CH32" s="11">
        <f t="shared" si="17"/>
        <v>0</v>
      </c>
      <c r="CI32" s="11">
        <f t="shared" si="17"/>
        <v>0</v>
      </c>
      <c r="CZ32" s="159" t="s">
        <v>181</v>
      </c>
      <c r="DA32" s="269">
        <v>19</v>
      </c>
      <c r="DB32" s="162" t="str">
        <f t="shared" si="2"/>
        <v>19__СЕРВИС</v>
      </c>
    </row>
    <row r="33" spans="1:106" s="85" customFormat="1" outlineLevel="1" x14ac:dyDescent="0.25">
      <c r="B33" s="16" t="s">
        <v>128</v>
      </c>
      <c r="C33" s="10" t="str">
        <f>IF(Согласование!$B$11="Цифровой",DH7,DI7)</f>
        <v>в т.ч. на этап Оценка</v>
      </c>
      <c r="D33" s="17"/>
      <c r="E33" s="17"/>
      <c r="F33" s="16" t="s">
        <v>13</v>
      </c>
      <c r="G33" s="13">
        <f t="shared" si="13"/>
        <v>3800</v>
      </c>
      <c r="H33" s="28">
        <f t="shared" ref="H33:BS33" si="18">H34+H35</f>
        <v>3800</v>
      </c>
      <c r="I33" s="28">
        <f t="shared" si="18"/>
        <v>0</v>
      </c>
      <c r="J33" s="28">
        <f t="shared" si="18"/>
        <v>0</v>
      </c>
      <c r="K33" s="28">
        <f t="shared" si="18"/>
        <v>0</v>
      </c>
      <c r="L33" s="28">
        <f t="shared" si="18"/>
        <v>0</v>
      </c>
      <c r="M33" s="28">
        <f t="shared" si="18"/>
        <v>0</v>
      </c>
      <c r="N33" s="28">
        <f t="shared" si="18"/>
        <v>0</v>
      </c>
      <c r="O33" s="28">
        <f t="shared" si="18"/>
        <v>0</v>
      </c>
      <c r="P33" s="28">
        <f t="shared" si="18"/>
        <v>0</v>
      </c>
      <c r="Q33" s="28">
        <f t="shared" si="18"/>
        <v>0</v>
      </c>
      <c r="R33" s="28">
        <f t="shared" si="18"/>
        <v>0</v>
      </c>
      <c r="S33" s="28">
        <f t="shared" si="18"/>
        <v>0</v>
      </c>
      <c r="T33" s="28">
        <f t="shared" si="18"/>
        <v>0</v>
      </c>
      <c r="U33" s="28">
        <f t="shared" si="18"/>
        <v>0</v>
      </c>
      <c r="V33" s="28">
        <f t="shared" si="18"/>
        <v>0</v>
      </c>
      <c r="W33" s="28">
        <f t="shared" si="18"/>
        <v>0</v>
      </c>
      <c r="X33" s="28">
        <f t="shared" si="18"/>
        <v>0</v>
      </c>
      <c r="Y33" s="28">
        <f t="shared" si="18"/>
        <v>0</v>
      </c>
      <c r="Z33" s="28">
        <f t="shared" si="18"/>
        <v>0</v>
      </c>
      <c r="AA33" s="28">
        <f t="shared" si="18"/>
        <v>0</v>
      </c>
      <c r="AB33" s="28">
        <f t="shared" si="18"/>
        <v>0</v>
      </c>
      <c r="AC33" s="28">
        <f t="shared" si="18"/>
        <v>0</v>
      </c>
      <c r="AD33" s="28">
        <f t="shared" si="18"/>
        <v>0</v>
      </c>
      <c r="AE33" s="28">
        <f t="shared" si="18"/>
        <v>0</v>
      </c>
      <c r="AF33" s="28">
        <f t="shared" si="18"/>
        <v>0</v>
      </c>
      <c r="AG33" s="28">
        <f t="shared" si="18"/>
        <v>0</v>
      </c>
      <c r="AH33" s="28">
        <f t="shared" si="18"/>
        <v>0</v>
      </c>
      <c r="AI33" s="28">
        <f t="shared" si="18"/>
        <v>0</v>
      </c>
      <c r="AJ33" s="28">
        <f t="shared" si="18"/>
        <v>0</v>
      </c>
      <c r="AK33" s="28">
        <f t="shared" si="18"/>
        <v>0</v>
      </c>
      <c r="AL33" s="28">
        <f t="shared" si="18"/>
        <v>0</v>
      </c>
      <c r="AM33" s="28">
        <f t="shared" si="18"/>
        <v>0</v>
      </c>
      <c r="AN33" s="28">
        <f t="shared" si="18"/>
        <v>0</v>
      </c>
      <c r="AO33" s="28">
        <f t="shared" si="18"/>
        <v>0</v>
      </c>
      <c r="AP33" s="28">
        <f t="shared" si="18"/>
        <v>0</v>
      </c>
      <c r="AQ33" s="28">
        <f t="shared" si="18"/>
        <v>0</v>
      </c>
      <c r="AR33" s="28">
        <f t="shared" si="18"/>
        <v>0</v>
      </c>
      <c r="AS33" s="28">
        <f t="shared" si="18"/>
        <v>0</v>
      </c>
      <c r="AT33" s="28">
        <f t="shared" si="18"/>
        <v>0</v>
      </c>
      <c r="AU33" s="28">
        <f t="shared" si="18"/>
        <v>0</v>
      </c>
      <c r="AV33" s="28">
        <f t="shared" si="18"/>
        <v>0</v>
      </c>
      <c r="AW33" s="28">
        <f t="shared" si="18"/>
        <v>0</v>
      </c>
      <c r="AX33" s="28">
        <f t="shared" si="18"/>
        <v>0</v>
      </c>
      <c r="AY33" s="28">
        <f t="shared" si="18"/>
        <v>0</v>
      </c>
      <c r="AZ33" s="28">
        <f t="shared" si="18"/>
        <v>0</v>
      </c>
      <c r="BA33" s="28">
        <f t="shared" si="18"/>
        <v>0</v>
      </c>
      <c r="BB33" s="28">
        <f t="shared" si="18"/>
        <v>0</v>
      </c>
      <c r="BC33" s="28">
        <f t="shared" si="18"/>
        <v>0</v>
      </c>
      <c r="BD33" s="28">
        <f t="shared" si="18"/>
        <v>0</v>
      </c>
      <c r="BE33" s="28">
        <f t="shared" si="18"/>
        <v>0</v>
      </c>
      <c r="BF33" s="28">
        <f t="shared" si="18"/>
        <v>0</v>
      </c>
      <c r="BG33" s="28">
        <f t="shared" si="18"/>
        <v>0</v>
      </c>
      <c r="BH33" s="28">
        <f t="shared" si="18"/>
        <v>0</v>
      </c>
      <c r="BI33" s="28">
        <f t="shared" si="18"/>
        <v>0</v>
      </c>
      <c r="BJ33" s="28">
        <f t="shared" si="18"/>
        <v>0</v>
      </c>
      <c r="BK33" s="28">
        <f t="shared" si="18"/>
        <v>0</v>
      </c>
      <c r="BL33" s="28">
        <f t="shared" si="18"/>
        <v>0</v>
      </c>
      <c r="BM33" s="28">
        <f t="shared" si="18"/>
        <v>0</v>
      </c>
      <c r="BN33" s="28">
        <f t="shared" si="18"/>
        <v>0</v>
      </c>
      <c r="BO33" s="28">
        <f t="shared" si="18"/>
        <v>0</v>
      </c>
      <c r="BP33" s="28">
        <f t="shared" si="18"/>
        <v>0</v>
      </c>
      <c r="BQ33" s="28">
        <f t="shared" si="18"/>
        <v>0</v>
      </c>
      <c r="BR33" s="28">
        <f t="shared" si="18"/>
        <v>0</v>
      </c>
      <c r="BS33" s="28">
        <f t="shared" si="18"/>
        <v>0</v>
      </c>
      <c r="BT33" s="28">
        <f t="shared" ref="BT33:CD33" si="19">BT34+BT35</f>
        <v>0</v>
      </c>
      <c r="BU33" s="28">
        <f t="shared" si="19"/>
        <v>0</v>
      </c>
      <c r="BV33" s="28">
        <f t="shared" si="19"/>
        <v>0</v>
      </c>
      <c r="BW33" s="28">
        <f t="shared" si="19"/>
        <v>0</v>
      </c>
      <c r="BX33" s="28">
        <f t="shared" si="19"/>
        <v>0</v>
      </c>
      <c r="BY33" s="28">
        <f t="shared" si="19"/>
        <v>0</v>
      </c>
      <c r="BZ33" s="28">
        <f t="shared" si="19"/>
        <v>0</v>
      </c>
      <c r="CA33" s="28">
        <f t="shared" si="19"/>
        <v>0</v>
      </c>
      <c r="CB33" s="28">
        <f t="shared" si="19"/>
        <v>0</v>
      </c>
      <c r="CC33" s="28">
        <f t="shared" si="19"/>
        <v>0</v>
      </c>
      <c r="CD33" s="28">
        <f t="shared" si="19"/>
        <v>0</v>
      </c>
      <c r="CE33" s="28">
        <f>CE34+CE35</f>
        <v>0</v>
      </c>
      <c r="CF33" s="28">
        <f>CF34+CF35</f>
        <v>0</v>
      </c>
      <c r="CG33" s="28">
        <f>CG34+CG35</f>
        <v>0</v>
      </c>
      <c r="CH33" s="28">
        <f>CH34+CH35</f>
        <v>0</v>
      </c>
      <c r="CI33" s="28">
        <f>CI34+CI35</f>
        <v>0</v>
      </c>
      <c r="CZ33" s="159" t="s">
        <v>181</v>
      </c>
      <c r="DA33" s="269">
        <v>20</v>
      </c>
      <c r="DB33" s="162" t="str">
        <f t="shared" si="2"/>
        <v>20_3.2_в т.ч. на этап Оценка</v>
      </c>
    </row>
    <row r="34" spans="1:106" s="84" customFormat="1" ht="14.25" outlineLevel="1" x14ac:dyDescent="0.25">
      <c r="A34" s="90"/>
      <c r="B34" s="7"/>
      <c r="C34" s="7" t="s">
        <v>39</v>
      </c>
      <c r="D34" s="121"/>
      <c r="E34" s="121"/>
      <c r="F34" s="7" t="s">
        <v>13</v>
      </c>
      <c r="G34" s="27">
        <f t="shared" si="13"/>
        <v>0</v>
      </c>
      <c r="H34" s="125">
        <f>IFERROR(INDEX('Бюджет (Уберизация зак)'!$F$10:$Y$23,MATCH('ИД (Уберизация зак)'!$C34,'Бюджет (Уберизация зак)'!$C$10:$C$22,0),MATCH('ИД (Уберизация зак)'!H$28,'Бюджет (Уберизация зак)'!$F$3:$Y$3,0)),0)</f>
        <v>0</v>
      </c>
      <c r="I34" s="125">
        <f>IFERROR(INDEX('Бюджет (Уберизация зак)'!$F$10:$Y$23,MATCH('ИД (Уберизация зак)'!$C34,'Бюджет (Уберизация зак)'!$C$10:$C$22,0),MATCH('ИД (Уберизация зак)'!I$28,'Бюджет (Уберизация зак)'!$F$3:$Y$3,0)),0)</f>
        <v>0</v>
      </c>
      <c r="J34" s="125">
        <f>IFERROR(INDEX('Бюджет (Уберизация зак)'!$F$10:$Y$23,MATCH('ИД (Уберизация зак)'!$C34,'Бюджет (Уберизация зак)'!$C$10:$C$22,0),MATCH('ИД (Уберизация зак)'!J$28,'Бюджет (Уберизация зак)'!$F$3:$Y$3,0)),0)</f>
        <v>0</v>
      </c>
      <c r="K34" s="125">
        <f>IFERROR(INDEX('Бюджет (Уберизация зак)'!$F$10:$Y$23,MATCH('ИД (Уберизация зак)'!$C34,'Бюджет (Уберизация зак)'!$C$10:$C$22,0),MATCH('ИД (Уберизация зак)'!K$28,'Бюджет (Уберизация зак)'!$F$3:$Y$3,0)),0)</f>
        <v>0</v>
      </c>
      <c r="L34" s="125">
        <f>IFERROR(INDEX('Бюджет (Уберизация зак)'!$F$10:$Y$23,MATCH('ИД (Уберизация зак)'!$C34,'Бюджет (Уберизация зак)'!$C$10:$C$22,0),MATCH('ИД (Уберизация зак)'!L$28,'Бюджет (Уберизация зак)'!$F$3:$Y$3,0)),0)</f>
        <v>0</v>
      </c>
      <c r="M34" s="125">
        <f>IFERROR(INDEX('Бюджет (Уберизация зак)'!$F$10:$Y$23,MATCH('ИД (Уберизация зак)'!$C34,'Бюджет (Уберизация зак)'!$C$10:$C$22,0),MATCH('ИД (Уберизация зак)'!M$28,'Бюджет (Уберизация зак)'!$F$3:$Y$3,0)),0)</f>
        <v>0</v>
      </c>
      <c r="N34" s="125">
        <f>IFERROR(INDEX('Бюджет (Уберизация зак)'!$F$10:$Y$23,MATCH('ИД (Уберизация зак)'!$C34,'Бюджет (Уберизация зак)'!$C$10:$C$22,0),MATCH('ИД (Уберизация зак)'!N$28,'Бюджет (Уберизация зак)'!$F$3:$Y$3,0)),0)</f>
        <v>0</v>
      </c>
      <c r="O34" s="125">
        <f>IFERROR(INDEX('Бюджет (Уберизация зак)'!$F$10:$Y$23,MATCH('ИД (Уберизация зак)'!$C34,'Бюджет (Уберизация зак)'!$C$10:$C$22,0),MATCH('ИД (Уберизация зак)'!O$28,'Бюджет (Уберизация зак)'!$F$3:$Y$3,0)),0)</f>
        <v>0</v>
      </c>
      <c r="P34" s="125">
        <f>IFERROR(INDEX('Бюджет (Уберизация зак)'!$F$10:$Y$23,MATCH('ИД (Уберизация зак)'!$C34,'Бюджет (Уберизация зак)'!$C$10:$C$22,0),MATCH('ИД (Уберизация зак)'!P$28,'Бюджет (Уберизация зак)'!$F$3:$Y$3,0)),0)</f>
        <v>0</v>
      </c>
      <c r="Q34" s="125">
        <f>IFERROR(INDEX('Бюджет (Уберизация зак)'!$F$10:$Y$23,MATCH('ИД (Уберизация зак)'!$C34,'Бюджет (Уберизация зак)'!$C$10:$C$22,0),MATCH('ИД (Уберизация зак)'!Q$28,'Бюджет (Уберизация зак)'!$F$3:$Y$3,0)),0)</f>
        <v>0</v>
      </c>
      <c r="R34" s="125">
        <f>IFERROR(INDEX('Бюджет (Уберизация зак)'!$F$10:$Y$23,MATCH('ИД (Уберизация зак)'!$C34,'Бюджет (Уберизация зак)'!$C$10:$C$22,0),MATCH('ИД (Уберизация зак)'!R$28,'Бюджет (Уберизация зак)'!$F$3:$Y$3,0)),0)</f>
        <v>0</v>
      </c>
      <c r="S34" s="125">
        <f>IFERROR(INDEX('Бюджет (Уберизация зак)'!$F$10:$Y$23,MATCH('ИД (Уберизация зак)'!$C34,'Бюджет (Уберизация зак)'!$C$10:$C$22,0),MATCH('ИД (Уберизация зак)'!S$28,'Бюджет (Уберизация зак)'!$F$3:$Y$3,0)),0)</f>
        <v>0</v>
      </c>
      <c r="T34" s="125">
        <f>IFERROR(INDEX('Бюджет (Уберизация зак)'!$F$10:$Y$23,MATCH('ИД (Уберизация зак)'!$C34,'Бюджет (Уберизация зак)'!$C$10:$C$22,0),MATCH('ИД (Уберизация зак)'!T$28,'Бюджет (Уберизация зак)'!$F$3:$Y$3,0)),0)</f>
        <v>0</v>
      </c>
      <c r="U34" s="125">
        <f>IFERROR(INDEX('Бюджет (Уберизация зак)'!$F$10:$Y$23,MATCH('ИД (Уберизация зак)'!$C34,'Бюджет (Уберизация зак)'!$C$10:$C$22,0),MATCH('ИД (Уберизация зак)'!U$28,'Бюджет (Уберизация зак)'!$F$3:$Y$3,0)),0)</f>
        <v>0</v>
      </c>
      <c r="V34" s="125">
        <f>IFERROR(INDEX('Бюджет (Уберизация зак)'!$F$10:$Y$23,MATCH('ИД (Уберизация зак)'!$C34,'Бюджет (Уберизация зак)'!$C$10:$C$22,0),MATCH('ИД (Уберизация зак)'!V$28,'Бюджет (Уберизация зак)'!$F$3:$Y$3,0)),0)</f>
        <v>0</v>
      </c>
      <c r="W34" s="125">
        <f>IFERROR(INDEX('Бюджет (Уберизация зак)'!$F$10:$Y$23,MATCH('ИД (Уберизация зак)'!$C34,'Бюджет (Уберизация зак)'!$C$10:$C$22,0),MATCH('ИД (Уберизация зак)'!W$28,'Бюджет (Уберизация зак)'!$F$3:$Y$3,0)),0)</f>
        <v>0</v>
      </c>
      <c r="X34" s="125">
        <f>IFERROR(INDEX('Бюджет (Уберизация зак)'!$F$10:$Y$23,MATCH('ИД (Уберизация зак)'!$C34,'Бюджет (Уберизация зак)'!$C$10:$C$22,0),MATCH('ИД (Уберизация зак)'!X$28,'Бюджет (Уберизация зак)'!$F$3:$Y$3,0)),0)</f>
        <v>0</v>
      </c>
      <c r="Y34" s="125">
        <f>IFERROR(INDEX('Бюджет (Уберизация зак)'!$F$10:$Y$23,MATCH('ИД (Уберизация зак)'!$C34,'Бюджет (Уберизация зак)'!$C$10:$C$22,0),MATCH('ИД (Уберизация зак)'!Y$28,'Бюджет (Уберизация зак)'!$F$3:$Y$3,0)),0)</f>
        <v>0</v>
      </c>
      <c r="Z34" s="125">
        <f>IFERROR(INDEX('Бюджет (Уберизация зак)'!$F$10:$Y$23,MATCH('ИД (Уберизация зак)'!$C34,'Бюджет (Уберизация зак)'!$C$10:$C$22,0),MATCH('ИД (Уберизация зак)'!Z$28,'Бюджет (Уберизация зак)'!$F$3:$Y$3,0)),0)</f>
        <v>0</v>
      </c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5"/>
      <c r="BA34" s="125"/>
      <c r="BB34" s="125"/>
      <c r="BC34" s="125"/>
      <c r="BD34" s="125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  <c r="CG34" s="125"/>
      <c r="CH34" s="125"/>
      <c r="CI34" s="126"/>
      <c r="CZ34" s="41" t="s">
        <v>181</v>
      </c>
      <c r="DA34" s="41">
        <v>21</v>
      </c>
      <c r="DB34" s="162" t="str">
        <f t="shared" si="2"/>
        <v>21__CAPEX</v>
      </c>
    </row>
    <row r="35" spans="1:106" s="84" customFormat="1" outlineLevel="1" x14ac:dyDescent="0.25">
      <c r="A35" s="90"/>
      <c r="B35" s="7"/>
      <c r="C35" s="7" t="s">
        <v>40</v>
      </c>
      <c r="D35" s="121"/>
      <c r="E35" s="121"/>
      <c r="F35" s="7" t="s">
        <v>13</v>
      </c>
      <c r="G35" s="27">
        <f t="shared" si="13"/>
        <v>3800</v>
      </c>
      <c r="H35" s="125">
        <f>IFERROR(INDEX('Бюджет (Уберизация зак)'!$F$10:$Y$23,MATCH('ИД (Уберизация зак)'!$C35,'Бюджет (Уберизация зак)'!$C$10:$C$22,0),MATCH('ИД (Уберизация зак)'!H$28,'Бюджет (Уберизация зак)'!$F$3:$Y$3,0)),0)</f>
        <v>3800</v>
      </c>
      <c r="I35" s="125">
        <f>IFERROR(INDEX('Бюджет (Уберизация зак)'!$F$10:$Y$23,MATCH('ИД (Уберизация зак)'!$C35,'Бюджет (Уберизация зак)'!$C$10:$C$22,0),MATCH('ИД (Уберизация зак)'!I$28,'Бюджет (Уберизация зак)'!$F$3:$Y$3,0)),0)</f>
        <v>0</v>
      </c>
      <c r="J35" s="125">
        <f>IFERROR(INDEX('Бюджет (Уберизация зак)'!$F$10:$Y$23,MATCH('ИД (Уберизация зак)'!$C35,'Бюджет (Уберизация зак)'!$C$10:$C$22,0),MATCH('ИД (Уберизация зак)'!J$28,'Бюджет (Уберизация зак)'!$F$3:$Y$3,0)),0)</f>
        <v>0</v>
      </c>
      <c r="K35" s="125">
        <f>IFERROR(INDEX('Бюджет (Уберизация зак)'!$F$10:$Y$23,MATCH('ИД (Уберизация зак)'!$C35,'Бюджет (Уберизация зак)'!$C$10:$C$22,0),MATCH('ИД (Уберизация зак)'!K$28,'Бюджет (Уберизация зак)'!$F$3:$Y$3,0)),0)</f>
        <v>0</v>
      </c>
      <c r="L35" s="125">
        <f>IFERROR(INDEX('Бюджет (Уберизация зак)'!$F$10:$Y$23,MATCH('ИД (Уберизация зак)'!$C35,'Бюджет (Уберизация зак)'!$C$10:$C$22,0),MATCH('ИД (Уберизация зак)'!L$28,'Бюджет (Уберизация зак)'!$F$3:$Y$3,0)),0)</f>
        <v>0</v>
      </c>
      <c r="M35" s="125">
        <f>IFERROR(INDEX('Бюджет (Уберизация зак)'!$F$10:$Y$23,MATCH('ИД (Уберизация зак)'!$C35,'Бюджет (Уберизация зак)'!$C$10:$C$22,0),MATCH('ИД (Уберизация зак)'!M$28,'Бюджет (Уберизация зак)'!$F$3:$Y$3,0)),0)</f>
        <v>0</v>
      </c>
      <c r="N35" s="125">
        <f>IFERROR(INDEX('Бюджет (Уберизация зак)'!$F$10:$Y$23,MATCH('ИД (Уберизация зак)'!$C35,'Бюджет (Уберизация зак)'!$C$10:$C$22,0),MATCH('ИД (Уберизация зак)'!N$28,'Бюджет (Уберизация зак)'!$F$3:$Y$3,0)),0)</f>
        <v>0</v>
      </c>
      <c r="O35" s="125">
        <f>IFERROR(INDEX('Бюджет (Уберизация зак)'!$F$10:$Y$23,MATCH('ИД (Уберизация зак)'!$C35,'Бюджет (Уберизация зак)'!$C$10:$C$22,0),MATCH('ИД (Уберизация зак)'!O$28,'Бюджет (Уберизация зак)'!$F$3:$Y$3,0)),0)</f>
        <v>0</v>
      </c>
      <c r="P35" s="125">
        <f>IFERROR(INDEX('Бюджет (Уберизация зак)'!$F$10:$Y$23,MATCH('ИД (Уберизация зак)'!$C35,'Бюджет (Уберизация зак)'!$C$10:$C$22,0),MATCH('ИД (Уберизация зак)'!P$28,'Бюджет (Уберизация зак)'!$F$3:$Y$3,0)),0)</f>
        <v>0</v>
      </c>
      <c r="Q35" s="125">
        <f>IFERROR(INDEX('Бюджет (Уберизация зак)'!$F$10:$Y$23,MATCH('ИД (Уберизация зак)'!$C35,'Бюджет (Уберизация зак)'!$C$10:$C$22,0),MATCH('ИД (Уберизация зак)'!Q$28,'Бюджет (Уберизация зак)'!$F$3:$Y$3,0)),0)</f>
        <v>0</v>
      </c>
      <c r="R35" s="125">
        <f>IFERROR(INDEX('Бюджет (Уберизация зак)'!$F$10:$Y$23,MATCH('ИД (Уберизация зак)'!$C35,'Бюджет (Уберизация зак)'!$C$10:$C$22,0),MATCH('ИД (Уберизация зак)'!R$28,'Бюджет (Уберизация зак)'!$F$3:$Y$3,0)),0)</f>
        <v>0</v>
      </c>
      <c r="S35" s="125">
        <f>IFERROR(INDEX('Бюджет (Уберизация зак)'!$F$10:$Y$23,MATCH('ИД (Уберизация зак)'!$C35,'Бюджет (Уберизация зак)'!$C$10:$C$22,0),MATCH('ИД (Уберизация зак)'!S$28,'Бюджет (Уберизация зак)'!$F$3:$Y$3,0)),0)</f>
        <v>0</v>
      </c>
      <c r="T35" s="125">
        <f>IFERROR(INDEX('Бюджет (Уберизация зак)'!$F$10:$Y$23,MATCH('ИД (Уберизация зак)'!$C35,'Бюджет (Уберизация зак)'!$C$10:$C$22,0),MATCH('ИД (Уберизация зак)'!T$28,'Бюджет (Уберизация зак)'!$F$3:$Y$3,0)),0)</f>
        <v>0</v>
      </c>
      <c r="U35" s="125">
        <f>IFERROR(INDEX('Бюджет (Уберизация зак)'!$F$10:$Y$23,MATCH('ИД (Уберизация зак)'!$C35,'Бюджет (Уберизация зак)'!$C$10:$C$22,0),MATCH('ИД (Уберизация зак)'!U$28,'Бюджет (Уберизация зак)'!$F$3:$Y$3,0)),0)</f>
        <v>0</v>
      </c>
      <c r="V35" s="125">
        <f>IFERROR(INDEX('Бюджет (Уберизация зак)'!$F$10:$Y$23,MATCH('ИД (Уберизация зак)'!$C35,'Бюджет (Уберизация зак)'!$C$10:$C$22,0),MATCH('ИД (Уберизация зак)'!V$28,'Бюджет (Уберизация зак)'!$F$3:$Y$3,0)),0)</f>
        <v>0</v>
      </c>
      <c r="W35" s="125">
        <f>IFERROR(INDEX('Бюджет (Уберизация зак)'!$F$10:$Y$23,MATCH('ИД (Уберизация зак)'!$C35,'Бюджет (Уберизация зак)'!$C$10:$C$22,0),MATCH('ИД (Уберизация зак)'!W$28,'Бюджет (Уберизация зак)'!$F$3:$Y$3,0)),0)</f>
        <v>0</v>
      </c>
      <c r="X35" s="125">
        <f>IFERROR(INDEX('Бюджет (Уберизация зак)'!$F$10:$Y$23,MATCH('ИД (Уберизация зак)'!$C35,'Бюджет (Уберизация зак)'!$C$10:$C$22,0),MATCH('ИД (Уберизация зак)'!X$28,'Бюджет (Уберизация зак)'!$F$3:$Y$3,0)),0)</f>
        <v>0</v>
      </c>
      <c r="Y35" s="125">
        <f>IFERROR(INDEX('Бюджет (Уберизация зак)'!$F$10:$Y$23,MATCH('ИД (Уберизация зак)'!$C35,'Бюджет (Уберизация зак)'!$C$10:$C$22,0),MATCH('ИД (Уберизация зак)'!Y$28,'Бюджет (Уберизация зак)'!$F$3:$Y$3,0)),0)</f>
        <v>0</v>
      </c>
      <c r="Z35" s="125">
        <f>IFERROR(INDEX('Бюджет (Уберизация зак)'!$F$10:$Y$23,MATCH('ИД (Уберизация зак)'!$C35,'Бюджет (Уберизация зак)'!$C$10:$C$22,0),MATCH('ИД (Уберизация зак)'!Z$28,'Бюджет (Уберизация зак)'!$F$3:$Y$3,0)),0)</f>
        <v>0</v>
      </c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  <c r="BO35" s="128"/>
      <c r="BP35" s="128"/>
      <c r="BQ35" s="128"/>
      <c r="BR35" s="128"/>
      <c r="BS35" s="128"/>
      <c r="BT35" s="128"/>
      <c r="BU35" s="128"/>
      <c r="BV35" s="128"/>
      <c r="BW35" s="128"/>
      <c r="BX35" s="128"/>
      <c r="BY35" s="128"/>
      <c r="BZ35" s="128"/>
      <c r="CA35" s="128"/>
      <c r="CB35" s="128"/>
      <c r="CC35" s="128"/>
      <c r="CD35" s="128"/>
      <c r="CE35" s="128"/>
      <c r="CF35" s="128"/>
      <c r="CG35" s="128"/>
      <c r="CH35" s="128"/>
      <c r="CI35" s="129"/>
      <c r="CZ35" s="41" t="s">
        <v>181</v>
      </c>
      <c r="DA35" s="204">
        <v>22</v>
      </c>
      <c r="DB35" s="162" t="str">
        <f t="shared" si="2"/>
        <v>22__OPEX</v>
      </c>
    </row>
    <row r="36" spans="1:106" s="85" customFormat="1" outlineLevel="1" x14ac:dyDescent="0.25">
      <c r="B36" s="16" t="s">
        <v>129</v>
      </c>
      <c r="C36" s="10" t="str">
        <f>IF(Согласование!$B$11="Цифровой",DH8,DI8)</f>
        <v>в т.ч. на этап Выбор</v>
      </c>
      <c r="D36" s="17"/>
      <c r="E36" s="17"/>
      <c r="F36" s="16" t="s">
        <v>13</v>
      </c>
      <c r="G36" s="13">
        <f t="shared" si="13"/>
        <v>5700</v>
      </c>
      <c r="H36" s="18">
        <f t="shared" ref="H36:BS36" si="20">H37+H38</f>
        <v>0</v>
      </c>
      <c r="I36" s="18">
        <f t="shared" si="20"/>
        <v>5700</v>
      </c>
      <c r="J36" s="18">
        <f t="shared" si="20"/>
        <v>0</v>
      </c>
      <c r="K36" s="18">
        <f t="shared" si="20"/>
        <v>0</v>
      </c>
      <c r="L36" s="18">
        <f t="shared" si="20"/>
        <v>0</v>
      </c>
      <c r="M36" s="18">
        <f t="shared" si="20"/>
        <v>0</v>
      </c>
      <c r="N36" s="18">
        <f t="shared" si="20"/>
        <v>0</v>
      </c>
      <c r="O36" s="18">
        <f t="shared" si="20"/>
        <v>0</v>
      </c>
      <c r="P36" s="18">
        <f t="shared" si="20"/>
        <v>0</v>
      </c>
      <c r="Q36" s="18">
        <f t="shared" si="20"/>
        <v>0</v>
      </c>
      <c r="R36" s="18">
        <f t="shared" si="20"/>
        <v>0</v>
      </c>
      <c r="S36" s="18">
        <f t="shared" si="20"/>
        <v>0</v>
      </c>
      <c r="T36" s="18">
        <f t="shared" si="20"/>
        <v>0</v>
      </c>
      <c r="U36" s="18">
        <f t="shared" si="20"/>
        <v>0</v>
      </c>
      <c r="V36" s="18">
        <f t="shared" si="20"/>
        <v>0</v>
      </c>
      <c r="W36" s="18">
        <f t="shared" si="20"/>
        <v>0</v>
      </c>
      <c r="X36" s="18">
        <f t="shared" si="20"/>
        <v>0</v>
      </c>
      <c r="Y36" s="18">
        <f t="shared" si="20"/>
        <v>0</v>
      </c>
      <c r="Z36" s="18">
        <f t="shared" si="20"/>
        <v>0</v>
      </c>
      <c r="AA36" s="18">
        <f t="shared" si="20"/>
        <v>0</v>
      </c>
      <c r="AB36" s="18">
        <f t="shared" si="20"/>
        <v>0</v>
      </c>
      <c r="AC36" s="18">
        <f t="shared" si="20"/>
        <v>0</v>
      </c>
      <c r="AD36" s="18">
        <f t="shared" si="20"/>
        <v>0</v>
      </c>
      <c r="AE36" s="18">
        <f t="shared" si="20"/>
        <v>0</v>
      </c>
      <c r="AF36" s="18">
        <f t="shared" si="20"/>
        <v>0</v>
      </c>
      <c r="AG36" s="18">
        <f t="shared" si="20"/>
        <v>0</v>
      </c>
      <c r="AH36" s="18">
        <f t="shared" si="20"/>
        <v>0</v>
      </c>
      <c r="AI36" s="18">
        <f t="shared" si="20"/>
        <v>0</v>
      </c>
      <c r="AJ36" s="18">
        <f t="shared" si="20"/>
        <v>0</v>
      </c>
      <c r="AK36" s="18">
        <f t="shared" si="20"/>
        <v>0</v>
      </c>
      <c r="AL36" s="18">
        <f t="shared" si="20"/>
        <v>0</v>
      </c>
      <c r="AM36" s="18">
        <f t="shared" si="20"/>
        <v>0</v>
      </c>
      <c r="AN36" s="18">
        <f t="shared" si="20"/>
        <v>0</v>
      </c>
      <c r="AO36" s="18">
        <f t="shared" si="20"/>
        <v>0</v>
      </c>
      <c r="AP36" s="18">
        <f t="shared" si="20"/>
        <v>0</v>
      </c>
      <c r="AQ36" s="18">
        <f t="shared" si="20"/>
        <v>0</v>
      </c>
      <c r="AR36" s="18">
        <f t="shared" si="20"/>
        <v>0</v>
      </c>
      <c r="AS36" s="18">
        <f t="shared" si="20"/>
        <v>0</v>
      </c>
      <c r="AT36" s="18">
        <f t="shared" si="20"/>
        <v>0</v>
      </c>
      <c r="AU36" s="18">
        <f t="shared" si="20"/>
        <v>0</v>
      </c>
      <c r="AV36" s="18">
        <f t="shared" si="20"/>
        <v>0</v>
      </c>
      <c r="AW36" s="18">
        <f t="shared" si="20"/>
        <v>0</v>
      </c>
      <c r="AX36" s="18">
        <f t="shared" si="20"/>
        <v>0</v>
      </c>
      <c r="AY36" s="18">
        <f t="shared" si="20"/>
        <v>0</v>
      </c>
      <c r="AZ36" s="18">
        <f t="shared" si="20"/>
        <v>0</v>
      </c>
      <c r="BA36" s="18">
        <f t="shared" si="20"/>
        <v>0</v>
      </c>
      <c r="BB36" s="18">
        <f t="shared" si="20"/>
        <v>0</v>
      </c>
      <c r="BC36" s="18">
        <f t="shared" si="20"/>
        <v>0</v>
      </c>
      <c r="BD36" s="18">
        <f t="shared" si="20"/>
        <v>0</v>
      </c>
      <c r="BE36" s="18">
        <f t="shared" si="20"/>
        <v>0</v>
      </c>
      <c r="BF36" s="18">
        <f t="shared" si="20"/>
        <v>0</v>
      </c>
      <c r="BG36" s="18">
        <f t="shared" si="20"/>
        <v>0</v>
      </c>
      <c r="BH36" s="18">
        <f t="shared" si="20"/>
        <v>0</v>
      </c>
      <c r="BI36" s="18">
        <f t="shared" si="20"/>
        <v>0</v>
      </c>
      <c r="BJ36" s="18">
        <f t="shared" si="20"/>
        <v>0</v>
      </c>
      <c r="BK36" s="18">
        <f t="shared" si="20"/>
        <v>0</v>
      </c>
      <c r="BL36" s="18">
        <f t="shared" si="20"/>
        <v>0</v>
      </c>
      <c r="BM36" s="18">
        <f t="shared" si="20"/>
        <v>0</v>
      </c>
      <c r="BN36" s="18">
        <f t="shared" si="20"/>
        <v>0</v>
      </c>
      <c r="BO36" s="18">
        <f t="shared" si="20"/>
        <v>0</v>
      </c>
      <c r="BP36" s="18">
        <f t="shared" si="20"/>
        <v>0</v>
      </c>
      <c r="BQ36" s="18">
        <f t="shared" si="20"/>
        <v>0</v>
      </c>
      <c r="BR36" s="18">
        <f t="shared" si="20"/>
        <v>0</v>
      </c>
      <c r="BS36" s="18">
        <f t="shared" si="20"/>
        <v>0</v>
      </c>
      <c r="BT36" s="18">
        <f t="shared" ref="BT36:CD36" si="21">BT37+BT38</f>
        <v>0</v>
      </c>
      <c r="BU36" s="18">
        <f t="shared" si="21"/>
        <v>0</v>
      </c>
      <c r="BV36" s="18">
        <f t="shared" si="21"/>
        <v>0</v>
      </c>
      <c r="BW36" s="18">
        <f t="shared" si="21"/>
        <v>0</v>
      </c>
      <c r="BX36" s="18">
        <f t="shared" si="21"/>
        <v>0</v>
      </c>
      <c r="BY36" s="18">
        <f t="shared" si="21"/>
        <v>0</v>
      </c>
      <c r="BZ36" s="18">
        <f t="shared" si="21"/>
        <v>0</v>
      </c>
      <c r="CA36" s="18">
        <f t="shared" si="21"/>
        <v>0</v>
      </c>
      <c r="CB36" s="18">
        <f t="shared" si="21"/>
        <v>0</v>
      </c>
      <c r="CC36" s="18">
        <f t="shared" si="21"/>
        <v>0</v>
      </c>
      <c r="CD36" s="18">
        <f t="shared" si="21"/>
        <v>0</v>
      </c>
      <c r="CE36" s="18">
        <f>CE37+CE38</f>
        <v>0</v>
      </c>
      <c r="CF36" s="18">
        <f>CF37+CF38</f>
        <v>0</v>
      </c>
      <c r="CG36" s="18">
        <f>CG37+CG38</f>
        <v>0</v>
      </c>
      <c r="CH36" s="18">
        <f>CH37+CH38</f>
        <v>0</v>
      </c>
      <c r="CI36" s="18">
        <f>CI37+CI38</f>
        <v>0</v>
      </c>
      <c r="CZ36" s="159" t="s">
        <v>181</v>
      </c>
      <c r="DA36" s="159">
        <v>23</v>
      </c>
      <c r="DB36" s="162" t="str">
        <f t="shared" si="2"/>
        <v>23_3.3_в т.ч. на этап Выбор</v>
      </c>
    </row>
    <row r="37" spans="1:106" s="84" customFormat="1" outlineLevel="1" x14ac:dyDescent="0.25">
      <c r="A37" s="90"/>
      <c r="B37" s="7"/>
      <c r="C37" s="7" t="s">
        <v>39</v>
      </c>
      <c r="D37" s="121"/>
      <c r="E37" s="121"/>
      <c r="F37" s="7" t="s">
        <v>13</v>
      </c>
      <c r="G37" s="27">
        <f t="shared" si="13"/>
        <v>0</v>
      </c>
      <c r="H37" s="125">
        <f>IFERROR(INDEX('Бюджет (Уберизация зак)'!$F$25:$Y$38,MATCH('ИД (Уберизация зак)'!$C37,'Бюджет (Уберизация зак)'!$C$25:$C$38,0),MATCH('ИД (Уберизация зак)'!H$28,'Бюджет (Уберизация зак)'!$F$3:$Y$3,0)),0)</f>
        <v>0</v>
      </c>
      <c r="I37" s="125">
        <f>IFERROR(INDEX('Бюджет (Уберизация зак)'!$F$25:$Y$38,MATCH('ИД (Уберизация зак)'!$C37,'Бюджет (Уберизация зак)'!$C$25:$C$38,0),MATCH('ИД (Уберизация зак)'!I$28,'Бюджет (Уберизация зак)'!$F$3:$Y$3,0)),0)</f>
        <v>0</v>
      </c>
      <c r="J37" s="125">
        <f>IFERROR(INDEX('Бюджет (Уберизация зак)'!$F$25:$Y$38,MATCH('ИД (Уберизация зак)'!$C37,'Бюджет (Уберизация зак)'!$C$25:$C$38,0),MATCH('ИД (Уберизация зак)'!J$28,'Бюджет (Уберизация зак)'!$F$3:$Y$3,0)),0)</f>
        <v>0</v>
      </c>
      <c r="K37" s="125">
        <f>IFERROR(INDEX('Бюджет (Уберизация зак)'!$F$25:$Y$38,MATCH('ИД (Уберизация зак)'!$C37,'Бюджет (Уберизация зак)'!$C$25:$C$38,0),MATCH('ИД (Уберизация зак)'!K$28,'Бюджет (Уберизация зак)'!$F$3:$Y$3,0)),0)</f>
        <v>0</v>
      </c>
      <c r="L37" s="125">
        <f>IFERROR(INDEX('Бюджет (Уберизация зак)'!$F$25:$Y$38,MATCH('ИД (Уберизация зак)'!$C37,'Бюджет (Уберизация зак)'!$C$25:$C$38,0),MATCH('ИД (Уберизация зак)'!L$28,'Бюджет (Уберизация зак)'!$F$3:$Y$3,0)),0)</f>
        <v>0</v>
      </c>
      <c r="M37" s="125">
        <f>IFERROR(INDEX('Бюджет (Уберизация зак)'!$F$25:$Y$38,MATCH('ИД (Уберизация зак)'!$C37,'Бюджет (Уберизация зак)'!$C$25:$C$38,0),MATCH('ИД (Уберизация зак)'!M$28,'Бюджет (Уберизация зак)'!$F$3:$Y$3,0)),0)</f>
        <v>0</v>
      </c>
      <c r="N37" s="125">
        <f>IFERROR(INDEX('Бюджет (Уберизация зак)'!$F$25:$Y$38,MATCH('ИД (Уберизация зак)'!$C37,'Бюджет (Уберизация зак)'!$C$25:$C$38,0),MATCH('ИД (Уберизация зак)'!N$28,'Бюджет (Уберизация зак)'!$F$3:$Y$3,0)),0)</f>
        <v>0</v>
      </c>
      <c r="O37" s="125">
        <f>IFERROR(INDEX('Бюджет (Уберизация зак)'!$F$25:$Y$38,MATCH('ИД (Уберизация зак)'!$C37,'Бюджет (Уберизация зак)'!$C$25:$C$38,0),MATCH('ИД (Уберизация зак)'!O$28,'Бюджет (Уберизация зак)'!$F$3:$Y$3,0)),0)</f>
        <v>0</v>
      </c>
      <c r="P37" s="125">
        <f>IFERROR(INDEX('Бюджет (Уберизация зак)'!$F$25:$Y$38,MATCH('ИД (Уберизация зак)'!$C37,'Бюджет (Уберизация зак)'!$C$25:$C$38,0),MATCH('ИД (Уберизация зак)'!P$28,'Бюджет (Уберизация зак)'!$F$3:$Y$3,0)),0)</f>
        <v>0</v>
      </c>
      <c r="Q37" s="125">
        <f>IFERROR(INDEX('Бюджет (Уберизация зак)'!$F$25:$Y$38,MATCH('ИД (Уберизация зак)'!$C37,'Бюджет (Уберизация зак)'!$C$25:$C$38,0),MATCH('ИД (Уберизация зак)'!Q$28,'Бюджет (Уберизация зак)'!$F$3:$Y$3,0)),0)</f>
        <v>0</v>
      </c>
      <c r="R37" s="125">
        <f>IFERROR(INDEX('Бюджет (Уберизация зак)'!$F$25:$Y$38,MATCH('ИД (Уберизация зак)'!$C37,'Бюджет (Уберизация зак)'!$C$25:$C$38,0),MATCH('ИД (Уберизация зак)'!R$28,'Бюджет (Уберизация зак)'!$F$3:$Y$3,0)),0)</f>
        <v>0</v>
      </c>
      <c r="S37" s="125">
        <f>IFERROR(INDEX('Бюджет (Уберизация зак)'!$F$25:$Y$38,MATCH('ИД (Уберизация зак)'!$C37,'Бюджет (Уберизация зак)'!$C$25:$C$38,0),MATCH('ИД (Уберизация зак)'!S$28,'Бюджет (Уберизация зак)'!$F$3:$Y$3,0)),0)</f>
        <v>0</v>
      </c>
      <c r="T37" s="125">
        <f>IFERROR(INDEX('Бюджет (Уберизация зак)'!$F$25:$Y$38,MATCH('ИД (Уберизация зак)'!$C37,'Бюджет (Уберизация зак)'!$C$25:$C$38,0),MATCH('ИД (Уберизация зак)'!T$28,'Бюджет (Уберизация зак)'!$F$3:$Y$3,0)),0)</f>
        <v>0</v>
      </c>
      <c r="U37" s="125">
        <f>IFERROR(INDEX('Бюджет (Уберизация зак)'!$F$25:$Y$38,MATCH('ИД (Уберизация зак)'!$C37,'Бюджет (Уберизация зак)'!$C$25:$C$38,0),MATCH('ИД (Уберизация зак)'!U$28,'Бюджет (Уберизация зак)'!$F$3:$Y$3,0)),0)</f>
        <v>0</v>
      </c>
      <c r="V37" s="125">
        <f>IFERROR(INDEX('Бюджет (Уберизация зак)'!$F$25:$Y$38,MATCH('ИД (Уберизация зак)'!$C37,'Бюджет (Уберизация зак)'!$C$25:$C$38,0),MATCH('ИД (Уберизация зак)'!V$28,'Бюджет (Уберизация зак)'!$F$3:$Y$3,0)),0)</f>
        <v>0</v>
      </c>
      <c r="W37" s="125">
        <f>IFERROR(INDEX('Бюджет (Уберизация зак)'!$F$25:$Y$38,MATCH('ИД (Уберизация зак)'!$C37,'Бюджет (Уберизация зак)'!$C$25:$C$38,0),MATCH('ИД (Уберизация зак)'!W$28,'Бюджет (Уберизация зак)'!$F$3:$Y$3,0)),0)</f>
        <v>0</v>
      </c>
      <c r="X37" s="125">
        <f>IFERROR(INDEX('Бюджет (Уберизация зак)'!$F$25:$Y$38,MATCH('ИД (Уберизация зак)'!$C37,'Бюджет (Уберизация зак)'!$C$25:$C$38,0),MATCH('ИД (Уберизация зак)'!X$28,'Бюджет (Уберизация зак)'!$F$3:$Y$3,0)),0)</f>
        <v>0</v>
      </c>
      <c r="Y37" s="125">
        <f>IFERROR(INDEX('Бюджет (Уберизация зак)'!$F$25:$Y$38,MATCH('ИД (Уберизация зак)'!$C37,'Бюджет (Уберизация зак)'!$C$25:$C$38,0),MATCH('ИД (Уберизация зак)'!Y$28,'Бюджет (Уберизация зак)'!$F$3:$Y$3,0)),0)</f>
        <v>0</v>
      </c>
      <c r="Z37" s="125">
        <f>IFERROR(INDEX('Бюджет (Уберизация зак)'!$F$25:$Y$38,MATCH('ИД (Уберизация зак)'!$C37,'Бюджет (Уберизация зак)'!$C$25:$C$38,0),MATCH('ИД (Уберизация зак)'!Z$28,'Бюджет (Уберизация зак)'!$F$3:$Y$3,0)),0)</f>
        <v>0</v>
      </c>
      <c r="AA37" s="125">
        <f>IFERROR(INDEX('Бюджет (Уберизация зак)'!$F$25:$Y$38,MATCH('ИД (Уберизация зак)'!$C37,'Бюджет (Уберизация зак)'!$C$25:$C$38,0),MATCH('ИД (Уберизация зак)'!AA$28,'Бюджет (Уберизация зак)'!$F$3:$Y$3,0)),0)</f>
        <v>0</v>
      </c>
      <c r="AB37" s="125">
        <f>IFERROR(INDEX('Бюджет (Уберизация зак)'!$F$25:$Y$38,MATCH('ИД (Уберизация зак)'!$C37,'Бюджет (Уберизация зак)'!$C$25:$C$38,0),MATCH('ИД (Уберизация зак)'!AB$28,'Бюджет (Уберизация зак)'!$F$3:$Y$3,0)),0)</f>
        <v>0</v>
      </c>
      <c r="AC37" s="125">
        <f>IFERROR(INDEX('Бюджет (Уберизация зак)'!$F$25:$Y$38,MATCH('ИД (Уберизация зак)'!$C37,'Бюджет (Уберизация зак)'!$C$25:$C$38,0),MATCH('ИД (Уберизация зак)'!AC$28,'Бюджет (Уберизация зак)'!$F$3:$Y$3,0)),0)</f>
        <v>0</v>
      </c>
      <c r="AD37" s="125">
        <f>IFERROR(INDEX('Бюджет (Уберизация зак)'!$F$25:$Y$38,MATCH('ИД (Уберизация зак)'!$C37,'Бюджет (Уберизация зак)'!$C$25:$C$38,0),MATCH('ИД (Уберизация зак)'!AD$28,'Бюджет (Уберизация зак)'!$F$3:$Y$3,0)),0)</f>
        <v>0</v>
      </c>
      <c r="AE37" s="125">
        <f>IFERROR(INDEX('Бюджет (Уберизация зак)'!$F$25:$Y$38,MATCH('ИД (Уберизация зак)'!$C37,'Бюджет (Уберизация зак)'!$C$25:$C$38,0),MATCH('ИД (Уберизация зак)'!AE$28,'Бюджет (Уберизация зак)'!$F$3:$Y$3,0)),0)</f>
        <v>0</v>
      </c>
      <c r="AF37" s="125">
        <f>IFERROR(INDEX('Бюджет (Уберизация зак)'!$F$25:$Y$38,MATCH('ИД (Уберизация зак)'!$C37,'Бюджет (Уберизация зак)'!$C$25:$C$38,0),MATCH('ИД (Уберизация зак)'!AF$28,'Бюджет (Уберизация зак)'!$F$3:$Y$3,0)),0)</f>
        <v>0</v>
      </c>
      <c r="AG37" s="125">
        <f>IFERROR(INDEX('Бюджет (Уберизация зак)'!$F$25:$Y$38,MATCH('ИД (Уберизация зак)'!$C37,'Бюджет (Уберизация зак)'!$C$25:$C$38,0),MATCH('ИД (Уберизация зак)'!AG$28,'Бюджет (Уберизация зак)'!$F$3:$Y$3,0)),0)</f>
        <v>0</v>
      </c>
      <c r="AH37" s="125">
        <f>IFERROR(INDEX('Бюджет (Уберизация зак)'!$F$25:$Y$38,MATCH('ИД (Уберизация зак)'!$C37,'Бюджет (Уберизация зак)'!$C$25:$C$38,0),MATCH('ИД (Уберизация зак)'!AH$28,'Бюджет (Уберизация зак)'!$F$3:$Y$3,0)),0)</f>
        <v>0</v>
      </c>
      <c r="AI37" s="125">
        <f>IFERROR(INDEX('Бюджет (Уберизация зак)'!$F$25:$Y$38,MATCH('ИД (Уберизация зак)'!$C37,'Бюджет (Уберизация зак)'!$C$25:$C$38,0),MATCH('ИД (Уберизация зак)'!AI$28,'Бюджет (Уберизация зак)'!$F$3:$Y$3,0)),0)</f>
        <v>0</v>
      </c>
      <c r="AJ37" s="125">
        <f>IFERROR(INDEX('Бюджет (Уберизация зак)'!$F$25:$Y$38,MATCH('ИД (Уберизация зак)'!$C37,'Бюджет (Уберизация зак)'!$C$25:$C$38,0),MATCH('ИД (Уберизация зак)'!AJ$28,'Бюджет (Уберизация зак)'!$F$3:$Y$3,0)),0)</f>
        <v>0</v>
      </c>
      <c r="AK37" s="125">
        <f>IFERROR(INDEX('Бюджет (Уберизация зак)'!$F$25:$Y$38,MATCH('ИД (Уберизация зак)'!$C37,'Бюджет (Уберизация зак)'!$C$25:$C$38,0),MATCH('ИД (Уберизация зак)'!AK$28,'Бюджет (Уберизация зак)'!$F$3:$Y$3,0)),0)</f>
        <v>0</v>
      </c>
      <c r="AL37" s="125">
        <f>IFERROR(INDEX('Бюджет (Уберизация зак)'!$F$25:$Y$38,MATCH('ИД (Уберизация зак)'!$C37,'Бюджет (Уберизация зак)'!$C$25:$C$38,0),MATCH('ИД (Уберизация зак)'!AL$28,'Бюджет (Уберизация зак)'!$F$3:$Y$3,0)),0)</f>
        <v>0</v>
      </c>
      <c r="AM37" s="125">
        <f>IFERROR(INDEX('Бюджет (Уберизация зак)'!$F$25:$Y$38,MATCH('ИД (Уберизация зак)'!$C37,'Бюджет (Уберизация зак)'!$C$25:$C$38,0),MATCH('ИД (Уберизация зак)'!AM$28,'Бюджет (Уберизация зак)'!$F$3:$Y$3,0)),0)</f>
        <v>0</v>
      </c>
      <c r="AN37" s="125">
        <f>IFERROR(INDEX('Бюджет (Уберизация зак)'!$F$25:$Y$38,MATCH('ИД (Уберизация зак)'!$C37,'Бюджет (Уберизация зак)'!$C$25:$C$38,0),MATCH('ИД (Уберизация зак)'!AN$28,'Бюджет (Уберизация зак)'!$F$3:$Y$3,0)),0)</f>
        <v>0</v>
      </c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5"/>
      <c r="BA37" s="125"/>
      <c r="BB37" s="125"/>
      <c r="BC37" s="125"/>
      <c r="BD37" s="125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  <c r="CG37" s="125"/>
      <c r="CH37" s="125"/>
      <c r="CI37" s="126"/>
      <c r="CZ37" s="41" t="s">
        <v>181</v>
      </c>
      <c r="DA37" s="204">
        <v>24</v>
      </c>
      <c r="DB37" s="162" t="str">
        <f t="shared" si="2"/>
        <v>24__CAPEX</v>
      </c>
    </row>
    <row r="38" spans="1:106" s="84" customFormat="1" ht="14.25" outlineLevel="1" x14ac:dyDescent="0.25">
      <c r="A38" s="90"/>
      <c r="B38" s="7"/>
      <c r="C38" s="7" t="s">
        <v>40</v>
      </c>
      <c r="D38" s="121"/>
      <c r="E38" s="121"/>
      <c r="F38" s="7" t="s">
        <v>13</v>
      </c>
      <c r="G38" s="27">
        <f t="shared" si="13"/>
        <v>5700</v>
      </c>
      <c r="H38" s="125">
        <f>IFERROR(INDEX('Бюджет (Уберизация зак)'!$F$25:$Y$38,MATCH('ИД (Уберизация зак)'!$C38,'Бюджет (Уберизация зак)'!$C$25:$C$38,0),MATCH('ИД (Уберизация зак)'!H$28,'Бюджет (Уберизация зак)'!$F$3:$Y$3,0)),0)</f>
        <v>0</v>
      </c>
      <c r="I38" s="125">
        <f>IFERROR(INDEX('Бюджет (Уберизация зак)'!$F$25:$Y$38,MATCH('ИД (Уберизация зак)'!$C38,'Бюджет (Уберизация зак)'!$C$25:$C$38,0),MATCH('ИД (Уберизация зак)'!I$28,'Бюджет (Уберизация зак)'!$F$3:$Y$3,0)),0)</f>
        <v>5700</v>
      </c>
      <c r="J38" s="125">
        <f>IFERROR(INDEX('Бюджет (Уберизация зак)'!$F$25:$Y$38,MATCH('ИД (Уберизация зак)'!$C38,'Бюджет (Уберизация зак)'!$C$25:$C$38,0),MATCH('ИД (Уберизация зак)'!J$28,'Бюджет (Уберизация зак)'!$F$3:$Y$3,0)),0)</f>
        <v>0</v>
      </c>
      <c r="K38" s="125">
        <f>IFERROR(INDEX('Бюджет (Уберизация зак)'!$F$25:$Y$38,MATCH('ИД (Уберизация зак)'!$C38,'Бюджет (Уберизация зак)'!$C$25:$C$38,0),MATCH('ИД (Уберизация зак)'!K$28,'Бюджет (Уберизация зак)'!$F$3:$Y$3,0)),0)</f>
        <v>0</v>
      </c>
      <c r="L38" s="125">
        <f>IFERROR(INDEX('Бюджет (Уберизация зак)'!$F$25:$Y$38,MATCH('ИД (Уберизация зак)'!$C38,'Бюджет (Уберизация зак)'!$C$25:$C$38,0),MATCH('ИД (Уберизация зак)'!L$28,'Бюджет (Уберизация зак)'!$F$3:$Y$3,0)),0)</f>
        <v>0</v>
      </c>
      <c r="M38" s="125">
        <f>IFERROR(INDEX('Бюджет (Уберизация зак)'!$F$25:$Y$38,MATCH('ИД (Уберизация зак)'!$C38,'Бюджет (Уберизация зак)'!$C$25:$C$38,0),MATCH('ИД (Уберизация зак)'!M$28,'Бюджет (Уберизация зак)'!$F$3:$Y$3,0)),0)</f>
        <v>0</v>
      </c>
      <c r="N38" s="125">
        <f>IFERROR(INDEX('Бюджет (Уберизация зак)'!$F$25:$Y$38,MATCH('ИД (Уберизация зак)'!$C38,'Бюджет (Уберизация зак)'!$C$25:$C$38,0),MATCH('ИД (Уберизация зак)'!N$28,'Бюджет (Уберизация зак)'!$F$3:$Y$3,0)),0)</f>
        <v>0</v>
      </c>
      <c r="O38" s="125">
        <f>IFERROR(INDEX('Бюджет (Уберизация зак)'!$F$25:$Y$38,MATCH('ИД (Уберизация зак)'!$C38,'Бюджет (Уберизация зак)'!$C$25:$C$38,0),MATCH('ИД (Уберизация зак)'!O$28,'Бюджет (Уберизация зак)'!$F$3:$Y$3,0)),0)</f>
        <v>0</v>
      </c>
      <c r="P38" s="125">
        <f>IFERROR(INDEX('Бюджет (Уберизация зак)'!$F$25:$Y$38,MATCH('ИД (Уберизация зак)'!$C38,'Бюджет (Уберизация зак)'!$C$25:$C$38,0),MATCH('ИД (Уберизация зак)'!P$28,'Бюджет (Уберизация зак)'!$F$3:$Y$3,0)),0)</f>
        <v>0</v>
      </c>
      <c r="Q38" s="125">
        <f>IFERROR(INDEX('Бюджет (Уберизация зак)'!$F$25:$Y$38,MATCH('ИД (Уберизация зак)'!$C38,'Бюджет (Уберизация зак)'!$C$25:$C$38,0),MATCH('ИД (Уберизация зак)'!Q$28,'Бюджет (Уберизация зак)'!$F$3:$Y$3,0)),0)</f>
        <v>0</v>
      </c>
      <c r="R38" s="125">
        <f>IFERROR(INDEX('Бюджет (Уберизация зак)'!$F$25:$Y$38,MATCH('ИД (Уберизация зак)'!$C38,'Бюджет (Уберизация зак)'!$C$25:$C$38,0),MATCH('ИД (Уберизация зак)'!R$28,'Бюджет (Уберизация зак)'!$F$3:$Y$3,0)),0)</f>
        <v>0</v>
      </c>
      <c r="S38" s="125">
        <f>IFERROR(INDEX('Бюджет (Уберизация зак)'!$F$25:$Y$38,MATCH('ИД (Уберизация зак)'!$C38,'Бюджет (Уберизация зак)'!$C$25:$C$38,0),MATCH('ИД (Уберизация зак)'!S$28,'Бюджет (Уберизация зак)'!$F$3:$Y$3,0)),0)</f>
        <v>0</v>
      </c>
      <c r="T38" s="125">
        <f>IFERROR(INDEX('Бюджет (Уберизация зак)'!$F$25:$Y$38,MATCH('ИД (Уберизация зак)'!$C38,'Бюджет (Уберизация зак)'!$C$25:$C$38,0),MATCH('ИД (Уберизация зак)'!T$28,'Бюджет (Уберизация зак)'!$F$3:$Y$3,0)),0)</f>
        <v>0</v>
      </c>
      <c r="U38" s="125">
        <f>IFERROR(INDEX('Бюджет (Уберизация зак)'!$F$25:$Y$38,MATCH('ИД (Уберизация зак)'!$C38,'Бюджет (Уберизация зак)'!$C$25:$C$38,0),MATCH('ИД (Уберизация зак)'!U$28,'Бюджет (Уберизация зак)'!$F$3:$Y$3,0)),0)</f>
        <v>0</v>
      </c>
      <c r="V38" s="125">
        <f>IFERROR(INDEX('Бюджет (Уберизация зак)'!$F$25:$Y$38,MATCH('ИД (Уберизация зак)'!$C38,'Бюджет (Уберизация зак)'!$C$25:$C$38,0),MATCH('ИД (Уберизация зак)'!V$28,'Бюджет (Уберизация зак)'!$F$3:$Y$3,0)),0)</f>
        <v>0</v>
      </c>
      <c r="W38" s="125">
        <f>IFERROR(INDEX('Бюджет (Уберизация зак)'!$F$25:$Y$38,MATCH('ИД (Уберизация зак)'!$C38,'Бюджет (Уберизация зак)'!$C$25:$C$38,0),MATCH('ИД (Уберизация зак)'!W$28,'Бюджет (Уберизация зак)'!$F$3:$Y$3,0)),0)</f>
        <v>0</v>
      </c>
      <c r="X38" s="125">
        <f>IFERROR(INDEX('Бюджет (Уберизация зак)'!$F$25:$Y$38,MATCH('ИД (Уберизация зак)'!$C38,'Бюджет (Уберизация зак)'!$C$25:$C$38,0),MATCH('ИД (Уберизация зак)'!X$28,'Бюджет (Уберизация зак)'!$F$3:$Y$3,0)),0)</f>
        <v>0</v>
      </c>
      <c r="Y38" s="125">
        <f>IFERROR(INDEX('Бюджет (Уберизация зак)'!$F$25:$Y$38,MATCH('ИД (Уберизация зак)'!$C38,'Бюджет (Уберизация зак)'!$C$25:$C$38,0),MATCH('ИД (Уберизация зак)'!Y$28,'Бюджет (Уберизация зак)'!$F$3:$Y$3,0)),0)</f>
        <v>0</v>
      </c>
      <c r="Z38" s="125">
        <f>IFERROR(INDEX('Бюджет (Уберизация зак)'!$F$25:$Y$38,MATCH('ИД (Уберизация зак)'!$C38,'Бюджет (Уберизация зак)'!$C$25:$C$38,0),MATCH('ИД (Уберизация зак)'!Z$28,'Бюджет (Уберизация зак)'!$F$3:$Y$3,0)),0)</f>
        <v>0</v>
      </c>
      <c r="AA38" s="125">
        <f>IFERROR(INDEX('Бюджет (Уберизация зак)'!$F$25:$Y$38,MATCH('ИД (Уберизация зак)'!$C38,'Бюджет (Уберизация зак)'!$C$25:$C$38,0),MATCH('ИД (Уберизация зак)'!AA$28,'Бюджет (Уберизация зак)'!$F$3:$Y$3,0)),0)</f>
        <v>0</v>
      </c>
      <c r="AB38" s="125">
        <f>IFERROR(INDEX('Бюджет (Уберизация зак)'!$F$25:$Y$38,MATCH('ИД (Уберизация зак)'!$C38,'Бюджет (Уберизация зак)'!$C$25:$C$38,0),MATCH('ИД (Уберизация зак)'!AB$28,'Бюджет (Уберизация зак)'!$F$3:$Y$3,0)),0)</f>
        <v>0</v>
      </c>
      <c r="AC38" s="125">
        <f>IFERROR(INDEX('Бюджет (Уберизация зак)'!$F$25:$Y$38,MATCH('ИД (Уберизация зак)'!$C38,'Бюджет (Уберизация зак)'!$C$25:$C$38,0),MATCH('ИД (Уберизация зак)'!AC$28,'Бюджет (Уберизация зак)'!$F$3:$Y$3,0)),0)</f>
        <v>0</v>
      </c>
      <c r="AD38" s="125">
        <f>IFERROR(INDEX('Бюджет (Уберизация зак)'!$F$25:$Y$38,MATCH('ИД (Уберизация зак)'!$C38,'Бюджет (Уберизация зак)'!$C$25:$C$38,0),MATCH('ИД (Уберизация зак)'!AD$28,'Бюджет (Уберизация зак)'!$F$3:$Y$3,0)),0)</f>
        <v>0</v>
      </c>
      <c r="AE38" s="125">
        <f>IFERROR(INDEX('Бюджет (Уберизация зак)'!$F$25:$Y$38,MATCH('ИД (Уберизация зак)'!$C38,'Бюджет (Уберизация зак)'!$C$25:$C$38,0),MATCH('ИД (Уберизация зак)'!AE$28,'Бюджет (Уберизация зак)'!$F$3:$Y$3,0)),0)</f>
        <v>0</v>
      </c>
      <c r="AF38" s="125">
        <f>IFERROR(INDEX('Бюджет (Уберизация зак)'!$F$25:$Y$38,MATCH('ИД (Уберизация зак)'!$C38,'Бюджет (Уберизация зак)'!$C$25:$C$38,0),MATCH('ИД (Уберизация зак)'!AF$28,'Бюджет (Уберизация зак)'!$F$3:$Y$3,0)),0)</f>
        <v>0</v>
      </c>
      <c r="AG38" s="125">
        <f>IFERROR(INDEX('Бюджет (Уберизация зак)'!$F$25:$Y$38,MATCH('ИД (Уберизация зак)'!$C38,'Бюджет (Уберизация зак)'!$C$25:$C$38,0),MATCH('ИД (Уберизация зак)'!AG$28,'Бюджет (Уберизация зак)'!$F$3:$Y$3,0)),0)</f>
        <v>0</v>
      </c>
      <c r="AH38" s="125">
        <f>IFERROR(INDEX('Бюджет (Уберизация зак)'!$F$25:$Y$38,MATCH('ИД (Уберизация зак)'!$C38,'Бюджет (Уберизация зак)'!$C$25:$C$38,0),MATCH('ИД (Уберизация зак)'!AH$28,'Бюджет (Уберизация зак)'!$F$3:$Y$3,0)),0)</f>
        <v>0</v>
      </c>
      <c r="AI38" s="125">
        <f>IFERROR(INDEX('Бюджет (Уберизация зак)'!$F$25:$Y$38,MATCH('ИД (Уберизация зак)'!$C38,'Бюджет (Уберизация зак)'!$C$25:$C$38,0),MATCH('ИД (Уберизация зак)'!AI$28,'Бюджет (Уберизация зак)'!$F$3:$Y$3,0)),0)</f>
        <v>0</v>
      </c>
      <c r="AJ38" s="125">
        <f>IFERROR(INDEX('Бюджет (Уберизация зак)'!$F$25:$Y$38,MATCH('ИД (Уберизация зак)'!$C38,'Бюджет (Уберизация зак)'!$C$25:$C$38,0),MATCH('ИД (Уберизация зак)'!AJ$28,'Бюджет (Уберизация зак)'!$F$3:$Y$3,0)),0)</f>
        <v>0</v>
      </c>
      <c r="AK38" s="125">
        <f>IFERROR(INDEX('Бюджет (Уберизация зак)'!$F$25:$Y$38,MATCH('ИД (Уберизация зак)'!$C38,'Бюджет (Уберизация зак)'!$C$25:$C$38,0),MATCH('ИД (Уберизация зак)'!AK$28,'Бюджет (Уберизация зак)'!$F$3:$Y$3,0)),0)</f>
        <v>0</v>
      </c>
      <c r="AL38" s="125">
        <f>IFERROR(INDEX('Бюджет (Уберизация зак)'!$F$25:$Y$38,MATCH('ИД (Уберизация зак)'!$C38,'Бюджет (Уберизация зак)'!$C$25:$C$38,0),MATCH('ИД (Уберизация зак)'!AL$28,'Бюджет (Уберизация зак)'!$F$3:$Y$3,0)),0)</f>
        <v>0</v>
      </c>
      <c r="AM38" s="125">
        <f>IFERROR(INDEX('Бюджет (Уберизация зак)'!$F$25:$Y$38,MATCH('ИД (Уберизация зак)'!$C38,'Бюджет (Уберизация зак)'!$C$25:$C$38,0),MATCH('ИД (Уберизация зак)'!AM$28,'Бюджет (Уберизация зак)'!$F$3:$Y$3,0)),0)</f>
        <v>0</v>
      </c>
      <c r="AN38" s="125">
        <f>IFERROR(INDEX('Бюджет (Уберизация зак)'!$F$25:$Y$38,MATCH('ИД (Уберизация зак)'!$C38,'Бюджет (Уберизация зак)'!$C$25:$C$38,0),MATCH('ИД (Уберизация зак)'!AN$28,'Бюджет (Уберизация зак)'!$F$3:$Y$3,0)),0)</f>
        <v>0</v>
      </c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  <c r="BO38" s="128"/>
      <c r="BP38" s="128"/>
      <c r="BQ38" s="128"/>
      <c r="BR38" s="128"/>
      <c r="BS38" s="128"/>
      <c r="BT38" s="128"/>
      <c r="BU38" s="128"/>
      <c r="BV38" s="128"/>
      <c r="BW38" s="128"/>
      <c r="BX38" s="128"/>
      <c r="BY38" s="128"/>
      <c r="BZ38" s="128"/>
      <c r="CA38" s="128"/>
      <c r="CB38" s="128"/>
      <c r="CC38" s="128"/>
      <c r="CD38" s="128"/>
      <c r="CE38" s="128"/>
      <c r="CF38" s="128"/>
      <c r="CG38" s="128"/>
      <c r="CH38" s="128"/>
      <c r="CI38" s="129"/>
      <c r="CZ38" s="41" t="s">
        <v>181</v>
      </c>
      <c r="DA38" s="41">
        <v>25</v>
      </c>
      <c r="DB38" s="162" t="str">
        <f t="shared" si="2"/>
        <v>25__OPEX</v>
      </c>
    </row>
    <row r="39" spans="1:106" s="85" customFormat="1" outlineLevel="1" x14ac:dyDescent="0.25">
      <c r="B39" s="16" t="s">
        <v>130</v>
      </c>
      <c r="C39" s="10" t="str">
        <f>IF(Согласование!$B$11="Цифровой",DH9,DI9)</f>
        <v>в т.ч. на этап Определение</v>
      </c>
      <c r="D39" s="17"/>
      <c r="E39" s="17"/>
      <c r="F39" s="16" t="s">
        <v>13</v>
      </c>
      <c r="G39" s="13">
        <f t="shared" si="13"/>
        <v>0</v>
      </c>
      <c r="H39" s="18">
        <f t="shared" ref="H39:BS39" si="22">H40+H41</f>
        <v>0</v>
      </c>
      <c r="I39" s="18">
        <f t="shared" si="22"/>
        <v>0</v>
      </c>
      <c r="J39" s="18">
        <f t="shared" si="22"/>
        <v>0</v>
      </c>
      <c r="K39" s="18">
        <f t="shared" si="22"/>
        <v>0</v>
      </c>
      <c r="L39" s="18">
        <f t="shared" si="22"/>
        <v>0</v>
      </c>
      <c r="M39" s="18">
        <f t="shared" si="22"/>
        <v>0</v>
      </c>
      <c r="N39" s="18">
        <f t="shared" si="22"/>
        <v>0</v>
      </c>
      <c r="O39" s="18">
        <f t="shared" si="22"/>
        <v>0</v>
      </c>
      <c r="P39" s="18">
        <f t="shared" si="22"/>
        <v>0</v>
      </c>
      <c r="Q39" s="18">
        <f t="shared" si="22"/>
        <v>0</v>
      </c>
      <c r="R39" s="18">
        <f t="shared" si="22"/>
        <v>0</v>
      </c>
      <c r="S39" s="18">
        <f t="shared" si="22"/>
        <v>0</v>
      </c>
      <c r="T39" s="18">
        <f t="shared" si="22"/>
        <v>0</v>
      </c>
      <c r="U39" s="18">
        <f t="shared" si="22"/>
        <v>0</v>
      </c>
      <c r="V39" s="18">
        <f t="shared" si="22"/>
        <v>0</v>
      </c>
      <c r="W39" s="18">
        <f t="shared" si="22"/>
        <v>0</v>
      </c>
      <c r="X39" s="18">
        <f t="shared" si="22"/>
        <v>0</v>
      </c>
      <c r="Y39" s="18">
        <f t="shared" si="22"/>
        <v>0</v>
      </c>
      <c r="Z39" s="18">
        <f t="shared" si="22"/>
        <v>0</v>
      </c>
      <c r="AA39" s="18">
        <f t="shared" si="22"/>
        <v>0</v>
      </c>
      <c r="AB39" s="18">
        <f t="shared" si="22"/>
        <v>0</v>
      </c>
      <c r="AC39" s="18">
        <f t="shared" si="22"/>
        <v>0</v>
      </c>
      <c r="AD39" s="18">
        <f t="shared" si="22"/>
        <v>0</v>
      </c>
      <c r="AE39" s="18">
        <f t="shared" si="22"/>
        <v>0</v>
      </c>
      <c r="AF39" s="18">
        <f t="shared" si="22"/>
        <v>0</v>
      </c>
      <c r="AG39" s="18">
        <f t="shared" si="22"/>
        <v>0</v>
      </c>
      <c r="AH39" s="18">
        <f t="shared" si="22"/>
        <v>0</v>
      </c>
      <c r="AI39" s="18">
        <f t="shared" si="22"/>
        <v>0</v>
      </c>
      <c r="AJ39" s="18">
        <f t="shared" si="22"/>
        <v>0</v>
      </c>
      <c r="AK39" s="18">
        <f t="shared" si="22"/>
        <v>0</v>
      </c>
      <c r="AL39" s="18">
        <f t="shared" si="22"/>
        <v>0</v>
      </c>
      <c r="AM39" s="18">
        <f t="shared" si="22"/>
        <v>0</v>
      </c>
      <c r="AN39" s="18">
        <f t="shared" si="22"/>
        <v>0</v>
      </c>
      <c r="AO39" s="18">
        <f t="shared" si="22"/>
        <v>0</v>
      </c>
      <c r="AP39" s="18">
        <f t="shared" si="22"/>
        <v>0</v>
      </c>
      <c r="AQ39" s="18">
        <f t="shared" si="22"/>
        <v>0</v>
      </c>
      <c r="AR39" s="18">
        <f t="shared" si="22"/>
        <v>0</v>
      </c>
      <c r="AS39" s="18">
        <f t="shared" si="22"/>
        <v>0</v>
      </c>
      <c r="AT39" s="18">
        <f t="shared" si="22"/>
        <v>0</v>
      </c>
      <c r="AU39" s="18">
        <f t="shared" si="22"/>
        <v>0</v>
      </c>
      <c r="AV39" s="18">
        <f t="shared" si="22"/>
        <v>0</v>
      </c>
      <c r="AW39" s="18">
        <f t="shared" si="22"/>
        <v>0</v>
      </c>
      <c r="AX39" s="18">
        <f t="shared" si="22"/>
        <v>0</v>
      </c>
      <c r="AY39" s="18">
        <f t="shared" si="22"/>
        <v>0</v>
      </c>
      <c r="AZ39" s="18">
        <f t="shared" si="22"/>
        <v>0</v>
      </c>
      <c r="BA39" s="18">
        <f t="shared" si="22"/>
        <v>0</v>
      </c>
      <c r="BB39" s="18">
        <f t="shared" si="22"/>
        <v>0</v>
      </c>
      <c r="BC39" s="18">
        <f t="shared" si="22"/>
        <v>0</v>
      </c>
      <c r="BD39" s="18">
        <f t="shared" si="22"/>
        <v>0</v>
      </c>
      <c r="BE39" s="18">
        <f t="shared" si="22"/>
        <v>0</v>
      </c>
      <c r="BF39" s="18">
        <f t="shared" si="22"/>
        <v>0</v>
      </c>
      <c r="BG39" s="18">
        <f t="shared" si="22"/>
        <v>0</v>
      </c>
      <c r="BH39" s="18">
        <f t="shared" si="22"/>
        <v>0</v>
      </c>
      <c r="BI39" s="18">
        <f t="shared" si="22"/>
        <v>0</v>
      </c>
      <c r="BJ39" s="18">
        <f t="shared" si="22"/>
        <v>0</v>
      </c>
      <c r="BK39" s="18">
        <f t="shared" si="22"/>
        <v>0</v>
      </c>
      <c r="BL39" s="18">
        <f t="shared" si="22"/>
        <v>0</v>
      </c>
      <c r="BM39" s="18">
        <f t="shared" si="22"/>
        <v>0</v>
      </c>
      <c r="BN39" s="18">
        <f t="shared" si="22"/>
        <v>0</v>
      </c>
      <c r="BO39" s="18">
        <f t="shared" si="22"/>
        <v>0</v>
      </c>
      <c r="BP39" s="18">
        <f t="shared" si="22"/>
        <v>0</v>
      </c>
      <c r="BQ39" s="18">
        <f t="shared" si="22"/>
        <v>0</v>
      </c>
      <c r="BR39" s="18">
        <f t="shared" si="22"/>
        <v>0</v>
      </c>
      <c r="BS39" s="18">
        <f t="shared" si="22"/>
        <v>0</v>
      </c>
      <c r="BT39" s="18">
        <f t="shared" ref="BT39:CI39" si="23">BT40+BT41</f>
        <v>0</v>
      </c>
      <c r="BU39" s="18">
        <f t="shared" si="23"/>
        <v>0</v>
      </c>
      <c r="BV39" s="18">
        <f t="shared" si="23"/>
        <v>0</v>
      </c>
      <c r="BW39" s="18">
        <f t="shared" si="23"/>
        <v>0</v>
      </c>
      <c r="BX39" s="18">
        <f t="shared" si="23"/>
        <v>0</v>
      </c>
      <c r="BY39" s="18">
        <f t="shared" si="23"/>
        <v>0</v>
      </c>
      <c r="BZ39" s="18">
        <f t="shared" si="23"/>
        <v>0</v>
      </c>
      <c r="CA39" s="18">
        <f t="shared" si="23"/>
        <v>0</v>
      </c>
      <c r="CB39" s="18">
        <f t="shared" si="23"/>
        <v>0</v>
      </c>
      <c r="CC39" s="18">
        <f t="shared" si="23"/>
        <v>0</v>
      </c>
      <c r="CD39" s="18">
        <f t="shared" si="23"/>
        <v>0</v>
      </c>
      <c r="CE39" s="18">
        <f t="shared" si="23"/>
        <v>0</v>
      </c>
      <c r="CF39" s="18">
        <f t="shared" si="23"/>
        <v>0</v>
      </c>
      <c r="CG39" s="18">
        <f t="shared" si="23"/>
        <v>0</v>
      </c>
      <c r="CH39" s="18">
        <f t="shared" si="23"/>
        <v>0</v>
      </c>
      <c r="CI39" s="18">
        <f t="shared" si="23"/>
        <v>0</v>
      </c>
      <c r="CZ39" s="159" t="s">
        <v>181</v>
      </c>
      <c r="DA39" s="269">
        <v>26</v>
      </c>
      <c r="DB39" s="162" t="str">
        <f t="shared" si="2"/>
        <v>26_3.4_в т.ч. на этап Определение</v>
      </c>
    </row>
    <row r="40" spans="1:106" s="84" customFormat="1" ht="14.25" outlineLevel="1" x14ac:dyDescent="0.25">
      <c r="A40" s="90"/>
      <c r="B40" s="7"/>
      <c r="C40" s="7" t="s">
        <v>89</v>
      </c>
      <c r="D40" s="121"/>
      <c r="E40" s="121"/>
      <c r="F40" s="7" t="s">
        <v>13</v>
      </c>
      <c r="G40" s="27">
        <f t="shared" si="13"/>
        <v>0</v>
      </c>
      <c r="H40" s="125">
        <f>IFERROR(INDEX('Бюджет (Уберизация зак)'!$F$40:$Y$53,MATCH('ИД (Уберизация зак)'!$C40,'Бюджет (Уберизация зак)'!$C$40:$C$53,0),MATCH('ИД (Уберизация зак)'!H$28,'Бюджет (Уберизация зак)'!$F$3:$Y$3,0)),0)</f>
        <v>0</v>
      </c>
      <c r="I40" s="125">
        <f>IFERROR(INDEX('Бюджет (Уберизация зак)'!$F$40:$Y$53,MATCH('ИД (Уберизация зак)'!$C40,'Бюджет (Уберизация зак)'!$C$40:$C$53,0),MATCH('ИД (Уберизация зак)'!I$28,'Бюджет (Уберизация зак)'!$F$3:$Y$3,0)),0)</f>
        <v>0</v>
      </c>
      <c r="J40" s="125">
        <f>IFERROR(INDEX('Бюджет (Уберизация зак)'!$F$40:$Y$53,MATCH('ИД (Уберизация зак)'!$C40,'Бюджет (Уберизация зак)'!$C$40:$C$53,0),MATCH('ИД (Уберизация зак)'!J$28,'Бюджет (Уберизация зак)'!$F$3:$Y$3,0)),0)</f>
        <v>0</v>
      </c>
      <c r="K40" s="125">
        <f>IFERROR(INDEX('Бюджет (Уберизация зак)'!$F$40:$Y$53,MATCH('ИД (Уберизация зак)'!$C40,'Бюджет (Уберизация зак)'!$C$40:$C$53,0),MATCH('ИД (Уберизация зак)'!K$28,'Бюджет (Уберизация зак)'!$F$3:$Y$3,0)),0)</f>
        <v>0</v>
      </c>
      <c r="L40" s="125">
        <f>IFERROR(INDEX('Бюджет (Уберизация зак)'!$F$40:$Y$53,MATCH('ИД (Уберизация зак)'!$C40,'Бюджет (Уберизация зак)'!$C$40:$C$53,0),MATCH('ИД (Уберизация зак)'!L$28,'Бюджет (Уберизация зак)'!$F$3:$Y$3,0)),0)</f>
        <v>0</v>
      </c>
      <c r="M40" s="125">
        <f>IFERROR(INDEX('Бюджет (Уберизация зак)'!$F$40:$Y$53,MATCH('ИД (Уберизация зак)'!$C40,'Бюджет (Уберизация зак)'!$C$40:$C$53,0),MATCH('ИД (Уберизация зак)'!M$28,'Бюджет (Уберизация зак)'!$F$3:$Y$3,0)),0)</f>
        <v>0</v>
      </c>
      <c r="N40" s="125">
        <f>IFERROR(INDEX('Бюджет (Уберизация зак)'!$F$40:$Y$53,MATCH('ИД (Уберизация зак)'!$C40,'Бюджет (Уберизация зак)'!$C$40:$C$53,0),MATCH('ИД (Уберизация зак)'!N$28,'Бюджет (Уберизация зак)'!$F$3:$Y$3,0)),0)</f>
        <v>0</v>
      </c>
      <c r="O40" s="125">
        <f>IFERROR(INDEX('Бюджет (Уберизация зак)'!$F$40:$Y$53,MATCH('ИД (Уберизация зак)'!$C40,'Бюджет (Уберизация зак)'!$C$40:$C$53,0),MATCH('ИД (Уберизация зак)'!O$28,'Бюджет (Уберизация зак)'!$F$3:$Y$3,0)),0)</f>
        <v>0</v>
      </c>
      <c r="P40" s="125">
        <f>IFERROR(INDEX('Бюджет (Уберизация зак)'!$F$40:$Y$53,MATCH('ИД (Уберизация зак)'!$C40,'Бюджет (Уберизация зак)'!$C$40:$C$53,0),MATCH('ИД (Уберизация зак)'!P$28,'Бюджет (Уберизация зак)'!$F$3:$Y$3,0)),0)</f>
        <v>0</v>
      </c>
      <c r="Q40" s="125">
        <f>IFERROR(INDEX('Бюджет (Уберизация зак)'!$F$40:$Y$53,MATCH('ИД (Уберизация зак)'!$C40,'Бюджет (Уберизация зак)'!$C$40:$C$53,0),MATCH('ИД (Уберизация зак)'!Q$28,'Бюджет (Уберизация зак)'!$F$3:$Y$3,0)),0)</f>
        <v>0</v>
      </c>
      <c r="R40" s="125">
        <f>IFERROR(INDEX('Бюджет (Уберизация зак)'!$F$40:$Y$53,MATCH('ИД (Уберизация зак)'!$C40,'Бюджет (Уберизация зак)'!$C$40:$C$53,0),MATCH('ИД (Уберизация зак)'!R$28,'Бюджет (Уберизация зак)'!$F$3:$Y$3,0)),0)</f>
        <v>0</v>
      </c>
      <c r="S40" s="125">
        <f>IFERROR(INDEX('Бюджет (Уберизация зак)'!$F$40:$Y$53,MATCH('ИД (Уберизация зак)'!$C40,'Бюджет (Уберизация зак)'!$C$40:$C$53,0),MATCH('ИД (Уберизация зак)'!S$28,'Бюджет (Уберизация зак)'!$F$3:$Y$3,0)),0)</f>
        <v>0</v>
      </c>
      <c r="T40" s="125">
        <f>IFERROR(INDEX('Бюджет (Уберизация зак)'!$F$40:$Y$53,MATCH('ИД (Уберизация зак)'!$C40,'Бюджет (Уберизация зак)'!$C$40:$C$53,0),MATCH('ИД (Уберизация зак)'!T$28,'Бюджет (Уберизация зак)'!$F$3:$Y$3,0)),0)</f>
        <v>0</v>
      </c>
      <c r="U40" s="125">
        <f>IFERROR(INDEX('Бюджет (Уберизация зак)'!$F$40:$Y$53,MATCH('ИД (Уберизация зак)'!$C40,'Бюджет (Уберизация зак)'!$C$40:$C$53,0),MATCH('ИД (Уберизация зак)'!U$28,'Бюджет (Уберизация зак)'!$F$3:$Y$3,0)),0)</f>
        <v>0</v>
      </c>
      <c r="V40" s="125">
        <f>IFERROR(INDEX('Бюджет (Уберизация зак)'!$F$40:$Y$53,MATCH('ИД (Уберизация зак)'!$C40,'Бюджет (Уберизация зак)'!$C$40:$C$53,0),MATCH('ИД (Уберизация зак)'!V$28,'Бюджет (Уберизация зак)'!$F$3:$Y$3,0)),0)</f>
        <v>0</v>
      </c>
      <c r="W40" s="125">
        <f>IFERROR(INDEX('Бюджет (Уберизация зак)'!$F$40:$Y$53,MATCH('ИД (Уберизация зак)'!$C40,'Бюджет (Уберизация зак)'!$C$40:$C$53,0),MATCH('ИД (Уберизация зак)'!W$28,'Бюджет (Уберизация зак)'!$F$3:$Y$3,0)),0)</f>
        <v>0</v>
      </c>
      <c r="X40" s="125">
        <f>IFERROR(INDEX('Бюджет (Уберизация зак)'!$F$40:$Y$53,MATCH('ИД (Уберизация зак)'!$C40,'Бюджет (Уберизация зак)'!$C$40:$C$53,0),MATCH('ИД (Уберизация зак)'!X$28,'Бюджет (Уберизация зак)'!$F$3:$Y$3,0)),0)</f>
        <v>0</v>
      </c>
      <c r="Y40" s="125">
        <f>IFERROR(INDEX('Бюджет (Уберизация зак)'!$F$40:$Y$53,MATCH('ИД (Уберизация зак)'!$C40,'Бюджет (Уберизация зак)'!$C$40:$C$53,0),MATCH('ИД (Уберизация зак)'!Y$28,'Бюджет (Уберизация зак)'!$F$3:$Y$3,0)),0)</f>
        <v>0</v>
      </c>
      <c r="Z40" s="125">
        <f>IFERROR(INDEX('Бюджет (Уберизация зак)'!$F$40:$Y$53,MATCH('ИД (Уберизация зак)'!$C40,'Бюджет (Уберизация зак)'!$C$40:$C$53,0),MATCH('ИД (Уберизация зак)'!Z$28,'Бюджет (Уберизация зак)'!$F$3:$Y$3,0)),0)</f>
        <v>0</v>
      </c>
      <c r="AA40" s="125">
        <f>IFERROR(INDEX('Бюджет (Уберизация зак)'!$F$40:$Y$53,MATCH('ИД (Уберизация зак)'!$C40,'Бюджет (Уберизация зак)'!$C$40:$C$53,0),MATCH('ИД (Уберизация зак)'!AA$28,'Бюджет (Уберизация зак)'!$F$3:$Y$3,0)),0)</f>
        <v>0</v>
      </c>
      <c r="AB40" s="125">
        <f>IFERROR(INDEX('Бюджет (Уберизация зак)'!$F$40:$Y$53,MATCH('ИД (Уберизация зак)'!$C40,'Бюджет (Уберизация зак)'!$C$40:$C$53,0),MATCH('ИД (Уберизация зак)'!AB$28,'Бюджет (Уберизация зак)'!$F$3:$Y$3,0)),0)</f>
        <v>0</v>
      </c>
      <c r="AC40" s="125">
        <f>IFERROR(INDEX('Бюджет (Уберизация зак)'!$F$40:$Y$53,MATCH('ИД (Уберизация зак)'!$C40,'Бюджет (Уберизация зак)'!$C$40:$C$53,0),MATCH('ИД (Уберизация зак)'!AC$28,'Бюджет (Уберизация зак)'!$F$3:$Y$3,0)),0)</f>
        <v>0</v>
      </c>
      <c r="AD40" s="125">
        <f>IFERROR(INDEX('Бюджет (Уберизация зак)'!$F$40:$Y$53,MATCH('ИД (Уберизация зак)'!$C40,'Бюджет (Уберизация зак)'!$C$40:$C$53,0),MATCH('ИД (Уберизация зак)'!AD$28,'Бюджет (Уберизация зак)'!$F$3:$Y$3,0)),0)</f>
        <v>0</v>
      </c>
      <c r="AE40" s="125">
        <f>IFERROR(INDEX('Бюджет (Уберизация зак)'!$F$40:$Y$53,MATCH('ИД (Уберизация зак)'!$C40,'Бюджет (Уберизация зак)'!$C$40:$C$53,0),MATCH('ИД (Уберизация зак)'!AE$28,'Бюджет (Уберизация зак)'!$F$3:$Y$3,0)),0)</f>
        <v>0</v>
      </c>
      <c r="AF40" s="125">
        <f>IFERROR(INDEX('Бюджет (Уберизация зак)'!$F$40:$Y$53,MATCH('ИД (Уберизация зак)'!$C40,'Бюджет (Уберизация зак)'!$C$40:$C$53,0),MATCH('ИД (Уберизация зак)'!AF$28,'Бюджет (Уберизация зак)'!$F$3:$Y$3,0)),0)</f>
        <v>0</v>
      </c>
      <c r="AG40" s="125">
        <f>IFERROR(INDEX('Бюджет (Уберизация зак)'!$F$40:$Y$53,MATCH('ИД (Уберизация зак)'!$C40,'Бюджет (Уберизация зак)'!$C$40:$C$53,0),MATCH('ИД (Уберизация зак)'!AG$28,'Бюджет (Уберизация зак)'!$F$3:$Y$3,0)),0)</f>
        <v>0</v>
      </c>
      <c r="AH40" s="125">
        <f>IFERROR(INDEX('Бюджет (Уберизация зак)'!$F$40:$Y$53,MATCH('ИД (Уберизация зак)'!$C40,'Бюджет (Уберизация зак)'!$C$40:$C$53,0),MATCH('ИД (Уберизация зак)'!AH$28,'Бюджет (Уберизация зак)'!$F$3:$Y$3,0)),0)</f>
        <v>0</v>
      </c>
      <c r="AI40" s="125">
        <f>IFERROR(INDEX('Бюджет (Уберизация зак)'!$F$40:$Y$53,MATCH('ИД (Уберизация зак)'!$C40,'Бюджет (Уберизация зак)'!$C$40:$C$53,0),MATCH('ИД (Уберизация зак)'!AI$28,'Бюджет (Уберизация зак)'!$F$3:$Y$3,0)),0)</f>
        <v>0</v>
      </c>
      <c r="AJ40" s="125">
        <f>IFERROR(INDEX('Бюджет (Уберизация зак)'!$F$40:$Y$53,MATCH('ИД (Уберизация зак)'!$C40,'Бюджет (Уберизация зак)'!$C$40:$C$53,0),MATCH('ИД (Уберизация зак)'!AJ$28,'Бюджет (Уберизация зак)'!$F$3:$Y$3,0)),0)</f>
        <v>0</v>
      </c>
      <c r="AK40" s="125">
        <f>IFERROR(INDEX('Бюджет (Уберизация зак)'!$F$40:$Y$53,MATCH('ИД (Уберизация зак)'!$C40,'Бюджет (Уберизация зак)'!$C$40:$C$53,0),MATCH('ИД (Уберизация зак)'!AK$28,'Бюджет (Уберизация зак)'!$F$3:$Y$3,0)),0)</f>
        <v>0</v>
      </c>
      <c r="AL40" s="125">
        <f>IFERROR(INDEX('Бюджет (Уберизация зак)'!$F$40:$Y$53,MATCH('ИД (Уберизация зак)'!$C40,'Бюджет (Уберизация зак)'!$C$40:$C$53,0),MATCH('ИД (Уберизация зак)'!AL$28,'Бюджет (Уберизация зак)'!$F$3:$Y$3,0)),0)</f>
        <v>0</v>
      </c>
      <c r="AM40" s="125">
        <f>IFERROR(INDEX('Бюджет (Уберизация зак)'!$F$40:$Y$53,MATCH('ИД (Уберизация зак)'!$C40,'Бюджет (Уберизация зак)'!$C$40:$C$53,0),MATCH('ИД (Уберизация зак)'!AM$28,'Бюджет (Уберизация зак)'!$F$3:$Y$3,0)),0)</f>
        <v>0</v>
      </c>
      <c r="AN40" s="125">
        <f>IFERROR(INDEX('Бюджет (Уберизация зак)'!$F$40:$Y$53,MATCH('ИД (Уберизация зак)'!$C40,'Бюджет (Уберизация зак)'!$C$40:$C$53,0),MATCH('ИД (Уберизация зак)'!AN$28,'Бюджет (Уберизация зак)'!$F$3:$Y$3,0)),0)</f>
        <v>0</v>
      </c>
      <c r="AO40" s="125">
        <f>IFERROR(INDEX('Бюджет (Уберизация зак)'!$F$40:$Y$53,MATCH('ИД (Уберизация зак)'!$C40,'Бюджет (Уберизация зак)'!$C$40:$C$53,0),MATCH('ИД (Уберизация зак)'!AO$28,'Бюджет (Уберизация зак)'!$F$3:$Y$3,0)),0)</f>
        <v>0</v>
      </c>
      <c r="AP40" s="125">
        <f>IFERROR(INDEX('Бюджет (Уберизация зак)'!$F$40:$Y$53,MATCH('ИД (Уберизация зак)'!$C40,'Бюджет (Уберизация зак)'!$C$40:$C$53,0),MATCH('ИД (Уберизация зак)'!AP$28,'Бюджет (Уберизация зак)'!$F$3:$Y$3,0)),0)</f>
        <v>0</v>
      </c>
      <c r="AQ40" s="125">
        <f>IFERROR(INDEX('Бюджет (Уберизация зак)'!$F$40:$Y$53,MATCH('ИД (Уберизация зак)'!$C40,'Бюджет (Уберизация зак)'!$C$40:$C$53,0),MATCH('ИД (Уберизация зак)'!AQ$28,'Бюджет (Уберизация зак)'!$F$3:$Y$3,0)),0)</f>
        <v>0</v>
      </c>
      <c r="AR40" s="125">
        <f>IFERROR(INDEX('Бюджет (Уберизация зак)'!$F$40:$Y$53,MATCH('ИД (Уберизация зак)'!$C40,'Бюджет (Уберизация зак)'!$C$40:$C$53,0),MATCH('ИД (Уберизация зак)'!AR$28,'Бюджет (Уберизация зак)'!$F$3:$Y$3,0)),0)</f>
        <v>0</v>
      </c>
      <c r="AS40" s="125">
        <f>IFERROR(INDEX('Бюджет (Уберизация зак)'!$F$40:$Y$53,MATCH('ИД (Уберизация зак)'!$C40,'Бюджет (Уберизация зак)'!$C$40:$C$53,0),MATCH('ИД (Уберизация зак)'!AS$28,'Бюджет (Уберизация зак)'!$F$3:$Y$3,0)),0)</f>
        <v>0</v>
      </c>
      <c r="AT40" s="125">
        <f>IFERROR(INDEX('Бюджет (Уберизация зак)'!$F$40:$Y$53,MATCH('ИД (Уберизация зак)'!$C40,'Бюджет (Уберизация зак)'!$C$40:$C$53,0),MATCH('ИД (Уберизация зак)'!AT$28,'Бюджет (Уберизация зак)'!$F$3:$Y$3,0)),0)</f>
        <v>0</v>
      </c>
      <c r="AU40" s="125">
        <f>IFERROR(INDEX('Бюджет (Уберизация зак)'!$F$40:$Y$53,MATCH('ИД (Уберизация зак)'!$C40,'Бюджет (Уберизация зак)'!$C$40:$C$53,0),MATCH('ИД (Уберизация зак)'!AU$28,'Бюджет (Уберизация зак)'!$F$3:$Y$3,0)),0)</f>
        <v>0</v>
      </c>
      <c r="AV40" s="125">
        <f>IFERROR(INDEX('Бюджет (Уберизация зак)'!$F$40:$Y$53,MATCH('ИД (Уберизация зак)'!$C40,'Бюджет (Уберизация зак)'!$C$40:$C$53,0),MATCH('ИД (Уберизация зак)'!AV$28,'Бюджет (Уберизация зак)'!$F$3:$Y$3,0)),0)</f>
        <v>0</v>
      </c>
      <c r="AW40" s="125">
        <f>IFERROR(INDEX('Бюджет (Уберизация зак)'!$F$40:$Y$53,MATCH('ИД (Уберизация зак)'!$C40,'Бюджет (Уберизация зак)'!$C$40:$C$53,0),MATCH('ИД (Уберизация зак)'!AW$28,'Бюджет (Уберизация зак)'!$F$3:$Y$3,0)),0)</f>
        <v>0</v>
      </c>
      <c r="AX40" s="125">
        <f>IFERROR(INDEX('Бюджет (Уберизация зак)'!$F$40:$Y$53,MATCH('ИД (Уберизация зак)'!$C40,'Бюджет (Уберизация зак)'!$C$40:$C$53,0),MATCH('ИД (Уберизация зак)'!AX$28,'Бюджет (Уберизация зак)'!$F$3:$Y$3,0)),0)</f>
        <v>0</v>
      </c>
      <c r="AY40" s="125">
        <f>IFERROR(INDEX('Бюджет (Уберизация зак)'!$F$40:$Y$53,MATCH('ИД (Уберизация зак)'!$C40,'Бюджет (Уберизация зак)'!$C$40:$C$53,0),MATCH('ИД (Уберизация зак)'!AY$28,'Бюджет (Уберизация зак)'!$F$3:$Y$3,0)),0)</f>
        <v>0</v>
      </c>
      <c r="AZ40" s="125"/>
      <c r="BA40" s="125"/>
      <c r="BB40" s="125"/>
      <c r="BC40" s="125"/>
      <c r="BD40" s="125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  <c r="CG40" s="125"/>
      <c r="CH40" s="125"/>
      <c r="CI40" s="126"/>
      <c r="CZ40" s="41" t="s">
        <v>181</v>
      </c>
      <c r="DA40" s="41">
        <v>27</v>
      </c>
      <c r="DB40" s="162" t="str">
        <f t="shared" si="2"/>
        <v xml:space="preserve">27__CAPEX </v>
      </c>
    </row>
    <row r="41" spans="1:106" s="84" customFormat="1" outlineLevel="1" x14ac:dyDescent="0.25">
      <c r="A41" s="90"/>
      <c r="B41" s="7"/>
      <c r="C41" s="7" t="s">
        <v>40</v>
      </c>
      <c r="D41" s="121"/>
      <c r="E41" s="121"/>
      <c r="F41" s="7" t="s">
        <v>13</v>
      </c>
      <c r="G41" s="27">
        <f t="shared" si="13"/>
        <v>0</v>
      </c>
      <c r="H41" s="125">
        <f>IFERROR(INDEX('Бюджет (Уберизация зак)'!$F$40:$Y$53,MATCH('ИД (Уберизация зак)'!$C41,'Бюджет (Уберизация зак)'!$C$40:$C$53,0),MATCH('ИД (Уберизация зак)'!H$28,'Бюджет (Уберизация зак)'!$F$3:$Y$3,0)),0)</f>
        <v>0</v>
      </c>
      <c r="I41" s="125">
        <f>IFERROR(INDEX('Бюджет (Уберизация зак)'!$F$40:$Y$53,MATCH('ИД (Уберизация зак)'!$C41,'Бюджет (Уберизация зак)'!$C$40:$C$53,0),MATCH('ИД (Уберизация зак)'!I$28,'Бюджет (Уберизация зак)'!$F$3:$Y$3,0)),0)</f>
        <v>0</v>
      </c>
      <c r="J41" s="125">
        <f>IFERROR(INDEX('Бюджет (Уберизация зак)'!$F$40:$Y$53,MATCH('ИД (Уберизация зак)'!$C41,'Бюджет (Уберизация зак)'!$C$40:$C$53,0),MATCH('ИД (Уберизация зак)'!J$28,'Бюджет (Уберизация зак)'!$F$3:$Y$3,0)),0)</f>
        <v>0</v>
      </c>
      <c r="K41" s="125">
        <f>IFERROR(INDEX('Бюджет (Уберизация зак)'!$F$40:$Y$53,MATCH('ИД (Уберизация зак)'!$C41,'Бюджет (Уберизация зак)'!$C$40:$C$53,0),MATCH('ИД (Уберизация зак)'!K$28,'Бюджет (Уберизация зак)'!$F$3:$Y$3,0)),0)</f>
        <v>0</v>
      </c>
      <c r="L41" s="125">
        <f>IFERROR(INDEX('Бюджет (Уберизация зак)'!$F$40:$Y$53,MATCH('ИД (Уберизация зак)'!$C41,'Бюджет (Уберизация зак)'!$C$40:$C$53,0),MATCH('ИД (Уберизация зак)'!L$28,'Бюджет (Уберизация зак)'!$F$3:$Y$3,0)),0)</f>
        <v>0</v>
      </c>
      <c r="M41" s="125">
        <f>IFERROR(INDEX('Бюджет (Уберизация зак)'!$F$40:$Y$53,MATCH('ИД (Уберизация зак)'!$C41,'Бюджет (Уберизация зак)'!$C$40:$C$53,0),MATCH('ИД (Уберизация зак)'!M$28,'Бюджет (Уберизация зак)'!$F$3:$Y$3,0)),0)</f>
        <v>0</v>
      </c>
      <c r="N41" s="125">
        <f>IFERROR(INDEX('Бюджет (Уберизация зак)'!$F$40:$Y$53,MATCH('ИД (Уберизация зак)'!$C41,'Бюджет (Уберизация зак)'!$C$40:$C$53,0),MATCH('ИД (Уберизация зак)'!N$28,'Бюджет (Уберизация зак)'!$F$3:$Y$3,0)),0)</f>
        <v>0</v>
      </c>
      <c r="O41" s="125">
        <f>IFERROR(INDEX('Бюджет (Уберизация зак)'!$F$40:$Y$53,MATCH('ИД (Уберизация зак)'!$C41,'Бюджет (Уберизация зак)'!$C$40:$C$53,0),MATCH('ИД (Уберизация зак)'!O$28,'Бюджет (Уберизация зак)'!$F$3:$Y$3,0)),0)</f>
        <v>0</v>
      </c>
      <c r="P41" s="125">
        <f>IFERROR(INDEX('Бюджет (Уберизация зак)'!$F$40:$Y$53,MATCH('ИД (Уберизация зак)'!$C41,'Бюджет (Уберизация зак)'!$C$40:$C$53,0),MATCH('ИД (Уберизация зак)'!P$28,'Бюджет (Уберизация зак)'!$F$3:$Y$3,0)),0)</f>
        <v>0</v>
      </c>
      <c r="Q41" s="125">
        <f>IFERROR(INDEX('Бюджет (Уберизация зак)'!$F$40:$Y$53,MATCH('ИД (Уберизация зак)'!$C41,'Бюджет (Уберизация зак)'!$C$40:$C$53,0),MATCH('ИД (Уберизация зак)'!Q$28,'Бюджет (Уберизация зак)'!$F$3:$Y$3,0)),0)</f>
        <v>0</v>
      </c>
      <c r="R41" s="125">
        <f>IFERROR(INDEX('Бюджет (Уберизация зак)'!$F$40:$Y$53,MATCH('ИД (Уберизация зак)'!$C41,'Бюджет (Уберизация зак)'!$C$40:$C$53,0),MATCH('ИД (Уберизация зак)'!R$28,'Бюджет (Уберизация зак)'!$F$3:$Y$3,0)),0)</f>
        <v>0</v>
      </c>
      <c r="S41" s="125">
        <f>IFERROR(INDEX('Бюджет (Уберизация зак)'!$F$40:$Y$53,MATCH('ИД (Уберизация зак)'!$C41,'Бюджет (Уберизация зак)'!$C$40:$C$53,0),MATCH('ИД (Уберизация зак)'!S$28,'Бюджет (Уберизация зак)'!$F$3:$Y$3,0)),0)</f>
        <v>0</v>
      </c>
      <c r="T41" s="125">
        <f>IFERROR(INDEX('Бюджет (Уберизация зак)'!$F$40:$Y$53,MATCH('ИД (Уберизация зак)'!$C41,'Бюджет (Уберизация зак)'!$C$40:$C$53,0),MATCH('ИД (Уберизация зак)'!T$28,'Бюджет (Уберизация зак)'!$F$3:$Y$3,0)),0)</f>
        <v>0</v>
      </c>
      <c r="U41" s="125">
        <f>IFERROR(INDEX('Бюджет (Уберизация зак)'!$F$40:$Y$53,MATCH('ИД (Уберизация зак)'!$C41,'Бюджет (Уберизация зак)'!$C$40:$C$53,0),MATCH('ИД (Уберизация зак)'!U$28,'Бюджет (Уберизация зак)'!$F$3:$Y$3,0)),0)</f>
        <v>0</v>
      </c>
      <c r="V41" s="125">
        <f>IFERROR(INDEX('Бюджет (Уберизация зак)'!$F$40:$Y$53,MATCH('ИД (Уберизация зак)'!$C41,'Бюджет (Уберизация зак)'!$C$40:$C$53,0),MATCH('ИД (Уберизация зак)'!V$28,'Бюджет (Уберизация зак)'!$F$3:$Y$3,0)),0)</f>
        <v>0</v>
      </c>
      <c r="W41" s="125">
        <f>IFERROR(INDEX('Бюджет (Уберизация зак)'!$F$40:$Y$53,MATCH('ИД (Уберизация зак)'!$C41,'Бюджет (Уберизация зак)'!$C$40:$C$53,0),MATCH('ИД (Уберизация зак)'!W$28,'Бюджет (Уберизация зак)'!$F$3:$Y$3,0)),0)</f>
        <v>0</v>
      </c>
      <c r="X41" s="125">
        <f>IFERROR(INDEX('Бюджет (Уберизация зак)'!$F$40:$Y$53,MATCH('ИД (Уберизация зак)'!$C41,'Бюджет (Уберизация зак)'!$C$40:$C$53,0),MATCH('ИД (Уберизация зак)'!X$28,'Бюджет (Уберизация зак)'!$F$3:$Y$3,0)),0)</f>
        <v>0</v>
      </c>
      <c r="Y41" s="125">
        <f>IFERROR(INDEX('Бюджет (Уберизация зак)'!$F$40:$Y$53,MATCH('ИД (Уберизация зак)'!$C41,'Бюджет (Уберизация зак)'!$C$40:$C$53,0),MATCH('ИД (Уберизация зак)'!Y$28,'Бюджет (Уберизация зак)'!$F$3:$Y$3,0)),0)</f>
        <v>0</v>
      </c>
      <c r="Z41" s="125">
        <f>IFERROR(INDEX('Бюджет (Уберизация зак)'!$F$40:$Y$53,MATCH('ИД (Уберизация зак)'!$C41,'Бюджет (Уберизация зак)'!$C$40:$C$53,0),MATCH('ИД (Уберизация зак)'!Z$28,'Бюджет (Уберизация зак)'!$F$3:$Y$3,0)),0)</f>
        <v>0</v>
      </c>
      <c r="AA41" s="125">
        <f>IFERROR(INDEX('Бюджет (Уберизация зак)'!$F$40:$Y$53,MATCH('ИД (Уберизация зак)'!$C41,'Бюджет (Уберизация зак)'!$C$40:$C$53,0),MATCH('ИД (Уберизация зак)'!AA$28,'Бюджет (Уберизация зак)'!$F$3:$Y$3,0)),0)</f>
        <v>0</v>
      </c>
      <c r="AB41" s="125">
        <f>IFERROR(INDEX('Бюджет (Уберизация зак)'!$F$40:$Y$53,MATCH('ИД (Уберизация зак)'!$C41,'Бюджет (Уберизация зак)'!$C$40:$C$53,0),MATCH('ИД (Уберизация зак)'!AB$28,'Бюджет (Уберизация зак)'!$F$3:$Y$3,0)),0)</f>
        <v>0</v>
      </c>
      <c r="AC41" s="125">
        <f>IFERROR(INDEX('Бюджет (Уберизация зак)'!$F$40:$Y$53,MATCH('ИД (Уберизация зак)'!$C41,'Бюджет (Уберизация зак)'!$C$40:$C$53,0),MATCH('ИД (Уберизация зак)'!AC$28,'Бюджет (Уберизация зак)'!$F$3:$Y$3,0)),0)</f>
        <v>0</v>
      </c>
      <c r="AD41" s="125">
        <f>IFERROR(INDEX('Бюджет (Уберизация зак)'!$F$40:$Y$53,MATCH('ИД (Уберизация зак)'!$C41,'Бюджет (Уберизация зак)'!$C$40:$C$53,0),MATCH('ИД (Уберизация зак)'!AD$28,'Бюджет (Уберизация зак)'!$F$3:$Y$3,0)),0)</f>
        <v>0</v>
      </c>
      <c r="AE41" s="125">
        <f>IFERROR(INDEX('Бюджет (Уберизация зак)'!$F$40:$Y$53,MATCH('ИД (Уберизация зак)'!$C41,'Бюджет (Уберизация зак)'!$C$40:$C$53,0),MATCH('ИД (Уберизация зак)'!AE$28,'Бюджет (Уберизация зак)'!$F$3:$Y$3,0)),0)</f>
        <v>0</v>
      </c>
      <c r="AF41" s="125">
        <f>IFERROR(INDEX('Бюджет (Уберизация зак)'!$F$40:$Y$53,MATCH('ИД (Уберизация зак)'!$C41,'Бюджет (Уберизация зак)'!$C$40:$C$53,0),MATCH('ИД (Уберизация зак)'!AF$28,'Бюджет (Уберизация зак)'!$F$3:$Y$3,0)),0)</f>
        <v>0</v>
      </c>
      <c r="AG41" s="125">
        <f>IFERROR(INDEX('Бюджет (Уберизация зак)'!$F$40:$Y$53,MATCH('ИД (Уберизация зак)'!$C41,'Бюджет (Уберизация зак)'!$C$40:$C$53,0),MATCH('ИД (Уберизация зак)'!AG$28,'Бюджет (Уберизация зак)'!$F$3:$Y$3,0)),0)</f>
        <v>0</v>
      </c>
      <c r="AH41" s="125">
        <f>IFERROR(INDEX('Бюджет (Уберизация зак)'!$F$40:$Y$53,MATCH('ИД (Уберизация зак)'!$C41,'Бюджет (Уберизация зак)'!$C$40:$C$53,0),MATCH('ИД (Уберизация зак)'!AH$28,'Бюджет (Уберизация зак)'!$F$3:$Y$3,0)),0)</f>
        <v>0</v>
      </c>
      <c r="AI41" s="125">
        <f>IFERROR(INDEX('Бюджет (Уберизация зак)'!$F$40:$Y$53,MATCH('ИД (Уберизация зак)'!$C41,'Бюджет (Уберизация зак)'!$C$40:$C$53,0),MATCH('ИД (Уберизация зак)'!AI$28,'Бюджет (Уберизация зак)'!$F$3:$Y$3,0)),0)</f>
        <v>0</v>
      </c>
      <c r="AJ41" s="125">
        <f>IFERROR(INDEX('Бюджет (Уберизация зак)'!$F$40:$Y$53,MATCH('ИД (Уберизация зак)'!$C41,'Бюджет (Уберизация зак)'!$C$40:$C$53,0),MATCH('ИД (Уберизация зак)'!AJ$28,'Бюджет (Уберизация зак)'!$F$3:$Y$3,0)),0)</f>
        <v>0</v>
      </c>
      <c r="AK41" s="125">
        <f>IFERROR(INDEX('Бюджет (Уберизация зак)'!$F$40:$Y$53,MATCH('ИД (Уберизация зак)'!$C41,'Бюджет (Уберизация зак)'!$C$40:$C$53,0),MATCH('ИД (Уберизация зак)'!AK$28,'Бюджет (Уберизация зак)'!$F$3:$Y$3,0)),0)</f>
        <v>0</v>
      </c>
      <c r="AL41" s="125">
        <f>IFERROR(INDEX('Бюджет (Уберизация зак)'!$F$40:$Y$53,MATCH('ИД (Уберизация зак)'!$C41,'Бюджет (Уберизация зак)'!$C$40:$C$53,0),MATCH('ИД (Уберизация зак)'!AL$28,'Бюджет (Уберизация зак)'!$F$3:$Y$3,0)),0)</f>
        <v>0</v>
      </c>
      <c r="AM41" s="125">
        <f>IFERROR(INDEX('Бюджет (Уберизация зак)'!$F$40:$Y$53,MATCH('ИД (Уберизация зак)'!$C41,'Бюджет (Уберизация зак)'!$C$40:$C$53,0),MATCH('ИД (Уберизация зак)'!AM$28,'Бюджет (Уберизация зак)'!$F$3:$Y$3,0)),0)</f>
        <v>0</v>
      </c>
      <c r="AN41" s="125">
        <f>IFERROR(INDEX('Бюджет (Уберизация зак)'!$F$40:$Y$53,MATCH('ИД (Уберизация зак)'!$C41,'Бюджет (Уберизация зак)'!$C$40:$C$53,0),MATCH('ИД (Уберизация зак)'!AN$28,'Бюджет (Уберизация зак)'!$F$3:$Y$3,0)),0)</f>
        <v>0</v>
      </c>
      <c r="AO41" s="125">
        <f>IFERROR(INDEX('Бюджет (Уберизация зак)'!$F$40:$Y$53,MATCH('ИД (Уберизация зак)'!$C41,'Бюджет (Уберизация зак)'!$C$40:$C$53,0),MATCH('ИД (Уберизация зак)'!AO$28,'Бюджет (Уберизация зак)'!$F$3:$Y$3,0)),0)</f>
        <v>0</v>
      </c>
      <c r="AP41" s="125">
        <f>IFERROR(INDEX('Бюджет (Уберизация зак)'!$F$40:$Y$53,MATCH('ИД (Уберизация зак)'!$C41,'Бюджет (Уберизация зак)'!$C$40:$C$53,0),MATCH('ИД (Уберизация зак)'!AP$28,'Бюджет (Уберизация зак)'!$F$3:$Y$3,0)),0)</f>
        <v>0</v>
      </c>
      <c r="AQ41" s="125">
        <f>IFERROR(INDEX('Бюджет (Уберизация зак)'!$F$40:$Y$53,MATCH('ИД (Уберизация зак)'!$C41,'Бюджет (Уберизация зак)'!$C$40:$C$53,0),MATCH('ИД (Уберизация зак)'!AQ$28,'Бюджет (Уберизация зак)'!$F$3:$Y$3,0)),0)</f>
        <v>0</v>
      </c>
      <c r="AR41" s="125">
        <f>IFERROR(INDEX('Бюджет (Уберизация зак)'!$F$40:$Y$53,MATCH('ИД (Уберизация зак)'!$C41,'Бюджет (Уберизация зак)'!$C$40:$C$53,0),MATCH('ИД (Уберизация зак)'!AR$28,'Бюджет (Уберизация зак)'!$F$3:$Y$3,0)),0)</f>
        <v>0</v>
      </c>
      <c r="AS41" s="125">
        <f>IFERROR(INDEX('Бюджет (Уберизация зак)'!$F$40:$Y$53,MATCH('ИД (Уберизация зак)'!$C41,'Бюджет (Уберизация зак)'!$C$40:$C$53,0),MATCH('ИД (Уберизация зак)'!AS$28,'Бюджет (Уберизация зак)'!$F$3:$Y$3,0)),0)</f>
        <v>0</v>
      </c>
      <c r="AT41" s="125">
        <f>IFERROR(INDEX('Бюджет (Уберизация зак)'!$F$40:$Y$53,MATCH('ИД (Уберизация зак)'!$C41,'Бюджет (Уберизация зак)'!$C$40:$C$53,0),MATCH('ИД (Уберизация зак)'!AT$28,'Бюджет (Уберизация зак)'!$F$3:$Y$3,0)),0)</f>
        <v>0</v>
      </c>
      <c r="AU41" s="125">
        <f>IFERROR(INDEX('Бюджет (Уберизация зак)'!$F$40:$Y$53,MATCH('ИД (Уберизация зак)'!$C41,'Бюджет (Уберизация зак)'!$C$40:$C$53,0),MATCH('ИД (Уберизация зак)'!AU$28,'Бюджет (Уберизация зак)'!$F$3:$Y$3,0)),0)</f>
        <v>0</v>
      </c>
      <c r="AV41" s="125">
        <f>IFERROR(INDEX('Бюджет (Уберизация зак)'!$F$40:$Y$53,MATCH('ИД (Уберизация зак)'!$C41,'Бюджет (Уберизация зак)'!$C$40:$C$53,0),MATCH('ИД (Уберизация зак)'!AV$28,'Бюджет (Уберизация зак)'!$F$3:$Y$3,0)),0)</f>
        <v>0</v>
      </c>
      <c r="AW41" s="125">
        <f>IFERROR(INDEX('Бюджет (Уберизация зак)'!$F$40:$Y$53,MATCH('ИД (Уберизация зак)'!$C41,'Бюджет (Уберизация зак)'!$C$40:$C$53,0),MATCH('ИД (Уберизация зак)'!AW$28,'Бюджет (Уберизация зак)'!$F$3:$Y$3,0)),0)</f>
        <v>0</v>
      </c>
      <c r="AX41" s="125">
        <f>IFERROR(INDEX('Бюджет (Уберизация зак)'!$F$40:$Y$53,MATCH('ИД (Уберизация зак)'!$C41,'Бюджет (Уберизация зак)'!$C$40:$C$53,0),MATCH('ИД (Уберизация зак)'!AX$28,'Бюджет (Уберизация зак)'!$F$3:$Y$3,0)),0)</f>
        <v>0</v>
      </c>
      <c r="AY41" s="125">
        <f>IFERROR(INDEX('Бюджет (Уберизация зак)'!$F$40:$Y$53,MATCH('ИД (Уберизация зак)'!$C41,'Бюджет (Уберизация зак)'!$C$40:$C$53,0),MATCH('ИД (Уберизация зак)'!AY$28,'Бюджет (Уберизация зак)'!$F$3:$Y$3,0)),0)</f>
        <v>0</v>
      </c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  <c r="BO41" s="128"/>
      <c r="BP41" s="128"/>
      <c r="BQ41" s="128"/>
      <c r="BR41" s="128"/>
      <c r="BS41" s="128"/>
      <c r="BT41" s="128"/>
      <c r="BU41" s="128"/>
      <c r="BV41" s="128"/>
      <c r="BW41" s="128"/>
      <c r="BX41" s="128"/>
      <c r="BY41" s="128"/>
      <c r="BZ41" s="128"/>
      <c r="CA41" s="128"/>
      <c r="CB41" s="128"/>
      <c r="CC41" s="128"/>
      <c r="CD41" s="128"/>
      <c r="CE41" s="128"/>
      <c r="CF41" s="128"/>
      <c r="CG41" s="128"/>
      <c r="CH41" s="128"/>
      <c r="CI41" s="129"/>
      <c r="CZ41" s="41" t="s">
        <v>181</v>
      </c>
      <c r="DA41" s="204">
        <v>28</v>
      </c>
      <c r="DB41" s="162" t="str">
        <f t="shared" si="2"/>
        <v>28__OPEX</v>
      </c>
    </row>
    <row r="42" spans="1:106" s="85" customFormat="1" outlineLevel="1" x14ac:dyDescent="0.25">
      <c r="B42" s="16" t="s">
        <v>131</v>
      </c>
      <c r="C42" s="10" t="str">
        <f>IF(Согласование!$B$11="Цифровой",DH10,DI10)</f>
        <v>в т.ч. на этап Разработка и внедрение</v>
      </c>
      <c r="D42" s="17"/>
      <c r="E42" s="17"/>
      <c r="F42" s="16" t="s">
        <v>13</v>
      </c>
      <c r="G42" s="13">
        <f t="shared" si="13"/>
        <v>44000</v>
      </c>
      <c r="H42" s="18">
        <f t="shared" ref="H42:BS42" si="24">H43+H44</f>
        <v>0</v>
      </c>
      <c r="I42" s="18">
        <f t="shared" si="24"/>
        <v>44000</v>
      </c>
      <c r="J42" s="18">
        <f t="shared" si="24"/>
        <v>0</v>
      </c>
      <c r="K42" s="18">
        <f t="shared" si="24"/>
        <v>0</v>
      </c>
      <c r="L42" s="18">
        <f t="shared" si="24"/>
        <v>0</v>
      </c>
      <c r="M42" s="18">
        <f t="shared" si="24"/>
        <v>0</v>
      </c>
      <c r="N42" s="18">
        <f t="shared" si="24"/>
        <v>0</v>
      </c>
      <c r="O42" s="18">
        <f t="shared" si="24"/>
        <v>0</v>
      </c>
      <c r="P42" s="18">
        <f t="shared" si="24"/>
        <v>0</v>
      </c>
      <c r="Q42" s="18">
        <f t="shared" si="24"/>
        <v>0</v>
      </c>
      <c r="R42" s="18">
        <f t="shared" si="24"/>
        <v>0</v>
      </c>
      <c r="S42" s="18">
        <f t="shared" si="24"/>
        <v>0</v>
      </c>
      <c r="T42" s="18">
        <f t="shared" si="24"/>
        <v>0</v>
      </c>
      <c r="U42" s="18">
        <f t="shared" si="24"/>
        <v>0</v>
      </c>
      <c r="V42" s="18">
        <f t="shared" si="24"/>
        <v>0</v>
      </c>
      <c r="W42" s="18">
        <f t="shared" si="24"/>
        <v>0</v>
      </c>
      <c r="X42" s="18">
        <f t="shared" si="24"/>
        <v>0</v>
      </c>
      <c r="Y42" s="18">
        <f t="shared" si="24"/>
        <v>0</v>
      </c>
      <c r="Z42" s="18">
        <f t="shared" si="24"/>
        <v>0</v>
      </c>
      <c r="AA42" s="18">
        <f t="shared" si="24"/>
        <v>0</v>
      </c>
      <c r="AB42" s="18">
        <f t="shared" si="24"/>
        <v>0</v>
      </c>
      <c r="AC42" s="18">
        <f t="shared" si="24"/>
        <v>0</v>
      </c>
      <c r="AD42" s="18">
        <f t="shared" si="24"/>
        <v>0</v>
      </c>
      <c r="AE42" s="18">
        <f t="shared" si="24"/>
        <v>0</v>
      </c>
      <c r="AF42" s="18">
        <f t="shared" si="24"/>
        <v>0</v>
      </c>
      <c r="AG42" s="18">
        <f t="shared" si="24"/>
        <v>0</v>
      </c>
      <c r="AH42" s="18">
        <f t="shared" si="24"/>
        <v>0</v>
      </c>
      <c r="AI42" s="18">
        <f t="shared" si="24"/>
        <v>0</v>
      </c>
      <c r="AJ42" s="18">
        <f t="shared" si="24"/>
        <v>0</v>
      </c>
      <c r="AK42" s="18">
        <f t="shared" si="24"/>
        <v>0</v>
      </c>
      <c r="AL42" s="18">
        <f t="shared" si="24"/>
        <v>0</v>
      </c>
      <c r="AM42" s="18">
        <f t="shared" si="24"/>
        <v>0</v>
      </c>
      <c r="AN42" s="18">
        <f t="shared" si="24"/>
        <v>0</v>
      </c>
      <c r="AO42" s="18">
        <f t="shared" si="24"/>
        <v>0</v>
      </c>
      <c r="AP42" s="18">
        <f t="shared" si="24"/>
        <v>0</v>
      </c>
      <c r="AQ42" s="18">
        <f t="shared" si="24"/>
        <v>0</v>
      </c>
      <c r="AR42" s="18">
        <f t="shared" si="24"/>
        <v>0</v>
      </c>
      <c r="AS42" s="18">
        <f t="shared" si="24"/>
        <v>0</v>
      </c>
      <c r="AT42" s="18">
        <f t="shared" si="24"/>
        <v>0</v>
      </c>
      <c r="AU42" s="18">
        <f t="shared" si="24"/>
        <v>0</v>
      </c>
      <c r="AV42" s="18">
        <f t="shared" si="24"/>
        <v>0</v>
      </c>
      <c r="AW42" s="18">
        <f t="shared" si="24"/>
        <v>0</v>
      </c>
      <c r="AX42" s="18">
        <f t="shared" si="24"/>
        <v>0</v>
      </c>
      <c r="AY42" s="18">
        <f t="shared" si="24"/>
        <v>0</v>
      </c>
      <c r="AZ42" s="18">
        <f t="shared" si="24"/>
        <v>0</v>
      </c>
      <c r="BA42" s="18">
        <f t="shared" si="24"/>
        <v>0</v>
      </c>
      <c r="BB42" s="18">
        <f t="shared" si="24"/>
        <v>0</v>
      </c>
      <c r="BC42" s="18">
        <f t="shared" si="24"/>
        <v>0</v>
      </c>
      <c r="BD42" s="18">
        <f t="shared" si="24"/>
        <v>0</v>
      </c>
      <c r="BE42" s="18">
        <f t="shared" si="24"/>
        <v>0</v>
      </c>
      <c r="BF42" s="18">
        <f t="shared" si="24"/>
        <v>0</v>
      </c>
      <c r="BG42" s="18">
        <f t="shared" si="24"/>
        <v>0</v>
      </c>
      <c r="BH42" s="18">
        <f t="shared" si="24"/>
        <v>0</v>
      </c>
      <c r="BI42" s="18">
        <f t="shared" si="24"/>
        <v>0</v>
      </c>
      <c r="BJ42" s="18">
        <f t="shared" si="24"/>
        <v>0</v>
      </c>
      <c r="BK42" s="18">
        <f t="shared" si="24"/>
        <v>0</v>
      </c>
      <c r="BL42" s="18">
        <f t="shared" si="24"/>
        <v>0</v>
      </c>
      <c r="BM42" s="18">
        <f t="shared" si="24"/>
        <v>0</v>
      </c>
      <c r="BN42" s="18">
        <f t="shared" si="24"/>
        <v>0</v>
      </c>
      <c r="BO42" s="18">
        <f t="shared" si="24"/>
        <v>0</v>
      </c>
      <c r="BP42" s="18">
        <f t="shared" si="24"/>
        <v>0</v>
      </c>
      <c r="BQ42" s="18">
        <f t="shared" si="24"/>
        <v>0</v>
      </c>
      <c r="BR42" s="18">
        <f t="shared" si="24"/>
        <v>0</v>
      </c>
      <c r="BS42" s="18">
        <f t="shared" si="24"/>
        <v>0</v>
      </c>
      <c r="BT42" s="18">
        <f t="shared" ref="BT42:CD42" si="25">BT43+BT44</f>
        <v>0</v>
      </c>
      <c r="BU42" s="18">
        <f t="shared" si="25"/>
        <v>0</v>
      </c>
      <c r="BV42" s="18">
        <f t="shared" si="25"/>
        <v>0</v>
      </c>
      <c r="BW42" s="18">
        <f t="shared" si="25"/>
        <v>0</v>
      </c>
      <c r="BX42" s="18">
        <f t="shared" si="25"/>
        <v>0</v>
      </c>
      <c r="BY42" s="18">
        <f t="shared" si="25"/>
        <v>0</v>
      </c>
      <c r="BZ42" s="18">
        <f t="shared" si="25"/>
        <v>0</v>
      </c>
      <c r="CA42" s="18">
        <f t="shared" si="25"/>
        <v>0</v>
      </c>
      <c r="CB42" s="18">
        <f t="shared" si="25"/>
        <v>0</v>
      </c>
      <c r="CC42" s="18">
        <f t="shared" si="25"/>
        <v>0</v>
      </c>
      <c r="CD42" s="18">
        <f t="shared" si="25"/>
        <v>0</v>
      </c>
      <c r="CE42" s="18">
        <f>CE43+CE44</f>
        <v>0</v>
      </c>
      <c r="CF42" s="18">
        <f>CF43+CF44</f>
        <v>0</v>
      </c>
      <c r="CG42" s="18">
        <f>CG43+CG44</f>
        <v>0</v>
      </c>
      <c r="CH42" s="18">
        <f>CH43+CH44</f>
        <v>0</v>
      </c>
      <c r="CI42" s="18">
        <f>CI43+CI44</f>
        <v>0</v>
      </c>
      <c r="CZ42" s="159" t="s">
        <v>181</v>
      </c>
      <c r="DA42" s="41">
        <v>29</v>
      </c>
      <c r="DB42" s="162" t="str">
        <f t="shared" si="2"/>
        <v>29_3.5_в т.ч. на этап Разработка и внедрение</v>
      </c>
    </row>
    <row r="43" spans="1:106" s="84" customFormat="1" outlineLevel="1" x14ac:dyDescent="0.25">
      <c r="A43" s="90"/>
      <c r="B43" s="7"/>
      <c r="C43" s="7" t="s">
        <v>89</v>
      </c>
      <c r="D43" s="121"/>
      <c r="E43" s="121"/>
      <c r="F43" s="7" t="s">
        <v>13</v>
      </c>
      <c r="G43" s="27">
        <f t="shared" si="13"/>
        <v>38600</v>
      </c>
      <c r="H43" s="125">
        <f>IFERROR(INDEX('Бюджет (Уберизация зак)'!$F$55:$Y$754,MATCH('ИД (Уберизация зак)'!$C43,'Бюджет (Уберизация зак)'!$C$55:$C$76,0),MATCH('ИД (Уберизация зак)'!H$28,'Бюджет (Уберизация зак)'!$F$3:$Y$3,0)),0)</f>
        <v>0</v>
      </c>
      <c r="I43" s="125">
        <f>IFERROR(INDEX('Бюджет (Уберизация зак)'!$F$55:$Y$754,MATCH('ИД (Уберизация зак)'!$C43,'Бюджет (Уберизация зак)'!$C$55:$C$76,0),MATCH('ИД (Уберизация зак)'!I$28,'Бюджет (Уберизация зак)'!$F$3:$Y$3,0)),0)</f>
        <v>38600</v>
      </c>
      <c r="J43" s="125">
        <f>IFERROR(INDEX('Бюджет (Уберизация зак)'!$F$55:$Y$754,MATCH('ИД (Уберизация зак)'!$C43,'Бюджет (Уберизация зак)'!$C$55:$C$76,0),MATCH('ИД (Уберизация зак)'!J$28,'Бюджет (Уберизация зак)'!$F$3:$Y$3,0)),0)</f>
        <v>0</v>
      </c>
      <c r="K43" s="125">
        <f>IFERROR(INDEX('Бюджет (Уберизация зак)'!$F$55:$Y$754,MATCH('ИД (Уберизация зак)'!$C43,'Бюджет (Уберизация зак)'!$C$55:$C$76,0),MATCH('ИД (Уберизация зак)'!K$28,'Бюджет (Уберизация зак)'!$F$3:$Y$3,0)),0)</f>
        <v>0</v>
      </c>
      <c r="L43" s="125">
        <f>IFERROR(INDEX('Бюджет (Уберизация зак)'!$F$55:$Y$754,MATCH('ИД (Уберизация зак)'!$C43,'Бюджет (Уберизация зак)'!$C$55:$C$76,0),MATCH('ИД (Уберизация зак)'!L$28,'Бюджет (Уберизация зак)'!$F$3:$Y$3,0)),0)</f>
        <v>0</v>
      </c>
      <c r="M43" s="125">
        <f>IFERROR(INDEX('Бюджет (Уберизация зак)'!$F$55:$Y$754,MATCH('ИД (Уберизация зак)'!$C43,'Бюджет (Уберизация зак)'!$C$55:$C$76,0),MATCH('ИД (Уберизация зак)'!M$28,'Бюджет (Уберизация зак)'!$F$3:$Y$3,0)),0)</f>
        <v>0</v>
      </c>
      <c r="N43" s="125">
        <f>IFERROR(INDEX('Бюджет (Уберизация зак)'!$F$55:$Y$754,MATCH('ИД (Уберизация зак)'!$C43,'Бюджет (Уберизация зак)'!$C$55:$C$76,0),MATCH('ИД (Уберизация зак)'!N$28,'Бюджет (Уберизация зак)'!$F$3:$Y$3,0)),0)</f>
        <v>0</v>
      </c>
      <c r="O43" s="125">
        <f>IFERROR(INDEX('Бюджет (Уберизация зак)'!$F$55:$Y$754,MATCH('ИД (Уберизация зак)'!$C43,'Бюджет (Уберизация зак)'!$C$55:$C$76,0),MATCH('ИД (Уберизация зак)'!O$28,'Бюджет (Уберизация зак)'!$F$3:$Y$3,0)),0)</f>
        <v>0</v>
      </c>
      <c r="P43" s="125">
        <f>IFERROR(INDEX('Бюджет (Уберизация зак)'!$F$55:$Y$754,MATCH('ИД (Уберизация зак)'!$C43,'Бюджет (Уберизация зак)'!$C$55:$C$76,0),MATCH('ИД (Уберизация зак)'!P$28,'Бюджет (Уберизация зак)'!$F$3:$Y$3,0)),0)</f>
        <v>0</v>
      </c>
      <c r="Q43" s="125">
        <f>IFERROR(INDEX('Бюджет (Уберизация зак)'!$F$55:$Y$754,MATCH('ИД (Уберизация зак)'!$C43,'Бюджет (Уберизация зак)'!$C$55:$C$76,0),MATCH('ИД (Уберизация зак)'!Q$28,'Бюджет (Уберизация зак)'!$F$3:$Y$3,0)),0)</f>
        <v>0</v>
      </c>
      <c r="R43" s="125">
        <f>IFERROR(INDEX('Бюджет (Уберизация зак)'!$F$55:$Y$754,MATCH('ИД (Уберизация зак)'!$C43,'Бюджет (Уберизация зак)'!$C$55:$C$76,0),MATCH('ИД (Уберизация зак)'!R$28,'Бюджет (Уберизация зак)'!$F$3:$Y$3,0)),0)</f>
        <v>0</v>
      </c>
      <c r="S43" s="125">
        <f>IFERROR(INDEX('Бюджет (Уберизация зак)'!$F$55:$Y$754,MATCH('ИД (Уберизация зак)'!$C43,'Бюджет (Уберизация зак)'!$C$55:$C$76,0),MATCH('ИД (Уберизация зак)'!S$28,'Бюджет (Уберизация зак)'!$F$3:$Y$3,0)),0)</f>
        <v>0</v>
      </c>
      <c r="T43" s="125">
        <f>IFERROR(INDEX('Бюджет (Уберизация зак)'!$F$55:$Y$754,MATCH('ИД (Уберизация зак)'!$C43,'Бюджет (Уберизация зак)'!$C$55:$C$76,0),MATCH('ИД (Уберизация зак)'!T$28,'Бюджет (Уберизация зак)'!$F$3:$Y$3,0)),0)</f>
        <v>0</v>
      </c>
      <c r="U43" s="125">
        <f>IFERROR(INDEX('Бюджет (Уберизация зак)'!$F$55:$Y$754,MATCH('ИД (Уберизация зак)'!$C43,'Бюджет (Уберизация зак)'!$C$55:$C$76,0),MATCH('ИД (Уберизация зак)'!U$28,'Бюджет (Уберизация зак)'!$F$3:$Y$3,0)),0)</f>
        <v>0</v>
      </c>
      <c r="V43" s="125">
        <f>IFERROR(INDEX('Бюджет (Уберизация зак)'!$F$55:$Y$754,MATCH('ИД (Уберизация зак)'!$C43,'Бюджет (Уберизация зак)'!$C$55:$C$76,0),MATCH('ИД (Уберизация зак)'!V$28,'Бюджет (Уберизация зак)'!$F$3:$Y$3,0)),0)</f>
        <v>0</v>
      </c>
      <c r="W43" s="125">
        <f>IFERROR(INDEX('Бюджет (Уберизация зак)'!$F$55:$Y$754,MATCH('ИД (Уберизация зак)'!$C43,'Бюджет (Уберизация зак)'!$C$55:$C$76,0),MATCH('ИД (Уберизация зак)'!W$28,'Бюджет (Уберизация зак)'!$F$3:$Y$3,0)),0)</f>
        <v>0</v>
      </c>
      <c r="X43" s="125">
        <f>IFERROR(INDEX('Бюджет (Уберизация зак)'!$F$55:$Y$754,MATCH('ИД (Уберизация зак)'!$C43,'Бюджет (Уберизация зак)'!$C$55:$C$76,0),MATCH('ИД (Уберизация зак)'!X$28,'Бюджет (Уберизация зак)'!$F$3:$Y$3,0)),0)</f>
        <v>0</v>
      </c>
      <c r="Y43" s="125">
        <f>IFERROR(INDEX('Бюджет (Уберизация зак)'!$F$55:$Y$754,MATCH('ИД (Уберизация зак)'!$C43,'Бюджет (Уберизация зак)'!$C$55:$C$76,0),MATCH('ИД (Уберизация зак)'!Y$28,'Бюджет (Уберизация зак)'!$F$3:$Y$3,0)),0)</f>
        <v>0</v>
      </c>
      <c r="Z43" s="125">
        <f>IFERROR(INDEX('Бюджет (Уберизация зак)'!$F$55:$Y$754,MATCH('ИД (Уберизация зак)'!$C43,'Бюджет (Уберизация зак)'!$C$55:$C$76,0),MATCH('ИД (Уберизация зак)'!Z$28,'Бюджет (Уберизация зак)'!$F$3:$Y$3,0)),0)</f>
        <v>0</v>
      </c>
      <c r="AA43" s="125">
        <f>IFERROR(INDEX('Бюджет (Уберизация зак)'!$F$55:$Y$754,MATCH('ИД (Уберизация зак)'!$C43,'Бюджет (Уберизация зак)'!$C$55:$C$76,0),MATCH('ИД (Уберизация зак)'!AA$28,'Бюджет (Уберизация зак)'!$F$3:$Y$3,0)),0)</f>
        <v>0</v>
      </c>
      <c r="AB43" s="125">
        <f>IFERROR(INDEX('Бюджет (Уберизация зак)'!$F$55:$Y$754,MATCH('ИД (Уберизация зак)'!$C43,'Бюджет (Уберизация зак)'!$C$55:$C$76,0),MATCH('ИД (Уберизация зак)'!AB$28,'Бюджет (Уберизация зак)'!$F$3:$Y$3,0)),0)</f>
        <v>0</v>
      </c>
      <c r="AC43" s="125">
        <f>IFERROR(INDEX('Бюджет (Уберизация зак)'!$F$55:$Y$754,MATCH('ИД (Уберизация зак)'!$C43,'Бюджет (Уберизация зак)'!$C$55:$C$76,0),MATCH('ИД (Уберизация зак)'!AC$28,'Бюджет (Уберизация зак)'!$F$3:$Y$3,0)),0)</f>
        <v>0</v>
      </c>
      <c r="AD43" s="125">
        <f>IFERROR(INDEX('Бюджет (Уберизация зак)'!$F$55:$Y$754,MATCH('ИД (Уберизация зак)'!$C43,'Бюджет (Уберизация зак)'!$C$55:$C$76,0),MATCH('ИД (Уберизация зак)'!AD$28,'Бюджет (Уберизация зак)'!$F$3:$Y$3,0)),0)</f>
        <v>0</v>
      </c>
      <c r="AE43" s="125">
        <f>IFERROR(INDEX('Бюджет (Уберизация зак)'!$F$55:$Y$754,MATCH('ИД (Уберизация зак)'!$C43,'Бюджет (Уберизация зак)'!$C$55:$C$76,0),MATCH('ИД (Уберизация зак)'!AE$28,'Бюджет (Уберизация зак)'!$F$3:$Y$3,0)),0)</f>
        <v>0</v>
      </c>
      <c r="AF43" s="125">
        <f>IFERROR(INDEX('Бюджет (Уберизация зак)'!$F$55:$Y$754,MATCH('ИД (Уберизация зак)'!$C43,'Бюджет (Уберизация зак)'!$C$55:$C$76,0),MATCH('ИД (Уберизация зак)'!AF$28,'Бюджет (Уберизация зак)'!$F$3:$Y$3,0)),0)</f>
        <v>0</v>
      </c>
      <c r="AG43" s="125">
        <f>IFERROR(INDEX('Бюджет (Уберизация зак)'!$F$55:$Y$754,MATCH('ИД (Уберизация зак)'!$C43,'Бюджет (Уберизация зак)'!$C$55:$C$76,0),MATCH('ИД (Уберизация зак)'!AG$28,'Бюджет (Уберизация зак)'!$F$3:$Y$3,0)),0)</f>
        <v>0</v>
      </c>
      <c r="AH43" s="125">
        <f>IFERROR(INDEX('Бюджет (Уберизация зак)'!$F$55:$Y$754,MATCH('ИД (Уберизация зак)'!$C43,'Бюджет (Уберизация зак)'!$C$55:$C$76,0),MATCH('ИД (Уберизация зак)'!AH$28,'Бюджет (Уберизация зак)'!$F$3:$Y$3,0)),0)</f>
        <v>0</v>
      </c>
      <c r="AI43" s="125">
        <f>IFERROR(INDEX('Бюджет (Уберизация зак)'!$F$55:$Y$754,MATCH('ИД (Уберизация зак)'!$C43,'Бюджет (Уберизация зак)'!$C$55:$C$76,0),MATCH('ИД (Уберизация зак)'!AI$28,'Бюджет (Уберизация зак)'!$F$3:$Y$3,0)),0)</f>
        <v>0</v>
      </c>
      <c r="AJ43" s="125">
        <f>IFERROR(INDEX('Бюджет (Уберизация зак)'!$F$55:$Y$754,MATCH('ИД (Уберизация зак)'!$C43,'Бюджет (Уберизация зак)'!$C$55:$C$76,0),MATCH('ИД (Уберизация зак)'!AJ$28,'Бюджет (Уберизация зак)'!$F$3:$Y$3,0)),0)</f>
        <v>0</v>
      </c>
      <c r="AK43" s="125">
        <f>IFERROR(INDEX('Бюджет (Уберизация зак)'!$F$55:$Y$754,MATCH('ИД (Уберизация зак)'!$C43,'Бюджет (Уберизация зак)'!$C$55:$C$76,0),MATCH('ИД (Уберизация зак)'!AK$28,'Бюджет (Уберизация зак)'!$F$3:$Y$3,0)),0)</f>
        <v>0</v>
      </c>
      <c r="AL43" s="125">
        <f>IFERROR(INDEX('Бюджет (Уберизация зак)'!$F$55:$Y$754,MATCH('ИД (Уберизация зак)'!$C43,'Бюджет (Уберизация зак)'!$C$55:$C$76,0),MATCH('ИД (Уберизация зак)'!AL$28,'Бюджет (Уберизация зак)'!$F$3:$Y$3,0)),0)</f>
        <v>0</v>
      </c>
      <c r="AM43" s="125">
        <f>IFERROR(INDEX('Бюджет (Уберизация зак)'!$F$55:$Y$754,MATCH('ИД (Уберизация зак)'!$C43,'Бюджет (Уберизация зак)'!$C$55:$C$76,0),MATCH('ИД (Уберизация зак)'!AM$28,'Бюджет (Уберизация зак)'!$F$3:$Y$3,0)),0)</f>
        <v>0</v>
      </c>
      <c r="AN43" s="125">
        <f>IFERROR(INDEX('Бюджет (Уберизация зак)'!$F$55:$Y$754,MATCH('ИД (Уберизация зак)'!$C43,'Бюджет (Уберизация зак)'!$C$55:$C$76,0),MATCH('ИД (Уберизация зак)'!AN$28,'Бюджет (Уберизация зак)'!$F$3:$Y$3,0)),0)</f>
        <v>0</v>
      </c>
      <c r="AO43" s="125">
        <f>IFERROR(INDEX('Бюджет (Уберизация зак)'!$F$55:$Y$754,MATCH('ИД (Уберизация зак)'!$C43,'Бюджет (Уберизация зак)'!$C$55:$C$76,0),MATCH('ИД (Уберизация зак)'!AO$28,'Бюджет (Уберизация зак)'!$F$3:$Y$3,0)),0)</f>
        <v>0</v>
      </c>
      <c r="AP43" s="125">
        <f>IFERROR(INDEX('Бюджет (Уберизация зак)'!$F$55:$Y$754,MATCH('ИД (Уберизация зак)'!$C43,'Бюджет (Уберизация зак)'!$C$55:$C$76,0),MATCH('ИД (Уберизация зак)'!AP$28,'Бюджет (Уберизация зак)'!$F$3:$Y$3,0)),0)</f>
        <v>0</v>
      </c>
      <c r="AQ43" s="125">
        <f>IFERROR(INDEX('Бюджет (Уберизация зак)'!$F$55:$Y$754,MATCH('ИД (Уберизация зак)'!$C43,'Бюджет (Уберизация зак)'!$C$55:$C$76,0),MATCH('ИД (Уберизация зак)'!AQ$28,'Бюджет (Уберизация зак)'!$F$3:$Y$3,0)),0)</f>
        <v>0</v>
      </c>
      <c r="AR43" s="125">
        <f>IFERROR(INDEX('Бюджет (Уберизация зак)'!$F$55:$Y$754,MATCH('ИД (Уберизация зак)'!$C43,'Бюджет (Уберизация зак)'!$C$55:$C$76,0),MATCH('ИД (Уберизация зак)'!AR$28,'Бюджет (Уберизация зак)'!$F$3:$Y$3,0)),0)</f>
        <v>0</v>
      </c>
      <c r="AS43" s="125">
        <f>IFERROR(INDEX('Бюджет (Уберизация зак)'!$F$55:$Y$754,MATCH('ИД (Уберизация зак)'!$C43,'Бюджет (Уберизация зак)'!$C$55:$C$76,0),MATCH('ИД (Уберизация зак)'!AS$28,'Бюджет (Уберизация зак)'!$F$3:$Y$3,0)),0)</f>
        <v>0</v>
      </c>
      <c r="AT43" s="125">
        <f>IFERROR(INDEX('Бюджет (Уберизация зак)'!$F$55:$Y$754,MATCH('ИД (Уберизация зак)'!$C43,'Бюджет (Уберизация зак)'!$C$55:$C$76,0),MATCH('ИД (Уберизация зак)'!AT$28,'Бюджет (Уберизация зак)'!$F$3:$Y$3,0)),0)</f>
        <v>0</v>
      </c>
      <c r="AU43" s="125">
        <f>IFERROR(INDEX('Бюджет (Уберизация зак)'!$F$55:$Y$754,MATCH('ИД (Уберизация зак)'!$C43,'Бюджет (Уберизация зак)'!$C$55:$C$76,0),MATCH('ИД (Уберизация зак)'!AU$28,'Бюджет (Уберизация зак)'!$F$3:$Y$3,0)),0)</f>
        <v>0</v>
      </c>
      <c r="AV43" s="125">
        <f>IFERROR(INDEX('Бюджет (Уберизация зак)'!$F$55:$Y$754,MATCH('ИД (Уберизация зак)'!$C43,'Бюджет (Уберизация зак)'!$C$55:$C$76,0),MATCH('ИД (Уберизация зак)'!AV$28,'Бюджет (Уберизация зак)'!$F$3:$Y$3,0)),0)</f>
        <v>0</v>
      </c>
      <c r="AW43" s="125">
        <f>IFERROR(INDEX('Бюджет (Уберизация зак)'!$F$55:$Y$754,MATCH('ИД (Уберизация зак)'!$C43,'Бюджет (Уберизация зак)'!$C$55:$C$76,0),MATCH('ИД (Уберизация зак)'!AW$28,'Бюджет (Уберизация зак)'!$F$3:$Y$3,0)),0)</f>
        <v>0</v>
      </c>
      <c r="AX43" s="125">
        <f>IFERROR(INDEX('Бюджет (Уберизация зак)'!$F$55:$Y$754,MATCH('ИД (Уберизация зак)'!$C43,'Бюджет (Уберизация зак)'!$C$55:$C$76,0),MATCH('ИД (Уберизация зак)'!AX$28,'Бюджет (Уберизация зак)'!$F$3:$Y$3,0)),0)</f>
        <v>0</v>
      </c>
      <c r="AY43" s="125">
        <f>IFERROR(INDEX('Бюджет (Уберизация зак)'!$F$55:$Y$754,MATCH('ИД (Уберизация зак)'!$C43,'Бюджет (Уберизация зак)'!$C$55:$C$76,0),MATCH('ИД (Уберизация зак)'!AY$28,'Бюджет (Уберизация зак)'!$F$3:$Y$3,0)),0)</f>
        <v>0</v>
      </c>
      <c r="AZ43" s="125">
        <f>IFERROR(INDEX('Бюджет (Уберизация зак)'!$F$55:$Y$754,MATCH('ИД (Уберизация зак)'!$C43,'Бюджет (Уберизация зак)'!$C$55:$C$76,0),MATCH('ИД (Уберизация зак)'!AZ$28,'Бюджет (Уберизация зак)'!$F$3:$Y$3,0)),0)</f>
        <v>0</v>
      </c>
      <c r="BA43" s="125">
        <f>IFERROR(INDEX('Бюджет (Уберизация зак)'!$F$55:$Y$754,MATCH('ИД (Уберизация зак)'!$C43,'Бюджет (Уберизация зак)'!$C$55:$C$76,0),MATCH('ИД (Уберизация зак)'!BA$28,'Бюджет (Уберизация зак)'!$F$3:$Y$3,0)),0)</f>
        <v>0</v>
      </c>
      <c r="BB43" s="125">
        <f>IFERROR(INDEX('Бюджет (Уберизация зак)'!$F$55:$Y$754,MATCH('ИД (Уберизация зак)'!$C43,'Бюджет (Уберизация зак)'!$C$55:$C$76,0),MATCH('ИД (Уберизация зак)'!BB$28,'Бюджет (Уберизация зак)'!$F$3:$Y$3,0)),0)</f>
        <v>0</v>
      </c>
      <c r="BC43" s="125"/>
      <c r="BD43" s="125"/>
      <c r="BE43" s="125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125"/>
      <c r="BQ43" s="125"/>
      <c r="BR43" s="125"/>
      <c r="BS43" s="125"/>
      <c r="BT43" s="125"/>
      <c r="BU43" s="125"/>
      <c r="BV43" s="125"/>
      <c r="BW43" s="125"/>
      <c r="BX43" s="125"/>
      <c r="BY43" s="125"/>
      <c r="BZ43" s="125"/>
      <c r="CA43" s="125"/>
      <c r="CB43" s="125"/>
      <c r="CC43" s="125"/>
      <c r="CD43" s="125"/>
      <c r="CE43" s="125"/>
      <c r="CF43" s="125"/>
      <c r="CG43" s="125"/>
      <c r="CH43" s="125"/>
      <c r="CI43" s="126"/>
      <c r="CZ43" s="41" t="s">
        <v>181</v>
      </c>
      <c r="DA43" s="204">
        <v>30</v>
      </c>
      <c r="DB43" s="162" t="str">
        <f t="shared" si="2"/>
        <v xml:space="preserve">30__CAPEX </v>
      </c>
    </row>
    <row r="44" spans="1:106" s="84" customFormat="1" ht="14.25" outlineLevel="1" x14ac:dyDescent="0.25">
      <c r="A44" s="90"/>
      <c r="B44" s="7"/>
      <c r="C44" s="7" t="s">
        <v>40</v>
      </c>
      <c r="D44" s="121"/>
      <c r="E44" s="121"/>
      <c r="F44" s="7" t="s">
        <v>13</v>
      </c>
      <c r="G44" s="27">
        <f t="shared" si="13"/>
        <v>5400</v>
      </c>
      <c r="H44" s="125">
        <f>IFERROR(INDEX('Бюджет (Уберизация зак)'!$F$55:$Y$754,MATCH('ИД (Уберизация зак)'!$C44,'Бюджет (Уберизация зак)'!$C$55:$C$76,0),MATCH('ИД (Уберизация зак)'!H$28,'Бюджет (Уберизация зак)'!$F$3:$Y$3,0)),0)</f>
        <v>0</v>
      </c>
      <c r="I44" s="125">
        <f>IFERROR(INDEX('Бюджет (Уберизация зак)'!$F$55:$Y$754,MATCH('ИД (Уберизация зак)'!$C44,'Бюджет (Уберизация зак)'!$C$55:$C$76,0),MATCH('ИД (Уберизация зак)'!I$28,'Бюджет (Уберизация зак)'!$F$3:$Y$3,0)),0)</f>
        <v>5400</v>
      </c>
      <c r="J44" s="125">
        <f>IFERROR(INDEX('Бюджет (Уберизация зак)'!$F$55:$Y$754,MATCH('ИД (Уберизация зак)'!$C44,'Бюджет (Уберизация зак)'!$C$55:$C$76,0),MATCH('ИД (Уберизация зак)'!J$28,'Бюджет (Уберизация зак)'!$F$3:$Y$3,0)),0)</f>
        <v>0</v>
      </c>
      <c r="K44" s="125">
        <f>IFERROR(INDEX('Бюджет (Уберизация зак)'!$F$55:$Y$754,MATCH('ИД (Уберизация зак)'!$C44,'Бюджет (Уберизация зак)'!$C$55:$C$76,0),MATCH('ИД (Уберизация зак)'!K$28,'Бюджет (Уберизация зак)'!$F$3:$Y$3,0)),0)</f>
        <v>0</v>
      </c>
      <c r="L44" s="125">
        <f>IFERROR(INDEX('Бюджет (Уберизация зак)'!$F$55:$Y$754,MATCH('ИД (Уберизация зак)'!$C44,'Бюджет (Уберизация зак)'!$C$55:$C$76,0),MATCH('ИД (Уберизация зак)'!L$28,'Бюджет (Уберизация зак)'!$F$3:$Y$3,0)),0)</f>
        <v>0</v>
      </c>
      <c r="M44" s="125">
        <f>IFERROR(INDEX('Бюджет (Уберизация зак)'!$F$55:$Y$754,MATCH('ИД (Уберизация зак)'!$C44,'Бюджет (Уберизация зак)'!$C$55:$C$76,0),MATCH('ИД (Уберизация зак)'!M$28,'Бюджет (Уберизация зак)'!$F$3:$Y$3,0)),0)</f>
        <v>0</v>
      </c>
      <c r="N44" s="125">
        <f>IFERROR(INDEX('Бюджет (Уберизация зак)'!$F$55:$Y$754,MATCH('ИД (Уберизация зак)'!$C44,'Бюджет (Уберизация зак)'!$C$55:$C$76,0),MATCH('ИД (Уберизация зак)'!N$28,'Бюджет (Уберизация зак)'!$F$3:$Y$3,0)),0)</f>
        <v>0</v>
      </c>
      <c r="O44" s="125">
        <f>IFERROR(INDEX('Бюджет (Уберизация зак)'!$F$55:$Y$754,MATCH('ИД (Уберизация зак)'!$C44,'Бюджет (Уберизация зак)'!$C$55:$C$76,0),MATCH('ИД (Уберизация зак)'!O$28,'Бюджет (Уберизация зак)'!$F$3:$Y$3,0)),0)</f>
        <v>0</v>
      </c>
      <c r="P44" s="125">
        <f>IFERROR(INDEX('Бюджет (Уберизация зак)'!$F$55:$Y$754,MATCH('ИД (Уберизация зак)'!$C44,'Бюджет (Уберизация зак)'!$C$55:$C$76,0),MATCH('ИД (Уберизация зак)'!P$28,'Бюджет (Уберизация зак)'!$F$3:$Y$3,0)),0)</f>
        <v>0</v>
      </c>
      <c r="Q44" s="125">
        <f>IFERROR(INDEX('Бюджет (Уберизация зак)'!$F$55:$Y$754,MATCH('ИД (Уберизация зак)'!$C44,'Бюджет (Уберизация зак)'!$C$55:$C$76,0),MATCH('ИД (Уберизация зак)'!Q$28,'Бюджет (Уберизация зак)'!$F$3:$Y$3,0)),0)</f>
        <v>0</v>
      </c>
      <c r="R44" s="125">
        <f>IFERROR(INDEX('Бюджет (Уберизация зак)'!$F$55:$Y$754,MATCH('ИД (Уберизация зак)'!$C44,'Бюджет (Уберизация зак)'!$C$55:$C$76,0),MATCH('ИД (Уберизация зак)'!R$28,'Бюджет (Уберизация зак)'!$F$3:$Y$3,0)),0)</f>
        <v>0</v>
      </c>
      <c r="S44" s="125">
        <f>IFERROR(INDEX('Бюджет (Уберизация зак)'!$F$55:$Y$754,MATCH('ИД (Уберизация зак)'!$C44,'Бюджет (Уберизация зак)'!$C$55:$C$76,0),MATCH('ИД (Уберизация зак)'!S$28,'Бюджет (Уберизация зак)'!$F$3:$Y$3,0)),0)</f>
        <v>0</v>
      </c>
      <c r="T44" s="125">
        <f>IFERROR(INDEX('Бюджет (Уберизация зак)'!$F$55:$Y$754,MATCH('ИД (Уберизация зак)'!$C44,'Бюджет (Уберизация зак)'!$C$55:$C$76,0),MATCH('ИД (Уберизация зак)'!T$28,'Бюджет (Уберизация зак)'!$F$3:$Y$3,0)),0)</f>
        <v>0</v>
      </c>
      <c r="U44" s="125">
        <f>IFERROR(INDEX('Бюджет (Уберизация зак)'!$F$55:$Y$754,MATCH('ИД (Уберизация зак)'!$C44,'Бюджет (Уберизация зак)'!$C$55:$C$76,0),MATCH('ИД (Уберизация зак)'!U$28,'Бюджет (Уберизация зак)'!$F$3:$Y$3,0)),0)</f>
        <v>0</v>
      </c>
      <c r="V44" s="125">
        <f>IFERROR(INDEX('Бюджет (Уберизация зак)'!$F$55:$Y$754,MATCH('ИД (Уберизация зак)'!$C44,'Бюджет (Уберизация зак)'!$C$55:$C$76,0),MATCH('ИД (Уберизация зак)'!V$28,'Бюджет (Уберизация зак)'!$F$3:$Y$3,0)),0)</f>
        <v>0</v>
      </c>
      <c r="W44" s="125">
        <f>IFERROR(INDEX('Бюджет (Уберизация зак)'!$F$55:$Y$754,MATCH('ИД (Уберизация зак)'!$C44,'Бюджет (Уберизация зак)'!$C$55:$C$76,0),MATCH('ИД (Уберизация зак)'!W$28,'Бюджет (Уберизация зак)'!$F$3:$Y$3,0)),0)</f>
        <v>0</v>
      </c>
      <c r="X44" s="125">
        <f>IFERROR(INDEX('Бюджет (Уберизация зак)'!$F$55:$Y$754,MATCH('ИД (Уберизация зак)'!$C44,'Бюджет (Уберизация зак)'!$C$55:$C$76,0),MATCH('ИД (Уберизация зак)'!X$28,'Бюджет (Уберизация зак)'!$F$3:$Y$3,0)),0)</f>
        <v>0</v>
      </c>
      <c r="Y44" s="125">
        <f>IFERROR(INDEX('Бюджет (Уберизация зак)'!$F$55:$Y$754,MATCH('ИД (Уберизация зак)'!$C44,'Бюджет (Уберизация зак)'!$C$55:$C$76,0),MATCH('ИД (Уберизация зак)'!Y$28,'Бюджет (Уберизация зак)'!$F$3:$Y$3,0)),0)</f>
        <v>0</v>
      </c>
      <c r="Z44" s="125">
        <f>IFERROR(INDEX('Бюджет (Уберизация зак)'!$F$55:$Y$754,MATCH('ИД (Уберизация зак)'!$C44,'Бюджет (Уберизация зак)'!$C$55:$C$76,0),MATCH('ИД (Уберизация зак)'!Z$28,'Бюджет (Уберизация зак)'!$F$3:$Y$3,0)),0)</f>
        <v>0</v>
      </c>
      <c r="AA44" s="125">
        <f>IFERROR(INDEX('Бюджет (Уберизация зак)'!$F$55:$Y$754,MATCH('ИД (Уберизация зак)'!$C44,'Бюджет (Уберизация зак)'!$C$55:$C$76,0),MATCH('ИД (Уберизация зак)'!AA$28,'Бюджет (Уберизация зак)'!$F$3:$Y$3,0)),0)</f>
        <v>0</v>
      </c>
      <c r="AB44" s="125">
        <f>IFERROR(INDEX('Бюджет (Уберизация зак)'!$F$55:$Y$754,MATCH('ИД (Уберизация зак)'!$C44,'Бюджет (Уберизация зак)'!$C$55:$C$76,0),MATCH('ИД (Уберизация зак)'!AB$28,'Бюджет (Уберизация зак)'!$F$3:$Y$3,0)),0)</f>
        <v>0</v>
      </c>
      <c r="AC44" s="125">
        <f>IFERROR(INDEX('Бюджет (Уберизация зак)'!$F$55:$Y$754,MATCH('ИД (Уберизация зак)'!$C44,'Бюджет (Уберизация зак)'!$C$55:$C$76,0),MATCH('ИД (Уберизация зак)'!AC$28,'Бюджет (Уберизация зак)'!$F$3:$Y$3,0)),0)</f>
        <v>0</v>
      </c>
      <c r="AD44" s="125">
        <f>IFERROR(INDEX('Бюджет (Уберизация зак)'!$F$55:$Y$754,MATCH('ИД (Уберизация зак)'!$C44,'Бюджет (Уберизация зак)'!$C$55:$C$76,0),MATCH('ИД (Уберизация зак)'!AD$28,'Бюджет (Уберизация зак)'!$F$3:$Y$3,0)),0)</f>
        <v>0</v>
      </c>
      <c r="AE44" s="125">
        <f>IFERROR(INDEX('Бюджет (Уберизация зак)'!$F$55:$Y$754,MATCH('ИД (Уберизация зак)'!$C44,'Бюджет (Уберизация зак)'!$C$55:$C$76,0),MATCH('ИД (Уберизация зак)'!AE$28,'Бюджет (Уберизация зак)'!$F$3:$Y$3,0)),0)</f>
        <v>0</v>
      </c>
      <c r="AF44" s="125">
        <f>IFERROR(INDEX('Бюджет (Уберизация зак)'!$F$55:$Y$754,MATCH('ИД (Уберизация зак)'!$C44,'Бюджет (Уберизация зак)'!$C$55:$C$76,0),MATCH('ИД (Уберизация зак)'!AF$28,'Бюджет (Уберизация зак)'!$F$3:$Y$3,0)),0)</f>
        <v>0</v>
      </c>
      <c r="AG44" s="125">
        <f>IFERROR(INDEX('Бюджет (Уберизация зак)'!$F$55:$Y$754,MATCH('ИД (Уберизация зак)'!$C44,'Бюджет (Уберизация зак)'!$C$55:$C$76,0),MATCH('ИД (Уберизация зак)'!AG$28,'Бюджет (Уберизация зак)'!$F$3:$Y$3,0)),0)</f>
        <v>0</v>
      </c>
      <c r="AH44" s="125">
        <f>IFERROR(INDEX('Бюджет (Уберизация зак)'!$F$55:$Y$754,MATCH('ИД (Уберизация зак)'!$C44,'Бюджет (Уберизация зак)'!$C$55:$C$76,0),MATCH('ИД (Уберизация зак)'!AH$28,'Бюджет (Уберизация зак)'!$F$3:$Y$3,0)),0)</f>
        <v>0</v>
      </c>
      <c r="AI44" s="125">
        <f>IFERROR(INDEX('Бюджет (Уберизация зак)'!$F$55:$Y$754,MATCH('ИД (Уберизация зак)'!$C44,'Бюджет (Уберизация зак)'!$C$55:$C$76,0),MATCH('ИД (Уберизация зак)'!AI$28,'Бюджет (Уберизация зак)'!$F$3:$Y$3,0)),0)</f>
        <v>0</v>
      </c>
      <c r="AJ44" s="125">
        <f>IFERROR(INDEX('Бюджет (Уберизация зак)'!$F$55:$Y$754,MATCH('ИД (Уберизация зак)'!$C44,'Бюджет (Уберизация зак)'!$C$55:$C$76,0),MATCH('ИД (Уберизация зак)'!AJ$28,'Бюджет (Уберизация зак)'!$F$3:$Y$3,0)),0)</f>
        <v>0</v>
      </c>
      <c r="AK44" s="125">
        <f>IFERROR(INDEX('Бюджет (Уберизация зак)'!$F$55:$Y$754,MATCH('ИД (Уберизация зак)'!$C44,'Бюджет (Уберизация зак)'!$C$55:$C$76,0),MATCH('ИД (Уберизация зак)'!AK$28,'Бюджет (Уберизация зак)'!$F$3:$Y$3,0)),0)</f>
        <v>0</v>
      </c>
      <c r="AL44" s="125">
        <f>IFERROR(INDEX('Бюджет (Уберизация зак)'!$F$55:$Y$754,MATCH('ИД (Уберизация зак)'!$C44,'Бюджет (Уберизация зак)'!$C$55:$C$76,0),MATCH('ИД (Уберизация зак)'!AL$28,'Бюджет (Уберизация зак)'!$F$3:$Y$3,0)),0)</f>
        <v>0</v>
      </c>
      <c r="AM44" s="125">
        <f>IFERROR(INDEX('Бюджет (Уберизация зак)'!$F$55:$Y$754,MATCH('ИД (Уберизация зак)'!$C44,'Бюджет (Уберизация зак)'!$C$55:$C$76,0),MATCH('ИД (Уберизация зак)'!AM$28,'Бюджет (Уберизация зак)'!$F$3:$Y$3,0)),0)</f>
        <v>0</v>
      </c>
      <c r="AN44" s="125">
        <f>IFERROR(INDEX('Бюджет (Уберизация зак)'!$F$55:$Y$754,MATCH('ИД (Уберизация зак)'!$C44,'Бюджет (Уберизация зак)'!$C$55:$C$76,0),MATCH('ИД (Уберизация зак)'!AN$28,'Бюджет (Уберизация зак)'!$F$3:$Y$3,0)),0)</f>
        <v>0</v>
      </c>
      <c r="AO44" s="125">
        <f>IFERROR(INDEX('Бюджет (Уберизация зак)'!$F$55:$Y$754,MATCH('ИД (Уберизация зак)'!$C44,'Бюджет (Уберизация зак)'!$C$55:$C$76,0),MATCH('ИД (Уберизация зак)'!AO$28,'Бюджет (Уберизация зак)'!$F$3:$Y$3,0)),0)</f>
        <v>0</v>
      </c>
      <c r="AP44" s="125">
        <f>IFERROR(INDEX('Бюджет (Уберизация зак)'!$F$55:$Y$754,MATCH('ИД (Уберизация зак)'!$C44,'Бюджет (Уберизация зак)'!$C$55:$C$76,0),MATCH('ИД (Уберизация зак)'!AP$28,'Бюджет (Уберизация зак)'!$F$3:$Y$3,0)),0)</f>
        <v>0</v>
      </c>
      <c r="AQ44" s="125">
        <f>IFERROR(INDEX('Бюджет (Уберизация зак)'!$F$55:$Y$754,MATCH('ИД (Уберизация зак)'!$C44,'Бюджет (Уберизация зак)'!$C$55:$C$76,0),MATCH('ИД (Уберизация зак)'!AQ$28,'Бюджет (Уберизация зак)'!$F$3:$Y$3,0)),0)</f>
        <v>0</v>
      </c>
      <c r="AR44" s="125">
        <f>IFERROR(INDEX('Бюджет (Уберизация зак)'!$F$55:$Y$754,MATCH('ИД (Уберизация зак)'!$C44,'Бюджет (Уберизация зак)'!$C$55:$C$76,0),MATCH('ИД (Уберизация зак)'!AR$28,'Бюджет (Уберизация зак)'!$F$3:$Y$3,0)),0)</f>
        <v>0</v>
      </c>
      <c r="AS44" s="125">
        <f>IFERROR(INDEX('Бюджет (Уберизация зак)'!$F$55:$Y$754,MATCH('ИД (Уберизация зак)'!$C44,'Бюджет (Уберизация зак)'!$C$55:$C$76,0),MATCH('ИД (Уберизация зак)'!AS$28,'Бюджет (Уберизация зак)'!$F$3:$Y$3,0)),0)</f>
        <v>0</v>
      </c>
      <c r="AT44" s="125">
        <f>IFERROR(INDEX('Бюджет (Уберизация зак)'!$F$55:$Y$754,MATCH('ИД (Уберизация зак)'!$C44,'Бюджет (Уберизация зак)'!$C$55:$C$76,0),MATCH('ИД (Уберизация зак)'!AT$28,'Бюджет (Уберизация зак)'!$F$3:$Y$3,0)),0)</f>
        <v>0</v>
      </c>
      <c r="AU44" s="125">
        <f>IFERROR(INDEX('Бюджет (Уберизация зак)'!$F$55:$Y$754,MATCH('ИД (Уберизация зак)'!$C44,'Бюджет (Уберизация зак)'!$C$55:$C$76,0),MATCH('ИД (Уберизация зак)'!AU$28,'Бюджет (Уберизация зак)'!$F$3:$Y$3,0)),0)</f>
        <v>0</v>
      </c>
      <c r="AV44" s="125">
        <f>IFERROR(INDEX('Бюджет (Уберизация зак)'!$F$55:$Y$754,MATCH('ИД (Уберизация зак)'!$C44,'Бюджет (Уберизация зак)'!$C$55:$C$76,0),MATCH('ИД (Уберизация зак)'!AV$28,'Бюджет (Уберизация зак)'!$F$3:$Y$3,0)),0)</f>
        <v>0</v>
      </c>
      <c r="AW44" s="125">
        <f>IFERROR(INDEX('Бюджет (Уберизация зак)'!$F$55:$Y$754,MATCH('ИД (Уберизация зак)'!$C44,'Бюджет (Уберизация зак)'!$C$55:$C$76,0),MATCH('ИД (Уберизация зак)'!AW$28,'Бюджет (Уберизация зак)'!$F$3:$Y$3,0)),0)</f>
        <v>0</v>
      </c>
      <c r="AX44" s="125">
        <f>IFERROR(INDEX('Бюджет (Уберизация зак)'!$F$55:$Y$754,MATCH('ИД (Уберизация зак)'!$C44,'Бюджет (Уберизация зак)'!$C$55:$C$76,0),MATCH('ИД (Уберизация зак)'!AX$28,'Бюджет (Уберизация зак)'!$F$3:$Y$3,0)),0)</f>
        <v>0</v>
      </c>
      <c r="AY44" s="125">
        <f>IFERROR(INDEX('Бюджет (Уберизация зак)'!$F$55:$Y$754,MATCH('ИД (Уберизация зак)'!$C44,'Бюджет (Уберизация зак)'!$C$55:$C$76,0),MATCH('ИД (Уберизация зак)'!AY$28,'Бюджет (Уберизация зак)'!$F$3:$Y$3,0)),0)</f>
        <v>0</v>
      </c>
      <c r="AZ44" s="125">
        <f>IFERROR(INDEX('Бюджет (Уберизация зак)'!$F$55:$Y$754,MATCH('ИД (Уберизация зак)'!$C44,'Бюджет (Уберизация зак)'!$C$55:$C$76,0),MATCH('ИД (Уберизация зак)'!AZ$28,'Бюджет (Уберизация зак)'!$F$3:$Y$3,0)),0)</f>
        <v>0</v>
      </c>
      <c r="BA44" s="125">
        <f>IFERROR(INDEX('Бюджет (Уберизация зак)'!$F$55:$Y$754,MATCH('ИД (Уберизация зак)'!$C44,'Бюджет (Уберизация зак)'!$C$55:$C$76,0),MATCH('ИД (Уберизация зак)'!BA$28,'Бюджет (Уберизация зак)'!$F$3:$Y$3,0)),0)</f>
        <v>0</v>
      </c>
      <c r="BB44" s="125">
        <f>IFERROR(INDEX('Бюджет (Уберизация зак)'!$F$55:$Y$754,MATCH('ИД (Уберизация зак)'!$C44,'Бюджет (Уберизация зак)'!$C$55:$C$76,0),MATCH('ИД (Уберизация зак)'!BB$28,'Бюджет (Уберизация зак)'!$F$3:$Y$3,0)),0)</f>
        <v>0</v>
      </c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  <c r="BO44" s="128"/>
      <c r="BP44" s="128"/>
      <c r="BQ44" s="128"/>
      <c r="BR44" s="128"/>
      <c r="BS44" s="128"/>
      <c r="BT44" s="128"/>
      <c r="BU44" s="128"/>
      <c r="BV44" s="128"/>
      <c r="BW44" s="128"/>
      <c r="BX44" s="128"/>
      <c r="BY44" s="128"/>
      <c r="BZ44" s="128"/>
      <c r="CA44" s="128"/>
      <c r="CB44" s="128"/>
      <c r="CC44" s="128"/>
      <c r="CD44" s="128"/>
      <c r="CE44" s="128"/>
      <c r="CF44" s="128"/>
      <c r="CG44" s="128"/>
      <c r="CH44" s="128"/>
      <c r="CI44" s="129"/>
      <c r="CZ44" s="41" t="s">
        <v>181</v>
      </c>
      <c r="DA44" s="41">
        <v>31</v>
      </c>
      <c r="DB44" s="162" t="str">
        <f t="shared" si="2"/>
        <v>31__OPEX</v>
      </c>
    </row>
    <row r="45" spans="1:106" s="85" customFormat="1" outlineLevel="1" x14ac:dyDescent="0.25">
      <c r="B45" s="260" t="s">
        <v>699</v>
      </c>
      <c r="C45" s="10" t="s">
        <v>698</v>
      </c>
      <c r="D45" s="121"/>
      <c r="E45" s="121"/>
      <c r="F45" s="16" t="s">
        <v>13</v>
      </c>
      <c r="G45" s="13">
        <f t="shared" si="13"/>
        <v>17200</v>
      </c>
      <c r="H45" s="125">
        <f>IFERROR(INDEX('Бюджет (Уберизация зак)'!$F$55:$Y$754,MATCH('ИД (Уберизация зак)'!$C45,'Бюджет (Уберизация зак)'!$C$55:$C$76,0),MATCH('ИД (Уберизация зак)'!H$28,'Бюджет (Уберизация зак)'!$F$3:$Y$3,0)),0)</f>
        <v>0</v>
      </c>
      <c r="I45" s="125">
        <f>IFERROR(INDEX('Бюджет (Уберизация зак)'!$F$55:$Y$754,MATCH('ИД (Уберизация зак)'!$C45,'Бюджет (Уберизация зак)'!$C$55:$C$76,0),MATCH('ИД (Уберизация зак)'!I$28,'Бюджет (Уберизация зак)'!$F$3:$Y$3,0)),0)</f>
        <v>4300</v>
      </c>
      <c r="J45" s="125">
        <f>IFERROR(INDEX('Бюджет (Уберизация зак)'!$F$55:$Y$754,MATCH('ИД (Уберизация зак)'!$C45,'Бюджет (Уберизация зак)'!$C$55:$C$76,0),MATCH('ИД (Уберизация зак)'!J$28,'Бюджет (Уберизация зак)'!$F$3:$Y$3,0)),0)</f>
        <v>4300</v>
      </c>
      <c r="K45" s="125">
        <f>IFERROR(INDEX('Бюджет (Уберизация зак)'!$F$55:$Y$754,MATCH('ИД (Уберизация зак)'!$C45,'Бюджет (Уберизация зак)'!$C$55:$C$76,0),MATCH('ИД (Уберизация зак)'!K$28,'Бюджет (Уберизация зак)'!$F$3:$Y$3,0)),0)</f>
        <v>4300</v>
      </c>
      <c r="L45" s="125">
        <f>IFERROR(INDEX('Бюджет (Уберизация зак)'!$F$55:$Y$754,MATCH('ИД (Уберизация зак)'!$C45,'Бюджет (Уберизация зак)'!$C$55:$C$76,0),MATCH('ИД (Уберизация зак)'!L$28,'Бюджет (Уберизация зак)'!$F$3:$Y$3,0)),0)</f>
        <v>4300</v>
      </c>
      <c r="M45" s="125">
        <f>IFERROR(INDEX('Бюджет (Уберизация зак)'!$F$55:$Y$754,MATCH('ИД (Уберизация зак)'!$C45,'Бюджет (Уберизация зак)'!$C$55:$C$76,0),MATCH('ИД (Уберизация зак)'!M$28,'Бюджет (Уберизация зак)'!$F$3:$Y$3,0)),0)</f>
        <v>0</v>
      </c>
      <c r="N45" s="125">
        <f>IFERROR(INDEX('Бюджет (Уберизация зак)'!$F$55:$Y$754,MATCH('ИД (Уберизация зак)'!$C45,'Бюджет (Уберизация зак)'!$C$55:$C$76,0),MATCH('ИД (Уберизация зак)'!N$28,'Бюджет (Уберизация зак)'!$F$3:$Y$3,0)),0)</f>
        <v>0</v>
      </c>
      <c r="O45" s="125">
        <f>IFERROR(INDEX('Бюджет (Уберизация зак)'!$F$55:$Y$754,MATCH('ИД (Уберизация зак)'!$C45,'Бюджет (Уберизация зак)'!$C$55:$C$76,0),MATCH('ИД (Уберизация зак)'!O$28,'Бюджет (Уберизация зак)'!$F$3:$Y$3,0)),0)</f>
        <v>0</v>
      </c>
      <c r="P45" s="125">
        <f>IFERROR(INDEX('Бюджет (Уберизация зак)'!$F$55:$Y$754,MATCH('ИД (Уберизация зак)'!$C45,'Бюджет (Уберизация зак)'!$C$55:$C$76,0),MATCH('ИД (Уберизация зак)'!P$28,'Бюджет (Уберизация зак)'!$F$3:$Y$3,0)),0)</f>
        <v>0</v>
      </c>
      <c r="Q45" s="125">
        <f>IFERROR(INDEX('Бюджет (Уберизация зак)'!$F$55:$Y$754,MATCH('ИД (Уберизация зак)'!$C45,'Бюджет (Уберизация зак)'!$C$55:$C$76,0),MATCH('ИД (Уберизация зак)'!Q$28,'Бюджет (Уберизация зак)'!$F$3:$Y$3,0)),0)</f>
        <v>0</v>
      </c>
      <c r="R45" s="125">
        <f>IFERROR(INDEX('Бюджет (Уберизация зак)'!$F$55:$Y$754,MATCH('ИД (Уберизация зак)'!$C45,'Бюджет (Уберизация зак)'!$C$55:$C$76,0),MATCH('ИД (Уберизация зак)'!R$28,'Бюджет (Уберизация зак)'!$F$3:$Y$3,0)),0)</f>
        <v>0</v>
      </c>
      <c r="S45" s="125">
        <f>IFERROR(INDEX('Бюджет (Уберизация зак)'!$F$55:$Y$754,MATCH('ИД (Уберизация зак)'!$C45,'Бюджет (Уберизация зак)'!$C$55:$C$76,0),MATCH('ИД (Уберизация зак)'!S$28,'Бюджет (Уберизация зак)'!$F$3:$Y$3,0)),0)</f>
        <v>0</v>
      </c>
      <c r="T45" s="125">
        <f>IFERROR(INDEX('Бюджет (Уберизация зак)'!$F$55:$Y$754,MATCH('ИД (Уберизация зак)'!$C45,'Бюджет (Уберизация зак)'!$C$55:$C$76,0),MATCH('ИД (Уберизация зак)'!T$28,'Бюджет (Уберизация зак)'!$F$3:$Y$3,0)),0)</f>
        <v>0</v>
      </c>
      <c r="U45" s="125">
        <f>IFERROR(INDEX('Бюджет (Уберизация зак)'!$F$55:$Y$754,MATCH('ИД (Уберизация зак)'!$C45,'Бюджет (Уберизация зак)'!$C$55:$C$76,0),MATCH('ИД (Уберизация зак)'!U$28,'Бюджет (Уберизация зак)'!$F$3:$Y$3,0)),0)</f>
        <v>0</v>
      </c>
      <c r="V45" s="125">
        <f>IFERROR(INDEX('Бюджет (Уберизация зак)'!$F$55:$Y$754,MATCH('ИД (Уберизация зак)'!$C45,'Бюджет (Уберизация зак)'!$C$55:$C$76,0),MATCH('ИД (Уберизация зак)'!V$28,'Бюджет (Уберизация зак)'!$F$3:$Y$3,0)),0)</f>
        <v>0</v>
      </c>
      <c r="W45" s="125">
        <f>IFERROR(INDEX('Бюджет (Уберизация зак)'!$F$55:$Y$754,MATCH('ИД (Уберизация зак)'!$C45,'Бюджет (Уберизация зак)'!$C$55:$C$76,0),MATCH('ИД (Уберизация зак)'!W$28,'Бюджет (Уберизация зак)'!$F$3:$Y$3,0)),0)</f>
        <v>0</v>
      </c>
      <c r="X45" s="125">
        <f>IFERROR(INDEX('Бюджет (Уберизация зак)'!$F$55:$Y$754,MATCH('ИД (Уберизация зак)'!$C45,'Бюджет (Уберизация зак)'!$C$55:$C$76,0),MATCH('ИД (Уберизация зак)'!X$28,'Бюджет (Уберизация зак)'!$F$3:$Y$3,0)),0)</f>
        <v>0</v>
      </c>
      <c r="Y45" s="125">
        <f>IFERROR(INDEX('Бюджет (Уберизация зак)'!$F$55:$Y$754,MATCH('ИД (Уберизация зак)'!$C45,'Бюджет (Уберизация зак)'!$C$55:$C$76,0),MATCH('ИД (Уберизация зак)'!Y$28,'Бюджет (Уберизация зак)'!$F$3:$Y$3,0)),0)</f>
        <v>0</v>
      </c>
      <c r="Z45" s="125">
        <f>IFERROR(INDEX('Бюджет (Уберизация зак)'!$F$55:$Y$754,MATCH('ИД (Уберизация зак)'!$C45,'Бюджет (Уберизация зак)'!$C$55:$C$76,0),MATCH('ИД (Уберизация зак)'!Z$28,'Бюджет (Уберизация зак)'!$F$3:$Y$3,0)),0)</f>
        <v>0</v>
      </c>
      <c r="AA45" s="125">
        <f>IFERROR(INDEX('Бюджет (Уберизация зак)'!$F$55:$Y$754,MATCH('ИД (Уберизация зак)'!$C45,'Бюджет (Уберизация зак)'!$C$55:$C$76,0),MATCH('ИД (Уберизация зак)'!AA$28,'Бюджет (Уберизация зак)'!$F$3:$Y$3,0)),0)</f>
        <v>0</v>
      </c>
      <c r="AB45" s="125">
        <f>IFERROR(INDEX('Бюджет (Уберизация зак)'!$F$55:$Y$754,MATCH('ИД (Уберизация зак)'!$C45,'Бюджет (Уберизация зак)'!$C$55:$C$76,0),MATCH('ИД (Уберизация зак)'!AB$28,'Бюджет (Уберизация зак)'!$F$3:$Y$3,0)),0)</f>
        <v>0</v>
      </c>
      <c r="AC45" s="125">
        <f>IFERROR(INDEX('Бюджет (Уберизация зак)'!$F$55:$Y$754,MATCH('ИД (Уберизация зак)'!$C45,'Бюджет (Уберизация зак)'!$C$55:$C$76,0),MATCH('ИД (Уберизация зак)'!AC$28,'Бюджет (Уберизация зак)'!$F$3:$Y$3,0)),0)</f>
        <v>0</v>
      </c>
      <c r="AD45" s="125">
        <f>IFERROR(INDEX('Бюджет (Уберизация зак)'!$F$55:$Y$754,MATCH('ИД (Уберизация зак)'!$C45,'Бюджет (Уберизация зак)'!$C$55:$C$76,0),MATCH('ИД (Уберизация зак)'!AD$28,'Бюджет (Уберизация зак)'!$F$3:$Y$3,0)),0)</f>
        <v>0</v>
      </c>
      <c r="AE45" s="125">
        <f>IFERROR(INDEX('Бюджет (Уберизация зак)'!$F$55:$Y$754,MATCH('ИД (Уберизация зак)'!$C45,'Бюджет (Уберизация зак)'!$C$55:$C$76,0),MATCH('ИД (Уберизация зак)'!AE$28,'Бюджет (Уберизация зак)'!$F$3:$Y$3,0)),0)</f>
        <v>0</v>
      </c>
      <c r="AF45" s="125">
        <f>IFERROR(INDEX('Бюджет (Уберизация зак)'!$F$55:$Y$754,MATCH('ИД (Уберизация зак)'!$C45,'Бюджет (Уберизация зак)'!$C$55:$C$76,0),MATCH('ИД (Уберизация зак)'!AF$28,'Бюджет (Уберизация зак)'!$F$3:$Y$3,0)),0)</f>
        <v>0</v>
      </c>
      <c r="AG45" s="125">
        <f>IFERROR(INDEX('Бюджет (Уберизация зак)'!$F$55:$Y$754,MATCH('ИД (Уберизация зак)'!$C45,'Бюджет (Уберизация зак)'!$C$55:$C$76,0),MATCH('ИД (Уберизация зак)'!AG$28,'Бюджет (Уберизация зак)'!$F$3:$Y$3,0)),0)</f>
        <v>0</v>
      </c>
      <c r="AH45" s="125">
        <f>IFERROR(INDEX('Бюджет (Уберизация зак)'!$F$55:$Y$754,MATCH('ИД (Уберизация зак)'!$C45,'Бюджет (Уберизация зак)'!$C$55:$C$76,0),MATCH('ИД (Уберизация зак)'!AH$28,'Бюджет (Уберизация зак)'!$F$3:$Y$3,0)),0)</f>
        <v>0</v>
      </c>
      <c r="AI45" s="125">
        <f>IFERROR(INDEX('Бюджет (Уберизация зак)'!$F$55:$Y$754,MATCH('ИД (Уберизация зак)'!$C45,'Бюджет (Уберизация зак)'!$C$55:$C$76,0),MATCH('ИД (Уберизация зак)'!AI$28,'Бюджет (Уберизация зак)'!$F$3:$Y$3,0)),0)</f>
        <v>0</v>
      </c>
      <c r="AJ45" s="125">
        <f>IFERROR(INDEX('Бюджет (Уберизация зак)'!$F$55:$Y$754,MATCH('ИД (Уберизация зак)'!$C45,'Бюджет (Уберизация зак)'!$C$55:$C$76,0),MATCH('ИД (Уберизация зак)'!AJ$28,'Бюджет (Уберизация зак)'!$F$3:$Y$3,0)),0)</f>
        <v>0</v>
      </c>
      <c r="AK45" s="125">
        <f>IFERROR(INDEX('Бюджет (Уберизация зак)'!$F$55:$Y$754,MATCH('ИД (Уберизация зак)'!$C45,'Бюджет (Уберизация зак)'!$C$55:$C$76,0),MATCH('ИД (Уберизация зак)'!AK$28,'Бюджет (Уберизация зак)'!$F$3:$Y$3,0)),0)</f>
        <v>0</v>
      </c>
      <c r="AL45" s="125">
        <f>IFERROR(INDEX('Бюджет (Уберизация зак)'!$F$55:$Y$754,MATCH('ИД (Уберизация зак)'!$C45,'Бюджет (Уберизация зак)'!$C$55:$C$76,0),MATCH('ИД (Уберизация зак)'!AL$28,'Бюджет (Уберизация зак)'!$F$3:$Y$3,0)),0)</f>
        <v>0</v>
      </c>
      <c r="AM45" s="125">
        <f>IFERROR(INDEX('Бюджет (Уберизация зак)'!$F$55:$Y$754,MATCH('ИД (Уберизация зак)'!$C45,'Бюджет (Уберизация зак)'!$C$55:$C$76,0),MATCH('ИД (Уберизация зак)'!AM$28,'Бюджет (Уберизация зак)'!$F$3:$Y$3,0)),0)</f>
        <v>0</v>
      </c>
      <c r="AN45" s="125">
        <f>IFERROR(INDEX('Бюджет (Уберизация зак)'!$F$55:$Y$754,MATCH('ИД (Уберизация зак)'!$C45,'Бюджет (Уберизация зак)'!$C$55:$C$76,0),MATCH('ИД (Уберизация зак)'!AN$28,'Бюджет (Уберизация зак)'!$F$3:$Y$3,0)),0)</f>
        <v>0</v>
      </c>
      <c r="AO45" s="125">
        <f>IFERROR(INDEX('Бюджет (Уберизация зак)'!$F$55:$Y$754,MATCH('ИД (Уберизация зак)'!$C45,'Бюджет (Уберизация зак)'!$C$55:$C$76,0),MATCH('ИД (Уберизация зак)'!AO$28,'Бюджет (Уберизация зак)'!$F$3:$Y$3,0)),0)</f>
        <v>0</v>
      </c>
      <c r="AP45" s="125">
        <f>IFERROR(INDEX('Бюджет (Уберизация зак)'!$F$55:$Y$754,MATCH('ИД (Уберизация зак)'!$C45,'Бюджет (Уберизация зак)'!$C$55:$C$76,0),MATCH('ИД (Уберизация зак)'!AP$28,'Бюджет (Уберизация зак)'!$F$3:$Y$3,0)),0)</f>
        <v>0</v>
      </c>
      <c r="AQ45" s="125">
        <f>IFERROR(INDEX('Бюджет (Уберизация зак)'!$F$55:$Y$754,MATCH('ИД (Уберизация зак)'!$C45,'Бюджет (Уберизация зак)'!$C$55:$C$76,0),MATCH('ИД (Уберизация зак)'!AQ$28,'Бюджет (Уберизация зак)'!$F$3:$Y$3,0)),0)</f>
        <v>0</v>
      </c>
      <c r="AR45" s="125">
        <f>IFERROR(INDEX('Бюджет (Уберизация зак)'!$F$55:$Y$754,MATCH('ИД (Уберизация зак)'!$C45,'Бюджет (Уберизация зак)'!$C$55:$C$76,0),MATCH('ИД (Уберизация зак)'!AR$28,'Бюджет (Уберизация зак)'!$F$3:$Y$3,0)),0)</f>
        <v>0</v>
      </c>
      <c r="AS45" s="125">
        <f>IFERROR(INDEX('Бюджет (Уберизация зак)'!$F$55:$Y$754,MATCH('ИД (Уберизация зак)'!$C45,'Бюджет (Уберизация зак)'!$C$55:$C$76,0),MATCH('ИД (Уберизация зак)'!AS$28,'Бюджет (Уберизация зак)'!$F$3:$Y$3,0)),0)</f>
        <v>0</v>
      </c>
      <c r="AT45" s="125">
        <f>IFERROR(INDEX('Бюджет (Уберизация зак)'!$F$55:$Y$754,MATCH('ИД (Уберизация зак)'!$C45,'Бюджет (Уберизация зак)'!$C$55:$C$76,0),MATCH('ИД (Уберизация зак)'!AT$28,'Бюджет (Уберизация зак)'!$F$3:$Y$3,0)),0)</f>
        <v>0</v>
      </c>
      <c r="AU45" s="125">
        <f>IFERROR(INDEX('Бюджет (Уберизация зак)'!$F$55:$Y$754,MATCH('ИД (Уберизация зак)'!$C45,'Бюджет (Уберизация зак)'!$C$55:$C$76,0),MATCH('ИД (Уберизация зак)'!AU$28,'Бюджет (Уберизация зак)'!$F$3:$Y$3,0)),0)</f>
        <v>0</v>
      </c>
      <c r="AV45" s="125">
        <f>IFERROR(INDEX('Бюджет (Уберизация зак)'!$F$55:$Y$754,MATCH('ИД (Уберизация зак)'!$C45,'Бюджет (Уберизация зак)'!$C$55:$C$76,0),MATCH('ИД (Уберизация зак)'!AV$28,'Бюджет (Уберизация зак)'!$F$3:$Y$3,0)),0)</f>
        <v>0</v>
      </c>
      <c r="AW45" s="125">
        <f>IFERROR(INDEX('Бюджет (Уберизация зак)'!$F$55:$Y$754,MATCH('ИД (Уберизация зак)'!$C45,'Бюджет (Уберизация зак)'!$C$55:$C$76,0),MATCH('ИД (Уберизация зак)'!AW$28,'Бюджет (Уберизация зак)'!$F$3:$Y$3,0)),0)</f>
        <v>0</v>
      </c>
      <c r="AX45" s="125">
        <f>IFERROR(INDEX('Бюджет (Уберизация зак)'!$F$55:$Y$754,MATCH('ИД (Уберизация зак)'!$C45,'Бюджет (Уберизация зак)'!$C$55:$C$76,0),MATCH('ИД (Уберизация зак)'!AX$28,'Бюджет (Уберизация зак)'!$F$3:$Y$3,0)),0)</f>
        <v>0</v>
      </c>
      <c r="AY45" s="125">
        <f>IFERROR(INDEX('Бюджет (Уберизация зак)'!$F$55:$Y$754,MATCH('ИД (Уберизация зак)'!$C45,'Бюджет (Уберизация зак)'!$C$55:$C$76,0),MATCH('ИД (Уберизация зак)'!AY$28,'Бюджет (Уберизация зак)'!$F$3:$Y$3,0)),0)</f>
        <v>0</v>
      </c>
      <c r="AZ45" s="125">
        <f>IFERROR(INDEX('Бюджет (Уберизация зак)'!$F$55:$Y$754,MATCH('ИД (Уберизация зак)'!$C45,'Бюджет (Уберизация зак)'!$C$55:$C$76,0),MATCH('ИД (Уберизация зак)'!AZ$28,'Бюджет (Уберизация зак)'!$F$3:$Y$3,0)),0)</f>
        <v>0</v>
      </c>
      <c r="BA45" s="125">
        <f>IFERROR(INDEX('Бюджет (Уберизация зак)'!$F$55:$Y$754,MATCH('ИД (Уберизация зак)'!$C45,'Бюджет (Уберизация зак)'!$C$55:$C$76,0),MATCH('ИД (Уберизация зак)'!BA$28,'Бюджет (Уберизация зак)'!$F$3:$Y$3,0)),0)</f>
        <v>0</v>
      </c>
      <c r="BB45" s="125">
        <f>IFERROR(INDEX('Бюджет (Уберизация зак)'!$F$55:$Y$754,MATCH('ИД (Уберизация зак)'!$C45,'Бюджет (Уберизация зак)'!$C$55:$C$76,0),MATCH('ИД (Уберизация зак)'!BB$28,'Бюджет (Уберизация зак)'!$F$3:$Y$3,0)),0)</f>
        <v>0</v>
      </c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4"/>
      <c r="CJ45" s="295"/>
      <c r="CK45" s="295"/>
      <c r="CL45" s="295"/>
      <c r="CM45" s="295"/>
      <c r="CN45" s="295"/>
      <c r="CO45" s="295"/>
      <c r="CP45" s="295"/>
      <c r="CQ45" s="295"/>
      <c r="CR45" s="295"/>
      <c r="CS45" s="295"/>
      <c r="CT45" s="295"/>
      <c r="CU45" s="295"/>
      <c r="CV45" s="295"/>
      <c r="CW45" s="295"/>
      <c r="CX45" s="295"/>
      <c r="CY45" s="295"/>
      <c r="CZ45" s="296" t="s">
        <v>181</v>
      </c>
      <c r="DA45" s="204">
        <v>32</v>
      </c>
      <c r="DB45" s="162" t="str">
        <f t="shared" si="2"/>
        <v>32_3.6_СЕРВИС</v>
      </c>
    </row>
    <row r="46" spans="1:106" s="85" customFormat="1" outlineLevel="1" x14ac:dyDescent="0.25">
      <c r="B46" s="260" t="s">
        <v>785</v>
      </c>
      <c r="C46" s="10" t="s">
        <v>786</v>
      </c>
      <c r="D46" s="17"/>
      <c r="E46" s="17"/>
      <c r="F46" s="16" t="s">
        <v>13</v>
      </c>
      <c r="G46" s="13">
        <f t="shared" ref="G46:G48" si="26">SUM(H46:CI46)</f>
        <v>0</v>
      </c>
      <c r="H46" s="18">
        <f>H47+H48</f>
        <v>0</v>
      </c>
      <c r="I46" s="18">
        <f t="shared" ref="I46:BT46" si="27">I47+I48</f>
        <v>0</v>
      </c>
      <c r="J46" s="18">
        <f t="shared" si="27"/>
        <v>0</v>
      </c>
      <c r="K46" s="18">
        <f t="shared" si="27"/>
        <v>0</v>
      </c>
      <c r="L46" s="18">
        <f t="shared" si="27"/>
        <v>0</v>
      </c>
      <c r="M46" s="18">
        <f t="shared" si="27"/>
        <v>0</v>
      </c>
      <c r="N46" s="18">
        <f t="shared" si="27"/>
        <v>0</v>
      </c>
      <c r="O46" s="18">
        <f t="shared" si="27"/>
        <v>0</v>
      </c>
      <c r="P46" s="18">
        <f t="shared" si="27"/>
        <v>0</v>
      </c>
      <c r="Q46" s="18">
        <f t="shared" si="27"/>
        <v>0</v>
      </c>
      <c r="R46" s="18">
        <f t="shared" si="27"/>
        <v>0</v>
      </c>
      <c r="S46" s="18">
        <f t="shared" si="27"/>
        <v>0</v>
      </c>
      <c r="T46" s="18">
        <f t="shared" si="27"/>
        <v>0</v>
      </c>
      <c r="U46" s="18">
        <f t="shared" si="27"/>
        <v>0</v>
      </c>
      <c r="V46" s="18">
        <f t="shared" si="27"/>
        <v>0</v>
      </c>
      <c r="W46" s="18">
        <f t="shared" si="27"/>
        <v>0</v>
      </c>
      <c r="X46" s="18">
        <f t="shared" si="27"/>
        <v>0</v>
      </c>
      <c r="Y46" s="18">
        <f t="shared" si="27"/>
        <v>0</v>
      </c>
      <c r="Z46" s="18">
        <f t="shared" si="27"/>
        <v>0</v>
      </c>
      <c r="AA46" s="18">
        <f t="shared" si="27"/>
        <v>0</v>
      </c>
      <c r="AB46" s="18">
        <f t="shared" si="27"/>
        <v>0</v>
      </c>
      <c r="AC46" s="18">
        <f t="shared" si="27"/>
        <v>0</v>
      </c>
      <c r="AD46" s="18">
        <f t="shared" si="27"/>
        <v>0</v>
      </c>
      <c r="AE46" s="18">
        <f t="shared" si="27"/>
        <v>0</v>
      </c>
      <c r="AF46" s="18">
        <f t="shared" si="27"/>
        <v>0</v>
      </c>
      <c r="AG46" s="18">
        <f t="shared" si="27"/>
        <v>0</v>
      </c>
      <c r="AH46" s="18">
        <f t="shared" si="27"/>
        <v>0</v>
      </c>
      <c r="AI46" s="18">
        <f t="shared" si="27"/>
        <v>0</v>
      </c>
      <c r="AJ46" s="18">
        <f t="shared" si="27"/>
        <v>0</v>
      </c>
      <c r="AK46" s="18">
        <f t="shared" si="27"/>
        <v>0</v>
      </c>
      <c r="AL46" s="18">
        <f t="shared" si="27"/>
        <v>0</v>
      </c>
      <c r="AM46" s="18">
        <f t="shared" si="27"/>
        <v>0</v>
      </c>
      <c r="AN46" s="18">
        <f t="shared" si="27"/>
        <v>0</v>
      </c>
      <c r="AO46" s="18">
        <f t="shared" si="27"/>
        <v>0</v>
      </c>
      <c r="AP46" s="18">
        <f t="shared" si="27"/>
        <v>0</v>
      </c>
      <c r="AQ46" s="18">
        <f t="shared" si="27"/>
        <v>0</v>
      </c>
      <c r="AR46" s="18">
        <f t="shared" si="27"/>
        <v>0</v>
      </c>
      <c r="AS46" s="18">
        <f t="shared" si="27"/>
        <v>0</v>
      </c>
      <c r="AT46" s="18">
        <f t="shared" si="27"/>
        <v>0</v>
      </c>
      <c r="AU46" s="18">
        <f t="shared" si="27"/>
        <v>0</v>
      </c>
      <c r="AV46" s="18">
        <f t="shared" si="27"/>
        <v>0</v>
      </c>
      <c r="AW46" s="18">
        <f t="shared" si="27"/>
        <v>0</v>
      </c>
      <c r="AX46" s="18">
        <f t="shared" si="27"/>
        <v>0</v>
      </c>
      <c r="AY46" s="18">
        <f t="shared" si="27"/>
        <v>0</v>
      </c>
      <c r="AZ46" s="18">
        <f t="shared" si="27"/>
        <v>0</v>
      </c>
      <c r="BA46" s="18">
        <f t="shared" si="27"/>
        <v>0</v>
      </c>
      <c r="BB46" s="18">
        <f t="shared" si="27"/>
        <v>0</v>
      </c>
      <c r="BC46" s="18">
        <f t="shared" si="27"/>
        <v>0</v>
      </c>
      <c r="BD46" s="18">
        <f t="shared" si="27"/>
        <v>0</v>
      </c>
      <c r="BE46" s="18">
        <f t="shared" si="27"/>
        <v>0</v>
      </c>
      <c r="BF46" s="18">
        <f t="shared" si="27"/>
        <v>0</v>
      </c>
      <c r="BG46" s="18">
        <f t="shared" si="27"/>
        <v>0</v>
      </c>
      <c r="BH46" s="18">
        <f t="shared" si="27"/>
        <v>0</v>
      </c>
      <c r="BI46" s="18">
        <f t="shared" si="27"/>
        <v>0</v>
      </c>
      <c r="BJ46" s="18">
        <f t="shared" si="27"/>
        <v>0</v>
      </c>
      <c r="BK46" s="18">
        <f t="shared" si="27"/>
        <v>0</v>
      </c>
      <c r="BL46" s="18">
        <f t="shared" si="27"/>
        <v>0</v>
      </c>
      <c r="BM46" s="18">
        <f t="shared" si="27"/>
        <v>0</v>
      </c>
      <c r="BN46" s="18">
        <f t="shared" si="27"/>
        <v>0</v>
      </c>
      <c r="BO46" s="18">
        <f t="shared" si="27"/>
        <v>0</v>
      </c>
      <c r="BP46" s="18">
        <f t="shared" si="27"/>
        <v>0</v>
      </c>
      <c r="BQ46" s="18">
        <f t="shared" si="27"/>
        <v>0</v>
      </c>
      <c r="BR46" s="18">
        <f t="shared" si="27"/>
        <v>0</v>
      </c>
      <c r="BS46" s="18">
        <f t="shared" si="27"/>
        <v>0</v>
      </c>
      <c r="BT46" s="18">
        <f t="shared" si="27"/>
        <v>0</v>
      </c>
      <c r="BU46" s="18">
        <f t="shared" ref="BU46:CD46" si="28">BU47+BU48</f>
        <v>0</v>
      </c>
      <c r="BV46" s="18">
        <f t="shared" si="28"/>
        <v>0</v>
      </c>
      <c r="BW46" s="18">
        <f t="shared" si="28"/>
        <v>0</v>
      </c>
      <c r="BX46" s="18">
        <f t="shared" si="28"/>
        <v>0</v>
      </c>
      <c r="BY46" s="18">
        <f t="shared" si="28"/>
        <v>0</v>
      </c>
      <c r="BZ46" s="18">
        <f t="shared" si="28"/>
        <v>0</v>
      </c>
      <c r="CA46" s="18">
        <f t="shared" si="28"/>
        <v>0</v>
      </c>
      <c r="CB46" s="18">
        <f t="shared" si="28"/>
        <v>0</v>
      </c>
      <c r="CC46" s="18">
        <f t="shared" si="28"/>
        <v>0</v>
      </c>
      <c r="CD46" s="18">
        <f t="shared" si="28"/>
        <v>0</v>
      </c>
      <c r="CE46" s="18">
        <f>CE47+CE48</f>
        <v>0</v>
      </c>
      <c r="CF46" s="18">
        <f>CF47+CF48</f>
        <v>0</v>
      </c>
      <c r="CG46" s="18">
        <f>CG47+CG48</f>
        <v>0</v>
      </c>
      <c r="CH46" s="18">
        <f>CH47+CH48</f>
        <v>0</v>
      </c>
      <c r="CI46" s="18">
        <f>CI47+CI48</f>
        <v>0</v>
      </c>
      <c r="CZ46" s="159" t="s">
        <v>181</v>
      </c>
      <c r="DA46" s="41">
        <v>33</v>
      </c>
      <c r="DB46" s="162" t="str">
        <f t="shared" si="2"/>
        <v>33_3.7_ЗАТРАТЫ ДО</v>
      </c>
    </row>
    <row r="47" spans="1:106" s="84" customFormat="1" outlineLevel="1" x14ac:dyDescent="0.25">
      <c r="A47" s="90"/>
      <c r="B47" s="7"/>
      <c r="C47" s="7" t="s">
        <v>89</v>
      </c>
      <c r="D47" s="121"/>
      <c r="E47" s="121"/>
      <c r="F47" s="7" t="s">
        <v>13</v>
      </c>
      <c r="G47" s="27">
        <f t="shared" si="26"/>
        <v>0</v>
      </c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6"/>
      <c r="CZ47" s="41" t="s">
        <v>181</v>
      </c>
      <c r="DA47" s="204">
        <v>34</v>
      </c>
      <c r="DB47" s="162" t="str">
        <f t="shared" si="2"/>
        <v xml:space="preserve">34__CAPEX </v>
      </c>
    </row>
    <row r="48" spans="1:106" s="84" customFormat="1" ht="14.25" outlineLevel="1" x14ac:dyDescent="0.25">
      <c r="A48" s="90"/>
      <c r="B48" s="7"/>
      <c r="C48" s="7" t="s">
        <v>40</v>
      </c>
      <c r="D48" s="121"/>
      <c r="E48" s="121"/>
      <c r="F48" s="7" t="s">
        <v>13</v>
      </c>
      <c r="G48" s="27">
        <f t="shared" si="26"/>
        <v>0</v>
      </c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  <c r="BP48" s="128"/>
      <c r="BQ48" s="128"/>
      <c r="BR48" s="128"/>
      <c r="BS48" s="128"/>
      <c r="BT48" s="128"/>
      <c r="BU48" s="128"/>
      <c r="BV48" s="128"/>
      <c r="BW48" s="128"/>
      <c r="BX48" s="128"/>
      <c r="BY48" s="128"/>
      <c r="BZ48" s="128"/>
      <c r="CA48" s="128"/>
      <c r="CB48" s="128"/>
      <c r="CC48" s="128"/>
      <c r="CD48" s="128"/>
      <c r="CE48" s="128"/>
      <c r="CF48" s="128"/>
      <c r="CG48" s="128"/>
      <c r="CH48" s="128"/>
      <c r="CI48" s="129"/>
      <c r="CZ48" s="41" t="s">
        <v>181</v>
      </c>
      <c r="DA48" s="41">
        <v>35</v>
      </c>
      <c r="DB48" s="162" t="str">
        <f t="shared" si="2"/>
        <v>35__OPEX</v>
      </c>
    </row>
    <row r="49" spans="1:106" outlineLevel="1" x14ac:dyDescent="0.25">
      <c r="A49" s="33"/>
      <c r="B49" s="38"/>
      <c r="C49" s="71"/>
      <c r="D49" s="71"/>
      <c r="E49" s="71"/>
      <c r="F49" s="34"/>
      <c r="G49" s="33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80"/>
      <c r="CF49" s="80"/>
      <c r="CG49" s="80"/>
      <c r="CH49" s="80"/>
      <c r="CI49" s="80"/>
      <c r="CZ49" s="41" t="s">
        <v>181</v>
      </c>
      <c r="DA49" s="204">
        <v>36</v>
      </c>
      <c r="DB49" s="162" t="str">
        <f t="shared" si="2"/>
        <v>36__</v>
      </c>
    </row>
    <row r="50" spans="1:106" s="43" customFormat="1" ht="32.25" customHeight="1" x14ac:dyDescent="0.2">
      <c r="A50" s="33"/>
      <c r="B50" s="73" t="s">
        <v>59</v>
      </c>
      <c r="C50" s="74" t="s">
        <v>21</v>
      </c>
      <c r="D50" s="74"/>
      <c r="E50" s="75"/>
      <c r="F50" s="76"/>
      <c r="G50" s="77"/>
      <c r="H50" s="230">
        <f>H$1</f>
        <v>2022</v>
      </c>
      <c r="I50" s="230">
        <f t="shared" ref="I50:BT50" si="29">I$1</f>
        <v>2023</v>
      </c>
      <c r="J50" s="230">
        <f t="shared" si="29"/>
        <v>2024</v>
      </c>
      <c r="K50" s="230">
        <f t="shared" si="29"/>
        <v>2025</v>
      </c>
      <c r="L50" s="230">
        <f t="shared" si="29"/>
        <v>2026</v>
      </c>
      <c r="M50" s="230">
        <f t="shared" si="29"/>
        <v>2027</v>
      </c>
      <c r="N50" s="230">
        <f t="shared" si="29"/>
        <v>2028</v>
      </c>
      <c r="O50" s="230">
        <f t="shared" si="29"/>
        <v>2029</v>
      </c>
      <c r="P50" s="230">
        <f t="shared" si="29"/>
        <v>2030</v>
      </c>
      <c r="Q50" s="230">
        <f t="shared" si="29"/>
        <v>2031</v>
      </c>
      <c r="R50" s="230">
        <f t="shared" si="29"/>
        <v>2032</v>
      </c>
      <c r="S50" s="230">
        <f t="shared" si="29"/>
        <v>2033</v>
      </c>
      <c r="T50" s="230">
        <f t="shared" si="29"/>
        <v>2034</v>
      </c>
      <c r="U50" s="230">
        <f t="shared" si="29"/>
        <v>2035</v>
      </c>
      <c r="V50" s="230">
        <f t="shared" si="29"/>
        <v>2036</v>
      </c>
      <c r="W50" s="230">
        <f t="shared" si="29"/>
        <v>2037</v>
      </c>
      <c r="X50" s="230">
        <f t="shared" si="29"/>
        <v>2038</v>
      </c>
      <c r="Y50" s="230">
        <f t="shared" si="29"/>
        <v>2039</v>
      </c>
      <c r="Z50" s="230">
        <f t="shared" si="29"/>
        <v>2040</v>
      </c>
      <c r="AA50" s="230">
        <f t="shared" si="29"/>
        <v>2041</v>
      </c>
      <c r="AB50" s="230">
        <f t="shared" si="29"/>
        <v>2042</v>
      </c>
      <c r="AC50" s="230">
        <f t="shared" si="29"/>
        <v>2043</v>
      </c>
      <c r="AD50" s="230">
        <f t="shared" si="29"/>
        <v>2044</v>
      </c>
      <c r="AE50" s="230">
        <f t="shared" si="29"/>
        <v>2045</v>
      </c>
      <c r="AF50" s="230">
        <f t="shared" si="29"/>
        <v>2046</v>
      </c>
      <c r="AG50" s="230">
        <f t="shared" si="29"/>
        <v>2047</v>
      </c>
      <c r="AH50" s="230">
        <f t="shared" si="29"/>
        <v>2048</v>
      </c>
      <c r="AI50" s="230">
        <f t="shared" si="29"/>
        <v>2049</v>
      </c>
      <c r="AJ50" s="230">
        <f t="shared" si="29"/>
        <v>2050</v>
      </c>
      <c r="AK50" s="230">
        <f t="shared" si="29"/>
        <v>2051</v>
      </c>
      <c r="AL50" s="230">
        <f t="shared" si="29"/>
        <v>2052</v>
      </c>
      <c r="AM50" s="230">
        <f t="shared" si="29"/>
        <v>2053</v>
      </c>
      <c r="AN50" s="230">
        <f t="shared" si="29"/>
        <v>2054</v>
      </c>
      <c r="AO50" s="230">
        <f t="shared" si="29"/>
        <v>2055</v>
      </c>
      <c r="AP50" s="230">
        <f t="shared" si="29"/>
        <v>2056</v>
      </c>
      <c r="AQ50" s="230">
        <f t="shared" si="29"/>
        <v>2057</v>
      </c>
      <c r="AR50" s="230">
        <f t="shared" si="29"/>
        <v>2058</v>
      </c>
      <c r="AS50" s="230">
        <f t="shared" si="29"/>
        <v>2059</v>
      </c>
      <c r="AT50" s="230">
        <f t="shared" si="29"/>
        <v>2060</v>
      </c>
      <c r="AU50" s="230">
        <f t="shared" si="29"/>
        <v>2061</v>
      </c>
      <c r="AV50" s="230">
        <f t="shared" si="29"/>
        <v>2062</v>
      </c>
      <c r="AW50" s="230">
        <f t="shared" si="29"/>
        <v>2063</v>
      </c>
      <c r="AX50" s="230">
        <f t="shared" si="29"/>
        <v>2064</v>
      </c>
      <c r="AY50" s="230">
        <f t="shared" si="29"/>
        <v>2065</v>
      </c>
      <c r="AZ50" s="230">
        <f t="shared" si="29"/>
        <v>2066</v>
      </c>
      <c r="BA50" s="230">
        <f t="shared" si="29"/>
        <v>2067</v>
      </c>
      <c r="BB50" s="230">
        <f t="shared" si="29"/>
        <v>2068</v>
      </c>
      <c r="BC50" s="230">
        <f t="shared" si="29"/>
        <v>2069</v>
      </c>
      <c r="BD50" s="230">
        <f t="shared" si="29"/>
        <v>2070</v>
      </c>
      <c r="BE50" s="230">
        <f t="shared" si="29"/>
        <v>2071</v>
      </c>
      <c r="BF50" s="230">
        <f t="shared" si="29"/>
        <v>2072</v>
      </c>
      <c r="BG50" s="230">
        <f t="shared" si="29"/>
        <v>2073</v>
      </c>
      <c r="BH50" s="230">
        <f t="shared" si="29"/>
        <v>2074</v>
      </c>
      <c r="BI50" s="230">
        <f t="shared" si="29"/>
        <v>2075</v>
      </c>
      <c r="BJ50" s="230">
        <f t="shared" si="29"/>
        <v>2076</v>
      </c>
      <c r="BK50" s="230">
        <f t="shared" si="29"/>
        <v>2077</v>
      </c>
      <c r="BL50" s="230">
        <f t="shared" si="29"/>
        <v>2078</v>
      </c>
      <c r="BM50" s="230">
        <f t="shared" si="29"/>
        <v>2079</v>
      </c>
      <c r="BN50" s="230">
        <f t="shared" si="29"/>
        <v>2080</v>
      </c>
      <c r="BO50" s="230">
        <f t="shared" si="29"/>
        <v>2081</v>
      </c>
      <c r="BP50" s="230">
        <f t="shared" si="29"/>
        <v>2082</v>
      </c>
      <c r="BQ50" s="230">
        <f t="shared" si="29"/>
        <v>2083</v>
      </c>
      <c r="BR50" s="230">
        <f t="shared" si="29"/>
        <v>2084</v>
      </c>
      <c r="BS50" s="230">
        <f t="shared" si="29"/>
        <v>2085</v>
      </c>
      <c r="BT50" s="230">
        <f t="shared" si="29"/>
        <v>2086</v>
      </c>
      <c r="BU50" s="230">
        <f t="shared" ref="BU50:CI50" si="30">BU$1</f>
        <v>2087</v>
      </c>
      <c r="BV50" s="230">
        <f t="shared" si="30"/>
        <v>2088</v>
      </c>
      <c r="BW50" s="230">
        <f t="shared" si="30"/>
        <v>2089</v>
      </c>
      <c r="BX50" s="230">
        <f t="shared" si="30"/>
        <v>2090</v>
      </c>
      <c r="BY50" s="230">
        <f t="shared" si="30"/>
        <v>2091</v>
      </c>
      <c r="BZ50" s="230">
        <f t="shared" si="30"/>
        <v>2092</v>
      </c>
      <c r="CA50" s="230">
        <f t="shared" si="30"/>
        <v>2093</v>
      </c>
      <c r="CB50" s="230">
        <f t="shared" si="30"/>
        <v>2094</v>
      </c>
      <c r="CC50" s="230">
        <f t="shared" si="30"/>
        <v>2095</v>
      </c>
      <c r="CD50" s="230">
        <f t="shared" si="30"/>
        <v>2096</v>
      </c>
      <c r="CE50" s="230">
        <f t="shared" si="30"/>
        <v>2097</v>
      </c>
      <c r="CF50" s="230">
        <f t="shared" si="30"/>
        <v>2098</v>
      </c>
      <c r="CG50" s="230">
        <f t="shared" si="30"/>
        <v>2099</v>
      </c>
      <c r="CH50" s="230">
        <f t="shared" si="30"/>
        <v>2100</v>
      </c>
      <c r="CI50" s="230">
        <f t="shared" si="30"/>
        <v>2101</v>
      </c>
      <c r="CZ50" s="41" t="s">
        <v>181</v>
      </c>
      <c r="DA50" s="41">
        <v>37</v>
      </c>
      <c r="DB50" s="162" t="str">
        <f t="shared" si="2"/>
        <v>37_4_Общие вводные</v>
      </c>
    </row>
    <row r="51" spans="1:106" outlineLevel="1" x14ac:dyDescent="0.2">
      <c r="A51" s="33"/>
      <c r="B51" s="12" t="s">
        <v>119</v>
      </c>
      <c r="C51" s="12" t="s">
        <v>23</v>
      </c>
      <c r="D51" s="15"/>
      <c r="E51" s="15"/>
      <c r="F51" s="12" t="s">
        <v>11</v>
      </c>
      <c r="G51" s="133">
        <v>0.14000000000000001</v>
      </c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Z51" s="41" t="s">
        <v>181</v>
      </c>
      <c r="DA51" s="204">
        <v>38</v>
      </c>
      <c r="DB51" s="162" t="str">
        <f t="shared" si="2"/>
        <v>38_4.1_Ставка дисконтирования</v>
      </c>
    </row>
    <row r="52" spans="1:106" ht="14.25" outlineLevel="1" x14ac:dyDescent="0.2">
      <c r="A52" s="33"/>
      <c r="B52" s="12" t="s">
        <v>120</v>
      </c>
      <c r="C52" s="12" t="s">
        <v>22</v>
      </c>
      <c r="D52" s="15"/>
      <c r="E52" s="15"/>
      <c r="F52" s="12" t="s">
        <v>12</v>
      </c>
      <c r="G52" s="13">
        <v>12</v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Z52" s="41" t="s">
        <v>181</v>
      </c>
      <c r="DA52" s="41">
        <v>39</v>
      </c>
      <c r="DB52" s="162" t="str">
        <f t="shared" si="2"/>
        <v>39_4.2_Месяцев в году</v>
      </c>
    </row>
    <row r="53" spans="1:106" outlineLevel="1" x14ac:dyDescent="0.25">
      <c r="B53" s="12" t="s">
        <v>121</v>
      </c>
      <c r="C53" s="12" t="s">
        <v>35</v>
      </c>
      <c r="D53" s="15"/>
      <c r="E53" s="15"/>
      <c r="F53" s="12" t="s">
        <v>20</v>
      </c>
      <c r="G53" s="13"/>
      <c r="H53" s="14">
        <f>H55-H54+1</f>
        <v>365</v>
      </c>
      <c r="I53" s="14">
        <f>I55-I54+1</f>
        <v>365</v>
      </c>
      <c r="J53" s="14">
        <f t="shared" ref="J53:O53" si="31">J55-J54+1</f>
        <v>366</v>
      </c>
      <c r="K53" s="14">
        <f t="shared" si="31"/>
        <v>365</v>
      </c>
      <c r="L53" s="14">
        <f t="shared" si="31"/>
        <v>365</v>
      </c>
      <c r="M53" s="14">
        <f t="shared" si="31"/>
        <v>365</v>
      </c>
      <c r="N53" s="14">
        <f t="shared" si="31"/>
        <v>366</v>
      </c>
      <c r="O53" s="14">
        <f t="shared" si="31"/>
        <v>365</v>
      </c>
      <c r="P53" s="14">
        <f>P55-P54+1</f>
        <v>365</v>
      </c>
      <c r="Q53" s="14">
        <f>Q55-Q54+1</f>
        <v>365</v>
      </c>
      <c r="R53" s="14">
        <f>R55-R54+1</f>
        <v>366</v>
      </c>
      <c r="S53" s="14">
        <f t="shared" ref="S53:CD53" si="32">S55-S54+1</f>
        <v>365</v>
      </c>
      <c r="T53" s="14">
        <f t="shared" si="32"/>
        <v>365</v>
      </c>
      <c r="U53" s="14">
        <f t="shared" si="32"/>
        <v>365</v>
      </c>
      <c r="V53" s="14">
        <f t="shared" si="32"/>
        <v>366</v>
      </c>
      <c r="W53" s="14">
        <f t="shared" si="32"/>
        <v>365</v>
      </c>
      <c r="X53" s="14">
        <f t="shared" si="32"/>
        <v>365</v>
      </c>
      <c r="Y53" s="14">
        <f t="shared" si="32"/>
        <v>365</v>
      </c>
      <c r="Z53" s="14">
        <f t="shared" si="32"/>
        <v>366</v>
      </c>
      <c r="AA53" s="14">
        <f t="shared" si="32"/>
        <v>365</v>
      </c>
      <c r="AB53" s="14">
        <f t="shared" si="32"/>
        <v>365</v>
      </c>
      <c r="AC53" s="14">
        <f t="shared" si="32"/>
        <v>365</v>
      </c>
      <c r="AD53" s="14">
        <f t="shared" si="32"/>
        <v>366</v>
      </c>
      <c r="AE53" s="14">
        <f t="shared" si="32"/>
        <v>365</v>
      </c>
      <c r="AF53" s="14">
        <f t="shared" si="32"/>
        <v>365</v>
      </c>
      <c r="AG53" s="14">
        <f t="shared" si="32"/>
        <v>365</v>
      </c>
      <c r="AH53" s="14">
        <f t="shared" si="32"/>
        <v>366</v>
      </c>
      <c r="AI53" s="14">
        <f t="shared" si="32"/>
        <v>365</v>
      </c>
      <c r="AJ53" s="14">
        <f t="shared" si="32"/>
        <v>365</v>
      </c>
      <c r="AK53" s="14">
        <f t="shared" si="32"/>
        <v>365</v>
      </c>
      <c r="AL53" s="14">
        <f t="shared" si="32"/>
        <v>366</v>
      </c>
      <c r="AM53" s="14">
        <f t="shared" si="32"/>
        <v>365</v>
      </c>
      <c r="AN53" s="14">
        <f t="shared" si="32"/>
        <v>365</v>
      </c>
      <c r="AO53" s="14">
        <f t="shared" si="32"/>
        <v>365</v>
      </c>
      <c r="AP53" s="14">
        <f t="shared" si="32"/>
        <v>366</v>
      </c>
      <c r="AQ53" s="14">
        <f t="shared" si="32"/>
        <v>365</v>
      </c>
      <c r="AR53" s="14">
        <f t="shared" si="32"/>
        <v>365</v>
      </c>
      <c r="AS53" s="14">
        <f t="shared" si="32"/>
        <v>365</v>
      </c>
      <c r="AT53" s="14">
        <f t="shared" si="32"/>
        <v>366</v>
      </c>
      <c r="AU53" s="14">
        <f t="shared" si="32"/>
        <v>365</v>
      </c>
      <c r="AV53" s="14">
        <f t="shared" si="32"/>
        <v>365</v>
      </c>
      <c r="AW53" s="14">
        <f t="shared" si="32"/>
        <v>365</v>
      </c>
      <c r="AX53" s="14">
        <f t="shared" si="32"/>
        <v>366</v>
      </c>
      <c r="AY53" s="14">
        <f t="shared" si="32"/>
        <v>365</v>
      </c>
      <c r="AZ53" s="14">
        <f t="shared" si="32"/>
        <v>365</v>
      </c>
      <c r="BA53" s="14">
        <f t="shared" si="32"/>
        <v>365</v>
      </c>
      <c r="BB53" s="14">
        <f t="shared" si="32"/>
        <v>366</v>
      </c>
      <c r="BC53" s="14">
        <f t="shared" si="32"/>
        <v>365</v>
      </c>
      <c r="BD53" s="14">
        <f t="shared" si="32"/>
        <v>365</v>
      </c>
      <c r="BE53" s="14">
        <f t="shared" si="32"/>
        <v>365</v>
      </c>
      <c r="BF53" s="14">
        <f t="shared" si="32"/>
        <v>366</v>
      </c>
      <c r="BG53" s="14">
        <f t="shared" si="32"/>
        <v>365</v>
      </c>
      <c r="BH53" s="14">
        <f t="shared" si="32"/>
        <v>365</v>
      </c>
      <c r="BI53" s="14">
        <f t="shared" si="32"/>
        <v>365</v>
      </c>
      <c r="BJ53" s="14">
        <f t="shared" si="32"/>
        <v>366</v>
      </c>
      <c r="BK53" s="14">
        <f t="shared" si="32"/>
        <v>365</v>
      </c>
      <c r="BL53" s="14">
        <f t="shared" si="32"/>
        <v>365</v>
      </c>
      <c r="BM53" s="14">
        <f t="shared" si="32"/>
        <v>365</v>
      </c>
      <c r="BN53" s="14">
        <f t="shared" si="32"/>
        <v>366</v>
      </c>
      <c r="BO53" s="14">
        <f t="shared" si="32"/>
        <v>365</v>
      </c>
      <c r="BP53" s="14">
        <f t="shared" si="32"/>
        <v>365</v>
      </c>
      <c r="BQ53" s="14">
        <f t="shared" si="32"/>
        <v>365</v>
      </c>
      <c r="BR53" s="14">
        <f t="shared" si="32"/>
        <v>366</v>
      </c>
      <c r="BS53" s="14">
        <f t="shared" si="32"/>
        <v>365</v>
      </c>
      <c r="BT53" s="14">
        <f t="shared" si="32"/>
        <v>365</v>
      </c>
      <c r="BU53" s="14">
        <f t="shared" si="32"/>
        <v>365</v>
      </c>
      <c r="BV53" s="14">
        <f t="shared" si="32"/>
        <v>366</v>
      </c>
      <c r="BW53" s="14">
        <f t="shared" si="32"/>
        <v>365</v>
      </c>
      <c r="BX53" s="14">
        <f t="shared" si="32"/>
        <v>365</v>
      </c>
      <c r="BY53" s="14">
        <f t="shared" si="32"/>
        <v>365</v>
      </c>
      <c r="BZ53" s="14">
        <f t="shared" si="32"/>
        <v>366</v>
      </c>
      <c r="CA53" s="14">
        <f t="shared" si="32"/>
        <v>365</v>
      </c>
      <c r="CB53" s="14">
        <f t="shared" si="32"/>
        <v>365</v>
      </c>
      <c r="CC53" s="14">
        <f t="shared" si="32"/>
        <v>365</v>
      </c>
      <c r="CD53" s="14">
        <f t="shared" si="32"/>
        <v>366</v>
      </c>
      <c r="CE53" s="14">
        <f>CE55-CE54+1</f>
        <v>365</v>
      </c>
      <c r="CF53" s="14">
        <f>CF55-CF54+1</f>
        <v>365</v>
      </c>
      <c r="CG53" s="14">
        <f>CG55-CG54+1</f>
        <v>365</v>
      </c>
      <c r="CH53" s="14">
        <f>CH55-CH54+1</f>
        <v>365</v>
      </c>
      <c r="CI53" s="14">
        <f>CI55-CI54+1</f>
        <v>365</v>
      </c>
      <c r="CZ53" s="41" t="s">
        <v>181</v>
      </c>
      <c r="DA53" s="204">
        <v>40</v>
      </c>
      <c r="DB53" s="162" t="str">
        <f t="shared" si="2"/>
        <v>40_4.3_Дней в году</v>
      </c>
    </row>
    <row r="54" spans="1:106" ht="14.25" outlineLevel="1" x14ac:dyDescent="0.25">
      <c r="B54" s="12"/>
      <c r="C54" s="21" t="s">
        <v>36</v>
      </c>
      <c r="D54" s="15"/>
      <c r="E54" s="15"/>
      <c r="F54" s="12"/>
      <c r="G54" s="13"/>
      <c r="H54" s="22">
        <f t="shared" ref="H54:BS54" si="33">DATEVALUE("01.01."&amp;H$1)</f>
        <v>44562</v>
      </c>
      <c r="I54" s="22">
        <f t="shared" si="33"/>
        <v>44927</v>
      </c>
      <c r="J54" s="22">
        <f t="shared" si="33"/>
        <v>45292</v>
      </c>
      <c r="K54" s="22">
        <f t="shared" si="33"/>
        <v>45658</v>
      </c>
      <c r="L54" s="22">
        <f t="shared" si="33"/>
        <v>46023</v>
      </c>
      <c r="M54" s="22">
        <f t="shared" si="33"/>
        <v>46388</v>
      </c>
      <c r="N54" s="22">
        <f t="shared" si="33"/>
        <v>46753</v>
      </c>
      <c r="O54" s="22">
        <f t="shared" si="33"/>
        <v>47119</v>
      </c>
      <c r="P54" s="22">
        <f t="shared" si="33"/>
        <v>47484</v>
      </c>
      <c r="Q54" s="22">
        <f t="shared" si="33"/>
        <v>47849</v>
      </c>
      <c r="R54" s="22">
        <f t="shared" si="33"/>
        <v>48214</v>
      </c>
      <c r="S54" s="22">
        <f t="shared" si="33"/>
        <v>48580</v>
      </c>
      <c r="T54" s="22">
        <f t="shared" si="33"/>
        <v>48945</v>
      </c>
      <c r="U54" s="22">
        <f t="shared" si="33"/>
        <v>49310</v>
      </c>
      <c r="V54" s="22">
        <f t="shared" si="33"/>
        <v>49675</v>
      </c>
      <c r="W54" s="22">
        <f t="shared" si="33"/>
        <v>50041</v>
      </c>
      <c r="X54" s="22">
        <f t="shared" si="33"/>
        <v>50406</v>
      </c>
      <c r="Y54" s="22">
        <f t="shared" si="33"/>
        <v>50771</v>
      </c>
      <c r="Z54" s="22">
        <f t="shared" si="33"/>
        <v>51136</v>
      </c>
      <c r="AA54" s="22">
        <f t="shared" si="33"/>
        <v>51502</v>
      </c>
      <c r="AB54" s="22">
        <f t="shared" si="33"/>
        <v>51867</v>
      </c>
      <c r="AC54" s="22">
        <f t="shared" si="33"/>
        <v>52232</v>
      </c>
      <c r="AD54" s="22">
        <f t="shared" si="33"/>
        <v>52597</v>
      </c>
      <c r="AE54" s="22">
        <f t="shared" si="33"/>
        <v>52963</v>
      </c>
      <c r="AF54" s="22">
        <f t="shared" si="33"/>
        <v>53328</v>
      </c>
      <c r="AG54" s="22">
        <f t="shared" si="33"/>
        <v>53693</v>
      </c>
      <c r="AH54" s="22">
        <f t="shared" si="33"/>
        <v>54058</v>
      </c>
      <c r="AI54" s="22">
        <f t="shared" si="33"/>
        <v>54424</v>
      </c>
      <c r="AJ54" s="22">
        <f t="shared" si="33"/>
        <v>54789</v>
      </c>
      <c r="AK54" s="22">
        <f t="shared" si="33"/>
        <v>55154</v>
      </c>
      <c r="AL54" s="22">
        <f t="shared" si="33"/>
        <v>55519</v>
      </c>
      <c r="AM54" s="22">
        <f t="shared" si="33"/>
        <v>55885</v>
      </c>
      <c r="AN54" s="22">
        <f t="shared" si="33"/>
        <v>56250</v>
      </c>
      <c r="AO54" s="22">
        <f t="shared" si="33"/>
        <v>56615</v>
      </c>
      <c r="AP54" s="22">
        <f t="shared" si="33"/>
        <v>56980</v>
      </c>
      <c r="AQ54" s="22">
        <f t="shared" si="33"/>
        <v>57346</v>
      </c>
      <c r="AR54" s="22">
        <f t="shared" si="33"/>
        <v>57711</v>
      </c>
      <c r="AS54" s="22">
        <f t="shared" si="33"/>
        <v>58076</v>
      </c>
      <c r="AT54" s="22">
        <f t="shared" si="33"/>
        <v>58441</v>
      </c>
      <c r="AU54" s="22">
        <f t="shared" si="33"/>
        <v>58807</v>
      </c>
      <c r="AV54" s="22">
        <f t="shared" si="33"/>
        <v>59172</v>
      </c>
      <c r="AW54" s="22">
        <f t="shared" si="33"/>
        <v>59537</v>
      </c>
      <c r="AX54" s="22">
        <f t="shared" si="33"/>
        <v>59902</v>
      </c>
      <c r="AY54" s="22">
        <f t="shared" si="33"/>
        <v>60268</v>
      </c>
      <c r="AZ54" s="22">
        <f t="shared" si="33"/>
        <v>60633</v>
      </c>
      <c r="BA54" s="22">
        <f t="shared" si="33"/>
        <v>60998</v>
      </c>
      <c r="BB54" s="22">
        <f t="shared" si="33"/>
        <v>61363</v>
      </c>
      <c r="BC54" s="22">
        <f t="shared" si="33"/>
        <v>61729</v>
      </c>
      <c r="BD54" s="22">
        <f t="shared" si="33"/>
        <v>62094</v>
      </c>
      <c r="BE54" s="22">
        <f t="shared" si="33"/>
        <v>62459</v>
      </c>
      <c r="BF54" s="22">
        <f t="shared" si="33"/>
        <v>62824</v>
      </c>
      <c r="BG54" s="22">
        <f t="shared" si="33"/>
        <v>63190</v>
      </c>
      <c r="BH54" s="22">
        <f t="shared" si="33"/>
        <v>63555</v>
      </c>
      <c r="BI54" s="22">
        <f t="shared" si="33"/>
        <v>63920</v>
      </c>
      <c r="BJ54" s="22">
        <f t="shared" si="33"/>
        <v>64285</v>
      </c>
      <c r="BK54" s="22">
        <f t="shared" si="33"/>
        <v>64651</v>
      </c>
      <c r="BL54" s="22">
        <f t="shared" si="33"/>
        <v>65016</v>
      </c>
      <c r="BM54" s="22">
        <f t="shared" si="33"/>
        <v>65381</v>
      </c>
      <c r="BN54" s="22">
        <f t="shared" si="33"/>
        <v>65746</v>
      </c>
      <c r="BO54" s="22">
        <f t="shared" si="33"/>
        <v>66112</v>
      </c>
      <c r="BP54" s="22">
        <f t="shared" si="33"/>
        <v>66477</v>
      </c>
      <c r="BQ54" s="22">
        <f t="shared" si="33"/>
        <v>66842</v>
      </c>
      <c r="BR54" s="22">
        <f t="shared" si="33"/>
        <v>67207</v>
      </c>
      <c r="BS54" s="22">
        <f t="shared" si="33"/>
        <v>67573</v>
      </c>
      <c r="BT54" s="22">
        <f t="shared" ref="BT54:CI54" si="34">DATEVALUE("01.01."&amp;BT$1)</f>
        <v>67938</v>
      </c>
      <c r="BU54" s="22">
        <f t="shared" si="34"/>
        <v>68303</v>
      </c>
      <c r="BV54" s="22">
        <f t="shared" si="34"/>
        <v>68668</v>
      </c>
      <c r="BW54" s="22">
        <f t="shared" si="34"/>
        <v>69034</v>
      </c>
      <c r="BX54" s="22">
        <f t="shared" si="34"/>
        <v>69399</v>
      </c>
      <c r="BY54" s="22">
        <f t="shared" si="34"/>
        <v>69764</v>
      </c>
      <c r="BZ54" s="22">
        <f t="shared" si="34"/>
        <v>70129</v>
      </c>
      <c r="CA54" s="22">
        <f t="shared" si="34"/>
        <v>70495</v>
      </c>
      <c r="CB54" s="22">
        <f t="shared" si="34"/>
        <v>70860</v>
      </c>
      <c r="CC54" s="22">
        <f t="shared" si="34"/>
        <v>71225</v>
      </c>
      <c r="CD54" s="22">
        <f t="shared" si="34"/>
        <v>71590</v>
      </c>
      <c r="CE54" s="22">
        <f t="shared" si="34"/>
        <v>71956</v>
      </c>
      <c r="CF54" s="22">
        <f t="shared" si="34"/>
        <v>72321</v>
      </c>
      <c r="CG54" s="22">
        <f t="shared" si="34"/>
        <v>72686</v>
      </c>
      <c r="CH54" s="22">
        <f t="shared" si="34"/>
        <v>73051</v>
      </c>
      <c r="CI54" s="22">
        <f t="shared" si="34"/>
        <v>73416</v>
      </c>
      <c r="CZ54" s="41" t="s">
        <v>181</v>
      </c>
      <c r="DA54" s="41">
        <v>41</v>
      </c>
      <c r="DB54" s="162" t="str">
        <f t="shared" si="2"/>
        <v>41__начало</v>
      </c>
    </row>
    <row r="55" spans="1:106" outlineLevel="1" x14ac:dyDescent="0.25">
      <c r="B55" s="12"/>
      <c r="C55" s="21" t="s">
        <v>37</v>
      </c>
      <c r="D55" s="15"/>
      <c r="E55" s="15"/>
      <c r="F55" s="12"/>
      <c r="G55" s="13"/>
      <c r="H55" s="22">
        <f t="shared" ref="H55:BS55" si="35">DATEVALUE("31.12."&amp;H$1)</f>
        <v>44926</v>
      </c>
      <c r="I55" s="22">
        <f t="shared" si="35"/>
        <v>45291</v>
      </c>
      <c r="J55" s="22">
        <f t="shared" si="35"/>
        <v>45657</v>
      </c>
      <c r="K55" s="22">
        <f t="shared" si="35"/>
        <v>46022</v>
      </c>
      <c r="L55" s="22">
        <f t="shared" si="35"/>
        <v>46387</v>
      </c>
      <c r="M55" s="22">
        <f t="shared" si="35"/>
        <v>46752</v>
      </c>
      <c r="N55" s="22">
        <f t="shared" si="35"/>
        <v>47118</v>
      </c>
      <c r="O55" s="22">
        <f t="shared" si="35"/>
        <v>47483</v>
      </c>
      <c r="P55" s="22">
        <f t="shared" si="35"/>
        <v>47848</v>
      </c>
      <c r="Q55" s="22">
        <f t="shared" si="35"/>
        <v>48213</v>
      </c>
      <c r="R55" s="22">
        <f t="shared" si="35"/>
        <v>48579</v>
      </c>
      <c r="S55" s="22">
        <f t="shared" si="35"/>
        <v>48944</v>
      </c>
      <c r="T55" s="22">
        <f t="shared" si="35"/>
        <v>49309</v>
      </c>
      <c r="U55" s="22">
        <f t="shared" si="35"/>
        <v>49674</v>
      </c>
      <c r="V55" s="22">
        <f t="shared" si="35"/>
        <v>50040</v>
      </c>
      <c r="W55" s="22">
        <f t="shared" si="35"/>
        <v>50405</v>
      </c>
      <c r="X55" s="22">
        <f t="shared" si="35"/>
        <v>50770</v>
      </c>
      <c r="Y55" s="22">
        <f t="shared" si="35"/>
        <v>51135</v>
      </c>
      <c r="Z55" s="22">
        <f t="shared" si="35"/>
        <v>51501</v>
      </c>
      <c r="AA55" s="22">
        <f t="shared" si="35"/>
        <v>51866</v>
      </c>
      <c r="AB55" s="22">
        <f t="shared" si="35"/>
        <v>52231</v>
      </c>
      <c r="AC55" s="22">
        <f t="shared" si="35"/>
        <v>52596</v>
      </c>
      <c r="AD55" s="22">
        <f t="shared" si="35"/>
        <v>52962</v>
      </c>
      <c r="AE55" s="22">
        <f t="shared" si="35"/>
        <v>53327</v>
      </c>
      <c r="AF55" s="22">
        <f t="shared" si="35"/>
        <v>53692</v>
      </c>
      <c r="AG55" s="22">
        <f t="shared" si="35"/>
        <v>54057</v>
      </c>
      <c r="AH55" s="22">
        <f t="shared" si="35"/>
        <v>54423</v>
      </c>
      <c r="AI55" s="22">
        <f t="shared" si="35"/>
        <v>54788</v>
      </c>
      <c r="AJ55" s="22">
        <f t="shared" si="35"/>
        <v>55153</v>
      </c>
      <c r="AK55" s="22">
        <f t="shared" si="35"/>
        <v>55518</v>
      </c>
      <c r="AL55" s="22">
        <f t="shared" si="35"/>
        <v>55884</v>
      </c>
      <c r="AM55" s="22">
        <f t="shared" si="35"/>
        <v>56249</v>
      </c>
      <c r="AN55" s="22">
        <f t="shared" si="35"/>
        <v>56614</v>
      </c>
      <c r="AO55" s="22">
        <f t="shared" si="35"/>
        <v>56979</v>
      </c>
      <c r="AP55" s="22">
        <f t="shared" si="35"/>
        <v>57345</v>
      </c>
      <c r="AQ55" s="22">
        <f t="shared" si="35"/>
        <v>57710</v>
      </c>
      <c r="AR55" s="22">
        <f t="shared" si="35"/>
        <v>58075</v>
      </c>
      <c r="AS55" s="22">
        <f t="shared" si="35"/>
        <v>58440</v>
      </c>
      <c r="AT55" s="22">
        <f t="shared" si="35"/>
        <v>58806</v>
      </c>
      <c r="AU55" s="22">
        <f t="shared" si="35"/>
        <v>59171</v>
      </c>
      <c r="AV55" s="22">
        <f t="shared" si="35"/>
        <v>59536</v>
      </c>
      <c r="AW55" s="22">
        <f t="shared" si="35"/>
        <v>59901</v>
      </c>
      <c r="AX55" s="22">
        <f t="shared" si="35"/>
        <v>60267</v>
      </c>
      <c r="AY55" s="22">
        <f t="shared" si="35"/>
        <v>60632</v>
      </c>
      <c r="AZ55" s="22">
        <f t="shared" si="35"/>
        <v>60997</v>
      </c>
      <c r="BA55" s="22">
        <f t="shared" si="35"/>
        <v>61362</v>
      </c>
      <c r="BB55" s="22">
        <f t="shared" si="35"/>
        <v>61728</v>
      </c>
      <c r="BC55" s="22">
        <f t="shared" si="35"/>
        <v>62093</v>
      </c>
      <c r="BD55" s="22">
        <f t="shared" si="35"/>
        <v>62458</v>
      </c>
      <c r="BE55" s="22">
        <f t="shared" si="35"/>
        <v>62823</v>
      </c>
      <c r="BF55" s="22">
        <f t="shared" si="35"/>
        <v>63189</v>
      </c>
      <c r="BG55" s="22">
        <f t="shared" si="35"/>
        <v>63554</v>
      </c>
      <c r="BH55" s="22">
        <f t="shared" si="35"/>
        <v>63919</v>
      </c>
      <c r="BI55" s="22">
        <f t="shared" si="35"/>
        <v>64284</v>
      </c>
      <c r="BJ55" s="22">
        <f t="shared" si="35"/>
        <v>64650</v>
      </c>
      <c r="BK55" s="22">
        <f t="shared" si="35"/>
        <v>65015</v>
      </c>
      <c r="BL55" s="22">
        <f t="shared" si="35"/>
        <v>65380</v>
      </c>
      <c r="BM55" s="22">
        <f t="shared" si="35"/>
        <v>65745</v>
      </c>
      <c r="BN55" s="22">
        <f t="shared" si="35"/>
        <v>66111</v>
      </c>
      <c r="BO55" s="22">
        <f t="shared" si="35"/>
        <v>66476</v>
      </c>
      <c r="BP55" s="22">
        <f t="shared" si="35"/>
        <v>66841</v>
      </c>
      <c r="BQ55" s="22">
        <f t="shared" si="35"/>
        <v>67206</v>
      </c>
      <c r="BR55" s="22">
        <f t="shared" si="35"/>
        <v>67572</v>
      </c>
      <c r="BS55" s="22">
        <f t="shared" si="35"/>
        <v>67937</v>
      </c>
      <c r="BT55" s="22">
        <f t="shared" ref="BT55:CI55" si="36">DATEVALUE("31.12."&amp;BT$1)</f>
        <v>68302</v>
      </c>
      <c r="BU55" s="22">
        <f t="shared" si="36"/>
        <v>68667</v>
      </c>
      <c r="BV55" s="22">
        <f t="shared" si="36"/>
        <v>69033</v>
      </c>
      <c r="BW55" s="22">
        <f t="shared" si="36"/>
        <v>69398</v>
      </c>
      <c r="BX55" s="22">
        <f t="shared" si="36"/>
        <v>69763</v>
      </c>
      <c r="BY55" s="22">
        <f t="shared" si="36"/>
        <v>70128</v>
      </c>
      <c r="BZ55" s="22">
        <f t="shared" si="36"/>
        <v>70494</v>
      </c>
      <c r="CA55" s="22">
        <f t="shared" si="36"/>
        <v>70859</v>
      </c>
      <c r="CB55" s="22">
        <f t="shared" si="36"/>
        <v>71224</v>
      </c>
      <c r="CC55" s="22">
        <f t="shared" si="36"/>
        <v>71589</v>
      </c>
      <c r="CD55" s="22">
        <f t="shared" si="36"/>
        <v>71955</v>
      </c>
      <c r="CE55" s="22">
        <f t="shared" si="36"/>
        <v>72320</v>
      </c>
      <c r="CF55" s="22">
        <f t="shared" si="36"/>
        <v>72685</v>
      </c>
      <c r="CG55" s="22">
        <f t="shared" si="36"/>
        <v>73050</v>
      </c>
      <c r="CH55" s="22">
        <f t="shared" si="36"/>
        <v>73415</v>
      </c>
      <c r="CI55" s="22">
        <f t="shared" si="36"/>
        <v>73780</v>
      </c>
      <c r="CZ55" s="41" t="s">
        <v>181</v>
      </c>
      <c r="DA55" s="204">
        <v>42</v>
      </c>
      <c r="DB55" s="162" t="str">
        <f t="shared" si="2"/>
        <v>42__конец</v>
      </c>
    </row>
    <row r="56" spans="1:106" ht="14.25" outlineLevel="1" x14ac:dyDescent="0.25">
      <c r="B56" s="12" t="s">
        <v>122</v>
      </c>
      <c r="C56" s="12" t="s">
        <v>38</v>
      </c>
      <c r="D56" s="15"/>
      <c r="E56" s="15"/>
      <c r="F56" s="12"/>
      <c r="G56" s="13"/>
      <c r="H56" s="14">
        <f>NETWORKDAYS(H54,H55)*7.55</f>
        <v>1963</v>
      </c>
      <c r="I56" s="14">
        <f t="shared" ref="I56:BT56" si="37">NETWORKDAYS(I54,I55)*7.55</f>
        <v>1963</v>
      </c>
      <c r="J56" s="14">
        <f t="shared" si="37"/>
        <v>1978.1</v>
      </c>
      <c r="K56" s="14">
        <f t="shared" si="37"/>
        <v>1970.55</v>
      </c>
      <c r="L56" s="14">
        <f t="shared" si="37"/>
        <v>1970.55</v>
      </c>
      <c r="M56" s="14">
        <f t="shared" si="37"/>
        <v>1970.55</v>
      </c>
      <c r="N56" s="14">
        <f t="shared" si="37"/>
        <v>1963</v>
      </c>
      <c r="O56" s="14">
        <f t="shared" si="37"/>
        <v>1970.55</v>
      </c>
      <c r="P56" s="14">
        <f t="shared" si="37"/>
        <v>1970.55</v>
      </c>
      <c r="Q56" s="14">
        <f t="shared" si="37"/>
        <v>1970.55</v>
      </c>
      <c r="R56" s="14">
        <f t="shared" si="37"/>
        <v>1978.1</v>
      </c>
      <c r="S56" s="14">
        <f t="shared" si="37"/>
        <v>1963</v>
      </c>
      <c r="T56" s="14">
        <f t="shared" si="37"/>
        <v>1963</v>
      </c>
      <c r="U56" s="14">
        <f t="shared" si="37"/>
        <v>1970.55</v>
      </c>
      <c r="V56" s="14">
        <f t="shared" si="37"/>
        <v>1978.1</v>
      </c>
      <c r="W56" s="14">
        <f t="shared" si="37"/>
        <v>1970.55</v>
      </c>
      <c r="X56" s="14">
        <f t="shared" si="37"/>
        <v>1970.55</v>
      </c>
      <c r="Y56" s="14">
        <f t="shared" si="37"/>
        <v>1963</v>
      </c>
      <c r="Z56" s="14">
        <f t="shared" si="37"/>
        <v>1970.55</v>
      </c>
      <c r="AA56" s="14">
        <f t="shared" si="37"/>
        <v>1970.55</v>
      </c>
      <c r="AB56" s="14">
        <f t="shared" si="37"/>
        <v>1970.55</v>
      </c>
      <c r="AC56" s="14">
        <f t="shared" si="37"/>
        <v>1970.55</v>
      </c>
      <c r="AD56" s="14">
        <f t="shared" si="37"/>
        <v>1970.55</v>
      </c>
      <c r="AE56" s="14">
        <f t="shared" si="37"/>
        <v>1963</v>
      </c>
      <c r="AF56" s="14">
        <f t="shared" si="37"/>
        <v>1970.55</v>
      </c>
      <c r="AG56" s="14">
        <f t="shared" si="37"/>
        <v>1970.55</v>
      </c>
      <c r="AH56" s="14">
        <f t="shared" si="37"/>
        <v>1978.1</v>
      </c>
      <c r="AI56" s="14">
        <f t="shared" si="37"/>
        <v>1970.55</v>
      </c>
      <c r="AJ56" s="14">
        <f t="shared" si="37"/>
        <v>1963</v>
      </c>
      <c r="AK56" s="14">
        <f t="shared" si="37"/>
        <v>1963</v>
      </c>
      <c r="AL56" s="14">
        <f t="shared" si="37"/>
        <v>1978.1</v>
      </c>
      <c r="AM56" s="14">
        <f t="shared" si="37"/>
        <v>1970.55</v>
      </c>
      <c r="AN56" s="14">
        <f t="shared" si="37"/>
        <v>1970.55</v>
      </c>
      <c r="AO56" s="14">
        <f t="shared" si="37"/>
        <v>1970.55</v>
      </c>
      <c r="AP56" s="14">
        <f t="shared" si="37"/>
        <v>1963</v>
      </c>
      <c r="AQ56" s="14">
        <f t="shared" si="37"/>
        <v>1970.55</v>
      </c>
      <c r="AR56" s="14">
        <f t="shared" si="37"/>
        <v>1970.55</v>
      </c>
      <c r="AS56" s="14">
        <f t="shared" si="37"/>
        <v>1970.55</v>
      </c>
      <c r="AT56" s="14">
        <f t="shared" si="37"/>
        <v>1978.1</v>
      </c>
      <c r="AU56" s="14">
        <f t="shared" si="37"/>
        <v>1963</v>
      </c>
      <c r="AV56" s="14">
        <f t="shared" si="37"/>
        <v>1963</v>
      </c>
      <c r="AW56" s="14">
        <f t="shared" si="37"/>
        <v>1970.55</v>
      </c>
      <c r="AX56" s="14">
        <f t="shared" si="37"/>
        <v>1978.1</v>
      </c>
      <c r="AY56" s="14">
        <f t="shared" si="37"/>
        <v>1970.55</v>
      </c>
      <c r="AZ56" s="14">
        <f t="shared" si="37"/>
        <v>1970.55</v>
      </c>
      <c r="BA56" s="14">
        <f t="shared" si="37"/>
        <v>1963</v>
      </c>
      <c r="BB56" s="14">
        <f t="shared" si="37"/>
        <v>1970.55</v>
      </c>
      <c r="BC56" s="14">
        <f t="shared" si="37"/>
        <v>1970.55</v>
      </c>
      <c r="BD56" s="14">
        <f t="shared" si="37"/>
        <v>1970.55</v>
      </c>
      <c r="BE56" s="14">
        <f t="shared" si="37"/>
        <v>1970.55</v>
      </c>
      <c r="BF56" s="14">
        <f t="shared" si="37"/>
        <v>1970.55</v>
      </c>
      <c r="BG56" s="14">
        <f t="shared" si="37"/>
        <v>1963</v>
      </c>
      <c r="BH56" s="14">
        <f t="shared" si="37"/>
        <v>1970.55</v>
      </c>
      <c r="BI56" s="14">
        <f t="shared" si="37"/>
        <v>1970.55</v>
      </c>
      <c r="BJ56" s="14">
        <f t="shared" si="37"/>
        <v>1978.1</v>
      </c>
      <c r="BK56" s="14">
        <f t="shared" si="37"/>
        <v>1970.55</v>
      </c>
      <c r="BL56" s="14">
        <f t="shared" si="37"/>
        <v>1963</v>
      </c>
      <c r="BM56" s="14">
        <f t="shared" si="37"/>
        <v>1963</v>
      </c>
      <c r="BN56" s="14">
        <f t="shared" si="37"/>
        <v>1978.1</v>
      </c>
      <c r="BO56" s="14">
        <f t="shared" si="37"/>
        <v>1970.55</v>
      </c>
      <c r="BP56" s="14">
        <f t="shared" si="37"/>
        <v>1970.55</v>
      </c>
      <c r="BQ56" s="14">
        <f t="shared" si="37"/>
        <v>1970.55</v>
      </c>
      <c r="BR56" s="14">
        <f t="shared" si="37"/>
        <v>1963</v>
      </c>
      <c r="BS56" s="14">
        <f t="shared" si="37"/>
        <v>1970.55</v>
      </c>
      <c r="BT56" s="14">
        <f t="shared" si="37"/>
        <v>1970.55</v>
      </c>
      <c r="BU56" s="14">
        <f t="shared" ref="BU56:CD56" si="38">NETWORKDAYS(BU54,BU55)*7.55</f>
        <v>1970.55</v>
      </c>
      <c r="BV56" s="14">
        <f t="shared" si="38"/>
        <v>1978.1</v>
      </c>
      <c r="BW56" s="14">
        <f t="shared" si="38"/>
        <v>1963</v>
      </c>
      <c r="BX56" s="14">
        <f t="shared" si="38"/>
        <v>1963</v>
      </c>
      <c r="BY56" s="14">
        <f t="shared" si="38"/>
        <v>1970.55</v>
      </c>
      <c r="BZ56" s="14">
        <f t="shared" si="38"/>
        <v>1978.1</v>
      </c>
      <c r="CA56" s="14">
        <f t="shared" si="38"/>
        <v>1970.55</v>
      </c>
      <c r="CB56" s="14">
        <f t="shared" si="38"/>
        <v>1970.55</v>
      </c>
      <c r="CC56" s="14">
        <f t="shared" si="38"/>
        <v>1963</v>
      </c>
      <c r="CD56" s="14">
        <f t="shared" si="38"/>
        <v>1970.55</v>
      </c>
      <c r="CE56" s="14">
        <f>NETWORKDAYS(CE54,CE55)*7.55</f>
        <v>1970.55</v>
      </c>
      <c r="CF56" s="14">
        <f>NETWORKDAYS(CF54,CF55)*7.55</f>
        <v>1970.55</v>
      </c>
      <c r="CG56" s="14">
        <f>NETWORKDAYS(CG54,CG55)*7.55</f>
        <v>1970.55</v>
      </c>
      <c r="CH56" s="14">
        <f>NETWORKDAYS(CH54,CH55)*7.55</f>
        <v>1970.55</v>
      </c>
      <c r="CI56" s="14">
        <f>NETWORKDAYS(CI54,CI55)*7.55</f>
        <v>1963</v>
      </c>
      <c r="CZ56" s="41" t="s">
        <v>181</v>
      </c>
      <c r="DA56" s="41">
        <v>43</v>
      </c>
      <c r="DB56" s="162" t="str">
        <f t="shared" si="2"/>
        <v>43_4.4_Рабочих часов в году</v>
      </c>
    </row>
    <row r="57" spans="1:106" outlineLevel="1" x14ac:dyDescent="0.2">
      <c r="A57" s="33"/>
      <c r="B57" s="12" t="s">
        <v>123</v>
      </c>
      <c r="C57" s="12" t="s">
        <v>69</v>
      </c>
      <c r="D57" s="15"/>
      <c r="E57" s="15"/>
      <c r="F57" s="12" t="s">
        <v>10</v>
      </c>
      <c r="G57" s="134">
        <v>5</v>
      </c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Z57" s="41" t="s">
        <v>181</v>
      </c>
      <c r="DA57" s="204">
        <v>44</v>
      </c>
      <c r="DB57" s="162" t="str">
        <f t="shared" si="2"/>
        <v>44_4.5_Срок амортизации</v>
      </c>
    </row>
    <row r="58" spans="1:106" ht="14.25" outlineLevel="1" x14ac:dyDescent="0.2">
      <c r="A58" s="33"/>
      <c r="B58" s="12" t="s">
        <v>124</v>
      </c>
      <c r="C58" s="12" t="s">
        <v>78</v>
      </c>
      <c r="D58" s="15"/>
      <c r="E58" s="15"/>
      <c r="F58" s="12" t="s">
        <v>11</v>
      </c>
      <c r="G58" s="133">
        <v>0.2</v>
      </c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Z58" s="41" t="s">
        <v>181</v>
      </c>
      <c r="DA58" s="41">
        <v>45</v>
      </c>
      <c r="DB58" s="162" t="str">
        <f t="shared" si="2"/>
        <v>45_4.6_Ставка ННП</v>
      </c>
    </row>
    <row r="59" spans="1:106" outlineLevel="1" x14ac:dyDescent="0.2">
      <c r="A59" s="33"/>
      <c r="B59" s="12" t="s">
        <v>125</v>
      </c>
      <c r="C59" s="12" t="s">
        <v>94</v>
      </c>
      <c r="D59" s="15"/>
      <c r="E59" s="15"/>
      <c r="F59" s="12"/>
      <c r="G59" s="134" t="s">
        <v>1147</v>
      </c>
      <c r="H59" s="89">
        <f>IF(G59="ручное",0,1)</f>
        <v>0</v>
      </c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Z59" s="41" t="s">
        <v>181</v>
      </c>
      <c r="DA59" s="204">
        <v>46</v>
      </c>
      <c r="DB59" s="162" t="str">
        <f t="shared" si="2"/>
        <v>46_4.7_Определение горизонта оценки</v>
      </c>
    </row>
    <row r="60" spans="1:106" ht="14.25" outlineLevel="1" x14ac:dyDescent="0.2">
      <c r="A60" s="33"/>
      <c r="B60" s="12" t="s">
        <v>126</v>
      </c>
      <c r="C60" s="12" t="s">
        <v>99</v>
      </c>
      <c r="D60" s="126"/>
      <c r="E60" s="315"/>
      <c r="F60" s="12" t="s">
        <v>10</v>
      </c>
      <c r="G60" s="134">
        <v>5</v>
      </c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Z60" s="41" t="s">
        <v>181</v>
      </c>
      <c r="DA60" s="41">
        <v>47</v>
      </c>
      <c r="DB60" s="162" t="str">
        <f t="shared" si="2"/>
        <v>47_4.8_Горизонт оценки эффективности (при ручной оценке горизонта)</v>
      </c>
    </row>
    <row r="61" spans="1:106" s="33" customFormat="1" outlineLevel="1" x14ac:dyDescent="0.25">
      <c r="B61" s="38"/>
      <c r="C61" s="71"/>
      <c r="D61" s="71"/>
      <c r="E61" s="71"/>
      <c r="F61" s="34"/>
      <c r="CZ61" s="41" t="s">
        <v>181</v>
      </c>
      <c r="DA61" s="204">
        <v>48</v>
      </c>
      <c r="DB61" s="162" t="str">
        <f t="shared" si="2"/>
        <v>48__</v>
      </c>
    </row>
    <row r="62" spans="1:106" s="43" customFormat="1" ht="32.25" customHeight="1" x14ac:dyDescent="0.2">
      <c r="A62" s="33"/>
      <c r="B62" s="73" t="s">
        <v>60</v>
      </c>
      <c r="C62" s="74" t="s">
        <v>154</v>
      </c>
      <c r="D62" s="74"/>
      <c r="E62" s="75"/>
      <c r="F62" s="76"/>
      <c r="G62" s="77"/>
      <c r="H62" s="230">
        <f>H$1</f>
        <v>2022</v>
      </c>
      <c r="I62" s="230">
        <f t="shared" ref="I62:BT62" si="39">I$1</f>
        <v>2023</v>
      </c>
      <c r="J62" s="230">
        <f t="shared" si="39"/>
        <v>2024</v>
      </c>
      <c r="K62" s="230">
        <f t="shared" si="39"/>
        <v>2025</v>
      </c>
      <c r="L62" s="230">
        <f t="shared" si="39"/>
        <v>2026</v>
      </c>
      <c r="M62" s="230">
        <f t="shared" si="39"/>
        <v>2027</v>
      </c>
      <c r="N62" s="230">
        <f t="shared" si="39"/>
        <v>2028</v>
      </c>
      <c r="O62" s="230">
        <f t="shared" si="39"/>
        <v>2029</v>
      </c>
      <c r="P62" s="230">
        <f t="shared" si="39"/>
        <v>2030</v>
      </c>
      <c r="Q62" s="230">
        <f t="shared" si="39"/>
        <v>2031</v>
      </c>
      <c r="R62" s="230">
        <f t="shared" si="39"/>
        <v>2032</v>
      </c>
      <c r="S62" s="230">
        <f t="shared" si="39"/>
        <v>2033</v>
      </c>
      <c r="T62" s="230">
        <f t="shared" si="39"/>
        <v>2034</v>
      </c>
      <c r="U62" s="230">
        <f t="shared" si="39"/>
        <v>2035</v>
      </c>
      <c r="V62" s="230">
        <f t="shared" si="39"/>
        <v>2036</v>
      </c>
      <c r="W62" s="230">
        <f t="shared" si="39"/>
        <v>2037</v>
      </c>
      <c r="X62" s="230">
        <f t="shared" si="39"/>
        <v>2038</v>
      </c>
      <c r="Y62" s="230">
        <f t="shared" si="39"/>
        <v>2039</v>
      </c>
      <c r="Z62" s="230">
        <f t="shared" si="39"/>
        <v>2040</v>
      </c>
      <c r="AA62" s="230">
        <f t="shared" si="39"/>
        <v>2041</v>
      </c>
      <c r="AB62" s="230">
        <f t="shared" si="39"/>
        <v>2042</v>
      </c>
      <c r="AC62" s="230">
        <f t="shared" si="39"/>
        <v>2043</v>
      </c>
      <c r="AD62" s="230">
        <f t="shared" si="39"/>
        <v>2044</v>
      </c>
      <c r="AE62" s="230">
        <f t="shared" si="39"/>
        <v>2045</v>
      </c>
      <c r="AF62" s="230">
        <f t="shared" si="39"/>
        <v>2046</v>
      </c>
      <c r="AG62" s="230">
        <f t="shared" si="39"/>
        <v>2047</v>
      </c>
      <c r="AH62" s="230">
        <f t="shared" si="39"/>
        <v>2048</v>
      </c>
      <c r="AI62" s="230">
        <f t="shared" si="39"/>
        <v>2049</v>
      </c>
      <c r="AJ62" s="230">
        <f t="shared" si="39"/>
        <v>2050</v>
      </c>
      <c r="AK62" s="230">
        <f t="shared" si="39"/>
        <v>2051</v>
      </c>
      <c r="AL62" s="230">
        <f t="shared" si="39"/>
        <v>2052</v>
      </c>
      <c r="AM62" s="230">
        <f t="shared" si="39"/>
        <v>2053</v>
      </c>
      <c r="AN62" s="230">
        <f t="shared" si="39"/>
        <v>2054</v>
      </c>
      <c r="AO62" s="230">
        <f t="shared" si="39"/>
        <v>2055</v>
      </c>
      <c r="AP62" s="230">
        <f t="shared" si="39"/>
        <v>2056</v>
      </c>
      <c r="AQ62" s="230">
        <f t="shared" si="39"/>
        <v>2057</v>
      </c>
      <c r="AR62" s="230">
        <f t="shared" si="39"/>
        <v>2058</v>
      </c>
      <c r="AS62" s="230">
        <f t="shared" si="39"/>
        <v>2059</v>
      </c>
      <c r="AT62" s="230">
        <f t="shared" si="39"/>
        <v>2060</v>
      </c>
      <c r="AU62" s="230">
        <f t="shared" si="39"/>
        <v>2061</v>
      </c>
      <c r="AV62" s="230">
        <f t="shared" si="39"/>
        <v>2062</v>
      </c>
      <c r="AW62" s="230">
        <f t="shared" si="39"/>
        <v>2063</v>
      </c>
      <c r="AX62" s="230">
        <f t="shared" si="39"/>
        <v>2064</v>
      </c>
      <c r="AY62" s="230">
        <f t="shared" si="39"/>
        <v>2065</v>
      </c>
      <c r="AZ62" s="230">
        <f t="shared" si="39"/>
        <v>2066</v>
      </c>
      <c r="BA62" s="230">
        <f t="shared" si="39"/>
        <v>2067</v>
      </c>
      <c r="BB62" s="230">
        <f t="shared" si="39"/>
        <v>2068</v>
      </c>
      <c r="BC62" s="230">
        <f t="shared" si="39"/>
        <v>2069</v>
      </c>
      <c r="BD62" s="230">
        <f t="shared" si="39"/>
        <v>2070</v>
      </c>
      <c r="BE62" s="230">
        <f t="shared" si="39"/>
        <v>2071</v>
      </c>
      <c r="BF62" s="230">
        <f t="shared" si="39"/>
        <v>2072</v>
      </c>
      <c r="BG62" s="230">
        <f t="shared" si="39"/>
        <v>2073</v>
      </c>
      <c r="BH62" s="230">
        <f t="shared" si="39"/>
        <v>2074</v>
      </c>
      <c r="BI62" s="230">
        <f t="shared" si="39"/>
        <v>2075</v>
      </c>
      <c r="BJ62" s="230">
        <f t="shared" si="39"/>
        <v>2076</v>
      </c>
      <c r="BK62" s="230">
        <f t="shared" si="39"/>
        <v>2077</v>
      </c>
      <c r="BL62" s="230">
        <f t="shared" si="39"/>
        <v>2078</v>
      </c>
      <c r="BM62" s="230">
        <f t="shared" si="39"/>
        <v>2079</v>
      </c>
      <c r="BN62" s="230">
        <f t="shared" si="39"/>
        <v>2080</v>
      </c>
      <c r="BO62" s="230">
        <f t="shared" si="39"/>
        <v>2081</v>
      </c>
      <c r="BP62" s="230">
        <f t="shared" si="39"/>
        <v>2082</v>
      </c>
      <c r="BQ62" s="230">
        <f t="shared" si="39"/>
        <v>2083</v>
      </c>
      <c r="BR62" s="230">
        <f t="shared" si="39"/>
        <v>2084</v>
      </c>
      <c r="BS62" s="230">
        <f t="shared" si="39"/>
        <v>2085</v>
      </c>
      <c r="BT62" s="230">
        <f t="shared" si="39"/>
        <v>2086</v>
      </c>
      <c r="BU62" s="230">
        <f t="shared" ref="BU62:CI62" si="40">BU$1</f>
        <v>2087</v>
      </c>
      <c r="BV62" s="230">
        <f t="shared" si="40"/>
        <v>2088</v>
      </c>
      <c r="BW62" s="230">
        <f t="shared" si="40"/>
        <v>2089</v>
      </c>
      <c r="BX62" s="230">
        <f t="shared" si="40"/>
        <v>2090</v>
      </c>
      <c r="BY62" s="230">
        <f t="shared" si="40"/>
        <v>2091</v>
      </c>
      <c r="BZ62" s="230">
        <f t="shared" si="40"/>
        <v>2092</v>
      </c>
      <c r="CA62" s="230">
        <f t="shared" si="40"/>
        <v>2093</v>
      </c>
      <c r="CB62" s="230">
        <f t="shared" si="40"/>
        <v>2094</v>
      </c>
      <c r="CC62" s="230">
        <f t="shared" si="40"/>
        <v>2095</v>
      </c>
      <c r="CD62" s="230">
        <f t="shared" si="40"/>
        <v>2096</v>
      </c>
      <c r="CE62" s="230">
        <f t="shared" si="40"/>
        <v>2097</v>
      </c>
      <c r="CF62" s="230">
        <f t="shared" si="40"/>
        <v>2098</v>
      </c>
      <c r="CG62" s="230">
        <f t="shared" si="40"/>
        <v>2099</v>
      </c>
      <c r="CH62" s="230">
        <f t="shared" si="40"/>
        <v>2100</v>
      </c>
      <c r="CI62" s="230">
        <f t="shared" si="40"/>
        <v>2101</v>
      </c>
      <c r="CZ62" s="41" t="s">
        <v>181</v>
      </c>
      <c r="DA62" s="41">
        <v>49</v>
      </c>
      <c r="DB62" s="162" t="str">
        <f t="shared" si="2"/>
        <v>49_5_Использование решения/горизонт оценки</v>
      </c>
    </row>
    <row r="63" spans="1:106" s="85" customFormat="1" outlineLevel="1" x14ac:dyDescent="0.25">
      <c r="B63" s="16" t="s">
        <v>100</v>
      </c>
      <c r="C63" s="10" t="s">
        <v>156</v>
      </c>
      <c r="D63" s="16"/>
      <c r="E63" s="16"/>
      <c r="F63" s="16"/>
      <c r="G63" s="13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Z63" s="168" t="s">
        <v>181</v>
      </c>
      <c r="DA63" s="204">
        <v>50</v>
      </c>
      <c r="DB63" s="162" t="str">
        <f t="shared" si="2"/>
        <v>50_5.1_Использование системы</v>
      </c>
    </row>
    <row r="64" spans="1:106" s="120" customFormat="1" ht="14.25" outlineLevel="1" x14ac:dyDescent="0.25">
      <c r="B64" s="15" t="s">
        <v>157</v>
      </c>
      <c r="C64" s="15" t="str">
        <f t="shared" ref="C64:C72" si="41">C14</f>
        <v>КЦ</v>
      </c>
      <c r="D64" s="15"/>
      <c r="E64" s="15"/>
      <c r="F64" s="15"/>
      <c r="G64" s="160"/>
      <c r="H64" s="161">
        <f t="shared" ref="H64:AM64" ca="1" si="42">IF($G14&lt;&gt;"",IF(YEAR($G14)=H$62,(DATEVALUE("31.12."&amp;H$62)-$G14)/H$53,IF(YEAR($G14)&lt;H$62,1,0)),0)</f>
        <v>0</v>
      </c>
      <c r="I64" s="161">
        <f t="shared" ca="1" si="42"/>
        <v>0</v>
      </c>
      <c r="J64" s="161">
        <f t="shared" ca="1" si="42"/>
        <v>0.99726775956284153</v>
      </c>
      <c r="K64" s="161">
        <f t="shared" ca="1" si="42"/>
        <v>1</v>
      </c>
      <c r="L64" s="161">
        <f t="shared" ca="1" si="42"/>
        <v>1</v>
      </c>
      <c r="M64" s="161">
        <f t="shared" ca="1" si="42"/>
        <v>1</v>
      </c>
      <c r="N64" s="161">
        <f t="shared" ca="1" si="42"/>
        <v>1</v>
      </c>
      <c r="O64" s="161">
        <f t="shared" ca="1" si="42"/>
        <v>1</v>
      </c>
      <c r="P64" s="161">
        <f t="shared" ca="1" si="42"/>
        <v>1</v>
      </c>
      <c r="Q64" s="161">
        <f t="shared" ca="1" si="42"/>
        <v>1</v>
      </c>
      <c r="R64" s="161">
        <f t="shared" ca="1" si="42"/>
        <v>1</v>
      </c>
      <c r="S64" s="161">
        <f t="shared" ca="1" si="42"/>
        <v>1</v>
      </c>
      <c r="T64" s="161">
        <f t="shared" ca="1" si="42"/>
        <v>1</v>
      </c>
      <c r="U64" s="161">
        <f t="shared" ca="1" si="42"/>
        <v>1</v>
      </c>
      <c r="V64" s="161">
        <f t="shared" ca="1" si="42"/>
        <v>1</v>
      </c>
      <c r="W64" s="161">
        <f t="shared" ca="1" si="42"/>
        <v>1</v>
      </c>
      <c r="X64" s="161">
        <f t="shared" ca="1" si="42"/>
        <v>1</v>
      </c>
      <c r="Y64" s="161">
        <f t="shared" ca="1" si="42"/>
        <v>1</v>
      </c>
      <c r="Z64" s="161">
        <f t="shared" ca="1" si="42"/>
        <v>1</v>
      </c>
      <c r="AA64" s="161">
        <f t="shared" ca="1" si="42"/>
        <v>1</v>
      </c>
      <c r="AB64" s="161">
        <f t="shared" ca="1" si="42"/>
        <v>1</v>
      </c>
      <c r="AC64" s="161">
        <f t="shared" ca="1" si="42"/>
        <v>1</v>
      </c>
      <c r="AD64" s="161">
        <f t="shared" ca="1" si="42"/>
        <v>1</v>
      </c>
      <c r="AE64" s="161">
        <f t="shared" ca="1" si="42"/>
        <v>1</v>
      </c>
      <c r="AF64" s="161">
        <f t="shared" ca="1" si="42"/>
        <v>1</v>
      </c>
      <c r="AG64" s="161">
        <f t="shared" ca="1" si="42"/>
        <v>1</v>
      </c>
      <c r="AH64" s="161">
        <f t="shared" ca="1" si="42"/>
        <v>1</v>
      </c>
      <c r="AI64" s="161">
        <f t="shared" ca="1" si="42"/>
        <v>1</v>
      </c>
      <c r="AJ64" s="161">
        <f t="shared" ca="1" si="42"/>
        <v>1</v>
      </c>
      <c r="AK64" s="161">
        <f t="shared" ca="1" si="42"/>
        <v>1</v>
      </c>
      <c r="AL64" s="161">
        <f t="shared" ca="1" si="42"/>
        <v>1</v>
      </c>
      <c r="AM64" s="161">
        <f t="shared" ca="1" si="42"/>
        <v>1</v>
      </c>
      <c r="AN64" s="161">
        <f t="shared" ref="AN64:BS64" ca="1" si="43">IF($G14&lt;&gt;"",IF(YEAR($G14)=AN$62,(DATEVALUE("31.12."&amp;AN$62)-$G14)/AN$53,IF(YEAR($G14)&lt;AN$62,1,0)),0)</f>
        <v>1</v>
      </c>
      <c r="AO64" s="161">
        <f t="shared" ca="1" si="43"/>
        <v>1</v>
      </c>
      <c r="AP64" s="161">
        <f t="shared" ca="1" si="43"/>
        <v>1</v>
      </c>
      <c r="AQ64" s="161">
        <f t="shared" ca="1" si="43"/>
        <v>1</v>
      </c>
      <c r="AR64" s="161">
        <f t="shared" ca="1" si="43"/>
        <v>1</v>
      </c>
      <c r="AS64" s="161">
        <f t="shared" ca="1" si="43"/>
        <v>1</v>
      </c>
      <c r="AT64" s="161">
        <f t="shared" ca="1" si="43"/>
        <v>1</v>
      </c>
      <c r="AU64" s="161">
        <f t="shared" ca="1" si="43"/>
        <v>1</v>
      </c>
      <c r="AV64" s="161">
        <f t="shared" ca="1" si="43"/>
        <v>1</v>
      </c>
      <c r="AW64" s="161">
        <f t="shared" ca="1" si="43"/>
        <v>1</v>
      </c>
      <c r="AX64" s="161">
        <f t="shared" ca="1" si="43"/>
        <v>1</v>
      </c>
      <c r="AY64" s="161">
        <f t="shared" ca="1" si="43"/>
        <v>1</v>
      </c>
      <c r="AZ64" s="161">
        <f t="shared" ca="1" si="43"/>
        <v>1</v>
      </c>
      <c r="BA64" s="161">
        <f t="shared" ca="1" si="43"/>
        <v>1</v>
      </c>
      <c r="BB64" s="161">
        <f t="shared" ca="1" si="43"/>
        <v>1</v>
      </c>
      <c r="BC64" s="161">
        <f t="shared" ca="1" si="43"/>
        <v>1</v>
      </c>
      <c r="BD64" s="161">
        <f t="shared" ca="1" si="43"/>
        <v>1</v>
      </c>
      <c r="BE64" s="161">
        <f t="shared" ca="1" si="43"/>
        <v>1</v>
      </c>
      <c r="BF64" s="161">
        <f t="shared" ca="1" si="43"/>
        <v>1</v>
      </c>
      <c r="BG64" s="161">
        <f t="shared" ca="1" si="43"/>
        <v>1</v>
      </c>
      <c r="BH64" s="161">
        <f t="shared" ca="1" si="43"/>
        <v>1</v>
      </c>
      <c r="BI64" s="161">
        <f t="shared" ca="1" si="43"/>
        <v>1</v>
      </c>
      <c r="BJ64" s="161">
        <f t="shared" ca="1" si="43"/>
        <v>1</v>
      </c>
      <c r="BK64" s="161">
        <f t="shared" ca="1" si="43"/>
        <v>1</v>
      </c>
      <c r="BL64" s="161">
        <f t="shared" ca="1" si="43"/>
        <v>1</v>
      </c>
      <c r="BM64" s="161">
        <f t="shared" ca="1" si="43"/>
        <v>1</v>
      </c>
      <c r="BN64" s="161">
        <f t="shared" ca="1" si="43"/>
        <v>1</v>
      </c>
      <c r="BO64" s="161">
        <f t="shared" ca="1" si="43"/>
        <v>1</v>
      </c>
      <c r="BP64" s="161">
        <f t="shared" ca="1" si="43"/>
        <v>1</v>
      </c>
      <c r="BQ64" s="161">
        <f t="shared" ca="1" si="43"/>
        <v>1</v>
      </c>
      <c r="BR64" s="161">
        <f t="shared" ca="1" si="43"/>
        <v>1</v>
      </c>
      <c r="BS64" s="161">
        <f t="shared" ca="1" si="43"/>
        <v>1</v>
      </c>
      <c r="BT64" s="161">
        <f t="shared" ref="BT64:CI64" ca="1" si="44">IF($G14&lt;&gt;"",IF(YEAR($G14)=BT$62,(DATEVALUE("31.12."&amp;BT$62)-$G14)/BT$53,IF(YEAR($G14)&lt;BT$62,1,0)),0)</f>
        <v>1</v>
      </c>
      <c r="BU64" s="161">
        <f t="shared" ca="1" si="44"/>
        <v>1</v>
      </c>
      <c r="BV64" s="161">
        <f t="shared" ca="1" si="44"/>
        <v>1</v>
      </c>
      <c r="BW64" s="161">
        <f t="shared" ca="1" si="44"/>
        <v>1</v>
      </c>
      <c r="BX64" s="161">
        <f t="shared" ca="1" si="44"/>
        <v>1</v>
      </c>
      <c r="BY64" s="161">
        <f t="shared" ca="1" si="44"/>
        <v>1</v>
      </c>
      <c r="BZ64" s="161">
        <f t="shared" ca="1" si="44"/>
        <v>1</v>
      </c>
      <c r="CA64" s="161">
        <f t="shared" ca="1" si="44"/>
        <v>1</v>
      </c>
      <c r="CB64" s="161">
        <f t="shared" ca="1" si="44"/>
        <v>1</v>
      </c>
      <c r="CC64" s="161">
        <f t="shared" ca="1" si="44"/>
        <v>1</v>
      </c>
      <c r="CD64" s="161">
        <f t="shared" ca="1" si="44"/>
        <v>1</v>
      </c>
      <c r="CE64" s="161">
        <f t="shared" ca="1" si="44"/>
        <v>1</v>
      </c>
      <c r="CF64" s="161">
        <f t="shared" ca="1" si="44"/>
        <v>1</v>
      </c>
      <c r="CG64" s="161">
        <f t="shared" ca="1" si="44"/>
        <v>1</v>
      </c>
      <c r="CH64" s="161">
        <f t="shared" ca="1" si="44"/>
        <v>1</v>
      </c>
      <c r="CI64" s="161">
        <f t="shared" ca="1" si="44"/>
        <v>1</v>
      </c>
      <c r="CZ64" s="157"/>
      <c r="DA64" s="157"/>
      <c r="DB64" s="162" t="str">
        <f t="shared" si="2"/>
        <v>_5.1.1_КЦ</v>
      </c>
    </row>
    <row r="65" spans="1:106" s="120" customFormat="1" ht="14.25" outlineLevel="1" x14ac:dyDescent="0.25">
      <c r="B65" s="15" t="s">
        <v>158</v>
      </c>
      <c r="C65" s="15" t="str">
        <f t="shared" si="41"/>
        <v>ННГ</v>
      </c>
      <c r="D65" s="15"/>
      <c r="E65" s="15"/>
      <c r="F65" s="15"/>
      <c r="G65" s="160"/>
      <c r="H65" s="161">
        <f t="shared" ref="H65:AM65" ca="1" si="45">IF($G15&lt;&gt;"",IF(YEAR($G15)=H$62,(DATEVALUE("31.12."&amp;H$62)-$G15)/H$53,IF(YEAR($G15)&lt;H$62,1,0)),0)</f>
        <v>0</v>
      </c>
      <c r="I65" s="161">
        <f t="shared" ca="1" si="45"/>
        <v>0</v>
      </c>
      <c r="J65" s="161">
        <f t="shared" ca="1" si="45"/>
        <v>0.99726775956284153</v>
      </c>
      <c r="K65" s="161">
        <f t="shared" ca="1" si="45"/>
        <v>1</v>
      </c>
      <c r="L65" s="161">
        <f t="shared" ca="1" si="45"/>
        <v>1</v>
      </c>
      <c r="M65" s="161">
        <f t="shared" ca="1" si="45"/>
        <v>1</v>
      </c>
      <c r="N65" s="161">
        <f t="shared" ca="1" si="45"/>
        <v>1</v>
      </c>
      <c r="O65" s="161">
        <f t="shared" ca="1" si="45"/>
        <v>1</v>
      </c>
      <c r="P65" s="161">
        <f t="shared" ca="1" si="45"/>
        <v>1</v>
      </c>
      <c r="Q65" s="161">
        <f t="shared" ca="1" si="45"/>
        <v>1</v>
      </c>
      <c r="R65" s="161">
        <f t="shared" ca="1" si="45"/>
        <v>1</v>
      </c>
      <c r="S65" s="161">
        <f t="shared" ca="1" si="45"/>
        <v>1</v>
      </c>
      <c r="T65" s="161">
        <f t="shared" ca="1" si="45"/>
        <v>1</v>
      </c>
      <c r="U65" s="161">
        <f t="shared" ca="1" si="45"/>
        <v>1</v>
      </c>
      <c r="V65" s="161">
        <f t="shared" ca="1" si="45"/>
        <v>1</v>
      </c>
      <c r="W65" s="161">
        <f t="shared" ca="1" si="45"/>
        <v>1</v>
      </c>
      <c r="X65" s="161">
        <f t="shared" ca="1" si="45"/>
        <v>1</v>
      </c>
      <c r="Y65" s="161">
        <f t="shared" ca="1" si="45"/>
        <v>1</v>
      </c>
      <c r="Z65" s="161">
        <f t="shared" ca="1" si="45"/>
        <v>1</v>
      </c>
      <c r="AA65" s="161">
        <f t="shared" ca="1" si="45"/>
        <v>1</v>
      </c>
      <c r="AB65" s="161">
        <f t="shared" ca="1" si="45"/>
        <v>1</v>
      </c>
      <c r="AC65" s="161">
        <f t="shared" ca="1" si="45"/>
        <v>1</v>
      </c>
      <c r="AD65" s="161">
        <f t="shared" ca="1" si="45"/>
        <v>1</v>
      </c>
      <c r="AE65" s="161">
        <f t="shared" ca="1" si="45"/>
        <v>1</v>
      </c>
      <c r="AF65" s="161">
        <f t="shared" ca="1" si="45"/>
        <v>1</v>
      </c>
      <c r="AG65" s="161">
        <f t="shared" ca="1" si="45"/>
        <v>1</v>
      </c>
      <c r="AH65" s="161">
        <f t="shared" ca="1" si="45"/>
        <v>1</v>
      </c>
      <c r="AI65" s="161">
        <f t="shared" ca="1" si="45"/>
        <v>1</v>
      </c>
      <c r="AJ65" s="161">
        <f t="shared" ca="1" si="45"/>
        <v>1</v>
      </c>
      <c r="AK65" s="161">
        <f t="shared" ca="1" si="45"/>
        <v>1</v>
      </c>
      <c r="AL65" s="161">
        <f t="shared" ca="1" si="45"/>
        <v>1</v>
      </c>
      <c r="AM65" s="161">
        <f t="shared" ca="1" si="45"/>
        <v>1</v>
      </c>
      <c r="AN65" s="161">
        <f t="shared" ref="AN65:BS65" ca="1" si="46">IF($G15&lt;&gt;"",IF(YEAR($G15)=AN$62,(DATEVALUE("31.12."&amp;AN$62)-$G15)/AN$53,IF(YEAR($G15)&lt;AN$62,1,0)),0)</f>
        <v>1</v>
      </c>
      <c r="AO65" s="161">
        <f t="shared" ca="1" si="46"/>
        <v>1</v>
      </c>
      <c r="AP65" s="161">
        <f t="shared" ca="1" si="46"/>
        <v>1</v>
      </c>
      <c r="AQ65" s="161">
        <f t="shared" ca="1" si="46"/>
        <v>1</v>
      </c>
      <c r="AR65" s="161">
        <f t="shared" ca="1" si="46"/>
        <v>1</v>
      </c>
      <c r="AS65" s="161">
        <f t="shared" ca="1" si="46"/>
        <v>1</v>
      </c>
      <c r="AT65" s="161">
        <f t="shared" ca="1" si="46"/>
        <v>1</v>
      </c>
      <c r="AU65" s="161">
        <f t="shared" ca="1" si="46"/>
        <v>1</v>
      </c>
      <c r="AV65" s="161">
        <f t="shared" ca="1" si="46"/>
        <v>1</v>
      </c>
      <c r="AW65" s="161">
        <f t="shared" ca="1" si="46"/>
        <v>1</v>
      </c>
      <c r="AX65" s="161">
        <f t="shared" ca="1" si="46"/>
        <v>1</v>
      </c>
      <c r="AY65" s="161">
        <f t="shared" ca="1" si="46"/>
        <v>1</v>
      </c>
      <c r="AZ65" s="161">
        <f t="shared" ca="1" si="46"/>
        <v>1</v>
      </c>
      <c r="BA65" s="161">
        <f t="shared" ca="1" si="46"/>
        <v>1</v>
      </c>
      <c r="BB65" s="161">
        <f t="shared" ca="1" si="46"/>
        <v>1</v>
      </c>
      <c r="BC65" s="161">
        <f t="shared" ca="1" si="46"/>
        <v>1</v>
      </c>
      <c r="BD65" s="161">
        <f t="shared" ca="1" si="46"/>
        <v>1</v>
      </c>
      <c r="BE65" s="161">
        <f t="shared" ca="1" si="46"/>
        <v>1</v>
      </c>
      <c r="BF65" s="161">
        <f t="shared" ca="1" si="46"/>
        <v>1</v>
      </c>
      <c r="BG65" s="161">
        <f t="shared" ca="1" si="46"/>
        <v>1</v>
      </c>
      <c r="BH65" s="161">
        <f t="shared" ca="1" si="46"/>
        <v>1</v>
      </c>
      <c r="BI65" s="161">
        <f t="shared" ca="1" si="46"/>
        <v>1</v>
      </c>
      <c r="BJ65" s="161">
        <f t="shared" ca="1" si="46"/>
        <v>1</v>
      </c>
      <c r="BK65" s="161">
        <f t="shared" ca="1" si="46"/>
        <v>1</v>
      </c>
      <c r="BL65" s="161">
        <f t="shared" ca="1" si="46"/>
        <v>1</v>
      </c>
      <c r="BM65" s="161">
        <f t="shared" ca="1" si="46"/>
        <v>1</v>
      </c>
      <c r="BN65" s="161">
        <f t="shared" ca="1" si="46"/>
        <v>1</v>
      </c>
      <c r="BO65" s="161">
        <f t="shared" ca="1" si="46"/>
        <v>1</v>
      </c>
      <c r="BP65" s="161">
        <f t="shared" ca="1" si="46"/>
        <v>1</v>
      </c>
      <c r="BQ65" s="161">
        <f t="shared" ca="1" si="46"/>
        <v>1</v>
      </c>
      <c r="BR65" s="161">
        <f t="shared" ca="1" si="46"/>
        <v>1</v>
      </c>
      <c r="BS65" s="161">
        <f t="shared" ca="1" si="46"/>
        <v>1</v>
      </c>
      <c r="BT65" s="161">
        <f t="shared" ref="BT65:CI65" ca="1" si="47">IF($G15&lt;&gt;"",IF(YEAR($G15)=BT$62,(DATEVALUE("31.12."&amp;BT$62)-$G15)/BT$53,IF(YEAR($G15)&lt;BT$62,1,0)),0)</f>
        <v>1</v>
      </c>
      <c r="BU65" s="161">
        <f t="shared" ca="1" si="47"/>
        <v>1</v>
      </c>
      <c r="BV65" s="161">
        <f t="shared" ca="1" si="47"/>
        <v>1</v>
      </c>
      <c r="BW65" s="161">
        <f t="shared" ca="1" si="47"/>
        <v>1</v>
      </c>
      <c r="BX65" s="161">
        <f t="shared" ca="1" si="47"/>
        <v>1</v>
      </c>
      <c r="BY65" s="161">
        <f t="shared" ca="1" si="47"/>
        <v>1</v>
      </c>
      <c r="BZ65" s="161">
        <f t="shared" ca="1" si="47"/>
        <v>1</v>
      </c>
      <c r="CA65" s="161">
        <f t="shared" ca="1" si="47"/>
        <v>1</v>
      </c>
      <c r="CB65" s="161">
        <f t="shared" ca="1" si="47"/>
        <v>1</v>
      </c>
      <c r="CC65" s="161">
        <f t="shared" ca="1" si="47"/>
        <v>1</v>
      </c>
      <c r="CD65" s="161">
        <f t="shared" ca="1" si="47"/>
        <v>1</v>
      </c>
      <c r="CE65" s="161">
        <f t="shared" ca="1" si="47"/>
        <v>1</v>
      </c>
      <c r="CF65" s="161">
        <f t="shared" ca="1" si="47"/>
        <v>1</v>
      </c>
      <c r="CG65" s="161">
        <f t="shared" ca="1" si="47"/>
        <v>1</v>
      </c>
      <c r="CH65" s="161">
        <f t="shared" ca="1" si="47"/>
        <v>1</v>
      </c>
      <c r="CI65" s="161">
        <f t="shared" ca="1" si="47"/>
        <v>1</v>
      </c>
      <c r="CZ65" s="157"/>
      <c r="DA65" s="157"/>
      <c r="DB65" s="162" t="str">
        <f t="shared" si="2"/>
        <v>_5.1.2_ННГ</v>
      </c>
    </row>
    <row r="66" spans="1:106" s="120" customFormat="1" ht="14.25" outlineLevel="1" x14ac:dyDescent="0.25">
      <c r="B66" s="15" t="s">
        <v>159</v>
      </c>
      <c r="C66" s="15" t="str">
        <f t="shared" si="41"/>
        <v>Хантос</v>
      </c>
      <c r="D66" s="15"/>
      <c r="E66" s="15"/>
      <c r="F66" s="15"/>
      <c r="G66" s="160"/>
      <c r="H66" s="161">
        <f t="shared" ref="H66:AM66" ca="1" si="48">IF($G16&lt;&gt;"",IF(YEAR($G16)=H$62,(DATEVALUE("31.12."&amp;H$62)-$G16)/H$53,IF(YEAR($G16)&lt;H$62,1,0)),0)</f>
        <v>0</v>
      </c>
      <c r="I66" s="161">
        <f t="shared" ca="1" si="48"/>
        <v>0</v>
      </c>
      <c r="J66" s="161">
        <f t="shared" ca="1" si="48"/>
        <v>0.99726775956284153</v>
      </c>
      <c r="K66" s="161">
        <f t="shared" ca="1" si="48"/>
        <v>1</v>
      </c>
      <c r="L66" s="161">
        <f t="shared" ca="1" si="48"/>
        <v>1</v>
      </c>
      <c r="M66" s="161">
        <f t="shared" ca="1" si="48"/>
        <v>1</v>
      </c>
      <c r="N66" s="161">
        <f t="shared" ca="1" si="48"/>
        <v>1</v>
      </c>
      <c r="O66" s="161">
        <f t="shared" ca="1" si="48"/>
        <v>1</v>
      </c>
      <c r="P66" s="161">
        <f t="shared" ca="1" si="48"/>
        <v>1</v>
      </c>
      <c r="Q66" s="161">
        <f t="shared" ca="1" si="48"/>
        <v>1</v>
      </c>
      <c r="R66" s="161">
        <f t="shared" ca="1" si="48"/>
        <v>1</v>
      </c>
      <c r="S66" s="161">
        <f t="shared" ca="1" si="48"/>
        <v>1</v>
      </c>
      <c r="T66" s="161">
        <f t="shared" ca="1" si="48"/>
        <v>1</v>
      </c>
      <c r="U66" s="161">
        <f t="shared" ca="1" si="48"/>
        <v>1</v>
      </c>
      <c r="V66" s="161">
        <f t="shared" ca="1" si="48"/>
        <v>1</v>
      </c>
      <c r="W66" s="161">
        <f t="shared" ca="1" si="48"/>
        <v>1</v>
      </c>
      <c r="X66" s="161">
        <f t="shared" ca="1" si="48"/>
        <v>1</v>
      </c>
      <c r="Y66" s="161">
        <f t="shared" ca="1" si="48"/>
        <v>1</v>
      </c>
      <c r="Z66" s="161">
        <f t="shared" ca="1" si="48"/>
        <v>1</v>
      </c>
      <c r="AA66" s="161">
        <f t="shared" ca="1" si="48"/>
        <v>1</v>
      </c>
      <c r="AB66" s="161">
        <f t="shared" ca="1" si="48"/>
        <v>1</v>
      </c>
      <c r="AC66" s="161">
        <f t="shared" ca="1" si="48"/>
        <v>1</v>
      </c>
      <c r="AD66" s="161">
        <f t="shared" ca="1" si="48"/>
        <v>1</v>
      </c>
      <c r="AE66" s="161">
        <f t="shared" ca="1" si="48"/>
        <v>1</v>
      </c>
      <c r="AF66" s="161">
        <f t="shared" ca="1" si="48"/>
        <v>1</v>
      </c>
      <c r="AG66" s="161">
        <f t="shared" ca="1" si="48"/>
        <v>1</v>
      </c>
      <c r="AH66" s="161">
        <f t="shared" ca="1" si="48"/>
        <v>1</v>
      </c>
      <c r="AI66" s="161">
        <f t="shared" ca="1" si="48"/>
        <v>1</v>
      </c>
      <c r="AJ66" s="161">
        <f t="shared" ca="1" si="48"/>
        <v>1</v>
      </c>
      <c r="AK66" s="161">
        <f t="shared" ca="1" si="48"/>
        <v>1</v>
      </c>
      <c r="AL66" s="161">
        <f t="shared" ca="1" si="48"/>
        <v>1</v>
      </c>
      <c r="AM66" s="161">
        <f t="shared" ca="1" si="48"/>
        <v>1</v>
      </c>
      <c r="AN66" s="161">
        <f t="shared" ref="AN66:BS66" ca="1" si="49">IF($G16&lt;&gt;"",IF(YEAR($G16)=AN$62,(DATEVALUE("31.12."&amp;AN$62)-$G16)/AN$53,IF(YEAR($G16)&lt;AN$62,1,0)),0)</f>
        <v>1</v>
      </c>
      <c r="AO66" s="161">
        <f t="shared" ca="1" si="49"/>
        <v>1</v>
      </c>
      <c r="AP66" s="161">
        <f t="shared" ca="1" si="49"/>
        <v>1</v>
      </c>
      <c r="AQ66" s="161">
        <f t="shared" ca="1" si="49"/>
        <v>1</v>
      </c>
      <c r="AR66" s="161">
        <f t="shared" ca="1" si="49"/>
        <v>1</v>
      </c>
      <c r="AS66" s="161">
        <f t="shared" ca="1" si="49"/>
        <v>1</v>
      </c>
      <c r="AT66" s="161">
        <f t="shared" ca="1" si="49"/>
        <v>1</v>
      </c>
      <c r="AU66" s="161">
        <f t="shared" ca="1" si="49"/>
        <v>1</v>
      </c>
      <c r="AV66" s="161">
        <f t="shared" ca="1" si="49"/>
        <v>1</v>
      </c>
      <c r="AW66" s="161">
        <f t="shared" ca="1" si="49"/>
        <v>1</v>
      </c>
      <c r="AX66" s="161">
        <f t="shared" ca="1" si="49"/>
        <v>1</v>
      </c>
      <c r="AY66" s="161">
        <f t="shared" ca="1" si="49"/>
        <v>1</v>
      </c>
      <c r="AZ66" s="161">
        <f t="shared" ca="1" si="49"/>
        <v>1</v>
      </c>
      <c r="BA66" s="161">
        <f t="shared" ca="1" si="49"/>
        <v>1</v>
      </c>
      <c r="BB66" s="161">
        <f t="shared" ca="1" si="49"/>
        <v>1</v>
      </c>
      <c r="BC66" s="161">
        <f t="shared" ca="1" si="49"/>
        <v>1</v>
      </c>
      <c r="BD66" s="161">
        <f t="shared" ca="1" si="49"/>
        <v>1</v>
      </c>
      <c r="BE66" s="161">
        <f t="shared" ca="1" si="49"/>
        <v>1</v>
      </c>
      <c r="BF66" s="161">
        <f t="shared" ca="1" si="49"/>
        <v>1</v>
      </c>
      <c r="BG66" s="161">
        <f t="shared" ca="1" si="49"/>
        <v>1</v>
      </c>
      <c r="BH66" s="161">
        <f t="shared" ca="1" si="49"/>
        <v>1</v>
      </c>
      <c r="BI66" s="161">
        <f t="shared" ca="1" si="49"/>
        <v>1</v>
      </c>
      <c r="BJ66" s="161">
        <f t="shared" ca="1" si="49"/>
        <v>1</v>
      </c>
      <c r="BK66" s="161">
        <f t="shared" ca="1" si="49"/>
        <v>1</v>
      </c>
      <c r="BL66" s="161">
        <f t="shared" ca="1" si="49"/>
        <v>1</v>
      </c>
      <c r="BM66" s="161">
        <f t="shared" ca="1" si="49"/>
        <v>1</v>
      </c>
      <c r="BN66" s="161">
        <f t="shared" ca="1" si="49"/>
        <v>1</v>
      </c>
      <c r="BO66" s="161">
        <f t="shared" ca="1" si="49"/>
        <v>1</v>
      </c>
      <c r="BP66" s="161">
        <f t="shared" ca="1" si="49"/>
        <v>1</v>
      </c>
      <c r="BQ66" s="161">
        <f t="shared" ca="1" si="49"/>
        <v>1</v>
      </c>
      <c r="BR66" s="161">
        <f t="shared" ca="1" si="49"/>
        <v>1</v>
      </c>
      <c r="BS66" s="161">
        <f t="shared" ca="1" si="49"/>
        <v>1</v>
      </c>
      <c r="BT66" s="161">
        <f t="shared" ref="BT66:CI66" ca="1" si="50">IF($G16&lt;&gt;"",IF(YEAR($G16)=BT$62,(DATEVALUE("31.12."&amp;BT$62)-$G16)/BT$53,IF(YEAR($G16)&lt;BT$62,1,0)),0)</f>
        <v>1</v>
      </c>
      <c r="BU66" s="161">
        <f t="shared" ca="1" si="50"/>
        <v>1</v>
      </c>
      <c r="BV66" s="161">
        <f t="shared" ca="1" si="50"/>
        <v>1</v>
      </c>
      <c r="BW66" s="161">
        <f t="shared" ca="1" si="50"/>
        <v>1</v>
      </c>
      <c r="BX66" s="161">
        <f t="shared" ca="1" si="50"/>
        <v>1</v>
      </c>
      <c r="BY66" s="161">
        <f t="shared" ca="1" si="50"/>
        <v>1</v>
      </c>
      <c r="BZ66" s="161">
        <f t="shared" ca="1" si="50"/>
        <v>1</v>
      </c>
      <c r="CA66" s="161">
        <f t="shared" ca="1" si="50"/>
        <v>1</v>
      </c>
      <c r="CB66" s="161">
        <f t="shared" ca="1" si="50"/>
        <v>1</v>
      </c>
      <c r="CC66" s="161">
        <f t="shared" ca="1" si="50"/>
        <v>1</v>
      </c>
      <c r="CD66" s="161">
        <f t="shared" ca="1" si="50"/>
        <v>1</v>
      </c>
      <c r="CE66" s="161">
        <f t="shared" ca="1" si="50"/>
        <v>1</v>
      </c>
      <c r="CF66" s="161">
        <f t="shared" ca="1" si="50"/>
        <v>1</v>
      </c>
      <c r="CG66" s="161">
        <f t="shared" ca="1" si="50"/>
        <v>1</v>
      </c>
      <c r="CH66" s="161">
        <f t="shared" ca="1" si="50"/>
        <v>1</v>
      </c>
      <c r="CI66" s="161">
        <f t="shared" ca="1" si="50"/>
        <v>1</v>
      </c>
      <c r="CZ66" s="157"/>
      <c r="DA66" s="157"/>
      <c r="DB66" s="162" t="str">
        <f t="shared" si="2"/>
        <v>_5.1.3_Хантос</v>
      </c>
    </row>
    <row r="67" spans="1:106" s="120" customFormat="1" ht="14.25" outlineLevel="1" x14ac:dyDescent="0.25">
      <c r="B67" s="15" t="s">
        <v>160</v>
      </c>
      <c r="C67" s="15" t="str">
        <f t="shared" si="41"/>
        <v>Мегион</v>
      </c>
      <c r="D67" s="15"/>
      <c r="E67" s="15"/>
      <c r="F67" s="15"/>
      <c r="G67" s="160"/>
      <c r="H67" s="161">
        <f t="shared" ref="H67:AM67" ca="1" si="51">IF($G17&lt;&gt;"",IF(YEAR($G17)=H$62,(DATEVALUE("31.12."&amp;H$62)-$G17)/H$53,IF(YEAR($G17)&lt;H$62,1,0)),0)</f>
        <v>0</v>
      </c>
      <c r="I67" s="161">
        <f t="shared" ca="1" si="51"/>
        <v>0</v>
      </c>
      <c r="J67" s="161">
        <f t="shared" ca="1" si="51"/>
        <v>0.99726775956284153</v>
      </c>
      <c r="K67" s="161">
        <f t="shared" ca="1" si="51"/>
        <v>1</v>
      </c>
      <c r="L67" s="161">
        <f t="shared" ca="1" si="51"/>
        <v>1</v>
      </c>
      <c r="M67" s="161">
        <f t="shared" ca="1" si="51"/>
        <v>1</v>
      </c>
      <c r="N67" s="161">
        <f t="shared" ca="1" si="51"/>
        <v>1</v>
      </c>
      <c r="O67" s="161">
        <f t="shared" ca="1" si="51"/>
        <v>1</v>
      </c>
      <c r="P67" s="161">
        <f t="shared" ca="1" si="51"/>
        <v>1</v>
      </c>
      <c r="Q67" s="161">
        <f t="shared" ca="1" si="51"/>
        <v>1</v>
      </c>
      <c r="R67" s="161">
        <f t="shared" ca="1" si="51"/>
        <v>1</v>
      </c>
      <c r="S67" s="161">
        <f t="shared" ca="1" si="51"/>
        <v>1</v>
      </c>
      <c r="T67" s="161">
        <f t="shared" ca="1" si="51"/>
        <v>1</v>
      </c>
      <c r="U67" s="161">
        <f t="shared" ca="1" si="51"/>
        <v>1</v>
      </c>
      <c r="V67" s="161">
        <f t="shared" ca="1" si="51"/>
        <v>1</v>
      </c>
      <c r="W67" s="161">
        <f t="shared" ca="1" si="51"/>
        <v>1</v>
      </c>
      <c r="X67" s="161">
        <f t="shared" ca="1" si="51"/>
        <v>1</v>
      </c>
      <c r="Y67" s="161">
        <f t="shared" ca="1" si="51"/>
        <v>1</v>
      </c>
      <c r="Z67" s="161">
        <f t="shared" ca="1" si="51"/>
        <v>1</v>
      </c>
      <c r="AA67" s="161">
        <f t="shared" ca="1" si="51"/>
        <v>1</v>
      </c>
      <c r="AB67" s="161">
        <f t="shared" ca="1" si="51"/>
        <v>1</v>
      </c>
      <c r="AC67" s="161">
        <f t="shared" ca="1" si="51"/>
        <v>1</v>
      </c>
      <c r="AD67" s="161">
        <f t="shared" ca="1" si="51"/>
        <v>1</v>
      </c>
      <c r="AE67" s="161">
        <f t="shared" ca="1" si="51"/>
        <v>1</v>
      </c>
      <c r="AF67" s="161">
        <f t="shared" ca="1" si="51"/>
        <v>1</v>
      </c>
      <c r="AG67" s="161">
        <f t="shared" ca="1" si="51"/>
        <v>1</v>
      </c>
      <c r="AH67" s="161">
        <f t="shared" ca="1" si="51"/>
        <v>1</v>
      </c>
      <c r="AI67" s="161">
        <f t="shared" ca="1" si="51"/>
        <v>1</v>
      </c>
      <c r="AJ67" s="161">
        <f t="shared" ca="1" si="51"/>
        <v>1</v>
      </c>
      <c r="AK67" s="161">
        <f t="shared" ca="1" si="51"/>
        <v>1</v>
      </c>
      <c r="AL67" s="161">
        <f t="shared" ca="1" si="51"/>
        <v>1</v>
      </c>
      <c r="AM67" s="161">
        <f t="shared" ca="1" si="51"/>
        <v>1</v>
      </c>
      <c r="AN67" s="161">
        <f t="shared" ref="AN67:BR67" ca="1" si="52">IF($G17&lt;&gt;"",IF(YEAR($G17)=AN$62,(DATEVALUE("31.12."&amp;AN$62)-$G17)/AN$53,IF(YEAR($G17)&lt;AN$62,1,0)),0)</f>
        <v>1</v>
      </c>
      <c r="AO67" s="161">
        <f t="shared" ca="1" si="52"/>
        <v>1</v>
      </c>
      <c r="AP67" s="161">
        <f t="shared" ca="1" si="52"/>
        <v>1</v>
      </c>
      <c r="AQ67" s="161">
        <f t="shared" ca="1" si="52"/>
        <v>1</v>
      </c>
      <c r="AR67" s="161">
        <f t="shared" ca="1" si="52"/>
        <v>1</v>
      </c>
      <c r="AS67" s="161">
        <f t="shared" ca="1" si="52"/>
        <v>1</v>
      </c>
      <c r="AT67" s="161">
        <f t="shared" ca="1" si="52"/>
        <v>1</v>
      </c>
      <c r="AU67" s="161">
        <f t="shared" ca="1" si="52"/>
        <v>1</v>
      </c>
      <c r="AV67" s="161">
        <f t="shared" ca="1" si="52"/>
        <v>1</v>
      </c>
      <c r="AW67" s="161">
        <f t="shared" ca="1" si="52"/>
        <v>1</v>
      </c>
      <c r="AX67" s="161">
        <f t="shared" ca="1" si="52"/>
        <v>1</v>
      </c>
      <c r="AY67" s="161">
        <f t="shared" ca="1" si="52"/>
        <v>1</v>
      </c>
      <c r="AZ67" s="161">
        <f t="shared" ca="1" si="52"/>
        <v>1</v>
      </c>
      <c r="BA67" s="161">
        <f t="shared" ca="1" si="52"/>
        <v>1</v>
      </c>
      <c r="BB67" s="161">
        <f t="shared" ca="1" si="52"/>
        <v>1</v>
      </c>
      <c r="BC67" s="161">
        <f t="shared" ca="1" si="52"/>
        <v>1</v>
      </c>
      <c r="BD67" s="161">
        <f t="shared" ca="1" si="52"/>
        <v>1</v>
      </c>
      <c r="BE67" s="161">
        <f t="shared" ca="1" si="52"/>
        <v>1</v>
      </c>
      <c r="BF67" s="161">
        <f t="shared" ca="1" si="52"/>
        <v>1</v>
      </c>
      <c r="BG67" s="161">
        <f t="shared" ca="1" si="52"/>
        <v>1</v>
      </c>
      <c r="BH67" s="161">
        <f t="shared" ca="1" si="52"/>
        <v>1</v>
      </c>
      <c r="BI67" s="161">
        <f t="shared" ca="1" si="52"/>
        <v>1</v>
      </c>
      <c r="BJ67" s="161">
        <f t="shared" ca="1" si="52"/>
        <v>1</v>
      </c>
      <c r="BK67" s="161">
        <f t="shared" ca="1" si="52"/>
        <v>1</v>
      </c>
      <c r="BL67" s="161">
        <f t="shared" ca="1" si="52"/>
        <v>1</v>
      </c>
      <c r="BM67" s="161">
        <f t="shared" ca="1" si="52"/>
        <v>1</v>
      </c>
      <c r="BN67" s="161">
        <f t="shared" ca="1" si="52"/>
        <v>1</v>
      </c>
      <c r="BO67" s="161">
        <f t="shared" ca="1" si="52"/>
        <v>1</v>
      </c>
      <c r="BP67" s="161">
        <f t="shared" ca="1" si="52"/>
        <v>1</v>
      </c>
      <c r="BQ67" s="161">
        <f t="shared" ca="1" si="52"/>
        <v>1</v>
      </c>
      <c r="BR67" s="161">
        <f t="shared" ca="1" si="52"/>
        <v>1</v>
      </c>
      <c r="BS67" s="161">
        <f t="shared" ref="BS67" ca="1" si="53">IF($G17&lt;&gt;"",IF(YEAR($G17)=BS$62,(DATEVALUE("31.12."&amp;BS$62)-$G17)/BS$53,IF(YEAR($G17)&lt;BS$62,1,0)),0)</f>
        <v>1</v>
      </c>
      <c r="BT67" s="161">
        <f t="shared" ref="BT67:CI67" ca="1" si="54">IF($G17&lt;&gt;"",IF(YEAR($G17)=BT$62,(DATEVALUE("31.12."&amp;BT$62)-$G17)/BT$53,IF(YEAR($G17)&lt;BT$62,1,0)),0)</f>
        <v>1</v>
      </c>
      <c r="BU67" s="161">
        <f t="shared" ca="1" si="54"/>
        <v>1</v>
      </c>
      <c r="BV67" s="161">
        <f t="shared" ca="1" si="54"/>
        <v>1</v>
      </c>
      <c r="BW67" s="161">
        <f t="shared" ca="1" si="54"/>
        <v>1</v>
      </c>
      <c r="BX67" s="161">
        <f t="shared" ca="1" si="54"/>
        <v>1</v>
      </c>
      <c r="BY67" s="161">
        <f t="shared" ca="1" si="54"/>
        <v>1</v>
      </c>
      <c r="BZ67" s="161">
        <f t="shared" ca="1" si="54"/>
        <v>1</v>
      </c>
      <c r="CA67" s="161">
        <f t="shared" ca="1" si="54"/>
        <v>1</v>
      </c>
      <c r="CB67" s="161">
        <f t="shared" ca="1" si="54"/>
        <v>1</v>
      </c>
      <c r="CC67" s="161">
        <f t="shared" ca="1" si="54"/>
        <v>1</v>
      </c>
      <c r="CD67" s="161">
        <f t="shared" ca="1" si="54"/>
        <v>1</v>
      </c>
      <c r="CE67" s="161">
        <f t="shared" ca="1" si="54"/>
        <v>1</v>
      </c>
      <c r="CF67" s="161">
        <f t="shared" ca="1" si="54"/>
        <v>1</v>
      </c>
      <c r="CG67" s="161">
        <f t="shared" ca="1" si="54"/>
        <v>1</v>
      </c>
      <c r="CH67" s="161">
        <f t="shared" ca="1" si="54"/>
        <v>1</v>
      </c>
      <c r="CI67" s="161">
        <f t="shared" ca="1" si="54"/>
        <v>1</v>
      </c>
      <c r="CZ67" s="157"/>
      <c r="DA67" s="157"/>
      <c r="DB67" s="162" t="str">
        <f t="shared" si="2"/>
        <v>_5.1.4_Мегион</v>
      </c>
    </row>
    <row r="68" spans="1:106" s="120" customFormat="1" ht="14.25" outlineLevel="1" x14ac:dyDescent="0.25">
      <c r="B68" s="15" t="s">
        <v>161</v>
      </c>
      <c r="C68" s="15" t="str">
        <f t="shared" si="41"/>
        <v>Оренбург</v>
      </c>
      <c r="D68" s="15"/>
      <c r="E68" s="15"/>
      <c r="F68" s="15"/>
      <c r="G68" s="160"/>
      <c r="H68" s="161">
        <f t="shared" ref="H68:AM68" ca="1" si="55">IF($G18&lt;&gt;"",IF(YEAR($G18)=H$62,(DATEVALUE("31.12."&amp;H$62)-$G18)/H$53,IF(YEAR($G18)&lt;H$62,1,0)),0)</f>
        <v>0</v>
      </c>
      <c r="I68" s="161">
        <f t="shared" ca="1" si="55"/>
        <v>0</v>
      </c>
      <c r="J68" s="161">
        <f t="shared" ca="1" si="55"/>
        <v>0.99726775956284153</v>
      </c>
      <c r="K68" s="161">
        <f t="shared" ca="1" si="55"/>
        <v>1</v>
      </c>
      <c r="L68" s="161">
        <f t="shared" ca="1" si="55"/>
        <v>1</v>
      </c>
      <c r="M68" s="161">
        <f t="shared" ca="1" si="55"/>
        <v>1</v>
      </c>
      <c r="N68" s="161">
        <f t="shared" ca="1" si="55"/>
        <v>1</v>
      </c>
      <c r="O68" s="161">
        <f t="shared" ca="1" si="55"/>
        <v>1</v>
      </c>
      <c r="P68" s="161">
        <f t="shared" ca="1" si="55"/>
        <v>1</v>
      </c>
      <c r="Q68" s="161">
        <f t="shared" ca="1" si="55"/>
        <v>1</v>
      </c>
      <c r="R68" s="161">
        <f t="shared" ca="1" si="55"/>
        <v>1</v>
      </c>
      <c r="S68" s="161">
        <f t="shared" ca="1" si="55"/>
        <v>1</v>
      </c>
      <c r="T68" s="161">
        <f t="shared" ca="1" si="55"/>
        <v>1</v>
      </c>
      <c r="U68" s="161">
        <f t="shared" ca="1" si="55"/>
        <v>1</v>
      </c>
      <c r="V68" s="161">
        <f t="shared" ca="1" si="55"/>
        <v>1</v>
      </c>
      <c r="W68" s="161">
        <f t="shared" ca="1" si="55"/>
        <v>1</v>
      </c>
      <c r="X68" s="161">
        <f t="shared" ca="1" si="55"/>
        <v>1</v>
      </c>
      <c r="Y68" s="161">
        <f t="shared" ca="1" si="55"/>
        <v>1</v>
      </c>
      <c r="Z68" s="161">
        <f t="shared" ca="1" si="55"/>
        <v>1</v>
      </c>
      <c r="AA68" s="161">
        <f t="shared" ca="1" si="55"/>
        <v>1</v>
      </c>
      <c r="AB68" s="161">
        <f t="shared" ca="1" si="55"/>
        <v>1</v>
      </c>
      <c r="AC68" s="161">
        <f t="shared" ca="1" si="55"/>
        <v>1</v>
      </c>
      <c r="AD68" s="161">
        <f t="shared" ca="1" si="55"/>
        <v>1</v>
      </c>
      <c r="AE68" s="161">
        <f t="shared" ca="1" si="55"/>
        <v>1</v>
      </c>
      <c r="AF68" s="161">
        <f t="shared" ca="1" si="55"/>
        <v>1</v>
      </c>
      <c r="AG68" s="161">
        <f t="shared" ca="1" si="55"/>
        <v>1</v>
      </c>
      <c r="AH68" s="161">
        <f t="shared" ca="1" si="55"/>
        <v>1</v>
      </c>
      <c r="AI68" s="161">
        <f t="shared" ca="1" si="55"/>
        <v>1</v>
      </c>
      <c r="AJ68" s="161">
        <f t="shared" ca="1" si="55"/>
        <v>1</v>
      </c>
      <c r="AK68" s="161">
        <f t="shared" ca="1" si="55"/>
        <v>1</v>
      </c>
      <c r="AL68" s="161">
        <f t="shared" ca="1" si="55"/>
        <v>1</v>
      </c>
      <c r="AM68" s="161">
        <f t="shared" ca="1" si="55"/>
        <v>1</v>
      </c>
      <c r="AN68" s="161">
        <f t="shared" ref="AN68:BR68" ca="1" si="56">IF($G18&lt;&gt;"",IF(YEAR($G18)=AN$62,(DATEVALUE("31.12."&amp;AN$62)-$G18)/AN$53,IF(YEAR($G18)&lt;AN$62,1,0)),0)</f>
        <v>1</v>
      </c>
      <c r="AO68" s="161">
        <f t="shared" ca="1" si="56"/>
        <v>1</v>
      </c>
      <c r="AP68" s="161">
        <f t="shared" ca="1" si="56"/>
        <v>1</v>
      </c>
      <c r="AQ68" s="161">
        <f t="shared" ca="1" si="56"/>
        <v>1</v>
      </c>
      <c r="AR68" s="161">
        <f t="shared" ca="1" si="56"/>
        <v>1</v>
      </c>
      <c r="AS68" s="161">
        <f t="shared" ca="1" si="56"/>
        <v>1</v>
      </c>
      <c r="AT68" s="161">
        <f t="shared" ca="1" si="56"/>
        <v>1</v>
      </c>
      <c r="AU68" s="161">
        <f t="shared" ca="1" si="56"/>
        <v>1</v>
      </c>
      <c r="AV68" s="161">
        <f t="shared" ca="1" si="56"/>
        <v>1</v>
      </c>
      <c r="AW68" s="161">
        <f t="shared" ca="1" si="56"/>
        <v>1</v>
      </c>
      <c r="AX68" s="161">
        <f t="shared" ca="1" si="56"/>
        <v>1</v>
      </c>
      <c r="AY68" s="161">
        <f t="shared" ca="1" si="56"/>
        <v>1</v>
      </c>
      <c r="AZ68" s="161">
        <f t="shared" ca="1" si="56"/>
        <v>1</v>
      </c>
      <c r="BA68" s="161">
        <f t="shared" ca="1" si="56"/>
        <v>1</v>
      </c>
      <c r="BB68" s="161">
        <f t="shared" ca="1" si="56"/>
        <v>1</v>
      </c>
      <c r="BC68" s="161">
        <f t="shared" ca="1" si="56"/>
        <v>1</v>
      </c>
      <c r="BD68" s="161">
        <f t="shared" ca="1" si="56"/>
        <v>1</v>
      </c>
      <c r="BE68" s="161">
        <f t="shared" ca="1" si="56"/>
        <v>1</v>
      </c>
      <c r="BF68" s="161">
        <f t="shared" ca="1" si="56"/>
        <v>1</v>
      </c>
      <c r="BG68" s="161">
        <f t="shared" ca="1" si="56"/>
        <v>1</v>
      </c>
      <c r="BH68" s="161">
        <f t="shared" ca="1" si="56"/>
        <v>1</v>
      </c>
      <c r="BI68" s="161">
        <f t="shared" ca="1" si="56"/>
        <v>1</v>
      </c>
      <c r="BJ68" s="161">
        <f t="shared" ca="1" si="56"/>
        <v>1</v>
      </c>
      <c r="BK68" s="161">
        <f t="shared" ca="1" si="56"/>
        <v>1</v>
      </c>
      <c r="BL68" s="161">
        <f t="shared" ca="1" si="56"/>
        <v>1</v>
      </c>
      <c r="BM68" s="161">
        <f t="shared" ca="1" si="56"/>
        <v>1</v>
      </c>
      <c r="BN68" s="161">
        <f t="shared" ca="1" si="56"/>
        <v>1</v>
      </c>
      <c r="BO68" s="161">
        <f t="shared" ca="1" si="56"/>
        <v>1</v>
      </c>
      <c r="BP68" s="161">
        <f t="shared" ca="1" si="56"/>
        <v>1</v>
      </c>
      <c r="BQ68" s="161">
        <f t="shared" ca="1" si="56"/>
        <v>1</v>
      </c>
      <c r="BR68" s="161">
        <f t="shared" ca="1" si="56"/>
        <v>1</v>
      </c>
      <c r="BS68" s="161">
        <f ca="1">IF($G18&lt;&gt;"",IF(YEAR($G18)=BS$62,(DATEVALUE("31.12."&amp;BS$62)-$G18)/BS$53,IF(YEAR($G18)&lt;BS$62,1,0)),0)</f>
        <v>1</v>
      </c>
      <c r="BT68" s="161">
        <f t="shared" ref="BT68:CI68" ca="1" si="57">IF($G18&lt;&gt;"",IF(YEAR($G18)=BT$62,(DATEVALUE("31.12."&amp;BT$62)-$G18)/BT$53,IF(YEAR($G18)&lt;BT$62,1,0)),0)</f>
        <v>1</v>
      </c>
      <c r="BU68" s="161">
        <f t="shared" ca="1" si="57"/>
        <v>1</v>
      </c>
      <c r="BV68" s="161">
        <f t="shared" ca="1" si="57"/>
        <v>1</v>
      </c>
      <c r="BW68" s="161">
        <f t="shared" ca="1" si="57"/>
        <v>1</v>
      </c>
      <c r="BX68" s="161">
        <f t="shared" ca="1" si="57"/>
        <v>1</v>
      </c>
      <c r="BY68" s="161">
        <f t="shared" ca="1" si="57"/>
        <v>1</v>
      </c>
      <c r="BZ68" s="161">
        <f t="shared" ca="1" si="57"/>
        <v>1</v>
      </c>
      <c r="CA68" s="161">
        <f t="shared" ca="1" si="57"/>
        <v>1</v>
      </c>
      <c r="CB68" s="161">
        <f t="shared" ca="1" si="57"/>
        <v>1</v>
      </c>
      <c r="CC68" s="161">
        <f t="shared" ca="1" si="57"/>
        <v>1</v>
      </c>
      <c r="CD68" s="161">
        <f t="shared" ca="1" si="57"/>
        <v>1</v>
      </c>
      <c r="CE68" s="161">
        <f t="shared" ca="1" si="57"/>
        <v>1</v>
      </c>
      <c r="CF68" s="161">
        <f t="shared" ca="1" si="57"/>
        <v>1</v>
      </c>
      <c r="CG68" s="161">
        <f t="shared" ca="1" si="57"/>
        <v>1</v>
      </c>
      <c r="CH68" s="161">
        <f t="shared" ca="1" si="57"/>
        <v>1</v>
      </c>
      <c r="CI68" s="161">
        <f t="shared" ca="1" si="57"/>
        <v>1</v>
      </c>
      <c r="CZ68" s="157"/>
      <c r="DA68" s="157"/>
      <c r="DB68" s="162" t="str">
        <f t="shared" si="2"/>
        <v>_5.1.5_Оренбург</v>
      </c>
    </row>
    <row r="69" spans="1:106" s="120" customFormat="1" ht="14.25" outlineLevel="1" x14ac:dyDescent="0.25">
      <c r="B69" s="15" t="s">
        <v>204</v>
      </c>
      <c r="C69" s="15" t="str">
        <f t="shared" si="41"/>
        <v>Восток</v>
      </c>
      <c r="D69" s="15"/>
      <c r="E69" s="15"/>
      <c r="F69" s="15"/>
      <c r="G69" s="160"/>
      <c r="H69" s="161">
        <f t="shared" ref="H69:AM69" ca="1" si="58">IF($G19&lt;&gt;"",IF(YEAR($G19)=H$62,(DATEVALUE("31.12."&amp;H$62)-$G19)/H$53,IF(YEAR($G19)&lt;H$62,1,0)),0)</f>
        <v>0</v>
      </c>
      <c r="I69" s="161">
        <f t="shared" ca="1" si="58"/>
        <v>0</v>
      </c>
      <c r="J69" s="161">
        <f t="shared" ca="1" si="58"/>
        <v>0.99726775956284153</v>
      </c>
      <c r="K69" s="161">
        <f t="shared" ca="1" si="58"/>
        <v>1</v>
      </c>
      <c r="L69" s="161">
        <f t="shared" ca="1" si="58"/>
        <v>1</v>
      </c>
      <c r="M69" s="161">
        <f t="shared" ca="1" si="58"/>
        <v>1</v>
      </c>
      <c r="N69" s="161">
        <f t="shared" ca="1" si="58"/>
        <v>1</v>
      </c>
      <c r="O69" s="161">
        <f t="shared" ca="1" si="58"/>
        <v>1</v>
      </c>
      <c r="P69" s="161">
        <f t="shared" ca="1" si="58"/>
        <v>1</v>
      </c>
      <c r="Q69" s="161">
        <f t="shared" ca="1" si="58"/>
        <v>1</v>
      </c>
      <c r="R69" s="161">
        <f t="shared" ca="1" si="58"/>
        <v>1</v>
      </c>
      <c r="S69" s="161">
        <f t="shared" ca="1" si="58"/>
        <v>1</v>
      </c>
      <c r="T69" s="161">
        <f t="shared" ca="1" si="58"/>
        <v>1</v>
      </c>
      <c r="U69" s="161">
        <f t="shared" ca="1" si="58"/>
        <v>1</v>
      </c>
      <c r="V69" s="161">
        <f t="shared" ca="1" si="58"/>
        <v>1</v>
      </c>
      <c r="W69" s="161">
        <f t="shared" ca="1" si="58"/>
        <v>1</v>
      </c>
      <c r="X69" s="161">
        <f t="shared" ca="1" si="58"/>
        <v>1</v>
      </c>
      <c r="Y69" s="161">
        <f t="shared" ca="1" si="58"/>
        <v>1</v>
      </c>
      <c r="Z69" s="161">
        <f t="shared" ca="1" si="58"/>
        <v>1</v>
      </c>
      <c r="AA69" s="161">
        <f t="shared" ca="1" si="58"/>
        <v>1</v>
      </c>
      <c r="AB69" s="161">
        <f t="shared" ca="1" si="58"/>
        <v>1</v>
      </c>
      <c r="AC69" s="161">
        <f t="shared" ca="1" si="58"/>
        <v>1</v>
      </c>
      <c r="AD69" s="161">
        <f t="shared" ca="1" si="58"/>
        <v>1</v>
      </c>
      <c r="AE69" s="161">
        <f t="shared" ca="1" si="58"/>
        <v>1</v>
      </c>
      <c r="AF69" s="161">
        <f t="shared" ca="1" si="58"/>
        <v>1</v>
      </c>
      <c r="AG69" s="161">
        <f t="shared" ca="1" si="58"/>
        <v>1</v>
      </c>
      <c r="AH69" s="161">
        <f t="shared" ca="1" si="58"/>
        <v>1</v>
      </c>
      <c r="AI69" s="161">
        <f t="shared" ca="1" si="58"/>
        <v>1</v>
      </c>
      <c r="AJ69" s="161">
        <f t="shared" ca="1" si="58"/>
        <v>1</v>
      </c>
      <c r="AK69" s="161">
        <f t="shared" ca="1" si="58"/>
        <v>1</v>
      </c>
      <c r="AL69" s="161">
        <f t="shared" ca="1" si="58"/>
        <v>1</v>
      </c>
      <c r="AM69" s="161">
        <f t="shared" ca="1" si="58"/>
        <v>1</v>
      </c>
      <c r="AN69" s="161">
        <f t="shared" ref="AN69:BR69" ca="1" si="59">IF($G19&lt;&gt;"",IF(YEAR($G19)=AN$62,(DATEVALUE("31.12."&amp;AN$62)-$G19)/AN$53,IF(YEAR($G19)&lt;AN$62,1,0)),0)</f>
        <v>1</v>
      </c>
      <c r="AO69" s="161">
        <f t="shared" ca="1" si="59"/>
        <v>1</v>
      </c>
      <c r="AP69" s="161">
        <f t="shared" ca="1" si="59"/>
        <v>1</v>
      </c>
      <c r="AQ69" s="161">
        <f t="shared" ca="1" si="59"/>
        <v>1</v>
      </c>
      <c r="AR69" s="161">
        <f t="shared" ca="1" si="59"/>
        <v>1</v>
      </c>
      <c r="AS69" s="161">
        <f t="shared" ca="1" si="59"/>
        <v>1</v>
      </c>
      <c r="AT69" s="161">
        <f t="shared" ca="1" si="59"/>
        <v>1</v>
      </c>
      <c r="AU69" s="161">
        <f t="shared" ca="1" si="59"/>
        <v>1</v>
      </c>
      <c r="AV69" s="161">
        <f t="shared" ca="1" si="59"/>
        <v>1</v>
      </c>
      <c r="AW69" s="161">
        <f t="shared" ca="1" si="59"/>
        <v>1</v>
      </c>
      <c r="AX69" s="161">
        <f t="shared" ca="1" si="59"/>
        <v>1</v>
      </c>
      <c r="AY69" s="161">
        <f t="shared" ca="1" si="59"/>
        <v>1</v>
      </c>
      <c r="AZ69" s="161">
        <f t="shared" ca="1" si="59"/>
        <v>1</v>
      </c>
      <c r="BA69" s="161">
        <f t="shared" ca="1" si="59"/>
        <v>1</v>
      </c>
      <c r="BB69" s="161">
        <f t="shared" ca="1" si="59"/>
        <v>1</v>
      </c>
      <c r="BC69" s="161">
        <f t="shared" ca="1" si="59"/>
        <v>1</v>
      </c>
      <c r="BD69" s="161">
        <f t="shared" ca="1" si="59"/>
        <v>1</v>
      </c>
      <c r="BE69" s="161">
        <f t="shared" ca="1" si="59"/>
        <v>1</v>
      </c>
      <c r="BF69" s="161">
        <f t="shared" ca="1" si="59"/>
        <v>1</v>
      </c>
      <c r="BG69" s="161">
        <f t="shared" ca="1" si="59"/>
        <v>1</v>
      </c>
      <c r="BH69" s="161">
        <f t="shared" ca="1" si="59"/>
        <v>1</v>
      </c>
      <c r="BI69" s="161">
        <f t="shared" ca="1" si="59"/>
        <v>1</v>
      </c>
      <c r="BJ69" s="161">
        <f t="shared" ca="1" si="59"/>
        <v>1</v>
      </c>
      <c r="BK69" s="161">
        <f t="shared" ca="1" si="59"/>
        <v>1</v>
      </c>
      <c r="BL69" s="161">
        <f t="shared" ca="1" si="59"/>
        <v>1</v>
      </c>
      <c r="BM69" s="161">
        <f t="shared" ca="1" si="59"/>
        <v>1</v>
      </c>
      <c r="BN69" s="161">
        <f t="shared" ca="1" si="59"/>
        <v>1</v>
      </c>
      <c r="BO69" s="161">
        <f t="shared" ca="1" si="59"/>
        <v>1</v>
      </c>
      <c r="BP69" s="161">
        <f t="shared" ca="1" si="59"/>
        <v>1</v>
      </c>
      <c r="BQ69" s="161">
        <f t="shared" ca="1" si="59"/>
        <v>1</v>
      </c>
      <c r="BR69" s="161">
        <f t="shared" ca="1" si="59"/>
        <v>1</v>
      </c>
      <c r="BS69" s="161">
        <f ca="1">IF($G19&lt;&gt;"",IF(YEAR($G19)=BS$62,(DATEVALUE("31.12."&amp;BS$62)-$G19)/BS$53,IF(YEAR($G19)&lt;BS$62,1,0)),0)</f>
        <v>1</v>
      </c>
      <c r="BT69" s="161">
        <f t="shared" ref="BT69:CI69" ca="1" si="60">IF($G19&lt;&gt;"",IF(YEAR($G19)=BT$62,(DATEVALUE("31.12."&amp;BT$62)-$G19)/BT$53,IF(YEAR($G19)&lt;BT$62,1,0)),0)</f>
        <v>1</v>
      </c>
      <c r="BU69" s="161">
        <f t="shared" ca="1" si="60"/>
        <v>1</v>
      </c>
      <c r="BV69" s="161">
        <f t="shared" ca="1" si="60"/>
        <v>1</v>
      </c>
      <c r="BW69" s="161">
        <f t="shared" ca="1" si="60"/>
        <v>1</v>
      </c>
      <c r="BX69" s="161">
        <f t="shared" ca="1" si="60"/>
        <v>1</v>
      </c>
      <c r="BY69" s="161">
        <f t="shared" ca="1" si="60"/>
        <v>1</v>
      </c>
      <c r="BZ69" s="161">
        <f t="shared" ca="1" si="60"/>
        <v>1</v>
      </c>
      <c r="CA69" s="161">
        <f t="shared" ca="1" si="60"/>
        <v>1</v>
      </c>
      <c r="CB69" s="161">
        <f t="shared" ca="1" si="60"/>
        <v>1</v>
      </c>
      <c r="CC69" s="161">
        <f t="shared" ca="1" si="60"/>
        <v>1</v>
      </c>
      <c r="CD69" s="161">
        <f t="shared" ca="1" si="60"/>
        <v>1</v>
      </c>
      <c r="CE69" s="161">
        <f t="shared" ca="1" si="60"/>
        <v>1</v>
      </c>
      <c r="CF69" s="161">
        <f t="shared" ca="1" si="60"/>
        <v>1</v>
      </c>
      <c r="CG69" s="161">
        <f t="shared" ca="1" si="60"/>
        <v>1</v>
      </c>
      <c r="CH69" s="161">
        <f t="shared" ca="1" si="60"/>
        <v>1</v>
      </c>
      <c r="CI69" s="161">
        <f t="shared" ca="1" si="60"/>
        <v>1</v>
      </c>
      <c r="CZ69" s="157"/>
      <c r="DA69" s="157"/>
      <c r="DB69" s="162" t="str">
        <f t="shared" ref="DB69:DB357" si="61">DA69&amp;"_"&amp;B69&amp;"_"&amp;C69</f>
        <v>_5.1.6_Восток</v>
      </c>
    </row>
    <row r="70" spans="1:106" s="120" customFormat="1" ht="14.25" outlineLevel="1" x14ac:dyDescent="0.25">
      <c r="B70" s="15" t="s">
        <v>205</v>
      </c>
      <c r="C70" s="15" t="str">
        <f t="shared" si="41"/>
        <v>Ямал</v>
      </c>
      <c r="D70" s="15"/>
      <c r="E70" s="15"/>
      <c r="F70" s="15"/>
      <c r="G70" s="160"/>
      <c r="H70" s="161">
        <f t="shared" ref="H70:AM70" ca="1" si="62">IF($G20&lt;&gt;"",IF(YEAR($G20)=H$62,(DATEVALUE("31.12."&amp;H$62)-$G20)/H$53,IF(YEAR($G20)&lt;H$62,1,0)),0)</f>
        <v>0</v>
      </c>
      <c r="I70" s="161">
        <f t="shared" ca="1" si="62"/>
        <v>0</v>
      </c>
      <c r="J70" s="161">
        <f t="shared" ca="1" si="62"/>
        <v>0.99726775956284153</v>
      </c>
      <c r="K70" s="161">
        <f t="shared" ca="1" si="62"/>
        <v>1</v>
      </c>
      <c r="L70" s="161">
        <f t="shared" ca="1" si="62"/>
        <v>1</v>
      </c>
      <c r="M70" s="161">
        <f t="shared" ca="1" si="62"/>
        <v>1</v>
      </c>
      <c r="N70" s="161">
        <f t="shared" ca="1" si="62"/>
        <v>1</v>
      </c>
      <c r="O70" s="161">
        <f t="shared" ca="1" si="62"/>
        <v>1</v>
      </c>
      <c r="P70" s="161">
        <f t="shared" ca="1" si="62"/>
        <v>1</v>
      </c>
      <c r="Q70" s="161">
        <f t="shared" ca="1" si="62"/>
        <v>1</v>
      </c>
      <c r="R70" s="161">
        <f t="shared" ca="1" si="62"/>
        <v>1</v>
      </c>
      <c r="S70" s="161">
        <f t="shared" ca="1" si="62"/>
        <v>1</v>
      </c>
      <c r="T70" s="161">
        <f t="shared" ca="1" si="62"/>
        <v>1</v>
      </c>
      <c r="U70" s="161">
        <f t="shared" ca="1" si="62"/>
        <v>1</v>
      </c>
      <c r="V70" s="161">
        <f t="shared" ca="1" si="62"/>
        <v>1</v>
      </c>
      <c r="W70" s="161">
        <f t="shared" ca="1" si="62"/>
        <v>1</v>
      </c>
      <c r="X70" s="161">
        <f t="shared" ca="1" si="62"/>
        <v>1</v>
      </c>
      <c r="Y70" s="161">
        <f t="shared" ca="1" si="62"/>
        <v>1</v>
      </c>
      <c r="Z70" s="161">
        <f t="shared" ca="1" si="62"/>
        <v>1</v>
      </c>
      <c r="AA70" s="161">
        <f t="shared" ca="1" si="62"/>
        <v>1</v>
      </c>
      <c r="AB70" s="161">
        <f t="shared" ca="1" si="62"/>
        <v>1</v>
      </c>
      <c r="AC70" s="161">
        <f t="shared" ca="1" si="62"/>
        <v>1</v>
      </c>
      <c r="AD70" s="161">
        <f t="shared" ca="1" si="62"/>
        <v>1</v>
      </c>
      <c r="AE70" s="161">
        <f t="shared" ca="1" si="62"/>
        <v>1</v>
      </c>
      <c r="AF70" s="161">
        <f t="shared" ca="1" si="62"/>
        <v>1</v>
      </c>
      <c r="AG70" s="161">
        <f t="shared" ca="1" si="62"/>
        <v>1</v>
      </c>
      <c r="AH70" s="161">
        <f t="shared" ca="1" si="62"/>
        <v>1</v>
      </c>
      <c r="AI70" s="161">
        <f t="shared" ca="1" si="62"/>
        <v>1</v>
      </c>
      <c r="AJ70" s="161">
        <f t="shared" ca="1" si="62"/>
        <v>1</v>
      </c>
      <c r="AK70" s="161">
        <f t="shared" ca="1" si="62"/>
        <v>1</v>
      </c>
      <c r="AL70" s="161">
        <f t="shared" ca="1" si="62"/>
        <v>1</v>
      </c>
      <c r="AM70" s="161">
        <f t="shared" ca="1" si="62"/>
        <v>1</v>
      </c>
      <c r="AN70" s="161">
        <f t="shared" ref="AN70:BR70" ca="1" si="63">IF($G20&lt;&gt;"",IF(YEAR($G20)=AN$62,(DATEVALUE("31.12."&amp;AN$62)-$G20)/AN$53,IF(YEAR($G20)&lt;AN$62,1,0)),0)</f>
        <v>1</v>
      </c>
      <c r="AO70" s="161">
        <f t="shared" ca="1" si="63"/>
        <v>1</v>
      </c>
      <c r="AP70" s="161">
        <f t="shared" ca="1" si="63"/>
        <v>1</v>
      </c>
      <c r="AQ70" s="161">
        <f t="shared" ca="1" si="63"/>
        <v>1</v>
      </c>
      <c r="AR70" s="161">
        <f t="shared" ca="1" si="63"/>
        <v>1</v>
      </c>
      <c r="AS70" s="161">
        <f t="shared" ca="1" si="63"/>
        <v>1</v>
      </c>
      <c r="AT70" s="161">
        <f t="shared" ca="1" si="63"/>
        <v>1</v>
      </c>
      <c r="AU70" s="161">
        <f t="shared" ca="1" si="63"/>
        <v>1</v>
      </c>
      <c r="AV70" s="161">
        <f t="shared" ca="1" si="63"/>
        <v>1</v>
      </c>
      <c r="AW70" s="161">
        <f t="shared" ca="1" si="63"/>
        <v>1</v>
      </c>
      <c r="AX70" s="161">
        <f t="shared" ca="1" si="63"/>
        <v>1</v>
      </c>
      <c r="AY70" s="161">
        <f t="shared" ca="1" si="63"/>
        <v>1</v>
      </c>
      <c r="AZ70" s="161">
        <f t="shared" ca="1" si="63"/>
        <v>1</v>
      </c>
      <c r="BA70" s="161">
        <f t="shared" ca="1" si="63"/>
        <v>1</v>
      </c>
      <c r="BB70" s="161">
        <f t="shared" ca="1" si="63"/>
        <v>1</v>
      </c>
      <c r="BC70" s="161">
        <f t="shared" ca="1" si="63"/>
        <v>1</v>
      </c>
      <c r="BD70" s="161">
        <f t="shared" ca="1" si="63"/>
        <v>1</v>
      </c>
      <c r="BE70" s="161">
        <f t="shared" ca="1" si="63"/>
        <v>1</v>
      </c>
      <c r="BF70" s="161">
        <f t="shared" ca="1" si="63"/>
        <v>1</v>
      </c>
      <c r="BG70" s="161">
        <f t="shared" ca="1" si="63"/>
        <v>1</v>
      </c>
      <c r="BH70" s="161">
        <f t="shared" ca="1" si="63"/>
        <v>1</v>
      </c>
      <c r="BI70" s="161">
        <f t="shared" ca="1" si="63"/>
        <v>1</v>
      </c>
      <c r="BJ70" s="161">
        <f t="shared" ca="1" si="63"/>
        <v>1</v>
      </c>
      <c r="BK70" s="161">
        <f t="shared" ca="1" si="63"/>
        <v>1</v>
      </c>
      <c r="BL70" s="161">
        <f t="shared" ca="1" si="63"/>
        <v>1</v>
      </c>
      <c r="BM70" s="161">
        <f t="shared" ca="1" si="63"/>
        <v>1</v>
      </c>
      <c r="BN70" s="161">
        <f t="shared" ca="1" si="63"/>
        <v>1</v>
      </c>
      <c r="BO70" s="161">
        <f t="shared" ca="1" si="63"/>
        <v>1</v>
      </c>
      <c r="BP70" s="161">
        <f t="shared" ca="1" si="63"/>
        <v>1</v>
      </c>
      <c r="BQ70" s="161">
        <f t="shared" ca="1" si="63"/>
        <v>1</v>
      </c>
      <c r="BR70" s="161">
        <f t="shared" ca="1" si="63"/>
        <v>1</v>
      </c>
      <c r="BS70" s="161">
        <f ca="1">IF($G20&lt;&gt;"",IF(YEAR($G20)=BS$62,(DATEVALUE("31.12."&amp;BS$62)-$G20)/BS$53,IF(YEAR($G20)&lt;BS$62,1,0)),0)</f>
        <v>1</v>
      </c>
      <c r="BT70" s="161">
        <f t="shared" ref="BT70:CI70" ca="1" si="64">IF($G20&lt;&gt;"",IF(YEAR($G20)=BT$62,(DATEVALUE("31.12."&amp;BT$62)-$G20)/BT$53,IF(YEAR($G20)&lt;BT$62,1,0)),0)</f>
        <v>1</v>
      </c>
      <c r="BU70" s="161">
        <f t="shared" ca="1" si="64"/>
        <v>1</v>
      </c>
      <c r="BV70" s="161">
        <f t="shared" ca="1" si="64"/>
        <v>1</v>
      </c>
      <c r="BW70" s="161">
        <f t="shared" ca="1" si="64"/>
        <v>1</v>
      </c>
      <c r="BX70" s="161">
        <f t="shared" ca="1" si="64"/>
        <v>1</v>
      </c>
      <c r="BY70" s="161">
        <f t="shared" ca="1" si="64"/>
        <v>1</v>
      </c>
      <c r="BZ70" s="161">
        <f t="shared" ca="1" si="64"/>
        <v>1</v>
      </c>
      <c r="CA70" s="161">
        <f t="shared" ca="1" si="64"/>
        <v>1</v>
      </c>
      <c r="CB70" s="161">
        <f t="shared" ca="1" si="64"/>
        <v>1</v>
      </c>
      <c r="CC70" s="161">
        <f t="shared" ca="1" si="64"/>
        <v>1</v>
      </c>
      <c r="CD70" s="161">
        <f t="shared" ca="1" si="64"/>
        <v>1</v>
      </c>
      <c r="CE70" s="161">
        <f t="shared" ca="1" si="64"/>
        <v>1</v>
      </c>
      <c r="CF70" s="161">
        <f t="shared" ca="1" si="64"/>
        <v>1</v>
      </c>
      <c r="CG70" s="161">
        <f t="shared" ca="1" si="64"/>
        <v>1</v>
      </c>
      <c r="CH70" s="161">
        <f t="shared" ca="1" si="64"/>
        <v>1</v>
      </c>
      <c r="CI70" s="161">
        <f t="shared" ca="1" si="64"/>
        <v>1</v>
      </c>
      <c r="CZ70" s="157"/>
      <c r="DA70" s="157"/>
      <c r="DB70" s="162" t="str">
        <f t="shared" si="61"/>
        <v>_5.1.7_Ямал</v>
      </c>
    </row>
    <row r="71" spans="1:106" s="120" customFormat="1" ht="14.25" outlineLevel="1" x14ac:dyDescent="0.25">
      <c r="B71" s="15" t="s">
        <v>206</v>
      </c>
      <c r="C71" s="15" t="str">
        <f t="shared" si="41"/>
        <v>Мессояха</v>
      </c>
      <c r="D71" s="15"/>
      <c r="E71" s="15"/>
      <c r="F71" s="15"/>
      <c r="G71" s="160"/>
      <c r="H71" s="161">
        <f t="shared" ref="H71:AM71" ca="1" si="65">IF($G21&lt;&gt;"",IF(YEAR($G21)=H$62,(DATEVALUE("31.12."&amp;H$62)-$G21)/H$53,IF(YEAR($G21)&lt;H$62,1,0)),0)</f>
        <v>0</v>
      </c>
      <c r="I71" s="161">
        <f t="shared" ca="1" si="65"/>
        <v>0</v>
      </c>
      <c r="J71" s="161">
        <f t="shared" ca="1" si="65"/>
        <v>0.99726775956284153</v>
      </c>
      <c r="K71" s="161">
        <f t="shared" ca="1" si="65"/>
        <v>1</v>
      </c>
      <c r="L71" s="161">
        <f t="shared" ca="1" si="65"/>
        <v>1</v>
      </c>
      <c r="M71" s="161">
        <f t="shared" ca="1" si="65"/>
        <v>1</v>
      </c>
      <c r="N71" s="161">
        <f t="shared" ca="1" si="65"/>
        <v>1</v>
      </c>
      <c r="O71" s="161">
        <f t="shared" ca="1" si="65"/>
        <v>1</v>
      </c>
      <c r="P71" s="161">
        <f t="shared" ca="1" si="65"/>
        <v>1</v>
      </c>
      <c r="Q71" s="161">
        <f t="shared" ca="1" si="65"/>
        <v>1</v>
      </c>
      <c r="R71" s="161">
        <f t="shared" ca="1" si="65"/>
        <v>1</v>
      </c>
      <c r="S71" s="161">
        <f t="shared" ca="1" si="65"/>
        <v>1</v>
      </c>
      <c r="T71" s="161">
        <f t="shared" ca="1" si="65"/>
        <v>1</v>
      </c>
      <c r="U71" s="161">
        <f t="shared" ca="1" si="65"/>
        <v>1</v>
      </c>
      <c r="V71" s="161">
        <f t="shared" ca="1" si="65"/>
        <v>1</v>
      </c>
      <c r="W71" s="161">
        <f t="shared" ca="1" si="65"/>
        <v>1</v>
      </c>
      <c r="X71" s="161">
        <f t="shared" ca="1" si="65"/>
        <v>1</v>
      </c>
      <c r="Y71" s="161">
        <f t="shared" ca="1" si="65"/>
        <v>1</v>
      </c>
      <c r="Z71" s="161">
        <f t="shared" ca="1" si="65"/>
        <v>1</v>
      </c>
      <c r="AA71" s="161">
        <f t="shared" ca="1" si="65"/>
        <v>1</v>
      </c>
      <c r="AB71" s="161">
        <f t="shared" ca="1" si="65"/>
        <v>1</v>
      </c>
      <c r="AC71" s="161">
        <f t="shared" ca="1" si="65"/>
        <v>1</v>
      </c>
      <c r="AD71" s="161">
        <f t="shared" ca="1" si="65"/>
        <v>1</v>
      </c>
      <c r="AE71" s="161">
        <f t="shared" ca="1" si="65"/>
        <v>1</v>
      </c>
      <c r="AF71" s="161">
        <f t="shared" ca="1" si="65"/>
        <v>1</v>
      </c>
      <c r="AG71" s="161">
        <f t="shared" ca="1" si="65"/>
        <v>1</v>
      </c>
      <c r="AH71" s="161">
        <f t="shared" ca="1" si="65"/>
        <v>1</v>
      </c>
      <c r="AI71" s="161">
        <f t="shared" ca="1" si="65"/>
        <v>1</v>
      </c>
      <c r="AJ71" s="161">
        <f t="shared" ca="1" si="65"/>
        <v>1</v>
      </c>
      <c r="AK71" s="161">
        <f t="shared" ca="1" si="65"/>
        <v>1</v>
      </c>
      <c r="AL71" s="161">
        <f t="shared" ca="1" si="65"/>
        <v>1</v>
      </c>
      <c r="AM71" s="161">
        <f t="shared" ca="1" si="65"/>
        <v>1</v>
      </c>
      <c r="AN71" s="161">
        <f t="shared" ref="AN71:BR71" ca="1" si="66">IF($G21&lt;&gt;"",IF(YEAR($G21)=AN$62,(DATEVALUE("31.12."&amp;AN$62)-$G21)/AN$53,IF(YEAR($G21)&lt;AN$62,1,0)),0)</f>
        <v>1</v>
      </c>
      <c r="AO71" s="161">
        <f t="shared" ca="1" si="66"/>
        <v>1</v>
      </c>
      <c r="AP71" s="161">
        <f t="shared" ca="1" si="66"/>
        <v>1</v>
      </c>
      <c r="AQ71" s="161">
        <f t="shared" ca="1" si="66"/>
        <v>1</v>
      </c>
      <c r="AR71" s="161">
        <f t="shared" ca="1" si="66"/>
        <v>1</v>
      </c>
      <c r="AS71" s="161">
        <f t="shared" ca="1" si="66"/>
        <v>1</v>
      </c>
      <c r="AT71" s="161">
        <f t="shared" ca="1" si="66"/>
        <v>1</v>
      </c>
      <c r="AU71" s="161">
        <f t="shared" ca="1" si="66"/>
        <v>1</v>
      </c>
      <c r="AV71" s="161">
        <f t="shared" ca="1" si="66"/>
        <v>1</v>
      </c>
      <c r="AW71" s="161">
        <f t="shared" ca="1" si="66"/>
        <v>1</v>
      </c>
      <c r="AX71" s="161">
        <f t="shared" ca="1" si="66"/>
        <v>1</v>
      </c>
      <c r="AY71" s="161">
        <f t="shared" ca="1" si="66"/>
        <v>1</v>
      </c>
      <c r="AZ71" s="161">
        <f t="shared" ca="1" si="66"/>
        <v>1</v>
      </c>
      <c r="BA71" s="161">
        <f t="shared" ca="1" si="66"/>
        <v>1</v>
      </c>
      <c r="BB71" s="161">
        <f t="shared" ca="1" si="66"/>
        <v>1</v>
      </c>
      <c r="BC71" s="161">
        <f t="shared" ca="1" si="66"/>
        <v>1</v>
      </c>
      <c r="BD71" s="161">
        <f t="shared" ca="1" si="66"/>
        <v>1</v>
      </c>
      <c r="BE71" s="161">
        <f t="shared" ca="1" si="66"/>
        <v>1</v>
      </c>
      <c r="BF71" s="161">
        <f t="shared" ca="1" si="66"/>
        <v>1</v>
      </c>
      <c r="BG71" s="161">
        <f t="shared" ca="1" si="66"/>
        <v>1</v>
      </c>
      <c r="BH71" s="161">
        <f t="shared" ca="1" si="66"/>
        <v>1</v>
      </c>
      <c r="BI71" s="161">
        <f t="shared" ca="1" si="66"/>
        <v>1</v>
      </c>
      <c r="BJ71" s="161">
        <f t="shared" ca="1" si="66"/>
        <v>1</v>
      </c>
      <c r="BK71" s="161">
        <f t="shared" ca="1" si="66"/>
        <v>1</v>
      </c>
      <c r="BL71" s="161">
        <f t="shared" ca="1" si="66"/>
        <v>1</v>
      </c>
      <c r="BM71" s="161">
        <f t="shared" ca="1" si="66"/>
        <v>1</v>
      </c>
      <c r="BN71" s="161">
        <f t="shared" ca="1" si="66"/>
        <v>1</v>
      </c>
      <c r="BO71" s="161">
        <f t="shared" ca="1" si="66"/>
        <v>1</v>
      </c>
      <c r="BP71" s="161">
        <f t="shared" ca="1" si="66"/>
        <v>1</v>
      </c>
      <c r="BQ71" s="161">
        <f t="shared" ca="1" si="66"/>
        <v>1</v>
      </c>
      <c r="BR71" s="161">
        <f t="shared" ca="1" si="66"/>
        <v>1</v>
      </c>
      <c r="BS71" s="161">
        <f t="shared" ref="BS71" ca="1" si="67">IF($G21&lt;&gt;"",IF(YEAR($G21)=BS$62,(DATEVALUE("31.12."&amp;BS$62)-$G21)/BS$53,IF(YEAR($G21)&lt;BS$62,1,0)),0)</f>
        <v>1</v>
      </c>
      <c r="BT71" s="161">
        <f t="shared" ref="BT71:CI71" ca="1" si="68">IF($G21&lt;&gt;"",IF(YEAR($G21)=BT$62,(DATEVALUE("31.12."&amp;BT$62)-$G21)/BT$53,IF(YEAR($G21)&lt;BT$62,1,0)),0)</f>
        <v>1</v>
      </c>
      <c r="BU71" s="161">
        <f t="shared" ca="1" si="68"/>
        <v>1</v>
      </c>
      <c r="BV71" s="161">
        <f t="shared" ca="1" si="68"/>
        <v>1</v>
      </c>
      <c r="BW71" s="161">
        <f t="shared" ca="1" si="68"/>
        <v>1</v>
      </c>
      <c r="BX71" s="161">
        <f t="shared" ca="1" si="68"/>
        <v>1</v>
      </c>
      <c r="BY71" s="161">
        <f t="shared" ca="1" si="68"/>
        <v>1</v>
      </c>
      <c r="BZ71" s="161">
        <f t="shared" ca="1" si="68"/>
        <v>1</v>
      </c>
      <c r="CA71" s="161">
        <f t="shared" ca="1" si="68"/>
        <v>1</v>
      </c>
      <c r="CB71" s="161">
        <f t="shared" ca="1" si="68"/>
        <v>1</v>
      </c>
      <c r="CC71" s="161">
        <f t="shared" ca="1" si="68"/>
        <v>1</v>
      </c>
      <c r="CD71" s="161">
        <f t="shared" ca="1" si="68"/>
        <v>1</v>
      </c>
      <c r="CE71" s="161">
        <f t="shared" ca="1" si="68"/>
        <v>1</v>
      </c>
      <c r="CF71" s="161">
        <f t="shared" ca="1" si="68"/>
        <v>1</v>
      </c>
      <c r="CG71" s="161">
        <f t="shared" ca="1" si="68"/>
        <v>1</v>
      </c>
      <c r="CH71" s="161">
        <f t="shared" ca="1" si="68"/>
        <v>1</v>
      </c>
      <c r="CI71" s="161">
        <f t="shared" ca="1" si="68"/>
        <v>1</v>
      </c>
      <c r="CZ71" s="157"/>
      <c r="DA71" s="157"/>
      <c r="DB71" s="162" t="str">
        <f t="shared" si="61"/>
        <v>_5.1.8_Мессояха</v>
      </c>
    </row>
    <row r="72" spans="1:106" s="120" customFormat="1" ht="14.25" outlineLevel="1" x14ac:dyDescent="0.25">
      <c r="B72" s="15" t="s">
        <v>207</v>
      </c>
      <c r="C72" s="15" t="str">
        <f t="shared" si="41"/>
        <v>Заполярье</v>
      </c>
      <c r="D72" s="15"/>
      <c r="E72" s="15"/>
      <c r="F72" s="15"/>
      <c r="G72" s="160"/>
      <c r="H72" s="161">
        <f t="shared" ref="H72:AM72" ca="1" si="69">IF($G22&lt;&gt;"",IF(YEAR($G22)=H$62,(DATEVALUE("31.12."&amp;H$62)-$G22)/H$53,IF(YEAR($G22)&lt;H$62,1,0)),0)</f>
        <v>0</v>
      </c>
      <c r="I72" s="161">
        <f t="shared" ca="1" si="69"/>
        <v>0</v>
      </c>
      <c r="J72" s="161">
        <f t="shared" ca="1" si="69"/>
        <v>0</v>
      </c>
      <c r="K72" s="161">
        <f t="shared" ca="1" si="69"/>
        <v>0</v>
      </c>
      <c r="L72" s="161">
        <f t="shared" ca="1" si="69"/>
        <v>0</v>
      </c>
      <c r="M72" s="161">
        <f t="shared" ca="1" si="69"/>
        <v>0</v>
      </c>
      <c r="N72" s="161">
        <f t="shared" ca="1" si="69"/>
        <v>0</v>
      </c>
      <c r="O72" s="161">
        <f t="shared" ca="1" si="69"/>
        <v>0</v>
      </c>
      <c r="P72" s="161">
        <f t="shared" ca="1" si="69"/>
        <v>0</v>
      </c>
      <c r="Q72" s="161">
        <f t="shared" ca="1" si="69"/>
        <v>0</v>
      </c>
      <c r="R72" s="161">
        <f t="shared" ca="1" si="69"/>
        <v>0</v>
      </c>
      <c r="S72" s="161">
        <f t="shared" ca="1" si="69"/>
        <v>0</v>
      </c>
      <c r="T72" s="161">
        <f t="shared" ca="1" si="69"/>
        <v>0</v>
      </c>
      <c r="U72" s="161">
        <f t="shared" ca="1" si="69"/>
        <v>0</v>
      </c>
      <c r="V72" s="161">
        <f t="shared" ca="1" si="69"/>
        <v>0</v>
      </c>
      <c r="W72" s="161">
        <f t="shared" ca="1" si="69"/>
        <v>0</v>
      </c>
      <c r="X72" s="161">
        <f t="shared" ca="1" si="69"/>
        <v>0</v>
      </c>
      <c r="Y72" s="161">
        <f t="shared" ca="1" si="69"/>
        <v>0</v>
      </c>
      <c r="Z72" s="161">
        <f t="shared" ca="1" si="69"/>
        <v>0</v>
      </c>
      <c r="AA72" s="161">
        <f t="shared" ca="1" si="69"/>
        <v>0</v>
      </c>
      <c r="AB72" s="161">
        <f t="shared" ca="1" si="69"/>
        <v>0</v>
      </c>
      <c r="AC72" s="161">
        <f t="shared" ca="1" si="69"/>
        <v>0</v>
      </c>
      <c r="AD72" s="161">
        <f t="shared" ca="1" si="69"/>
        <v>0</v>
      </c>
      <c r="AE72" s="161">
        <f t="shared" ca="1" si="69"/>
        <v>0</v>
      </c>
      <c r="AF72" s="161">
        <f t="shared" ca="1" si="69"/>
        <v>0</v>
      </c>
      <c r="AG72" s="161">
        <f t="shared" ca="1" si="69"/>
        <v>0</v>
      </c>
      <c r="AH72" s="161">
        <f t="shared" ca="1" si="69"/>
        <v>0</v>
      </c>
      <c r="AI72" s="161">
        <f t="shared" ca="1" si="69"/>
        <v>0</v>
      </c>
      <c r="AJ72" s="161">
        <f t="shared" ca="1" si="69"/>
        <v>0</v>
      </c>
      <c r="AK72" s="161">
        <f t="shared" ca="1" si="69"/>
        <v>0</v>
      </c>
      <c r="AL72" s="161">
        <f t="shared" ca="1" si="69"/>
        <v>0</v>
      </c>
      <c r="AM72" s="161">
        <f t="shared" ca="1" si="69"/>
        <v>0</v>
      </c>
      <c r="AN72" s="161">
        <f t="shared" ref="AN72:BR72" ca="1" si="70">IF($G22&lt;&gt;"",IF(YEAR($G22)=AN$62,(DATEVALUE("31.12."&amp;AN$62)-$G22)/AN$53,IF(YEAR($G22)&lt;AN$62,1,0)),0)</f>
        <v>0</v>
      </c>
      <c r="AO72" s="161">
        <f t="shared" ca="1" si="70"/>
        <v>0</v>
      </c>
      <c r="AP72" s="161">
        <f t="shared" ca="1" si="70"/>
        <v>0</v>
      </c>
      <c r="AQ72" s="161">
        <f t="shared" ca="1" si="70"/>
        <v>0</v>
      </c>
      <c r="AR72" s="161">
        <f t="shared" ca="1" si="70"/>
        <v>0</v>
      </c>
      <c r="AS72" s="161">
        <f t="shared" ca="1" si="70"/>
        <v>0</v>
      </c>
      <c r="AT72" s="161">
        <f t="shared" ca="1" si="70"/>
        <v>0</v>
      </c>
      <c r="AU72" s="161">
        <f t="shared" ca="1" si="70"/>
        <v>0</v>
      </c>
      <c r="AV72" s="161">
        <f t="shared" ca="1" si="70"/>
        <v>0</v>
      </c>
      <c r="AW72" s="161">
        <f t="shared" ca="1" si="70"/>
        <v>0</v>
      </c>
      <c r="AX72" s="161">
        <f t="shared" ca="1" si="70"/>
        <v>0</v>
      </c>
      <c r="AY72" s="161">
        <f t="shared" ca="1" si="70"/>
        <v>0</v>
      </c>
      <c r="AZ72" s="161">
        <f t="shared" ca="1" si="70"/>
        <v>0</v>
      </c>
      <c r="BA72" s="161">
        <f t="shared" ca="1" si="70"/>
        <v>0</v>
      </c>
      <c r="BB72" s="161">
        <f t="shared" ca="1" si="70"/>
        <v>0</v>
      </c>
      <c r="BC72" s="161">
        <f t="shared" ca="1" si="70"/>
        <v>0</v>
      </c>
      <c r="BD72" s="161">
        <f t="shared" ca="1" si="70"/>
        <v>0</v>
      </c>
      <c r="BE72" s="161">
        <f t="shared" ca="1" si="70"/>
        <v>0</v>
      </c>
      <c r="BF72" s="161">
        <f t="shared" ca="1" si="70"/>
        <v>0</v>
      </c>
      <c r="BG72" s="161">
        <f t="shared" ca="1" si="70"/>
        <v>0</v>
      </c>
      <c r="BH72" s="161">
        <f t="shared" ca="1" si="70"/>
        <v>0</v>
      </c>
      <c r="BI72" s="161">
        <f t="shared" ca="1" si="70"/>
        <v>0</v>
      </c>
      <c r="BJ72" s="161">
        <f t="shared" ca="1" si="70"/>
        <v>0</v>
      </c>
      <c r="BK72" s="161">
        <f t="shared" ca="1" si="70"/>
        <v>0</v>
      </c>
      <c r="BL72" s="161">
        <f t="shared" ca="1" si="70"/>
        <v>0</v>
      </c>
      <c r="BM72" s="161">
        <f t="shared" ca="1" si="70"/>
        <v>0</v>
      </c>
      <c r="BN72" s="161">
        <f t="shared" ca="1" si="70"/>
        <v>0</v>
      </c>
      <c r="BO72" s="161">
        <f t="shared" ca="1" si="70"/>
        <v>0</v>
      </c>
      <c r="BP72" s="161">
        <f t="shared" ca="1" si="70"/>
        <v>0</v>
      </c>
      <c r="BQ72" s="161">
        <f t="shared" ca="1" si="70"/>
        <v>0</v>
      </c>
      <c r="BR72" s="161">
        <f t="shared" ca="1" si="70"/>
        <v>0</v>
      </c>
      <c r="BS72" s="161">
        <f ca="1">IF($G22&lt;&gt;"",IF(YEAR($G22)=BS$62,(DATEVALUE("31.12."&amp;BS$62)-$G22)/BS$53,IF(YEAR($G22)&lt;BS$62,1,0)),0)</f>
        <v>0</v>
      </c>
      <c r="BT72" s="161">
        <f t="shared" ref="BT72:CI72" ca="1" si="71">IF($G22&lt;&gt;"",IF(YEAR($G22)=BT$62,(DATEVALUE("31.12."&amp;BT$62)-$G22)/BT$53,IF(YEAR($G22)&lt;BT$62,1,0)),0)</f>
        <v>0</v>
      </c>
      <c r="BU72" s="161">
        <f t="shared" ca="1" si="71"/>
        <v>0</v>
      </c>
      <c r="BV72" s="161">
        <f t="shared" ca="1" si="71"/>
        <v>0</v>
      </c>
      <c r="BW72" s="161">
        <f t="shared" ca="1" si="71"/>
        <v>0</v>
      </c>
      <c r="BX72" s="161">
        <f t="shared" ca="1" si="71"/>
        <v>0</v>
      </c>
      <c r="BY72" s="161">
        <f t="shared" ca="1" si="71"/>
        <v>0</v>
      </c>
      <c r="BZ72" s="161">
        <f t="shared" ca="1" si="71"/>
        <v>0</v>
      </c>
      <c r="CA72" s="161">
        <f t="shared" ca="1" si="71"/>
        <v>0</v>
      </c>
      <c r="CB72" s="161">
        <f t="shared" ca="1" si="71"/>
        <v>0</v>
      </c>
      <c r="CC72" s="161">
        <f t="shared" ca="1" si="71"/>
        <v>0</v>
      </c>
      <c r="CD72" s="161">
        <f t="shared" ca="1" si="71"/>
        <v>0</v>
      </c>
      <c r="CE72" s="161">
        <f t="shared" ca="1" si="71"/>
        <v>0</v>
      </c>
      <c r="CF72" s="161">
        <f t="shared" ca="1" si="71"/>
        <v>0</v>
      </c>
      <c r="CG72" s="161">
        <f t="shared" ca="1" si="71"/>
        <v>0</v>
      </c>
      <c r="CH72" s="161">
        <f t="shared" ca="1" si="71"/>
        <v>0</v>
      </c>
      <c r="CI72" s="161">
        <f t="shared" ca="1" si="71"/>
        <v>0</v>
      </c>
      <c r="CZ72" s="157"/>
      <c r="DA72" s="157"/>
      <c r="DB72" s="162" t="str">
        <f t="shared" si="61"/>
        <v>_5.1.9_Заполярье</v>
      </c>
    </row>
    <row r="73" spans="1:106" s="120" customFormat="1" ht="14.25" outlineLevel="1" x14ac:dyDescent="0.25">
      <c r="B73" s="15" t="s">
        <v>697</v>
      </c>
      <c r="C73" s="15" t="str">
        <f t="shared" ref="C73" si="72">C26</f>
        <v>Меретояха</v>
      </c>
      <c r="D73" s="15"/>
      <c r="E73" s="15"/>
      <c r="F73" s="15"/>
      <c r="G73" s="160"/>
      <c r="H73" s="161">
        <f t="shared" ref="H73:AM73" ca="1" si="73">IF($G26&lt;&gt;"",IF(YEAR($G26)=H$62,(DATEVALUE("31.12."&amp;H$62)-$G26)/H$53,IF(YEAR($G26)&lt;H$62,1,0)),0)</f>
        <v>0</v>
      </c>
      <c r="I73" s="161">
        <f t="shared" ca="1" si="73"/>
        <v>0</v>
      </c>
      <c r="J73" s="161">
        <f t="shared" ca="1" si="73"/>
        <v>0</v>
      </c>
      <c r="K73" s="161">
        <f t="shared" ca="1" si="73"/>
        <v>0</v>
      </c>
      <c r="L73" s="161">
        <f t="shared" ca="1" si="73"/>
        <v>0</v>
      </c>
      <c r="M73" s="161">
        <f t="shared" ca="1" si="73"/>
        <v>0</v>
      </c>
      <c r="N73" s="161">
        <f t="shared" ca="1" si="73"/>
        <v>0</v>
      </c>
      <c r="O73" s="161">
        <f t="shared" ca="1" si="73"/>
        <v>0</v>
      </c>
      <c r="P73" s="161">
        <f t="shared" ca="1" si="73"/>
        <v>0</v>
      </c>
      <c r="Q73" s="161">
        <f t="shared" ca="1" si="73"/>
        <v>0</v>
      </c>
      <c r="R73" s="161">
        <f t="shared" ca="1" si="73"/>
        <v>0</v>
      </c>
      <c r="S73" s="161">
        <f t="shared" ca="1" si="73"/>
        <v>0</v>
      </c>
      <c r="T73" s="161">
        <f t="shared" ca="1" si="73"/>
        <v>0</v>
      </c>
      <c r="U73" s="161">
        <f t="shared" ca="1" si="73"/>
        <v>0</v>
      </c>
      <c r="V73" s="161">
        <f t="shared" ca="1" si="73"/>
        <v>0</v>
      </c>
      <c r="W73" s="161">
        <f t="shared" ca="1" si="73"/>
        <v>0</v>
      </c>
      <c r="X73" s="161">
        <f t="shared" ca="1" si="73"/>
        <v>0</v>
      </c>
      <c r="Y73" s="161">
        <f t="shared" ca="1" si="73"/>
        <v>0</v>
      </c>
      <c r="Z73" s="161">
        <f t="shared" ca="1" si="73"/>
        <v>0</v>
      </c>
      <c r="AA73" s="161">
        <f t="shared" ca="1" si="73"/>
        <v>0</v>
      </c>
      <c r="AB73" s="161">
        <f t="shared" ca="1" si="73"/>
        <v>0</v>
      </c>
      <c r="AC73" s="161">
        <f t="shared" ca="1" si="73"/>
        <v>0</v>
      </c>
      <c r="AD73" s="161">
        <f t="shared" ca="1" si="73"/>
        <v>0</v>
      </c>
      <c r="AE73" s="161">
        <f t="shared" ca="1" si="73"/>
        <v>0</v>
      </c>
      <c r="AF73" s="161">
        <f t="shared" ca="1" si="73"/>
        <v>0</v>
      </c>
      <c r="AG73" s="161">
        <f t="shared" ca="1" si="73"/>
        <v>0</v>
      </c>
      <c r="AH73" s="161">
        <f t="shared" ca="1" si="73"/>
        <v>0</v>
      </c>
      <c r="AI73" s="161">
        <f t="shared" ca="1" si="73"/>
        <v>0</v>
      </c>
      <c r="AJ73" s="161">
        <f t="shared" ca="1" si="73"/>
        <v>0</v>
      </c>
      <c r="AK73" s="161">
        <f t="shared" ca="1" si="73"/>
        <v>0</v>
      </c>
      <c r="AL73" s="161">
        <f t="shared" ca="1" si="73"/>
        <v>0</v>
      </c>
      <c r="AM73" s="161">
        <f t="shared" ca="1" si="73"/>
        <v>0</v>
      </c>
      <c r="AN73" s="161">
        <f t="shared" ref="AN73:BS73" ca="1" si="74">IF($G26&lt;&gt;"",IF(YEAR($G26)=AN$62,(DATEVALUE("31.12."&amp;AN$62)-$G26)/AN$53,IF(YEAR($G26)&lt;AN$62,1,0)),0)</f>
        <v>0</v>
      </c>
      <c r="AO73" s="161">
        <f t="shared" ca="1" si="74"/>
        <v>0</v>
      </c>
      <c r="AP73" s="161">
        <f t="shared" ca="1" si="74"/>
        <v>0</v>
      </c>
      <c r="AQ73" s="161">
        <f t="shared" ca="1" si="74"/>
        <v>0</v>
      </c>
      <c r="AR73" s="161">
        <f t="shared" ca="1" si="74"/>
        <v>0</v>
      </c>
      <c r="AS73" s="161">
        <f t="shared" ca="1" si="74"/>
        <v>0</v>
      </c>
      <c r="AT73" s="161">
        <f t="shared" ca="1" si="74"/>
        <v>0</v>
      </c>
      <c r="AU73" s="161">
        <f t="shared" ca="1" si="74"/>
        <v>0</v>
      </c>
      <c r="AV73" s="161">
        <f t="shared" ca="1" si="74"/>
        <v>0</v>
      </c>
      <c r="AW73" s="161">
        <f t="shared" ca="1" si="74"/>
        <v>0</v>
      </c>
      <c r="AX73" s="161">
        <f t="shared" ca="1" si="74"/>
        <v>0</v>
      </c>
      <c r="AY73" s="161">
        <f t="shared" ca="1" si="74"/>
        <v>0</v>
      </c>
      <c r="AZ73" s="161">
        <f t="shared" ca="1" si="74"/>
        <v>0</v>
      </c>
      <c r="BA73" s="161">
        <f t="shared" ca="1" si="74"/>
        <v>0</v>
      </c>
      <c r="BB73" s="161">
        <f t="shared" ca="1" si="74"/>
        <v>0</v>
      </c>
      <c r="BC73" s="161">
        <f t="shared" ca="1" si="74"/>
        <v>0</v>
      </c>
      <c r="BD73" s="161">
        <f t="shared" ca="1" si="74"/>
        <v>0</v>
      </c>
      <c r="BE73" s="161">
        <f t="shared" ca="1" si="74"/>
        <v>0</v>
      </c>
      <c r="BF73" s="161">
        <f t="shared" ca="1" si="74"/>
        <v>0</v>
      </c>
      <c r="BG73" s="161">
        <f t="shared" ca="1" si="74"/>
        <v>0</v>
      </c>
      <c r="BH73" s="161">
        <f t="shared" ca="1" si="74"/>
        <v>0</v>
      </c>
      <c r="BI73" s="161">
        <f t="shared" ca="1" si="74"/>
        <v>0</v>
      </c>
      <c r="BJ73" s="161">
        <f t="shared" ca="1" si="74"/>
        <v>0</v>
      </c>
      <c r="BK73" s="161">
        <f t="shared" ca="1" si="74"/>
        <v>0</v>
      </c>
      <c r="BL73" s="161">
        <f t="shared" ca="1" si="74"/>
        <v>0</v>
      </c>
      <c r="BM73" s="161">
        <f t="shared" ca="1" si="74"/>
        <v>0</v>
      </c>
      <c r="BN73" s="161">
        <f t="shared" ca="1" si="74"/>
        <v>0</v>
      </c>
      <c r="BO73" s="161">
        <f t="shared" ca="1" si="74"/>
        <v>0</v>
      </c>
      <c r="BP73" s="161">
        <f t="shared" ca="1" si="74"/>
        <v>0</v>
      </c>
      <c r="BQ73" s="161">
        <f t="shared" ca="1" si="74"/>
        <v>0</v>
      </c>
      <c r="BR73" s="161">
        <f t="shared" ca="1" si="74"/>
        <v>0</v>
      </c>
      <c r="BS73" s="161">
        <f t="shared" ca="1" si="74"/>
        <v>0</v>
      </c>
      <c r="BT73" s="161">
        <f t="shared" ref="BT73:CI73" ca="1" si="75">IF($G26&lt;&gt;"",IF(YEAR($G26)=BT$62,(DATEVALUE("31.12."&amp;BT$62)-$G26)/BT$53,IF(YEAR($G26)&lt;BT$62,1,0)),0)</f>
        <v>0</v>
      </c>
      <c r="BU73" s="161">
        <f t="shared" ca="1" si="75"/>
        <v>0</v>
      </c>
      <c r="BV73" s="161">
        <f t="shared" ca="1" si="75"/>
        <v>0</v>
      </c>
      <c r="BW73" s="161">
        <f t="shared" ca="1" si="75"/>
        <v>0</v>
      </c>
      <c r="BX73" s="161">
        <f t="shared" ca="1" si="75"/>
        <v>0</v>
      </c>
      <c r="BY73" s="161">
        <f t="shared" ca="1" si="75"/>
        <v>0</v>
      </c>
      <c r="BZ73" s="161">
        <f t="shared" ca="1" si="75"/>
        <v>0</v>
      </c>
      <c r="CA73" s="161">
        <f t="shared" ca="1" si="75"/>
        <v>0</v>
      </c>
      <c r="CB73" s="161">
        <f t="shared" ca="1" si="75"/>
        <v>0</v>
      </c>
      <c r="CC73" s="161">
        <f t="shared" ca="1" si="75"/>
        <v>0</v>
      </c>
      <c r="CD73" s="161">
        <f t="shared" ca="1" si="75"/>
        <v>0</v>
      </c>
      <c r="CE73" s="161">
        <f t="shared" ca="1" si="75"/>
        <v>0</v>
      </c>
      <c r="CF73" s="161">
        <f t="shared" ca="1" si="75"/>
        <v>0</v>
      </c>
      <c r="CG73" s="161">
        <f t="shared" ca="1" si="75"/>
        <v>0</v>
      </c>
      <c r="CH73" s="161">
        <f t="shared" ca="1" si="75"/>
        <v>0</v>
      </c>
      <c r="CI73" s="161">
        <f t="shared" ca="1" si="75"/>
        <v>0</v>
      </c>
      <c r="CZ73" s="157"/>
      <c r="DA73" s="157"/>
      <c r="DB73" s="162" t="str">
        <f t="shared" si="61"/>
        <v>_5.1.10_Меретояха</v>
      </c>
    </row>
    <row r="74" spans="1:106" s="90" customFormat="1" ht="14.25" outlineLevel="1" x14ac:dyDescent="0.25">
      <c r="B74" s="16" t="s">
        <v>101</v>
      </c>
      <c r="C74" s="16" t="s">
        <v>155</v>
      </c>
      <c r="D74" s="12"/>
      <c r="E74" s="12"/>
      <c r="F74" s="12"/>
      <c r="G74" s="13"/>
      <c r="H74" s="19">
        <f ca="1">IF($H$59=1,IF($G$76+5&gt;$G$75+7,IF(H62&lt;=$G$75+7,1,0),IF(H62&lt;=$G$76+5,1,0)),IF(H62&lt;=$G$76+$G$60,1,0))</f>
        <v>1</v>
      </c>
      <c r="I74" s="19">
        <f t="shared" ref="I74:BT74" ca="1" si="76">IF($H$59=1,IF($G$76+5&gt;$G$75+7,IF(I62&lt;=$G$75+7,1,0),IF(I62&lt;=$G$76+5,1,0)),IF(I62&lt;=$G$76+$G$60,1,0))</f>
        <v>1</v>
      </c>
      <c r="J74" s="19">
        <f t="shared" ca="1" si="76"/>
        <v>1</v>
      </c>
      <c r="K74" s="19">
        <f t="shared" ca="1" si="76"/>
        <v>1</v>
      </c>
      <c r="L74" s="19">
        <f t="shared" ca="1" si="76"/>
        <v>1</v>
      </c>
      <c r="M74" s="19">
        <f t="shared" ca="1" si="76"/>
        <v>1</v>
      </c>
      <c r="N74" s="19">
        <f t="shared" ca="1" si="76"/>
        <v>1</v>
      </c>
      <c r="O74" s="19">
        <f t="shared" ca="1" si="76"/>
        <v>1</v>
      </c>
      <c r="P74" s="19">
        <f t="shared" ca="1" si="76"/>
        <v>0</v>
      </c>
      <c r="Q74" s="19">
        <f t="shared" ca="1" si="76"/>
        <v>0</v>
      </c>
      <c r="R74" s="19">
        <f t="shared" ca="1" si="76"/>
        <v>0</v>
      </c>
      <c r="S74" s="19">
        <f t="shared" ca="1" si="76"/>
        <v>0</v>
      </c>
      <c r="T74" s="19">
        <f t="shared" ca="1" si="76"/>
        <v>0</v>
      </c>
      <c r="U74" s="19">
        <f t="shared" ca="1" si="76"/>
        <v>0</v>
      </c>
      <c r="V74" s="19">
        <f t="shared" ca="1" si="76"/>
        <v>0</v>
      </c>
      <c r="W74" s="19">
        <f t="shared" ca="1" si="76"/>
        <v>0</v>
      </c>
      <c r="X74" s="19">
        <f t="shared" ca="1" si="76"/>
        <v>0</v>
      </c>
      <c r="Y74" s="19">
        <f t="shared" ca="1" si="76"/>
        <v>0</v>
      </c>
      <c r="Z74" s="19">
        <f t="shared" ca="1" si="76"/>
        <v>0</v>
      </c>
      <c r="AA74" s="19">
        <f t="shared" ca="1" si="76"/>
        <v>0</v>
      </c>
      <c r="AB74" s="19">
        <f t="shared" ca="1" si="76"/>
        <v>0</v>
      </c>
      <c r="AC74" s="19">
        <f t="shared" ca="1" si="76"/>
        <v>0</v>
      </c>
      <c r="AD74" s="19">
        <f t="shared" ca="1" si="76"/>
        <v>0</v>
      </c>
      <c r="AE74" s="19">
        <f t="shared" ca="1" si="76"/>
        <v>0</v>
      </c>
      <c r="AF74" s="19">
        <f t="shared" ca="1" si="76"/>
        <v>0</v>
      </c>
      <c r="AG74" s="19">
        <f t="shared" ca="1" si="76"/>
        <v>0</v>
      </c>
      <c r="AH74" s="19">
        <f t="shared" ca="1" si="76"/>
        <v>0</v>
      </c>
      <c r="AI74" s="19">
        <f t="shared" ca="1" si="76"/>
        <v>0</v>
      </c>
      <c r="AJ74" s="19">
        <f t="shared" ca="1" si="76"/>
        <v>0</v>
      </c>
      <c r="AK74" s="19">
        <f t="shared" ca="1" si="76"/>
        <v>0</v>
      </c>
      <c r="AL74" s="19">
        <f t="shared" ca="1" si="76"/>
        <v>0</v>
      </c>
      <c r="AM74" s="19">
        <f t="shared" ca="1" si="76"/>
        <v>0</v>
      </c>
      <c r="AN74" s="19">
        <f t="shared" ca="1" si="76"/>
        <v>0</v>
      </c>
      <c r="AO74" s="19">
        <f t="shared" ca="1" si="76"/>
        <v>0</v>
      </c>
      <c r="AP74" s="19">
        <f t="shared" ca="1" si="76"/>
        <v>0</v>
      </c>
      <c r="AQ74" s="19">
        <f t="shared" ca="1" si="76"/>
        <v>0</v>
      </c>
      <c r="AR74" s="19">
        <f t="shared" ca="1" si="76"/>
        <v>0</v>
      </c>
      <c r="AS74" s="19">
        <f t="shared" ca="1" si="76"/>
        <v>0</v>
      </c>
      <c r="AT74" s="19">
        <f t="shared" ca="1" si="76"/>
        <v>0</v>
      </c>
      <c r="AU74" s="19">
        <f t="shared" ca="1" si="76"/>
        <v>0</v>
      </c>
      <c r="AV74" s="19">
        <f t="shared" ca="1" si="76"/>
        <v>0</v>
      </c>
      <c r="AW74" s="19">
        <f t="shared" ca="1" si="76"/>
        <v>0</v>
      </c>
      <c r="AX74" s="19">
        <f t="shared" ca="1" si="76"/>
        <v>0</v>
      </c>
      <c r="AY74" s="19">
        <f t="shared" ca="1" si="76"/>
        <v>0</v>
      </c>
      <c r="AZ74" s="19">
        <f t="shared" ca="1" si="76"/>
        <v>0</v>
      </c>
      <c r="BA74" s="19">
        <f t="shared" ca="1" si="76"/>
        <v>0</v>
      </c>
      <c r="BB74" s="19">
        <f t="shared" ca="1" si="76"/>
        <v>0</v>
      </c>
      <c r="BC74" s="19">
        <f t="shared" ca="1" si="76"/>
        <v>0</v>
      </c>
      <c r="BD74" s="19">
        <f t="shared" ca="1" si="76"/>
        <v>0</v>
      </c>
      <c r="BE74" s="19">
        <f t="shared" ca="1" si="76"/>
        <v>0</v>
      </c>
      <c r="BF74" s="19">
        <f t="shared" ca="1" si="76"/>
        <v>0</v>
      </c>
      <c r="BG74" s="19">
        <f t="shared" ca="1" si="76"/>
        <v>0</v>
      </c>
      <c r="BH74" s="19">
        <f t="shared" ca="1" si="76"/>
        <v>0</v>
      </c>
      <c r="BI74" s="19">
        <f t="shared" ca="1" si="76"/>
        <v>0</v>
      </c>
      <c r="BJ74" s="19">
        <f t="shared" ca="1" si="76"/>
        <v>0</v>
      </c>
      <c r="BK74" s="19">
        <f t="shared" ca="1" si="76"/>
        <v>0</v>
      </c>
      <c r="BL74" s="19">
        <f t="shared" ca="1" si="76"/>
        <v>0</v>
      </c>
      <c r="BM74" s="19">
        <f t="shared" ca="1" si="76"/>
        <v>0</v>
      </c>
      <c r="BN74" s="19">
        <f t="shared" ca="1" si="76"/>
        <v>0</v>
      </c>
      <c r="BO74" s="19">
        <f t="shared" ca="1" si="76"/>
        <v>0</v>
      </c>
      <c r="BP74" s="19">
        <f t="shared" ca="1" si="76"/>
        <v>0</v>
      </c>
      <c r="BQ74" s="19">
        <f t="shared" ca="1" si="76"/>
        <v>0</v>
      </c>
      <c r="BR74" s="19">
        <f t="shared" ca="1" si="76"/>
        <v>0</v>
      </c>
      <c r="BS74" s="19">
        <f t="shared" ca="1" si="76"/>
        <v>0</v>
      </c>
      <c r="BT74" s="19">
        <f t="shared" ca="1" si="76"/>
        <v>0</v>
      </c>
      <c r="BU74" s="19">
        <f t="shared" ref="BU74:CI74" ca="1" si="77">IF($H$59=1,IF($G$76+5&gt;$G$75+7,IF(BU62&lt;=$G$75+7,1,0),IF(BU62&lt;=$G$76+5,1,0)),IF(BU62&lt;=$G$76+$G$60,1,0))</f>
        <v>0</v>
      </c>
      <c r="BV74" s="19">
        <f t="shared" ca="1" si="77"/>
        <v>0</v>
      </c>
      <c r="BW74" s="19">
        <f t="shared" ca="1" si="77"/>
        <v>0</v>
      </c>
      <c r="BX74" s="19">
        <f t="shared" ca="1" si="77"/>
        <v>0</v>
      </c>
      <c r="BY74" s="19">
        <f t="shared" ca="1" si="77"/>
        <v>0</v>
      </c>
      <c r="BZ74" s="19">
        <f t="shared" ca="1" si="77"/>
        <v>0</v>
      </c>
      <c r="CA74" s="19">
        <f t="shared" ca="1" si="77"/>
        <v>0</v>
      </c>
      <c r="CB74" s="19">
        <f t="shared" ca="1" si="77"/>
        <v>0</v>
      </c>
      <c r="CC74" s="19">
        <f t="shared" ca="1" si="77"/>
        <v>0</v>
      </c>
      <c r="CD74" s="19">
        <f t="shared" ca="1" si="77"/>
        <v>0</v>
      </c>
      <c r="CE74" s="19">
        <f t="shared" ca="1" si="77"/>
        <v>0</v>
      </c>
      <c r="CF74" s="19">
        <f t="shared" ca="1" si="77"/>
        <v>0</v>
      </c>
      <c r="CG74" s="19">
        <f t="shared" ca="1" si="77"/>
        <v>0</v>
      </c>
      <c r="CH74" s="19">
        <f t="shared" ca="1" si="77"/>
        <v>0</v>
      </c>
      <c r="CI74" s="19">
        <f t="shared" ca="1" si="77"/>
        <v>0</v>
      </c>
      <c r="CZ74" s="159" t="s">
        <v>181</v>
      </c>
      <c r="DA74" s="159">
        <v>51</v>
      </c>
      <c r="DB74" s="162" t="str">
        <f t="shared" si="61"/>
        <v>51_5.2_Горизонт оценки</v>
      </c>
    </row>
    <row r="75" spans="1:106" s="90" customFormat="1" ht="14.25" outlineLevel="1" x14ac:dyDescent="0.2">
      <c r="A75" s="261"/>
      <c r="B75" s="12" t="s">
        <v>164</v>
      </c>
      <c r="C75" s="12" t="s">
        <v>162</v>
      </c>
      <c r="D75" s="12"/>
      <c r="E75" s="12"/>
      <c r="F75" s="12"/>
      <c r="G75" s="20">
        <f t="array" aca="1" ref="G75" ca="1">IF(ISNA(OFFSET(G1,0,MATCH(1=1,$H$29:$CI$29&lt;&gt;0,))),$G$4,OFFSET(G1,0,MATCH(1=1,$H$29:$CI$29&lt;&gt;0,)))</f>
        <v>2022</v>
      </c>
      <c r="H75" s="270"/>
      <c r="I75" s="270"/>
      <c r="J75" s="270"/>
      <c r="K75" s="270"/>
      <c r="L75" s="270"/>
      <c r="M75" s="270"/>
      <c r="N75" s="270"/>
      <c r="O75" s="270"/>
      <c r="P75" s="270"/>
      <c r="Q75" s="270"/>
      <c r="R75" s="270"/>
      <c r="S75" s="270"/>
      <c r="T75" s="270"/>
      <c r="U75" s="270"/>
      <c r="V75" s="270"/>
      <c r="W75" s="270"/>
      <c r="X75" s="270"/>
      <c r="Y75" s="270"/>
      <c r="Z75" s="270"/>
      <c r="AA75" s="270"/>
      <c r="AB75" s="270"/>
      <c r="AC75" s="270"/>
      <c r="AD75" s="270"/>
      <c r="AE75" s="270"/>
      <c r="AF75" s="270"/>
      <c r="AG75" s="270"/>
      <c r="AH75" s="270"/>
      <c r="AI75" s="270"/>
      <c r="AJ75" s="270"/>
      <c r="AK75" s="270"/>
      <c r="AL75" s="270"/>
      <c r="AM75" s="270"/>
      <c r="AN75" s="270"/>
      <c r="AO75" s="270"/>
      <c r="AP75" s="270"/>
      <c r="AQ75" s="270"/>
      <c r="AR75" s="270"/>
      <c r="AS75" s="270"/>
      <c r="AT75" s="270"/>
      <c r="AU75" s="270"/>
      <c r="AV75" s="270"/>
      <c r="AW75" s="270"/>
      <c r="AX75" s="270"/>
      <c r="AY75" s="270"/>
      <c r="AZ75" s="270"/>
      <c r="BA75" s="270"/>
      <c r="BB75" s="270"/>
      <c r="BC75" s="270"/>
      <c r="BD75" s="270"/>
      <c r="BE75" s="270"/>
      <c r="BF75" s="270"/>
      <c r="BG75" s="270"/>
      <c r="BH75" s="270"/>
      <c r="BI75" s="270"/>
      <c r="BJ75" s="270"/>
      <c r="BK75" s="270"/>
      <c r="BL75" s="270"/>
      <c r="BM75" s="270"/>
      <c r="BN75" s="270"/>
      <c r="BO75" s="270"/>
      <c r="BP75" s="270"/>
      <c r="BQ75" s="270"/>
      <c r="BR75" s="270"/>
      <c r="BS75" s="270"/>
      <c r="BT75" s="270"/>
      <c r="BU75" s="270"/>
      <c r="BV75" s="270"/>
      <c r="BW75" s="270"/>
      <c r="BX75" s="270"/>
      <c r="BY75" s="270"/>
      <c r="BZ75" s="270"/>
      <c r="CA75" s="270"/>
      <c r="CB75" s="270"/>
      <c r="CC75" s="270"/>
      <c r="CD75" s="270"/>
      <c r="CE75" s="270"/>
      <c r="CF75" s="270"/>
      <c r="CG75" s="270"/>
      <c r="CH75" s="270"/>
      <c r="CI75" s="270"/>
      <c r="CZ75" s="159" t="s">
        <v>181</v>
      </c>
      <c r="DA75" s="159">
        <v>52</v>
      </c>
      <c r="DB75" s="162" t="str">
        <f t="shared" si="61"/>
        <v>52_5.2.1_первый год инвестиций</v>
      </c>
    </row>
    <row r="76" spans="1:106" s="90" customFormat="1" ht="14.25" outlineLevel="1" x14ac:dyDescent="0.2">
      <c r="A76" s="261"/>
      <c r="B76" s="12" t="s">
        <v>165</v>
      </c>
      <c r="C76" s="12" t="s">
        <v>163</v>
      </c>
      <c r="D76" s="12"/>
      <c r="E76" s="12"/>
      <c r="F76" s="12"/>
      <c r="G76" s="20">
        <f ca="1">YEAR(G11)</f>
        <v>2024</v>
      </c>
      <c r="H76" s="270"/>
      <c r="I76" s="270"/>
      <c r="J76" s="270"/>
      <c r="K76" s="270"/>
      <c r="L76" s="270"/>
      <c r="M76" s="270"/>
      <c r="N76" s="270"/>
      <c r="O76" s="270"/>
      <c r="P76" s="270"/>
      <c r="Q76" s="270"/>
      <c r="R76" s="270"/>
      <c r="S76" s="270"/>
      <c r="T76" s="270"/>
      <c r="U76" s="270"/>
      <c r="V76" s="270"/>
      <c r="W76" s="270"/>
      <c r="X76" s="270"/>
      <c r="Y76" s="270"/>
      <c r="Z76" s="270"/>
      <c r="AA76" s="270"/>
      <c r="AB76" s="270"/>
      <c r="AC76" s="270"/>
      <c r="AD76" s="270"/>
      <c r="AE76" s="270"/>
      <c r="AF76" s="270"/>
      <c r="AG76" s="270"/>
      <c r="AH76" s="270"/>
      <c r="AI76" s="270"/>
      <c r="AJ76" s="270"/>
      <c r="AK76" s="270"/>
      <c r="AL76" s="270"/>
      <c r="AM76" s="270"/>
      <c r="AN76" s="270"/>
      <c r="AO76" s="270"/>
      <c r="AP76" s="270"/>
      <c r="AQ76" s="270"/>
      <c r="AR76" s="270"/>
      <c r="AS76" s="270"/>
      <c r="AT76" s="270"/>
      <c r="AU76" s="270"/>
      <c r="AV76" s="270"/>
      <c r="AW76" s="270"/>
      <c r="AX76" s="270"/>
      <c r="AY76" s="270"/>
      <c r="AZ76" s="270"/>
      <c r="BA76" s="270"/>
      <c r="BB76" s="270"/>
      <c r="BC76" s="270"/>
      <c r="BD76" s="270"/>
      <c r="BE76" s="270"/>
      <c r="BF76" s="270"/>
      <c r="BG76" s="270"/>
      <c r="BH76" s="270"/>
      <c r="BI76" s="270"/>
      <c r="BJ76" s="270"/>
      <c r="BK76" s="270"/>
      <c r="BL76" s="270"/>
      <c r="BM76" s="270"/>
      <c r="BN76" s="270"/>
      <c r="BO76" s="270"/>
      <c r="BP76" s="270"/>
      <c r="BQ76" s="270"/>
      <c r="BR76" s="270"/>
      <c r="BS76" s="270"/>
      <c r="BT76" s="270"/>
      <c r="BU76" s="270"/>
      <c r="BV76" s="270"/>
      <c r="BW76" s="270"/>
      <c r="BX76" s="270"/>
      <c r="BY76" s="270"/>
      <c r="BZ76" s="270"/>
      <c r="CA76" s="270"/>
      <c r="CB76" s="270"/>
      <c r="CC76" s="270"/>
      <c r="CD76" s="270"/>
      <c r="CE76" s="270"/>
      <c r="CF76" s="270"/>
      <c r="CG76" s="270"/>
      <c r="CH76" s="270"/>
      <c r="CI76" s="270"/>
      <c r="CZ76" s="159" t="s">
        <v>181</v>
      </c>
      <c r="DA76" s="159">
        <v>53</v>
      </c>
      <c r="DB76" s="162" t="str">
        <f t="shared" si="61"/>
        <v>53_5.2.2_год перевода решения в промышленною эксплуатацию</v>
      </c>
    </row>
    <row r="77" spans="1:106" s="33" customFormat="1" ht="14.25" outlineLevel="1" x14ac:dyDescent="0.25">
      <c r="B77" s="38"/>
      <c r="C77" s="71"/>
      <c r="D77" s="71"/>
      <c r="E77" s="71"/>
      <c r="F77" s="34"/>
      <c r="CZ77" s="41" t="s">
        <v>181</v>
      </c>
      <c r="DA77" s="159">
        <v>54</v>
      </c>
      <c r="DB77" s="162" t="str">
        <f t="shared" si="61"/>
        <v>54__</v>
      </c>
    </row>
    <row r="78" spans="1:106" s="43" customFormat="1" ht="32.25" customHeight="1" x14ac:dyDescent="0.2">
      <c r="A78" s="33"/>
      <c r="B78" s="73" t="s">
        <v>150</v>
      </c>
      <c r="C78" s="74" t="s">
        <v>31</v>
      </c>
      <c r="D78" s="74"/>
      <c r="E78" s="75" t="s">
        <v>116</v>
      </c>
      <c r="F78" s="76"/>
      <c r="G78" s="77"/>
      <c r="H78" s="230">
        <f>H$1</f>
        <v>2022</v>
      </c>
      <c r="I78" s="230">
        <f t="shared" ref="I78:BT78" si="78">I$1</f>
        <v>2023</v>
      </c>
      <c r="J78" s="230">
        <f t="shared" si="78"/>
        <v>2024</v>
      </c>
      <c r="K78" s="230">
        <f t="shared" si="78"/>
        <v>2025</v>
      </c>
      <c r="L78" s="230">
        <f t="shared" si="78"/>
        <v>2026</v>
      </c>
      <c r="M78" s="230">
        <f t="shared" si="78"/>
        <v>2027</v>
      </c>
      <c r="N78" s="230">
        <f t="shared" si="78"/>
        <v>2028</v>
      </c>
      <c r="O78" s="230">
        <f t="shared" si="78"/>
        <v>2029</v>
      </c>
      <c r="P78" s="230">
        <f t="shared" si="78"/>
        <v>2030</v>
      </c>
      <c r="Q78" s="230">
        <f t="shared" si="78"/>
        <v>2031</v>
      </c>
      <c r="R78" s="230">
        <f t="shared" si="78"/>
        <v>2032</v>
      </c>
      <c r="S78" s="230">
        <f t="shared" si="78"/>
        <v>2033</v>
      </c>
      <c r="T78" s="230">
        <f t="shared" si="78"/>
        <v>2034</v>
      </c>
      <c r="U78" s="230">
        <f t="shared" si="78"/>
        <v>2035</v>
      </c>
      <c r="V78" s="230">
        <f t="shared" si="78"/>
        <v>2036</v>
      </c>
      <c r="W78" s="230">
        <f t="shared" si="78"/>
        <v>2037</v>
      </c>
      <c r="X78" s="230">
        <f t="shared" si="78"/>
        <v>2038</v>
      </c>
      <c r="Y78" s="230">
        <f t="shared" si="78"/>
        <v>2039</v>
      </c>
      <c r="Z78" s="230">
        <f t="shared" si="78"/>
        <v>2040</v>
      </c>
      <c r="AA78" s="230">
        <f t="shared" si="78"/>
        <v>2041</v>
      </c>
      <c r="AB78" s="230">
        <f t="shared" si="78"/>
        <v>2042</v>
      </c>
      <c r="AC78" s="230">
        <f t="shared" si="78"/>
        <v>2043</v>
      </c>
      <c r="AD78" s="230">
        <f t="shared" si="78"/>
        <v>2044</v>
      </c>
      <c r="AE78" s="230">
        <f t="shared" si="78"/>
        <v>2045</v>
      </c>
      <c r="AF78" s="230">
        <f t="shared" si="78"/>
        <v>2046</v>
      </c>
      <c r="AG78" s="230">
        <f t="shared" si="78"/>
        <v>2047</v>
      </c>
      <c r="AH78" s="230">
        <f t="shared" si="78"/>
        <v>2048</v>
      </c>
      <c r="AI78" s="230">
        <f t="shared" si="78"/>
        <v>2049</v>
      </c>
      <c r="AJ78" s="230">
        <f t="shared" si="78"/>
        <v>2050</v>
      </c>
      <c r="AK78" s="230">
        <f t="shared" si="78"/>
        <v>2051</v>
      </c>
      <c r="AL78" s="230">
        <f t="shared" si="78"/>
        <v>2052</v>
      </c>
      <c r="AM78" s="230">
        <f t="shared" si="78"/>
        <v>2053</v>
      </c>
      <c r="AN78" s="230">
        <f t="shared" si="78"/>
        <v>2054</v>
      </c>
      <c r="AO78" s="230">
        <f t="shared" si="78"/>
        <v>2055</v>
      </c>
      <c r="AP78" s="230">
        <f t="shared" si="78"/>
        <v>2056</v>
      </c>
      <c r="AQ78" s="230">
        <f t="shared" si="78"/>
        <v>2057</v>
      </c>
      <c r="AR78" s="230">
        <f t="shared" si="78"/>
        <v>2058</v>
      </c>
      <c r="AS78" s="230">
        <f t="shared" si="78"/>
        <v>2059</v>
      </c>
      <c r="AT78" s="230">
        <f t="shared" si="78"/>
        <v>2060</v>
      </c>
      <c r="AU78" s="230">
        <f t="shared" si="78"/>
        <v>2061</v>
      </c>
      <c r="AV78" s="230">
        <f t="shared" si="78"/>
        <v>2062</v>
      </c>
      <c r="AW78" s="230">
        <f t="shared" si="78"/>
        <v>2063</v>
      </c>
      <c r="AX78" s="230">
        <f t="shared" si="78"/>
        <v>2064</v>
      </c>
      <c r="AY78" s="230">
        <f t="shared" si="78"/>
        <v>2065</v>
      </c>
      <c r="AZ78" s="230">
        <f t="shared" si="78"/>
        <v>2066</v>
      </c>
      <c r="BA78" s="230">
        <f t="shared" si="78"/>
        <v>2067</v>
      </c>
      <c r="BB78" s="230">
        <f t="shared" si="78"/>
        <v>2068</v>
      </c>
      <c r="BC78" s="230">
        <f t="shared" si="78"/>
        <v>2069</v>
      </c>
      <c r="BD78" s="230">
        <f t="shared" si="78"/>
        <v>2070</v>
      </c>
      <c r="BE78" s="230">
        <f t="shared" si="78"/>
        <v>2071</v>
      </c>
      <c r="BF78" s="230">
        <f t="shared" si="78"/>
        <v>2072</v>
      </c>
      <c r="BG78" s="230">
        <f t="shared" si="78"/>
        <v>2073</v>
      </c>
      <c r="BH78" s="230">
        <f t="shared" si="78"/>
        <v>2074</v>
      </c>
      <c r="BI78" s="230">
        <f t="shared" si="78"/>
        <v>2075</v>
      </c>
      <c r="BJ78" s="230">
        <f t="shared" si="78"/>
        <v>2076</v>
      </c>
      <c r="BK78" s="230">
        <f t="shared" si="78"/>
        <v>2077</v>
      </c>
      <c r="BL78" s="230">
        <f t="shared" si="78"/>
        <v>2078</v>
      </c>
      <c r="BM78" s="230">
        <f t="shared" si="78"/>
        <v>2079</v>
      </c>
      <c r="BN78" s="230">
        <f t="shared" si="78"/>
        <v>2080</v>
      </c>
      <c r="BO78" s="230">
        <f t="shared" si="78"/>
        <v>2081</v>
      </c>
      <c r="BP78" s="230">
        <f t="shared" si="78"/>
        <v>2082</v>
      </c>
      <c r="BQ78" s="230">
        <f t="shared" si="78"/>
        <v>2083</v>
      </c>
      <c r="BR78" s="230">
        <f t="shared" si="78"/>
        <v>2084</v>
      </c>
      <c r="BS78" s="230">
        <f t="shared" si="78"/>
        <v>2085</v>
      </c>
      <c r="BT78" s="230">
        <f t="shared" si="78"/>
        <v>2086</v>
      </c>
      <c r="BU78" s="230">
        <f t="shared" ref="BU78:CI78" si="79">BU$1</f>
        <v>2087</v>
      </c>
      <c r="BV78" s="230">
        <f t="shared" si="79"/>
        <v>2088</v>
      </c>
      <c r="BW78" s="230">
        <f t="shared" si="79"/>
        <v>2089</v>
      </c>
      <c r="BX78" s="230">
        <f t="shared" si="79"/>
        <v>2090</v>
      </c>
      <c r="BY78" s="230">
        <f t="shared" si="79"/>
        <v>2091</v>
      </c>
      <c r="BZ78" s="230">
        <f t="shared" si="79"/>
        <v>2092</v>
      </c>
      <c r="CA78" s="230">
        <f t="shared" si="79"/>
        <v>2093</v>
      </c>
      <c r="CB78" s="230">
        <f t="shared" si="79"/>
        <v>2094</v>
      </c>
      <c r="CC78" s="230">
        <f t="shared" si="79"/>
        <v>2095</v>
      </c>
      <c r="CD78" s="230">
        <f t="shared" si="79"/>
        <v>2096</v>
      </c>
      <c r="CE78" s="230">
        <f t="shared" si="79"/>
        <v>2097</v>
      </c>
      <c r="CF78" s="230">
        <f t="shared" si="79"/>
        <v>2098</v>
      </c>
      <c r="CG78" s="230">
        <f t="shared" si="79"/>
        <v>2099</v>
      </c>
      <c r="CH78" s="230">
        <f t="shared" si="79"/>
        <v>2100</v>
      </c>
      <c r="CI78" s="230">
        <f t="shared" si="79"/>
        <v>2101</v>
      </c>
      <c r="CZ78" s="41" t="s">
        <v>181</v>
      </c>
      <c r="DA78" s="159">
        <v>55</v>
      </c>
      <c r="DB78" s="162" t="str">
        <f t="shared" si="61"/>
        <v>55_6_Эффекты проекта</v>
      </c>
    </row>
    <row r="79" spans="1:106" ht="14.25" outlineLevel="1" x14ac:dyDescent="0.25">
      <c r="B79" s="12" t="s">
        <v>62</v>
      </c>
      <c r="C79" s="218" t="s">
        <v>102</v>
      </c>
      <c r="D79" s="12" t="str">
        <f>D111</f>
        <v>Вероятностный</v>
      </c>
      <c r="E79" s="12" t="str">
        <f>E111</f>
        <v>Косвенный</v>
      </c>
      <c r="F79" s="12" t="s">
        <v>13</v>
      </c>
      <c r="G79" s="13">
        <f ca="1">SUM(H79:CI79)</f>
        <v>643403.43237127224</v>
      </c>
      <c r="H79" s="14">
        <f t="shared" ref="H79:AM79" ca="1" si="80">H111*H$74</f>
        <v>0</v>
      </c>
      <c r="I79" s="14">
        <f t="shared" ca="1" si="80"/>
        <v>0</v>
      </c>
      <c r="J79" s="14">
        <f t="shared" ca="1" si="80"/>
        <v>24906.391317259866</v>
      </c>
      <c r="K79" s="14">
        <f t="shared" ca="1" si="80"/>
        <v>82848.242525523267</v>
      </c>
      <c r="L79" s="14">
        <f t="shared" ca="1" si="80"/>
        <v>106878.33998745221</v>
      </c>
      <c r="M79" s="14">
        <f t="shared" ca="1" si="80"/>
        <v>118893.38871841668</v>
      </c>
      <c r="N79" s="14">
        <f t="shared" ca="1" si="80"/>
        <v>154938.53491131007</v>
      </c>
      <c r="O79" s="14">
        <f t="shared" ca="1" si="80"/>
        <v>154938.53491131007</v>
      </c>
      <c r="P79" s="14">
        <f t="shared" ca="1" si="80"/>
        <v>0</v>
      </c>
      <c r="Q79" s="14">
        <f t="shared" ca="1" si="80"/>
        <v>0</v>
      </c>
      <c r="R79" s="14">
        <f t="shared" ca="1" si="80"/>
        <v>0</v>
      </c>
      <c r="S79" s="14">
        <f t="shared" ca="1" si="80"/>
        <v>0</v>
      </c>
      <c r="T79" s="14">
        <f t="shared" ca="1" si="80"/>
        <v>0</v>
      </c>
      <c r="U79" s="14">
        <f t="shared" ca="1" si="80"/>
        <v>0</v>
      </c>
      <c r="V79" s="14">
        <f t="shared" ca="1" si="80"/>
        <v>0</v>
      </c>
      <c r="W79" s="14">
        <f t="shared" ca="1" si="80"/>
        <v>0</v>
      </c>
      <c r="X79" s="14">
        <f t="shared" ca="1" si="80"/>
        <v>0</v>
      </c>
      <c r="Y79" s="14">
        <f t="shared" ca="1" si="80"/>
        <v>0</v>
      </c>
      <c r="Z79" s="14">
        <f t="shared" ca="1" si="80"/>
        <v>0</v>
      </c>
      <c r="AA79" s="14">
        <f t="shared" ca="1" si="80"/>
        <v>0</v>
      </c>
      <c r="AB79" s="14">
        <f t="shared" ca="1" si="80"/>
        <v>0</v>
      </c>
      <c r="AC79" s="14">
        <f t="shared" ca="1" si="80"/>
        <v>0</v>
      </c>
      <c r="AD79" s="14">
        <f t="shared" ca="1" si="80"/>
        <v>0</v>
      </c>
      <c r="AE79" s="14">
        <f t="shared" ca="1" si="80"/>
        <v>0</v>
      </c>
      <c r="AF79" s="14">
        <f t="shared" ca="1" si="80"/>
        <v>0</v>
      </c>
      <c r="AG79" s="14">
        <f t="shared" ca="1" si="80"/>
        <v>0</v>
      </c>
      <c r="AH79" s="14">
        <f t="shared" ca="1" si="80"/>
        <v>0</v>
      </c>
      <c r="AI79" s="14">
        <f t="shared" ca="1" si="80"/>
        <v>0</v>
      </c>
      <c r="AJ79" s="14">
        <f t="shared" ca="1" si="80"/>
        <v>0</v>
      </c>
      <c r="AK79" s="14">
        <f t="shared" ca="1" si="80"/>
        <v>0</v>
      </c>
      <c r="AL79" s="14">
        <f t="shared" ca="1" si="80"/>
        <v>0</v>
      </c>
      <c r="AM79" s="14">
        <f t="shared" ca="1" si="80"/>
        <v>0</v>
      </c>
      <c r="AN79" s="14">
        <f t="shared" ref="AN79:BS79" ca="1" si="81">AN111*AN$74</f>
        <v>0</v>
      </c>
      <c r="AO79" s="14">
        <f t="shared" ca="1" si="81"/>
        <v>0</v>
      </c>
      <c r="AP79" s="14">
        <f t="shared" ca="1" si="81"/>
        <v>0</v>
      </c>
      <c r="AQ79" s="14">
        <f t="shared" ca="1" si="81"/>
        <v>0</v>
      </c>
      <c r="AR79" s="14">
        <f t="shared" ca="1" si="81"/>
        <v>0</v>
      </c>
      <c r="AS79" s="14">
        <f t="shared" ca="1" si="81"/>
        <v>0</v>
      </c>
      <c r="AT79" s="14">
        <f t="shared" ca="1" si="81"/>
        <v>0</v>
      </c>
      <c r="AU79" s="14">
        <f t="shared" ca="1" si="81"/>
        <v>0</v>
      </c>
      <c r="AV79" s="14">
        <f t="shared" ca="1" si="81"/>
        <v>0</v>
      </c>
      <c r="AW79" s="14">
        <f t="shared" ca="1" si="81"/>
        <v>0</v>
      </c>
      <c r="AX79" s="14">
        <f t="shared" ca="1" si="81"/>
        <v>0</v>
      </c>
      <c r="AY79" s="14">
        <f t="shared" ca="1" si="81"/>
        <v>0</v>
      </c>
      <c r="AZ79" s="14">
        <f t="shared" ca="1" si="81"/>
        <v>0</v>
      </c>
      <c r="BA79" s="14">
        <f t="shared" ca="1" si="81"/>
        <v>0</v>
      </c>
      <c r="BB79" s="14">
        <f t="shared" ca="1" si="81"/>
        <v>0</v>
      </c>
      <c r="BC79" s="14">
        <f t="shared" ca="1" si="81"/>
        <v>0</v>
      </c>
      <c r="BD79" s="14">
        <f t="shared" ca="1" si="81"/>
        <v>0</v>
      </c>
      <c r="BE79" s="14">
        <f t="shared" ca="1" si="81"/>
        <v>0</v>
      </c>
      <c r="BF79" s="14">
        <f t="shared" ca="1" si="81"/>
        <v>0</v>
      </c>
      <c r="BG79" s="14">
        <f t="shared" ca="1" si="81"/>
        <v>0</v>
      </c>
      <c r="BH79" s="14">
        <f t="shared" ca="1" si="81"/>
        <v>0</v>
      </c>
      <c r="BI79" s="14">
        <f t="shared" ca="1" si="81"/>
        <v>0</v>
      </c>
      <c r="BJ79" s="14">
        <f t="shared" ca="1" si="81"/>
        <v>0</v>
      </c>
      <c r="BK79" s="14">
        <f t="shared" ca="1" si="81"/>
        <v>0</v>
      </c>
      <c r="BL79" s="14">
        <f t="shared" ca="1" si="81"/>
        <v>0</v>
      </c>
      <c r="BM79" s="14">
        <f t="shared" ca="1" si="81"/>
        <v>0</v>
      </c>
      <c r="BN79" s="14">
        <f t="shared" ca="1" si="81"/>
        <v>0</v>
      </c>
      <c r="BO79" s="14">
        <f t="shared" ca="1" si="81"/>
        <v>0</v>
      </c>
      <c r="BP79" s="14">
        <f t="shared" ca="1" si="81"/>
        <v>0</v>
      </c>
      <c r="BQ79" s="14">
        <f t="shared" ca="1" si="81"/>
        <v>0</v>
      </c>
      <c r="BR79" s="14">
        <f t="shared" ca="1" si="81"/>
        <v>0</v>
      </c>
      <c r="BS79" s="14">
        <f t="shared" ca="1" si="81"/>
        <v>0</v>
      </c>
      <c r="BT79" s="14">
        <f t="shared" ref="BT79:CI79" ca="1" si="82">BT111*BT$74</f>
        <v>0</v>
      </c>
      <c r="BU79" s="14">
        <f t="shared" ca="1" si="82"/>
        <v>0</v>
      </c>
      <c r="BV79" s="14">
        <f t="shared" ca="1" si="82"/>
        <v>0</v>
      </c>
      <c r="BW79" s="14">
        <f t="shared" ca="1" si="82"/>
        <v>0</v>
      </c>
      <c r="BX79" s="14">
        <f t="shared" ca="1" si="82"/>
        <v>0</v>
      </c>
      <c r="BY79" s="14">
        <f t="shared" ca="1" si="82"/>
        <v>0</v>
      </c>
      <c r="BZ79" s="14">
        <f t="shared" ca="1" si="82"/>
        <v>0</v>
      </c>
      <c r="CA79" s="14">
        <f t="shared" ca="1" si="82"/>
        <v>0</v>
      </c>
      <c r="CB79" s="14">
        <f t="shared" ca="1" si="82"/>
        <v>0</v>
      </c>
      <c r="CC79" s="14">
        <f t="shared" ca="1" si="82"/>
        <v>0</v>
      </c>
      <c r="CD79" s="14">
        <f t="shared" ca="1" si="82"/>
        <v>0</v>
      </c>
      <c r="CE79" s="14">
        <f t="shared" ca="1" si="82"/>
        <v>0</v>
      </c>
      <c r="CF79" s="14">
        <f t="shared" ca="1" si="82"/>
        <v>0</v>
      </c>
      <c r="CG79" s="14">
        <f t="shared" ca="1" si="82"/>
        <v>0</v>
      </c>
      <c r="CH79" s="14">
        <f t="shared" ca="1" si="82"/>
        <v>0</v>
      </c>
      <c r="CI79" s="14">
        <f t="shared" ca="1" si="82"/>
        <v>0</v>
      </c>
      <c r="CZ79" s="41" t="s">
        <v>181</v>
      </c>
      <c r="DA79" s="159">
        <v>56</v>
      </c>
      <c r="DB79" s="162" t="str">
        <f t="shared" si="61"/>
        <v xml:space="preserve">56_6.1_Сокращение расходов на оплату труда </v>
      </c>
    </row>
    <row r="80" spans="1:106" ht="14.25" outlineLevel="1" x14ac:dyDescent="0.25">
      <c r="B80" s="7" t="s">
        <v>63</v>
      </c>
      <c r="C80" s="55" t="s">
        <v>789</v>
      </c>
      <c r="D80" s="7">
        <f>D334</f>
        <v>0</v>
      </c>
      <c r="E80" s="7">
        <f>E334</f>
        <v>0</v>
      </c>
      <c r="F80" s="7" t="s">
        <v>13</v>
      </c>
      <c r="G80" s="8">
        <f t="shared" ref="G80:G89" ca="1" si="83">SUM(H80:CI80)</f>
        <v>0</v>
      </c>
      <c r="H80" s="9">
        <f t="shared" ref="H80:AM80" ca="1" si="84">H334*H$74</f>
        <v>0</v>
      </c>
      <c r="I80" s="9">
        <f t="shared" ca="1" si="84"/>
        <v>0</v>
      </c>
      <c r="J80" s="9">
        <f t="shared" ca="1" si="84"/>
        <v>0</v>
      </c>
      <c r="K80" s="9">
        <f t="shared" ca="1" si="84"/>
        <v>0</v>
      </c>
      <c r="L80" s="9">
        <f t="shared" ca="1" si="84"/>
        <v>0</v>
      </c>
      <c r="M80" s="9">
        <f t="shared" ca="1" si="84"/>
        <v>0</v>
      </c>
      <c r="N80" s="9">
        <f t="shared" ca="1" si="84"/>
        <v>0</v>
      </c>
      <c r="O80" s="9">
        <f t="shared" ca="1" si="84"/>
        <v>0</v>
      </c>
      <c r="P80" s="9">
        <f t="shared" ca="1" si="84"/>
        <v>0</v>
      </c>
      <c r="Q80" s="9">
        <f t="shared" ca="1" si="84"/>
        <v>0</v>
      </c>
      <c r="R80" s="9">
        <f t="shared" ca="1" si="84"/>
        <v>0</v>
      </c>
      <c r="S80" s="9">
        <f t="shared" ca="1" si="84"/>
        <v>0</v>
      </c>
      <c r="T80" s="9">
        <f t="shared" ca="1" si="84"/>
        <v>0</v>
      </c>
      <c r="U80" s="9">
        <f t="shared" ca="1" si="84"/>
        <v>0</v>
      </c>
      <c r="V80" s="9">
        <f t="shared" ca="1" si="84"/>
        <v>0</v>
      </c>
      <c r="W80" s="9">
        <f t="shared" ca="1" si="84"/>
        <v>0</v>
      </c>
      <c r="X80" s="9">
        <f t="shared" ca="1" si="84"/>
        <v>0</v>
      </c>
      <c r="Y80" s="9">
        <f t="shared" ca="1" si="84"/>
        <v>0</v>
      </c>
      <c r="Z80" s="9">
        <f t="shared" ca="1" si="84"/>
        <v>0</v>
      </c>
      <c r="AA80" s="9">
        <f t="shared" ca="1" si="84"/>
        <v>0</v>
      </c>
      <c r="AB80" s="9">
        <f t="shared" ca="1" si="84"/>
        <v>0</v>
      </c>
      <c r="AC80" s="9">
        <f t="shared" ca="1" si="84"/>
        <v>0</v>
      </c>
      <c r="AD80" s="9">
        <f t="shared" ca="1" si="84"/>
        <v>0</v>
      </c>
      <c r="AE80" s="9">
        <f t="shared" ca="1" si="84"/>
        <v>0</v>
      </c>
      <c r="AF80" s="9">
        <f t="shared" ca="1" si="84"/>
        <v>0</v>
      </c>
      <c r="AG80" s="9">
        <f t="shared" ca="1" si="84"/>
        <v>0</v>
      </c>
      <c r="AH80" s="9">
        <f t="shared" ca="1" si="84"/>
        <v>0</v>
      </c>
      <c r="AI80" s="9">
        <f t="shared" ca="1" si="84"/>
        <v>0</v>
      </c>
      <c r="AJ80" s="9">
        <f t="shared" ca="1" si="84"/>
        <v>0</v>
      </c>
      <c r="AK80" s="9">
        <f t="shared" ca="1" si="84"/>
        <v>0</v>
      </c>
      <c r="AL80" s="9">
        <f t="shared" ca="1" si="84"/>
        <v>0</v>
      </c>
      <c r="AM80" s="9">
        <f t="shared" ca="1" si="84"/>
        <v>0</v>
      </c>
      <c r="AN80" s="9">
        <f t="shared" ref="AN80:BS80" ca="1" si="85">AN334*AN$74</f>
        <v>0</v>
      </c>
      <c r="AO80" s="9">
        <f t="shared" ca="1" si="85"/>
        <v>0</v>
      </c>
      <c r="AP80" s="9">
        <f t="shared" ca="1" si="85"/>
        <v>0</v>
      </c>
      <c r="AQ80" s="9">
        <f t="shared" ca="1" si="85"/>
        <v>0</v>
      </c>
      <c r="AR80" s="9">
        <f t="shared" ca="1" si="85"/>
        <v>0</v>
      </c>
      <c r="AS80" s="9">
        <f t="shared" ca="1" si="85"/>
        <v>0</v>
      </c>
      <c r="AT80" s="9">
        <f t="shared" ca="1" si="85"/>
        <v>0</v>
      </c>
      <c r="AU80" s="9">
        <f t="shared" ca="1" si="85"/>
        <v>0</v>
      </c>
      <c r="AV80" s="9">
        <f t="shared" ca="1" si="85"/>
        <v>0</v>
      </c>
      <c r="AW80" s="9">
        <f t="shared" ca="1" si="85"/>
        <v>0</v>
      </c>
      <c r="AX80" s="9">
        <f t="shared" ca="1" si="85"/>
        <v>0</v>
      </c>
      <c r="AY80" s="9">
        <f t="shared" ca="1" si="85"/>
        <v>0</v>
      </c>
      <c r="AZ80" s="9">
        <f t="shared" ca="1" si="85"/>
        <v>0</v>
      </c>
      <c r="BA80" s="9">
        <f t="shared" ca="1" si="85"/>
        <v>0</v>
      </c>
      <c r="BB80" s="9">
        <f t="shared" ca="1" si="85"/>
        <v>0</v>
      </c>
      <c r="BC80" s="9">
        <f t="shared" ca="1" si="85"/>
        <v>0</v>
      </c>
      <c r="BD80" s="9">
        <f t="shared" ca="1" si="85"/>
        <v>0</v>
      </c>
      <c r="BE80" s="9">
        <f t="shared" ca="1" si="85"/>
        <v>0</v>
      </c>
      <c r="BF80" s="9">
        <f t="shared" ca="1" si="85"/>
        <v>0</v>
      </c>
      <c r="BG80" s="9">
        <f t="shared" ca="1" si="85"/>
        <v>0</v>
      </c>
      <c r="BH80" s="9">
        <f t="shared" ca="1" si="85"/>
        <v>0</v>
      </c>
      <c r="BI80" s="9">
        <f t="shared" ca="1" si="85"/>
        <v>0</v>
      </c>
      <c r="BJ80" s="9">
        <f t="shared" ca="1" si="85"/>
        <v>0</v>
      </c>
      <c r="BK80" s="9">
        <f t="shared" ca="1" si="85"/>
        <v>0</v>
      </c>
      <c r="BL80" s="9">
        <f t="shared" ca="1" si="85"/>
        <v>0</v>
      </c>
      <c r="BM80" s="9">
        <f t="shared" ca="1" si="85"/>
        <v>0</v>
      </c>
      <c r="BN80" s="9">
        <f t="shared" ca="1" si="85"/>
        <v>0</v>
      </c>
      <c r="BO80" s="9">
        <f t="shared" ca="1" si="85"/>
        <v>0</v>
      </c>
      <c r="BP80" s="9">
        <f t="shared" ca="1" si="85"/>
        <v>0</v>
      </c>
      <c r="BQ80" s="9">
        <f t="shared" ca="1" si="85"/>
        <v>0</v>
      </c>
      <c r="BR80" s="9">
        <f t="shared" ca="1" si="85"/>
        <v>0</v>
      </c>
      <c r="BS80" s="9">
        <f t="shared" ca="1" si="85"/>
        <v>0</v>
      </c>
      <c r="BT80" s="9">
        <f t="shared" ref="BT80:CI80" ca="1" si="86">BT334*BT$74</f>
        <v>0</v>
      </c>
      <c r="BU80" s="9">
        <f t="shared" ca="1" si="86"/>
        <v>0</v>
      </c>
      <c r="BV80" s="9">
        <f t="shared" ca="1" si="86"/>
        <v>0</v>
      </c>
      <c r="BW80" s="9">
        <f t="shared" ca="1" si="86"/>
        <v>0</v>
      </c>
      <c r="BX80" s="9">
        <f t="shared" ca="1" si="86"/>
        <v>0</v>
      </c>
      <c r="BY80" s="9">
        <f t="shared" ca="1" si="86"/>
        <v>0</v>
      </c>
      <c r="BZ80" s="9">
        <f t="shared" ca="1" si="86"/>
        <v>0</v>
      </c>
      <c r="CA80" s="9">
        <f t="shared" ca="1" si="86"/>
        <v>0</v>
      </c>
      <c r="CB80" s="9">
        <f t="shared" ca="1" si="86"/>
        <v>0</v>
      </c>
      <c r="CC80" s="9">
        <f t="shared" ca="1" si="86"/>
        <v>0</v>
      </c>
      <c r="CD80" s="9">
        <f t="shared" ca="1" si="86"/>
        <v>0</v>
      </c>
      <c r="CE80" s="9">
        <f t="shared" ca="1" si="86"/>
        <v>0</v>
      </c>
      <c r="CF80" s="9">
        <f t="shared" ca="1" si="86"/>
        <v>0</v>
      </c>
      <c r="CG80" s="9">
        <f t="shared" ca="1" si="86"/>
        <v>0</v>
      </c>
      <c r="CH80" s="9">
        <f t="shared" ca="1" si="86"/>
        <v>0</v>
      </c>
      <c r="CI80" s="9">
        <f t="shared" ca="1" si="86"/>
        <v>0</v>
      </c>
      <c r="CZ80" s="41" t="s">
        <v>181</v>
      </c>
      <c r="DA80" s="159">
        <v>57</v>
      </c>
      <c r="DB80" s="162" t="str">
        <f t="shared" si="61"/>
        <v>57_6.2_Сокращение CAPEX</v>
      </c>
    </row>
    <row r="81" spans="1:106" ht="14.25" outlineLevel="1" x14ac:dyDescent="0.25">
      <c r="B81" s="7" t="s">
        <v>64</v>
      </c>
      <c r="C81" s="55" t="s">
        <v>790</v>
      </c>
      <c r="D81" s="7">
        <f>D335</f>
        <v>0</v>
      </c>
      <c r="E81" s="7">
        <f>E335</f>
        <v>0</v>
      </c>
      <c r="F81" s="7" t="s">
        <v>13</v>
      </c>
      <c r="G81" s="8">
        <f t="shared" ca="1" si="83"/>
        <v>0</v>
      </c>
      <c r="H81" s="303">
        <f t="shared" ref="H81:AM81" ca="1" si="87">H338*H$74</f>
        <v>0</v>
      </c>
      <c r="I81" s="303">
        <f t="shared" ca="1" si="87"/>
        <v>0</v>
      </c>
      <c r="J81" s="303">
        <f t="shared" ca="1" si="87"/>
        <v>0</v>
      </c>
      <c r="K81" s="303">
        <f t="shared" ca="1" si="87"/>
        <v>0</v>
      </c>
      <c r="L81" s="303">
        <f t="shared" ca="1" si="87"/>
        <v>0</v>
      </c>
      <c r="M81" s="303">
        <f t="shared" ca="1" si="87"/>
        <v>0</v>
      </c>
      <c r="N81" s="303">
        <f t="shared" ca="1" si="87"/>
        <v>0</v>
      </c>
      <c r="O81" s="303">
        <f t="shared" ca="1" si="87"/>
        <v>0</v>
      </c>
      <c r="P81" s="303">
        <f t="shared" ca="1" si="87"/>
        <v>0</v>
      </c>
      <c r="Q81" s="303">
        <f t="shared" ca="1" si="87"/>
        <v>0</v>
      </c>
      <c r="R81" s="303">
        <f t="shared" ca="1" si="87"/>
        <v>0</v>
      </c>
      <c r="S81" s="303">
        <f t="shared" ca="1" si="87"/>
        <v>0</v>
      </c>
      <c r="T81" s="303">
        <f t="shared" ca="1" si="87"/>
        <v>0</v>
      </c>
      <c r="U81" s="303">
        <f t="shared" ca="1" si="87"/>
        <v>0</v>
      </c>
      <c r="V81" s="303">
        <f t="shared" ca="1" si="87"/>
        <v>0</v>
      </c>
      <c r="W81" s="303">
        <f t="shared" ca="1" si="87"/>
        <v>0</v>
      </c>
      <c r="X81" s="303">
        <f t="shared" ca="1" si="87"/>
        <v>0</v>
      </c>
      <c r="Y81" s="303">
        <f t="shared" ca="1" si="87"/>
        <v>0</v>
      </c>
      <c r="Z81" s="303">
        <f t="shared" ca="1" si="87"/>
        <v>0</v>
      </c>
      <c r="AA81" s="303">
        <f t="shared" ca="1" si="87"/>
        <v>0</v>
      </c>
      <c r="AB81" s="303">
        <f t="shared" ca="1" si="87"/>
        <v>0</v>
      </c>
      <c r="AC81" s="303">
        <f t="shared" ca="1" si="87"/>
        <v>0</v>
      </c>
      <c r="AD81" s="303">
        <f t="shared" ca="1" si="87"/>
        <v>0</v>
      </c>
      <c r="AE81" s="303">
        <f t="shared" ca="1" si="87"/>
        <v>0</v>
      </c>
      <c r="AF81" s="303">
        <f t="shared" ca="1" si="87"/>
        <v>0</v>
      </c>
      <c r="AG81" s="303">
        <f t="shared" ca="1" si="87"/>
        <v>0</v>
      </c>
      <c r="AH81" s="303">
        <f t="shared" ca="1" si="87"/>
        <v>0</v>
      </c>
      <c r="AI81" s="303">
        <f t="shared" ca="1" si="87"/>
        <v>0</v>
      </c>
      <c r="AJ81" s="303">
        <f t="shared" ca="1" si="87"/>
        <v>0</v>
      </c>
      <c r="AK81" s="303">
        <f t="shared" ca="1" si="87"/>
        <v>0</v>
      </c>
      <c r="AL81" s="303">
        <f t="shared" ca="1" si="87"/>
        <v>0</v>
      </c>
      <c r="AM81" s="303">
        <f t="shared" ca="1" si="87"/>
        <v>0</v>
      </c>
      <c r="AN81" s="303">
        <f t="shared" ref="AN81:BS81" ca="1" si="88">AN338*AN$74</f>
        <v>0</v>
      </c>
      <c r="AO81" s="303">
        <f t="shared" ca="1" si="88"/>
        <v>0</v>
      </c>
      <c r="AP81" s="303">
        <f t="shared" ca="1" si="88"/>
        <v>0</v>
      </c>
      <c r="AQ81" s="303">
        <f t="shared" ca="1" si="88"/>
        <v>0</v>
      </c>
      <c r="AR81" s="303">
        <f t="shared" ca="1" si="88"/>
        <v>0</v>
      </c>
      <c r="AS81" s="303">
        <f t="shared" ca="1" si="88"/>
        <v>0</v>
      </c>
      <c r="AT81" s="303">
        <f t="shared" ca="1" si="88"/>
        <v>0</v>
      </c>
      <c r="AU81" s="303">
        <f t="shared" ca="1" si="88"/>
        <v>0</v>
      </c>
      <c r="AV81" s="303">
        <f t="shared" ca="1" si="88"/>
        <v>0</v>
      </c>
      <c r="AW81" s="303">
        <f t="shared" ca="1" si="88"/>
        <v>0</v>
      </c>
      <c r="AX81" s="303">
        <f t="shared" ca="1" si="88"/>
        <v>0</v>
      </c>
      <c r="AY81" s="303">
        <f t="shared" ca="1" si="88"/>
        <v>0</v>
      </c>
      <c r="AZ81" s="303">
        <f t="shared" ca="1" si="88"/>
        <v>0</v>
      </c>
      <c r="BA81" s="303">
        <f t="shared" ca="1" si="88"/>
        <v>0</v>
      </c>
      <c r="BB81" s="303">
        <f t="shared" ca="1" si="88"/>
        <v>0</v>
      </c>
      <c r="BC81" s="303">
        <f t="shared" ca="1" si="88"/>
        <v>0</v>
      </c>
      <c r="BD81" s="303">
        <f t="shared" ca="1" si="88"/>
        <v>0</v>
      </c>
      <c r="BE81" s="303">
        <f t="shared" ca="1" si="88"/>
        <v>0</v>
      </c>
      <c r="BF81" s="303">
        <f t="shared" ca="1" si="88"/>
        <v>0</v>
      </c>
      <c r="BG81" s="303">
        <f t="shared" ca="1" si="88"/>
        <v>0</v>
      </c>
      <c r="BH81" s="303">
        <f t="shared" ca="1" si="88"/>
        <v>0</v>
      </c>
      <c r="BI81" s="303">
        <f t="shared" ca="1" si="88"/>
        <v>0</v>
      </c>
      <c r="BJ81" s="303">
        <f t="shared" ca="1" si="88"/>
        <v>0</v>
      </c>
      <c r="BK81" s="303">
        <f t="shared" ca="1" si="88"/>
        <v>0</v>
      </c>
      <c r="BL81" s="303">
        <f t="shared" ca="1" si="88"/>
        <v>0</v>
      </c>
      <c r="BM81" s="303">
        <f t="shared" ca="1" si="88"/>
        <v>0</v>
      </c>
      <c r="BN81" s="303">
        <f t="shared" ca="1" si="88"/>
        <v>0</v>
      </c>
      <c r="BO81" s="303">
        <f t="shared" ca="1" si="88"/>
        <v>0</v>
      </c>
      <c r="BP81" s="303">
        <f t="shared" ca="1" si="88"/>
        <v>0</v>
      </c>
      <c r="BQ81" s="303">
        <f t="shared" ca="1" si="88"/>
        <v>0</v>
      </c>
      <c r="BR81" s="303">
        <f t="shared" ca="1" si="88"/>
        <v>0</v>
      </c>
      <c r="BS81" s="303">
        <f t="shared" ca="1" si="88"/>
        <v>0</v>
      </c>
      <c r="BT81" s="303">
        <f t="shared" ref="BT81:CI81" ca="1" si="89">BT338*BT$74</f>
        <v>0</v>
      </c>
      <c r="BU81" s="303">
        <f t="shared" ca="1" si="89"/>
        <v>0</v>
      </c>
      <c r="BV81" s="303">
        <f t="shared" ca="1" si="89"/>
        <v>0</v>
      </c>
      <c r="BW81" s="303">
        <f t="shared" ca="1" si="89"/>
        <v>0</v>
      </c>
      <c r="BX81" s="303">
        <f t="shared" ca="1" si="89"/>
        <v>0</v>
      </c>
      <c r="BY81" s="303">
        <f t="shared" ca="1" si="89"/>
        <v>0</v>
      </c>
      <c r="BZ81" s="303">
        <f t="shared" ca="1" si="89"/>
        <v>0</v>
      </c>
      <c r="CA81" s="303">
        <f t="shared" ca="1" si="89"/>
        <v>0</v>
      </c>
      <c r="CB81" s="303">
        <f t="shared" ca="1" si="89"/>
        <v>0</v>
      </c>
      <c r="CC81" s="303">
        <f t="shared" ca="1" si="89"/>
        <v>0</v>
      </c>
      <c r="CD81" s="303">
        <f t="shared" ca="1" si="89"/>
        <v>0</v>
      </c>
      <c r="CE81" s="303">
        <f t="shared" ca="1" si="89"/>
        <v>0</v>
      </c>
      <c r="CF81" s="303">
        <f t="shared" ca="1" si="89"/>
        <v>0</v>
      </c>
      <c r="CG81" s="303">
        <f t="shared" ca="1" si="89"/>
        <v>0</v>
      </c>
      <c r="CH81" s="303">
        <f t="shared" ca="1" si="89"/>
        <v>0</v>
      </c>
      <c r="CI81" s="303">
        <f t="shared" ca="1" si="89"/>
        <v>0</v>
      </c>
      <c r="CZ81" s="41" t="s">
        <v>181</v>
      </c>
      <c r="DA81" s="159">
        <v>58</v>
      </c>
      <c r="DB81" s="162" t="str">
        <f t="shared" si="61"/>
        <v>58_6.3_Сокращение OPEX</v>
      </c>
    </row>
    <row r="82" spans="1:106" ht="14.25" outlineLevel="1" x14ac:dyDescent="0.25">
      <c r="B82" s="7" t="s">
        <v>151</v>
      </c>
      <c r="C82" s="55" t="s">
        <v>212</v>
      </c>
      <c r="D82" s="7">
        <f>D341</f>
        <v>0</v>
      </c>
      <c r="E82" s="7">
        <f>E341</f>
        <v>0</v>
      </c>
      <c r="F82" s="7" t="s">
        <v>13</v>
      </c>
      <c r="G82" s="8">
        <f t="shared" ca="1" si="83"/>
        <v>0</v>
      </c>
      <c r="H82" s="9">
        <f t="shared" ref="H82:AM82" ca="1" si="90">H341*H$74</f>
        <v>0</v>
      </c>
      <c r="I82" s="9">
        <f t="shared" ca="1" si="90"/>
        <v>0</v>
      </c>
      <c r="J82" s="9">
        <f t="shared" ca="1" si="90"/>
        <v>0</v>
      </c>
      <c r="K82" s="9">
        <f t="shared" ca="1" si="90"/>
        <v>0</v>
      </c>
      <c r="L82" s="9">
        <f t="shared" ca="1" si="90"/>
        <v>0</v>
      </c>
      <c r="M82" s="9">
        <f t="shared" ca="1" si="90"/>
        <v>0</v>
      </c>
      <c r="N82" s="9">
        <f t="shared" ca="1" si="90"/>
        <v>0</v>
      </c>
      <c r="O82" s="9">
        <f t="shared" ca="1" si="90"/>
        <v>0</v>
      </c>
      <c r="P82" s="9">
        <f t="shared" ca="1" si="90"/>
        <v>0</v>
      </c>
      <c r="Q82" s="9">
        <f t="shared" ca="1" si="90"/>
        <v>0</v>
      </c>
      <c r="R82" s="9">
        <f t="shared" ca="1" si="90"/>
        <v>0</v>
      </c>
      <c r="S82" s="9">
        <f t="shared" ca="1" si="90"/>
        <v>0</v>
      </c>
      <c r="T82" s="9">
        <f t="shared" ca="1" si="90"/>
        <v>0</v>
      </c>
      <c r="U82" s="9">
        <f t="shared" ca="1" si="90"/>
        <v>0</v>
      </c>
      <c r="V82" s="9">
        <f t="shared" ca="1" si="90"/>
        <v>0</v>
      </c>
      <c r="W82" s="9">
        <f t="shared" ca="1" si="90"/>
        <v>0</v>
      </c>
      <c r="X82" s="9">
        <f t="shared" ca="1" si="90"/>
        <v>0</v>
      </c>
      <c r="Y82" s="9">
        <f t="shared" ca="1" si="90"/>
        <v>0</v>
      </c>
      <c r="Z82" s="9">
        <f t="shared" ca="1" si="90"/>
        <v>0</v>
      </c>
      <c r="AA82" s="9">
        <f t="shared" ca="1" si="90"/>
        <v>0</v>
      </c>
      <c r="AB82" s="9">
        <f t="shared" ca="1" si="90"/>
        <v>0</v>
      </c>
      <c r="AC82" s="9">
        <f t="shared" ca="1" si="90"/>
        <v>0</v>
      </c>
      <c r="AD82" s="9">
        <f t="shared" ca="1" si="90"/>
        <v>0</v>
      </c>
      <c r="AE82" s="9">
        <f t="shared" ca="1" si="90"/>
        <v>0</v>
      </c>
      <c r="AF82" s="9">
        <f t="shared" ca="1" si="90"/>
        <v>0</v>
      </c>
      <c r="AG82" s="9">
        <f t="shared" ca="1" si="90"/>
        <v>0</v>
      </c>
      <c r="AH82" s="9">
        <f t="shared" ca="1" si="90"/>
        <v>0</v>
      </c>
      <c r="AI82" s="9">
        <f t="shared" ca="1" si="90"/>
        <v>0</v>
      </c>
      <c r="AJ82" s="9">
        <f t="shared" ca="1" si="90"/>
        <v>0</v>
      </c>
      <c r="AK82" s="9">
        <f t="shared" ca="1" si="90"/>
        <v>0</v>
      </c>
      <c r="AL82" s="9">
        <f t="shared" ca="1" si="90"/>
        <v>0</v>
      </c>
      <c r="AM82" s="9">
        <f t="shared" ca="1" si="90"/>
        <v>0</v>
      </c>
      <c r="AN82" s="9">
        <f t="shared" ref="AN82:BS82" ca="1" si="91">AN341*AN$74</f>
        <v>0</v>
      </c>
      <c r="AO82" s="9">
        <f t="shared" ca="1" si="91"/>
        <v>0</v>
      </c>
      <c r="AP82" s="9">
        <f t="shared" ca="1" si="91"/>
        <v>0</v>
      </c>
      <c r="AQ82" s="9">
        <f t="shared" ca="1" si="91"/>
        <v>0</v>
      </c>
      <c r="AR82" s="9">
        <f t="shared" ca="1" si="91"/>
        <v>0</v>
      </c>
      <c r="AS82" s="9">
        <f t="shared" ca="1" si="91"/>
        <v>0</v>
      </c>
      <c r="AT82" s="9">
        <f t="shared" ca="1" si="91"/>
        <v>0</v>
      </c>
      <c r="AU82" s="9">
        <f t="shared" ca="1" si="91"/>
        <v>0</v>
      </c>
      <c r="AV82" s="9">
        <f t="shared" ca="1" si="91"/>
        <v>0</v>
      </c>
      <c r="AW82" s="9">
        <f t="shared" ca="1" si="91"/>
        <v>0</v>
      </c>
      <c r="AX82" s="9">
        <f t="shared" ca="1" si="91"/>
        <v>0</v>
      </c>
      <c r="AY82" s="9">
        <f t="shared" ca="1" si="91"/>
        <v>0</v>
      </c>
      <c r="AZ82" s="9">
        <f t="shared" ca="1" si="91"/>
        <v>0</v>
      </c>
      <c r="BA82" s="9">
        <f t="shared" ca="1" si="91"/>
        <v>0</v>
      </c>
      <c r="BB82" s="9">
        <f t="shared" ca="1" si="91"/>
        <v>0</v>
      </c>
      <c r="BC82" s="9">
        <f t="shared" ca="1" si="91"/>
        <v>0</v>
      </c>
      <c r="BD82" s="9">
        <f t="shared" ca="1" si="91"/>
        <v>0</v>
      </c>
      <c r="BE82" s="9">
        <f t="shared" ca="1" si="91"/>
        <v>0</v>
      </c>
      <c r="BF82" s="9">
        <f t="shared" ca="1" si="91"/>
        <v>0</v>
      </c>
      <c r="BG82" s="9">
        <f t="shared" ca="1" si="91"/>
        <v>0</v>
      </c>
      <c r="BH82" s="9">
        <f t="shared" ca="1" si="91"/>
        <v>0</v>
      </c>
      <c r="BI82" s="9">
        <f t="shared" ca="1" si="91"/>
        <v>0</v>
      </c>
      <c r="BJ82" s="9">
        <f t="shared" ca="1" si="91"/>
        <v>0</v>
      </c>
      <c r="BK82" s="9">
        <f t="shared" ca="1" si="91"/>
        <v>0</v>
      </c>
      <c r="BL82" s="9">
        <f t="shared" ca="1" si="91"/>
        <v>0</v>
      </c>
      <c r="BM82" s="9">
        <f t="shared" ca="1" si="91"/>
        <v>0</v>
      </c>
      <c r="BN82" s="9">
        <f t="shared" ca="1" si="91"/>
        <v>0</v>
      </c>
      <c r="BO82" s="9">
        <f t="shared" ca="1" si="91"/>
        <v>0</v>
      </c>
      <c r="BP82" s="9">
        <f t="shared" ca="1" si="91"/>
        <v>0</v>
      </c>
      <c r="BQ82" s="9">
        <f t="shared" ca="1" si="91"/>
        <v>0</v>
      </c>
      <c r="BR82" s="9">
        <f t="shared" ca="1" si="91"/>
        <v>0</v>
      </c>
      <c r="BS82" s="9">
        <f t="shared" ca="1" si="91"/>
        <v>0</v>
      </c>
      <c r="BT82" s="9">
        <f t="shared" ref="BT82:CI82" ca="1" si="92">BT341*BT$74</f>
        <v>0</v>
      </c>
      <c r="BU82" s="9">
        <f t="shared" ca="1" si="92"/>
        <v>0</v>
      </c>
      <c r="BV82" s="9">
        <f t="shared" ca="1" si="92"/>
        <v>0</v>
      </c>
      <c r="BW82" s="9">
        <f t="shared" ca="1" si="92"/>
        <v>0</v>
      </c>
      <c r="BX82" s="9">
        <f t="shared" ca="1" si="92"/>
        <v>0</v>
      </c>
      <c r="BY82" s="9">
        <f t="shared" ca="1" si="92"/>
        <v>0</v>
      </c>
      <c r="BZ82" s="9">
        <f t="shared" ca="1" si="92"/>
        <v>0</v>
      </c>
      <c r="CA82" s="9">
        <f t="shared" ca="1" si="92"/>
        <v>0</v>
      </c>
      <c r="CB82" s="9">
        <f t="shared" ca="1" si="92"/>
        <v>0</v>
      </c>
      <c r="CC82" s="9">
        <f t="shared" ca="1" si="92"/>
        <v>0</v>
      </c>
      <c r="CD82" s="9">
        <f t="shared" ca="1" si="92"/>
        <v>0</v>
      </c>
      <c r="CE82" s="9">
        <f t="shared" ca="1" si="92"/>
        <v>0</v>
      </c>
      <c r="CF82" s="9">
        <f t="shared" ca="1" si="92"/>
        <v>0</v>
      </c>
      <c r="CG82" s="9">
        <f t="shared" ca="1" si="92"/>
        <v>0</v>
      </c>
      <c r="CH82" s="9">
        <f t="shared" ca="1" si="92"/>
        <v>0</v>
      </c>
      <c r="CI82" s="9">
        <f t="shared" ca="1" si="92"/>
        <v>0</v>
      </c>
      <c r="CZ82" s="41" t="s">
        <v>181</v>
      </c>
      <c r="DA82" s="159">
        <v>59</v>
      </c>
      <c r="DB82" s="162" t="str">
        <f t="shared" si="61"/>
        <v>59_6.4_Изменение денежного потока от увеличения добычи/реализации УВ</v>
      </c>
    </row>
    <row r="83" spans="1:106" ht="14.25" outlineLevel="1" x14ac:dyDescent="0.25">
      <c r="B83" s="7" t="s">
        <v>152</v>
      </c>
      <c r="C83" s="55" t="s">
        <v>104</v>
      </c>
      <c r="D83" s="7">
        <f>D344</f>
        <v>0</v>
      </c>
      <c r="E83" s="7">
        <f>E344</f>
        <v>0</v>
      </c>
      <c r="F83" s="7" t="s">
        <v>13</v>
      </c>
      <c r="G83" s="8">
        <f t="shared" ca="1" si="83"/>
        <v>0</v>
      </c>
      <c r="H83" s="9">
        <f t="shared" ref="H83:AM83" ca="1" si="93">H344*H$74</f>
        <v>0</v>
      </c>
      <c r="I83" s="9">
        <f t="shared" ca="1" si="93"/>
        <v>0</v>
      </c>
      <c r="J83" s="9">
        <f t="shared" ca="1" si="93"/>
        <v>0</v>
      </c>
      <c r="K83" s="9">
        <f t="shared" ca="1" si="93"/>
        <v>0</v>
      </c>
      <c r="L83" s="9">
        <f t="shared" ca="1" si="93"/>
        <v>0</v>
      </c>
      <c r="M83" s="9">
        <f t="shared" ca="1" si="93"/>
        <v>0</v>
      </c>
      <c r="N83" s="9">
        <f t="shared" ca="1" si="93"/>
        <v>0</v>
      </c>
      <c r="O83" s="9">
        <f t="shared" ca="1" si="93"/>
        <v>0</v>
      </c>
      <c r="P83" s="9">
        <f t="shared" ca="1" si="93"/>
        <v>0</v>
      </c>
      <c r="Q83" s="9">
        <f t="shared" ca="1" si="93"/>
        <v>0</v>
      </c>
      <c r="R83" s="9">
        <f t="shared" ca="1" si="93"/>
        <v>0</v>
      </c>
      <c r="S83" s="9">
        <f t="shared" ca="1" si="93"/>
        <v>0</v>
      </c>
      <c r="T83" s="9">
        <f t="shared" ca="1" si="93"/>
        <v>0</v>
      </c>
      <c r="U83" s="9">
        <f t="shared" ca="1" si="93"/>
        <v>0</v>
      </c>
      <c r="V83" s="9">
        <f t="shared" ca="1" si="93"/>
        <v>0</v>
      </c>
      <c r="W83" s="9">
        <f t="shared" ca="1" si="93"/>
        <v>0</v>
      </c>
      <c r="X83" s="9">
        <f t="shared" ca="1" si="93"/>
        <v>0</v>
      </c>
      <c r="Y83" s="9">
        <f t="shared" ca="1" si="93"/>
        <v>0</v>
      </c>
      <c r="Z83" s="9">
        <f t="shared" ca="1" si="93"/>
        <v>0</v>
      </c>
      <c r="AA83" s="9">
        <f t="shared" ca="1" si="93"/>
        <v>0</v>
      </c>
      <c r="AB83" s="9">
        <f t="shared" ca="1" si="93"/>
        <v>0</v>
      </c>
      <c r="AC83" s="9">
        <f t="shared" ca="1" si="93"/>
        <v>0</v>
      </c>
      <c r="AD83" s="9">
        <f t="shared" ca="1" si="93"/>
        <v>0</v>
      </c>
      <c r="AE83" s="9">
        <f t="shared" ca="1" si="93"/>
        <v>0</v>
      </c>
      <c r="AF83" s="9">
        <f t="shared" ca="1" si="93"/>
        <v>0</v>
      </c>
      <c r="AG83" s="9">
        <f t="shared" ca="1" si="93"/>
        <v>0</v>
      </c>
      <c r="AH83" s="9">
        <f t="shared" ca="1" si="93"/>
        <v>0</v>
      </c>
      <c r="AI83" s="9">
        <f t="shared" ca="1" si="93"/>
        <v>0</v>
      </c>
      <c r="AJ83" s="9">
        <f t="shared" ca="1" si="93"/>
        <v>0</v>
      </c>
      <c r="AK83" s="9">
        <f t="shared" ca="1" si="93"/>
        <v>0</v>
      </c>
      <c r="AL83" s="9">
        <f t="shared" ca="1" si="93"/>
        <v>0</v>
      </c>
      <c r="AM83" s="9">
        <f t="shared" ca="1" si="93"/>
        <v>0</v>
      </c>
      <c r="AN83" s="9">
        <f t="shared" ref="AN83:BS83" ca="1" si="94">AN344*AN$74</f>
        <v>0</v>
      </c>
      <c r="AO83" s="9">
        <f t="shared" ca="1" si="94"/>
        <v>0</v>
      </c>
      <c r="AP83" s="9">
        <f t="shared" ca="1" si="94"/>
        <v>0</v>
      </c>
      <c r="AQ83" s="9">
        <f t="shared" ca="1" si="94"/>
        <v>0</v>
      </c>
      <c r="AR83" s="9">
        <f t="shared" ca="1" si="94"/>
        <v>0</v>
      </c>
      <c r="AS83" s="9">
        <f t="shared" ca="1" si="94"/>
        <v>0</v>
      </c>
      <c r="AT83" s="9">
        <f t="shared" ca="1" si="94"/>
        <v>0</v>
      </c>
      <c r="AU83" s="9">
        <f t="shared" ca="1" si="94"/>
        <v>0</v>
      </c>
      <c r="AV83" s="9">
        <f t="shared" ca="1" si="94"/>
        <v>0</v>
      </c>
      <c r="AW83" s="9">
        <f t="shared" ca="1" si="94"/>
        <v>0</v>
      </c>
      <c r="AX83" s="9">
        <f t="shared" ca="1" si="94"/>
        <v>0</v>
      </c>
      <c r="AY83" s="9">
        <f t="shared" ca="1" si="94"/>
        <v>0</v>
      </c>
      <c r="AZ83" s="9">
        <f t="shared" ca="1" si="94"/>
        <v>0</v>
      </c>
      <c r="BA83" s="9">
        <f t="shared" ca="1" si="94"/>
        <v>0</v>
      </c>
      <c r="BB83" s="9">
        <f t="shared" ca="1" si="94"/>
        <v>0</v>
      </c>
      <c r="BC83" s="9">
        <f t="shared" ca="1" si="94"/>
        <v>0</v>
      </c>
      <c r="BD83" s="9">
        <f t="shared" ca="1" si="94"/>
        <v>0</v>
      </c>
      <c r="BE83" s="9">
        <f t="shared" ca="1" si="94"/>
        <v>0</v>
      </c>
      <c r="BF83" s="9">
        <f t="shared" ca="1" si="94"/>
        <v>0</v>
      </c>
      <c r="BG83" s="9">
        <f t="shared" ca="1" si="94"/>
        <v>0</v>
      </c>
      <c r="BH83" s="9">
        <f t="shared" ca="1" si="94"/>
        <v>0</v>
      </c>
      <c r="BI83" s="9">
        <f t="shared" ca="1" si="94"/>
        <v>0</v>
      </c>
      <c r="BJ83" s="9">
        <f t="shared" ca="1" si="94"/>
        <v>0</v>
      </c>
      <c r="BK83" s="9">
        <f t="shared" ca="1" si="94"/>
        <v>0</v>
      </c>
      <c r="BL83" s="9">
        <f t="shared" ca="1" si="94"/>
        <v>0</v>
      </c>
      <c r="BM83" s="9">
        <f t="shared" ca="1" si="94"/>
        <v>0</v>
      </c>
      <c r="BN83" s="9">
        <f t="shared" ca="1" si="94"/>
        <v>0</v>
      </c>
      <c r="BO83" s="9">
        <f t="shared" ca="1" si="94"/>
        <v>0</v>
      </c>
      <c r="BP83" s="9">
        <f t="shared" ca="1" si="94"/>
        <v>0</v>
      </c>
      <c r="BQ83" s="9">
        <f t="shared" ca="1" si="94"/>
        <v>0</v>
      </c>
      <c r="BR83" s="9">
        <f t="shared" ca="1" si="94"/>
        <v>0</v>
      </c>
      <c r="BS83" s="9">
        <f t="shared" ca="1" si="94"/>
        <v>0</v>
      </c>
      <c r="BT83" s="9">
        <f t="shared" ref="BT83:CI83" ca="1" si="95">BT344*BT$74</f>
        <v>0</v>
      </c>
      <c r="BU83" s="9">
        <f t="shared" ca="1" si="95"/>
        <v>0</v>
      </c>
      <c r="BV83" s="9">
        <f t="shared" ca="1" si="95"/>
        <v>0</v>
      </c>
      <c r="BW83" s="9">
        <f t="shared" ca="1" si="95"/>
        <v>0</v>
      </c>
      <c r="BX83" s="9">
        <f t="shared" ca="1" si="95"/>
        <v>0</v>
      </c>
      <c r="BY83" s="9">
        <f t="shared" ca="1" si="95"/>
        <v>0</v>
      </c>
      <c r="BZ83" s="9">
        <f t="shared" ca="1" si="95"/>
        <v>0</v>
      </c>
      <c r="CA83" s="9">
        <f t="shared" ca="1" si="95"/>
        <v>0</v>
      </c>
      <c r="CB83" s="9">
        <f t="shared" ca="1" si="95"/>
        <v>0</v>
      </c>
      <c r="CC83" s="9">
        <f t="shared" ca="1" si="95"/>
        <v>0</v>
      </c>
      <c r="CD83" s="9">
        <f t="shared" ca="1" si="95"/>
        <v>0</v>
      </c>
      <c r="CE83" s="9">
        <f t="shared" ca="1" si="95"/>
        <v>0</v>
      </c>
      <c r="CF83" s="9">
        <f t="shared" ca="1" si="95"/>
        <v>0</v>
      </c>
      <c r="CG83" s="9">
        <f t="shared" ca="1" si="95"/>
        <v>0</v>
      </c>
      <c r="CH83" s="9">
        <f t="shared" ca="1" si="95"/>
        <v>0</v>
      </c>
      <c r="CI83" s="9">
        <f t="shared" ca="1" si="95"/>
        <v>0</v>
      </c>
      <c r="CZ83" s="41" t="s">
        <v>181</v>
      </c>
      <c r="DA83" s="159">
        <v>60</v>
      </c>
      <c r="DB83" s="162" t="str">
        <f t="shared" si="61"/>
        <v>60_6.5_Ранняя добыча / ранняя нефть</v>
      </c>
    </row>
    <row r="84" spans="1:106" ht="25.5" outlineLevel="1" x14ac:dyDescent="0.25">
      <c r="B84" s="7" t="s">
        <v>65</v>
      </c>
      <c r="C84" s="55" t="s">
        <v>105</v>
      </c>
      <c r="D84" s="7">
        <f>D347</f>
        <v>0</v>
      </c>
      <c r="E84" s="7">
        <f>E347</f>
        <v>0</v>
      </c>
      <c r="F84" s="7" t="s">
        <v>13</v>
      </c>
      <c r="G84" s="8">
        <f t="shared" ca="1" si="83"/>
        <v>0</v>
      </c>
      <c r="H84" s="9">
        <f t="shared" ref="H84:AM84" ca="1" si="96">H347*H$74</f>
        <v>0</v>
      </c>
      <c r="I84" s="9">
        <f t="shared" ca="1" si="96"/>
        <v>0</v>
      </c>
      <c r="J84" s="9">
        <f t="shared" ca="1" si="96"/>
        <v>0</v>
      </c>
      <c r="K84" s="9">
        <f t="shared" ca="1" si="96"/>
        <v>0</v>
      </c>
      <c r="L84" s="9">
        <f t="shared" ca="1" si="96"/>
        <v>0</v>
      </c>
      <c r="M84" s="9">
        <f t="shared" ca="1" si="96"/>
        <v>0</v>
      </c>
      <c r="N84" s="9">
        <f t="shared" ca="1" si="96"/>
        <v>0</v>
      </c>
      <c r="O84" s="9">
        <f t="shared" ca="1" si="96"/>
        <v>0</v>
      </c>
      <c r="P84" s="9">
        <f t="shared" ca="1" si="96"/>
        <v>0</v>
      </c>
      <c r="Q84" s="9">
        <f t="shared" ca="1" si="96"/>
        <v>0</v>
      </c>
      <c r="R84" s="9">
        <f t="shared" ca="1" si="96"/>
        <v>0</v>
      </c>
      <c r="S84" s="9">
        <f t="shared" ca="1" si="96"/>
        <v>0</v>
      </c>
      <c r="T84" s="9">
        <f t="shared" ca="1" si="96"/>
        <v>0</v>
      </c>
      <c r="U84" s="9">
        <f t="shared" ca="1" si="96"/>
        <v>0</v>
      </c>
      <c r="V84" s="9">
        <f t="shared" ca="1" si="96"/>
        <v>0</v>
      </c>
      <c r="W84" s="9">
        <f t="shared" ca="1" si="96"/>
        <v>0</v>
      </c>
      <c r="X84" s="9">
        <f t="shared" ca="1" si="96"/>
        <v>0</v>
      </c>
      <c r="Y84" s="9">
        <f t="shared" ca="1" si="96"/>
        <v>0</v>
      </c>
      <c r="Z84" s="9">
        <f t="shared" ca="1" si="96"/>
        <v>0</v>
      </c>
      <c r="AA84" s="9">
        <f t="shared" ca="1" si="96"/>
        <v>0</v>
      </c>
      <c r="AB84" s="9">
        <f t="shared" ca="1" si="96"/>
        <v>0</v>
      </c>
      <c r="AC84" s="9">
        <f t="shared" ca="1" si="96"/>
        <v>0</v>
      </c>
      <c r="AD84" s="9">
        <f t="shared" ca="1" si="96"/>
        <v>0</v>
      </c>
      <c r="AE84" s="9">
        <f t="shared" ca="1" si="96"/>
        <v>0</v>
      </c>
      <c r="AF84" s="9">
        <f t="shared" ca="1" si="96"/>
        <v>0</v>
      </c>
      <c r="AG84" s="9">
        <f t="shared" ca="1" si="96"/>
        <v>0</v>
      </c>
      <c r="AH84" s="9">
        <f t="shared" ca="1" si="96"/>
        <v>0</v>
      </c>
      <c r="AI84" s="9">
        <f t="shared" ca="1" si="96"/>
        <v>0</v>
      </c>
      <c r="AJ84" s="9">
        <f t="shared" ca="1" si="96"/>
        <v>0</v>
      </c>
      <c r="AK84" s="9">
        <f t="shared" ca="1" si="96"/>
        <v>0</v>
      </c>
      <c r="AL84" s="9">
        <f t="shared" ca="1" si="96"/>
        <v>0</v>
      </c>
      <c r="AM84" s="9">
        <f t="shared" ca="1" si="96"/>
        <v>0</v>
      </c>
      <c r="AN84" s="9">
        <f t="shared" ref="AN84:BS84" ca="1" si="97">AN347*AN$74</f>
        <v>0</v>
      </c>
      <c r="AO84" s="9">
        <f t="shared" ca="1" si="97"/>
        <v>0</v>
      </c>
      <c r="AP84" s="9">
        <f t="shared" ca="1" si="97"/>
        <v>0</v>
      </c>
      <c r="AQ84" s="9">
        <f t="shared" ca="1" si="97"/>
        <v>0</v>
      </c>
      <c r="AR84" s="9">
        <f t="shared" ca="1" si="97"/>
        <v>0</v>
      </c>
      <c r="AS84" s="9">
        <f t="shared" ca="1" si="97"/>
        <v>0</v>
      </c>
      <c r="AT84" s="9">
        <f t="shared" ca="1" si="97"/>
        <v>0</v>
      </c>
      <c r="AU84" s="9">
        <f t="shared" ca="1" si="97"/>
        <v>0</v>
      </c>
      <c r="AV84" s="9">
        <f t="shared" ca="1" si="97"/>
        <v>0</v>
      </c>
      <c r="AW84" s="9">
        <f t="shared" ca="1" si="97"/>
        <v>0</v>
      </c>
      <c r="AX84" s="9">
        <f t="shared" ca="1" si="97"/>
        <v>0</v>
      </c>
      <c r="AY84" s="9">
        <f t="shared" ca="1" si="97"/>
        <v>0</v>
      </c>
      <c r="AZ84" s="9">
        <f t="shared" ca="1" si="97"/>
        <v>0</v>
      </c>
      <c r="BA84" s="9">
        <f t="shared" ca="1" si="97"/>
        <v>0</v>
      </c>
      <c r="BB84" s="9">
        <f t="shared" ca="1" si="97"/>
        <v>0</v>
      </c>
      <c r="BC84" s="9">
        <f t="shared" ca="1" si="97"/>
        <v>0</v>
      </c>
      <c r="BD84" s="9">
        <f t="shared" ca="1" si="97"/>
        <v>0</v>
      </c>
      <c r="BE84" s="9">
        <f t="shared" ca="1" si="97"/>
        <v>0</v>
      </c>
      <c r="BF84" s="9">
        <f t="shared" ca="1" si="97"/>
        <v>0</v>
      </c>
      <c r="BG84" s="9">
        <f t="shared" ca="1" si="97"/>
        <v>0</v>
      </c>
      <c r="BH84" s="9">
        <f t="shared" ca="1" si="97"/>
        <v>0</v>
      </c>
      <c r="BI84" s="9">
        <f t="shared" ca="1" si="97"/>
        <v>0</v>
      </c>
      <c r="BJ84" s="9">
        <f t="shared" ca="1" si="97"/>
        <v>0</v>
      </c>
      <c r="BK84" s="9">
        <f t="shared" ca="1" si="97"/>
        <v>0</v>
      </c>
      <c r="BL84" s="9">
        <f t="shared" ca="1" si="97"/>
        <v>0</v>
      </c>
      <c r="BM84" s="9">
        <f t="shared" ca="1" si="97"/>
        <v>0</v>
      </c>
      <c r="BN84" s="9">
        <f t="shared" ca="1" si="97"/>
        <v>0</v>
      </c>
      <c r="BO84" s="9">
        <f t="shared" ca="1" si="97"/>
        <v>0</v>
      </c>
      <c r="BP84" s="9">
        <f t="shared" ca="1" si="97"/>
        <v>0</v>
      </c>
      <c r="BQ84" s="9">
        <f t="shared" ca="1" si="97"/>
        <v>0</v>
      </c>
      <c r="BR84" s="9">
        <f t="shared" ca="1" si="97"/>
        <v>0</v>
      </c>
      <c r="BS84" s="9">
        <f t="shared" ca="1" si="97"/>
        <v>0</v>
      </c>
      <c r="BT84" s="9">
        <f t="shared" ref="BT84:CI84" ca="1" si="98">BT347*BT$74</f>
        <v>0</v>
      </c>
      <c r="BU84" s="9">
        <f t="shared" ca="1" si="98"/>
        <v>0</v>
      </c>
      <c r="BV84" s="9">
        <f t="shared" ca="1" si="98"/>
        <v>0</v>
      </c>
      <c r="BW84" s="9">
        <f t="shared" ca="1" si="98"/>
        <v>0</v>
      </c>
      <c r="BX84" s="9">
        <f t="shared" ca="1" si="98"/>
        <v>0</v>
      </c>
      <c r="BY84" s="9">
        <f t="shared" ca="1" si="98"/>
        <v>0</v>
      </c>
      <c r="BZ84" s="9">
        <f t="shared" ca="1" si="98"/>
        <v>0</v>
      </c>
      <c r="CA84" s="9">
        <f t="shared" ca="1" si="98"/>
        <v>0</v>
      </c>
      <c r="CB84" s="9">
        <f t="shared" ca="1" si="98"/>
        <v>0</v>
      </c>
      <c r="CC84" s="9">
        <f t="shared" ca="1" si="98"/>
        <v>0</v>
      </c>
      <c r="CD84" s="9">
        <f t="shared" ca="1" si="98"/>
        <v>0</v>
      </c>
      <c r="CE84" s="9">
        <f t="shared" ca="1" si="98"/>
        <v>0</v>
      </c>
      <c r="CF84" s="9">
        <f t="shared" ca="1" si="98"/>
        <v>0</v>
      </c>
      <c r="CG84" s="9">
        <f t="shared" ca="1" si="98"/>
        <v>0</v>
      </c>
      <c r="CH84" s="9">
        <f t="shared" ca="1" si="98"/>
        <v>0</v>
      </c>
      <c r="CI84" s="9">
        <f t="shared" ca="1" si="98"/>
        <v>0</v>
      </c>
      <c r="CZ84" s="41" t="s">
        <v>181</v>
      </c>
      <c r="DA84" s="159">
        <v>61</v>
      </c>
      <c r="DB84" s="162" t="str">
        <f t="shared" si="61"/>
        <v>61_6.6_Повышение доходов от оказания услуг либо продажи продукции (за исключением нефти, газа и нефтепродуктов)</v>
      </c>
    </row>
    <row r="85" spans="1:106" ht="14.25" outlineLevel="1" x14ac:dyDescent="0.25">
      <c r="B85" s="7" t="s">
        <v>97</v>
      </c>
      <c r="C85" s="55" t="s">
        <v>106</v>
      </c>
      <c r="D85" s="7">
        <f>D350</f>
        <v>0</v>
      </c>
      <c r="E85" s="7">
        <f>E350</f>
        <v>0</v>
      </c>
      <c r="F85" s="7" t="s">
        <v>13</v>
      </c>
      <c r="G85" s="8">
        <f t="shared" ca="1" si="83"/>
        <v>0</v>
      </c>
      <c r="H85" s="9">
        <f t="shared" ref="H85:AM85" ca="1" si="99">H350*H$74</f>
        <v>0</v>
      </c>
      <c r="I85" s="9">
        <f t="shared" ca="1" si="99"/>
        <v>0</v>
      </c>
      <c r="J85" s="9">
        <f t="shared" ca="1" si="99"/>
        <v>0</v>
      </c>
      <c r="K85" s="9">
        <f t="shared" ca="1" si="99"/>
        <v>0</v>
      </c>
      <c r="L85" s="9">
        <f t="shared" ca="1" si="99"/>
        <v>0</v>
      </c>
      <c r="M85" s="9">
        <f t="shared" ca="1" si="99"/>
        <v>0</v>
      </c>
      <c r="N85" s="9">
        <f t="shared" ca="1" si="99"/>
        <v>0</v>
      </c>
      <c r="O85" s="9">
        <f t="shared" ca="1" si="99"/>
        <v>0</v>
      </c>
      <c r="P85" s="9">
        <f t="shared" ca="1" si="99"/>
        <v>0</v>
      </c>
      <c r="Q85" s="9">
        <f t="shared" ca="1" si="99"/>
        <v>0</v>
      </c>
      <c r="R85" s="9">
        <f t="shared" ca="1" si="99"/>
        <v>0</v>
      </c>
      <c r="S85" s="9">
        <f t="shared" ca="1" si="99"/>
        <v>0</v>
      </c>
      <c r="T85" s="9">
        <f t="shared" ca="1" si="99"/>
        <v>0</v>
      </c>
      <c r="U85" s="9">
        <f t="shared" ca="1" si="99"/>
        <v>0</v>
      </c>
      <c r="V85" s="9">
        <f t="shared" ca="1" si="99"/>
        <v>0</v>
      </c>
      <c r="W85" s="9">
        <f t="shared" ca="1" si="99"/>
        <v>0</v>
      </c>
      <c r="X85" s="9">
        <f t="shared" ca="1" si="99"/>
        <v>0</v>
      </c>
      <c r="Y85" s="9">
        <f t="shared" ca="1" si="99"/>
        <v>0</v>
      </c>
      <c r="Z85" s="9">
        <f t="shared" ca="1" si="99"/>
        <v>0</v>
      </c>
      <c r="AA85" s="9">
        <f t="shared" ca="1" si="99"/>
        <v>0</v>
      </c>
      <c r="AB85" s="9">
        <f t="shared" ca="1" si="99"/>
        <v>0</v>
      </c>
      <c r="AC85" s="9">
        <f t="shared" ca="1" si="99"/>
        <v>0</v>
      </c>
      <c r="AD85" s="9">
        <f t="shared" ca="1" si="99"/>
        <v>0</v>
      </c>
      <c r="AE85" s="9">
        <f t="shared" ca="1" si="99"/>
        <v>0</v>
      </c>
      <c r="AF85" s="9">
        <f t="shared" ca="1" si="99"/>
        <v>0</v>
      </c>
      <c r="AG85" s="9">
        <f t="shared" ca="1" si="99"/>
        <v>0</v>
      </c>
      <c r="AH85" s="9">
        <f t="shared" ca="1" si="99"/>
        <v>0</v>
      </c>
      <c r="AI85" s="9">
        <f t="shared" ca="1" si="99"/>
        <v>0</v>
      </c>
      <c r="AJ85" s="9">
        <f t="shared" ca="1" si="99"/>
        <v>0</v>
      </c>
      <c r="AK85" s="9">
        <f t="shared" ca="1" si="99"/>
        <v>0</v>
      </c>
      <c r="AL85" s="9">
        <f t="shared" ca="1" si="99"/>
        <v>0</v>
      </c>
      <c r="AM85" s="9">
        <f t="shared" ca="1" si="99"/>
        <v>0</v>
      </c>
      <c r="AN85" s="9">
        <f t="shared" ref="AN85:BS85" ca="1" si="100">AN350*AN$74</f>
        <v>0</v>
      </c>
      <c r="AO85" s="9">
        <f t="shared" ca="1" si="100"/>
        <v>0</v>
      </c>
      <c r="AP85" s="9">
        <f t="shared" ca="1" si="100"/>
        <v>0</v>
      </c>
      <c r="AQ85" s="9">
        <f t="shared" ca="1" si="100"/>
        <v>0</v>
      </c>
      <c r="AR85" s="9">
        <f t="shared" ca="1" si="100"/>
        <v>0</v>
      </c>
      <c r="AS85" s="9">
        <f t="shared" ca="1" si="100"/>
        <v>0</v>
      </c>
      <c r="AT85" s="9">
        <f t="shared" ca="1" si="100"/>
        <v>0</v>
      </c>
      <c r="AU85" s="9">
        <f t="shared" ca="1" si="100"/>
        <v>0</v>
      </c>
      <c r="AV85" s="9">
        <f t="shared" ca="1" si="100"/>
        <v>0</v>
      </c>
      <c r="AW85" s="9">
        <f t="shared" ca="1" si="100"/>
        <v>0</v>
      </c>
      <c r="AX85" s="9">
        <f t="shared" ca="1" si="100"/>
        <v>0</v>
      </c>
      <c r="AY85" s="9">
        <f t="shared" ca="1" si="100"/>
        <v>0</v>
      </c>
      <c r="AZ85" s="9">
        <f t="shared" ca="1" si="100"/>
        <v>0</v>
      </c>
      <c r="BA85" s="9">
        <f t="shared" ca="1" si="100"/>
        <v>0</v>
      </c>
      <c r="BB85" s="9">
        <f t="shared" ca="1" si="100"/>
        <v>0</v>
      </c>
      <c r="BC85" s="9">
        <f t="shared" ca="1" si="100"/>
        <v>0</v>
      </c>
      <c r="BD85" s="9">
        <f t="shared" ca="1" si="100"/>
        <v>0</v>
      </c>
      <c r="BE85" s="9">
        <f t="shared" ca="1" si="100"/>
        <v>0</v>
      </c>
      <c r="BF85" s="9">
        <f t="shared" ca="1" si="100"/>
        <v>0</v>
      </c>
      <c r="BG85" s="9">
        <f t="shared" ca="1" si="100"/>
        <v>0</v>
      </c>
      <c r="BH85" s="9">
        <f t="shared" ca="1" si="100"/>
        <v>0</v>
      </c>
      <c r="BI85" s="9">
        <f t="shared" ca="1" si="100"/>
        <v>0</v>
      </c>
      <c r="BJ85" s="9">
        <f t="shared" ca="1" si="100"/>
        <v>0</v>
      </c>
      <c r="BK85" s="9">
        <f t="shared" ca="1" si="100"/>
        <v>0</v>
      </c>
      <c r="BL85" s="9">
        <f t="shared" ca="1" si="100"/>
        <v>0</v>
      </c>
      <c r="BM85" s="9">
        <f t="shared" ca="1" si="100"/>
        <v>0</v>
      </c>
      <c r="BN85" s="9">
        <f t="shared" ca="1" si="100"/>
        <v>0</v>
      </c>
      <c r="BO85" s="9">
        <f t="shared" ca="1" si="100"/>
        <v>0</v>
      </c>
      <c r="BP85" s="9">
        <f t="shared" ca="1" si="100"/>
        <v>0</v>
      </c>
      <c r="BQ85" s="9">
        <f t="shared" ca="1" si="100"/>
        <v>0</v>
      </c>
      <c r="BR85" s="9">
        <f t="shared" ca="1" si="100"/>
        <v>0</v>
      </c>
      <c r="BS85" s="9">
        <f t="shared" ca="1" si="100"/>
        <v>0</v>
      </c>
      <c r="BT85" s="9">
        <f t="shared" ref="BT85:CI85" ca="1" si="101">BT350*BT$74</f>
        <v>0</v>
      </c>
      <c r="BU85" s="9">
        <f t="shared" ca="1" si="101"/>
        <v>0</v>
      </c>
      <c r="BV85" s="9">
        <f t="shared" ca="1" si="101"/>
        <v>0</v>
      </c>
      <c r="BW85" s="9">
        <f t="shared" ca="1" si="101"/>
        <v>0</v>
      </c>
      <c r="BX85" s="9">
        <f t="shared" ca="1" si="101"/>
        <v>0</v>
      </c>
      <c r="BY85" s="9">
        <f t="shared" ca="1" si="101"/>
        <v>0</v>
      </c>
      <c r="BZ85" s="9">
        <f t="shared" ca="1" si="101"/>
        <v>0</v>
      </c>
      <c r="CA85" s="9">
        <f t="shared" ca="1" si="101"/>
        <v>0</v>
      </c>
      <c r="CB85" s="9">
        <f t="shared" ca="1" si="101"/>
        <v>0</v>
      </c>
      <c r="CC85" s="9">
        <f t="shared" ca="1" si="101"/>
        <v>0</v>
      </c>
      <c r="CD85" s="9">
        <f t="shared" ca="1" si="101"/>
        <v>0</v>
      </c>
      <c r="CE85" s="9">
        <f t="shared" ca="1" si="101"/>
        <v>0</v>
      </c>
      <c r="CF85" s="9">
        <f t="shared" ca="1" si="101"/>
        <v>0</v>
      </c>
      <c r="CG85" s="9">
        <f t="shared" ca="1" si="101"/>
        <v>0</v>
      </c>
      <c r="CH85" s="9">
        <f t="shared" ca="1" si="101"/>
        <v>0</v>
      </c>
      <c r="CI85" s="9">
        <f t="shared" ca="1" si="101"/>
        <v>0</v>
      </c>
      <c r="CZ85" s="41" t="s">
        <v>181</v>
      </c>
      <c r="DA85" s="159">
        <v>62</v>
      </c>
      <c r="DB85" s="162" t="str">
        <f t="shared" si="61"/>
        <v>62_6.7_Митигация рисков</v>
      </c>
    </row>
    <row r="86" spans="1:106" ht="14.25" outlineLevel="1" x14ac:dyDescent="0.25">
      <c r="B86" s="7" t="s">
        <v>98</v>
      </c>
      <c r="C86" s="55" t="s">
        <v>153</v>
      </c>
      <c r="D86" s="7">
        <f>D353</f>
        <v>0</v>
      </c>
      <c r="E86" s="7">
        <f>E353</f>
        <v>0</v>
      </c>
      <c r="F86" s="7" t="s">
        <v>13</v>
      </c>
      <c r="G86" s="8">
        <f t="shared" ca="1" si="83"/>
        <v>0</v>
      </c>
      <c r="H86" s="9">
        <f t="shared" ref="H86:AM86" ca="1" si="102">H353*H$74</f>
        <v>0</v>
      </c>
      <c r="I86" s="9">
        <f t="shared" ca="1" si="102"/>
        <v>0</v>
      </c>
      <c r="J86" s="9">
        <f t="shared" ca="1" si="102"/>
        <v>0</v>
      </c>
      <c r="K86" s="9">
        <f t="shared" ca="1" si="102"/>
        <v>0</v>
      </c>
      <c r="L86" s="9">
        <f t="shared" ca="1" si="102"/>
        <v>0</v>
      </c>
      <c r="M86" s="9">
        <f t="shared" ca="1" si="102"/>
        <v>0</v>
      </c>
      <c r="N86" s="9">
        <f t="shared" ca="1" si="102"/>
        <v>0</v>
      </c>
      <c r="O86" s="9">
        <f t="shared" ca="1" si="102"/>
        <v>0</v>
      </c>
      <c r="P86" s="9">
        <f t="shared" ca="1" si="102"/>
        <v>0</v>
      </c>
      <c r="Q86" s="9">
        <f t="shared" ca="1" si="102"/>
        <v>0</v>
      </c>
      <c r="R86" s="9">
        <f t="shared" ca="1" si="102"/>
        <v>0</v>
      </c>
      <c r="S86" s="9">
        <f t="shared" ca="1" si="102"/>
        <v>0</v>
      </c>
      <c r="T86" s="9">
        <f t="shared" ca="1" si="102"/>
        <v>0</v>
      </c>
      <c r="U86" s="9">
        <f t="shared" ca="1" si="102"/>
        <v>0</v>
      </c>
      <c r="V86" s="9">
        <f t="shared" ca="1" si="102"/>
        <v>0</v>
      </c>
      <c r="W86" s="9">
        <f t="shared" ca="1" si="102"/>
        <v>0</v>
      </c>
      <c r="X86" s="9">
        <f t="shared" ca="1" si="102"/>
        <v>0</v>
      </c>
      <c r="Y86" s="9">
        <f t="shared" ca="1" si="102"/>
        <v>0</v>
      </c>
      <c r="Z86" s="9">
        <f t="shared" ca="1" si="102"/>
        <v>0</v>
      </c>
      <c r="AA86" s="9">
        <f t="shared" ca="1" si="102"/>
        <v>0</v>
      </c>
      <c r="AB86" s="9">
        <f t="shared" ca="1" si="102"/>
        <v>0</v>
      </c>
      <c r="AC86" s="9">
        <f t="shared" ca="1" si="102"/>
        <v>0</v>
      </c>
      <c r="AD86" s="9">
        <f t="shared" ca="1" si="102"/>
        <v>0</v>
      </c>
      <c r="AE86" s="9">
        <f t="shared" ca="1" si="102"/>
        <v>0</v>
      </c>
      <c r="AF86" s="9">
        <f t="shared" ca="1" si="102"/>
        <v>0</v>
      </c>
      <c r="AG86" s="9">
        <f t="shared" ca="1" si="102"/>
        <v>0</v>
      </c>
      <c r="AH86" s="9">
        <f t="shared" ca="1" si="102"/>
        <v>0</v>
      </c>
      <c r="AI86" s="9">
        <f t="shared" ca="1" si="102"/>
        <v>0</v>
      </c>
      <c r="AJ86" s="9">
        <f t="shared" ca="1" si="102"/>
        <v>0</v>
      </c>
      <c r="AK86" s="9">
        <f t="shared" ca="1" si="102"/>
        <v>0</v>
      </c>
      <c r="AL86" s="9">
        <f t="shared" ca="1" si="102"/>
        <v>0</v>
      </c>
      <c r="AM86" s="9">
        <f t="shared" ca="1" si="102"/>
        <v>0</v>
      </c>
      <c r="AN86" s="9">
        <f t="shared" ref="AN86:BS86" ca="1" si="103">AN353*AN$74</f>
        <v>0</v>
      </c>
      <c r="AO86" s="9">
        <f t="shared" ca="1" si="103"/>
        <v>0</v>
      </c>
      <c r="AP86" s="9">
        <f t="shared" ca="1" si="103"/>
        <v>0</v>
      </c>
      <c r="AQ86" s="9">
        <f t="shared" ca="1" si="103"/>
        <v>0</v>
      </c>
      <c r="AR86" s="9">
        <f t="shared" ca="1" si="103"/>
        <v>0</v>
      </c>
      <c r="AS86" s="9">
        <f t="shared" ca="1" si="103"/>
        <v>0</v>
      </c>
      <c r="AT86" s="9">
        <f t="shared" ca="1" si="103"/>
        <v>0</v>
      </c>
      <c r="AU86" s="9">
        <f t="shared" ca="1" si="103"/>
        <v>0</v>
      </c>
      <c r="AV86" s="9">
        <f t="shared" ca="1" si="103"/>
        <v>0</v>
      </c>
      <c r="AW86" s="9">
        <f t="shared" ca="1" si="103"/>
        <v>0</v>
      </c>
      <c r="AX86" s="9">
        <f t="shared" ca="1" si="103"/>
        <v>0</v>
      </c>
      <c r="AY86" s="9">
        <f t="shared" ca="1" si="103"/>
        <v>0</v>
      </c>
      <c r="AZ86" s="9">
        <f t="shared" ca="1" si="103"/>
        <v>0</v>
      </c>
      <c r="BA86" s="9">
        <f t="shared" ca="1" si="103"/>
        <v>0</v>
      </c>
      <c r="BB86" s="9">
        <f t="shared" ca="1" si="103"/>
        <v>0</v>
      </c>
      <c r="BC86" s="9">
        <f t="shared" ca="1" si="103"/>
        <v>0</v>
      </c>
      <c r="BD86" s="9">
        <f t="shared" ca="1" si="103"/>
        <v>0</v>
      </c>
      <c r="BE86" s="9">
        <f t="shared" ca="1" si="103"/>
        <v>0</v>
      </c>
      <c r="BF86" s="9">
        <f t="shared" ca="1" si="103"/>
        <v>0</v>
      </c>
      <c r="BG86" s="9">
        <f t="shared" ca="1" si="103"/>
        <v>0</v>
      </c>
      <c r="BH86" s="9">
        <f t="shared" ca="1" si="103"/>
        <v>0</v>
      </c>
      <c r="BI86" s="9">
        <f t="shared" ca="1" si="103"/>
        <v>0</v>
      </c>
      <c r="BJ86" s="9">
        <f t="shared" ca="1" si="103"/>
        <v>0</v>
      </c>
      <c r="BK86" s="9">
        <f t="shared" ca="1" si="103"/>
        <v>0</v>
      </c>
      <c r="BL86" s="9">
        <f t="shared" ca="1" si="103"/>
        <v>0</v>
      </c>
      <c r="BM86" s="9">
        <f t="shared" ca="1" si="103"/>
        <v>0</v>
      </c>
      <c r="BN86" s="9">
        <f t="shared" ca="1" si="103"/>
        <v>0</v>
      </c>
      <c r="BO86" s="9">
        <f t="shared" ca="1" si="103"/>
        <v>0</v>
      </c>
      <c r="BP86" s="9">
        <f t="shared" ca="1" si="103"/>
        <v>0</v>
      </c>
      <c r="BQ86" s="9">
        <f t="shared" ca="1" si="103"/>
        <v>0</v>
      </c>
      <c r="BR86" s="9">
        <f t="shared" ca="1" si="103"/>
        <v>0</v>
      </c>
      <c r="BS86" s="9">
        <f t="shared" ca="1" si="103"/>
        <v>0</v>
      </c>
      <c r="BT86" s="9">
        <f t="shared" ref="BT86:CI86" ca="1" si="104">BT353*BT$74</f>
        <v>0</v>
      </c>
      <c r="BU86" s="9">
        <f t="shared" ca="1" si="104"/>
        <v>0</v>
      </c>
      <c r="BV86" s="9">
        <f t="shared" ca="1" si="104"/>
        <v>0</v>
      </c>
      <c r="BW86" s="9">
        <f t="shared" ca="1" si="104"/>
        <v>0</v>
      </c>
      <c r="BX86" s="9">
        <f t="shared" ca="1" si="104"/>
        <v>0</v>
      </c>
      <c r="BY86" s="9">
        <f t="shared" ca="1" si="104"/>
        <v>0</v>
      </c>
      <c r="BZ86" s="9">
        <f t="shared" ca="1" si="104"/>
        <v>0</v>
      </c>
      <c r="CA86" s="9">
        <f t="shared" ca="1" si="104"/>
        <v>0</v>
      </c>
      <c r="CB86" s="9">
        <f t="shared" ca="1" si="104"/>
        <v>0</v>
      </c>
      <c r="CC86" s="9">
        <f t="shared" ca="1" si="104"/>
        <v>0</v>
      </c>
      <c r="CD86" s="9">
        <f t="shared" ca="1" si="104"/>
        <v>0</v>
      </c>
      <c r="CE86" s="9">
        <f t="shared" ca="1" si="104"/>
        <v>0</v>
      </c>
      <c r="CF86" s="9">
        <f t="shared" ca="1" si="104"/>
        <v>0</v>
      </c>
      <c r="CG86" s="9">
        <f t="shared" ca="1" si="104"/>
        <v>0</v>
      </c>
      <c r="CH86" s="9">
        <f t="shared" ca="1" si="104"/>
        <v>0</v>
      </c>
      <c r="CI86" s="9">
        <f t="shared" ca="1" si="104"/>
        <v>0</v>
      </c>
      <c r="CZ86" s="41" t="s">
        <v>181</v>
      </c>
      <c r="DA86" s="159">
        <v>63</v>
      </c>
      <c r="DB86" s="162" t="str">
        <f t="shared" si="61"/>
        <v>63_6.8_Прочее</v>
      </c>
    </row>
    <row r="87" spans="1:106" s="85" customFormat="1" outlineLevel="1" x14ac:dyDescent="0.25">
      <c r="B87" s="10"/>
      <c r="C87" s="219" t="s">
        <v>4</v>
      </c>
      <c r="D87" s="10"/>
      <c r="E87" s="10"/>
      <c r="F87" s="10" t="s">
        <v>13</v>
      </c>
      <c r="G87" s="8">
        <f t="shared" ca="1" si="83"/>
        <v>643403.43237127224</v>
      </c>
      <c r="H87" s="11">
        <f t="shared" ref="H87:BS87" ca="1" si="105">SUM(H79:H86)</f>
        <v>0</v>
      </c>
      <c r="I87" s="11">
        <f t="shared" ca="1" si="105"/>
        <v>0</v>
      </c>
      <c r="J87" s="11">
        <f t="shared" ca="1" si="105"/>
        <v>24906.391317259866</v>
      </c>
      <c r="K87" s="11">
        <f t="shared" ca="1" si="105"/>
        <v>82848.242525523267</v>
      </c>
      <c r="L87" s="11">
        <f t="shared" ca="1" si="105"/>
        <v>106878.33998745221</v>
      </c>
      <c r="M87" s="11">
        <f t="shared" ca="1" si="105"/>
        <v>118893.38871841668</v>
      </c>
      <c r="N87" s="11">
        <f t="shared" ca="1" si="105"/>
        <v>154938.53491131007</v>
      </c>
      <c r="O87" s="11">
        <f t="shared" ca="1" si="105"/>
        <v>154938.53491131007</v>
      </c>
      <c r="P87" s="11">
        <f t="shared" ca="1" si="105"/>
        <v>0</v>
      </c>
      <c r="Q87" s="11">
        <f t="shared" ca="1" si="105"/>
        <v>0</v>
      </c>
      <c r="R87" s="11">
        <f t="shared" ca="1" si="105"/>
        <v>0</v>
      </c>
      <c r="S87" s="11">
        <f t="shared" ca="1" si="105"/>
        <v>0</v>
      </c>
      <c r="T87" s="11">
        <f t="shared" ca="1" si="105"/>
        <v>0</v>
      </c>
      <c r="U87" s="11">
        <f t="shared" ca="1" si="105"/>
        <v>0</v>
      </c>
      <c r="V87" s="11">
        <f t="shared" ca="1" si="105"/>
        <v>0</v>
      </c>
      <c r="W87" s="11">
        <f t="shared" ca="1" si="105"/>
        <v>0</v>
      </c>
      <c r="X87" s="11">
        <f t="shared" ca="1" si="105"/>
        <v>0</v>
      </c>
      <c r="Y87" s="11">
        <f t="shared" ca="1" si="105"/>
        <v>0</v>
      </c>
      <c r="Z87" s="11">
        <f t="shared" ca="1" si="105"/>
        <v>0</v>
      </c>
      <c r="AA87" s="11">
        <f t="shared" ca="1" si="105"/>
        <v>0</v>
      </c>
      <c r="AB87" s="11">
        <f t="shared" ca="1" si="105"/>
        <v>0</v>
      </c>
      <c r="AC87" s="11">
        <f t="shared" ca="1" si="105"/>
        <v>0</v>
      </c>
      <c r="AD87" s="11">
        <f t="shared" ca="1" si="105"/>
        <v>0</v>
      </c>
      <c r="AE87" s="11">
        <f t="shared" ca="1" si="105"/>
        <v>0</v>
      </c>
      <c r="AF87" s="11">
        <f t="shared" ca="1" si="105"/>
        <v>0</v>
      </c>
      <c r="AG87" s="11">
        <f t="shared" ca="1" si="105"/>
        <v>0</v>
      </c>
      <c r="AH87" s="11">
        <f t="shared" ca="1" si="105"/>
        <v>0</v>
      </c>
      <c r="AI87" s="11">
        <f t="shared" ca="1" si="105"/>
        <v>0</v>
      </c>
      <c r="AJ87" s="11">
        <f t="shared" ca="1" si="105"/>
        <v>0</v>
      </c>
      <c r="AK87" s="11">
        <f t="shared" ca="1" si="105"/>
        <v>0</v>
      </c>
      <c r="AL87" s="11">
        <f t="shared" ca="1" si="105"/>
        <v>0</v>
      </c>
      <c r="AM87" s="11">
        <f t="shared" ca="1" si="105"/>
        <v>0</v>
      </c>
      <c r="AN87" s="11">
        <f t="shared" ca="1" si="105"/>
        <v>0</v>
      </c>
      <c r="AO87" s="11">
        <f t="shared" ca="1" si="105"/>
        <v>0</v>
      </c>
      <c r="AP87" s="11">
        <f t="shared" ca="1" si="105"/>
        <v>0</v>
      </c>
      <c r="AQ87" s="11">
        <f t="shared" ca="1" si="105"/>
        <v>0</v>
      </c>
      <c r="AR87" s="11">
        <f t="shared" ca="1" si="105"/>
        <v>0</v>
      </c>
      <c r="AS87" s="11">
        <f t="shared" ca="1" si="105"/>
        <v>0</v>
      </c>
      <c r="AT87" s="11">
        <f t="shared" ca="1" si="105"/>
        <v>0</v>
      </c>
      <c r="AU87" s="11">
        <f t="shared" ca="1" si="105"/>
        <v>0</v>
      </c>
      <c r="AV87" s="11">
        <f t="shared" ca="1" si="105"/>
        <v>0</v>
      </c>
      <c r="AW87" s="11">
        <f t="shared" ca="1" si="105"/>
        <v>0</v>
      </c>
      <c r="AX87" s="11">
        <f t="shared" ca="1" si="105"/>
        <v>0</v>
      </c>
      <c r="AY87" s="11">
        <f t="shared" ca="1" si="105"/>
        <v>0</v>
      </c>
      <c r="AZ87" s="11">
        <f t="shared" ca="1" si="105"/>
        <v>0</v>
      </c>
      <c r="BA87" s="11">
        <f t="shared" ca="1" si="105"/>
        <v>0</v>
      </c>
      <c r="BB87" s="11">
        <f t="shared" ca="1" si="105"/>
        <v>0</v>
      </c>
      <c r="BC87" s="11">
        <f t="shared" ca="1" si="105"/>
        <v>0</v>
      </c>
      <c r="BD87" s="11">
        <f t="shared" ca="1" si="105"/>
        <v>0</v>
      </c>
      <c r="BE87" s="11">
        <f t="shared" ca="1" si="105"/>
        <v>0</v>
      </c>
      <c r="BF87" s="11">
        <f t="shared" ca="1" si="105"/>
        <v>0</v>
      </c>
      <c r="BG87" s="11">
        <f t="shared" ca="1" si="105"/>
        <v>0</v>
      </c>
      <c r="BH87" s="11">
        <f t="shared" ca="1" si="105"/>
        <v>0</v>
      </c>
      <c r="BI87" s="11">
        <f t="shared" ca="1" si="105"/>
        <v>0</v>
      </c>
      <c r="BJ87" s="11">
        <f t="shared" ca="1" si="105"/>
        <v>0</v>
      </c>
      <c r="BK87" s="11">
        <f t="shared" ca="1" si="105"/>
        <v>0</v>
      </c>
      <c r="BL87" s="11">
        <f t="shared" ca="1" si="105"/>
        <v>0</v>
      </c>
      <c r="BM87" s="11">
        <f t="shared" ca="1" si="105"/>
        <v>0</v>
      </c>
      <c r="BN87" s="11">
        <f t="shared" ca="1" si="105"/>
        <v>0</v>
      </c>
      <c r="BO87" s="11">
        <f t="shared" ca="1" si="105"/>
        <v>0</v>
      </c>
      <c r="BP87" s="11">
        <f t="shared" ca="1" si="105"/>
        <v>0</v>
      </c>
      <c r="BQ87" s="11">
        <f t="shared" ca="1" si="105"/>
        <v>0</v>
      </c>
      <c r="BR87" s="11">
        <f t="shared" ca="1" si="105"/>
        <v>0</v>
      </c>
      <c r="BS87" s="11">
        <f t="shared" ca="1" si="105"/>
        <v>0</v>
      </c>
      <c r="BT87" s="11">
        <f t="shared" ref="BT87:CI87" ca="1" si="106">SUM(BT79:BT86)</f>
        <v>0</v>
      </c>
      <c r="BU87" s="11">
        <f t="shared" ca="1" si="106"/>
        <v>0</v>
      </c>
      <c r="BV87" s="11">
        <f t="shared" ca="1" si="106"/>
        <v>0</v>
      </c>
      <c r="BW87" s="11">
        <f t="shared" ca="1" si="106"/>
        <v>0</v>
      </c>
      <c r="BX87" s="11">
        <f t="shared" ca="1" si="106"/>
        <v>0</v>
      </c>
      <c r="BY87" s="11">
        <f t="shared" ca="1" si="106"/>
        <v>0</v>
      </c>
      <c r="BZ87" s="11">
        <f t="shared" ca="1" si="106"/>
        <v>0</v>
      </c>
      <c r="CA87" s="11">
        <f t="shared" ca="1" si="106"/>
        <v>0</v>
      </c>
      <c r="CB87" s="11">
        <f t="shared" ca="1" si="106"/>
        <v>0</v>
      </c>
      <c r="CC87" s="11">
        <f t="shared" ca="1" si="106"/>
        <v>0</v>
      </c>
      <c r="CD87" s="11">
        <f t="shared" ca="1" si="106"/>
        <v>0</v>
      </c>
      <c r="CE87" s="11">
        <f t="shared" ca="1" si="106"/>
        <v>0</v>
      </c>
      <c r="CF87" s="11">
        <f t="shared" ca="1" si="106"/>
        <v>0</v>
      </c>
      <c r="CG87" s="11">
        <f t="shared" ca="1" si="106"/>
        <v>0</v>
      </c>
      <c r="CH87" s="11">
        <f t="shared" ca="1" si="106"/>
        <v>0</v>
      </c>
      <c r="CI87" s="11">
        <f t="shared" ca="1" si="106"/>
        <v>0</v>
      </c>
      <c r="CZ87" s="41" t="s">
        <v>181</v>
      </c>
      <c r="DA87" s="159">
        <v>64</v>
      </c>
      <c r="DB87" s="162" t="str">
        <f t="shared" si="61"/>
        <v>64__Всего</v>
      </c>
    </row>
    <row r="88" spans="1:106" s="90" customFormat="1" ht="93.75" outlineLevel="1" x14ac:dyDescent="0.25">
      <c r="B88" s="300" t="s">
        <v>788</v>
      </c>
      <c r="C88" s="55" t="s">
        <v>167</v>
      </c>
      <c r="D88" s="7"/>
      <c r="E88" s="55" t="s">
        <v>169</v>
      </c>
      <c r="F88" s="7" t="s">
        <v>13</v>
      </c>
      <c r="G88" s="8">
        <f t="shared" si="83"/>
        <v>0</v>
      </c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/>
      <c r="BB88" s="52"/>
      <c r="BC88" s="52"/>
      <c r="BD88" s="52"/>
      <c r="BE88" s="52"/>
      <c r="BF88" s="52"/>
      <c r="BG88" s="52"/>
      <c r="BH88" s="52"/>
      <c r="BI88" s="52"/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52"/>
      <c r="CE88" s="52"/>
      <c r="CF88" s="52"/>
      <c r="CG88" s="52"/>
      <c r="CH88" s="52"/>
      <c r="CI88" s="52"/>
      <c r="CZ88" s="41" t="s">
        <v>181</v>
      </c>
      <c r="DA88" s="159">
        <v>65</v>
      </c>
      <c r="DB88" s="162" t="str">
        <f t="shared" si="61"/>
        <v>65_6.9_Сумма эффектов, расчитанных от FCF</v>
      </c>
    </row>
    <row r="89" spans="1:106" s="85" customFormat="1" outlineLevel="1" x14ac:dyDescent="0.25">
      <c r="B89" s="305" t="s">
        <v>795</v>
      </c>
      <c r="C89" s="219" t="s">
        <v>796</v>
      </c>
      <c r="D89" s="10"/>
      <c r="E89" s="306"/>
      <c r="F89" s="7" t="s">
        <v>13</v>
      </c>
      <c r="G89" s="13">
        <f t="shared" si="83"/>
        <v>0</v>
      </c>
      <c r="H89" s="11">
        <f>H335</f>
        <v>0</v>
      </c>
      <c r="I89" s="11">
        <f t="shared" ref="I89:BT89" si="107">I335</f>
        <v>0</v>
      </c>
      <c r="J89" s="11">
        <f t="shared" si="107"/>
        <v>0</v>
      </c>
      <c r="K89" s="11">
        <f t="shared" si="107"/>
        <v>0</v>
      </c>
      <c r="L89" s="11">
        <f t="shared" si="107"/>
        <v>0</v>
      </c>
      <c r="M89" s="11">
        <f t="shared" si="107"/>
        <v>0</v>
      </c>
      <c r="N89" s="11">
        <f t="shared" si="107"/>
        <v>0</v>
      </c>
      <c r="O89" s="11">
        <f t="shared" si="107"/>
        <v>0</v>
      </c>
      <c r="P89" s="11">
        <f t="shared" si="107"/>
        <v>0</v>
      </c>
      <c r="Q89" s="11">
        <f t="shared" si="107"/>
        <v>0</v>
      </c>
      <c r="R89" s="11">
        <f t="shared" si="107"/>
        <v>0</v>
      </c>
      <c r="S89" s="11">
        <f t="shared" si="107"/>
        <v>0</v>
      </c>
      <c r="T89" s="11">
        <f t="shared" si="107"/>
        <v>0</v>
      </c>
      <c r="U89" s="11">
        <f t="shared" si="107"/>
        <v>0</v>
      </c>
      <c r="V89" s="11">
        <f t="shared" si="107"/>
        <v>0</v>
      </c>
      <c r="W89" s="11">
        <f t="shared" si="107"/>
        <v>0</v>
      </c>
      <c r="X89" s="11">
        <f t="shared" si="107"/>
        <v>0</v>
      </c>
      <c r="Y89" s="11">
        <f t="shared" si="107"/>
        <v>0</v>
      </c>
      <c r="Z89" s="11">
        <f t="shared" si="107"/>
        <v>0</v>
      </c>
      <c r="AA89" s="11">
        <f t="shared" si="107"/>
        <v>0</v>
      </c>
      <c r="AB89" s="11">
        <f t="shared" si="107"/>
        <v>0</v>
      </c>
      <c r="AC89" s="11">
        <f t="shared" si="107"/>
        <v>0</v>
      </c>
      <c r="AD89" s="11">
        <f t="shared" si="107"/>
        <v>0</v>
      </c>
      <c r="AE89" s="11">
        <f t="shared" si="107"/>
        <v>0</v>
      </c>
      <c r="AF89" s="11">
        <f t="shared" si="107"/>
        <v>0</v>
      </c>
      <c r="AG89" s="11">
        <f t="shared" si="107"/>
        <v>0</v>
      </c>
      <c r="AH89" s="11">
        <f t="shared" si="107"/>
        <v>0</v>
      </c>
      <c r="AI89" s="11">
        <f t="shared" si="107"/>
        <v>0</v>
      </c>
      <c r="AJ89" s="11">
        <f t="shared" si="107"/>
        <v>0</v>
      </c>
      <c r="AK89" s="11">
        <f t="shared" si="107"/>
        <v>0</v>
      </c>
      <c r="AL89" s="11">
        <f t="shared" si="107"/>
        <v>0</v>
      </c>
      <c r="AM89" s="11">
        <f t="shared" si="107"/>
        <v>0</v>
      </c>
      <c r="AN89" s="11">
        <f t="shared" si="107"/>
        <v>0</v>
      </c>
      <c r="AO89" s="11">
        <f t="shared" si="107"/>
        <v>0</v>
      </c>
      <c r="AP89" s="11">
        <f t="shared" si="107"/>
        <v>0</v>
      </c>
      <c r="AQ89" s="11">
        <f t="shared" si="107"/>
        <v>0</v>
      </c>
      <c r="AR89" s="11">
        <f t="shared" si="107"/>
        <v>0</v>
      </c>
      <c r="AS89" s="11">
        <f t="shared" si="107"/>
        <v>0</v>
      </c>
      <c r="AT89" s="11">
        <f t="shared" si="107"/>
        <v>0</v>
      </c>
      <c r="AU89" s="11">
        <f t="shared" si="107"/>
        <v>0</v>
      </c>
      <c r="AV89" s="11">
        <f t="shared" si="107"/>
        <v>0</v>
      </c>
      <c r="AW89" s="11">
        <f t="shared" si="107"/>
        <v>0</v>
      </c>
      <c r="AX89" s="11">
        <f t="shared" si="107"/>
        <v>0</v>
      </c>
      <c r="AY89" s="11">
        <f t="shared" si="107"/>
        <v>0</v>
      </c>
      <c r="AZ89" s="11">
        <f t="shared" si="107"/>
        <v>0</v>
      </c>
      <c r="BA89" s="11">
        <f t="shared" si="107"/>
        <v>0</v>
      </c>
      <c r="BB89" s="11">
        <f t="shared" si="107"/>
        <v>0</v>
      </c>
      <c r="BC89" s="11">
        <f t="shared" si="107"/>
        <v>0</v>
      </c>
      <c r="BD89" s="11">
        <f t="shared" si="107"/>
        <v>0</v>
      </c>
      <c r="BE89" s="11">
        <f t="shared" si="107"/>
        <v>0</v>
      </c>
      <c r="BF89" s="11">
        <f t="shared" si="107"/>
        <v>0</v>
      </c>
      <c r="BG89" s="11">
        <f t="shared" si="107"/>
        <v>0</v>
      </c>
      <c r="BH89" s="11">
        <f t="shared" si="107"/>
        <v>0</v>
      </c>
      <c r="BI89" s="11">
        <f t="shared" si="107"/>
        <v>0</v>
      </c>
      <c r="BJ89" s="11">
        <f t="shared" si="107"/>
        <v>0</v>
      </c>
      <c r="BK89" s="11">
        <f t="shared" si="107"/>
        <v>0</v>
      </c>
      <c r="BL89" s="11">
        <f t="shared" si="107"/>
        <v>0</v>
      </c>
      <c r="BM89" s="11">
        <f t="shared" si="107"/>
        <v>0</v>
      </c>
      <c r="BN89" s="11">
        <f t="shared" si="107"/>
        <v>0</v>
      </c>
      <c r="BO89" s="11">
        <f t="shared" si="107"/>
        <v>0</v>
      </c>
      <c r="BP89" s="11">
        <f t="shared" si="107"/>
        <v>0</v>
      </c>
      <c r="BQ89" s="11">
        <f t="shared" si="107"/>
        <v>0</v>
      </c>
      <c r="BR89" s="11">
        <f t="shared" si="107"/>
        <v>0</v>
      </c>
      <c r="BS89" s="11">
        <f t="shared" si="107"/>
        <v>0</v>
      </c>
      <c r="BT89" s="11">
        <f t="shared" si="107"/>
        <v>0</v>
      </c>
      <c r="BU89" s="11">
        <f t="shared" ref="BU89:CI89" si="108">BU335</f>
        <v>0</v>
      </c>
      <c r="BV89" s="11">
        <f t="shared" si="108"/>
        <v>0</v>
      </c>
      <c r="BW89" s="11">
        <f t="shared" si="108"/>
        <v>0</v>
      </c>
      <c r="BX89" s="11">
        <f t="shared" si="108"/>
        <v>0</v>
      </c>
      <c r="BY89" s="11">
        <f t="shared" si="108"/>
        <v>0</v>
      </c>
      <c r="BZ89" s="11">
        <f t="shared" si="108"/>
        <v>0</v>
      </c>
      <c r="CA89" s="11">
        <f t="shared" si="108"/>
        <v>0</v>
      </c>
      <c r="CB89" s="11">
        <f t="shared" si="108"/>
        <v>0</v>
      </c>
      <c r="CC89" s="11">
        <f t="shared" si="108"/>
        <v>0</v>
      </c>
      <c r="CD89" s="11">
        <f t="shared" si="108"/>
        <v>0</v>
      </c>
      <c r="CE89" s="11">
        <f t="shared" si="108"/>
        <v>0</v>
      </c>
      <c r="CF89" s="11">
        <f t="shared" si="108"/>
        <v>0</v>
      </c>
      <c r="CG89" s="11">
        <f t="shared" si="108"/>
        <v>0</v>
      </c>
      <c r="CH89" s="11">
        <f t="shared" si="108"/>
        <v>0</v>
      </c>
      <c r="CI89" s="11">
        <f t="shared" si="108"/>
        <v>0</v>
      </c>
      <c r="CZ89" s="307"/>
      <c r="DA89" s="159">
        <v>66</v>
      </c>
      <c r="DB89" s="162" t="str">
        <f t="shared" si="61"/>
        <v>66_6.10_Влияние сокращения CAPEX на амортизацию</v>
      </c>
    </row>
    <row r="90" spans="1:106" s="46" customFormat="1" ht="14.25" outlineLevel="1" x14ac:dyDescent="0.25">
      <c r="A90" s="44"/>
      <c r="B90" s="44"/>
      <c r="C90" s="44"/>
      <c r="D90" s="44"/>
      <c r="E90" s="44"/>
      <c r="F90" s="45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Z90" s="41" t="s">
        <v>181</v>
      </c>
      <c r="DA90" s="159">
        <v>67</v>
      </c>
      <c r="DB90" s="162" t="str">
        <f t="shared" si="61"/>
        <v>67__</v>
      </c>
    </row>
    <row r="91" spans="1:106" s="43" customFormat="1" ht="32.25" customHeight="1" x14ac:dyDescent="0.2">
      <c r="A91" s="33"/>
      <c r="B91" s="73" t="s">
        <v>632</v>
      </c>
      <c r="C91" s="74" t="s">
        <v>630</v>
      </c>
      <c r="D91" s="74"/>
      <c r="E91" s="75"/>
      <c r="F91" s="76"/>
      <c r="G91" s="77"/>
      <c r="H91" s="230">
        <f>H$1</f>
        <v>2022</v>
      </c>
      <c r="I91" s="230">
        <f t="shared" ref="I91:BT91" si="109">I$1</f>
        <v>2023</v>
      </c>
      <c r="J91" s="230">
        <f t="shared" si="109"/>
        <v>2024</v>
      </c>
      <c r="K91" s="230">
        <f t="shared" si="109"/>
        <v>2025</v>
      </c>
      <c r="L91" s="230">
        <f t="shared" si="109"/>
        <v>2026</v>
      </c>
      <c r="M91" s="230">
        <f t="shared" si="109"/>
        <v>2027</v>
      </c>
      <c r="N91" s="230">
        <f t="shared" si="109"/>
        <v>2028</v>
      </c>
      <c r="O91" s="230">
        <f t="shared" si="109"/>
        <v>2029</v>
      </c>
      <c r="P91" s="230">
        <f t="shared" si="109"/>
        <v>2030</v>
      </c>
      <c r="Q91" s="230">
        <f t="shared" si="109"/>
        <v>2031</v>
      </c>
      <c r="R91" s="230">
        <f t="shared" si="109"/>
        <v>2032</v>
      </c>
      <c r="S91" s="230">
        <f t="shared" si="109"/>
        <v>2033</v>
      </c>
      <c r="T91" s="230">
        <f t="shared" si="109"/>
        <v>2034</v>
      </c>
      <c r="U91" s="230">
        <f t="shared" si="109"/>
        <v>2035</v>
      </c>
      <c r="V91" s="230">
        <f t="shared" si="109"/>
        <v>2036</v>
      </c>
      <c r="W91" s="230">
        <f t="shared" si="109"/>
        <v>2037</v>
      </c>
      <c r="X91" s="230">
        <f t="shared" si="109"/>
        <v>2038</v>
      </c>
      <c r="Y91" s="230">
        <f t="shared" si="109"/>
        <v>2039</v>
      </c>
      <c r="Z91" s="230">
        <f t="shared" si="109"/>
        <v>2040</v>
      </c>
      <c r="AA91" s="230">
        <f t="shared" si="109"/>
        <v>2041</v>
      </c>
      <c r="AB91" s="230">
        <f t="shared" si="109"/>
        <v>2042</v>
      </c>
      <c r="AC91" s="230">
        <f t="shared" si="109"/>
        <v>2043</v>
      </c>
      <c r="AD91" s="230">
        <f t="shared" si="109"/>
        <v>2044</v>
      </c>
      <c r="AE91" s="230">
        <f t="shared" si="109"/>
        <v>2045</v>
      </c>
      <c r="AF91" s="230">
        <f t="shared" si="109"/>
        <v>2046</v>
      </c>
      <c r="AG91" s="230">
        <f t="shared" si="109"/>
        <v>2047</v>
      </c>
      <c r="AH91" s="230">
        <f t="shared" si="109"/>
        <v>2048</v>
      </c>
      <c r="AI91" s="230">
        <f t="shared" si="109"/>
        <v>2049</v>
      </c>
      <c r="AJ91" s="230">
        <f t="shared" si="109"/>
        <v>2050</v>
      </c>
      <c r="AK91" s="230">
        <f t="shared" si="109"/>
        <v>2051</v>
      </c>
      <c r="AL91" s="230">
        <f t="shared" si="109"/>
        <v>2052</v>
      </c>
      <c r="AM91" s="230">
        <f t="shared" si="109"/>
        <v>2053</v>
      </c>
      <c r="AN91" s="230">
        <f t="shared" si="109"/>
        <v>2054</v>
      </c>
      <c r="AO91" s="230">
        <f t="shared" si="109"/>
        <v>2055</v>
      </c>
      <c r="AP91" s="230">
        <f t="shared" si="109"/>
        <v>2056</v>
      </c>
      <c r="AQ91" s="230">
        <f t="shared" si="109"/>
        <v>2057</v>
      </c>
      <c r="AR91" s="230">
        <f t="shared" si="109"/>
        <v>2058</v>
      </c>
      <c r="AS91" s="230">
        <f t="shared" si="109"/>
        <v>2059</v>
      </c>
      <c r="AT91" s="230">
        <f t="shared" si="109"/>
        <v>2060</v>
      </c>
      <c r="AU91" s="230">
        <f t="shared" si="109"/>
        <v>2061</v>
      </c>
      <c r="AV91" s="230">
        <f t="shared" si="109"/>
        <v>2062</v>
      </c>
      <c r="AW91" s="230">
        <f t="shared" si="109"/>
        <v>2063</v>
      </c>
      <c r="AX91" s="230">
        <f t="shared" si="109"/>
        <v>2064</v>
      </c>
      <c r="AY91" s="230">
        <f t="shared" si="109"/>
        <v>2065</v>
      </c>
      <c r="AZ91" s="230">
        <f t="shared" si="109"/>
        <v>2066</v>
      </c>
      <c r="BA91" s="230">
        <f t="shared" si="109"/>
        <v>2067</v>
      </c>
      <c r="BB91" s="230">
        <f t="shared" si="109"/>
        <v>2068</v>
      </c>
      <c r="BC91" s="230">
        <f t="shared" si="109"/>
        <v>2069</v>
      </c>
      <c r="BD91" s="230">
        <f t="shared" si="109"/>
        <v>2070</v>
      </c>
      <c r="BE91" s="230">
        <f t="shared" si="109"/>
        <v>2071</v>
      </c>
      <c r="BF91" s="230">
        <f t="shared" si="109"/>
        <v>2072</v>
      </c>
      <c r="BG91" s="230">
        <f t="shared" si="109"/>
        <v>2073</v>
      </c>
      <c r="BH91" s="230">
        <f t="shared" si="109"/>
        <v>2074</v>
      </c>
      <c r="BI91" s="230">
        <f t="shared" si="109"/>
        <v>2075</v>
      </c>
      <c r="BJ91" s="230">
        <f t="shared" si="109"/>
        <v>2076</v>
      </c>
      <c r="BK91" s="230">
        <f t="shared" si="109"/>
        <v>2077</v>
      </c>
      <c r="BL91" s="230">
        <f t="shared" si="109"/>
        <v>2078</v>
      </c>
      <c r="BM91" s="230">
        <f t="shared" si="109"/>
        <v>2079</v>
      </c>
      <c r="BN91" s="230">
        <f t="shared" si="109"/>
        <v>2080</v>
      </c>
      <c r="BO91" s="230">
        <f t="shared" si="109"/>
        <v>2081</v>
      </c>
      <c r="BP91" s="230">
        <f t="shared" si="109"/>
        <v>2082</v>
      </c>
      <c r="BQ91" s="230">
        <f t="shared" si="109"/>
        <v>2083</v>
      </c>
      <c r="BR91" s="230">
        <f t="shared" si="109"/>
        <v>2084</v>
      </c>
      <c r="BS91" s="230">
        <f t="shared" si="109"/>
        <v>2085</v>
      </c>
      <c r="BT91" s="230">
        <f t="shared" si="109"/>
        <v>2086</v>
      </c>
      <c r="BU91" s="230">
        <f t="shared" ref="BU91:CI91" si="110">BU$1</f>
        <v>2087</v>
      </c>
      <c r="BV91" s="230">
        <f t="shared" si="110"/>
        <v>2088</v>
      </c>
      <c r="BW91" s="230">
        <f t="shared" si="110"/>
        <v>2089</v>
      </c>
      <c r="BX91" s="230">
        <f t="shared" si="110"/>
        <v>2090</v>
      </c>
      <c r="BY91" s="230">
        <f t="shared" si="110"/>
        <v>2091</v>
      </c>
      <c r="BZ91" s="230">
        <f t="shared" si="110"/>
        <v>2092</v>
      </c>
      <c r="CA91" s="230">
        <f t="shared" si="110"/>
        <v>2093</v>
      </c>
      <c r="CB91" s="230">
        <f t="shared" si="110"/>
        <v>2094</v>
      </c>
      <c r="CC91" s="230">
        <f t="shared" si="110"/>
        <v>2095</v>
      </c>
      <c r="CD91" s="230">
        <f t="shared" si="110"/>
        <v>2096</v>
      </c>
      <c r="CE91" s="230">
        <f t="shared" si="110"/>
        <v>2097</v>
      </c>
      <c r="CF91" s="230">
        <f t="shared" si="110"/>
        <v>2098</v>
      </c>
      <c r="CG91" s="230">
        <f t="shared" si="110"/>
        <v>2099</v>
      </c>
      <c r="CH91" s="230">
        <f t="shared" si="110"/>
        <v>2100</v>
      </c>
      <c r="CI91" s="230">
        <f t="shared" si="110"/>
        <v>2101</v>
      </c>
      <c r="CZ91" s="41" t="s">
        <v>181</v>
      </c>
      <c r="DA91" s="159">
        <v>68</v>
      </c>
      <c r="DB91" s="162" t="str">
        <f t="shared" si="61"/>
        <v>68_6.А_Исходные данные для расчета эффектов</v>
      </c>
    </row>
    <row r="92" spans="1:106" s="135" customFormat="1" ht="14.25" outlineLevel="1" x14ac:dyDescent="0.25">
      <c r="A92" s="138"/>
      <c r="B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  <c r="AO92" s="138"/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  <c r="BE92" s="138"/>
      <c r="BF92" s="138"/>
      <c r="BG92" s="138"/>
      <c r="BH92" s="138"/>
      <c r="BI92" s="138"/>
      <c r="BJ92" s="138"/>
      <c r="BK92" s="138"/>
      <c r="BL92" s="138"/>
      <c r="BM92" s="138"/>
      <c r="BN92" s="138"/>
      <c r="BO92" s="138"/>
      <c r="BP92" s="138"/>
      <c r="BQ92" s="138"/>
      <c r="BR92" s="138"/>
      <c r="BS92" s="138"/>
      <c r="BT92" s="138"/>
      <c r="BU92" s="138"/>
      <c r="BV92" s="138"/>
      <c r="BW92" s="138"/>
      <c r="BX92" s="138"/>
      <c r="BY92" s="138"/>
      <c r="BZ92" s="138"/>
      <c r="CA92" s="138"/>
      <c r="CB92" s="138"/>
      <c r="CC92" s="138"/>
      <c r="CD92" s="138"/>
      <c r="CE92" s="138"/>
      <c r="CF92" s="138"/>
      <c r="CG92" s="138"/>
      <c r="CH92" s="138"/>
      <c r="CI92" s="138"/>
      <c r="CZ92" s="157"/>
      <c r="DA92" s="157"/>
      <c r="DB92" s="164" t="str">
        <f>DA92&amp;"_"&amp;B92&amp;"_"&amp;C106</f>
        <v>__Дисконтирование</v>
      </c>
    </row>
    <row r="93" spans="1:106" s="135" customFormat="1" ht="14.25" outlineLevel="1" x14ac:dyDescent="0.25">
      <c r="A93" s="138"/>
      <c r="B93" s="138"/>
      <c r="C93" s="138"/>
      <c r="D93" s="138"/>
      <c r="E93" s="138"/>
      <c r="F93" s="139"/>
      <c r="G93" s="138"/>
      <c r="H93" s="738"/>
      <c r="I93" s="738"/>
      <c r="J93" s="738"/>
      <c r="K93" s="738"/>
      <c r="L93" s="738"/>
      <c r="M93" s="738"/>
      <c r="N93" s="738"/>
      <c r="O93" s="738"/>
      <c r="P93" s="738"/>
      <c r="Q93" s="738"/>
      <c r="R93" s="738"/>
      <c r="S93" s="138"/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  <c r="BE93" s="138"/>
      <c r="BF93" s="138"/>
      <c r="BG93" s="138"/>
      <c r="BH93" s="138"/>
      <c r="BI93" s="138"/>
      <c r="BJ93" s="138"/>
      <c r="BK93" s="138"/>
      <c r="BL93" s="138"/>
      <c r="BM93" s="138"/>
      <c r="BN93" s="138"/>
      <c r="BO93" s="138"/>
      <c r="BP93" s="138"/>
      <c r="BQ93" s="138"/>
      <c r="BR93" s="138"/>
      <c r="BS93" s="138"/>
      <c r="BT93" s="138"/>
      <c r="BU93" s="138"/>
      <c r="BV93" s="138"/>
      <c r="BW93" s="138"/>
      <c r="BX93" s="138"/>
      <c r="BY93" s="138"/>
      <c r="BZ93" s="138"/>
      <c r="CA93" s="138"/>
      <c r="CB93" s="138"/>
      <c r="CC93" s="138"/>
      <c r="CD93" s="138"/>
      <c r="CE93" s="138"/>
      <c r="CF93" s="138"/>
      <c r="CG93" s="138"/>
      <c r="CH93" s="138"/>
      <c r="CI93" s="138"/>
      <c r="CZ93" s="157"/>
      <c r="DA93" s="157"/>
      <c r="DB93" s="164"/>
    </row>
    <row r="94" spans="1:106" s="135" customFormat="1" ht="14.25" outlineLevel="1" x14ac:dyDescent="0.25">
      <c r="A94" s="138"/>
      <c r="B94" s="138"/>
      <c r="C94" s="138" t="s">
        <v>1150</v>
      </c>
      <c r="D94" s="138"/>
      <c r="E94" s="138"/>
      <c r="F94" s="139"/>
      <c r="G94" s="138"/>
      <c r="H94" s="140">
        <f>'Дерево КПЭ (Уберизация зак)'!C7</f>
        <v>253.35</v>
      </c>
      <c r="I94" s="140">
        <f>H94</f>
        <v>253.35</v>
      </c>
      <c r="J94" s="140">
        <f t="shared" ref="J94:R94" si="111">I94</f>
        <v>253.35</v>
      </c>
      <c r="K94" s="140">
        <f t="shared" si="111"/>
        <v>253.35</v>
      </c>
      <c r="L94" s="140">
        <f t="shared" si="111"/>
        <v>253.35</v>
      </c>
      <c r="M94" s="140">
        <f t="shared" si="111"/>
        <v>253.35</v>
      </c>
      <c r="N94" s="140">
        <f t="shared" si="111"/>
        <v>253.35</v>
      </c>
      <c r="O94" s="140">
        <f t="shared" si="111"/>
        <v>253.35</v>
      </c>
      <c r="P94" s="140">
        <f t="shared" si="111"/>
        <v>253.35</v>
      </c>
      <c r="Q94" s="140">
        <f t="shared" si="111"/>
        <v>253.35</v>
      </c>
      <c r="R94" s="140">
        <f t="shared" si="111"/>
        <v>253.35</v>
      </c>
      <c r="S94" s="138"/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  <c r="BE94" s="138"/>
      <c r="BF94" s="138"/>
      <c r="BG94" s="138"/>
      <c r="BH94" s="138"/>
      <c r="BI94" s="138"/>
      <c r="BJ94" s="138"/>
      <c r="BK94" s="138"/>
      <c r="BL94" s="138"/>
      <c r="BM94" s="138"/>
      <c r="BN94" s="138"/>
      <c r="BO94" s="138"/>
      <c r="BP94" s="138"/>
      <c r="BQ94" s="138"/>
      <c r="BR94" s="138"/>
      <c r="BS94" s="138"/>
      <c r="BT94" s="138"/>
      <c r="BU94" s="138"/>
      <c r="BV94" s="138"/>
      <c r="BW94" s="138"/>
      <c r="BX94" s="138"/>
      <c r="BY94" s="138"/>
      <c r="BZ94" s="138"/>
      <c r="CA94" s="138"/>
      <c r="CB94" s="138"/>
      <c r="CC94" s="138"/>
      <c r="CD94" s="138"/>
      <c r="CE94" s="138"/>
      <c r="CF94" s="138"/>
      <c r="CG94" s="138"/>
      <c r="CH94" s="138"/>
      <c r="CI94" s="138"/>
      <c r="CZ94" s="157"/>
      <c r="DA94" s="157"/>
      <c r="DB94" s="164" t="str">
        <f t="shared" si="61"/>
        <v>__Среднее количество долгосрочных договоров, шт.</v>
      </c>
    </row>
    <row r="95" spans="1:106" s="135" customFormat="1" ht="14.25" outlineLevel="1" x14ac:dyDescent="0.25">
      <c r="A95" s="138"/>
      <c r="B95" s="138"/>
      <c r="C95" s="138" t="s">
        <v>1052</v>
      </c>
      <c r="D95" s="138"/>
      <c r="E95" s="138"/>
      <c r="F95" s="139"/>
      <c r="G95" s="138"/>
      <c r="H95" s="140">
        <v>0</v>
      </c>
      <c r="I95" s="140">
        <v>0</v>
      </c>
      <c r="J95" s="140">
        <f>'Дерево КПЭ (Уберизация зак)'!E8</f>
        <v>16.178160919540229</v>
      </c>
      <c r="K95" s="140">
        <f>'Дерево КПЭ (Уберизация зак)'!E9</f>
        <v>84.45</v>
      </c>
      <c r="L95" s="140">
        <f>'Дерево КПЭ (Уберизация зак)'!E10</f>
        <v>140.75</v>
      </c>
      <c r="M95" s="140">
        <f>'Дерево КПЭ (Уберизация зак)'!E11</f>
        <v>168.9</v>
      </c>
      <c r="N95" s="140">
        <f>'Дерево КПЭ (Уберизация зак)'!$D$7</f>
        <v>253.35</v>
      </c>
      <c r="O95" s="140">
        <f>'Дерево КПЭ (Уберизация зак)'!$D$7</f>
        <v>253.35</v>
      </c>
      <c r="P95" s="140">
        <f>'Дерево КПЭ (Уберизация зак)'!$D$7</f>
        <v>253.35</v>
      </c>
      <c r="Q95" s="140">
        <f>'Дерево КПЭ (Уберизация зак)'!$D$7</f>
        <v>253.35</v>
      </c>
      <c r="R95" s="140">
        <f>'Дерево КПЭ (Уберизация зак)'!$D$7</f>
        <v>253.35</v>
      </c>
      <c r="S95" s="138"/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  <c r="BE95" s="138"/>
      <c r="BF95" s="138"/>
      <c r="BG95" s="138"/>
      <c r="BH95" s="138"/>
      <c r="BI95" s="138"/>
      <c r="BJ95" s="138"/>
      <c r="BK95" s="138"/>
      <c r="BL95" s="138"/>
      <c r="BM95" s="138"/>
      <c r="BN95" s="138"/>
      <c r="BO95" s="138"/>
      <c r="BP95" s="138"/>
      <c r="BQ95" s="138"/>
      <c r="BR95" s="138"/>
      <c r="BS95" s="138"/>
      <c r="BT95" s="138"/>
      <c r="BU95" s="138"/>
      <c r="BV95" s="138"/>
      <c r="BW95" s="138"/>
      <c r="BX95" s="138"/>
      <c r="BY95" s="138"/>
      <c r="BZ95" s="138"/>
      <c r="CA95" s="138"/>
      <c r="CB95" s="138"/>
      <c r="CC95" s="138"/>
      <c r="CD95" s="138"/>
      <c r="CE95" s="138"/>
      <c r="CF95" s="138"/>
      <c r="CG95" s="138"/>
      <c r="CH95" s="138"/>
      <c r="CI95" s="138"/>
      <c r="CZ95" s="157"/>
      <c r="DA95" s="157"/>
      <c r="DB95" s="164" t="str">
        <f t="shared" si="61"/>
        <v>__Среднее количество долгосрочных договоров,  включаемых в периметр уберизации закупок, шт.</v>
      </c>
    </row>
    <row r="96" spans="1:106" s="135" customFormat="1" ht="14.25" outlineLevel="1" x14ac:dyDescent="0.25">
      <c r="A96" s="138"/>
      <c r="B96" s="138"/>
      <c r="C96" s="138" t="s">
        <v>1056</v>
      </c>
      <c r="D96" s="138"/>
      <c r="E96" s="138"/>
      <c r="F96" s="139"/>
      <c r="G96" s="138"/>
      <c r="H96" s="689">
        <f>'Дерево КПЭ (Уберизация зак)'!$C$9</f>
        <v>60</v>
      </c>
      <c r="I96" s="689">
        <f>'Дерево КПЭ (Уберизация зак)'!$C$9</f>
        <v>60</v>
      </c>
      <c r="J96" s="689">
        <f>'Дерево КПЭ (Уберизация зак)'!$C$9</f>
        <v>60</v>
      </c>
      <c r="K96" s="689">
        <f>'Дерево КПЭ (Уберизация зак)'!$C$9</f>
        <v>60</v>
      </c>
      <c r="L96" s="689">
        <f>'Дерево КПЭ (Уберизация зак)'!$C$9</f>
        <v>60</v>
      </c>
      <c r="M96" s="689">
        <f>'Дерево КПЭ (Уберизация зак)'!$C$9</f>
        <v>60</v>
      </c>
      <c r="N96" s="689">
        <f>'Дерево КПЭ (Уберизация зак)'!$C$9</f>
        <v>60</v>
      </c>
      <c r="O96" s="689">
        <f>'Дерево КПЭ (Уберизация зак)'!$C$9</f>
        <v>60</v>
      </c>
      <c r="P96" s="689">
        <f>'Дерево КПЭ (Уберизация зак)'!$C$9</f>
        <v>60</v>
      </c>
      <c r="Q96" s="689">
        <f>'Дерево КПЭ (Уберизация зак)'!$C$9</f>
        <v>60</v>
      </c>
      <c r="R96" s="689">
        <f>'Дерево КПЭ (Уберизация зак)'!$C$9</f>
        <v>60</v>
      </c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  <c r="BE96" s="138"/>
      <c r="BF96" s="138"/>
      <c r="BG96" s="138"/>
      <c r="BH96" s="138"/>
      <c r="BI96" s="138"/>
      <c r="BJ96" s="138"/>
      <c r="BK96" s="138"/>
      <c r="BL96" s="138"/>
      <c r="BM96" s="138"/>
      <c r="BN96" s="138"/>
      <c r="BO96" s="138"/>
      <c r="BP96" s="138"/>
      <c r="BQ96" s="138"/>
      <c r="BR96" s="138"/>
      <c r="BS96" s="138"/>
      <c r="BT96" s="138"/>
      <c r="BU96" s="138"/>
      <c r="BV96" s="138"/>
      <c r="BW96" s="138"/>
      <c r="BX96" s="138"/>
      <c r="BY96" s="138"/>
      <c r="BZ96" s="138"/>
      <c r="CA96" s="138"/>
      <c r="CB96" s="138"/>
      <c r="CC96" s="138"/>
      <c r="CD96" s="138"/>
      <c r="CE96" s="138"/>
      <c r="CF96" s="138"/>
      <c r="CG96" s="138"/>
      <c r="CH96" s="138"/>
      <c r="CI96" s="138"/>
      <c r="CZ96" s="157"/>
      <c r="DA96" s="157"/>
      <c r="DB96" s="164" t="str">
        <f t="shared" si="61"/>
        <v>__Среднее время на подготовку и согласование  наряд-заказа  (до внедрения системы), чел/час</v>
      </c>
    </row>
    <row r="97" spans="1:106" s="135" customFormat="1" ht="14.25" outlineLevel="1" x14ac:dyDescent="0.25">
      <c r="A97" s="138"/>
      <c r="B97" s="138"/>
      <c r="C97" s="138" t="s">
        <v>1151</v>
      </c>
      <c r="D97" s="138"/>
      <c r="E97" s="138"/>
      <c r="F97" s="139"/>
      <c r="G97" s="138"/>
      <c r="H97" s="689">
        <f>H96</f>
        <v>60</v>
      </c>
      <c r="I97" s="689">
        <f>'Дерево КПЭ (Уберизация зак)'!$D$9</f>
        <v>2.8</v>
      </c>
      <c r="J97" s="689">
        <f>'Дерево КПЭ (Уберизация зак)'!$D$9</f>
        <v>2.8</v>
      </c>
      <c r="K97" s="689">
        <f>'Дерево КПЭ (Уберизация зак)'!$D$9</f>
        <v>2.8</v>
      </c>
      <c r="L97" s="689">
        <f>'Дерево КПЭ (Уберизация зак)'!$D$9</f>
        <v>2.8</v>
      </c>
      <c r="M97" s="689">
        <f>'Дерево КПЭ (Уберизация зак)'!$D$9</f>
        <v>2.8</v>
      </c>
      <c r="N97" s="689">
        <f>'Дерево КПЭ (Уберизация зак)'!$D$9</f>
        <v>2.8</v>
      </c>
      <c r="O97" s="689">
        <f>'Дерево КПЭ (Уберизация зак)'!$D$9</f>
        <v>2.8</v>
      </c>
      <c r="P97" s="689">
        <f>'Дерево КПЭ (Уберизация зак)'!$D$9</f>
        <v>2.8</v>
      </c>
      <c r="Q97" s="689">
        <f>'Дерево КПЭ (Уберизация зак)'!$D$9</f>
        <v>2.8</v>
      </c>
      <c r="R97" s="689">
        <f>'Дерево КПЭ (Уберизация зак)'!$D$9</f>
        <v>2.8</v>
      </c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  <c r="BE97" s="138"/>
      <c r="BF97" s="138"/>
      <c r="BG97" s="138"/>
      <c r="BH97" s="138"/>
      <c r="BI97" s="138"/>
      <c r="BJ97" s="138"/>
      <c r="BK97" s="138"/>
      <c r="BL97" s="138"/>
      <c r="BM97" s="138"/>
      <c r="BN97" s="138"/>
      <c r="BO97" s="138"/>
      <c r="BP97" s="138"/>
      <c r="BQ97" s="138"/>
      <c r="BR97" s="138"/>
      <c r="BS97" s="138"/>
      <c r="BT97" s="138"/>
      <c r="BU97" s="138"/>
      <c r="BV97" s="138"/>
      <c r="BW97" s="138"/>
      <c r="BX97" s="138"/>
      <c r="BY97" s="138"/>
      <c r="BZ97" s="138"/>
      <c r="CA97" s="138"/>
      <c r="CB97" s="138"/>
      <c r="CC97" s="138"/>
      <c r="CD97" s="138"/>
      <c r="CE97" s="138"/>
      <c r="CF97" s="138"/>
      <c r="CG97" s="138"/>
      <c r="CH97" s="138"/>
      <c r="CI97" s="138"/>
      <c r="CZ97" s="157"/>
      <c r="DA97" s="157"/>
      <c r="DB97" s="164" t="str">
        <f t="shared" si="61"/>
        <v>__Среднее время на подготовку и согласование  наряд-заказа  (после внедрения системы), чел/час</v>
      </c>
    </row>
    <row r="98" spans="1:106" s="135" customFormat="1" ht="14.25" outlineLevel="1" x14ac:dyDescent="0.25">
      <c r="A98" s="138"/>
      <c r="B98" s="138"/>
      <c r="C98" s="138" t="s">
        <v>1055</v>
      </c>
      <c r="D98" s="138"/>
      <c r="E98" s="138"/>
      <c r="F98" s="139"/>
      <c r="G98" s="138"/>
      <c r="H98" s="689">
        <f>'Дерево КПЭ (Уберизация зак)'!$C$8</f>
        <v>7</v>
      </c>
      <c r="I98" s="689">
        <f>'Дерево КПЭ (Уберизация зак)'!$C$8</f>
        <v>7</v>
      </c>
      <c r="J98" s="689">
        <f>'Дерево КПЭ (Уберизация зак)'!$C$8</f>
        <v>7</v>
      </c>
      <c r="K98" s="689">
        <f>'Дерево КПЭ (Уберизация зак)'!$C$8</f>
        <v>7</v>
      </c>
      <c r="L98" s="689">
        <f>'Дерево КПЭ (Уберизация зак)'!$C$8</f>
        <v>7</v>
      </c>
      <c r="M98" s="689">
        <f>'Дерево КПЭ (Уберизация зак)'!$C$8</f>
        <v>7</v>
      </c>
      <c r="N98" s="689">
        <f>'Дерево КПЭ (Уберизация зак)'!$C$8</f>
        <v>7</v>
      </c>
      <c r="O98" s="689">
        <f>'Дерево КПЭ (Уберизация зак)'!$C$8</f>
        <v>7</v>
      </c>
      <c r="P98" s="689">
        <f>'Дерево КПЭ (Уберизация зак)'!$C$8</f>
        <v>7</v>
      </c>
      <c r="Q98" s="689">
        <f>'Дерево КПЭ (Уберизация зак)'!$C$8</f>
        <v>7</v>
      </c>
      <c r="R98" s="689">
        <f>'Дерево КПЭ (Уберизация зак)'!$C$8</f>
        <v>7</v>
      </c>
      <c r="S98" s="138"/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  <c r="BE98" s="138"/>
      <c r="BF98" s="138"/>
      <c r="BG98" s="138"/>
      <c r="BH98" s="138"/>
      <c r="BI98" s="138"/>
      <c r="BJ98" s="138"/>
      <c r="BK98" s="138"/>
      <c r="BL98" s="138"/>
      <c r="BM98" s="138"/>
      <c r="BN98" s="138"/>
      <c r="BO98" s="138"/>
      <c r="BP98" s="138"/>
      <c r="BQ98" s="138"/>
      <c r="BR98" s="138"/>
      <c r="BS98" s="138"/>
      <c r="BT98" s="138"/>
      <c r="BU98" s="138"/>
      <c r="BV98" s="138"/>
      <c r="BW98" s="138"/>
      <c r="BX98" s="138"/>
      <c r="BY98" s="138"/>
      <c r="BZ98" s="138"/>
      <c r="CA98" s="138"/>
      <c r="CB98" s="138"/>
      <c r="CC98" s="138"/>
      <c r="CD98" s="138"/>
      <c r="CE98" s="138"/>
      <c r="CF98" s="138"/>
      <c r="CG98" s="138"/>
      <c r="CH98" s="138"/>
      <c r="CI98" s="138"/>
      <c r="CZ98" s="157"/>
      <c r="DA98" s="157"/>
      <c r="DB98" s="164" t="str">
        <f t="shared" si="61"/>
        <v>__Среднее количество плановых наряд-заказов к долгосрочным договорам, шт./год</v>
      </c>
    </row>
    <row r="99" spans="1:106" s="135" customFormat="1" ht="14.25" outlineLevel="1" x14ac:dyDescent="0.25">
      <c r="A99" s="138"/>
      <c r="B99" s="138"/>
      <c r="C99" s="138" t="s">
        <v>1155</v>
      </c>
      <c r="D99" s="138"/>
      <c r="E99" s="138"/>
      <c r="F99" s="139"/>
      <c r="G99" s="138"/>
      <c r="H99" s="689">
        <f>'Дерево КПЭ (Уберизация зак)'!$C$10*1000</f>
        <v>1.0659898477157359</v>
      </c>
      <c r="I99" s="689">
        <f>'Дерево КПЭ (Уберизация зак)'!$C$10*1000</f>
        <v>1.0659898477157359</v>
      </c>
      <c r="J99" s="689">
        <f>'Дерево КПЭ (Уберизация зак)'!$C$10*1000</f>
        <v>1.0659898477157359</v>
      </c>
      <c r="K99" s="689">
        <f>'Дерево КПЭ (Уберизация зак)'!$C$10*1000</f>
        <v>1.0659898477157359</v>
      </c>
      <c r="L99" s="689">
        <f>'Дерево КПЭ (Уберизация зак)'!$C$10*1000</f>
        <v>1.0659898477157359</v>
      </c>
      <c r="M99" s="689">
        <f>'Дерево КПЭ (Уберизация зак)'!$C$10*1000</f>
        <v>1.0659898477157359</v>
      </c>
      <c r="N99" s="689">
        <f>'Дерево КПЭ (Уберизация зак)'!$C$10*1000</f>
        <v>1.0659898477157359</v>
      </c>
      <c r="O99" s="689">
        <f>'Дерево КПЭ (Уберизация зак)'!$C$10*1000</f>
        <v>1.0659898477157359</v>
      </c>
      <c r="P99" s="689">
        <f>'Дерево КПЭ (Уберизация зак)'!$C$10*1000</f>
        <v>1.0659898477157359</v>
      </c>
      <c r="Q99" s="689">
        <f>'Дерево КПЭ (Уберизация зак)'!$C$10*1000</f>
        <v>1.0659898477157359</v>
      </c>
      <c r="R99" s="689">
        <f>'Дерево КПЭ (Уберизация зак)'!$C$10*1000</f>
        <v>1.0659898477157359</v>
      </c>
      <c r="S99" s="138"/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Z99" s="157"/>
      <c r="DA99" s="157"/>
      <c r="DB99" s="164" t="str">
        <f t="shared" si="61"/>
        <v>__Средняя стоимость ресурса, тыс.руб</v>
      </c>
    </row>
    <row r="100" spans="1:106" s="135" customFormat="1" ht="14.25" outlineLevel="1" x14ac:dyDescent="0.25">
      <c r="A100" s="138"/>
      <c r="B100" s="138"/>
      <c r="C100" s="138"/>
      <c r="D100" s="138"/>
      <c r="E100" s="138"/>
      <c r="F100" s="139"/>
      <c r="G100" s="138"/>
      <c r="H100" s="689"/>
      <c r="I100" s="689"/>
      <c r="J100" s="689"/>
      <c r="K100" s="689"/>
      <c r="L100" s="689"/>
      <c r="M100" s="689"/>
      <c r="N100" s="689"/>
      <c r="O100" s="689"/>
      <c r="P100" s="689"/>
      <c r="Q100" s="689"/>
      <c r="R100" s="689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Z100" s="157"/>
      <c r="DA100" s="157"/>
      <c r="DB100" s="164" t="str">
        <f t="shared" si="61"/>
        <v>__</v>
      </c>
    </row>
    <row r="101" spans="1:106" s="135" customFormat="1" ht="14.25" outlineLevel="1" x14ac:dyDescent="0.25">
      <c r="A101" s="138"/>
      <c r="B101" s="138"/>
      <c r="C101" s="138" t="s">
        <v>1152</v>
      </c>
      <c r="D101" s="138"/>
      <c r="E101" s="138"/>
      <c r="F101" s="139"/>
      <c r="G101" s="138"/>
      <c r="H101" s="140">
        <f>'Дерево КПЭ (Уберизация зак)'!$C$15</f>
        <v>124.44943820224719</v>
      </c>
      <c r="I101" s="140">
        <f>'Дерево КПЭ (Уберизация зак)'!$C$15</f>
        <v>124.44943820224719</v>
      </c>
      <c r="J101" s="140">
        <f>'Дерево КПЭ (Уберизация зак)'!$C$15</f>
        <v>124.44943820224719</v>
      </c>
      <c r="K101" s="140">
        <f>'Дерево КПЭ (Уберизация зак)'!$C$15</f>
        <v>124.44943820224719</v>
      </c>
      <c r="L101" s="140">
        <f>'Дерево КПЭ (Уберизация зак)'!$C$15</f>
        <v>124.44943820224719</v>
      </c>
      <c r="M101" s="140">
        <f>'Дерево КПЭ (Уберизация зак)'!$C$15</f>
        <v>124.44943820224719</v>
      </c>
      <c r="N101" s="140">
        <f>'Дерево КПЭ (Уберизация зак)'!$C$15</f>
        <v>124.44943820224719</v>
      </c>
      <c r="O101" s="140">
        <f>'Дерево КПЭ (Уберизация зак)'!$C$15</f>
        <v>124.44943820224719</v>
      </c>
      <c r="P101" s="140">
        <f>'Дерево КПЭ (Уберизация зак)'!$C$15</f>
        <v>124.44943820224719</v>
      </c>
      <c r="Q101" s="140">
        <f>'Дерево КПЭ (Уберизация зак)'!$C$15</f>
        <v>124.44943820224719</v>
      </c>
      <c r="R101" s="140">
        <f>'Дерево КПЭ (Уберизация зак)'!$C$15</f>
        <v>124.44943820224719</v>
      </c>
      <c r="S101" s="138"/>
      <c r="T101" s="138"/>
      <c r="U101" s="138"/>
      <c r="V101" s="138"/>
      <c r="W101" s="138"/>
      <c r="X101" s="138"/>
      <c r="Y101" s="138"/>
      <c r="Z101" s="138"/>
      <c r="AA101" s="138"/>
      <c r="AB101" s="138"/>
      <c r="AC101" s="138"/>
      <c r="AD101" s="138"/>
      <c r="AE101" s="138"/>
      <c r="AF101" s="138"/>
      <c r="AG101" s="138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Z101" s="157"/>
      <c r="DA101" s="157"/>
      <c r="DB101" s="164" t="str">
        <f t="shared" si="61"/>
        <v>__Среднее количество краткосрочных договоров, шт</v>
      </c>
    </row>
    <row r="102" spans="1:106" s="135" customFormat="1" ht="14.25" outlineLevel="1" x14ac:dyDescent="0.25">
      <c r="A102" s="138"/>
      <c r="B102" s="138"/>
      <c r="C102" s="138" t="s">
        <v>1153</v>
      </c>
      <c r="D102" s="138"/>
      <c r="E102" s="138"/>
      <c r="F102" s="139"/>
      <c r="G102" s="138"/>
      <c r="H102" s="140">
        <v>0</v>
      </c>
      <c r="I102" s="140">
        <v>0</v>
      </c>
      <c r="J102" s="140">
        <f>'Расчет эффекта (Уберизация зак)'!$J$14</f>
        <v>47.865168539325843</v>
      </c>
      <c r="K102" s="140">
        <f>'Расчет эффекта (Уберизация зак)'!$K$14</f>
        <v>124.44943820224719</v>
      </c>
      <c r="L102" s="140">
        <f>'Расчет эффекта (Уберизация зак)'!$K$14</f>
        <v>124.44943820224719</v>
      </c>
      <c r="M102" s="140">
        <f>'Расчет эффекта (Уберизация зак)'!$K$14</f>
        <v>124.44943820224719</v>
      </c>
      <c r="N102" s="140">
        <f>M102</f>
        <v>124.44943820224719</v>
      </c>
      <c r="O102" s="140">
        <f t="shared" ref="O102:R102" si="112">N102</f>
        <v>124.44943820224719</v>
      </c>
      <c r="P102" s="140">
        <f t="shared" si="112"/>
        <v>124.44943820224719</v>
      </c>
      <c r="Q102" s="140">
        <f t="shared" si="112"/>
        <v>124.44943820224719</v>
      </c>
      <c r="R102" s="140">
        <f t="shared" si="112"/>
        <v>124.44943820224719</v>
      </c>
      <c r="S102" s="138"/>
      <c r="T102" s="138"/>
      <c r="U102" s="138"/>
      <c r="V102" s="138"/>
      <c r="W102" s="138"/>
      <c r="X102" s="138"/>
      <c r="Y102" s="138"/>
      <c r="Z102" s="138"/>
      <c r="AA102" s="138"/>
      <c r="AB102" s="138"/>
      <c r="AC102" s="138"/>
      <c r="AD102" s="138"/>
      <c r="AE102" s="138"/>
      <c r="AF102" s="138"/>
      <c r="AG102" s="138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Z102" s="157"/>
      <c r="DA102" s="157"/>
      <c r="DB102" s="164" t="str">
        <f t="shared" si="61"/>
        <v>__Среднее количество краткосрочных договоров,  включаемых в периметр уберизации закупок, шт</v>
      </c>
    </row>
    <row r="103" spans="1:106" s="135" customFormat="1" ht="14.25" outlineLevel="1" x14ac:dyDescent="0.25">
      <c r="A103" s="138"/>
      <c r="B103" s="138"/>
      <c r="C103" s="138" t="s">
        <v>1064</v>
      </c>
      <c r="D103" s="138"/>
      <c r="E103" s="138"/>
      <c r="F103" s="139"/>
      <c r="G103" s="138"/>
      <c r="H103" s="689">
        <f>'Дерево КПЭ (Уберизация зак)'!$C$16</f>
        <v>355.59999999999997</v>
      </c>
      <c r="I103" s="689">
        <f>'Дерево КПЭ (Уберизация зак)'!$C$16</f>
        <v>355.59999999999997</v>
      </c>
      <c r="J103" s="689">
        <f>'Дерево КПЭ (Уберизация зак)'!$C$16</f>
        <v>355.59999999999997</v>
      </c>
      <c r="K103" s="689">
        <f>'Дерево КПЭ (Уберизация зак)'!$C$16</f>
        <v>355.59999999999997</v>
      </c>
      <c r="L103" s="689">
        <f>'Дерево КПЭ (Уберизация зак)'!$C$16</f>
        <v>355.59999999999997</v>
      </c>
      <c r="M103" s="689">
        <f>'Дерево КПЭ (Уберизация зак)'!$C$16</f>
        <v>355.59999999999997</v>
      </c>
      <c r="N103" s="689">
        <f>'Дерево КПЭ (Уберизация зак)'!$C$16</f>
        <v>355.59999999999997</v>
      </c>
      <c r="O103" s="689">
        <f>'Дерево КПЭ (Уберизация зак)'!$C$16</f>
        <v>355.59999999999997</v>
      </c>
      <c r="P103" s="689">
        <f>'Дерево КПЭ (Уберизация зак)'!$C$16</f>
        <v>355.59999999999997</v>
      </c>
      <c r="Q103" s="689">
        <f>'Дерево КПЭ (Уберизация зак)'!$C$16</f>
        <v>355.59999999999997</v>
      </c>
      <c r="R103" s="689">
        <f>'Дерево КПЭ (Уберизация зак)'!$C$16</f>
        <v>355.59999999999997</v>
      </c>
      <c r="S103" s="138"/>
      <c r="T103" s="138"/>
      <c r="U103" s="138"/>
      <c r="V103" s="138"/>
      <c r="W103" s="138"/>
      <c r="X103" s="138"/>
      <c r="Y103" s="138"/>
      <c r="Z103" s="138"/>
      <c r="AA103" s="138"/>
      <c r="AB103" s="138"/>
      <c r="AC103" s="138"/>
      <c r="AD103" s="138"/>
      <c r="AE103" s="138"/>
      <c r="AF103" s="138"/>
      <c r="AG103" s="138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Z103" s="157"/>
      <c r="DA103" s="157"/>
      <c r="DB103" s="164" t="str">
        <f t="shared" si="61"/>
        <v>__Среднее время (трудозатраты) на подготовку и проведение процедуры выбора, чел/час</v>
      </c>
    </row>
    <row r="104" spans="1:106" s="135" customFormat="1" ht="14.25" outlineLevel="1" x14ac:dyDescent="0.25">
      <c r="A104" s="138"/>
      <c r="B104" s="138"/>
      <c r="C104" s="138" t="s">
        <v>1154</v>
      </c>
      <c r="D104" s="138"/>
      <c r="E104" s="138"/>
      <c r="F104" s="139"/>
      <c r="G104" s="138"/>
      <c r="H104" s="689">
        <f>H103</f>
        <v>355.59999999999997</v>
      </c>
      <c r="I104" s="689">
        <f>'Дерево КПЭ (Уберизация зак)'!$D$16</f>
        <v>2.8000000000000003</v>
      </c>
      <c r="J104" s="689">
        <f>'Дерево КПЭ (Уберизация зак)'!$D$16</f>
        <v>2.8000000000000003</v>
      </c>
      <c r="K104" s="689">
        <f>'Дерево КПЭ (Уберизация зак)'!$D$16</f>
        <v>2.8000000000000003</v>
      </c>
      <c r="L104" s="689">
        <f>'Дерево КПЭ (Уберизация зак)'!$D$16</f>
        <v>2.8000000000000003</v>
      </c>
      <c r="M104" s="689">
        <f>'Дерево КПЭ (Уберизация зак)'!$D$16</f>
        <v>2.8000000000000003</v>
      </c>
      <c r="N104" s="689">
        <f>'Дерево КПЭ (Уберизация зак)'!$D$16</f>
        <v>2.8000000000000003</v>
      </c>
      <c r="O104" s="689">
        <f>'Дерево КПЭ (Уберизация зак)'!$D$16</f>
        <v>2.8000000000000003</v>
      </c>
      <c r="P104" s="689">
        <f>'Дерево КПЭ (Уберизация зак)'!$D$16</f>
        <v>2.8000000000000003</v>
      </c>
      <c r="Q104" s="689">
        <f>'Дерево КПЭ (Уберизация зак)'!$D$16</f>
        <v>2.8000000000000003</v>
      </c>
      <c r="R104" s="689">
        <f>'Дерево КПЭ (Уберизация зак)'!$D$16</f>
        <v>2.8000000000000003</v>
      </c>
      <c r="S104" s="138"/>
      <c r="T104" s="138"/>
      <c r="U104" s="138"/>
      <c r="V104" s="138"/>
      <c r="W104" s="138"/>
      <c r="X104" s="138"/>
      <c r="Y104" s="138"/>
      <c r="Z104" s="138"/>
      <c r="AA104" s="138"/>
      <c r="AB104" s="138"/>
      <c r="AC104" s="138"/>
      <c r="AD104" s="138"/>
      <c r="AE104" s="138"/>
      <c r="AF104" s="138"/>
      <c r="AG104" s="138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Z104" s="157"/>
      <c r="DA104" s="157"/>
      <c r="DB104" s="164" t="str">
        <f t="shared" si="61"/>
        <v>__Среднее время (трудозатраты) на подготовку и проведение процедуры выбора после внедрения системы, чел/час</v>
      </c>
    </row>
    <row r="105" spans="1:106" s="135" customFormat="1" ht="14.25" outlineLevel="1" x14ac:dyDescent="0.25">
      <c r="A105" s="138"/>
      <c r="B105" s="138"/>
      <c r="C105" s="138"/>
      <c r="D105" s="138"/>
      <c r="E105" s="138"/>
      <c r="F105" s="139"/>
      <c r="G105" s="138"/>
      <c r="H105" s="689"/>
      <c r="I105" s="689"/>
      <c r="J105" s="689"/>
      <c r="K105" s="689"/>
      <c r="L105" s="689"/>
      <c r="M105" s="689"/>
      <c r="N105" s="689"/>
      <c r="O105" s="689"/>
      <c r="P105" s="689"/>
      <c r="Q105" s="689"/>
      <c r="R105" s="689"/>
      <c r="S105" s="138"/>
      <c r="T105" s="138"/>
      <c r="U105" s="138"/>
      <c r="V105" s="138"/>
      <c r="W105" s="138"/>
      <c r="X105" s="138"/>
      <c r="Y105" s="138"/>
      <c r="Z105" s="138"/>
      <c r="AA105" s="138"/>
      <c r="AB105" s="138"/>
      <c r="AC105" s="138"/>
      <c r="AD105" s="138"/>
      <c r="AE105" s="138"/>
      <c r="AF105" s="138"/>
      <c r="AG105" s="138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38"/>
      <c r="BP105" s="138"/>
      <c r="BQ105" s="138"/>
      <c r="BR105" s="138"/>
      <c r="BS105" s="138"/>
      <c r="BT105" s="138"/>
      <c r="BU105" s="138"/>
      <c r="BV105" s="138"/>
      <c r="BW105" s="138"/>
      <c r="BX105" s="138"/>
      <c r="BY105" s="138"/>
      <c r="BZ105" s="138"/>
      <c r="CA105" s="138"/>
      <c r="CB105" s="138"/>
      <c r="CC105" s="138"/>
      <c r="CD105" s="138"/>
      <c r="CE105" s="138"/>
      <c r="CF105" s="138"/>
      <c r="CG105" s="138"/>
      <c r="CH105" s="138"/>
      <c r="CI105" s="138"/>
      <c r="CZ105" s="157"/>
      <c r="DA105" s="157"/>
      <c r="DB105" s="164"/>
    </row>
    <row r="106" spans="1:106" s="135" customFormat="1" ht="14.25" outlineLevel="1" x14ac:dyDescent="0.25">
      <c r="A106" s="138"/>
      <c r="B106" s="138"/>
      <c r="C106" s="138" t="s">
        <v>1156</v>
      </c>
      <c r="D106" s="138"/>
      <c r="E106" s="138"/>
      <c r="F106" s="139"/>
      <c r="G106" s="138"/>
      <c r="H106" s="738">
        <f>'РП (Уберизация зак)'!E52</f>
        <v>0.93658581158169396</v>
      </c>
      <c r="I106" s="738">
        <f>'РП (Уберизация зак)'!F52</f>
        <v>0.82156650138745069</v>
      </c>
      <c r="J106" s="738">
        <f>'РП (Уберизация зак)'!G52</f>
        <v>0.72067236963811454</v>
      </c>
      <c r="K106" s="738">
        <f>'РП (Уберизация зак)'!H52</f>
        <v>0.63216874529659162</v>
      </c>
      <c r="L106" s="738">
        <f>'РП (Уберизация зак)'!I52</f>
        <v>0.55453398710227331</v>
      </c>
      <c r="M106" s="738">
        <f>'РП (Уберизация зак)'!J52</f>
        <v>0.48643332201953804</v>
      </c>
      <c r="N106" s="738">
        <f>'РП (Уберизация зак)'!K52</f>
        <v>0.42669589650836653</v>
      </c>
      <c r="O106" s="738">
        <f>'РП (Уберизация зак)'!L52</f>
        <v>0.3742946460599707</v>
      </c>
      <c r="P106" s="738">
        <f>'РП (Уберизация зак)'!M52</f>
        <v>0.32832863689471109</v>
      </c>
      <c r="Q106" s="738">
        <f>'РП (Уберизация зак)'!N52</f>
        <v>0.28800757622343076</v>
      </c>
      <c r="R106" s="738">
        <f>'РП (Уберизация зак)'!O52</f>
        <v>0.25263822475739534</v>
      </c>
      <c r="S106" s="138"/>
      <c r="T106" s="138"/>
      <c r="U106" s="138"/>
      <c r="V106" s="138"/>
      <c r="W106" s="138"/>
      <c r="X106" s="138"/>
      <c r="Y106" s="138"/>
      <c r="Z106" s="138"/>
      <c r="AA106" s="138"/>
      <c r="AB106" s="138"/>
      <c r="AC106" s="138"/>
      <c r="AD106" s="138"/>
      <c r="AE106" s="138"/>
      <c r="AF106" s="138"/>
      <c r="AG106" s="138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138"/>
      <c r="BW106" s="138"/>
      <c r="BX106" s="138"/>
      <c r="BY106" s="138"/>
      <c r="BZ106" s="138"/>
      <c r="CA106" s="138"/>
      <c r="CB106" s="138"/>
      <c r="CC106" s="138"/>
      <c r="CD106" s="138"/>
      <c r="CE106" s="138"/>
      <c r="CF106" s="138"/>
      <c r="CG106" s="138"/>
      <c r="CH106" s="138"/>
      <c r="CI106" s="138"/>
      <c r="CZ106" s="157"/>
      <c r="DA106" s="157"/>
      <c r="DB106" s="164"/>
    </row>
    <row r="107" spans="1:106" s="135" customFormat="1" ht="14.25" outlineLevel="1" x14ac:dyDescent="0.25">
      <c r="A107" s="138"/>
      <c r="B107" s="138"/>
      <c r="C107" s="138" t="s">
        <v>1157</v>
      </c>
      <c r="D107" s="138"/>
      <c r="E107" s="138"/>
      <c r="F107" s="139"/>
      <c r="G107" s="138"/>
      <c r="H107" s="689">
        <f>H112*H106</f>
        <v>0</v>
      </c>
      <c r="I107" s="689">
        <f t="shared" ref="I107:R107" si="113">I112*I106</f>
        <v>0</v>
      </c>
      <c r="J107" s="689">
        <f t="shared" si="113"/>
        <v>4976.3871495756266</v>
      </c>
      <c r="K107" s="689">
        <f t="shared" si="113"/>
        <v>22786.614842793628</v>
      </c>
      <c r="L107" s="689">
        <f t="shared" si="113"/>
        <v>33313.764390049168</v>
      </c>
      <c r="M107" s="689">
        <f t="shared" si="113"/>
        <v>35067.120410578085</v>
      </c>
      <c r="N107" s="689">
        <f t="shared" si="113"/>
        <v>46140.947908655347</v>
      </c>
      <c r="O107" s="689">
        <f t="shared" si="113"/>
        <v>40474.515709346801</v>
      </c>
      <c r="P107" s="689">
        <f t="shared" si="113"/>
        <v>35503.961148549817</v>
      </c>
      <c r="Q107" s="689">
        <f t="shared" si="113"/>
        <v>31143.82556890335</v>
      </c>
      <c r="R107" s="689">
        <f t="shared" si="113"/>
        <v>27319.145235880122</v>
      </c>
      <c r="S107" s="138"/>
      <c r="T107" s="138"/>
      <c r="U107" s="138"/>
      <c r="V107" s="138"/>
      <c r="W107" s="138"/>
      <c r="X107" s="138"/>
      <c r="Y107" s="138"/>
      <c r="Z107" s="138"/>
      <c r="AA107" s="138"/>
      <c r="AB107" s="138"/>
      <c r="AC107" s="138"/>
      <c r="AD107" s="138"/>
      <c r="AE107" s="138"/>
      <c r="AF107" s="138"/>
      <c r="AG107" s="138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138"/>
      <c r="BW107" s="138"/>
      <c r="BX107" s="138"/>
      <c r="BY107" s="138"/>
      <c r="BZ107" s="138"/>
      <c r="CA107" s="138"/>
      <c r="CB107" s="138"/>
      <c r="CC107" s="138"/>
      <c r="CD107" s="138"/>
      <c r="CE107" s="138"/>
      <c r="CF107" s="138"/>
      <c r="CG107" s="138"/>
      <c r="CH107" s="138"/>
      <c r="CI107" s="138"/>
      <c r="CZ107" s="157"/>
      <c r="DA107" s="157"/>
      <c r="DB107" s="164"/>
    </row>
    <row r="108" spans="1:106" s="135" customFormat="1" ht="14.25" outlineLevel="1" x14ac:dyDescent="0.25">
      <c r="A108" s="138"/>
      <c r="B108" s="138"/>
      <c r="C108" s="138" t="s">
        <v>1159</v>
      </c>
      <c r="D108" s="138"/>
      <c r="E108" s="138"/>
      <c r="F108" s="139"/>
      <c r="G108" s="138"/>
      <c r="H108" s="689">
        <f>H223*H106</f>
        <v>0</v>
      </c>
      <c r="I108" s="689">
        <f t="shared" ref="I108:R108" si="114">I223*I106</f>
        <v>0</v>
      </c>
      <c r="J108" s="689">
        <f t="shared" si="114"/>
        <v>12972.960900168202</v>
      </c>
      <c r="K108" s="689">
        <f t="shared" si="114"/>
        <v>29587.454684594144</v>
      </c>
      <c r="L108" s="689">
        <f t="shared" si="114"/>
        <v>25953.907618065037</v>
      </c>
      <c r="M108" s="689">
        <f t="shared" si="114"/>
        <v>22766.585629881614</v>
      </c>
      <c r="N108" s="689">
        <f t="shared" si="114"/>
        <v>19970.689149018952</v>
      </c>
      <c r="O108" s="689">
        <f t="shared" si="114"/>
        <v>17518.148376332418</v>
      </c>
      <c r="P108" s="689">
        <f t="shared" si="114"/>
        <v>15366.796821344222</v>
      </c>
      <c r="Q108" s="689">
        <f t="shared" si="114"/>
        <v>13479.646334512476</v>
      </c>
      <c r="R108" s="689">
        <f t="shared" si="114"/>
        <v>11824.251170624975</v>
      </c>
      <c r="S108" s="138"/>
      <c r="T108" s="138"/>
      <c r="U108" s="138"/>
      <c r="V108" s="138"/>
      <c r="W108" s="138"/>
      <c r="X108" s="138"/>
      <c r="Y108" s="138"/>
      <c r="Z108" s="138"/>
      <c r="AA108" s="138"/>
      <c r="AB108" s="138"/>
      <c r="AC108" s="138"/>
      <c r="AD108" s="138"/>
      <c r="AE108" s="138"/>
      <c r="AF108" s="138"/>
      <c r="AG108" s="138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138"/>
      <c r="BW108" s="138"/>
      <c r="BX108" s="138"/>
      <c r="BY108" s="138"/>
      <c r="BZ108" s="138"/>
      <c r="CA108" s="138"/>
      <c r="CB108" s="138"/>
      <c r="CC108" s="138"/>
      <c r="CD108" s="138"/>
      <c r="CE108" s="138"/>
      <c r="CF108" s="138"/>
      <c r="CG108" s="138"/>
      <c r="CH108" s="138"/>
      <c r="CI108" s="138"/>
      <c r="CZ108" s="157"/>
      <c r="DA108" s="157"/>
      <c r="DB108" s="164"/>
    </row>
    <row r="109" spans="1:106" s="43" customFormat="1" ht="32.25" customHeight="1" x14ac:dyDescent="0.2">
      <c r="A109" s="33"/>
      <c r="B109" s="73" t="s">
        <v>633</v>
      </c>
      <c r="C109" s="74" t="s">
        <v>631</v>
      </c>
      <c r="D109" s="257" t="s">
        <v>650</v>
      </c>
      <c r="E109" s="75" t="s">
        <v>649</v>
      </c>
      <c r="F109" s="76"/>
      <c r="G109" s="257" t="str">
        <f>G1</f>
        <v>Всего</v>
      </c>
      <c r="H109" s="230">
        <f>H$1</f>
        <v>2022</v>
      </c>
      <c r="I109" s="230">
        <f t="shared" ref="I109:BT109" si="115">I$1</f>
        <v>2023</v>
      </c>
      <c r="J109" s="230">
        <f t="shared" si="115"/>
        <v>2024</v>
      </c>
      <c r="K109" s="230">
        <f t="shared" si="115"/>
        <v>2025</v>
      </c>
      <c r="L109" s="230">
        <f t="shared" si="115"/>
        <v>2026</v>
      </c>
      <c r="M109" s="230">
        <f t="shared" si="115"/>
        <v>2027</v>
      </c>
      <c r="N109" s="230">
        <f t="shared" si="115"/>
        <v>2028</v>
      </c>
      <c r="O109" s="230">
        <f t="shared" si="115"/>
        <v>2029</v>
      </c>
      <c r="P109" s="230">
        <f t="shared" si="115"/>
        <v>2030</v>
      </c>
      <c r="Q109" s="230">
        <f t="shared" si="115"/>
        <v>2031</v>
      </c>
      <c r="R109" s="230">
        <f t="shared" si="115"/>
        <v>2032</v>
      </c>
      <c r="S109" s="230">
        <f t="shared" si="115"/>
        <v>2033</v>
      </c>
      <c r="T109" s="230">
        <f t="shared" si="115"/>
        <v>2034</v>
      </c>
      <c r="U109" s="230">
        <f t="shared" si="115"/>
        <v>2035</v>
      </c>
      <c r="V109" s="230">
        <f t="shared" si="115"/>
        <v>2036</v>
      </c>
      <c r="W109" s="230">
        <f t="shared" si="115"/>
        <v>2037</v>
      </c>
      <c r="X109" s="230">
        <f t="shared" si="115"/>
        <v>2038</v>
      </c>
      <c r="Y109" s="230">
        <f t="shared" si="115"/>
        <v>2039</v>
      </c>
      <c r="Z109" s="230">
        <f t="shared" si="115"/>
        <v>2040</v>
      </c>
      <c r="AA109" s="230">
        <f t="shared" si="115"/>
        <v>2041</v>
      </c>
      <c r="AB109" s="230">
        <f t="shared" si="115"/>
        <v>2042</v>
      </c>
      <c r="AC109" s="230">
        <f t="shared" si="115"/>
        <v>2043</v>
      </c>
      <c r="AD109" s="230">
        <f t="shared" si="115"/>
        <v>2044</v>
      </c>
      <c r="AE109" s="230">
        <f t="shared" si="115"/>
        <v>2045</v>
      </c>
      <c r="AF109" s="230">
        <f t="shared" si="115"/>
        <v>2046</v>
      </c>
      <c r="AG109" s="230">
        <f t="shared" si="115"/>
        <v>2047</v>
      </c>
      <c r="AH109" s="230">
        <f t="shared" si="115"/>
        <v>2048</v>
      </c>
      <c r="AI109" s="230">
        <f t="shared" si="115"/>
        <v>2049</v>
      </c>
      <c r="AJ109" s="230">
        <f t="shared" si="115"/>
        <v>2050</v>
      </c>
      <c r="AK109" s="230">
        <f t="shared" si="115"/>
        <v>2051</v>
      </c>
      <c r="AL109" s="230">
        <f t="shared" si="115"/>
        <v>2052</v>
      </c>
      <c r="AM109" s="230">
        <f t="shared" si="115"/>
        <v>2053</v>
      </c>
      <c r="AN109" s="230">
        <f t="shared" si="115"/>
        <v>2054</v>
      </c>
      <c r="AO109" s="230">
        <f t="shared" si="115"/>
        <v>2055</v>
      </c>
      <c r="AP109" s="230">
        <f t="shared" si="115"/>
        <v>2056</v>
      </c>
      <c r="AQ109" s="230">
        <f t="shared" si="115"/>
        <v>2057</v>
      </c>
      <c r="AR109" s="230">
        <f t="shared" si="115"/>
        <v>2058</v>
      </c>
      <c r="AS109" s="230">
        <f t="shared" si="115"/>
        <v>2059</v>
      </c>
      <c r="AT109" s="230">
        <f t="shared" si="115"/>
        <v>2060</v>
      </c>
      <c r="AU109" s="230">
        <f t="shared" si="115"/>
        <v>2061</v>
      </c>
      <c r="AV109" s="230">
        <f t="shared" si="115"/>
        <v>2062</v>
      </c>
      <c r="AW109" s="230">
        <f t="shared" si="115"/>
        <v>2063</v>
      </c>
      <c r="AX109" s="230">
        <f t="shared" si="115"/>
        <v>2064</v>
      </c>
      <c r="AY109" s="230">
        <f t="shared" si="115"/>
        <v>2065</v>
      </c>
      <c r="AZ109" s="230">
        <f t="shared" si="115"/>
        <v>2066</v>
      </c>
      <c r="BA109" s="230">
        <f t="shared" si="115"/>
        <v>2067</v>
      </c>
      <c r="BB109" s="230">
        <f t="shared" si="115"/>
        <v>2068</v>
      </c>
      <c r="BC109" s="230">
        <f t="shared" si="115"/>
        <v>2069</v>
      </c>
      <c r="BD109" s="230">
        <f t="shared" si="115"/>
        <v>2070</v>
      </c>
      <c r="BE109" s="230">
        <f t="shared" si="115"/>
        <v>2071</v>
      </c>
      <c r="BF109" s="230">
        <f t="shared" si="115"/>
        <v>2072</v>
      </c>
      <c r="BG109" s="230">
        <f t="shared" si="115"/>
        <v>2073</v>
      </c>
      <c r="BH109" s="230">
        <f t="shared" si="115"/>
        <v>2074</v>
      </c>
      <c r="BI109" s="230">
        <f t="shared" si="115"/>
        <v>2075</v>
      </c>
      <c r="BJ109" s="230">
        <f t="shared" si="115"/>
        <v>2076</v>
      </c>
      <c r="BK109" s="230">
        <f t="shared" si="115"/>
        <v>2077</v>
      </c>
      <c r="BL109" s="230">
        <f t="shared" si="115"/>
        <v>2078</v>
      </c>
      <c r="BM109" s="230">
        <f t="shared" si="115"/>
        <v>2079</v>
      </c>
      <c r="BN109" s="230">
        <f t="shared" si="115"/>
        <v>2080</v>
      </c>
      <c r="BO109" s="230">
        <f t="shared" si="115"/>
        <v>2081</v>
      </c>
      <c r="BP109" s="230">
        <f t="shared" si="115"/>
        <v>2082</v>
      </c>
      <c r="BQ109" s="230">
        <f t="shared" si="115"/>
        <v>2083</v>
      </c>
      <c r="BR109" s="230">
        <f t="shared" si="115"/>
        <v>2084</v>
      </c>
      <c r="BS109" s="230">
        <f t="shared" si="115"/>
        <v>2085</v>
      </c>
      <c r="BT109" s="230">
        <f t="shared" si="115"/>
        <v>2086</v>
      </c>
      <c r="BU109" s="230">
        <f t="shared" ref="BU109:CI109" si="116">BU$1</f>
        <v>2087</v>
      </c>
      <c r="BV109" s="230">
        <f t="shared" si="116"/>
        <v>2088</v>
      </c>
      <c r="BW109" s="230">
        <f t="shared" si="116"/>
        <v>2089</v>
      </c>
      <c r="BX109" s="230">
        <f t="shared" si="116"/>
        <v>2090</v>
      </c>
      <c r="BY109" s="230">
        <f t="shared" si="116"/>
        <v>2091</v>
      </c>
      <c r="BZ109" s="230">
        <f t="shared" si="116"/>
        <v>2092</v>
      </c>
      <c r="CA109" s="230">
        <f t="shared" si="116"/>
        <v>2093</v>
      </c>
      <c r="CB109" s="230">
        <f t="shared" si="116"/>
        <v>2094</v>
      </c>
      <c r="CC109" s="230">
        <f t="shared" si="116"/>
        <v>2095</v>
      </c>
      <c r="CD109" s="230">
        <f t="shared" si="116"/>
        <v>2096</v>
      </c>
      <c r="CE109" s="230">
        <f t="shared" si="116"/>
        <v>2097</v>
      </c>
      <c r="CF109" s="230">
        <f t="shared" si="116"/>
        <v>2098</v>
      </c>
      <c r="CG109" s="230">
        <f t="shared" si="116"/>
        <v>2099</v>
      </c>
      <c r="CH109" s="230">
        <f t="shared" si="116"/>
        <v>2100</v>
      </c>
      <c r="CI109" s="230">
        <f t="shared" si="116"/>
        <v>2101</v>
      </c>
      <c r="CZ109" s="41" t="s">
        <v>181</v>
      </c>
      <c r="DA109" s="159">
        <v>69</v>
      </c>
      <c r="DB109" s="162" t="str">
        <f t="shared" si="61"/>
        <v>69_6.Б_Расчет эффектов</v>
      </c>
    </row>
    <row r="110" spans="1:106" s="46" customFormat="1" ht="14.25" outlineLevel="1" x14ac:dyDescent="0.25">
      <c r="A110" s="44"/>
      <c r="B110" s="44"/>
      <c r="C110" s="44"/>
      <c r="D110" s="44"/>
      <c r="E110" s="44"/>
      <c r="F110" s="45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Z110" s="41"/>
      <c r="DA110" s="159"/>
      <c r="DB110" s="162" t="str">
        <f t="shared" si="61"/>
        <v>__</v>
      </c>
    </row>
    <row r="111" spans="1:106" s="46" customFormat="1" ht="15" customHeight="1" outlineLevel="1" x14ac:dyDescent="0.25">
      <c r="B111" s="301" t="str">
        <f>B79</f>
        <v>6.1</v>
      </c>
      <c r="C111" s="302" t="str">
        <f>C79</f>
        <v xml:space="preserve">Сокращение расходов на оплату труда </v>
      </c>
      <c r="D111" s="49" t="s">
        <v>969</v>
      </c>
      <c r="E111" s="49" t="s">
        <v>1146</v>
      </c>
      <c r="F111" s="290" t="str">
        <f>F79</f>
        <v>тыс.руб.</v>
      </c>
      <c r="G111" s="51">
        <f>SUM(H111:CI111)</f>
        <v>1108219.0371052024</v>
      </c>
      <c r="H111" s="52">
        <f>H112+H223</f>
        <v>0</v>
      </c>
      <c r="I111" s="52">
        <f t="shared" ref="I111:R111" si="117">I112+I223</f>
        <v>0</v>
      </c>
      <c r="J111" s="52">
        <f t="shared" si="117"/>
        <v>24906.391317259866</v>
      </c>
      <c r="K111" s="52">
        <f t="shared" si="117"/>
        <v>82848.242525523267</v>
      </c>
      <c r="L111" s="52">
        <f t="shared" si="117"/>
        <v>106878.33998745221</v>
      </c>
      <c r="M111" s="52">
        <f t="shared" si="117"/>
        <v>118893.38871841668</v>
      </c>
      <c r="N111" s="52">
        <f t="shared" si="117"/>
        <v>154938.53491131007</v>
      </c>
      <c r="O111" s="52">
        <f t="shared" si="117"/>
        <v>154938.53491131007</v>
      </c>
      <c r="P111" s="52">
        <f t="shared" si="117"/>
        <v>154938.53491131007</v>
      </c>
      <c r="Q111" s="52">
        <f t="shared" si="117"/>
        <v>154938.53491131007</v>
      </c>
      <c r="R111" s="52">
        <f t="shared" si="117"/>
        <v>154938.53491131007</v>
      </c>
      <c r="S111" s="52">
        <f t="shared" ref="S111:BT111" si="118">SUM(S112:S223)</f>
        <v>0</v>
      </c>
      <c r="T111" s="52">
        <f t="shared" si="118"/>
        <v>0</v>
      </c>
      <c r="U111" s="52">
        <f t="shared" si="118"/>
        <v>0</v>
      </c>
      <c r="V111" s="52">
        <f t="shared" si="118"/>
        <v>0</v>
      </c>
      <c r="W111" s="52">
        <f t="shared" si="118"/>
        <v>0</v>
      </c>
      <c r="X111" s="52">
        <f t="shared" si="118"/>
        <v>0</v>
      </c>
      <c r="Y111" s="52">
        <f t="shared" si="118"/>
        <v>0</v>
      </c>
      <c r="Z111" s="52">
        <f t="shared" si="118"/>
        <v>0</v>
      </c>
      <c r="AA111" s="52">
        <f t="shared" si="118"/>
        <v>0</v>
      </c>
      <c r="AB111" s="52">
        <f t="shared" si="118"/>
        <v>0</v>
      </c>
      <c r="AC111" s="52">
        <f t="shared" si="118"/>
        <v>0</v>
      </c>
      <c r="AD111" s="52">
        <f t="shared" si="118"/>
        <v>0</v>
      </c>
      <c r="AE111" s="52">
        <f t="shared" si="118"/>
        <v>0</v>
      </c>
      <c r="AF111" s="52">
        <f t="shared" si="118"/>
        <v>0</v>
      </c>
      <c r="AG111" s="52">
        <f t="shared" si="118"/>
        <v>0</v>
      </c>
      <c r="AH111" s="52">
        <f t="shared" si="118"/>
        <v>0</v>
      </c>
      <c r="AI111" s="52">
        <f t="shared" si="118"/>
        <v>0</v>
      </c>
      <c r="AJ111" s="52">
        <f t="shared" si="118"/>
        <v>0</v>
      </c>
      <c r="AK111" s="52">
        <f t="shared" si="118"/>
        <v>0</v>
      </c>
      <c r="AL111" s="52">
        <f t="shared" si="118"/>
        <v>0</v>
      </c>
      <c r="AM111" s="52">
        <f t="shared" si="118"/>
        <v>0</v>
      </c>
      <c r="AN111" s="52">
        <f t="shared" si="118"/>
        <v>0</v>
      </c>
      <c r="AO111" s="52">
        <f t="shared" si="118"/>
        <v>0</v>
      </c>
      <c r="AP111" s="52">
        <f t="shared" si="118"/>
        <v>0</v>
      </c>
      <c r="AQ111" s="52">
        <f t="shared" si="118"/>
        <v>0</v>
      </c>
      <c r="AR111" s="52">
        <f t="shared" si="118"/>
        <v>0</v>
      </c>
      <c r="AS111" s="52">
        <f t="shared" si="118"/>
        <v>0</v>
      </c>
      <c r="AT111" s="52">
        <f t="shared" si="118"/>
        <v>0</v>
      </c>
      <c r="AU111" s="52">
        <f t="shared" si="118"/>
        <v>0</v>
      </c>
      <c r="AV111" s="52">
        <f t="shared" si="118"/>
        <v>0</v>
      </c>
      <c r="AW111" s="52">
        <f t="shared" si="118"/>
        <v>0</v>
      </c>
      <c r="AX111" s="52">
        <f t="shared" si="118"/>
        <v>0</v>
      </c>
      <c r="AY111" s="52">
        <f t="shared" si="118"/>
        <v>0</v>
      </c>
      <c r="AZ111" s="52">
        <f t="shared" si="118"/>
        <v>0</v>
      </c>
      <c r="BA111" s="52">
        <f t="shared" si="118"/>
        <v>0</v>
      </c>
      <c r="BB111" s="52">
        <f t="shared" si="118"/>
        <v>0</v>
      </c>
      <c r="BC111" s="52">
        <f t="shared" si="118"/>
        <v>0</v>
      </c>
      <c r="BD111" s="52">
        <f t="shared" si="118"/>
        <v>0</v>
      </c>
      <c r="BE111" s="52">
        <f t="shared" si="118"/>
        <v>0</v>
      </c>
      <c r="BF111" s="52">
        <f t="shared" si="118"/>
        <v>0</v>
      </c>
      <c r="BG111" s="52">
        <f t="shared" si="118"/>
        <v>0</v>
      </c>
      <c r="BH111" s="52">
        <f t="shared" si="118"/>
        <v>0</v>
      </c>
      <c r="BI111" s="52">
        <f t="shared" si="118"/>
        <v>0</v>
      </c>
      <c r="BJ111" s="52">
        <f t="shared" si="118"/>
        <v>0</v>
      </c>
      <c r="BK111" s="52">
        <f t="shared" si="118"/>
        <v>0</v>
      </c>
      <c r="BL111" s="52">
        <f t="shared" si="118"/>
        <v>0</v>
      </c>
      <c r="BM111" s="52">
        <f t="shared" si="118"/>
        <v>0</v>
      </c>
      <c r="BN111" s="52">
        <f t="shared" si="118"/>
        <v>0</v>
      </c>
      <c r="BO111" s="52">
        <f t="shared" si="118"/>
        <v>0</v>
      </c>
      <c r="BP111" s="52">
        <f t="shared" si="118"/>
        <v>0</v>
      </c>
      <c r="BQ111" s="52">
        <f t="shared" si="118"/>
        <v>0</v>
      </c>
      <c r="BR111" s="52">
        <f t="shared" si="118"/>
        <v>0</v>
      </c>
      <c r="BS111" s="52">
        <f t="shared" si="118"/>
        <v>0</v>
      </c>
      <c r="BT111" s="52">
        <f t="shared" si="118"/>
        <v>0</v>
      </c>
      <c r="BU111" s="52">
        <f t="shared" ref="BU111:CI111" si="119">SUM(BU112:BU223)</f>
        <v>0</v>
      </c>
      <c r="BV111" s="52">
        <f t="shared" si="119"/>
        <v>0</v>
      </c>
      <c r="BW111" s="52">
        <f t="shared" si="119"/>
        <v>0</v>
      </c>
      <c r="BX111" s="52">
        <f t="shared" si="119"/>
        <v>0</v>
      </c>
      <c r="BY111" s="52">
        <f t="shared" si="119"/>
        <v>0</v>
      </c>
      <c r="BZ111" s="52">
        <f t="shared" si="119"/>
        <v>0</v>
      </c>
      <c r="CA111" s="52">
        <f t="shared" si="119"/>
        <v>0</v>
      </c>
      <c r="CB111" s="52">
        <f t="shared" si="119"/>
        <v>0</v>
      </c>
      <c r="CC111" s="52">
        <f t="shared" si="119"/>
        <v>0</v>
      </c>
      <c r="CD111" s="52">
        <f t="shared" si="119"/>
        <v>0</v>
      </c>
      <c r="CE111" s="52">
        <f t="shared" si="119"/>
        <v>0</v>
      </c>
      <c r="CF111" s="52">
        <f t="shared" si="119"/>
        <v>0</v>
      </c>
      <c r="CG111" s="52">
        <f t="shared" si="119"/>
        <v>0</v>
      </c>
      <c r="CH111" s="52">
        <f t="shared" si="119"/>
        <v>0</v>
      </c>
      <c r="CI111" s="52">
        <f t="shared" si="119"/>
        <v>0</v>
      </c>
      <c r="CZ111" s="170" t="s">
        <v>181</v>
      </c>
      <c r="DA111" s="168">
        <f>DA109+1</f>
        <v>70</v>
      </c>
      <c r="DB111" s="162" t="str">
        <f t="shared" si="61"/>
        <v xml:space="preserve">70_6.1_Сокращение расходов на оплату труда </v>
      </c>
    </row>
    <row r="112" spans="1:106" s="676" customFormat="1" ht="25.5" outlineLevel="2" x14ac:dyDescent="0.25">
      <c r="B112" s="671"/>
      <c r="C112" s="719" t="str">
        <f>'Дерево КПЭ (Программа) '!X5</f>
        <v>Скоращение трудозатрат на подготовку и согласование  наряд-заказа, тыс.руб./год</v>
      </c>
      <c r="D112" s="673"/>
      <c r="E112" s="673"/>
      <c r="F112" s="674"/>
      <c r="G112" s="673"/>
      <c r="H112" s="675">
        <f>SUM(H113:H125)</f>
        <v>0</v>
      </c>
      <c r="I112" s="675">
        <f t="shared" ref="I112:L112" si="120">SUM(I113:I125)</f>
        <v>0</v>
      </c>
      <c r="J112" s="675">
        <f t="shared" si="120"/>
        <v>6905.2004200945266</v>
      </c>
      <c r="K112" s="675">
        <f t="shared" si="120"/>
        <v>36045.146192893386</v>
      </c>
      <c r="L112" s="675">
        <f t="shared" si="120"/>
        <v>60075.243654822327</v>
      </c>
      <c r="M112" s="675">
        <f t="shared" ref="M112" si="121">SUM(M113:M125)</f>
        <v>72090.292385786801</v>
      </c>
      <c r="N112" s="675">
        <f t="shared" ref="N112" si="122">SUM(N113:N125)</f>
        <v>108135.43857868019</v>
      </c>
      <c r="O112" s="675">
        <f t="shared" ref="O112" si="123">SUM(O113:O125)</f>
        <v>108135.43857868019</v>
      </c>
      <c r="P112" s="675">
        <f t="shared" ref="P112" si="124">SUM(P113:P125)</f>
        <v>108135.43857868019</v>
      </c>
      <c r="Q112" s="675">
        <f t="shared" ref="Q112" si="125">SUM(Q113:Q125)</f>
        <v>108135.43857868019</v>
      </c>
      <c r="R112" s="675">
        <f t="shared" ref="R112" si="126">SUM(R113:R125)</f>
        <v>108135.43857868019</v>
      </c>
      <c r="S112" s="675"/>
      <c r="T112" s="675"/>
      <c r="U112" s="675"/>
      <c r="V112" s="675"/>
      <c r="W112" s="675"/>
      <c r="X112" s="675"/>
      <c r="Y112" s="675"/>
      <c r="Z112" s="675"/>
      <c r="AA112" s="675"/>
      <c r="AB112" s="675"/>
      <c r="AC112" s="675"/>
      <c r="AD112" s="675"/>
      <c r="AE112" s="675"/>
      <c r="AF112" s="675"/>
      <c r="AG112" s="675"/>
      <c r="AH112" s="675"/>
      <c r="AI112" s="675"/>
      <c r="AJ112" s="675"/>
      <c r="AK112" s="675"/>
      <c r="AL112" s="675"/>
      <c r="AM112" s="675"/>
      <c r="AN112" s="675"/>
      <c r="AO112" s="675"/>
      <c r="AP112" s="675"/>
      <c r="AQ112" s="675"/>
      <c r="AR112" s="675"/>
      <c r="AS112" s="675"/>
      <c r="AT112" s="675"/>
      <c r="AU112" s="675"/>
      <c r="AV112" s="675"/>
      <c r="AW112" s="675"/>
      <c r="AX112" s="675"/>
      <c r="AY112" s="675"/>
      <c r="AZ112" s="675"/>
      <c r="BA112" s="675"/>
      <c r="BB112" s="675"/>
      <c r="BC112" s="675"/>
      <c r="BD112" s="675"/>
      <c r="BE112" s="675"/>
      <c r="BF112" s="675"/>
      <c r="BG112" s="675"/>
      <c r="BH112" s="675"/>
      <c r="BI112" s="675"/>
      <c r="BJ112" s="675"/>
      <c r="BK112" s="675"/>
      <c r="BL112" s="675"/>
      <c r="BM112" s="675"/>
      <c r="BN112" s="675"/>
      <c r="BO112" s="675"/>
      <c r="BP112" s="675"/>
      <c r="BQ112" s="675"/>
      <c r="BR112" s="675"/>
      <c r="BS112" s="675"/>
      <c r="BT112" s="675"/>
      <c r="BU112" s="675"/>
      <c r="BV112" s="675"/>
      <c r="BW112" s="675"/>
      <c r="BX112" s="675"/>
      <c r="BY112" s="675"/>
      <c r="BZ112" s="675"/>
      <c r="CA112" s="675"/>
      <c r="CB112" s="675"/>
      <c r="CC112" s="675"/>
      <c r="CD112" s="675"/>
      <c r="CE112" s="675"/>
      <c r="CF112" s="675"/>
      <c r="CG112" s="675"/>
      <c r="CH112" s="675"/>
      <c r="CI112" s="675"/>
      <c r="CZ112" s="677"/>
      <c r="DA112" s="678"/>
      <c r="DB112" s="679" t="str">
        <f t="shared" si="61"/>
        <v>__Скоращение трудозатрат на подготовку и согласование  наряд-заказа, тыс.руб./год</v>
      </c>
    </row>
    <row r="113" spans="2:106" s="135" customFormat="1" ht="14.25" outlineLevel="2" x14ac:dyDescent="0.25">
      <c r="B113" s="136"/>
      <c r="C113" s="540" t="str">
        <f t="shared" ref="C113:C125" si="127">C14</f>
        <v>КЦ</v>
      </c>
      <c r="D113" s="147"/>
      <c r="E113" s="147"/>
      <c r="F113" s="291"/>
      <c r="G113" s="147"/>
      <c r="H113" s="149">
        <f>H141-H127</f>
        <v>0</v>
      </c>
      <c r="I113" s="149">
        <f t="shared" ref="I113:J113" si="128">I141-I127</f>
        <v>0</v>
      </c>
      <c r="J113" s="149">
        <f t="shared" si="128"/>
        <v>0</v>
      </c>
      <c r="K113" s="149">
        <f t="shared" ref="K113:M113" si="129">K141-K127</f>
        <v>0</v>
      </c>
      <c r="L113" s="149">
        <f t="shared" si="129"/>
        <v>0</v>
      </c>
      <c r="M113" s="149">
        <f t="shared" si="129"/>
        <v>0</v>
      </c>
      <c r="N113" s="149">
        <f t="shared" ref="N113:R113" si="130">N141-N127</f>
        <v>0</v>
      </c>
      <c r="O113" s="149">
        <f t="shared" si="130"/>
        <v>0</v>
      </c>
      <c r="P113" s="149">
        <f t="shared" si="130"/>
        <v>0</v>
      </c>
      <c r="Q113" s="149">
        <f t="shared" si="130"/>
        <v>0</v>
      </c>
      <c r="R113" s="149">
        <f t="shared" si="130"/>
        <v>0</v>
      </c>
      <c r="S113" s="149"/>
      <c r="T113" s="149"/>
      <c r="U113" s="149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  <c r="BB113" s="149"/>
      <c r="BC113" s="149"/>
      <c r="BD113" s="149"/>
      <c r="BE113" s="149"/>
      <c r="BF113" s="149"/>
      <c r="BG113" s="149"/>
      <c r="BH113" s="149"/>
      <c r="BI113" s="149"/>
      <c r="BJ113" s="149"/>
      <c r="BK113" s="149"/>
      <c r="BL113" s="149"/>
      <c r="BM113" s="149"/>
      <c r="BN113" s="149"/>
      <c r="BO113" s="149"/>
      <c r="BP113" s="149"/>
      <c r="BQ113" s="149"/>
      <c r="BR113" s="149"/>
      <c r="BS113" s="149"/>
      <c r="BT113" s="149"/>
      <c r="BU113" s="149"/>
      <c r="BV113" s="149"/>
      <c r="BW113" s="149"/>
      <c r="BX113" s="149"/>
      <c r="BY113" s="149"/>
      <c r="BZ113" s="149"/>
      <c r="CA113" s="149"/>
      <c r="CB113" s="149"/>
      <c r="CC113" s="149"/>
      <c r="CD113" s="149"/>
      <c r="CE113" s="149"/>
      <c r="CF113" s="149"/>
      <c r="CG113" s="149"/>
      <c r="CH113" s="149"/>
      <c r="CI113" s="149"/>
      <c r="CZ113" s="152"/>
      <c r="DA113" s="157"/>
      <c r="DB113" s="164"/>
    </row>
    <row r="114" spans="2:106" s="135" customFormat="1" ht="14.25" outlineLevel="2" x14ac:dyDescent="0.25">
      <c r="B114" s="136"/>
      <c r="C114" s="540" t="str">
        <f t="shared" si="127"/>
        <v>ННГ</v>
      </c>
      <c r="D114" s="147"/>
      <c r="E114" s="147"/>
      <c r="F114" s="291"/>
      <c r="G114" s="147"/>
      <c r="H114" s="149">
        <f t="shared" ref="H114:J125" si="131">H142-H128</f>
        <v>0</v>
      </c>
      <c r="I114" s="149">
        <f t="shared" si="131"/>
        <v>0</v>
      </c>
      <c r="J114" s="149">
        <f t="shared" si="131"/>
        <v>776.8350472606362</v>
      </c>
      <c r="K114" s="149">
        <f t="shared" ref="K114:M114" si="132">K142-K128</f>
        <v>4055.078946700507</v>
      </c>
      <c r="L114" s="149">
        <f t="shared" si="132"/>
        <v>6758.4649111675126</v>
      </c>
      <c r="M114" s="149">
        <f t="shared" si="132"/>
        <v>8110.1578934010158</v>
      </c>
      <c r="N114" s="149">
        <f t="shared" ref="N114:R114" si="133">N142-N128</f>
        <v>12165.236840101523</v>
      </c>
      <c r="O114" s="149">
        <f t="shared" si="133"/>
        <v>12165.236840101523</v>
      </c>
      <c r="P114" s="149">
        <f t="shared" si="133"/>
        <v>12165.236840101523</v>
      </c>
      <c r="Q114" s="149">
        <f t="shared" si="133"/>
        <v>12165.236840101523</v>
      </c>
      <c r="R114" s="149">
        <f t="shared" si="133"/>
        <v>12165.236840101523</v>
      </c>
      <c r="S114" s="149"/>
      <c r="T114" s="149"/>
      <c r="U114" s="149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  <c r="BB114" s="149"/>
      <c r="BC114" s="149"/>
      <c r="BD114" s="149"/>
      <c r="BE114" s="149"/>
      <c r="BF114" s="149"/>
      <c r="BG114" s="149"/>
      <c r="BH114" s="149"/>
      <c r="BI114" s="149"/>
      <c r="BJ114" s="149"/>
      <c r="BK114" s="149"/>
      <c r="BL114" s="149"/>
      <c r="BM114" s="149"/>
      <c r="BN114" s="149"/>
      <c r="BO114" s="149"/>
      <c r="BP114" s="149"/>
      <c r="BQ114" s="149"/>
      <c r="BR114" s="149"/>
      <c r="BS114" s="149"/>
      <c r="BT114" s="149"/>
      <c r="BU114" s="149"/>
      <c r="BV114" s="149"/>
      <c r="BW114" s="149"/>
      <c r="BX114" s="149"/>
      <c r="BY114" s="149"/>
      <c r="BZ114" s="149"/>
      <c r="CA114" s="149"/>
      <c r="CB114" s="149"/>
      <c r="CC114" s="149"/>
      <c r="CD114" s="149"/>
      <c r="CE114" s="149"/>
      <c r="CF114" s="149"/>
      <c r="CG114" s="149"/>
      <c r="CH114" s="149"/>
      <c r="CI114" s="149"/>
      <c r="CZ114" s="152"/>
      <c r="DA114" s="157"/>
      <c r="DB114" s="164"/>
    </row>
    <row r="115" spans="2:106" s="135" customFormat="1" ht="14.25" outlineLevel="2" x14ac:dyDescent="0.25">
      <c r="B115" s="136"/>
      <c r="C115" s="540" t="str">
        <f t="shared" si="127"/>
        <v>Хантос</v>
      </c>
      <c r="D115" s="147"/>
      <c r="E115" s="147"/>
      <c r="F115" s="291"/>
      <c r="G115" s="147"/>
      <c r="H115" s="149">
        <f t="shared" si="131"/>
        <v>0</v>
      </c>
      <c r="I115" s="149">
        <f t="shared" si="131"/>
        <v>0</v>
      </c>
      <c r="J115" s="149">
        <f t="shared" si="131"/>
        <v>776.8350472606362</v>
      </c>
      <c r="K115" s="149">
        <f t="shared" ref="K115:M115" si="134">K143-K129</f>
        <v>4055.078946700507</v>
      </c>
      <c r="L115" s="149">
        <f t="shared" si="134"/>
        <v>6758.4649111675126</v>
      </c>
      <c r="M115" s="149">
        <f t="shared" si="134"/>
        <v>8110.1578934010158</v>
      </c>
      <c r="N115" s="149">
        <f t="shared" ref="N115:R115" si="135">N143-N129</f>
        <v>12165.236840101523</v>
      </c>
      <c r="O115" s="149">
        <f t="shared" si="135"/>
        <v>12165.236840101523</v>
      </c>
      <c r="P115" s="149">
        <f t="shared" si="135"/>
        <v>12165.236840101523</v>
      </c>
      <c r="Q115" s="149">
        <f t="shared" si="135"/>
        <v>12165.236840101523</v>
      </c>
      <c r="R115" s="149">
        <f t="shared" si="135"/>
        <v>12165.236840101523</v>
      </c>
      <c r="S115" s="149"/>
      <c r="T115" s="149"/>
      <c r="U115" s="149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  <c r="BB115" s="149"/>
      <c r="BC115" s="149"/>
      <c r="BD115" s="149"/>
      <c r="BE115" s="149"/>
      <c r="BF115" s="149"/>
      <c r="BG115" s="149"/>
      <c r="BH115" s="149"/>
      <c r="BI115" s="149"/>
      <c r="BJ115" s="149"/>
      <c r="BK115" s="149"/>
      <c r="BL115" s="149"/>
      <c r="BM115" s="149"/>
      <c r="BN115" s="149"/>
      <c r="BO115" s="149"/>
      <c r="BP115" s="149"/>
      <c r="BQ115" s="149"/>
      <c r="BR115" s="149"/>
      <c r="BS115" s="149"/>
      <c r="BT115" s="149"/>
      <c r="BU115" s="149"/>
      <c r="BV115" s="149"/>
      <c r="BW115" s="149"/>
      <c r="BX115" s="149"/>
      <c r="BY115" s="149"/>
      <c r="BZ115" s="149"/>
      <c r="CA115" s="149"/>
      <c r="CB115" s="149"/>
      <c r="CC115" s="149"/>
      <c r="CD115" s="149"/>
      <c r="CE115" s="149"/>
      <c r="CF115" s="149"/>
      <c r="CG115" s="149"/>
      <c r="CH115" s="149"/>
      <c r="CI115" s="149"/>
      <c r="CZ115" s="152"/>
      <c r="DA115" s="157"/>
      <c r="DB115" s="164"/>
    </row>
    <row r="116" spans="2:106" s="135" customFormat="1" ht="14.25" outlineLevel="2" x14ac:dyDescent="0.25">
      <c r="B116" s="136"/>
      <c r="C116" s="540" t="str">
        <f t="shared" si="127"/>
        <v>Мегион</v>
      </c>
      <c r="D116" s="147"/>
      <c r="E116" s="147"/>
      <c r="F116" s="291"/>
      <c r="G116" s="147"/>
      <c r="H116" s="149">
        <f t="shared" si="131"/>
        <v>0</v>
      </c>
      <c r="I116" s="149">
        <f t="shared" si="131"/>
        <v>0</v>
      </c>
      <c r="J116" s="149">
        <f t="shared" si="131"/>
        <v>776.8350472606362</v>
      </c>
      <c r="K116" s="149">
        <f t="shared" ref="K116:M116" si="136">K144-K130</f>
        <v>4055.078946700507</v>
      </c>
      <c r="L116" s="149">
        <f t="shared" si="136"/>
        <v>6758.4649111675126</v>
      </c>
      <c r="M116" s="149">
        <f t="shared" si="136"/>
        <v>8110.1578934010158</v>
      </c>
      <c r="N116" s="149">
        <f t="shared" ref="N116:R116" si="137">N144-N130</f>
        <v>12165.236840101523</v>
      </c>
      <c r="O116" s="149">
        <f t="shared" si="137"/>
        <v>12165.236840101523</v>
      </c>
      <c r="P116" s="149">
        <f t="shared" si="137"/>
        <v>12165.236840101523</v>
      </c>
      <c r="Q116" s="149">
        <f t="shared" si="137"/>
        <v>12165.236840101523</v>
      </c>
      <c r="R116" s="149">
        <f t="shared" si="137"/>
        <v>12165.236840101523</v>
      </c>
      <c r="S116" s="149"/>
      <c r="T116" s="149"/>
      <c r="U116" s="149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  <c r="BB116" s="149"/>
      <c r="BC116" s="149"/>
      <c r="BD116" s="149"/>
      <c r="BE116" s="149"/>
      <c r="BF116" s="149"/>
      <c r="BG116" s="149"/>
      <c r="BH116" s="149"/>
      <c r="BI116" s="149"/>
      <c r="BJ116" s="149"/>
      <c r="BK116" s="149"/>
      <c r="BL116" s="149"/>
      <c r="BM116" s="149"/>
      <c r="BN116" s="149"/>
      <c r="BO116" s="149"/>
      <c r="BP116" s="149"/>
      <c r="BQ116" s="149"/>
      <c r="BR116" s="149"/>
      <c r="BS116" s="149"/>
      <c r="BT116" s="149"/>
      <c r="BU116" s="149"/>
      <c r="BV116" s="149"/>
      <c r="BW116" s="149"/>
      <c r="BX116" s="149"/>
      <c r="BY116" s="149"/>
      <c r="BZ116" s="149"/>
      <c r="CA116" s="149"/>
      <c r="CB116" s="149"/>
      <c r="CC116" s="149"/>
      <c r="CD116" s="149"/>
      <c r="CE116" s="149"/>
      <c r="CF116" s="149"/>
      <c r="CG116" s="149"/>
      <c r="CH116" s="149"/>
      <c r="CI116" s="149"/>
      <c r="CZ116" s="152"/>
      <c r="DA116" s="157"/>
      <c r="DB116" s="164"/>
    </row>
    <row r="117" spans="2:106" s="135" customFormat="1" ht="14.25" outlineLevel="2" x14ac:dyDescent="0.25">
      <c r="B117" s="136"/>
      <c r="C117" s="540" t="str">
        <f t="shared" si="127"/>
        <v>Оренбург</v>
      </c>
      <c r="D117" s="147"/>
      <c r="E117" s="147"/>
      <c r="F117" s="291"/>
      <c r="G117" s="147"/>
      <c r="H117" s="149">
        <f t="shared" si="131"/>
        <v>0</v>
      </c>
      <c r="I117" s="149">
        <f t="shared" si="131"/>
        <v>0</v>
      </c>
      <c r="J117" s="149">
        <f t="shared" si="131"/>
        <v>431.57502625590769</v>
      </c>
      <c r="K117" s="149">
        <f t="shared" ref="K117:M117" si="138">K145-K131</f>
        <v>2252.8216370558375</v>
      </c>
      <c r="L117" s="149">
        <f t="shared" si="138"/>
        <v>3754.7027284263959</v>
      </c>
      <c r="M117" s="149">
        <f t="shared" si="138"/>
        <v>4505.6432741116751</v>
      </c>
      <c r="N117" s="149">
        <f t="shared" ref="N117:R117" si="139">N145-N131</f>
        <v>6758.4649111675117</v>
      </c>
      <c r="O117" s="149">
        <f t="shared" si="139"/>
        <v>6758.4649111675117</v>
      </c>
      <c r="P117" s="149">
        <f t="shared" si="139"/>
        <v>6758.4649111675117</v>
      </c>
      <c r="Q117" s="149">
        <f t="shared" si="139"/>
        <v>6758.4649111675117</v>
      </c>
      <c r="R117" s="149">
        <f t="shared" si="139"/>
        <v>6758.4649111675117</v>
      </c>
      <c r="S117" s="149"/>
      <c r="T117" s="149"/>
      <c r="U117" s="149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  <c r="BB117" s="149"/>
      <c r="BC117" s="149"/>
      <c r="BD117" s="149"/>
      <c r="BE117" s="149"/>
      <c r="BF117" s="149"/>
      <c r="BG117" s="149"/>
      <c r="BH117" s="149"/>
      <c r="BI117" s="149"/>
      <c r="BJ117" s="149"/>
      <c r="BK117" s="149"/>
      <c r="BL117" s="149"/>
      <c r="BM117" s="149"/>
      <c r="BN117" s="149"/>
      <c r="BO117" s="149"/>
      <c r="BP117" s="149"/>
      <c r="BQ117" s="149"/>
      <c r="BR117" s="149"/>
      <c r="BS117" s="149"/>
      <c r="BT117" s="149"/>
      <c r="BU117" s="149"/>
      <c r="BV117" s="149"/>
      <c r="BW117" s="149"/>
      <c r="BX117" s="149"/>
      <c r="BY117" s="149"/>
      <c r="BZ117" s="149"/>
      <c r="CA117" s="149"/>
      <c r="CB117" s="149"/>
      <c r="CC117" s="149"/>
      <c r="CD117" s="149"/>
      <c r="CE117" s="149"/>
      <c r="CF117" s="149"/>
      <c r="CG117" s="149"/>
      <c r="CH117" s="149"/>
      <c r="CI117" s="149"/>
      <c r="CZ117" s="152"/>
      <c r="DA117" s="157"/>
      <c r="DB117" s="164"/>
    </row>
    <row r="118" spans="2:106" s="135" customFormat="1" ht="14.25" outlineLevel="2" x14ac:dyDescent="0.25">
      <c r="B118" s="136"/>
      <c r="C118" s="540" t="str">
        <f t="shared" si="127"/>
        <v>Восток</v>
      </c>
      <c r="D118" s="147"/>
      <c r="E118" s="147"/>
      <c r="F118" s="291"/>
      <c r="G118" s="147"/>
      <c r="H118" s="149">
        <f t="shared" si="131"/>
        <v>0</v>
      </c>
      <c r="I118" s="149">
        <f t="shared" si="131"/>
        <v>0</v>
      </c>
      <c r="J118" s="149">
        <f t="shared" si="131"/>
        <v>431.57502625590769</v>
      </c>
      <c r="K118" s="149">
        <f t="shared" ref="K118:M118" si="140">K146-K132</f>
        <v>2252.8216370558375</v>
      </c>
      <c r="L118" s="149">
        <f t="shared" si="140"/>
        <v>3754.7027284263959</v>
      </c>
      <c r="M118" s="149">
        <f t="shared" si="140"/>
        <v>4505.6432741116751</v>
      </c>
      <c r="N118" s="149">
        <f t="shared" ref="N118:R118" si="141">N146-N132</f>
        <v>6758.4649111675117</v>
      </c>
      <c r="O118" s="149">
        <f t="shared" si="141"/>
        <v>6758.4649111675117</v>
      </c>
      <c r="P118" s="149">
        <f t="shared" si="141"/>
        <v>6758.4649111675117</v>
      </c>
      <c r="Q118" s="149">
        <f t="shared" si="141"/>
        <v>6758.4649111675117</v>
      </c>
      <c r="R118" s="149">
        <f t="shared" si="141"/>
        <v>6758.4649111675117</v>
      </c>
      <c r="S118" s="149"/>
      <c r="T118" s="149"/>
      <c r="U118" s="149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49"/>
      <c r="AF118" s="149"/>
      <c r="AG118" s="149"/>
      <c r="AH118" s="149"/>
      <c r="AI118" s="149"/>
      <c r="AJ118" s="149"/>
      <c r="AK118" s="149"/>
      <c r="AL118" s="149"/>
      <c r="AM118" s="149"/>
      <c r="AN118" s="149"/>
      <c r="AO118" s="149"/>
      <c r="AP118" s="149"/>
      <c r="AQ118" s="149"/>
      <c r="AR118" s="149"/>
      <c r="AS118" s="149"/>
      <c r="AT118" s="149"/>
      <c r="AU118" s="149"/>
      <c r="AV118" s="149"/>
      <c r="AW118" s="149"/>
      <c r="AX118" s="149"/>
      <c r="AY118" s="149"/>
      <c r="AZ118" s="149"/>
      <c r="BA118" s="149"/>
      <c r="BB118" s="149"/>
      <c r="BC118" s="149"/>
      <c r="BD118" s="149"/>
      <c r="BE118" s="149"/>
      <c r="BF118" s="149"/>
      <c r="BG118" s="149"/>
      <c r="BH118" s="149"/>
      <c r="BI118" s="149"/>
      <c r="BJ118" s="149"/>
      <c r="BK118" s="149"/>
      <c r="BL118" s="149"/>
      <c r="BM118" s="149"/>
      <c r="BN118" s="149"/>
      <c r="BO118" s="149"/>
      <c r="BP118" s="149"/>
      <c r="BQ118" s="149"/>
      <c r="BR118" s="149"/>
      <c r="BS118" s="149"/>
      <c r="BT118" s="149"/>
      <c r="BU118" s="149"/>
      <c r="BV118" s="149"/>
      <c r="BW118" s="149"/>
      <c r="BX118" s="149"/>
      <c r="BY118" s="149"/>
      <c r="BZ118" s="149"/>
      <c r="CA118" s="149"/>
      <c r="CB118" s="149"/>
      <c r="CC118" s="149"/>
      <c r="CD118" s="149"/>
      <c r="CE118" s="149"/>
      <c r="CF118" s="149"/>
      <c r="CG118" s="149"/>
      <c r="CH118" s="149"/>
      <c r="CI118" s="149"/>
      <c r="CZ118" s="152"/>
      <c r="DA118" s="157"/>
      <c r="DB118" s="164"/>
    </row>
    <row r="119" spans="2:106" s="135" customFormat="1" ht="14.25" outlineLevel="2" x14ac:dyDescent="0.25">
      <c r="B119" s="136"/>
      <c r="C119" s="540" t="str">
        <f t="shared" si="127"/>
        <v>Ямал</v>
      </c>
      <c r="D119" s="147"/>
      <c r="E119" s="147"/>
      <c r="F119" s="291"/>
      <c r="G119" s="147"/>
      <c r="H119" s="149">
        <f t="shared" si="131"/>
        <v>0</v>
      </c>
      <c r="I119" s="149">
        <f t="shared" si="131"/>
        <v>0</v>
      </c>
      <c r="J119" s="149">
        <f t="shared" si="131"/>
        <v>517.89003150708777</v>
      </c>
      <c r="K119" s="149">
        <f t="shared" ref="K119:M119" si="142">K147-K133</f>
        <v>2703.3859644670047</v>
      </c>
      <c r="L119" s="149">
        <f t="shared" si="142"/>
        <v>4505.6432741116732</v>
      </c>
      <c r="M119" s="149">
        <f t="shared" si="142"/>
        <v>5406.7719289340093</v>
      </c>
      <c r="N119" s="149">
        <f t="shared" ref="N119:R119" si="143">N147-N133</f>
        <v>8110.1578934010122</v>
      </c>
      <c r="O119" s="149">
        <f t="shared" si="143"/>
        <v>8110.1578934010122</v>
      </c>
      <c r="P119" s="149">
        <f t="shared" si="143"/>
        <v>8110.1578934010122</v>
      </c>
      <c r="Q119" s="149">
        <f t="shared" si="143"/>
        <v>8110.1578934010122</v>
      </c>
      <c r="R119" s="149">
        <f t="shared" si="143"/>
        <v>8110.1578934010122</v>
      </c>
      <c r="S119" s="149"/>
      <c r="T119" s="149"/>
      <c r="U119" s="149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49"/>
      <c r="AF119" s="149"/>
      <c r="AG119" s="149"/>
      <c r="AH119" s="149"/>
      <c r="AI119" s="149"/>
      <c r="AJ119" s="149"/>
      <c r="AK119" s="149"/>
      <c r="AL119" s="149"/>
      <c r="AM119" s="149"/>
      <c r="AN119" s="149"/>
      <c r="AO119" s="149"/>
      <c r="AP119" s="149"/>
      <c r="AQ119" s="149"/>
      <c r="AR119" s="149"/>
      <c r="AS119" s="149"/>
      <c r="AT119" s="149"/>
      <c r="AU119" s="149"/>
      <c r="AV119" s="149"/>
      <c r="AW119" s="149"/>
      <c r="AX119" s="149"/>
      <c r="AY119" s="149"/>
      <c r="AZ119" s="149"/>
      <c r="BA119" s="149"/>
      <c r="BB119" s="149"/>
      <c r="BC119" s="149"/>
      <c r="BD119" s="149"/>
      <c r="BE119" s="149"/>
      <c r="BF119" s="149"/>
      <c r="BG119" s="149"/>
      <c r="BH119" s="149"/>
      <c r="BI119" s="149"/>
      <c r="BJ119" s="149"/>
      <c r="BK119" s="149"/>
      <c r="BL119" s="149"/>
      <c r="BM119" s="149"/>
      <c r="BN119" s="149"/>
      <c r="BO119" s="149"/>
      <c r="BP119" s="149"/>
      <c r="BQ119" s="149"/>
      <c r="BR119" s="149"/>
      <c r="BS119" s="149"/>
      <c r="BT119" s="149"/>
      <c r="BU119" s="149"/>
      <c r="BV119" s="149"/>
      <c r="BW119" s="149"/>
      <c r="BX119" s="149"/>
      <c r="BY119" s="149"/>
      <c r="BZ119" s="149"/>
      <c r="CA119" s="149"/>
      <c r="CB119" s="149"/>
      <c r="CC119" s="149"/>
      <c r="CD119" s="149"/>
      <c r="CE119" s="149"/>
      <c r="CF119" s="149"/>
      <c r="CG119" s="149"/>
      <c r="CH119" s="149"/>
      <c r="CI119" s="149"/>
      <c r="CZ119" s="152"/>
      <c r="DA119" s="157"/>
      <c r="DB119" s="164"/>
    </row>
    <row r="120" spans="2:106" s="135" customFormat="1" ht="14.25" outlineLevel="2" x14ac:dyDescent="0.25">
      <c r="B120" s="136"/>
      <c r="C120" s="540" t="str">
        <f t="shared" si="127"/>
        <v>Мессояха</v>
      </c>
      <c r="D120" s="147"/>
      <c r="E120" s="147"/>
      <c r="F120" s="291"/>
      <c r="G120" s="147"/>
      <c r="H120" s="149">
        <f t="shared" si="131"/>
        <v>0</v>
      </c>
      <c r="I120" s="149">
        <f t="shared" si="131"/>
        <v>0</v>
      </c>
      <c r="J120" s="149">
        <f t="shared" si="131"/>
        <v>517.89003150708777</v>
      </c>
      <c r="K120" s="149">
        <f t="shared" ref="K120:M120" si="144">K148-K134</f>
        <v>2703.3859644670047</v>
      </c>
      <c r="L120" s="149">
        <f t="shared" si="144"/>
        <v>4505.6432741116732</v>
      </c>
      <c r="M120" s="149">
        <f t="shared" si="144"/>
        <v>5406.7719289340093</v>
      </c>
      <c r="N120" s="149">
        <f t="shared" ref="N120:R120" si="145">N148-N134</f>
        <v>8110.1578934010122</v>
      </c>
      <c r="O120" s="149">
        <f t="shared" si="145"/>
        <v>8110.1578934010122</v>
      </c>
      <c r="P120" s="149">
        <f t="shared" si="145"/>
        <v>8110.1578934010122</v>
      </c>
      <c r="Q120" s="149">
        <f t="shared" si="145"/>
        <v>8110.1578934010122</v>
      </c>
      <c r="R120" s="149">
        <f t="shared" si="145"/>
        <v>8110.1578934010122</v>
      </c>
      <c r="S120" s="149"/>
      <c r="T120" s="149"/>
      <c r="U120" s="149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49"/>
      <c r="AF120" s="149"/>
      <c r="AG120" s="149"/>
      <c r="AH120" s="149"/>
      <c r="AI120" s="149"/>
      <c r="AJ120" s="149"/>
      <c r="AK120" s="149"/>
      <c r="AL120" s="149"/>
      <c r="AM120" s="149"/>
      <c r="AN120" s="149"/>
      <c r="AO120" s="149"/>
      <c r="AP120" s="149"/>
      <c r="AQ120" s="149"/>
      <c r="AR120" s="149"/>
      <c r="AS120" s="149"/>
      <c r="AT120" s="149"/>
      <c r="AU120" s="149"/>
      <c r="AV120" s="149"/>
      <c r="AW120" s="149"/>
      <c r="AX120" s="149"/>
      <c r="AY120" s="149"/>
      <c r="AZ120" s="149"/>
      <c r="BA120" s="149"/>
      <c r="BB120" s="149"/>
      <c r="BC120" s="149"/>
      <c r="BD120" s="149"/>
      <c r="BE120" s="149"/>
      <c r="BF120" s="149"/>
      <c r="BG120" s="149"/>
      <c r="BH120" s="149"/>
      <c r="BI120" s="149"/>
      <c r="BJ120" s="149"/>
      <c r="BK120" s="149"/>
      <c r="BL120" s="149"/>
      <c r="BM120" s="149"/>
      <c r="BN120" s="149"/>
      <c r="BO120" s="149"/>
      <c r="BP120" s="149"/>
      <c r="BQ120" s="149"/>
      <c r="BR120" s="149"/>
      <c r="BS120" s="149"/>
      <c r="BT120" s="149"/>
      <c r="BU120" s="149"/>
      <c r="BV120" s="149"/>
      <c r="BW120" s="149"/>
      <c r="BX120" s="149"/>
      <c r="BY120" s="149"/>
      <c r="BZ120" s="149"/>
      <c r="CA120" s="149"/>
      <c r="CB120" s="149"/>
      <c r="CC120" s="149"/>
      <c r="CD120" s="149"/>
      <c r="CE120" s="149"/>
      <c r="CF120" s="149"/>
      <c r="CG120" s="149"/>
      <c r="CH120" s="149"/>
      <c r="CI120" s="149"/>
      <c r="CZ120" s="152"/>
      <c r="DA120" s="157"/>
      <c r="DB120" s="164"/>
    </row>
    <row r="121" spans="2:106" s="135" customFormat="1" ht="14.25" outlineLevel="2" x14ac:dyDescent="0.25">
      <c r="B121" s="136"/>
      <c r="C121" s="540" t="str">
        <f t="shared" si="127"/>
        <v>Заполярье</v>
      </c>
      <c r="D121" s="147"/>
      <c r="E121" s="147"/>
      <c r="F121" s="291"/>
      <c r="G121" s="147"/>
      <c r="H121" s="149">
        <f t="shared" si="131"/>
        <v>0</v>
      </c>
      <c r="I121" s="149">
        <f t="shared" si="131"/>
        <v>0</v>
      </c>
      <c r="J121" s="149">
        <f t="shared" si="131"/>
        <v>776.8350472606362</v>
      </c>
      <c r="K121" s="149">
        <f t="shared" ref="K121:M121" si="146">K149-K135</f>
        <v>4055.078946700507</v>
      </c>
      <c r="L121" s="149">
        <f t="shared" si="146"/>
        <v>6758.4649111675126</v>
      </c>
      <c r="M121" s="149">
        <f t="shared" si="146"/>
        <v>8110.1578934010158</v>
      </c>
      <c r="N121" s="149">
        <f t="shared" ref="N121:R121" si="147">N149-N135</f>
        <v>12165.236840101523</v>
      </c>
      <c r="O121" s="149">
        <f t="shared" si="147"/>
        <v>12165.236840101523</v>
      </c>
      <c r="P121" s="149">
        <f t="shared" si="147"/>
        <v>12165.236840101523</v>
      </c>
      <c r="Q121" s="149">
        <f t="shared" si="147"/>
        <v>12165.236840101523</v>
      </c>
      <c r="R121" s="149">
        <f t="shared" si="147"/>
        <v>12165.236840101523</v>
      </c>
      <c r="S121" s="149"/>
      <c r="T121" s="149"/>
      <c r="U121" s="149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49"/>
      <c r="AF121" s="149"/>
      <c r="AG121" s="149"/>
      <c r="AH121" s="149"/>
      <c r="AI121" s="149"/>
      <c r="AJ121" s="149"/>
      <c r="AK121" s="149"/>
      <c r="AL121" s="149"/>
      <c r="AM121" s="149"/>
      <c r="AN121" s="149"/>
      <c r="AO121" s="149"/>
      <c r="AP121" s="149"/>
      <c r="AQ121" s="149"/>
      <c r="AR121" s="149"/>
      <c r="AS121" s="149"/>
      <c r="AT121" s="149"/>
      <c r="AU121" s="149"/>
      <c r="AV121" s="149"/>
      <c r="AW121" s="149"/>
      <c r="AX121" s="149"/>
      <c r="AY121" s="149"/>
      <c r="AZ121" s="149"/>
      <c r="BA121" s="149"/>
      <c r="BB121" s="149"/>
      <c r="BC121" s="149"/>
      <c r="BD121" s="149"/>
      <c r="BE121" s="149"/>
      <c r="BF121" s="149"/>
      <c r="BG121" s="149"/>
      <c r="BH121" s="149"/>
      <c r="BI121" s="149"/>
      <c r="BJ121" s="149"/>
      <c r="BK121" s="149"/>
      <c r="BL121" s="149"/>
      <c r="BM121" s="149"/>
      <c r="BN121" s="149"/>
      <c r="BO121" s="149"/>
      <c r="BP121" s="149"/>
      <c r="BQ121" s="149"/>
      <c r="BR121" s="149"/>
      <c r="BS121" s="149"/>
      <c r="BT121" s="149"/>
      <c r="BU121" s="149"/>
      <c r="BV121" s="149"/>
      <c r="BW121" s="149"/>
      <c r="BX121" s="149"/>
      <c r="BY121" s="149"/>
      <c r="BZ121" s="149"/>
      <c r="CA121" s="149"/>
      <c r="CB121" s="149"/>
      <c r="CC121" s="149"/>
      <c r="CD121" s="149"/>
      <c r="CE121" s="149"/>
      <c r="CF121" s="149"/>
      <c r="CG121" s="149"/>
      <c r="CH121" s="149"/>
      <c r="CI121" s="149"/>
      <c r="CZ121" s="152"/>
      <c r="DA121" s="157"/>
      <c r="DB121" s="164"/>
    </row>
    <row r="122" spans="2:106" s="135" customFormat="1" ht="14.25" outlineLevel="2" x14ac:dyDescent="0.25">
      <c r="B122" s="136"/>
      <c r="C122" s="540" t="str">
        <f t="shared" si="127"/>
        <v>ГПН Р</v>
      </c>
      <c r="D122" s="147"/>
      <c r="E122" s="147"/>
      <c r="F122" s="291"/>
      <c r="G122" s="147"/>
      <c r="H122" s="149">
        <f t="shared" si="131"/>
        <v>0</v>
      </c>
      <c r="I122" s="149">
        <f t="shared" si="131"/>
        <v>0</v>
      </c>
      <c r="J122" s="149">
        <f t="shared" si="131"/>
        <v>431.57502625590769</v>
      </c>
      <c r="K122" s="149">
        <f t="shared" ref="K122:M122" si="148">K150-K136</f>
        <v>2252.8216370558375</v>
      </c>
      <c r="L122" s="149">
        <f t="shared" si="148"/>
        <v>3754.7027284263959</v>
      </c>
      <c r="M122" s="149">
        <f t="shared" si="148"/>
        <v>4505.6432741116751</v>
      </c>
      <c r="N122" s="149">
        <f t="shared" ref="N122:R122" si="149">N150-N136</f>
        <v>6758.4649111675117</v>
      </c>
      <c r="O122" s="149">
        <f t="shared" si="149"/>
        <v>6758.4649111675117</v>
      </c>
      <c r="P122" s="149">
        <f t="shared" si="149"/>
        <v>6758.4649111675117</v>
      </c>
      <c r="Q122" s="149">
        <f t="shared" si="149"/>
        <v>6758.4649111675117</v>
      </c>
      <c r="R122" s="149">
        <f t="shared" si="149"/>
        <v>6758.4649111675117</v>
      </c>
      <c r="S122" s="149"/>
      <c r="T122" s="149"/>
      <c r="U122" s="149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49"/>
      <c r="AF122" s="149"/>
      <c r="AG122" s="149"/>
      <c r="AH122" s="149"/>
      <c r="AI122" s="149"/>
      <c r="AJ122" s="149"/>
      <c r="AK122" s="149"/>
      <c r="AL122" s="149"/>
      <c r="AM122" s="149"/>
      <c r="AN122" s="149"/>
      <c r="AO122" s="149"/>
      <c r="AP122" s="149"/>
      <c r="AQ122" s="149"/>
      <c r="AR122" s="149"/>
      <c r="AS122" s="149"/>
      <c r="AT122" s="149"/>
      <c r="AU122" s="149"/>
      <c r="AV122" s="149"/>
      <c r="AW122" s="149"/>
      <c r="AX122" s="149"/>
      <c r="AY122" s="149"/>
      <c r="AZ122" s="149"/>
      <c r="BA122" s="149"/>
      <c r="BB122" s="149"/>
      <c r="BC122" s="149"/>
      <c r="BD122" s="149"/>
      <c r="BE122" s="149"/>
      <c r="BF122" s="149"/>
      <c r="BG122" s="149"/>
      <c r="BH122" s="149"/>
      <c r="BI122" s="149"/>
      <c r="BJ122" s="149"/>
      <c r="BK122" s="149"/>
      <c r="BL122" s="149"/>
      <c r="BM122" s="149"/>
      <c r="BN122" s="149"/>
      <c r="BO122" s="149"/>
      <c r="BP122" s="149"/>
      <c r="BQ122" s="149"/>
      <c r="BR122" s="149"/>
      <c r="BS122" s="149"/>
      <c r="BT122" s="149"/>
      <c r="BU122" s="149"/>
      <c r="BV122" s="149"/>
      <c r="BW122" s="149"/>
      <c r="BX122" s="149"/>
      <c r="BY122" s="149"/>
      <c r="BZ122" s="149"/>
      <c r="CA122" s="149"/>
      <c r="CB122" s="149"/>
      <c r="CC122" s="149"/>
      <c r="CD122" s="149"/>
      <c r="CE122" s="149"/>
      <c r="CF122" s="149"/>
      <c r="CG122" s="149"/>
      <c r="CH122" s="149"/>
      <c r="CI122" s="149"/>
      <c r="CZ122" s="152"/>
      <c r="DA122" s="157"/>
      <c r="DB122" s="164"/>
    </row>
    <row r="123" spans="2:106" s="135" customFormat="1" ht="14.25" outlineLevel="2" x14ac:dyDescent="0.25">
      <c r="B123" s="136"/>
      <c r="C123" s="540" t="str">
        <f t="shared" si="127"/>
        <v>Гео</v>
      </c>
      <c r="D123" s="147"/>
      <c r="E123" s="147"/>
      <c r="F123" s="291"/>
      <c r="G123" s="147"/>
      <c r="H123" s="149">
        <f t="shared" si="131"/>
        <v>0</v>
      </c>
      <c r="I123" s="149">
        <f t="shared" si="131"/>
        <v>0</v>
      </c>
      <c r="J123" s="149">
        <f t="shared" si="131"/>
        <v>431.57502625590769</v>
      </c>
      <c r="K123" s="149">
        <f t="shared" ref="K123:M123" si="150">K151-K137</f>
        <v>2252.8216370558375</v>
      </c>
      <c r="L123" s="149">
        <f t="shared" si="150"/>
        <v>3754.7027284263959</v>
      </c>
      <c r="M123" s="149">
        <f t="shared" si="150"/>
        <v>4505.6432741116751</v>
      </c>
      <c r="N123" s="149">
        <f t="shared" ref="N123:R123" si="151">N151-N137</f>
        <v>6758.4649111675117</v>
      </c>
      <c r="O123" s="149">
        <f t="shared" si="151"/>
        <v>6758.4649111675117</v>
      </c>
      <c r="P123" s="149">
        <f t="shared" si="151"/>
        <v>6758.4649111675117</v>
      </c>
      <c r="Q123" s="149">
        <f t="shared" si="151"/>
        <v>6758.4649111675117</v>
      </c>
      <c r="R123" s="149">
        <f t="shared" si="151"/>
        <v>6758.4649111675117</v>
      </c>
      <c r="S123" s="149"/>
      <c r="T123" s="149"/>
      <c r="U123" s="149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149"/>
      <c r="AH123" s="149"/>
      <c r="AI123" s="149"/>
      <c r="AJ123" s="149"/>
      <c r="AK123" s="149"/>
      <c r="AL123" s="149"/>
      <c r="AM123" s="149"/>
      <c r="AN123" s="149"/>
      <c r="AO123" s="149"/>
      <c r="AP123" s="149"/>
      <c r="AQ123" s="149"/>
      <c r="AR123" s="149"/>
      <c r="AS123" s="149"/>
      <c r="AT123" s="149"/>
      <c r="AU123" s="149"/>
      <c r="AV123" s="149"/>
      <c r="AW123" s="149"/>
      <c r="AX123" s="149"/>
      <c r="AY123" s="149"/>
      <c r="AZ123" s="149"/>
      <c r="BA123" s="149"/>
      <c r="BB123" s="149"/>
      <c r="BC123" s="149"/>
      <c r="BD123" s="149"/>
      <c r="BE123" s="149"/>
      <c r="BF123" s="149"/>
      <c r="BG123" s="149"/>
      <c r="BH123" s="149"/>
      <c r="BI123" s="149"/>
      <c r="BJ123" s="149"/>
      <c r="BK123" s="149"/>
      <c r="BL123" s="149"/>
      <c r="BM123" s="149"/>
      <c r="BN123" s="149"/>
      <c r="BO123" s="149"/>
      <c r="BP123" s="149"/>
      <c r="BQ123" s="149"/>
      <c r="BR123" s="149"/>
      <c r="BS123" s="149"/>
      <c r="BT123" s="149"/>
      <c r="BU123" s="149"/>
      <c r="BV123" s="149"/>
      <c r="BW123" s="149"/>
      <c r="BX123" s="149"/>
      <c r="BY123" s="149"/>
      <c r="BZ123" s="149"/>
      <c r="CA123" s="149"/>
      <c r="CB123" s="149"/>
      <c r="CC123" s="149"/>
      <c r="CD123" s="149"/>
      <c r="CE123" s="149"/>
      <c r="CF123" s="149"/>
      <c r="CG123" s="149"/>
      <c r="CH123" s="149"/>
      <c r="CI123" s="149"/>
      <c r="CZ123" s="152"/>
      <c r="DA123" s="157"/>
      <c r="DB123" s="164"/>
    </row>
    <row r="124" spans="2:106" s="135" customFormat="1" ht="14.25" outlineLevel="2" x14ac:dyDescent="0.25">
      <c r="B124" s="136"/>
      <c r="C124" s="540" t="str">
        <f t="shared" si="127"/>
        <v>НТЦ</v>
      </c>
      <c r="D124" s="147"/>
      <c r="E124" s="147"/>
      <c r="F124" s="291"/>
      <c r="G124" s="147"/>
      <c r="H124" s="149">
        <f t="shared" si="131"/>
        <v>0</v>
      </c>
      <c r="I124" s="149">
        <f t="shared" si="131"/>
        <v>0</v>
      </c>
      <c r="J124" s="149">
        <f t="shared" si="131"/>
        <v>517.89003150708777</v>
      </c>
      <c r="K124" s="149">
        <f t="shared" ref="K124:M124" si="152">K152-K138</f>
        <v>2703.3859644670047</v>
      </c>
      <c r="L124" s="149">
        <f t="shared" si="152"/>
        <v>4505.6432741116732</v>
      </c>
      <c r="M124" s="149">
        <f t="shared" si="152"/>
        <v>5406.7719289340093</v>
      </c>
      <c r="N124" s="149">
        <f t="shared" ref="N124:R124" si="153">N152-N138</f>
        <v>8110.1578934010122</v>
      </c>
      <c r="O124" s="149">
        <f t="shared" si="153"/>
        <v>8110.1578934010122</v>
      </c>
      <c r="P124" s="149">
        <f t="shared" si="153"/>
        <v>8110.1578934010122</v>
      </c>
      <c r="Q124" s="149">
        <f t="shared" si="153"/>
        <v>8110.1578934010122</v>
      </c>
      <c r="R124" s="149">
        <f t="shared" si="153"/>
        <v>8110.1578934010122</v>
      </c>
      <c r="S124" s="149"/>
      <c r="T124" s="149"/>
      <c r="U124" s="149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49"/>
      <c r="AF124" s="149"/>
      <c r="AG124" s="149"/>
      <c r="AH124" s="149"/>
      <c r="AI124" s="149"/>
      <c r="AJ124" s="149"/>
      <c r="AK124" s="149"/>
      <c r="AL124" s="149"/>
      <c r="AM124" s="149"/>
      <c r="AN124" s="149"/>
      <c r="AO124" s="149"/>
      <c r="AP124" s="149"/>
      <c r="AQ124" s="149"/>
      <c r="AR124" s="149"/>
      <c r="AS124" s="149"/>
      <c r="AT124" s="149"/>
      <c r="AU124" s="149"/>
      <c r="AV124" s="149"/>
      <c r="AW124" s="149"/>
      <c r="AX124" s="149"/>
      <c r="AY124" s="149"/>
      <c r="AZ124" s="149"/>
      <c r="BA124" s="149"/>
      <c r="BB124" s="149"/>
      <c r="BC124" s="149"/>
      <c r="BD124" s="149"/>
      <c r="BE124" s="149"/>
      <c r="BF124" s="149"/>
      <c r="BG124" s="149"/>
      <c r="BH124" s="149"/>
      <c r="BI124" s="149"/>
      <c r="BJ124" s="149"/>
      <c r="BK124" s="149"/>
      <c r="BL124" s="149"/>
      <c r="BM124" s="149"/>
      <c r="BN124" s="149"/>
      <c r="BO124" s="149"/>
      <c r="BP124" s="149"/>
      <c r="BQ124" s="149"/>
      <c r="BR124" s="149"/>
      <c r="BS124" s="149"/>
      <c r="BT124" s="149"/>
      <c r="BU124" s="149"/>
      <c r="BV124" s="149"/>
      <c r="BW124" s="149"/>
      <c r="BX124" s="149"/>
      <c r="BY124" s="149"/>
      <c r="BZ124" s="149"/>
      <c r="CA124" s="149"/>
      <c r="CB124" s="149"/>
      <c r="CC124" s="149"/>
      <c r="CD124" s="149"/>
      <c r="CE124" s="149"/>
      <c r="CF124" s="149"/>
      <c r="CG124" s="149"/>
      <c r="CH124" s="149"/>
      <c r="CI124" s="149"/>
      <c r="CZ124" s="152"/>
      <c r="DA124" s="157"/>
      <c r="DB124" s="164"/>
    </row>
    <row r="125" spans="2:106" s="135" customFormat="1" ht="14.25" outlineLevel="2" x14ac:dyDescent="0.25">
      <c r="B125" s="136"/>
      <c r="C125" s="540" t="str">
        <f t="shared" si="127"/>
        <v>Меретояха</v>
      </c>
      <c r="D125" s="147"/>
      <c r="E125" s="147"/>
      <c r="F125" s="291"/>
      <c r="G125" s="147"/>
      <c r="H125" s="149">
        <f t="shared" si="131"/>
        <v>0</v>
      </c>
      <c r="I125" s="149">
        <f t="shared" si="131"/>
        <v>0</v>
      </c>
      <c r="J125" s="149">
        <f t="shared" si="131"/>
        <v>517.89003150708777</v>
      </c>
      <c r="K125" s="149">
        <f t="shared" ref="K125:M125" si="154">K153-K139</f>
        <v>2703.3859644670047</v>
      </c>
      <c r="L125" s="149">
        <f t="shared" si="154"/>
        <v>4505.6432741116732</v>
      </c>
      <c r="M125" s="149">
        <f t="shared" si="154"/>
        <v>5406.7719289340093</v>
      </c>
      <c r="N125" s="149">
        <f t="shared" ref="N125:R125" si="155">N153-N139</f>
        <v>8110.1578934010122</v>
      </c>
      <c r="O125" s="149">
        <f t="shared" si="155"/>
        <v>8110.1578934010122</v>
      </c>
      <c r="P125" s="149">
        <f t="shared" si="155"/>
        <v>8110.1578934010122</v>
      </c>
      <c r="Q125" s="149">
        <f t="shared" si="155"/>
        <v>8110.1578934010122</v>
      </c>
      <c r="R125" s="149">
        <f t="shared" si="155"/>
        <v>8110.1578934010122</v>
      </c>
      <c r="S125" s="149"/>
      <c r="T125" s="149"/>
      <c r="U125" s="149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49"/>
      <c r="AF125" s="149"/>
      <c r="AG125" s="149"/>
      <c r="AH125" s="149"/>
      <c r="AI125" s="149"/>
      <c r="AJ125" s="149"/>
      <c r="AK125" s="149"/>
      <c r="AL125" s="149"/>
      <c r="AM125" s="149"/>
      <c r="AN125" s="149"/>
      <c r="AO125" s="149"/>
      <c r="AP125" s="149"/>
      <c r="AQ125" s="149"/>
      <c r="AR125" s="149"/>
      <c r="AS125" s="149"/>
      <c r="AT125" s="149"/>
      <c r="AU125" s="149"/>
      <c r="AV125" s="149"/>
      <c r="AW125" s="149"/>
      <c r="AX125" s="149"/>
      <c r="AY125" s="149"/>
      <c r="AZ125" s="149"/>
      <c r="BA125" s="149"/>
      <c r="BB125" s="149"/>
      <c r="BC125" s="149"/>
      <c r="BD125" s="149"/>
      <c r="BE125" s="149"/>
      <c r="BF125" s="149"/>
      <c r="BG125" s="149"/>
      <c r="BH125" s="149"/>
      <c r="BI125" s="149"/>
      <c r="BJ125" s="149"/>
      <c r="BK125" s="149"/>
      <c r="BL125" s="149"/>
      <c r="BM125" s="149"/>
      <c r="BN125" s="149"/>
      <c r="BO125" s="149"/>
      <c r="BP125" s="149"/>
      <c r="BQ125" s="149"/>
      <c r="BR125" s="149"/>
      <c r="BS125" s="149"/>
      <c r="BT125" s="149"/>
      <c r="BU125" s="149"/>
      <c r="BV125" s="149"/>
      <c r="BW125" s="149"/>
      <c r="BX125" s="149"/>
      <c r="BY125" s="149"/>
      <c r="BZ125" s="149"/>
      <c r="CA125" s="149"/>
      <c r="CB125" s="149"/>
      <c r="CC125" s="149"/>
      <c r="CD125" s="149"/>
      <c r="CE125" s="149"/>
      <c r="CF125" s="149"/>
      <c r="CG125" s="149"/>
      <c r="CH125" s="149"/>
      <c r="CI125" s="149"/>
      <c r="CZ125" s="152"/>
      <c r="DA125" s="157"/>
      <c r="DB125" s="164"/>
    </row>
    <row r="126" spans="2:106" s="658" customFormat="1" ht="25.5" outlineLevel="2" x14ac:dyDescent="0.25">
      <c r="B126" s="653" t="s">
        <v>930</v>
      </c>
      <c r="C126" s="654" t="str">
        <f>'Дерево КПЭ (Уберизация зак)'!J7</f>
        <v>Среднее время (трудозатраты) на подготовку и согласование  наряд-заказа, тыс.руб./год</v>
      </c>
      <c r="D126" s="655"/>
      <c r="E126" s="655"/>
      <c r="F126" s="656"/>
      <c r="G126" s="655"/>
      <c r="H126" s="657">
        <f>SUM(H127:H139)</f>
        <v>113428.78172588832</v>
      </c>
      <c r="I126" s="657">
        <f t="shared" ref="I126:R126" si="156">SUM(I127:I139)</f>
        <v>113428.78172588832</v>
      </c>
      <c r="J126" s="657">
        <f t="shared" si="156"/>
        <v>106523.58130579378</v>
      </c>
      <c r="K126" s="657">
        <f t="shared" si="156"/>
        <v>77383.635532994915</v>
      </c>
      <c r="L126" s="657">
        <f t="shared" si="156"/>
        <v>53353.538071065981</v>
      </c>
      <c r="M126" s="657">
        <f t="shared" si="156"/>
        <v>41338.489340101507</v>
      </c>
      <c r="N126" s="657">
        <f t="shared" si="156"/>
        <v>5293.3431472081193</v>
      </c>
      <c r="O126" s="657">
        <f t="shared" si="156"/>
        <v>5293.3431472081193</v>
      </c>
      <c r="P126" s="657">
        <f t="shared" si="156"/>
        <v>5293.3431472081193</v>
      </c>
      <c r="Q126" s="657">
        <f t="shared" si="156"/>
        <v>5293.3431472081193</v>
      </c>
      <c r="R126" s="657">
        <f t="shared" si="156"/>
        <v>5293.3431472081193</v>
      </c>
      <c r="S126" s="657"/>
      <c r="T126" s="657"/>
      <c r="U126" s="657"/>
      <c r="V126" s="657"/>
      <c r="W126" s="657"/>
      <c r="X126" s="657"/>
      <c r="Y126" s="657"/>
      <c r="Z126" s="657"/>
      <c r="AA126" s="657"/>
      <c r="AB126" s="657"/>
      <c r="AC126" s="657"/>
      <c r="AD126" s="657"/>
      <c r="AE126" s="657"/>
      <c r="AF126" s="657"/>
      <c r="AG126" s="657"/>
      <c r="AH126" s="657"/>
      <c r="AI126" s="657"/>
      <c r="AJ126" s="657"/>
      <c r="AK126" s="657"/>
      <c r="AL126" s="657"/>
      <c r="AM126" s="657"/>
      <c r="AN126" s="657"/>
      <c r="AO126" s="657"/>
      <c r="AP126" s="657"/>
      <c r="AQ126" s="657"/>
      <c r="AR126" s="657"/>
      <c r="AS126" s="657"/>
      <c r="AT126" s="657"/>
      <c r="AU126" s="657"/>
      <c r="AV126" s="657"/>
      <c r="AW126" s="657"/>
      <c r="AX126" s="657"/>
      <c r="AY126" s="657"/>
      <c r="AZ126" s="657"/>
      <c r="BA126" s="657"/>
      <c r="BB126" s="657"/>
      <c r="BC126" s="657"/>
      <c r="BD126" s="657"/>
      <c r="BE126" s="657"/>
      <c r="BF126" s="657"/>
      <c r="BG126" s="657"/>
      <c r="BH126" s="657"/>
      <c r="BI126" s="657"/>
      <c r="BJ126" s="657"/>
      <c r="BK126" s="657"/>
      <c r="BL126" s="657"/>
      <c r="BM126" s="657"/>
      <c r="BN126" s="657"/>
      <c r="BO126" s="657"/>
      <c r="BP126" s="657"/>
      <c r="BQ126" s="657"/>
      <c r="BR126" s="657"/>
      <c r="BS126" s="657"/>
      <c r="BT126" s="657"/>
      <c r="BU126" s="657"/>
      <c r="BV126" s="657"/>
      <c r="BW126" s="657"/>
      <c r="BX126" s="657"/>
      <c r="BY126" s="657"/>
      <c r="BZ126" s="657"/>
      <c r="CA126" s="657"/>
      <c r="CB126" s="657"/>
      <c r="CC126" s="657"/>
      <c r="CD126" s="657"/>
      <c r="CE126" s="657"/>
      <c r="CF126" s="657"/>
      <c r="CG126" s="657"/>
      <c r="CH126" s="657"/>
      <c r="CI126" s="657"/>
      <c r="CZ126" s="659"/>
      <c r="DA126" s="660"/>
      <c r="DB126" s="661"/>
    </row>
    <row r="127" spans="2:106" s="135" customFormat="1" ht="14.25" outlineLevel="2" x14ac:dyDescent="0.25">
      <c r="B127" s="136"/>
      <c r="C127" s="540" t="str">
        <f>C113</f>
        <v>КЦ</v>
      </c>
      <c r="D127" s="147"/>
      <c r="E127" s="147"/>
      <c r="F127" s="291"/>
      <c r="G127" s="147"/>
      <c r="H127" s="149">
        <f>H169*H$99</f>
        <v>0</v>
      </c>
      <c r="I127" s="149">
        <f t="shared" ref="I127:R127" si="157">I169*I$99</f>
        <v>0</v>
      </c>
      <c r="J127" s="149">
        <f t="shared" si="157"/>
        <v>0</v>
      </c>
      <c r="K127" s="149">
        <f t="shared" si="157"/>
        <v>0</v>
      </c>
      <c r="L127" s="149">
        <f t="shared" si="157"/>
        <v>0</v>
      </c>
      <c r="M127" s="149">
        <f t="shared" si="157"/>
        <v>0</v>
      </c>
      <c r="N127" s="149">
        <f t="shared" si="157"/>
        <v>0</v>
      </c>
      <c r="O127" s="149">
        <f t="shared" si="157"/>
        <v>0</v>
      </c>
      <c r="P127" s="149">
        <f t="shared" si="157"/>
        <v>0</v>
      </c>
      <c r="Q127" s="149">
        <f t="shared" si="157"/>
        <v>0</v>
      </c>
      <c r="R127" s="149">
        <f t="shared" si="157"/>
        <v>0</v>
      </c>
      <c r="S127" s="149"/>
      <c r="T127" s="149"/>
      <c r="U127" s="149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49"/>
      <c r="AN127" s="149"/>
      <c r="AO127" s="149"/>
      <c r="AP127" s="149"/>
      <c r="AQ127" s="149"/>
      <c r="AR127" s="149"/>
      <c r="AS127" s="149"/>
      <c r="AT127" s="149"/>
      <c r="AU127" s="149"/>
      <c r="AV127" s="149"/>
      <c r="AW127" s="149"/>
      <c r="AX127" s="149"/>
      <c r="AY127" s="149"/>
      <c r="AZ127" s="149"/>
      <c r="BA127" s="149"/>
      <c r="BB127" s="149"/>
      <c r="BC127" s="149"/>
      <c r="BD127" s="149"/>
      <c r="BE127" s="149"/>
      <c r="BF127" s="149"/>
      <c r="BG127" s="149"/>
      <c r="BH127" s="149"/>
      <c r="BI127" s="149"/>
      <c r="BJ127" s="149"/>
      <c r="BK127" s="149"/>
      <c r="BL127" s="149"/>
      <c r="BM127" s="149"/>
      <c r="BN127" s="149"/>
      <c r="BO127" s="149"/>
      <c r="BP127" s="149"/>
      <c r="BQ127" s="149"/>
      <c r="BR127" s="149"/>
      <c r="BS127" s="149"/>
      <c r="BT127" s="149"/>
      <c r="BU127" s="149"/>
      <c r="BV127" s="149"/>
      <c r="BW127" s="149"/>
      <c r="BX127" s="149"/>
      <c r="BY127" s="149"/>
      <c r="BZ127" s="149"/>
      <c r="CA127" s="149"/>
      <c r="CB127" s="149"/>
      <c r="CC127" s="149"/>
      <c r="CD127" s="149"/>
      <c r="CE127" s="149"/>
      <c r="CF127" s="149"/>
      <c r="CG127" s="149"/>
      <c r="CH127" s="149"/>
      <c r="CI127" s="149"/>
      <c r="CZ127" s="152"/>
      <c r="DA127" s="157"/>
      <c r="DB127" s="164"/>
    </row>
    <row r="128" spans="2:106" s="135" customFormat="1" ht="14.25" outlineLevel="2" x14ac:dyDescent="0.25">
      <c r="B128" s="136"/>
      <c r="C128" s="540" t="str">
        <f t="shared" ref="C128:C136" si="158">C114</f>
        <v>ННГ</v>
      </c>
      <c r="D128" s="147"/>
      <c r="E128" s="147"/>
      <c r="F128" s="291"/>
      <c r="G128" s="147"/>
      <c r="H128" s="149">
        <f t="shared" ref="H128:R139" si="159">H170*H$99</f>
        <v>12760.737944162436</v>
      </c>
      <c r="I128" s="149">
        <f t="shared" si="159"/>
        <v>12760.737944162436</v>
      </c>
      <c r="J128" s="149">
        <f t="shared" si="159"/>
        <v>11983.9028969018</v>
      </c>
      <c r="K128" s="149">
        <f t="shared" si="159"/>
        <v>8705.6589974619292</v>
      </c>
      <c r="L128" s="149">
        <f t="shared" si="159"/>
        <v>6002.2730329949236</v>
      </c>
      <c r="M128" s="149">
        <f t="shared" si="159"/>
        <v>4650.5800507614204</v>
      </c>
      <c r="N128" s="149">
        <f t="shared" si="159"/>
        <v>595.50110406091346</v>
      </c>
      <c r="O128" s="149">
        <f t="shared" si="159"/>
        <v>595.50110406091346</v>
      </c>
      <c r="P128" s="149">
        <f t="shared" si="159"/>
        <v>595.50110406091346</v>
      </c>
      <c r="Q128" s="149">
        <f t="shared" si="159"/>
        <v>595.50110406091346</v>
      </c>
      <c r="R128" s="149">
        <f t="shared" si="159"/>
        <v>595.50110406091346</v>
      </c>
      <c r="S128" s="149"/>
      <c r="T128" s="149"/>
      <c r="U128" s="149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49"/>
      <c r="AF128" s="149"/>
      <c r="AG128" s="149"/>
      <c r="AH128" s="149"/>
      <c r="AI128" s="149"/>
      <c r="AJ128" s="149"/>
      <c r="AK128" s="149"/>
      <c r="AL128" s="149"/>
      <c r="AM128" s="149"/>
      <c r="AN128" s="149"/>
      <c r="AO128" s="149"/>
      <c r="AP128" s="149"/>
      <c r="AQ128" s="149"/>
      <c r="AR128" s="149"/>
      <c r="AS128" s="149"/>
      <c r="AT128" s="149"/>
      <c r="AU128" s="149"/>
      <c r="AV128" s="149"/>
      <c r="AW128" s="149"/>
      <c r="AX128" s="149"/>
      <c r="AY128" s="149"/>
      <c r="AZ128" s="149"/>
      <c r="BA128" s="149"/>
      <c r="BB128" s="149"/>
      <c r="BC128" s="149"/>
      <c r="BD128" s="149"/>
      <c r="BE128" s="149"/>
      <c r="BF128" s="149"/>
      <c r="BG128" s="149"/>
      <c r="BH128" s="149"/>
      <c r="BI128" s="149"/>
      <c r="BJ128" s="149"/>
      <c r="BK128" s="149"/>
      <c r="BL128" s="149"/>
      <c r="BM128" s="149"/>
      <c r="BN128" s="149"/>
      <c r="BO128" s="149"/>
      <c r="BP128" s="149"/>
      <c r="BQ128" s="149"/>
      <c r="BR128" s="149"/>
      <c r="BS128" s="149"/>
      <c r="BT128" s="149"/>
      <c r="BU128" s="149"/>
      <c r="BV128" s="149"/>
      <c r="BW128" s="149"/>
      <c r="BX128" s="149"/>
      <c r="BY128" s="149"/>
      <c r="BZ128" s="149"/>
      <c r="CA128" s="149"/>
      <c r="CB128" s="149"/>
      <c r="CC128" s="149"/>
      <c r="CD128" s="149"/>
      <c r="CE128" s="149"/>
      <c r="CF128" s="149"/>
      <c r="CG128" s="149"/>
      <c r="CH128" s="149"/>
      <c r="CI128" s="149"/>
      <c r="CZ128" s="152"/>
      <c r="DA128" s="157"/>
      <c r="DB128" s="164"/>
    </row>
    <row r="129" spans="2:106" s="135" customFormat="1" ht="14.25" outlineLevel="2" x14ac:dyDescent="0.25">
      <c r="B129" s="136"/>
      <c r="C129" s="540" t="str">
        <f t="shared" si="158"/>
        <v>Хантос</v>
      </c>
      <c r="D129" s="147"/>
      <c r="E129" s="147"/>
      <c r="F129" s="291"/>
      <c r="G129" s="147"/>
      <c r="H129" s="149">
        <f t="shared" si="159"/>
        <v>12760.737944162436</v>
      </c>
      <c r="I129" s="149">
        <f t="shared" si="159"/>
        <v>12760.737944162436</v>
      </c>
      <c r="J129" s="149">
        <f t="shared" si="159"/>
        <v>11983.9028969018</v>
      </c>
      <c r="K129" s="149">
        <f t="shared" si="159"/>
        <v>8705.6589974619292</v>
      </c>
      <c r="L129" s="149">
        <f t="shared" si="159"/>
        <v>6002.2730329949236</v>
      </c>
      <c r="M129" s="149">
        <f t="shared" si="159"/>
        <v>4650.5800507614204</v>
      </c>
      <c r="N129" s="149">
        <f t="shared" si="159"/>
        <v>595.50110406091346</v>
      </c>
      <c r="O129" s="149">
        <f t="shared" si="159"/>
        <v>595.50110406091346</v>
      </c>
      <c r="P129" s="149">
        <f t="shared" si="159"/>
        <v>595.50110406091346</v>
      </c>
      <c r="Q129" s="149">
        <f t="shared" si="159"/>
        <v>595.50110406091346</v>
      </c>
      <c r="R129" s="149">
        <f t="shared" si="159"/>
        <v>595.50110406091346</v>
      </c>
      <c r="S129" s="149"/>
      <c r="T129" s="149"/>
      <c r="U129" s="149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49"/>
      <c r="AF129" s="149"/>
      <c r="AG129" s="149"/>
      <c r="AH129" s="149"/>
      <c r="AI129" s="149"/>
      <c r="AJ129" s="149"/>
      <c r="AK129" s="149"/>
      <c r="AL129" s="149"/>
      <c r="AM129" s="149"/>
      <c r="AN129" s="149"/>
      <c r="AO129" s="149"/>
      <c r="AP129" s="149"/>
      <c r="AQ129" s="149"/>
      <c r="AR129" s="149"/>
      <c r="AS129" s="149"/>
      <c r="AT129" s="149"/>
      <c r="AU129" s="149"/>
      <c r="AV129" s="149"/>
      <c r="AW129" s="149"/>
      <c r="AX129" s="149"/>
      <c r="AY129" s="149"/>
      <c r="AZ129" s="149"/>
      <c r="BA129" s="149"/>
      <c r="BB129" s="149"/>
      <c r="BC129" s="149"/>
      <c r="BD129" s="149"/>
      <c r="BE129" s="149"/>
      <c r="BF129" s="149"/>
      <c r="BG129" s="149"/>
      <c r="BH129" s="149"/>
      <c r="BI129" s="149"/>
      <c r="BJ129" s="149"/>
      <c r="BK129" s="149"/>
      <c r="BL129" s="149"/>
      <c r="BM129" s="149"/>
      <c r="BN129" s="149"/>
      <c r="BO129" s="149"/>
      <c r="BP129" s="149"/>
      <c r="BQ129" s="149"/>
      <c r="BR129" s="149"/>
      <c r="BS129" s="149"/>
      <c r="BT129" s="149"/>
      <c r="BU129" s="149"/>
      <c r="BV129" s="149"/>
      <c r="BW129" s="149"/>
      <c r="BX129" s="149"/>
      <c r="BY129" s="149"/>
      <c r="BZ129" s="149"/>
      <c r="CA129" s="149"/>
      <c r="CB129" s="149"/>
      <c r="CC129" s="149"/>
      <c r="CD129" s="149"/>
      <c r="CE129" s="149"/>
      <c r="CF129" s="149"/>
      <c r="CG129" s="149"/>
      <c r="CH129" s="149"/>
      <c r="CI129" s="149"/>
      <c r="CZ129" s="152"/>
      <c r="DA129" s="157"/>
      <c r="DB129" s="164"/>
    </row>
    <row r="130" spans="2:106" s="135" customFormat="1" ht="14.25" outlineLevel="2" x14ac:dyDescent="0.25">
      <c r="B130" s="136"/>
      <c r="C130" s="540" t="str">
        <f t="shared" si="158"/>
        <v>Мегион</v>
      </c>
      <c r="D130" s="147"/>
      <c r="E130" s="147"/>
      <c r="F130" s="291"/>
      <c r="G130" s="147"/>
      <c r="H130" s="149">
        <f t="shared" si="159"/>
        <v>12760.737944162436</v>
      </c>
      <c r="I130" s="149">
        <f t="shared" si="159"/>
        <v>12760.737944162436</v>
      </c>
      <c r="J130" s="149">
        <f t="shared" si="159"/>
        <v>11983.9028969018</v>
      </c>
      <c r="K130" s="149">
        <f t="shared" si="159"/>
        <v>8705.6589974619292</v>
      </c>
      <c r="L130" s="149">
        <f t="shared" si="159"/>
        <v>6002.2730329949236</v>
      </c>
      <c r="M130" s="149">
        <f t="shared" si="159"/>
        <v>4650.5800507614204</v>
      </c>
      <c r="N130" s="149">
        <f t="shared" si="159"/>
        <v>595.50110406091346</v>
      </c>
      <c r="O130" s="149">
        <f t="shared" si="159"/>
        <v>595.50110406091346</v>
      </c>
      <c r="P130" s="149">
        <f t="shared" si="159"/>
        <v>595.50110406091346</v>
      </c>
      <c r="Q130" s="149">
        <f t="shared" si="159"/>
        <v>595.50110406091346</v>
      </c>
      <c r="R130" s="149">
        <f t="shared" si="159"/>
        <v>595.50110406091346</v>
      </c>
      <c r="S130" s="149"/>
      <c r="T130" s="149"/>
      <c r="U130" s="149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49"/>
      <c r="AF130" s="149"/>
      <c r="AG130" s="149"/>
      <c r="AH130" s="149"/>
      <c r="AI130" s="149"/>
      <c r="AJ130" s="149"/>
      <c r="AK130" s="149"/>
      <c r="AL130" s="149"/>
      <c r="AM130" s="149"/>
      <c r="AN130" s="149"/>
      <c r="AO130" s="149"/>
      <c r="AP130" s="149"/>
      <c r="AQ130" s="149"/>
      <c r="AR130" s="149"/>
      <c r="AS130" s="149"/>
      <c r="AT130" s="149"/>
      <c r="AU130" s="149"/>
      <c r="AV130" s="149"/>
      <c r="AW130" s="149"/>
      <c r="AX130" s="149"/>
      <c r="AY130" s="149"/>
      <c r="AZ130" s="149"/>
      <c r="BA130" s="149"/>
      <c r="BB130" s="149"/>
      <c r="BC130" s="149"/>
      <c r="BD130" s="149"/>
      <c r="BE130" s="149"/>
      <c r="BF130" s="149"/>
      <c r="BG130" s="149"/>
      <c r="BH130" s="149"/>
      <c r="BI130" s="149"/>
      <c r="BJ130" s="149"/>
      <c r="BK130" s="149"/>
      <c r="BL130" s="149"/>
      <c r="BM130" s="149"/>
      <c r="BN130" s="149"/>
      <c r="BO130" s="149"/>
      <c r="BP130" s="149"/>
      <c r="BQ130" s="149"/>
      <c r="BR130" s="149"/>
      <c r="BS130" s="149"/>
      <c r="BT130" s="149"/>
      <c r="BU130" s="149"/>
      <c r="BV130" s="149"/>
      <c r="BW130" s="149"/>
      <c r="BX130" s="149"/>
      <c r="BY130" s="149"/>
      <c r="BZ130" s="149"/>
      <c r="CA130" s="149"/>
      <c r="CB130" s="149"/>
      <c r="CC130" s="149"/>
      <c r="CD130" s="149"/>
      <c r="CE130" s="149"/>
      <c r="CF130" s="149"/>
      <c r="CG130" s="149"/>
      <c r="CH130" s="149"/>
      <c r="CI130" s="149"/>
      <c r="CZ130" s="152"/>
      <c r="DA130" s="157"/>
      <c r="DB130" s="164"/>
    </row>
    <row r="131" spans="2:106" s="135" customFormat="1" ht="14.25" outlineLevel="2" x14ac:dyDescent="0.25">
      <c r="B131" s="136"/>
      <c r="C131" s="540" t="str">
        <f t="shared" si="158"/>
        <v>Оренбург</v>
      </c>
      <c r="D131" s="147"/>
      <c r="E131" s="147"/>
      <c r="F131" s="291"/>
      <c r="G131" s="147"/>
      <c r="H131" s="149">
        <f t="shared" si="159"/>
        <v>7089.2988578680197</v>
      </c>
      <c r="I131" s="149">
        <f t="shared" si="159"/>
        <v>7089.2988578680197</v>
      </c>
      <c r="J131" s="149">
        <f t="shared" si="159"/>
        <v>6657.723831612112</v>
      </c>
      <c r="K131" s="149">
        <f t="shared" si="159"/>
        <v>4836.4772208121822</v>
      </c>
      <c r="L131" s="149">
        <f t="shared" si="159"/>
        <v>3334.5961294416238</v>
      </c>
      <c r="M131" s="149">
        <f t="shared" si="159"/>
        <v>2583.6555837563451</v>
      </c>
      <c r="N131" s="149">
        <f t="shared" si="159"/>
        <v>330.83394670050757</v>
      </c>
      <c r="O131" s="149">
        <f t="shared" si="159"/>
        <v>330.83394670050757</v>
      </c>
      <c r="P131" s="149">
        <f t="shared" si="159"/>
        <v>330.83394670050757</v>
      </c>
      <c r="Q131" s="149">
        <f t="shared" si="159"/>
        <v>330.83394670050757</v>
      </c>
      <c r="R131" s="149">
        <f t="shared" si="159"/>
        <v>330.83394670050757</v>
      </c>
      <c r="S131" s="149"/>
      <c r="T131" s="149"/>
      <c r="U131" s="149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49"/>
      <c r="AM131" s="149"/>
      <c r="AN131" s="149"/>
      <c r="AO131" s="149"/>
      <c r="AP131" s="149"/>
      <c r="AQ131" s="149"/>
      <c r="AR131" s="149"/>
      <c r="AS131" s="149"/>
      <c r="AT131" s="149"/>
      <c r="AU131" s="149"/>
      <c r="AV131" s="149"/>
      <c r="AW131" s="149"/>
      <c r="AX131" s="149"/>
      <c r="AY131" s="149"/>
      <c r="AZ131" s="149"/>
      <c r="BA131" s="149"/>
      <c r="BB131" s="149"/>
      <c r="BC131" s="149"/>
      <c r="BD131" s="149"/>
      <c r="BE131" s="149"/>
      <c r="BF131" s="149"/>
      <c r="BG131" s="149"/>
      <c r="BH131" s="149"/>
      <c r="BI131" s="149"/>
      <c r="BJ131" s="149"/>
      <c r="BK131" s="149"/>
      <c r="BL131" s="149"/>
      <c r="BM131" s="149"/>
      <c r="BN131" s="149"/>
      <c r="BO131" s="149"/>
      <c r="BP131" s="149"/>
      <c r="BQ131" s="149"/>
      <c r="BR131" s="149"/>
      <c r="BS131" s="149"/>
      <c r="BT131" s="149"/>
      <c r="BU131" s="149"/>
      <c r="BV131" s="149"/>
      <c r="BW131" s="149"/>
      <c r="BX131" s="149"/>
      <c r="BY131" s="149"/>
      <c r="BZ131" s="149"/>
      <c r="CA131" s="149"/>
      <c r="CB131" s="149"/>
      <c r="CC131" s="149"/>
      <c r="CD131" s="149"/>
      <c r="CE131" s="149"/>
      <c r="CF131" s="149"/>
      <c r="CG131" s="149"/>
      <c r="CH131" s="149"/>
      <c r="CI131" s="149"/>
      <c r="CZ131" s="152"/>
      <c r="DA131" s="157"/>
      <c r="DB131" s="164"/>
    </row>
    <row r="132" spans="2:106" s="135" customFormat="1" ht="14.25" outlineLevel="2" x14ac:dyDescent="0.25">
      <c r="B132" s="136"/>
      <c r="C132" s="540" t="str">
        <f t="shared" si="158"/>
        <v>Восток</v>
      </c>
      <c r="D132" s="147"/>
      <c r="E132" s="147"/>
      <c r="F132" s="291"/>
      <c r="G132" s="147"/>
      <c r="H132" s="149">
        <f t="shared" si="159"/>
        <v>7089.2988578680197</v>
      </c>
      <c r="I132" s="149">
        <f t="shared" si="159"/>
        <v>7089.2988578680197</v>
      </c>
      <c r="J132" s="149">
        <f t="shared" si="159"/>
        <v>6657.723831612112</v>
      </c>
      <c r="K132" s="149">
        <f t="shared" si="159"/>
        <v>4836.4772208121822</v>
      </c>
      <c r="L132" s="149">
        <f t="shared" si="159"/>
        <v>3334.5961294416238</v>
      </c>
      <c r="M132" s="149">
        <f t="shared" si="159"/>
        <v>2583.6555837563451</v>
      </c>
      <c r="N132" s="149">
        <f t="shared" si="159"/>
        <v>330.83394670050757</v>
      </c>
      <c r="O132" s="149">
        <f t="shared" si="159"/>
        <v>330.83394670050757</v>
      </c>
      <c r="P132" s="149">
        <f t="shared" si="159"/>
        <v>330.83394670050757</v>
      </c>
      <c r="Q132" s="149">
        <f t="shared" si="159"/>
        <v>330.83394670050757</v>
      </c>
      <c r="R132" s="149">
        <f t="shared" si="159"/>
        <v>330.83394670050757</v>
      </c>
      <c r="S132" s="149"/>
      <c r="T132" s="149"/>
      <c r="U132" s="149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49"/>
      <c r="AF132" s="149"/>
      <c r="AG132" s="149"/>
      <c r="AH132" s="149"/>
      <c r="AI132" s="149"/>
      <c r="AJ132" s="149"/>
      <c r="AK132" s="149"/>
      <c r="AL132" s="149"/>
      <c r="AM132" s="149"/>
      <c r="AN132" s="149"/>
      <c r="AO132" s="149"/>
      <c r="AP132" s="149"/>
      <c r="AQ132" s="149"/>
      <c r="AR132" s="149"/>
      <c r="AS132" s="149"/>
      <c r="AT132" s="149"/>
      <c r="AU132" s="149"/>
      <c r="AV132" s="149"/>
      <c r="AW132" s="149"/>
      <c r="AX132" s="149"/>
      <c r="AY132" s="149"/>
      <c r="AZ132" s="149"/>
      <c r="BA132" s="149"/>
      <c r="BB132" s="149"/>
      <c r="BC132" s="149"/>
      <c r="BD132" s="149"/>
      <c r="BE132" s="149"/>
      <c r="BF132" s="149"/>
      <c r="BG132" s="149"/>
      <c r="BH132" s="149"/>
      <c r="BI132" s="149"/>
      <c r="BJ132" s="149"/>
      <c r="BK132" s="149"/>
      <c r="BL132" s="149"/>
      <c r="BM132" s="149"/>
      <c r="BN132" s="149"/>
      <c r="BO132" s="149"/>
      <c r="BP132" s="149"/>
      <c r="BQ132" s="149"/>
      <c r="BR132" s="149"/>
      <c r="BS132" s="149"/>
      <c r="BT132" s="149"/>
      <c r="BU132" s="149"/>
      <c r="BV132" s="149"/>
      <c r="BW132" s="149"/>
      <c r="BX132" s="149"/>
      <c r="BY132" s="149"/>
      <c r="BZ132" s="149"/>
      <c r="CA132" s="149"/>
      <c r="CB132" s="149"/>
      <c r="CC132" s="149"/>
      <c r="CD132" s="149"/>
      <c r="CE132" s="149"/>
      <c r="CF132" s="149"/>
      <c r="CG132" s="149"/>
      <c r="CH132" s="149"/>
      <c r="CI132" s="149"/>
      <c r="CZ132" s="152"/>
      <c r="DA132" s="157"/>
      <c r="DB132" s="164"/>
    </row>
    <row r="133" spans="2:106" s="135" customFormat="1" ht="14.25" outlineLevel="2" x14ac:dyDescent="0.25">
      <c r="B133" s="136"/>
      <c r="C133" s="540" t="str">
        <f t="shared" si="158"/>
        <v>Ямал</v>
      </c>
      <c r="D133" s="147"/>
      <c r="E133" s="147"/>
      <c r="F133" s="291"/>
      <c r="G133" s="147"/>
      <c r="H133" s="149">
        <f t="shared" si="159"/>
        <v>8507.1586294416211</v>
      </c>
      <c r="I133" s="149">
        <f t="shared" si="159"/>
        <v>8507.1586294416211</v>
      </c>
      <c r="J133" s="149">
        <f t="shared" si="159"/>
        <v>7989.2685979345333</v>
      </c>
      <c r="K133" s="149">
        <f t="shared" si="159"/>
        <v>5803.7726649746164</v>
      </c>
      <c r="L133" s="149">
        <f t="shared" si="159"/>
        <v>4001.5153553299474</v>
      </c>
      <c r="M133" s="149">
        <f t="shared" si="159"/>
        <v>3100.3867005076117</v>
      </c>
      <c r="N133" s="149">
        <f t="shared" si="159"/>
        <v>397.00073604060907</v>
      </c>
      <c r="O133" s="149">
        <f t="shared" si="159"/>
        <v>397.00073604060907</v>
      </c>
      <c r="P133" s="149">
        <f t="shared" si="159"/>
        <v>397.00073604060907</v>
      </c>
      <c r="Q133" s="149">
        <f t="shared" si="159"/>
        <v>397.00073604060907</v>
      </c>
      <c r="R133" s="149">
        <f t="shared" si="159"/>
        <v>397.00073604060907</v>
      </c>
      <c r="S133" s="149"/>
      <c r="T133" s="149"/>
      <c r="U133" s="149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49"/>
      <c r="AF133" s="149"/>
      <c r="AG133" s="149"/>
      <c r="AH133" s="149"/>
      <c r="AI133" s="149"/>
      <c r="AJ133" s="149"/>
      <c r="AK133" s="149"/>
      <c r="AL133" s="149"/>
      <c r="AM133" s="149"/>
      <c r="AN133" s="149"/>
      <c r="AO133" s="149"/>
      <c r="AP133" s="149"/>
      <c r="AQ133" s="149"/>
      <c r="AR133" s="149"/>
      <c r="AS133" s="149"/>
      <c r="AT133" s="149"/>
      <c r="AU133" s="149"/>
      <c r="AV133" s="149"/>
      <c r="AW133" s="149"/>
      <c r="AX133" s="149"/>
      <c r="AY133" s="149"/>
      <c r="AZ133" s="149"/>
      <c r="BA133" s="149"/>
      <c r="BB133" s="149"/>
      <c r="BC133" s="149"/>
      <c r="BD133" s="149"/>
      <c r="BE133" s="149"/>
      <c r="BF133" s="149"/>
      <c r="BG133" s="149"/>
      <c r="BH133" s="149"/>
      <c r="BI133" s="149"/>
      <c r="BJ133" s="149"/>
      <c r="BK133" s="149"/>
      <c r="BL133" s="149"/>
      <c r="BM133" s="149"/>
      <c r="BN133" s="149"/>
      <c r="BO133" s="149"/>
      <c r="BP133" s="149"/>
      <c r="BQ133" s="149"/>
      <c r="BR133" s="149"/>
      <c r="BS133" s="149"/>
      <c r="BT133" s="149"/>
      <c r="BU133" s="149"/>
      <c r="BV133" s="149"/>
      <c r="BW133" s="149"/>
      <c r="BX133" s="149"/>
      <c r="BY133" s="149"/>
      <c r="BZ133" s="149"/>
      <c r="CA133" s="149"/>
      <c r="CB133" s="149"/>
      <c r="CC133" s="149"/>
      <c r="CD133" s="149"/>
      <c r="CE133" s="149"/>
      <c r="CF133" s="149"/>
      <c r="CG133" s="149"/>
      <c r="CH133" s="149"/>
      <c r="CI133" s="149"/>
      <c r="CZ133" s="152"/>
      <c r="DA133" s="157"/>
      <c r="DB133" s="164"/>
    </row>
    <row r="134" spans="2:106" s="135" customFormat="1" ht="14.25" outlineLevel="2" x14ac:dyDescent="0.25">
      <c r="B134" s="136"/>
      <c r="C134" s="540" t="str">
        <f t="shared" si="158"/>
        <v>Мессояха</v>
      </c>
      <c r="D134" s="147"/>
      <c r="E134" s="147"/>
      <c r="F134" s="291"/>
      <c r="G134" s="147"/>
      <c r="H134" s="149">
        <f t="shared" si="159"/>
        <v>8507.1586294416211</v>
      </c>
      <c r="I134" s="149">
        <f t="shared" si="159"/>
        <v>8507.1586294416211</v>
      </c>
      <c r="J134" s="149">
        <f t="shared" si="159"/>
        <v>7989.2685979345333</v>
      </c>
      <c r="K134" s="149">
        <f t="shared" si="159"/>
        <v>5803.7726649746164</v>
      </c>
      <c r="L134" s="149">
        <f t="shared" si="159"/>
        <v>4001.5153553299474</v>
      </c>
      <c r="M134" s="149">
        <f t="shared" si="159"/>
        <v>3100.3867005076117</v>
      </c>
      <c r="N134" s="149">
        <f t="shared" si="159"/>
        <v>397.00073604060907</v>
      </c>
      <c r="O134" s="149">
        <f t="shared" si="159"/>
        <v>397.00073604060907</v>
      </c>
      <c r="P134" s="149">
        <f t="shared" si="159"/>
        <v>397.00073604060907</v>
      </c>
      <c r="Q134" s="149">
        <f t="shared" si="159"/>
        <v>397.00073604060907</v>
      </c>
      <c r="R134" s="149">
        <f t="shared" si="159"/>
        <v>397.00073604060907</v>
      </c>
      <c r="S134" s="149"/>
      <c r="T134" s="149"/>
      <c r="U134" s="149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49"/>
      <c r="AF134" s="149"/>
      <c r="AG134" s="149"/>
      <c r="AH134" s="149"/>
      <c r="AI134" s="149"/>
      <c r="AJ134" s="149"/>
      <c r="AK134" s="149"/>
      <c r="AL134" s="149"/>
      <c r="AM134" s="149"/>
      <c r="AN134" s="149"/>
      <c r="AO134" s="149"/>
      <c r="AP134" s="149"/>
      <c r="AQ134" s="149"/>
      <c r="AR134" s="149"/>
      <c r="AS134" s="149"/>
      <c r="AT134" s="149"/>
      <c r="AU134" s="149"/>
      <c r="AV134" s="149"/>
      <c r="AW134" s="149"/>
      <c r="AX134" s="149"/>
      <c r="AY134" s="149"/>
      <c r="AZ134" s="149"/>
      <c r="BA134" s="149"/>
      <c r="BB134" s="149"/>
      <c r="BC134" s="149"/>
      <c r="BD134" s="149"/>
      <c r="BE134" s="149"/>
      <c r="BF134" s="149"/>
      <c r="BG134" s="149"/>
      <c r="BH134" s="149"/>
      <c r="BI134" s="149"/>
      <c r="BJ134" s="149"/>
      <c r="BK134" s="149"/>
      <c r="BL134" s="149"/>
      <c r="BM134" s="149"/>
      <c r="BN134" s="149"/>
      <c r="BO134" s="149"/>
      <c r="BP134" s="149"/>
      <c r="BQ134" s="149"/>
      <c r="BR134" s="149"/>
      <c r="BS134" s="149"/>
      <c r="BT134" s="149"/>
      <c r="BU134" s="149"/>
      <c r="BV134" s="149"/>
      <c r="BW134" s="149"/>
      <c r="BX134" s="149"/>
      <c r="BY134" s="149"/>
      <c r="BZ134" s="149"/>
      <c r="CA134" s="149"/>
      <c r="CB134" s="149"/>
      <c r="CC134" s="149"/>
      <c r="CD134" s="149"/>
      <c r="CE134" s="149"/>
      <c r="CF134" s="149"/>
      <c r="CG134" s="149"/>
      <c r="CH134" s="149"/>
      <c r="CI134" s="149"/>
      <c r="CZ134" s="152"/>
      <c r="DA134" s="157"/>
      <c r="DB134" s="164"/>
    </row>
    <row r="135" spans="2:106" s="135" customFormat="1" ht="14.25" outlineLevel="2" x14ac:dyDescent="0.25">
      <c r="B135" s="136"/>
      <c r="C135" s="540" t="str">
        <f t="shared" si="158"/>
        <v>Заполярье</v>
      </c>
      <c r="D135" s="147"/>
      <c r="E135" s="147"/>
      <c r="F135" s="291"/>
      <c r="G135" s="147"/>
      <c r="H135" s="149">
        <f t="shared" si="159"/>
        <v>12760.737944162436</v>
      </c>
      <c r="I135" s="149">
        <f t="shared" si="159"/>
        <v>12760.737944162436</v>
      </c>
      <c r="J135" s="149">
        <f t="shared" si="159"/>
        <v>11983.9028969018</v>
      </c>
      <c r="K135" s="149">
        <f t="shared" si="159"/>
        <v>8705.6589974619292</v>
      </c>
      <c r="L135" s="149">
        <f t="shared" si="159"/>
        <v>6002.2730329949236</v>
      </c>
      <c r="M135" s="149">
        <f t="shared" si="159"/>
        <v>4650.5800507614204</v>
      </c>
      <c r="N135" s="149">
        <f t="shared" si="159"/>
        <v>595.50110406091346</v>
      </c>
      <c r="O135" s="149">
        <f t="shared" si="159"/>
        <v>595.50110406091346</v>
      </c>
      <c r="P135" s="149">
        <f t="shared" si="159"/>
        <v>595.50110406091346</v>
      </c>
      <c r="Q135" s="149">
        <f t="shared" si="159"/>
        <v>595.50110406091346</v>
      </c>
      <c r="R135" s="149">
        <f t="shared" si="159"/>
        <v>595.50110406091346</v>
      </c>
      <c r="S135" s="149"/>
      <c r="T135" s="149"/>
      <c r="U135" s="149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49"/>
      <c r="AF135" s="149"/>
      <c r="AG135" s="149"/>
      <c r="AH135" s="149"/>
      <c r="AI135" s="149"/>
      <c r="AJ135" s="149"/>
      <c r="AK135" s="149"/>
      <c r="AL135" s="149"/>
      <c r="AM135" s="149"/>
      <c r="AN135" s="149"/>
      <c r="AO135" s="149"/>
      <c r="AP135" s="149"/>
      <c r="AQ135" s="149"/>
      <c r="AR135" s="149"/>
      <c r="AS135" s="149"/>
      <c r="AT135" s="149"/>
      <c r="AU135" s="149"/>
      <c r="AV135" s="149"/>
      <c r="AW135" s="149"/>
      <c r="AX135" s="149"/>
      <c r="AY135" s="149"/>
      <c r="AZ135" s="149"/>
      <c r="BA135" s="149"/>
      <c r="BB135" s="149"/>
      <c r="BC135" s="149"/>
      <c r="BD135" s="149"/>
      <c r="BE135" s="149"/>
      <c r="BF135" s="149"/>
      <c r="BG135" s="149"/>
      <c r="BH135" s="149"/>
      <c r="BI135" s="149"/>
      <c r="BJ135" s="149"/>
      <c r="BK135" s="149"/>
      <c r="BL135" s="149"/>
      <c r="BM135" s="149"/>
      <c r="BN135" s="149"/>
      <c r="BO135" s="149"/>
      <c r="BP135" s="149"/>
      <c r="BQ135" s="149"/>
      <c r="BR135" s="149"/>
      <c r="BS135" s="149"/>
      <c r="BT135" s="149"/>
      <c r="BU135" s="149"/>
      <c r="BV135" s="149"/>
      <c r="BW135" s="149"/>
      <c r="BX135" s="149"/>
      <c r="BY135" s="149"/>
      <c r="BZ135" s="149"/>
      <c r="CA135" s="149"/>
      <c r="CB135" s="149"/>
      <c r="CC135" s="149"/>
      <c r="CD135" s="149"/>
      <c r="CE135" s="149"/>
      <c r="CF135" s="149"/>
      <c r="CG135" s="149"/>
      <c r="CH135" s="149"/>
      <c r="CI135" s="149"/>
      <c r="CZ135" s="152"/>
      <c r="DA135" s="157"/>
      <c r="DB135" s="164"/>
    </row>
    <row r="136" spans="2:106" s="135" customFormat="1" ht="14.25" outlineLevel="2" x14ac:dyDescent="0.25">
      <c r="B136" s="136"/>
      <c r="C136" s="540" t="str">
        <f t="shared" si="158"/>
        <v>ГПН Р</v>
      </c>
      <c r="D136" s="147"/>
      <c r="E136" s="147"/>
      <c r="F136" s="291"/>
      <c r="G136" s="147"/>
      <c r="H136" s="149">
        <f t="shared" si="159"/>
        <v>7089.2988578680197</v>
      </c>
      <c r="I136" s="149">
        <f t="shared" si="159"/>
        <v>7089.2988578680197</v>
      </c>
      <c r="J136" s="149">
        <f t="shared" si="159"/>
        <v>6657.723831612112</v>
      </c>
      <c r="K136" s="149">
        <f t="shared" si="159"/>
        <v>4836.4772208121822</v>
      </c>
      <c r="L136" s="149">
        <f t="shared" si="159"/>
        <v>3334.5961294416238</v>
      </c>
      <c r="M136" s="149">
        <f t="shared" si="159"/>
        <v>2583.6555837563451</v>
      </c>
      <c r="N136" s="149">
        <f t="shared" si="159"/>
        <v>330.83394670050757</v>
      </c>
      <c r="O136" s="149">
        <f t="shared" si="159"/>
        <v>330.83394670050757</v>
      </c>
      <c r="P136" s="149">
        <f t="shared" si="159"/>
        <v>330.83394670050757</v>
      </c>
      <c r="Q136" s="149">
        <f t="shared" si="159"/>
        <v>330.83394670050757</v>
      </c>
      <c r="R136" s="149">
        <f t="shared" si="159"/>
        <v>330.83394670050757</v>
      </c>
      <c r="S136" s="149"/>
      <c r="T136" s="149"/>
      <c r="U136" s="149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49"/>
      <c r="AF136" s="149"/>
      <c r="AG136" s="149"/>
      <c r="AH136" s="149"/>
      <c r="AI136" s="149"/>
      <c r="AJ136" s="149"/>
      <c r="AK136" s="149"/>
      <c r="AL136" s="149"/>
      <c r="AM136" s="149"/>
      <c r="AN136" s="149"/>
      <c r="AO136" s="149"/>
      <c r="AP136" s="149"/>
      <c r="AQ136" s="149"/>
      <c r="AR136" s="149"/>
      <c r="AS136" s="149"/>
      <c r="AT136" s="149"/>
      <c r="AU136" s="149"/>
      <c r="AV136" s="149"/>
      <c r="AW136" s="149"/>
      <c r="AX136" s="149"/>
      <c r="AY136" s="149"/>
      <c r="AZ136" s="149"/>
      <c r="BA136" s="149"/>
      <c r="BB136" s="149"/>
      <c r="BC136" s="149"/>
      <c r="BD136" s="149"/>
      <c r="BE136" s="149"/>
      <c r="BF136" s="149"/>
      <c r="BG136" s="149"/>
      <c r="BH136" s="149"/>
      <c r="BI136" s="149"/>
      <c r="BJ136" s="149"/>
      <c r="BK136" s="149"/>
      <c r="BL136" s="149"/>
      <c r="BM136" s="149"/>
      <c r="BN136" s="149"/>
      <c r="BO136" s="149"/>
      <c r="BP136" s="149"/>
      <c r="BQ136" s="149"/>
      <c r="BR136" s="149"/>
      <c r="BS136" s="149"/>
      <c r="BT136" s="149"/>
      <c r="BU136" s="149"/>
      <c r="BV136" s="149"/>
      <c r="BW136" s="149"/>
      <c r="BX136" s="149"/>
      <c r="BY136" s="149"/>
      <c r="BZ136" s="149"/>
      <c r="CA136" s="149"/>
      <c r="CB136" s="149"/>
      <c r="CC136" s="149"/>
      <c r="CD136" s="149"/>
      <c r="CE136" s="149"/>
      <c r="CF136" s="149"/>
      <c r="CG136" s="149"/>
      <c r="CH136" s="149"/>
      <c r="CI136" s="149"/>
      <c r="CZ136" s="152"/>
      <c r="DA136" s="157"/>
      <c r="DB136" s="164"/>
    </row>
    <row r="137" spans="2:106" s="135" customFormat="1" ht="14.25" outlineLevel="2" x14ac:dyDescent="0.25">
      <c r="B137" s="136"/>
      <c r="C137" s="540" t="str">
        <f t="shared" ref="C137:C153" si="160">C123</f>
        <v>Гео</v>
      </c>
      <c r="D137" s="147"/>
      <c r="E137" s="147"/>
      <c r="F137" s="291"/>
      <c r="G137" s="147"/>
      <c r="H137" s="149">
        <f t="shared" si="159"/>
        <v>7089.2988578680197</v>
      </c>
      <c r="I137" s="149">
        <f t="shared" si="159"/>
        <v>7089.2988578680197</v>
      </c>
      <c r="J137" s="149">
        <f t="shared" si="159"/>
        <v>6657.723831612112</v>
      </c>
      <c r="K137" s="149">
        <f t="shared" si="159"/>
        <v>4836.4772208121822</v>
      </c>
      <c r="L137" s="149">
        <f t="shared" si="159"/>
        <v>3334.5961294416238</v>
      </c>
      <c r="M137" s="149">
        <f t="shared" si="159"/>
        <v>2583.6555837563451</v>
      </c>
      <c r="N137" s="149">
        <f t="shared" si="159"/>
        <v>330.83394670050757</v>
      </c>
      <c r="O137" s="149">
        <f t="shared" si="159"/>
        <v>330.83394670050757</v>
      </c>
      <c r="P137" s="149">
        <f t="shared" si="159"/>
        <v>330.83394670050757</v>
      </c>
      <c r="Q137" s="149">
        <f t="shared" si="159"/>
        <v>330.83394670050757</v>
      </c>
      <c r="R137" s="149">
        <f t="shared" si="159"/>
        <v>330.83394670050757</v>
      </c>
      <c r="S137" s="149"/>
      <c r="T137" s="149"/>
      <c r="U137" s="149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49"/>
      <c r="AF137" s="149"/>
      <c r="AG137" s="149"/>
      <c r="AH137" s="149"/>
      <c r="AI137" s="149"/>
      <c r="AJ137" s="149"/>
      <c r="AK137" s="149"/>
      <c r="AL137" s="149"/>
      <c r="AM137" s="149"/>
      <c r="AN137" s="149"/>
      <c r="AO137" s="149"/>
      <c r="AP137" s="149"/>
      <c r="AQ137" s="149"/>
      <c r="AR137" s="149"/>
      <c r="AS137" s="149"/>
      <c r="AT137" s="149"/>
      <c r="AU137" s="149"/>
      <c r="AV137" s="149"/>
      <c r="AW137" s="149"/>
      <c r="AX137" s="149"/>
      <c r="AY137" s="149"/>
      <c r="AZ137" s="149"/>
      <c r="BA137" s="149"/>
      <c r="BB137" s="149"/>
      <c r="BC137" s="149"/>
      <c r="BD137" s="149"/>
      <c r="BE137" s="149"/>
      <c r="BF137" s="149"/>
      <c r="BG137" s="149"/>
      <c r="BH137" s="149"/>
      <c r="BI137" s="149"/>
      <c r="BJ137" s="149"/>
      <c r="BK137" s="149"/>
      <c r="BL137" s="149"/>
      <c r="BM137" s="149"/>
      <c r="BN137" s="149"/>
      <c r="BO137" s="149"/>
      <c r="BP137" s="149"/>
      <c r="BQ137" s="149"/>
      <c r="BR137" s="149"/>
      <c r="BS137" s="149"/>
      <c r="BT137" s="149"/>
      <c r="BU137" s="149"/>
      <c r="BV137" s="149"/>
      <c r="BW137" s="149"/>
      <c r="BX137" s="149"/>
      <c r="BY137" s="149"/>
      <c r="BZ137" s="149"/>
      <c r="CA137" s="149"/>
      <c r="CB137" s="149"/>
      <c r="CC137" s="149"/>
      <c r="CD137" s="149"/>
      <c r="CE137" s="149"/>
      <c r="CF137" s="149"/>
      <c r="CG137" s="149"/>
      <c r="CH137" s="149"/>
      <c r="CI137" s="149"/>
      <c r="CZ137" s="152"/>
      <c r="DA137" s="157"/>
      <c r="DB137" s="164"/>
    </row>
    <row r="138" spans="2:106" s="135" customFormat="1" ht="14.25" outlineLevel="2" x14ac:dyDescent="0.25">
      <c r="B138" s="136"/>
      <c r="C138" s="540" t="str">
        <f t="shared" si="160"/>
        <v>НТЦ</v>
      </c>
      <c r="D138" s="147"/>
      <c r="E138" s="147"/>
      <c r="F138" s="291"/>
      <c r="G138" s="147"/>
      <c r="H138" s="149">
        <f t="shared" si="159"/>
        <v>8507.1586294416211</v>
      </c>
      <c r="I138" s="149">
        <f t="shared" si="159"/>
        <v>8507.1586294416211</v>
      </c>
      <c r="J138" s="149">
        <f t="shared" si="159"/>
        <v>7989.2685979345333</v>
      </c>
      <c r="K138" s="149">
        <f t="shared" si="159"/>
        <v>5803.7726649746164</v>
      </c>
      <c r="L138" s="149">
        <f t="shared" si="159"/>
        <v>4001.5153553299474</v>
      </c>
      <c r="M138" s="149">
        <f t="shared" si="159"/>
        <v>3100.3867005076117</v>
      </c>
      <c r="N138" s="149">
        <f t="shared" si="159"/>
        <v>397.00073604060907</v>
      </c>
      <c r="O138" s="149">
        <f t="shared" si="159"/>
        <v>397.00073604060907</v>
      </c>
      <c r="P138" s="149">
        <f t="shared" si="159"/>
        <v>397.00073604060907</v>
      </c>
      <c r="Q138" s="149">
        <f t="shared" si="159"/>
        <v>397.00073604060907</v>
      </c>
      <c r="R138" s="149">
        <f t="shared" si="159"/>
        <v>397.00073604060907</v>
      </c>
      <c r="S138" s="149"/>
      <c r="T138" s="149"/>
      <c r="U138" s="149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49"/>
      <c r="AF138" s="149"/>
      <c r="AG138" s="149"/>
      <c r="AH138" s="149"/>
      <c r="AI138" s="149"/>
      <c r="AJ138" s="149"/>
      <c r="AK138" s="149"/>
      <c r="AL138" s="149"/>
      <c r="AM138" s="149"/>
      <c r="AN138" s="149"/>
      <c r="AO138" s="149"/>
      <c r="AP138" s="149"/>
      <c r="AQ138" s="149"/>
      <c r="AR138" s="149"/>
      <c r="AS138" s="149"/>
      <c r="AT138" s="149"/>
      <c r="AU138" s="149"/>
      <c r="AV138" s="149"/>
      <c r="AW138" s="149"/>
      <c r="AX138" s="149"/>
      <c r="AY138" s="149"/>
      <c r="AZ138" s="149"/>
      <c r="BA138" s="149"/>
      <c r="BB138" s="149"/>
      <c r="BC138" s="149"/>
      <c r="BD138" s="149"/>
      <c r="BE138" s="149"/>
      <c r="BF138" s="149"/>
      <c r="BG138" s="149"/>
      <c r="BH138" s="149"/>
      <c r="BI138" s="149"/>
      <c r="BJ138" s="149"/>
      <c r="BK138" s="149"/>
      <c r="BL138" s="149"/>
      <c r="BM138" s="149"/>
      <c r="BN138" s="149"/>
      <c r="BO138" s="149"/>
      <c r="BP138" s="149"/>
      <c r="BQ138" s="149"/>
      <c r="BR138" s="149"/>
      <c r="BS138" s="149"/>
      <c r="BT138" s="149"/>
      <c r="BU138" s="149"/>
      <c r="BV138" s="149"/>
      <c r="BW138" s="149"/>
      <c r="BX138" s="149"/>
      <c r="BY138" s="149"/>
      <c r="BZ138" s="149"/>
      <c r="CA138" s="149"/>
      <c r="CB138" s="149"/>
      <c r="CC138" s="149"/>
      <c r="CD138" s="149"/>
      <c r="CE138" s="149"/>
      <c r="CF138" s="149"/>
      <c r="CG138" s="149"/>
      <c r="CH138" s="149"/>
      <c r="CI138" s="149"/>
      <c r="CZ138" s="152"/>
      <c r="DA138" s="157"/>
      <c r="DB138" s="164"/>
    </row>
    <row r="139" spans="2:106" s="135" customFormat="1" ht="14.25" outlineLevel="2" x14ac:dyDescent="0.25">
      <c r="B139" s="136"/>
      <c r="C139" s="540" t="str">
        <f t="shared" si="160"/>
        <v>Меретояха</v>
      </c>
      <c r="D139" s="147"/>
      <c r="E139" s="147"/>
      <c r="F139" s="291"/>
      <c r="G139" s="147"/>
      <c r="H139" s="149">
        <f t="shared" si="159"/>
        <v>8507.1586294416211</v>
      </c>
      <c r="I139" s="149">
        <f t="shared" si="159"/>
        <v>8507.1586294416211</v>
      </c>
      <c r="J139" s="149">
        <f t="shared" si="159"/>
        <v>7989.2685979345333</v>
      </c>
      <c r="K139" s="149">
        <f t="shared" si="159"/>
        <v>5803.7726649746164</v>
      </c>
      <c r="L139" s="149">
        <f t="shared" si="159"/>
        <v>4001.5153553299474</v>
      </c>
      <c r="M139" s="149">
        <f t="shared" si="159"/>
        <v>3100.3867005076117</v>
      </c>
      <c r="N139" s="149">
        <f t="shared" si="159"/>
        <v>397.00073604060907</v>
      </c>
      <c r="O139" s="149">
        <f t="shared" si="159"/>
        <v>397.00073604060907</v>
      </c>
      <c r="P139" s="149">
        <f t="shared" si="159"/>
        <v>397.00073604060907</v>
      </c>
      <c r="Q139" s="149">
        <f t="shared" si="159"/>
        <v>397.00073604060907</v>
      </c>
      <c r="R139" s="149">
        <f t="shared" si="159"/>
        <v>397.00073604060907</v>
      </c>
      <c r="S139" s="149"/>
      <c r="T139" s="149"/>
      <c r="U139" s="149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49"/>
      <c r="AF139" s="149"/>
      <c r="AG139" s="149"/>
      <c r="AH139" s="149"/>
      <c r="AI139" s="149"/>
      <c r="AJ139" s="149"/>
      <c r="AK139" s="149"/>
      <c r="AL139" s="149"/>
      <c r="AM139" s="149"/>
      <c r="AN139" s="149"/>
      <c r="AO139" s="149"/>
      <c r="AP139" s="149"/>
      <c r="AQ139" s="149"/>
      <c r="AR139" s="149"/>
      <c r="AS139" s="149"/>
      <c r="AT139" s="149"/>
      <c r="AU139" s="149"/>
      <c r="AV139" s="149"/>
      <c r="AW139" s="149"/>
      <c r="AX139" s="149"/>
      <c r="AY139" s="149"/>
      <c r="AZ139" s="149"/>
      <c r="BA139" s="149"/>
      <c r="BB139" s="149"/>
      <c r="BC139" s="149"/>
      <c r="BD139" s="149"/>
      <c r="BE139" s="149"/>
      <c r="BF139" s="149"/>
      <c r="BG139" s="149"/>
      <c r="BH139" s="149"/>
      <c r="BI139" s="149"/>
      <c r="BJ139" s="149"/>
      <c r="BK139" s="149"/>
      <c r="BL139" s="149"/>
      <c r="BM139" s="149"/>
      <c r="BN139" s="149"/>
      <c r="BO139" s="149"/>
      <c r="BP139" s="149"/>
      <c r="BQ139" s="149"/>
      <c r="BR139" s="149"/>
      <c r="BS139" s="149"/>
      <c r="BT139" s="149"/>
      <c r="BU139" s="149"/>
      <c r="BV139" s="149"/>
      <c r="BW139" s="149"/>
      <c r="BX139" s="149"/>
      <c r="BY139" s="149"/>
      <c r="BZ139" s="149"/>
      <c r="CA139" s="149"/>
      <c r="CB139" s="149"/>
      <c r="CC139" s="149"/>
      <c r="CD139" s="149"/>
      <c r="CE139" s="149"/>
      <c r="CF139" s="149"/>
      <c r="CG139" s="149"/>
      <c r="CH139" s="149"/>
      <c r="CI139" s="149"/>
      <c r="CZ139" s="152"/>
      <c r="DA139" s="157"/>
      <c r="DB139" s="164"/>
    </row>
    <row r="140" spans="2:106" s="658" customFormat="1" ht="25.5" outlineLevel="2" x14ac:dyDescent="0.25">
      <c r="B140" s="653" t="s">
        <v>929</v>
      </c>
      <c r="C140" s="654" t="str">
        <f t="shared" si="160"/>
        <v>Среднее время (трудозатраты) на подготовку и согласование  наряд-заказа, тыс.руб./год</v>
      </c>
      <c r="D140" s="655"/>
      <c r="E140" s="655"/>
      <c r="F140" s="656"/>
      <c r="G140" s="655"/>
      <c r="H140" s="657">
        <f>SUM(H141:H153)</f>
        <v>113428.78172588832</v>
      </c>
      <c r="I140" s="657">
        <f t="shared" ref="I140:R140" si="161">SUM(I141:I153)</f>
        <v>113428.78172588832</v>
      </c>
      <c r="J140" s="657">
        <f t="shared" si="161"/>
        <v>113428.78172588832</v>
      </c>
      <c r="K140" s="657">
        <f t="shared" si="161"/>
        <v>113428.78172588832</v>
      </c>
      <c r="L140" s="657">
        <f t="shared" si="161"/>
        <v>113428.78172588832</v>
      </c>
      <c r="M140" s="657">
        <f t="shared" si="161"/>
        <v>113428.78172588832</v>
      </c>
      <c r="N140" s="657">
        <f t="shared" si="161"/>
        <v>113428.78172588832</v>
      </c>
      <c r="O140" s="657">
        <f t="shared" si="161"/>
        <v>113428.78172588832</v>
      </c>
      <c r="P140" s="657">
        <f t="shared" si="161"/>
        <v>113428.78172588832</v>
      </c>
      <c r="Q140" s="657">
        <f t="shared" si="161"/>
        <v>113428.78172588832</v>
      </c>
      <c r="R140" s="657">
        <f t="shared" si="161"/>
        <v>113428.78172588832</v>
      </c>
      <c r="S140" s="657"/>
      <c r="T140" s="657"/>
      <c r="U140" s="657"/>
      <c r="V140" s="657"/>
      <c r="W140" s="657"/>
      <c r="X140" s="657"/>
      <c r="Y140" s="657"/>
      <c r="Z140" s="657"/>
      <c r="AA140" s="657"/>
      <c r="AB140" s="657"/>
      <c r="AC140" s="657"/>
      <c r="AD140" s="657"/>
      <c r="AE140" s="657"/>
      <c r="AF140" s="657"/>
      <c r="AG140" s="657"/>
      <c r="AH140" s="657"/>
      <c r="AI140" s="657"/>
      <c r="AJ140" s="657"/>
      <c r="AK140" s="657"/>
      <c r="AL140" s="657"/>
      <c r="AM140" s="657"/>
      <c r="AN140" s="657"/>
      <c r="AO140" s="657"/>
      <c r="AP140" s="657"/>
      <c r="AQ140" s="657"/>
      <c r="AR140" s="657"/>
      <c r="AS140" s="657"/>
      <c r="AT140" s="657"/>
      <c r="AU140" s="657"/>
      <c r="AV140" s="657"/>
      <c r="AW140" s="657"/>
      <c r="AX140" s="657"/>
      <c r="AY140" s="657"/>
      <c r="AZ140" s="657"/>
      <c r="BA140" s="657"/>
      <c r="BB140" s="657"/>
      <c r="BC140" s="657"/>
      <c r="BD140" s="657"/>
      <c r="BE140" s="657"/>
      <c r="BF140" s="657"/>
      <c r="BG140" s="657"/>
      <c r="BH140" s="657"/>
      <c r="BI140" s="657"/>
      <c r="BJ140" s="657"/>
      <c r="BK140" s="657"/>
      <c r="BL140" s="657"/>
      <c r="BM140" s="657"/>
      <c r="BN140" s="657"/>
      <c r="BO140" s="657"/>
      <c r="BP140" s="657"/>
      <c r="BQ140" s="657"/>
      <c r="BR140" s="657"/>
      <c r="BS140" s="657"/>
      <c r="BT140" s="657"/>
      <c r="BU140" s="657"/>
      <c r="BV140" s="657"/>
      <c r="BW140" s="657"/>
      <c r="BX140" s="657"/>
      <c r="BY140" s="657"/>
      <c r="BZ140" s="657"/>
      <c r="CA140" s="657"/>
      <c r="CB140" s="657"/>
      <c r="CC140" s="657"/>
      <c r="CD140" s="657"/>
      <c r="CE140" s="657"/>
      <c r="CF140" s="657"/>
      <c r="CG140" s="657"/>
      <c r="CH140" s="657"/>
      <c r="CI140" s="657"/>
      <c r="CZ140" s="659"/>
      <c r="DA140" s="660"/>
      <c r="DB140" s="661"/>
    </row>
    <row r="141" spans="2:106" s="135" customFormat="1" ht="14.25" outlineLevel="2" x14ac:dyDescent="0.25">
      <c r="B141" s="136"/>
      <c r="C141" s="540" t="str">
        <f t="shared" si="160"/>
        <v>КЦ</v>
      </c>
      <c r="D141" s="147"/>
      <c r="E141" s="147"/>
      <c r="F141" s="291"/>
      <c r="G141" s="147"/>
      <c r="H141" s="149">
        <f>H183*H$99</f>
        <v>0</v>
      </c>
      <c r="I141" s="149">
        <f t="shared" ref="I141:R141" si="162">I183*I$99</f>
        <v>0</v>
      </c>
      <c r="J141" s="149">
        <f t="shared" si="162"/>
        <v>0</v>
      </c>
      <c r="K141" s="149">
        <f t="shared" si="162"/>
        <v>0</v>
      </c>
      <c r="L141" s="149">
        <f t="shared" si="162"/>
        <v>0</v>
      </c>
      <c r="M141" s="149">
        <f t="shared" si="162"/>
        <v>0</v>
      </c>
      <c r="N141" s="149">
        <f t="shared" si="162"/>
        <v>0</v>
      </c>
      <c r="O141" s="149">
        <f t="shared" si="162"/>
        <v>0</v>
      </c>
      <c r="P141" s="149">
        <f t="shared" si="162"/>
        <v>0</v>
      </c>
      <c r="Q141" s="149">
        <f t="shared" si="162"/>
        <v>0</v>
      </c>
      <c r="R141" s="149">
        <f t="shared" si="162"/>
        <v>0</v>
      </c>
      <c r="S141" s="149"/>
      <c r="T141" s="149"/>
      <c r="U141" s="149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  <c r="BH141" s="149"/>
      <c r="BI141" s="149"/>
      <c r="BJ141" s="149"/>
      <c r="BK141" s="149"/>
      <c r="BL141" s="149"/>
      <c r="BM141" s="149"/>
      <c r="BN141" s="149"/>
      <c r="BO141" s="149"/>
      <c r="BP141" s="149"/>
      <c r="BQ141" s="149"/>
      <c r="BR141" s="149"/>
      <c r="BS141" s="149"/>
      <c r="BT141" s="149"/>
      <c r="BU141" s="149"/>
      <c r="BV141" s="149"/>
      <c r="BW141" s="149"/>
      <c r="BX141" s="149"/>
      <c r="BY141" s="149"/>
      <c r="BZ141" s="149"/>
      <c r="CA141" s="149"/>
      <c r="CB141" s="149"/>
      <c r="CC141" s="149"/>
      <c r="CD141" s="149"/>
      <c r="CE141" s="149"/>
      <c r="CF141" s="149"/>
      <c r="CG141" s="149"/>
      <c r="CH141" s="149"/>
      <c r="CI141" s="149"/>
      <c r="CZ141" s="152"/>
      <c r="DA141" s="157"/>
      <c r="DB141" s="164"/>
    </row>
    <row r="142" spans="2:106" s="135" customFormat="1" ht="14.25" outlineLevel="2" x14ac:dyDescent="0.25">
      <c r="B142" s="136"/>
      <c r="C142" s="540" t="str">
        <f t="shared" si="160"/>
        <v>ННГ</v>
      </c>
      <c r="D142" s="147"/>
      <c r="E142" s="147"/>
      <c r="F142" s="291"/>
      <c r="G142" s="147"/>
      <c r="H142" s="149">
        <f t="shared" ref="H142:R153" si="163">H184*H$99</f>
        <v>12760.737944162436</v>
      </c>
      <c r="I142" s="149">
        <f t="shared" si="163"/>
        <v>12760.737944162436</v>
      </c>
      <c r="J142" s="149">
        <f t="shared" si="163"/>
        <v>12760.737944162436</v>
      </c>
      <c r="K142" s="149">
        <f t="shared" si="163"/>
        <v>12760.737944162436</v>
      </c>
      <c r="L142" s="149">
        <f t="shared" si="163"/>
        <v>12760.737944162436</v>
      </c>
      <c r="M142" s="149">
        <f t="shared" si="163"/>
        <v>12760.737944162436</v>
      </c>
      <c r="N142" s="149">
        <f t="shared" si="163"/>
        <v>12760.737944162436</v>
      </c>
      <c r="O142" s="149">
        <f t="shared" si="163"/>
        <v>12760.737944162436</v>
      </c>
      <c r="P142" s="149">
        <f t="shared" si="163"/>
        <v>12760.737944162436</v>
      </c>
      <c r="Q142" s="149">
        <f t="shared" si="163"/>
        <v>12760.737944162436</v>
      </c>
      <c r="R142" s="149">
        <f t="shared" si="163"/>
        <v>12760.737944162436</v>
      </c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  <c r="BH142" s="149"/>
      <c r="BI142" s="149"/>
      <c r="BJ142" s="149"/>
      <c r="BK142" s="149"/>
      <c r="BL142" s="149"/>
      <c r="BM142" s="149"/>
      <c r="BN142" s="149"/>
      <c r="BO142" s="149"/>
      <c r="BP142" s="149"/>
      <c r="BQ142" s="149"/>
      <c r="BR142" s="149"/>
      <c r="BS142" s="149"/>
      <c r="BT142" s="149"/>
      <c r="BU142" s="149"/>
      <c r="BV142" s="149"/>
      <c r="BW142" s="149"/>
      <c r="BX142" s="149"/>
      <c r="BY142" s="149"/>
      <c r="BZ142" s="149"/>
      <c r="CA142" s="149"/>
      <c r="CB142" s="149"/>
      <c r="CC142" s="149"/>
      <c r="CD142" s="149"/>
      <c r="CE142" s="149"/>
      <c r="CF142" s="149"/>
      <c r="CG142" s="149"/>
      <c r="CH142" s="149"/>
      <c r="CI142" s="149"/>
      <c r="CZ142" s="152"/>
      <c r="DA142" s="157"/>
      <c r="DB142" s="164"/>
    </row>
    <row r="143" spans="2:106" s="135" customFormat="1" ht="14.25" outlineLevel="2" x14ac:dyDescent="0.25">
      <c r="B143" s="136"/>
      <c r="C143" s="540" t="str">
        <f t="shared" si="160"/>
        <v>Хантос</v>
      </c>
      <c r="D143" s="147"/>
      <c r="E143" s="147"/>
      <c r="F143" s="291"/>
      <c r="G143" s="147"/>
      <c r="H143" s="149">
        <f t="shared" si="163"/>
        <v>12760.737944162436</v>
      </c>
      <c r="I143" s="149">
        <f t="shared" si="163"/>
        <v>12760.737944162436</v>
      </c>
      <c r="J143" s="149">
        <f t="shared" si="163"/>
        <v>12760.737944162436</v>
      </c>
      <c r="K143" s="149">
        <f t="shared" si="163"/>
        <v>12760.737944162436</v>
      </c>
      <c r="L143" s="149">
        <f t="shared" si="163"/>
        <v>12760.737944162436</v>
      </c>
      <c r="M143" s="149">
        <f t="shared" si="163"/>
        <v>12760.737944162436</v>
      </c>
      <c r="N143" s="149">
        <f t="shared" si="163"/>
        <v>12760.737944162436</v>
      </c>
      <c r="O143" s="149">
        <f t="shared" si="163"/>
        <v>12760.737944162436</v>
      </c>
      <c r="P143" s="149">
        <f t="shared" si="163"/>
        <v>12760.737944162436</v>
      </c>
      <c r="Q143" s="149">
        <f t="shared" si="163"/>
        <v>12760.737944162436</v>
      </c>
      <c r="R143" s="149">
        <f t="shared" si="163"/>
        <v>12760.737944162436</v>
      </c>
      <c r="S143" s="149"/>
      <c r="T143" s="149"/>
      <c r="U143" s="149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  <c r="BH143" s="149"/>
      <c r="BI143" s="149"/>
      <c r="BJ143" s="149"/>
      <c r="BK143" s="149"/>
      <c r="BL143" s="149"/>
      <c r="BM143" s="149"/>
      <c r="BN143" s="149"/>
      <c r="BO143" s="149"/>
      <c r="BP143" s="149"/>
      <c r="BQ143" s="149"/>
      <c r="BR143" s="149"/>
      <c r="BS143" s="149"/>
      <c r="BT143" s="149"/>
      <c r="BU143" s="149"/>
      <c r="BV143" s="149"/>
      <c r="BW143" s="149"/>
      <c r="BX143" s="149"/>
      <c r="BY143" s="149"/>
      <c r="BZ143" s="149"/>
      <c r="CA143" s="149"/>
      <c r="CB143" s="149"/>
      <c r="CC143" s="149"/>
      <c r="CD143" s="149"/>
      <c r="CE143" s="149"/>
      <c r="CF143" s="149"/>
      <c r="CG143" s="149"/>
      <c r="CH143" s="149"/>
      <c r="CI143" s="149"/>
      <c r="CZ143" s="152"/>
      <c r="DA143" s="157"/>
      <c r="DB143" s="164"/>
    </row>
    <row r="144" spans="2:106" s="135" customFormat="1" ht="14.25" outlineLevel="2" x14ac:dyDescent="0.25">
      <c r="B144" s="136"/>
      <c r="C144" s="540" t="str">
        <f t="shared" si="160"/>
        <v>Мегион</v>
      </c>
      <c r="D144" s="147"/>
      <c r="E144" s="147"/>
      <c r="F144" s="291"/>
      <c r="G144" s="147"/>
      <c r="H144" s="149">
        <f t="shared" si="163"/>
        <v>12760.737944162436</v>
      </c>
      <c r="I144" s="149">
        <f t="shared" si="163"/>
        <v>12760.737944162436</v>
      </c>
      <c r="J144" s="149">
        <f t="shared" si="163"/>
        <v>12760.737944162436</v>
      </c>
      <c r="K144" s="149">
        <f t="shared" si="163"/>
        <v>12760.737944162436</v>
      </c>
      <c r="L144" s="149">
        <f t="shared" si="163"/>
        <v>12760.737944162436</v>
      </c>
      <c r="M144" s="149">
        <f t="shared" si="163"/>
        <v>12760.737944162436</v>
      </c>
      <c r="N144" s="149">
        <f t="shared" si="163"/>
        <v>12760.737944162436</v>
      </c>
      <c r="O144" s="149">
        <f t="shared" si="163"/>
        <v>12760.737944162436</v>
      </c>
      <c r="P144" s="149">
        <f t="shared" si="163"/>
        <v>12760.737944162436</v>
      </c>
      <c r="Q144" s="149">
        <f t="shared" si="163"/>
        <v>12760.737944162436</v>
      </c>
      <c r="R144" s="149">
        <f t="shared" si="163"/>
        <v>12760.737944162436</v>
      </c>
      <c r="S144" s="149"/>
      <c r="T144" s="149"/>
      <c r="U144" s="149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  <c r="BH144" s="149"/>
      <c r="BI144" s="149"/>
      <c r="BJ144" s="149"/>
      <c r="BK144" s="149"/>
      <c r="BL144" s="149"/>
      <c r="BM144" s="149"/>
      <c r="BN144" s="149"/>
      <c r="BO144" s="149"/>
      <c r="BP144" s="149"/>
      <c r="BQ144" s="149"/>
      <c r="BR144" s="149"/>
      <c r="BS144" s="149"/>
      <c r="BT144" s="149"/>
      <c r="BU144" s="149"/>
      <c r="BV144" s="149"/>
      <c r="BW144" s="149"/>
      <c r="BX144" s="149"/>
      <c r="BY144" s="149"/>
      <c r="BZ144" s="149"/>
      <c r="CA144" s="149"/>
      <c r="CB144" s="149"/>
      <c r="CC144" s="149"/>
      <c r="CD144" s="149"/>
      <c r="CE144" s="149"/>
      <c r="CF144" s="149"/>
      <c r="CG144" s="149"/>
      <c r="CH144" s="149"/>
      <c r="CI144" s="149"/>
      <c r="CZ144" s="152"/>
      <c r="DA144" s="157"/>
      <c r="DB144" s="164"/>
    </row>
    <row r="145" spans="2:106" s="135" customFormat="1" ht="14.25" outlineLevel="2" x14ac:dyDescent="0.25">
      <c r="B145" s="136"/>
      <c r="C145" s="540" t="str">
        <f t="shared" si="160"/>
        <v>Оренбург</v>
      </c>
      <c r="D145" s="147"/>
      <c r="E145" s="147"/>
      <c r="F145" s="291"/>
      <c r="G145" s="147"/>
      <c r="H145" s="149">
        <f t="shared" si="163"/>
        <v>7089.2988578680197</v>
      </c>
      <c r="I145" s="149">
        <f t="shared" si="163"/>
        <v>7089.2988578680197</v>
      </c>
      <c r="J145" s="149">
        <f t="shared" si="163"/>
        <v>7089.2988578680197</v>
      </c>
      <c r="K145" s="149">
        <f t="shared" si="163"/>
        <v>7089.2988578680197</v>
      </c>
      <c r="L145" s="149">
        <f t="shared" si="163"/>
        <v>7089.2988578680197</v>
      </c>
      <c r="M145" s="149">
        <f t="shared" si="163"/>
        <v>7089.2988578680197</v>
      </c>
      <c r="N145" s="149">
        <f t="shared" si="163"/>
        <v>7089.2988578680197</v>
      </c>
      <c r="O145" s="149">
        <f t="shared" si="163"/>
        <v>7089.2988578680197</v>
      </c>
      <c r="P145" s="149">
        <f t="shared" si="163"/>
        <v>7089.2988578680197</v>
      </c>
      <c r="Q145" s="149">
        <f t="shared" si="163"/>
        <v>7089.2988578680197</v>
      </c>
      <c r="R145" s="149">
        <f t="shared" si="163"/>
        <v>7089.2988578680197</v>
      </c>
      <c r="S145" s="149"/>
      <c r="T145" s="149"/>
      <c r="U145" s="149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  <c r="BH145" s="149"/>
      <c r="BI145" s="149"/>
      <c r="BJ145" s="149"/>
      <c r="BK145" s="149"/>
      <c r="BL145" s="149"/>
      <c r="BM145" s="149"/>
      <c r="BN145" s="149"/>
      <c r="BO145" s="149"/>
      <c r="BP145" s="149"/>
      <c r="BQ145" s="149"/>
      <c r="BR145" s="149"/>
      <c r="BS145" s="149"/>
      <c r="BT145" s="149"/>
      <c r="BU145" s="149"/>
      <c r="BV145" s="149"/>
      <c r="BW145" s="149"/>
      <c r="BX145" s="149"/>
      <c r="BY145" s="149"/>
      <c r="BZ145" s="149"/>
      <c r="CA145" s="149"/>
      <c r="CB145" s="149"/>
      <c r="CC145" s="149"/>
      <c r="CD145" s="149"/>
      <c r="CE145" s="149"/>
      <c r="CF145" s="149"/>
      <c r="CG145" s="149"/>
      <c r="CH145" s="149"/>
      <c r="CI145" s="149"/>
      <c r="CZ145" s="152"/>
      <c r="DA145" s="157"/>
      <c r="DB145" s="164"/>
    </row>
    <row r="146" spans="2:106" s="135" customFormat="1" ht="14.25" outlineLevel="2" x14ac:dyDescent="0.25">
      <c r="B146" s="136"/>
      <c r="C146" s="540" t="str">
        <f t="shared" si="160"/>
        <v>Восток</v>
      </c>
      <c r="D146" s="147"/>
      <c r="E146" s="147"/>
      <c r="F146" s="291"/>
      <c r="G146" s="147"/>
      <c r="H146" s="149">
        <f t="shared" si="163"/>
        <v>7089.2988578680197</v>
      </c>
      <c r="I146" s="149">
        <f t="shared" si="163"/>
        <v>7089.2988578680197</v>
      </c>
      <c r="J146" s="149">
        <f t="shared" si="163"/>
        <v>7089.2988578680197</v>
      </c>
      <c r="K146" s="149">
        <f t="shared" si="163"/>
        <v>7089.2988578680197</v>
      </c>
      <c r="L146" s="149">
        <f t="shared" si="163"/>
        <v>7089.2988578680197</v>
      </c>
      <c r="M146" s="149">
        <f t="shared" si="163"/>
        <v>7089.2988578680197</v>
      </c>
      <c r="N146" s="149">
        <f t="shared" si="163"/>
        <v>7089.2988578680197</v>
      </c>
      <c r="O146" s="149">
        <f t="shared" si="163"/>
        <v>7089.2988578680197</v>
      </c>
      <c r="P146" s="149">
        <f t="shared" si="163"/>
        <v>7089.2988578680197</v>
      </c>
      <c r="Q146" s="149">
        <f t="shared" si="163"/>
        <v>7089.2988578680197</v>
      </c>
      <c r="R146" s="149">
        <f t="shared" si="163"/>
        <v>7089.2988578680197</v>
      </c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  <c r="BH146" s="149"/>
      <c r="BI146" s="149"/>
      <c r="BJ146" s="149"/>
      <c r="BK146" s="149"/>
      <c r="BL146" s="149"/>
      <c r="BM146" s="149"/>
      <c r="BN146" s="149"/>
      <c r="BO146" s="149"/>
      <c r="BP146" s="149"/>
      <c r="BQ146" s="149"/>
      <c r="BR146" s="149"/>
      <c r="BS146" s="149"/>
      <c r="BT146" s="149"/>
      <c r="BU146" s="149"/>
      <c r="BV146" s="149"/>
      <c r="BW146" s="149"/>
      <c r="BX146" s="149"/>
      <c r="BY146" s="149"/>
      <c r="BZ146" s="149"/>
      <c r="CA146" s="149"/>
      <c r="CB146" s="149"/>
      <c r="CC146" s="149"/>
      <c r="CD146" s="149"/>
      <c r="CE146" s="149"/>
      <c r="CF146" s="149"/>
      <c r="CG146" s="149"/>
      <c r="CH146" s="149"/>
      <c r="CI146" s="149"/>
      <c r="CZ146" s="152"/>
      <c r="DA146" s="157"/>
      <c r="DB146" s="164"/>
    </row>
    <row r="147" spans="2:106" s="135" customFormat="1" ht="14.25" outlineLevel="2" x14ac:dyDescent="0.25">
      <c r="B147" s="136"/>
      <c r="C147" s="540" t="str">
        <f t="shared" si="160"/>
        <v>Ямал</v>
      </c>
      <c r="D147" s="147"/>
      <c r="E147" s="147"/>
      <c r="F147" s="291"/>
      <c r="G147" s="147"/>
      <c r="H147" s="149">
        <f t="shared" si="163"/>
        <v>8507.1586294416211</v>
      </c>
      <c r="I147" s="149">
        <f t="shared" si="163"/>
        <v>8507.1586294416211</v>
      </c>
      <c r="J147" s="149">
        <f t="shared" si="163"/>
        <v>8507.1586294416211</v>
      </c>
      <c r="K147" s="149">
        <f t="shared" si="163"/>
        <v>8507.1586294416211</v>
      </c>
      <c r="L147" s="149">
        <f t="shared" si="163"/>
        <v>8507.1586294416211</v>
      </c>
      <c r="M147" s="149">
        <f t="shared" si="163"/>
        <v>8507.1586294416211</v>
      </c>
      <c r="N147" s="149">
        <f t="shared" si="163"/>
        <v>8507.1586294416211</v>
      </c>
      <c r="O147" s="149">
        <f t="shared" si="163"/>
        <v>8507.1586294416211</v>
      </c>
      <c r="P147" s="149">
        <f t="shared" si="163"/>
        <v>8507.1586294416211</v>
      </c>
      <c r="Q147" s="149">
        <f t="shared" si="163"/>
        <v>8507.1586294416211</v>
      </c>
      <c r="R147" s="149">
        <f t="shared" si="163"/>
        <v>8507.1586294416211</v>
      </c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  <c r="BH147" s="149"/>
      <c r="BI147" s="149"/>
      <c r="BJ147" s="149"/>
      <c r="BK147" s="149"/>
      <c r="BL147" s="149"/>
      <c r="BM147" s="149"/>
      <c r="BN147" s="149"/>
      <c r="BO147" s="149"/>
      <c r="BP147" s="149"/>
      <c r="BQ147" s="149"/>
      <c r="BR147" s="149"/>
      <c r="BS147" s="149"/>
      <c r="BT147" s="149"/>
      <c r="BU147" s="149"/>
      <c r="BV147" s="149"/>
      <c r="BW147" s="149"/>
      <c r="BX147" s="149"/>
      <c r="BY147" s="149"/>
      <c r="BZ147" s="149"/>
      <c r="CA147" s="149"/>
      <c r="CB147" s="149"/>
      <c r="CC147" s="149"/>
      <c r="CD147" s="149"/>
      <c r="CE147" s="149"/>
      <c r="CF147" s="149"/>
      <c r="CG147" s="149"/>
      <c r="CH147" s="149"/>
      <c r="CI147" s="149"/>
      <c r="CZ147" s="152"/>
      <c r="DA147" s="157"/>
      <c r="DB147" s="164"/>
    </row>
    <row r="148" spans="2:106" s="135" customFormat="1" ht="14.25" outlineLevel="2" x14ac:dyDescent="0.25">
      <c r="B148" s="136"/>
      <c r="C148" s="540" t="str">
        <f t="shared" si="160"/>
        <v>Мессояха</v>
      </c>
      <c r="D148" s="147"/>
      <c r="E148" s="147"/>
      <c r="F148" s="291"/>
      <c r="G148" s="147"/>
      <c r="H148" s="149">
        <f t="shared" si="163"/>
        <v>8507.1586294416211</v>
      </c>
      <c r="I148" s="149">
        <f t="shared" si="163"/>
        <v>8507.1586294416211</v>
      </c>
      <c r="J148" s="149">
        <f t="shared" si="163"/>
        <v>8507.1586294416211</v>
      </c>
      <c r="K148" s="149">
        <f t="shared" si="163"/>
        <v>8507.1586294416211</v>
      </c>
      <c r="L148" s="149">
        <f t="shared" si="163"/>
        <v>8507.1586294416211</v>
      </c>
      <c r="M148" s="149">
        <f t="shared" si="163"/>
        <v>8507.1586294416211</v>
      </c>
      <c r="N148" s="149">
        <f t="shared" si="163"/>
        <v>8507.1586294416211</v>
      </c>
      <c r="O148" s="149">
        <f t="shared" si="163"/>
        <v>8507.1586294416211</v>
      </c>
      <c r="P148" s="149">
        <f t="shared" si="163"/>
        <v>8507.1586294416211</v>
      </c>
      <c r="Q148" s="149">
        <f t="shared" si="163"/>
        <v>8507.1586294416211</v>
      </c>
      <c r="R148" s="149">
        <f t="shared" si="163"/>
        <v>8507.1586294416211</v>
      </c>
      <c r="S148" s="149"/>
      <c r="T148" s="149"/>
      <c r="U148" s="149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  <c r="BH148" s="149"/>
      <c r="BI148" s="149"/>
      <c r="BJ148" s="149"/>
      <c r="BK148" s="149"/>
      <c r="BL148" s="149"/>
      <c r="BM148" s="149"/>
      <c r="BN148" s="149"/>
      <c r="BO148" s="149"/>
      <c r="BP148" s="149"/>
      <c r="BQ148" s="149"/>
      <c r="BR148" s="149"/>
      <c r="BS148" s="149"/>
      <c r="BT148" s="149"/>
      <c r="BU148" s="149"/>
      <c r="BV148" s="149"/>
      <c r="BW148" s="149"/>
      <c r="BX148" s="149"/>
      <c r="BY148" s="149"/>
      <c r="BZ148" s="149"/>
      <c r="CA148" s="149"/>
      <c r="CB148" s="149"/>
      <c r="CC148" s="149"/>
      <c r="CD148" s="149"/>
      <c r="CE148" s="149"/>
      <c r="CF148" s="149"/>
      <c r="CG148" s="149"/>
      <c r="CH148" s="149"/>
      <c r="CI148" s="149"/>
      <c r="CZ148" s="152"/>
      <c r="DA148" s="157"/>
      <c r="DB148" s="164"/>
    </row>
    <row r="149" spans="2:106" s="135" customFormat="1" ht="14.25" outlineLevel="2" x14ac:dyDescent="0.25">
      <c r="B149" s="136"/>
      <c r="C149" s="540" t="str">
        <f t="shared" si="160"/>
        <v>Заполярье</v>
      </c>
      <c r="D149" s="147"/>
      <c r="E149" s="147"/>
      <c r="F149" s="291"/>
      <c r="G149" s="147"/>
      <c r="H149" s="149">
        <f t="shared" si="163"/>
        <v>12760.737944162436</v>
      </c>
      <c r="I149" s="149">
        <f t="shared" si="163"/>
        <v>12760.737944162436</v>
      </c>
      <c r="J149" s="149">
        <f t="shared" si="163"/>
        <v>12760.737944162436</v>
      </c>
      <c r="K149" s="149">
        <f t="shared" si="163"/>
        <v>12760.737944162436</v>
      </c>
      <c r="L149" s="149">
        <f t="shared" si="163"/>
        <v>12760.737944162436</v>
      </c>
      <c r="M149" s="149">
        <f t="shared" si="163"/>
        <v>12760.737944162436</v>
      </c>
      <c r="N149" s="149">
        <f t="shared" si="163"/>
        <v>12760.737944162436</v>
      </c>
      <c r="O149" s="149">
        <f t="shared" si="163"/>
        <v>12760.737944162436</v>
      </c>
      <c r="P149" s="149">
        <f t="shared" si="163"/>
        <v>12760.737944162436</v>
      </c>
      <c r="Q149" s="149">
        <f t="shared" si="163"/>
        <v>12760.737944162436</v>
      </c>
      <c r="R149" s="149">
        <f t="shared" si="163"/>
        <v>12760.737944162436</v>
      </c>
      <c r="S149" s="149"/>
      <c r="T149" s="149"/>
      <c r="U149" s="149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  <c r="BH149" s="149"/>
      <c r="BI149" s="149"/>
      <c r="BJ149" s="149"/>
      <c r="BK149" s="149"/>
      <c r="BL149" s="149"/>
      <c r="BM149" s="149"/>
      <c r="BN149" s="149"/>
      <c r="BO149" s="149"/>
      <c r="BP149" s="149"/>
      <c r="BQ149" s="149"/>
      <c r="BR149" s="149"/>
      <c r="BS149" s="149"/>
      <c r="BT149" s="149"/>
      <c r="BU149" s="149"/>
      <c r="BV149" s="149"/>
      <c r="BW149" s="149"/>
      <c r="BX149" s="149"/>
      <c r="BY149" s="149"/>
      <c r="BZ149" s="149"/>
      <c r="CA149" s="149"/>
      <c r="CB149" s="149"/>
      <c r="CC149" s="149"/>
      <c r="CD149" s="149"/>
      <c r="CE149" s="149"/>
      <c r="CF149" s="149"/>
      <c r="CG149" s="149"/>
      <c r="CH149" s="149"/>
      <c r="CI149" s="149"/>
      <c r="CZ149" s="152"/>
      <c r="DA149" s="157"/>
      <c r="DB149" s="164"/>
    </row>
    <row r="150" spans="2:106" s="135" customFormat="1" ht="14.25" outlineLevel="2" x14ac:dyDescent="0.25">
      <c r="B150" s="136"/>
      <c r="C150" s="540" t="str">
        <f t="shared" si="160"/>
        <v>ГПН Р</v>
      </c>
      <c r="D150" s="147"/>
      <c r="E150" s="147"/>
      <c r="F150" s="291"/>
      <c r="G150" s="147"/>
      <c r="H150" s="149">
        <f t="shared" si="163"/>
        <v>7089.2988578680197</v>
      </c>
      <c r="I150" s="149">
        <f t="shared" si="163"/>
        <v>7089.2988578680197</v>
      </c>
      <c r="J150" s="149">
        <f t="shared" si="163"/>
        <v>7089.2988578680197</v>
      </c>
      <c r="K150" s="149">
        <f t="shared" si="163"/>
        <v>7089.2988578680197</v>
      </c>
      <c r="L150" s="149">
        <f t="shared" si="163"/>
        <v>7089.2988578680197</v>
      </c>
      <c r="M150" s="149">
        <f t="shared" si="163"/>
        <v>7089.2988578680197</v>
      </c>
      <c r="N150" s="149">
        <f t="shared" si="163"/>
        <v>7089.2988578680197</v>
      </c>
      <c r="O150" s="149">
        <f t="shared" si="163"/>
        <v>7089.2988578680197</v>
      </c>
      <c r="P150" s="149">
        <f t="shared" si="163"/>
        <v>7089.2988578680197</v>
      </c>
      <c r="Q150" s="149">
        <f t="shared" si="163"/>
        <v>7089.2988578680197</v>
      </c>
      <c r="R150" s="149">
        <f t="shared" si="163"/>
        <v>7089.2988578680197</v>
      </c>
      <c r="S150" s="149"/>
      <c r="T150" s="149"/>
      <c r="U150" s="149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49"/>
      <c r="AF150" s="149"/>
      <c r="AG150" s="149"/>
      <c r="AH150" s="149"/>
      <c r="AI150" s="149"/>
      <c r="AJ150" s="149"/>
      <c r="AK150" s="149"/>
      <c r="AL150" s="149"/>
      <c r="AM150" s="149"/>
      <c r="AN150" s="149"/>
      <c r="AO150" s="149"/>
      <c r="AP150" s="149"/>
      <c r="AQ150" s="149"/>
      <c r="AR150" s="149"/>
      <c r="AS150" s="149"/>
      <c r="AT150" s="149"/>
      <c r="AU150" s="149"/>
      <c r="AV150" s="149"/>
      <c r="AW150" s="149"/>
      <c r="AX150" s="149"/>
      <c r="AY150" s="149"/>
      <c r="AZ150" s="149"/>
      <c r="BA150" s="149"/>
      <c r="BB150" s="149"/>
      <c r="BC150" s="149"/>
      <c r="BD150" s="149"/>
      <c r="BE150" s="149"/>
      <c r="BF150" s="149"/>
      <c r="BG150" s="149"/>
      <c r="BH150" s="149"/>
      <c r="BI150" s="149"/>
      <c r="BJ150" s="149"/>
      <c r="BK150" s="149"/>
      <c r="BL150" s="149"/>
      <c r="BM150" s="149"/>
      <c r="BN150" s="149"/>
      <c r="BO150" s="149"/>
      <c r="BP150" s="149"/>
      <c r="BQ150" s="149"/>
      <c r="BR150" s="149"/>
      <c r="BS150" s="149"/>
      <c r="BT150" s="149"/>
      <c r="BU150" s="149"/>
      <c r="BV150" s="149"/>
      <c r="BW150" s="149"/>
      <c r="BX150" s="149"/>
      <c r="BY150" s="149"/>
      <c r="BZ150" s="149"/>
      <c r="CA150" s="149"/>
      <c r="CB150" s="149"/>
      <c r="CC150" s="149"/>
      <c r="CD150" s="149"/>
      <c r="CE150" s="149"/>
      <c r="CF150" s="149"/>
      <c r="CG150" s="149"/>
      <c r="CH150" s="149"/>
      <c r="CI150" s="149"/>
      <c r="CZ150" s="152"/>
      <c r="DA150" s="157"/>
      <c r="DB150" s="164"/>
    </row>
    <row r="151" spans="2:106" s="135" customFormat="1" ht="14.25" outlineLevel="2" x14ac:dyDescent="0.25">
      <c r="B151" s="136"/>
      <c r="C151" s="540" t="str">
        <f t="shared" si="160"/>
        <v>Гео</v>
      </c>
      <c r="D151" s="147"/>
      <c r="E151" s="147"/>
      <c r="F151" s="291"/>
      <c r="G151" s="147"/>
      <c r="H151" s="149">
        <f t="shared" si="163"/>
        <v>7089.2988578680197</v>
      </c>
      <c r="I151" s="149">
        <f t="shared" si="163"/>
        <v>7089.2988578680197</v>
      </c>
      <c r="J151" s="149">
        <f t="shared" si="163"/>
        <v>7089.2988578680197</v>
      </c>
      <c r="K151" s="149">
        <f t="shared" si="163"/>
        <v>7089.2988578680197</v>
      </c>
      <c r="L151" s="149">
        <f t="shared" si="163"/>
        <v>7089.2988578680197</v>
      </c>
      <c r="M151" s="149">
        <f t="shared" si="163"/>
        <v>7089.2988578680197</v>
      </c>
      <c r="N151" s="149">
        <f t="shared" si="163"/>
        <v>7089.2988578680197</v>
      </c>
      <c r="O151" s="149">
        <f t="shared" si="163"/>
        <v>7089.2988578680197</v>
      </c>
      <c r="P151" s="149">
        <f t="shared" si="163"/>
        <v>7089.2988578680197</v>
      </c>
      <c r="Q151" s="149">
        <f t="shared" si="163"/>
        <v>7089.2988578680197</v>
      </c>
      <c r="R151" s="149">
        <f t="shared" si="163"/>
        <v>7089.2988578680197</v>
      </c>
      <c r="S151" s="149"/>
      <c r="T151" s="149"/>
      <c r="U151" s="149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  <c r="BH151" s="149"/>
      <c r="BI151" s="149"/>
      <c r="BJ151" s="149"/>
      <c r="BK151" s="149"/>
      <c r="BL151" s="149"/>
      <c r="BM151" s="149"/>
      <c r="BN151" s="149"/>
      <c r="BO151" s="149"/>
      <c r="BP151" s="149"/>
      <c r="BQ151" s="149"/>
      <c r="BR151" s="149"/>
      <c r="BS151" s="149"/>
      <c r="BT151" s="149"/>
      <c r="BU151" s="149"/>
      <c r="BV151" s="149"/>
      <c r="BW151" s="149"/>
      <c r="BX151" s="149"/>
      <c r="BY151" s="149"/>
      <c r="BZ151" s="149"/>
      <c r="CA151" s="149"/>
      <c r="CB151" s="149"/>
      <c r="CC151" s="149"/>
      <c r="CD151" s="149"/>
      <c r="CE151" s="149"/>
      <c r="CF151" s="149"/>
      <c r="CG151" s="149"/>
      <c r="CH151" s="149"/>
      <c r="CI151" s="149"/>
      <c r="CZ151" s="152"/>
      <c r="DA151" s="157"/>
      <c r="DB151" s="164"/>
    </row>
    <row r="152" spans="2:106" s="135" customFormat="1" ht="14.25" outlineLevel="2" x14ac:dyDescent="0.25">
      <c r="B152" s="136"/>
      <c r="C152" s="540" t="str">
        <f t="shared" si="160"/>
        <v>НТЦ</v>
      </c>
      <c r="D152" s="147"/>
      <c r="E152" s="147"/>
      <c r="F152" s="291"/>
      <c r="G152" s="147"/>
      <c r="H152" s="149">
        <f t="shared" si="163"/>
        <v>8507.1586294416211</v>
      </c>
      <c r="I152" s="149">
        <f t="shared" si="163"/>
        <v>8507.1586294416211</v>
      </c>
      <c r="J152" s="149">
        <f t="shared" si="163"/>
        <v>8507.1586294416211</v>
      </c>
      <c r="K152" s="149">
        <f t="shared" si="163"/>
        <v>8507.1586294416211</v>
      </c>
      <c r="L152" s="149">
        <f t="shared" si="163"/>
        <v>8507.1586294416211</v>
      </c>
      <c r="M152" s="149">
        <f t="shared" si="163"/>
        <v>8507.1586294416211</v>
      </c>
      <c r="N152" s="149">
        <f t="shared" si="163"/>
        <v>8507.1586294416211</v>
      </c>
      <c r="O152" s="149">
        <f t="shared" si="163"/>
        <v>8507.1586294416211</v>
      </c>
      <c r="P152" s="149">
        <f t="shared" si="163"/>
        <v>8507.1586294416211</v>
      </c>
      <c r="Q152" s="149">
        <f t="shared" si="163"/>
        <v>8507.1586294416211</v>
      </c>
      <c r="R152" s="149">
        <f t="shared" si="163"/>
        <v>8507.1586294416211</v>
      </c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  <c r="BH152" s="149"/>
      <c r="BI152" s="149"/>
      <c r="BJ152" s="149"/>
      <c r="BK152" s="149"/>
      <c r="BL152" s="149"/>
      <c r="BM152" s="149"/>
      <c r="BN152" s="149"/>
      <c r="BO152" s="149"/>
      <c r="BP152" s="149"/>
      <c r="BQ152" s="149"/>
      <c r="BR152" s="149"/>
      <c r="BS152" s="149"/>
      <c r="BT152" s="149"/>
      <c r="BU152" s="149"/>
      <c r="BV152" s="149"/>
      <c r="BW152" s="149"/>
      <c r="BX152" s="149"/>
      <c r="BY152" s="149"/>
      <c r="BZ152" s="149"/>
      <c r="CA152" s="149"/>
      <c r="CB152" s="149"/>
      <c r="CC152" s="149"/>
      <c r="CD152" s="149"/>
      <c r="CE152" s="149"/>
      <c r="CF152" s="149"/>
      <c r="CG152" s="149"/>
      <c r="CH152" s="149"/>
      <c r="CI152" s="149"/>
      <c r="CZ152" s="152"/>
      <c r="DA152" s="157"/>
      <c r="DB152" s="164"/>
    </row>
    <row r="153" spans="2:106" s="135" customFormat="1" ht="14.25" outlineLevel="2" x14ac:dyDescent="0.25">
      <c r="B153" s="136"/>
      <c r="C153" s="540" t="str">
        <f t="shared" si="160"/>
        <v>Меретояха</v>
      </c>
      <c r="D153" s="147"/>
      <c r="E153" s="147"/>
      <c r="F153" s="291"/>
      <c r="G153" s="147"/>
      <c r="H153" s="149">
        <f t="shared" si="163"/>
        <v>8507.1586294416211</v>
      </c>
      <c r="I153" s="149">
        <f t="shared" si="163"/>
        <v>8507.1586294416211</v>
      </c>
      <c r="J153" s="149">
        <f t="shared" si="163"/>
        <v>8507.1586294416211</v>
      </c>
      <c r="K153" s="149">
        <f t="shared" si="163"/>
        <v>8507.1586294416211</v>
      </c>
      <c r="L153" s="149">
        <f t="shared" si="163"/>
        <v>8507.1586294416211</v>
      </c>
      <c r="M153" s="149">
        <f t="shared" si="163"/>
        <v>8507.1586294416211</v>
      </c>
      <c r="N153" s="149">
        <f t="shared" si="163"/>
        <v>8507.1586294416211</v>
      </c>
      <c r="O153" s="149">
        <f t="shared" si="163"/>
        <v>8507.1586294416211</v>
      </c>
      <c r="P153" s="149">
        <f t="shared" si="163"/>
        <v>8507.1586294416211</v>
      </c>
      <c r="Q153" s="149">
        <f t="shared" si="163"/>
        <v>8507.1586294416211</v>
      </c>
      <c r="R153" s="149">
        <f t="shared" si="163"/>
        <v>8507.1586294416211</v>
      </c>
      <c r="S153" s="149"/>
      <c r="T153" s="149"/>
      <c r="U153" s="149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  <c r="AI153" s="149"/>
      <c r="AJ153" s="149"/>
      <c r="AK153" s="149"/>
      <c r="AL153" s="149"/>
      <c r="AM153" s="149"/>
      <c r="AN153" s="149"/>
      <c r="AO153" s="149"/>
      <c r="AP153" s="149"/>
      <c r="AQ153" s="149"/>
      <c r="AR153" s="149"/>
      <c r="AS153" s="149"/>
      <c r="AT153" s="149"/>
      <c r="AU153" s="149"/>
      <c r="AV153" s="149"/>
      <c r="AW153" s="149"/>
      <c r="AX153" s="149"/>
      <c r="AY153" s="149"/>
      <c r="AZ153" s="149"/>
      <c r="BA153" s="149"/>
      <c r="BB153" s="149"/>
      <c r="BC153" s="149"/>
      <c r="BD153" s="149"/>
      <c r="BE153" s="149"/>
      <c r="BF153" s="149"/>
      <c r="BG153" s="149"/>
      <c r="BH153" s="149"/>
      <c r="BI153" s="149"/>
      <c r="BJ153" s="149"/>
      <c r="BK153" s="149"/>
      <c r="BL153" s="149"/>
      <c r="BM153" s="149"/>
      <c r="BN153" s="149"/>
      <c r="BO153" s="149"/>
      <c r="BP153" s="149"/>
      <c r="BQ153" s="149"/>
      <c r="BR153" s="149"/>
      <c r="BS153" s="149"/>
      <c r="BT153" s="149"/>
      <c r="BU153" s="149"/>
      <c r="BV153" s="149"/>
      <c r="BW153" s="149"/>
      <c r="BX153" s="149"/>
      <c r="BY153" s="149"/>
      <c r="BZ153" s="149"/>
      <c r="CA153" s="149"/>
      <c r="CB153" s="149"/>
      <c r="CC153" s="149"/>
      <c r="CD153" s="149"/>
      <c r="CE153" s="149"/>
      <c r="CF153" s="149"/>
      <c r="CG153" s="149"/>
      <c r="CH153" s="149"/>
      <c r="CI153" s="149"/>
      <c r="CZ153" s="152"/>
      <c r="DA153" s="157"/>
      <c r="DB153" s="164"/>
    </row>
    <row r="154" spans="2:106" s="685" customFormat="1" ht="25.5" outlineLevel="2" x14ac:dyDescent="0.25">
      <c r="B154" s="680" t="s">
        <v>1128</v>
      </c>
      <c r="C154" s="681" t="s">
        <v>1149</v>
      </c>
      <c r="D154" s="682" t="s">
        <v>1130</v>
      </c>
      <c r="E154" s="682"/>
      <c r="F154" s="683"/>
      <c r="G154" s="682"/>
      <c r="H154" s="684">
        <f>SUM(H155:H167)</f>
        <v>0</v>
      </c>
      <c r="I154" s="684">
        <f t="shared" ref="I154:R154" si="164">SUM(I155:I167)</f>
        <v>0</v>
      </c>
      <c r="J154" s="684">
        <f t="shared" si="164"/>
        <v>6477.7356321839106</v>
      </c>
      <c r="K154" s="684">
        <f t="shared" si="164"/>
        <v>33813.780000000006</v>
      </c>
      <c r="L154" s="684">
        <f t="shared" si="164"/>
        <v>56356.3</v>
      </c>
      <c r="M154" s="684">
        <f t="shared" si="164"/>
        <v>67627.560000000012</v>
      </c>
      <c r="N154" s="684">
        <f t="shared" si="164"/>
        <v>101441.34000000001</v>
      </c>
      <c r="O154" s="684">
        <f t="shared" si="164"/>
        <v>101441.34000000001</v>
      </c>
      <c r="P154" s="684">
        <f t="shared" si="164"/>
        <v>101441.34000000001</v>
      </c>
      <c r="Q154" s="684">
        <f t="shared" si="164"/>
        <v>101441.34000000001</v>
      </c>
      <c r="R154" s="684">
        <f t="shared" si="164"/>
        <v>101441.34000000001</v>
      </c>
      <c r="S154" s="684"/>
      <c r="T154" s="684"/>
      <c r="U154" s="684"/>
      <c r="V154" s="684"/>
      <c r="W154" s="684"/>
      <c r="X154" s="684"/>
      <c r="Y154" s="684"/>
      <c r="Z154" s="684"/>
      <c r="AA154" s="684"/>
      <c r="AB154" s="684"/>
      <c r="AC154" s="684"/>
      <c r="AD154" s="684"/>
      <c r="AE154" s="684"/>
      <c r="AF154" s="684"/>
      <c r="AG154" s="684"/>
      <c r="AH154" s="684"/>
      <c r="AI154" s="684"/>
      <c r="AJ154" s="684"/>
      <c r="AK154" s="684"/>
      <c r="AL154" s="684"/>
      <c r="AM154" s="684"/>
      <c r="AN154" s="684"/>
      <c r="AO154" s="684"/>
      <c r="AP154" s="684"/>
      <c r="AQ154" s="684"/>
      <c r="AR154" s="684"/>
      <c r="AS154" s="684"/>
      <c r="AT154" s="684"/>
      <c r="AU154" s="684"/>
      <c r="AV154" s="684"/>
      <c r="AW154" s="684"/>
      <c r="AX154" s="684"/>
      <c r="AY154" s="684"/>
      <c r="AZ154" s="684"/>
      <c r="BA154" s="684"/>
      <c r="BB154" s="684"/>
      <c r="BC154" s="684"/>
      <c r="BD154" s="684"/>
      <c r="BE154" s="684"/>
      <c r="BF154" s="684"/>
      <c r="BG154" s="684"/>
      <c r="BH154" s="684"/>
      <c r="BI154" s="684"/>
      <c r="BJ154" s="684"/>
      <c r="BK154" s="684"/>
      <c r="BL154" s="684"/>
      <c r="BM154" s="684"/>
      <c r="BN154" s="684"/>
      <c r="BO154" s="684"/>
      <c r="BP154" s="684"/>
      <c r="BQ154" s="684"/>
      <c r="BR154" s="684"/>
      <c r="BS154" s="684"/>
      <c r="BT154" s="684"/>
      <c r="BU154" s="684"/>
      <c r="BV154" s="684"/>
      <c r="BW154" s="684"/>
      <c r="BX154" s="684"/>
      <c r="BY154" s="684"/>
      <c r="BZ154" s="684"/>
      <c r="CA154" s="684"/>
      <c r="CB154" s="684"/>
      <c r="CC154" s="684"/>
      <c r="CD154" s="684"/>
      <c r="CE154" s="684"/>
      <c r="CF154" s="684"/>
      <c r="CG154" s="684"/>
      <c r="CH154" s="684"/>
      <c r="CI154" s="684"/>
      <c r="CZ154" s="686"/>
      <c r="DA154" s="687"/>
      <c r="DB154" s="688"/>
    </row>
    <row r="155" spans="2:106" s="135" customFormat="1" ht="14.25" outlineLevel="2" x14ac:dyDescent="0.25">
      <c r="C155" s="716" t="str">
        <f>C141</f>
        <v>КЦ</v>
      </c>
      <c r="D155" s="147"/>
      <c r="E155" s="147"/>
      <c r="F155" s="291"/>
      <c r="G155" s="147"/>
      <c r="H155" s="149">
        <f>H183-H169</f>
        <v>0</v>
      </c>
      <c r="I155" s="149">
        <f t="shared" ref="I155:R155" si="165">I183-I169</f>
        <v>0</v>
      </c>
      <c r="J155" s="149">
        <f t="shared" si="165"/>
        <v>0</v>
      </c>
      <c r="K155" s="149">
        <f t="shared" si="165"/>
        <v>0</v>
      </c>
      <c r="L155" s="149">
        <f t="shared" si="165"/>
        <v>0</v>
      </c>
      <c r="M155" s="149">
        <f t="shared" si="165"/>
        <v>0</v>
      </c>
      <c r="N155" s="149">
        <f t="shared" si="165"/>
        <v>0</v>
      </c>
      <c r="O155" s="149">
        <f t="shared" si="165"/>
        <v>0</v>
      </c>
      <c r="P155" s="149">
        <f t="shared" si="165"/>
        <v>0</v>
      </c>
      <c r="Q155" s="149">
        <f t="shared" si="165"/>
        <v>0</v>
      </c>
      <c r="R155" s="149">
        <f t="shared" si="165"/>
        <v>0</v>
      </c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  <c r="BH155" s="149"/>
      <c r="BI155" s="149"/>
      <c r="BJ155" s="149"/>
      <c r="BK155" s="149"/>
      <c r="BL155" s="149"/>
      <c r="BM155" s="149"/>
      <c r="BN155" s="149"/>
      <c r="BO155" s="149"/>
      <c r="BP155" s="149"/>
      <c r="BQ155" s="149"/>
      <c r="BR155" s="149"/>
      <c r="BS155" s="149"/>
      <c r="BT155" s="149"/>
      <c r="BU155" s="149"/>
      <c r="BV155" s="149"/>
      <c r="BW155" s="149"/>
      <c r="BX155" s="149"/>
      <c r="BY155" s="149"/>
      <c r="BZ155" s="149"/>
      <c r="CA155" s="149"/>
      <c r="CB155" s="149"/>
      <c r="CC155" s="149"/>
      <c r="CD155" s="149"/>
      <c r="CE155" s="149"/>
      <c r="CF155" s="149"/>
      <c r="CG155" s="149"/>
      <c r="CH155" s="149"/>
      <c r="CI155" s="149"/>
      <c r="CZ155" s="152"/>
      <c r="DA155" s="157"/>
      <c r="DB155" s="164"/>
    </row>
    <row r="156" spans="2:106" s="135" customFormat="1" ht="14.25" outlineLevel="2" x14ac:dyDescent="0.25">
      <c r="B156" s="136"/>
      <c r="C156" s="716" t="str">
        <f t="shared" ref="C156:C167" si="166">C142</f>
        <v>ННГ</v>
      </c>
      <c r="D156" s="147"/>
      <c r="E156" s="147"/>
      <c r="F156" s="291"/>
      <c r="G156" s="147"/>
      <c r="H156" s="149">
        <f t="shared" ref="H156:R167" si="167">H184-H170</f>
        <v>0</v>
      </c>
      <c r="I156" s="149">
        <f t="shared" si="167"/>
        <v>0</v>
      </c>
      <c r="J156" s="149">
        <f t="shared" si="167"/>
        <v>728.74525862069095</v>
      </c>
      <c r="K156" s="149">
        <f t="shared" si="167"/>
        <v>3804.0502499999993</v>
      </c>
      <c r="L156" s="149">
        <f t="shared" si="167"/>
        <v>6340.0837499999998</v>
      </c>
      <c r="M156" s="149">
        <f t="shared" si="167"/>
        <v>7608.1005000000005</v>
      </c>
      <c r="N156" s="149">
        <f t="shared" si="167"/>
        <v>11412.150750000001</v>
      </c>
      <c r="O156" s="149">
        <f t="shared" si="167"/>
        <v>11412.150750000001</v>
      </c>
      <c r="P156" s="149">
        <f t="shared" si="167"/>
        <v>11412.150750000001</v>
      </c>
      <c r="Q156" s="149">
        <f t="shared" si="167"/>
        <v>11412.150750000001</v>
      </c>
      <c r="R156" s="149">
        <f t="shared" si="167"/>
        <v>11412.150750000001</v>
      </c>
      <c r="S156" s="149"/>
      <c r="T156" s="149"/>
      <c r="U156" s="149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  <c r="BH156" s="149"/>
      <c r="BI156" s="149"/>
      <c r="BJ156" s="149"/>
      <c r="BK156" s="149"/>
      <c r="BL156" s="149"/>
      <c r="BM156" s="149"/>
      <c r="BN156" s="149"/>
      <c r="BO156" s="149"/>
      <c r="BP156" s="149"/>
      <c r="BQ156" s="149"/>
      <c r="BR156" s="149"/>
      <c r="BS156" s="149"/>
      <c r="BT156" s="149"/>
      <c r="BU156" s="149"/>
      <c r="BV156" s="149"/>
      <c r="BW156" s="149"/>
      <c r="BX156" s="149"/>
      <c r="BY156" s="149"/>
      <c r="BZ156" s="149"/>
      <c r="CA156" s="149"/>
      <c r="CB156" s="149"/>
      <c r="CC156" s="149"/>
      <c r="CD156" s="149"/>
      <c r="CE156" s="149"/>
      <c r="CF156" s="149"/>
      <c r="CG156" s="149"/>
      <c r="CH156" s="149"/>
      <c r="CI156" s="149"/>
      <c r="CZ156" s="152"/>
      <c r="DA156" s="157"/>
      <c r="DB156" s="164"/>
    </row>
    <row r="157" spans="2:106" s="135" customFormat="1" ht="14.25" outlineLevel="2" x14ac:dyDescent="0.25">
      <c r="B157" s="136"/>
      <c r="C157" s="716" t="str">
        <f t="shared" si="166"/>
        <v>Хантос</v>
      </c>
      <c r="D157" s="147"/>
      <c r="E157" s="147"/>
      <c r="F157" s="291"/>
      <c r="G157" s="147"/>
      <c r="H157" s="149">
        <f t="shared" si="167"/>
        <v>0</v>
      </c>
      <c r="I157" s="149">
        <f t="shared" si="167"/>
        <v>0</v>
      </c>
      <c r="J157" s="149">
        <f t="shared" si="167"/>
        <v>728.74525862069095</v>
      </c>
      <c r="K157" s="149">
        <f t="shared" si="167"/>
        <v>3804.0502499999993</v>
      </c>
      <c r="L157" s="149">
        <f t="shared" si="167"/>
        <v>6340.0837499999998</v>
      </c>
      <c r="M157" s="149">
        <f t="shared" si="167"/>
        <v>7608.1005000000005</v>
      </c>
      <c r="N157" s="149">
        <f t="shared" si="167"/>
        <v>11412.150750000001</v>
      </c>
      <c r="O157" s="149">
        <f t="shared" si="167"/>
        <v>11412.150750000001</v>
      </c>
      <c r="P157" s="149">
        <f t="shared" si="167"/>
        <v>11412.150750000001</v>
      </c>
      <c r="Q157" s="149">
        <f t="shared" si="167"/>
        <v>11412.150750000001</v>
      </c>
      <c r="R157" s="149">
        <f t="shared" si="167"/>
        <v>11412.150750000001</v>
      </c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  <c r="BH157" s="149"/>
      <c r="BI157" s="149"/>
      <c r="BJ157" s="149"/>
      <c r="BK157" s="149"/>
      <c r="BL157" s="149"/>
      <c r="BM157" s="149"/>
      <c r="BN157" s="149"/>
      <c r="BO157" s="149"/>
      <c r="BP157" s="149"/>
      <c r="BQ157" s="149"/>
      <c r="BR157" s="149"/>
      <c r="BS157" s="149"/>
      <c r="BT157" s="149"/>
      <c r="BU157" s="149"/>
      <c r="BV157" s="149"/>
      <c r="BW157" s="149"/>
      <c r="BX157" s="149"/>
      <c r="BY157" s="149"/>
      <c r="BZ157" s="149"/>
      <c r="CA157" s="149"/>
      <c r="CB157" s="149"/>
      <c r="CC157" s="149"/>
      <c r="CD157" s="149"/>
      <c r="CE157" s="149"/>
      <c r="CF157" s="149"/>
      <c r="CG157" s="149"/>
      <c r="CH157" s="149"/>
      <c r="CI157" s="149"/>
      <c r="CZ157" s="152"/>
      <c r="DA157" s="157"/>
      <c r="DB157" s="164"/>
    </row>
    <row r="158" spans="2:106" s="135" customFormat="1" ht="14.25" outlineLevel="2" x14ac:dyDescent="0.25">
      <c r="B158" s="136"/>
      <c r="C158" s="716" t="str">
        <f t="shared" si="166"/>
        <v>Мегион</v>
      </c>
      <c r="D158" s="147"/>
      <c r="E158" s="147"/>
      <c r="F158" s="291"/>
      <c r="G158" s="147"/>
      <c r="H158" s="149">
        <f t="shared" si="167"/>
        <v>0</v>
      </c>
      <c r="I158" s="149">
        <f t="shared" si="167"/>
        <v>0</v>
      </c>
      <c r="J158" s="149">
        <f t="shared" si="167"/>
        <v>728.74525862069095</v>
      </c>
      <c r="K158" s="149">
        <f t="shared" si="167"/>
        <v>3804.0502499999993</v>
      </c>
      <c r="L158" s="149">
        <f t="shared" si="167"/>
        <v>6340.0837499999998</v>
      </c>
      <c r="M158" s="149">
        <f t="shared" si="167"/>
        <v>7608.1005000000005</v>
      </c>
      <c r="N158" s="149">
        <f t="shared" si="167"/>
        <v>11412.150750000001</v>
      </c>
      <c r="O158" s="149">
        <f t="shared" si="167"/>
        <v>11412.150750000001</v>
      </c>
      <c r="P158" s="149">
        <f t="shared" si="167"/>
        <v>11412.150750000001</v>
      </c>
      <c r="Q158" s="149">
        <f t="shared" si="167"/>
        <v>11412.150750000001</v>
      </c>
      <c r="R158" s="149">
        <f t="shared" si="167"/>
        <v>11412.150750000001</v>
      </c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  <c r="BH158" s="149"/>
      <c r="BI158" s="149"/>
      <c r="BJ158" s="149"/>
      <c r="BK158" s="149"/>
      <c r="BL158" s="149"/>
      <c r="BM158" s="149"/>
      <c r="BN158" s="149"/>
      <c r="BO158" s="149"/>
      <c r="BP158" s="149"/>
      <c r="BQ158" s="149"/>
      <c r="BR158" s="149"/>
      <c r="BS158" s="149"/>
      <c r="BT158" s="149"/>
      <c r="BU158" s="149"/>
      <c r="BV158" s="149"/>
      <c r="BW158" s="149"/>
      <c r="BX158" s="149"/>
      <c r="BY158" s="149"/>
      <c r="BZ158" s="149"/>
      <c r="CA158" s="149"/>
      <c r="CB158" s="149"/>
      <c r="CC158" s="149"/>
      <c r="CD158" s="149"/>
      <c r="CE158" s="149"/>
      <c r="CF158" s="149"/>
      <c r="CG158" s="149"/>
      <c r="CH158" s="149"/>
      <c r="CI158" s="149"/>
      <c r="CZ158" s="152"/>
      <c r="DA158" s="157"/>
      <c r="DB158" s="164"/>
    </row>
    <row r="159" spans="2:106" s="135" customFormat="1" ht="14.25" outlineLevel="2" x14ac:dyDescent="0.25">
      <c r="B159" s="136"/>
      <c r="C159" s="716" t="str">
        <f t="shared" si="166"/>
        <v>Оренбург</v>
      </c>
      <c r="D159" s="147"/>
      <c r="E159" s="147"/>
      <c r="F159" s="291"/>
      <c r="G159" s="147"/>
      <c r="H159" s="149">
        <f t="shared" si="167"/>
        <v>0</v>
      </c>
      <c r="I159" s="149">
        <f t="shared" si="167"/>
        <v>0</v>
      </c>
      <c r="J159" s="149">
        <f t="shared" si="167"/>
        <v>404.85847701149396</v>
      </c>
      <c r="K159" s="149">
        <f t="shared" si="167"/>
        <v>2113.3612499999999</v>
      </c>
      <c r="L159" s="149">
        <f t="shared" si="167"/>
        <v>3522.2687500000002</v>
      </c>
      <c r="M159" s="149">
        <f t="shared" si="167"/>
        <v>4226.7224999999999</v>
      </c>
      <c r="N159" s="149">
        <f t="shared" si="167"/>
        <v>6340.0837499999998</v>
      </c>
      <c r="O159" s="149">
        <f t="shared" si="167"/>
        <v>6340.0837499999998</v>
      </c>
      <c r="P159" s="149">
        <f t="shared" si="167"/>
        <v>6340.0837499999998</v>
      </c>
      <c r="Q159" s="149">
        <f t="shared" si="167"/>
        <v>6340.0837499999998</v>
      </c>
      <c r="R159" s="149">
        <f t="shared" si="167"/>
        <v>6340.0837499999998</v>
      </c>
      <c r="S159" s="149"/>
      <c r="T159" s="149"/>
      <c r="U159" s="149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  <c r="BH159" s="149"/>
      <c r="BI159" s="149"/>
      <c r="BJ159" s="149"/>
      <c r="BK159" s="149"/>
      <c r="BL159" s="149"/>
      <c r="BM159" s="149"/>
      <c r="BN159" s="149"/>
      <c r="BO159" s="149"/>
      <c r="BP159" s="149"/>
      <c r="BQ159" s="149"/>
      <c r="BR159" s="149"/>
      <c r="BS159" s="149"/>
      <c r="BT159" s="149"/>
      <c r="BU159" s="149"/>
      <c r="BV159" s="149"/>
      <c r="BW159" s="149"/>
      <c r="BX159" s="149"/>
      <c r="BY159" s="149"/>
      <c r="BZ159" s="149"/>
      <c r="CA159" s="149"/>
      <c r="CB159" s="149"/>
      <c r="CC159" s="149"/>
      <c r="CD159" s="149"/>
      <c r="CE159" s="149"/>
      <c r="CF159" s="149"/>
      <c r="CG159" s="149"/>
      <c r="CH159" s="149"/>
      <c r="CI159" s="149"/>
      <c r="CZ159" s="152"/>
      <c r="DA159" s="157"/>
      <c r="DB159" s="164"/>
    </row>
    <row r="160" spans="2:106" s="135" customFormat="1" ht="14.25" outlineLevel="2" x14ac:dyDescent="0.25">
      <c r="B160" s="136"/>
      <c r="C160" s="716" t="str">
        <f t="shared" si="166"/>
        <v>Восток</v>
      </c>
      <c r="D160" s="147"/>
      <c r="E160" s="147"/>
      <c r="F160" s="291"/>
      <c r="G160" s="147"/>
      <c r="H160" s="149">
        <f t="shared" si="167"/>
        <v>0</v>
      </c>
      <c r="I160" s="149">
        <f t="shared" si="167"/>
        <v>0</v>
      </c>
      <c r="J160" s="149">
        <f t="shared" si="167"/>
        <v>404.85847701149396</v>
      </c>
      <c r="K160" s="149">
        <f t="shared" si="167"/>
        <v>2113.3612499999999</v>
      </c>
      <c r="L160" s="149">
        <f t="shared" si="167"/>
        <v>3522.2687500000002</v>
      </c>
      <c r="M160" s="149">
        <f t="shared" si="167"/>
        <v>4226.7224999999999</v>
      </c>
      <c r="N160" s="149">
        <f t="shared" si="167"/>
        <v>6340.0837499999998</v>
      </c>
      <c r="O160" s="149">
        <f t="shared" si="167"/>
        <v>6340.0837499999998</v>
      </c>
      <c r="P160" s="149">
        <f t="shared" si="167"/>
        <v>6340.0837499999998</v>
      </c>
      <c r="Q160" s="149">
        <f t="shared" si="167"/>
        <v>6340.0837499999998</v>
      </c>
      <c r="R160" s="149">
        <f t="shared" si="167"/>
        <v>6340.0837499999998</v>
      </c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  <c r="BH160" s="149"/>
      <c r="BI160" s="149"/>
      <c r="BJ160" s="149"/>
      <c r="BK160" s="149"/>
      <c r="BL160" s="149"/>
      <c r="BM160" s="149"/>
      <c r="BN160" s="149"/>
      <c r="BO160" s="149"/>
      <c r="BP160" s="149"/>
      <c r="BQ160" s="149"/>
      <c r="BR160" s="149"/>
      <c r="BS160" s="149"/>
      <c r="BT160" s="149"/>
      <c r="BU160" s="149"/>
      <c r="BV160" s="149"/>
      <c r="BW160" s="149"/>
      <c r="BX160" s="149"/>
      <c r="BY160" s="149"/>
      <c r="BZ160" s="149"/>
      <c r="CA160" s="149"/>
      <c r="CB160" s="149"/>
      <c r="CC160" s="149"/>
      <c r="CD160" s="149"/>
      <c r="CE160" s="149"/>
      <c r="CF160" s="149"/>
      <c r="CG160" s="149"/>
      <c r="CH160" s="149"/>
      <c r="CI160" s="149"/>
      <c r="CZ160" s="152"/>
      <c r="DA160" s="157"/>
      <c r="DB160" s="164"/>
    </row>
    <row r="161" spans="2:106" s="135" customFormat="1" ht="14.25" outlineLevel="2" x14ac:dyDescent="0.25">
      <c r="B161" s="136"/>
      <c r="C161" s="716" t="str">
        <f t="shared" si="166"/>
        <v>Ямал</v>
      </c>
      <c r="D161" s="147"/>
      <c r="E161" s="147"/>
      <c r="F161" s="291"/>
      <c r="G161" s="147"/>
      <c r="H161" s="149">
        <f t="shared" si="167"/>
        <v>0</v>
      </c>
      <c r="I161" s="149">
        <f t="shared" si="167"/>
        <v>0</v>
      </c>
      <c r="J161" s="149">
        <f t="shared" si="167"/>
        <v>485.83017241379275</v>
      </c>
      <c r="K161" s="149">
        <f t="shared" si="167"/>
        <v>2536.0335000000005</v>
      </c>
      <c r="L161" s="149">
        <f t="shared" si="167"/>
        <v>4226.7224999999999</v>
      </c>
      <c r="M161" s="149">
        <f t="shared" si="167"/>
        <v>5072.0670000000009</v>
      </c>
      <c r="N161" s="149">
        <f t="shared" si="167"/>
        <v>7608.1004999999986</v>
      </c>
      <c r="O161" s="149">
        <f t="shared" si="167"/>
        <v>7608.1004999999986</v>
      </c>
      <c r="P161" s="149">
        <f t="shared" si="167"/>
        <v>7608.1004999999986</v>
      </c>
      <c r="Q161" s="149">
        <f t="shared" si="167"/>
        <v>7608.1004999999986</v>
      </c>
      <c r="R161" s="149">
        <f t="shared" si="167"/>
        <v>7608.1004999999986</v>
      </c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  <c r="BH161" s="149"/>
      <c r="BI161" s="149"/>
      <c r="BJ161" s="149"/>
      <c r="BK161" s="149"/>
      <c r="BL161" s="149"/>
      <c r="BM161" s="149"/>
      <c r="BN161" s="149"/>
      <c r="BO161" s="149"/>
      <c r="BP161" s="149"/>
      <c r="BQ161" s="149"/>
      <c r="BR161" s="149"/>
      <c r="BS161" s="149"/>
      <c r="BT161" s="149"/>
      <c r="BU161" s="149"/>
      <c r="BV161" s="149"/>
      <c r="BW161" s="149"/>
      <c r="BX161" s="149"/>
      <c r="BY161" s="149"/>
      <c r="BZ161" s="149"/>
      <c r="CA161" s="149"/>
      <c r="CB161" s="149"/>
      <c r="CC161" s="149"/>
      <c r="CD161" s="149"/>
      <c r="CE161" s="149"/>
      <c r="CF161" s="149"/>
      <c r="CG161" s="149"/>
      <c r="CH161" s="149"/>
      <c r="CI161" s="149"/>
      <c r="CZ161" s="152"/>
      <c r="DA161" s="157"/>
      <c r="DB161" s="164"/>
    </row>
    <row r="162" spans="2:106" s="135" customFormat="1" ht="14.25" outlineLevel="2" x14ac:dyDescent="0.25">
      <c r="B162" s="136"/>
      <c r="C162" s="716" t="str">
        <f t="shared" si="166"/>
        <v>Мессояха</v>
      </c>
      <c r="D162" s="147"/>
      <c r="E162" s="147"/>
      <c r="F162" s="291"/>
      <c r="G162" s="147"/>
      <c r="H162" s="149">
        <f t="shared" si="167"/>
        <v>0</v>
      </c>
      <c r="I162" s="149">
        <f t="shared" si="167"/>
        <v>0</v>
      </c>
      <c r="J162" s="149">
        <f t="shared" si="167"/>
        <v>485.83017241379275</v>
      </c>
      <c r="K162" s="149">
        <f t="shared" si="167"/>
        <v>2536.0335000000005</v>
      </c>
      <c r="L162" s="149">
        <f t="shared" si="167"/>
        <v>4226.7224999999999</v>
      </c>
      <c r="M162" s="149">
        <f t="shared" si="167"/>
        <v>5072.0670000000009</v>
      </c>
      <c r="N162" s="149">
        <f t="shared" si="167"/>
        <v>7608.1004999999986</v>
      </c>
      <c r="O162" s="149">
        <f t="shared" si="167"/>
        <v>7608.1004999999986</v>
      </c>
      <c r="P162" s="149">
        <f t="shared" si="167"/>
        <v>7608.1004999999986</v>
      </c>
      <c r="Q162" s="149">
        <f t="shared" si="167"/>
        <v>7608.1004999999986</v>
      </c>
      <c r="R162" s="149">
        <f t="shared" si="167"/>
        <v>7608.1004999999986</v>
      </c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  <c r="BH162" s="149"/>
      <c r="BI162" s="149"/>
      <c r="BJ162" s="149"/>
      <c r="BK162" s="149"/>
      <c r="BL162" s="149"/>
      <c r="BM162" s="149"/>
      <c r="BN162" s="149"/>
      <c r="BO162" s="149"/>
      <c r="BP162" s="149"/>
      <c r="BQ162" s="149"/>
      <c r="BR162" s="149"/>
      <c r="BS162" s="149"/>
      <c r="BT162" s="149"/>
      <c r="BU162" s="149"/>
      <c r="BV162" s="149"/>
      <c r="BW162" s="149"/>
      <c r="BX162" s="149"/>
      <c r="BY162" s="149"/>
      <c r="BZ162" s="149"/>
      <c r="CA162" s="149"/>
      <c r="CB162" s="149"/>
      <c r="CC162" s="149"/>
      <c r="CD162" s="149"/>
      <c r="CE162" s="149"/>
      <c r="CF162" s="149"/>
      <c r="CG162" s="149"/>
      <c r="CH162" s="149"/>
      <c r="CI162" s="149"/>
      <c r="CZ162" s="152"/>
      <c r="DA162" s="157"/>
      <c r="DB162" s="164"/>
    </row>
    <row r="163" spans="2:106" s="135" customFormat="1" ht="14.25" outlineLevel="2" x14ac:dyDescent="0.25">
      <c r="B163" s="136"/>
      <c r="C163" s="716" t="str">
        <f t="shared" si="166"/>
        <v>Заполярье</v>
      </c>
      <c r="D163" s="147"/>
      <c r="E163" s="147"/>
      <c r="F163" s="291"/>
      <c r="G163" s="147"/>
      <c r="H163" s="149">
        <f t="shared" si="167"/>
        <v>0</v>
      </c>
      <c r="I163" s="149">
        <f t="shared" si="167"/>
        <v>0</v>
      </c>
      <c r="J163" s="149">
        <f t="shared" si="167"/>
        <v>728.74525862069095</v>
      </c>
      <c r="K163" s="149">
        <f t="shared" si="167"/>
        <v>3804.0502499999993</v>
      </c>
      <c r="L163" s="149">
        <f t="shared" si="167"/>
        <v>6340.0837499999998</v>
      </c>
      <c r="M163" s="149">
        <f t="shared" si="167"/>
        <v>7608.1005000000005</v>
      </c>
      <c r="N163" s="149">
        <f t="shared" si="167"/>
        <v>11412.150750000001</v>
      </c>
      <c r="O163" s="149">
        <f t="shared" si="167"/>
        <v>11412.150750000001</v>
      </c>
      <c r="P163" s="149">
        <f t="shared" si="167"/>
        <v>11412.150750000001</v>
      </c>
      <c r="Q163" s="149">
        <f t="shared" si="167"/>
        <v>11412.150750000001</v>
      </c>
      <c r="R163" s="149">
        <f t="shared" si="167"/>
        <v>11412.150750000001</v>
      </c>
      <c r="S163" s="149"/>
      <c r="T163" s="149"/>
      <c r="U163" s="149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  <c r="BH163" s="149"/>
      <c r="BI163" s="149"/>
      <c r="BJ163" s="149"/>
      <c r="BK163" s="149"/>
      <c r="BL163" s="149"/>
      <c r="BM163" s="149"/>
      <c r="BN163" s="149"/>
      <c r="BO163" s="149"/>
      <c r="BP163" s="149"/>
      <c r="BQ163" s="149"/>
      <c r="BR163" s="149"/>
      <c r="BS163" s="149"/>
      <c r="BT163" s="149"/>
      <c r="BU163" s="149"/>
      <c r="BV163" s="149"/>
      <c r="BW163" s="149"/>
      <c r="BX163" s="149"/>
      <c r="BY163" s="149"/>
      <c r="BZ163" s="149"/>
      <c r="CA163" s="149"/>
      <c r="CB163" s="149"/>
      <c r="CC163" s="149"/>
      <c r="CD163" s="149"/>
      <c r="CE163" s="149"/>
      <c r="CF163" s="149"/>
      <c r="CG163" s="149"/>
      <c r="CH163" s="149"/>
      <c r="CI163" s="149"/>
      <c r="CZ163" s="152"/>
      <c r="DA163" s="157"/>
      <c r="DB163" s="164"/>
    </row>
    <row r="164" spans="2:106" s="135" customFormat="1" ht="14.25" outlineLevel="2" x14ac:dyDescent="0.25">
      <c r="B164" s="136"/>
      <c r="C164" s="716" t="str">
        <f t="shared" si="166"/>
        <v>ГПН Р</v>
      </c>
      <c r="D164" s="147"/>
      <c r="E164" s="147"/>
      <c r="F164" s="291"/>
      <c r="G164" s="147"/>
      <c r="H164" s="149">
        <f t="shared" si="167"/>
        <v>0</v>
      </c>
      <c r="I164" s="149">
        <f t="shared" si="167"/>
        <v>0</v>
      </c>
      <c r="J164" s="149">
        <f t="shared" si="167"/>
        <v>404.85847701149396</v>
      </c>
      <c r="K164" s="149">
        <f t="shared" si="167"/>
        <v>2113.3612499999999</v>
      </c>
      <c r="L164" s="149">
        <f t="shared" si="167"/>
        <v>3522.2687500000002</v>
      </c>
      <c r="M164" s="149">
        <f t="shared" si="167"/>
        <v>4226.7224999999999</v>
      </c>
      <c r="N164" s="149">
        <f t="shared" si="167"/>
        <v>6340.0837499999998</v>
      </c>
      <c r="O164" s="149">
        <f t="shared" si="167"/>
        <v>6340.0837499999998</v>
      </c>
      <c r="P164" s="149">
        <f t="shared" si="167"/>
        <v>6340.0837499999998</v>
      </c>
      <c r="Q164" s="149">
        <f t="shared" si="167"/>
        <v>6340.0837499999998</v>
      </c>
      <c r="R164" s="149">
        <f t="shared" si="167"/>
        <v>6340.0837499999998</v>
      </c>
      <c r="S164" s="149"/>
      <c r="T164" s="149"/>
      <c r="U164" s="149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  <c r="BH164" s="149"/>
      <c r="BI164" s="149"/>
      <c r="BJ164" s="149"/>
      <c r="BK164" s="149"/>
      <c r="BL164" s="149"/>
      <c r="BM164" s="149"/>
      <c r="BN164" s="149"/>
      <c r="BO164" s="149"/>
      <c r="BP164" s="149"/>
      <c r="BQ164" s="149"/>
      <c r="BR164" s="149"/>
      <c r="BS164" s="149"/>
      <c r="BT164" s="149"/>
      <c r="BU164" s="149"/>
      <c r="BV164" s="149"/>
      <c r="BW164" s="149"/>
      <c r="BX164" s="149"/>
      <c r="BY164" s="149"/>
      <c r="BZ164" s="149"/>
      <c r="CA164" s="149"/>
      <c r="CB164" s="149"/>
      <c r="CC164" s="149"/>
      <c r="CD164" s="149"/>
      <c r="CE164" s="149"/>
      <c r="CF164" s="149"/>
      <c r="CG164" s="149"/>
      <c r="CH164" s="149"/>
      <c r="CI164" s="149"/>
      <c r="CZ164" s="152"/>
      <c r="DA164" s="157"/>
      <c r="DB164" s="164"/>
    </row>
    <row r="165" spans="2:106" s="135" customFormat="1" ht="14.25" outlineLevel="2" x14ac:dyDescent="0.25">
      <c r="B165" s="136"/>
      <c r="C165" s="716" t="str">
        <f t="shared" si="166"/>
        <v>Гео</v>
      </c>
      <c r="D165" s="147"/>
      <c r="E165" s="147"/>
      <c r="F165" s="291"/>
      <c r="G165" s="147"/>
      <c r="H165" s="149">
        <f t="shared" si="167"/>
        <v>0</v>
      </c>
      <c r="I165" s="149">
        <f t="shared" si="167"/>
        <v>0</v>
      </c>
      <c r="J165" s="149">
        <f t="shared" si="167"/>
        <v>404.85847701149396</v>
      </c>
      <c r="K165" s="149">
        <f t="shared" si="167"/>
        <v>2113.3612499999999</v>
      </c>
      <c r="L165" s="149">
        <f t="shared" si="167"/>
        <v>3522.2687500000002</v>
      </c>
      <c r="M165" s="149">
        <f t="shared" si="167"/>
        <v>4226.7224999999999</v>
      </c>
      <c r="N165" s="149">
        <f t="shared" si="167"/>
        <v>6340.0837499999998</v>
      </c>
      <c r="O165" s="149">
        <f t="shared" si="167"/>
        <v>6340.0837499999998</v>
      </c>
      <c r="P165" s="149">
        <f t="shared" si="167"/>
        <v>6340.0837499999998</v>
      </c>
      <c r="Q165" s="149">
        <f t="shared" si="167"/>
        <v>6340.0837499999998</v>
      </c>
      <c r="R165" s="149">
        <f t="shared" si="167"/>
        <v>6340.0837499999998</v>
      </c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  <c r="BH165" s="149"/>
      <c r="BI165" s="149"/>
      <c r="BJ165" s="149"/>
      <c r="BK165" s="149"/>
      <c r="BL165" s="149"/>
      <c r="BM165" s="149"/>
      <c r="BN165" s="149"/>
      <c r="BO165" s="149"/>
      <c r="BP165" s="149"/>
      <c r="BQ165" s="149"/>
      <c r="BR165" s="149"/>
      <c r="BS165" s="149"/>
      <c r="BT165" s="149"/>
      <c r="BU165" s="149"/>
      <c r="BV165" s="149"/>
      <c r="BW165" s="149"/>
      <c r="BX165" s="149"/>
      <c r="BY165" s="149"/>
      <c r="BZ165" s="149"/>
      <c r="CA165" s="149"/>
      <c r="CB165" s="149"/>
      <c r="CC165" s="149"/>
      <c r="CD165" s="149"/>
      <c r="CE165" s="149"/>
      <c r="CF165" s="149"/>
      <c r="CG165" s="149"/>
      <c r="CH165" s="149"/>
      <c r="CI165" s="149"/>
      <c r="CZ165" s="152"/>
      <c r="DA165" s="157"/>
      <c r="DB165" s="164"/>
    </row>
    <row r="166" spans="2:106" s="135" customFormat="1" ht="14.25" outlineLevel="2" x14ac:dyDescent="0.25">
      <c r="B166" s="136"/>
      <c r="C166" s="716" t="str">
        <f t="shared" si="166"/>
        <v>НТЦ</v>
      </c>
      <c r="D166" s="147"/>
      <c r="E166" s="147"/>
      <c r="F166" s="291"/>
      <c r="G166" s="147"/>
      <c r="H166" s="149">
        <f t="shared" si="167"/>
        <v>0</v>
      </c>
      <c r="I166" s="149">
        <f t="shared" si="167"/>
        <v>0</v>
      </c>
      <c r="J166" s="149">
        <f t="shared" si="167"/>
        <v>485.83017241379275</v>
      </c>
      <c r="K166" s="149">
        <f t="shared" si="167"/>
        <v>2536.0335000000005</v>
      </c>
      <c r="L166" s="149">
        <f t="shared" si="167"/>
        <v>4226.7224999999999</v>
      </c>
      <c r="M166" s="149">
        <f t="shared" si="167"/>
        <v>5072.0670000000009</v>
      </c>
      <c r="N166" s="149">
        <f t="shared" si="167"/>
        <v>7608.1004999999986</v>
      </c>
      <c r="O166" s="149">
        <f t="shared" si="167"/>
        <v>7608.1004999999986</v>
      </c>
      <c r="P166" s="149">
        <f t="shared" si="167"/>
        <v>7608.1004999999986</v>
      </c>
      <c r="Q166" s="149">
        <f t="shared" si="167"/>
        <v>7608.1004999999986</v>
      </c>
      <c r="R166" s="149">
        <f t="shared" si="167"/>
        <v>7608.1004999999986</v>
      </c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  <c r="BH166" s="149"/>
      <c r="BI166" s="149"/>
      <c r="BJ166" s="149"/>
      <c r="BK166" s="149"/>
      <c r="BL166" s="149"/>
      <c r="BM166" s="149"/>
      <c r="BN166" s="149"/>
      <c r="BO166" s="149"/>
      <c r="BP166" s="149"/>
      <c r="BQ166" s="149"/>
      <c r="BR166" s="149"/>
      <c r="BS166" s="149"/>
      <c r="BT166" s="149"/>
      <c r="BU166" s="149"/>
      <c r="BV166" s="149"/>
      <c r="BW166" s="149"/>
      <c r="BX166" s="149"/>
      <c r="BY166" s="149"/>
      <c r="BZ166" s="149"/>
      <c r="CA166" s="149"/>
      <c r="CB166" s="149"/>
      <c r="CC166" s="149"/>
      <c r="CD166" s="149"/>
      <c r="CE166" s="149"/>
      <c r="CF166" s="149"/>
      <c r="CG166" s="149"/>
      <c r="CH166" s="149"/>
      <c r="CI166" s="149"/>
      <c r="CZ166" s="152"/>
      <c r="DA166" s="157"/>
      <c r="DB166" s="164"/>
    </row>
    <row r="167" spans="2:106" s="135" customFormat="1" ht="14.25" outlineLevel="2" x14ac:dyDescent="0.25">
      <c r="B167" s="136"/>
      <c r="C167" s="716" t="str">
        <f t="shared" si="166"/>
        <v>Меретояха</v>
      </c>
      <c r="D167" s="147"/>
      <c r="E167" s="147"/>
      <c r="F167" s="291"/>
      <c r="G167" s="147"/>
      <c r="H167" s="149">
        <f t="shared" si="167"/>
        <v>0</v>
      </c>
      <c r="I167" s="149">
        <f t="shared" si="167"/>
        <v>0</v>
      </c>
      <c r="J167" s="149">
        <f t="shared" si="167"/>
        <v>485.83017241379275</v>
      </c>
      <c r="K167" s="149">
        <f t="shared" si="167"/>
        <v>2536.0335000000005</v>
      </c>
      <c r="L167" s="149">
        <f t="shared" si="167"/>
        <v>4226.7224999999999</v>
      </c>
      <c r="M167" s="149">
        <f t="shared" si="167"/>
        <v>5072.0670000000009</v>
      </c>
      <c r="N167" s="149">
        <f t="shared" si="167"/>
        <v>7608.1004999999986</v>
      </c>
      <c r="O167" s="149">
        <f t="shared" si="167"/>
        <v>7608.1004999999986</v>
      </c>
      <c r="P167" s="149">
        <f t="shared" si="167"/>
        <v>7608.1004999999986</v>
      </c>
      <c r="Q167" s="149">
        <f t="shared" si="167"/>
        <v>7608.1004999999986</v>
      </c>
      <c r="R167" s="149">
        <f t="shared" si="167"/>
        <v>7608.1004999999986</v>
      </c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  <c r="BH167" s="149"/>
      <c r="BI167" s="149"/>
      <c r="BJ167" s="149"/>
      <c r="BK167" s="149"/>
      <c r="BL167" s="149"/>
      <c r="BM167" s="149"/>
      <c r="BN167" s="149"/>
      <c r="BO167" s="149"/>
      <c r="BP167" s="149"/>
      <c r="BQ167" s="149"/>
      <c r="BR167" s="149"/>
      <c r="BS167" s="149"/>
      <c r="BT167" s="149"/>
      <c r="BU167" s="149"/>
      <c r="BV167" s="149"/>
      <c r="BW167" s="149"/>
      <c r="BX167" s="149"/>
      <c r="BY167" s="149"/>
      <c r="BZ167" s="149"/>
      <c r="CA167" s="149"/>
      <c r="CB167" s="149"/>
      <c r="CC167" s="149"/>
      <c r="CD167" s="149"/>
      <c r="CE167" s="149"/>
      <c r="CF167" s="149"/>
      <c r="CG167" s="149"/>
      <c r="CH167" s="149"/>
      <c r="CI167" s="149"/>
      <c r="CZ167" s="152"/>
      <c r="DA167" s="157"/>
      <c r="DB167" s="164"/>
    </row>
    <row r="168" spans="2:106" s="685" customFormat="1" ht="25.5" outlineLevel="2" x14ac:dyDescent="0.25">
      <c r="B168" s="680" t="s">
        <v>930</v>
      </c>
      <c r="C168" s="681" t="str">
        <f>'Дерево КПЭ (Уберизация зак)'!F7</f>
        <v>Среднее время (трудозатраты) на подготовку и согласование  наряд-заказа, час/год</v>
      </c>
      <c r="D168" s="682"/>
      <c r="E168" s="682"/>
      <c r="F168" s="683"/>
      <c r="G168" s="682"/>
      <c r="H168" s="684">
        <f>SUM(H169:H181)</f>
        <v>106407</v>
      </c>
      <c r="I168" s="684">
        <f t="shared" ref="I168:R168" si="168">SUM(I169:I181)</f>
        <v>106407</v>
      </c>
      <c r="J168" s="684">
        <f t="shared" si="168"/>
        <v>99929.264367816082</v>
      </c>
      <c r="K168" s="684">
        <f t="shared" si="168"/>
        <v>72593.219999999987</v>
      </c>
      <c r="L168" s="684">
        <f t="shared" si="168"/>
        <v>50050.69999999999</v>
      </c>
      <c r="M168" s="684">
        <f t="shared" si="168"/>
        <v>38779.439999999995</v>
      </c>
      <c r="N168" s="684">
        <f t="shared" si="168"/>
        <v>4965.66</v>
      </c>
      <c r="O168" s="684">
        <f t="shared" si="168"/>
        <v>4965.66</v>
      </c>
      <c r="P168" s="684">
        <f t="shared" si="168"/>
        <v>4965.66</v>
      </c>
      <c r="Q168" s="684">
        <f t="shared" si="168"/>
        <v>4965.66</v>
      </c>
      <c r="R168" s="684">
        <f t="shared" si="168"/>
        <v>4965.66</v>
      </c>
      <c r="S168" s="684"/>
      <c r="T168" s="684"/>
      <c r="U168" s="684"/>
      <c r="V168" s="684"/>
      <c r="W168" s="684"/>
      <c r="X168" s="684"/>
      <c r="Y168" s="684"/>
      <c r="Z168" s="684"/>
      <c r="AA168" s="684"/>
      <c r="AB168" s="684"/>
      <c r="AC168" s="684"/>
      <c r="AD168" s="684"/>
      <c r="AE168" s="684"/>
      <c r="AF168" s="684"/>
      <c r="AG168" s="684"/>
      <c r="AH168" s="684"/>
      <c r="AI168" s="684"/>
      <c r="AJ168" s="684"/>
      <c r="AK168" s="684"/>
      <c r="AL168" s="684"/>
      <c r="AM168" s="684"/>
      <c r="AN168" s="684"/>
      <c r="AO168" s="684"/>
      <c r="AP168" s="684"/>
      <c r="AQ168" s="684"/>
      <c r="AR168" s="684"/>
      <c r="AS168" s="684"/>
      <c r="AT168" s="684"/>
      <c r="AU168" s="684"/>
      <c r="AV168" s="684"/>
      <c r="AW168" s="684"/>
      <c r="AX168" s="684"/>
      <c r="AY168" s="684"/>
      <c r="AZ168" s="684"/>
      <c r="BA168" s="684"/>
      <c r="BB168" s="684"/>
      <c r="BC168" s="684"/>
      <c r="BD168" s="684"/>
      <c r="BE168" s="684"/>
      <c r="BF168" s="684"/>
      <c r="BG168" s="684"/>
      <c r="BH168" s="684"/>
      <c r="BI168" s="684"/>
      <c r="BJ168" s="684"/>
      <c r="BK168" s="684"/>
      <c r="BL168" s="684"/>
      <c r="BM168" s="684"/>
      <c r="BN168" s="684"/>
      <c r="BO168" s="684"/>
      <c r="BP168" s="684"/>
      <c r="BQ168" s="684"/>
      <c r="BR168" s="684"/>
      <c r="BS168" s="684"/>
      <c r="BT168" s="684"/>
      <c r="BU168" s="684"/>
      <c r="BV168" s="684"/>
      <c r="BW168" s="684"/>
      <c r="BX168" s="684"/>
      <c r="BY168" s="684"/>
      <c r="BZ168" s="684"/>
      <c r="CA168" s="684"/>
      <c r="CB168" s="684"/>
      <c r="CC168" s="684"/>
      <c r="CD168" s="684"/>
      <c r="CE168" s="684"/>
      <c r="CF168" s="684"/>
      <c r="CG168" s="684"/>
      <c r="CH168" s="684"/>
      <c r="CI168" s="684"/>
      <c r="CZ168" s="686"/>
      <c r="DA168" s="687"/>
      <c r="DB168" s="688"/>
    </row>
    <row r="169" spans="2:106" s="135" customFormat="1" ht="14.25" outlineLevel="2" x14ac:dyDescent="0.25">
      <c r="B169" s="136"/>
      <c r="C169" s="540" t="str">
        <f>C155</f>
        <v>КЦ</v>
      </c>
      <c r="D169" s="147"/>
      <c r="E169" s="147"/>
      <c r="F169" s="291"/>
      <c r="G169" s="147"/>
      <c r="H169" s="149">
        <f>H183-((H210-H197)*H$96*H$98)+((H210-H197)*H$97*H$98)</f>
        <v>0</v>
      </c>
      <c r="I169" s="149">
        <f t="shared" ref="I169:R169" si="169">I183-((I210-I197)*I$96*I$98)+((I210-I197)*I$97*I$98)</f>
        <v>0</v>
      </c>
      <c r="J169" s="149">
        <f t="shared" si="169"/>
        <v>0</v>
      </c>
      <c r="K169" s="149">
        <f t="shared" si="169"/>
        <v>0</v>
      </c>
      <c r="L169" s="149">
        <f t="shared" si="169"/>
        <v>0</v>
      </c>
      <c r="M169" s="149">
        <f t="shared" si="169"/>
        <v>0</v>
      </c>
      <c r="N169" s="149">
        <f t="shared" si="169"/>
        <v>0</v>
      </c>
      <c r="O169" s="149">
        <f t="shared" si="169"/>
        <v>0</v>
      </c>
      <c r="P169" s="149">
        <f t="shared" si="169"/>
        <v>0</v>
      </c>
      <c r="Q169" s="149">
        <f t="shared" si="169"/>
        <v>0</v>
      </c>
      <c r="R169" s="149">
        <f t="shared" si="169"/>
        <v>0</v>
      </c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  <c r="BH169" s="149"/>
      <c r="BI169" s="149"/>
      <c r="BJ169" s="149"/>
      <c r="BK169" s="149"/>
      <c r="BL169" s="149"/>
      <c r="BM169" s="149"/>
      <c r="BN169" s="149"/>
      <c r="BO169" s="149"/>
      <c r="BP169" s="149"/>
      <c r="BQ169" s="149"/>
      <c r="BR169" s="149"/>
      <c r="BS169" s="149"/>
      <c r="BT169" s="149"/>
      <c r="BU169" s="149"/>
      <c r="BV169" s="149"/>
      <c r="BW169" s="149"/>
      <c r="BX169" s="149"/>
      <c r="BY169" s="149"/>
      <c r="BZ169" s="149"/>
      <c r="CA169" s="149"/>
      <c r="CB169" s="149"/>
      <c r="CC169" s="149"/>
      <c r="CD169" s="149"/>
      <c r="CE169" s="149"/>
      <c r="CF169" s="149"/>
      <c r="CG169" s="149"/>
      <c r="CH169" s="149"/>
      <c r="CI169" s="149"/>
      <c r="CZ169" s="152"/>
      <c r="DA169" s="157"/>
      <c r="DB169" s="164"/>
    </row>
    <row r="170" spans="2:106" s="135" customFormat="1" ht="14.25" outlineLevel="2" x14ac:dyDescent="0.25">
      <c r="B170" s="136"/>
      <c r="C170" s="540" t="str">
        <f t="shared" ref="C170:C181" si="170">C156</f>
        <v>ННГ</v>
      </c>
      <c r="D170" s="147"/>
      <c r="E170" s="147"/>
      <c r="F170" s="291"/>
      <c r="G170" s="147"/>
      <c r="H170" s="149">
        <f t="shared" ref="H170:R181" si="171">H184-((H211-H198)*H$96*H$98)+((H211-H198)*H$97*H$98)</f>
        <v>11970.7875</v>
      </c>
      <c r="I170" s="149">
        <f>I184-((I211-I198)*I$96*I$98)+((I211-I198)*I$97*I$98)</f>
        <v>11970.7875</v>
      </c>
      <c r="J170" s="149">
        <f t="shared" ref="J170:N170" si="172">J184-((J211-J198)*J$96*J$98)+((J211-J198)*J$97*J$98)</f>
        <v>11242.042241379309</v>
      </c>
      <c r="K170" s="149">
        <f t="shared" si="172"/>
        <v>8166.737250000001</v>
      </c>
      <c r="L170" s="149">
        <f t="shared" si="172"/>
        <v>5630.7037500000006</v>
      </c>
      <c r="M170" s="149">
        <f t="shared" si="172"/>
        <v>4362.6869999999999</v>
      </c>
      <c r="N170" s="149">
        <f t="shared" si="172"/>
        <v>558.63674999999989</v>
      </c>
      <c r="O170" s="149">
        <f t="shared" si="171"/>
        <v>558.63674999999989</v>
      </c>
      <c r="P170" s="149">
        <f t="shared" si="171"/>
        <v>558.63674999999989</v>
      </c>
      <c r="Q170" s="149">
        <f t="shared" si="171"/>
        <v>558.63674999999989</v>
      </c>
      <c r="R170" s="149">
        <f t="shared" si="171"/>
        <v>558.63674999999989</v>
      </c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  <c r="BH170" s="149"/>
      <c r="BI170" s="149"/>
      <c r="BJ170" s="149"/>
      <c r="BK170" s="149"/>
      <c r="BL170" s="149"/>
      <c r="BM170" s="149"/>
      <c r="BN170" s="149"/>
      <c r="BO170" s="149"/>
      <c r="BP170" s="149"/>
      <c r="BQ170" s="149"/>
      <c r="BR170" s="149"/>
      <c r="BS170" s="149"/>
      <c r="BT170" s="149"/>
      <c r="BU170" s="149"/>
      <c r="BV170" s="149"/>
      <c r="BW170" s="149"/>
      <c r="BX170" s="149"/>
      <c r="BY170" s="149"/>
      <c r="BZ170" s="149"/>
      <c r="CA170" s="149"/>
      <c r="CB170" s="149"/>
      <c r="CC170" s="149"/>
      <c r="CD170" s="149"/>
      <c r="CE170" s="149"/>
      <c r="CF170" s="149"/>
      <c r="CG170" s="149"/>
      <c r="CH170" s="149"/>
      <c r="CI170" s="149"/>
      <c r="CZ170" s="152"/>
      <c r="DA170" s="157"/>
      <c r="DB170" s="164"/>
    </row>
    <row r="171" spans="2:106" s="135" customFormat="1" ht="14.25" outlineLevel="2" x14ac:dyDescent="0.25">
      <c r="B171" s="136"/>
      <c r="C171" s="540" t="str">
        <f t="shared" si="170"/>
        <v>Хантос</v>
      </c>
      <c r="D171" s="147"/>
      <c r="E171" s="147"/>
      <c r="F171" s="291"/>
      <c r="G171" s="147"/>
      <c r="H171" s="149">
        <f t="shared" si="171"/>
        <v>11970.7875</v>
      </c>
      <c r="I171" s="149">
        <f t="shared" si="171"/>
        <v>11970.7875</v>
      </c>
      <c r="J171" s="149">
        <f t="shared" ref="J171:N171" si="173">J185-((J212-J199)*J$96*J$98)+((J212-J199)*J$97*J$98)</f>
        <v>11242.042241379309</v>
      </c>
      <c r="K171" s="149">
        <f t="shared" si="173"/>
        <v>8166.737250000001</v>
      </c>
      <c r="L171" s="149">
        <f t="shared" si="173"/>
        <v>5630.7037500000006</v>
      </c>
      <c r="M171" s="149">
        <f t="shared" si="173"/>
        <v>4362.6869999999999</v>
      </c>
      <c r="N171" s="149">
        <f t="shared" si="173"/>
        <v>558.63674999999989</v>
      </c>
      <c r="O171" s="149">
        <f t="shared" si="171"/>
        <v>558.63674999999989</v>
      </c>
      <c r="P171" s="149">
        <f t="shared" si="171"/>
        <v>558.63674999999989</v>
      </c>
      <c r="Q171" s="149">
        <f t="shared" si="171"/>
        <v>558.63674999999989</v>
      </c>
      <c r="R171" s="149">
        <f t="shared" si="171"/>
        <v>558.63674999999989</v>
      </c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  <c r="BH171" s="149"/>
      <c r="BI171" s="149"/>
      <c r="BJ171" s="149"/>
      <c r="BK171" s="149"/>
      <c r="BL171" s="149"/>
      <c r="BM171" s="149"/>
      <c r="BN171" s="149"/>
      <c r="BO171" s="149"/>
      <c r="BP171" s="149"/>
      <c r="BQ171" s="149"/>
      <c r="BR171" s="149"/>
      <c r="BS171" s="149"/>
      <c r="BT171" s="149"/>
      <c r="BU171" s="149"/>
      <c r="BV171" s="149"/>
      <c r="BW171" s="149"/>
      <c r="BX171" s="149"/>
      <c r="BY171" s="149"/>
      <c r="BZ171" s="149"/>
      <c r="CA171" s="149"/>
      <c r="CB171" s="149"/>
      <c r="CC171" s="149"/>
      <c r="CD171" s="149"/>
      <c r="CE171" s="149"/>
      <c r="CF171" s="149"/>
      <c r="CG171" s="149"/>
      <c r="CH171" s="149"/>
      <c r="CI171" s="149"/>
      <c r="CZ171" s="152"/>
      <c r="DA171" s="157"/>
      <c r="DB171" s="164"/>
    </row>
    <row r="172" spans="2:106" s="135" customFormat="1" ht="14.25" outlineLevel="2" x14ac:dyDescent="0.25">
      <c r="B172" s="136"/>
      <c r="C172" s="540" t="str">
        <f t="shared" si="170"/>
        <v>Мегион</v>
      </c>
      <c r="D172" s="147"/>
      <c r="E172" s="147"/>
      <c r="F172" s="291"/>
      <c r="G172" s="147"/>
      <c r="H172" s="149">
        <f t="shared" si="171"/>
        <v>11970.7875</v>
      </c>
      <c r="I172" s="149">
        <f t="shared" si="171"/>
        <v>11970.7875</v>
      </c>
      <c r="J172" s="149">
        <f t="shared" ref="J172:N172" si="174">J186-((J213-J200)*J$96*J$98)+((J213-J200)*J$97*J$98)</f>
        <v>11242.042241379309</v>
      </c>
      <c r="K172" s="149">
        <f t="shared" si="174"/>
        <v>8166.737250000001</v>
      </c>
      <c r="L172" s="149">
        <f t="shared" si="174"/>
        <v>5630.7037500000006</v>
      </c>
      <c r="M172" s="149">
        <f t="shared" si="174"/>
        <v>4362.6869999999999</v>
      </c>
      <c r="N172" s="149">
        <f t="shared" si="174"/>
        <v>558.63674999999989</v>
      </c>
      <c r="O172" s="149">
        <f t="shared" si="171"/>
        <v>558.63674999999989</v>
      </c>
      <c r="P172" s="149">
        <f t="shared" si="171"/>
        <v>558.63674999999989</v>
      </c>
      <c r="Q172" s="149">
        <f t="shared" si="171"/>
        <v>558.63674999999989</v>
      </c>
      <c r="R172" s="149">
        <f t="shared" si="171"/>
        <v>558.63674999999989</v>
      </c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  <c r="BH172" s="149"/>
      <c r="BI172" s="149"/>
      <c r="BJ172" s="149"/>
      <c r="BK172" s="149"/>
      <c r="BL172" s="149"/>
      <c r="BM172" s="149"/>
      <c r="BN172" s="149"/>
      <c r="BO172" s="149"/>
      <c r="BP172" s="149"/>
      <c r="BQ172" s="149"/>
      <c r="BR172" s="149"/>
      <c r="BS172" s="149"/>
      <c r="BT172" s="149"/>
      <c r="BU172" s="149"/>
      <c r="BV172" s="149"/>
      <c r="BW172" s="149"/>
      <c r="BX172" s="149"/>
      <c r="BY172" s="149"/>
      <c r="BZ172" s="149"/>
      <c r="CA172" s="149"/>
      <c r="CB172" s="149"/>
      <c r="CC172" s="149"/>
      <c r="CD172" s="149"/>
      <c r="CE172" s="149"/>
      <c r="CF172" s="149"/>
      <c r="CG172" s="149"/>
      <c r="CH172" s="149"/>
      <c r="CI172" s="149"/>
      <c r="CZ172" s="152"/>
      <c r="DA172" s="157"/>
      <c r="DB172" s="164"/>
    </row>
    <row r="173" spans="2:106" s="135" customFormat="1" ht="14.25" outlineLevel="2" x14ac:dyDescent="0.25">
      <c r="B173" s="136"/>
      <c r="C173" s="540" t="str">
        <f t="shared" si="170"/>
        <v>Оренбург</v>
      </c>
      <c r="D173" s="147"/>
      <c r="E173" s="147"/>
      <c r="F173" s="291"/>
      <c r="G173" s="147"/>
      <c r="H173" s="149">
        <f t="shared" si="171"/>
        <v>6650.4375</v>
      </c>
      <c r="I173" s="149">
        <f t="shared" si="171"/>
        <v>6650.4375</v>
      </c>
      <c r="J173" s="149">
        <f t="shared" ref="J173:N173" si="175">J187-((J214-J201)*J$96*J$98)+((J214-J201)*J$97*J$98)</f>
        <v>6245.579022988506</v>
      </c>
      <c r="K173" s="149">
        <f t="shared" si="175"/>
        <v>4537.0762500000001</v>
      </c>
      <c r="L173" s="149">
        <f t="shared" si="175"/>
        <v>3128.1687499999998</v>
      </c>
      <c r="M173" s="149">
        <f t="shared" si="175"/>
        <v>2423.7150000000001</v>
      </c>
      <c r="N173" s="149">
        <f t="shared" si="175"/>
        <v>310.35374999999999</v>
      </c>
      <c r="O173" s="149">
        <f t="shared" si="171"/>
        <v>310.35374999999999</v>
      </c>
      <c r="P173" s="149">
        <f t="shared" si="171"/>
        <v>310.35374999999999</v>
      </c>
      <c r="Q173" s="149">
        <f t="shared" si="171"/>
        <v>310.35374999999999</v>
      </c>
      <c r="R173" s="149">
        <f t="shared" si="171"/>
        <v>310.35374999999999</v>
      </c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  <c r="BH173" s="149"/>
      <c r="BI173" s="149"/>
      <c r="BJ173" s="149"/>
      <c r="BK173" s="149"/>
      <c r="BL173" s="149"/>
      <c r="BM173" s="149"/>
      <c r="BN173" s="149"/>
      <c r="BO173" s="149"/>
      <c r="BP173" s="149"/>
      <c r="BQ173" s="149"/>
      <c r="BR173" s="149"/>
      <c r="BS173" s="149"/>
      <c r="BT173" s="149"/>
      <c r="BU173" s="149"/>
      <c r="BV173" s="149"/>
      <c r="BW173" s="149"/>
      <c r="BX173" s="149"/>
      <c r="BY173" s="149"/>
      <c r="BZ173" s="149"/>
      <c r="CA173" s="149"/>
      <c r="CB173" s="149"/>
      <c r="CC173" s="149"/>
      <c r="CD173" s="149"/>
      <c r="CE173" s="149"/>
      <c r="CF173" s="149"/>
      <c r="CG173" s="149"/>
      <c r="CH173" s="149"/>
      <c r="CI173" s="149"/>
      <c r="CZ173" s="152"/>
      <c r="DA173" s="157"/>
      <c r="DB173" s="164"/>
    </row>
    <row r="174" spans="2:106" s="135" customFormat="1" ht="14.25" outlineLevel="2" x14ac:dyDescent="0.25">
      <c r="B174" s="136"/>
      <c r="C174" s="540" t="str">
        <f t="shared" si="170"/>
        <v>Восток</v>
      </c>
      <c r="D174" s="147"/>
      <c r="E174" s="147"/>
      <c r="F174" s="291"/>
      <c r="G174" s="147"/>
      <c r="H174" s="149">
        <f t="shared" si="171"/>
        <v>6650.4375</v>
      </c>
      <c r="I174" s="149">
        <f t="shared" si="171"/>
        <v>6650.4375</v>
      </c>
      <c r="J174" s="149">
        <f t="shared" ref="J174:N174" si="176">J188-((J215-J202)*J$96*J$98)+((J215-J202)*J$97*J$98)</f>
        <v>6245.579022988506</v>
      </c>
      <c r="K174" s="149">
        <f t="shared" si="176"/>
        <v>4537.0762500000001</v>
      </c>
      <c r="L174" s="149">
        <f t="shared" si="176"/>
        <v>3128.1687499999998</v>
      </c>
      <c r="M174" s="149">
        <f t="shared" si="176"/>
        <v>2423.7150000000001</v>
      </c>
      <c r="N174" s="149">
        <f t="shared" si="176"/>
        <v>310.35374999999999</v>
      </c>
      <c r="O174" s="149">
        <f t="shared" si="171"/>
        <v>310.35374999999999</v>
      </c>
      <c r="P174" s="149">
        <f t="shared" si="171"/>
        <v>310.35374999999999</v>
      </c>
      <c r="Q174" s="149">
        <f t="shared" si="171"/>
        <v>310.35374999999999</v>
      </c>
      <c r="R174" s="149">
        <f t="shared" si="171"/>
        <v>310.35374999999999</v>
      </c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  <c r="BH174" s="149"/>
      <c r="BI174" s="149"/>
      <c r="BJ174" s="149"/>
      <c r="BK174" s="149"/>
      <c r="BL174" s="149"/>
      <c r="BM174" s="149"/>
      <c r="BN174" s="149"/>
      <c r="BO174" s="149"/>
      <c r="BP174" s="149"/>
      <c r="BQ174" s="149"/>
      <c r="BR174" s="149"/>
      <c r="BS174" s="149"/>
      <c r="BT174" s="149"/>
      <c r="BU174" s="149"/>
      <c r="BV174" s="149"/>
      <c r="BW174" s="149"/>
      <c r="BX174" s="149"/>
      <c r="BY174" s="149"/>
      <c r="BZ174" s="149"/>
      <c r="CA174" s="149"/>
      <c r="CB174" s="149"/>
      <c r="CC174" s="149"/>
      <c r="CD174" s="149"/>
      <c r="CE174" s="149"/>
      <c r="CF174" s="149"/>
      <c r="CG174" s="149"/>
      <c r="CH174" s="149"/>
      <c r="CI174" s="149"/>
      <c r="CZ174" s="152"/>
      <c r="DA174" s="157"/>
      <c r="DB174" s="164"/>
    </row>
    <row r="175" spans="2:106" s="135" customFormat="1" ht="14.25" outlineLevel="2" x14ac:dyDescent="0.25">
      <c r="B175" s="136"/>
      <c r="C175" s="540" t="str">
        <f t="shared" si="170"/>
        <v>Ямал</v>
      </c>
      <c r="D175" s="147"/>
      <c r="E175" s="147"/>
      <c r="F175" s="291"/>
      <c r="G175" s="147"/>
      <c r="H175" s="149">
        <f t="shared" si="171"/>
        <v>7980.5249999999987</v>
      </c>
      <c r="I175" s="149">
        <f t="shared" si="171"/>
        <v>7980.5249999999987</v>
      </c>
      <c r="J175" s="149">
        <f t="shared" ref="J175:N175" si="177">J189-((J216-J203)*J$96*J$98)+((J216-J203)*J$97*J$98)</f>
        <v>7494.694827586206</v>
      </c>
      <c r="K175" s="149">
        <f t="shared" si="177"/>
        <v>5444.4914999999983</v>
      </c>
      <c r="L175" s="149">
        <f t="shared" si="177"/>
        <v>3753.8024999999989</v>
      </c>
      <c r="M175" s="149">
        <f t="shared" si="177"/>
        <v>2908.4579999999983</v>
      </c>
      <c r="N175" s="149">
        <f t="shared" si="177"/>
        <v>372.42449999999997</v>
      </c>
      <c r="O175" s="149">
        <f t="shared" si="171"/>
        <v>372.42449999999997</v>
      </c>
      <c r="P175" s="149">
        <f t="shared" si="171"/>
        <v>372.42449999999997</v>
      </c>
      <c r="Q175" s="149">
        <f t="shared" si="171"/>
        <v>372.42449999999997</v>
      </c>
      <c r="R175" s="149">
        <f t="shared" si="171"/>
        <v>372.42449999999997</v>
      </c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  <c r="BH175" s="149"/>
      <c r="BI175" s="149"/>
      <c r="BJ175" s="149"/>
      <c r="BK175" s="149"/>
      <c r="BL175" s="149"/>
      <c r="BM175" s="149"/>
      <c r="BN175" s="149"/>
      <c r="BO175" s="149"/>
      <c r="BP175" s="149"/>
      <c r="BQ175" s="149"/>
      <c r="BR175" s="149"/>
      <c r="BS175" s="149"/>
      <c r="BT175" s="149"/>
      <c r="BU175" s="149"/>
      <c r="BV175" s="149"/>
      <c r="BW175" s="149"/>
      <c r="BX175" s="149"/>
      <c r="BY175" s="149"/>
      <c r="BZ175" s="149"/>
      <c r="CA175" s="149"/>
      <c r="CB175" s="149"/>
      <c r="CC175" s="149"/>
      <c r="CD175" s="149"/>
      <c r="CE175" s="149"/>
      <c r="CF175" s="149"/>
      <c r="CG175" s="149"/>
      <c r="CH175" s="149"/>
      <c r="CI175" s="149"/>
      <c r="CZ175" s="152"/>
      <c r="DA175" s="157"/>
      <c r="DB175" s="164"/>
    </row>
    <row r="176" spans="2:106" s="135" customFormat="1" ht="14.25" outlineLevel="2" x14ac:dyDescent="0.25">
      <c r="B176" s="136"/>
      <c r="C176" s="540" t="str">
        <f t="shared" si="170"/>
        <v>Мессояха</v>
      </c>
      <c r="D176" s="147"/>
      <c r="E176" s="147"/>
      <c r="F176" s="291"/>
      <c r="G176" s="147"/>
      <c r="H176" s="149">
        <f t="shared" si="171"/>
        <v>7980.5249999999987</v>
      </c>
      <c r="I176" s="149">
        <f t="shared" si="171"/>
        <v>7980.5249999999987</v>
      </c>
      <c r="J176" s="149">
        <f t="shared" ref="J176:N176" si="178">J190-((J217-J204)*J$96*J$98)+((J217-J204)*J$97*J$98)</f>
        <v>7494.694827586206</v>
      </c>
      <c r="K176" s="149">
        <f t="shared" si="178"/>
        <v>5444.4914999999983</v>
      </c>
      <c r="L176" s="149">
        <f t="shared" si="178"/>
        <v>3753.8024999999989</v>
      </c>
      <c r="M176" s="149">
        <f t="shared" si="178"/>
        <v>2908.4579999999983</v>
      </c>
      <c r="N176" s="149">
        <f t="shared" si="178"/>
        <v>372.42449999999997</v>
      </c>
      <c r="O176" s="149">
        <f t="shared" si="171"/>
        <v>372.42449999999997</v>
      </c>
      <c r="P176" s="149">
        <f t="shared" si="171"/>
        <v>372.42449999999997</v>
      </c>
      <c r="Q176" s="149">
        <f t="shared" si="171"/>
        <v>372.42449999999997</v>
      </c>
      <c r="R176" s="149">
        <f t="shared" si="171"/>
        <v>372.42449999999997</v>
      </c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Z176" s="152"/>
      <c r="DA176" s="157"/>
      <c r="DB176" s="164"/>
    </row>
    <row r="177" spans="2:106" s="135" customFormat="1" ht="14.25" outlineLevel="2" x14ac:dyDescent="0.25">
      <c r="B177" s="136"/>
      <c r="C177" s="540" t="str">
        <f t="shared" si="170"/>
        <v>Заполярье</v>
      </c>
      <c r="D177" s="147"/>
      <c r="E177" s="147"/>
      <c r="F177" s="291"/>
      <c r="G177" s="147"/>
      <c r="H177" s="149">
        <f t="shared" si="171"/>
        <v>11970.7875</v>
      </c>
      <c r="I177" s="149">
        <f t="shared" si="171"/>
        <v>11970.7875</v>
      </c>
      <c r="J177" s="149">
        <f t="shared" ref="J177:N177" si="179">J191-((J218-J205)*J$96*J$98)+((J218-J205)*J$97*J$98)</f>
        <v>11242.042241379309</v>
      </c>
      <c r="K177" s="149">
        <f t="shared" si="179"/>
        <v>8166.737250000001</v>
      </c>
      <c r="L177" s="149">
        <f t="shared" si="179"/>
        <v>5630.7037500000006</v>
      </c>
      <c r="M177" s="149">
        <f t="shared" si="179"/>
        <v>4362.6869999999999</v>
      </c>
      <c r="N177" s="149">
        <f t="shared" si="179"/>
        <v>558.63674999999989</v>
      </c>
      <c r="O177" s="149">
        <f t="shared" si="171"/>
        <v>558.63674999999989</v>
      </c>
      <c r="P177" s="149">
        <f t="shared" si="171"/>
        <v>558.63674999999989</v>
      </c>
      <c r="Q177" s="149">
        <f t="shared" si="171"/>
        <v>558.63674999999989</v>
      </c>
      <c r="R177" s="149">
        <f t="shared" si="171"/>
        <v>558.63674999999989</v>
      </c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  <c r="BH177" s="149"/>
      <c r="BI177" s="149"/>
      <c r="BJ177" s="149"/>
      <c r="BK177" s="149"/>
      <c r="BL177" s="149"/>
      <c r="BM177" s="149"/>
      <c r="BN177" s="149"/>
      <c r="BO177" s="149"/>
      <c r="BP177" s="149"/>
      <c r="BQ177" s="149"/>
      <c r="BR177" s="149"/>
      <c r="BS177" s="149"/>
      <c r="BT177" s="149"/>
      <c r="BU177" s="149"/>
      <c r="BV177" s="149"/>
      <c r="BW177" s="149"/>
      <c r="BX177" s="149"/>
      <c r="BY177" s="149"/>
      <c r="BZ177" s="149"/>
      <c r="CA177" s="149"/>
      <c r="CB177" s="149"/>
      <c r="CC177" s="149"/>
      <c r="CD177" s="149"/>
      <c r="CE177" s="149"/>
      <c r="CF177" s="149"/>
      <c r="CG177" s="149"/>
      <c r="CH177" s="149"/>
      <c r="CI177" s="149"/>
      <c r="CZ177" s="152"/>
      <c r="DA177" s="157"/>
      <c r="DB177" s="164"/>
    </row>
    <row r="178" spans="2:106" s="135" customFormat="1" ht="14.25" outlineLevel="2" x14ac:dyDescent="0.25">
      <c r="B178" s="136"/>
      <c r="C178" s="540" t="str">
        <f t="shared" si="170"/>
        <v>ГПН Р</v>
      </c>
      <c r="D178" s="147"/>
      <c r="E178" s="147"/>
      <c r="F178" s="291"/>
      <c r="G178" s="147"/>
      <c r="H178" s="149">
        <f t="shared" si="171"/>
        <v>6650.4375</v>
      </c>
      <c r="I178" s="149">
        <f t="shared" si="171"/>
        <v>6650.4375</v>
      </c>
      <c r="J178" s="149">
        <f t="shared" ref="J178:N178" si="180">J192-((J219-J206)*J$96*J$98)+((J219-J206)*J$97*J$98)</f>
        <v>6245.579022988506</v>
      </c>
      <c r="K178" s="149">
        <f t="shared" si="180"/>
        <v>4537.0762500000001</v>
      </c>
      <c r="L178" s="149">
        <f t="shared" si="180"/>
        <v>3128.1687499999998</v>
      </c>
      <c r="M178" s="149">
        <f t="shared" si="180"/>
        <v>2423.7150000000001</v>
      </c>
      <c r="N178" s="149">
        <f t="shared" si="180"/>
        <v>310.35374999999999</v>
      </c>
      <c r="O178" s="149">
        <f t="shared" si="171"/>
        <v>310.35374999999999</v>
      </c>
      <c r="P178" s="149">
        <f t="shared" si="171"/>
        <v>310.35374999999999</v>
      </c>
      <c r="Q178" s="149">
        <f t="shared" si="171"/>
        <v>310.35374999999999</v>
      </c>
      <c r="R178" s="149">
        <f t="shared" si="171"/>
        <v>310.35374999999999</v>
      </c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  <c r="BH178" s="149"/>
      <c r="BI178" s="149"/>
      <c r="BJ178" s="149"/>
      <c r="BK178" s="149"/>
      <c r="BL178" s="149"/>
      <c r="BM178" s="149"/>
      <c r="BN178" s="149"/>
      <c r="BO178" s="149"/>
      <c r="BP178" s="149"/>
      <c r="BQ178" s="149"/>
      <c r="BR178" s="149"/>
      <c r="BS178" s="149"/>
      <c r="BT178" s="149"/>
      <c r="BU178" s="149"/>
      <c r="BV178" s="149"/>
      <c r="BW178" s="149"/>
      <c r="BX178" s="149"/>
      <c r="BY178" s="149"/>
      <c r="BZ178" s="149"/>
      <c r="CA178" s="149"/>
      <c r="CB178" s="149"/>
      <c r="CC178" s="149"/>
      <c r="CD178" s="149"/>
      <c r="CE178" s="149"/>
      <c r="CF178" s="149"/>
      <c r="CG178" s="149"/>
      <c r="CH178" s="149"/>
      <c r="CI178" s="149"/>
      <c r="CZ178" s="152"/>
      <c r="DA178" s="157"/>
      <c r="DB178" s="164"/>
    </row>
    <row r="179" spans="2:106" s="135" customFormat="1" ht="14.25" outlineLevel="2" x14ac:dyDescent="0.25">
      <c r="B179" s="136"/>
      <c r="C179" s="540" t="str">
        <f t="shared" si="170"/>
        <v>Гео</v>
      </c>
      <c r="D179" s="147"/>
      <c r="E179" s="147"/>
      <c r="F179" s="291"/>
      <c r="G179" s="147"/>
      <c r="H179" s="149">
        <f t="shared" si="171"/>
        <v>6650.4375</v>
      </c>
      <c r="I179" s="149">
        <f t="shared" si="171"/>
        <v>6650.4375</v>
      </c>
      <c r="J179" s="149">
        <f t="shared" ref="J179:N179" si="181">J193-((J220-J207)*J$96*J$98)+((J220-J207)*J$97*J$98)</f>
        <v>6245.579022988506</v>
      </c>
      <c r="K179" s="149">
        <f t="shared" si="181"/>
        <v>4537.0762500000001</v>
      </c>
      <c r="L179" s="149">
        <f t="shared" si="181"/>
        <v>3128.1687499999998</v>
      </c>
      <c r="M179" s="149">
        <f t="shared" si="181"/>
        <v>2423.7150000000001</v>
      </c>
      <c r="N179" s="149">
        <f t="shared" si="181"/>
        <v>310.35374999999999</v>
      </c>
      <c r="O179" s="149">
        <f t="shared" si="171"/>
        <v>310.35374999999999</v>
      </c>
      <c r="P179" s="149">
        <f t="shared" si="171"/>
        <v>310.35374999999999</v>
      </c>
      <c r="Q179" s="149">
        <f t="shared" si="171"/>
        <v>310.35374999999999</v>
      </c>
      <c r="R179" s="149">
        <f t="shared" si="171"/>
        <v>310.35374999999999</v>
      </c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  <c r="BH179" s="149"/>
      <c r="BI179" s="149"/>
      <c r="BJ179" s="149"/>
      <c r="BK179" s="149"/>
      <c r="BL179" s="149"/>
      <c r="BM179" s="149"/>
      <c r="BN179" s="149"/>
      <c r="BO179" s="149"/>
      <c r="BP179" s="149"/>
      <c r="BQ179" s="149"/>
      <c r="BR179" s="149"/>
      <c r="BS179" s="149"/>
      <c r="BT179" s="149"/>
      <c r="BU179" s="149"/>
      <c r="BV179" s="149"/>
      <c r="BW179" s="149"/>
      <c r="BX179" s="149"/>
      <c r="BY179" s="149"/>
      <c r="BZ179" s="149"/>
      <c r="CA179" s="149"/>
      <c r="CB179" s="149"/>
      <c r="CC179" s="149"/>
      <c r="CD179" s="149"/>
      <c r="CE179" s="149"/>
      <c r="CF179" s="149"/>
      <c r="CG179" s="149"/>
      <c r="CH179" s="149"/>
      <c r="CI179" s="149"/>
      <c r="CZ179" s="152"/>
      <c r="DA179" s="157"/>
      <c r="DB179" s="164"/>
    </row>
    <row r="180" spans="2:106" s="135" customFormat="1" ht="14.25" outlineLevel="2" x14ac:dyDescent="0.25">
      <c r="B180" s="136"/>
      <c r="C180" s="540" t="str">
        <f t="shared" si="170"/>
        <v>НТЦ</v>
      </c>
      <c r="D180" s="147"/>
      <c r="E180" s="147"/>
      <c r="F180" s="291"/>
      <c r="G180" s="147"/>
      <c r="H180" s="149">
        <f t="shared" si="171"/>
        <v>7980.5249999999987</v>
      </c>
      <c r="I180" s="149">
        <f t="shared" si="171"/>
        <v>7980.5249999999987</v>
      </c>
      <c r="J180" s="149">
        <f t="shared" ref="J180:N180" si="182">J194-((J221-J208)*J$96*J$98)+((J221-J208)*J$97*J$98)</f>
        <v>7494.694827586206</v>
      </c>
      <c r="K180" s="149">
        <f t="shared" si="182"/>
        <v>5444.4914999999983</v>
      </c>
      <c r="L180" s="149">
        <f t="shared" si="182"/>
        <v>3753.8024999999989</v>
      </c>
      <c r="M180" s="149">
        <f t="shared" si="182"/>
        <v>2908.4579999999983</v>
      </c>
      <c r="N180" s="149">
        <f t="shared" si="182"/>
        <v>372.42449999999997</v>
      </c>
      <c r="O180" s="149">
        <f t="shared" si="171"/>
        <v>372.42449999999997</v>
      </c>
      <c r="P180" s="149">
        <f t="shared" si="171"/>
        <v>372.42449999999997</v>
      </c>
      <c r="Q180" s="149">
        <f t="shared" si="171"/>
        <v>372.42449999999997</v>
      </c>
      <c r="R180" s="149">
        <f t="shared" si="171"/>
        <v>372.42449999999997</v>
      </c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  <c r="BH180" s="149"/>
      <c r="BI180" s="149"/>
      <c r="BJ180" s="149"/>
      <c r="BK180" s="149"/>
      <c r="BL180" s="149"/>
      <c r="BM180" s="149"/>
      <c r="BN180" s="149"/>
      <c r="BO180" s="149"/>
      <c r="BP180" s="149"/>
      <c r="BQ180" s="149"/>
      <c r="BR180" s="149"/>
      <c r="BS180" s="149"/>
      <c r="BT180" s="149"/>
      <c r="BU180" s="149"/>
      <c r="BV180" s="149"/>
      <c r="BW180" s="149"/>
      <c r="BX180" s="149"/>
      <c r="BY180" s="149"/>
      <c r="BZ180" s="149"/>
      <c r="CA180" s="149"/>
      <c r="CB180" s="149"/>
      <c r="CC180" s="149"/>
      <c r="CD180" s="149"/>
      <c r="CE180" s="149"/>
      <c r="CF180" s="149"/>
      <c r="CG180" s="149"/>
      <c r="CH180" s="149"/>
      <c r="CI180" s="149"/>
      <c r="CZ180" s="152"/>
      <c r="DA180" s="157"/>
      <c r="DB180" s="164"/>
    </row>
    <row r="181" spans="2:106" s="135" customFormat="1" ht="14.25" outlineLevel="2" x14ac:dyDescent="0.25">
      <c r="B181" s="136"/>
      <c r="C181" s="540" t="str">
        <f t="shared" si="170"/>
        <v>Меретояха</v>
      </c>
      <c r="D181" s="147"/>
      <c r="E181" s="147"/>
      <c r="F181" s="291"/>
      <c r="G181" s="147"/>
      <c r="H181" s="149">
        <f t="shared" si="171"/>
        <v>7980.5249999999987</v>
      </c>
      <c r="I181" s="149">
        <f t="shared" si="171"/>
        <v>7980.5249999999987</v>
      </c>
      <c r="J181" s="149">
        <f t="shared" ref="J181:N181" si="183">J195-((J222-J209)*J$96*J$98)+((J222-J209)*J$97*J$98)</f>
        <v>7494.694827586206</v>
      </c>
      <c r="K181" s="149">
        <f t="shared" si="183"/>
        <v>5444.4914999999983</v>
      </c>
      <c r="L181" s="149">
        <f t="shared" si="183"/>
        <v>3753.8024999999989</v>
      </c>
      <c r="M181" s="149">
        <f t="shared" si="183"/>
        <v>2908.4579999999983</v>
      </c>
      <c r="N181" s="149">
        <f t="shared" si="183"/>
        <v>372.42449999999997</v>
      </c>
      <c r="O181" s="149">
        <f t="shared" si="171"/>
        <v>372.42449999999997</v>
      </c>
      <c r="P181" s="149">
        <f t="shared" si="171"/>
        <v>372.42449999999997</v>
      </c>
      <c r="Q181" s="149">
        <f t="shared" si="171"/>
        <v>372.42449999999997</v>
      </c>
      <c r="R181" s="149">
        <f t="shared" si="171"/>
        <v>372.42449999999997</v>
      </c>
      <c r="S181" s="149"/>
      <c r="T181" s="149"/>
      <c r="U181" s="149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  <c r="AI181" s="149"/>
      <c r="AJ181" s="149"/>
      <c r="AK181" s="149"/>
      <c r="AL181" s="149"/>
      <c r="AM181" s="149"/>
      <c r="AN181" s="149"/>
      <c r="AO181" s="149"/>
      <c r="AP181" s="149"/>
      <c r="AQ181" s="149"/>
      <c r="AR181" s="149"/>
      <c r="AS181" s="149"/>
      <c r="AT181" s="149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  <c r="BH181" s="149"/>
      <c r="BI181" s="149"/>
      <c r="BJ181" s="149"/>
      <c r="BK181" s="149"/>
      <c r="BL181" s="149"/>
      <c r="BM181" s="149"/>
      <c r="BN181" s="149"/>
      <c r="BO181" s="149"/>
      <c r="BP181" s="149"/>
      <c r="BQ181" s="149"/>
      <c r="BR181" s="149"/>
      <c r="BS181" s="149"/>
      <c r="BT181" s="149"/>
      <c r="BU181" s="149"/>
      <c r="BV181" s="149"/>
      <c r="BW181" s="149"/>
      <c r="BX181" s="149"/>
      <c r="BY181" s="149"/>
      <c r="BZ181" s="149"/>
      <c r="CA181" s="149"/>
      <c r="CB181" s="149"/>
      <c r="CC181" s="149"/>
      <c r="CD181" s="149"/>
      <c r="CE181" s="149"/>
      <c r="CF181" s="149"/>
      <c r="CG181" s="149"/>
      <c r="CH181" s="149"/>
      <c r="CI181" s="149"/>
      <c r="CZ181" s="152"/>
      <c r="DA181" s="157"/>
      <c r="DB181" s="164"/>
    </row>
    <row r="182" spans="2:106" s="685" customFormat="1" ht="25.5" outlineLevel="2" x14ac:dyDescent="0.25">
      <c r="B182" s="680" t="s">
        <v>929</v>
      </c>
      <c r="C182" s="681" t="str">
        <f>C168</f>
        <v>Среднее время (трудозатраты) на подготовку и согласование  наряд-заказа, час/год</v>
      </c>
      <c r="D182" s="682"/>
      <c r="E182" s="682"/>
      <c r="F182" s="683"/>
      <c r="G182" s="682"/>
      <c r="H182" s="684">
        <f>SUM(H183:H195)</f>
        <v>106407</v>
      </c>
      <c r="I182" s="684">
        <f>SUM(I183:I195)</f>
        <v>106407</v>
      </c>
      <c r="J182" s="684">
        <f t="shared" ref="J182:R182" si="184">SUM(J183:J195)</f>
        <v>106407</v>
      </c>
      <c r="K182" s="684">
        <f t="shared" si="184"/>
        <v>106407</v>
      </c>
      <c r="L182" s="684">
        <f t="shared" si="184"/>
        <v>106407</v>
      </c>
      <c r="M182" s="684">
        <f t="shared" si="184"/>
        <v>106407</v>
      </c>
      <c r="N182" s="684">
        <f t="shared" si="184"/>
        <v>106407</v>
      </c>
      <c r="O182" s="684">
        <f t="shared" si="184"/>
        <v>106407</v>
      </c>
      <c r="P182" s="684">
        <f t="shared" si="184"/>
        <v>106407</v>
      </c>
      <c r="Q182" s="684">
        <f t="shared" si="184"/>
        <v>106407</v>
      </c>
      <c r="R182" s="684">
        <f t="shared" si="184"/>
        <v>106407</v>
      </c>
      <c r="S182" s="684"/>
      <c r="T182" s="684"/>
      <c r="U182" s="684"/>
      <c r="V182" s="684"/>
      <c r="W182" s="684"/>
      <c r="X182" s="684"/>
      <c r="Y182" s="684"/>
      <c r="Z182" s="684"/>
      <c r="AA182" s="684"/>
      <c r="AB182" s="684"/>
      <c r="AC182" s="684"/>
      <c r="AD182" s="684"/>
      <c r="AE182" s="684"/>
      <c r="AF182" s="684"/>
      <c r="AG182" s="684"/>
      <c r="AH182" s="684"/>
      <c r="AI182" s="684"/>
      <c r="AJ182" s="684"/>
      <c r="AK182" s="684"/>
      <c r="AL182" s="684"/>
      <c r="AM182" s="684"/>
      <c r="AN182" s="684"/>
      <c r="AO182" s="684"/>
      <c r="AP182" s="684"/>
      <c r="AQ182" s="684"/>
      <c r="AR182" s="684"/>
      <c r="AS182" s="684"/>
      <c r="AT182" s="684"/>
      <c r="AU182" s="684"/>
      <c r="AV182" s="684"/>
      <c r="AW182" s="684"/>
      <c r="AX182" s="684"/>
      <c r="AY182" s="684"/>
      <c r="AZ182" s="684"/>
      <c r="BA182" s="684"/>
      <c r="BB182" s="684"/>
      <c r="BC182" s="684"/>
      <c r="BD182" s="684"/>
      <c r="BE182" s="684"/>
      <c r="BF182" s="684"/>
      <c r="BG182" s="684"/>
      <c r="BH182" s="684"/>
      <c r="BI182" s="684"/>
      <c r="BJ182" s="684"/>
      <c r="BK182" s="684"/>
      <c r="BL182" s="684"/>
      <c r="BM182" s="684"/>
      <c r="BN182" s="684"/>
      <c r="BO182" s="684"/>
      <c r="BP182" s="684"/>
      <c r="BQ182" s="684"/>
      <c r="BR182" s="684"/>
      <c r="BS182" s="684"/>
      <c r="BT182" s="684"/>
      <c r="BU182" s="684"/>
      <c r="BV182" s="684"/>
      <c r="BW182" s="684"/>
      <c r="BX182" s="684"/>
      <c r="BY182" s="684"/>
      <c r="BZ182" s="684"/>
      <c r="CA182" s="684"/>
      <c r="CB182" s="684"/>
      <c r="CC182" s="684"/>
      <c r="CD182" s="684"/>
      <c r="CE182" s="684"/>
      <c r="CF182" s="684"/>
      <c r="CG182" s="684"/>
      <c r="CH182" s="684"/>
      <c r="CI182" s="684"/>
      <c r="CZ182" s="686"/>
      <c r="DA182" s="687"/>
      <c r="DB182" s="688"/>
    </row>
    <row r="183" spans="2:106" s="135" customFormat="1" ht="14.25" outlineLevel="2" x14ac:dyDescent="0.25">
      <c r="B183" s="136"/>
      <c r="C183" s="540" t="str">
        <f>C169</f>
        <v>КЦ</v>
      </c>
      <c r="D183" s="147"/>
      <c r="E183" s="147"/>
      <c r="F183" s="291"/>
      <c r="G183" s="147"/>
      <c r="H183" s="149">
        <f>H210*H$96*H$98</f>
        <v>0</v>
      </c>
      <c r="I183" s="149">
        <f>I210*I$96*I$98</f>
        <v>0</v>
      </c>
      <c r="J183" s="149">
        <f t="shared" ref="J183:R183" si="185">J210*J$96*J$98</f>
        <v>0</v>
      </c>
      <c r="K183" s="149">
        <f t="shared" si="185"/>
        <v>0</v>
      </c>
      <c r="L183" s="149">
        <f t="shared" si="185"/>
        <v>0</v>
      </c>
      <c r="M183" s="149">
        <f t="shared" si="185"/>
        <v>0</v>
      </c>
      <c r="N183" s="149">
        <f t="shared" si="185"/>
        <v>0</v>
      </c>
      <c r="O183" s="149">
        <f t="shared" si="185"/>
        <v>0</v>
      </c>
      <c r="P183" s="149">
        <f t="shared" si="185"/>
        <v>0</v>
      </c>
      <c r="Q183" s="149">
        <f t="shared" si="185"/>
        <v>0</v>
      </c>
      <c r="R183" s="149">
        <f t="shared" si="185"/>
        <v>0</v>
      </c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  <c r="BH183" s="149"/>
      <c r="BI183" s="149"/>
      <c r="BJ183" s="149"/>
      <c r="BK183" s="149"/>
      <c r="BL183" s="149"/>
      <c r="BM183" s="149"/>
      <c r="BN183" s="149"/>
      <c r="BO183" s="149"/>
      <c r="BP183" s="149"/>
      <c r="BQ183" s="149"/>
      <c r="BR183" s="149"/>
      <c r="BS183" s="149"/>
      <c r="BT183" s="149"/>
      <c r="BU183" s="149"/>
      <c r="BV183" s="149"/>
      <c r="BW183" s="149"/>
      <c r="BX183" s="149"/>
      <c r="BY183" s="149"/>
      <c r="BZ183" s="149"/>
      <c r="CA183" s="149"/>
      <c r="CB183" s="149"/>
      <c r="CC183" s="149"/>
      <c r="CD183" s="149"/>
      <c r="CE183" s="149"/>
      <c r="CF183" s="149"/>
      <c r="CG183" s="149"/>
      <c r="CH183" s="149"/>
      <c r="CI183" s="149"/>
      <c r="CZ183" s="152"/>
      <c r="DA183" s="157"/>
      <c r="DB183" s="164"/>
    </row>
    <row r="184" spans="2:106" s="135" customFormat="1" ht="14.25" outlineLevel="2" x14ac:dyDescent="0.25">
      <c r="B184" s="136"/>
      <c r="C184" s="540" t="str">
        <f t="shared" ref="C184:C195" si="186">C170</f>
        <v>ННГ</v>
      </c>
      <c r="D184" s="147"/>
      <c r="E184" s="147"/>
      <c r="F184" s="291"/>
      <c r="G184" s="147"/>
      <c r="H184" s="149">
        <f t="shared" ref="H184:I195" si="187">H211*H$96*H$98</f>
        <v>11970.7875</v>
      </c>
      <c r="I184" s="149">
        <f t="shared" si="187"/>
        <v>11970.7875</v>
      </c>
      <c r="J184" s="149">
        <f t="shared" ref="J184:R184" si="188">J211*J$96*J$98</f>
        <v>11970.7875</v>
      </c>
      <c r="K184" s="149">
        <f t="shared" si="188"/>
        <v>11970.7875</v>
      </c>
      <c r="L184" s="149">
        <f t="shared" si="188"/>
        <v>11970.7875</v>
      </c>
      <c r="M184" s="149">
        <f t="shared" si="188"/>
        <v>11970.7875</v>
      </c>
      <c r="N184" s="149">
        <f t="shared" si="188"/>
        <v>11970.7875</v>
      </c>
      <c r="O184" s="149">
        <f t="shared" si="188"/>
        <v>11970.7875</v>
      </c>
      <c r="P184" s="149">
        <f t="shared" si="188"/>
        <v>11970.7875</v>
      </c>
      <c r="Q184" s="149">
        <f t="shared" si="188"/>
        <v>11970.7875</v>
      </c>
      <c r="R184" s="149">
        <f t="shared" si="188"/>
        <v>11970.7875</v>
      </c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  <c r="BH184" s="149"/>
      <c r="BI184" s="149"/>
      <c r="BJ184" s="149"/>
      <c r="BK184" s="149"/>
      <c r="BL184" s="149"/>
      <c r="BM184" s="149"/>
      <c r="BN184" s="149"/>
      <c r="BO184" s="149"/>
      <c r="BP184" s="149"/>
      <c r="BQ184" s="149"/>
      <c r="BR184" s="149"/>
      <c r="BS184" s="149"/>
      <c r="BT184" s="149"/>
      <c r="BU184" s="149"/>
      <c r="BV184" s="149"/>
      <c r="BW184" s="149"/>
      <c r="BX184" s="149"/>
      <c r="BY184" s="149"/>
      <c r="BZ184" s="149"/>
      <c r="CA184" s="149"/>
      <c r="CB184" s="149"/>
      <c r="CC184" s="149"/>
      <c r="CD184" s="149"/>
      <c r="CE184" s="149"/>
      <c r="CF184" s="149"/>
      <c r="CG184" s="149"/>
      <c r="CH184" s="149"/>
      <c r="CI184" s="149"/>
      <c r="CZ184" s="152"/>
      <c r="DA184" s="157"/>
      <c r="DB184" s="164"/>
    </row>
    <row r="185" spans="2:106" s="135" customFormat="1" ht="14.25" outlineLevel="2" x14ac:dyDescent="0.25">
      <c r="B185" s="136"/>
      <c r="C185" s="540" t="str">
        <f t="shared" si="186"/>
        <v>Хантос</v>
      </c>
      <c r="D185" s="147"/>
      <c r="E185" s="147"/>
      <c r="F185" s="291"/>
      <c r="G185" s="147"/>
      <c r="H185" s="149">
        <f t="shared" si="187"/>
        <v>11970.7875</v>
      </c>
      <c r="I185" s="149">
        <f t="shared" si="187"/>
        <v>11970.7875</v>
      </c>
      <c r="J185" s="149">
        <f t="shared" ref="J185:R185" si="189">J212*J$96*J$98</f>
        <v>11970.7875</v>
      </c>
      <c r="K185" s="149">
        <f t="shared" si="189"/>
        <v>11970.7875</v>
      </c>
      <c r="L185" s="149">
        <f t="shared" si="189"/>
        <v>11970.7875</v>
      </c>
      <c r="M185" s="149">
        <f t="shared" si="189"/>
        <v>11970.7875</v>
      </c>
      <c r="N185" s="149">
        <f t="shared" si="189"/>
        <v>11970.7875</v>
      </c>
      <c r="O185" s="149">
        <f t="shared" si="189"/>
        <v>11970.7875</v>
      </c>
      <c r="P185" s="149">
        <f t="shared" si="189"/>
        <v>11970.7875</v>
      </c>
      <c r="Q185" s="149">
        <f t="shared" si="189"/>
        <v>11970.7875</v>
      </c>
      <c r="R185" s="149">
        <f t="shared" si="189"/>
        <v>11970.7875</v>
      </c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  <c r="BH185" s="149"/>
      <c r="BI185" s="149"/>
      <c r="BJ185" s="149"/>
      <c r="BK185" s="149"/>
      <c r="BL185" s="149"/>
      <c r="BM185" s="149"/>
      <c r="BN185" s="149"/>
      <c r="BO185" s="149"/>
      <c r="BP185" s="149"/>
      <c r="BQ185" s="149"/>
      <c r="BR185" s="149"/>
      <c r="BS185" s="149"/>
      <c r="BT185" s="149"/>
      <c r="BU185" s="149"/>
      <c r="BV185" s="149"/>
      <c r="BW185" s="149"/>
      <c r="BX185" s="149"/>
      <c r="BY185" s="149"/>
      <c r="BZ185" s="149"/>
      <c r="CA185" s="149"/>
      <c r="CB185" s="149"/>
      <c r="CC185" s="149"/>
      <c r="CD185" s="149"/>
      <c r="CE185" s="149"/>
      <c r="CF185" s="149"/>
      <c r="CG185" s="149"/>
      <c r="CH185" s="149"/>
      <c r="CI185" s="149"/>
      <c r="CZ185" s="152"/>
      <c r="DA185" s="157"/>
      <c r="DB185" s="164"/>
    </row>
    <row r="186" spans="2:106" s="135" customFormat="1" ht="14.25" outlineLevel="2" x14ac:dyDescent="0.25">
      <c r="B186" s="136"/>
      <c r="C186" s="540" t="str">
        <f t="shared" si="186"/>
        <v>Мегион</v>
      </c>
      <c r="D186" s="147"/>
      <c r="E186" s="147"/>
      <c r="F186" s="291"/>
      <c r="G186" s="147"/>
      <c r="H186" s="149">
        <f t="shared" si="187"/>
        <v>11970.7875</v>
      </c>
      <c r="I186" s="149">
        <f t="shared" si="187"/>
        <v>11970.7875</v>
      </c>
      <c r="J186" s="149">
        <f t="shared" ref="J186:R186" si="190">J213*J$96*J$98</f>
        <v>11970.7875</v>
      </c>
      <c r="K186" s="149">
        <f t="shared" si="190"/>
        <v>11970.7875</v>
      </c>
      <c r="L186" s="149">
        <f t="shared" si="190"/>
        <v>11970.7875</v>
      </c>
      <c r="M186" s="149">
        <f t="shared" si="190"/>
        <v>11970.7875</v>
      </c>
      <c r="N186" s="149">
        <f t="shared" si="190"/>
        <v>11970.7875</v>
      </c>
      <c r="O186" s="149">
        <f t="shared" si="190"/>
        <v>11970.7875</v>
      </c>
      <c r="P186" s="149">
        <f t="shared" si="190"/>
        <v>11970.7875</v>
      </c>
      <c r="Q186" s="149">
        <f t="shared" si="190"/>
        <v>11970.7875</v>
      </c>
      <c r="R186" s="149">
        <f t="shared" si="190"/>
        <v>11970.7875</v>
      </c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  <c r="BH186" s="149"/>
      <c r="BI186" s="149"/>
      <c r="BJ186" s="149"/>
      <c r="BK186" s="149"/>
      <c r="BL186" s="149"/>
      <c r="BM186" s="149"/>
      <c r="BN186" s="149"/>
      <c r="BO186" s="149"/>
      <c r="BP186" s="149"/>
      <c r="BQ186" s="149"/>
      <c r="BR186" s="149"/>
      <c r="BS186" s="149"/>
      <c r="BT186" s="149"/>
      <c r="BU186" s="149"/>
      <c r="BV186" s="149"/>
      <c r="BW186" s="149"/>
      <c r="BX186" s="149"/>
      <c r="BY186" s="149"/>
      <c r="BZ186" s="149"/>
      <c r="CA186" s="149"/>
      <c r="CB186" s="149"/>
      <c r="CC186" s="149"/>
      <c r="CD186" s="149"/>
      <c r="CE186" s="149"/>
      <c r="CF186" s="149"/>
      <c r="CG186" s="149"/>
      <c r="CH186" s="149"/>
      <c r="CI186" s="149"/>
      <c r="CZ186" s="152"/>
      <c r="DA186" s="157"/>
      <c r="DB186" s="164"/>
    </row>
    <row r="187" spans="2:106" s="135" customFormat="1" ht="14.25" outlineLevel="2" x14ac:dyDescent="0.25">
      <c r="B187" s="136"/>
      <c r="C187" s="540" t="str">
        <f t="shared" si="186"/>
        <v>Оренбург</v>
      </c>
      <c r="D187" s="147"/>
      <c r="E187" s="147"/>
      <c r="F187" s="291"/>
      <c r="G187" s="147"/>
      <c r="H187" s="149">
        <f t="shared" si="187"/>
        <v>6650.4375</v>
      </c>
      <c r="I187" s="149">
        <f t="shared" si="187"/>
        <v>6650.4375</v>
      </c>
      <c r="J187" s="149">
        <f t="shared" ref="J187:R187" si="191">J214*J$96*J$98</f>
        <v>6650.4375</v>
      </c>
      <c r="K187" s="149">
        <f t="shared" si="191"/>
        <v>6650.4375</v>
      </c>
      <c r="L187" s="149">
        <f t="shared" si="191"/>
        <v>6650.4375</v>
      </c>
      <c r="M187" s="149">
        <f t="shared" si="191"/>
        <v>6650.4375</v>
      </c>
      <c r="N187" s="149">
        <f t="shared" si="191"/>
        <v>6650.4375</v>
      </c>
      <c r="O187" s="149">
        <f t="shared" si="191"/>
        <v>6650.4375</v>
      </c>
      <c r="P187" s="149">
        <f t="shared" si="191"/>
        <v>6650.4375</v>
      </c>
      <c r="Q187" s="149">
        <f t="shared" si="191"/>
        <v>6650.4375</v>
      </c>
      <c r="R187" s="149">
        <f t="shared" si="191"/>
        <v>6650.4375</v>
      </c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  <c r="BH187" s="149"/>
      <c r="BI187" s="149"/>
      <c r="BJ187" s="149"/>
      <c r="BK187" s="149"/>
      <c r="BL187" s="149"/>
      <c r="BM187" s="149"/>
      <c r="BN187" s="149"/>
      <c r="BO187" s="149"/>
      <c r="BP187" s="149"/>
      <c r="BQ187" s="149"/>
      <c r="BR187" s="149"/>
      <c r="BS187" s="149"/>
      <c r="BT187" s="149"/>
      <c r="BU187" s="149"/>
      <c r="BV187" s="149"/>
      <c r="BW187" s="149"/>
      <c r="BX187" s="149"/>
      <c r="BY187" s="149"/>
      <c r="BZ187" s="149"/>
      <c r="CA187" s="149"/>
      <c r="CB187" s="149"/>
      <c r="CC187" s="149"/>
      <c r="CD187" s="149"/>
      <c r="CE187" s="149"/>
      <c r="CF187" s="149"/>
      <c r="CG187" s="149"/>
      <c r="CH187" s="149"/>
      <c r="CI187" s="149"/>
      <c r="CZ187" s="152"/>
      <c r="DA187" s="157"/>
      <c r="DB187" s="164"/>
    </row>
    <row r="188" spans="2:106" s="135" customFormat="1" ht="14.25" outlineLevel="2" x14ac:dyDescent="0.25">
      <c r="B188" s="136"/>
      <c r="C188" s="540" t="str">
        <f t="shared" si="186"/>
        <v>Восток</v>
      </c>
      <c r="D188" s="147"/>
      <c r="E188" s="147"/>
      <c r="F188" s="291"/>
      <c r="G188" s="147"/>
      <c r="H188" s="149">
        <f t="shared" si="187"/>
        <v>6650.4375</v>
      </c>
      <c r="I188" s="149">
        <f t="shared" si="187"/>
        <v>6650.4375</v>
      </c>
      <c r="J188" s="149">
        <f t="shared" ref="J188:R188" si="192">J215*J$96*J$98</f>
        <v>6650.4375</v>
      </c>
      <c r="K188" s="149">
        <f t="shared" si="192"/>
        <v>6650.4375</v>
      </c>
      <c r="L188" s="149">
        <f t="shared" si="192"/>
        <v>6650.4375</v>
      </c>
      <c r="M188" s="149">
        <f t="shared" si="192"/>
        <v>6650.4375</v>
      </c>
      <c r="N188" s="149">
        <f t="shared" si="192"/>
        <v>6650.4375</v>
      </c>
      <c r="O188" s="149">
        <f t="shared" si="192"/>
        <v>6650.4375</v>
      </c>
      <c r="P188" s="149">
        <f t="shared" si="192"/>
        <v>6650.4375</v>
      </c>
      <c r="Q188" s="149">
        <f t="shared" si="192"/>
        <v>6650.4375</v>
      </c>
      <c r="R188" s="149">
        <f t="shared" si="192"/>
        <v>6650.4375</v>
      </c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  <c r="BH188" s="149"/>
      <c r="BI188" s="149"/>
      <c r="BJ188" s="149"/>
      <c r="BK188" s="149"/>
      <c r="BL188" s="149"/>
      <c r="BM188" s="149"/>
      <c r="BN188" s="149"/>
      <c r="BO188" s="149"/>
      <c r="BP188" s="149"/>
      <c r="BQ188" s="149"/>
      <c r="BR188" s="149"/>
      <c r="BS188" s="149"/>
      <c r="BT188" s="149"/>
      <c r="BU188" s="149"/>
      <c r="BV188" s="149"/>
      <c r="BW188" s="149"/>
      <c r="BX188" s="149"/>
      <c r="BY188" s="149"/>
      <c r="BZ188" s="149"/>
      <c r="CA188" s="149"/>
      <c r="CB188" s="149"/>
      <c r="CC188" s="149"/>
      <c r="CD188" s="149"/>
      <c r="CE188" s="149"/>
      <c r="CF188" s="149"/>
      <c r="CG188" s="149"/>
      <c r="CH188" s="149"/>
      <c r="CI188" s="149"/>
      <c r="CZ188" s="152"/>
      <c r="DA188" s="157"/>
      <c r="DB188" s="164"/>
    </row>
    <row r="189" spans="2:106" s="135" customFormat="1" ht="14.25" outlineLevel="2" x14ac:dyDescent="0.25">
      <c r="B189" s="136"/>
      <c r="C189" s="540" t="str">
        <f t="shared" si="186"/>
        <v>Ямал</v>
      </c>
      <c r="D189" s="147"/>
      <c r="E189" s="147"/>
      <c r="F189" s="291"/>
      <c r="G189" s="147"/>
      <c r="H189" s="149">
        <f t="shared" si="187"/>
        <v>7980.5249999999987</v>
      </c>
      <c r="I189" s="149">
        <f t="shared" si="187"/>
        <v>7980.5249999999987</v>
      </c>
      <c r="J189" s="149">
        <f t="shared" ref="J189:R189" si="193">J216*J$96*J$98</f>
        <v>7980.5249999999987</v>
      </c>
      <c r="K189" s="149">
        <f t="shared" si="193"/>
        <v>7980.5249999999987</v>
      </c>
      <c r="L189" s="149">
        <f t="shared" si="193"/>
        <v>7980.5249999999987</v>
      </c>
      <c r="M189" s="149">
        <f t="shared" si="193"/>
        <v>7980.5249999999987</v>
      </c>
      <c r="N189" s="149">
        <f t="shared" si="193"/>
        <v>7980.5249999999987</v>
      </c>
      <c r="O189" s="149">
        <f t="shared" si="193"/>
        <v>7980.5249999999987</v>
      </c>
      <c r="P189" s="149">
        <f t="shared" si="193"/>
        <v>7980.5249999999987</v>
      </c>
      <c r="Q189" s="149">
        <f t="shared" si="193"/>
        <v>7980.5249999999987</v>
      </c>
      <c r="R189" s="149">
        <f t="shared" si="193"/>
        <v>7980.5249999999987</v>
      </c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  <c r="BH189" s="149"/>
      <c r="BI189" s="149"/>
      <c r="BJ189" s="149"/>
      <c r="BK189" s="149"/>
      <c r="BL189" s="149"/>
      <c r="BM189" s="149"/>
      <c r="BN189" s="149"/>
      <c r="BO189" s="149"/>
      <c r="BP189" s="149"/>
      <c r="BQ189" s="149"/>
      <c r="BR189" s="149"/>
      <c r="BS189" s="149"/>
      <c r="BT189" s="149"/>
      <c r="BU189" s="149"/>
      <c r="BV189" s="149"/>
      <c r="BW189" s="149"/>
      <c r="BX189" s="149"/>
      <c r="BY189" s="149"/>
      <c r="BZ189" s="149"/>
      <c r="CA189" s="149"/>
      <c r="CB189" s="149"/>
      <c r="CC189" s="149"/>
      <c r="CD189" s="149"/>
      <c r="CE189" s="149"/>
      <c r="CF189" s="149"/>
      <c r="CG189" s="149"/>
      <c r="CH189" s="149"/>
      <c r="CI189" s="149"/>
      <c r="CZ189" s="152"/>
      <c r="DA189" s="157"/>
      <c r="DB189" s="164"/>
    </row>
    <row r="190" spans="2:106" s="135" customFormat="1" ht="14.25" outlineLevel="2" x14ac:dyDescent="0.25">
      <c r="B190" s="136"/>
      <c r="C190" s="540" t="str">
        <f t="shared" si="186"/>
        <v>Мессояха</v>
      </c>
      <c r="D190" s="147"/>
      <c r="E190" s="147"/>
      <c r="F190" s="291"/>
      <c r="G190" s="147"/>
      <c r="H190" s="149">
        <f t="shared" si="187"/>
        <v>7980.5249999999987</v>
      </c>
      <c r="I190" s="149">
        <f t="shared" si="187"/>
        <v>7980.5249999999987</v>
      </c>
      <c r="J190" s="149">
        <f t="shared" ref="J190:R190" si="194">J217*J$96*J$98</f>
        <v>7980.5249999999987</v>
      </c>
      <c r="K190" s="149">
        <f t="shared" si="194"/>
        <v>7980.5249999999987</v>
      </c>
      <c r="L190" s="149">
        <f t="shared" si="194"/>
        <v>7980.5249999999987</v>
      </c>
      <c r="M190" s="149">
        <f t="shared" si="194"/>
        <v>7980.5249999999987</v>
      </c>
      <c r="N190" s="149">
        <f t="shared" si="194"/>
        <v>7980.5249999999987</v>
      </c>
      <c r="O190" s="149">
        <f t="shared" si="194"/>
        <v>7980.5249999999987</v>
      </c>
      <c r="P190" s="149">
        <f t="shared" si="194"/>
        <v>7980.5249999999987</v>
      </c>
      <c r="Q190" s="149">
        <f t="shared" si="194"/>
        <v>7980.5249999999987</v>
      </c>
      <c r="R190" s="149">
        <f t="shared" si="194"/>
        <v>7980.5249999999987</v>
      </c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  <c r="BH190" s="149"/>
      <c r="BI190" s="149"/>
      <c r="BJ190" s="149"/>
      <c r="BK190" s="149"/>
      <c r="BL190" s="149"/>
      <c r="BM190" s="149"/>
      <c r="BN190" s="149"/>
      <c r="BO190" s="149"/>
      <c r="BP190" s="149"/>
      <c r="BQ190" s="149"/>
      <c r="BR190" s="149"/>
      <c r="BS190" s="149"/>
      <c r="BT190" s="149"/>
      <c r="BU190" s="149"/>
      <c r="BV190" s="149"/>
      <c r="BW190" s="149"/>
      <c r="BX190" s="149"/>
      <c r="BY190" s="149"/>
      <c r="BZ190" s="149"/>
      <c r="CA190" s="149"/>
      <c r="CB190" s="149"/>
      <c r="CC190" s="149"/>
      <c r="CD190" s="149"/>
      <c r="CE190" s="149"/>
      <c r="CF190" s="149"/>
      <c r="CG190" s="149"/>
      <c r="CH190" s="149"/>
      <c r="CI190" s="149"/>
      <c r="CZ190" s="152"/>
      <c r="DA190" s="157"/>
      <c r="DB190" s="164"/>
    </row>
    <row r="191" spans="2:106" s="135" customFormat="1" ht="14.25" outlineLevel="2" x14ac:dyDescent="0.25">
      <c r="B191" s="136"/>
      <c r="C191" s="540" t="str">
        <f t="shared" si="186"/>
        <v>Заполярье</v>
      </c>
      <c r="D191" s="147"/>
      <c r="E191" s="147"/>
      <c r="F191" s="291"/>
      <c r="G191" s="147"/>
      <c r="H191" s="149">
        <f t="shared" si="187"/>
        <v>11970.7875</v>
      </c>
      <c r="I191" s="149">
        <f t="shared" si="187"/>
        <v>11970.7875</v>
      </c>
      <c r="J191" s="149">
        <f t="shared" ref="J191:R191" si="195">J218*J$96*J$98</f>
        <v>11970.7875</v>
      </c>
      <c r="K191" s="149">
        <f t="shared" si="195"/>
        <v>11970.7875</v>
      </c>
      <c r="L191" s="149">
        <f t="shared" si="195"/>
        <v>11970.7875</v>
      </c>
      <c r="M191" s="149">
        <f t="shared" si="195"/>
        <v>11970.7875</v>
      </c>
      <c r="N191" s="149">
        <f t="shared" si="195"/>
        <v>11970.7875</v>
      </c>
      <c r="O191" s="149">
        <f t="shared" si="195"/>
        <v>11970.7875</v>
      </c>
      <c r="P191" s="149">
        <f t="shared" si="195"/>
        <v>11970.7875</v>
      </c>
      <c r="Q191" s="149">
        <f t="shared" si="195"/>
        <v>11970.7875</v>
      </c>
      <c r="R191" s="149">
        <f t="shared" si="195"/>
        <v>11970.7875</v>
      </c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  <c r="BH191" s="149"/>
      <c r="BI191" s="149"/>
      <c r="BJ191" s="149"/>
      <c r="BK191" s="149"/>
      <c r="BL191" s="149"/>
      <c r="BM191" s="149"/>
      <c r="BN191" s="149"/>
      <c r="BO191" s="149"/>
      <c r="BP191" s="149"/>
      <c r="BQ191" s="149"/>
      <c r="BR191" s="149"/>
      <c r="BS191" s="149"/>
      <c r="BT191" s="149"/>
      <c r="BU191" s="149"/>
      <c r="BV191" s="149"/>
      <c r="BW191" s="149"/>
      <c r="BX191" s="149"/>
      <c r="BY191" s="149"/>
      <c r="BZ191" s="149"/>
      <c r="CA191" s="149"/>
      <c r="CB191" s="149"/>
      <c r="CC191" s="149"/>
      <c r="CD191" s="149"/>
      <c r="CE191" s="149"/>
      <c r="CF191" s="149"/>
      <c r="CG191" s="149"/>
      <c r="CH191" s="149"/>
      <c r="CI191" s="149"/>
      <c r="CZ191" s="152"/>
      <c r="DA191" s="157"/>
      <c r="DB191" s="164"/>
    </row>
    <row r="192" spans="2:106" s="135" customFormat="1" ht="14.25" outlineLevel="2" x14ac:dyDescent="0.25">
      <c r="B192" s="136"/>
      <c r="C192" s="540" t="str">
        <f t="shared" si="186"/>
        <v>ГПН Р</v>
      </c>
      <c r="D192" s="147"/>
      <c r="E192" s="147"/>
      <c r="F192" s="291"/>
      <c r="G192" s="147"/>
      <c r="H192" s="149">
        <f t="shared" si="187"/>
        <v>6650.4375</v>
      </c>
      <c r="I192" s="149">
        <f t="shared" si="187"/>
        <v>6650.4375</v>
      </c>
      <c r="J192" s="149">
        <f t="shared" ref="J192:R192" si="196">J219*J$96*J$98</f>
        <v>6650.4375</v>
      </c>
      <c r="K192" s="149">
        <f t="shared" si="196"/>
        <v>6650.4375</v>
      </c>
      <c r="L192" s="149">
        <f t="shared" si="196"/>
        <v>6650.4375</v>
      </c>
      <c r="M192" s="149">
        <f t="shared" si="196"/>
        <v>6650.4375</v>
      </c>
      <c r="N192" s="149">
        <f t="shared" si="196"/>
        <v>6650.4375</v>
      </c>
      <c r="O192" s="149">
        <f t="shared" si="196"/>
        <v>6650.4375</v>
      </c>
      <c r="P192" s="149">
        <f t="shared" si="196"/>
        <v>6650.4375</v>
      </c>
      <c r="Q192" s="149">
        <f t="shared" si="196"/>
        <v>6650.4375</v>
      </c>
      <c r="R192" s="149">
        <f t="shared" si="196"/>
        <v>6650.4375</v>
      </c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  <c r="BH192" s="149"/>
      <c r="BI192" s="149"/>
      <c r="BJ192" s="149"/>
      <c r="BK192" s="149"/>
      <c r="BL192" s="149"/>
      <c r="BM192" s="149"/>
      <c r="BN192" s="149"/>
      <c r="BO192" s="149"/>
      <c r="BP192" s="149"/>
      <c r="BQ192" s="149"/>
      <c r="BR192" s="149"/>
      <c r="BS192" s="149"/>
      <c r="BT192" s="149"/>
      <c r="BU192" s="149"/>
      <c r="BV192" s="149"/>
      <c r="BW192" s="149"/>
      <c r="BX192" s="149"/>
      <c r="BY192" s="149"/>
      <c r="BZ192" s="149"/>
      <c r="CA192" s="149"/>
      <c r="CB192" s="149"/>
      <c r="CC192" s="149"/>
      <c r="CD192" s="149"/>
      <c r="CE192" s="149"/>
      <c r="CF192" s="149"/>
      <c r="CG192" s="149"/>
      <c r="CH192" s="149"/>
      <c r="CI192" s="149"/>
      <c r="CZ192" s="152"/>
      <c r="DA192" s="157"/>
      <c r="DB192" s="164"/>
    </row>
    <row r="193" spans="2:106" s="135" customFormat="1" ht="14.25" outlineLevel="2" x14ac:dyDescent="0.25">
      <c r="B193" s="136"/>
      <c r="C193" s="540" t="str">
        <f t="shared" si="186"/>
        <v>Гео</v>
      </c>
      <c r="D193" s="147"/>
      <c r="E193" s="147"/>
      <c r="F193" s="291"/>
      <c r="G193" s="147"/>
      <c r="H193" s="149">
        <f t="shared" si="187"/>
        <v>6650.4375</v>
      </c>
      <c r="I193" s="149">
        <f t="shared" si="187"/>
        <v>6650.4375</v>
      </c>
      <c r="J193" s="149">
        <f t="shared" ref="J193:R193" si="197">J220*J$96*J$98</f>
        <v>6650.4375</v>
      </c>
      <c r="K193" s="149">
        <f t="shared" si="197"/>
        <v>6650.4375</v>
      </c>
      <c r="L193" s="149">
        <f t="shared" si="197"/>
        <v>6650.4375</v>
      </c>
      <c r="M193" s="149">
        <f t="shared" si="197"/>
        <v>6650.4375</v>
      </c>
      <c r="N193" s="149">
        <f t="shared" si="197"/>
        <v>6650.4375</v>
      </c>
      <c r="O193" s="149">
        <f t="shared" si="197"/>
        <v>6650.4375</v>
      </c>
      <c r="P193" s="149">
        <f t="shared" si="197"/>
        <v>6650.4375</v>
      </c>
      <c r="Q193" s="149">
        <f t="shared" si="197"/>
        <v>6650.4375</v>
      </c>
      <c r="R193" s="149">
        <f t="shared" si="197"/>
        <v>6650.4375</v>
      </c>
      <c r="S193" s="149"/>
      <c r="T193" s="149"/>
      <c r="U193" s="149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  <c r="AI193" s="149"/>
      <c r="AJ193" s="149"/>
      <c r="AK193" s="149"/>
      <c r="AL193" s="149"/>
      <c r="AM193" s="149"/>
      <c r="AN193" s="149"/>
      <c r="AO193" s="149"/>
      <c r="AP193" s="149"/>
      <c r="AQ193" s="149"/>
      <c r="AR193" s="149"/>
      <c r="AS193" s="149"/>
      <c r="AT193" s="149"/>
      <c r="AU193" s="149"/>
      <c r="AV193" s="149"/>
      <c r="AW193" s="149"/>
      <c r="AX193" s="149"/>
      <c r="AY193" s="149"/>
      <c r="AZ193" s="149"/>
      <c r="BA193" s="149"/>
      <c r="BB193" s="149"/>
      <c r="BC193" s="149"/>
      <c r="BD193" s="149"/>
      <c r="BE193" s="149"/>
      <c r="BF193" s="149"/>
      <c r="BG193" s="149"/>
      <c r="BH193" s="149"/>
      <c r="BI193" s="149"/>
      <c r="BJ193" s="149"/>
      <c r="BK193" s="149"/>
      <c r="BL193" s="149"/>
      <c r="BM193" s="149"/>
      <c r="BN193" s="149"/>
      <c r="BO193" s="149"/>
      <c r="BP193" s="149"/>
      <c r="BQ193" s="149"/>
      <c r="BR193" s="149"/>
      <c r="BS193" s="149"/>
      <c r="BT193" s="149"/>
      <c r="BU193" s="149"/>
      <c r="BV193" s="149"/>
      <c r="BW193" s="149"/>
      <c r="BX193" s="149"/>
      <c r="BY193" s="149"/>
      <c r="BZ193" s="149"/>
      <c r="CA193" s="149"/>
      <c r="CB193" s="149"/>
      <c r="CC193" s="149"/>
      <c r="CD193" s="149"/>
      <c r="CE193" s="149"/>
      <c r="CF193" s="149"/>
      <c r="CG193" s="149"/>
      <c r="CH193" s="149"/>
      <c r="CI193" s="149"/>
      <c r="CZ193" s="152"/>
      <c r="DA193" s="157"/>
      <c r="DB193" s="164"/>
    </row>
    <row r="194" spans="2:106" s="135" customFormat="1" ht="14.25" outlineLevel="2" x14ac:dyDescent="0.25">
      <c r="B194" s="136"/>
      <c r="C194" s="540" t="str">
        <f t="shared" si="186"/>
        <v>НТЦ</v>
      </c>
      <c r="D194" s="147"/>
      <c r="E194" s="147"/>
      <c r="F194" s="291"/>
      <c r="G194" s="147"/>
      <c r="H194" s="149">
        <f t="shared" si="187"/>
        <v>7980.5249999999987</v>
      </c>
      <c r="I194" s="149">
        <f t="shared" si="187"/>
        <v>7980.5249999999987</v>
      </c>
      <c r="J194" s="149">
        <f t="shared" ref="J194:R194" si="198">J221*J$96*J$98</f>
        <v>7980.5249999999987</v>
      </c>
      <c r="K194" s="149">
        <f t="shared" si="198"/>
        <v>7980.5249999999987</v>
      </c>
      <c r="L194" s="149">
        <f t="shared" si="198"/>
        <v>7980.5249999999987</v>
      </c>
      <c r="M194" s="149">
        <f t="shared" si="198"/>
        <v>7980.5249999999987</v>
      </c>
      <c r="N194" s="149">
        <f t="shared" si="198"/>
        <v>7980.5249999999987</v>
      </c>
      <c r="O194" s="149">
        <f t="shared" si="198"/>
        <v>7980.5249999999987</v>
      </c>
      <c r="P194" s="149">
        <f t="shared" si="198"/>
        <v>7980.5249999999987</v>
      </c>
      <c r="Q194" s="149">
        <f t="shared" si="198"/>
        <v>7980.5249999999987</v>
      </c>
      <c r="R194" s="149">
        <f t="shared" si="198"/>
        <v>7980.5249999999987</v>
      </c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  <c r="BH194" s="149"/>
      <c r="BI194" s="149"/>
      <c r="BJ194" s="149"/>
      <c r="BK194" s="149"/>
      <c r="BL194" s="149"/>
      <c r="BM194" s="149"/>
      <c r="BN194" s="149"/>
      <c r="BO194" s="149"/>
      <c r="BP194" s="149"/>
      <c r="BQ194" s="149"/>
      <c r="BR194" s="149"/>
      <c r="BS194" s="149"/>
      <c r="BT194" s="149"/>
      <c r="BU194" s="149"/>
      <c r="BV194" s="149"/>
      <c r="BW194" s="149"/>
      <c r="BX194" s="149"/>
      <c r="BY194" s="149"/>
      <c r="BZ194" s="149"/>
      <c r="CA194" s="149"/>
      <c r="CB194" s="149"/>
      <c r="CC194" s="149"/>
      <c r="CD194" s="149"/>
      <c r="CE194" s="149"/>
      <c r="CF194" s="149"/>
      <c r="CG194" s="149"/>
      <c r="CH194" s="149"/>
      <c r="CI194" s="149"/>
      <c r="CZ194" s="152"/>
      <c r="DA194" s="157"/>
      <c r="DB194" s="164"/>
    </row>
    <row r="195" spans="2:106" s="135" customFormat="1" ht="14.25" outlineLevel="2" x14ac:dyDescent="0.25">
      <c r="B195" s="136"/>
      <c r="C195" s="540" t="str">
        <f t="shared" si="186"/>
        <v>Меретояха</v>
      </c>
      <c r="D195" s="147"/>
      <c r="E195" s="147"/>
      <c r="F195" s="291"/>
      <c r="G195" s="147"/>
      <c r="H195" s="149">
        <f t="shared" si="187"/>
        <v>7980.5249999999987</v>
      </c>
      <c r="I195" s="149">
        <f t="shared" si="187"/>
        <v>7980.5249999999987</v>
      </c>
      <c r="J195" s="149">
        <f t="shared" ref="J195:R195" si="199">J222*J$96*J$98</f>
        <v>7980.5249999999987</v>
      </c>
      <c r="K195" s="149">
        <f t="shared" si="199"/>
        <v>7980.5249999999987</v>
      </c>
      <c r="L195" s="149">
        <f t="shared" si="199"/>
        <v>7980.5249999999987</v>
      </c>
      <c r="M195" s="149">
        <f t="shared" si="199"/>
        <v>7980.5249999999987</v>
      </c>
      <c r="N195" s="149">
        <f t="shared" si="199"/>
        <v>7980.5249999999987</v>
      </c>
      <c r="O195" s="149">
        <f t="shared" si="199"/>
        <v>7980.5249999999987</v>
      </c>
      <c r="P195" s="149">
        <f t="shared" si="199"/>
        <v>7980.5249999999987</v>
      </c>
      <c r="Q195" s="149">
        <f t="shared" si="199"/>
        <v>7980.5249999999987</v>
      </c>
      <c r="R195" s="149">
        <f t="shared" si="199"/>
        <v>7980.5249999999987</v>
      </c>
      <c r="S195" s="149"/>
      <c r="T195" s="149"/>
      <c r="U195" s="149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  <c r="AI195" s="149"/>
      <c r="AJ195" s="149"/>
      <c r="AK195" s="149"/>
      <c r="AL195" s="149"/>
      <c r="AM195" s="149"/>
      <c r="AN195" s="149"/>
      <c r="AO195" s="149"/>
      <c r="AP195" s="149"/>
      <c r="AQ195" s="149"/>
      <c r="AR195" s="149"/>
      <c r="AS195" s="149"/>
      <c r="AT195" s="149"/>
      <c r="AU195" s="149"/>
      <c r="AV195" s="149"/>
      <c r="AW195" s="149"/>
      <c r="AX195" s="149"/>
      <c r="AY195" s="149"/>
      <c r="AZ195" s="149"/>
      <c r="BA195" s="149"/>
      <c r="BB195" s="149"/>
      <c r="BC195" s="149"/>
      <c r="BD195" s="149"/>
      <c r="BE195" s="149"/>
      <c r="BF195" s="149"/>
      <c r="BG195" s="149"/>
      <c r="BH195" s="149"/>
      <c r="BI195" s="149"/>
      <c r="BJ195" s="149"/>
      <c r="BK195" s="149"/>
      <c r="BL195" s="149"/>
      <c r="BM195" s="149"/>
      <c r="BN195" s="149"/>
      <c r="BO195" s="149"/>
      <c r="BP195" s="149"/>
      <c r="BQ195" s="149"/>
      <c r="BR195" s="149"/>
      <c r="BS195" s="149"/>
      <c r="BT195" s="149"/>
      <c r="BU195" s="149"/>
      <c r="BV195" s="149"/>
      <c r="BW195" s="149"/>
      <c r="BX195" s="149"/>
      <c r="BY195" s="149"/>
      <c r="BZ195" s="149"/>
      <c r="CA195" s="149"/>
      <c r="CB195" s="149"/>
      <c r="CC195" s="149"/>
      <c r="CD195" s="149"/>
      <c r="CE195" s="149"/>
      <c r="CF195" s="149"/>
      <c r="CG195" s="149"/>
      <c r="CH195" s="149"/>
      <c r="CI195" s="149"/>
      <c r="CZ195" s="152"/>
      <c r="DA195" s="157"/>
      <c r="DB195" s="164"/>
    </row>
    <row r="196" spans="2:106" s="707" customFormat="1" outlineLevel="2" x14ac:dyDescent="0.25">
      <c r="B196" s="708" t="s">
        <v>1143</v>
      </c>
      <c r="C196" s="709" t="s">
        <v>143</v>
      </c>
      <c r="D196" s="710"/>
      <c r="E196" s="710"/>
      <c r="F196" s="711"/>
      <c r="G196" s="710"/>
      <c r="H196" s="712"/>
      <c r="I196" s="712"/>
      <c r="J196" s="712"/>
      <c r="K196" s="712"/>
      <c r="L196" s="712"/>
      <c r="M196" s="712"/>
      <c r="N196" s="712"/>
      <c r="O196" s="712"/>
      <c r="P196" s="712"/>
      <c r="Q196" s="712"/>
      <c r="R196" s="712"/>
      <c r="S196" s="712"/>
      <c r="T196" s="712"/>
      <c r="U196" s="712"/>
      <c r="V196" s="712"/>
      <c r="W196" s="712"/>
      <c r="X196" s="712"/>
      <c r="Y196" s="712"/>
      <c r="Z196" s="712"/>
      <c r="AA196" s="712"/>
      <c r="AB196" s="712"/>
      <c r="AC196" s="712"/>
      <c r="AD196" s="712"/>
      <c r="AE196" s="712"/>
      <c r="AF196" s="712"/>
      <c r="AG196" s="712"/>
      <c r="AH196" s="712"/>
      <c r="AI196" s="712"/>
      <c r="AJ196" s="712"/>
      <c r="AK196" s="712"/>
      <c r="AL196" s="712"/>
      <c r="AM196" s="712"/>
      <c r="AN196" s="712"/>
      <c r="AO196" s="712"/>
      <c r="AP196" s="712"/>
      <c r="AQ196" s="712"/>
      <c r="AR196" s="712"/>
      <c r="AS196" s="712"/>
      <c r="AT196" s="712"/>
      <c r="AU196" s="712"/>
      <c r="AV196" s="712"/>
      <c r="AW196" s="712"/>
      <c r="AX196" s="712"/>
      <c r="AY196" s="712"/>
      <c r="AZ196" s="712"/>
      <c r="BA196" s="712"/>
      <c r="BB196" s="712"/>
      <c r="BC196" s="712"/>
      <c r="BD196" s="712"/>
      <c r="BE196" s="712"/>
      <c r="BF196" s="712"/>
      <c r="BG196" s="712"/>
      <c r="BH196" s="712"/>
      <c r="BI196" s="712"/>
      <c r="BJ196" s="712"/>
      <c r="BK196" s="712"/>
      <c r="BL196" s="712"/>
      <c r="BM196" s="712"/>
      <c r="BN196" s="712"/>
      <c r="BO196" s="712"/>
      <c r="BP196" s="712"/>
      <c r="BQ196" s="712"/>
      <c r="BR196" s="712"/>
      <c r="BS196" s="712"/>
      <c r="BT196" s="712"/>
      <c r="BU196" s="712"/>
      <c r="BV196" s="712"/>
      <c r="BW196" s="712"/>
      <c r="BX196" s="712"/>
      <c r="BY196" s="712"/>
      <c r="BZ196" s="712"/>
      <c r="CA196" s="712"/>
      <c r="CB196" s="712"/>
      <c r="CC196" s="712"/>
      <c r="CD196" s="712"/>
      <c r="CE196" s="712"/>
      <c r="CF196" s="712"/>
      <c r="CG196" s="712"/>
      <c r="CH196" s="712"/>
      <c r="CI196" s="712"/>
      <c r="CZ196" s="713"/>
      <c r="DA196" s="714"/>
      <c r="DB196" s="715"/>
    </row>
    <row r="197" spans="2:106" s="698" customFormat="1" ht="14.25" outlineLevel="2" x14ac:dyDescent="0.25">
      <c r="B197" s="699" t="str">
        <f>B168</f>
        <v>TO BE</v>
      </c>
      <c r="C197" s="700" t="str">
        <f>C183</f>
        <v>КЦ</v>
      </c>
      <c r="D197" s="701"/>
      <c r="E197" s="701"/>
      <c r="F197" s="702"/>
      <c r="G197" s="701"/>
      <c r="H197" s="703">
        <f>H210-H$95*INDEX('Распределение по орг объему 13'!$E$1:$E$13,MATCH($C197,'Распределение по орг объему 13'!$A$1:$A$13,0),1)</f>
        <v>0</v>
      </c>
      <c r="I197" s="703">
        <f>J$95*INDEX('Распределение по орг объему 13'!$E$1:$E$13,MATCH($C197,'Распределение по орг объему 13'!$A$1:$A$13,0),1)</f>
        <v>0</v>
      </c>
      <c r="J197" s="703">
        <f>K$95*INDEX('Распределение по орг объему 13'!$E$1:$E$13,MATCH($C197,'Распределение по орг объему 13'!$A$1:$A$13,0),1)</f>
        <v>0</v>
      </c>
      <c r="K197" s="703">
        <f>L$95*INDEX('Распределение по орг объему 13'!$E$1:$E$13,MATCH($C197,'Распределение по орг объему 13'!$A$1:$A$13,0),1)</f>
        <v>0</v>
      </c>
      <c r="L197" s="703">
        <f>M$95*INDEX('Распределение по орг объему 13'!$E$1:$E$13,MATCH($C197,'Распределение по орг объему 13'!$A$1:$A$13,0),1)</f>
        <v>0</v>
      </c>
      <c r="M197" s="703">
        <f>M$95*INDEX('Распределение по орг объему 13'!$E$1:$E$13,MATCH($C197,'Распределение по орг объему 13'!$A$1:$A$13,0),1)</f>
        <v>0</v>
      </c>
      <c r="N197" s="703">
        <f>N$95*INDEX('Распределение по орг объему 13'!$E$1:$E$13,MATCH($C197,'Распределение по орг объему 13'!$A$1:$A$13,0),1)</f>
        <v>0</v>
      </c>
      <c r="O197" s="703">
        <f>O$95*INDEX('Распределение по орг объему 13'!$E$1:$E$13,MATCH($C197,'Распределение по орг объему 13'!$A$1:$A$13,0),1)</f>
        <v>0</v>
      </c>
      <c r="P197" s="703">
        <f>P$95*INDEX('Распределение по орг объему 13'!$E$1:$E$13,MATCH($C197,'Распределение по орг объему 13'!$A$1:$A$13,0),1)</f>
        <v>0</v>
      </c>
      <c r="Q197" s="703">
        <f>Q$95*INDEX('Распределение по орг объему 13'!$E$1:$E$13,MATCH($C197,'Распределение по орг объему 13'!$A$1:$A$13,0),1)</f>
        <v>0</v>
      </c>
      <c r="R197" s="703">
        <f>R$95*INDEX('Распределение по орг объему 13'!$E$1:$E$13,MATCH($C197,'Распределение по орг объему 13'!$A$1:$A$13,0),1)</f>
        <v>0</v>
      </c>
      <c r="S197" s="703"/>
      <c r="T197" s="703"/>
      <c r="U197" s="703"/>
      <c r="V197" s="703"/>
      <c r="W197" s="703"/>
      <c r="X197" s="703"/>
      <c r="Y197" s="703"/>
      <c r="Z197" s="703"/>
      <c r="AA197" s="703"/>
      <c r="AB197" s="703"/>
      <c r="AC197" s="703"/>
      <c r="AD197" s="703"/>
      <c r="AE197" s="703"/>
      <c r="AF197" s="703"/>
      <c r="AG197" s="703"/>
      <c r="AH197" s="703"/>
      <c r="AI197" s="703"/>
      <c r="AJ197" s="703"/>
      <c r="AK197" s="703"/>
      <c r="AL197" s="703"/>
      <c r="AM197" s="703"/>
      <c r="AN197" s="703"/>
      <c r="AO197" s="703"/>
      <c r="AP197" s="703"/>
      <c r="AQ197" s="703"/>
      <c r="AR197" s="703"/>
      <c r="AS197" s="703"/>
      <c r="AT197" s="703"/>
      <c r="AU197" s="703"/>
      <c r="AV197" s="703"/>
      <c r="AW197" s="703"/>
      <c r="AX197" s="703"/>
      <c r="AY197" s="703"/>
      <c r="AZ197" s="703"/>
      <c r="BA197" s="703"/>
      <c r="BB197" s="703"/>
      <c r="BC197" s="703"/>
      <c r="BD197" s="703"/>
      <c r="BE197" s="703"/>
      <c r="BF197" s="703"/>
      <c r="BG197" s="703"/>
      <c r="BH197" s="703"/>
      <c r="BI197" s="703"/>
      <c r="BJ197" s="703"/>
      <c r="BK197" s="703"/>
      <c r="BL197" s="703"/>
      <c r="BM197" s="703"/>
      <c r="BN197" s="703"/>
      <c r="BO197" s="703"/>
      <c r="BP197" s="703"/>
      <c r="BQ197" s="703"/>
      <c r="BR197" s="703"/>
      <c r="BS197" s="703"/>
      <c r="BT197" s="703"/>
      <c r="BU197" s="703"/>
      <c r="BV197" s="703"/>
      <c r="BW197" s="703"/>
      <c r="BX197" s="703"/>
      <c r="BY197" s="703"/>
      <c r="BZ197" s="703"/>
      <c r="CA197" s="703"/>
      <c r="CB197" s="703"/>
      <c r="CC197" s="703"/>
      <c r="CD197" s="703"/>
      <c r="CE197" s="703"/>
      <c r="CF197" s="703"/>
      <c r="CG197" s="703"/>
      <c r="CH197" s="703"/>
      <c r="CI197" s="703"/>
      <c r="CZ197" s="704"/>
      <c r="DA197" s="705"/>
      <c r="DB197" s="706"/>
    </row>
    <row r="198" spans="2:106" s="135" customFormat="1" ht="14.25" outlineLevel="2" x14ac:dyDescent="0.25">
      <c r="B198" s="136"/>
      <c r="C198" s="717" t="str">
        <f t="shared" ref="C198:C209" si="200">C184</f>
        <v>ННГ</v>
      </c>
      <c r="D198" s="721"/>
      <c r="E198" s="147"/>
      <c r="F198" s="291"/>
      <c r="G198" s="147"/>
      <c r="H198" s="718">
        <f>H211-H$95*INDEX('Распределение по орг объему 13'!$E$1:$E$13,MATCH($C198,'Распределение по орг объему 13'!$A$1:$A$13,0),1)</f>
        <v>28.501874999999998</v>
      </c>
      <c r="I198" s="718">
        <f>I211-I$95*INDEX('Распределение по орг объему 13'!$E$1:$E$13,MATCH($C198,'Распределение по орг объему 13'!$A$1:$A$13,0),1)</f>
        <v>28.501874999999998</v>
      </c>
      <c r="J198" s="718">
        <f>I211-J$95*INDEX('Распределение по орг объему 13'!$E$1:$E$13,MATCH($C198,'Распределение по орг объему 13'!$A$1:$A$13,0),1)</f>
        <v>26.681831896551721</v>
      </c>
      <c r="K198" s="718">
        <f>J211-K$95*INDEX('Распределение по орг объему 13'!$E$1:$E$13,MATCH($C198,'Распределение по орг объему 13'!$A$1:$A$13,0),1)</f>
        <v>19.001249999999999</v>
      </c>
      <c r="L198" s="718">
        <f>K211-L$95*INDEX('Распределение по орг объему 13'!$E$1:$E$13,MATCH($C198,'Распределение по орг объему 13'!$A$1:$A$13,0),1)</f>
        <v>12.667499999999999</v>
      </c>
      <c r="M198" s="718">
        <f>L211-M$95*INDEX('Распределение по орг объему 13'!$E$1:$E$13,MATCH($C198,'Распределение по орг объему 13'!$A$1:$A$13,0),1)</f>
        <v>9.5006249999999959</v>
      </c>
      <c r="N198" s="718">
        <f>N211-O$95*INDEX('Распределение по орг объему 13'!$E$1:$E$13,MATCH($C198,'Распределение по орг объему 13'!$A$1:$A$13,0),1)</f>
        <v>0</v>
      </c>
      <c r="O198" s="718">
        <f>O211-O$95*INDEX('Распределение по орг объему 13'!$E$1:$E$13,MATCH($C198,'Распределение по орг объему 13'!$A$1:$A$13,0),1)</f>
        <v>0</v>
      </c>
      <c r="P198" s="718">
        <f>P211-P$95*INDEX('Распределение по орг объему 13'!$E$1:$E$13,MATCH($C198,'Распределение по орг объему 13'!$A$1:$A$13,0),1)</f>
        <v>0</v>
      </c>
      <c r="Q198" s="718">
        <f>Q211-Q$95*INDEX('Распределение по орг объему 13'!$E$1:$E$13,MATCH($C198,'Распределение по орг объему 13'!$A$1:$A$13,0),1)</f>
        <v>0</v>
      </c>
      <c r="R198" s="718">
        <f>R211-R$95*INDEX('Распределение по орг объему 13'!$E$1:$E$13,MATCH($C198,'Распределение по орг объему 13'!$A$1:$A$13,0),1)</f>
        <v>0</v>
      </c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  <c r="BH198" s="149"/>
      <c r="BI198" s="149"/>
      <c r="BJ198" s="149"/>
      <c r="BK198" s="149"/>
      <c r="BL198" s="149"/>
      <c r="BM198" s="149"/>
      <c r="BN198" s="149"/>
      <c r="BO198" s="149"/>
      <c r="BP198" s="149"/>
      <c r="BQ198" s="149"/>
      <c r="BR198" s="149"/>
      <c r="BS198" s="149"/>
      <c r="BT198" s="149"/>
      <c r="BU198" s="149"/>
      <c r="BV198" s="149"/>
      <c r="BW198" s="149"/>
      <c r="BX198" s="149"/>
      <c r="BY198" s="149"/>
      <c r="BZ198" s="149"/>
      <c r="CA198" s="149"/>
      <c r="CB198" s="149"/>
      <c r="CC198" s="149"/>
      <c r="CD198" s="149"/>
      <c r="CE198" s="149"/>
      <c r="CF198" s="149"/>
      <c r="CG198" s="149"/>
      <c r="CH198" s="149"/>
      <c r="CI198" s="149"/>
      <c r="CZ198" s="152"/>
      <c r="DA198" s="157"/>
      <c r="DB198" s="164"/>
    </row>
    <row r="199" spans="2:106" s="135" customFormat="1" ht="14.25" outlineLevel="2" x14ac:dyDescent="0.25">
      <c r="B199" s="136"/>
      <c r="C199" s="717" t="str">
        <f t="shared" si="200"/>
        <v>Хантос</v>
      </c>
      <c r="D199" s="721"/>
      <c r="E199" s="147"/>
      <c r="F199" s="291"/>
      <c r="G199" s="147"/>
      <c r="H199" s="718">
        <f>H212-H$95*INDEX('Распределение по орг объему 13'!$E$1:$E$13,MATCH($C199,'Распределение по орг объему 13'!$A$1:$A$13,0),1)</f>
        <v>28.501874999999998</v>
      </c>
      <c r="I199" s="718">
        <f>I212-I$95*INDEX('Распределение по орг объему 13'!$E$1:$E$13,MATCH($C199,'Распределение по орг объему 13'!$A$1:$A$13,0),1)</f>
        <v>28.501874999999998</v>
      </c>
      <c r="J199" s="718">
        <f>I212-J$95*INDEX('Распределение по орг объему 13'!$E$1:$E$13,MATCH($C199,'Распределение по орг объему 13'!$A$1:$A$13,0),1)</f>
        <v>26.681831896551721</v>
      </c>
      <c r="K199" s="718">
        <f>J212-K$95*INDEX('Распределение по орг объему 13'!$E$1:$E$13,MATCH($C199,'Распределение по орг объему 13'!$A$1:$A$13,0),1)</f>
        <v>19.001249999999999</v>
      </c>
      <c r="L199" s="718">
        <f>K212-L$95*INDEX('Распределение по орг объему 13'!$E$1:$E$13,MATCH($C199,'Распределение по орг объему 13'!$A$1:$A$13,0),1)</f>
        <v>12.667499999999999</v>
      </c>
      <c r="M199" s="718">
        <f>L212-M$95*INDEX('Распределение по орг объему 13'!$E$1:$E$13,MATCH($C199,'Распределение по орг объему 13'!$A$1:$A$13,0),1)</f>
        <v>9.5006249999999959</v>
      </c>
      <c r="N199" s="718">
        <f>N212-O$95*INDEX('Распределение по орг объему 13'!$E$1:$E$13,MATCH($C199,'Распределение по орг объему 13'!$A$1:$A$13,0),1)</f>
        <v>0</v>
      </c>
      <c r="O199" s="718">
        <f>O212-O$95*INDEX('Распределение по орг объему 13'!$E$1:$E$13,MATCH($C199,'Распределение по орг объему 13'!$A$1:$A$13,0),1)</f>
        <v>0</v>
      </c>
      <c r="P199" s="718">
        <f>P212-P$95*INDEX('Распределение по орг объему 13'!$E$1:$E$13,MATCH($C199,'Распределение по орг объему 13'!$A$1:$A$13,0),1)</f>
        <v>0</v>
      </c>
      <c r="Q199" s="718">
        <f>Q212-Q$95*INDEX('Распределение по орг объему 13'!$E$1:$E$13,MATCH($C199,'Распределение по орг объему 13'!$A$1:$A$13,0),1)</f>
        <v>0</v>
      </c>
      <c r="R199" s="718">
        <f>R212-R$95*INDEX('Распределение по орг объему 13'!$E$1:$E$13,MATCH($C199,'Распределение по орг объему 13'!$A$1:$A$13,0),1)</f>
        <v>0</v>
      </c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  <c r="BH199" s="149"/>
      <c r="BI199" s="149"/>
      <c r="BJ199" s="149"/>
      <c r="BK199" s="149"/>
      <c r="BL199" s="149"/>
      <c r="BM199" s="149"/>
      <c r="BN199" s="149"/>
      <c r="BO199" s="149"/>
      <c r="BP199" s="149"/>
      <c r="BQ199" s="149"/>
      <c r="BR199" s="149"/>
      <c r="BS199" s="149"/>
      <c r="BT199" s="149"/>
      <c r="BU199" s="149"/>
      <c r="BV199" s="149"/>
      <c r="BW199" s="149"/>
      <c r="BX199" s="149"/>
      <c r="BY199" s="149"/>
      <c r="BZ199" s="149"/>
      <c r="CA199" s="149"/>
      <c r="CB199" s="149"/>
      <c r="CC199" s="149"/>
      <c r="CD199" s="149"/>
      <c r="CE199" s="149"/>
      <c r="CF199" s="149"/>
      <c r="CG199" s="149"/>
      <c r="CH199" s="149"/>
      <c r="CI199" s="149"/>
      <c r="CZ199" s="152"/>
      <c r="DA199" s="157"/>
      <c r="DB199" s="164"/>
    </row>
    <row r="200" spans="2:106" s="135" customFormat="1" ht="14.25" outlineLevel="2" x14ac:dyDescent="0.25">
      <c r="B200" s="136"/>
      <c r="C200" s="717" t="str">
        <f t="shared" si="200"/>
        <v>Мегион</v>
      </c>
      <c r="D200" s="721"/>
      <c r="E200" s="147"/>
      <c r="F200" s="291"/>
      <c r="G200" s="147"/>
      <c r="H200" s="718">
        <f>H213-H$95*INDEX('Распределение по орг объему 13'!$E$1:$E$13,MATCH($C200,'Распределение по орг объему 13'!$A$1:$A$13,0),1)</f>
        <v>28.501874999999998</v>
      </c>
      <c r="I200" s="718">
        <f>I213-I$95*INDEX('Распределение по орг объему 13'!$E$1:$E$13,MATCH($C200,'Распределение по орг объему 13'!$A$1:$A$13,0),1)</f>
        <v>28.501874999999998</v>
      </c>
      <c r="J200" s="718">
        <f>I213-J$95*INDEX('Распределение по орг объему 13'!$E$1:$E$13,MATCH($C200,'Распределение по орг объему 13'!$A$1:$A$13,0),1)</f>
        <v>26.681831896551721</v>
      </c>
      <c r="K200" s="718">
        <f>J213-K$95*INDEX('Распределение по орг объему 13'!$E$1:$E$13,MATCH($C200,'Распределение по орг объему 13'!$A$1:$A$13,0),1)</f>
        <v>19.001249999999999</v>
      </c>
      <c r="L200" s="718">
        <f>K213-L$95*INDEX('Распределение по орг объему 13'!$E$1:$E$13,MATCH($C200,'Распределение по орг объему 13'!$A$1:$A$13,0),1)</f>
        <v>12.667499999999999</v>
      </c>
      <c r="M200" s="718">
        <f>L213-M$95*INDEX('Распределение по орг объему 13'!$E$1:$E$13,MATCH($C200,'Распределение по орг объему 13'!$A$1:$A$13,0),1)</f>
        <v>9.5006249999999959</v>
      </c>
      <c r="N200" s="718">
        <f>N213-O$95*INDEX('Распределение по орг объему 13'!$E$1:$E$13,MATCH($C200,'Распределение по орг объему 13'!$A$1:$A$13,0),1)</f>
        <v>0</v>
      </c>
      <c r="O200" s="718">
        <f>O213-O$95*INDEX('Распределение по орг объему 13'!$E$1:$E$13,MATCH($C200,'Распределение по орг объему 13'!$A$1:$A$13,0),1)</f>
        <v>0</v>
      </c>
      <c r="P200" s="718">
        <f>P213-P$95*INDEX('Распределение по орг объему 13'!$E$1:$E$13,MATCH($C200,'Распределение по орг объему 13'!$A$1:$A$13,0),1)</f>
        <v>0</v>
      </c>
      <c r="Q200" s="718">
        <f>Q213-Q$95*INDEX('Распределение по орг объему 13'!$E$1:$E$13,MATCH($C200,'Распределение по орг объему 13'!$A$1:$A$13,0),1)</f>
        <v>0</v>
      </c>
      <c r="R200" s="718">
        <f>R213-R$95*INDEX('Распределение по орг объему 13'!$E$1:$E$13,MATCH($C200,'Распределение по орг объему 13'!$A$1:$A$13,0),1)</f>
        <v>0</v>
      </c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  <c r="BH200" s="149"/>
      <c r="BI200" s="149"/>
      <c r="BJ200" s="149"/>
      <c r="BK200" s="149"/>
      <c r="BL200" s="149"/>
      <c r="BM200" s="149"/>
      <c r="BN200" s="149"/>
      <c r="BO200" s="149"/>
      <c r="BP200" s="149"/>
      <c r="BQ200" s="149"/>
      <c r="BR200" s="149"/>
      <c r="BS200" s="149"/>
      <c r="BT200" s="149"/>
      <c r="BU200" s="149"/>
      <c r="BV200" s="149"/>
      <c r="BW200" s="149"/>
      <c r="BX200" s="149"/>
      <c r="BY200" s="149"/>
      <c r="BZ200" s="149"/>
      <c r="CA200" s="149"/>
      <c r="CB200" s="149"/>
      <c r="CC200" s="149"/>
      <c r="CD200" s="149"/>
      <c r="CE200" s="149"/>
      <c r="CF200" s="149"/>
      <c r="CG200" s="149"/>
      <c r="CH200" s="149"/>
      <c r="CI200" s="149"/>
      <c r="CZ200" s="152"/>
      <c r="DA200" s="157"/>
      <c r="DB200" s="164"/>
    </row>
    <row r="201" spans="2:106" s="135" customFormat="1" ht="14.25" outlineLevel="2" x14ac:dyDescent="0.25">
      <c r="B201" s="136"/>
      <c r="C201" s="717" t="str">
        <f t="shared" si="200"/>
        <v>Оренбург</v>
      </c>
      <c r="D201" s="721"/>
      <c r="E201" s="147"/>
      <c r="F201" s="291"/>
      <c r="G201" s="147"/>
      <c r="H201" s="718">
        <f>H214-H$95*INDEX('Распределение по орг объему 13'!$E$1:$E$13,MATCH($C201,'Распределение по орг объему 13'!$A$1:$A$13,0),1)</f>
        <v>15.834375</v>
      </c>
      <c r="I201" s="718">
        <f>I214-I$95*INDEX('Распределение по орг объему 13'!$E$1:$E$13,MATCH($C201,'Распределение по орг объему 13'!$A$1:$A$13,0),1)</f>
        <v>15.834375</v>
      </c>
      <c r="J201" s="718">
        <f>I214-J$95*INDEX('Распределение по орг объему 13'!$E$1:$E$13,MATCH($C201,'Распределение по орг объему 13'!$A$1:$A$13,0),1)</f>
        <v>14.823239942528735</v>
      </c>
      <c r="K201" s="718">
        <f>J214-K$95*INDEX('Распределение по орг объему 13'!$E$1:$E$13,MATCH($C201,'Распределение по орг объему 13'!$A$1:$A$13,0),1)</f>
        <v>10.556249999999999</v>
      </c>
      <c r="L201" s="718">
        <f>K214-L$95*INDEX('Распределение по орг объему 13'!$E$1:$E$13,MATCH($C201,'Распределение по орг объему 13'!$A$1:$A$13,0),1)</f>
        <v>7.0374999999999996</v>
      </c>
      <c r="M201" s="718">
        <f>L214-M$95*INDEX('Распределение по орг объему 13'!$E$1:$E$13,MATCH($C201,'Распределение по орг объему 13'!$A$1:$A$13,0),1)</f>
        <v>5.2781249999999993</v>
      </c>
      <c r="N201" s="718">
        <f>N214-O$95*INDEX('Распределение по орг объему 13'!$E$1:$E$13,MATCH($C201,'Распределение по орг объему 13'!$A$1:$A$13,0),1)</f>
        <v>0</v>
      </c>
      <c r="O201" s="718">
        <f>O214-O$95*INDEX('Распределение по орг объему 13'!$E$1:$E$13,MATCH($C201,'Распределение по орг объему 13'!$A$1:$A$13,0),1)</f>
        <v>0</v>
      </c>
      <c r="P201" s="718">
        <f>P214-P$95*INDEX('Распределение по орг объему 13'!$E$1:$E$13,MATCH($C201,'Распределение по орг объему 13'!$A$1:$A$13,0),1)</f>
        <v>0</v>
      </c>
      <c r="Q201" s="718">
        <f>Q214-Q$95*INDEX('Распределение по орг объему 13'!$E$1:$E$13,MATCH($C201,'Распределение по орг объему 13'!$A$1:$A$13,0),1)</f>
        <v>0</v>
      </c>
      <c r="R201" s="718">
        <f>R214-R$95*INDEX('Распределение по орг объему 13'!$E$1:$E$13,MATCH($C201,'Распределение по орг объему 13'!$A$1:$A$13,0),1)</f>
        <v>0</v>
      </c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  <c r="BH201" s="149"/>
      <c r="BI201" s="149"/>
      <c r="BJ201" s="149"/>
      <c r="BK201" s="149"/>
      <c r="BL201" s="149"/>
      <c r="BM201" s="149"/>
      <c r="BN201" s="149"/>
      <c r="BO201" s="149"/>
      <c r="BP201" s="149"/>
      <c r="BQ201" s="149"/>
      <c r="BR201" s="149"/>
      <c r="BS201" s="149"/>
      <c r="BT201" s="149"/>
      <c r="BU201" s="149"/>
      <c r="BV201" s="149"/>
      <c r="BW201" s="149"/>
      <c r="BX201" s="149"/>
      <c r="BY201" s="149"/>
      <c r="BZ201" s="149"/>
      <c r="CA201" s="149"/>
      <c r="CB201" s="149"/>
      <c r="CC201" s="149"/>
      <c r="CD201" s="149"/>
      <c r="CE201" s="149"/>
      <c r="CF201" s="149"/>
      <c r="CG201" s="149"/>
      <c r="CH201" s="149"/>
      <c r="CI201" s="149"/>
      <c r="CZ201" s="152"/>
      <c r="DA201" s="157"/>
      <c r="DB201" s="164"/>
    </row>
    <row r="202" spans="2:106" s="135" customFormat="1" ht="14.25" outlineLevel="2" x14ac:dyDescent="0.25">
      <c r="B202" s="136"/>
      <c r="C202" s="717" t="str">
        <f t="shared" si="200"/>
        <v>Восток</v>
      </c>
      <c r="D202" s="721"/>
      <c r="E202" s="147"/>
      <c r="F202" s="291"/>
      <c r="G202" s="147"/>
      <c r="H202" s="718">
        <f>H215-H$95*INDEX('Распределение по орг объему 13'!$E$1:$E$13,MATCH($C202,'Распределение по орг объему 13'!$A$1:$A$13,0),1)</f>
        <v>15.834375</v>
      </c>
      <c r="I202" s="718">
        <f>I215-I$95*INDEX('Распределение по орг объему 13'!$E$1:$E$13,MATCH($C202,'Распределение по орг объему 13'!$A$1:$A$13,0),1)</f>
        <v>15.834375</v>
      </c>
      <c r="J202" s="718">
        <f>I215-J$95*INDEX('Распределение по орг объему 13'!$E$1:$E$13,MATCH($C202,'Распределение по орг объему 13'!$A$1:$A$13,0),1)</f>
        <v>14.823239942528735</v>
      </c>
      <c r="K202" s="718">
        <f>J215-K$95*INDEX('Распределение по орг объему 13'!$E$1:$E$13,MATCH($C202,'Распределение по орг объему 13'!$A$1:$A$13,0),1)</f>
        <v>10.556249999999999</v>
      </c>
      <c r="L202" s="718">
        <f>K215-L$95*INDEX('Распределение по орг объему 13'!$E$1:$E$13,MATCH($C202,'Распределение по орг объему 13'!$A$1:$A$13,0),1)</f>
        <v>7.0374999999999996</v>
      </c>
      <c r="M202" s="718">
        <f>L215-M$95*INDEX('Распределение по орг объему 13'!$E$1:$E$13,MATCH($C202,'Распределение по орг объему 13'!$A$1:$A$13,0),1)</f>
        <v>5.2781249999999993</v>
      </c>
      <c r="N202" s="718">
        <f>N215-O$95*INDEX('Распределение по орг объему 13'!$E$1:$E$13,MATCH($C202,'Распределение по орг объему 13'!$A$1:$A$13,0),1)</f>
        <v>0</v>
      </c>
      <c r="O202" s="718">
        <f>O215-O$95*INDEX('Распределение по орг объему 13'!$E$1:$E$13,MATCH($C202,'Распределение по орг объему 13'!$A$1:$A$13,0),1)</f>
        <v>0</v>
      </c>
      <c r="P202" s="718">
        <f>P215-P$95*INDEX('Распределение по орг объему 13'!$E$1:$E$13,MATCH($C202,'Распределение по орг объему 13'!$A$1:$A$13,0),1)</f>
        <v>0</v>
      </c>
      <c r="Q202" s="718">
        <f>Q215-Q$95*INDEX('Распределение по орг объему 13'!$E$1:$E$13,MATCH($C202,'Распределение по орг объему 13'!$A$1:$A$13,0),1)</f>
        <v>0</v>
      </c>
      <c r="R202" s="718">
        <f>R215-R$95*INDEX('Распределение по орг объему 13'!$E$1:$E$13,MATCH($C202,'Распределение по орг объему 13'!$A$1:$A$13,0),1)</f>
        <v>0</v>
      </c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  <c r="BH202" s="149"/>
      <c r="BI202" s="149"/>
      <c r="BJ202" s="149"/>
      <c r="BK202" s="149"/>
      <c r="BL202" s="149"/>
      <c r="BM202" s="149"/>
      <c r="BN202" s="149"/>
      <c r="BO202" s="149"/>
      <c r="BP202" s="149"/>
      <c r="BQ202" s="149"/>
      <c r="BR202" s="149"/>
      <c r="BS202" s="149"/>
      <c r="BT202" s="149"/>
      <c r="BU202" s="149"/>
      <c r="BV202" s="149"/>
      <c r="BW202" s="149"/>
      <c r="BX202" s="149"/>
      <c r="BY202" s="149"/>
      <c r="BZ202" s="149"/>
      <c r="CA202" s="149"/>
      <c r="CB202" s="149"/>
      <c r="CC202" s="149"/>
      <c r="CD202" s="149"/>
      <c r="CE202" s="149"/>
      <c r="CF202" s="149"/>
      <c r="CG202" s="149"/>
      <c r="CH202" s="149"/>
      <c r="CI202" s="149"/>
      <c r="CZ202" s="152"/>
      <c r="DA202" s="157"/>
      <c r="DB202" s="164"/>
    </row>
    <row r="203" spans="2:106" s="135" customFormat="1" ht="14.25" outlineLevel="2" x14ac:dyDescent="0.25">
      <c r="B203" s="136"/>
      <c r="C203" s="717" t="str">
        <f t="shared" si="200"/>
        <v>Ямал</v>
      </c>
      <c r="D203" s="721"/>
      <c r="E203" s="147"/>
      <c r="F203" s="291"/>
      <c r="G203" s="147"/>
      <c r="H203" s="718">
        <f>H216-H$95*INDEX('Распределение по орг объему 13'!$E$1:$E$13,MATCH($C203,'Распределение по орг объему 13'!$A$1:$A$13,0),1)</f>
        <v>19.001249999999999</v>
      </c>
      <c r="I203" s="718">
        <f>I216-I$95*INDEX('Распределение по орг объему 13'!$E$1:$E$13,MATCH($C203,'Распределение по орг объему 13'!$A$1:$A$13,0),1)</f>
        <v>19.001249999999999</v>
      </c>
      <c r="J203" s="718">
        <f>I216-J$95*INDEX('Распределение по орг объему 13'!$E$1:$E$13,MATCH($C203,'Распределение по орг объему 13'!$A$1:$A$13,0),1)</f>
        <v>17.787887931034483</v>
      </c>
      <c r="K203" s="718">
        <f>J216-K$95*INDEX('Распределение по орг объему 13'!$E$1:$E$13,MATCH($C203,'Распределение по орг объему 13'!$A$1:$A$13,0),1)</f>
        <v>12.667499999999999</v>
      </c>
      <c r="L203" s="718">
        <f>K216-L$95*INDEX('Распределение по орг объему 13'!$E$1:$E$13,MATCH($C203,'Распределение по орг объему 13'!$A$1:$A$13,0),1)</f>
        <v>8.4449999999999985</v>
      </c>
      <c r="M203" s="718">
        <f>L216-M$95*INDEX('Распределение по орг объему 13'!$E$1:$E$13,MATCH($C203,'Распределение по орг объему 13'!$A$1:$A$13,0),1)</f>
        <v>6.3337499999999984</v>
      </c>
      <c r="N203" s="718">
        <f>N216-O$95*INDEX('Распределение по орг объему 13'!$E$1:$E$13,MATCH($C203,'Распределение по орг объему 13'!$A$1:$A$13,0),1)</f>
        <v>0</v>
      </c>
      <c r="O203" s="718">
        <f>O216-O$95*INDEX('Распределение по орг объему 13'!$E$1:$E$13,MATCH($C203,'Распределение по орг объему 13'!$A$1:$A$13,0),1)</f>
        <v>0</v>
      </c>
      <c r="P203" s="718">
        <f>P216-P$95*INDEX('Распределение по орг объему 13'!$E$1:$E$13,MATCH($C203,'Распределение по орг объему 13'!$A$1:$A$13,0),1)</f>
        <v>0</v>
      </c>
      <c r="Q203" s="718">
        <f>Q216-Q$95*INDEX('Распределение по орг объему 13'!$E$1:$E$13,MATCH($C203,'Распределение по орг объему 13'!$A$1:$A$13,0),1)</f>
        <v>0</v>
      </c>
      <c r="R203" s="718">
        <f>R216-R$95*INDEX('Распределение по орг объему 13'!$E$1:$E$13,MATCH($C203,'Распределение по орг объему 13'!$A$1:$A$13,0),1)</f>
        <v>0</v>
      </c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  <c r="BH203" s="149"/>
      <c r="BI203" s="149"/>
      <c r="BJ203" s="149"/>
      <c r="BK203" s="149"/>
      <c r="BL203" s="149"/>
      <c r="BM203" s="149"/>
      <c r="BN203" s="149"/>
      <c r="BO203" s="149"/>
      <c r="BP203" s="149"/>
      <c r="BQ203" s="149"/>
      <c r="BR203" s="149"/>
      <c r="BS203" s="149"/>
      <c r="BT203" s="149"/>
      <c r="BU203" s="149"/>
      <c r="BV203" s="149"/>
      <c r="BW203" s="149"/>
      <c r="BX203" s="149"/>
      <c r="BY203" s="149"/>
      <c r="BZ203" s="149"/>
      <c r="CA203" s="149"/>
      <c r="CB203" s="149"/>
      <c r="CC203" s="149"/>
      <c r="CD203" s="149"/>
      <c r="CE203" s="149"/>
      <c r="CF203" s="149"/>
      <c r="CG203" s="149"/>
      <c r="CH203" s="149"/>
      <c r="CI203" s="149"/>
      <c r="CZ203" s="152"/>
      <c r="DA203" s="157"/>
      <c r="DB203" s="164"/>
    </row>
    <row r="204" spans="2:106" s="135" customFormat="1" ht="14.25" outlineLevel="2" x14ac:dyDescent="0.25">
      <c r="B204" s="136"/>
      <c r="C204" s="717" t="str">
        <f t="shared" si="200"/>
        <v>Мессояха</v>
      </c>
      <c r="D204" s="721"/>
      <c r="E204" s="147"/>
      <c r="F204" s="291"/>
      <c r="G204" s="147"/>
      <c r="H204" s="718">
        <f>H217-H$95*INDEX('Распределение по орг объему 13'!$E$1:$E$13,MATCH($C204,'Распределение по орг объему 13'!$A$1:$A$13,0),1)</f>
        <v>19.001249999999999</v>
      </c>
      <c r="I204" s="718">
        <f>I217-I$95*INDEX('Распределение по орг объему 13'!$E$1:$E$13,MATCH($C204,'Распределение по орг объему 13'!$A$1:$A$13,0),1)</f>
        <v>19.001249999999999</v>
      </c>
      <c r="J204" s="718">
        <f>I217-J$95*INDEX('Распределение по орг объему 13'!$E$1:$E$13,MATCH($C204,'Распределение по орг объему 13'!$A$1:$A$13,0),1)</f>
        <v>17.787887931034483</v>
      </c>
      <c r="K204" s="718">
        <f>J217-K$95*INDEX('Распределение по орг объему 13'!$E$1:$E$13,MATCH($C204,'Распределение по орг объему 13'!$A$1:$A$13,0),1)</f>
        <v>12.667499999999999</v>
      </c>
      <c r="L204" s="718">
        <f>K217-L$95*INDEX('Распределение по орг объему 13'!$E$1:$E$13,MATCH($C204,'Распределение по орг объему 13'!$A$1:$A$13,0),1)</f>
        <v>8.4449999999999985</v>
      </c>
      <c r="M204" s="718">
        <f>L217-M$95*INDEX('Распределение по орг объему 13'!$E$1:$E$13,MATCH($C204,'Распределение по орг объему 13'!$A$1:$A$13,0),1)</f>
        <v>6.3337499999999984</v>
      </c>
      <c r="N204" s="718">
        <f>N217-O$95*INDEX('Распределение по орг объему 13'!$E$1:$E$13,MATCH($C204,'Распределение по орг объему 13'!$A$1:$A$13,0),1)</f>
        <v>0</v>
      </c>
      <c r="O204" s="718">
        <f>O217-O$95*INDEX('Распределение по орг объему 13'!$E$1:$E$13,MATCH($C204,'Распределение по орг объему 13'!$A$1:$A$13,0),1)</f>
        <v>0</v>
      </c>
      <c r="P204" s="718">
        <f>P217-P$95*INDEX('Распределение по орг объему 13'!$E$1:$E$13,MATCH($C204,'Распределение по орг объему 13'!$A$1:$A$13,0),1)</f>
        <v>0</v>
      </c>
      <c r="Q204" s="718">
        <f>Q217-Q$95*INDEX('Распределение по орг объему 13'!$E$1:$E$13,MATCH($C204,'Распределение по орг объему 13'!$A$1:$A$13,0),1)</f>
        <v>0</v>
      </c>
      <c r="R204" s="718">
        <f>R217-R$95*INDEX('Распределение по орг объему 13'!$E$1:$E$13,MATCH($C204,'Распределение по орг объему 13'!$A$1:$A$13,0),1)</f>
        <v>0</v>
      </c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  <c r="BH204" s="149"/>
      <c r="BI204" s="149"/>
      <c r="BJ204" s="149"/>
      <c r="BK204" s="149"/>
      <c r="BL204" s="149"/>
      <c r="BM204" s="149"/>
      <c r="BN204" s="149"/>
      <c r="BO204" s="149"/>
      <c r="BP204" s="149"/>
      <c r="BQ204" s="149"/>
      <c r="BR204" s="149"/>
      <c r="BS204" s="149"/>
      <c r="BT204" s="149"/>
      <c r="BU204" s="149"/>
      <c r="BV204" s="149"/>
      <c r="BW204" s="149"/>
      <c r="BX204" s="149"/>
      <c r="BY204" s="149"/>
      <c r="BZ204" s="149"/>
      <c r="CA204" s="149"/>
      <c r="CB204" s="149"/>
      <c r="CC204" s="149"/>
      <c r="CD204" s="149"/>
      <c r="CE204" s="149"/>
      <c r="CF204" s="149"/>
      <c r="CG204" s="149"/>
      <c r="CH204" s="149"/>
      <c r="CI204" s="149"/>
      <c r="CZ204" s="152"/>
      <c r="DA204" s="157"/>
      <c r="DB204" s="164"/>
    </row>
    <row r="205" spans="2:106" s="135" customFormat="1" ht="14.25" outlineLevel="2" x14ac:dyDescent="0.25">
      <c r="B205" s="136"/>
      <c r="C205" s="717" t="str">
        <f t="shared" si="200"/>
        <v>Заполярье</v>
      </c>
      <c r="D205" s="721"/>
      <c r="E205" s="147"/>
      <c r="F205" s="291"/>
      <c r="G205" s="147"/>
      <c r="H205" s="718">
        <f>H218-H$95*INDEX('Распределение по орг объему 13'!$E$1:$E$13,MATCH($C205,'Распределение по орг объему 13'!$A$1:$A$13,0),1)</f>
        <v>28.501874999999998</v>
      </c>
      <c r="I205" s="718">
        <f>I218-I$95*INDEX('Распределение по орг объему 13'!$E$1:$E$13,MATCH($C205,'Распределение по орг объему 13'!$A$1:$A$13,0),1)</f>
        <v>28.501874999999998</v>
      </c>
      <c r="J205" s="718">
        <f>I218-J$95*INDEX('Распределение по орг объему 13'!$E$1:$E$13,MATCH($C205,'Распределение по орг объему 13'!$A$1:$A$13,0),1)</f>
        <v>26.681831896551721</v>
      </c>
      <c r="K205" s="718">
        <f>J218-K$95*INDEX('Распределение по орг объему 13'!$E$1:$E$13,MATCH($C205,'Распределение по орг объему 13'!$A$1:$A$13,0),1)</f>
        <v>19.001249999999999</v>
      </c>
      <c r="L205" s="718">
        <f>K218-L$95*INDEX('Распределение по орг объему 13'!$E$1:$E$13,MATCH($C205,'Распределение по орг объему 13'!$A$1:$A$13,0),1)</f>
        <v>12.667499999999999</v>
      </c>
      <c r="M205" s="718">
        <f>L218-M$95*INDEX('Распределение по орг объему 13'!$E$1:$E$13,MATCH($C205,'Распределение по орг объему 13'!$A$1:$A$13,0),1)</f>
        <v>9.5006249999999959</v>
      </c>
      <c r="N205" s="718">
        <f>N218-O$95*INDEX('Распределение по орг объему 13'!$E$1:$E$13,MATCH($C205,'Распределение по орг объему 13'!$A$1:$A$13,0),1)</f>
        <v>0</v>
      </c>
      <c r="O205" s="718">
        <f>O218-O$95*INDEX('Распределение по орг объему 13'!$E$1:$E$13,MATCH($C205,'Распределение по орг объему 13'!$A$1:$A$13,0),1)</f>
        <v>0</v>
      </c>
      <c r="P205" s="718">
        <f>P218-P$95*INDEX('Распределение по орг объему 13'!$E$1:$E$13,MATCH($C205,'Распределение по орг объему 13'!$A$1:$A$13,0),1)</f>
        <v>0</v>
      </c>
      <c r="Q205" s="718">
        <f>Q218-Q$95*INDEX('Распределение по орг объему 13'!$E$1:$E$13,MATCH($C205,'Распределение по орг объему 13'!$A$1:$A$13,0),1)</f>
        <v>0</v>
      </c>
      <c r="R205" s="718">
        <f>R218-R$95*INDEX('Распределение по орг объему 13'!$E$1:$E$13,MATCH($C205,'Распределение по орг объему 13'!$A$1:$A$13,0),1)</f>
        <v>0</v>
      </c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  <c r="BH205" s="149"/>
      <c r="BI205" s="149"/>
      <c r="BJ205" s="149"/>
      <c r="BK205" s="149"/>
      <c r="BL205" s="149"/>
      <c r="BM205" s="149"/>
      <c r="BN205" s="149"/>
      <c r="BO205" s="149"/>
      <c r="BP205" s="149"/>
      <c r="BQ205" s="149"/>
      <c r="BR205" s="149"/>
      <c r="BS205" s="149"/>
      <c r="BT205" s="149"/>
      <c r="BU205" s="149"/>
      <c r="BV205" s="149"/>
      <c r="BW205" s="149"/>
      <c r="BX205" s="149"/>
      <c r="BY205" s="149"/>
      <c r="BZ205" s="149"/>
      <c r="CA205" s="149"/>
      <c r="CB205" s="149"/>
      <c r="CC205" s="149"/>
      <c r="CD205" s="149"/>
      <c r="CE205" s="149"/>
      <c r="CF205" s="149"/>
      <c r="CG205" s="149"/>
      <c r="CH205" s="149"/>
      <c r="CI205" s="149"/>
      <c r="CZ205" s="152"/>
      <c r="DA205" s="157"/>
      <c r="DB205" s="164"/>
    </row>
    <row r="206" spans="2:106" s="135" customFormat="1" ht="14.25" outlineLevel="2" x14ac:dyDescent="0.25">
      <c r="B206" s="136"/>
      <c r="C206" s="717" t="str">
        <f t="shared" si="200"/>
        <v>ГПН Р</v>
      </c>
      <c r="D206" s="721"/>
      <c r="E206" s="147"/>
      <c r="F206" s="291"/>
      <c r="G206" s="147"/>
      <c r="H206" s="718">
        <f>H219-H$95*INDEX('Распределение по орг объему 13'!$E$1:$E$13,MATCH($C206,'Распределение по орг объему 13'!$A$1:$A$13,0),1)</f>
        <v>15.834375</v>
      </c>
      <c r="I206" s="718">
        <f>I219-I$95*INDEX('Распределение по орг объему 13'!$E$1:$E$13,MATCH($C206,'Распределение по орг объему 13'!$A$1:$A$13,0),1)</f>
        <v>15.834375</v>
      </c>
      <c r="J206" s="718">
        <f>I219-J$95*INDEX('Распределение по орг объему 13'!$E$1:$E$13,MATCH($C206,'Распределение по орг объему 13'!$A$1:$A$13,0),1)</f>
        <v>14.823239942528735</v>
      </c>
      <c r="K206" s="718">
        <f>J219-K$95*INDEX('Распределение по орг объему 13'!$E$1:$E$13,MATCH($C206,'Распределение по орг объему 13'!$A$1:$A$13,0),1)</f>
        <v>10.556249999999999</v>
      </c>
      <c r="L206" s="718">
        <f>K219-L$95*INDEX('Распределение по орг объему 13'!$E$1:$E$13,MATCH($C206,'Распределение по орг объему 13'!$A$1:$A$13,0),1)</f>
        <v>7.0374999999999996</v>
      </c>
      <c r="M206" s="718">
        <f>L219-M$95*INDEX('Распределение по орг объему 13'!$E$1:$E$13,MATCH($C206,'Распределение по орг объему 13'!$A$1:$A$13,0),1)</f>
        <v>5.2781249999999993</v>
      </c>
      <c r="N206" s="718">
        <f>N219-O$95*INDEX('Распределение по орг объему 13'!$E$1:$E$13,MATCH($C206,'Распределение по орг объему 13'!$A$1:$A$13,0),1)</f>
        <v>0</v>
      </c>
      <c r="O206" s="718">
        <f>O219-O$95*INDEX('Распределение по орг объему 13'!$E$1:$E$13,MATCH($C206,'Распределение по орг объему 13'!$A$1:$A$13,0),1)</f>
        <v>0</v>
      </c>
      <c r="P206" s="718">
        <f>P219-P$95*INDEX('Распределение по орг объему 13'!$E$1:$E$13,MATCH($C206,'Распределение по орг объему 13'!$A$1:$A$13,0),1)</f>
        <v>0</v>
      </c>
      <c r="Q206" s="718">
        <f>Q219-Q$95*INDEX('Распределение по орг объему 13'!$E$1:$E$13,MATCH($C206,'Распределение по орг объему 13'!$A$1:$A$13,0),1)</f>
        <v>0</v>
      </c>
      <c r="R206" s="718">
        <f>R219-R$95*INDEX('Распределение по орг объему 13'!$E$1:$E$13,MATCH($C206,'Распределение по орг объему 13'!$A$1:$A$13,0),1)</f>
        <v>0</v>
      </c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  <c r="AI206" s="149"/>
      <c r="AJ206" s="149"/>
      <c r="AK206" s="149"/>
      <c r="AL206" s="149"/>
      <c r="AM206" s="149"/>
      <c r="AN206" s="149"/>
      <c r="AO206" s="149"/>
      <c r="AP206" s="149"/>
      <c r="AQ206" s="149"/>
      <c r="AR206" s="149"/>
      <c r="AS206" s="149"/>
      <c r="AT206" s="149"/>
      <c r="AU206" s="149"/>
      <c r="AV206" s="149"/>
      <c r="AW206" s="149"/>
      <c r="AX206" s="149"/>
      <c r="AY206" s="149"/>
      <c r="AZ206" s="149"/>
      <c r="BA206" s="149"/>
      <c r="BB206" s="149"/>
      <c r="BC206" s="149"/>
      <c r="BD206" s="149"/>
      <c r="BE206" s="149"/>
      <c r="BF206" s="149"/>
      <c r="BG206" s="149"/>
      <c r="BH206" s="149"/>
      <c r="BI206" s="149"/>
      <c r="BJ206" s="149"/>
      <c r="BK206" s="149"/>
      <c r="BL206" s="149"/>
      <c r="BM206" s="149"/>
      <c r="BN206" s="149"/>
      <c r="BO206" s="149"/>
      <c r="BP206" s="149"/>
      <c r="BQ206" s="149"/>
      <c r="BR206" s="149"/>
      <c r="BS206" s="149"/>
      <c r="BT206" s="149"/>
      <c r="BU206" s="149"/>
      <c r="BV206" s="149"/>
      <c r="BW206" s="149"/>
      <c r="BX206" s="149"/>
      <c r="BY206" s="149"/>
      <c r="BZ206" s="149"/>
      <c r="CA206" s="149"/>
      <c r="CB206" s="149"/>
      <c r="CC206" s="149"/>
      <c r="CD206" s="149"/>
      <c r="CE206" s="149"/>
      <c r="CF206" s="149"/>
      <c r="CG206" s="149"/>
      <c r="CH206" s="149"/>
      <c r="CI206" s="149"/>
      <c r="CZ206" s="152"/>
      <c r="DA206" s="157"/>
      <c r="DB206" s="164"/>
    </row>
    <row r="207" spans="2:106" s="135" customFormat="1" ht="14.25" outlineLevel="2" x14ac:dyDescent="0.25">
      <c r="B207" s="136"/>
      <c r="C207" s="717" t="str">
        <f t="shared" si="200"/>
        <v>Гео</v>
      </c>
      <c r="D207" s="721"/>
      <c r="E207" s="147"/>
      <c r="F207" s="291"/>
      <c r="G207" s="147"/>
      <c r="H207" s="718">
        <f>H220-H$95*INDEX('Распределение по орг объему 13'!$E$1:$E$13,MATCH($C207,'Распределение по орг объему 13'!$A$1:$A$13,0),1)</f>
        <v>15.834375</v>
      </c>
      <c r="I207" s="718">
        <f>I220-I$95*INDEX('Распределение по орг объему 13'!$E$1:$E$13,MATCH($C207,'Распределение по орг объему 13'!$A$1:$A$13,0),1)</f>
        <v>15.834375</v>
      </c>
      <c r="J207" s="718">
        <f>I220-J$95*INDEX('Распределение по орг объему 13'!$E$1:$E$13,MATCH($C207,'Распределение по орг объему 13'!$A$1:$A$13,0),1)</f>
        <v>14.823239942528735</v>
      </c>
      <c r="K207" s="718">
        <f>J220-K$95*INDEX('Распределение по орг объему 13'!$E$1:$E$13,MATCH($C207,'Распределение по орг объему 13'!$A$1:$A$13,0),1)</f>
        <v>10.556249999999999</v>
      </c>
      <c r="L207" s="718">
        <f>K220-L$95*INDEX('Распределение по орг объему 13'!$E$1:$E$13,MATCH($C207,'Распределение по орг объему 13'!$A$1:$A$13,0),1)</f>
        <v>7.0374999999999996</v>
      </c>
      <c r="M207" s="718">
        <f>L220-M$95*INDEX('Распределение по орг объему 13'!$E$1:$E$13,MATCH($C207,'Распределение по орг объему 13'!$A$1:$A$13,0),1)</f>
        <v>5.2781249999999993</v>
      </c>
      <c r="N207" s="718">
        <f>N220-O$95*INDEX('Распределение по орг объему 13'!$E$1:$E$13,MATCH($C207,'Распределение по орг объему 13'!$A$1:$A$13,0),1)</f>
        <v>0</v>
      </c>
      <c r="O207" s="718">
        <f>O220-O$95*INDEX('Распределение по орг объему 13'!$E$1:$E$13,MATCH($C207,'Распределение по орг объему 13'!$A$1:$A$13,0),1)</f>
        <v>0</v>
      </c>
      <c r="P207" s="718">
        <f>P220-P$95*INDEX('Распределение по орг объему 13'!$E$1:$E$13,MATCH($C207,'Распределение по орг объему 13'!$A$1:$A$13,0),1)</f>
        <v>0</v>
      </c>
      <c r="Q207" s="718">
        <f>Q220-Q$95*INDEX('Распределение по орг объему 13'!$E$1:$E$13,MATCH($C207,'Распределение по орг объему 13'!$A$1:$A$13,0),1)</f>
        <v>0</v>
      </c>
      <c r="R207" s="718">
        <f>R220-R$95*INDEX('Распределение по орг объему 13'!$E$1:$E$13,MATCH($C207,'Распределение по орг объему 13'!$A$1:$A$13,0),1)</f>
        <v>0</v>
      </c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  <c r="BH207" s="149"/>
      <c r="BI207" s="149"/>
      <c r="BJ207" s="149"/>
      <c r="BK207" s="149"/>
      <c r="BL207" s="149"/>
      <c r="BM207" s="149"/>
      <c r="BN207" s="149"/>
      <c r="BO207" s="149"/>
      <c r="BP207" s="149"/>
      <c r="BQ207" s="149"/>
      <c r="BR207" s="149"/>
      <c r="BS207" s="149"/>
      <c r="BT207" s="149"/>
      <c r="BU207" s="149"/>
      <c r="BV207" s="149"/>
      <c r="BW207" s="149"/>
      <c r="BX207" s="149"/>
      <c r="BY207" s="149"/>
      <c r="BZ207" s="149"/>
      <c r="CA207" s="149"/>
      <c r="CB207" s="149"/>
      <c r="CC207" s="149"/>
      <c r="CD207" s="149"/>
      <c r="CE207" s="149"/>
      <c r="CF207" s="149"/>
      <c r="CG207" s="149"/>
      <c r="CH207" s="149"/>
      <c r="CI207" s="149"/>
      <c r="CZ207" s="152"/>
      <c r="DA207" s="157"/>
      <c r="DB207" s="164"/>
    </row>
    <row r="208" spans="2:106" s="135" customFormat="1" ht="14.25" outlineLevel="2" x14ac:dyDescent="0.25">
      <c r="B208" s="136"/>
      <c r="C208" s="717" t="str">
        <f t="shared" si="200"/>
        <v>НТЦ</v>
      </c>
      <c r="D208" s="721"/>
      <c r="E208" s="147"/>
      <c r="F208" s="291"/>
      <c r="G208" s="147"/>
      <c r="H208" s="718">
        <f>H221-H$95*INDEX('Распределение по орг объему 13'!$E$1:$E$13,MATCH($C208,'Распределение по орг объему 13'!$A$1:$A$13,0),1)</f>
        <v>19.001249999999999</v>
      </c>
      <c r="I208" s="718">
        <f>I221-I$95*INDEX('Распределение по орг объему 13'!$E$1:$E$13,MATCH($C208,'Распределение по орг объему 13'!$A$1:$A$13,0),1)</f>
        <v>19.001249999999999</v>
      </c>
      <c r="J208" s="718">
        <f>I221-J$95*INDEX('Распределение по орг объему 13'!$E$1:$E$13,MATCH($C208,'Распределение по орг объему 13'!$A$1:$A$13,0),1)</f>
        <v>17.787887931034483</v>
      </c>
      <c r="K208" s="718">
        <f>J221-K$95*INDEX('Распределение по орг объему 13'!$E$1:$E$13,MATCH($C208,'Распределение по орг объему 13'!$A$1:$A$13,0),1)</f>
        <v>12.667499999999999</v>
      </c>
      <c r="L208" s="718">
        <f>K221-L$95*INDEX('Распределение по орг объему 13'!$E$1:$E$13,MATCH($C208,'Распределение по орг объему 13'!$A$1:$A$13,0),1)</f>
        <v>8.4449999999999985</v>
      </c>
      <c r="M208" s="718">
        <f>L221-M$95*INDEX('Распределение по орг объему 13'!$E$1:$E$13,MATCH($C208,'Распределение по орг объему 13'!$A$1:$A$13,0),1)</f>
        <v>6.3337499999999984</v>
      </c>
      <c r="N208" s="718">
        <f>N221-O$95*INDEX('Распределение по орг объему 13'!$E$1:$E$13,MATCH($C208,'Распределение по орг объему 13'!$A$1:$A$13,0),1)</f>
        <v>0</v>
      </c>
      <c r="O208" s="718">
        <f>O221-O$95*INDEX('Распределение по орг объему 13'!$E$1:$E$13,MATCH($C208,'Распределение по орг объему 13'!$A$1:$A$13,0),1)</f>
        <v>0</v>
      </c>
      <c r="P208" s="718">
        <f>P221-P$95*INDEX('Распределение по орг объему 13'!$E$1:$E$13,MATCH($C208,'Распределение по орг объему 13'!$A$1:$A$13,0),1)</f>
        <v>0</v>
      </c>
      <c r="Q208" s="718">
        <f>Q221-Q$95*INDEX('Распределение по орг объему 13'!$E$1:$E$13,MATCH($C208,'Распределение по орг объему 13'!$A$1:$A$13,0),1)</f>
        <v>0</v>
      </c>
      <c r="R208" s="718">
        <f>R221-R$95*INDEX('Распределение по орг объему 13'!$E$1:$E$13,MATCH($C208,'Распределение по орг объему 13'!$A$1:$A$13,0),1)</f>
        <v>0</v>
      </c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  <c r="AI208" s="149"/>
      <c r="AJ208" s="149"/>
      <c r="AK208" s="149"/>
      <c r="AL208" s="149"/>
      <c r="AM208" s="149"/>
      <c r="AN208" s="149"/>
      <c r="AO208" s="149"/>
      <c r="AP208" s="149"/>
      <c r="AQ208" s="149"/>
      <c r="AR208" s="149"/>
      <c r="AS208" s="149"/>
      <c r="AT208" s="149"/>
      <c r="AU208" s="149"/>
      <c r="AV208" s="149"/>
      <c r="AW208" s="149"/>
      <c r="AX208" s="149"/>
      <c r="AY208" s="149"/>
      <c r="AZ208" s="149"/>
      <c r="BA208" s="149"/>
      <c r="BB208" s="149"/>
      <c r="BC208" s="149"/>
      <c r="BD208" s="149"/>
      <c r="BE208" s="149"/>
      <c r="BF208" s="149"/>
      <c r="BG208" s="149"/>
      <c r="BH208" s="149"/>
      <c r="BI208" s="149"/>
      <c r="BJ208" s="149"/>
      <c r="BK208" s="149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I208" s="149"/>
      <c r="CZ208" s="152"/>
      <c r="DA208" s="157"/>
      <c r="DB208" s="164"/>
    </row>
    <row r="209" spans="2:106" s="135" customFormat="1" ht="14.25" outlineLevel="2" x14ac:dyDescent="0.25">
      <c r="B209" s="136"/>
      <c r="C209" s="717" t="str">
        <f t="shared" si="200"/>
        <v>Меретояха</v>
      </c>
      <c r="D209" s="721"/>
      <c r="E209" s="147"/>
      <c r="F209" s="291"/>
      <c r="G209" s="147"/>
      <c r="H209" s="718">
        <f>H222-H$95*INDEX('Распределение по орг объему 13'!$E$1:$E$13,MATCH($C209,'Распределение по орг объему 13'!$A$1:$A$13,0),1)</f>
        <v>19.001249999999999</v>
      </c>
      <c r="I209" s="718">
        <f>I222-I$95*INDEX('Распределение по орг объему 13'!$E$1:$E$13,MATCH($C209,'Распределение по орг объему 13'!$A$1:$A$13,0),1)</f>
        <v>19.001249999999999</v>
      </c>
      <c r="J209" s="718">
        <f>I222-J$95*INDEX('Распределение по орг объему 13'!$E$1:$E$13,MATCH($C209,'Распределение по орг объему 13'!$A$1:$A$13,0),1)</f>
        <v>17.787887931034483</v>
      </c>
      <c r="K209" s="718">
        <f>J222-K$95*INDEX('Распределение по орг объему 13'!$E$1:$E$13,MATCH($C209,'Распределение по орг объему 13'!$A$1:$A$13,0),1)</f>
        <v>12.667499999999999</v>
      </c>
      <c r="L209" s="718">
        <f>K222-L$95*INDEX('Распределение по орг объему 13'!$E$1:$E$13,MATCH($C209,'Распределение по орг объему 13'!$A$1:$A$13,0),1)</f>
        <v>8.4449999999999985</v>
      </c>
      <c r="M209" s="718">
        <f>L222-M$95*INDEX('Распределение по орг объему 13'!$E$1:$E$13,MATCH($C209,'Распределение по орг объему 13'!$A$1:$A$13,0),1)</f>
        <v>6.3337499999999984</v>
      </c>
      <c r="N209" s="718">
        <f>N222-O$95*INDEX('Распределение по орг объему 13'!$E$1:$E$13,MATCH($C209,'Распределение по орг объему 13'!$A$1:$A$13,0),1)</f>
        <v>0</v>
      </c>
      <c r="O209" s="718">
        <f>O222-O$95*INDEX('Распределение по орг объему 13'!$E$1:$E$13,MATCH($C209,'Распределение по орг объему 13'!$A$1:$A$13,0),1)</f>
        <v>0</v>
      </c>
      <c r="P209" s="718">
        <f>P222-P$95*INDEX('Распределение по орг объему 13'!$E$1:$E$13,MATCH($C209,'Распределение по орг объему 13'!$A$1:$A$13,0),1)</f>
        <v>0</v>
      </c>
      <c r="Q209" s="718">
        <f>Q222-Q$95*INDEX('Распределение по орг объему 13'!$E$1:$E$13,MATCH($C209,'Распределение по орг объему 13'!$A$1:$A$13,0),1)</f>
        <v>0</v>
      </c>
      <c r="R209" s="718">
        <f>R222-R$95*INDEX('Распределение по орг объему 13'!$E$1:$E$13,MATCH($C209,'Распределение по орг объему 13'!$A$1:$A$13,0),1)</f>
        <v>0</v>
      </c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  <c r="AI209" s="149"/>
      <c r="AJ209" s="149"/>
      <c r="AK209" s="149"/>
      <c r="AL209" s="149"/>
      <c r="AM209" s="149"/>
      <c r="AN209" s="149"/>
      <c r="AO209" s="149"/>
      <c r="AP209" s="149"/>
      <c r="AQ209" s="149"/>
      <c r="AR209" s="149"/>
      <c r="AS209" s="149"/>
      <c r="AT209" s="149"/>
      <c r="AU209" s="149"/>
      <c r="AV209" s="149"/>
      <c r="AW209" s="149"/>
      <c r="AX209" s="149"/>
      <c r="AY209" s="149"/>
      <c r="AZ209" s="149"/>
      <c r="BA209" s="149"/>
      <c r="BB209" s="149"/>
      <c r="BC209" s="149"/>
      <c r="BD209" s="149"/>
      <c r="BE209" s="149"/>
      <c r="BF209" s="149"/>
      <c r="BG209" s="149"/>
      <c r="BH209" s="149"/>
      <c r="BI209" s="149"/>
      <c r="BJ209" s="149"/>
      <c r="BK209" s="149"/>
      <c r="BL209" s="149"/>
      <c r="BM209" s="149"/>
      <c r="BN209" s="149"/>
      <c r="BO209" s="149"/>
      <c r="BP209" s="149"/>
      <c r="BQ209" s="149"/>
      <c r="BR209" s="149"/>
      <c r="BS209" s="149"/>
      <c r="BT209" s="149"/>
      <c r="BU209" s="149"/>
      <c r="BV209" s="149"/>
      <c r="BW209" s="149"/>
      <c r="BX209" s="149"/>
      <c r="BY209" s="149"/>
      <c r="BZ209" s="149"/>
      <c r="CA209" s="149"/>
      <c r="CB209" s="149"/>
      <c r="CC209" s="149"/>
      <c r="CD209" s="149"/>
      <c r="CE209" s="149"/>
      <c r="CF209" s="149"/>
      <c r="CG209" s="149"/>
      <c r="CH209" s="149"/>
      <c r="CI209" s="149"/>
      <c r="CZ209" s="152"/>
      <c r="DA209" s="157"/>
      <c r="DB209" s="164"/>
    </row>
    <row r="210" spans="2:106" s="698" customFormat="1" ht="14.25" outlineLevel="2" x14ac:dyDescent="0.25">
      <c r="B210" s="699" t="str">
        <f>B182</f>
        <v>AS IS</v>
      </c>
      <c r="C210" s="700" t="str">
        <f>C197</f>
        <v>КЦ</v>
      </c>
      <c r="D210" s="701"/>
      <c r="E210" s="701"/>
      <c r="F210" s="702"/>
      <c r="G210" s="701"/>
      <c r="H210" s="703">
        <f>H$94*INDEX('Распределение по орг объему 13'!$E$1:$E$13,MATCH($C210,'Распределение по орг объему 13'!$A$1:$A$13,0),1)</f>
        <v>0</v>
      </c>
      <c r="I210" s="703">
        <f>I$94*INDEX('Распределение по орг объему 13'!$E$1:$E$13,MATCH($C210,'Распределение по орг объему 13'!$A$1:$A$13,0),1)</f>
        <v>0</v>
      </c>
      <c r="J210" s="703">
        <f>J$94*INDEX('Распределение по орг объему 13'!$E$1:$E$13,MATCH($C210,'Распределение по орг объему 13'!$A$1:$A$13,0),1)</f>
        <v>0</v>
      </c>
      <c r="K210" s="703">
        <f>K$94*INDEX('Распределение по орг объему 13'!$E$1:$E$13,MATCH($C210,'Распределение по орг объему 13'!$A$1:$A$13,0),1)</f>
        <v>0</v>
      </c>
      <c r="L210" s="703">
        <f>L$94*INDEX('Распределение по орг объему 13'!$E$1:$E$13,MATCH($C210,'Распределение по орг объему 13'!$A$1:$A$13,0),1)</f>
        <v>0</v>
      </c>
      <c r="M210" s="703">
        <f>M$94*INDEX('Распределение по орг объему 13'!$E$1:$E$13,MATCH($C210,'Распределение по орг объему 13'!$A$1:$A$13,0),1)</f>
        <v>0</v>
      </c>
      <c r="N210" s="703">
        <f>N$94*INDEX('Распределение по орг объему 13'!$E$1:$E$13,MATCH($C210,'Распределение по орг объему 13'!$A$1:$A$13,0),1)</f>
        <v>0</v>
      </c>
      <c r="O210" s="703">
        <f>O$94*INDEX('Распределение по орг объему 13'!$E$1:$E$13,MATCH($C210,'Распределение по орг объему 13'!$A$1:$A$13,0),1)</f>
        <v>0</v>
      </c>
      <c r="P210" s="703">
        <f>P$94*INDEX('Распределение по орг объему 13'!$E$1:$E$13,MATCH($C210,'Распределение по орг объему 13'!$A$1:$A$13,0),1)</f>
        <v>0</v>
      </c>
      <c r="Q210" s="703">
        <f>Q$94*INDEX('Распределение по орг объему 13'!$E$1:$E$13,MATCH($C210,'Распределение по орг объему 13'!$A$1:$A$13,0),1)</f>
        <v>0</v>
      </c>
      <c r="R210" s="703">
        <f>R$94*INDEX('Распределение по орг объему 13'!$E$1:$E$13,MATCH($C210,'Распределение по орг объему 13'!$A$1:$A$13,0),1)</f>
        <v>0</v>
      </c>
      <c r="S210" s="703"/>
      <c r="T210" s="703"/>
      <c r="U210" s="703"/>
      <c r="V210" s="703"/>
      <c r="W210" s="703"/>
      <c r="X210" s="703"/>
      <c r="Y210" s="703"/>
      <c r="Z210" s="703"/>
      <c r="AA210" s="703"/>
      <c r="AB210" s="703"/>
      <c r="AC210" s="703"/>
      <c r="AD210" s="703"/>
      <c r="AE210" s="703"/>
      <c r="AF210" s="703"/>
      <c r="AG210" s="703"/>
      <c r="AH210" s="703"/>
      <c r="AI210" s="703"/>
      <c r="AJ210" s="703"/>
      <c r="AK210" s="703"/>
      <c r="AL210" s="703"/>
      <c r="AM210" s="703"/>
      <c r="AN210" s="703"/>
      <c r="AO210" s="703"/>
      <c r="AP210" s="703"/>
      <c r="AQ210" s="703"/>
      <c r="AR210" s="703"/>
      <c r="AS210" s="703"/>
      <c r="AT210" s="703"/>
      <c r="AU210" s="703"/>
      <c r="AV210" s="703"/>
      <c r="AW210" s="703"/>
      <c r="AX210" s="703"/>
      <c r="AY210" s="703"/>
      <c r="AZ210" s="703"/>
      <c r="BA210" s="703"/>
      <c r="BB210" s="703"/>
      <c r="BC210" s="703"/>
      <c r="BD210" s="703"/>
      <c r="BE210" s="703"/>
      <c r="BF210" s="703"/>
      <c r="BG210" s="703"/>
      <c r="BH210" s="703"/>
      <c r="BI210" s="703"/>
      <c r="BJ210" s="703"/>
      <c r="BK210" s="703"/>
      <c r="BL210" s="703"/>
      <c r="BM210" s="703"/>
      <c r="BN210" s="703"/>
      <c r="BO210" s="703"/>
      <c r="BP210" s="703"/>
      <c r="BQ210" s="703"/>
      <c r="BR210" s="703"/>
      <c r="BS210" s="703"/>
      <c r="BT210" s="703"/>
      <c r="BU210" s="703"/>
      <c r="BV210" s="703"/>
      <c r="BW210" s="703"/>
      <c r="BX210" s="703"/>
      <c r="BY210" s="703"/>
      <c r="BZ210" s="703"/>
      <c r="CA210" s="703"/>
      <c r="CB210" s="703"/>
      <c r="CC210" s="703"/>
      <c r="CD210" s="703"/>
      <c r="CE210" s="703"/>
      <c r="CF210" s="703"/>
      <c r="CG210" s="703"/>
      <c r="CH210" s="703"/>
      <c r="CI210" s="703"/>
      <c r="CZ210" s="704"/>
      <c r="DA210" s="705"/>
      <c r="DB210" s="706"/>
    </row>
    <row r="211" spans="2:106" s="135" customFormat="1" ht="14.25" outlineLevel="2" x14ac:dyDescent="0.25">
      <c r="B211" s="136"/>
      <c r="C211" s="717" t="str">
        <f t="shared" ref="C211:C222" si="201">C198</f>
        <v>ННГ</v>
      </c>
      <c r="D211" s="697"/>
      <c r="E211" s="697"/>
      <c r="F211" s="291"/>
      <c r="G211" s="147"/>
      <c r="H211" s="718">
        <f>H$94*INDEX('Распределение по орг объему 13'!$E$1:$E$13,MATCH($C211,'Распределение по орг объему 13'!$A$1:$A$13,0),1)</f>
        <v>28.501874999999998</v>
      </c>
      <c r="I211" s="718">
        <f>I$94*INDEX('Распределение по орг объему 13'!$E$1:$E$13,MATCH($C211,'Распределение по орг объему 13'!$A$1:$A$13,0),1)</f>
        <v>28.501874999999998</v>
      </c>
      <c r="J211" s="718">
        <f>J$94*INDEX('Распределение по орг объему 13'!$E$1:$E$13,MATCH($C211,'Распределение по орг объему 13'!$A$1:$A$13,0),1)</f>
        <v>28.501874999999998</v>
      </c>
      <c r="K211" s="718">
        <f>K$94*INDEX('Распределение по орг объему 13'!$E$1:$E$13,MATCH($C211,'Распределение по орг объему 13'!$A$1:$A$13,0),1)</f>
        <v>28.501874999999998</v>
      </c>
      <c r="L211" s="718">
        <f>L$94*INDEX('Распределение по орг объему 13'!$E$1:$E$13,MATCH($C211,'Распределение по орг объему 13'!$A$1:$A$13,0),1)</f>
        <v>28.501874999999998</v>
      </c>
      <c r="M211" s="718">
        <f>M$94*INDEX('Распределение по орг объему 13'!$E$1:$E$13,MATCH($C211,'Распределение по орг объему 13'!$A$1:$A$13,0),1)</f>
        <v>28.501874999999998</v>
      </c>
      <c r="N211" s="718">
        <f>N$94*INDEX('Распределение по орг объему 13'!$E$1:$E$13,MATCH($C211,'Распределение по орг объему 13'!$A$1:$A$13,0),1)</f>
        <v>28.501874999999998</v>
      </c>
      <c r="O211" s="718">
        <f>O$94*INDEX('Распределение по орг объему 13'!$E$1:$E$13,MATCH($C211,'Распределение по орг объему 13'!$A$1:$A$13,0),1)</f>
        <v>28.501874999999998</v>
      </c>
      <c r="P211" s="718">
        <f>P$94*INDEX('Распределение по орг объему 13'!$E$1:$E$13,MATCH($C211,'Распределение по орг объему 13'!$A$1:$A$13,0),1)</f>
        <v>28.501874999999998</v>
      </c>
      <c r="Q211" s="718">
        <f>Q$94*INDEX('Распределение по орг объему 13'!$E$1:$E$13,MATCH($C211,'Распределение по орг объему 13'!$A$1:$A$13,0),1)</f>
        <v>28.501874999999998</v>
      </c>
      <c r="R211" s="718">
        <f>R$94*INDEX('Распределение по орг объему 13'!$E$1:$E$13,MATCH($C211,'Распределение по орг объему 13'!$A$1:$A$13,0),1)</f>
        <v>28.501874999999998</v>
      </c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  <c r="BH211" s="149"/>
      <c r="BI211" s="149"/>
      <c r="BJ211" s="149"/>
      <c r="BK211" s="149"/>
      <c r="BL211" s="149"/>
      <c r="BM211" s="149"/>
      <c r="BN211" s="149"/>
      <c r="BO211" s="149"/>
      <c r="BP211" s="149"/>
      <c r="BQ211" s="149"/>
      <c r="BR211" s="149"/>
      <c r="BS211" s="149"/>
      <c r="BT211" s="149"/>
      <c r="BU211" s="149"/>
      <c r="BV211" s="149"/>
      <c r="BW211" s="149"/>
      <c r="BX211" s="149"/>
      <c r="BY211" s="149"/>
      <c r="BZ211" s="149"/>
      <c r="CA211" s="149"/>
      <c r="CB211" s="149"/>
      <c r="CC211" s="149"/>
      <c r="CD211" s="149"/>
      <c r="CE211" s="149"/>
      <c r="CF211" s="149"/>
      <c r="CG211" s="149"/>
      <c r="CH211" s="149"/>
      <c r="CI211" s="149"/>
      <c r="CZ211" s="152"/>
      <c r="DA211" s="157"/>
      <c r="DB211" s="164"/>
    </row>
    <row r="212" spans="2:106" s="135" customFormat="1" ht="14.25" outlineLevel="2" x14ac:dyDescent="0.25">
      <c r="B212" s="136"/>
      <c r="C212" s="717" t="str">
        <f t="shared" si="201"/>
        <v>Хантос</v>
      </c>
      <c r="D212" s="697"/>
      <c r="E212" s="697"/>
      <c r="F212" s="291"/>
      <c r="G212" s="147"/>
      <c r="H212" s="718">
        <f>H$94*INDEX('Распределение по орг объему 13'!$E$1:$E$13,MATCH($C212,'Распределение по орг объему 13'!$A$1:$A$13,0),1)</f>
        <v>28.501874999999998</v>
      </c>
      <c r="I212" s="718">
        <f>I$94*INDEX('Распределение по орг объему 13'!$E$1:$E$13,MATCH($C212,'Распределение по орг объему 13'!$A$1:$A$13,0),1)</f>
        <v>28.501874999999998</v>
      </c>
      <c r="J212" s="718">
        <f>J$94*INDEX('Распределение по орг объему 13'!$E$1:$E$13,MATCH($C212,'Распределение по орг объему 13'!$A$1:$A$13,0),1)</f>
        <v>28.501874999999998</v>
      </c>
      <c r="K212" s="718">
        <f>K$94*INDEX('Распределение по орг объему 13'!$E$1:$E$13,MATCH($C212,'Распределение по орг объему 13'!$A$1:$A$13,0),1)</f>
        <v>28.501874999999998</v>
      </c>
      <c r="L212" s="718">
        <f>L$94*INDEX('Распределение по орг объему 13'!$E$1:$E$13,MATCH($C212,'Распределение по орг объему 13'!$A$1:$A$13,0),1)</f>
        <v>28.501874999999998</v>
      </c>
      <c r="M212" s="718">
        <f>M$94*INDEX('Распределение по орг объему 13'!$E$1:$E$13,MATCH($C212,'Распределение по орг объему 13'!$A$1:$A$13,0),1)</f>
        <v>28.501874999999998</v>
      </c>
      <c r="N212" s="718">
        <f>N$94*INDEX('Распределение по орг объему 13'!$E$1:$E$13,MATCH($C212,'Распределение по орг объему 13'!$A$1:$A$13,0),1)</f>
        <v>28.501874999999998</v>
      </c>
      <c r="O212" s="718">
        <f>O$94*INDEX('Распределение по орг объему 13'!$E$1:$E$13,MATCH($C212,'Распределение по орг объему 13'!$A$1:$A$13,0),1)</f>
        <v>28.501874999999998</v>
      </c>
      <c r="P212" s="718">
        <f>P$94*INDEX('Распределение по орг объему 13'!$E$1:$E$13,MATCH($C212,'Распределение по орг объему 13'!$A$1:$A$13,0),1)</f>
        <v>28.501874999999998</v>
      </c>
      <c r="Q212" s="718">
        <f>Q$94*INDEX('Распределение по орг объему 13'!$E$1:$E$13,MATCH($C212,'Распределение по орг объему 13'!$A$1:$A$13,0),1)</f>
        <v>28.501874999999998</v>
      </c>
      <c r="R212" s="718">
        <f>R$94*INDEX('Распределение по орг объему 13'!$E$1:$E$13,MATCH($C212,'Распределение по орг объему 13'!$A$1:$A$13,0),1)</f>
        <v>28.501874999999998</v>
      </c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  <c r="BH212" s="149"/>
      <c r="BI212" s="149"/>
      <c r="BJ212" s="149"/>
      <c r="BK212" s="149"/>
      <c r="BL212" s="149"/>
      <c r="BM212" s="149"/>
      <c r="BN212" s="149"/>
      <c r="BO212" s="149"/>
      <c r="BP212" s="149"/>
      <c r="BQ212" s="149"/>
      <c r="BR212" s="149"/>
      <c r="BS212" s="149"/>
      <c r="BT212" s="149"/>
      <c r="BU212" s="149"/>
      <c r="BV212" s="149"/>
      <c r="BW212" s="149"/>
      <c r="BX212" s="149"/>
      <c r="BY212" s="149"/>
      <c r="BZ212" s="149"/>
      <c r="CA212" s="149"/>
      <c r="CB212" s="149"/>
      <c r="CC212" s="149"/>
      <c r="CD212" s="149"/>
      <c r="CE212" s="149"/>
      <c r="CF212" s="149"/>
      <c r="CG212" s="149"/>
      <c r="CH212" s="149"/>
      <c r="CI212" s="149"/>
      <c r="CZ212" s="152"/>
      <c r="DA212" s="157"/>
      <c r="DB212" s="164"/>
    </row>
    <row r="213" spans="2:106" s="135" customFormat="1" ht="14.25" outlineLevel="2" x14ac:dyDescent="0.25">
      <c r="B213" s="136"/>
      <c r="C213" s="717" t="str">
        <f t="shared" si="201"/>
        <v>Мегион</v>
      </c>
      <c r="D213" s="697"/>
      <c r="E213" s="697"/>
      <c r="F213" s="291"/>
      <c r="G213" s="147"/>
      <c r="H213" s="718">
        <f>H$94*INDEX('Распределение по орг объему 13'!$E$1:$E$13,MATCH($C213,'Распределение по орг объему 13'!$A$1:$A$13,0),1)</f>
        <v>28.501874999999998</v>
      </c>
      <c r="I213" s="718">
        <f>I$94*INDEX('Распределение по орг объему 13'!$E$1:$E$13,MATCH($C213,'Распределение по орг объему 13'!$A$1:$A$13,0),1)</f>
        <v>28.501874999999998</v>
      </c>
      <c r="J213" s="718">
        <f>J$94*INDEX('Распределение по орг объему 13'!$E$1:$E$13,MATCH($C213,'Распределение по орг объему 13'!$A$1:$A$13,0),1)</f>
        <v>28.501874999999998</v>
      </c>
      <c r="K213" s="718">
        <f>K$94*INDEX('Распределение по орг объему 13'!$E$1:$E$13,MATCH($C213,'Распределение по орг объему 13'!$A$1:$A$13,0),1)</f>
        <v>28.501874999999998</v>
      </c>
      <c r="L213" s="718">
        <f>L$94*INDEX('Распределение по орг объему 13'!$E$1:$E$13,MATCH($C213,'Распределение по орг объему 13'!$A$1:$A$13,0),1)</f>
        <v>28.501874999999998</v>
      </c>
      <c r="M213" s="718">
        <f>M$94*INDEX('Распределение по орг объему 13'!$E$1:$E$13,MATCH($C213,'Распределение по орг объему 13'!$A$1:$A$13,0),1)</f>
        <v>28.501874999999998</v>
      </c>
      <c r="N213" s="718">
        <f>N$94*INDEX('Распределение по орг объему 13'!$E$1:$E$13,MATCH($C213,'Распределение по орг объему 13'!$A$1:$A$13,0),1)</f>
        <v>28.501874999999998</v>
      </c>
      <c r="O213" s="718">
        <f>O$94*INDEX('Распределение по орг объему 13'!$E$1:$E$13,MATCH($C213,'Распределение по орг объему 13'!$A$1:$A$13,0),1)</f>
        <v>28.501874999999998</v>
      </c>
      <c r="P213" s="718">
        <f>P$94*INDEX('Распределение по орг объему 13'!$E$1:$E$13,MATCH($C213,'Распределение по орг объему 13'!$A$1:$A$13,0),1)</f>
        <v>28.501874999999998</v>
      </c>
      <c r="Q213" s="718">
        <f>Q$94*INDEX('Распределение по орг объему 13'!$E$1:$E$13,MATCH($C213,'Распределение по орг объему 13'!$A$1:$A$13,0),1)</f>
        <v>28.501874999999998</v>
      </c>
      <c r="R213" s="718">
        <f>R$94*INDEX('Распределение по орг объему 13'!$E$1:$E$13,MATCH($C213,'Распределение по орг объему 13'!$A$1:$A$13,0),1)</f>
        <v>28.501874999999998</v>
      </c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  <c r="BH213" s="149"/>
      <c r="BI213" s="149"/>
      <c r="BJ213" s="149"/>
      <c r="BK213" s="149"/>
      <c r="BL213" s="149"/>
      <c r="BM213" s="149"/>
      <c r="BN213" s="149"/>
      <c r="BO213" s="149"/>
      <c r="BP213" s="149"/>
      <c r="BQ213" s="149"/>
      <c r="BR213" s="149"/>
      <c r="BS213" s="149"/>
      <c r="BT213" s="149"/>
      <c r="BU213" s="149"/>
      <c r="BV213" s="149"/>
      <c r="BW213" s="149"/>
      <c r="BX213" s="149"/>
      <c r="BY213" s="149"/>
      <c r="BZ213" s="149"/>
      <c r="CA213" s="149"/>
      <c r="CB213" s="149"/>
      <c r="CC213" s="149"/>
      <c r="CD213" s="149"/>
      <c r="CE213" s="149"/>
      <c r="CF213" s="149"/>
      <c r="CG213" s="149"/>
      <c r="CH213" s="149"/>
      <c r="CI213" s="149"/>
      <c r="CZ213" s="152"/>
      <c r="DA213" s="157"/>
      <c r="DB213" s="164"/>
    </row>
    <row r="214" spans="2:106" s="135" customFormat="1" ht="14.25" outlineLevel="2" x14ac:dyDescent="0.25">
      <c r="B214" s="136"/>
      <c r="C214" s="717" t="str">
        <f t="shared" si="201"/>
        <v>Оренбург</v>
      </c>
      <c r="D214" s="697"/>
      <c r="E214" s="697"/>
      <c r="F214" s="291"/>
      <c r="G214" s="147"/>
      <c r="H214" s="718">
        <f>H$94*INDEX('Распределение по орг объему 13'!$E$1:$E$13,MATCH($C214,'Распределение по орг объему 13'!$A$1:$A$13,0),1)</f>
        <v>15.834375</v>
      </c>
      <c r="I214" s="718">
        <f>I$94*INDEX('Распределение по орг объему 13'!$E$1:$E$13,MATCH($C214,'Распределение по орг объему 13'!$A$1:$A$13,0),1)</f>
        <v>15.834375</v>
      </c>
      <c r="J214" s="718">
        <f>J$94*INDEX('Распределение по орг объему 13'!$E$1:$E$13,MATCH($C214,'Распределение по орг объему 13'!$A$1:$A$13,0),1)</f>
        <v>15.834375</v>
      </c>
      <c r="K214" s="718">
        <f>K$94*INDEX('Распределение по орг объему 13'!$E$1:$E$13,MATCH($C214,'Распределение по орг объему 13'!$A$1:$A$13,0),1)</f>
        <v>15.834375</v>
      </c>
      <c r="L214" s="718">
        <f>L$94*INDEX('Распределение по орг объему 13'!$E$1:$E$13,MATCH($C214,'Распределение по орг объему 13'!$A$1:$A$13,0),1)</f>
        <v>15.834375</v>
      </c>
      <c r="M214" s="718">
        <f>M$94*INDEX('Распределение по орг объему 13'!$E$1:$E$13,MATCH($C214,'Распределение по орг объему 13'!$A$1:$A$13,0),1)</f>
        <v>15.834375</v>
      </c>
      <c r="N214" s="718">
        <f>N$94*INDEX('Распределение по орг объему 13'!$E$1:$E$13,MATCH($C214,'Распределение по орг объему 13'!$A$1:$A$13,0),1)</f>
        <v>15.834375</v>
      </c>
      <c r="O214" s="718">
        <f>O$94*INDEX('Распределение по орг объему 13'!$E$1:$E$13,MATCH($C214,'Распределение по орг объему 13'!$A$1:$A$13,0),1)</f>
        <v>15.834375</v>
      </c>
      <c r="P214" s="718">
        <f>P$94*INDEX('Распределение по орг объему 13'!$E$1:$E$13,MATCH($C214,'Распределение по орг объему 13'!$A$1:$A$13,0),1)</f>
        <v>15.834375</v>
      </c>
      <c r="Q214" s="718">
        <f>Q$94*INDEX('Распределение по орг объему 13'!$E$1:$E$13,MATCH($C214,'Распределение по орг объему 13'!$A$1:$A$13,0),1)</f>
        <v>15.834375</v>
      </c>
      <c r="R214" s="718">
        <f>R$94*INDEX('Распределение по орг объему 13'!$E$1:$E$13,MATCH($C214,'Распределение по орг объему 13'!$A$1:$A$13,0),1)</f>
        <v>15.834375</v>
      </c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  <c r="BH214" s="149"/>
      <c r="BI214" s="149"/>
      <c r="BJ214" s="149"/>
      <c r="BK214" s="149"/>
      <c r="BL214" s="149"/>
      <c r="BM214" s="149"/>
      <c r="BN214" s="149"/>
      <c r="BO214" s="149"/>
      <c r="BP214" s="149"/>
      <c r="BQ214" s="149"/>
      <c r="BR214" s="149"/>
      <c r="BS214" s="149"/>
      <c r="BT214" s="149"/>
      <c r="BU214" s="149"/>
      <c r="BV214" s="149"/>
      <c r="BW214" s="149"/>
      <c r="BX214" s="149"/>
      <c r="BY214" s="149"/>
      <c r="BZ214" s="149"/>
      <c r="CA214" s="149"/>
      <c r="CB214" s="149"/>
      <c r="CC214" s="149"/>
      <c r="CD214" s="149"/>
      <c r="CE214" s="149"/>
      <c r="CF214" s="149"/>
      <c r="CG214" s="149"/>
      <c r="CH214" s="149"/>
      <c r="CI214" s="149"/>
      <c r="CZ214" s="152"/>
      <c r="DA214" s="157"/>
      <c r="DB214" s="164"/>
    </row>
    <row r="215" spans="2:106" s="135" customFormat="1" ht="14.25" outlineLevel="2" x14ac:dyDescent="0.25">
      <c r="B215" s="136"/>
      <c r="C215" s="717" t="str">
        <f t="shared" si="201"/>
        <v>Восток</v>
      </c>
      <c r="D215" s="697"/>
      <c r="E215" s="697"/>
      <c r="F215" s="291"/>
      <c r="G215" s="147"/>
      <c r="H215" s="718">
        <f>H$94*INDEX('Распределение по орг объему 13'!$E$1:$E$13,MATCH($C215,'Распределение по орг объему 13'!$A$1:$A$13,0),1)</f>
        <v>15.834375</v>
      </c>
      <c r="I215" s="718">
        <f>I$94*INDEX('Распределение по орг объему 13'!$E$1:$E$13,MATCH($C215,'Распределение по орг объему 13'!$A$1:$A$13,0),1)</f>
        <v>15.834375</v>
      </c>
      <c r="J215" s="718">
        <f>J$94*INDEX('Распределение по орг объему 13'!$E$1:$E$13,MATCH($C215,'Распределение по орг объему 13'!$A$1:$A$13,0),1)</f>
        <v>15.834375</v>
      </c>
      <c r="K215" s="718">
        <f>K$94*INDEX('Распределение по орг объему 13'!$E$1:$E$13,MATCH($C215,'Распределение по орг объему 13'!$A$1:$A$13,0),1)</f>
        <v>15.834375</v>
      </c>
      <c r="L215" s="718">
        <f>L$94*INDEX('Распределение по орг объему 13'!$E$1:$E$13,MATCH($C215,'Распределение по орг объему 13'!$A$1:$A$13,0),1)</f>
        <v>15.834375</v>
      </c>
      <c r="M215" s="718">
        <f>M$94*INDEX('Распределение по орг объему 13'!$E$1:$E$13,MATCH($C215,'Распределение по орг объему 13'!$A$1:$A$13,0),1)</f>
        <v>15.834375</v>
      </c>
      <c r="N215" s="718">
        <f>N$94*INDEX('Распределение по орг объему 13'!$E$1:$E$13,MATCH($C215,'Распределение по орг объему 13'!$A$1:$A$13,0),1)</f>
        <v>15.834375</v>
      </c>
      <c r="O215" s="718">
        <f>O$94*INDEX('Распределение по орг объему 13'!$E$1:$E$13,MATCH($C215,'Распределение по орг объему 13'!$A$1:$A$13,0),1)</f>
        <v>15.834375</v>
      </c>
      <c r="P215" s="718">
        <f>P$94*INDEX('Распределение по орг объему 13'!$E$1:$E$13,MATCH($C215,'Распределение по орг объему 13'!$A$1:$A$13,0),1)</f>
        <v>15.834375</v>
      </c>
      <c r="Q215" s="718">
        <f>Q$94*INDEX('Распределение по орг объему 13'!$E$1:$E$13,MATCH($C215,'Распределение по орг объему 13'!$A$1:$A$13,0),1)</f>
        <v>15.834375</v>
      </c>
      <c r="R215" s="718">
        <f>R$94*INDEX('Распределение по орг объему 13'!$E$1:$E$13,MATCH($C215,'Распределение по орг объему 13'!$A$1:$A$13,0),1)</f>
        <v>15.834375</v>
      </c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  <c r="AI215" s="149"/>
      <c r="AJ215" s="149"/>
      <c r="AK215" s="149"/>
      <c r="AL215" s="149"/>
      <c r="AM215" s="149"/>
      <c r="AN215" s="149"/>
      <c r="AO215" s="149"/>
      <c r="AP215" s="149"/>
      <c r="AQ215" s="149"/>
      <c r="AR215" s="149"/>
      <c r="AS215" s="149"/>
      <c r="AT215" s="149"/>
      <c r="AU215" s="149"/>
      <c r="AV215" s="149"/>
      <c r="AW215" s="149"/>
      <c r="AX215" s="149"/>
      <c r="AY215" s="149"/>
      <c r="AZ215" s="149"/>
      <c r="BA215" s="149"/>
      <c r="BB215" s="149"/>
      <c r="BC215" s="149"/>
      <c r="BD215" s="149"/>
      <c r="BE215" s="149"/>
      <c r="BF215" s="149"/>
      <c r="BG215" s="149"/>
      <c r="BH215" s="149"/>
      <c r="BI215" s="149"/>
      <c r="BJ215" s="149"/>
      <c r="BK215" s="149"/>
      <c r="BL215" s="149"/>
      <c r="BM215" s="149"/>
      <c r="BN215" s="149"/>
      <c r="BO215" s="149"/>
      <c r="BP215" s="149"/>
      <c r="BQ215" s="149"/>
      <c r="BR215" s="149"/>
      <c r="BS215" s="149"/>
      <c r="BT215" s="149"/>
      <c r="BU215" s="149"/>
      <c r="BV215" s="149"/>
      <c r="BW215" s="149"/>
      <c r="BX215" s="149"/>
      <c r="BY215" s="149"/>
      <c r="BZ215" s="149"/>
      <c r="CA215" s="149"/>
      <c r="CB215" s="149"/>
      <c r="CC215" s="149"/>
      <c r="CD215" s="149"/>
      <c r="CE215" s="149"/>
      <c r="CF215" s="149"/>
      <c r="CG215" s="149"/>
      <c r="CH215" s="149"/>
      <c r="CI215" s="149"/>
      <c r="CZ215" s="152"/>
      <c r="DA215" s="157"/>
      <c r="DB215" s="164"/>
    </row>
    <row r="216" spans="2:106" s="135" customFormat="1" ht="14.25" outlineLevel="2" x14ac:dyDescent="0.25">
      <c r="B216" s="136"/>
      <c r="C216" s="717" t="str">
        <f t="shared" si="201"/>
        <v>Ямал</v>
      </c>
      <c r="D216" s="697"/>
      <c r="E216" s="697"/>
      <c r="F216" s="291"/>
      <c r="G216" s="147"/>
      <c r="H216" s="718">
        <f>H$94*INDEX('Распределение по орг объему 13'!$E$1:$E$13,MATCH($C216,'Распределение по орг объему 13'!$A$1:$A$13,0),1)</f>
        <v>19.001249999999999</v>
      </c>
      <c r="I216" s="718">
        <f>I$94*INDEX('Распределение по орг объему 13'!$E$1:$E$13,MATCH($C216,'Распределение по орг объему 13'!$A$1:$A$13,0),1)</f>
        <v>19.001249999999999</v>
      </c>
      <c r="J216" s="718">
        <f>J$94*INDEX('Распределение по орг объему 13'!$E$1:$E$13,MATCH($C216,'Распределение по орг объему 13'!$A$1:$A$13,0),1)</f>
        <v>19.001249999999999</v>
      </c>
      <c r="K216" s="718">
        <f>K$94*INDEX('Распределение по орг объему 13'!$E$1:$E$13,MATCH($C216,'Распределение по орг объему 13'!$A$1:$A$13,0),1)</f>
        <v>19.001249999999999</v>
      </c>
      <c r="L216" s="718">
        <f>L$94*INDEX('Распределение по орг объему 13'!$E$1:$E$13,MATCH($C216,'Распределение по орг объему 13'!$A$1:$A$13,0),1)</f>
        <v>19.001249999999999</v>
      </c>
      <c r="M216" s="718">
        <f>M$94*INDEX('Распределение по орг объему 13'!$E$1:$E$13,MATCH($C216,'Распределение по орг объему 13'!$A$1:$A$13,0),1)</f>
        <v>19.001249999999999</v>
      </c>
      <c r="N216" s="718">
        <f>N$94*INDEX('Распределение по орг объему 13'!$E$1:$E$13,MATCH($C216,'Распределение по орг объему 13'!$A$1:$A$13,0),1)</f>
        <v>19.001249999999999</v>
      </c>
      <c r="O216" s="718">
        <f>O$94*INDEX('Распределение по орг объему 13'!$E$1:$E$13,MATCH($C216,'Распределение по орг объему 13'!$A$1:$A$13,0),1)</f>
        <v>19.001249999999999</v>
      </c>
      <c r="P216" s="718">
        <f>P$94*INDEX('Распределение по орг объему 13'!$E$1:$E$13,MATCH($C216,'Распределение по орг объему 13'!$A$1:$A$13,0),1)</f>
        <v>19.001249999999999</v>
      </c>
      <c r="Q216" s="718">
        <f>Q$94*INDEX('Распределение по орг объему 13'!$E$1:$E$13,MATCH($C216,'Распределение по орг объему 13'!$A$1:$A$13,0),1)</f>
        <v>19.001249999999999</v>
      </c>
      <c r="R216" s="718">
        <f>R$94*INDEX('Распределение по орг объему 13'!$E$1:$E$13,MATCH($C216,'Распределение по орг объему 13'!$A$1:$A$13,0),1)</f>
        <v>19.001249999999999</v>
      </c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  <c r="BH216" s="149"/>
      <c r="BI216" s="149"/>
      <c r="BJ216" s="149"/>
      <c r="BK216" s="149"/>
      <c r="BL216" s="149"/>
      <c r="BM216" s="149"/>
      <c r="BN216" s="149"/>
      <c r="BO216" s="149"/>
      <c r="BP216" s="149"/>
      <c r="BQ216" s="149"/>
      <c r="BR216" s="149"/>
      <c r="BS216" s="149"/>
      <c r="BT216" s="149"/>
      <c r="BU216" s="149"/>
      <c r="BV216" s="149"/>
      <c r="BW216" s="149"/>
      <c r="BX216" s="149"/>
      <c r="BY216" s="149"/>
      <c r="BZ216" s="149"/>
      <c r="CA216" s="149"/>
      <c r="CB216" s="149"/>
      <c r="CC216" s="149"/>
      <c r="CD216" s="149"/>
      <c r="CE216" s="149"/>
      <c r="CF216" s="149"/>
      <c r="CG216" s="149"/>
      <c r="CH216" s="149"/>
      <c r="CI216" s="149"/>
      <c r="CZ216" s="152"/>
      <c r="DA216" s="157"/>
      <c r="DB216" s="164"/>
    </row>
    <row r="217" spans="2:106" s="135" customFormat="1" ht="14.25" outlineLevel="2" x14ac:dyDescent="0.25">
      <c r="B217" s="136"/>
      <c r="C217" s="717" t="str">
        <f t="shared" si="201"/>
        <v>Мессояха</v>
      </c>
      <c r="D217" s="697"/>
      <c r="E217" s="697"/>
      <c r="F217" s="291"/>
      <c r="G217" s="147"/>
      <c r="H217" s="718">
        <f>H$94*INDEX('Распределение по орг объему 13'!$E$1:$E$13,MATCH($C217,'Распределение по орг объему 13'!$A$1:$A$13,0),1)</f>
        <v>19.001249999999999</v>
      </c>
      <c r="I217" s="718">
        <f>I$94*INDEX('Распределение по орг объему 13'!$E$1:$E$13,MATCH($C217,'Распределение по орг объему 13'!$A$1:$A$13,0),1)</f>
        <v>19.001249999999999</v>
      </c>
      <c r="J217" s="718">
        <f>J$94*INDEX('Распределение по орг объему 13'!$E$1:$E$13,MATCH($C217,'Распределение по орг объему 13'!$A$1:$A$13,0),1)</f>
        <v>19.001249999999999</v>
      </c>
      <c r="K217" s="718">
        <f>K$94*INDEX('Распределение по орг объему 13'!$E$1:$E$13,MATCH($C217,'Распределение по орг объему 13'!$A$1:$A$13,0),1)</f>
        <v>19.001249999999999</v>
      </c>
      <c r="L217" s="718">
        <f>L$94*INDEX('Распределение по орг объему 13'!$E$1:$E$13,MATCH($C217,'Распределение по орг объему 13'!$A$1:$A$13,0),1)</f>
        <v>19.001249999999999</v>
      </c>
      <c r="M217" s="718">
        <f>M$94*INDEX('Распределение по орг объему 13'!$E$1:$E$13,MATCH($C217,'Распределение по орг объему 13'!$A$1:$A$13,0),1)</f>
        <v>19.001249999999999</v>
      </c>
      <c r="N217" s="718">
        <f>N$94*INDEX('Распределение по орг объему 13'!$E$1:$E$13,MATCH($C217,'Распределение по орг объему 13'!$A$1:$A$13,0),1)</f>
        <v>19.001249999999999</v>
      </c>
      <c r="O217" s="718">
        <f>O$94*INDEX('Распределение по орг объему 13'!$E$1:$E$13,MATCH($C217,'Распределение по орг объему 13'!$A$1:$A$13,0),1)</f>
        <v>19.001249999999999</v>
      </c>
      <c r="P217" s="718">
        <f>P$94*INDEX('Распределение по орг объему 13'!$E$1:$E$13,MATCH($C217,'Распределение по орг объему 13'!$A$1:$A$13,0),1)</f>
        <v>19.001249999999999</v>
      </c>
      <c r="Q217" s="718">
        <f>Q$94*INDEX('Распределение по орг объему 13'!$E$1:$E$13,MATCH($C217,'Распределение по орг объему 13'!$A$1:$A$13,0),1)</f>
        <v>19.001249999999999</v>
      </c>
      <c r="R217" s="718">
        <f>R$94*INDEX('Распределение по орг объему 13'!$E$1:$E$13,MATCH($C217,'Распределение по орг объему 13'!$A$1:$A$13,0),1)</f>
        <v>19.001249999999999</v>
      </c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  <c r="BH217" s="149"/>
      <c r="BI217" s="149"/>
      <c r="BJ217" s="149"/>
      <c r="BK217" s="149"/>
      <c r="BL217" s="149"/>
      <c r="BM217" s="149"/>
      <c r="BN217" s="149"/>
      <c r="BO217" s="149"/>
      <c r="BP217" s="149"/>
      <c r="BQ217" s="149"/>
      <c r="BR217" s="149"/>
      <c r="BS217" s="149"/>
      <c r="BT217" s="149"/>
      <c r="BU217" s="149"/>
      <c r="BV217" s="149"/>
      <c r="BW217" s="149"/>
      <c r="BX217" s="149"/>
      <c r="BY217" s="149"/>
      <c r="BZ217" s="149"/>
      <c r="CA217" s="149"/>
      <c r="CB217" s="149"/>
      <c r="CC217" s="149"/>
      <c r="CD217" s="149"/>
      <c r="CE217" s="149"/>
      <c r="CF217" s="149"/>
      <c r="CG217" s="149"/>
      <c r="CH217" s="149"/>
      <c r="CI217" s="149"/>
      <c r="CZ217" s="152"/>
      <c r="DA217" s="157"/>
      <c r="DB217" s="164"/>
    </row>
    <row r="218" spans="2:106" s="135" customFormat="1" ht="14.25" outlineLevel="2" x14ac:dyDescent="0.25">
      <c r="B218" s="136"/>
      <c r="C218" s="717" t="str">
        <f t="shared" si="201"/>
        <v>Заполярье</v>
      </c>
      <c r="D218" s="697"/>
      <c r="E218" s="697"/>
      <c r="F218" s="291"/>
      <c r="G218" s="147"/>
      <c r="H218" s="718">
        <f>H$94*INDEX('Распределение по орг объему 13'!$E$1:$E$13,MATCH($C218,'Распределение по орг объему 13'!$A$1:$A$13,0),1)</f>
        <v>28.501874999999998</v>
      </c>
      <c r="I218" s="718">
        <f>I$94*INDEX('Распределение по орг объему 13'!$E$1:$E$13,MATCH($C218,'Распределение по орг объему 13'!$A$1:$A$13,0),1)</f>
        <v>28.501874999999998</v>
      </c>
      <c r="J218" s="718">
        <f>J$94*INDEX('Распределение по орг объему 13'!$E$1:$E$13,MATCH($C218,'Распределение по орг объему 13'!$A$1:$A$13,0),1)</f>
        <v>28.501874999999998</v>
      </c>
      <c r="K218" s="718">
        <f>K$94*INDEX('Распределение по орг объему 13'!$E$1:$E$13,MATCH($C218,'Распределение по орг объему 13'!$A$1:$A$13,0),1)</f>
        <v>28.501874999999998</v>
      </c>
      <c r="L218" s="718">
        <f>L$94*INDEX('Распределение по орг объему 13'!$E$1:$E$13,MATCH($C218,'Распределение по орг объему 13'!$A$1:$A$13,0),1)</f>
        <v>28.501874999999998</v>
      </c>
      <c r="M218" s="718">
        <f>M$94*INDEX('Распределение по орг объему 13'!$E$1:$E$13,MATCH($C218,'Распределение по орг объему 13'!$A$1:$A$13,0),1)</f>
        <v>28.501874999999998</v>
      </c>
      <c r="N218" s="718">
        <f>N$94*INDEX('Распределение по орг объему 13'!$E$1:$E$13,MATCH($C218,'Распределение по орг объему 13'!$A$1:$A$13,0),1)</f>
        <v>28.501874999999998</v>
      </c>
      <c r="O218" s="718">
        <f>O$94*INDEX('Распределение по орг объему 13'!$E$1:$E$13,MATCH($C218,'Распределение по орг объему 13'!$A$1:$A$13,0),1)</f>
        <v>28.501874999999998</v>
      </c>
      <c r="P218" s="718">
        <f>P$94*INDEX('Распределение по орг объему 13'!$E$1:$E$13,MATCH($C218,'Распределение по орг объему 13'!$A$1:$A$13,0),1)</f>
        <v>28.501874999999998</v>
      </c>
      <c r="Q218" s="718">
        <f>Q$94*INDEX('Распределение по орг объему 13'!$E$1:$E$13,MATCH($C218,'Распределение по орг объему 13'!$A$1:$A$13,0),1)</f>
        <v>28.501874999999998</v>
      </c>
      <c r="R218" s="718">
        <f>R$94*INDEX('Распределение по орг объему 13'!$E$1:$E$13,MATCH($C218,'Распределение по орг объему 13'!$A$1:$A$13,0),1)</f>
        <v>28.501874999999998</v>
      </c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  <c r="AI218" s="149"/>
      <c r="AJ218" s="149"/>
      <c r="AK218" s="149"/>
      <c r="AL218" s="149"/>
      <c r="AM218" s="149"/>
      <c r="AN218" s="149"/>
      <c r="AO218" s="149"/>
      <c r="AP218" s="149"/>
      <c r="AQ218" s="149"/>
      <c r="AR218" s="149"/>
      <c r="AS218" s="149"/>
      <c r="AT218" s="149"/>
      <c r="AU218" s="149"/>
      <c r="AV218" s="149"/>
      <c r="AW218" s="149"/>
      <c r="AX218" s="149"/>
      <c r="AY218" s="149"/>
      <c r="AZ218" s="149"/>
      <c r="BA218" s="149"/>
      <c r="BB218" s="149"/>
      <c r="BC218" s="149"/>
      <c r="BD218" s="149"/>
      <c r="BE218" s="149"/>
      <c r="BF218" s="149"/>
      <c r="BG218" s="149"/>
      <c r="BH218" s="149"/>
      <c r="BI218" s="149"/>
      <c r="BJ218" s="149"/>
      <c r="BK218" s="149"/>
      <c r="BL218" s="149"/>
      <c r="BM218" s="149"/>
      <c r="BN218" s="149"/>
      <c r="BO218" s="149"/>
      <c r="BP218" s="149"/>
      <c r="BQ218" s="149"/>
      <c r="BR218" s="149"/>
      <c r="BS218" s="149"/>
      <c r="BT218" s="149"/>
      <c r="BU218" s="149"/>
      <c r="BV218" s="149"/>
      <c r="BW218" s="149"/>
      <c r="BX218" s="149"/>
      <c r="BY218" s="149"/>
      <c r="BZ218" s="149"/>
      <c r="CA218" s="149"/>
      <c r="CB218" s="149"/>
      <c r="CC218" s="149"/>
      <c r="CD218" s="149"/>
      <c r="CE218" s="149"/>
      <c r="CF218" s="149"/>
      <c r="CG218" s="149"/>
      <c r="CH218" s="149"/>
      <c r="CI218" s="149"/>
      <c r="CZ218" s="152"/>
      <c r="DA218" s="157"/>
      <c r="DB218" s="164"/>
    </row>
    <row r="219" spans="2:106" s="135" customFormat="1" ht="14.25" outlineLevel="2" x14ac:dyDescent="0.25">
      <c r="B219" s="136"/>
      <c r="C219" s="717" t="str">
        <f t="shared" si="201"/>
        <v>ГПН Р</v>
      </c>
      <c r="D219" s="697"/>
      <c r="E219" s="697"/>
      <c r="F219" s="291"/>
      <c r="G219" s="147"/>
      <c r="H219" s="718">
        <f>H$94*INDEX('Распределение по орг объему 13'!$E$1:$E$13,MATCH($C219,'Распределение по орг объему 13'!$A$1:$A$13,0),1)</f>
        <v>15.834375</v>
      </c>
      <c r="I219" s="718">
        <f>I$94*INDEX('Распределение по орг объему 13'!$E$1:$E$13,MATCH($C219,'Распределение по орг объему 13'!$A$1:$A$13,0),1)</f>
        <v>15.834375</v>
      </c>
      <c r="J219" s="718">
        <f>J$94*INDEX('Распределение по орг объему 13'!$E$1:$E$13,MATCH($C219,'Распределение по орг объему 13'!$A$1:$A$13,0),1)</f>
        <v>15.834375</v>
      </c>
      <c r="K219" s="718">
        <f>K$94*INDEX('Распределение по орг объему 13'!$E$1:$E$13,MATCH($C219,'Распределение по орг объему 13'!$A$1:$A$13,0),1)</f>
        <v>15.834375</v>
      </c>
      <c r="L219" s="718">
        <f>L$94*INDEX('Распределение по орг объему 13'!$E$1:$E$13,MATCH($C219,'Распределение по орг объему 13'!$A$1:$A$13,0),1)</f>
        <v>15.834375</v>
      </c>
      <c r="M219" s="718">
        <f>M$94*INDEX('Распределение по орг объему 13'!$E$1:$E$13,MATCH($C219,'Распределение по орг объему 13'!$A$1:$A$13,0),1)</f>
        <v>15.834375</v>
      </c>
      <c r="N219" s="718">
        <f>N$94*INDEX('Распределение по орг объему 13'!$E$1:$E$13,MATCH($C219,'Распределение по орг объему 13'!$A$1:$A$13,0),1)</f>
        <v>15.834375</v>
      </c>
      <c r="O219" s="718">
        <f>O$94*INDEX('Распределение по орг объему 13'!$E$1:$E$13,MATCH($C219,'Распределение по орг объему 13'!$A$1:$A$13,0),1)</f>
        <v>15.834375</v>
      </c>
      <c r="P219" s="718">
        <f>P$94*INDEX('Распределение по орг объему 13'!$E$1:$E$13,MATCH($C219,'Распределение по орг объему 13'!$A$1:$A$13,0),1)</f>
        <v>15.834375</v>
      </c>
      <c r="Q219" s="718">
        <f>Q$94*INDEX('Распределение по орг объему 13'!$E$1:$E$13,MATCH($C219,'Распределение по орг объему 13'!$A$1:$A$13,0),1)</f>
        <v>15.834375</v>
      </c>
      <c r="R219" s="718">
        <f>R$94*INDEX('Распределение по орг объему 13'!$E$1:$E$13,MATCH($C219,'Распределение по орг объему 13'!$A$1:$A$13,0),1)</f>
        <v>15.834375</v>
      </c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  <c r="AR219" s="149"/>
      <c r="AS219" s="149"/>
      <c r="AT219" s="149"/>
      <c r="AU219" s="149"/>
      <c r="AV219" s="149"/>
      <c r="AW219" s="149"/>
      <c r="AX219" s="149"/>
      <c r="AY219" s="149"/>
      <c r="AZ219" s="149"/>
      <c r="BA219" s="149"/>
      <c r="BB219" s="149"/>
      <c r="BC219" s="149"/>
      <c r="BD219" s="149"/>
      <c r="BE219" s="149"/>
      <c r="BF219" s="149"/>
      <c r="BG219" s="149"/>
      <c r="BH219" s="149"/>
      <c r="BI219" s="149"/>
      <c r="BJ219" s="149"/>
      <c r="BK219" s="149"/>
      <c r="BL219" s="149"/>
      <c r="BM219" s="149"/>
      <c r="BN219" s="149"/>
      <c r="BO219" s="149"/>
      <c r="BP219" s="149"/>
      <c r="BQ219" s="149"/>
      <c r="BR219" s="149"/>
      <c r="BS219" s="149"/>
      <c r="BT219" s="149"/>
      <c r="BU219" s="149"/>
      <c r="BV219" s="149"/>
      <c r="BW219" s="149"/>
      <c r="BX219" s="149"/>
      <c r="BY219" s="149"/>
      <c r="BZ219" s="149"/>
      <c r="CA219" s="149"/>
      <c r="CB219" s="149"/>
      <c r="CC219" s="149"/>
      <c r="CD219" s="149"/>
      <c r="CE219" s="149"/>
      <c r="CF219" s="149"/>
      <c r="CG219" s="149"/>
      <c r="CH219" s="149"/>
      <c r="CI219" s="149"/>
      <c r="CZ219" s="152"/>
      <c r="DA219" s="157"/>
      <c r="DB219" s="164"/>
    </row>
    <row r="220" spans="2:106" s="135" customFormat="1" ht="14.25" outlineLevel="2" x14ac:dyDescent="0.25">
      <c r="B220" s="136"/>
      <c r="C220" s="717" t="str">
        <f t="shared" si="201"/>
        <v>Гео</v>
      </c>
      <c r="D220" s="697"/>
      <c r="E220" s="697"/>
      <c r="F220" s="291"/>
      <c r="G220" s="147"/>
      <c r="H220" s="718">
        <f>H$94*INDEX('Распределение по орг объему 13'!$E$1:$E$13,MATCH($C220,'Распределение по орг объему 13'!$A$1:$A$13,0),1)</f>
        <v>15.834375</v>
      </c>
      <c r="I220" s="718">
        <f>I$94*INDEX('Распределение по орг объему 13'!$E$1:$E$13,MATCH($C220,'Распределение по орг объему 13'!$A$1:$A$13,0),1)</f>
        <v>15.834375</v>
      </c>
      <c r="J220" s="718">
        <f>J$94*INDEX('Распределение по орг объему 13'!$E$1:$E$13,MATCH($C220,'Распределение по орг объему 13'!$A$1:$A$13,0),1)</f>
        <v>15.834375</v>
      </c>
      <c r="K220" s="718">
        <f>K$94*INDEX('Распределение по орг объему 13'!$E$1:$E$13,MATCH($C220,'Распределение по орг объему 13'!$A$1:$A$13,0),1)</f>
        <v>15.834375</v>
      </c>
      <c r="L220" s="718">
        <f>L$94*INDEX('Распределение по орг объему 13'!$E$1:$E$13,MATCH($C220,'Распределение по орг объему 13'!$A$1:$A$13,0),1)</f>
        <v>15.834375</v>
      </c>
      <c r="M220" s="718">
        <f>M$94*INDEX('Распределение по орг объему 13'!$E$1:$E$13,MATCH($C220,'Распределение по орг объему 13'!$A$1:$A$13,0),1)</f>
        <v>15.834375</v>
      </c>
      <c r="N220" s="718">
        <f>N$94*INDEX('Распределение по орг объему 13'!$E$1:$E$13,MATCH($C220,'Распределение по орг объему 13'!$A$1:$A$13,0),1)</f>
        <v>15.834375</v>
      </c>
      <c r="O220" s="718">
        <f>O$94*INDEX('Распределение по орг объему 13'!$E$1:$E$13,MATCH($C220,'Распределение по орг объему 13'!$A$1:$A$13,0),1)</f>
        <v>15.834375</v>
      </c>
      <c r="P220" s="718">
        <f>P$94*INDEX('Распределение по орг объему 13'!$E$1:$E$13,MATCH($C220,'Распределение по орг объему 13'!$A$1:$A$13,0),1)</f>
        <v>15.834375</v>
      </c>
      <c r="Q220" s="718">
        <f>Q$94*INDEX('Распределение по орг объему 13'!$E$1:$E$13,MATCH($C220,'Распределение по орг объему 13'!$A$1:$A$13,0),1)</f>
        <v>15.834375</v>
      </c>
      <c r="R220" s="718">
        <f>R$94*INDEX('Распределение по орг объему 13'!$E$1:$E$13,MATCH($C220,'Распределение по орг объему 13'!$A$1:$A$13,0),1)</f>
        <v>15.834375</v>
      </c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  <c r="BH220" s="149"/>
      <c r="BI220" s="149"/>
      <c r="BJ220" s="149"/>
      <c r="BK220" s="149"/>
      <c r="BL220" s="149"/>
      <c r="BM220" s="149"/>
      <c r="BN220" s="149"/>
      <c r="BO220" s="149"/>
      <c r="BP220" s="149"/>
      <c r="BQ220" s="149"/>
      <c r="BR220" s="149"/>
      <c r="BS220" s="149"/>
      <c r="BT220" s="149"/>
      <c r="BU220" s="149"/>
      <c r="BV220" s="149"/>
      <c r="BW220" s="149"/>
      <c r="BX220" s="149"/>
      <c r="BY220" s="149"/>
      <c r="BZ220" s="149"/>
      <c r="CA220" s="149"/>
      <c r="CB220" s="149"/>
      <c r="CC220" s="149"/>
      <c r="CD220" s="149"/>
      <c r="CE220" s="149"/>
      <c r="CF220" s="149"/>
      <c r="CG220" s="149"/>
      <c r="CH220" s="149"/>
      <c r="CI220" s="149"/>
      <c r="CZ220" s="152"/>
      <c r="DA220" s="157"/>
      <c r="DB220" s="164"/>
    </row>
    <row r="221" spans="2:106" s="135" customFormat="1" ht="14.25" outlineLevel="2" x14ac:dyDescent="0.25">
      <c r="B221" s="136"/>
      <c r="C221" s="717" t="str">
        <f t="shared" si="201"/>
        <v>НТЦ</v>
      </c>
      <c r="D221" s="697"/>
      <c r="E221" s="697"/>
      <c r="F221" s="291"/>
      <c r="G221" s="147"/>
      <c r="H221" s="718">
        <f>H$94*INDEX('Распределение по орг объему 13'!$E$1:$E$13,MATCH($C221,'Распределение по орг объему 13'!$A$1:$A$13,0),1)</f>
        <v>19.001249999999999</v>
      </c>
      <c r="I221" s="718">
        <f>I$94*INDEX('Распределение по орг объему 13'!$E$1:$E$13,MATCH($C221,'Распределение по орг объему 13'!$A$1:$A$13,0),1)</f>
        <v>19.001249999999999</v>
      </c>
      <c r="J221" s="718">
        <f>J$94*INDEX('Распределение по орг объему 13'!$E$1:$E$13,MATCH($C221,'Распределение по орг объему 13'!$A$1:$A$13,0),1)</f>
        <v>19.001249999999999</v>
      </c>
      <c r="K221" s="718">
        <f>K$94*INDEX('Распределение по орг объему 13'!$E$1:$E$13,MATCH($C221,'Распределение по орг объему 13'!$A$1:$A$13,0),1)</f>
        <v>19.001249999999999</v>
      </c>
      <c r="L221" s="718">
        <f>L$94*INDEX('Распределение по орг объему 13'!$E$1:$E$13,MATCH($C221,'Распределение по орг объему 13'!$A$1:$A$13,0),1)</f>
        <v>19.001249999999999</v>
      </c>
      <c r="M221" s="718">
        <f>M$94*INDEX('Распределение по орг объему 13'!$E$1:$E$13,MATCH($C221,'Распределение по орг объему 13'!$A$1:$A$13,0),1)</f>
        <v>19.001249999999999</v>
      </c>
      <c r="N221" s="718">
        <f>N$94*INDEX('Распределение по орг объему 13'!$E$1:$E$13,MATCH($C221,'Распределение по орг объему 13'!$A$1:$A$13,0),1)</f>
        <v>19.001249999999999</v>
      </c>
      <c r="O221" s="718">
        <f>O$94*INDEX('Распределение по орг объему 13'!$E$1:$E$13,MATCH($C221,'Распределение по орг объему 13'!$A$1:$A$13,0),1)</f>
        <v>19.001249999999999</v>
      </c>
      <c r="P221" s="718">
        <f>P$94*INDEX('Распределение по орг объему 13'!$E$1:$E$13,MATCH($C221,'Распределение по орг объему 13'!$A$1:$A$13,0),1)</f>
        <v>19.001249999999999</v>
      </c>
      <c r="Q221" s="718">
        <f>Q$94*INDEX('Распределение по орг объему 13'!$E$1:$E$13,MATCH($C221,'Распределение по орг объему 13'!$A$1:$A$13,0),1)</f>
        <v>19.001249999999999</v>
      </c>
      <c r="R221" s="718">
        <f>R$94*INDEX('Распределение по орг объему 13'!$E$1:$E$13,MATCH($C221,'Распределение по орг объему 13'!$A$1:$A$13,0),1)</f>
        <v>19.001249999999999</v>
      </c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  <c r="AI221" s="149"/>
      <c r="AJ221" s="149"/>
      <c r="AK221" s="149"/>
      <c r="AL221" s="149"/>
      <c r="AM221" s="149"/>
      <c r="AN221" s="149"/>
      <c r="AO221" s="149"/>
      <c r="AP221" s="149"/>
      <c r="AQ221" s="149"/>
      <c r="AR221" s="149"/>
      <c r="AS221" s="149"/>
      <c r="AT221" s="149"/>
      <c r="AU221" s="149"/>
      <c r="AV221" s="149"/>
      <c r="AW221" s="149"/>
      <c r="AX221" s="149"/>
      <c r="AY221" s="149"/>
      <c r="AZ221" s="149"/>
      <c r="BA221" s="149"/>
      <c r="BB221" s="149"/>
      <c r="BC221" s="149"/>
      <c r="BD221" s="149"/>
      <c r="BE221" s="149"/>
      <c r="BF221" s="149"/>
      <c r="BG221" s="149"/>
      <c r="BH221" s="149"/>
      <c r="BI221" s="149"/>
      <c r="BJ221" s="149"/>
      <c r="BK221" s="149"/>
      <c r="BL221" s="149"/>
      <c r="BM221" s="149"/>
      <c r="BN221" s="149"/>
      <c r="BO221" s="149"/>
      <c r="BP221" s="149"/>
      <c r="BQ221" s="149"/>
      <c r="BR221" s="149"/>
      <c r="BS221" s="149"/>
      <c r="BT221" s="149"/>
      <c r="BU221" s="149"/>
      <c r="BV221" s="149"/>
      <c r="BW221" s="149"/>
      <c r="BX221" s="149"/>
      <c r="BY221" s="149"/>
      <c r="BZ221" s="149"/>
      <c r="CA221" s="149"/>
      <c r="CB221" s="149"/>
      <c r="CC221" s="149"/>
      <c r="CD221" s="149"/>
      <c r="CE221" s="149"/>
      <c r="CF221" s="149"/>
      <c r="CG221" s="149"/>
      <c r="CH221" s="149"/>
      <c r="CI221" s="149"/>
      <c r="CZ221" s="152"/>
      <c r="DA221" s="157"/>
      <c r="DB221" s="164"/>
    </row>
    <row r="222" spans="2:106" s="135" customFormat="1" ht="14.25" outlineLevel="2" x14ac:dyDescent="0.25">
      <c r="B222" s="136"/>
      <c r="C222" s="717" t="str">
        <f t="shared" si="201"/>
        <v>Меретояха</v>
      </c>
      <c r="D222" s="697"/>
      <c r="E222" s="697"/>
      <c r="F222" s="292"/>
      <c r="G222" s="137"/>
      <c r="H222" s="718">
        <f>H$94*INDEX('Распределение по орг объему 13'!$E$1:$E$13,MATCH($C222,'Распределение по орг объему 13'!$A$1:$A$13,0),1)</f>
        <v>19.001249999999999</v>
      </c>
      <c r="I222" s="718">
        <f>I$94*INDEX('Распределение по орг объему 13'!$E$1:$E$13,MATCH($C222,'Распределение по орг объему 13'!$A$1:$A$13,0),1)</f>
        <v>19.001249999999999</v>
      </c>
      <c r="J222" s="718">
        <f>J$94*INDEX('Распределение по орг объему 13'!$E$1:$E$13,MATCH($C222,'Распределение по орг объему 13'!$A$1:$A$13,0),1)</f>
        <v>19.001249999999999</v>
      </c>
      <c r="K222" s="718">
        <f>K$94*INDEX('Распределение по орг объему 13'!$E$1:$E$13,MATCH($C222,'Распределение по орг объему 13'!$A$1:$A$13,0),1)</f>
        <v>19.001249999999999</v>
      </c>
      <c r="L222" s="718">
        <f>L$94*INDEX('Распределение по орг объему 13'!$E$1:$E$13,MATCH($C222,'Распределение по орг объему 13'!$A$1:$A$13,0),1)</f>
        <v>19.001249999999999</v>
      </c>
      <c r="M222" s="718">
        <f>M$94*INDEX('Распределение по орг объему 13'!$E$1:$E$13,MATCH($C222,'Распределение по орг объему 13'!$A$1:$A$13,0),1)</f>
        <v>19.001249999999999</v>
      </c>
      <c r="N222" s="718">
        <f>N$94*INDEX('Распределение по орг объему 13'!$E$1:$E$13,MATCH($C222,'Распределение по орг объему 13'!$A$1:$A$13,0),1)</f>
        <v>19.001249999999999</v>
      </c>
      <c r="O222" s="718">
        <f>O$94*INDEX('Распределение по орг объему 13'!$E$1:$E$13,MATCH($C222,'Распределение по орг объему 13'!$A$1:$A$13,0),1)</f>
        <v>19.001249999999999</v>
      </c>
      <c r="P222" s="718">
        <f>P$94*INDEX('Распределение по орг объему 13'!$E$1:$E$13,MATCH($C222,'Распределение по орг объему 13'!$A$1:$A$13,0),1)</f>
        <v>19.001249999999999</v>
      </c>
      <c r="Q222" s="718">
        <f>Q$94*INDEX('Распределение по орг объему 13'!$E$1:$E$13,MATCH($C222,'Распределение по орг объему 13'!$A$1:$A$13,0),1)</f>
        <v>19.001249999999999</v>
      </c>
      <c r="R222" s="718">
        <f>R$94*INDEX('Распределение по орг объему 13'!$E$1:$E$13,MATCH($C222,'Распределение по орг объему 13'!$A$1:$A$13,0),1)</f>
        <v>19.001249999999999</v>
      </c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  <c r="BH222" s="149"/>
      <c r="BI222" s="149"/>
      <c r="BJ222" s="149"/>
      <c r="BK222" s="149"/>
      <c r="BL222" s="149"/>
      <c r="BM222" s="149"/>
      <c r="BN222" s="149"/>
      <c r="BO222" s="149"/>
      <c r="BP222" s="149"/>
      <c r="BQ222" s="149"/>
      <c r="BR222" s="149"/>
      <c r="BS222" s="149"/>
      <c r="BT222" s="149"/>
      <c r="BU222" s="149"/>
      <c r="BV222" s="149"/>
      <c r="BW222" s="149"/>
      <c r="BX222" s="149"/>
      <c r="BY222" s="149"/>
      <c r="BZ222" s="149"/>
      <c r="CA222" s="149"/>
      <c r="CB222" s="149"/>
      <c r="CC222" s="149"/>
      <c r="CD222" s="149"/>
      <c r="CE222" s="149"/>
      <c r="CF222" s="149"/>
      <c r="CG222" s="149"/>
      <c r="CH222" s="149"/>
      <c r="CI222" s="149"/>
      <c r="CZ222" s="152"/>
      <c r="DA222" s="157"/>
      <c r="DB222" s="164" t="str">
        <f t="shared" ref="DB222" si="202">DA222&amp;"_"&amp;B222&amp;"_"&amp;C222</f>
        <v>__Меретояха</v>
      </c>
    </row>
    <row r="223" spans="2:106" s="676" customFormat="1" ht="25.5" outlineLevel="2" x14ac:dyDescent="0.25">
      <c r="B223" s="671"/>
      <c r="C223" s="672" t="str">
        <f>'Дерево КПЭ (Программа) '!X8</f>
        <v>Скоращение трудозатрат на проведение дополнительных процедур выбора, тыс.руб./год</v>
      </c>
      <c r="D223" s="673"/>
      <c r="E223" s="673"/>
      <c r="F223" s="674"/>
      <c r="G223" s="673"/>
      <c r="H223" s="675">
        <f>SUM(H224:H236)</f>
        <v>0</v>
      </c>
      <c r="I223" s="675">
        <f t="shared" ref="I223:J223" si="203">SUM(I224:I236)</f>
        <v>0</v>
      </c>
      <c r="J223" s="675">
        <f t="shared" si="203"/>
        <v>18001.190897165339</v>
      </c>
      <c r="K223" s="675">
        <f>SUM(K224:K236)</f>
        <v>46803.096332629888</v>
      </c>
      <c r="L223" s="675">
        <f>SUM(L224:L236)</f>
        <v>46803.096332629888</v>
      </c>
      <c r="M223" s="675">
        <f t="shared" ref="M223" si="204">SUM(M224:M236)</f>
        <v>46803.096332629888</v>
      </c>
      <c r="N223" s="675">
        <f t="shared" ref="N223" si="205">SUM(N224:N236)</f>
        <v>46803.096332629888</v>
      </c>
      <c r="O223" s="675">
        <f t="shared" ref="O223:R223" si="206">SUM(O224:O236)</f>
        <v>46803.096332629888</v>
      </c>
      <c r="P223" s="675">
        <f t="shared" si="206"/>
        <v>46803.096332629888</v>
      </c>
      <c r="Q223" s="675">
        <f t="shared" si="206"/>
        <v>46803.096332629888</v>
      </c>
      <c r="R223" s="675">
        <f t="shared" si="206"/>
        <v>46803.096332629888</v>
      </c>
      <c r="S223" s="675"/>
      <c r="T223" s="675"/>
      <c r="U223" s="675"/>
      <c r="V223" s="675"/>
      <c r="W223" s="675"/>
      <c r="X223" s="675"/>
      <c r="Y223" s="675"/>
      <c r="Z223" s="675"/>
      <c r="AA223" s="675"/>
      <c r="AB223" s="675"/>
      <c r="AC223" s="675"/>
      <c r="AD223" s="675"/>
      <c r="AE223" s="675"/>
      <c r="AF223" s="675"/>
      <c r="AG223" s="675"/>
      <c r="AH223" s="675"/>
      <c r="AI223" s="675"/>
      <c r="AJ223" s="675"/>
      <c r="AK223" s="675"/>
      <c r="AL223" s="675"/>
      <c r="AM223" s="675"/>
      <c r="AN223" s="675"/>
      <c r="AO223" s="675"/>
      <c r="AP223" s="675"/>
      <c r="AQ223" s="675"/>
      <c r="AR223" s="675"/>
      <c r="AS223" s="675"/>
      <c r="AT223" s="675"/>
      <c r="AU223" s="675"/>
      <c r="AV223" s="675"/>
      <c r="AW223" s="675"/>
      <c r="AX223" s="675"/>
      <c r="AY223" s="675"/>
      <c r="AZ223" s="675"/>
      <c r="BA223" s="675"/>
      <c r="BB223" s="675"/>
      <c r="BC223" s="675"/>
      <c r="BD223" s="675"/>
      <c r="BE223" s="675"/>
      <c r="BF223" s="675"/>
      <c r="BG223" s="675"/>
      <c r="BH223" s="675"/>
      <c r="BI223" s="675"/>
      <c r="BJ223" s="675"/>
      <c r="BK223" s="675"/>
      <c r="BL223" s="675"/>
      <c r="BM223" s="675"/>
      <c r="BN223" s="675"/>
      <c r="BO223" s="675"/>
      <c r="BP223" s="675"/>
      <c r="BQ223" s="675"/>
      <c r="BR223" s="675"/>
      <c r="BS223" s="675"/>
      <c r="BT223" s="675"/>
      <c r="BU223" s="675"/>
      <c r="BV223" s="675"/>
      <c r="BW223" s="675"/>
      <c r="BX223" s="675"/>
      <c r="BY223" s="675"/>
      <c r="BZ223" s="675"/>
      <c r="CA223" s="675"/>
      <c r="CB223" s="675"/>
      <c r="CC223" s="675"/>
      <c r="CD223" s="675"/>
      <c r="CE223" s="675"/>
      <c r="CF223" s="675"/>
      <c r="CG223" s="675"/>
      <c r="CH223" s="675"/>
      <c r="CI223" s="675"/>
      <c r="CZ223" s="677"/>
      <c r="DA223" s="678"/>
      <c r="DB223" s="679" t="str">
        <f t="shared" si="61"/>
        <v>__Скоращение трудозатрат на проведение дополнительных процедур выбора, тыс.руб./год</v>
      </c>
    </row>
    <row r="224" spans="2:106" s="135" customFormat="1" ht="14.25" outlineLevel="2" x14ac:dyDescent="0.25">
      <c r="B224" s="136"/>
      <c r="C224" s="540" t="str">
        <f>C210</f>
        <v>КЦ</v>
      </c>
      <c r="D224" s="147"/>
      <c r="E224" s="147"/>
      <c r="F224" s="291"/>
      <c r="G224" s="147"/>
      <c r="H224" s="149">
        <f>H252-H238</f>
        <v>0</v>
      </c>
      <c r="I224" s="149">
        <f>I252-I238</f>
        <v>0</v>
      </c>
      <c r="J224" s="149">
        <f t="shared" ref="J224:R224" si="207">J252-J238</f>
        <v>0</v>
      </c>
      <c r="K224" s="149">
        <f t="shared" si="207"/>
        <v>0</v>
      </c>
      <c r="L224" s="149">
        <f t="shared" si="207"/>
        <v>0</v>
      </c>
      <c r="M224" s="149">
        <f t="shared" si="207"/>
        <v>0</v>
      </c>
      <c r="N224" s="149">
        <f t="shared" si="207"/>
        <v>0</v>
      </c>
      <c r="O224" s="149">
        <f t="shared" si="207"/>
        <v>0</v>
      </c>
      <c r="P224" s="149">
        <f t="shared" si="207"/>
        <v>0</v>
      </c>
      <c r="Q224" s="149">
        <f t="shared" si="207"/>
        <v>0</v>
      </c>
      <c r="R224" s="149">
        <f t="shared" si="207"/>
        <v>0</v>
      </c>
      <c r="S224" s="149"/>
      <c r="T224" s="149"/>
      <c r="U224" s="149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  <c r="AI224" s="149"/>
      <c r="AJ224" s="149"/>
      <c r="AK224" s="149"/>
      <c r="AL224" s="149"/>
      <c r="AM224" s="149"/>
      <c r="AN224" s="149"/>
      <c r="AO224" s="149"/>
      <c r="AP224" s="149"/>
      <c r="AQ224" s="149"/>
      <c r="AR224" s="149"/>
      <c r="AS224" s="149"/>
      <c r="AT224" s="149"/>
      <c r="AU224" s="149"/>
      <c r="AV224" s="149"/>
      <c r="AW224" s="149"/>
      <c r="AX224" s="149"/>
      <c r="AY224" s="149"/>
      <c r="AZ224" s="149"/>
      <c r="BA224" s="149"/>
      <c r="BB224" s="149"/>
      <c r="BC224" s="149"/>
      <c r="BD224" s="149"/>
      <c r="BE224" s="149"/>
      <c r="BF224" s="149"/>
      <c r="BG224" s="149"/>
      <c r="BH224" s="149"/>
      <c r="BI224" s="149"/>
      <c r="BJ224" s="149"/>
      <c r="BK224" s="149"/>
      <c r="BL224" s="149"/>
      <c r="BM224" s="149"/>
      <c r="BN224" s="149"/>
      <c r="BO224" s="149"/>
      <c r="BP224" s="149"/>
      <c r="BQ224" s="149"/>
      <c r="BR224" s="149"/>
      <c r="BS224" s="149"/>
      <c r="BT224" s="149"/>
      <c r="BU224" s="149"/>
      <c r="BV224" s="149"/>
      <c r="BW224" s="149"/>
      <c r="BX224" s="149"/>
      <c r="BY224" s="149"/>
      <c r="BZ224" s="149"/>
      <c r="CA224" s="149"/>
      <c r="CB224" s="149"/>
      <c r="CC224" s="149"/>
      <c r="CD224" s="149"/>
      <c r="CE224" s="149"/>
      <c r="CF224" s="149"/>
      <c r="CG224" s="149"/>
      <c r="CH224" s="149"/>
      <c r="CI224" s="149"/>
      <c r="CZ224" s="152"/>
      <c r="DA224" s="157"/>
      <c r="DB224" s="164"/>
    </row>
    <row r="225" spans="2:106" s="135" customFormat="1" ht="14.25" outlineLevel="2" x14ac:dyDescent="0.25">
      <c r="B225" s="136"/>
      <c r="C225" s="540" t="str">
        <f t="shared" ref="C225:C236" si="208">C211</f>
        <v>ННГ</v>
      </c>
      <c r="D225" s="147"/>
      <c r="E225" s="147"/>
      <c r="F225" s="291"/>
      <c r="G225" s="147"/>
      <c r="H225" s="149">
        <f t="shared" ref="H225" si="209">H253-H239</f>
        <v>0</v>
      </c>
      <c r="I225" s="149">
        <f t="shared" ref="I225:R225" si="210">I253-I239</f>
        <v>0</v>
      </c>
      <c r="J225" s="149">
        <f t="shared" si="210"/>
        <v>2025.1339759311008</v>
      </c>
      <c r="K225" s="149">
        <f t="shared" si="210"/>
        <v>5265.3483374208618</v>
      </c>
      <c r="L225" s="149">
        <f t="shared" si="210"/>
        <v>5265.3483374208618</v>
      </c>
      <c r="M225" s="149">
        <f t="shared" si="210"/>
        <v>5265.3483374208618</v>
      </c>
      <c r="N225" s="149">
        <f t="shared" si="210"/>
        <v>5265.3483374208618</v>
      </c>
      <c r="O225" s="149">
        <f t="shared" si="210"/>
        <v>5265.3483374208618</v>
      </c>
      <c r="P225" s="149">
        <f t="shared" si="210"/>
        <v>5265.3483374208618</v>
      </c>
      <c r="Q225" s="149">
        <f t="shared" si="210"/>
        <v>5265.3483374208618</v>
      </c>
      <c r="R225" s="149">
        <f t="shared" si="210"/>
        <v>5265.3483374208618</v>
      </c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  <c r="BH225" s="149"/>
      <c r="BI225" s="149"/>
      <c r="BJ225" s="149"/>
      <c r="BK225" s="149"/>
      <c r="BL225" s="149"/>
      <c r="BM225" s="149"/>
      <c r="BN225" s="149"/>
      <c r="BO225" s="149"/>
      <c r="BP225" s="149"/>
      <c r="BQ225" s="149"/>
      <c r="BR225" s="149"/>
      <c r="BS225" s="149"/>
      <c r="BT225" s="149"/>
      <c r="BU225" s="149"/>
      <c r="BV225" s="149"/>
      <c r="BW225" s="149"/>
      <c r="BX225" s="149"/>
      <c r="BY225" s="149"/>
      <c r="BZ225" s="149"/>
      <c r="CA225" s="149"/>
      <c r="CB225" s="149"/>
      <c r="CC225" s="149"/>
      <c r="CD225" s="149"/>
      <c r="CE225" s="149"/>
      <c r="CF225" s="149"/>
      <c r="CG225" s="149"/>
      <c r="CH225" s="149"/>
      <c r="CI225" s="149"/>
      <c r="CZ225" s="152"/>
      <c r="DA225" s="157"/>
      <c r="DB225" s="164"/>
    </row>
    <row r="226" spans="2:106" s="135" customFormat="1" ht="14.25" outlineLevel="2" x14ac:dyDescent="0.25">
      <c r="B226" s="136"/>
      <c r="C226" s="540" t="str">
        <f t="shared" si="208"/>
        <v>Хантос</v>
      </c>
      <c r="D226" s="147"/>
      <c r="E226" s="147"/>
      <c r="F226" s="291"/>
      <c r="G226" s="147"/>
      <c r="H226" s="149">
        <f t="shared" ref="H226" si="211">H254-H240</f>
        <v>0</v>
      </c>
      <c r="I226" s="149">
        <f t="shared" ref="I226:R226" si="212">I254-I240</f>
        <v>0</v>
      </c>
      <c r="J226" s="149">
        <f t="shared" si="212"/>
        <v>2025.1339759311008</v>
      </c>
      <c r="K226" s="149">
        <f t="shared" si="212"/>
        <v>5265.3483374208618</v>
      </c>
      <c r="L226" s="149">
        <f t="shared" si="212"/>
        <v>5265.3483374208618</v>
      </c>
      <c r="M226" s="149">
        <f t="shared" si="212"/>
        <v>5265.3483374208618</v>
      </c>
      <c r="N226" s="149">
        <f t="shared" si="212"/>
        <v>5265.3483374208618</v>
      </c>
      <c r="O226" s="149">
        <f t="shared" si="212"/>
        <v>5265.3483374208618</v>
      </c>
      <c r="P226" s="149">
        <f t="shared" si="212"/>
        <v>5265.3483374208618</v>
      </c>
      <c r="Q226" s="149">
        <f t="shared" si="212"/>
        <v>5265.3483374208618</v>
      </c>
      <c r="R226" s="149">
        <f t="shared" si="212"/>
        <v>5265.3483374208618</v>
      </c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  <c r="BH226" s="149"/>
      <c r="BI226" s="149"/>
      <c r="BJ226" s="149"/>
      <c r="BK226" s="149"/>
      <c r="BL226" s="149"/>
      <c r="BM226" s="149"/>
      <c r="BN226" s="149"/>
      <c r="BO226" s="149"/>
      <c r="BP226" s="149"/>
      <c r="BQ226" s="149"/>
      <c r="BR226" s="149"/>
      <c r="BS226" s="149"/>
      <c r="BT226" s="149"/>
      <c r="BU226" s="149"/>
      <c r="BV226" s="149"/>
      <c r="BW226" s="149"/>
      <c r="BX226" s="149"/>
      <c r="BY226" s="149"/>
      <c r="BZ226" s="149"/>
      <c r="CA226" s="149"/>
      <c r="CB226" s="149"/>
      <c r="CC226" s="149"/>
      <c r="CD226" s="149"/>
      <c r="CE226" s="149"/>
      <c r="CF226" s="149"/>
      <c r="CG226" s="149"/>
      <c r="CH226" s="149"/>
      <c r="CI226" s="149"/>
      <c r="CZ226" s="152"/>
      <c r="DA226" s="157"/>
      <c r="DB226" s="164"/>
    </row>
    <row r="227" spans="2:106" s="135" customFormat="1" ht="14.25" outlineLevel="2" x14ac:dyDescent="0.25">
      <c r="B227" s="136"/>
      <c r="C227" s="540" t="str">
        <f t="shared" si="208"/>
        <v>Мегион</v>
      </c>
      <c r="D227" s="147"/>
      <c r="E227" s="147"/>
      <c r="F227" s="291"/>
      <c r="G227" s="147"/>
      <c r="H227" s="149">
        <f t="shared" ref="H227" si="213">H255-H241</f>
        <v>0</v>
      </c>
      <c r="I227" s="149">
        <f t="shared" ref="I227:R227" si="214">I255-I241</f>
        <v>0</v>
      </c>
      <c r="J227" s="149">
        <f t="shared" si="214"/>
        <v>2025.1339759311008</v>
      </c>
      <c r="K227" s="149">
        <f t="shared" si="214"/>
        <v>5265.3483374208618</v>
      </c>
      <c r="L227" s="149">
        <f t="shared" si="214"/>
        <v>5265.3483374208618</v>
      </c>
      <c r="M227" s="149">
        <f t="shared" si="214"/>
        <v>5265.3483374208618</v>
      </c>
      <c r="N227" s="149">
        <f t="shared" si="214"/>
        <v>5265.3483374208618</v>
      </c>
      <c r="O227" s="149">
        <f t="shared" si="214"/>
        <v>5265.3483374208618</v>
      </c>
      <c r="P227" s="149">
        <f t="shared" si="214"/>
        <v>5265.3483374208618</v>
      </c>
      <c r="Q227" s="149">
        <f t="shared" si="214"/>
        <v>5265.3483374208618</v>
      </c>
      <c r="R227" s="149">
        <f t="shared" si="214"/>
        <v>5265.3483374208618</v>
      </c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  <c r="BH227" s="149"/>
      <c r="BI227" s="149"/>
      <c r="BJ227" s="149"/>
      <c r="BK227" s="149"/>
      <c r="BL227" s="149"/>
      <c r="BM227" s="149"/>
      <c r="BN227" s="149"/>
      <c r="BO227" s="149"/>
      <c r="BP227" s="149"/>
      <c r="BQ227" s="149"/>
      <c r="BR227" s="149"/>
      <c r="BS227" s="149"/>
      <c r="BT227" s="149"/>
      <c r="BU227" s="149"/>
      <c r="BV227" s="149"/>
      <c r="BW227" s="149"/>
      <c r="BX227" s="149"/>
      <c r="BY227" s="149"/>
      <c r="BZ227" s="149"/>
      <c r="CA227" s="149"/>
      <c r="CB227" s="149"/>
      <c r="CC227" s="149"/>
      <c r="CD227" s="149"/>
      <c r="CE227" s="149"/>
      <c r="CF227" s="149"/>
      <c r="CG227" s="149"/>
      <c r="CH227" s="149"/>
      <c r="CI227" s="149"/>
      <c r="CZ227" s="152"/>
      <c r="DA227" s="157"/>
      <c r="DB227" s="164"/>
    </row>
    <row r="228" spans="2:106" s="135" customFormat="1" ht="14.25" outlineLevel="2" x14ac:dyDescent="0.25">
      <c r="B228" s="136"/>
      <c r="C228" s="540" t="str">
        <f t="shared" si="208"/>
        <v>Оренбург</v>
      </c>
      <c r="D228" s="147"/>
      <c r="E228" s="147"/>
      <c r="F228" s="291"/>
      <c r="G228" s="147"/>
      <c r="H228" s="149">
        <f t="shared" ref="H228" si="215">H256-H242</f>
        <v>0</v>
      </c>
      <c r="I228" s="149">
        <f t="shared" ref="I228:R228" si="216">I256-I242</f>
        <v>0</v>
      </c>
      <c r="J228" s="149">
        <f t="shared" si="216"/>
        <v>1125.0744310728339</v>
      </c>
      <c r="K228" s="149">
        <f t="shared" si="216"/>
        <v>2925.1935207893675</v>
      </c>
      <c r="L228" s="149">
        <f t="shared" si="216"/>
        <v>2925.1935207893675</v>
      </c>
      <c r="M228" s="149">
        <f t="shared" si="216"/>
        <v>2925.1935207893675</v>
      </c>
      <c r="N228" s="149">
        <f t="shared" si="216"/>
        <v>2925.1935207893675</v>
      </c>
      <c r="O228" s="149">
        <f t="shared" si="216"/>
        <v>2925.1935207893675</v>
      </c>
      <c r="P228" s="149">
        <f t="shared" si="216"/>
        <v>2925.1935207893675</v>
      </c>
      <c r="Q228" s="149">
        <f t="shared" si="216"/>
        <v>2925.1935207893675</v>
      </c>
      <c r="R228" s="149">
        <f t="shared" si="216"/>
        <v>2925.1935207893675</v>
      </c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  <c r="AI228" s="149"/>
      <c r="AJ228" s="149"/>
      <c r="AK228" s="149"/>
      <c r="AL228" s="149"/>
      <c r="AM228" s="149"/>
      <c r="AN228" s="149"/>
      <c r="AO228" s="149"/>
      <c r="AP228" s="149"/>
      <c r="AQ228" s="149"/>
      <c r="AR228" s="149"/>
      <c r="AS228" s="149"/>
      <c r="AT228" s="149"/>
      <c r="AU228" s="149"/>
      <c r="AV228" s="149"/>
      <c r="AW228" s="149"/>
      <c r="AX228" s="149"/>
      <c r="AY228" s="149"/>
      <c r="AZ228" s="149"/>
      <c r="BA228" s="149"/>
      <c r="BB228" s="149"/>
      <c r="BC228" s="149"/>
      <c r="BD228" s="149"/>
      <c r="BE228" s="149"/>
      <c r="BF228" s="149"/>
      <c r="BG228" s="149"/>
      <c r="BH228" s="149"/>
      <c r="BI228" s="149"/>
      <c r="BJ228" s="149"/>
      <c r="BK228" s="149"/>
      <c r="BL228" s="149"/>
      <c r="BM228" s="149"/>
      <c r="BN228" s="149"/>
      <c r="BO228" s="149"/>
      <c r="BP228" s="149"/>
      <c r="BQ228" s="149"/>
      <c r="BR228" s="149"/>
      <c r="BS228" s="149"/>
      <c r="BT228" s="149"/>
      <c r="BU228" s="149"/>
      <c r="BV228" s="149"/>
      <c r="BW228" s="149"/>
      <c r="BX228" s="149"/>
      <c r="BY228" s="149"/>
      <c r="BZ228" s="149"/>
      <c r="CA228" s="149"/>
      <c r="CB228" s="149"/>
      <c r="CC228" s="149"/>
      <c r="CD228" s="149"/>
      <c r="CE228" s="149"/>
      <c r="CF228" s="149"/>
      <c r="CG228" s="149"/>
      <c r="CH228" s="149"/>
      <c r="CI228" s="149"/>
      <c r="CZ228" s="152"/>
      <c r="DA228" s="157"/>
      <c r="DB228" s="164"/>
    </row>
    <row r="229" spans="2:106" s="135" customFormat="1" ht="14.25" outlineLevel="2" x14ac:dyDescent="0.25">
      <c r="B229" s="136"/>
      <c r="C229" s="540" t="str">
        <f t="shared" si="208"/>
        <v>Восток</v>
      </c>
      <c r="D229" s="147"/>
      <c r="E229" s="147"/>
      <c r="F229" s="291"/>
      <c r="G229" s="147"/>
      <c r="H229" s="149">
        <f t="shared" ref="H229" si="217">H257-H243</f>
        <v>0</v>
      </c>
      <c r="I229" s="149">
        <f t="shared" ref="I229:R229" si="218">I257-I243</f>
        <v>0</v>
      </c>
      <c r="J229" s="149">
        <f t="shared" si="218"/>
        <v>1125.0744310728339</v>
      </c>
      <c r="K229" s="149">
        <f t="shared" si="218"/>
        <v>2925.1935207893675</v>
      </c>
      <c r="L229" s="149">
        <f t="shared" si="218"/>
        <v>2925.1935207893675</v>
      </c>
      <c r="M229" s="149">
        <f t="shared" si="218"/>
        <v>2925.1935207893675</v>
      </c>
      <c r="N229" s="149">
        <f t="shared" si="218"/>
        <v>2925.1935207893675</v>
      </c>
      <c r="O229" s="149">
        <f t="shared" si="218"/>
        <v>2925.1935207893675</v>
      </c>
      <c r="P229" s="149">
        <f t="shared" si="218"/>
        <v>2925.1935207893675</v>
      </c>
      <c r="Q229" s="149">
        <f t="shared" si="218"/>
        <v>2925.1935207893675</v>
      </c>
      <c r="R229" s="149">
        <f t="shared" si="218"/>
        <v>2925.193520789368</v>
      </c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  <c r="AI229" s="149"/>
      <c r="AJ229" s="149"/>
      <c r="AK229" s="149"/>
      <c r="AL229" s="149"/>
      <c r="AM229" s="149"/>
      <c r="AN229" s="149"/>
      <c r="AO229" s="149"/>
      <c r="AP229" s="149"/>
      <c r="AQ229" s="149"/>
      <c r="AR229" s="149"/>
      <c r="AS229" s="149"/>
      <c r="AT229" s="149"/>
      <c r="AU229" s="149"/>
      <c r="AV229" s="149"/>
      <c r="AW229" s="149"/>
      <c r="AX229" s="149"/>
      <c r="AY229" s="149"/>
      <c r="AZ229" s="149"/>
      <c r="BA229" s="149"/>
      <c r="BB229" s="149"/>
      <c r="BC229" s="149"/>
      <c r="BD229" s="149"/>
      <c r="BE229" s="149"/>
      <c r="BF229" s="149"/>
      <c r="BG229" s="149"/>
      <c r="BH229" s="149"/>
      <c r="BI229" s="149"/>
      <c r="BJ229" s="149"/>
      <c r="BK229" s="149"/>
      <c r="BL229" s="149"/>
      <c r="BM229" s="149"/>
      <c r="BN229" s="149"/>
      <c r="BO229" s="149"/>
      <c r="BP229" s="149"/>
      <c r="BQ229" s="149"/>
      <c r="BR229" s="149"/>
      <c r="BS229" s="149"/>
      <c r="BT229" s="149"/>
      <c r="BU229" s="149"/>
      <c r="BV229" s="149"/>
      <c r="BW229" s="149"/>
      <c r="BX229" s="149"/>
      <c r="BY229" s="149"/>
      <c r="BZ229" s="149"/>
      <c r="CA229" s="149"/>
      <c r="CB229" s="149"/>
      <c r="CC229" s="149"/>
      <c r="CD229" s="149"/>
      <c r="CE229" s="149"/>
      <c r="CF229" s="149"/>
      <c r="CG229" s="149"/>
      <c r="CH229" s="149"/>
      <c r="CI229" s="149"/>
      <c r="CZ229" s="152"/>
      <c r="DA229" s="157"/>
      <c r="DB229" s="164"/>
    </row>
    <row r="230" spans="2:106" s="135" customFormat="1" ht="14.25" outlineLevel="2" x14ac:dyDescent="0.25">
      <c r="B230" s="136"/>
      <c r="C230" s="540" t="str">
        <f t="shared" si="208"/>
        <v>Ямал</v>
      </c>
      <c r="D230" s="147"/>
      <c r="E230" s="147"/>
      <c r="F230" s="291"/>
      <c r="G230" s="147"/>
      <c r="H230" s="149">
        <f t="shared" ref="H230" si="219">H258-H244</f>
        <v>0</v>
      </c>
      <c r="I230" s="149">
        <f t="shared" ref="I230:R230" si="220">I258-I244</f>
        <v>0</v>
      </c>
      <c r="J230" s="149">
        <f t="shared" si="220"/>
        <v>1350.0893172874003</v>
      </c>
      <c r="K230" s="149">
        <f t="shared" si="220"/>
        <v>3510.2322249472418</v>
      </c>
      <c r="L230" s="149">
        <f t="shared" si="220"/>
        <v>3510.2322249472418</v>
      </c>
      <c r="M230" s="149">
        <f t="shared" si="220"/>
        <v>3510.2322249472418</v>
      </c>
      <c r="N230" s="149">
        <f t="shared" si="220"/>
        <v>3510.2322249472418</v>
      </c>
      <c r="O230" s="149">
        <f t="shared" si="220"/>
        <v>3510.2322249472418</v>
      </c>
      <c r="P230" s="149">
        <f t="shared" si="220"/>
        <v>3510.2322249472418</v>
      </c>
      <c r="Q230" s="149">
        <f t="shared" si="220"/>
        <v>3510.2322249472418</v>
      </c>
      <c r="R230" s="149">
        <f t="shared" si="220"/>
        <v>3510.2322249472418</v>
      </c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  <c r="AI230" s="149"/>
      <c r="AJ230" s="149"/>
      <c r="AK230" s="149"/>
      <c r="AL230" s="149"/>
      <c r="AM230" s="149"/>
      <c r="AN230" s="149"/>
      <c r="AO230" s="149"/>
      <c r="AP230" s="149"/>
      <c r="AQ230" s="149"/>
      <c r="AR230" s="149"/>
      <c r="AS230" s="149"/>
      <c r="AT230" s="149"/>
      <c r="AU230" s="149"/>
      <c r="AV230" s="149"/>
      <c r="AW230" s="149"/>
      <c r="AX230" s="149"/>
      <c r="AY230" s="149"/>
      <c r="AZ230" s="149"/>
      <c r="BA230" s="149"/>
      <c r="BB230" s="149"/>
      <c r="BC230" s="149"/>
      <c r="BD230" s="149"/>
      <c r="BE230" s="149"/>
      <c r="BF230" s="149"/>
      <c r="BG230" s="149"/>
      <c r="BH230" s="149"/>
      <c r="BI230" s="149"/>
      <c r="BJ230" s="149"/>
      <c r="BK230" s="149"/>
      <c r="BL230" s="149"/>
      <c r="BM230" s="149"/>
      <c r="BN230" s="149"/>
      <c r="BO230" s="149"/>
      <c r="BP230" s="149"/>
      <c r="BQ230" s="149"/>
      <c r="BR230" s="149"/>
      <c r="BS230" s="149"/>
      <c r="BT230" s="149"/>
      <c r="BU230" s="149"/>
      <c r="BV230" s="149"/>
      <c r="BW230" s="149"/>
      <c r="BX230" s="149"/>
      <c r="BY230" s="149"/>
      <c r="BZ230" s="149"/>
      <c r="CA230" s="149"/>
      <c r="CB230" s="149"/>
      <c r="CC230" s="149"/>
      <c r="CD230" s="149"/>
      <c r="CE230" s="149"/>
      <c r="CF230" s="149"/>
      <c r="CG230" s="149"/>
      <c r="CH230" s="149"/>
      <c r="CI230" s="149"/>
      <c r="CZ230" s="152"/>
      <c r="DA230" s="157"/>
      <c r="DB230" s="164"/>
    </row>
    <row r="231" spans="2:106" s="135" customFormat="1" ht="14.25" outlineLevel="2" x14ac:dyDescent="0.25">
      <c r="B231" s="136"/>
      <c r="C231" s="540" t="str">
        <f t="shared" si="208"/>
        <v>Мессояха</v>
      </c>
      <c r="D231" s="147"/>
      <c r="E231" s="147"/>
      <c r="F231" s="291"/>
      <c r="G231" s="147"/>
      <c r="H231" s="149">
        <f t="shared" ref="H231" si="221">H259-H245</f>
        <v>0</v>
      </c>
      <c r="I231" s="149">
        <f t="shared" ref="I231:R231" si="222">I259-I245</f>
        <v>0</v>
      </c>
      <c r="J231" s="149">
        <f t="shared" si="222"/>
        <v>1350.0893172874003</v>
      </c>
      <c r="K231" s="149">
        <f t="shared" si="222"/>
        <v>3510.2322249472418</v>
      </c>
      <c r="L231" s="149">
        <f t="shared" si="222"/>
        <v>3510.2322249472418</v>
      </c>
      <c r="M231" s="149">
        <f t="shared" si="222"/>
        <v>3510.2322249472418</v>
      </c>
      <c r="N231" s="149">
        <f t="shared" si="222"/>
        <v>3510.2322249472418</v>
      </c>
      <c r="O231" s="149">
        <f t="shared" si="222"/>
        <v>3510.2322249472418</v>
      </c>
      <c r="P231" s="149">
        <f t="shared" si="222"/>
        <v>3510.2322249472418</v>
      </c>
      <c r="Q231" s="149">
        <f t="shared" si="222"/>
        <v>3510.2322249472418</v>
      </c>
      <c r="R231" s="149">
        <f t="shared" si="222"/>
        <v>3510.2322249472418</v>
      </c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  <c r="AI231" s="149"/>
      <c r="AJ231" s="149"/>
      <c r="AK231" s="149"/>
      <c r="AL231" s="149"/>
      <c r="AM231" s="149"/>
      <c r="AN231" s="149"/>
      <c r="AO231" s="149"/>
      <c r="AP231" s="149"/>
      <c r="AQ231" s="149"/>
      <c r="AR231" s="149"/>
      <c r="AS231" s="149"/>
      <c r="AT231" s="149"/>
      <c r="AU231" s="149"/>
      <c r="AV231" s="149"/>
      <c r="AW231" s="149"/>
      <c r="AX231" s="149"/>
      <c r="AY231" s="149"/>
      <c r="AZ231" s="149"/>
      <c r="BA231" s="149"/>
      <c r="BB231" s="149"/>
      <c r="BC231" s="149"/>
      <c r="BD231" s="149"/>
      <c r="BE231" s="149"/>
      <c r="BF231" s="149"/>
      <c r="BG231" s="149"/>
      <c r="BH231" s="149"/>
      <c r="BI231" s="149"/>
      <c r="BJ231" s="149"/>
      <c r="BK231" s="149"/>
      <c r="BL231" s="149"/>
      <c r="BM231" s="149"/>
      <c r="BN231" s="149"/>
      <c r="BO231" s="149"/>
      <c r="BP231" s="149"/>
      <c r="BQ231" s="149"/>
      <c r="BR231" s="149"/>
      <c r="BS231" s="149"/>
      <c r="BT231" s="149"/>
      <c r="BU231" s="149"/>
      <c r="BV231" s="149"/>
      <c r="BW231" s="149"/>
      <c r="BX231" s="149"/>
      <c r="BY231" s="149"/>
      <c r="BZ231" s="149"/>
      <c r="CA231" s="149"/>
      <c r="CB231" s="149"/>
      <c r="CC231" s="149"/>
      <c r="CD231" s="149"/>
      <c r="CE231" s="149"/>
      <c r="CF231" s="149"/>
      <c r="CG231" s="149"/>
      <c r="CH231" s="149"/>
      <c r="CI231" s="149"/>
      <c r="CZ231" s="152"/>
      <c r="DA231" s="157"/>
      <c r="DB231" s="164"/>
    </row>
    <row r="232" spans="2:106" s="135" customFormat="1" ht="14.25" outlineLevel="2" x14ac:dyDescent="0.25">
      <c r="B232" s="136"/>
      <c r="C232" s="540" t="str">
        <f t="shared" si="208"/>
        <v>Заполярье</v>
      </c>
      <c r="D232" s="147"/>
      <c r="E232" s="147"/>
      <c r="F232" s="291"/>
      <c r="G232" s="147"/>
      <c r="H232" s="149">
        <f t="shared" ref="H232" si="223">H260-H246</f>
        <v>0</v>
      </c>
      <c r="I232" s="149">
        <f t="shared" ref="I232:R232" si="224">I260-I246</f>
        <v>0</v>
      </c>
      <c r="J232" s="149">
        <f t="shared" si="224"/>
        <v>2025.1339759311008</v>
      </c>
      <c r="K232" s="149">
        <f t="shared" si="224"/>
        <v>5265.3483374208618</v>
      </c>
      <c r="L232" s="149">
        <f t="shared" si="224"/>
        <v>5265.3483374208618</v>
      </c>
      <c r="M232" s="149">
        <f t="shared" si="224"/>
        <v>5265.3483374208618</v>
      </c>
      <c r="N232" s="149">
        <f t="shared" si="224"/>
        <v>5265.3483374208618</v>
      </c>
      <c r="O232" s="149">
        <f t="shared" si="224"/>
        <v>5265.3483374208618</v>
      </c>
      <c r="P232" s="149">
        <f t="shared" si="224"/>
        <v>5265.3483374208618</v>
      </c>
      <c r="Q232" s="149">
        <f t="shared" si="224"/>
        <v>5265.3483374208618</v>
      </c>
      <c r="R232" s="149">
        <f t="shared" si="224"/>
        <v>5265.3483374208618</v>
      </c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  <c r="BH232" s="149"/>
      <c r="BI232" s="149"/>
      <c r="BJ232" s="149"/>
      <c r="BK232" s="149"/>
      <c r="BL232" s="149"/>
      <c r="BM232" s="149"/>
      <c r="BN232" s="149"/>
      <c r="BO232" s="149"/>
      <c r="BP232" s="149"/>
      <c r="BQ232" s="149"/>
      <c r="BR232" s="149"/>
      <c r="BS232" s="149"/>
      <c r="BT232" s="149"/>
      <c r="BU232" s="149"/>
      <c r="BV232" s="149"/>
      <c r="BW232" s="149"/>
      <c r="BX232" s="149"/>
      <c r="BY232" s="149"/>
      <c r="BZ232" s="149"/>
      <c r="CA232" s="149"/>
      <c r="CB232" s="149"/>
      <c r="CC232" s="149"/>
      <c r="CD232" s="149"/>
      <c r="CE232" s="149"/>
      <c r="CF232" s="149"/>
      <c r="CG232" s="149"/>
      <c r="CH232" s="149"/>
      <c r="CI232" s="149"/>
      <c r="CZ232" s="152"/>
      <c r="DA232" s="157"/>
      <c r="DB232" s="164"/>
    </row>
    <row r="233" spans="2:106" s="135" customFormat="1" ht="14.25" outlineLevel="2" x14ac:dyDescent="0.25">
      <c r="B233" s="136"/>
      <c r="C233" s="540" t="str">
        <f t="shared" si="208"/>
        <v>ГПН Р</v>
      </c>
      <c r="D233" s="147"/>
      <c r="E233" s="147"/>
      <c r="F233" s="291"/>
      <c r="G233" s="147"/>
      <c r="H233" s="149">
        <f t="shared" ref="H233" si="225">H261-H247</f>
        <v>0</v>
      </c>
      <c r="I233" s="149">
        <f t="shared" ref="I233:R233" si="226">I261-I247</f>
        <v>0</v>
      </c>
      <c r="J233" s="149">
        <f t="shared" si="226"/>
        <v>1125.0744310728339</v>
      </c>
      <c r="K233" s="149">
        <f t="shared" si="226"/>
        <v>2925.1935207893675</v>
      </c>
      <c r="L233" s="149">
        <f t="shared" si="226"/>
        <v>2925.1935207893675</v>
      </c>
      <c r="M233" s="149">
        <f t="shared" si="226"/>
        <v>2925.1935207893675</v>
      </c>
      <c r="N233" s="149">
        <f t="shared" si="226"/>
        <v>2925.1935207893675</v>
      </c>
      <c r="O233" s="149">
        <f t="shared" si="226"/>
        <v>2925.1935207893675</v>
      </c>
      <c r="P233" s="149">
        <f t="shared" si="226"/>
        <v>2925.1935207893675</v>
      </c>
      <c r="Q233" s="149">
        <f t="shared" si="226"/>
        <v>2925.1935207893675</v>
      </c>
      <c r="R233" s="149">
        <f t="shared" si="226"/>
        <v>2925.1935207893675</v>
      </c>
      <c r="S233" s="149"/>
      <c r="T233" s="149"/>
      <c r="U233" s="149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49"/>
      <c r="AF233" s="149"/>
      <c r="AG233" s="149"/>
      <c r="AH233" s="149"/>
      <c r="AI233" s="149"/>
      <c r="AJ233" s="149"/>
      <c r="AK233" s="149"/>
      <c r="AL233" s="149"/>
      <c r="AM233" s="149"/>
      <c r="AN233" s="149"/>
      <c r="AO233" s="149"/>
      <c r="AP233" s="149"/>
      <c r="AQ233" s="149"/>
      <c r="AR233" s="149"/>
      <c r="AS233" s="149"/>
      <c r="AT233" s="149"/>
      <c r="AU233" s="149"/>
      <c r="AV233" s="149"/>
      <c r="AW233" s="149"/>
      <c r="AX233" s="149"/>
      <c r="AY233" s="149"/>
      <c r="AZ233" s="149"/>
      <c r="BA233" s="149"/>
      <c r="BB233" s="149"/>
      <c r="BC233" s="149"/>
      <c r="BD233" s="149"/>
      <c r="BE233" s="149"/>
      <c r="BF233" s="149"/>
      <c r="BG233" s="149"/>
      <c r="BH233" s="149"/>
      <c r="BI233" s="149"/>
      <c r="BJ233" s="149"/>
      <c r="BK233" s="149"/>
      <c r="BL233" s="149"/>
      <c r="BM233" s="149"/>
      <c r="BN233" s="149"/>
      <c r="BO233" s="149"/>
      <c r="BP233" s="149"/>
      <c r="BQ233" s="149"/>
      <c r="BR233" s="149"/>
      <c r="BS233" s="149"/>
      <c r="BT233" s="149"/>
      <c r="BU233" s="149"/>
      <c r="BV233" s="149"/>
      <c r="BW233" s="149"/>
      <c r="BX233" s="149"/>
      <c r="BY233" s="149"/>
      <c r="BZ233" s="149"/>
      <c r="CA233" s="149"/>
      <c r="CB233" s="149"/>
      <c r="CC233" s="149"/>
      <c r="CD233" s="149"/>
      <c r="CE233" s="149"/>
      <c r="CF233" s="149"/>
      <c r="CG233" s="149"/>
      <c r="CH233" s="149"/>
      <c r="CI233" s="149"/>
      <c r="CZ233" s="152"/>
      <c r="DA233" s="157"/>
      <c r="DB233" s="164"/>
    </row>
    <row r="234" spans="2:106" s="135" customFormat="1" ht="14.25" outlineLevel="2" x14ac:dyDescent="0.25">
      <c r="B234" s="136"/>
      <c r="C234" s="540" t="str">
        <f t="shared" si="208"/>
        <v>Гео</v>
      </c>
      <c r="D234" s="147"/>
      <c r="E234" s="147"/>
      <c r="F234" s="291"/>
      <c r="G234" s="147"/>
      <c r="H234" s="149">
        <f t="shared" ref="H234" si="227">H262-H248</f>
        <v>0</v>
      </c>
      <c r="I234" s="149">
        <f t="shared" ref="I234:R234" si="228">I262-I248</f>
        <v>0</v>
      </c>
      <c r="J234" s="149">
        <f t="shared" si="228"/>
        <v>1125.0744310728339</v>
      </c>
      <c r="K234" s="149">
        <f t="shared" si="228"/>
        <v>2925.1935207893675</v>
      </c>
      <c r="L234" s="149">
        <f t="shared" si="228"/>
        <v>2925.1935207893675</v>
      </c>
      <c r="M234" s="149">
        <f t="shared" si="228"/>
        <v>2925.1935207893675</v>
      </c>
      <c r="N234" s="149">
        <f t="shared" si="228"/>
        <v>2925.1935207893675</v>
      </c>
      <c r="O234" s="149">
        <f t="shared" si="228"/>
        <v>2925.1935207893675</v>
      </c>
      <c r="P234" s="149">
        <f t="shared" si="228"/>
        <v>2925.1935207893675</v>
      </c>
      <c r="Q234" s="149">
        <f t="shared" si="228"/>
        <v>2925.1935207893675</v>
      </c>
      <c r="R234" s="149">
        <f t="shared" si="228"/>
        <v>2925.193520789368</v>
      </c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  <c r="AI234" s="149"/>
      <c r="AJ234" s="149"/>
      <c r="AK234" s="149"/>
      <c r="AL234" s="149"/>
      <c r="AM234" s="149"/>
      <c r="AN234" s="149"/>
      <c r="AO234" s="149"/>
      <c r="AP234" s="149"/>
      <c r="AQ234" s="149"/>
      <c r="AR234" s="149"/>
      <c r="AS234" s="149"/>
      <c r="AT234" s="149"/>
      <c r="AU234" s="149"/>
      <c r="AV234" s="149"/>
      <c r="AW234" s="149"/>
      <c r="AX234" s="149"/>
      <c r="AY234" s="149"/>
      <c r="AZ234" s="149"/>
      <c r="BA234" s="149"/>
      <c r="BB234" s="149"/>
      <c r="BC234" s="149"/>
      <c r="BD234" s="149"/>
      <c r="BE234" s="149"/>
      <c r="BF234" s="149"/>
      <c r="BG234" s="149"/>
      <c r="BH234" s="149"/>
      <c r="BI234" s="149"/>
      <c r="BJ234" s="149"/>
      <c r="BK234" s="149"/>
      <c r="BL234" s="149"/>
      <c r="BM234" s="149"/>
      <c r="BN234" s="149"/>
      <c r="BO234" s="149"/>
      <c r="BP234" s="149"/>
      <c r="BQ234" s="149"/>
      <c r="BR234" s="149"/>
      <c r="BS234" s="149"/>
      <c r="BT234" s="149"/>
      <c r="BU234" s="149"/>
      <c r="BV234" s="149"/>
      <c r="BW234" s="149"/>
      <c r="BX234" s="149"/>
      <c r="BY234" s="149"/>
      <c r="BZ234" s="149"/>
      <c r="CA234" s="149"/>
      <c r="CB234" s="149"/>
      <c r="CC234" s="149"/>
      <c r="CD234" s="149"/>
      <c r="CE234" s="149"/>
      <c r="CF234" s="149"/>
      <c r="CG234" s="149"/>
      <c r="CH234" s="149"/>
      <c r="CI234" s="149"/>
      <c r="CZ234" s="152"/>
      <c r="DA234" s="157"/>
      <c r="DB234" s="164"/>
    </row>
    <row r="235" spans="2:106" s="135" customFormat="1" ht="14.25" outlineLevel="2" x14ac:dyDescent="0.25">
      <c r="B235" s="136"/>
      <c r="C235" s="540" t="str">
        <f t="shared" si="208"/>
        <v>НТЦ</v>
      </c>
      <c r="D235" s="147"/>
      <c r="E235" s="147"/>
      <c r="F235" s="291"/>
      <c r="G235" s="147"/>
      <c r="H235" s="149">
        <f t="shared" ref="H235" si="229">H263-H249</f>
        <v>0</v>
      </c>
      <c r="I235" s="149">
        <f t="shared" ref="I235:R235" si="230">I263-I249</f>
        <v>0</v>
      </c>
      <c r="J235" s="149">
        <f t="shared" si="230"/>
        <v>1350.0893172874003</v>
      </c>
      <c r="K235" s="149">
        <f t="shared" si="230"/>
        <v>3510.2322249472418</v>
      </c>
      <c r="L235" s="149">
        <f t="shared" si="230"/>
        <v>3510.2322249472418</v>
      </c>
      <c r="M235" s="149">
        <f t="shared" si="230"/>
        <v>3510.2322249472418</v>
      </c>
      <c r="N235" s="149">
        <f t="shared" si="230"/>
        <v>3510.2322249472418</v>
      </c>
      <c r="O235" s="149">
        <f t="shared" si="230"/>
        <v>3510.2322249472418</v>
      </c>
      <c r="P235" s="149">
        <f t="shared" si="230"/>
        <v>3510.2322249472418</v>
      </c>
      <c r="Q235" s="149">
        <f t="shared" si="230"/>
        <v>3510.2322249472418</v>
      </c>
      <c r="R235" s="149">
        <f t="shared" si="230"/>
        <v>3510.2322249472418</v>
      </c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  <c r="AI235" s="149"/>
      <c r="AJ235" s="149"/>
      <c r="AK235" s="149"/>
      <c r="AL235" s="149"/>
      <c r="AM235" s="149"/>
      <c r="AN235" s="149"/>
      <c r="AO235" s="149"/>
      <c r="AP235" s="149"/>
      <c r="AQ235" s="149"/>
      <c r="AR235" s="149"/>
      <c r="AS235" s="149"/>
      <c r="AT235" s="149"/>
      <c r="AU235" s="149"/>
      <c r="AV235" s="149"/>
      <c r="AW235" s="149"/>
      <c r="AX235" s="149"/>
      <c r="AY235" s="149"/>
      <c r="AZ235" s="149"/>
      <c r="BA235" s="149"/>
      <c r="BB235" s="149"/>
      <c r="BC235" s="149"/>
      <c r="BD235" s="149"/>
      <c r="BE235" s="149"/>
      <c r="BF235" s="149"/>
      <c r="BG235" s="149"/>
      <c r="BH235" s="149"/>
      <c r="BI235" s="149"/>
      <c r="BJ235" s="149"/>
      <c r="BK235" s="149"/>
      <c r="BL235" s="149"/>
      <c r="BM235" s="149"/>
      <c r="BN235" s="149"/>
      <c r="BO235" s="149"/>
      <c r="BP235" s="149"/>
      <c r="BQ235" s="149"/>
      <c r="BR235" s="149"/>
      <c r="BS235" s="149"/>
      <c r="BT235" s="149"/>
      <c r="BU235" s="149"/>
      <c r="BV235" s="149"/>
      <c r="BW235" s="149"/>
      <c r="BX235" s="149"/>
      <c r="BY235" s="149"/>
      <c r="BZ235" s="149"/>
      <c r="CA235" s="149"/>
      <c r="CB235" s="149"/>
      <c r="CC235" s="149"/>
      <c r="CD235" s="149"/>
      <c r="CE235" s="149"/>
      <c r="CF235" s="149"/>
      <c r="CG235" s="149"/>
      <c r="CH235" s="149"/>
      <c r="CI235" s="149"/>
      <c r="CZ235" s="152"/>
      <c r="DA235" s="157"/>
      <c r="DB235" s="164"/>
    </row>
    <row r="236" spans="2:106" s="135" customFormat="1" ht="14.25" outlineLevel="2" x14ac:dyDescent="0.25">
      <c r="B236" s="136"/>
      <c r="C236" s="540" t="str">
        <f t="shared" si="208"/>
        <v>Меретояха</v>
      </c>
      <c r="D236" s="147"/>
      <c r="E236" s="147"/>
      <c r="F236" s="291"/>
      <c r="G236" s="147"/>
      <c r="H236" s="149">
        <f t="shared" ref="H236" si="231">H264-H250</f>
        <v>0</v>
      </c>
      <c r="I236" s="149">
        <f t="shared" ref="I236:R236" si="232">I264-I250</f>
        <v>0</v>
      </c>
      <c r="J236" s="149">
        <f t="shared" si="232"/>
        <v>1350.0893172874003</v>
      </c>
      <c r="K236" s="149">
        <f t="shared" si="232"/>
        <v>3510.2322249472418</v>
      </c>
      <c r="L236" s="149">
        <f t="shared" si="232"/>
        <v>3510.2322249472418</v>
      </c>
      <c r="M236" s="149">
        <f t="shared" si="232"/>
        <v>3510.2322249472418</v>
      </c>
      <c r="N236" s="149">
        <f t="shared" si="232"/>
        <v>3510.2322249472418</v>
      </c>
      <c r="O236" s="149">
        <f t="shared" si="232"/>
        <v>3510.2322249472418</v>
      </c>
      <c r="P236" s="149">
        <f t="shared" si="232"/>
        <v>3510.2322249472418</v>
      </c>
      <c r="Q236" s="149">
        <f t="shared" si="232"/>
        <v>3510.2322249472418</v>
      </c>
      <c r="R236" s="149">
        <f t="shared" si="232"/>
        <v>3510.2322249472418</v>
      </c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  <c r="AI236" s="149"/>
      <c r="AJ236" s="149"/>
      <c r="AK236" s="149"/>
      <c r="AL236" s="149"/>
      <c r="AM236" s="149"/>
      <c r="AN236" s="149"/>
      <c r="AO236" s="149"/>
      <c r="AP236" s="149"/>
      <c r="AQ236" s="149"/>
      <c r="AR236" s="149"/>
      <c r="AS236" s="149"/>
      <c r="AT236" s="149"/>
      <c r="AU236" s="149"/>
      <c r="AV236" s="149"/>
      <c r="AW236" s="149"/>
      <c r="AX236" s="149"/>
      <c r="AY236" s="149"/>
      <c r="AZ236" s="149"/>
      <c r="BA236" s="149"/>
      <c r="BB236" s="149"/>
      <c r="BC236" s="149"/>
      <c r="BD236" s="149"/>
      <c r="BE236" s="149"/>
      <c r="BF236" s="149"/>
      <c r="BG236" s="149"/>
      <c r="BH236" s="149"/>
      <c r="BI236" s="149"/>
      <c r="BJ236" s="149"/>
      <c r="BK236" s="149"/>
      <c r="BL236" s="149"/>
      <c r="BM236" s="149"/>
      <c r="BN236" s="149"/>
      <c r="BO236" s="149"/>
      <c r="BP236" s="149"/>
      <c r="BQ236" s="149"/>
      <c r="BR236" s="149"/>
      <c r="BS236" s="149"/>
      <c r="BT236" s="149"/>
      <c r="BU236" s="149"/>
      <c r="BV236" s="149"/>
      <c r="BW236" s="149"/>
      <c r="BX236" s="149"/>
      <c r="BY236" s="149"/>
      <c r="BZ236" s="149"/>
      <c r="CA236" s="149"/>
      <c r="CB236" s="149"/>
      <c r="CC236" s="149"/>
      <c r="CD236" s="149"/>
      <c r="CE236" s="149"/>
      <c r="CF236" s="149"/>
      <c r="CG236" s="149"/>
      <c r="CH236" s="149"/>
      <c r="CI236" s="149"/>
      <c r="CZ236" s="152"/>
      <c r="DA236" s="157"/>
      <c r="DB236" s="164"/>
    </row>
    <row r="237" spans="2:106" s="658" customFormat="1" ht="25.5" outlineLevel="2" x14ac:dyDescent="0.25">
      <c r="B237" s="653" t="s">
        <v>930</v>
      </c>
      <c r="C237" s="654" t="str">
        <f>'Дерево КПЭ (Уберизация зак)'!J15</f>
        <v>Трудозатраты на проведение дополнительных процедур выбора, тыс.руб./год</v>
      </c>
      <c r="D237" s="655"/>
      <c r="E237" s="655"/>
      <c r="F237" s="656"/>
      <c r="G237" s="655"/>
      <c r="H237" s="657">
        <f>SUM(H238:H250)</f>
        <v>47174.549478126944</v>
      </c>
      <c r="I237" s="657">
        <f>SUM(I238:I250)</f>
        <v>47174.549478126944</v>
      </c>
      <c r="J237" s="657">
        <f t="shared" ref="J237:R237" si="233">SUM(J238:J250)</f>
        <v>29173.358580961605</v>
      </c>
      <c r="K237" s="657">
        <f t="shared" si="233"/>
        <v>371.45314549706268</v>
      </c>
      <c r="L237" s="657">
        <f t="shared" si="233"/>
        <v>371.45314549706268</v>
      </c>
      <c r="M237" s="657">
        <f t="shared" si="233"/>
        <v>371.45314549706268</v>
      </c>
      <c r="N237" s="657">
        <f t="shared" si="233"/>
        <v>371.45314549706268</v>
      </c>
      <c r="O237" s="657">
        <f t="shared" si="233"/>
        <v>371.45314549706268</v>
      </c>
      <c r="P237" s="657">
        <f t="shared" si="233"/>
        <v>371.45314549706268</v>
      </c>
      <c r="Q237" s="657">
        <f t="shared" si="233"/>
        <v>371.45314549706268</v>
      </c>
      <c r="R237" s="657">
        <f t="shared" si="233"/>
        <v>371.45314549706245</v>
      </c>
      <c r="S237" s="657"/>
      <c r="T237" s="657"/>
      <c r="U237" s="657"/>
      <c r="V237" s="657"/>
      <c r="W237" s="657"/>
      <c r="X237" s="657"/>
      <c r="Y237" s="657"/>
      <c r="Z237" s="657"/>
      <c r="AA237" s="657"/>
      <c r="AB237" s="657"/>
      <c r="AC237" s="657"/>
      <c r="AD237" s="657"/>
      <c r="AE237" s="657"/>
      <c r="AF237" s="657"/>
      <c r="AG237" s="657"/>
      <c r="AH237" s="657"/>
      <c r="AI237" s="657"/>
      <c r="AJ237" s="657"/>
      <c r="AK237" s="657"/>
      <c r="AL237" s="657"/>
      <c r="AM237" s="657"/>
      <c r="AN237" s="657"/>
      <c r="AO237" s="657"/>
      <c r="AP237" s="657"/>
      <c r="AQ237" s="657"/>
      <c r="AR237" s="657"/>
      <c r="AS237" s="657"/>
      <c r="AT237" s="657"/>
      <c r="AU237" s="657"/>
      <c r="AV237" s="657"/>
      <c r="AW237" s="657"/>
      <c r="AX237" s="657"/>
      <c r="AY237" s="657"/>
      <c r="AZ237" s="657"/>
      <c r="BA237" s="657"/>
      <c r="BB237" s="657"/>
      <c r="BC237" s="657"/>
      <c r="BD237" s="657"/>
      <c r="BE237" s="657"/>
      <c r="BF237" s="657"/>
      <c r="BG237" s="657"/>
      <c r="BH237" s="657"/>
      <c r="BI237" s="657"/>
      <c r="BJ237" s="657"/>
      <c r="BK237" s="657"/>
      <c r="BL237" s="657"/>
      <c r="BM237" s="657"/>
      <c r="BN237" s="657"/>
      <c r="BO237" s="657"/>
      <c r="BP237" s="657"/>
      <c r="BQ237" s="657"/>
      <c r="BR237" s="657"/>
      <c r="BS237" s="657"/>
      <c r="BT237" s="657"/>
      <c r="BU237" s="657"/>
      <c r="BV237" s="657"/>
      <c r="BW237" s="657"/>
      <c r="BX237" s="657"/>
      <c r="BY237" s="657"/>
      <c r="BZ237" s="657"/>
      <c r="CA237" s="657"/>
      <c r="CB237" s="657"/>
      <c r="CC237" s="657"/>
      <c r="CD237" s="657"/>
      <c r="CE237" s="657"/>
      <c r="CF237" s="657"/>
      <c r="CG237" s="657"/>
      <c r="CH237" s="657"/>
      <c r="CI237" s="657"/>
      <c r="CZ237" s="659"/>
      <c r="DA237" s="660"/>
      <c r="DB237" s="661"/>
    </row>
    <row r="238" spans="2:106" s="135" customFormat="1" ht="14.25" outlineLevel="2" x14ac:dyDescent="0.25">
      <c r="B238" s="136"/>
      <c r="C238" s="540" t="str">
        <f>C224</f>
        <v>КЦ</v>
      </c>
      <c r="D238" s="147"/>
      <c r="E238" s="147"/>
      <c r="F238" s="291"/>
      <c r="G238" s="147"/>
      <c r="H238" s="652">
        <f>H280*H$99</f>
        <v>0</v>
      </c>
      <c r="I238" s="652">
        <f>I280*I$99</f>
        <v>0</v>
      </c>
      <c r="J238" s="652">
        <f t="shared" ref="J238:R238" si="234">J280*J$99</f>
        <v>0</v>
      </c>
      <c r="K238" s="652">
        <f t="shared" si="234"/>
        <v>0</v>
      </c>
      <c r="L238" s="652">
        <f t="shared" si="234"/>
        <v>0</v>
      </c>
      <c r="M238" s="652">
        <f t="shared" si="234"/>
        <v>0</v>
      </c>
      <c r="N238" s="652">
        <f t="shared" si="234"/>
        <v>0</v>
      </c>
      <c r="O238" s="652">
        <f t="shared" si="234"/>
        <v>0</v>
      </c>
      <c r="P238" s="652">
        <f t="shared" si="234"/>
        <v>0</v>
      </c>
      <c r="Q238" s="652">
        <f t="shared" si="234"/>
        <v>0</v>
      </c>
      <c r="R238" s="652">
        <f t="shared" si="234"/>
        <v>5307.1368162892813</v>
      </c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  <c r="AI238" s="149"/>
      <c r="AJ238" s="149"/>
      <c r="AK238" s="149"/>
      <c r="AL238" s="149"/>
      <c r="AM238" s="149"/>
      <c r="AN238" s="149"/>
      <c r="AO238" s="149"/>
      <c r="AP238" s="149"/>
      <c r="AQ238" s="149"/>
      <c r="AR238" s="149"/>
      <c r="AS238" s="149"/>
      <c r="AT238" s="149"/>
      <c r="AU238" s="149"/>
      <c r="AV238" s="149"/>
      <c r="AW238" s="149"/>
      <c r="AX238" s="149"/>
      <c r="AY238" s="149"/>
      <c r="AZ238" s="149"/>
      <c r="BA238" s="149"/>
      <c r="BB238" s="149"/>
      <c r="BC238" s="149"/>
      <c r="BD238" s="149"/>
      <c r="BE238" s="149"/>
      <c r="BF238" s="149"/>
      <c r="BG238" s="149"/>
      <c r="BH238" s="149"/>
      <c r="BI238" s="149"/>
      <c r="BJ238" s="149"/>
      <c r="BK238" s="149"/>
      <c r="BL238" s="149"/>
      <c r="BM238" s="149"/>
      <c r="BN238" s="149"/>
      <c r="BO238" s="149"/>
      <c r="BP238" s="149"/>
      <c r="BQ238" s="149"/>
      <c r="BR238" s="149"/>
      <c r="BS238" s="149"/>
      <c r="BT238" s="149"/>
      <c r="BU238" s="149"/>
      <c r="BV238" s="149"/>
      <c r="BW238" s="149"/>
      <c r="BX238" s="149"/>
      <c r="BY238" s="149"/>
      <c r="BZ238" s="149"/>
      <c r="CA238" s="149"/>
      <c r="CB238" s="149"/>
      <c r="CC238" s="149"/>
      <c r="CD238" s="149"/>
      <c r="CE238" s="149"/>
      <c r="CF238" s="149"/>
      <c r="CG238" s="149"/>
      <c r="CH238" s="149"/>
      <c r="CI238" s="149"/>
      <c r="CZ238" s="152"/>
      <c r="DA238" s="157"/>
      <c r="DB238" s="164"/>
    </row>
    <row r="239" spans="2:106" s="135" customFormat="1" ht="14.25" outlineLevel="2" x14ac:dyDescent="0.25">
      <c r="B239" s="136"/>
      <c r="C239" s="540" t="str">
        <f t="shared" ref="C239:C247" si="235">C225</f>
        <v>ННГ</v>
      </c>
      <c r="D239" s="147"/>
      <c r="E239" s="147"/>
      <c r="F239" s="291"/>
      <c r="G239" s="147"/>
      <c r="H239" s="652">
        <f t="shared" ref="H239:I250" si="236">H281*H$99</f>
        <v>5307.1368162892813</v>
      </c>
      <c r="I239" s="652">
        <f t="shared" si="236"/>
        <v>5307.1368162892813</v>
      </c>
      <c r="J239" s="652">
        <f t="shared" ref="J239:R239" si="237">J281*J$99</f>
        <v>3282.0028403581805</v>
      </c>
      <c r="K239" s="652">
        <f t="shared" si="237"/>
        <v>41.788478868419546</v>
      </c>
      <c r="L239" s="652">
        <f t="shared" si="237"/>
        <v>41.788478868419546</v>
      </c>
      <c r="M239" s="652">
        <f t="shared" si="237"/>
        <v>41.788478868419546</v>
      </c>
      <c r="N239" s="652">
        <f t="shared" si="237"/>
        <v>41.788478868419546</v>
      </c>
      <c r="O239" s="652">
        <f t="shared" si="237"/>
        <v>41.788478868419546</v>
      </c>
      <c r="P239" s="652">
        <f t="shared" si="237"/>
        <v>41.788478868419546</v>
      </c>
      <c r="Q239" s="652">
        <f t="shared" si="237"/>
        <v>41.788478868419546</v>
      </c>
      <c r="R239" s="652">
        <f t="shared" si="237"/>
        <v>41.788478868419546</v>
      </c>
      <c r="S239" s="149"/>
      <c r="T239" s="149"/>
      <c r="U239" s="149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49"/>
      <c r="AF239" s="149"/>
      <c r="AG239" s="149"/>
      <c r="AH239" s="149"/>
      <c r="AI239" s="149"/>
      <c r="AJ239" s="149"/>
      <c r="AK239" s="149"/>
      <c r="AL239" s="149"/>
      <c r="AM239" s="149"/>
      <c r="AN239" s="149"/>
      <c r="AO239" s="149"/>
      <c r="AP239" s="149"/>
      <c r="AQ239" s="149"/>
      <c r="AR239" s="149"/>
      <c r="AS239" s="149"/>
      <c r="AT239" s="149"/>
      <c r="AU239" s="149"/>
      <c r="AV239" s="149"/>
      <c r="AW239" s="149"/>
      <c r="AX239" s="149"/>
      <c r="AY239" s="149"/>
      <c r="AZ239" s="149"/>
      <c r="BA239" s="149"/>
      <c r="BB239" s="149"/>
      <c r="BC239" s="149"/>
      <c r="BD239" s="149"/>
      <c r="BE239" s="149"/>
      <c r="BF239" s="149"/>
      <c r="BG239" s="149"/>
      <c r="BH239" s="149"/>
      <c r="BI239" s="149"/>
      <c r="BJ239" s="149"/>
      <c r="BK239" s="149"/>
      <c r="BL239" s="149"/>
      <c r="BM239" s="149"/>
      <c r="BN239" s="149"/>
      <c r="BO239" s="149"/>
      <c r="BP239" s="149"/>
      <c r="BQ239" s="149"/>
      <c r="BR239" s="149"/>
      <c r="BS239" s="149"/>
      <c r="BT239" s="149"/>
      <c r="BU239" s="149"/>
      <c r="BV239" s="149"/>
      <c r="BW239" s="149"/>
      <c r="BX239" s="149"/>
      <c r="BY239" s="149"/>
      <c r="BZ239" s="149"/>
      <c r="CA239" s="149"/>
      <c r="CB239" s="149"/>
      <c r="CC239" s="149"/>
      <c r="CD239" s="149"/>
      <c r="CE239" s="149"/>
      <c r="CF239" s="149"/>
      <c r="CG239" s="149"/>
      <c r="CH239" s="149"/>
      <c r="CI239" s="149"/>
      <c r="CZ239" s="152"/>
      <c r="DA239" s="157"/>
      <c r="DB239" s="164"/>
    </row>
    <row r="240" spans="2:106" s="135" customFormat="1" ht="14.25" outlineLevel="2" x14ac:dyDescent="0.25">
      <c r="B240" s="136"/>
      <c r="C240" s="540" t="str">
        <f t="shared" si="235"/>
        <v>Хантос</v>
      </c>
      <c r="D240" s="147"/>
      <c r="E240" s="147"/>
      <c r="F240" s="291"/>
      <c r="G240" s="147"/>
      <c r="H240" s="652">
        <f t="shared" si="236"/>
        <v>5307.1368162892813</v>
      </c>
      <c r="I240" s="652">
        <f t="shared" si="236"/>
        <v>5307.1368162892813</v>
      </c>
      <c r="J240" s="652">
        <f t="shared" ref="J240:R240" si="238">J282*J$99</f>
        <v>3282.0028403581805</v>
      </c>
      <c r="K240" s="652">
        <f t="shared" si="238"/>
        <v>41.788478868419546</v>
      </c>
      <c r="L240" s="652">
        <f t="shared" si="238"/>
        <v>41.788478868419546</v>
      </c>
      <c r="M240" s="652">
        <f t="shared" si="238"/>
        <v>41.788478868419546</v>
      </c>
      <c r="N240" s="652">
        <f t="shared" si="238"/>
        <v>41.788478868419546</v>
      </c>
      <c r="O240" s="652">
        <f t="shared" si="238"/>
        <v>41.788478868419546</v>
      </c>
      <c r="P240" s="652">
        <f t="shared" si="238"/>
        <v>41.788478868419546</v>
      </c>
      <c r="Q240" s="652">
        <f t="shared" si="238"/>
        <v>41.788478868419546</v>
      </c>
      <c r="R240" s="652">
        <f t="shared" si="238"/>
        <v>41.788478868419546</v>
      </c>
      <c r="S240" s="149"/>
      <c r="T240" s="149"/>
      <c r="U240" s="149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49"/>
      <c r="AF240" s="149"/>
      <c r="AG240" s="149"/>
      <c r="AH240" s="149"/>
      <c r="AI240" s="149"/>
      <c r="AJ240" s="149"/>
      <c r="AK240" s="149"/>
      <c r="AL240" s="149"/>
      <c r="AM240" s="149"/>
      <c r="AN240" s="149"/>
      <c r="AO240" s="149"/>
      <c r="AP240" s="149"/>
      <c r="AQ240" s="149"/>
      <c r="AR240" s="149"/>
      <c r="AS240" s="149"/>
      <c r="AT240" s="149"/>
      <c r="AU240" s="149"/>
      <c r="AV240" s="149"/>
      <c r="AW240" s="149"/>
      <c r="AX240" s="149"/>
      <c r="AY240" s="149"/>
      <c r="AZ240" s="149"/>
      <c r="BA240" s="149"/>
      <c r="BB240" s="149"/>
      <c r="BC240" s="149"/>
      <c r="BD240" s="149"/>
      <c r="BE240" s="149"/>
      <c r="BF240" s="149"/>
      <c r="BG240" s="149"/>
      <c r="BH240" s="149"/>
      <c r="BI240" s="149"/>
      <c r="BJ240" s="149"/>
      <c r="BK240" s="149"/>
      <c r="BL240" s="149"/>
      <c r="BM240" s="149"/>
      <c r="BN240" s="149"/>
      <c r="BO240" s="149"/>
      <c r="BP240" s="149"/>
      <c r="BQ240" s="149"/>
      <c r="BR240" s="149"/>
      <c r="BS240" s="149"/>
      <c r="BT240" s="149"/>
      <c r="BU240" s="149"/>
      <c r="BV240" s="149"/>
      <c r="BW240" s="149"/>
      <c r="BX240" s="149"/>
      <c r="BY240" s="149"/>
      <c r="BZ240" s="149"/>
      <c r="CA240" s="149"/>
      <c r="CB240" s="149"/>
      <c r="CC240" s="149"/>
      <c r="CD240" s="149"/>
      <c r="CE240" s="149"/>
      <c r="CF240" s="149"/>
      <c r="CG240" s="149"/>
      <c r="CH240" s="149"/>
      <c r="CI240" s="149"/>
      <c r="CZ240" s="152"/>
      <c r="DA240" s="157"/>
      <c r="DB240" s="164"/>
    </row>
    <row r="241" spans="2:106" s="135" customFormat="1" ht="14.25" outlineLevel="2" x14ac:dyDescent="0.25">
      <c r="B241" s="136"/>
      <c r="C241" s="540" t="str">
        <f t="shared" si="235"/>
        <v>Мегион</v>
      </c>
      <c r="D241" s="147"/>
      <c r="E241" s="147"/>
      <c r="F241" s="291"/>
      <c r="G241" s="147"/>
      <c r="H241" s="652">
        <f t="shared" si="236"/>
        <v>5307.1368162892813</v>
      </c>
      <c r="I241" s="652">
        <f t="shared" si="236"/>
        <v>5307.1368162892813</v>
      </c>
      <c r="J241" s="652">
        <f t="shared" ref="J241:R241" si="239">J283*J$99</f>
        <v>3282.0028403581805</v>
      </c>
      <c r="K241" s="652">
        <f t="shared" si="239"/>
        <v>41.788478868419546</v>
      </c>
      <c r="L241" s="652">
        <f t="shared" si="239"/>
        <v>41.788478868419546</v>
      </c>
      <c r="M241" s="652">
        <f t="shared" si="239"/>
        <v>41.788478868419546</v>
      </c>
      <c r="N241" s="652">
        <f t="shared" si="239"/>
        <v>41.788478868419546</v>
      </c>
      <c r="O241" s="652">
        <f t="shared" si="239"/>
        <v>41.788478868419546</v>
      </c>
      <c r="P241" s="652">
        <f t="shared" si="239"/>
        <v>41.788478868419546</v>
      </c>
      <c r="Q241" s="652">
        <f t="shared" si="239"/>
        <v>41.788478868419546</v>
      </c>
      <c r="R241" s="652">
        <f t="shared" si="239"/>
        <v>-2316.9389950379277</v>
      </c>
      <c r="S241" s="149"/>
      <c r="T241" s="149"/>
      <c r="U241" s="149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49"/>
      <c r="AF241" s="149"/>
      <c r="AG241" s="149"/>
      <c r="AH241" s="149"/>
      <c r="AI241" s="149"/>
      <c r="AJ241" s="149"/>
      <c r="AK241" s="149"/>
      <c r="AL241" s="149"/>
      <c r="AM241" s="149"/>
      <c r="AN241" s="149"/>
      <c r="AO241" s="149"/>
      <c r="AP241" s="149"/>
      <c r="AQ241" s="149"/>
      <c r="AR241" s="149"/>
      <c r="AS241" s="149"/>
      <c r="AT241" s="149"/>
      <c r="AU241" s="149"/>
      <c r="AV241" s="149"/>
      <c r="AW241" s="149"/>
      <c r="AX241" s="149"/>
      <c r="AY241" s="149"/>
      <c r="AZ241" s="149"/>
      <c r="BA241" s="149"/>
      <c r="BB241" s="149"/>
      <c r="BC241" s="149"/>
      <c r="BD241" s="149"/>
      <c r="BE241" s="149"/>
      <c r="BF241" s="149"/>
      <c r="BG241" s="149"/>
      <c r="BH241" s="149"/>
      <c r="BI241" s="149"/>
      <c r="BJ241" s="149"/>
      <c r="BK241" s="149"/>
      <c r="BL241" s="149"/>
      <c r="BM241" s="149"/>
      <c r="BN241" s="149"/>
      <c r="BO241" s="149"/>
      <c r="BP241" s="149"/>
      <c r="BQ241" s="149"/>
      <c r="BR241" s="149"/>
      <c r="BS241" s="149"/>
      <c r="BT241" s="149"/>
      <c r="BU241" s="149"/>
      <c r="BV241" s="149"/>
      <c r="BW241" s="149"/>
      <c r="BX241" s="149"/>
      <c r="BY241" s="149"/>
      <c r="BZ241" s="149"/>
      <c r="CA241" s="149"/>
      <c r="CB241" s="149"/>
      <c r="CC241" s="149"/>
      <c r="CD241" s="149"/>
      <c r="CE241" s="149"/>
      <c r="CF241" s="149"/>
      <c r="CG241" s="149"/>
      <c r="CH241" s="149"/>
      <c r="CI241" s="149"/>
      <c r="CZ241" s="152"/>
      <c r="DA241" s="157"/>
      <c r="DB241" s="164"/>
    </row>
    <row r="242" spans="2:106" s="135" customFormat="1" ht="14.25" outlineLevel="2" x14ac:dyDescent="0.25">
      <c r="B242" s="136"/>
      <c r="C242" s="540" t="str">
        <f t="shared" si="235"/>
        <v>Оренбург</v>
      </c>
      <c r="D242" s="147"/>
      <c r="E242" s="147"/>
      <c r="F242" s="291"/>
      <c r="G242" s="147"/>
      <c r="H242" s="652">
        <f t="shared" si="236"/>
        <v>2948.409342382934</v>
      </c>
      <c r="I242" s="652">
        <f t="shared" si="236"/>
        <v>2948.409342382934</v>
      </c>
      <c r="J242" s="652">
        <f t="shared" ref="J242:R242" si="240">J284*J$99</f>
        <v>1823.3349113101001</v>
      </c>
      <c r="K242" s="652">
        <f t="shared" si="240"/>
        <v>23.215821593566417</v>
      </c>
      <c r="L242" s="652">
        <f t="shared" si="240"/>
        <v>23.215821593566417</v>
      </c>
      <c r="M242" s="652">
        <f t="shared" si="240"/>
        <v>23.215821593566417</v>
      </c>
      <c r="N242" s="652">
        <f t="shared" si="240"/>
        <v>23.215821593566417</v>
      </c>
      <c r="O242" s="652">
        <f t="shared" si="240"/>
        <v>23.215821593566417</v>
      </c>
      <c r="P242" s="652">
        <f t="shared" si="240"/>
        <v>23.215821593566417</v>
      </c>
      <c r="Q242" s="652">
        <f t="shared" si="240"/>
        <v>23.215821593566417</v>
      </c>
      <c r="R242" s="652">
        <f t="shared" si="240"/>
        <v>23.215821593566417</v>
      </c>
      <c r="S242" s="149"/>
      <c r="T242" s="149"/>
      <c r="U242" s="149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49"/>
      <c r="AF242" s="149"/>
      <c r="AG242" s="149"/>
      <c r="AH242" s="149"/>
      <c r="AI242" s="149"/>
      <c r="AJ242" s="149"/>
      <c r="AK242" s="149"/>
      <c r="AL242" s="149"/>
      <c r="AM242" s="149"/>
      <c r="AN242" s="149"/>
      <c r="AO242" s="149"/>
      <c r="AP242" s="149"/>
      <c r="AQ242" s="149"/>
      <c r="AR242" s="149"/>
      <c r="AS242" s="149"/>
      <c r="AT242" s="149"/>
      <c r="AU242" s="149"/>
      <c r="AV242" s="149"/>
      <c r="AW242" s="149"/>
      <c r="AX242" s="149"/>
      <c r="AY242" s="149"/>
      <c r="AZ242" s="149"/>
      <c r="BA242" s="149"/>
      <c r="BB242" s="149"/>
      <c r="BC242" s="149"/>
      <c r="BD242" s="149"/>
      <c r="BE242" s="149"/>
      <c r="BF242" s="149"/>
      <c r="BG242" s="149"/>
      <c r="BH242" s="149"/>
      <c r="BI242" s="149"/>
      <c r="BJ242" s="149"/>
      <c r="BK242" s="149"/>
      <c r="BL242" s="149"/>
      <c r="BM242" s="149"/>
      <c r="BN242" s="149"/>
      <c r="BO242" s="149"/>
      <c r="BP242" s="149"/>
      <c r="BQ242" s="149"/>
      <c r="BR242" s="149"/>
      <c r="BS242" s="149"/>
      <c r="BT242" s="149"/>
      <c r="BU242" s="149"/>
      <c r="BV242" s="149"/>
      <c r="BW242" s="149"/>
      <c r="BX242" s="149"/>
      <c r="BY242" s="149"/>
      <c r="BZ242" s="149"/>
      <c r="CA242" s="149"/>
      <c r="CB242" s="149"/>
      <c r="CC242" s="149"/>
      <c r="CD242" s="149"/>
      <c r="CE242" s="149"/>
      <c r="CF242" s="149"/>
      <c r="CG242" s="149"/>
      <c r="CH242" s="149"/>
      <c r="CI242" s="149"/>
      <c r="CZ242" s="152"/>
      <c r="DA242" s="157"/>
      <c r="DB242" s="164"/>
    </row>
    <row r="243" spans="2:106" s="135" customFormat="1" ht="14.25" outlineLevel="2" x14ac:dyDescent="0.25">
      <c r="B243" s="136"/>
      <c r="C243" s="540" t="str">
        <f t="shared" si="235"/>
        <v>Восток</v>
      </c>
      <c r="D243" s="147"/>
      <c r="E243" s="147"/>
      <c r="F243" s="291"/>
      <c r="G243" s="147"/>
      <c r="H243" s="652">
        <f t="shared" si="236"/>
        <v>2948.409342382934</v>
      </c>
      <c r="I243" s="652">
        <f t="shared" si="236"/>
        <v>2948.409342382934</v>
      </c>
      <c r="J243" s="652">
        <f t="shared" ref="J243:R243" si="241">J285*J$99</f>
        <v>1823.3349113101001</v>
      </c>
      <c r="K243" s="652">
        <f t="shared" si="241"/>
        <v>23.215821593566417</v>
      </c>
      <c r="L243" s="652">
        <f t="shared" si="241"/>
        <v>23.215821593566417</v>
      </c>
      <c r="M243" s="652">
        <f t="shared" si="241"/>
        <v>23.215821593566417</v>
      </c>
      <c r="N243" s="652">
        <f t="shared" si="241"/>
        <v>23.215821593566417</v>
      </c>
      <c r="O243" s="652">
        <f t="shared" si="241"/>
        <v>23.215821593566417</v>
      </c>
      <c r="P243" s="652">
        <f t="shared" si="241"/>
        <v>23.215821593566417</v>
      </c>
      <c r="Q243" s="652">
        <f t="shared" si="241"/>
        <v>23.215821593566417</v>
      </c>
      <c r="R243" s="652">
        <f t="shared" si="241"/>
        <v>612.89769007015377</v>
      </c>
      <c r="S243" s="149"/>
      <c r="T243" s="149"/>
      <c r="U243" s="149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49"/>
      <c r="AF243" s="149"/>
      <c r="AG243" s="149"/>
      <c r="AH243" s="149"/>
      <c r="AI243" s="149"/>
      <c r="AJ243" s="149"/>
      <c r="AK243" s="149"/>
      <c r="AL243" s="149"/>
      <c r="AM243" s="149"/>
      <c r="AN243" s="149"/>
      <c r="AO243" s="149"/>
      <c r="AP243" s="149"/>
      <c r="AQ243" s="149"/>
      <c r="AR243" s="149"/>
      <c r="AS243" s="149"/>
      <c r="AT243" s="149"/>
      <c r="AU243" s="149"/>
      <c r="AV243" s="149"/>
      <c r="AW243" s="149"/>
      <c r="AX243" s="149"/>
      <c r="AY243" s="149"/>
      <c r="AZ243" s="149"/>
      <c r="BA243" s="149"/>
      <c r="BB243" s="149"/>
      <c r="BC243" s="149"/>
      <c r="BD243" s="149"/>
      <c r="BE243" s="149"/>
      <c r="BF243" s="149"/>
      <c r="BG243" s="149"/>
      <c r="BH243" s="149"/>
      <c r="BI243" s="149"/>
      <c r="BJ243" s="149"/>
      <c r="BK243" s="149"/>
      <c r="BL243" s="149"/>
      <c r="BM243" s="149"/>
      <c r="BN243" s="149"/>
      <c r="BO243" s="149"/>
      <c r="BP243" s="149"/>
      <c r="BQ243" s="149"/>
      <c r="BR243" s="149"/>
      <c r="BS243" s="149"/>
      <c r="BT243" s="149"/>
      <c r="BU243" s="149"/>
      <c r="BV243" s="149"/>
      <c r="BW243" s="149"/>
      <c r="BX243" s="149"/>
      <c r="BY243" s="149"/>
      <c r="BZ243" s="149"/>
      <c r="CA243" s="149"/>
      <c r="CB243" s="149"/>
      <c r="CC243" s="149"/>
      <c r="CD243" s="149"/>
      <c r="CE243" s="149"/>
      <c r="CF243" s="149"/>
      <c r="CG243" s="149"/>
      <c r="CH243" s="149"/>
      <c r="CI243" s="149"/>
      <c r="CZ243" s="152"/>
      <c r="DA243" s="157"/>
      <c r="DB243" s="164"/>
    </row>
    <row r="244" spans="2:106" s="135" customFormat="1" ht="14.25" outlineLevel="2" x14ac:dyDescent="0.25">
      <c r="B244" s="136"/>
      <c r="C244" s="540" t="str">
        <f t="shared" si="235"/>
        <v>Ямал</v>
      </c>
      <c r="D244" s="147"/>
      <c r="E244" s="147"/>
      <c r="F244" s="291"/>
      <c r="G244" s="147"/>
      <c r="H244" s="652">
        <f t="shared" si="236"/>
        <v>3538.0912108595217</v>
      </c>
      <c r="I244" s="652">
        <f t="shared" si="236"/>
        <v>3538.0912108595217</v>
      </c>
      <c r="J244" s="652">
        <f t="shared" ref="J244:R244" si="242">J286*J$99</f>
        <v>2188.0018935721214</v>
      </c>
      <c r="K244" s="652">
        <f t="shared" si="242"/>
        <v>27.858985912279703</v>
      </c>
      <c r="L244" s="652">
        <f t="shared" si="242"/>
        <v>27.858985912279703</v>
      </c>
      <c r="M244" s="652">
        <f t="shared" si="242"/>
        <v>27.858985912279703</v>
      </c>
      <c r="N244" s="652">
        <f t="shared" si="242"/>
        <v>27.858985912279703</v>
      </c>
      <c r="O244" s="652">
        <f t="shared" si="242"/>
        <v>27.858985912279703</v>
      </c>
      <c r="P244" s="652">
        <f t="shared" si="242"/>
        <v>27.858985912279703</v>
      </c>
      <c r="Q244" s="652">
        <f t="shared" si="242"/>
        <v>27.858985912279703</v>
      </c>
      <c r="R244" s="652">
        <f t="shared" si="242"/>
        <v>27.858985912279703</v>
      </c>
      <c r="S244" s="149"/>
      <c r="T244" s="149"/>
      <c r="U244" s="149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49"/>
      <c r="AF244" s="149"/>
      <c r="AG244" s="149"/>
      <c r="AH244" s="149"/>
      <c r="AI244" s="149"/>
      <c r="AJ244" s="149"/>
      <c r="AK244" s="149"/>
      <c r="AL244" s="149"/>
      <c r="AM244" s="149"/>
      <c r="AN244" s="149"/>
      <c r="AO244" s="149"/>
      <c r="AP244" s="149"/>
      <c r="AQ244" s="149"/>
      <c r="AR244" s="149"/>
      <c r="AS244" s="149"/>
      <c r="AT244" s="149"/>
      <c r="AU244" s="149"/>
      <c r="AV244" s="149"/>
      <c r="AW244" s="149"/>
      <c r="AX244" s="149"/>
      <c r="AY244" s="149"/>
      <c r="AZ244" s="149"/>
      <c r="BA244" s="149"/>
      <c r="BB244" s="149"/>
      <c r="BC244" s="149"/>
      <c r="BD244" s="149"/>
      <c r="BE244" s="149"/>
      <c r="BF244" s="149"/>
      <c r="BG244" s="149"/>
      <c r="BH244" s="149"/>
      <c r="BI244" s="149"/>
      <c r="BJ244" s="149"/>
      <c r="BK244" s="149"/>
      <c r="BL244" s="149"/>
      <c r="BM244" s="149"/>
      <c r="BN244" s="149"/>
      <c r="BO244" s="149"/>
      <c r="BP244" s="149"/>
      <c r="BQ244" s="149"/>
      <c r="BR244" s="149"/>
      <c r="BS244" s="149"/>
      <c r="BT244" s="149"/>
      <c r="BU244" s="149"/>
      <c r="BV244" s="149"/>
      <c r="BW244" s="149"/>
      <c r="BX244" s="149"/>
      <c r="BY244" s="149"/>
      <c r="BZ244" s="149"/>
      <c r="CA244" s="149"/>
      <c r="CB244" s="149"/>
      <c r="CC244" s="149"/>
      <c r="CD244" s="149"/>
      <c r="CE244" s="149"/>
      <c r="CF244" s="149"/>
      <c r="CG244" s="149"/>
      <c r="CH244" s="149"/>
      <c r="CI244" s="149"/>
      <c r="CZ244" s="152"/>
      <c r="DA244" s="157"/>
      <c r="DB244" s="164"/>
    </row>
    <row r="245" spans="2:106" s="135" customFormat="1" ht="14.25" outlineLevel="2" x14ac:dyDescent="0.25">
      <c r="B245" s="136"/>
      <c r="C245" s="540" t="str">
        <f t="shared" si="235"/>
        <v>Мессояха</v>
      </c>
      <c r="D245" s="147"/>
      <c r="E245" s="147"/>
      <c r="F245" s="291"/>
      <c r="G245" s="147"/>
      <c r="H245" s="652">
        <f t="shared" si="236"/>
        <v>3538.0912108595217</v>
      </c>
      <c r="I245" s="652">
        <f t="shared" si="236"/>
        <v>3538.0912108595217</v>
      </c>
      <c r="J245" s="652">
        <f t="shared" ref="J245:R245" si="243">J287*J$99</f>
        <v>2188.0018935721214</v>
      </c>
      <c r="K245" s="652">
        <f t="shared" si="243"/>
        <v>27.858985912279703</v>
      </c>
      <c r="L245" s="652">
        <f t="shared" si="243"/>
        <v>27.858985912279703</v>
      </c>
      <c r="M245" s="652">
        <f t="shared" si="243"/>
        <v>27.858985912279703</v>
      </c>
      <c r="N245" s="652">
        <f t="shared" si="243"/>
        <v>27.858985912279703</v>
      </c>
      <c r="O245" s="652">
        <f t="shared" si="243"/>
        <v>27.858985912279703</v>
      </c>
      <c r="P245" s="652">
        <f t="shared" si="243"/>
        <v>27.858985912279703</v>
      </c>
      <c r="Q245" s="652">
        <f t="shared" si="243"/>
        <v>27.858985912279703</v>
      </c>
      <c r="R245" s="652">
        <f t="shared" si="243"/>
        <v>1796.9045913420396</v>
      </c>
      <c r="S245" s="149"/>
      <c r="T245" s="149"/>
      <c r="U245" s="149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49"/>
      <c r="AF245" s="149"/>
      <c r="AG245" s="149"/>
      <c r="AH245" s="149"/>
      <c r="AI245" s="149"/>
      <c r="AJ245" s="149"/>
      <c r="AK245" s="149"/>
      <c r="AL245" s="149"/>
      <c r="AM245" s="149"/>
      <c r="AN245" s="149"/>
      <c r="AO245" s="149"/>
      <c r="AP245" s="149"/>
      <c r="AQ245" s="149"/>
      <c r="AR245" s="149"/>
      <c r="AS245" s="149"/>
      <c r="AT245" s="149"/>
      <c r="AU245" s="149"/>
      <c r="AV245" s="149"/>
      <c r="AW245" s="149"/>
      <c r="AX245" s="149"/>
      <c r="AY245" s="149"/>
      <c r="AZ245" s="149"/>
      <c r="BA245" s="149"/>
      <c r="BB245" s="149"/>
      <c r="BC245" s="149"/>
      <c r="BD245" s="149"/>
      <c r="BE245" s="149"/>
      <c r="BF245" s="149"/>
      <c r="BG245" s="149"/>
      <c r="BH245" s="149"/>
      <c r="BI245" s="149"/>
      <c r="BJ245" s="149"/>
      <c r="BK245" s="149"/>
      <c r="BL245" s="149"/>
      <c r="BM245" s="149"/>
      <c r="BN245" s="149"/>
      <c r="BO245" s="149"/>
      <c r="BP245" s="149"/>
      <c r="BQ245" s="149"/>
      <c r="BR245" s="149"/>
      <c r="BS245" s="149"/>
      <c r="BT245" s="149"/>
      <c r="BU245" s="149"/>
      <c r="BV245" s="149"/>
      <c r="BW245" s="149"/>
      <c r="BX245" s="149"/>
      <c r="BY245" s="149"/>
      <c r="BZ245" s="149"/>
      <c r="CA245" s="149"/>
      <c r="CB245" s="149"/>
      <c r="CC245" s="149"/>
      <c r="CD245" s="149"/>
      <c r="CE245" s="149"/>
      <c r="CF245" s="149"/>
      <c r="CG245" s="149"/>
      <c r="CH245" s="149"/>
      <c r="CI245" s="149"/>
      <c r="CZ245" s="152"/>
      <c r="DA245" s="157"/>
      <c r="DB245" s="164"/>
    </row>
    <row r="246" spans="2:106" s="135" customFormat="1" ht="14.25" outlineLevel="2" x14ac:dyDescent="0.25">
      <c r="B246" s="136"/>
      <c r="C246" s="540" t="str">
        <f t="shared" si="235"/>
        <v>Заполярье</v>
      </c>
      <c r="D246" s="147"/>
      <c r="E246" s="147"/>
      <c r="F246" s="291"/>
      <c r="G246" s="147"/>
      <c r="H246" s="652">
        <f t="shared" si="236"/>
        <v>5307.1368162892813</v>
      </c>
      <c r="I246" s="652">
        <f t="shared" si="236"/>
        <v>5307.1368162892813</v>
      </c>
      <c r="J246" s="652">
        <f t="shared" ref="J246:R246" si="244">J288*J$99</f>
        <v>3282.0028403581805</v>
      </c>
      <c r="K246" s="652">
        <f t="shared" si="244"/>
        <v>41.788478868419546</v>
      </c>
      <c r="L246" s="652">
        <f t="shared" si="244"/>
        <v>41.788478868419546</v>
      </c>
      <c r="M246" s="652">
        <f t="shared" si="244"/>
        <v>41.788478868419546</v>
      </c>
      <c r="N246" s="652">
        <f t="shared" si="244"/>
        <v>41.788478868419546</v>
      </c>
      <c r="O246" s="652">
        <f t="shared" si="244"/>
        <v>41.788478868419546</v>
      </c>
      <c r="P246" s="652">
        <f t="shared" si="244"/>
        <v>41.788478868419546</v>
      </c>
      <c r="Q246" s="652">
        <f t="shared" si="244"/>
        <v>41.788478868419546</v>
      </c>
      <c r="R246" s="652">
        <f t="shared" si="244"/>
        <v>-2316.9389950379277</v>
      </c>
      <c r="S246" s="149"/>
      <c r="T246" s="149"/>
      <c r="U246" s="149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49"/>
      <c r="AF246" s="149"/>
      <c r="AG246" s="149"/>
      <c r="AH246" s="149"/>
      <c r="AI246" s="149"/>
      <c r="AJ246" s="149"/>
      <c r="AK246" s="149"/>
      <c r="AL246" s="149"/>
      <c r="AM246" s="149"/>
      <c r="AN246" s="149"/>
      <c r="AO246" s="149"/>
      <c r="AP246" s="149"/>
      <c r="AQ246" s="149"/>
      <c r="AR246" s="149"/>
      <c r="AS246" s="149"/>
      <c r="AT246" s="149"/>
      <c r="AU246" s="149"/>
      <c r="AV246" s="149"/>
      <c r="AW246" s="149"/>
      <c r="AX246" s="149"/>
      <c r="AY246" s="149"/>
      <c r="AZ246" s="149"/>
      <c r="BA246" s="149"/>
      <c r="BB246" s="149"/>
      <c r="BC246" s="149"/>
      <c r="BD246" s="149"/>
      <c r="BE246" s="149"/>
      <c r="BF246" s="149"/>
      <c r="BG246" s="149"/>
      <c r="BH246" s="149"/>
      <c r="BI246" s="149"/>
      <c r="BJ246" s="149"/>
      <c r="BK246" s="149"/>
      <c r="BL246" s="149"/>
      <c r="BM246" s="149"/>
      <c r="BN246" s="149"/>
      <c r="BO246" s="149"/>
      <c r="BP246" s="149"/>
      <c r="BQ246" s="149"/>
      <c r="BR246" s="149"/>
      <c r="BS246" s="149"/>
      <c r="BT246" s="149"/>
      <c r="BU246" s="149"/>
      <c r="BV246" s="149"/>
      <c r="BW246" s="149"/>
      <c r="BX246" s="149"/>
      <c r="BY246" s="149"/>
      <c r="BZ246" s="149"/>
      <c r="CA246" s="149"/>
      <c r="CB246" s="149"/>
      <c r="CC246" s="149"/>
      <c r="CD246" s="149"/>
      <c r="CE246" s="149"/>
      <c r="CF246" s="149"/>
      <c r="CG246" s="149"/>
      <c r="CH246" s="149"/>
      <c r="CI246" s="149"/>
      <c r="CZ246" s="152"/>
      <c r="DA246" s="157"/>
      <c r="DB246" s="164"/>
    </row>
    <row r="247" spans="2:106" s="135" customFormat="1" ht="14.25" outlineLevel="2" x14ac:dyDescent="0.25">
      <c r="B247" s="136"/>
      <c r="C247" s="540" t="str">
        <f t="shared" si="235"/>
        <v>ГПН Р</v>
      </c>
      <c r="D247" s="147"/>
      <c r="E247" s="147"/>
      <c r="F247" s="291"/>
      <c r="G247" s="147"/>
      <c r="H247" s="652">
        <f t="shared" si="236"/>
        <v>2948.409342382934</v>
      </c>
      <c r="I247" s="652">
        <f t="shared" si="236"/>
        <v>2948.409342382934</v>
      </c>
      <c r="J247" s="652">
        <f t="shared" ref="J247:R247" si="245">J289*J$99</f>
        <v>1823.3349113101001</v>
      </c>
      <c r="K247" s="652">
        <f t="shared" si="245"/>
        <v>23.215821593566417</v>
      </c>
      <c r="L247" s="652">
        <f t="shared" si="245"/>
        <v>23.215821593566417</v>
      </c>
      <c r="M247" s="652">
        <f t="shared" si="245"/>
        <v>23.215821593566417</v>
      </c>
      <c r="N247" s="652">
        <f t="shared" si="245"/>
        <v>23.215821593566417</v>
      </c>
      <c r="O247" s="652">
        <f t="shared" si="245"/>
        <v>23.215821593566417</v>
      </c>
      <c r="P247" s="652">
        <f t="shared" si="245"/>
        <v>23.215821593566417</v>
      </c>
      <c r="Q247" s="652">
        <f t="shared" si="245"/>
        <v>23.215821593566417</v>
      </c>
      <c r="R247" s="652">
        <f t="shared" si="245"/>
        <v>23.215821593566417</v>
      </c>
      <c r="S247" s="149"/>
      <c r="T247" s="149"/>
      <c r="U247" s="149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49"/>
      <c r="AF247" s="149"/>
      <c r="AG247" s="149"/>
      <c r="AH247" s="149"/>
      <c r="AI247" s="149"/>
      <c r="AJ247" s="149"/>
      <c r="AK247" s="149"/>
      <c r="AL247" s="149"/>
      <c r="AM247" s="149"/>
      <c r="AN247" s="149"/>
      <c r="AO247" s="149"/>
      <c r="AP247" s="149"/>
      <c r="AQ247" s="149"/>
      <c r="AR247" s="149"/>
      <c r="AS247" s="149"/>
      <c r="AT247" s="149"/>
      <c r="AU247" s="149"/>
      <c r="AV247" s="149"/>
      <c r="AW247" s="149"/>
      <c r="AX247" s="149"/>
      <c r="AY247" s="149"/>
      <c r="AZ247" s="149"/>
      <c r="BA247" s="149"/>
      <c r="BB247" s="149"/>
      <c r="BC247" s="149"/>
      <c r="BD247" s="149"/>
      <c r="BE247" s="149"/>
      <c r="BF247" s="149"/>
      <c r="BG247" s="149"/>
      <c r="BH247" s="149"/>
      <c r="BI247" s="149"/>
      <c r="BJ247" s="149"/>
      <c r="BK247" s="149"/>
      <c r="BL247" s="149"/>
      <c r="BM247" s="149"/>
      <c r="BN247" s="149"/>
      <c r="BO247" s="149"/>
      <c r="BP247" s="149"/>
      <c r="BQ247" s="149"/>
      <c r="BR247" s="149"/>
      <c r="BS247" s="149"/>
      <c r="BT247" s="149"/>
      <c r="BU247" s="149"/>
      <c r="BV247" s="149"/>
      <c r="BW247" s="149"/>
      <c r="BX247" s="149"/>
      <c r="BY247" s="149"/>
      <c r="BZ247" s="149"/>
      <c r="CA247" s="149"/>
      <c r="CB247" s="149"/>
      <c r="CC247" s="149"/>
      <c r="CD247" s="149"/>
      <c r="CE247" s="149"/>
      <c r="CF247" s="149"/>
      <c r="CG247" s="149"/>
      <c r="CH247" s="149"/>
      <c r="CI247" s="149"/>
      <c r="CZ247" s="152"/>
      <c r="DA247" s="157"/>
      <c r="DB247" s="164"/>
    </row>
    <row r="248" spans="2:106" s="135" customFormat="1" ht="14.25" outlineLevel="2" x14ac:dyDescent="0.25">
      <c r="B248" s="136"/>
      <c r="C248" s="540" t="str">
        <f t="shared" ref="C248:C264" si="246">C234</f>
        <v>Гео</v>
      </c>
      <c r="D248" s="147"/>
      <c r="E248" s="147"/>
      <c r="F248" s="291"/>
      <c r="G248" s="147"/>
      <c r="H248" s="652">
        <f t="shared" si="236"/>
        <v>2948.409342382934</v>
      </c>
      <c r="I248" s="652">
        <f t="shared" si="236"/>
        <v>2948.409342382934</v>
      </c>
      <c r="J248" s="652">
        <f t="shared" ref="J248:R248" si="247">J290*J$99</f>
        <v>1823.3349113101001</v>
      </c>
      <c r="K248" s="652">
        <f t="shared" si="247"/>
        <v>23.215821593566417</v>
      </c>
      <c r="L248" s="652">
        <f t="shared" si="247"/>
        <v>23.215821593566417</v>
      </c>
      <c r="M248" s="652">
        <f t="shared" si="247"/>
        <v>23.215821593566417</v>
      </c>
      <c r="N248" s="652">
        <f t="shared" si="247"/>
        <v>23.215821593566417</v>
      </c>
      <c r="O248" s="652">
        <f t="shared" si="247"/>
        <v>23.215821593566417</v>
      </c>
      <c r="P248" s="652">
        <f t="shared" si="247"/>
        <v>23.215821593566417</v>
      </c>
      <c r="Q248" s="652">
        <f t="shared" si="247"/>
        <v>23.215821593566417</v>
      </c>
      <c r="R248" s="652">
        <f t="shared" si="247"/>
        <v>612.89769007015377</v>
      </c>
      <c r="S248" s="149"/>
      <c r="T248" s="149"/>
      <c r="U248" s="149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49"/>
      <c r="AF248" s="149"/>
      <c r="AG248" s="149"/>
      <c r="AH248" s="149"/>
      <c r="AI248" s="149"/>
      <c r="AJ248" s="149"/>
      <c r="AK248" s="149"/>
      <c r="AL248" s="149"/>
      <c r="AM248" s="149"/>
      <c r="AN248" s="149"/>
      <c r="AO248" s="149"/>
      <c r="AP248" s="149"/>
      <c r="AQ248" s="149"/>
      <c r="AR248" s="149"/>
      <c r="AS248" s="149"/>
      <c r="AT248" s="149"/>
      <c r="AU248" s="149"/>
      <c r="AV248" s="149"/>
      <c r="AW248" s="149"/>
      <c r="AX248" s="149"/>
      <c r="AY248" s="149"/>
      <c r="AZ248" s="149"/>
      <c r="BA248" s="149"/>
      <c r="BB248" s="149"/>
      <c r="BC248" s="149"/>
      <c r="BD248" s="149"/>
      <c r="BE248" s="149"/>
      <c r="BF248" s="149"/>
      <c r="BG248" s="149"/>
      <c r="BH248" s="149"/>
      <c r="BI248" s="149"/>
      <c r="BJ248" s="149"/>
      <c r="BK248" s="149"/>
      <c r="BL248" s="149"/>
      <c r="BM248" s="149"/>
      <c r="BN248" s="149"/>
      <c r="BO248" s="149"/>
      <c r="BP248" s="149"/>
      <c r="BQ248" s="149"/>
      <c r="BR248" s="149"/>
      <c r="BS248" s="149"/>
      <c r="BT248" s="149"/>
      <c r="BU248" s="149"/>
      <c r="BV248" s="149"/>
      <c r="BW248" s="149"/>
      <c r="BX248" s="149"/>
      <c r="BY248" s="149"/>
      <c r="BZ248" s="149"/>
      <c r="CA248" s="149"/>
      <c r="CB248" s="149"/>
      <c r="CC248" s="149"/>
      <c r="CD248" s="149"/>
      <c r="CE248" s="149"/>
      <c r="CF248" s="149"/>
      <c r="CG248" s="149"/>
      <c r="CH248" s="149"/>
      <c r="CI248" s="149"/>
      <c r="CZ248" s="152"/>
      <c r="DA248" s="157"/>
      <c r="DB248" s="164"/>
    </row>
    <row r="249" spans="2:106" s="135" customFormat="1" ht="14.25" outlineLevel="2" x14ac:dyDescent="0.25">
      <c r="B249" s="136"/>
      <c r="C249" s="540" t="str">
        <f t="shared" si="246"/>
        <v>НТЦ</v>
      </c>
      <c r="D249" s="147"/>
      <c r="E249" s="147"/>
      <c r="F249" s="291"/>
      <c r="G249" s="147"/>
      <c r="H249" s="652">
        <f t="shared" si="236"/>
        <v>3538.0912108595217</v>
      </c>
      <c r="I249" s="652">
        <f t="shared" si="236"/>
        <v>3538.0912108595217</v>
      </c>
      <c r="J249" s="652">
        <f t="shared" ref="J249:R249" si="248">J291*J$99</f>
        <v>2188.0018935721214</v>
      </c>
      <c r="K249" s="652">
        <f t="shared" si="248"/>
        <v>27.858985912279703</v>
      </c>
      <c r="L249" s="652">
        <f t="shared" si="248"/>
        <v>27.858985912279703</v>
      </c>
      <c r="M249" s="652">
        <f t="shared" si="248"/>
        <v>27.858985912279703</v>
      </c>
      <c r="N249" s="652">
        <f t="shared" si="248"/>
        <v>27.858985912279703</v>
      </c>
      <c r="O249" s="652">
        <f t="shared" si="248"/>
        <v>27.858985912279703</v>
      </c>
      <c r="P249" s="652">
        <f t="shared" si="248"/>
        <v>27.858985912279703</v>
      </c>
      <c r="Q249" s="652">
        <f t="shared" si="248"/>
        <v>27.858985912279703</v>
      </c>
      <c r="R249" s="652">
        <f t="shared" si="248"/>
        <v>27.858985912279703</v>
      </c>
      <c r="S249" s="149"/>
      <c r="T249" s="149"/>
      <c r="U249" s="149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49"/>
      <c r="AF249" s="149"/>
      <c r="AG249" s="149"/>
      <c r="AH249" s="149"/>
      <c r="AI249" s="149"/>
      <c r="AJ249" s="149"/>
      <c r="AK249" s="149"/>
      <c r="AL249" s="149"/>
      <c r="AM249" s="149"/>
      <c r="AN249" s="149"/>
      <c r="AO249" s="149"/>
      <c r="AP249" s="149"/>
      <c r="AQ249" s="149"/>
      <c r="AR249" s="149"/>
      <c r="AS249" s="149"/>
      <c r="AT249" s="149"/>
      <c r="AU249" s="149"/>
      <c r="AV249" s="149"/>
      <c r="AW249" s="149"/>
      <c r="AX249" s="149"/>
      <c r="AY249" s="149"/>
      <c r="AZ249" s="149"/>
      <c r="BA249" s="149"/>
      <c r="BB249" s="149"/>
      <c r="BC249" s="149"/>
      <c r="BD249" s="149"/>
      <c r="BE249" s="149"/>
      <c r="BF249" s="149"/>
      <c r="BG249" s="149"/>
      <c r="BH249" s="149"/>
      <c r="BI249" s="149"/>
      <c r="BJ249" s="149"/>
      <c r="BK249" s="149"/>
      <c r="BL249" s="149"/>
      <c r="BM249" s="149"/>
      <c r="BN249" s="149"/>
      <c r="BO249" s="149"/>
      <c r="BP249" s="149"/>
      <c r="BQ249" s="149"/>
      <c r="BR249" s="149"/>
      <c r="BS249" s="149"/>
      <c r="BT249" s="149"/>
      <c r="BU249" s="149"/>
      <c r="BV249" s="149"/>
      <c r="BW249" s="149"/>
      <c r="BX249" s="149"/>
      <c r="BY249" s="149"/>
      <c r="BZ249" s="149"/>
      <c r="CA249" s="149"/>
      <c r="CB249" s="149"/>
      <c r="CC249" s="149"/>
      <c r="CD249" s="149"/>
      <c r="CE249" s="149"/>
      <c r="CF249" s="149"/>
      <c r="CG249" s="149"/>
      <c r="CH249" s="149"/>
      <c r="CI249" s="149"/>
      <c r="CZ249" s="152"/>
      <c r="DA249" s="157"/>
      <c r="DB249" s="164"/>
    </row>
    <row r="250" spans="2:106" s="135" customFormat="1" ht="14.25" outlineLevel="2" x14ac:dyDescent="0.25">
      <c r="B250" s="136"/>
      <c r="C250" s="540" t="str">
        <f t="shared" si="246"/>
        <v>Меретояха</v>
      </c>
      <c r="D250" s="147"/>
      <c r="E250" s="147"/>
      <c r="F250" s="291"/>
      <c r="G250" s="147"/>
      <c r="H250" s="652">
        <f t="shared" si="236"/>
        <v>3538.0912108595217</v>
      </c>
      <c r="I250" s="652">
        <f t="shared" si="236"/>
        <v>3538.0912108595217</v>
      </c>
      <c r="J250" s="652">
        <f t="shared" ref="J250:R250" si="249">J292*J$99</f>
        <v>2188.0018935721214</v>
      </c>
      <c r="K250" s="652">
        <f t="shared" si="249"/>
        <v>27.858985912279703</v>
      </c>
      <c r="L250" s="652">
        <f t="shared" si="249"/>
        <v>27.858985912279703</v>
      </c>
      <c r="M250" s="652">
        <f t="shared" si="249"/>
        <v>27.858985912279703</v>
      </c>
      <c r="N250" s="652">
        <f t="shared" si="249"/>
        <v>27.858985912279703</v>
      </c>
      <c r="O250" s="652">
        <f t="shared" si="249"/>
        <v>27.858985912279703</v>
      </c>
      <c r="P250" s="652">
        <f t="shared" si="249"/>
        <v>27.858985912279703</v>
      </c>
      <c r="Q250" s="652">
        <f t="shared" si="249"/>
        <v>27.858985912279703</v>
      </c>
      <c r="R250" s="652">
        <f t="shared" si="249"/>
        <v>-3510.2322249472418</v>
      </c>
      <c r="S250" s="149"/>
      <c r="T250" s="149"/>
      <c r="U250" s="149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49"/>
      <c r="AF250" s="149"/>
      <c r="AG250" s="149"/>
      <c r="AH250" s="149"/>
      <c r="AI250" s="149"/>
      <c r="AJ250" s="149"/>
      <c r="AK250" s="149"/>
      <c r="AL250" s="149"/>
      <c r="AM250" s="149"/>
      <c r="AN250" s="149"/>
      <c r="AO250" s="149"/>
      <c r="AP250" s="149"/>
      <c r="AQ250" s="149"/>
      <c r="AR250" s="149"/>
      <c r="AS250" s="149"/>
      <c r="AT250" s="149"/>
      <c r="AU250" s="149"/>
      <c r="AV250" s="149"/>
      <c r="AW250" s="149"/>
      <c r="AX250" s="149"/>
      <c r="AY250" s="149"/>
      <c r="AZ250" s="149"/>
      <c r="BA250" s="149"/>
      <c r="BB250" s="149"/>
      <c r="BC250" s="149"/>
      <c r="BD250" s="149"/>
      <c r="BE250" s="149"/>
      <c r="BF250" s="149"/>
      <c r="BG250" s="149"/>
      <c r="BH250" s="149"/>
      <c r="BI250" s="149"/>
      <c r="BJ250" s="149"/>
      <c r="BK250" s="149"/>
      <c r="BL250" s="149"/>
      <c r="BM250" s="149"/>
      <c r="BN250" s="149"/>
      <c r="BO250" s="149"/>
      <c r="BP250" s="149"/>
      <c r="BQ250" s="149"/>
      <c r="BR250" s="149"/>
      <c r="BS250" s="149"/>
      <c r="BT250" s="149"/>
      <c r="BU250" s="149"/>
      <c r="BV250" s="149"/>
      <c r="BW250" s="149"/>
      <c r="BX250" s="149"/>
      <c r="BY250" s="149"/>
      <c r="BZ250" s="149"/>
      <c r="CA250" s="149"/>
      <c r="CB250" s="149"/>
      <c r="CC250" s="149"/>
      <c r="CD250" s="149"/>
      <c r="CE250" s="149"/>
      <c r="CF250" s="149"/>
      <c r="CG250" s="149"/>
      <c r="CH250" s="149"/>
      <c r="CI250" s="149"/>
      <c r="CZ250" s="152"/>
      <c r="DA250" s="157"/>
      <c r="DB250" s="164"/>
    </row>
    <row r="251" spans="2:106" s="658" customFormat="1" ht="25.5" outlineLevel="2" x14ac:dyDescent="0.25">
      <c r="B251" s="653" t="s">
        <v>929</v>
      </c>
      <c r="C251" s="654" t="str">
        <f t="shared" si="246"/>
        <v>Трудозатраты на проведение дополнительных процедур выбора, тыс.руб./год</v>
      </c>
      <c r="D251" s="655"/>
      <c r="E251" s="655"/>
      <c r="F251" s="656"/>
      <c r="G251" s="655"/>
      <c r="H251" s="657">
        <f>SUM(H252:H264)</f>
        <v>47174.549478126944</v>
      </c>
      <c r="I251" s="657">
        <f>SUM(I252:I264)</f>
        <v>47174.549478126944</v>
      </c>
      <c r="J251" s="657">
        <f t="shared" ref="J251:R251" si="250">SUM(J252:J264)</f>
        <v>47174.549478126944</v>
      </c>
      <c r="K251" s="657">
        <f t="shared" si="250"/>
        <v>47174.549478126944</v>
      </c>
      <c r="L251" s="657">
        <f t="shared" si="250"/>
        <v>47174.549478126944</v>
      </c>
      <c r="M251" s="657">
        <f t="shared" si="250"/>
        <v>47174.549478126944</v>
      </c>
      <c r="N251" s="657">
        <f t="shared" si="250"/>
        <v>47174.549478126944</v>
      </c>
      <c r="O251" s="657">
        <f t="shared" si="250"/>
        <v>47174.549478126944</v>
      </c>
      <c r="P251" s="657">
        <f t="shared" si="250"/>
        <v>47174.549478126944</v>
      </c>
      <c r="Q251" s="657">
        <f t="shared" si="250"/>
        <v>47174.549478126944</v>
      </c>
      <c r="R251" s="657">
        <f t="shared" si="250"/>
        <v>47174.549478126944</v>
      </c>
      <c r="S251" s="657"/>
      <c r="T251" s="657"/>
      <c r="U251" s="657"/>
      <c r="V251" s="657"/>
      <c r="W251" s="657"/>
      <c r="X251" s="657"/>
      <c r="Y251" s="657"/>
      <c r="Z251" s="657"/>
      <c r="AA251" s="657"/>
      <c r="AB251" s="657"/>
      <c r="AC251" s="657"/>
      <c r="AD251" s="657"/>
      <c r="AE251" s="657"/>
      <c r="AF251" s="657"/>
      <c r="AG251" s="657"/>
      <c r="AH251" s="657"/>
      <c r="AI251" s="657"/>
      <c r="AJ251" s="657"/>
      <c r="AK251" s="657"/>
      <c r="AL251" s="657"/>
      <c r="AM251" s="657"/>
      <c r="AN251" s="657"/>
      <c r="AO251" s="657"/>
      <c r="AP251" s="657"/>
      <c r="AQ251" s="657"/>
      <c r="AR251" s="657"/>
      <c r="AS251" s="657"/>
      <c r="AT251" s="657"/>
      <c r="AU251" s="657"/>
      <c r="AV251" s="657"/>
      <c r="AW251" s="657"/>
      <c r="AX251" s="657"/>
      <c r="AY251" s="657"/>
      <c r="AZ251" s="657"/>
      <c r="BA251" s="657"/>
      <c r="BB251" s="657"/>
      <c r="BC251" s="657"/>
      <c r="BD251" s="657"/>
      <c r="BE251" s="657"/>
      <c r="BF251" s="657"/>
      <c r="BG251" s="657"/>
      <c r="BH251" s="657"/>
      <c r="BI251" s="657"/>
      <c r="BJ251" s="657"/>
      <c r="BK251" s="657"/>
      <c r="BL251" s="657"/>
      <c r="BM251" s="657"/>
      <c r="BN251" s="657"/>
      <c r="BO251" s="657"/>
      <c r="BP251" s="657"/>
      <c r="BQ251" s="657"/>
      <c r="BR251" s="657"/>
      <c r="BS251" s="657"/>
      <c r="BT251" s="657"/>
      <c r="BU251" s="657"/>
      <c r="BV251" s="657"/>
      <c r="BW251" s="657"/>
      <c r="BX251" s="657"/>
      <c r="BY251" s="657"/>
      <c r="BZ251" s="657"/>
      <c r="CA251" s="657"/>
      <c r="CB251" s="657"/>
      <c r="CC251" s="657"/>
      <c r="CD251" s="657"/>
      <c r="CE251" s="657"/>
      <c r="CF251" s="657"/>
      <c r="CG251" s="657"/>
      <c r="CH251" s="657"/>
      <c r="CI251" s="657"/>
      <c r="CZ251" s="659"/>
      <c r="DA251" s="660"/>
      <c r="DB251" s="661"/>
    </row>
    <row r="252" spans="2:106" s="135" customFormat="1" ht="14.25" outlineLevel="2" x14ac:dyDescent="0.25">
      <c r="B252" s="136"/>
      <c r="C252" s="540" t="str">
        <f t="shared" si="246"/>
        <v>КЦ</v>
      </c>
      <c r="D252" s="147"/>
      <c r="E252" s="147"/>
      <c r="F252" s="291"/>
      <c r="G252" s="147"/>
      <c r="H252" s="149">
        <f>H294*H$99</f>
        <v>0</v>
      </c>
      <c r="I252" s="149">
        <f>I294*I$99</f>
        <v>0</v>
      </c>
      <c r="J252" s="149">
        <f t="shared" ref="J252:R252" si="251">J294*J$99</f>
        <v>0</v>
      </c>
      <c r="K252" s="149">
        <f t="shared" si="251"/>
        <v>0</v>
      </c>
      <c r="L252" s="149">
        <f t="shared" si="251"/>
        <v>0</v>
      </c>
      <c r="M252" s="149">
        <f t="shared" si="251"/>
        <v>0</v>
      </c>
      <c r="N252" s="149">
        <f t="shared" si="251"/>
        <v>0</v>
      </c>
      <c r="O252" s="149">
        <f t="shared" si="251"/>
        <v>0</v>
      </c>
      <c r="P252" s="149">
        <f t="shared" si="251"/>
        <v>0</v>
      </c>
      <c r="Q252" s="149">
        <f t="shared" si="251"/>
        <v>0</v>
      </c>
      <c r="R252" s="149">
        <f t="shared" si="251"/>
        <v>5307.1368162892813</v>
      </c>
      <c r="S252" s="149"/>
      <c r="T252" s="149"/>
      <c r="U252" s="149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49"/>
      <c r="AF252" s="149"/>
      <c r="AG252" s="149"/>
      <c r="AH252" s="149"/>
      <c r="AI252" s="149"/>
      <c r="AJ252" s="149"/>
      <c r="AK252" s="149"/>
      <c r="AL252" s="149"/>
      <c r="AM252" s="149"/>
      <c r="AN252" s="149"/>
      <c r="AO252" s="149"/>
      <c r="AP252" s="149"/>
      <c r="AQ252" s="149"/>
      <c r="AR252" s="149"/>
      <c r="AS252" s="149"/>
      <c r="AT252" s="149"/>
      <c r="AU252" s="149"/>
      <c r="AV252" s="149"/>
      <c r="AW252" s="149"/>
      <c r="AX252" s="149"/>
      <c r="AY252" s="149"/>
      <c r="AZ252" s="149"/>
      <c r="BA252" s="149"/>
      <c r="BB252" s="149"/>
      <c r="BC252" s="149"/>
      <c r="BD252" s="149"/>
      <c r="BE252" s="149"/>
      <c r="BF252" s="149"/>
      <c r="BG252" s="149"/>
      <c r="BH252" s="149"/>
      <c r="BI252" s="149"/>
      <c r="BJ252" s="149"/>
      <c r="BK252" s="149"/>
      <c r="BL252" s="149"/>
      <c r="BM252" s="149"/>
      <c r="BN252" s="149"/>
      <c r="BO252" s="149"/>
      <c r="BP252" s="149"/>
      <c r="BQ252" s="149"/>
      <c r="BR252" s="149"/>
      <c r="BS252" s="149"/>
      <c r="BT252" s="149"/>
      <c r="BU252" s="149"/>
      <c r="BV252" s="149"/>
      <c r="BW252" s="149"/>
      <c r="BX252" s="149"/>
      <c r="BY252" s="149"/>
      <c r="BZ252" s="149"/>
      <c r="CA252" s="149"/>
      <c r="CB252" s="149"/>
      <c r="CC252" s="149"/>
      <c r="CD252" s="149"/>
      <c r="CE252" s="149"/>
      <c r="CF252" s="149"/>
      <c r="CG252" s="149"/>
      <c r="CH252" s="149"/>
      <c r="CI252" s="149"/>
      <c r="CZ252" s="152"/>
      <c r="DA252" s="157"/>
      <c r="DB252" s="164"/>
    </row>
    <row r="253" spans="2:106" s="135" customFormat="1" ht="14.25" outlineLevel="2" x14ac:dyDescent="0.25">
      <c r="B253" s="136"/>
      <c r="C253" s="540" t="str">
        <f t="shared" si="246"/>
        <v>ННГ</v>
      </c>
      <c r="D253" s="147"/>
      <c r="E253" s="147"/>
      <c r="F253" s="291"/>
      <c r="G253" s="147"/>
      <c r="H253" s="149">
        <f t="shared" ref="H253:I264" si="252">H295*H$99</f>
        <v>5307.1368162892813</v>
      </c>
      <c r="I253" s="149">
        <f t="shared" si="252"/>
        <v>5307.1368162892813</v>
      </c>
      <c r="J253" s="149">
        <f t="shared" ref="J253:R253" si="253">J295*J$99</f>
        <v>5307.1368162892813</v>
      </c>
      <c r="K253" s="149">
        <f t="shared" si="253"/>
        <v>5307.1368162892813</v>
      </c>
      <c r="L253" s="149">
        <f t="shared" si="253"/>
        <v>5307.1368162892813</v>
      </c>
      <c r="M253" s="149">
        <f t="shared" si="253"/>
        <v>5307.1368162892813</v>
      </c>
      <c r="N253" s="149">
        <f t="shared" si="253"/>
        <v>5307.1368162892813</v>
      </c>
      <c r="O253" s="149">
        <f t="shared" si="253"/>
        <v>5307.1368162892813</v>
      </c>
      <c r="P253" s="149">
        <f t="shared" si="253"/>
        <v>5307.1368162892813</v>
      </c>
      <c r="Q253" s="149">
        <f t="shared" si="253"/>
        <v>5307.1368162892813</v>
      </c>
      <c r="R253" s="149">
        <f t="shared" si="253"/>
        <v>5307.1368162892813</v>
      </c>
      <c r="S253" s="149"/>
      <c r="T253" s="149"/>
      <c r="U253" s="149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49"/>
      <c r="AF253" s="149"/>
      <c r="AG253" s="149"/>
      <c r="AH253" s="149"/>
      <c r="AI253" s="149"/>
      <c r="AJ253" s="149"/>
      <c r="AK253" s="149"/>
      <c r="AL253" s="149"/>
      <c r="AM253" s="149"/>
      <c r="AN253" s="149"/>
      <c r="AO253" s="149"/>
      <c r="AP253" s="149"/>
      <c r="AQ253" s="149"/>
      <c r="AR253" s="149"/>
      <c r="AS253" s="149"/>
      <c r="AT253" s="149"/>
      <c r="AU253" s="149"/>
      <c r="AV253" s="149"/>
      <c r="AW253" s="149"/>
      <c r="AX253" s="149"/>
      <c r="AY253" s="149"/>
      <c r="AZ253" s="149"/>
      <c r="BA253" s="149"/>
      <c r="BB253" s="149"/>
      <c r="BC253" s="149"/>
      <c r="BD253" s="149"/>
      <c r="BE253" s="149"/>
      <c r="BF253" s="149"/>
      <c r="BG253" s="149"/>
      <c r="BH253" s="149"/>
      <c r="BI253" s="149"/>
      <c r="BJ253" s="149"/>
      <c r="BK253" s="149"/>
      <c r="BL253" s="149"/>
      <c r="BM253" s="149"/>
      <c r="BN253" s="149"/>
      <c r="BO253" s="149"/>
      <c r="BP253" s="149"/>
      <c r="BQ253" s="149"/>
      <c r="BR253" s="149"/>
      <c r="BS253" s="149"/>
      <c r="BT253" s="149"/>
      <c r="BU253" s="149"/>
      <c r="BV253" s="149"/>
      <c r="BW253" s="149"/>
      <c r="BX253" s="149"/>
      <c r="BY253" s="149"/>
      <c r="BZ253" s="149"/>
      <c r="CA253" s="149"/>
      <c r="CB253" s="149"/>
      <c r="CC253" s="149"/>
      <c r="CD253" s="149"/>
      <c r="CE253" s="149"/>
      <c r="CF253" s="149"/>
      <c r="CG253" s="149"/>
      <c r="CH253" s="149"/>
      <c r="CI253" s="149"/>
      <c r="CZ253" s="152"/>
      <c r="DA253" s="157"/>
      <c r="DB253" s="164"/>
    </row>
    <row r="254" spans="2:106" s="135" customFormat="1" ht="14.25" outlineLevel="2" x14ac:dyDescent="0.25">
      <c r="B254" s="136"/>
      <c r="C254" s="540" t="str">
        <f t="shared" si="246"/>
        <v>Хантос</v>
      </c>
      <c r="D254" s="147"/>
      <c r="E254" s="147"/>
      <c r="F254" s="291"/>
      <c r="G254" s="147"/>
      <c r="H254" s="149">
        <f t="shared" si="252"/>
        <v>5307.1368162892813</v>
      </c>
      <c r="I254" s="149">
        <f t="shared" si="252"/>
        <v>5307.1368162892813</v>
      </c>
      <c r="J254" s="149">
        <f t="shared" ref="J254:R254" si="254">J296*J$99</f>
        <v>5307.1368162892813</v>
      </c>
      <c r="K254" s="149">
        <f t="shared" si="254"/>
        <v>5307.1368162892813</v>
      </c>
      <c r="L254" s="149">
        <f t="shared" si="254"/>
        <v>5307.1368162892813</v>
      </c>
      <c r="M254" s="149">
        <f t="shared" si="254"/>
        <v>5307.1368162892813</v>
      </c>
      <c r="N254" s="149">
        <f t="shared" si="254"/>
        <v>5307.1368162892813</v>
      </c>
      <c r="O254" s="149">
        <f t="shared" si="254"/>
        <v>5307.1368162892813</v>
      </c>
      <c r="P254" s="149">
        <f t="shared" si="254"/>
        <v>5307.1368162892813</v>
      </c>
      <c r="Q254" s="149">
        <f t="shared" si="254"/>
        <v>5307.1368162892813</v>
      </c>
      <c r="R254" s="149">
        <f t="shared" si="254"/>
        <v>5307.1368162892813</v>
      </c>
      <c r="S254" s="149"/>
      <c r="T254" s="149"/>
      <c r="U254" s="149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49"/>
      <c r="AF254" s="149"/>
      <c r="AG254" s="149"/>
      <c r="AH254" s="149"/>
      <c r="AI254" s="149"/>
      <c r="AJ254" s="149"/>
      <c r="AK254" s="149"/>
      <c r="AL254" s="149"/>
      <c r="AM254" s="149"/>
      <c r="AN254" s="149"/>
      <c r="AO254" s="149"/>
      <c r="AP254" s="149"/>
      <c r="AQ254" s="149"/>
      <c r="AR254" s="149"/>
      <c r="AS254" s="149"/>
      <c r="AT254" s="149"/>
      <c r="AU254" s="149"/>
      <c r="AV254" s="149"/>
      <c r="AW254" s="149"/>
      <c r="AX254" s="149"/>
      <c r="AY254" s="149"/>
      <c r="AZ254" s="149"/>
      <c r="BA254" s="149"/>
      <c r="BB254" s="149"/>
      <c r="BC254" s="149"/>
      <c r="BD254" s="149"/>
      <c r="BE254" s="149"/>
      <c r="BF254" s="149"/>
      <c r="BG254" s="149"/>
      <c r="BH254" s="149"/>
      <c r="BI254" s="149"/>
      <c r="BJ254" s="149"/>
      <c r="BK254" s="149"/>
      <c r="BL254" s="149"/>
      <c r="BM254" s="149"/>
      <c r="BN254" s="149"/>
      <c r="BO254" s="149"/>
      <c r="BP254" s="149"/>
      <c r="BQ254" s="149"/>
      <c r="BR254" s="149"/>
      <c r="BS254" s="149"/>
      <c r="BT254" s="149"/>
      <c r="BU254" s="149"/>
      <c r="BV254" s="149"/>
      <c r="BW254" s="149"/>
      <c r="BX254" s="149"/>
      <c r="BY254" s="149"/>
      <c r="BZ254" s="149"/>
      <c r="CA254" s="149"/>
      <c r="CB254" s="149"/>
      <c r="CC254" s="149"/>
      <c r="CD254" s="149"/>
      <c r="CE254" s="149"/>
      <c r="CF254" s="149"/>
      <c r="CG254" s="149"/>
      <c r="CH254" s="149"/>
      <c r="CI254" s="149"/>
      <c r="CZ254" s="152"/>
      <c r="DA254" s="157"/>
      <c r="DB254" s="164"/>
    </row>
    <row r="255" spans="2:106" s="135" customFormat="1" ht="14.25" outlineLevel="2" x14ac:dyDescent="0.25">
      <c r="B255" s="136"/>
      <c r="C255" s="540" t="str">
        <f t="shared" si="246"/>
        <v>Мегион</v>
      </c>
      <c r="D255" s="147"/>
      <c r="E255" s="147"/>
      <c r="F255" s="291"/>
      <c r="G255" s="147"/>
      <c r="H255" s="149">
        <f t="shared" si="252"/>
        <v>5307.1368162892813</v>
      </c>
      <c r="I255" s="149">
        <f t="shared" si="252"/>
        <v>5307.1368162892813</v>
      </c>
      <c r="J255" s="149">
        <f t="shared" ref="J255:R255" si="255">J297*J$99</f>
        <v>5307.1368162892813</v>
      </c>
      <c r="K255" s="149">
        <f t="shared" si="255"/>
        <v>5307.1368162892813</v>
      </c>
      <c r="L255" s="149">
        <f t="shared" si="255"/>
        <v>5307.1368162892813</v>
      </c>
      <c r="M255" s="149">
        <f t="shared" si="255"/>
        <v>5307.1368162892813</v>
      </c>
      <c r="N255" s="149">
        <f t="shared" si="255"/>
        <v>5307.1368162892813</v>
      </c>
      <c r="O255" s="149">
        <f t="shared" si="255"/>
        <v>5307.1368162892813</v>
      </c>
      <c r="P255" s="149">
        <f t="shared" si="255"/>
        <v>5307.1368162892813</v>
      </c>
      <c r="Q255" s="149">
        <f t="shared" si="255"/>
        <v>5307.1368162892813</v>
      </c>
      <c r="R255" s="149">
        <f t="shared" si="255"/>
        <v>2948.409342382934</v>
      </c>
      <c r="S255" s="149"/>
      <c r="T255" s="149"/>
      <c r="U255" s="149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49"/>
      <c r="AF255" s="149"/>
      <c r="AG255" s="149"/>
      <c r="AH255" s="149"/>
      <c r="AI255" s="149"/>
      <c r="AJ255" s="149"/>
      <c r="AK255" s="149"/>
      <c r="AL255" s="149"/>
      <c r="AM255" s="149"/>
      <c r="AN255" s="149"/>
      <c r="AO255" s="149"/>
      <c r="AP255" s="149"/>
      <c r="AQ255" s="149"/>
      <c r="AR255" s="149"/>
      <c r="AS255" s="149"/>
      <c r="AT255" s="149"/>
      <c r="AU255" s="149"/>
      <c r="AV255" s="149"/>
      <c r="AW255" s="149"/>
      <c r="AX255" s="149"/>
      <c r="AY255" s="149"/>
      <c r="AZ255" s="149"/>
      <c r="BA255" s="149"/>
      <c r="BB255" s="149"/>
      <c r="BC255" s="149"/>
      <c r="BD255" s="149"/>
      <c r="BE255" s="149"/>
      <c r="BF255" s="149"/>
      <c r="BG255" s="149"/>
      <c r="BH255" s="149"/>
      <c r="BI255" s="149"/>
      <c r="BJ255" s="149"/>
      <c r="BK255" s="149"/>
      <c r="BL255" s="149"/>
      <c r="BM255" s="149"/>
      <c r="BN255" s="149"/>
      <c r="BO255" s="149"/>
      <c r="BP255" s="149"/>
      <c r="BQ255" s="149"/>
      <c r="BR255" s="149"/>
      <c r="BS255" s="149"/>
      <c r="BT255" s="149"/>
      <c r="BU255" s="149"/>
      <c r="BV255" s="149"/>
      <c r="BW255" s="149"/>
      <c r="BX255" s="149"/>
      <c r="BY255" s="149"/>
      <c r="BZ255" s="149"/>
      <c r="CA255" s="149"/>
      <c r="CB255" s="149"/>
      <c r="CC255" s="149"/>
      <c r="CD255" s="149"/>
      <c r="CE255" s="149"/>
      <c r="CF255" s="149"/>
      <c r="CG255" s="149"/>
      <c r="CH255" s="149"/>
      <c r="CI255" s="149"/>
      <c r="CZ255" s="152"/>
      <c r="DA255" s="157"/>
      <c r="DB255" s="164"/>
    </row>
    <row r="256" spans="2:106" s="135" customFormat="1" ht="14.25" outlineLevel="2" x14ac:dyDescent="0.25">
      <c r="B256" s="136"/>
      <c r="C256" s="540" t="str">
        <f t="shared" si="246"/>
        <v>Оренбург</v>
      </c>
      <c r="D256" s="147"/>
      <c r="E256" s="147"/>
      <c r="F256" s="291"/>
      <c r="G256" s="147"/>
      <c r="H256" s="149">
        <f t="shared" si="252"/>
        <v>2948.409342382934</v>
      </c>
      <c r="I256" s="149">
        <f t="shared" si="252"/>
        <v>2948.409342382934</v>
      </c>
      <c r="J256" s="149">
        <f t="shared" ref="J256:R256" si="256">J298*J$99</f>
        <v>2948.409342382934</v>
      </c>
      <c r="K256" s="149">
        <f t="shared" si="256"/>
        <v>2948.409342382934</v>
      </c>
      <c r="L256" s="149">
        <f t="shared" si="256"/>
        <v>2948.409342382934</v>
      </c>
      <c r="M256" s="149">
        <f t="shared" si="256"/>
        <v>2948.409342382934</v>
      </c>
      <c r="N256" s="149">
        <f t="shared" si="256"/>
        <v>2948.409342382934</v>
      </c>
      <c r="O256" s="149">
        <f t="shared" si="256"/>
        <v>2948.409342382934</v>
      </c>
      <c r="P256" s="149">
        <f t="shared" si="256"/>
        <v>2948.409342382934</v>
      </c>
      <c r="Q256" s="149">
        <f t="shared" si="256"/>
        <v>2948.409342382934</v>
      </c>
      <c r="R256" s="149">
        <f t="shared" si="256"/>
        <v>2948.409342382934</v>
      </c>
      <c r="S256" s="149"/>
      <c r="T256" s="149"/>
      <c r="U256" s="149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49"/>
      <c r="AF256" s="149"/>
      <c r="AG256" s="149"/>
      <c r="AH256" s="149"/>
      <c r="AI256" s="149"/>
      <c r="AJ256" s="149"/>
      <c r="AK256" s="149"/>
      <c r="AL256" s="149"/>
      <c r="AM256" s="149"/>
      <c r="AN256" s="149"/>
      <c r="AO256" s="149"/>
      <c r="AP256" s="149"/>
      <c r="AQ256" s="149"/>
      <c r="AR256" s="149"/>
      <c r="AS256" s="149"/>
      <c r="AT256" s="149"/>
      <c r="AU256" s="149"/>
      <c r="AV256" s="149"/>
      <c r="AW256" s="149"/>
      <c r="AX256" s="149"/>
      <c r="AY256" s="149"/>
      <c r="AZ256" s="149"/>
      <c r="BA256" s="149"/>
      <c r="BB256" s="149"/>
      <c r="BC256" s="149"/>
      <c r="BD256" s="149"/>
      <c r="BE256" s="149"/>
      <c r="BF256" s="149"/>
      <c r="BG256" s="149"/>
      <c r="BH256" s="149"/>
      <c r="BI256" s="149"/>
      <c r="BJ256" s="149"/>
      <c r="BK256" s="149"/>
      <c r="BL256" s="149"/>
      <c r="BM256" s="149"/>
      <c r="BN256" s="149"/>
      <c r="BO256" s="149"/>
      <c r="BP256" s="149"/>
      <c r="BQ256" s="149"/>
      <c r="BR256" s="149"/>
      <c r="BS256" s="149"/>
      <c r="BT256" s="149"/>
      <c r="BU256" s="149"/>
      <c r="BV256" s="149"/>
      <c r="BW256" s="149"/>
      <c r="BX256" s="149"/>
      <c r="BY256" s="149"/>
      <c r="BZ256" s="149"/>
      <c r="CA256" s="149"/>
      <c r="CB256" s="149"/>
      <c r="CC256" s="149"/>
      <c r="CD256" s="149"/>
      <c r="CE256" s="149"/>
      <c r="CF256" s="149"/>
      <c r="CG256" s="149"/>
      <c r="CH256" s="149"/>
      <c r="CI256" s="149"/>
      <c r="CZ256" s="152"/>
      <c r="DA256" s="157"/>
      <c r="DB256" s="164"/>
    </row>
    <row r="257" spans="2:106" s="135" customFormat="1" ht="14.25" outlineLevel="2" x14ac:dyDescent="0.25">
      <c r="B257" s="136"/>
      <c r="C257" s="540" t="str">
        <f t="shared" si="246"/>
        <v>Восток</v>
      </c>
      <c r="D257" s="147"/>
      <c r="E257" s="147"/>
      <c r="F257" s="291"/>
      <c r="G257" s="147"/>
      <c r="H257" s="149">
        <f t="shared" si="252"/>
        <v>2948.409342382934</v>
      </c>
      <c r="I257" s="149">
        <f t="shared" si="252"/>
        <v>2948.409342382934</v>
      </c>
      <c r="J257" s="149">
        <f t="shared" ref="J257:R257" si="257">J299*J$99</f>
        <v>2948.409342382934</v>
      </c>
      <c r="K257" s="149">
        <f t="shared" si="257"/>
        <v>2948.409342382934</v>
      </c>
      <c r="L257" s="149">
        <f t="shared" si="257"/>
        <v>2948.409342382934</v>
      </c>
      <c r="M257" s="149">
        <f t="shared" si="257"/>
        <v>2948.409342382934</v>
      </c>
      <c r="N257" s="149">
        <f t="shared" si="257"/>
        <v>2948.409342382934</v>
      </c>
      <c r="O257" s="149">
        <f t="shared" si="257"/>
        <v>2948.409342382934</v>
      </c>
      <c r="P257" s="149">
        <f t="shared" si="257"/>
        <v>2948.409342382934</v>
      </c>
      <c r="Q257" s="149">
        <f t="shared" si="257"/>
        <v>2948.409342382934</v>
      </c>
      <c r="R257" s="149">
        <f t="shared" si="257"/>
        <v>3538.0912108595217</v>
      </c>
      <c r="S257" s="149"/>
      <c r="T257" s="149"/>
      <c r="U257" s="149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49"/>
      <c r="AF257" s="149"/>
      <c r="AG257" s="149"/>
      <c r="AH257" s="149"/>
      <c r="AI257" s="149"/>
      <c r="AJ257" s="149"/>
      <c r="AK257" s="149"/>
      <c r="AL257" s="149"/>
      <c r="AM257" s="149"/>
      <c r="AN257" s="149"/>
      <c r="AO257" s="149"/>
      <c r="AP257" s="149"/>
      <c r="AQ257" s="149"/>
      <c r="AR257" s="149"/>
      <c r="AS257" s="149"/>
      <c r="AT257" s="149"/>
      <c r="AU257" s="149"/>
      <c r="AV257" s="149"/>
      <c r="AW257" s="149"/>
      <c r="AX257" s="149"/>
      <c r="AY257" s="149"/>
      <c r="AZ257" s="149"/>
      <c r="BA257" s="149"/>
      <c r="BB257" s="149"/>
      <c r="BC257" s="149"/>
      <c r="BD257" s="149"/>
      <c r="BE257" s="149"/>
      <c r="BF257" s="149"/>
      <c r="BG257" s="149"/>
      <c r="BH257" s="149"/>
      <c r="BI257" s="149"/>
      <c r="BJ257" s="149"/>
      <c r="BK257" s="149"/>
      <c r="BL257" s="149"/>
      <c r="BM257" s="149"/>
      <c r="BN257" s="149"/>
      <c r="BO257" s="149"/>
      <c r="BP257" s="149"/>
      <c r="BQ257" s="149"/>
      <c r="BR257" s="149"/>
      <c r="BS257" s="149"/>
      <c r="BT257" s="149"/>
      <c r="BU257" s="149"/>
      <c r="BV257" s="149"/>
      <c r="BW257" s="149"/>
      <c r="BX257" s="149"/>
      <c r="BY257" s="149"/>
      <c r="BZ257" s="149"/>
      <c r="CA257" s="149"/>
      <c r="CB257" s="149"/>
      <c r="CC257" s="149"/>
      <c r="CD257" s="149"/>
      <c r="CE257" s="149"/>
      <c r="CF257" s="149"/>
      <c r="CG257" s="149"/>
      <c r="CH257" s="149"/>
      <c r="CI257" s="149"/>
      <c r="CZ257" s="152"/>
      <c r="DA257" s="157"/>
      <c r="DB257" s="164"/>
    </row>
    <row r="258" spans="2:106" s="135" customFormat="1" ht="14.25" outlineLevel="2" x14ac:dyDescent="0.25">
      <c r="B258" s="136"/>
      <c r="C258" s="540" t="str">
        <f t="shared" si="246"/>
        <v>Ямал</v>
      </c>
      <c r="D258" s="147"/>
      <c r="E258" s="147"/>
      <c r="F258" s="291"/>
      <c r="G258" s="147"/>
      <c r="H258" s="149">
        <f t="shared" si="252"/>
        <v>3538.0912108595217</v>
      </c>
      <c r="I258" s="149">
        <f t="shared" si="252"/>
        <v>3538.0912108595217</v>
      </c>
      <c r="J258" s="149">
        <f t="shared" ref="J258:R258" si="258">J300*J$99</f>
        <v>3538.0912108595217</v>
      </c>
      <c r="K258" s="149">
        <f t="shared" si="258"/>
        <v>3538.0912108595217</v>
      </c>
      <c r="L258" s="149">
        <f t="shared" si="258"/>
        <v>3538.0912108595217</v>
      </c>
      <c r="M258" s="149">
        <f t="shared" si="258"/>
        <v>3538.0912108595217</v>
      </c>
      <c r="N258" s="149">
        <f t="shared" si="258"/>
        <v>3538.0912108595217</v>
      </c>
      <c r="O258" s="149">
        <f t="shared" si="258"/>
        <v>3538.0912108595217</v>
      </c>
      <c r="P258" s="149">
        <f t="shared" si="258"/>
        <v>3538.0912108595217</v>
      </c>
      <c r="Q258" s="149">
        <f t="shared" si="258"/>
        <v>3538.0912108595217</v>
      </c>
      <c r="R258" s="149">
        <f t="shared" si="258"/>
        <v>3538.0912108595217</v>
      </c>
      <c r="S258" s="149"/>
      <c r="T258" s="149"/>
      <c r="U258" s="149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49"/>
      <c r="AF258" s="149"/>
      <c r="AG258" s="149"/>
      <c r="AH258" s="149"/>
      <c r="AI258" s="149"/>
      <c r="AJ258" s="149"/>
      <c r="AK258" s="149"/>
      <c r="AL258" s="149"/>
      <c r="AM258" s="149"/>
      <c r="AN258" s="149"/>
      <c r="AO258" s="149"/>
      <c r="AP258" s="149"/>
      <c r="AQ258" s="149"/>
      <c r="AR258" s="149"/>
      <c r="AS258" s="149"/>
      <c r="AT258" s="149"/>
      <c r="AU258" s="149"/>
      <c r="AV258" s="149"/>
      <c r="AW258" s="149"/>
      <c r="AX258" s="149"/>
      <c r="AY258" s="149"/>
      <c r="AZ258" s="149"/>
      <c r="BA258" s="149"/>
      <c r="BB258" s="149"/>
      <c r="BC258" s="149"/>
      <c r="BD258" s="149"/>
      <c r="BE258" s="149"/>
      <c r="BF258" s="149"/>
      <c r="BG258" s="149"/>
      <c r="BH258" s="149"/>
      <c r="BI258" s="149"/>
      <c r="BJ258" s="149"/>
      <c r="BK258" s="149"/>
      <c r="BL258" s="149"/>
      <c r="BM258" s="149"/>
      <c r="BN258" s="149"/>
      <c r="BO258" s="149"/>
      <c r="BP258" s="149"/>
      <c r="BQ258" s="149"/>
      <c r="BR258" s="149"/>
      <c r="BS258" s="149"/>
      <c r="BT258" s="149"/>
      <c r="BU258" s="149"/>
      <c r="BV258" s="149"/>
      <c r="BW258" s="149"/>
      <c r="BX258" s="149"/>
      <c r="BY258" s="149"/>
      <c r="BZ258" s="149"/>
      <c r="CA258" s="149"/>
      <c r="CB258" s="149"/>
      <c r="CC258" s="149"/>
      <c r="CD258" s="149"/>
      <c r="CE258" s="149"/>
      <c r="CF258" s="149"/>
      <c r="CG258" s="149"/>
      <c r="CH258" s="149"/>
      <c r="CI258" s="149"/>
      <c r="CZ258" s="152"/>
      <c r="DA258" s="157"/>
      <c r="DB258" s="164"/>
    </row>
    <row r="259" spans="2:106" s="135" customFormat="1" ht="14.25" outlineLevel="2" x14ac:dyDescent="0.25">
      <c r="B259" s="136"/>
      <c r="C259" s="540" t="str">
        <f t="shared" si="246"/>
        <v>Мессояха</v>
      </c>
      <c r="D259" s="147"/>
      <c r="E259" s="147"/>
      <c r="F259" s="291"/>
      <c r="G259" s="147"/>
      <c r="H259" s="149">
        <f t="shared" si="252"/>
        <v>3538.0912108595217</v>
      </c>
      <c r="I259" s="149">
        <f t="shared" si="252"/>
        <v>3538.0912108595217</v>
      </c>
      <c r="J259" s="149">
        <f t="shared" ref="J259:R259" si="259">J301*J$99</f>
        <v>3538.0912108595217</v>
      </c>
      <c r="K259" s="149">
        <f t="shared" si="259"/>
        <v>3538.0912108595217</v>
      </c>
      <c r="L259" s="149">
        <f t="shared" si="259"/>
        <v>3538.0912108595217</v>
      </c>
      <c r="M259" s="149">
        <f t="shared" si="259"/>
        <v>3538.0912108595217</v>
      </c>
      <c r="N259" s="149">
        <f t="shared" si="259"/>
        <v>3538.0912108595217</v>
      </c>
      <c r="O259" s="149">
        <f t="shared" si="259"/>
        <v>3538.0912108595217</v>
      </c>
      <c r="P259" s="149">
        <f t="shared" si="259"/>
        <v>3538.0912108595217</v>
      </c>
      <c r="Q259" s="149">
        <f t="shared" si="259"/>
        <v>3538.0912108595217</v>
      </c>
      <c r="R259" s="149">
        <f t="shared" si="259"/>
        <v>5307.1368162892813</v>
      </c>
      <c r="S259" s="149"/>
      <c r="T259" s="149"/>
      <c r="U259" s="149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49"/>
      <c r="AF259" s="149"/>
      <c r="AG259" s="149"/>
      <c r="AH259" s="149"/>
      <c r="AI259" s="149"/>
      <c r="AJ259" s="149"/>
      <c r="AK259" s="149"/>
      <c r="AL259" s="149"/>
      <c r="AM259" s="149"/>
      <c r="AN259" s="149"/>
      <c r="AO259" s="149"/>
      <c r="AP259" s="149"/>
      <c r="AQ259" s="149"/>
      <c r="AR259" s="149"/>
      <c r="AS259" s="149"/>
      <c r="AT259" s="149"/>
      <c r="AU259" s="149"/>
      <c r="AV259" s="149"/>
      <c r="AW259" s="149"/>
      <c r="AX259" s="149"/>
      <c r="AY259" s="149"/>
      <c r="AZ259" s="149"/>
      <c r="BA259" s="149"/>
      <c r="BB259" s="149"/>
      <c r="BC259" s="149"/>
      <c r="BD259" s="149"/>
      <c r="BE259" s="149"/>
      <c r="BF259" s="149"/>
      <c r="BG259" s="149"/>
      <c r="BH259" s="149"/>
      <c r="BI259" s="149"/>
      <c r="BJ259" s="149"/>
      <c r="BK259" s="149"/>
      <c r="BL259" s="149"/>
      <c r="BM259" s="149"/>
      <c r="BN259" s="149"/>
      <c r="BO259" s="149"/>
      <c r="BP259" s="149"/>
      <c r="BQ259" s="149"/>
      <c r="BR259" s="149"/>
      <c r="BS259" s="149"/>
      <c r="BT259" s="149"/>
      <c r="BU259" s="149"/>
      <c r="BV259" s="149"/>
      <c r="BW259" s="149"/>
      <c r="BX259" s="149"/>
      <c r="BY259" s="149"/>
      <c r="BZ259" s="149"/>
      <c r="CA259" s="149"/>
      <c r="CB259" s="149"/>
      <c r="CC259" s="149"/>
      <c r="CD259" s="149"/>
      <c r="CE259" s="149"/>
      <c r="CF259" s="149"/>
      <c r="CG259" s="149"/>
      <c r="CH259" s="149"/>
      <c r="CI259" s="149"/>
      <c r="CZ259" s="152"/>
      <c r="DA259" s="157"/>
      <c r="DB259" s="164"/>
    </row>
    <row r="260" spans="2:106" s="135" customFormat="1" ht="14.25" outlineLevel="2" x14ac:dyDescent="0.25">
      <c r="B260" s="136"/>
      <c r="C260" s="540" t="str">
        <f t="shared" si="246"/>
        <v>Заполярье</v>
      </c>
      <c r="D260" s="147"/>
      <c r="E260" s="147"/>
      <c r="F260" s="291"/>
      <c r="G260" s="147"/>
      <c r="H260" s="149">
        <f t="shared" si="252"/>
        <v>5307.1368162892813</v>
      </c>
      <c r="I260" s="149">
        <f t="shared" si="252"/>
        <v>5307.1368162892813</v>
      </c>
      <c r="J260" s="149">
        <f t="shared" ref="J260:R260" si="260">J302*J$99</f>
        <v>5307.1368162892813</v>
      </c>
      <c r="K260" s="149">
        <f t="shared" si="260"/>
        <v>5307.1368162892813</v>
      </c>
      <c r="L260" s="149">
        <f t="shared" si="260"/>
        <v>5307.1368162892813</v>
      </c>
      <c r="M260" s="149">
        <f t="shared" si="260"/>
        <v>5307.1368162892813</v>
      </c>
      <c r="N260" s="149">
        <f t="shared" si="260"/>
        <v>5307.1368162892813</v>
      </c>
      <c r="O260" s="149">
        <f t="shared" si="260"/>
        <v>5307.1368162892813</v>
      </c>
      <c r="P260" s="149">
        <f t="shared" si="260"/>
        <v>5307.1368162892813</v>
      </c>
      <c r="Q260" s="149">
        <f t="shared" si="260"/>
        <v>5307.1368162892813</v>
      </c>
      <c r="R260" s="149">
        <f t="shared" si="260"/>
        <v>2948.409342382934</v>
      </c>
      <c r="S260" s="149"/>
      <c r="T260" s="149"/>
      <c r="U260" s="149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49"/>
      <c r="AF260" s="149"/>
      <c r="AG260" s="149"/>
      <c r="AH260" s="149"/>
      <c r="AI260" s="149"/>
      <c r="AJ260" s="149"/>
      <c r="AK260" s="149"/>
      <c r="AL260" s="149"/>
      <c r="AM260" s="149"/>
      <c r="AN260" s="149"/>
      <c r="AO260" s="149"/>
      <c r="AP260" s="149"/>
      <c r="AQ260" s="149"/>
      <c r="AR260" s="149"/>
      <c r="AS260" s="149"/>
      <c r="AT260" s="149"/>
      <c r="AU260" s="149"/>
      <c r="AV260" s="149"/>
      <c r="AW260" s="149"/>
      <c r="AX260" s="149"/>
      <c r="AY260" s="149"/>
      <c r="AZ260" s="149"/>
      <c r="BA260" s="149"/>
      <c r="BB260" s="149"/>
      <c r="BC260" s="149"/>
      <c r="BD260" s="149"/>
      <c r="BE260" s="149"/>
      <c r="BF260" s="149"/>
      <c r="BG260" s="149"/>
      <c r="BH260" s="149"/>
      <c r="BI260" s="149"/>
      <c r="BJ260" s="149"/>
      <c r="BK260" s="149"/>
      <c r="BL260" s="149"/>
      <c r="BM260" s="149"/>
      <c r="BN260" s="149"/>
      <c r="BO260" s="149"/>
      <c r="BP260" s="149"/>
      <c r="BQ260" s="149"/>
      <c r="BR260" s="149"/>
      <c r="BS260" s="149"/>
      <c r="BT260" s="149"/>
      <c r="BU260" s="149"/>
      <c r="BV260" s="149"/>
      <c r="BW260" s="149"/>
      <c r="BX260" s="149"/>
      <c r="BY260" s="149"/>
      <c r="BZ260" s="149"/>
      <c r="CA260" s="149"/>
      <c r="CB260" s="149"/>
      <c r="CC260" s="149"/>
      <c r="CD260" s="149"/>
      <c r="CE260" s="149"/>
      <c r="CF260" s="149"/>
      <c r="CG260" s="149"/>
      <c r="CH260" s="149"/>
      <c r="CI260" s="149"/>
      <c r="CZ260" s="152"/>
      <c r="DA260" s="157"/>
      <c r="DB260" s="164"/>
    </row>
    <row r="261" spans="2:106" s="135" customFormat="1" ht="14.25" outlineLevel="2" x14ac:dyDescent="0.25">
      <c r="B261" s="136"/>
      <c r="C261" s="540" t="str">
        <f t="shared" si="246"/>
        <v>ГПН Р</v>
      </c>
      <c r="D261" s="147"/>
      <c r="E261" s="147"/>
      <c r="F261" s="291"/>
      <c r="G261" s="147"/>
      <c r="H261" s="149">
        <f t="shared" si="252"/>
        <v>2948.409342382934</v>
      </c>
      <c r="I261" s="149">
        <f t="shared" si="252"/>
        <v>2948.409342382934</v>
      </c>
      <c r="J261" s="149">
        <f t="shared" ref="J261:R261" si="261">J303*J$99</f>
        <v>2948.409342382934</v>
      </c>
      <c r="K261" s="149">
        <f t="shared" si="261"/>
        <v>2948.409342382934</v>
      </c>
      <c r="L261" s="149">
        <f t="shared" si="261"/>
        <v>2948.409342382934</v>
      </c>
      <c r="M261" s="149">
        <f t="shared" si="261"/>
        <v>2948.409342382934</v>
      </c>
      <c r="N261" s="149">
        <f t="shared" si="261"/>
        <v>2948.409342382934</v>
      </c>
      <c r="O261" s="149">
        <f t="shared" si="261"/>
        <v>2948.409342382934</v>
      </c>
      <c r="P261" s="149">
        <f t="shared" si="261"/>
        <v>2948.409342382934</v>
      </c>
      <c r="Q261" s="149">
        <f t="shared" si="261"/>
        <v>2948.409342382934</v>
      </c>
      <c r="R261" s="149">
        <f t="shared" si="261"/>
        <v>2948.409342382934</v>
      </c>
      <c r="S261" s="149"/>
      <c r="T261" s="149"/>
      <c r="U261" s="149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49"/>
      <c r="AF261" s="149"/>
      <c r="AG261" s="149"/>
      <c r="AH261" s="149"/>
      <c r="AI261" s="149"/>
      <c r="AJ261" s="149"/>
      <c r="AK261" s="149"/>
      <c r="AL261" s="149"/>
      <c r="AM261" s="149"/>
      <c r="AN261" s="149"/>
      <c r="AO261" s="149"/>
      <c r="AP261" s="149"/>
      <c r="AQ261" s="149"/>
      <c r="AR261" s="149"/>
      <c r="AS261" s="149"/>
      <c r="AT261" s="149"/>
      <c r="AU261" s="149"/>
      <c r="AV261" s="149"/>
      <c r="AW261" s="149"/>
      <c r="AX261" s="149"/>
      <c r="AY261" s="149"/>
      <c r="AZ261" s="149"/>
      <c r="BA261" s="149"/>
      <c r="BB261" s="149"/>
      <c r="BC261" s="149"/>
      <c r="BD261" s="149"/>
      <c r="BE261" s="149"/>
      <c r="BF261" s="149"/>
      <c r="BG261" s="149"/>
      <c r="BH261" s="149"/>
      <c r="BI261" s="149"/>
      <c r="BJ261" s="149"/>
      <c r="BK261" s="149"/>
      <c r="BL261" s="149"/>
      <c r="BM261" s="149"/>
      <c r="BN261" s="149"/>
      <c r="BO261" s="149"/>
      <c r="BP261" s="149"/>
      <c r="BQ261" s="149"/>
      <c r="BR261" s="149"/>
      <c r="BS261" s="149"/>
      <c r="BT261" s="149"/>
      <c r="BU261" s="149"/>
      <c r="BV261" s="149"/>
      <c r="BW261" s="149"/>
      <c r="BX261" s="149"/>
      <c r="BY261" s="149"/>
      <c r="BZ261" s="149"/>
      <c r="CA261" s="149"/>
      <c r="CB261" s="149"/>
      <c r="CC261" s="149"/>
      <c r="CD261" s="149"/>
      <c r="CE261" s="149"/>
      <c r="CF261" s="149"/>
      <c r="CG261" s="149"/>
      <c r="CH261" s="149"/>
      <c r="CI261" s="149"/>
      <c r="CZ261" s="152"/>
      <c r="DA261" s="157"/>
      <c r="DB261" s="164"/>
    </row>
    <row r="262" spans="2:106" s="135" customFormat="1" ht="14.25" outlineLevel="2" x14ac:dyDescent="0.25">
      <c r="B262" s="136"/>
      <c r="C262" s="540" t="str">
        <f t="shared" si="246"/>
        <v>Гео</v>
      </c>
      <c r="D262" s="147"/>
      <c r="E262" s="147"/>
      <c r="F262" s="291"/>
      <c r="G262" s="147"/>
      <c r="H262" s="149">
        <f t="shared" si="252"/>
        <v>2948.409342382934</v>
      </c>
      <c r="I262" s="149">
        <f t="shared" si="252"/>
        <v>2948.409342382934</v>
      </c>
      <c r="J262" s="149">
        <f t="shared" ref="J262:R262" si="262">J304*J$99</f>
        <v>2948.409342382934</v>
      </c>
      <c r="K262" s="149">
        <f t="shared" si="262"/>
        <v>2948.409342382934</v>
      </c>
      <c r="L262" s="149">
        <f t="shared" si="262"/>
        <v>2948.409342382934</v>
      </c>
      <c r="M262" s="149">
        <f t="shared" si="262"/>
        <v>2948.409342382934</v>
      </c>
      <c r="N262" s="149">
        <f t="shared" si="262"/>
        <v>2948.409342382934</v>
      </c>
      <c r="O262" s="149">
        <f t="shared" si="262"/>
        <v>2948.409342382934</v>
      </c>
      <c r="P262" s="149">
        <f t="shared" si="262"/>
        <v>2948.409342382934</v>
      </c>
      <c r="Q262" s="149">
        <f t="shared" si="262"/>
        <v>2948.409342382934</v>
      </c>
      <c r="R262" s="149">
        <f t="shared" si="262"/>
        <v>3538.0912108595217</v>
      </c>
      <c r="S262" s="149"/>
      <c r="T262" s="149"/>
      <c r="U262" s="149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49"/>
      <c r="AF262" s="149"/>
      <c r="AG262" s="149"/>
      <c r="AH262" s="149"/>
      <c r="AI262" s="149"/>
      <c r="AJ262" s="149"/>
      <c r="AK262" s="149"/>
      <c r="AL262" s="149"/>
      <c r="AM262" s="149"/>
      <c r="AN262" s="149"/>
      <c r="AO262" s="149"/>
      <c r="AP262" s="149"/>
      <c r="AQ262" s="149"/>
      <c r="AR262" s="149"/>
      <c r="AS262" s="149"/>
      <c r="AT262" s="149"/>
      <c r="AU262" s="149"/>
      <c r="AV262" s="149"/>
      <c r="AW262" s="149"/>
      <c r="AX262" s="149"/>
      <c r="AY262" s="149"/>
      <c r="AZ262" s="149"/>
      <c r="BA262" s="149"/>
      <c r="BB262" s="149"/>
      <c r="BC262" s="149"/>
      <c r="BD262" s="149"/>
      <c r="BE262" s="149"/>
      <c r="BF262" s="149"/>
      <c r="BG262" s="149"/>
      <c r="BH262" s="149"/>
      <c r="BI262" s="149"/>
      <c r="BJ262" s="149"/>
      <c r="BK262" s="149"/>
      <c r="BL262" s="149"/>
      <c r="BM262" s="149"/>
      <c r="BN262" s="149"/>
      <c r="BO262" s="149"/>
      <c r="BP262" s="149"/>
      <c r="BQ262" s="149"/>
      <c r="BR262" s="149"/>
      <c r="BS262" s="149"/>
      <c r="BT262" s="149"/>
      <c r="BU262" s="149"/>
      <c r="BV262" s="149"/>
      <c r="BW262" s="149"/>
      <c r="BX262" s="149"/>
      <c r="BY262" s="149"/>
      <c r="BZ262" s="149"/>
      <c r="CA262" s="149"/>
      <c r="CB262" s="149"/>
      <c r="CC262" s="149"/>
      <c r="CD262" s="149"/>
      <c r="CE262" s="149"/>
      <c r="CF262" s="149"/>
      <c r="CG262" s="149"/>
      <c r="CH262" s="149"/>
      <c r="CI262" s="149"/>
      <c r="CZ262" s="152"/>
      <c r="DA262" s="157"/>
      <c r="DB262" s="164"/>
    </row>
    <row r="263" spans="2:106" s="135" customFormat="1" ht="14.25" outlineLevel="2" x14ac:dyDescent="0.25">
      <c r="B263" s="136"/>
      <c r="C263" s="540" t="str">
        <f t="shared" si="246"/>
        <v>НТЦ</v>
      </c>
      <c r="D263" s="147"/>
      <c r="E263" s="147"/>
      <c r="F263" s="291"/>
      <c r="G263" s="147"/>
      <c r="H263" s="149">
        <f t="shared" si="252"/>
        <v>3538.0912108595217</v>
      </c>
      <c r="I263" s="149">
        <f t="shared" si="252"/>
        <v>3538.0912108595217</v>
      </c>
      <c r="J263" s="149">
        <f t="shared" ref="J263:R263" si="263">J305*J$99</f>
        <v>3538.0912108595217</v>
      </c>
      <c r="K263" s="149">
        <f t="shared" si="263"/>
        <v>3538.0912108595217</v>
      </c>
      <c r="L263" s="149">
        <f t="shared" si="263"/>
        <v>3538.0912108595217</v>
      </c>
      <c r="M263" s="149">
        <f t="shared" si="263"/>
        <v>3538.0912108595217</v>
      </c>
      <c r="N263" s="149">
        <f t="shared" si="263"/>
        <v>3538.0912108595217</v>
      </c>
      <c r="O263" s="149">
        <f t="shared" si="263"/>
        <v>3538.0912108595217</v>
      </c>
      <c r="P263" s="149">
        <f t="shared" si="263"/>
        <v>3538.0912108595217</v>
      </c>
      <c r="Q263" s="149">
        <f t="shared" si="263"/>
        <v>3538.0912108595217</v>
      </c>
      <c r="R263" s="149">
        <f t="shared" si="263"/>
        <v>3538.0912108595217</v>
      </c>
      <c r="S263" s="149"/>
      <c r="T263" s="149"/>
      <c r="U263" s="149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49"/>
      <c r="AF263" s="149"/>
      <c r="AG263" s="149"/>
      <c r="AH263" s="149"/>
      <c r="AI263" s="149"/>
      <c r="AJ263" s="149"/>
      <c r="AK263" s="149"/>
      <c r="AL263" s="149"/>
      <c r="AM263" s="149"/>
      <c r="AN263" s="149"/>
      <c r="AO263" s="149"/>
      <c r="AP263" s="149"/>
      <c r="AQ263" s="149"/>
      <c r="AR263" s="149"/>
      <c r="AS263" s="149"/>
      <c r="AT263" s="149"/>
      <c r="AU263" s="149"/>
      <c r="AV263" s="149"/>
      <c r="AW263" s="149"/>
      <c r="AX263" s="149"/>
      <c r="AY263" s="149"/>
      <c r="AZ263" s="149"/>
      <c r="BA263" s="149"/>
      <c r="BB263" s="149"/>
      <c r="BC263" s="149"/>
      <c r="BD263" s="149"/>
      <c r="BE263" s="149"/>
      <c r="BF263" s="149"/>
      <c r="BG263" s="149"/>
      <c r="BH263" s="149"/>
      <c r="BI263" s="149"/>
      <c r="BJ263" s="149"/>
      <c r="BK263" s="149"/>
      <c r="BL263" s="149"/>
      <c r="BM263" s="149"/>
      <c r="BN263" s="149"/>
      <c r="BO263" s="149"/>
      <c r="BP263" s="149"/>
      <c r="BQ263" s="149"/>
      <c r="BR263" s="149"/>
      <c r="BS263" s="149"/>
      <c r="BT263" s="149"/>
      <c r="BU263" s="149"/>
      <c r="BV263" s="149"/>
      <c r="BW263" s="149"/>
      <c r="BX263" s="149"/>
      <c r="BY263" s="149"/>
      <c r="BZ263" s="149"/>
      <c r="CA263" s="149"/>
      <c r="CB263" s="149"/>
      <c r="CC263" s="149"/>
      <c r="CD263" s="149"/>
      <c r="CE263" s="149"/>
      <c r="CF263" s="149"/>
      <c r="CG263" s="149"/>
      <c r="CH263" s="149"/>
      <c r="CI263" s="149"/>
      <c r="CZ263" s="152"/>
      <c r="DA263" s="157"/>
      <c r="DB263" s="164"/>
    </row>
    <row r="264" spans="2:106" s="135" customFormat="1" ht="14.25" outlineLevel="2" x14ac:dyDescent="0.25">
      <c r="B264" s="136"/>
      <c r="C264" s="540" t="str">
        <f t="shared" si="246"/>
        <v>Меретояха</v>
      </c>
      <c r="D264" s="147"/>
      <c r="E264" s="147"/>
      <c r="F264" s="291"/>
      <c r="G264" s="147"/>
      <c r="H264" s="149">
        <f t="shared" si="252"/>
        <v>3538.0912108595217</v>
      </c>
      <c r="I264" s="149">
        <f t="shared" si="252"/>
        <v>3538.0912108595217</v>
      </c>
      <c r="J264" s="149">
        <f t="shared" ref="J264:R264" si="264">J306*J$99</f>
        <v>3538.0912108595217</v>
      </c>
      <c r="K264" s="149">
        <f t="shared" si="264"/>
        <v>3538.0912108595217</v>
      </c>
      <c r="L264" s="149">
        <f t="shared" si="264"/>
        <v>3538.0912108595217</v>
      </c>
      <c r="M264" s="149">
        <f t="shared" si="264"/>
        <v>3538.0912108595217</v>
      </c>
      <c r="N264" s="149">
        <f t="shared" si="264"/>
        <v>3538.0912108595217</v>
      </c>
      <c r="O264" s="149">
        <f t="shared" si="264"/>
        <v>3538.0912108595217</v>
      </c>
      <c r="P264" s="149">
        <f t="shared" si="264"/>
        <v>3538.0912108595217</v>
      </c>
      <c r="Q264" s="149">
        <f t="shared" si="264"/>
        <v>3538.0912108595217</v>
      </c>
      <c r="R264" s="149">
        <f t="shared" si="264"/>
        <v>0</v>
      </c>
      <c r="S264" s="149"/>
      <c r="T264" s="149"/>
      <c r="U264" s="149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49"/>
      <c r="AF264" s="149"/>
      <c r="AG264" s="149"/>
      <c r="AH264" s="149"/>
      <c r="AI264" s="149"/>
      <c r="AJ264" s="149"/>
      <c r="AK264" s="149"/>
      <c r="AL264" s="149"/>
      <c r="AM264" s="149"/>
      <c r="AN264" s="149"/>
      <c r="AO264" s="149"/>
      <c r="AP264" s="149"/>
      <c r="AQ264" s="149"/>
      <c r="AR264" s="149"/>
      <c r="AS264" s="149"/>
      <c r="AT264" s="149"/>
      <c r="AU264" s="149"/>
      <c r="AV264" s="149"/>
      <c r="AW264" s="149"/>
      <c r="AX264" s="149"/>
      <c r="AY264" s="149"/>
      <c r="AZ264" s="149"/>
      <c r="BA264" s="149"/>
      <c r="BB264" s="149"/>
      <c r="BC264" s="149"/>
      <c r="BD264" s="149"/>
      <c r="BE264" s="149"/>
      <c r="BF264" s="149"/>
      <c r="BG264" s="149"/>
      <c r="BH264" s="149"/>
      <c r="BI264" s="149"/>
      <c r="BJ264" s="149"/>
      <c r="BK264" s="149"/>
      <c r="BL264" s="149"/>
      <c r="BM264" s="149"/>
      <c r="BN264" s="149"/>
      <c r="BO264" s="149"/>
      <c r="BP264" s="149"/>
      <c r="BQ264" s="149"/>
      <c r="BR264" s="149"/>
      <c r="BS264" s="149"/>
      <c r="BT264" s="149"/>
      <c r="BU264" s="149"/>
      <c r="BV264" s="149"/>
      <c r="BW264" s="149"/>
      <c r="BX264" s="149"/>
      <c r="BY264" s="149"/>
      <c r="BZ264" s="149"/>
      <c r="CA264" s="149"/>
      <c r="CB264" s="149"/>
      <c r="CC264" s="149"/>
      <c r="CD264" s="149"/>
      <c r="CE264" s="149"/>
      <c r="CF264" s="149"/>
      <c r="CG264" s="149"/>
      <c r="CH264" s="149"/>
      <c r="CI264" s="149"/>
      <c r="CZ264" s="152"/>
      <c r="DA264" s="157"/>
      <c r="DB264" s="164"/>
    </row>
    <row r="265" spans="2:106" s="685" customFormat="1" ht="25.5" outlineLevel="2" x14ac:dyDescent="0.25">
      <c r="B265" s="680" t="s">
        <v>1128</v>
      </c>
      <c r="C265" s="681" t="s">
        <v>1148</v>
      </c>
      <c r="D265" s="682" t="s">
        <v>1130</v>
      </c>
      <c r="E265" s="682"/>
      <c r="F265" s="683"/>
      <c r="G265" s="682"/>
      <c r="H265" s="684">
        <f>SUM(H266:H278)</f>
        <v>0</v>
      </c>
      <c r="I265" s="684">
        <f>SUM(I266:I278)</f>
        <v>0</v>
      </c>
      <c r="J265" s="684">
        <f t="shared" ref="J265" si="265">SUM(J266:J278)</f>
        <v>16886.831460674155</v>
      </c>
      <c r="K265" s="684">
        <f t="shared" ref="K265" si="266">SUM(K266:K278)</f>
        <v>43905.761797752813</v>
      </c>
      <c r="L265" s="684">
        <f t="shared" ref="L265" si="267">SUM(L266:L278)</f>
        <v>43905.761797752813</v>
      </c>
      <c r="M265" s="684">
        <f t="shared" ref="M265" si="268">SUM(M266:M278)</f>
        <v>43905.761797752813</v>
      </c>
      <c r="N265" s="684">
        <f t="shared" ref="N265" si="269">SUM(N266:N278)</f>
        <v>43905.761797752813</v>
      </c>
      <c r="O265" s="684">
        <f t="shared" ref="O265" si="270">SUM(O266:O278)</f>
        <v>43905.761797752813</v>
      </c>
      <c r="P265" s="684">
        <f t="shared" ref="P265" si="271">SUM(P266:P278)</f>
        <v>43905.761797752813</v>
      </c>
      <c r="Q265" s="684">
        <f t="shared" ref="Q265" si="272">SUM(Q266:Q278)</f>
        <v>43905.761797752813</v>
      </c>
      <c r="R265" s="684">
        <f t="shared" ref="R265" si="273">SUM(R266:R278)</f>
        <v>43905.761797752813</v>
      </c>
      <c r="S265" s="684"/>
      <c r="T265" s="684"/>
      <c r="U265" s="684"/>
      <c r="V265" s="684"/>
      <c r="W265" s="684"/>
      <c r="X265" s="684"/>
      <c r="Y265" s="684"/>
      <c r="Z265" s="684"/>
      <c r="AA265" s="684"/>
      <c r="AB265" s="684"/>
      <c r="AC265" s="684"/>
      <c r="AD265" s="684"/>
      <c r="AE265" s="684"/>
      <c r="AF265" s="684"/>
      <c r="AG265" s="684"/>
      <c r="AH265" s="684"/>
      <c r="AI265" s="684"/>
      <c r="AJ265" s="684"/>
      <c r="AK265" s="684"/>
      <c r="AL265" s="684"/>
      <c r="AM265" s="684"/>
      <c r="AN265" s="684"/>
      <c r="AO265" s="684"/>
      <c r="AP265" s="684"/>
      <c r="AQ265" s="684"/>
      <c r="AR265" s="684"/>
      <c r="AS265" s="684"/>
      <c r="AT265" s="684"/>
      <c r="AU265" s="684"/>
      <c r="AV265" s="684"/>
      <c r="AW265" s="684"/>
      <c r="AX265" s="684"/>
      <c r="AY265" s="684"/>
      <c r="AZ265" s="684"/>
      <c r="BA265" s="684"/>
      <c r="BB265" s="684"/>
      <c r="BC265" s="684"/>
      <c r="BD265" s="684"/>
      <c r="BE265" s="684"/>
      <c r="BF265" s="684"/>
      <c r="BG265" s="684"/>
      <c r="BH265" s="684"/>
      <c r="BI265" s="684"/>
      <c r="BJ265" s="684"/>
      <c r="BK265" s="684"/>
      <c r="BL265" s="684"/>
      <c r="BM265" s="684"/>
      <c r="BN265" s="684"/>
      <c r="BO265" s="684"/>
      <c r="BP265" s="684"/>
      <c r="BQ265" s="684"/>
      <c r="BR265" s="684"/>
      <c r="BS265" s="684"/>
      <c r="BT265" s="684"/>
      <c r="BU265" s="684"/>
      <c r="BV265" s="684"/>
      <c r="BW265" s="684"/>
      <c r="BX265" s="684"/>
      <c r="BY265" s="684"/>
      <c r="BZ265" s="684"/>
      <c r="CA265" s="684"/>
      <c r="CB265" s="684"/>
      <c r="CC265" s="684"/>
      <c r="CD265" s="684"/>
      <c r="CE265" s="684"/>
      <c r="CF265" s="684"/>
      <c r="CG265" s="684"/>
      <c r="CH265" s="684"/>
      <c r="CI265" s="684"/>
      <c r="CZ265" s="686"/>
      <c r="DA265" s="687"/>
      <c r="DB265" s="688"/>
    </row>
    <row r="266" spans="2:106" s="135" customFormat="1" ht="14.25" outlineLevel="2" x14ac:dyDescent="0.25">
      <c r="C266" s="716" t="str">
        <f>C252</f>
        <v>КЦ</v>
      </c>
      <c r="D266" s="147"/>
      <c r="E266" s="147"/>
      <c r="F266" s="291"/>
      <c r="G266" s="147"/>
      <c r="H266" s="149">
        <f>H294-H280</f>
        <v>0</v>
      </c>
      <c r="I266" s="149">
        <f>I294-I280</f>
        <v>0</v>
      </c>
      <c r="J266" s="149">
        <f t="shared" ref="J266:R266" si="274">J294-J280</f>
        <v>0</v>
      </c>
      <c r="K266" s="149">
        <f t="shared" si="274"/>
        <v>0</v>
      </c>
      <c r="L266" s="149">
        <f t="shared" si="274"/>
        <v>0</v>
      </c>
      <c r="M266" s="149">
        <f t="shared" si="274"/>
        <v>0</v>
      </c>
      <c r="N266" s="149">
        <f t="shared" si="274"/>
        <v>0</v>
      </c>
      <c r="O266" s="149">
        <f t="shared" si="274"/>
        <v>0</v>
      </c>
      <c r="P266" s="149">
        <f t="shared" si="274"/>
        <v>0</v>
      </c>
      <c r="Q266" s="149">
        <f t="shared" si="274"/>
        <v>0</v>
      </c>
      <c r="R266" s="149">
        <f t="shared" si="274"/>
        <v>0</v>
      </c>
      <c r="S266" s="149"/>
      <c r="T266" s="149"/>
      <c r="U266" s="149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49"/>
      <c r="AF266" s="149"/>
      <c r="AG266" s="149"/>
      <c r="AH266" s="149"/>
      <c r="AI266" s="149"/>
      <c r="AJ266" s="149"/>
      <c r="AK266" s="149"/>
      <c r="AL266" s="149"/>
      <c r="AM266" s="149"/>
      <c r="AN266" s="149"/>
      <c r="AO266" s="149"/>
      <c r="AP266" s="149"/>
      <c r="AQ266" s="149"/>
      <c r="AR266" s="149"/>
      <c r="AS266" s="149"/>
      <c r="AT266" s="149"/>
      <c r="AU266" s="149"/>
      <c r="AV266" s="149"/>
      <c r="AW266" s="149"/>
      <c r="AX266" s="149"/>
      <c r="AY266" s="149"/>
      <c r="AZ266" s="149"/>
      <c r="BA266" s="149"/>
      <c r="BB266" s="149"/>
      <c r="BC266" s="149"/>
      <c r="BD266" s="149"/>
      <c r="BE266" s="149"/>
      <c r="BF266" s="149"/>
      <c r="BG266" s="149"/>
      <c r="BH266" s="149"/>
      <c r="BI266" s="149"/>
      <c r="BJ266" s="149"/>
      <c r="BK266" s="149"/>
      <c r="BL266" s="149"/>
      <c r="BM266" s="149"/>
      <c r="BN266" s="149"/>
      <c r="BO266" s="149"/>
      <c r="BP266" s="149"/>
      <c r="BQ266" s="149"/>
      <c r="BR266" s="149"/>
      <c r="BS266" s="149"/>
      <c r="BT266" s="149"/>
      <c r="BU266" s="149"/>
      <c r="BV266" s="149"/>
      <c r="BW266" s="149"/>
      <c r="BX266" s="149"/>
      <c r="BY266" s="149"/>
      <c r="BZ266" s="149"/>
      <c r="CA266" s="149"/>
      <c r="CB266" s="149"/>
      <c r="CC266" s="149"/>
      <c r="CD266" s="149"/>
      <c r="CE266" s="149"/>
      <c r="CF266" s="149"/>
      <c r="CG266" s="149"/>
      <c r="CH266" s="149"/>
      <c r="CI266" s="149"/>
      <c r="CZ266" s="152"/>
      <c r="DA266" s="157"/>
      <c r="DB266" s="164"/>
    </row>
    <row r="267" spans="2:106" s="135" customFormat="1" ht="14.25" outlineLevel="2" x14ac:dyDescent="0.25">
      <c r="B267" s="136"/>
      <c r="C267" s="716" t="str">
        <f t="shared" ref="C267:C278" si="275">C253</f>
        <v>ННГ</v>
      </c>
      <c r="D267" s="147"/>
      <c r="E267" s="147"/>
      <c r="F267" s="291"/>
      <c r="G267" s="147"/>
      <c r="H267" s="149">
        <f t="shared" ref="H267" si="276">H295-H281</f>
        <v>0</v>
      </c>
      <c r="I267" s="149">
        <f t="shared" ref="I267:R267" si="277">I295-I281</f>
        <v>0</v>
      </c>
      <c r="J267" s="149">
        <f t="shared" si="277"/>
        <v>1899.7685393258425</v>
      </c>
      <c r="K267" s="149">
        <f t="shared" si="277"/>
        <v>4939.3982022471901</v>
      </c>
      <c r="L267" s="149">
        <f t="shared" si="277"/>
        <v>4939.3982022471901</v>
      </c>
      <c r="M267" s="149">
        <f t="shared" si="277"/>
        <v>4939.3982022471901</v>
      </c>
      <c r="N267" s="149">
        <f t="shared" si="277"/>
        <v>4939.3982022471901</v>
      </c>
      <c r="O267" s="149">
        <f t="shared" si="277"/>
        <v>4939.3982022471901</v>
      </c>
      <c r="P267" s="149">
        <f t="shared" si="277"/>
        <v>4939.3982022471901</v>
      </c>
      <c r="Q267" s="149">
        <f t="shared" si="277"/>
        <v>4939.3982022471901</v>
      </c>
      <c r="R267" s="149">
        <f t="shared" si="277"/>
        <v>4939.3982022471901</v>
      </c>
      <c r="S267" s="149"/>
      <c r="T267" s="149"/>
      <c r="U267" s="149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49"/>
      <c r="AF267" s="149"/>
      <c r="AG267" s="149"/>
      <c r="AH267" s="149"/>
      <c r="AI267" s="149"/>
      <c r="AJ267" s="149"/>
      <c r="AK267" s="149"/>
      <c r="AL267" s="149"/>
      <c r="AM267" s="149"/>
      <c r="AN267" s="149"/>
      <c r="AO267" s="149"/>
      <c r="AP267" s="149"/>
      <c r="AQ267" s="149"/>
      <c r="AR267" s="149"/>
      <c r="AS267" s="149"/>
      <c r="AT267" s="149"/>
      <c r="AU267" s="149"/>
      <c r="AV267" s="149"/>
      <c r="AW267" s="149"/>
      <c r="AX267" s="149"/>
      <c r="AY267" s="149"/>
      <c r="AZ267" s="149"/>
      <c r="BA267" s="149"/>
      <c r="BB267" s="149"/>
      <c r="BC267" s="149"/>
      <c r="BD267" s="149"/>
      <c r="BE267" s="149"/>
      <c r="BF267" s="149"/>
      <c r="BG267" s="149"/>
      <c r="BH267" s="149"/>
      <c r="BI267" s="149"/>
      <c r="BJ267" s="149"/>
      <c r="BK267" s="149"/>
      <c r="BL267" s="149"/>
      <c r="BM267" s="149"/>
      <c r="BN267" s="149"/>
      <c r="BO267" s="149"/>
      <c r="BP267" s="149"/>
      <c r="BQ267" s="149"/>
      <c r="BR267" s="149"/>
      <c r="BS267" s="149"/>
      <c r="BT267" s="149"/>
      <c r="BU267" s="149"/>
      <c r="BV267" s="149"/>
      <c r="BW267" s="149"/>
      <c r="BX267" s="149"/>
      <c r="BY267" s="149"/>
      <c r="BZ267" s="149"/>
      <c r="CA267" s="149"/>
      <c r="CB267" s="149"/>
      <c r="CC267" s="149"/>
      <c r="CD267" s="149"/>
      <c r="CE267" s="149"/>
      <c r="CF267" s="149"/>
      <c r="CG267" s="149"/>
      <c r="CH267" s="149"/>
      <c r="CI267" s="149"/>
      <c r="CZ267" s="152"/>
      <c r="DA267" s="157"/>
      <c r="DB267" s="164"/>
    </row>
    <row r="268" spans="2:106" s="135" customFormat="1" ht="14.25" outlineLevel="2" x14ac:dyDescent="0.25">
      <c r="B268" s="136"/>
      <c r="C268" s="716" t="str">
        <f t="shared" si="275"/>
        <v>Хантос</v>
      </c>
      <c r="D268" s="147"/>
      <c r="E268" s="147"/>
      <c r="F268" s="291"/>
      <c r="G268" s="147"/>
      <c r="H268" s="149">
        <f t="shared" ref="H268" si="278">H296-H282</f>
        <v>0</v>
      </c>
      <c r="I268" s="149">
        <f t="shared" ref="I268:R268" si="279">I296-I282</f>
        <v>0</v>
      </c>
      <c r="J268" s="149">
        <f t="shared" si="279"/>
        <v>1899.7685393258425</v>
      </c>
      <c r="K268" s="149">
        <f t="shared" si="279"/>
        <v>4939.3982022471901</v>
      </c>
      <c r="L268" s="149">
        <f t="shared" si="279"/>
        <v>4939.3982022471901</v>
      </c>
      <c r="M268" s="149">
        <f t="shared" si="279"/>
        <v>4939.3982022471901</v>
      </c>
      <c r="N268" s="149">
        <f t="shared" si="279"/>
        <v>4939.3982022471901</v>
      </c>
      <c r="O268" s="149">
        <f t="shared" si="279"/>
        <v>4939.3982022471901</v>
      </c>
      <c r="P268" s="149">
        <f t="shared" si="279"/>
        <v>4939.3982022471901</v>
      </c>
      <c r="Q268" s="149">
        <f t="shared" si="279"/>
        <v>4939.3982022471901</v>
      </c>
      <c r="R268" s="149">
        <f t="shared" si="279"/>
        <v>4939.3982022471901</v>
      </c>
      <c r="S268" s="149"/>
      <c r="T268" s="149"/>
      <c r="U268" s="149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49"/>
      <c r="AF268" s="149"/>
      <c r="AG268" s="149"/>
      <c r="AH268" s="149"/>
      <c r="AI268" s="149"/>
      <c r="AJ268" s="149"/>
      <c r="AK268" s="149"/>
      <c r="AL268" s="149"/>
      <c r="AM268" s="149"/>
      <c r="AN268" s="149"/>
      <c r="AO268" s="149"/>
      <c r="AP268" s="149"/>
      <c r="AQ268" s="149"/>
      <c r="AR268" s="149"/>
      <c r="AS268" s="149"/>
      <c r="AT268" s="149"/>
      <c r="AU268" s="149"/>
      <c r="AV268" s="149"/>
      <c r="AW268" s="149"/>
      <c r="AX268" s="149"/>
      <c r="AY268" s="149"/>
      <c r="AZ268" s="149"/>
      <c r="BA268" s="149"/>
      <c r="BB268" s="149"/>
      <c r="BC268" s="149"/>
      <c r="BD268" s="149"/>
      <c r="BE268" s="149"/>
      <c r="BF268" s="149"/>
      <c r="BG268" s="149"/>
      <c r="BH268" s="149"/>
      <c r="BI268" s="149"/>
      <c r="BJ268" s="149"/>
      <c r="BK268" s="149"/>
      <c r="BL268" s="149"/>
      <c r="BM268" s="149"/>
      <c r="BN268" s="149"/>
      <c r="BO268" s="149"/>
      <c r="BP268" s="149"/>
      <c r="BQ268" s="149"/>
      <c r="BR268" s="149"/>
      <c r="BS268" s="149"/>
      <c r="BT268" s="149"/>
      <c r="BU268" s="149"/>
      <c r="BV268" s="149"/>
      <c r="BW268" s="149"/>
      <c r="BX268" s="149"/>
      <c r="BY268" s="149"/>
      <c r="BZ268" s="149"/>
      <c r="CA268" s="149"/>
      <c r="CB268" s="149"/>
      <c r="CC268" s="149"/>
      <c r="CD268" s="149"/>
      <c r="CE268" s="149"/>
      <c r="CF268" s="149"/>
      <c r="CG268" s="149"/>
      <c r="CH268" s="149"/>
      <c r="CI268" s="149"/>
      <c r="CZ268" s="152"/>
      <c r="DA268" s="157"/>
      <c r="DB268" s="164"/>
    </row>
    <row r="269" spans="2:106" s="135" customFormat="1" ht="14.25" outlineLevel="2" x14ac:dyDescent="0.25">
      <c r="B269" s="136"/>
      <c r="C269" s="716" t="str">
        <f t="shared" si="275"/>
        <v>Мегион</v>
      </c>
      <c r="D269" s="147"/>
      <c r="E269" s="147"/>
      <c r="F269" s="291"/>
      <c r="G269" s="147"/>
      <c r="H269" s="149">
        <f t="shared" ref="H269" si="280">H297-H283</f>
        <v>0</v>
      </c>
      <c r="I269" s="149">
        <f t="shared" ref="I269:R269" si="281">I297-I283</f>
        <v>0</v>
      </c>
      <c r="J269" s="149">
        <f t="shared" si="281"/>
        <v>1899.7685393258425</v>
      </c>
      <c r="K269" s="149">
        <f t="shared" si="281"/>
        <v>4939.3982022471901</v>
      </c>
      <c r="L269" s="149">
        <f t="shared" si="281"/>
        <v>4939.3982022471901</v>
      </c>
      <c r="M269" s="149">
        <f t="shared" si="281"/>
        <v>4939.3982022471901</v>
      </c>
      <c r="N269" s="149">
        <f t="shared" si="281"/>
        <v>4939.3982022471901</v>
      </c>
      <c r="O269" s="149">
        <f t="shared" si="281"/>
        <v>4939.3982022471901</v>
      </c>
      <c r="P269" s="149">
        <f t="shared" si="281"/>
        <v>4939.3982022471901</v>
      </c>
      <c r="Q269" s="149">
        <f t="shared" si="281"/>
        <v>4939.3982022471901</v>
      </c>
      <c r="R269" s="149">
        <f t="shared" si="281"/>
        <v>4939.3982022471901</v>
      </c>
      <c r="S269" s="149"/>
      <c r="T269" s="149"/>
      <c r="U269" s="149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49"/>
      <c r="AF269" s="149"/>
      <c r="AG269" s="149"/>
      <c r="AH269" s="149"/>
      <c r="AI269" s="149"/>
      <c r="AJ269" s="149"/>
      <c r="AK269" s="149"/>
      <c r="AL269" s="149"/>
      <c r="AM269" s="149"/>
      <c r="AN269" s="149"/>
      <c r="AO269" s="149"/>
      <c r="AP269" s="149"/>
      <c r="AQ269" s="149"/>
      <c r="AR269" s="149"/>
      <c r="AS269" s="149"/>
      <c r="AT269" s="149"/>
      <c r="AU269" s="149"/>
      <c r="AV269" s="149"/>
      <c r="AW269" s="149"/>
      <c r="AX269" s="149"/>
      <c r="AY269" s="149"/>
      <c r="AZ269" s="149"/>
      <c r="BA269" s="149"/>
      <c r="BB269" s="149"/>
      <c r="BC269" s="149"/>
      <c r="BD269" s="149"/>
      <c r="BE269" s="149"/>
      <c r="BF269" s="149"/>
      <c r="BG269" s="149"/>
      <c r="BH269" s="149"/>
      <c r="BI269" s="149"/>
      <c r="BJ269" s="149"/>
      <c r="BK269" s="149"/>
      <c r="BL269" s="149"/>
      <c r="BM269" s="149"/>
      <c r="BN269" s="149"/>
      <c r="BO269" s="149"/>
      <c r="BP269" s="149"/>
      <c r="BQ269" s="149"/>
      <c r="BR269" s="149"/>
      <c r="BS269" s="149"/>
      <c r="BT269" s="149"/>
      <c r="BU269" s="149"/>
      <c r="BV269" s="149"/>
      <c r="BW269" s="149"/>
      <c r="BX269" s="149"/>
      <c r="BY269" s="149"/>
      <c r="BZ269" s="149"/>
      <c r="CA269" s="149"/>
      <c r="CB269" s="149"/>
      <c r="CC269" s="149"/>
      <c r="CD269" s="149"/>
      <c r="CE269" s="149"/>
      <c r="CF269" s="149"/>
      <c r="CG269" s="149"/>
      <c r="CH269" s="149"/>
      <c r="CI269" s="149"/>
      <c r="CZ269" s="152"/>
      <c r="DA269" s="157"/>
      <c r="DB269" s="164"/>
    </row>
    <row r="270" spans="2:106" s="135" customFormat="1" ht="14.25" outlineLevel="2" x14ac:dyDescent="0.25">
      <c r="B270" s="136"/>
      <c r="C270" s="716" t="str">
        <f t="shared" si="275"/>
        <v>Оренбург</v>
      </c>
      <c r="D270" s="147"/>
      <c r="E270" s="147"/>
      <c r="F270" s="291"/>
      <c r="G270" s="147"/>
      <c r="H270" s="149">
        <f t="shared" ref="H270" si="282">H298-H284</f>
        <v>0</v>
      </c>
      <c r="I270" s="149">
        <f t="shared" ref="I270:R270" si="283">I298-I284</f>
        <v>0</v>
      </c>
      <c r="J270" s="149">
        <f t="shared" si="283"/>
        <v>1055.4269662921349</v>
      </c>
      <c r="K270" s="149">
        <f t="shared" si="283"/>
        <v>2744.1101123595499</v>
      </c>
      <c r="L270" s="149">
        <f t="shared" si="283"/>
        <v>2744.1101123595499</v>
      </c>
      <c r="M270" s="149">
        <f t="shared" si="283"/>
        <v>2744.1101123595499</v>
      </c>
      <c r="N270" s="149">
        <f t="shared" si="283"/>
        <v>2744.1101123595499</v>
      </c>
      <c r="O270" s="149">
        <f t="shared" si="283"/>
        <v>2744.1101123595499</v>
      </c>
      <c r="P270" s="149">
        <f t="shared" si="283"/>
        <v>2744.1101123595499</v>
      </c>
      <c r="Q270" s="149">
        <f t="shared" si="283"/>
        <v>2744.1101123595499</v>
      </c>
      <c r="R270" s="149">
        <f t="shared" si="283"/>
        <v>2744.1101123595499</v>
      </c>
      <c r="S270" s="149"/>
      <c r="T270" s="149"/>
      <c r="U270" s="149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49"/>
      <c r="AF270" s="149"/>
      <c r="AG270" s="149"/>
      <c r="AH270" s="149"/>
      <c r="AI270" s="149"/>
      <c r="AJ270" s="149"/>
      <c r="AK270" s="149"/>
      <c r="AL270" s="149"/>
      <c r="AM270" s="149"/>
      <c r="AN270" s="149"/>
      <c r="AO270" s="149"/>
      <c r="AP270" s="149"/>
      <c r="AQ270" s="149"/>
      <c r="AR270" s="149"/>
      <c r="AS270" s="149"/>
      <c r="AT270" s="149"/>
      <c r="AU270" s="149"/>
      <c r="AV270" s="149"/>
      <c r="AW270" s="149"/>
      <c r="AX270" s="149"/>
      <c r="AY270" s="149"/>
      <c r="AZ270" s="149"/>
      <c r="BA270" s="149"/>
      <c r="BB270" s="149"/>
      <c r="BC270" s="149"/>
      <c r="BD270" s="149"/>
      <c r="BE270" s="149"/>
      <c r="BF270" s="149"/>
      <c r="BG270" s="149"/>
      <c r="BH270" s="149"/>
      <c r="BI270" s="149"/>
      <c r="BJ270" s="149"/>
      <c r="BK270" s="149"/>
      <c r="BL270" s="149"/>
      <c r="BM270" s="149"/>
      <c r="BN270" s="149"/>
      <c r="BO270" s="149"/>
      <c r="BP270" s="149"/>
      <c r="BQ270" s="149"/>
      <c r="BR270" s="149"/>
      <c r="BS270" s="149"/>
      <c r="BT270" s="149"/>
      <c r="BU270" s="149"/>
      <c r="BV270" s="149"/>
      <c r="BW270" s="149"/>
      <c r="BX270" s="149"/>
      <c r="BY270" s="149"/>
      <c r="BZ270" s="149"/>
      <c r="CA270" s="149"/>
      <c r="CB270" s="149"/>
      <c r="CC270" s="149"/>
      <c r="CD270" s="149"/>
      <c r="CE270" s="149"/>
      <c r="CF270" s="149"/>
      <c r="CG270" s="149"/>
      <c r="CH270" s="149"/>
      <c r="CI270" s="149"/>
      <c r="CZ270" s="152"/>
      <c r="DA270" s="157"/>
      <c r="DB270" s="164"/>
    </row>
    <row r="271" spans="2:106" s="135" customFormat="1" ht="14.25" outlineLevel="2" x14ac:dyDescent="0.25">
      <c r="B271" s="136"/>
      <c r="C271" s="716" t="str">
        <f t="shared" si="275"/>
        <v>Восток</v>
      </c>
      <c r="D271" s="147"/>
      <c r="E271" s="147"/>
      <c r="F271" s="291"/>
      <c r="G271" s="147"/>
      <c r="H271" s="149">
        <f t="shared" ref="H271" si="284">H299-H285</f>
        <v>0</v>
      </c>
      <c r="I271" s="149">
        <f t="shared" ref="I271:R271" si="285">I299-I285</f>
        <v>0</v>
      </c>
      <c r="J271" s="149">
        <f t="shared" si="285"/>
        <v>1055.4269662921349</v>
      </c>
      <c r="K271" s="149">
        <f t="shared" si="285"/>
        <v>2744.1101123595499</v>
      </c>
      <c r="L271" s="149">
        <f t="shared" si="285"/>
        <v>2744.1101123595499</v>
      </c>
      <c r="M271" s="149">
        <f t="shared" si="285"/>
        <v>2744.1101123595499</v>
      </c>
      <c r="N271" s="149">
        <f t="shared" si="285"/>
        <v>2744.1101123595499</v>
      </c>
      <c r="O271" s="149">
        <f t="shared" si="285"/>
        <v>2744.1101123595499</v>
      </c>
      <c r="P271" s="149">
        <f t="shared" si="285"/>
        <v>2744.1101123595499</v>
      </c>
      <c r="Q271" s="149">
        <f t="shared" si="285"/>
        <v>2744.1101123595499</v>
      </c>
      <c r="R271" s="149">
        <f t="shared" si="285"/>
        <v>2744.1101123595499</v>
      </c>
      <c r="S271" s="149"/>
      <c r="T271" s="149"/>
      <c r="U271" s="149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49"/>
      <c r="AF271" s="149"/>
      <c r="AG271" s="149"/>
      <c r="AH271" s="149"/>
      <c r="AI271" s="149"/>
      <c r="AJ271" s="149"/>
      <c r="AK271" s="149"/>
      <c r="AL271" s="149"/>
      <c r="AM271" s="149"/>
      <c r="AN271" s="149"/>
      <c r="AO271" s="149"/>
      <c r="AP271" s="149"/>
      <c r="AQ271" s="149"/>
      <c r="AR271" s="149"/>
      <c r="AS271" s="149"/>
      <c r="AT271" s="149"/>
      <c r="AU271" s="149"/>
      <c r="AV271" s="149"/>
      <c r="AW271" s="149"/>
      <c r="AX271" s="149"/>
      <c r="AY271" s="149"/>
      <c r="AZ271" s="149"/>
      <c r="BA271" s="149"/>
      <c r="BB271" s="149"/>
      <c r="BC271" s="149"/>
      <c r="BD271" s="149"/>
      <c r="BE271" s="149"/>
      <c r="BF271" s="149"/>
      <c r="BG271" s="149"/>
      <c r="BH271" s="149"/>
      <c r="BI271" s="149"/>
      <c r="BJ271" s="149"/>
      <c r="BK271" s="149"/>
      <c r="BL271" s="149"/>
      <c r="BM271" s="149"/>
      <c r="BN271" s="149"/>
      <c r="BO271" s="149"/>
      <c r="BP271" s="149"/>
      <c r="BQ271" s="149"/>
      <c r="BR271" s="149"/>
      <c r="BS271" s="149"/>
      <c r="BT271" s="149"/>
      <c r="BU271" s="149"/>
      <c r="BV271" s="149"/>
      <c r="BW271" s="149"/>
      <c r="BX271" s="149"/>
      <c r="BY271" s="149"/>
      <c r="BZ271" s="149"/>
      <c r="CA271" s="149"/>
      <c r="CB271" s="149"/>
      <c r="CC271" s="149"/>
      <c r="CD271" s="149"/>
      <c r="CE271" s="149"/>
      <c r="CF271" s="149"/>
      <c r="CG271" s="149"/>
      <c r="CH271" s="149"/>
      <c r="CI271" s="149"/>
      <c r="CZ271" s="152"/>
      <c r="DA271" s="157"/>
      <c r="DB271" s="164"/>
    </row>
    <row r="272" spans="2:106" s="135" customFormat="1" ht="14.25" outlineLevel="2" x14ac:dyDescent="0.25">
      <c r="B272" s="136"/>
      <c r="C272" s="716" t="str">
        <f t="shared" si="275"/>
        <v>Ямал</v>
      </c>
      <c r="D272" s="147"/>
      <c r="E272" s="147"/>
      <c r="F272" s="291"/>
      <c r="G272" s="147"/>
      <c r="H272" s="149">
        <f t="shared" ref="H272" si="286">H300-H286</f>
        <v>0</v>
      </c>
      <c r="I272" s="149">
        <f t="shared" ref="I272:R272" si="287">I300-I286</f>
        <v>0</v>
      </c>
      <c r="J272" s="149">
        <f t="shared" si="287"/>
        <v>1266.5123595505615</v>
      </c>
      <c r="K272" s="149">
        <f t="shared" si="287"/>
        <v>3292.9321348314606</v>
      </c>
      <c r="L272" s="149">
        <f t="shared" si="287"/>
        <v>3292.9321348314606</v>
      </c>
      <c r="M272" s="149">
        <f t="shared" si="287"/>
        <v>3292.9321348314606</v>
      </c>
      <c r="N272" s="149">
        <f t="shared" si="287"/>
        <v>3292.9321348314606</v>
      </c>
      <c r="O272" s="149">
        <f t="shared" si="287"/>
        <v>3292.9321348314606</v>
      </c>
      <c r="P272" s="149">
        <f t="shared" si="287"/>
        <v>3292.9321348314606</v>
      </c>
      <c r="Q272" s="149">
        <f t="shared" si="287"/>
        <v>3292.9321348314606</v>
      </c>
      <c r="R272" s="149">
        <f t="shared" si="287"/>
        <v>3292.9321348314606</v>
      </c>
      <c r="S272" s="149"/>
      <c r="T272" s="149"/>
      <c r="U272" s="149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49"/>
      <c r="AF272" s="149"/>
      <c r="AG272" s="149"/>
      <c r="AH272" s="149"/>
      <c r="AI272" s="149"/>
      <c r="AJ272" s="149"/>
      <c r="AK272" s="149"/>
      <c r="AL272" s="149"/>
      <c r="AM272" s="149"/>
      <c r="AN272" s="149"/>
      <c r="AO272" s="149"/>
      <c r="AP272" s="149"/>
      <c r="AQ272" s="149"/>
      <c r="AR272" s="149"/>
      <c r="AS272" s="149"/>
      <c r="AT272" s="149"/>
      <c r="AU272" s="149"/>
      <c r="AV272" s="149"/>
      <c r="AW272" s="149"/>
      <c r="AX272" s="149"/>
      <c r="AY272" s="149"/>
      <c r="AZ272" s="149"/>
      <c r="BA272" s="149"/>
      <c r="BB272" s="149"/>
      <c r="BC272" s="149"/>
      <c r="BD272" s="149"/>
      <c r="BE272" s="149"/>
      <c r="BF272" s="149"/>
      <c r="BG272" s="149"/>
      <c r="BH272" s="149"/>
      <c r="BI272" s="149"/>
      <c r="BJ272" s="149"/>
      <c r="BK272" s="149"/>
      <c r="BL272" s="149"/>
      <c r="BM272" s="149"/>
      <c r="BN272" s="149"/>
      <c r="BO272" s="149"/>
      <c r="BP272" s="149"/>
      <c r="BQ272" s="149"/>
      <c r="BR272" s="149"/>
      <c r="BS272" s="149"/>
      <c r="BT272" s="149"/>
      <c r="BU272" s="149"/>
      <c r="BV272" s="149"/>
      <c r="BW272" s="149"/>
      <c r="BX272" s="149"/>
      <c r="BY272" s="149"/>
      <c r="BZ272" s="149"/>
      <c r="CA272" s="149"/>
      <c r="CB272" s="149"/>
      <c r="CC272" s="149"/>
      <c r="CD272" s="149"/>
      <c r="CE272" s="149"/>
      <c r="CF272" s="149"/>
      <c r="CG272" s="149"/>
      <c r="CH272" s="149"/>
      <c r="CI272" s="149"/>
      <c r="CZ272" s="152"/>
      <c r="DA272" s="157"/>
      <c r="DB272" s="164"/>
    </row>
    <row r="273" spans="2:106" s="135" customFormat="1" ht="14.25" outlineLevel="2" x14ac:dyDescent="0.25">
      <c r="B273" s="136"/>
      <c r="C273" s="716" t="str">
        <f t="shared" si="275"/>
        <v>Мессояха</v>
      </c>
      <c r="D273" s="147"/>
      <c r="E273" s="147"/>
      <c r="F273" s="291"/>
      <c r="G273" s="147"/>
      <c r="H273" s="149">
        <f t="shared" ref="H273" si="288">H301-H287</f>
        <v>0</v>
      </c>
      <c r="I273" s="149">
        <f t="shared" ref="I273:R273" si="289">I301-I287</f>
        <v>0</v>
      </c>
      <c r="J273" s="149">
        <f t="shared" si="289"/>
        <v>1266.5123595505615</v>
      </c>
      <c r="K273" s="149">
        <f t="shared" si="289"/>
        <v>3292.9321348314606</v>
      </c>
      <c r="L273" s="149">
        <f t="shared" si="289"/>
        <v>3292.9321348314606</v>
      </c>
      <c r="M273" s="149">
        <f t="shared" si="289"/>
        <v>3292.9321348314606</v>
      </c>
      <c r="N273" s="149">
        <f t="shared" si="289"/>
        <v>3292.9321348314606</v>
      </c>
      <c r="O273" s="149">
        <f t="shared" si="289"/>
        <v>3292.9321348314606</v>
      </c>
      <c r="P273" s="149">
        <f t="shared" si="289"/>
        <v>3292.9321348314606</v>
      </c>
      <c r="Q273" s="149">
        <f t="shared" si="289"/>
        <v>3292.9321348314606</v>
      </c>
      <c r="R273" s="149">
        <f t="shared" si="289"/>
        <v>3292.9321348314606</v>
      </c>
      <c r="S273" s="149"/>
      <c r="T273" s="149"/>
      <c r="U273" s="149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49"/>
      <c r="AF273" s="149"/>
      <c r="AG273" s="149"/>
      <c r="AH273" s="149"/>
      <c r="AI273" s="149"/>
      <c r="AJ273" s="149"/>
      <c r="AK273" s="149"/>
      <c r="AL273" s="149"/>
      <c r="AM273" s="149"/>
      <c r="AN273" s="149"/>
      <c r="AO273" s="149"/>
      <c r="AP273" s="149"/>
      <c r="AQ273" s="149"/>
      <c r="AR273" s="149"/>
      <c r="AS273" s="149"/>
      <c r="AT273" s="149"/>
      <c r="AU273" s="149"/>
      <c r="AV273" s="149"/>
      <c r="AW273" s="149"/>
      <c r="AX273" s="149"/>
      <c r="AY273" s="149"/>
      <c r="AZ273" s="149"/>
      <c r="BA273" s="149"/>
      <c r="BB273" s="149"/>
      <c r="BC273" s="149"/>
      <c r="BD273" s="149"/>
      <c r="BE273" s="149"/>
      <c r="BF273" s="149"/>
      <c r="BG273" s="149"/>
      <c r="BH273" s="149"/>
      <c r="BI273" s="149"/>
      <c r="BJ273" s="149"/>
      <c r="BK273" s="149"/>
      <c r="BL273" s="149"/>
      <c r="BM273" s="149"/>
      <c r="BN273" s="149"/>
      <c r="BO273" s="149"/>
      <c r="BP273" s="149"/>
      <c r="BQ273" s="149"/>
      <c r="BR273" s="149"/>
      <c r="BS273" s="149"/>
      <c r="BT273" s="149"/>
      <c r="BU273" s="149"/>
      <c r="BV273" s="149"/>
      <c r="BW273" s="149"/>
      <c r="BX273" s="149"/>
      <c r="BY273" s="149"/>
      <c r="BZ273" s="149"/>
      <c r="CA273" s="149"/>
      <c r="CB273" s="149"/>
      <c r="CC273" s="149"/>
      <c r="CD273" s="149"/>
      <c r="CE273" s="149"/>
      <c r="CF273" s="149"/>
      <c r="CG273" s="149"/>
      <c r="CH273" s="149"/>
      <c r="CI273" s="149"/>
      <c r="CZ273" s="152"/>
      <c r="DA273" s="157"/>
      <c r="DB273" s="164"/>
    </row>
    <row r="274" spans="2:106" s="135" customFormat="1" ht="14.25" outlineLevel="2" x14ac:dyDescent="0.25">
      <c r="B274" s="136"/>
      <c r="C274" s="716" t="str">
        <f t="shared" si="275"/>
        <v>Заполярье</v>
      </c>
      <c r="D274" s="147"/>
      <c r="E274" s="147"/>
      <c r="F274" s="291"/>
      <c r="G274" s="147"/>
      <c r="H274" s="149">
        <f t="shared" ref="H274" si="290">H302-H288</f>
        <v>0</v>
      </c>
      <c r="I274" s="149">
        <f t="shared" ref="I274:R274" si="291">I302-I288</f>
        <v>0</v>
      </c>
      <c r="J274" s="149">
        <f t="shared" si="291"/>
        <v>1899.7685393258425</v>
      </c>
      <c r="K274" s="149">
        <f t="shared" si="291"/>
        <v>4939.3982022471901</v>
      </c>
      <c r="L274" s="149">
        <f t="shared" si="291"/>
        <v>4939.3982022471901</v>
      </c>
      <c r="M274" s="149">
        <f t="shared" si="291"/>
        <v>4939.3982022471901</v>
      </c>
      <c r="N274" s="149">
        <f t="shared" si="291"/>
        <v>4939.3982022471901</v>
      </c>
      <c r="O274" s="149">
        <f t="shared" si="291"/>
        <v>4939.3982022471901</v>
      </c>
      <c r="P274" s="149">
        <f t="shared" si="291"/>
        <v>4939.3982022471901</v>
      </c>
      <c r="Q274" s="149">
        <f t="shared" si="291"/>
        <v>4939.3982022471901</v>
      </c>
      <c r="R274" s="149">
        <f t="shared" si="291"/>
        <v>4939.3982022471901</v>
      </c>
      <c r="S274" s="149"/>
      <c r="T274" s="149"/>
      <c r="U274" s="149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49"/>
      <c r="AF274" s="149"/>
      <c r="AG274" s="149"/>
      <c r="AH274" s="149"/>
      <c r="AI274" s="149"/>
      <c r="AJ274" s="149"/>
      <c r="AK274" s="149"/>
      <c r="AL274" s="149"/>
      <c r="AM274" s="149"/>
      <c r="AN274" s="149"/>
      <c r="AO274" s="149"/>
      <c r="AP274" s="149"/>
      <c r="AQ274" s="149"/>
      <c r="AR274" s="149"/>
      <c r="AS274" s="149"/>
      <c r="AT274" s="149"/>
      <c r="AU274" s="149"/>
      <c r="AV274" s="149"/>
      <c r="AW274" s="149"/>
      <c r="AX274" s="149"/>
      <c r="AY274" s="149"/>
      <c r="AZ274" s="149"/>
      <c r="BA274" s="149"/>
      <c r="BB274" s="149"/>
      <c r="BC274" s="149"/>
      <c r="BD274" s="149"/>
      <c r="BE274" s="149"/>
      <c r="BF274" s="149"/>
      <c r="BG274" s="149"/>
      <c r="BH274" s="149"/>
      <c r="BI274" s="149"/>
      <c r="BJ274" s="149"/>
      <c r="BK274" s="149"/>
      <c r="BL274" s="149"/>
      <c r="BM274" s="149"/>
      <c r="BN274" s="149"/>
      <c r="BO274" s="149"/>
      <c r="BP274" s="149"/>
      <c r="BQ274" s="149"/>
      <c r="BR274" s="149"/>
      <c r="BS274" s="149"/>
      <c r="BT274" s="149"/>
      <c r="BU274" s="149"/>
      <c r="BV274" s="149"/>
      <c r="BW274" s="149"/>
      <c r="BX274" s="149"/>
      <c r="BY274" s="149"/>
      <c r="BZ274" s="149"/>
      <c r="CA274" s="149"/>
      <c r="CB274" s="149"/>
      <c r="CC274" s="149"/>
      <c r="CD274" s="149"/>
      <c r="CE274" s="149"/>
      <c r="CF274" s="149"/>
      <c r="CG274" s="149"/>
      <c r="CH274" s="149"/>
      <c r="CI274" s="149"/>
      <c r="CZ274" s="152"/>
      <c r="DA274" s="157"/>
      <c r="DB274" s="164"/>
    </row>
    <row r="275" spans="2:106" s="135" customFormat="1" ht="14.25" outlineLevel="2" x14ac:dyDescent="0.25">
      <c r="B275" s="136"/>
      <c r="C275" s="716" t="str">
        <f t="shared" si="275"/>
        <v>ГПН Р</v>
      </c>
      <c r="D275" s="147"/>
      <c r="E275" s="147"/>
      <c r="F275" s="291"/>
      <c r="G275" s="147"/>
      <c r="H275" s="149">
        <f t="shared" ref="H275" si="292">H303-H289</f>
        <v>0</v>
      </c>
      <c r="I275" s="149">
        <f t="shared" ref="I275:R275" si="293">I303-I289</f>
        <v>0</v>
      </c>
      <c r="J275" s="149">
        <f t="shared" si="293"/>
        <v>1055.4269662921349</v>
      </c>
      <c r="K275" s="149">
        <f t="shared" si="293"/>
        <v>2744.1101123595499</v>
      </c>
      <c r="L275" s="149">
        <f t="shared" si="293"/>
        <v>2744.1101123595499</v>
      </c>
      <c r="M275" s="149">
        <f t="shared" si="293"/>
        <v>2744.1101123595499</v>
      </c>
      <c r="N275" s="149">
        <f t="shared" si="293"/>
        <v>2744.1101123595499</v>
      </c>
      <c r="O275" s="149">
        <f t="shared" si="293"/>
        <v>2744.1101123595499</v>
      </c>
      <c r="P275" s="149">
        <f t="shared" si="293"/>
        <v>2744.1101123595499</v>
      </c>
      <c r="Q275" s="149">
        <f t="shared" si="293"/>
        <v>2744.1101123595499</v>
      </c>
      <c r="R275" s="149">
        <f t="shared" si="293"/>
        <v>2744.1101123595499</v>
      </c>
      <c r="S275" s="149"/>
      <c r="T275" s="149"/>
      <c r="U275" s="149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49"/>
      <c r="AF275" s="149"/>
      <c r="AG275" s="149"/>
      <c r="AH275" s="149"/>
      <c r="AI275" s="149"/>
      <c r="AJ275" s="149"/>
      <c r="AK275" s="149"/>
      <c r="AL275" s="149"/>
      <c r="AM275" s="149"/>
      <c r="AN275" s="149"/>
      <c r="AO275" s="149"/>
      <c r="AP275" s="149"/>
      <c r="AQ275" s="149"/>
      <c r="AR275" s="149"/>
      <c r="AS275" s="149"/>
      <c r="AT275" s="149"/>
      <c r="AU275" s="149"/>
      <c r="AV275" s="149"/>
      <c r="AW275" s="149"/>
      <c r="AX275" s="149"/>
      <c r="AY275" s="149"/>
      <c r="AZ275" s="149"/>
      <c r="BA275" s="149"/>
      <c r="BB275" s="149"/>
      <c r="BC275" s="149"/>
      <c r="BD275" s="149"/>
      <c r="BE275" s="149"/>
      <c r="BF275" s="149"/>
      <c r="BG275" s="149"/>
      <c r="BH275" s="149"/>
      <c r="BI275" s="149"/>
      <c r="BJ275" s="149"/>
      <c r="BK275" s="149"/>
      <c r="BL275" s="149"/>
      <c r="BM275" s="149"/>
      <c r="BN275" s="149"/>
      <c r="BO275" s="149"/>
      <c r="BP275" s="149"/>
      <c r="BQ275" s="149"/>
      <c r="BR275" s="149"/>
      <c r="BS275" s="149"/>
      <c r="BT275" s="149"/>
      <c r="BU275" s="149"/>
      <c r="BV275" s="149"/>
      <c r="BW275" s="149"/>
      <c r="BX275" s="149"/>
      <c r="BY275" s="149"/>
      <c r="BZ275" s="149"/>
      <c r="CA275" s="149"/>
      <c r="CB275" s="149"/>
      <c r="CC275" s="149"/>
      <c r="CD275" s="149"/>
      <c r="CE275" s="149"/>
      <c r="CF275" s="149"/>
      <c r="CG275" s="149"/>
      <c r="CH275" s="149"/>
      <c r="CI275" s="149"/>
      <c r="CZ275" s="152"/>
      <c r="DA275" s="157"/>
      <c r="DB275" s="164"/>
    </row>
    <row r="276" spans="2:106" s="135" customFormat="1" ht="14.25" outlineLevel="2" x14ac:dyDescent="0.25">
      <c r="B276" s="136"/>
      <c r="C276" s="716" t="str">
        <f t="shared" si="275"/>
        <v>Гео</v>
      </c>
      <c r="D276" s="147"/>
      <c r="E276" s="147"/>
      <c r="F276" s="291"/>
      <c r="G276" s="147"/>
      <c r="H276" s="149">
        <f t="shared" ref="H276" si="294">H304-H290</f>
        <v>0</v>
      </c>
      <c r="I276" s="149">
        <f t="shared" ref="I276:R276" si="295">I304-I290</f>
        <v>0</v>
      </c>
      <c r="J276" s="149">
        <f t="shared" si="295"/>
        <v>1055.4269662921349</v>
      </c>
      <c r="K276" s="149">
        <f t="shared" si="295"/>
        <v>2744.1101123595499</v>
      </c>
      <c r="L276" s="149">
        <f t="shared" si="295"/>
        <v>2744.1101123595499</v>
      </c>
      <c r="M276" s="149">
        <f t="shared" si="295"/>
        <v>2744.1101123595499</v>
      </c>
      <c r="N276" s="149">
        <f t="shared" si="295"/>
        <v>2744.1101123595499</v>
      </c>
      <c r="O276" s="149">
        <f t="shared" si="295"/>
        <v>2744.1101123595499</v>
      </c>
      <c r="P276" s="149">
        <f t="shared" si="295"/>
        <v>2744.1101123595499</v>
      </c>
      <c r="Q276" s="149">
        <f t="shared" si="295"/>
        <v>2744.1101123595499</v>
      </c>
      <c r="R276" s="149">
        <f t="shared" si="295"/>
        <v>2744.1101123595499</v>
      </c>
      <c r="S276" s="149"/>
      <c r="T276" s="149"/>
      <c r="U276" s="149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49"/>
      <c r="AF276" s="149"/>
      <c r="AG276" s="149"/>
      <c r="AH276" s="149"/>
      <c r="AI276" s="149"/>
      <c r="AJ276" s="149"/>
      <c r="AK276" s="149"/>
      <c r="AL276" s="149"/>
      <c r="AM276" s="149"/>
      <c r="AN276" s="149"/>
      <c r="AO276" s="149"/>
      <c r="AP276" s="149"/>
      <c r="AQ276" s="149"/>
      <c r="AR276" s="149"/>
      <c r="AS276" s="149"/>
      <c r="AT276" s="149"/>
      <c r="AU276" s="149"/>
      <c r="AV276" s="149"/>
      <c r="AW276" s="149"/>
      <c r="AX276" s="149"/>
      <c r="AY276" s="149"/>
      <c r="AZ276" s="149"/>
      <c r="BA276" s="149"/>
      <c r="BB276" s="149"/>
      <c r="BC276" s="149"/>
      <c r="BD276" s="149"/>
      <c r="BE276" s="149"/>
      <c r="BF276" s="149"/>
      <c r="BG276" s="149"/>
      <c r="BH276" s="149"/>
      <c r="BI276" s="149"/>
      <c r="BJ276" s="149"/>
      <c r="BK276" s="149"/>
      <c r="BL276" s="149"/>
      <c r="BM276" s="149"/>
      <c r="BN276" s="149"/>
      <c r="BO276" s="149"/>
      <c r="BP276" s="149"/>
      <c r="BQ276" s="149"/>
      <c r="BR276" s="149"/>
      <c r="BS276" s="149"/>
      <c r="BT276" s="149"/>
      <c r="BU276" s="149"/>
      <c r="BV276" s="149"/>
      <c r="BW276" s="149"/>
      <c r="BX276" s="149"/>
      <c r="BY276" s="149"/>
      <c r="BZ276" s="149"/>
      <c r="CA276" s="149"/>
      <c r="CB276" s="149"/>
      <c r="CC276" s="149"/>
      <c r="CD276" s="149"/>
      <c r="CE276" s="149"/>
      <c r="CF276" s="149"/>
      <c r="CG276" s="149"/>
      <c r="CH276" s="149"/>
      <c r="CI276" s="149"/>
      <c r="CZ276" s="152"/>
      <c r="DA276" s="157"/>
      <c r="DB276" s="164"/>
    </row>
    <row r="277" spans="2:106" s="135" customFormat="1" ht="14.25" outlineLevel="2" x14ac:dyDescent="0.25">
      <c r="B277" s="136"/>
      <c r="C277" s="716" t="str">
        <f t="shared" si="275"/>
        <v>НТЦ</v>
      </c>
      <c r="D277" s="147"/>
      <c r="E277" s="147"/>
      <c r="F277" s="291"/>
      <c r="G277" s="147"/>
      <c r="H277" s="149">
        <f t="shared" ref="H277" si="296">H305-H291</f>
        <v>0</v>
      </c>
      <c r="I277" s="149">
        <f t="shared" ref="I277:R277" si="297">I305-I291</f>
        <v>0</v>
      </c>
      <c r="J277" s="149">
        <f t="shared" si="297"/>
        <v>1266.5123595505615</v>
      </c>
      <c r="K277" s="149">
        <f t="shared" si="297"/>
        <v>3292.9321348314606</v>
      </c>
      <c r="L277" s="149">
        <f t="shared" si="297"/>
        <v>3292.9321348314606</v>
      </c>
      <c r="M277" s="149">
        <f t="shared" si="297"/>
        <v>3292.9321348314606</v>
      </c>
      <c r="N277" s="149">
        <f t="shared" si="297"/>
        <v>3292.9321348314606</v>
      </c>
      <c r="O277" s="149">
        <f t="shared" si="297"/>
        <v>3292.9321348314606</v>
      </c>
      <c r="P277" s="149">
        <f t="shared" si="297"/>
        <v>3292.9321348314606</v>
      </c>
      <c r="Q277" s="149">
        <f t="shared" si="297"/>
        <v>3292.9321348314606</v>
      </c>
      <c r="R277" s="149">
        <f t="shared" si="297"/>
        <v>3292.9321348314606</v>
      </c>
      <c r="S277" s="149"/>
      <c r="T277" s="149"/>
      <c r="U277" s="149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49"/>
      <c r="AF277" s="149"/>
      <c r="AG277" s="149"/>
      <c r="AH277" s="149"/>
      <c r="AI277" s="149"/>
      <c r="AJ277" s="149"/>
      <c r="AK277" s="149"/>
      <c r="AL277" s="149"/>
      <c r="AM277" s="149"/>
      <c r="AN277" s="149"/>
      <c r="AO277" s="149"/>
      <c r="AP277" s="149"/>
      <c r="AQ277" s="149"/>
      <c r="AR277" s="149"/>
      <c r="AS277" s="149"/>
      <c r="AT277" s="149"/>
      <c r="AU277" s="149"/>
      <c r="AV277" s="149"/>
      <c r="AW277" s="149"/>
      <c r="AX277" s="149"/>
      <c r="AY277" s="149"/>
      <c r="AZ277" s="149"/>
      <c r="BA277" s="149"/>
      <c r="BB277" s="149"/>
      <c r="BC277" s="149"/>
      <c r="BD277" s="149"/>
      <c r="BE277" s="149"/>
      <c r="BF277" s="149"/>
      <c r="BG277" s="149"/>
      <c r="BH277" s="149"/>
      <c r="BI277" s="149"/>
      <c r="BJ277" s="149"/>
      <c r="BK277" s="149"/>
      <c r="BL277" s="149"/>
      <c r="BM277" s="149"/>
      <c r="BN277" s="149"/>
      <c r="BO277" s="149"/>
      <c r="BP277" s="149"/>
      <c r="BQ277" s="149"/>
      <c r="BR277" s="149"/>
      <c r="BS277" s="149"/>
      <c r="BT277" s="149"/>
      <c r="BU277" s="149"/>
      <c r="BV277" s="149"/>
      <c r="BW277" s="149"/>
      <c r="BX277" s="149"/>
      <c r="BY277" s="149"/>
      <c r="BZ277" s="149"/>
      <c r="CA277" s="149"/>
      <c r="CB277" s="149"/>
      <c r="CC277" s="149"/>
      <c r="CD277" s="149"/>
      <c r="CE277" s="149"/>
      <c r="CF277" s="149"/>
      <c r="CG277" s="149"/>
      <c r="CH277" s="149"/>
      <c r="CI277" s="149"/>
      <c r="CZ277" s="152"/>
      <c r="DA277" s="157"/>
      <c r="DB277" s="164"/>
    </row>
    <row r="278" spans="2:106" s="135" customFormat="1" ht="14.25" outlineLevel="2" x14ac:dyDescent="0.25">
      <c r="B278" s="136"/>
      <c r="C278" s="716" t="str">
        <f t="shared" si="275"/>
        <v>Меретояха</v>
      </c>
      <c r="D278" s="147"/>
      <c r="E278" s="147"/>
      <c r="F278" s="291"/>
      <c r="G278" s="147"/>
      <c r="H278" s="149">
        <f t="shared" ref="H278" si="298">H306-H292</f>
        <v>0</v>
      </c>
      <c r="I278" s="149">
        <f t="shared" ref="I278:R278" si="299">I306-I292</f>
        <v>0</v>
      </c>
      <c r="J278" s="149">
        <f t="shared" si="299"/>
        <v>1266.5123595505615</v>
      </c>
      <c r="K278" s="149">
        <f t="shared" si="299"/>
        <v>3292.9321348314606</v>
      </c>
      <c r="L278" s="149">
        <f t="shared" si="299"/>
        <v>3292.9321348314606</v>
      </c>
      <c r="M278" s="149">
        <f t="shared" si="299"/>
        <v>3292.9321348314606</v>
      </c>
      <c r="N278" s="149">
        <f t="shared" si="299"/>
        <v>3292.9321348314606</v>
      </c>
      <c r="O278" s="149">
        <f t="shared" si="299"/>
        <v>3292.9321348314606</v>
      </c>
      <c r="P278" s="149">
        <f t="shared" si="299"/>
        <v>3292.9321348314606</v>
      </c>
      <c r="Q278" s="149">
        <f t="shared" si="299"/>
        <v>3292.9321348314606</v>
      </c>
      <c r="R278" s="149">
        <f t="shared" si="299"/>
        <v>3292.9321348314606</v>
      </c>
      <c r="S278" s="149"/>
      <c r="T278" s="149"/>
      <c r="U278" s="149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49"/>
      <c r="AF278" s="149"/>
      <c r="AG278" s="149"/>
      <c r="AH278" s="149"/>
      <c r="AI278" s="149"/>
      <c r="AJ278" s="149"/>
      <c r="AK278" s="149"/>
      <c r="AL278" s="149"/>
      <c r="AM278" s="149"/>
      <c r="AN278" s="149"/>
      <c r="AO278" s="149"/>
      <c r="AP278" s="149"/>
      <c r="AQ278" s="149"/>
      <c r="AR278" s="149"/>
      <c r="AS278" s="149"/>
      <c r="AT278" s="149"/>
      <c r="AU278" s="149"/>
      <c r="AV278" s="149"/>
      <c r="AW278" s="149"/>
      <c r="AX278" s="149"/>
      <c r="AY278" s="149"/>
      <c r="AZ278" s="149"/>
      <c r="BA278" s="149"/>
      <c r="BB278" s="149"/>
      <c r="BC278" s="149"/>
      <c r="BD278" s="149"/>
      <c r="BE278" s="149"/>
      <c r="BF278" s="149"/>
      <c r="BG278" s="149"/>
      <c r="BH278" s="149"/>
      <c r="BI278" s="149"/>
      <c r="BJ278" s="149"/>
      <c r="BK278" s="149"/>
      <c r="BL278" s="149"/>
      <c r="BM278" s="149"/>
      <c r="BN278" s="149"/>
      <c r="BO278" s="149"/>
      <c r="BP278" s="149"/>
      <c r="BQ278" s="149"/>
      <c r="BR278" s="149"/>
      <c r="BS278" s="149"/>
      <c r="BT278" s="149"/>
      <c r="BU278" s="149"/>
      <c r="BV278" s="149"/>
      <c r="BW278" s="149"/>
      <c r="BX278" s="149"/>
      <c r="BY278" s="149"/>
      <c r="BZ278" s="149"/>
      <c r="CA278" s="149"/>
      <c r="CB278" s="149"/>
      <c r="CC278" s="149"/>
      <c r="CD278" s="149"/>
      <c r="CE278" s="149"/>
      <c r="CF278" s="149"/>
      <c r="CG278" s="149"/>
      <c r="CH278" s="149"/>
      <c r="CI278" s="149"/>
      <c r="CZ278" s="152"/>
      <c r="DA278" s="157"/>
      <c r="DB278" s="164"/>
    </row>
    <row r="279" spans="2:106" s="685" customFormat="1" outlineLevel="2" x14ac:dyDescent="0.25">
      <c r="B279" s="680" t="s">
        <v>930</v>
      </c>
      <c r="C279" s="681" t="str">
        <f>'Дерево КПЭ (Уберизация зак)'!F15</f>
        <v>Трудозатраты на проведение дополнительных процедур выбора, час/год</v>
      </c>
      <c r="D279" s="682"/>
      <c r="E279" s="682"/>
      <c r="F279" s="683"/>
      <c r="G279" s="682"/>
      <c r="H279" s="684">
        <f>SUM(H280:H292)</f>
        <v>44254.220224719109</v>
      </c>
      <c r="I279" s="684">
        <f>SUM(I280:I292)</f>
        <v>44254.220224719109</v>
      </c>
      <c r="J279" s="684">
        <f t="shared" ref="J279" si="300">SUM(J280:J292)</f>
        <v>27367.388764044936</v>
      </c>
      <c r="K279" s="684">
        <f t="shared" ref="K279" si="301">SUM(K280:K292)</f>
        <v>348.45842696629222</v>
      </c>
      <c r="L279" s="684">
        <f t="shared" ref="L279" si="302">SUM(L280:L292)</f>
        <v>348.45842696629222</v>
      </c>
      <c r="M279" s="684">
        <f t="shared" ref="M279" si="303">SUM(M280:M292)</f>
        <v>348.45842696629222</v>
      </c>
      <c r="N279" s="684">
        <f t="shared" ref="N279" si="304">SUM(N280:N292)</f>
        <v>348.45842696629222</v>
      </c>
      <c r="O279" s="684">
        <f t="shared" ref="O279" si="305">SUM(O280:O292)</f>
        <v>348.45842696629222</v>
      </c>
      <c r="P279" s="684">
        <f t="shared" ref="P279" si="306">SUM(P280:P292)</f>
        <v>348.45842696629222</v>
      </c>
      <c r="Q279" s="684">
        <f t="shared" ref="Q279" si="307">SUM(Q280:Q292)</f>
        <v>348.45842696629222</v>
      </c>
      <c r="R279" s="684">
        <f t="shared" ref="R279" si="308">SUM(R280:R292)</f>
        <v>348.4584269662937</v>
      </c>
      <c r="S279" s="684"/>
      <c r="T279" s="684"/>
      <c r="U279" s="684"/>
      <c r="V279" s="684"/>
      <c r="W279" s="684"/>
      <c r="X279" s="684"/>
      <c r="Y279" s="684"/>
      <c r="Z279" s="684"/>
      <c r="AA279" s="684"/>
      <c r="AB279" s="684"/>
      <c r="AC279" s="684"/>
      <c r="AD279" s="684"/>
      <c r="AE279" s="684"/>
      <c r="AF279" s="684"/>
      <c r="AG279" s="684"/>
      <c r="AH279" s="684"/>
      <c r="AI279" s="684"/>
      <c r="AJ279" s="684"/>
      <c r="AK279" s="684"/>
      <c r="AL279" s="684"/>
      <c r="AM279" s="684"/>
      <c r="AN279" s="684"/>
      <c r="AO279" s="684"/>
      <c r="AP279" s="684"/>
      <c r="AQ279" s="684"/>
      <c r="AR279" s="684"/>
      <c r="AS279" s="684"/>
      <c r="AT279" s="684"/>
      <c r="AU279" s="684"/>
      <c r="AV279" s="684"/>
      <c r="AW279" s="684"/>
      <c r="AX279" s="684"/>
      <c r="AY279" s="684"/>
      <c r="AZ279" s="684"/>
      <c r="BA279" s="684"/>
      <c r="BB279" s="684"/>
      <c r="BC279" s="684"/>
      <c r="BD279" s="684"/>
      <c r="BE279" s="684"/>
      <c r="BF279" s="684"/>
      <c r="BG279" s="684"/>
      <c r="BH279" s="684"/>
      <c r="BI279" s="684"/>
      <c r="BJ279" s="684"/>
      <c r="BK279" s="684"/>
      <c r="BL279" s="684"/>
      <c r="BM279" s="684"/>
      <c r="BN279" s="684"/>
      <c r="BO279" s="684"/>
      <c r="BP279" s="684"/>
      <c r="BQ279" s="684"/>
      <c r="BR279" s="684"/>
      <c r="BS279" s="684"/>
      <c r="BT279" s="684"/>
      <c r="BU279" s="684"/>
      <c r="BV279" s="684"/>
      <c r="BW279" s="684"/>
      <c r="BX279" s="684"/>
      <c r="BY279" s="684"/>
      <c r="BZ279" s="684"/>
      <c r="CA279" s="684"/>
      <c r="CB279" s="684"/>
      <c r="CC279" s="684"/>
      <c r="CD279" s="684"/>
      <c r="CE279" s="684"/>
      <c r="CF279" s="684"/>
      <c r="CG279" s="684"/>
      <c r="CH279" s="684"/>
      <c r="CI279" s="684"/>
      <c r="CZ279" s="686"/>
      <c r="DA279" s="687"/>
      <c r="DB279" s="688"/>
    </row>
    <row r="280" spans="2:106" s="135" customFormat="1" ht="14.25" outlineLevel="2" x14ac:dyDescent="0.25">
      <c r="B280" s="136"/>
      <c r="C280" s="540" t="str">
        <f>C266</f>
        <v>КЦ</v>
      </c>
      <c r="D280" s="147"/>
      <c r="E280" s="147"/>
      <c r="F280" s="291"/>
      <c r="G280" s="147"/>
      <c r="H280" s="149">
        <f t="shared" ref="H280:R280" si="309">H294-((H321-H308)*H$103)+((H321-H308)*H$104)</f>
        <v>0</v>
      </c>
      <c r="I280" s="149">
        <f>I294-((I321-I308)*I$103)+((I321-I308)*I$104)</f>
        <v>0</v>
      </c>
      <c r="J280" s="149">
        <f t="shared" ref="J280:N280" si="310">J294-((J321-J308)*J$103)+((J321-J308)*J$104)</f>
        <v>0</v>
      </c>
      <c r="K280" s="149">
        <f t="shared" si="310"/>
        <v>0</v>
      </c>
      <c r="L280" s="149">
        <f t="shared" si="310"/>
        <v>0</v>
      </c>
      <c r="M280" s="149">
        <f t="shared" si="310"/>
        <v>0</v>
      </c>
      <c r="N280" s="149">
        <f t="shared" si="310"/>
        <v>0</v>
      </c>
      <c r="O280" s="149">
        <f t="shared" si="309"/>
        <v>0</v>
      </c>
      <c r="P280" s="149">
        <f t="shared" si="309"/>
        <v>0</v>
      </c>
      <c r="Q280" s="149">
        <f t="shared" si="309"/>
        <v>0</v>
      </c>
      <c r="R280" s="149">
        <f t="shared" si="309"/>
        <v>4978.599775280898</v>
      </c>
      <c r="S280" s="149"/>
      <c r="T280" s="149"/>
      <c r="U280" s="149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49"/>
      <c r="AF280" s="149"/>
      <c r="AG280" s="149"/>
      <c r="AH280" s="149"/>
      <c r="AI280" s="149"/>
      <c r="AJ280" s="149"/>
      <c r="AK280" s="149"/>
      <c r="AL280" s="149"/>
      <c r="AM280" s="149"/>
      <c r="AN280" s="149"/>
      <c r="AO280" s="149"/>
      <c r="AP280" s="149"/>
      <c r="AQ280" s="149"/>
      <c r="AR280" s="149"/>
      <c r="AS280" s="149"/>
      <c r="AT280" s="149"/>
      <c r="AU280" s="149"/>
      <c r="AV280" s="149"/>
      <c r="AW280" s="149"/>
      <c r="AX280" s="149"/>
      <c r="AY280" s="149"/>
      <c r="AZ280" s="149"/>
      <c r="BA280" s="149"/>
      <c r="BB280" s="149"/>
      <c r="BC280" s="149"/>
      <c r="BD280" s="149"/>
      <c r="BE280" s="149"/>
      <c r="BF280" s="149"/>
      <c r="BG280" s="149"/>
      <c r="BH280" s="149"/>
      <c r="BI280" s="149"/>
      <c r="BJ280" s="149"/>
      <c r="BK280" s="149"/>
      <c r="BL280" s="149"/>
      <c r="BM280" s="149"/>
      <c r="BN280" s="149"/>
      <c r="BO280" s="149"/>
      <c r="BP280" s="149"/>
      <c r="BQ280" s="149"/>
      <c r="BR280" s="149"/>
      <c r="BS280" s="149"/>
      <c r="BT280" s="149"/>
      <c r="BU280" s="149"/>
      <c r="BV280" s="149"/>
      <c r="BW280" s="149"/>
      <c r="BX280" s="149"/>
      <c r="BY280" s="149"/>
      <c r="BZ280" s="149"/>
      <c r="CA280" s="149"/>
      <c r="CB280" s="149"/>
      <c r="CC280" s="149"/>
      <c r="CD280" s="149"/>
      <c r="CE280" s="149"/>
      <c r="CF280" s="149"/>
      <c r="CG280" s="149"/>
      <c r="CH280" s="149"/>
      <c r="CI280" s="149"/>
      <c r="CZ280" s="152"/>
      <c r="DA280" s="157"/>
      <c r="DB280" s="164"/>
    </row>
    <row r="281" spans="2:106" s="135" customFormat="1" ht="14.25" outlineLevel="2" x14ac:dyDescent="0.25">
      <c r="B281" s="136"/>
      <c r="C281" s="540" t="str">
        <f t="shared" ref="C281:C292" si="311">C267</f>
        <v>ННГ</v>
      </c>
      <c r="D281" s="147"/>
      <c r="E281" s="147"/>
      <c r="F281" s="291"/>
      <c r="G281" s="147"/>
      <c r="H281" s="149">
        <f t="shared" ref="H281:R281" si="312">H295-((H322-H309)*H$103)+((H322-H309)*H$104)</f>
        <v>4978.599775280898</v>
      </c>
      <c r="I281" s="149">
        <f t="shared" si="312"/>
        <v>4978.599775280898</v>
      </c>
      <c r="J281" s="149">
        <f t="shared" ref="J281:N281" si="313">J295-((J322-J309)*J$103)+((J322-J309)*J$104)</f>
        <v>3078.8312359550555</v>
      </c>
      <c r="K281" s="149">
        <f t="shared" si="313"/>
        <v>39.201573033707867</v>
      </c>
      <c r="L281" s="149">
        <f t="shared" si="313"/>
        <v>39.201573033707867</v>
      </c>
      <c r="M281" s="149">
        <f t="shared" si="313"/>
        <v>39.201573033707867</v>
      </c>
      <c r="N281" s="149">
        <f t="shared" si="313"/>
        <v>39.201573033707867</v>
      </c>
      <c r="O281" s="149">
        <f t="shared" si="312"/>
        <v>39.201573033707867</v>
      </c>
      <c r="P281" s="149">
        <f t="shared" si="312"/>
        <v>39.201573033707867</v>
      </c>
      <c r="Q281" s="149">
        <f t="shared" si="312"/>
        <v>39.201573033707867</v>
      </c>
      <c r="R281" s="149">
        <f t="shared" si="312"/>
        <v>39.201573033707867</v>
      </c>
      <c r="S281" s="149"/>
      <c r="T281" s="149"/>
      <c r="U281" s="149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49"/>
      <c r="AF281" s="149"/>
      <c r="AG281" s="149"/>
      <c r="AH281" s="149"/>
      <c r="AI281" s="149"/>
      <c r="AJ281" s="149"/>
      <c r="AK281" s="149"/>
      <c r="AL281" s="149"/>
      <c r="AM281" s="149"/>
      <c r="AN281" s="149"/>
      <c r="AO281" s="149"/>
      <c r="AP281" s="149"/>
      <c r="AQ281" s="149"/>
      <c r="AR281" s="149"/>
      <c r="AS281" s="149"/>
      <c r="AT281" s="149"/>
      <c r="AU281" s="149"/>
      <c r="AV281" s="149"/>
      <c r="AW281" s="149"/>
      <c r="AX281" s="149"/>
      <c r="AY281" s="149"/>
      <c r="AZ281" s="149"/>
      <c r="BA281" s="149"/>
      <c r="BB281" s="149"/>
      <c r="BC281" s="149"/>
      <c r="BD281" s="149"/>
      <c r="BE281" s="149"/>
      <c r="BF281" s="149"/>
      <c r="BG281" s="149"/>
      <c r="BH281" s="149"/>
      <c r="BI281" s="149"/>
      <c r="BJ281" s="149"/>
      <c r="BK281" s="149"/>
      <c r="BL281" s="149"/>
      <c r="BM281" s="149"/>
      <c r="BN281" s="149"/>
      <c r="BO281" s="149"/>
      <c r="BP281" s="149"/>
      <c r="BQ281" s="149"/>
      <c r="BR281" s="149"/>
      <c r="BS281" s="149"/>
      <c r="BT281" s="149"/>
      <c r="BU281" s="149"/>
      <c r="BV281" s="149"/>
      <c r="BW281" s="149"/>
      <c r="BX281" s="149"/>
      <c r="BY281" s="149"/>
      <c r="BZ281" s="149"/>
      <c r="CA281" s="149"/>
      <c r="CB281" s="149"/>
      <c r="CC281" s="149"/>
      <c r="CD281" s="149"/>
      <c r="CE281" s="149"/>
      <c r="CF281" s="149"/>
      <c r="CG281" s="149"/>
      <c r="CH281" s="149"/>
      <c r="CI281" s="149"/>
      <c r="CZ281" s="152"/>
      <c r="DA281" s="157"/>
      <c r="DB281" s="164"/>
    </row>
    <row r="282" spans="2:106" s="135" customFormat="1" ht="14.25" outlineLevel="2" x14ac:dyDescent="0.25">
      <c r="B282" s="136"/>
      <c r="C282" s="540" t="str">
        <f t="shared" si="311"/>
        <v>Хантос</v>
      </c>
      <c r="D282" s="147"/>
      <c r="E282" s="147"/>
      <c r="F282" s="291"/>
      <c r="G282" s="147"/>
      <c r="H282" s="149">
        <f t="shared" ref="H282:R282" si="314">H296-((H323-H310)*H$103)+((H323-H310)*H$104)</f>
        <v>4978.599775280898</v>
      </c>
      <c r="I282" s="149">
        <f t="shared" si="314"/>
        <v>4978.599775280898</v>
      </c>
      <c r="J282" s="149">
        <f t="shared" ref="J282:N282" si="315">J296-((J323-J310)*J$103)+((J323-J310)*J$104)</f>
        <v>3078.8312359550555</v>
      </c>
      <c r="K282" s="149">
        <f t="shared" si="315"/>
        <v>39.201573033707867</v>
      </c>
      <c r="L282" s="149">
        <f t="shared" si="315"/>
        <v>39.201573033707867</v>
      </c>
      <c r="M282" s="149">
        <f t="shared" si="315"/>
        <v>39.201573033707867</v>
      </c>
      <c r="N282" s="149">
        <f t="shared" si="315"/>
        <v>39.201573033707867</v>
      </c>
      <c r="O282" s="149">
        <f t="shared" si="314"/>
        <v>39.201573033707867</v>
      </c>
      <c r="P282" s="149">
        <f t="shared" si="314"/>
        <v>39.201573033707867</v>
      </c>
      <c r="Q282" s="149">
        <f t="shared" si="314"/>
        <v>39.201573033707867</v>
      </c>
      <c r="R282" s="149">
        <f t="shared" si="314"/>
        <v>39.201573033707867</v>
      </c>
      <c r="S282" s="149"/>
      <c r="T282" s="149"/>
      <c r="U282" s="149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49"/>
      <c r="AF282" s="149"/>
      <c r="AG282" s="149"/>
      <c r="AH282" s="149"/>
      <c r="AI282" s="149"/>
      <c r="AJ282" s="149"/>
      <c r="AK282" s="149"/>
      <c r="AL282" s="149"/>
      <c r="AM282" s="149"/>
      <c r="AN282" s="149"/>
      <c r="AO282" s="149"/>
      <c r="AP282" s="149"/>
      <c r="AQ282" s="149"/>
      <c r="AR282" s="149"/>
      <c r="AS282" s="149"/>
      <c r="AT282" s="149"/>
      <c r="AU282" s="149"/>
      <c r="AV282" s="149"/>
      <c r="AW282" s="149"/>
      <c r="AX282" s="149"/>
      <c r="AY282" s="149"/>
      <c r="AZ282" s="149"/>
      <c r="BA282" s="149"/>
      <c r="BB282" s="149"/>
      <c r="BC282" s="149"/>
      <c r="BD282" s="149"/>
      <c r="BE282" s="149"/>
      <c r="BF282" s="149"/>
      <c r="BG282" s="149"/>
      <c r="BH282" s="149"/>
      <c r="BI282" s="149"/>
      <c r="BJ282" s="149"/>
      <c r="BK282" s="149"/>
      <c r="BL282" s="149"/>
      <c r="BM282" s="149"/>
      <c r="BN282" s="149"/>
      <c r="BO282" s="149"/>
      <c r="BP282" s="149"/>
      <c r="BQ282" s="149"/>
      <c r="BR282" s="149"/>
      <c r="BS282" s="149"/>
      <c r="BT282" s="149"/>
      <c r="BU282" s="149"/>
      <c r="BV282" s="149"/>
      <c r="BW282" s="149"/>
      <c r="BX282" s="149"/>
      <c r="BY282" s="149"/>
      <c r="BZ282" s="149"/>
      <c r="CA282" s="149"/>
      <c r="CB282" s="149"/>
      <c r="CC282" s="149"/>
      <c r="CD282" s="149"/>
      <c r="CE282" s="149"/>
      <c r="CF282" s="149"/>
      <c r="CG282" s="149"/>
      <c r="CH282" s="149"/>
      <c r="CI282" s="149"/>
      <c r="CZ282" s="152"/>
      <c r="DA282" s="157"/>
      <c r="DB282" s="164"/>
    </row>
    <row r="283" spans="2:106" s="135" customFormat="1" ht="14.25" outlineLevel="2" x14ac:dyDescent="0.25">
      <c r="B283" s="136"/>
      <c r="C283" s="540" t="str">
        <f t="shared" si="311"/>
        <v>Мегион</v>
      </c>
      <c r="D283" s="147"/>
      <c r="E283" s="147"/>
      <c r="F283" s="291"/>
      <c r="G283" s="147"/>
      <c r="H283" s="149">
        <f t="shared" ref="H283:R283" si="316">H297-((H324-H311)*H$103)+((H324-H311)*H$104)</f>
        <v>4978.599775280898</v>
      </c>
      <c r="I283" s="149">
        <f t="shared" si="316"/>
        <v>4978.599775280898</v>
      </c>
      <c r="J283" s="149">
        <f t="shared" ref="J283:N283" si="317">J297-((J324-J311)*J$103)+((J324-J311)*J$104)</f>
        <v>3078.8312359550555</v>
      </c>
      <c r="K283" s="149">
        <f t="shared" si="317"/>
        <v>39.201573033707867</v>
      </c>
      <c r="L283" s="149">
        <f t="shared" si="317"/>
        <v>39.201573033707867</v>
      </c>
      <c r="M283" s="149">
        <f t="shared" si="317"/>
        <v>39.201573033707867</v>
      </c>
      <c r="N283" s="149">
        <f t="shared" si="317"/>
        <v>39.201573033707867</v>
      </c>
      <c r="O283" s="149">
        <f t="shared" si="316"/>
        <v>39.201573033707867</v>
      </c>
      <c r="P283" s="149">
        <f t="shared" si="316"/>
        <v>39.201573033707867</v>
      </c>
      <c r="Q283" s="149">
        <f t="shared" si="316"/>
        <v>39.201573033707867</v>
      </c>
      <c r="R283" s="149">
        <f t="shared" si="316"/>
        <v>-2173.5094382022467</v>
      </c>
      <c r="S283" s="149"/>
      <c r="T283" s="149"/>
      <c r="U283" s="149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49"/>
      <c r="AF283" s="149"/>
      <c r="AG283" s="149"/>
      <c r="AH283" s="149"/>
      <c r="AI283" s="149"/>
      <c r="AJ283" s="149"/>
      <c r="AK283" s="149"/>
      <c r="AL283" s="149"/>
      <c r="AM283" s="149"/>
      <c r="AN283" s="149"/>
      <c r="AO283" s="149"/>
      <c r="AP283" s="149"/>
      <c r="AQ283" s="149"/>
      <c r="AR283" s="149"/>
      <c r="AS283" s="149"/>
      <c r="AT283" s="149"/>
      <c r="AU283" s="149"/>
      <c r="AV283" s="149"/>
      <c r="AW283" s="149"/>
      <c r="AX283" s="149"/>
      <c r="AY283" s="149"/>
      <c r="AZ283" s="149"/>
      <c r="BA283" s="149"/>
      <c r="BB283" s="149"/>
      <c r="BC283" s="149"/>
      <c r="BD283" s="149"/>
      <c r="BE283" s="149"/>
      <c r="BF283" s="149"/>
      <c r="BG283" s="149"/>
      <c r="BH283" s="149"/>
      <c r="BI283" s="149"/>
      <c r="BJ283" s="149"/>
      <c r="BK283" s="149"/>
      <c r="BL283" s="149"/>
      <c r="BM283" s="149"/>
      <c r="BN283" s="149"/>
      <c r="BO283" s="149"/>
      <c r="BP283" s="149"/>
      <c r="BQ283" s="149"/>
      <c r="BR283" s="149"/>
      <c r="BS283" s="149"/>
      <c r="BT283" s="149"/>
      <c r="BU283" s="149"/>
      <c r="BV283" s="149"/>
      <c r="BW283" s="149"/>
      <c r="BX283" s="149"/>
      <c r="BY283" s="149"/>
      <c r="BZ283" s="149"/>
      <c r="CA283" s="149"/>
      <c r="CB283" s="149"/>
      <c r="CC283" s="149"/>
      <c r="CD283" s="149"/>
      <c r="CE283" s="149"/>
      <c r="CF283" s="149"/>
      <c r="CG283" s="149"/>
      <c r="CH283" s="149"/>
      <c r="CI283" s="149"/>
      <c r="CZ283" s="152"/>
      <c r="DA283" s="157"/>
      <c r="DB283" s="164"/>
    </row>
    <row r="284" spans="2:106" s="135" customFormat="1" ht="14.25" outlineLevel="2" x14ac:dyDescent="0.25">
      <c r="B284" s="136"/>
      <c r="C284" s="540" t="str">
        <f t="shared" si="311"/>
        <v>Оренбург</v>
      </c>
      <c r="D284" s="147"/>
      <c r="E284" s="147"/>
      <c r="F284" s="291"/>
      <c r="G284" s="147"/>
      <c r="H284" s="149">
        <f t="shared" ref="H284:R284" si="318">H298-((H325-H312)*H$103)+((H325-H312)*H$104)</f>
        <v>2765.8887640449434</v>
      </c>
      <c r="I284" s="149">
        <f t="shared" si="318"/>
        <v>2765.8887640449434</v>
      </c>
      <c r="J284" s="149">
        <f t="shared" ref="J284:N284" si="319">J298-((J325-J312)*J$103)+((J325-J312)*J$104)</f>
        <v>1710.4617977528085</v>
      </c>
      <c r="K284" s="149">
        <f t="shared" si="319"/>
        <v>21.77865168539326</v>
      </c>
      <c r="L284" s="149">
        <f t="shared" si="319"/>
        <v>21.77865168539326</v>
      </c>
      <c r="M284" s="149">
        <f t="shared" si="319"/>
        <v>21.77865168539326</v>
      </c>
      <c r="N284" s="149">
        <f t="shared" si="319"/>
        <v>21.77865168539326</v>
      </c>
      <c r="O284" s="149">
        <f t="shared" si="318"/>
        <v>21.77865168539326</v>
      </c>
      <c r="P284" s="149">
        <f t="shared" si="318"/>
        <v>21.77865168539326</v>
      </c>
      <c r="Q284" s="149">
        <f t="shared" si="318"/>
        <v>21.77865168539326</v>
      </c>
      <c r="R284" s="149">
        <f t="shared" si="318"/>
        <v>21.77865168539326</v>
      </c>
      <c r="S284" s="149"/>
      <c r="T284" s="149"/>
      <c r="U284" s="149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49"/>
      <c r="AF284" s="149"/>
      <c r="AG284" s="149"/>
      <c r="AH284" s="149"/>
      <c r="AI284" s="149"/>
      <c r="AJ284" s="149"/>
      <c r="AK284" s="149"/>
      <c r="AL284" s="149"/>
      <c r="AM284" s="149"/>
      <c r="AN284" s="149"/>
      <c r="AO284" s="149"/>
      <c r="AP284" s="149"/>
      <c r="AQ284" s="149"/>
      <c r="AR284" s="149"/>
      <c r="AS284" s="149"/>
      <c r="AT284" s="149"/>
      <c r="AU284" s="149"/>
      <c r="AV284" s="149"/>
      <c r="AW284" s="149"/>
      <c r="AX284" s="149"/>
      <c r="AY284" s="149"/>
      <c r="AZ284" s="149"/>
      <c r="BA284" s="149"/>
      <c r="BB284" s="149"/>
      <c r="BC284" s="149"/>
      <c r="BD284" s="149"/>
      <c r="BE284" s="149"/>
      <c r="BF284" s="149"/>
      <c r="BG284" s="149"/>
      <c r="BH284" s="149"/>
      <c r="BI284" s="149"/>
      <c r="BJ284" s="149"/>
      <c r="BK284" s="149"/>
      <c r="BL284" s="149"/>
      <c r="BM284" s="149"/>
      <c r="BN284" s="149"/>
      <c r="BO284" s="149"/>
      <c r="BP284" s="149"/>
      <c r="BQ284" s="149"/>
      <c r="BR284" s="149"/>
      <c r="BS284" s="149"/>
      <c r="BT284" s="149"/>
      <c r="BU284" s="149"/>
      <c r="BV284" s="149"/>
      <c r="BW284" s="149"/>
      <c r="BX284" s="149"/>
      <c r="BY284" s="149"/>
      <c r="BZ284" s="149"/>
      <c r="CA284" s="149"/>
      <c r="CB284" s="149"/>
      <c r="CC284" s="149"/>
      <c r="CD284" s="149"/>
      <c r="CE284" s="149"/>
      <c r="CF284" s="149"/>
      <c r="CG284" s="149"/>
      <c r="CH284" s="149"/>
      <c r="CI284" s="149"/>
      <c r="CZ284" s="152"/>
      <c r="DA284" s="157"/>
      <c r="DB284" s="164"/>
    </row>
    <row r="285" spans="2:106" s="135" customFormat="1" ht="14.25" outlineLevel="2" x14ac:dyDescent="0.25">
      <c r="B285" s="136"/>
      <c r="C285" s="540" t="str">
        <f t="shared" si="311"/>
        <v>Восток</v>
      </c>
      <c r="D285" s="147"/>
      <c r="E285" s="147"/>
      <c r="F285" s="291"/>
      <c r="G285" s="147"/>
      <c r="H285" s="149">
        <f t="shared" ref="H285:R285" si="320">H299-((H326-H313)*H$103)+((H326-H313)*H$104)</f>
        <v>2765.8887640449434</v>
      </c>
      <c r="I285" s="149">
        <f t="shared" si="320"/>
        <v>2765.8887640449434</v>
      </c>
      <c r="J285" s="149">
        <f t="shared" ref="J285:N285" si="321">J299-((J326-J313)*J$103)+((J326-J313)*J$104)</f>
        <v>1710.4617977528085</v>
      </c>
      <c r="K285" s="149">
        <f t="shared" si="321"/>
        <v>21.77865168539326</v>
      </c>
      <c r="L285" s="149">
        <f t="shared" si="321"/>
        <v>21.77865168539326</v>
      </c>
      <c r="M285" s="149">
        <f t="shared" si="321"/>
        <v>21.77865168539326</v>
      </c>
      <c r="N285" s="149">
        <f t="shared" si="321"/>
        <v>21.77865168539326</v>
      </c>
      <c r="O285" s="149">
        <f t="shared" si="320"/>
        <v>21.77865168539326</v>
      </c>
      <c r="P285" s="149">
        <f t="shared" si="320"/>
        <v>21.77865168539326</v>
      </c>
      <c r="Q285" s="149">
        <f t="shared" si="320"/>
        <v>21.77865168539326</v>
      </c>
      <c r="R285" s="149">
        <f t="shared" si="320"/>
        <v>574.95640449438247</v>
      </c>
      <c r="S285" s="149"/>
      <c r="T285" s="149"/>
      <c r="U285" s="149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49"/>
      <c r="AF285" s="149"/>
      <c r="AG285" s="149"/>
      <c r="AH285" s="149"/>
      <c r="AI285" s="149"/>
      <c r="AJ285" s="149"/>
      <c r="AK285" s="149"/>
      <c r="AL285" s="149"/>
      <c r="AM285" s="149"/>
      <c r="AN285" s="149"/>
      <c r="AO285" s="149"/>
      <c r="AP285" s="149"/>
      <c r="AQ285" s="149"/>
      <c r="AR285" s="149"/>
      <c r="AS285" s="149"/>
      <c r="AT285" s="149"/>
      <c r="AU285" s="149"/>
      <c r="AV285" s="149"/>
      <c r="AW285" s="149"/>
      <c r="AX285" s="149"/>
      <c r="AY285" s="149"/>
      <c r="AZ285" s="149"/>
      <c r="BA285" s="149"/>
      <c r="BB285" s="149"/>
      <c r="BC285" s="149"/>
      <c r="BD285" s="149"/>
      <c r="BE285" s="149"/>
      <c r="BF285" s="149"/>
      <c r="BG285" s="149"/>
      <c r="BH285" s="149"/>
      <c r="BI285" s="149"/>
      <c r="BJ285" s="149"/>
      <c r="BK285" s="149"/>
      <c r="BL285" s="149"/>
      <c r="BM285" s="149"/>
      <c r="BN285" s="149"/>
      <c r="BO285" s="149"/>
      <c r="BP285" s="149"/>
      <c r="BQ285" s="149"/>
      <c r="BR285" s="149"/>
      <c r="BS285" s="149"/>
      <c r="BT285" s="149"/>
      <c r="BU285" s="149"/>
      <c r="BV285" s="149"/>
      <c r="BW285" s="149"/>
      <c r="BX285" s="149"/>
      <c r="BY285" s="149"/>
      <c r="BZ285" s="149"/>
      <c r="CA285" s="149"/>
      <c r="CB285" s="149"/>
      <c r="CC285" s="149"/>
      <c r="CD285" s="149"/>
      <c r="CE285" s="149"/>
      <c r="CF285" s="149"/>
      <c r="CG285" s="149"/>
      <c r="CH285" s="149"/>
      <c r="CI285" s="149"/>
      <c r="CZ285" s="152"/>
      <c r="DA285" s="157"/>
      <c r="DB285" s="164"/>
    </row>
    <row r="286" spans="2:106" s="135" customFormat="1" ht="14.25" outlineLevel="2" x14ac:dyDescent="0.25">
      <c r="B286" s="136"/>
      <c r="C286" s="540" t="str">
        <f t="shared" si="311"/>
        <v>Ямал</v>
      </c>
      <c r="D286" s="147"/>
      <c r="E286" s="147"/>
      <c r="F286" s="291"/>
      <c r="G286" s="147"/>
      <c r="H286" s="149">
        <f t="shared" ref="H286:R286" si="322">H300-((H327-H314)*H$103)+((H327-H314)*H$104)</f>
        <v>3319.0665168539326</v>
      </c>
      <c r="I286" s="149">
        <f t="shared" si="322"/>
        <v>3319.0665168539326</v>
      </c>
      <c r="J286" s="149">
        <f t="shared" ref="J286:N286" si="323">J300-((J327-J314)*J$103)+((J327-J314)*J$104)</f>
        <v>2052.5541573033711</v>
      </c>
      <c r="K286" s="149">
        <f t="shared" si="323"/>
        <v>26.134382022471915</v>
      </c>
      <c r="L286" s="149">
        <f t="shared" si="323"/>
        <v>26.134382022471915</v>
      </c>
      <c r="M286" s="149">
        <f t="shared" si="323"/>
        <v>26.134382022471915</v>
      </c>
      <c r="N286" s="149">
        <f t="shared" si="323"/>
        <v>26.134382022471915</v>
      </c>
      <c r="O286" s="149">
        <f t="shared" si="322"/>
        <v>26.134382022471915</v>
      </c>
      <c r="P286" s="149">
        <f t="shared" si="322"/>
        <v>26.134382022471915</v>
      </c>
      <c r="Q286" s="149">
        <f t="shared" si="322"/>
        <v>26.134382022471915</v>
      </c>
      <c r="R286" s="149">
        <f t="shared" si="322"/>
        <v>26.134382022471915</v>
      </c>
      <c r="S286" s="149"/>
      <c r="T286" s="149"/>
      <c r="U286" s="149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49"/>
      <c r="AF286" s="149"/>
      <c r="AG286" s="149"/>
      <c r="AH286" s="149"/>
      <c r="AI286" s="149"/>
      <c r="AJ286" s="149"/>
      <c r="AK286" s="149"/>
      <c r="AL286" s="149"/>
      <c r="AM286" s="149"/>
      <c r="AN286" s="149"/>
      <c r="AO286" s="149"/>
      <c r="AP286" s="149"/>
      <c r="AQ286" s="149"/>
      <c r="AR286" s="149"/>
      <c r="AS286" s="149"/>
      <c r="AT286" s="149"/>
      <c r="AU286" s="149"/>
      <c r="AV286" s="149"/>
      <c r="AW286" s="149"/>
      <c r="AX286" s="149"/>
      <c r="AY286" s="149"/>
      <c r="AZ286" s="149"/>
      <c r="BA286" s="149"/>
      <c r="BB286" s="149"/>
      <c r="BC286" s="149"/>
      <c r="BD286" s="149"/>
      <c r="BE286" s="149"/>
      <c r="BF286" s="149"/>
      <c r="BG286" s="149"/>
      <c r="BH286" s="149"/>
      <c r="BI286" s="149"/>
      <c r="BJ286" s="149"/>
      <c r="BK286" s="149"/>
      <c r="BL286" s="149"/>
      <c r="BM286" s="149"/>
      <c r="BN286" s="149"/>
      <c r="BO286" s="149"/>
      <c r="BP286" s="149"/>
      <c r="BQ286" s="149"/>
      <c r="BR286" s="149"/>
      <c r="BS286" s="149"/>
      <c r="BT286" s="149"/>
      <c r="BU286" s="149"/>
      <c r="BV286" s="149"/>
      <c r="BW286" s="149"/>
      <c r="BX286" s="149"/>
      <c r="BY286" s="149"/>
      <c r="BZ286" s="149"/>
      <c r="CA286" s="149"/>
      <c r="CB286" s="149"/>
      <c r="CC286" s="149"/>
      <c r="CD286" s="149"/>
      <c r="CE286" s="149"/>
      <c r="CF286" s="149"/>
      <c r="CG286" s="149"/>
      <c r="CH286" s="149"/>
      <c r="CI286" s="149"/>
      <c r="CZ286" s="152"/>
      <c r="DA286" s="157"/>
      <c r="DB286" s="164"/>
    </row>
    <row r="287" spans="2:106" s="135" customFormat="1" ht="14.25" outlineLevel="2" x14ac:dyDescent="0.25">
      <c r="B287" s="136"/>
      <c r="C287" s="540" t="str">
        <f t="shared" si="311"/>
        <v>Мессояха</v>
      </c>
      <c r="D287" s="147"/>
      <c r="E287" s="147"/>
      <c r="F287" s="291"/>
      <c r="G287" s="147"/>
      <c r="H287" s="149">
        <f t="shared" ref="H287:R287" si="324">H301-((H328-H315)*H$103)+((H328-H315)*H$104)</f>
        <v>3319.0665168539326</v>
      </c>
      <c r="I287" s="149">
        <f t="shared" si="324"/>
        <v>3319.0665168539326</v>
      </c>
      <c r="J287" s="149">
        <f t="shared" ref="J287:N287" si="325">J301-((J328-J315)*J$103)+((J328-J315)*J$104)</f>
        <v>2052.5541573033711</v>
      </c>
      <c r="K287" s="149">
        <f t="shared" si="325"/>
        <v>26.134382022471915</v>
      </c>
      <c r="L287" s="149">
        <f t="shared" si="325"/>
        <v>26.134382022471915</v>
      </c>
      <c r="M287" s="149">
        <f t="shared" si="325"/>
        <v>26.134382022471915</v>
      </c>
      <c r="N287" s="149">
        <f t="shared" si="325"/>
        <v>26.134382022471915</v>
      </c>
      <c r="O287" s="149">
        <f t="shared" si="324"/>
        <v>26.134382022471915</v>
      </c>
      <c r="P287" s="149">
        <f t="shared" si="324"/>
        <v>26.134382022471915</v>
      </c>
      <c r="Q287" s="149">
        <f t="shared" si="324"/>
        <v>26.134382022471915</v>
      </c>
      <c r="R287" s="149">
        <f t="shared" si="324"/>
        <v>1685.6676404494374</v>
      </c>
      <c r="S287" s="149"/>
      <c r="T287" s="149"/>
      <c r="U287" s="149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49"/>
      <c r="AF287" s="149"/>
      <c r="AG287" s="149"/>
      <c r="AH287" s="149"/>
      <c r="AI287" s="149"/>
      <c r="AJ287" s="149"/>
      <c r="AK287" s="149"/>
      <c r="AL287" s="149"/>
      <c r="AM287" s="149"/>
      <c r="AN287" s="149"/>
      <c r="AO287" s="149"/>
      <c r="AP287" s="149"/>
      <c r="AQ287" s="149"/>
      <c r="AR287" s="149"/>
      <c r="AS287" s="149"/>
      <c r="AT287" s="149"/>
      <c r="AU287" s="149"/>
      <c r="AV287" s="149"/>
      <c r="AW287" s="149"/>
      <c r="AX287" s="149"/>
      <c r="AY287" s="149"/>
      <c r="AZ287" s="149"/>
      <c r="BA287" s="149"/>
      <c r="BB287" s="149"/>
      <c r="BC287" s="149"/>
      <c r="BD287" s="149"/>
      <c r="BE287" s="149"/>
      <c r="BF287" s="149"/>
      <c r="BG287" s="149"/>
      <c r="BH287" s="149"/>
      <c r="BI287" s="149"/>
      <c r="BJ287" s="149"/>
      <c r="BK287" s="149"/>
      <c r="BL287" s="149"/>
      <c r="BM287" s="149"/>
      <c r="BN287" s="149"/>
      <c r="BO287" s="149"/>
      <c r="BP287" s="149"/>
      <c r="BQ287" s="149"/>
      <c r="BR287" s="149"/>
      <c r="BS287" s="149"/>
      <c r="BT287" s="149"/>
      <c r="BU287" s="149"/>
      <c r="BV287" s="149"/>
      <c r="BW287" s="149"/>
      <c r="BX287" s="149"/>
      <c r="BY287" s="149"/>
      <c r="BZ287" s="149"/>
      <c r="CA287" s="149"/>
      <c r="CB287" s="149"/>
      <c r="CC287" s="149"/>
      <c r="CD287" s="149"/>
      <c r="CE287" s="149"/>
      <c r="CF287" s="149"/>
      <c r="CG287" s="149"/>
      <c r="CH287" s="149"/>
      <c r="CI287" s="149"/>
      <c r="CZ287" s="152"/>
      <c r="DA287" s="157"/>
      <c r="DB287" s="164"/>
    </row>
    <row r="288" spans="2:106" s="135" customFormat="1" ht="14.25" outlineLevel="2" x14ac:dyDescent="0.25">
      <c r="B288" s="136"/>
      <c r="C288" s="540" t="str">
        <f t="shared" si="311"/>
        <v>Заполярье</v>
      </c>
      <c r="D288" s="147"/>
      <c r="E288" s="147"/>
      <c r="F288" s="291"/>
      <c r="G288" s="147"/>
      <c r="H288" s="149">
        <f t="shared" ref="H288:R288" si="326">H302-((H329-H316)*H$103)+((H329-H316)*H$104)</f>
        <v>4978.599775280898</v>
      </c>
      <c r="I288" s="149">
        <f t="shared" si="326"/>
        <v>4978.599775280898</v>
      </c>
      <c r="J288" s="149">
        <f t="shared" ref="J288:N288" si="327">J302-((J329-J316)*J$103)+((J329-J316)*J$104)</f>
        <v>3078.8312359550555</v>
      </c>
      <c r="K288" s="149">
        <f t="shared" si="327"/>
        <v>39.201573033707867</v>
      </c>
      <c r="L288" s="149">
        <f t="shared" si="327"/>
        <v>39.201573033707867</v>
      </c>
      <c r="M288" s="149">
        <f t="shared" si="327"/>
        <v>39.201573033707867</v>
      </c>
      <c r="N288" s="149">
        <f t="shared" si="327"/>
        <v>39.201573033707867</v>
      </c>
      <c r="O288" s="149">
        <f t="shared" si="326"/>
        <v>39.201573033707867</v>
      </c>
      <c r="P288" s="149">
        <f t="shared" si="326"/>
        <v>39.201573033707867</v>
      </c>
      <c r="Q288" s="149">
        <f t="shared" si="326"/>
        <v>39.201573033707867</v>
      </c>
      <c r="R288" s="149">
        <f t="shared" si="326"/>
        <v>-2173.5094382022467</v>
      </c>
      <c r="S288" s="149"/>
      <c r="T288" s="149"/>
      <c r="U288" s="149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49"/>
      <c r="AF288" s="149"/>
      <c r="AG288" s="149"/>
      <c r="AH288" s="149"/>
      <c r="AI288" s="149"/>
      <c r="AJ288" s="149"/>
      <c r="AK288" s="149"/>
      <c r="AL288" s="149"/>
      <c r="AM288" s="149"/>
      <c r="AN288" s="149"/>
      <c r="AO288" s="149"/>
      <c r="AP288" s="149"/>
      <c r="AQ288" s="149"/>
      <c r="AR288" s="149"/>
      <c r="AS288" s="149"/>
      <c r="AT288" s="149"/>
      <c r="AU288" s="149"/>
      <c r="AV288" s="149"/>
      <c r="AW288" s="149"/>
      <c r="AX288" s="149"/>
      <c r="AY288" s="149"/>
      <c r="AZ288" s="149"/>
      <c r="BA288" s="149"/>
      <c r="BB288" s="149"/>
      <c r="BC288" s="149"/>
      <c r="BD288" s="149"/>
      <c r="BE288" s="149"/>
      <c r="BF288" s="149"/>
      <c r="BG288" s="149"/>
      <c r="BH288" s="149"/>
      <c r="BI288" s="149"/>
      <c r="BJ288" s="149"/>
      <c r="BK288" s="149"/>
      <c r="BL288" s="149"/>
      <c r="BM288" s="149"/>
      <c r="BN288" s="149"/>
      <c r="BO288" s="149"/>
      <c r="BP288" s="149"/>
      <c r="BQ288" s="149"/>
      <c r="BR288" s="149"/>
      <c r="BS288" s="149"/>
      <c r="BT288" s="149"/>
      <c r="BU288" s="149"/>
      <c r="BV288" s="149"/>
      <c r="BW288" s="149"/>
      <c r="BX288" s="149"/>
      <c r="BY288" s="149"/>
      <c r="BZ288" s="149"/>
      <c r="CA288" s="149"/>
      <c r="CB288" s="149"/>
      <c r="CC288" s="149"/>
      <c r="CD288" s="149"/>
      <c r="CE288" s="149"/>
      <c r="CF288" s="149"/>
      <c r="CG288" s="149"/>
      <c r="CH288" s="149"/>
      <c r="CI288" s="149"/>
      <c r="CZ288" s="152"/>
      <c r="DA288" s="157"/>
      <c r="DB288" s="164"/>
    </row>
    <row r="289" spans="2:106" s="135" customFormat="1" ht="14.25" outlineLevel="2" x14ac:dyDescent="0.25">
      <c r="B289" s="136"/>
      <c r="C289" s="540" t="str">
        <f t="shared" si="311"/>
        <v>ГПН Р</v>
      </c>
      <c r="D289" s="147"/>
      <c r="E289" s="147"/>
      <c r="F289" s="291"/>
      <c r="G289" s="147"/>
      <c r="H289" s="149">
        <f t="shared" ref="H289:R289" si="328">H303-((H330-H317)*H$103)+((H330-H317)*H$104)</f>
        <v>2765.8887640449434</v>
      </c>
      <c r="I289" s="149">
        <f t="shared" si="328"/>
        <v>2765.8887640449434</v>
      </c>
      <c r="J289" s="149">
        <f t="shared" ref="J289:N289" si="329">J303-((J330-J317)*J$103)+((J330-J317)*J$104)</f>
        <v>1710.4617977528085</v>
      </c>
      <c r="K289" s="149">
        <f t="shared" si="329"/>
        <v>21.77865168539326</v>
      </c>
      <c r="L289" s="149">
        <f t="shared" si="329"/>
        <v>21.77865168539326</v>
      </c>
      <c r="M289" s="149">
        <f t="shared" si="329"/>
        <v>21.77865168539326</v>
      </c>
      <c r="N289" s="149">
        <f t="shared" si="329"/>
        <v>21.77865168539326</v>
      </c>
      <c r="O289" s="149">
        <f t="shared" si="328"/>
        <v>21.77865168539326</v>
      </c>
      <c r="P289" s="149">
        <f t="shared" si="328"/>
        <v>21.77865168539326</v>
      </c>
      <c r="Q289" s="149">
        <f t="shared" si="328"/>
        <v>21.77865168539326</v>
      </c>
      <c r="R289" s="149">
        <f t="shared" si="328"/>
        <v>21.77865168539326</v>
      </c>
      <c r="S289" s="149"/>
      <c r="T289" s="149"/>
      <c r="U289" s="149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49"/>
      <c r="AF289" s="149"/>
      <c r="AG289" s="149"/>
      <c r="AH289" s="149"/>
      <c r="AI289" s="149"/>
      <c r="AJ289" s="149"/>
      <c r="AK289" s="149"/>
      <c r="AL289" s="149"/>
      <c r="AM289" s="149"/>
      <c r="AN289" s="149"/>
      <c r="AO289" s="149"/>
      <c r="AP289" s="149"/>
      <c r="AQ289" s="149"/>
      <c r="AR289" s="149"/>
      <c r="AS289" s="149"/>
      <c r="AT289" s="149"/>
      <c r="AU289" s="149"/>
      <c r="AV289" s="149"/>
      <c r="AW289" s="149"/>
      <c r="AX289" s="149"/>
      <c r="AY289" s="149"/>
      <c r="AZ289" s="149"/>
      <c r="BA289" s="149"/>
      <c r="BB289" s="149"/>
      <c r="BC289" s="149"/>
      <c r="BD289" s="149"/>
      <c r="BE289" s="149"/>
      <c r="BF289" s="149"/>
      <c r="BG289" s="149"/>
      <c r="BH289" s="149"/>
      <c r="BI289" s="149"/>
      <c r="BJ289" s="149"/>
      <c r="BK289" s="149"/>
      <c r="BL289" s="149"/>
      <c r="BM289" s="149"/>
      <c r="BN289" s="149"/>
      <c r="BO289" s="149"/>
      <c r="BP289" s="149"/>
      <c r="BQ289" s="149"/>
      <c r="BR289" s="149"/>
      <c r="BS289" s="149"/>
      <c r="BT289" s="149"/>
      <c r="BU289" s="149"/>
      <c r="BV289" s="149"/>
      <c r="BW289" s="149"/>
      <c r="BX289" s="149"/>
      <c r="BY289" s="149"/>
      <c r="BZ289" s="149"/>
      <c r="CA289" s="149"/>
      <c r="CB289" s="149"/>
      <c r="CC289" s="149"/>
      <c r="CD289" s="149"/>
      <c r="CE289" s="149"/>
      <c r="CF289" s="149"/>
      <c r="CG289" s="149"/>
      <c r="CH289" s="149"/>
      <c r="CI289" s="149"/>
      <c r="CZ289" s="152"/>
      <c r="DA289" s="157"/>
      <c r="DB289" s="164"/>
    </row>
    <row r="290" spans="2:106" s="135" customFormat="1" ht="14.25" outlineLevel="2" x14ac:dyDescent="0.25">
      <c r="B290" s="136"/>
      <c r="C290" s="540" t="str">
        <f t="shared" si="311"/>
        <v>Гео</v>
      </c>
      <c r="D290" s="147"/>
      <c r="E290" s="147"/>
      <c r="F290" s="291"/>
      <c r="G290" s="147"/>
      <c r="H290" s="149">
        <f t="shared" ref="H290:R290" si="330">H304-((H331-H318)*H$103)+((H331-H318)*H$104)</f>
        <v>2765.8887640449434</v>
      </c>
      <c r="I290" s="149">
        <f t="shared" si="330"/>
        <v>2765.8887640449434</v>
      </c>
      <c r="J290" s="149">
        <f t="shared" ref="J290:N290" si="331">J304-((J331-J318)*J$103)+((J331-J318)*J$104)</f>
        <v>1710.4617977528085</v>
      </c>
      <c r="K290" s="149">
        <f t="shared" si="331"/>
        <v>21.77865168539326</v>
      </c>
      <c r="L290" s="149">
        <f t="shared" si="331"/>
        <v>21.77865168539326</v>
      </c>
      <c r="M290" s="149">
        <f t="shared" si="331"/>
        <v>21.77865168539326</v>
      </c>
      <c r="N290" s="149">
        <f t="shared" si="331"/>
        <v>21.77865168539326</v>
      </c>
      <c r="O290" s="149">
        <f t="shared" si="330"/>
        <v>21.77865168539326</v>
      </c>
      <c r="P290" s="149">
        <f t="shared" si="330"/>
        <v>21.77865168539326</v>
      </c>
      <c r="Q290" s="149">
        <f t="shared" si="330"/>
        <v>21.77865168539326</v>
      </c>
      <c r="R290" s="149">
        <f t="shared" si="330"/>
        <v>574.95640449438247</v>
      </c>
      <c r="S290" s="149"/>
      <c r="T290" s="149"/>
      <c r="U290" s="149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49"/>
      <c r="AF290" s="149"/>
      <c r="AG290" s="149"/>
      <c r="AH290" s="149"/>
      <c r="AI290" s="149"/>
      <c r="AJ290" s="149"/>
      <c r="AK290" s="149"/>
      <c r="AL290" s="149"/>
      <c r="AM290" s="149"/>
      <c r="AN290" s="149"/>
      <c r="AO290" s="149"/>
      <c r="AP290" s="149"/>
      <c r="AQ290" s="149"/>
      <c r="AR290" s="149"/>
      <c r="AS290" s="149"/>
      <c r="AT290" s="149"/>
      <c r="AU290" s="149"/>
      <c r="AV290" s="149"/>
      <c r="AW290" s="149"/>
      <c r="AX290" s="149"/>
      <c r="AY290" s="149"/>
      <c r="AZ290" s="149"/>
      <c r="BA290" s="149"/>
      <c r="BB290" s="149"/>
      <c r="BC290" s="149"/>
      <c r="BD290" s="149"/>
      <c r="BE290" s="149"/>
      <c r="BF290" s="149"/>
      <c r="BG290" s="149"/>
      <c r="BH290" s="149"/>
      <c r="BI290" s="149"/>
      <c r="BJ290" s="149"/>
      <c r="BK290" s="149"/>
      <c r="BL290" s="149"/>
      <c r="BM290" s="149"/>
      <c r="BN290" s="149"/>
      <c r="BO290" s="149"/>
      <c r="BP290" s="149"/>
      <c r="BQ290" s="149"/>
      <c r="BR290" s="149"/>
      <c r="BS290" s="149"/>
      <c r="BT290" s="149"/>
      <c r="BU290" s="149"/>
      <c r="BV290" s="149"/>
      <c r="BW290" s="149"/>
      <c r="BX290" s="149"/>
      <c r="BY290" s="149"/>
      <c r="BZ290" s="149"/>
      <c r="CA290" s="149"/>
      <c r="CB290" s="149"/>
      <c r="CC290" s="149"/>
      <c r="CD290" s="149"/>
      <c r="CE290" s="149"/>
      <c r="CF290" s="149"/>
      <c r="CG290" s="149"/>
      <c r="CH290" s="149"/>
      <c r="CI290" s="149"/>
      <c r="CZ290" s="152"/>
      <c r="DA290" s="157"/>
      <c r="DB290" s="164"/>
    </row>
    <row r="291" spans="2:106" s="135" customFormat="1" ht="14.25" outlineLevel="2" x14ac:dyDescent="0.25">
      <c r="B291" s="136"/>
      <c r="C291" s="540" t="str">
        <f t="shared" si="311"/>
        <v>НТЦ</v>
      </c>
      <c r="D291" s="147"/>
      <c r="E291" s="147"/>
      <c r="F291" s="291"/>
      <c r="G291" s="147"/>
      <c r="H291" s="149">
        <f t="shared" ref="H291:R291" si="332">H305-((H332-H319)*H$103)+((H332-H319)*H$104)</f>
        <v>3319.0665168539326</v>
      </c>
      <c r="I291" s="149">
        <f t="shared" si="332"/>
        <v>3319.0665168539326</v>
      </c>
      <c r="J291" s="149">
        <f t="shared" ref="J291:N291" si="333">J305-((J332-J319)*J$103)+((J332-J319)*J$104)</f>
        <v>2052.5541573033711</v>
      </c>
      <c r="K291" s="149">
        <f t="shared" si="333"/>
        <v>26.134382022471915</v>
      </c>
      <c r="L291" s="149">
        <f t="shared" si="333"/>
        <v>26.134382022471915</v>
      </c>
      <c r="M291" s="149">
        <f t="shared" si="333"/>
        <v>26.134382022471915</v>
      </c>
      <c r="N291" s="149">
        <f t="shared" si="333"/>
        <v>26.134382022471915</v>
      </c>
      <c r="O291" s="149">
        <f t="shared" si="332"/>
        <v>26.134382022471915</v>
      </c>
      <c r="P291" s="149">
        <f t="shared" si="332"/>
        <v>26.134382022471915</v>
      </c>
      <c r="Q291" s="149">
        <f t="shared" si="332"/>
        <v>26.134382022471915</v>
      </c>
      <c r="R291" s="149">
        <f t="shared" si="332"/>
        <v>26.134382022471915</v>
      </c>
      <c r="S291" s="149"/>
      <c r="T291" s="149"/>
      <c r="U291" s="149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49"/>
      <c r="AF291" s="149"/>
      <c r="AG291" s="149"/>
      <c r="AH291" s="149"/>
      <c r="AI291" s="149"/>
      <c r="AJ291" s="149"/>
      <c r="AK291" s="149"/>
      <c r="AL291" s="149"/>
      <c r="AM291" s="149"/>
      <c r="AN291" s="149"/>
      <c r="AO291" s="149"/>
      <c r="AP291" s="149"/>
      <c r="AQ291" s="149"/>
      <c r="AR291" s="149"/>
      <c r="AS291" s="149"/>
      <c r="AT291" s="149"/>
      <c r="AU291" s="149"/>
      <c r="AV291" s="149"/>
      <c r="AW291" s="149"/>
      <c r="AX291" s="149"/>
      <c r="AY291" s="149"/>
      <c r="AZ291" s="149"/>
      <c r="BA291" s="149"/>
      <c r="BB291" s="149"/>
      <c r="BC291" s="149"/>
      <c r="BD291" s="149"/>
      <c r="BE291" s="149"/>
      <c r="BF291" s="149"/>
      <c r="BG291" s="149"/>
      <c r="BH291" s="149"/>
      <c r="BI291" s="149"/>
      <c r="BJ291" s="149"/>
      <c r="BK291" s="149"/>
      <c r="BL291" s="149"/>
      <c r="BM291" s="149"/>
      <c r="BN291" s="149"/>
      <c r="BO291" s="149"/>
      <c r="BP291" s="149"/>
      <c r="BQ291" s="149"/>
      <c r="BR291" s="149"/>
      <c r="BS291" s="149"/>
      <c r="BT291" s="149"/>
      <c r="BU291" s="149"/>
      <c r="BV291" s="149"/>
      <c r="BW291" s="149"/>
      <c r="BX291" s="149"/>
      <c r="BY291" s="149"/>
      <c r="BZ291" s="149"/>
      <c r="CA291" s="149"/>
      <c r="CB291" s="149"/>
      <c r="CC291" s="149"/>
      <c r="CD291" s="149"/>
      <c r="CE291" s="149"/>
      <c r="CF291" s="149"/>
      <c r="CG291" s="149"/>
      <c r="CH291" s="149"/>
      <c r="CI291" s="149"/>
      <c r="CZ291" s="152"/>
      <c r="DA291" s="157"/>
      <c r="DB291" s="164"/>
    </row>
    <row r="292" spans="2:106" s="135" customFormat="1" ht="14.25" outlineLevel="2" x14ac:dyDescent="0.25">
      <c r="B292" s="136"/>
      <c r="C292" s="540" t="str">
        <f t="shared" si="311"/>
        <v>Меретояха</v>
      </c>
      <c r="D292" s="147"/>
      <c r="E292" s="147"/>
      <c r="F292" s="291"/>
      <c r="G292" s="147"/>
      <c r="H292" s="149">
        <f t="shared" ref="H292:R292" si="334">H306-((H333-H320)*H$103)+((H333-H320)*H$104)</f>
        <v>3319.0665168539326</v>
      </c>
      <c r="I292" s="149">
        <f t="shared" si="334"/>
        <v>3319.0665168539326</v>
      </c>
      <c r="J292" s="149">
        <f t="shared" ref="J292:N292" si="335">J306-((J333-J320)*J$103)+((J333-J320)*J$104)</f>
        <v>2052.5541573033711</v>
      </c>
      <c r="K292" s="149">
        <f t="shared" si="335"/>
        <v>26.134382022471915</v>
      </c>
      <c r="L292" s="149">
        <f t="shared" si="335"/>
        <v>26.134382022471915</v>
      </c>
      <c r="M292" s="149">
        <f t="shared" si="335"/>
        <v>26.134382022471915</v>
      </c>
      <c r="N292" s="149">
        <f t="shared" si="335"/>
        <v>26.134382022471915</v>
      </c>
      <c r="O292" s="149">
        <f t="shared" si="334"/>
        <v>26.134382022471915</v>
      </c>
      <c r="P292" s="149">
        <f t="shared" si="334"/>
        <v>26.134382022471915</v>
      </c>
      <c r="Q292" s="149">
        <f t="shared" si="334"/>
        <v>26.134382022471915</v>
      </c>
      <c r="R292" s="149">
        <f t="shared" si="334"/>
        <v>-3292.9321348314606</v>
      </c>
      <c r="S292" s="149"/>
      <c r="T292" s="149"/>
      <c r="U292" s="149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49"/>
      <c r="AF292" s="149"/>
      <c r="AG292" s="149"/>
      <c r="AH292" s="149"/>
      <c r="AI292" s="149"/>
      <c r="AJ292" s="149"/>
      <c r="AK292" s="149"/>
      <c r="AL292" s="149"/>
      <c r="AM292" s="149"/>
      <c r="AN292" s="149"/>
      <c r="AO292" s="149"/>
      <c r="AP292" s="149"/>
      <c r="AQ292" s="149"/>
      <c r="AR292" s="149"/>
      <c r="AS292" s="149"/>
      <c r="AT292" s="149"/>
      <c r="AU292" s="149"/>
      <c r="AV292" s="149"/>
      <c r="AW292" s="149"/>
      <c r="AX292" s="149"/>
      <c r="AY292" s="149"/>
      <c r="AZ292" s="149"/>
      <c r="BA292" s="149"/>
      <c r="BB292" s="149"/>
      <c r="BC292" s="149"/>
      <c r="BD292" s="149"/>
      <c r="BE292" s="149"/>
      <c r="BF292" s="149"/>
      <c r="BG292" s="149"/>
      <c r="BH292" s="149"/>
      <c r="BI292" s="149"/>
      <c r="BJ292" s="149"/>
      <c r="BK292" s="149"/>
      <c r="BL292" s="149"/>
      <c r="BM292" s="149"/>
      <c r="BN292" s="149"/>
      <c r="BO292" s="149"/>
      <c r="BP292" s="149"/>
      <c r="BQ292" s="149"/>
      <c r="BR292" s="149"/>
      <c r="BS292" s="149"/>
      <c r="BT292" s="149"/>
      <c r="BU292" s="149"/>
      <c r="BV292" s="149"/>
      <c r="BW292" s="149"/>
      <c r="BX292" s="149"/>
      <c r="BY292" s="149"/>
      <c r="BZ292" s="149"/>
      <c r="CA292" s="149"/>
      <c r="CB292" s="149"/>
      <c r="CC292" s="149"/>
      <c r="CD292" s="149"/>
      <c r="CE292" s="149"/>
      <c r="CF292" s="149"/>
      <c r="CG292" s="149"/>
      <c r="CH292" s="149"/>
      <c r="CI292" s="149"/>
      <c r="CZ292" s="152"/>
      <c r="DA292" s="157"/>
      <c r="DB292" s="164"/>
    </row>
    <row r="293" spans="2:106" s="685" customFormat="1" outlineLevel="2" x14ac:dyDescent="0.25">
      <c r="B293" s="680" t="s">
        <v>929</v>
      </c>
      <c r="C293" s="681" t="str">
        <f>C279</f>
        <v>Трудозатраты на проведение дополнительных процедур выбора, час/год</v>
      </c>
      <c r="D293" s="682"/>
      <c r="E293" s="682"/>
      <c r="F293" s="683"/>
      <c r="G293" s="682"/>
      <c r="H293" s="684">
        <f>SUM(H294:H306)</f>
        <v>44254.220224719109</v>
      </c>
      <c r="I293" s="684">
        <f>SUM(I294:I306)</f>
        <v>44254.220224719109</v>
      </c>
      <c r="J293" s="684">
        <f t="shared" ref="J293" si="336">SUM(J294:J306)</f>
        <v>44254.220224719109</v>
      </c>
      <c r="K293" s="684">
        <f t="shared" ref="K293" si="337">SUM(K294:K306)</f>
        <v>44254.220224719109</v>
      </c>
      <c r="L293" s="684">
        <f t="shared" ref="L293" si="338">SUM(L294:L306)</f>
        <v>44254.220224719109</v>
      </c>
      <c r="M293" s="684">
        <f t="shared" ref="M293" si="339">SUM(M294:M306)</f>
        <v>44254.220224719109</v>
      </c>
      <c r="N293" s="684">
        <f t="shared" ref="N293" si="340">SUM(N294:N306)</f>
        <v>44254.220224719109</v>
      </c>
      <c r="O293" s="684">
        <f t="shared" ref="O293" si="341">SUM(O294:O306)</f>
        <v>44254.220224719109</v>
      </c>
      <c r="P293" s="684">
        <f t="shared" ref="P293" si="342">SUM(P294:P306)</f>
        <v>44254.220224719109</v>
      </c>
      <c r="Q293" s="684">
        <f t="shared" ref="Q293" si="343">SUM(Q294:Q306)</f>
        <v>44254.220224719109</v>
      </c>
      <c r="R293" s="684">
        <f t="shared" ref="R293" si="344">SUM(R294:R306)</f>
        <v>44254.220224719109</v>
      </c>
      <c r="S293" s="684"/>
      <c r="T293" s="684"/>
      <c r="U293" s="684"/>
      <c r="V293" s="684"/>
      <c r="W293" s="684"/>
      <c r="X293" s="684"/>
      <c r="Y293" s="684"/>
      <c r="Z293" s="684"/>
      <c r="AA293" s="684"/>
      <c r="AB293" s="684"/>
      <c r="AC293" s="684"/>
      <c r="AD293" s="684"/>
      <c r="AE293" s="684"/>
      <c r="AF293" s="684"/>
      <c r="AG293" s="684"/>
      <c r="AH293" s="684"/>
      <c r="AI293" s="684"/>
      <c r="AJ293" s="684"/>
      <c r="AK293" s="684"/>
      <c r="AL293" s="684"/>
      <c r="AM293" s="684"/>
      <c r="AN293" s="684"/>
      <c r="AO293" s="684"/>
      <c r="AP293" s="684"/>
      <c r="AQ293" s="684"/>
      <c r="AR293" s="684"/>
      <c r="AS293" s="684"/>
      <c r="AT293" s="684"/>
      <c r="AU293" s="684"/>
      <c r="AV293" s="684"/>
      <c r="AW293" s="684"/>
      <c r="AX293" s="684"/>
      <c r="AY293" s="684"/>
      <c r="AZ293" s="684"/>
      <c r="BA293" s="684"/>
      <c r="BB293" s="684"/>
      <c r="BC293" s="684"/>
      <c r="BD293" s="684"/>
      <c r="BE293" s="684"/>
      <c r="BF293" s="684"/>
      <c r="BG293" s="684"/>
      <c r="BH293" s="684"/>
      <c r="BI293" s="684"/>
      <c r="BJ293" s="684"/>
      <c r="BK293" s="684"/>
      <c r="BL293" s="684"/>
      <c r="BM293" s="684"/>
      <c r="BN293" s="684"/>
      <c r="BO293" s="684"/>
      <c r="BP293" s="684"/>
      <c r="BQ293" s="684"/>
      <c r="BR293" s="684"/>
      <c r="BS293" s="684"/>
      <c r="BT293" s="684"/>
      <c r="BU293" s="684"/>
      <c r="BV293" s="684"/>
      <c r="BW293" s="684"/>
      <c r="BX293" s="684"/>
      <c r="BY293" s="684"/>
      <c r="BZ293" s="684"/>
      <c r="CA293" s="684"/>
      <c r="CB293" s="684"/>
      <c r="CC293" s="684"/>
      <c r="CD293" s="684"/>
      <c r="CE293" s="684"/>
      <c r="CF293" s="684"/>
      <c r="CG293" s="684"/>
      <c r="CH293" s="684"/>
      <c r="CI293" s="684"/>
      <c r="CZ293" s="686"/>
      <c r="DA293" s="687"/>
      <c r="DB293" s="688"/>
    </row>
    <row r="294" spans="2:106" s="135" customFormat="1" ht="14.25" outlineLevel="2" x14ac:dyDescent="0.25">
      <c r="B294" s="136"/>
      <c r="C294" s="540" t="str">
        <f>C280</f>
        <v>КЦ</v>
      </c>
      <c r="D294" s="147"/>
      <c r="E294" s="147"/>
      <c r="F294" s="291"/>
      <c r="G294" s="147"/>
      <c r="H294" s="149">
        <f>H321*H$103</f>
        <v>0</v>
      </c>
      <c r="I294" s="149">
        <f t="shared" ref="I294:Q294" si="345">I321*I$103</f>
        <v>0</v>
      </c>
      <c r="J294" s="149">
        <f t="shared" si="345"/>
        <v>0</v>
      </c>
      <c r="K294" s="149">
        <f t="shared" si="345"/>
        <v>0</v>
      </c>
      <c r="L294" s="149">
        <f t="shared" si="345"/>
        <v>0</v>
      </c>
      <c r="M294" s="149">
        <f t="shared" si="345"/>
        <v>0</v>
      </c>
      <c r="N294" s="149">
        <f t="shared" si="345"/>
        <v>0</v>
      </c>
      <c r="O294" s="149">
        <f t="shared" si="345"/>
        <v>0</v>
      </c>
      <c r="P294" s="149">
        <f t="shared" si="345"/>
        <v>0</v>
      </c>
      <c r="Q294" s="149">
        <f t="shared" si="345"/>
        <v>0</v>
      </c>
      <c r="R294" s="149">
        <f t="shared" ref="R294" si="346">R322*R$103</f>
        <v>4978.599775280898</v>
      </c>
      <c r="S294" s="149"/>
      <c r="T294" s="149"/>
      <c r="U294" s="149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49"/>
      <c r="AF294" s="149"/>
      <c r="AG294" s="149"/>
      <c r="AH294" s="149"/>
      <c r="AI294" s="149"/>
      <c r="AJ294" s="149"/>
      <c r="AK294" s="149"/>
      <c r="AL294" s="149"/>
      <c r="AM294" s="149"/>
      <c r="AN294" s="149"/>
      <c r="AO294" s="149"/>
      <c r="AP294" s="149"/>
      <c r="AQ294" s="149"/>
      <c r="AR294" s="149"/>
      <c r="AS294" s="149"/>
      <c r="AT294" s="149"/>
      <c r="AU294" s="149"/>
      <c r="AV294" s="149"/>
      <c r="AW294" s="149"/>
      <c r="AX294" s="149"/>
      <c r="AY294" s="149"/>
      <c r="AZ294" s="149"/>
      <c r="BA294" s="149"/>
      <c r="BB294" s="149"/>
      <c r="BC294" s="149"/>
      <c r="BD294" s="149"/>
      <c r="BE294" s="149"/>
      <c r="BF294" s="149"/>
      <c r="BG294" s="149"/>
      <c r="BH294" s="149"/>
      <c r="BI294" s="149"/>
      <c r="BJ294" s="149"/>
      <c r="BK294" s="149"/>
      <c r="BL294" s="149"/>
      <c r="BM294" s="149"/>
      <c r="BN294" s="149"/>
      <c r="BO294" s="149"/>
      <c r="BP294" s="149"/>
      <c r="BQ294" s="149"/>
      <c r="BR294" s="149"/>
      <c r="BS294" s="149"/>
      <c r="BT294" s="149"/>
      <c r="BU294" s="149"/>
      <c r="BV294" s="149"/>
      <c r="BW294" s="149"/>
      <c r="BX294" s="149"/>
      <c r="BY294" s="149"/>
      <c r="BZ294" s="149"/>
      <c r="CA294" s="149"/>
      <c r="CB294" s="149"/>
      <c r="CC294" s="149"/>
      <c r="CD294" s="149"/>
      <c r="CE294" s="149"/>
      <c r="CF294" s="149"/>
      <c r="CG294" s="149"/>
      <c r="CH294" s="149"/>
      <c r="CI294" s="149"/>
      <c r="CZ294" s="152"/>
      <c r="DA294" s="157"/>
      <c r="DB294" s="164"/>
    </row>
    <row r="295" spans="2:106" s="135" customFormat="1" ht="14.25" outlineLevel="2" x14ac:dyDescent="0.25">
      <c r="B295" s="136"/>
      <c r="C295" s="540" t="str">
        <f t="shared" ref="C295:C306" si="347">C281</f>
        <v>ННГ</v>
      </c>
      <c r="D295" s="147"/>
      <c r="E295" s="147"/>
      <c r="F295" s="291"/>
      <c r="G295" s="147"/>
      <c r="H295" s="149">
        <f t="shared" ref="H295:Q306" si="348">H322*H$103</f>
        <v>4978.599775280898</v>
      </c>
      <c r="I295" s="149">
        <f t="shared" si="348"/>
        <v>4978.599775280898</v>
      </c>
      <c r="J295" s="149">
        <f t="shared" si="348"/>
        <v>4978.599775280898</v>
      </c>
      <c r="K295" s="149">
        <f t="shared" si="348"/>
        <v>4978.599775280898</v>
      </c>
      <c r="L295" s="149">
        <f t="shared" si="348"/>
        <v>4978.599775280898</v>
      </c>
      <c r="M295" s="149">
        <f t="shared" si="348"/>
        <v>4978.599775280898</v>
      </c>
      <c r="N295" s="149">
        <f t="shared" si="348"/>
        <v>4978.599775280898</v>
      </c>
      <c r="O295" s="149">
        <f t="shared" si="348"/>
        <v>4978.599775280898</v>
      </c>
      <c r="P295" s="149">
        <f t="shared" si="348"/>
        <v>4978.599775280898</v>
      </c>
      <c r="Q295" s="149">
        <f t="shared" si="348"/>
        <v>4978.599775280898</v>
      </c>
      <c r="R295" s="149">
        <f t="shared" ref="R295:R306" si="349">R323*R$103</f>
        <v>4978.599775280898</v>
      </c>
      <c r="S295" s="149"/>
      <c r="T295" s="149"/>
      <c r="U295" s="149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49"/>
      <c r="AF295" s="149"/>
      <c r="AG295" s="149"/>
      <c r="AH295" s="149"/>
      <c r="AI295" s="149"/>
      <c r="AJ295" s="149"/>
      <c r="AK295" s="149"/>
      <c r="AL295" s="149"/>
      <c r="AM295" s="149"/>
      <c r="AN295" s="149"/>
      <c r="AO295" s="149"/>
      <c r="AP295" s="149"/>
      <c r="AQ295" s="149"/>
      <c r="AR295" s="149"/>
      <c r="AS295" s="149"/>
      <c r="AT295" s="149"/>
      <c r="AU295" s="149"/>
      <c r="AV295" s="149"/>
      <c r="AW295" s="149"/>
      <c r="AX295" s="149"/>
      <c r="AY295" s="149"/>
      <c r="AZ295" s="149"/>
      <c r="BA295" s="149"/>
      <c r="BB295" s="149"/>
      <c r="BC295" s="149"/>
      <c r="BD295" s="149"/>
      <c r="BE295" s="149"/>
      <c r="BF295" s="149"/>
      <c r="BG295" s="149"/>
      <c r="BH295" s="149"/>
      <c r="BI295" s="149"/>
      <c r="BJ295" s="149"/>
      <c r="BK295" s="149"/>
      <c r="BL295" s="149"/>
      <c r="BM295" s="149"/>
      <c r="BN295" s="149"/>
      <c r="BO295" s="149"/>
      <c r="BP295" s="149"/>
      <c r="BQ295" s="149"/>
      <c r="BR295" s="149"/>
      <c r="BS295" s="149"/>
      <c r="BT295" s="149"/>
      <c r="BU295" s="149"/>
      <c r="BV295" s="149"/>
      <c r="BW295" s="149"/>
      <c r="BX295" s="149"/>
      <c r="BY295" s="149"/>
      <c r="BZ295" s="149"/>
      <c r="CA295" s="149"/>
      <c r="CB295" s="149"/>
      <c r="CC295" s="149"/>
      <c r="CD295" s="149"/>
      <c r="CE295" s="149"/>
      <c r="CF295" s="149"/>
      <c r="CG295" s="149"/>
      <c r="CH295" s="149"/>
      <c r="CI295" s="149"/>
      <c r="CZ295" s="152"/>
      <c r="DA295" s="157"/>
      <c r="DB295" s="164"/>
    </row>
    <row r="296" spans="2:106" s="135" customFormat="1" ht="14.25" outlineLevel="2" x14ac:dyDescent="0.25">
      <c r="B296" s="136"/>
      <c r="C296" s="540" t="str">
        <f t="shared" si="347"/>
        <v>Хантос</v>
      </c>
      <c r="D296" s="147"/>
      <c r="E296" s="147"/>
      <c r="F296" s="291"/>
      <c r="G296" s="147"/>
      <c r="H296" s="149">
        <f t="shared" si="348"/>
        <v>4978.599775280898</v>
      </c>
      <c r="I296" s="149">
        <f t="shared" si="348"/>
        <v>4978.599775280898</v>
      </c>
      <c r="J296" s="149">
        <f t="shared" si="348"/>
        <v>4978.599775280898</v>
      </c>
      <c r="K296" s="149">
        <f t="shared" si="348"/>
        <v>4978.599775280898</v>
      </c>
      <c r="L296" s="149">
        <f t="shared" si="348"/>
        <v>4978.599775280898</v>
      </c>
      <c r="M296" s="149">
        <f t="shared" si="348"/>
        <v>4978.599775280898</v>
      </c>
      <c r="N296" s="149">
        <f t="shared" si="348"/>
        <v>4978.599775280898</v>
      </c>
      <c r="O296" s="149">
        <f t="shared" si="348"/>
        <v>4978.599775280898</v>
      </c>
      <c r="P296" s="149">
        <f t="shared" si="348"/>
        <v>4978.599775280898</v>
      </c>
      <c r="Q296" s="149">
        <f t="shared" si="348"/>
        <v>4978.599775280898</v>
      </c>
      <c r="R296" s="149">
        <f t="shared" si="349"/>
        <v>4978.599775280898</v>
      </c>
      <c r="S296" s="149"/>
      <c r="T296" s="149"/>
      <c r="U296" s="149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49"/>
      <c r="AF296" s="149"/>
      <c r="AG296" s="149"/>
      <c r="AH296" s="149"/>
      <c r="AI296" s="149"/>
      <c r="AJ296" s="149"/>
      <c r="AK296" s="149"/>
      <c r="AL296" s="149"/>
      <c r="AM296" s="149"/>
      <c r="AN296" s="149"/>
      <c r="AO296" s="149"/>
      <c r="AP296" s="149"/>
      <c r="AQ296" s="149"/>
      <c r="AR296" s="149"/>
      <c r="AS296" s="149"/>
      <c r="AT296" s="149"/>
      <c r="AU296" s="149"/>
      <c r="AV296" s="149"/>
      <c r="AW296" s="149"/>
      <c r="AX296" s="149"/>
      <c r="AY296" s="149"/>
      <c r="AZ296" s="149"/>
      <c r="BA296" s="149"/>
      <c r="BB296" s="149"/>
      <c r="BC296" s="149"/>
      <c r="BD296" s="149"/>
      <c r="BE296" s="149"/>
      <c r="BF296" s="149"/>
      <c r="BG296" s="149"/>
      <c r="BH296" s="149"/>
      <c r="BI296" s="149"/>
      <c r="BJ296" s="149"/>
      <c r="BK296" s="149"/>
      <c r="BL296" s="149"/>
      <c r="BM296" s="149"/>
      <c r="BN296" s="149"/>
      <c r="BO296" s="149"/>
      <c r="BP296" s="149"/>
      <c r="BQ296" s="149"/>
      <c r="BR296" s="149"/>
      <c r="BS296" s="149"/>
      <c r="BT296" s="149"/>
      <c r="BU296" s="149"/>
      <c r="BV296" s="149"/>
      <c r="BW296" s="149"/>
      <c r="BX296" s="149"/>
      <c r="BY296" s="149"/>
      <c r="BZ296" s="149"/>
      <c r="CA296" s="149"/>
      <c r="CB296" s="149"/>
      <c r="CC296" s="149"/>
      <c r="CD296" s="149"/>
      <c r="CE296" s="149"/>
      <c r="CF296" s="149"/>
      <c r="CG296" s="149"/>
      <c r="CH296" s="149"/>
      <c r="CI296" s="149"/>
      <c r="CZ296" s="152"/>
      <c r="DA296" s="157"/>
      <c r="DB296" s="164"/>
    </row>
    <row r="297" spans="2:106" s="135" customFormat="1" ht="14.25" outlineLevel="2" x14ac:dyDescent="0.25">
      <c r="B297" s="136"/>
      <c r="C297" s="540" t="str">
        <f t="shared" si="347"/>
        <v>Мегион</v>
      </c>
      <c r="D297" s="147"/>
      <c r="E297" s="147"/>
      <c r="F297" s="291"/>
      <c r="G297" s="147"/>
      <c r="H297" s="149">
        <f t="shared" si="348"/>
        <v>4978.599775280898</v>
      </c>
      <c r="I297" s="149">
        <f t="shared" si="348"/>
        <v>4978.599775280898</v>
      </c>
      <c r="J297" s="149">
        <f t="shared" si="348"/>
        <v>4978.599775280898</v>
      </c>
      <c r="K297" s="149">
        <f t="shared" si="348"/>
        <v>4978.599775280898</v>
      </c>
      <c r="L297" s="149">
        <f t="shared" si="348"/>
        <v>4978.599775280898</v>
      </c>
      <c r="M297" s="149">
        <f t="shared" si="348"/>
        <v>4978.599775280898</v>
      </c>
      <c r="N297" s="149">
        <f t="shared" si="348"/>
        <v>4978.599775280898</v>
      </c>
      <c r="O297" s="149">
        <f t="shared" si="348"/>
        <v>4978.599775280898</v>
      </c>
      <c r="P297" s="149">
        <f t="shared" si="348"/>
        <v>4978.599775280898</v>
      </c>
      <c r="Q297" s="149">
        <f t="shared" si="348"/>
        <v>4978.599775280898</v>
      </c>
      <c r="R297" s="149">
        <f t="shared" si="349"/>
        <v>2765.8887640449434</v>
      </c>
      <c r="S297" s="149"/>
      <c r="T297" s="149"/>
      <c r="U297" s="149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49"/>
      <c r="AF297" s="149"/>
      <c r="AG297" s="149"/>
      <c r="AH297" s="149"/>
      <c r="AI297" s="149"/>
      <c r="AJ297" s="149"/>
      <c r="AK297" s="149"/>
      <c r="AL297" s="149"/>
      <c r="AM297" s="149"/>
      <c r="AN297" s="149"/>
      <c r="AO297" s="149"/>
      <c r="AP297" s="149"/>
      <c r="AQ297" s="149"/>
      <c r="AR297" s="149"/>
      <c r="AS297" s="149"/>
      <c r="AT297" s="149"/>
      <c r="AU297" s="149"/>
      <c r="AV297" s="149"/>
      <c r="AW297" s="149"/>
      <c r="AX297" s="149"/>
      <c r="AY297" s="149"/>
      <c r="AZ297" s="149"/>
      <c r="BA297" s="149"/>
      <c r="BB297" s="149"/>
      <c r="BC297" s="149"/>
      <c r="BD297" s="149"/>
      <c r="BE297" s="149"/>
      <c r="BF297" s="149"/>
      <c r="BG297" s="149"/>
      <c r="BH297" s="149"/>
      <c r="BI297" s="149"/>
      <c r="BJ297" s="149"/>
      <c r="BK297" s="149"/>
      <c r="BL297" s="149"/>
      <c r="BM297" s="149"/>
      <c r="BN297" s="149"/>
      <c r="BO297" s="149"/>
      <c r="BP297" s="149"/>
      <c r="BQ297" s="149"/>
      <c r="BR297" s="149"/>
      <c r="BS297" s="149"/>
      <c r="BT297" s="149"/>
      <c r="BU297" s="149"/>
      <c r="BV297" s="149"/>
      <c r="BW297" s="149"/>
      <c r="BX297" s="149"/>
      <c r="BY297" s="149"/>
      <c r="BZ297" s="149"/>
      <c r="CA297" s="149"/>
      <c r="CB297" s="149"/>
      <c r="CC297" s="149"/>
      <c r="CD297" s="149"/>
      <c r="CE297" s="149"/>
      <c r="CF297" s="149"/>
      <c r="CG297" s="149"/>
      <c r="CH297" s="149"/>
      <c r="CI297" s="149"/>
      <c r="CZ297" s="152"/>
      <c r="DA297" s="157"/>
      <c r="DB297" s="164"/>
    </row>
    <row r="298" spans="2:106" s="135" customFormat="1" ht="14.25" outlineLevel="2" x14ac:dyDescent="0.25">
      <c r="B298" s="136"/>
      <c r="C298" s="540" t="str">
        <f t="shared" si="347"/>
        <v>Оренбург</v>
      </c>
      <c r="D298" s="147"/>
      <c r="E298" s="147"/>
      <c r="F298" s="291"/>
      <c r="G298" s="147"/>
      <c r="H298" s="149">
        <f t="shared" si="348"/>
        <v>2765.8887640449434</v>
      </c>
      <c r="I298" s="149">
        <f t="shared" si="348"/>
        <v>2765.8887640449434</v>
      </c>
      <c r="J298" s="149">
        <f t="shared" si="348"/>
        <v>2765.8887640449434</v>
      </c>
      <c r="K298" s="149">
        <f t="shared" si="348"/>
        <v>2765.8887640449434</v>
      </c>
      <c r="L298" s="149">
        <f t="shared" si="348"/>
        <v>2765.8887640449434</v>
      </c>
      <c r="M298" s="149">
        <f t="shared" si="348"/>
        <v>2765.8887640449434</v>
      </c>
      <c r="N298" s="149">
        <f t="shared" si="348"/>
        <v>2765.8887640449434</v>
      </c>
      <c r="O298" s="149">
        <f t="shared" si="348"/>
        <v>2765.8887640449434</v>
      </c>
      <c r="P298" s="149">
        <f t="shared" si="348"/>
        <v>2765.8887640449434</v>
      </c>
      <c r="Q298" s="149">
        <f t="shared" si="348"/>
        <v>2765.8887640449434</v>
      </c>
      <c r="R298" s="149">
        <f t="shared" si="349"/>
        <v>2765.8887640449434</v>
      </c>
      <c r="S298" s="149"/>
      <c r="T298" s="149"/>
      <c r="U298" s="149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49"/>
      <c r="AF298" s="149"/>
      <c r="AG298" s="149"/>
      <c r="AH298" s="149"/>
      <c r="AI298" s="149"/>
      <c r="AJ298" s="149"/>
      <c r="AK298" s="149"/>
      <c r="AL298" s="149"/>
      <c r="AM298" s="149"/>
      <c r="AN298" s="149"/>
      <c r="AO298" s="149"/>
      <c r="AP298" s="149"/>
      <c r="AQ298" s="149"/>
      <c r="AR298" s="149"/>
      <c r="AS298" s="149"/>
      <c r="AT298" s="149"/>
      <c r="AU298" s="149"/>
      <c r="AV298" s="149"/>
      <c r="AW298" s="149"/>
      <c r="AX298" s="149"/>
      <c r="AY298" s="149"/>
      <c r="AZ298" s="149"/>
      <c r="BA298" s="149"/>
      <c r="BB298" s="149"/>
      <c r="BC298" s="149"/>
      <c r="BD298" s="149"/>
      <c r="BE298" s="149"/>
      <c r="BF298" s="149"/>
      <c r="BG298" s="149"/>
      <c r="BH298" s="149"/>
      <c r="BI298" s="149"/>
      <c r="BJ298" s="149"/>
      <c r="BK298" s="149"/>
      <c r="BL298" s="149"/>
      <c r="BM298" s="149"/>
      <c r="BN298" s="149"/>
      <c r="BO298" s="149"/>
      <c r="BP298" s="149"/>
      <c r="BQ298" s="149"/>
      <c r="BR298" s="149"/>
      <c r="BS298" s="149"/>
      <c r="BT298" s="149"/>
      <c r="BU298" s="149"/>
      <c r="BV298" s="149"/>
      <c r="BW298" s="149"/>
      <c r="BX298" s="149"/>
      <c r="BY298" s="149"/>
      <c r="BZ298" s="149"/>
      <c r="CA298" s="149"/>
      <c r="CB298" s="149"/>
      <c r="CC298" s="149"/>
      <c r="CD298" s="149"/>
      <c r="CE298" s="149"/>
      <c r="CF298" s="149"/>
      <c r="CG298" s="149"/>
      <c r="CH298" s="149"/>
      <c r="CI298" s="149"/>
      <c r="CZ298" s="152"/>
      <c r="DA298" s="157"/>
      <c r="DB298" s="164"/>
    </row>
    <row r="299" spans="2:106" s="135" customFormat="1" ht="14.25" outlineLevel="2" x14ac:dyDescent="0.25">
      <c r="B299" s="136"/>
      <c r="C299" s="540" t="str">
        <f t="shared" si="347"/>
        <v>Восток</v>
      </c>
      <c r="D299" s="147"/>
      <c r="E299" s="147"/>
      <c r="F299" s="291"/>
      <c r="G299" s="147"/>
      <c r="H299" s="149">
        <f t="shared" si="348"/>
        <v>2765.8887640449434</v>
      </c>
      <c r="I299" s="149">
        <f t="shared" si="348"/>
        <v>2765.8887640449434</v>
      </c>
      <c r="J299" s="149">
        <f t="shared" si="348"/>
        <v>2765.8887640449434</v>
      </c>
      <c r="K299" s="149">
        <f t="shared" si="348"/>
        <v>2765.8887640449434</v>
      </c>
      <c r="L299" s="149">
        <f t="shared" si="348"/>
        <v>2765.8887640449434</v>
      </c>
      <c r="M299" s="149">
        <f t="shared" si="348"/>
        <v>2765.8887640449434</v>
      </c>
      <c r="N299" s="149">
        <f t="shared" si="348"/>
        <v>2765.8887640449434</v>
      </c>
      <c r="O299" s="149">
        <f t="shared" si="348"/>
        <v>2765.8887640449434</v>
      </c>
      <c r="P299" s="149">
        <f t="shared" si="348"/>
        <v>2765.8887640449434</v>
      </c>
      <c r="Q299" s="149">
        <f t="shared" si="348"/>
        <v>2765.8887640449434</v>
      </c>
      <c r="R299" s="149">
        <f t="shared" si="349"/>
        <v>3319.0665168539326</v>
      </c>
      <c r="S299" s="149"/>
      <c r="T299" s="149"/>
      <c r="U299" s="149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49"/>
      <c r="AF299" s="149"/>
      <c r="AG299" s="149"/>
      <c r="AH299" s="149"/>
      <c r="AI299" s="149"/>
      <c r="AJ299" s="149"/>
      <c r="AK299" s="149"/>
      <c r="AL299" s="149"/>
      <c r="AM299" s="149"/>
      <c r="AN299" s="149"/>
      <c r="AO299" s="149"/>
      <c r="AP299" s="149"/>
      <c r="AQ299" s="149"/>
      <c r="AR299" s="149"/>
      <c r="AS299" s="149"/>
      <c r="AT299" s="149"/>
      <c r="AU299" s="149"/>
      <c r="AV299" s="149"/>
      <c r="AW299" s="149"/>
      <c r="AX299" s="149"/>
      <c r="AY299" s="149"/>
      <c r="AZ299" s="149"/>
      <c r="BA299" s="149"/>
      <c r="BB299" s="149"/>
      <c r="BC299" s="149"/>
      <c r="BD299" s="149"/>
      <c r="BE299" s="149"/>
      <c r="BF299" s="149"/>
      <c r="BG299" s="149"/>
      <c r="BH299" s="149"/>
      <c r="BI299" s="149"/>
      <c r="BJ299" s="149"/>
      <c r="BK299" s="149"/>
      <c r="BL299" s="149"/>
      <c r="BM299" s="149"/>
      <c r="BN299" s="149"/>
      <c r="BO299" s="149"/>
      <c r="BP299" s="149"/>
      <c r="BQ299" s="149"/>
      <c r="BR299" s="149"/>
      <c r="BS299" s="149"/>
      <c r="BT299" s="149"/>
      <c r="BU299" s="149"/>
      <c r="BV299" s="149"/>
      <c r="BW299" s="149"/>
      <c r="BX299" s="149"/>
      <c r="BY299" s="149"/>
      <c r="BZ299" s="149"/>
      <c r="CA299" s="149"/>
      <c r="CB299" s="149"/>
      <c r="CC299" s="149"/>
      <c r="CD299" s="149"/>
      <c r="CE299" s="149"/>
      <c r="CF299" s="149"/>
      <c r="CG299" s="149"/>
      <c r="CH299" s="149"/>
      <c r="CI299" s="149"/>
      <c r="CZ299" s="152"/>
      <c r="DA299" s="157"/>
      <c r="DB299" s="164"/>
    </row>
    <row r="300" spans="2:106" s="135" customFormat="1" ht="14.25" outlineLevel="2" x14ac:dyDescent="0.25">
      <c r="B300" s="136"/>
      <c r="C300" s="540" t="str">
        <f t="shared" si="347"/>
        <v>Ямал</v>
      </c>
      <c r="D300" s="147"/>
      <c r="E300" s="147"/>
      <c r="F300" s="291"/>
      <c r="G300" s="147"/>
      <c r="H300" s="149">
        <f t="shared" si="348"/>
        <v>3319.0665168539326</v>
      </c>
      <c r="I300" s="149">
        <f t="shared" si="348"/>
        <v>3319.0665168539326</v>
      </c>
      <c r="J300" s="149">
        <f t="shared" si="348"/>
        <v>3319.0665168539326</v>
      </c>
      <c r="K300" s="149">
        <f t="shared" si="348"/>
        <v>3319.0665168539326</v>
      </c>
      <c r="L300" s="149">
        <f t="shared" si="348"/>
        <v>3319.0665168539326</v>
      </c>
      <c r="M300" s="149">
        <f t="shared" si="348"/>
        <v>3319.0665168539326</v>
      </c>
      <c r="N300" s="149">
        <f t="shared" si="348"/>
        <v>3319.0665168539326</v>
      </c>
      <c r="O300" s="149">
        <f t="shared" si="348"/>
        <v>3319.0665168539326</v>
      </c>
      <c r="P300" s="149">
        <f t="shared" si="348"/>
        <v>3319.0665168539326</v>
      </c>
      <c r="Q300" s="149">
        <f t="shared" si="348"/>
        <v>3319.0665168539326</v>
      </c>
      <c r="R300" s="149">
        <f t="shared" si="349"/>
        <v>3319.0665168539326</v>
      </c>
      <c r="S300" s="149"/>
      <c r="T300" s="149"/>
      <c r="U300" s="149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49"/>
      <c r="AF300" s="149"/>
      <c r="AG300" s="149"/>
      <c r="AH300" s="149"/>
      <c r="AI300" s="149"/>
      <c r="AJ300" s="149"/>
      <c r="AK300" s="149"/>
      <c r="AL300" s="149"/>
      <c r="AM300" s="149"/>
      <c r="AN300" s="149"/>
      <c r="AO300" s="149"/>
      <c r="AP300" s="149"/>
      <c r="AQ300" s="149"/>
      <c r="AR300" s="149"/>
      <c r="AS300" s="149"/>
      <c r="AT300" s="149"/>
      <c r="AU300" s="149"/>
      <c r="AV300" s="149"/>
      <c r="AW300" s="149"/>
      <c r="AX300" s="149"/>
      <c r="AY300" s="149"/>
      <c r="AZ300" s="149"/>
      <c r="BA300" s="149"/>
      <c r="BB300" s="149"/>
      <c r="BC300" s="149"/>
      <c r="BD300" s="149"/>
      <c r="BE300" s="149"/>
      <c r="BF300" s="149"/>
      <c r="BG300" s="149"/>
      <c r="BH300" s="149"/>
      <c r="BI300" s="149"/>
      <c r="BJ300" s="149"/>
      <c r="BK300" s="149"/>
      <c r="BL300" s="149"/>
      <c r="BM300" s="149"/>
      <c r="BN300" s="149"/>
      <c r="BO300" s="149"/>
      <c r="BP300" s="149"/>
      <c r="BQ300" s="149"/>
      <c r="BR300" s="149"/>
      <c r="BS300" s="149"/>
      <c r="BT300" s="149"/>
      <c r="BU300" s="149"/>
      <c r="BV300" s="149"/>
      <c r="BW300" s="149"/>
      <c r="BX300" s="149"/>
      <c r="BY300" s="149"/>
      <c r="BZ300" s="149"/>
      <c r="CA300" s="149"/>
      <c r="CB300" s="149"/>
      <c r="CC300" s="149"/>
      <c r="CD300" s="149"/>
      <c r="CE300" s="149"/>
      <c r="CF300" s="149"/>
      <c r="CG300" s="149"/>
      <c r="CH300" s="149"/>
      <c r="CI300" s="149"/>
      <c r="CZ300" s="152"/>
      <c r="DA300" s="157"/>
      <c r="DB300" s="164"/>
    </row>
    <row r="301" spans="2:106" s="135" customFormat="1" ht="14.25" outlineLevel="2" x14ac:dyDescent="0.25">
      <c r="B301" s="136"/>
      <c r="C301" s="540" t="str">
        <f t="shared" si="347"/>
        <v>Мессояха</v>
      </c>
      <c r="D301" s="147"/>
      <c r="E301" s="147"/>
      <c r="F301" s="291"/>
      <c r="G301" s="147"/>
      <c r="H301" s="149">
        <f t="shared" si="348"/>
        <v>3319.0665168539326</v>
      </c>
      <c r="I301" s="149">
        <f t="shared" si="348"/>
        <v>3319.0665168539326</v>
      </c>
      <c r="J301" s="149">
        <f t="shared" si="348"/>
        <v>3319.0665168539326</v>
      </c>
      <c r="K301" s="149">
        <f t="shared" si="348"/>
        <v>3319.0665168539326</v>
      </c>
      <c r="L301" s="149">
        <f t="shared" si="348"/>
        <v>3319.0665168539326</v>
      </c>
      <c r="M301" s="149">
        <f t="shared" si="348"/>
        <v>3319.0665168539326</v>
      </c>
      <c r="N301" s="149">
        <f t="shared" si="348"/>
        <v>3319.0665168539326</v>
      </c>
      <c r="O301" s="149">
        <f t="shared" si="348"/>
        <v>3319.0665168539326</v>
      </c>
      <c r="P301" s="149">
        <f t="shared" si="348"/>
        <v>3319.0665168539326</v>
      </c>
      <c r="Q301" s="149">
        <f t="shared" si="348"/>
        <v>3319.0665168539326</v>
      </c>
      <c r="R301" s="149">
        <f t="shared" si="349"/>
        <v>4978.599775280898</v>
      </c>
      <c r="S301" s="149"/>
      <c r="T301" s="149"/>
      <c r="U301" s="149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49"/>
      <c r="AF301" s="149"/>
      <c r="AG301" s="149"/>
      <c r="AH301" s="149"/>
      <c r="AI301" s="149"/>
      <c r="AJ301" s="149"/>
      <c r="AK301" s="149"/>
      <c r="AL301" s="149"/>
      <c r="AM301" s="149"/>
      <c r="AN301" s="149"/>
      <c r="AO301" s="149"/>
      <c r="AP301" s="149"/>
      <c r="AQ301" s="149"/>
      <c r="AR301" s="149"/>
      <c r="AS301" s="149"/>
      <c r="AT301" s="149"/>
      <c r="AU301" s="149"/>
      <c r="AV301" s="149"/>
      <c r="AW301" s="149"/>
      <c r="AX301" s="149"/>
      <c r="AY301" s="149"/>
      <c r="AZ301" s="149"/>
      <c r="BA301" s="149"/>
      <c r="BB301" s="149"/>
      <c r="BC301" s="149"/>
      <c r="BD301" s="149"/>
      <c r="BE301" s="149"/>
      <c r="BF301" s="149"/>
      <c r="BG301" s="149"/>
      <c r="BH301" s="149"/>
      <c r="BI301" s="149"/>
      <c r="BJ301" s="149"/>
      <c r="BK301" s="149"/>
      <c r="BL301" s="149"/>
      <c r="BM301" s="149"/>
      <c r="BN301" s="149"/>
      <c r="BO301" s="149"/>
      <c r="BP301" s="149"/>
      <c r="BQ301" s="149"/>
      <c r="BR301" s="149"/>
      <c r="BS301" s="149"/>
      <c r="BT301" s="149"/>
      <c r="BU301" s="149"/>
      <c r="BV301" s="149"/>
      <c r="BW301" s="149"/>
      <c r="BX301" s="149"/>
      <c r="BY301" s="149"/>
      <c r="BZ301" s="149"/>
      <c r="CA301" s="149"/>
      <c r="CB301" s="149"/>
      <c r="CC301" s="149"/>
      <c r="CD301" s="149"/>
      <c r="CE301" s="149"/>
      <c r="CF301" s="149"/>
      <c r="CG301" s="149"/>
      <c r="CH301" s="149"/>
      <c r="CI301" s="149"/>
      <c r="CZ301" s="152"/>
      <c r="DA301" s="157"/>
      <c r="DB301" s="164"/>
    </row>
    <row r="302" spans="2:106" s="135" customFormat="1" ht="14.25" outlineLevel="2" x14ac:dyDescent="0.25">
      <c r="B302" s="136"/>
      <c r="C302" s="540" t="str">
        <f t="shared" si="347"/>
        <v>Заполярье</v>
      </c>
      <c r="D302" s="147"/>
      <c r="E302" s="147"/>
      <c r="F302" s="291"/>
      <c r="G302" s="147"/>
      <c r="H302" s="149">
        <f t="shared" si="348"/>
        <v>4978.599775280898</v>
      </c>
      <c r="I302" s="149">
        <f t="shared" si="348"/>
        <v>4978.599775280898</v>
      </c>
      <c r="J302" s="149">
        <f t="shared" si="348"/>
        <v>4978.599775280898</v>
      </c>
      <c r="K302" s="149">
        <f t="shared" si="348"/>
        <v>4978.599775280898</v>
      </c>
      <c r="L302" s="149">
        <f t="shared" si="348"/>
        <v>4978.599775280898</v>
      </c>
      <c r="M302" s="149">
        <f t="shared" si="348"/>
        <v>4978.599775280898</v>
      </c>
      <c r="N302" s="149">
        <f t="shared" si="348"/>
        <v>4978.599775280898</v>
      </c>
      <c r="O302" s="149">
        <f t="shared" si="348"/>
        <v>4978.599775280898</v>
      </c>
      <c r="P302" s="149">
        <f t="shared" si="348"/>
        <v>4978.599775280898</v>
      </c>
      <c r="Q302" s="149">
        <f t="shared" si="348"/>
        <v>4978.599775280898</v>
      </c>
      <c r="R302" s="149">
        <f t="shared" si="349"/>
        <v>2765.8887640449434</v>
      </c>
      <c r="S302" s="149"/>
      <c r="T302" s="149"/>
      <c r="U302" s="149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49"/>
      <c r="AF302" s="149"/>
      <c r="AG302" s="149"/>
      <c r="AH302" s="149"/>
      <c r="AI302" s="149"/>
      <c r="AJ302" s="149"/>
      <c r="AK302" s="149"/>
      <c r="AL302" s="149"/>
      <c r="AM302" s="149"/>
      <c r="AN302" s="149"/>
      <c r="AO302" s="149"/>
      <c r="AP302" s="149"/>
      <c r="AQ302" s="149"/>
      <c r="AR302" s="149"/>
      <c r="AS302" s="149"/>
      <c r="AT302" s="149"/>
      <c r="AU302" s="149"/>
      <c r="AV302" s="149"/>
      <c r="AW302" s="149"/>
      <c r="AX302" s="149"/>
      <c r="AY302" s="149"/>
      <c r="AZ302" s="149"/>
      <c r="BA302" s="149"/>
      <c r="BB302" s="149"/>
      <c r="BC302" s="149"/>
      <c r="BD302" s="149"/>
      <c r="BE302" s="149"/>
      <c r="BF302" s="149"/>
      <c r="BG302" s="149"/>
      <c r="BH302" s="149"/>
      <c r="BI302" s="149"/>
      <c r="BJ302" s="149"/>
      <c r="BK302" s="149"/>
      <c r="BL302" s="149"/>
      <c r="BM302" s="149"/>
      <c r="BN302" s="149"/>
      <c r="BO302" s="149"/>
      <c r="BP302" s="149"/>
      <c r="BQ302" s="149"/>
      <c r="BR302" s="149"/>
      <c r="BS302" s="149"/>
      <c r="BT302" s="149"/>
      <c r="BU302" s="149"/>
      <c r="BV302" s="149"/>
      <c r="BW302" s="149"/>
      <c r="BX302" s="149"/>
      <c r="BY302" s="149"/>
      <c r="BZ302" s="149"/>
      <c r="CA302" s="149"/>
      <c r="CB302" s="149"/>
      <c r="CC302" s="149"/>
      <c r="CD302" s="149"/>
      <c r="CE302" s="149"/>
      <c r="CF302" s="149"/>
      <c r="CG302" s="149"/>
      <c r="CH302" s="149"/>
      <c r="CI302" s="149"/>
      <c r="CZ302" s="152"/>
      <c r="DA302" s="157"/>
      <c r="DB302" s="164"/>
    </row>
    <row r="303" spans="2:106" s="135" customFormat="1" ht="14.25" outlineLevel="2" x14ac:dyDescent="0.25">
      <c r="B303" s="136"/>
      <c r="C303" s="540" t="str">
        <f t="shared" si="347"/>
        <v>ГПН Р</v>
      </c>
      <c r="D303" s="147"/>
      <c r="E303" s="147"/>
      <c r="F303" s="291"/>
      <c r="G303" s="147"/>
      <c r="H303" s="149">
        <f t="shared" si="348"/>
        <v>2765.8887640449434</v>
      </c>
      <c r="I303" s="149">
        <f t="shared" si="348"/>
        <v>2765.8887640449434</v>
      </c>
      <c r="J303" s="149">
        <f t="shared" si="348"/>
        <v>2765.8887640449434</v>
      </c>
      <c r="K303" s="149">
        <f t="shared" si="348"/>
        <v>2765.8887640449434</v>
      </c>
      <c r="L303" s="149">
        <f t="shared" si="348"/>
        <v>2765.8887640449434</v>
      </c>
      <c r="M303" s="149">
        <f t="shared" si="348"/>
        <v>2765.8887640449434</v>
      </c>
      <c r="N303" s="149">
        <f t="shared" si="348"/>
        <v>2765.8887640449434</v>
      </c>
      <c r="O303" s="149">
        <f t="shared" si="348"/>
        <v>2765.8887640449434</v>
      </c>
      <c r="P303" s="149">
        <f t="shared" si="348"/>
        <v>2765.8887640449434</v>
      </c>
      <c r="Q303" s="149">
        <f t="shared" si="348"/>
        <v>2765.8887640449434</v>
      </c>
      <c r="R303" s="149">
        <f t="shared" si="349"/>
        <v>2765.8887640449434</v>
      </c>
      <c r="S303" s="149"/>
      <c r="T303" s="149"/>
      <c r="U303" s="149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49"/>
      <c r="AF303" s="149"/>
      <c r="AG303" s="149"/>
      <c r="AH303" s="149"/>
      <c r="AI303" s="149"/>
      <c r="AJ303" s="149"/>
      <c r="AK303" s="149"/>
      <c r="AL303" s="149"/>
      <c r="AM303" s="149"/>
      <c r="AN303" s="149"/>
      <c r="AO303" s="149"/>
      <c r="AP303" s="149"/>
      <c r="AQ303" s="149"/>
      <c r="AR303" s="149"/>
      <c r="AS303" s="149"/>
      <c r="AT303" s="149"/>
      <c r="AU303" s="149"/>
      <c r="AV303" s="149"/>
      <c r="AW303" s="149"/>
      <c r="AX303" s="149"/>
      <c r="AY303" s="149"/>
      <c r="AZ303" s="149"/>
      <c r="BA303" s="149"/>
      <c r="BB303" s="149"/>
      <c r="BC303" s="149"/>
      <c r="BD303" s="149"/>
      <c r="BE303" s="149"/>
      <c r="BF303" s="149"/>
      <c r="BG303" s="149"/>
      <c r="BH303" s="149"/>
      <c r="BI303" s="149"/>
      <c r="BJ303" s="149"/>
      <c r="BK303" s="149"/>
      <c r="BL303" s="149"/>
      <c r="BM303" s="149"/>
      <c r="BN303" s="149"/>
      <c r="BO303" s="149"/>
      <c r="BP303" s="149"/>
      <c r="BQ303" s="149"/>
      <c r="BR303" s="149"/>
      <c r="BS303" s="149"/>
      <c r="BT303" s="149"/>
      <c r="BU303" s="149"/>
      <c r="BV303" s="149"/>
      <c r="BW303" s="149"/>
      <c r="BX303" s="149"/>
      <c r="BY303" s="149"/>
      <c r="BZ303" s="149"/>
      <c r="CA303" s="149"/>
      <c r="CB303" s="149"/>
      <c r="CC303" s="149"/>
      <c r="CD303" s="149"/>
      <c r="CE303" s="149"/>
      <c r="CF303" s="149"/>
      <c r="CG303" s="149"/>
      <c r="CH303" s="149"/>
      <c r="CI303" s="149"/>
      <c r="CZ303" s="152"/>
      <c r="DA303" s="157"/>
      <c r="DB303" s="164"/>
    </row>
    <row r="304" spans="2:106" s="135" customFormat="1" ht="14.25" outlineLevel="2" x14ac:dyDescent="0.25">
      <c r="B304" s="136"/>
      <c r="C304" s="540" t="str">
        <f t="shared" si="347"/>
        <v>Гео</v>
      </c>
      <c r="D304" s="147"/>
      <c r="E304" s="147"/>
      <c r="F304" s="291"/>
      <c r="G304" s="147"/>
      <c r="H304" s="149">
        <f t="shared" si="348"/>
        <v>2765.8887640449434</v>
      </c>
      <c r="I304" s="149">
        <f t="shared" si="348"/>
        <v>2765.8887640449434</v>
      </c>
      <c r="J304" s="149">
        <f t="shared" si="348"/>
        <v>2765.8887640449434</v>
      </c>
      <c r="K304" s="149">
        <f t="shared" si="348"/>
        <v>2765.8887640449434</v>
      </c>
      <c r="L304" s="149">
        <f t="shared" si="348"/>
        <v>2765.8887640449434</v>
      </c>
      <c r="M304" s="149">
        <f t="shared" si="348"/>
        <v>2765.8887640449434</v>
      </c>
      <c r="N304" s="149">
        <f t="shared" si="348"/>
        <v>2765.8887640449434</v>
      </c>
      <c r="O304" s="149">
        <f t="shared" si="348"/>
        <v>2765.8887640449434</v>
      </c>
      <c r="P304" s="149">
        <f t="shared" si="348"/>
        <v>2765.8887640449434</v>
      </c>
      <c r="Q304" s="149">
        <f t="shared" si="348"/>
        <v>2765.8887640449434</v>
      </c>
      <c r="R304" s="149">
        <f t="shared" si="349"/>
        <v>3319.0665168539326</v>
      </c>
      <c r="S304" s="149"/>
      <c r="T304" s="149"/>
      <c r="U304" s="149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49"/>
      <c r="AF304" s="149"/>
      <c r="AG304" s="149"/>
      <c r="AH304" s="149"/>
      <c r="AI304" s="149"/>
      <c r="AJ304" s="149"/>
      <c r="AK304" s="149"/>
      <c r="AL304" s="149"/>
      <c r="AM304" s="149"/>
      <c r="AN304" s="149"/>
      <c r="AO304" s="149"/>
      <c r="AP304" s="149"/>
      <c r="AQ304" s="149"/>
      <c r="AR304" s="149"/>
      <c r="AS304" s="149"/>
      <c r="AT304" s="149"/>
      <c r="AU304" s="149"/>
      <c r="AV304" s="149"/>
      <c r="AW304" s="149"/>
      <c r="AX304" s="149"/>
      <c r="AY304" s="149"/>
      <c r="AZ304" s="149"/>
      <c r="BA304" s="149"/>
      <c r="BB304" s="149"/>
      <c r="BC304" s="149"/>
      <c r="BD304" s="149"/>
      <c r="BE304" s="149"/>
      <c r="BF304" s="149"/>
      <c r="BG304" s="149"/>
      <c r="BH304" s="149"/>
      <c r="BI304" s="149"/>
      <c r="BJ304" s="149"/>
      <c r="BK304" s="149"/>
      <c r="BL304" s="149"/>
      <c r="BM304" s="149"/>
      <c r="BN304" s="149"/>
      <c r="BO304" s="149"/>
      <c r="BP304" s="149"/>
      <c r="BQ304" s="149"/>
      <c r="BR304" s="149"/>
      <c r="BS304" s="149"/>
      <c r="BT304" s="149"/>
      <c r="BU304" s="149"/>
      <c r="BV304" s="149"/>
      <c r="BW304" s="149"/>
      <c r="BX304" s="149"/>
      <c r="BY304" s="149"/>
      <c r="BZ304" s="149"/>
      <c r="CA304" s="149"/>
      <c r="CB304" s="149"/>
      <c r="CC304" s="149"/>
      <c r="CD304" s="149"/>
      <c r="CE304" s="149"/>
      <c r="CF304" s="149"/>
      <c r="CG304" s="149"/>
      <c r="CH304" s="149"/>
      <c r="CI304" s="149"/>
      <c r="CZ304" s="152"/>
      <c r="DA304" s="157"/>
      <c r="DB304" s="164"/>
    </row>
    <row r="305" spans="2:106" s="135" customFormat="1" ht="14.25" outlineLevel="2" x14ac:dyDescent="0.25">
      <c r="B305" s="136"/>
      <c r="C305" s="540" t="str">
        <f t="shared" si="347"/>
        <v>НТЦ</v>
      </c>
      <c r="D305" s="147"/>
      <c r="E305" s="147"/>
      <c r="F305" s="291"/>
      <c r="G305" s="147"/>
      <c r="H305" s="149">
        <f t="shared" si="348"/>
        <v>3319.0665168539326</v>
      </c>
      <c r="I305" s="149">
        <f t="shared" si="348"/>
        <v>3319.0665168539326</v>
      </c>
      <c r="J305" s="149">
        <f t="shared" si="348"/>
        <v>3319.0665168539326</v>
      </c>
      <c r="K305" s="149">
        <f t="shared" si="348"/>
        <v>3319.0665168539326</v>
      </c>
      <c r="L305" s="149">
        <f t="shared" si="348"/>
        <v>3319.0665168539326</v>
      </c>
      <c r="M305" s="149">
        <f t="shared" si="348"/>
        <v>3319.0665168539326</v>
      </c>
      <c r="N305" s="149">
        <f t="shared" si="348"/>
        <v>3319.0665168539326</v>
      </c>
      <c r="O305" s="149">
        <f t="shared" si="348"/>
        <v>3319.0665168539326</v>
      </c>
      <c r="P305" s="149">
        <f t="shared" si="348"/>
        <v>3319.0665168539326</v>
      </c>
      <c r="Q305" s="149">
        <f t="shared" si="348"/>
        <v>3319.0665168539326</v>
      </c>
      <c r="R305" s="149">
        <f t="shared" si="349"/>
        <v>3319.0665168539326</v>
      </c>
      <c r="S305" s="149"/>
      <c r="T305" s="149"/>
      <c r="U305" s="149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49"/>
      <c r="AF305" s="149"/>
      <c r="AG305" s="149"/>
      <c r="AH305" s="149"/>
      <c r="AI305" s="149"/>
      <c r="AJ305" s="149"/>
      <c r="AK305" s="149"/>
      <c r="AL305" s="149"/>
      <c r="AM305" s="149"/>
      <c r="AN305" s="149"/>
      <c r="AO305" s="149"/>
      <c r="AP305" s="149"/>
      <c r="AQ305" s="149"/>
      <c r="AR305" s="149"/>
      <c r="AS305" s="149"/>
      <c r="AT305" s="149"/>
      <c r="AU305" s="149"/>
      <c r="AV305" s="149"/>
      <c r="AW305" s="149"/>
      <c r="AX305" s="149"/>
      <c r="AY305" s="149"/>
      <c r="AZ305" s="149"/>
      <c r="BA305" s="149"/>
      <c r="BB305" s="149"/>
      <c r="BC305" s="149"/>
      <c r="BD305" s="149"/>
      <c r="BE305" s="149"/>
      <c r="BF305" s="149"/>
      <c r="BG305" s="149"/>
      <c r="BH305" s="149"/>
      <c r="BI305" s="149"/>
      <c r="BJ305" s="149"/>
      <c r="BK305" s="149"/>
      <c r="BL305" s="149"/>
      <c r="BM305" s="149"/>
      <c r="BN305" s="149"/>
      <c r="BO305" s="149"/>
      <c r="BP305" s="149"/>
      <c r="BQ305" s="149"/>
      <c r="BR305" s="149"/>
      <c r="BS305" s="149"/>
      <c r="BT305" s="149"/>
      <c r="BU305" s="149"/>
      <c r="BV305" s="149"/>
      <c r="BW305" s="149"/>
      <c r="BX305" s="149"/>
      <c r="BY305" s="149"/>
      <c r="BZ305" s="149"/>
      <c r="CA305" s="149"/>
      <c r="CB305" s="149"/>
      <c r="CC305" s="149"/>
      <c r="CD305" s="149"/>
      <c r="CE305" s="149"/>
      <c r="CF305" s="149"/>
      <c r="CG305" s="149"/>
      <c r="CH305" s="149"/>
      <c r="CI305" s="149"/>
      <c r="CZ305" s="152"/>
      <c r="DA305" s="157"/>
      <c r="DB305" s="164"/>
    </row>
    <row r="306" spans="2:106" s="135" customFormat="1" ht="14.25" outlineLevel="2" x14ac:dyDescent="0.25">
      <c r="B306" s="136"/>
      <c r="C306" s="540" t="str">
        <f t="shared" si="347"/>
        <v>Меретояха</v>
      </c>
      <c r="D306" s="147"/>
      <c r="E306" s="147"/>
      <c r="F306" s="291"/>
      <c r="G306" s="147"/>
      <c r="H306" s="149">
        <f t="shared" si="348"/>
        <v>3319.0665168539326</v>
      </c>
      <c r="I306" s="149">
        <f t="shared" si="348"/>
        <v>3319.0665168539326</v>
      </c>
      <c r="J306" s="149">
        <f t="shared" si="348"/>
        <v>3319.0665168539326</v>
      </c>
      <c r="K306" s="149">
        <f t="shared" si="348"/>
        <v>3319.0665168539326</v>
      </c>
      <c r="L306" s="149">
        <f t="shared" si="348"/>
        <v>3319.0665168539326</v>
      </c>
      <c r="M306" s="149">
        <f t="shared" si="348"/>
        <v>3319.0665168539326</v>
      </c>
      <c r="N306" s="149">
        <f t="shared" si="348"/>
        <v>3319.0665168539326</v>
      </c>
      <c r="O306" s="149">
        <f t="shared" si="348"/>
        <v>3319.0665168539326</v>
      </c>
      <c r="P306" s="149">
        <f t="shared" si="348"/>
        <v>3319.0665168539326</v>
      </c>
      <c r="Q306" s="149">
        <f t="shared" si="348"/>
        <v>3319.0665168539326</v>
      </c>
      <c r="R306" s="149">
        <f t="shared" si="349"/>
        <v>0</v>
      </c>
      <c r="S306" s="149"/>
      <c r="T306" s="149"/>
      <c r="U306" s="149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49"/>
      <c r="AF306" s="149"/>
      <c r="AG306" s="149"/>
      <c r="AH306" s="149"/>
      <c r="AI306" s="149"/>
      <c r="AJ306" s="149"/>
      <c r="AK306" s="149"/>
      <c r="AL306" s="149"/>
      <c r="AM306" s="149"/>
      <c r="AN306" s="149"/>
      <c r="AO306" s="149"/>
      <c r="AP306" s="149"/>
      <c r="AQ306" s="149"/>
      <c r="AR306" s="149"/>
      <c r="AS306" s="149"/>
      <c r="AT306" s="149"/>
      <c r="AU306" s="149"/>
      <c r="AV306" s="149"/>
      <c r="AW306" s="149"/>
      <c r="AX306" s="149"/>
      <c r="AY306" s="149"/>
      <c r="AZ306" s="149"/>
      <c r="BA306" s="149"/>
      <c r="BB306" s="149"/>
      <c r="BC306" s="149"/>
      <c r="BD306" s="149"/>
      <c r="BE306" s="149"/>
      <c r="BF306" s="149"/>
      <c r="BG306" s="149"/>
      <c r="BH306" s="149"/>
      <c r="BI306" s="149"/>
      <c r="BJ306" s="149"/>
      <c r="BK306" s="149"/>
      <c r="BL306" s="149"/>
      <c r="BM306" s="149"/>
      <c r="BN306" s="149"/>
      <c r="BO306" s="149"/>
      <c r="BP306" s="149"/>
      <c r="BQ306" s="149"/>
      <c r="BR306" s="149"/>
      <c r="BS306" s="149"/>
      <c r="BT306" s="149"/>
      <c r="BU306" s="149"/>
      <c r="BV306" s="149"/>
      <c r="BW306" s="149"/>
      <c r="BX306" s="149"/>
      <c r="BY306" s="149"/>
      <c r="BZ306" s="149"/>
      <c r="CA306" s="149"/>
      <c r="CB306" s="149"/>
      <c r="CC306" s="149"/>
      <c r="CD306" s="149"/>
      <c r="CE306" s="149"/>
      <c r="CF306" s="149"/>
      <c r="CG306" s="149"/>
      <c r="CH306" s="149"/>
      <c r="CI306" s="149"/>
      <c r="CZ306" s="152"/>
      <c r="DA306" s="157"/>
      <c r="DB306" s="164"/>
    </row>
    <row r="307" spans="2:106" s="707" customFormat="1" outlineLevel="2" x14ac:dyDescent="0.25">
      <c r="B307" s="708" t="s">
        <v>1143</v>
      </c>
      <c r="C307" s="709" t="s">
        <v>143</v>
      </c>
      <c r="D307" s="710"/>
      <c r="E307" s="710"/>
      <c r="F307" s="711"/>
      <c r="G307" s="710"/>
      <c r="H307" s="712"/>
      <c r="I307" s="712"/>
      <c r="J307" s="712"/>
      <c r="K307" s="712"/>
      <c r="L307" s="712"/>
      <c r="M307" s="712"/>
      <c r="N307" s="712"/>
      <c r="O307" s="712"/>
      <c r="P307" s="712"/>
      <c r="Q307" s="712"/>
      <c r="R307" s="712"/>
      <c r="S307" s="712"/>
      <c r="T307" s="712"/>
      <c r="U307" s="712"/>
      <c r="V307" s="712"/>
      <c r="W307" s="712"/>
      <c r="X307" s="712"/>
      <c r="Y307" s="712"/>
      <c r="Z307" s="712"/>
      <c r="AA307" s="712"/>
      <c r="AB307" s="712"/>
      <c r="AC307" s="712"/>
      <c r="AD307" s="712"/>
      <c r="AE307" s="712"/>
      <c r="AF307" s="712"/>
      <c r="AG307" s="712"/>
      <c r="AH307" s="712"/>
      <c r="AI307" s="712"/>
      <c r="AJ307" s="712"/>
      <c r="AK307" s="712"/>
      <c r="AL307" s="712"/>
      <c r="AM307" s="712"/>
      <c r="AN307" s="712"/>
      <c r="AO307" s="712"/>
      <c r="AP307" s="712"/>
      <c r="AQ307" s="712"/>
      <c r="AR307" s="712"/>
      <c r="AS307" s="712"/>
      <c r="AT307" s="712"/>
      <c r="AU307" s="712"/>
      <c r="AV307" s="712"/>
      <c r="AW307" s="712"/>
      <c r="AX307" s="712"/>
      <c r="AY307" s="712"/>
      <c r="AZ307" s="712"/>
      <c r="BA307" s="712"/>
      <c r="BB307" s="712"/>
      <c r="BC307" s="712"/>
      <c r="BD307" s="712"/>
      <c r="BE307" s="712"/>
      <c r="BF307" s="712"/>
      <c r="BG307" s="712"/>
      <c r="BH307" s="712"/>
      <c r="BI307" s="712"/>
      <c r="BJ307" s="712"/>
      <c r="BK307" s="712"/>
      <c r="BL307" s="712"/>
      <c r="BM307" s="712"/>
      <c r="BN307" s="712"/>
      <c r="BO307" s="712"/>
      <c r="BP307" s="712"/>
      <c r="BQ307" s="712"/>
      <c r="BR307" s="712"/>
      <c r="BS307" s="712"/>
      <c r="BT307" s="712"/>
      <c r="BU307" s="712"/>
      <c r="BV307" s="712"/>
      <c r="BW307" s="712"/>
      <c r="BX307" s="712"/>
      <c r="BY307" s="712"/>
      <c r="BZ307" s="712"/>
      <c r="CA307" s="712"/>
      <c r="CB307" s="712"/>
      <c r="CC307" s="712"/>
      <c r="CD307" s="712"/>
      <c r="CE307" s="712"/>
      <c r="CF307" s="712"/>
      <c r="CG307" s="712"/>
      <c r="CH307" s="712"/>
      <c r="CI307" s="712"/>
      <c r="CZ307" s="713"/>
      <c r="DA307" s="714"/>
      <c r="DB307" s="715"/>
    </row>
    <row r="308" spans="2:106" s="698" customFormat="1" ht="14.25" outlineLevel="2" x14ac:dyDescent="0.25">
      <c r="B308" s="699" t="str">
        <f>B279</f>
        <v>TO BE</v>
      </c>
      <c r="C308" s="700" t="str">
        <f>C294</f>
        <v>КЦ</v>
      </c>
      <c r="D308" s="701"/>
      <c r="E308" s="701"/>
      <c r="F308" s="702"/>
      <c r="G308" s="701"/>
      <c r="H308" s="703">
        <f>H321-H$102*INDEX('Распределение по орг объему 13'!$E$1:$E$13,MATCH($C308,'Распределение по орг объему 13'!$A$1:$A$13,0),1)</f>
        <v>0</v>
      </c>
      <c r="J308" s="703">
        <f>I321-J$102*INDEX('Распределение по орг объему 13'!$E$1:$E$13,MATCH($C308,'Распределение по орг объему 13'!$A$1:$A$13,0),1)</f>
        <v>0</v>
      </c>
      <c r="K308" s="703">
        <f>K321-L$102*INDEX('Распределение по орг объему 13'!$E$1:$E$13,MATCH($C308,'Распределение по орг объему 13'!$A$1:$A$13,0),1)</f>
        <v>0</v>
      </c>
      <c r="L308" s="703">
        <f>L321-M$102*INDEX('Распределение по орг объему 13'!$E$1:$E$13,MATCH($C308,'Распределение по орг объему 13'!$A$1:$A$13,0),1)</f>
        <v>0</v>
      </c>
      <c r="M308" s="703">
        <f>M321-N$102*INDEX('Распределение по орг объему 13'!$E$1:$E$13,MATCH($C308,'Распределение по орг объему 13'!$A$1:$A$13,0),1)</f>
        <v>0</v>
      </c>
      <c r="N308" s="703">
        <f>N321-N$102*INDEX('Распределение по орг объему 13'!$E$1:$E$13,MATCH($C308,'Распределение по орг объему 13'!$A$1:$A$13,0),1)</f>
        <v>0</v>
      </c>
      <c r="O308" s="703">
        <f>O321-O$102*INDEX('Распределение по орг объему 13'!$E$1:$E$13,MATCH($C308,'Распределение по орг объему 13'!$A$1:$A$13,0),1)</f>
        <v>0</v>
      </c>
      <c r="P308" s="703">
        <f>P321-P$102*INDEX('Распределение по орг объему 13'!$E$1:$E$13,MATCH($C308,'Распределение по орг объему 13'!$A$1:$A$13,0),1)</f>
        <v>0</v>
      </c>
      <c r="Q308" s="703">
        <f>Q321-Q$102*INDEX('Распределение по орг объему 13'!$E$1:$E$13,MATCH($C308,'Распределение по орг объему 13'!$A$1:$A$13,0),1)</f>
        <v>0</v>
      </c>
      <c r="R308" s="703">
        <f>R321-R$102*INDEX('Распределение по орг объему 13'!$E$1:$E$13,MATCH($C308,'Распределение по орг объему 13'!$A$1:$A$13,0),1)</f>
        <v>0</v>
      </c>
      <c r="S308" s="703"/>
      <c r="T308" s="703"/>
      <c r="U308" s="703"/>
      <c r="V308" s="703"/>
      <c r="W308" s="703"/>
      <c r="X308" s="703"/>
      <c r="Y308" s="703"/>
      <c r="Z308" s="703"/>
      <c r="AA308" s="703"/>
      <c r="AB308" s="703"/>
      <c r="AC308" s="703"/>
      <c r="AD308" s="703"/>
      <c r="AE308" s="703"/>
      <c r="AF308" s="703"/>
      <c r="AG308" s="703"/>
      <c r="AH308" s="703"/>
      <c r="AI308" s="703"/>
      <c r="AJ308" s="703"/>
      <c r="AK308" s="703"/>
      <c r="AL308" s="703"/>
      <c r="AM308" s="703"/>
      <c r="AN308" s="703"/>
      <c r="AO308" s="703"/>
      <c r="AP308" s="703"/>
      <c r="AQ308" s="703"/>
      <c r="AR308" s="703"/>
      <c r="AS308" s="703"/>
      <c r="AT308" s="703"/>
      <c r="AU308" s="703"/>
      <c r="AV308" s="703"/>
      <c r="AW308" s="703"/>
      <c r="AX308" s="703"/>
      <c r="AY308" s="703"/>
      <c r="AZ308" s="703"/>
      <c r="BA308" s="703"/>
      <c r="BB308" s="703"/>
      <c r="BC308" s="703"/>
      <c r="BD308" s="703"/>
      <c r="BE308" s="703"/>
      <c r="BF308" s="703"/>
      <c r="BG308" s="703"/>
      <c r="BH308" s="703"/>
      <c r="BI308" s="703"/>
      <c r="BJ308" s="703"/>
      <c r="BK308" s="703"/>
      <c r="BL308" s="703"/>
      <c r="BM308" s="703"/>
      <c r="BN308" s="703"/>
      <c r="BO308" s="703"/>
      <c r="BP308" s="703"/>
      <c r="BQ308" s="703"/>
      <c r="BR308" s="703"/>
      <c r="BS308" s="703"/>
      <c r="BT308" s="703"/>
      <c r="BU308" s="703"/>
      <c r="BV308" s="703"/>
      <c r="BW308" s="703"/>
      <c r="BX308" s="703"/>
      <c r="BY308" s="703"/>
      <c r="BZ308" s="703"/>
      <c r="CA308" s="703"/>
      <c r="CB308" s="703"/>
      <c r="CC308" s="703"/>
      <c r="CD308" s="703"/>
      <c r="CE308" s="703"/>
      <c r="CF308" s="703"/>
      <c r="CG308" s="703"/>
      <c r="CH308" s="703"/>
      <c r="CI308" s="703"/>
      <c r="CZ308" s="704"/>
      <c r="DA308" s="705"/>
      <c r="DB308" s="706"/>
    </row>
    <row r="309" spans="2:106" s="135" customFormat="1" ht="14.25" outlineLevel="2" x14ac:dyDescent="0.25">
      <c r="B309" s="136"/>
      <c r="C309" s="717" t="str">
        <f t="shared" ref="C309:C320" si="350">C295</f>
        <v>ННГ</v>
      </c>
      <c r="D309" s="147"/>
      <c r="E309" s="147"/>
      <c r="F309" s="291"/>
      <c r="G309" s="147"/>
      <c r="H309" s="718">
        <f>H322-H$102*INDEX('Распределение по орг объему 13'!$E$1:$E$13,MATCH($C309,'Распределение по орг объему 13'!$A$1:$A$13,0),1)</f>
        <v>14.000561797752809</v>
      </c>
      <c r="I309" s="718">
        <f>I322-I$102*INDEX('Распределение по орг объему 13'!$E$1:$E$13,MATCH($C309,'Распределение по орг объему 13'!$A$1:$A$13,0),1)</f>
        <v>14.000561797752809</v>
      </c>
      <c r="J309" s="718">
        <f>I322-J$102*INDEX('Распределение по орг объему 13'!$E$1:$E$13,MATCH($C309,'Распределение по орг объему 13'!$A$1:$A$13,0),1)</f>
        <v>8.6157303370786522</v>
      </c>
      <c r="K309" s="718">
        <f>K322-L$102*INDEX('Распределение по орг объему 13'!$E$1:$E$13,MATCH($C309,'Распределение по орг объему 13'!$A$1:$A$13,0),1)</f>
        <v>0</v>
      </c>
      <c r="L309" s="718">
        <f>L322-M$102*INDEX('Распределение по орг объему 13'!$E$1:$E$13,MATCH($C309,'Распределение по орг объему 13'!$A$1:$A$13,0),1)</f>
        <v>0</v>
      </c>
      <c r="M309" s="718">
        <f>M322-N$102*INDEX('Распределение по орг объему 13'!$E$1:$E$13,MATCH($C309,'Распределение по орг объему 13'!$A$1:$A$13,0),1)</f>
        <v>0</v>
      </c>
      <c r="N309" s="718">
        <f>N322-N$102*INDEX('Распределение по орг объему 13'!$E$1:$E$13,MATCH($C309,'Распределение по орг объему 13'!$A$1:$A$13,0),1)</f>
        <v>0</v>
      </c>
      <c r="O309" s="718">
        <f>O322-O$102*INDEX('Распределение по орг объему 13'!$E$1:$E$13,MATCH($C309,'Распределение по орг объему 13'!$A$1:$A$13,0),1)</f>
        <v>0</v>
      </c>
      <c r="P309" s="718">
        <f>P322-P$102*INDEX('Распределение по орг объему 13'!$E$1:$E$13,MATCH($C309,'Распределение по орг объему 13'!$A$1:$A$13,0),1)</f>
        <v>0</v>
      </c>
      <c r="Q309" s="718">
        <f>Q322-Q$102*INDEX('Распределение по орг объему 13'!$E$1:$E$13,MATCH($C309,'Распределение по орг объему 13'!$A$1:$A$13,0),1)</f>
        <v>0</v>
      </c>
      <c r="R309" s="718">
        <f>R322-R$102*INDEX('Распределение по орг объему 13'!$E$1:$E$13,MATCH($C309,'Распределение по орг объему 13'!$A$1:$A$13,0),1)</f>
        <v>0</v>
      </c>
      <c r="S309" s="149"/>
      <c r="T309" s="149"/>
      <c r="U309" s="149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49"/>
      <c r="AF309" s="149"/>
      <c r="AG309" s="149"/>
      <c r="AH309" s="149"/>
      <c r="AI309" s="149"/>
      <c r="AJ309" s="149"/>
      <c r="AK309" s="149"/>
      <c r="AL309" s="149"/>
      <c r="AM309" s="149"/>
      <c r="AN309" s="149"/>
      <c r="AO309" s="149"/>
      <c r="AP309" s="149"/>
      <c r="AQ309" s="149"/>
      <c r="AR309" s="149"/>
      <c r="AS309" s="149"/>
      <c r="AT309" s="149"/>
      <c r="AU309" s="149"/>
      <c r="AV309" s="149"/>
      <c r="AW309" s="149"/>
      <c r="AX309" s="149"/>
      <c r="AY309" s="149"/>
      <c r="AZ309" s="149"/>
      <c r="BA309" s="149"/>
      <c r="BB309" s="149"/>
      <c r="BC309" s="149"/>
      <c r="BD309" s="149"/>
      <c r="BE309" s="149"/>
      <c r="BF309" s="149"/>
      <c r="BG309" s="149"/>
      <c r="BH309" s="149"/>
      <c r="BI309" s="149"/>
      <c r="BJ309" s="149"/>
      <c r="BK309" s="149"/>
      <c r="BL309" s="149"/>
      <c r="BM309" s="149"/>
      <c r="BN309" s="149"/>
      <c r="BO309" s="149"/>
      <c r="BP309" s="149"/>
      <c r="BQ309" s="149"/>
      <c r="BR309" s="149"/>
      <c r="BS309" s="149"/>
      <c r="BT309" s="149"/>
      <c r="BU309" s="149"/>
      <c r="BV309" s="149"/>
      <c r="BW309" s="149"/>
      <c r="BX309" s="149"/>
      <c r="BY309" s="149"/>
      <c r="BZ309" s="149"/>
      <c r="CA309" s="149"/>
      <c r="CB309" s="149"/>
      <c r="CC309" s="149"/>
      <c r="CD309" s="149"/>
      <c r="CE309" s="149"/>
      <c r="CF309" s="149"/>
      <c r="CG309" s="149"/>
      <c r="CH309" s="149"/>
      <c r="CI309" s="149"/>
      <c r="CZ309" s="152"/>
      <c r="DA309" s="157"/>
      <c r="DB309" s="164"/>
    </row>
    <row r="310" spans="2:106" s="135" customFormat="1" ht="14.25" outlineLevel="2" x14ac:dyDescent="0.25">
      <c r="B310" s="136"/>
      <c r="C310" s="717" t="str">
        <f t="shared" si="350"/>
        <v>Хантос</v>
      </c>
      <c r="D310" s="147"/>
      <c r="E310" s="147"/>
      <c r="F310" s="291"/>
      <c r="G310" s="147"/>
      <c r="H310" s="718">
        <f>H323-H$102*INDEX('Распределение по орг объему 13'!$E$1:$E$13,MATCH($C310,'Распределение по орг объему 13'!$A$1:$A$13,0),1)</f>
        <v>14.000561797752809</v>
      </c>
      <c r="I310" s="718">
        <f>I323-I$102*INDEX('Распределение по орг объему 13'!$E$1:$E$13,MATCH($C310,'Распределение по орг объему 13'!$A$1:$A$13,0),1)</f>
        <v>14.000561797752809</v>
      </c>
      <c r="J310" s="718">
        <f>I323-J$102*INDEX('Распределение по орг объему 13'!$E$1:$E$13,MATCH($C310,'Распределение по орг объему 13'!$A$1:$A$13,0),1)</f>
        <v>8.6157303370786522</v>
      </c>
      <c r="K310" s="718">
        <f>K323-L$102*INDEX('Распределение по орг объему 13'!$E$1:$E$13,MATCH($C310,'Распределение по орг объему 13'!$A$1:$A$13,0),1)</f>
        <v>0</v>
      </c>
      <c r="L310" s="718">
        <f>L323-M$102*INDEX('Распределение по орг объему 13'!$E$1:$E$13,MATCH($C310,'Распределение по орг объему 13'!$A$1:$A$13,0),1)</f>
        <v>0</v>
      </c>
      <c r="M310" s="718">
        <f>M323-N$102*INDEX('Распределение по орг объему 13'!$E$1:$E$13,MATCH($C310,'Распределение по орг объему 13'!$A$1:$A$13,0),1)</f>
        <v>0</v>
      </c>
      <c r="N310" s="718">
        <f>N323-N$102*INDEX('Распределение по орг объему 13'!$E$1:$E$13,MATCH($C310,'Распределение по орг объему 13'!$A$1:$A$13,0),1)</f>
        <v>0</v>
      </c>
      <c r="O310" s="718">
        <f>O323-O$102*INDEX('Распределение по орг объему 13'!$E$1:$E$13,MATCH($C310,'Распределение по орг объему 13'!$A$1:$A$13,0),1)</f>
        <v>0</v>
      </c>
      <c r="P310" s="718">
        <f>P323-P$102*INDEX('Распределение по орг объему 13'!$E$1:$E$13,MATCH($C310,'Распределение по орг объему 13'!$A$1:$A$13,0),1)</f>
        <v>0</v>
      </c>
      <c r="Q310" s="718">
        <f>Q323-Q$102*INDEX('Распределение по орг объему 13'!$E$1:$E$13,MATCH($C310,'Распределение по орг объему 13'!$A$1:$A$13,0),1)</f>
        <v>0</v>
      </c>
      <c r="R310" s="718">
        <f>R323-R$102*INDEX('Распределение по орг объему 13'!$E$1:$E$13,MATCH($C310,'Распределение по орг объему 13'!$A$1:$A$13,0),1)</f>
        <v>0</v>
      </c>
      <c r="S310" s="149"/>
      <c r="T310" s="149"/>
      <c r="U310" s="149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49"/>
      <c r="AF310" s="149"/>
      <c r="AG310" s="149"/>
      <c r="AH310" s="149"/>
      <c r="AI310" s="149"/>
      <c r="AJ310" s="149"/>
      <c r="AK310" s="149"/>
      <c r="AL310" s="149"/>
      <c r="AM310" s="149"/>
      <c r="AN310" s="149"/>
      <c r="AO310" s="149"/>
      <c r="AP310" s="149"/>
      <c r="AQ310" s="149"/>
      <c r="AR310" s="149"/>
      <c r="AS310" s="149"/>
      <c r="AT310" s="149"/>
      <c r="AU310" s="149"/>
      <c r="AV310" s="149"/>
      <c r="AW310" s="149"/>
      <c r="AX310" s="149"/>
      <c r="AY310" s="149"/>
      <c r="AZ310" s="149"/>
      <c r="BA310" s="149"/>
      <c r="BB310" s="149"/>
      <c r="BC310" s="149"/>
      <c r="BD310" s="149"/>
      <c r="BE310" s="149"/>
      <c r="BF310" s="149"/>
      <c r="BG310" s="149"/>
      <c r="BH310" s="149"/>
      <c r="BI310" s="149"/>
      <c r="BJ310" s="149"/>
      <c r="BK310" s="149"/>
      <c r="BL310" s="149"/>
      <c r="BM310" s="149"/>
      <c r="BN310" s="149"/>
      <c r="BO310" s="149"/>
      <c r="BP310" s="149"/>
      <c r="BQ310" s="149"/>
      <c r="BR310" s="149"/>
      <c r="BS310" s="149"/>
      <c r="BT310" s="149"/>
      <c r="BU310" s="149"/>
      <c r="BV310" s="149"/>
      <c r="BW310" s="149"/>
      <c r="BX310" s="149"/>
      <c r="BY310" s="149"/>
      <c r="BZ310" s="149"/>
      <c r="CA310" s="149"/>
      <c r="CB310" s="149"/>
      <c r="CC310" s="149"/>
      <c r="CD310" s="149"/>
      <c r="CE310" s="149"/>
      <c r="CF310" s="149"/>
      <c r="CG310" s="149"/>
      <c r="CH310" s="149"/>
      <c r="CI310" s="149"/>
      <c r="CZ310" s="152"/>
      <c r="DA310" s="157"/>
      <c r="DB310" s="164"/>
    </row>
    <row r="311" spans="2:106" s="135" customFormat="1" ht="14.25" outlineLevel="2" x14ac:dyDescent="0.25">
      <c r="B311" s="136"/>
      <c r="C311" s="717" t="str">
        <f t="shared" si="350"/>
        <v>Мегион</v>
      </c>
      <c r="D311" s="147"/>
      <c r="E311" s="147"/>
      <c r="F311" s="291"/>
      <c r="G311" s="147"/>
      <c r="H311" s="718">
        <f>H324-H$102*INDEX('Распределение по орг объему 13'!$E$1:$E$13,MATCH($C311,'Распределение по орг объему 13'!$A$1:$A$13,0),1)</f>
        <v>14.000561797752809</v>
      </c>
      <c r="I311" s="718">
        <f>I324-I$102*INDEX('Распределение по орг объему 13'!$E$1:$E$13,MATCH($C311,'Распределение по орг объему 13'!$A$1:$A$13,0),1)</f>
        <v>14.000561797752809</v>
      </c>
      <c r="J311" s="718">
        <f>I324-J$102*INDEX('Распределение по орг объему 13'!$E$1:$E$13,MATCH($C311,'Распределение по орг объему 13'!$A$1:$A$13,0),1)</f>
        <v>8.6157303370786522</v>
      </c>
      <c r="K311" s="718">
        <f>K324-L$102*INDEX('Распределение по орг объему 13'!$E$1:$E$13,MATCH($C311,'Распределение по орг объему 13'!$A$1:$A$13,0),1)</f>
        <v>0</v>
      </c>
      <c r="L311" s="718">
        <f>L324-M$102*INDEX('Распределение по орг объему 13'!$E$1:$E$13,MATCH($C311,'Распределение по орг объему 13'!$A$1:$A$13,0),1)</f>
        <v>0</v>
      </c>
      <c r="M311" s="718">
        <f>M324-N$102*INDEX('Распределение по орг объему 13'!$E$1:$E$13,MATCH($C311,'Распределение по орг объему 13'!$A$1:$A$13,0),1)</f>
        <v>0</v>
      </c>
      <c r="N311" s="718">
        <f>N324-N$102*INDEX('Распределение по орг объему 13'!$E$1:$E$13,MATCH($C311,'Распределение по орг объему 13'!$A$1:$A$13,0),1)</f>
        <v>0</v>
      </c>
      <c r="O311" s="718">
        <f>O324-O$102*INDEX('Распределение по орг объему 13'!$E$1:$E$13,MATCH($C311,'Распределение по орг объему 13'!$A$1:$A$13,0),1)</f>
        <v>0</v>
      </c>
      <c r="P311" s="718">
        <f>P324-P$102*INDEX('Распределение по орг объему 13'!$E$1:$E$13,MATCH($C311,'Распределение по орг объему 13'!$A$1:$A$13,0),1)</f>
        <v>0</v>
      </c>
      <c r="Q311" s="718">
        <f>Q324-Q$102*INDEX('Распределение по орг объему 13'!$E$1:$E$13,MATCH($C311,'Распределение по орг объему 13'!$A$1:$A$13,0),1)</f>
        <v>0</v>
      </c>
      <c r="R311" s="718">
        <f>R324-R$102*INDEX('Распределение по орг объему 13'!$E$1:$E$13,MATCH($C311,'Распределение по орг объему 13'!$A$1:$A$13,0),1)</f>
        <v>0</v>
      </c>
      <c r="S311" s="149"/>
      <c r="T311" s="149"/>
      <c r="U311" s="149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49"/>
      <c r="AF311" s="149"/>
      <c r="AG311" s="149"/>
      <c r="AH311" s="149"/>
      <c r="AI311" s="149"/>
      <c r="AJ311" s="149"/>
      <c r="AK311" s="149"/>
      <c r="AL311" s="149"/>
      <c r="AM311" s="149"/>
      <c r="AN311" s="149"/>
      <c r="AO311" s="149"/>
      <c r="AP311" s="149"/>
      <c r="AQ311" s="149"/>
      <c r="AR311" s="149"/>
      <c r="AS311" s="149"/>
      <c r="AT311" s="149"/>
      <c r="AU311" s="149"/>
      <c r="AV311" s="149"/>
      <c r="AW311" s="149"/>
      <c r="AX311" s="149"/>
      <c r="AY311" s="149"/>
      <c r="AZ311" s="149"/>
      <c r="BA311" s="149"/>
      <c r="BB311" s="149"/>
      <c r="BC311" s="149"/>
      <c r="BD311" s="149"/>
      <c r="BE311" s="149"/>
      <c r="BF311" s="149"/>
      <c r="BG311" s="149"/>
      <c r="BH311" s="149"/>
      <c r="BI311" s="149"/>
      <c r="BJ311" s="149"/>
      <c r="BK311" s="149"/>
      <c r="BL311" s="149"/>
      <c r="BM311" s="149"/>
      <c r="BN311" s="149"/>
      <c r="BO311" s="149"/>
      <c r="BP311" s="149"/>
      <c r="BQ311" s="149"/>
      <c r="BR311" s="149"/>
      <c r="BS311" s="149"/>
      <c r="BT311" s="149"/>
      <c r="BU311" s="149"/>
      <c r="BV311" s="149"/>
      <c r="BW311" s="149"/>
      <c r="BX311" s="149"/>
      <c r="BY311" s="149"/>
      <c r="BZ311" s="149"/>
      <c r="CA311" s="149"/>
      <c r="CB311" s="149"/>
      <c r="CC311" s="149"/>
      <c r="CD311" s="149"/>
      <c r="CE311" s="149"/>
      <c r="CF311" s="149"/>
      <c r="CG311" s="149"/>
      <c r="CH311" s="149"/>
      <c r="CI311" s="149"/>
      <c r="CZ311" s="152"/>
      <c r="DA311" s="157"/>
      <c r="DB311" s="164"/>
    </row>
    <row r="312" spans="2:106" s="135" customFormat="1" ht="14.25" outlineLevel="2" x14ac:dyDescent="0.25">
      <c r="B312" s="136"/>
      <c r="C312" s="717" t="str">
        <f t="shared" si="350"/>
        <v>Оренбург</v>
      </c>
      <c r="D312" s="147"/>
      <c r="E312" s="147"/>
      <c r="F312" s="291"/>
      <c r="G312" s="147"/>
      <c r="H312" s="718">
        <f>H325-H$102*INDEX('Распределение по орг объему 13'!$E$1:$E$13,MATCH($C312,'Распределение по орг объему 13'!$A$1:$A$13,0),1)</f>
        <v>7.7780898876404496</v>
      </c>
      <c r="I312" s="718">
        <f>I325-I$102*INDEX('Распределение по орг объему 13'!$E$1:$E$13,MATCH($C312,'Распределение по орг объему 13'!$A$1:$A$13,0),1)</f>
        <v>7.7780898876404496</v>
      </c>
      <c r="J312" s="718">
        <f>I325-J$102*INDEX('Распределение по орг объему 13'!$E$1:$E$13,MATCH($C312,'Распределение по орг объему 13'!$A$1:$A$13,0),1)</f>
        <v>4.786516853932584</v>
      </c>
      <c r="K312" s="718">
        <f>K325-L$102*INDEX('Распределение по орг объему 13'!$E$1:$E$13,MATCH($C312,'Распределение по орг объему 13'!$A$1:$A$13,0),1)</f>
        <v>0</v>
      </c>
      <c r="L312" s="718">
        <f>L325-M$102*INDEX('Распределение по орг объему 13'!$E$1:$E$13,MATCH($C312,'Распределение по орг объему 13'!$A$1:$A$13,0),1)</f>
        <v>0</v>
      </c>
      <c r="M312" s="718">
        <f>M325-N$102*INDEX('Распределение по орг объему 13'!$E$1:$E$13,MATCH($C312,'Распределение по орг объему 13'!$A$1:$A$13,0),1)</f>
        <v>0</v>
      </c>
      <c r="N312" s="718">
        <f>N325-N$102*INDEX('Распределение по орг объему 13'!$E$1:$E$13,MATCH($C312,'Распределение по орг объему 13'!$A$1:$A$13,0),1)</f>
        <v>0</v>
      </c>
      <c r="O312" s="718">
        <f>O325-O$102*INDEX('Распределение по орг объему 13'!$E$1:$E$13,MATCH($C312,'Распределение по орг объему 13'!$A$1:$A$13,0),1)</f>
        <v>0</v>
      </c>
      <c r="P312" s="718">
        <f>P325-P$102*INDEX('Распределение по орг объему 13'!$E$1:$E$13,MATCH($C312,'Распределение по орг объему 13'!$A$1:$A$13,0),1)</f>
        <v>0</v>
      </c>
      <c r="Q312" s="718">
        <f>Q325-Q$102*INDEX('Распределение по орг объему 13'!$E$1:$E$13,MATCH($C312,'Распределение по орг объему 13'!$A$1:$A$13,0),1)</f>
        <v>0</v>
      </c>
      <c r="R312" s="718">
        <f>R325-R$102*INDEX('Распределение по орг объему 13'!$E$1:$E$13,MATCH($C312,'Распределение по орг объему 13'!$A$1:$A$13,0),1)</f>
        <v>0</v>
      </c>
      <c r="S312" s="149"/>
      <c r="T312" s="149"/>
      <c r="U312" s="149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49"/>
      <c r="AF312" s="149"/>
      <c r="AG312" s="149"/>
      <c r="AH312" s="149"/>
      <c r="AI312" s="149"/>
      <c r="AJ312" s="149"/>
      <c r="AK312" s="149"/>
      <c r="AL312" s="149"/>
      <c r="AM312" s="149"/>
      <c r="AN312" s="149"/>
      <c r="AO312" s="149"/>
      <c r="AP312" s="149"/>
      <c r="AQ312" s="149"/>
      <c r="AR312" s="149"/>
      <c r="AS312" s="149"/>
      <c r="AT312" s="149"/>
      <c r="AU312" s="149"/>
      <c r="AV312" s="149"/>
      <c r="AW312" s="149"/>
      <c r="AX312" s="149"/>
      <c r="AY312" s="149"/>
      <c r="AZ312" s="149"/>
      <c r="BA312" s="149"/>
      <c r="BB312" s="149"/>
      <c r="BC312" s="149"/>
      <c r="BD312" s="149"/>
      <c r="BE312" s="149"/>
      <c r="BF312" s="149"/>
      <c r="BG312" s="149"/>
      <c r="BH312" s="149"/>
      <c r="BI312" s="149"/>
      <c r="BJ312" s="149"/>
      <c r="BK312" s="149"/>
      <c r="BL312" s="149"/>
      <c r="BM312" s="149"/>
      <c r="BN312" s="149"/>
      <c r="BO312" s="149"/>
      <c r="BP312" s="149"/>
      <c r="BQ312" s="149"/>
      <c r="BR312" s="149"/>
      <c r="BS312" s="149"/>
      <c r="BT312" s="149"/>
      <c r="BU312" s="149"/>
      <c r="BV312" s="149"/>
      <c r="BW312" s="149"/>
      <c r="BX312" s="149"/>
      <c r="BY312" s="149"/>
      <c r="BZ312" s="149"/>
      <c r="CA312" s="149"/>
      <c r="CB312" s="149"/>
      <c r="CC312" s="149"/>
      <c r="CD312" s="149"/>
      <c r="CE312" s="149"/>
      <c r="CF312" s="149"/>
      <c r="CG312" s="149"/>
      <c r="CH312" s="149"/>
      <c r="CI312" s="149"/>
      <c r="CZ312" s="152"/>
      <c r="DA312" s="157"/>
      <c r="DB312" s="164"/>
    </row>
    <row r="313" spans="2:106" s="135" customFormat="1" ht="14.25" outlineLevel="2" x14ac:dyDescent="0.25">
      <c r="B313" s="136"/>
      <c r="C313" s="717" t="str">
        <f t="shared" si="350"/>
        <v>Восток</v>
      </c>
      <c r="D313" s="147"/>
      <c r="E313" s="147"/>
      <c r="F313" s="291"/>
      <c r="G313" s="147"/>
      <c r="H313" s="718">
        <f>H326-H$102*INDEX('Распределение по орг объему 13'!$E$1:$E$13,MATCH($C313,'Распределение по орг объему 13'!$A$1:$A$13,0),1)</f>
        <v>7.7780898876404496</v>
      </c>
      <c r="I313" s="718">
        <f>I326-I$102*INDEX('Распределение по орг объему 13'!$E$1:$E$13,MATCH($C313,'Распределение по орг объему 13'!$A$1:$A$13,0),1)</f>
        <v>7.7780898876404496</v>
      </c>
      <c r="J313" s="718">
        <f>I326-J$102*INDEX('Распределение по орг объему 13'!$E$1:$E$13,MATCH($C313,'Распределение по орг объему 13'!$A$1:$A$13,0),1)</f>
        <v>4.786516853932584</v>
      </c>
      <c r="K313" s="718">
        <f>K326-L$102*INDEX('Распределение по орг объему 13'!$E$1:$E$13,MATCH($C313,'Распределение по орг объему 13'!$A$1:$A$13,0),1)</f>
        <v>0</v>
      </c>
      <c r="L313" s="718">
        <f>L326-M$102*INDEX('Распределение по орг объему 13'!$E$1:$E$13,MATCH($C313,'Распределение по орг объему 13'!$A$1:$A$13,0),1)</f>
        <v>0</v>
      </c>
      <c r="M313" s="718">
        <f>M326-N$102*INDEX('Распределение по орг объему 13'!$E$1:$E$13,MATCH($C313,'Распределение по орг объему 13'!$A$1:$A$13,0),1)</f>
        <v>0</v>
      </c>
      <c r="N313" s="718">
        <f>N326-N$102*INDEX('Распределение по орг объему 13'!$E$1:$E$13,MATCH($C313,'Распределение по орг объему 13'!$A$1:$A$13,0),1)</f>
        <v>0</v>
      </c>
      <c r="O313" s="718">
        <f>O326-O$102*INDEX('Распределение по орг объему 13'!$E$1:$E$13,MATCH($C313,'Распределение по орг объему 13'!$A$1:$A$13,0),1)</f>
        <v>0</v>
      </c>
      <c r="P313" s="718">
        <f>P326-P$102*INDEX('Распределение по орг объему 13'!$E$1:$E$13,MATCH($C313,'Распределение по орг объему 13'!$A$1:$A$13,0),1)</f>
        <v>0</v>
      </c>
      <c r="Q313" s="718">
        <f>Q326-Q$102*INDEX('Распределение по орг объему 13'!$E$1:$E$13,MATCH($C313,'Распределение по орг объему 13'!$A$1:$A$13,0),1)</f>
        <v>0</v>
      </c>
      <c r="R313" s="718">
        <f>R326-R$102*INDEX('Распределение по орг объему 13'!$E$1:$E$13,MATCH($C313,'Распределение по орг объему 13'!$A$1:$A$13,0),1)</f>
        <v>0</v>
      </c>
      <c r="S313" s="149"/>
      <c r="T313" s="149"/>
      <c r="U313" s="149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49"/>
      <c r="AF313" s="149"/>
      <c r="AG313" s="149"/>
      <c r="AH313" s="149"/>
      <c r="AI313" s="149"/>
      <c r="AJ313" s="149"/>
      <c r="AK313" s="149"/>
      <c r="AL313" s="149"/>
      <c r="AM313" s="149"/>
      <c r="AN313" s="149"/>
      <c r="AO313" s="149"/>
      <c r="AP313" s="149"/>
      <c r="AQ313" s="149"/>
      <c r="AR313" s="149"/>
      <c r="AS313" s="149"/>
      <c r="AT313" s="149"/>
      <c r="AU313" s="149"/>
      <c r="AV313" s="149"/>
      <c r="AW313" s="149"/>
      <c r="AX313" s="149"/>
      <c r="AY313" s="149"/>
      <c r="AZ313" s="149"/>
      <c r="BA313" s="149"/>
      <c r="BB313" s="149"/>
      <c r="BC313" s="149"/>
      <c r="BD313" s="149"/>
      <c r="BE313" s="149"/>
      <c r="BF313" s="149"/>
      <c r="BG313" s="149"/>
      <c r="BH313" s="149"/>
      <c r="BI313" s="149"/>
      <c r="BJ313" s="149"/>
      <c r="BK313" s="149"/>
      <c r="BL313" s="149"/>
      <c r="BM313" s="149"/>
      <c r="BN313" s="149"/>
      <c r="BO313" s="149"/>
      <c r="BP313" s="149"/>
      <c r="BQ313" s="149"/>
      <c r="BR313" s="149"/>
      <c r="BS313" s="149"/>
      <c r="BT313" s="149"/>
      <c r="BU313" s="149"/>
      <c r="BV313" s="149"/>
      <c r="BW313" s="149"/>
      <c r="BX313" s="149"/>
      <c r="BY313" s="149"/>
      <c r="BZ313" s="149"/>
      <c r="CA313" s="149"/>
      <c r="CB313" s="149"/>
      <c r="CC313" s="149"/>
      <c r="CD313" s="149"/>
      <c r="CE313" s="149"/>
      <c r="CF313" s="149"/>
      <c r="CG313" s="149"/>
      <c r="CH313" s="149"/>
      <c r="CI313" s="149"/>
      <c r="CZ313" s="152"/>
      <c r="DA313" s="157"/>
      <c r="DB313" s="164"/>
    </row>
    <row r="314" spans="2:106" s="135" customFormat="1" ht="14.25" outlineLevel="2" x14ac:dyDescent="0.25">
      <c r="B314" s="136"/>
      <c r="C314" s="717" t="str">
        <f t="shared" si="350"/>
        <v>Ямал</v>
      </c>
      <c r="D314" s="147"/>
      <c r="E314" s="147"/>
      <c r="F314" s="291"/>
      <c r="G314" s="147"/>
      <c r="H314" s="718">
        <f>H327-H$102*INDEX('Распределение по орг объему 13'!$E$1:$E$13,MATCH($C314,'Распределение по орг объему 13'!$A$1:$A$13,0),1)</f>
        <v>9.3337078651685399</v>
      </c>
      <c r="I314" s="718">
        <f>I327-I$102*INDEX('Распределение по орг объему 13'!$E$1:$E$13,MATCH($C314,'Распределение по орг объему 13'!$A$1:$A$13,0),1)</f>
        <v>9.3337078651685399</v>
      </c>
      <c r="J314" s="718">
        <f>I327-J$102*INDEX('Распределение по орг объему 13'!$E$1:$E$13,MATCH($C314,'Распределение по орг объему 13'!$A$1:$A$13,0),1)</f>
        <v>5.7438202247191015</v>
      </c>
      <c r="K314" s="718">
        <f>K327-L$102*INDEX('Распределение по орг объему 13'!$E$1:$E$13,MATCH($C314,'Распределение по орг объему 13'!$A$1:$A$13,0),1)</f>
        <v>0</v>
      </c>
      <c r="L314" s="718">
        <f>L327-M$102*INDEX('Распределение по орг объему 13'!$E$1:$E$13,MATCH($C314,'Распределение по орг объему 13'!$A$1:$A$13,0),1)</f>
        <v>0</v>
      </c>
      <c r="M314" s="718">
        <f>M327-N$102*INDEX('Распределение по орг объему 13'!$E$1:$E$13,MATCH($C314,'Распределение по орг объему 13'!$A$1:$A$13,0),1)</f>
        <v>0</v>
      </c>
      <c r="N314" s="718">
        <f>N327-N$102*INDEX('Распределение по орг объему 13'!$E$1:$E$13,MATCH($C314,'Распределение по орг объему 13'!$A$1:$A$13,0),1)</f>
        <v>0</v>
      </c>
      <c r="O314" s="718">
        <f>O327-O$102*INDEX('Распределение по орг объему 13'!$E$1:$E$13,MATCH($C314,'Распределение по орг объему 13'!$A$1:$A$13,0),1)</f>
        <v>0</v>
      </c>
      <c r="P314" s="718">
        <f>P327-P$102*INDEX('Распределение по орг объему 13'!$E$1:$E$13,MATCH($C314,'Распределение по орг объему 13'!$A$1:$A$13,0),1)</f>
        <v>0</v>
      </c>
      <c r="Q314" s="718">
        <f>Q327-Q$102*INDEX('Распределение по орг объему 13'!$E$1:$E$13,MATCH($C314,'Распределение по орг объему 13'!$A$1:$A$13,0),1)</f>
        <v>0</v>
      </c>
      <c r="R314" s="718">
        <f>R327-R$102*INDEX('Распределение по орг объему 13'!$E$1:$E$13,MATCH($C314,'Распределение по орг объему 13'!$A$1:$A$13,0),1)</f>
        <v>0</v>
      </c>
      <c r="S314" s="149"/>
      <c r="T314" s="149"/>
      <c r="U314" s="149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49"/>
      <c r="AF314" s="149"/>
      <c r="AG314" s="149"/>
      <c r="AH314" s="149"/>
      <c r="AI314" s="149"/>
      <c r="AJ314" s="149"/>
      <c r="AK314" s="149"/>
      <c r="AL314" s="149"/>
      <c r="AM314" s="149"/>
      <c r="AN314" s="149"/>
      <c r="AO314" s="149"/>
      <c r="AP314" s="149"/>
      <c r="AQ314" s="149"/>
      <c r="AR314" s="149"/>
      <c r="AS314" s="149"/>
      <c r="AT314" s="149"/>
      <c r="AU314" s="149"/>
      <c r="AV314" s="149"/>
      <c r="AW314" s="149"/>
      <c r="AX314" s="149"/>
      <c r="AY314" s="149"/>
      <c r="AZ314" s="149"/>
      <c r="BA314" s="149"/>
      <c r="BB314" s="149"/>
      <c r="BC314" s="149"/>
      <c r="BD314" s="149"/>
      <c r="BE314" s="149"/>
      <c r="BF314" s="149"/>
      <c r="BG314" s="149"/>
      <c r="BH314" s="149"/>
      <c r="BI314" s="149"/>
      <c r="BJ314" s="149"/>
      <c r="BK314" s="149"/>
      <c r="BL314" s="149"/>
      <c r="BM314" s="149"/>
      <c r="BN314" s="149"/>
      <c r="BO314" s="149"/>
      <c r="BP314" s="149"/>
      <c r="BQ314" s="149"/>
      <c r="BR314" s="149"/>
      <c r="BS314" s="149"/>
      <c r="BT314" s="149"/>
      <c r="BU314" s="149"/>
      <c r="BV314" s="149"/>
      <c r="BW314" s="149"/>
      <c r="BX314" s="149"/>
      <c r="BY314" s="149"/>
      <c r="BZ314" s="149"/>
      <c r="CA314" s="149"/>
      <c r="CB314" s="149"/>
      <c r="CC314" s="149"/>
      <c r="CD314" s="149"/>
      <c r="CE314" s="149"/>
      <c r="CF314" s="149"/>
      <c r="CG314" s="149"/>
      <c r="CH314" s="149"/>
      <c r="CI314" s="149"/>
      <c r="CZ314" s="152"/>
      <c r="DA314" s="157"/>
      <c r="DB314" s="164"/>
    </row>
    <row r="315" spans="2:106" s="135" customFormat="1" ht="14.25" outlineLevel="2" x14ac:dyDescent="0.25">
      <c r="B315" s="136"/>
      <c r="C315" s="717" t="str">
        <f t="shared" si="350"/>
        <v>Мессояха</v>
      </c>
      <c r="D315" s="147"/>
      <c r="E315" s="147"/>
      <c r="F315" s="291"/>
      <c r="G315" s="147"/>
      <c r="H315" s="718">
        <f>H328-H$102*INDEX('Распределение по орг объему 13'!$E$1:$E$13,MATCH($C315,'Распределение по орг объему 13'!$A$1:$A$13,0),1)</f>
        <v>9.3337078651685399</v>
      </c>
      <c r="I315" s="718">
        <f>I328-I$102*INDEX('Распределение по орг объему 13'!$E$1:$E$13,MATCH($C315,'Распределение по орг объему 13'!$A$1:$A$13,0),1)</f>
        <v>9.3337078651685399</v>
      </c>
      <c r="J315" s="718">
        <f>I328-J$102*INDEX('Распределение по орг объему 13'!$E$1:$E$13,MATCH($C315,'Распределение по орг объему 13'!$A$1:$A$13,0),1)</f>
        <v>5.7438202247191015</v>
      </c>
      <c r="K315" s="718">
        <f>K328-L$102*INDEX('Распределение по орг объему 13'!$E$1:$E$13,MATCH($C315,'Распределение по орг объему 13'!$A$1:$A$13,0),1)</f>
        <v>0</v>
      </c>
      <c r="L315" s="718">
        <f>L328-M$102*INDEX('Распределение по орг объему 13'!$E$1:$E$13,MATCH($C315,'Распределение по орг объему 13'!$A$1:$A$13,0),1)</f>
        <v>0</v>
      </c>
      <c r="M315" s="718">
        <f>M328-N$102*INDEX('Распределение по орг объему 13'!$E$1:$E$13,MATCH($C315,'Распределение по орг объему 13'!$A$1:$A$13,0),1)</f>
        <v>0</v>
      </c>
      <c r="N315" s="718">
        <f>N328-N$102*INDEX('Распределение по орг объему 13'!$E$1:$E$13,MATCH($C315,'Распределение по орг объему 13'!$A$1:$A$13,0),1)</f>
        <v>0</v>
      </c>
      <c r="O315" s="718">
        <f>O328-O$102*INDEX('Распределение по орг объему 13'!$E$1:$E$13,MATCH($C315,'Распределение по орг объему 13'!$A$1:$A$13,0),1)</f>
        <v>0</v>
      </c>
      <c r="P315" s="718">
        <f>P328-P$102*INDEX('Распределение по орг объему 13'!$E$1:$E$13,MATCH($C315,'Распределение по орг объему 13'!$A$1:$A$13,0),1)</f>
        <v>0</v>
      </c>
      <c r="Q315" s="718">
        <f>Q328-Q$102*INDEX('Распределение по орг объему 13'!$E$1:$E$13,MATCH($C315,'Распределение по орг объему 13'!$A$1:$A$13,0),1)</f>
        <v>0</v>
      </c>
      <c r="R315" s="718">
        <f>R328-R$102*INDEX('Распределение по орг объему 13'!$E$1:$E$13,MATCH($C315,'Распределение по орг объему 13'!$A$1:$A$13,0),1)</f>
        <v>0</v>
      </c>
      <c r="S315" s="149"/>
      <c r="T315" s="149"/>
      <c r="U315" s="149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49"/>
      <c r="AF315" s="149"/>
      <c r="AG315" s="149"/>
      <c r="AH315" s="149"/>
      <c r="AI315" s="149"/>
      <c r="AJ315" s="149"/>
      <c r="AK315" s="149"/>
      <c r="AL315" s="149"/>
      <c r="AM315" s="149"/>
      <c r="AN315" s="149"/>
      <c r="AO315" s="149"/>
      <c r="AP315" s="149"/>
      <c r="AQ315" s="149"/>
      <c r="AR315" s="149"/>
      <c r="AS315" s="149"/>
      <c r="AT315" s="149"/>
      <c r="AU315" s="149"/>
      <c r="AV315" s="149"/>
      <c r="AW315" s="149"/>
      <c r="AX315" s="149"/>
      <c r="AY315" s="149"/>
      <c r="AZ315" s="149"/>
      <c r="BA315" s="149"/>
      <c r="BB315" s="149"/>
      <c r="BC315" s="149"/>
      <c r="BD315" s="149"/>
      <c r="BE315" s="149"/>
      <c r="BF315" s="149"/>
      <c r="BG315" s="149"/>
      <c r="BH315" s="149"/>
      <c r="BI315" s="149"/>
      <c r="BJ315" s="149"/>
      <c r="BK315" s="149"/>
      <c r="BL315" s="149"/>
      <c r="BM315" s="149"/>
      <c r="BN315" s="149"/>
      <c r="BO315" s="149"/>
      <c r="BP315" s="149"/>
      <c r="BQ315" s="149"/>
      <c r="BR315" s="149"/>
      <c r="BS315" s="149"/>
      <c r="BT315" s="149"/>
      <c r="BU315" s="149"/>
      <c r="BV315" s="149"/>
      <c r="BW315" s="149"/>
      <c r="BX315" s="149"/>
      <c r="BY315" s="149"/>
      <c r="BZ315" s="149"/>
      <c r="CA315" s="149"/>
      <c r="CB315" s="149"/>
      <c r="CC315" s="149"/>
      <c r="CD315" s="149"/>
      <c r="CE315" s="149"/>
      <c r="CF315" s="149"/>
      <c r="CG315" s="149"/>
      <c r="CH315" s="149"/>
      <c r="CI315" s="149"/>
      <c r="CZ315" s="152"/>
      <c r="DA315" s="157"/>
      <c r="DB315" s="164"/>
    </row>
    <row r="316" spans="2:106" s="135" customFormat="1" ht="14.25" outlineLevel="2" x14ac:dyDescent="0.25">
      <c r="B316" s="136"/>
      <c r="C316" s="717" t="str">
        <f t="shared" si="350"/>
        <v>Заполярье</v>
      </c>
      <c r="D316" s="147"/>
      <c r="E316" s="147"/>
      <c r="F316" s="291"/>
      <c r="G316" s="147"/>
      <c r="H316" s="718">
        <f>H329-H$102*INDEX('Распределение по орг объему 13'!$E$1:$E$13,MATCH($C316,'Распределение по орг объему 13'!$A$1:$A$13,0),1)</f>
        <v>14.000561797752809</v>
      </c>
      <c r="I316" s="718">
        <f>I329-I$102*INDEX('Распределение по орг объему 13'!$E$1:$E$13,MATCH($C316,'Распределение по орг объему 13'!$A$1:$A$13,0),1)</f>
        <v>14.000561797752809</v>
      </c>
      <c r="J316" s="718">
        <f>I329-J$102*INDEX('Распределение по орг объему 13'!$E$1:$E$13,MATCH($C316,'Распределение по орг объему 13'!$A$1:$A$13,0),1)</f>
        <v>8.6157303370786522</v>
      </c>
      <c r="K316" s="718">
        <f>K329-L$102*INDEX('Распределение по орг объему 13'!$E$1:$E$13,MATCH($C316,'Распределение по орг объему 13'!$A$1:$A$13,0),1)</f>
        <v>0</v>
      </c>
      <c r="L316" s="718">
        <f>L329-M$102*INDEX('Распределение по орг объему 13'!$E$1:$E$13,MATCH($C316,'Распределение по орг объему 13'!$A$1:$A$13,0),1)</f>
        <v>0</v>
      </c>
      <c r="M316" s="718">
        <f>M329-N$102*INDEX('Распределение по орг объему 13'!$E$1:$E$13,MATCH($C316,'Распределение по орг объему 13'!$A$1:$A$13,0),1)</f>
        <v>0</v>
      </c>
      <c r="N316" s="718">
        <f>N329-N$102*INDEX('Распределение по орг объему 13'!$E$1:$E$13,MATCH($C316,'Распределение по орг объему 13'!$A$1:$A$13,0),1)</f>
        <v>0</v>
      </c>
      <c r="O316" s="718">
        <f>O329-O$102*INDEX('Распределение по орг объему 13'!$E$1:$E$13,MATCH($C316,'Распределение по орг объему 13'!$A$1:$A$13,0),1)</f>
        <v>0</v>
      </c>
      <c r="P316" s="718">
        <f>P329-P$102*INDEX('Распределение по орг объему 13'!$E$1:$E$13,MATCH($C316,'Распределение по орг объему 13'!$A$1:$A$13,0),1)</f>
        <v>0</v>
      </c>
      <c r="Q316" s="718">
        <f>Q329-Q$102*INDEX('Распределение по орг объему 13'!$E$1:$E$13,MATCH($C316,'Распределение по орг объему 13'!$A$1:$A$13,0),1)</f>
        <v>0</v>
      </c>
      <c r="R316" s="718">
        <f>R329-R$102*INDEX('Распределение по орг объему 13'!$E$1:$E$13,MATCH($C316,'Распределение по орг объему 13'!$A$1:$A$13,0),1)</f>
        <v>0</v>
      </c>
      <c r="S316" s="149"/>
      <c r="T316" s="149"/>
      <c r="U316" s="149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49"/>
      <c r="AF316" s="149"/>
      <c r="AG316" s="149"/>
      <c r="AH316" s="149"/>
      <c r="AI316" s="149"/>
      <c r="AJ316" s="149"/>
      <c r="AK316" s="149"/>
      <c r="AL316" s="149"/>
      <c r="AM316" s="149"/>
      <c r="AN316" s="149"/>
      <c r="AO316" s="149"/>
      <c r="AP316" s="149"/>
      <c r="AQ316" s="149"/>
      <c r="AR316" s="149"/>
      <c r="AS316" s="149"/>
      <c r="AT316" s="149"/>
      <c r="AU316" s="149"/>
      <c r="AV316" s="149"/>
      <c r="AW316" s="149"/>
      <c r="AX316" s="149"/>
      <c r="AY316" s="149"/>
      <c r="AZ316" s="149"/>
      <c r="BA316" s="149"/>
      <c r="BB316" s="149"/>
      <c r="BC316" s="149"/>
      <c r="BD316" s="149"/>
      <c r="BE316" s="149"/>
      <c r="BF316" s="149"/>
      <c r="BG316" s="149"/>
      <c r="BH316" s="149"/>
      <c r="BI316" s="149"/>
      <c r="BJ316" s="149"/>
      <c r="BK316" s="149"/>
      <c r="BL316" s="149"/>
      <c r="BM316" s="149"/>
      <c r="BN316" s="149"/>
      <c r="BO316" s="149"/>
      <c r="BP316" s="149"/>
      <c r="BQ316" s="149"/>
      <c r="BR316" s="149"/>
      <c r="BS316" s="149"/>
      <c r="BT316" s="149"/>
      <c r="BU316" s="149"/>
      <c r="BV316" s="149"/>
      <c r="BW316" s="149"/>
      <c r="BX316" s="149"/>
      <c r="BY316" s="149"/>
      <c r="BZ316" s="149"/>
      <c r="CA316" s="149"/>
      <c r="CB316" s="149"/>
      <c r="CC316" s="149"/>
      <c r="CD316" s="149"/>
      <c r="CE316" s="149"/>
      <c r="CF316" s="149"/>
      <c r="CG316" s="149"/>
      <c r="CH316" s="149"/>
      <c r="CI316" s="149"/>
      <c r="CZ316" s="152"/>
      <c r="DA316" s="157"/>
      <c r="DB316" s="164"/>
    </row>
    <row r="317" spans="2:106" s="135" customFormat="1" ht="14.25" outlineLevel="2" x14ac:dyDescent="0.25">
      <c r="B317" s="136"/>
      <c r="C317" s="717" t="str">
        <f t="shared" si="350"/>
        <v>ГПН Р</v>
      </c>
      <c r="D317" s="147"/>
      <c r="E317" s="147"/>
      <c r="F317" s="291"/>
      <c r="G317" s="147"/>
      <c r="H317" s="718">
        <f>H330-H$102*INDEX('Распределение по орг объему 13'!$E$1:$E$13,MATCH($C317,'Распределение по орг объему 13'!$A$1:$A$13,0),1)</f>
        <v>7.7780898876404496</v>
      </c>
      <c r="I317" s="718">
        <f>I330-I$102*INDEX('Распределение по орг объему 13'!$E$1:$E$13,MATCH($C317,'Распределение по орг объему 13'!$A$1:$A$13,0),1)</f>
        <v>7.7780898876404496</v>
      </c>
      <c r="J317" s="718">
        <f>I330-J$102*INDEX('Распределение по орг объему 13'!$E$1:$E$13,MATCH($C317,'Распределение по орг объему 13'!$A$1:$A$13,0),1)</f>
        <v>4.786516853932584</v>
      </c>
      <c r="K317" s="718">
        <f>K330-L$102*INDEX('Распределение по орг объему 13'!$E$1:$E$13,MATCH($C317,'Распределение по орг объему 13'!$A$1:$A$13,0),1)</f>
        <v>0</v>
      </c>
      <c r="L317" s="718">
        <f>L330-M$102*INDEX('Распределение по орг объему 13'!$E$1:$E$13,MATCH($C317,'Распределение по орг объему 13'!$A$1:$A$13,0),1)</f>
        <v>0</v>
      </c>
      <c r="M317" s="718">
        <f>M330-N$102*INDEX('Распределение по орг объему 13'!$E$1:$E$13,MATCH($C317,'Распределение по орг объему 13'!$A$1:$A$13,0),1)</f>
        <v>0</v>
      </c>
      <c r="N317" s="718">
        <f>N330-N$102*INDEX('Распределение по орг объему 13'!$E$1:$E$13,MATCH($C317,'Распределение по орг объему 13'!$A$1:$A$13,0),1)</f>
        <v>0</v>
      </c>
      <c r="O317" s="718">
        <f>O330-O$102*INDEX('Распределение по орг объему 13'!$E$1:$E$13,MATCH($C317,'Распределение по орг объему 13'!$A$1:$A$13,0),1)</f>
        <v>0</v>
      </c>
      <c r="P317" s="718">
        <f>P330-P$102*INDEX('Распределение по орг объему 13'!$E$1:$E$13,MATCH($C317,'Распределение по орг объему 13'!$A$1:$A$13,0),1)</f>
        <v>0</v>
      </c>
      <c r="Q317" s="718">
        <f>Q330-Q$102*INDEX('Распределение по орг объему 13'!$E$1:$E$13,MATCH($C317,'Распределение по орг объему 13'!$A$1:$A$13,0),1)</f>
        <v>0</v>
      </c>
      <c r="R317" s="718">
        <f>R330-R$102*INDEX('Распределение по орг объему 13'!$E$1:$E$13,MATCH($C317,'Распределение по орг объему 13'!$A$1:$A$13,0),1)</f>
        <v>0</v>
      </c>
      <c r="S317" s="149"/>
      <c r="T317" s="149"/>
      <c r="U317" s="149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49"/>
      <c r="AF317" s="149"/>
      <c r="AG317" s="149"/>
      <c r="AH317" s="149"/>
      <c r="AI317" s="149"/>
      <c r="AJ317" s="149"/>
      <c r="AK317" s="149"/>
      <c r="AL317" s="149"/>
      <c r="AM317" s="149"/>
      <c r="AN317" s="149"/>
      <c r="AO317" s="149"/>
      <c r="AP317" s="149"/>
      <c r="AQ317" s="149"/>
      <c r="AR317" s="149"/>
      <c r="AS317" s="149"/>
      <c r="AT317" s="149"/>
      <c r="AU317" s="149"/>
      <c r="AV317" s="149"/>
      <c r="AW317" s="149"/>
      <c r="AX317" s="149"/>
      <c r="AY317" s="149"/>
      <c r="AZ317" s="149"/>
      <c r="BA317" s="149"/>
      <c r="BB317" s="149"/>
      <c r="BC317" s="149"/>
      <c r="BD317" s="149"/>
      <c r="BE317" s="149"/>
      <c r="BF317" s="149"/>
      <c r="BG317" s="149"/>
      <c r="BH317" s="149"/>
      <c r="BI317" s="149"/>
      <c r="BJ317" s="149"/>
      <c r="BK317" s="149"/>
      <c r="BL317" s="149"/>
      <c r="BM317" s="149"/>
      <c r="BN317" s="149"/>
      <c r="BO317" s="149"/>
      <c r="BP317" s="149"/>
      <c r="BQ317" s="149"/>
      <c r="BR317" s="149"/>
      <c r="BS317" s="149"/>
      <c r="BT317" s="149"/>
      <c r="BU317" s="149"/>
      <c r="BV317" s="149"/>
      <c r="BW317" s="149"/>
      <c r="BX317" s="149"/>
      <c r="BY317" s="149"/>
      <c r="BZ317" s="149"/>
      <c r="CA317" s="149"/>
      <c r="CB317" s="149"/>
      <c r="CC317" s="149"/>
      <c r="CD317" s="149"/>
      <c r="CE317" s="149"/>
      <c r="CF317" s="149"/>
      <c r="CG317" s="149"/>
      <c r="CH317" s="149"/>
      <c r="CI317" s="149"/>
      <c r="CZ317" s="152"/>
      <c r="DA317" s="157"/>
      <c r="DB317" s="164"/>
    </row>
    <row r="318" spans="2:106" s="135" customFormat="1" ht="14.25" outlineLevel="2" x14ac:dyDescent="0.25">
      <c r="B318" s="136"/>
      <c r="C318" s="717" t="str">
        <f t="shared" si="350"/>
        <v>Гео</v>
      </c>
      <c r="D318" s="147"/>
      <c r="E318" s="147"/>
      <c r="F318" s="291"/>
      <c r="G318" s="147"/>
      <c r="H318" s="718">
        <f>H331-H$102*INDEX('Распределение по орг объему 13'!$E$1:$E$13,MATCH($C318,'Распределение по орг объему 13'!$A$1:$A$13,0),1)</f>
        <v>7.7780898876404496</v>
      </c>
      <c r="I318" s="718">
        <f>I331-I$102*INDEX('Распределение по орг объему 13'!$E$1:$E$13,MATCH($C318,'Распределение по орг объему 13'!$A$1:$A$13,0),1)</f>
        <v>7.7780898876404496</v>
      </c>
      <c r="J318" s="718">
        <f>I331-J$102*INDEX('Распределение по орг объему 13'!$E$1:$E$13,MATCH($C318,'Распределение по орг объему 13'!$A$1:$A$13,0),1)</f>
        <v>4.786516853932584</v>
      </c>
      <c r="K318" s="718">
        <f>K331-L$102*INDEX('Распределение по орг объему 13'!$E$1:$E$13,MATCH($C318,'Распределение по орг объему 13'!$A$1:$A$13,0),1)</f>
        <v>0</v>
      </c>
      <c r="L318" s="718">
        <f>L331-M$102*INDEX('Распределение по орг объему 13'!$E$1:$E$13,MATCH($C318,'Распределение по орг объему 13'!$A$1:$A$13,0),1)</f>
        <v>0</v>
      </c>
      <c r="M318" s="718">
        <f>M331-N$102*INDEX('Распределение по орг объему 13'!$E$1:$E$13,MATCH($C318,'Распределение по орг объему 13'!$A$1:$A$13,0),1)</f>
        <v>0</v>
      </c>
      <c r="N318" s="718">
        <f>N331-N$102*INDEX('Распределение по орг объему 13'!$E$1:$E$13,MATCH($C318,'Распределение по орг объему 13'!$A$1:$A$13,0),1)</f>
        <v>0</v>
      </c>
      <c r="O318" s="718">
        <f>O331-O$102*INDEX('Распределение по орг объему 13'!$E$1:$E$13,MATCH($C318,'Распределение по орг объему 13'!$A$1:$A$13,0),1)</f>
        <v>0</v>
      </c>
      <c r="P318" s="718">
        <f>P331-P$102*INDEX('Распределение по орг объему 13'!$E$1:$E$13,MATCH($C318,'Распределение по орг объему 13'!$A$1:$A$13,0),1)</f>
        <v>0</v>
      </c>
      <c r="Q318" s="718">
        <f>Q331-Q$102*INDEX('Распределение по орг объему 13'!$E$1:$E$13,MATCH($C318,'Распределение по орг объему 13'!$A$1:$A$13,0),1)</f>
        <v>0</v>
      </c>
      <c r="R318" s="718">
        <f>R331-R$102*INDEX('Распределение по орг объему 13'!$E$1:$E$13,MATCH($C318,'Распределение по орг объему 13'!$A$1:$A$13,0),1)</f>
        <v>0</v>
      </c>
      <c r="S318" s="149"/>
      <c r="T318" s="149"/>
      <c r="U318" s="149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49"/>
      <c r="AF318" s="149"/>
      <c r="AG318" s="149"/>
      <c r="AH318" s="149"/>
      <c r="AI318" s="149"/>
      <c r="AJ318" s="149"/>
      <c r="AK318" s="149"/>
      <c r="AL318" s="149"/>
      <c r="AM318" s="149"/>
      <c r="AN318" s="149"/>
      <c r="AO318" s="149"/>
      <c r="AP318" s="149"/>
      <c r="AQ318" s="149"/>
      <c r="AR318" s="149"/>
      <c r="AS318" s="149"/>
      <c r="AT318" s="149"/>
      <c r="AU318" s="149"/>
      <c r="AV318" s="149"/>
      <c r="AW318" s="149"/>
      <c r="AX318" s="149"/>
      <c r="AY318" s="149"/>
      <c r="AZ318" s="149"/>
      <c r="BA318" s="149"/>
      <c r="BB318" s="149"/>
      <c r="BC318" s="149"/>
      <c r="BD318" s="149"/>
      <c r="BE318" s="149"/>
      <c r="BF318" s="149"/>
      <c r="BG318" s="149"/>
      <c r="BH318" s="149"/>
      <c r="BI318" s="149"/>
      <c r="BJ318" s="149"/>
      <c r="BK318" s="149"/>
      <c r="BL318" s="149"/>
      <c r="BM318" s="149"/>
      <c r="BN318" s="149"/>
      <c r="BO318" s="149"/>
      <c r="BP318" s="149"/>
      <c r="BQ318" s="149"/>
      <c r="BR318" s="149"/>
      <c r="BS318" s="149"/>
      <c r="BT318" s="149"/>
      <c r="BU318" s="149"/>
      <c r="BV318" s="149"/>
      <c r="BW318" s="149"/>
      <c r="BX318" s="149"/>
      <c r="BY318" s="149"/>
      <c r="BZ318" s="149"/>
      <c r="CA318" s="149"/>
      <c r="CB318" s="149"/>
      <c r="CC318" s="149"/>
      <c r="CD318" s="149"/>
      <c r="CE318" s="149"/>
      <c r="CF318" s="149"/>
      <c r="CG318" s="149"/>
      <c r="CH318" s="149"/>
      <c r="CI318" s="149"/>
      <c r="CZ318" s="152"/>
      <c r="DA318" s="157"/>
      <c r="DB318" s="164"/>
    </row>
    <row r="319" spans="2:106" s="135" customFormat="1" ht="14.25" outlineLevel="2" x14ac:dyDescent="0.25">
      <c r="B319" s="136"/>
      <c r="C319" s="717" t="str">
        <f t="shared" si="350"/>
        <v>НТЦ</v>
      </c>
      <c r="D319" s="147"/>
      <c r="E319" s="147"/>
      <c r="F319" s="291"/>
      <c r="G319" s="147"/>
      <c r="H319" s="718">
        <f>H332-H$102*INDEX('Распределение по орг объему 13'!$E$1:$E$13,MATCH($C319,'Распределение по орг объему 13'!$A$1:$A$13,0),1)</f>
        <v>9.3337078651685399</v>
      </c>
      <c r="I319" s="718">
        <f>I332-I$102*INDEX('Распределение по орг объему 13'!$E$1:$E$13,MATCH($C319,'Распределение по орг объему 13'!$A$1:$A$13,0),1)</f>
        <v>9.3337078651685399</v>
      </c>
      <c r="J319" s="718">
        <f>I332-J$102*INDEX('Распределение по орг объему 13'!$E$1:$E$13,MATCH($C319,'Распределение по орг объему 13'!$A$1:$A$13,0),1)</f>
        <v>5.7438202247191015</v>
      </c>
      <c r="K319" s="718">
        <f>K332-L$102*INDEX('Распределение по орг объему 13'!$E$1:$E$13,MATCH($C319,'Распределение по орг объему 13'!$A$1:$A$13,0),1)</f>
        <v>0</v>
      </c>
      <c r="L319" s="718">
        <f>L332-M$102*INDEX('Распределение по орг объему 13'!$E$1:$E$13,MATCH($C319,'Распределение по орг объему 13'!$A$1:$A$13,0),1)</f>
        <v>0</v>
      </c>
      <c r="M319" s="718">
        <f>M332-N$102*INDEX('Распределение по орг объему 13'!$E$1:$E$13,MATCH($C319,'Распределение по орг объему 13'!$A$1:$A$13,0),1)</f>
        <v>0</v>
      </c>
      <c r="N319" s="718">
        <f>N332-N$102*INDEX('Распределение по орг объему 13'!$E$1:$E$13,MATCH($C319,'Распределение по орг объему 13'!$A$1:$A$13,0),1)</f>
        <v>0</v>
      </c>
      <c r="O319" s="718">
        <f>O332-O$102*INDEX('Распределение по орг объему 13'!$E$1:$E$13,MATCH($C319,'Распределение по орг объему 13'!$A$1:$A$13,0),1)</f>
        <v>0</v>
      </c>
      <c r="P319" s="718">
        <f>P332-P$102*INDEX('Распределение по орг объему 13'!$E$1:$E$13,MATCH($C319,'Распределение по орг объему 13'!$A$1:$A$13,0),1)</f>
        <v>0</v>
      </c>
      <c r="Q319" s="718">
        <f>Q332-Q$102*INDEX('Распределение по орг объему 13'!$E$1:$E$13,MATCH($C319,'Распределение по орг объему 13'!$A$1:$A$13,0),1)</f>
        <v>0</v>
      </c>
      <c r="R319" s="718">
        <f>R332-R$102*INDEX('Распределение по орг объему 13'!$E$1:$E$13,MATCH($C319,'Распределение по орг объему 13'!$A$1:$A$13,0),1)</f>
        <v>0</v>
      </c>
      <c r="S319" s="149"/>
      <c r="T319" s="149"/>
      <c r="U319" s="149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49"/>
      <c r="AF319" s="149"/>
      <c r="AG319" s="149"/>
      <c r="AH319" s="149"/>
      <c r="AI319" s="149"/>
      <c r="AJ319" s="149"/>
      <c r="AK319" s="149"/>
      <c r="AL319" s="149"/>
      <c r="AM319" s="149"/>
      <c r="AN319" s="149"/>
      <c r="AO319" s="149"/>
      <c r="AP319" s="149"/>
      <c r="AQ319" s="149"/>
      <c r="AR319" s="149"/>
      <c r="AS319" s="149"/>
      <c r="AT319" s="149"/>
      <c r="AU319" s="149"/>
      <c r="AV319" s="149"/>
      <c r="AW319" s="149"/>
      <c r="AX319" s="149"/>
      <c r="AY319" s="149"/>
      <c r="AZ319" s="149"/>
      <c r="BA319" s="149"/>
      <c r="BB319" s="149"/>
      <c r="BC319" s="149"/>
      <c r="BD319" s="149"/>
      <c r="BE319" s="149"/>
      <c r="BF319" s="149"/>
      <c r="BG319" s="149"/>
      <c r="BH319" s="149"/>
      <c r="BI319" s="149"/>
      <c r="BJ319" s="149"/>
      <c r="BK319" s="149"/>
      <c r="BL319" s="149"/>
      <c r="BM319" s="149"/>
      <c r="BN319" s="149"/>
      <c r="BO319" s="149"/>
      <c r="BP319" s="149"/>
      <c r="BQ319" s="149"/>
      <c r="BR319" s="149"/>
      <c r="BS319" s="149"/>
      <c r="BT319" s="149"/>
      <c r="BU319" s="149"/>
      <c r="BV319" s="149"/>
      <c r="BW319" s="149"/>
      <c r="BX319" s="149"/>
      <c r="BY319" s="149"/>
      <c r="BZ319" s="149"/>
      <c r="CA319" s="149"/>
      <c r="CB319" s="149"/>
      <c r="CC319" s="149"/>
      <c r="CD319" s="149"/>
      <c r="CE319" s="149"/>
      <c r="CF319" s="149"/>
      <c r="CG319" s="149"/>
      <c r="CH319" s="149"/>
      <c r="CI319" s="149"/>
      <c r="CZ319" s="152"/>
      <c r="DA319" s="157"/>
      <c r="DB319" s="164"/>
    </row>
    <row r="320" spans="2:106" s="135" customFormat="1" ht="14.25" outlineLevel="2" x14ac:dyDescent="0.25">
      <c r="B320" s="136"/>
      <c r="C320" s="717" t="str">
        <f t="shared" si="350"/>
        <v>Меретояха</v>
      </c>
      <c r="D320" s="147"/>
      <c r="E320" s="147"/>
      <c r="F320" s="291"/>
      <c r="G320" s="147"/>
      <c r="H320" s="718">
        <f>H333-H$102*INDEX('Распределение по орг объему 13'!$E$1:$E$13,MATCH($C320,'Распределение по орг объему 13'!$A$1:$A$13,0),1)</f>
        <v>9.3337078651685399</v>
      </c>
      <c r="I320" s="718">
        <f>I333-I$102*INDEX('Распределение по орг объему 13'!$E$1:$E$13,MATCH($C320,'Распределение по орг объему 13'!$A$1:$A$13,0),1)</f>
        <v>9.3337078651685399</v>
      </c>
      <c r="J320" s="718">
        <f>I333-J$102*INDEX('Распределение по орг объему 13'!$E$1:$E$13,MATCH($C320,'Распределение по орг объему 13'!$A$1:$A$13,0),1)</f>
        <v>5.7438202247191015</v>
      </c>
      <c r="K320" s="718">
        <f>K333-L$102*INDEX('Распределение по орг объему 13'!$E$1:$E$13,MATCH($C320,'Распределение по орг объему 13'!$A$1:$A$13,0),1)</f>
        <v>0</v>
      </c>
      <c r="L320" s="718">
        <f>L333-M$102*INDEX('Распределение по орг объему 13'!$E$1:$E$13,MATCH($C320,'Распределение по орг объему 13'!$A$1:$A$13,0),1)</f>
        <v>0</v>
      </c>
      <c r="M320" s="718">
        <f>M333-N$102*INDEX('Распределение по орг объему 13'!$E$1:$E$13,MATCH($C320,'Распределение по орг объему 13'!$A$1:$A$13,0),1)</f>
        <v>0</v>
      </c>
      <c r="N320" s="718">
        <f>N333-N$102*INDEX('Распределение по орг объему 13'!$E$1:$E$13,MATCH($C320,'Распределение по орг объему 13'!$A$1:$A$13,0),1)</f>
        <v>0</v>
      </c>
      <c r="O320" s="718">
        <f>O333-O$102*INDEX('Распределение по орг объему 13'!$E$1:$E$13,MATCH($C320,'Распределение по орг объему 13'!$A$1:$A$13,0),1)</f>
        <v>0</v>
      </c>
      <c r="P320" s="718">
        <f>P333-P$102*INDEX('Распределение по орг объему 13'!$E$1:$E$13,MATCH($C320,'Распределение по орг объему 13'!$A$1:$A$13,0),1)</f>
        <v>0</v>
      </c>
      <c r="Q320" s="718">
        <f>Q333-Q$102*INDEX('Распределение по орг объему 13'!$E$1:$E$13,MATCH($C320,'Распределение по орг объему 13'!$A$1:$A$13,0),1)</f>
        <v>0</v>
      </c>
      <c r="R320" s="718">
        <f>R333-R$102*INDEX('Распределение по орг объему 13'!$E$1:$E$13,MATCH($C320,'Распределение по орг объему 13'!$A$1:$A$13,0),1)</f>
        <v>0</v>
      </c>
      <c r="S320" s="149"/>
      <c r="T320" s="149"/>
      <c r="U320" s="149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49"/>
      <c r="AF320" s="149"/>
      <c r="AG320" s="149"/>
      <c r="AH320" s="149"/>
      <c r="AI320" s="149"/>
      <c r="AJ320" s="149"/>
      <c r="AK320" s="149"/>
      <c r="AL320" s="149"/>
      <c r="AM320" s="149"/>
      <c r="AN320" s="149"/>
      <c r="AO320" s="149"/>
      <c r="AP320" s="149"/>
      <c r="AQ320" s="149"/>
      <c r="AR320" s="149"/>
      <c r="AS320" s="149"/>
      <c r="AT320" s="149"/>
      <c r="AU320" s="149"/>
      <c r="AV320" s="149"/>
      <c r="AW320" s="149"/>
      <c r="AX320" s="149"/>
      <c r="AY320" s="149"/>
      <c r="AZ320" s="149"/>
      <c r="BA320" s="149"/>
      <c r="BB320" s="149"/>
      <c r="BC320" s="149"/>
      <c r="BD320" s="149"/>
      <c r="BE320" s="149"/>
      <c r="BF320" s="149"/>
      <c r="BG320" s="149"/>
      <c r="BH320" s="149"/>
      <c r="BI320" s="149"/>
      <c r="BJ320" s="149"/>
      <c r="BK320" s="149"/>
      <c r="BL320" s="149"/>
      <c r="BM320" s="149"/>
      <c r="BN320" s="149"/>
      <c r="BO320" s="149"/>
      <c r="BP320" s="149"/>
      <c r="BQ320" s="149"/>
      <c r="BR320" s="149"/>
      <c r="BS320" s="149"/>
      <c r="BT320" s="149"/>
      <c r="BU320" s="149"/>
      <c r="BV320" s="149"/>
      <c r="BW320" s="149"/>
      <c r="BX320" s="149"/>
      <c r="BY320" s="149"/>
      <c r="BZ320" s="149"/>
      <c r="CA320" s="149"/>
      <c r="CB320" s="149"/>
      <c r="CC320" s="149"/>
      <c r="CD320" s="149"/>
      <c r="CE320" s="149"/>
      <c r="CF320" s="149"/>
      <c r="CG320" s="149"/>
      <c r="CH320" s="149"/>
      <c r="CI320" s="149"/>
      <c r="CZ320" s="152"/>
      <c r="DA320" s="157"/>
      <c r="DB320" s="164"/>
    </row>
    <row r="321" spans="2:106" s="698" customFormat="1" ht="14.25" outlineLevel="2" x14ac:dyDescent="0.25">
      <c r="B321" s="699" t="str">
        <f>B293</f>
        <v>AS IS</v>
      </c>
      <c r="C321" s="700" t="str">
        <f>C308</f>
        <v>КЦ</v>
      </c>
      <c r="D321" s="701"/>
      <c r="E321" s="701"/>
      <c r="F321" s="702"/>
      <c r="G321" s="701"/>
      <c r="H321" s="703">
        <f>H$101*INDEX('Распределение по орг объему 13'!$E$1:$E$13,MATCH($C321,'Распределение по орг объему 13'!$A$1:$A$13,0),1)</f>
        <v>0</v>
      </c>
      <c r="I321" s="703">
        <f>I$101*INDEX('Распределение по орг объему 13'!$E$1:$E$13,MATCH($C321,'Распределение по орг объему 13'!$A$1:$A$13,0),1)</f>
        <v>0</v>
      </c>
      <c r="J321" s="703">
        <f>J$101*INDEX('Распределение по орг объему 13'!$E$1:$E$13,MATCH($C321,'Распределение по орг объему 13'!$A$1:$A$13,0),1)</f>
        <v>0</v>
      </c>
      <c r="K321" s="703">
        <f>K$101*INDEX('Распределение по орг объему 13'!$E$1:$E$13,MATCH($C321,'Распределение по орг объему 13'!$A$1:$A$13,0),1)</f>
        <v>0</v>
      </c>
      <c r="L321" s="703">
        <f>L$101*INDEX('Распределение по орг объему 13'!$E$1:$E$13,MATCH($C321,'Распределение по орг объему 13'!$A$1:$A$13,0),1)</f>
        <v>0</v>
      </c>
      <c r="M321" s="703">
        <f>M$101*INDEX('Распределение по орг объему 13'!$E$1:$E$13,MATCH($C321,'Распределение по орг объему 13'!$A$1:$A$13,0),1)</f>
        <v>0</v>
      </c>
      <c r="N321" s="703">
        <f>N$101*INDEX('Распределение по орг объему 13'!$E$1:$E$13,MATCH($C321,'Распределение по орг объему 13'!$A$1:$A$13,0),1)</f>
        <v>0</v>
      </c>
      <c r="O321" s="703">
        <f>O$101*INDEX('Распределение по орг объему 13'!$E$1:$E$13,MATCH($C321,'Распределение по орг объему 13'!$A$1:$A$13,0),1)</f>
        <v>0</v>
      </c>
      <c r="P321" s="703">
        <f>P$101*INDEX('Распределение по орг объему 13'!$E$1:$E$13,MATCH($C321,'Распределение по орг объему 13'!$A$1:$A$13,0),1)</f>
        <v>0</v>
      </c>
      <c r="Q321" s="703">
        <f>Q$101*INDEX('Распределение по орг объему 13'!$E$1:$E$13,MATCH($C321,'Распределение по орг объему 13'!$A$1:$A$13,0),1)</f>
        <v>0</v>
      </c>
      <c r="R321" s="703">
        <f>R$101*INDEX('Распределение по орг объему 13'!$E$1:$E$13,MATCH($C321,'Распределение по орг объему 13'!$A$1:$A$13,0),1)</f>
        <v>0</v>
      </c>
      <c r="S321" s="703"/>
      <c r="T321" s="703"/>
      <c r="U321" s="703"/>
      <c r="V321" s="703"/>
      <c r="W321" s="703"/>
      <c r="X321" s="703"/>
      <c r="Y321" s="703"/>
      <c r="Z321" s="703"/>
      <c r="AA321" s="703"/>
      <c r="AB321" s="703"/>
      <c r="AC321" s="703"/>
      <c r="AD321" s="703"/>
      <c r="AE321" s="703"/>
      <c r="AF321" s="703"/>
      <c r="AG321" s="703"/>
      <c r="AH321" s="703"/>
      <c r="AI321" s="703"/>
      <c r="AJ321" s="703"/>
      <c r="AK321" s="703"/>
      <c r="AL321" s="703"/>
      <c r="AM321" s="703"/>
      <c r="AN321" s="703"/>
      <c r="AO321" s="703"/>
      <c r="AP321" s="703"/>
      <c r="AQ321" s="703"/>
      <c r="AR321" s="703"/>
      <c r="AS321" s="703"/>
      <c r="AT321" s="703"/>
      <c r="AU321" s="703"/>
      <c r="AV321" s="703"/>
      <c r="AW321" s="703"/>
      <c r="AX321" s="703"/>
      <c r="AY321" s="703"/>
      <c r="AZ321" s="703"/>
      <c r="BA321" s="703"/>
      <c r="BB321" s="703"/>
      <c r="BC321" s="703"/>
      <c r="BD321" s="703"/>
      <c r="BE321" s="703"/>
      <c r="BF321" s="703"/>
      <c r="BG321" s="703"/>
      <c r="BH321" s="703"/>
      <c r="BI321" s="703"/>
      <c r="BJ321" s="703"/>
      <c r="BK321" s="703"/>
      <c r="BL321" s="703"/>
      <c r="BM321" s="703"/>
      <c r="BN321" s="703"/>
      <c r="BO321" s="703"/>
      <c r="BP321" s="703"/>
      <c r="BQ321" s="703"/>
      <c r="BR321" s="703"/>
      <c r="BS321" s="703"/>
      <c r="BT321" s="703"/>
      <c r="BU321" s="703"/>
      <c r="BV321" s="703"/>
      <c r="BW321" s="703"/>
      <c r="BX321" s="703"/>
      <c r="BY321" s="703"/>
      <c r="BZ321" s="703"/>
      <c r="CA321" s="703"/>
      <c r="CB321" s="703"/>
      <c r="CC321" s="703"/>
      <c r="CD321" s="703"/>
      <c r="CE321" s="703"/>
      <c r="CF321" s="703"/>
      <c r="CG321" s="703"/>
      <c r="CH321" s="703"/>
      <c r="CI321" s="703"/>
      <c r="CZ321" s="704"/>
      <c r="DA321" s="705"/>
      <c r="DB321" s="706"/>
    </row>
    <row r="322" spans="2:106" s="135" customFormat="1" ht="14.25" outlineLevel="2" x14ac:dyDescent="0.25">
      <c r="B322" s="136"/>
      <c r="C322" s="717" t="str">
        <f t="shared" ref="C322:C333" si="351">C309</f>
        <v>ННГ</v>
      </c>
      <c r="D322" s="697"/>
      <c r="E322" s="697"/>
      <c r="F322" s="291"/>
      <c r="G322" s="147"/>
      <c r="H322" s="718">
        <f>H$101*INDEX('Распределение по орг объему 13'!$E$1:$E$13,MATCH($C322,'Распределение по орг объему 13'!$A$1:$A$13,0),1)</f>
        <v>14.000561797752809</v>
      </c>
      <c r="I322" s="718">
        <f>I$101*INDEX('Распределение по орг объему 13'!$E$1:$E$13,MATCH($C322,'Распределение по орг объему 13'!$A$1:$A$13,0),1)</f>
        <v>14.000561797752809</v>
      </c>
      <c r="J322" s="718">
        <f>J$101*INDEX('Распределение по орг объему 13'!$E$1:$E$13,MATCH($C322,'Распределение по орг объему 13'!$A$1:$A$13,0),1)</f>
        <v>14.000561797752809</v>
      </c>
      <c r="K322" s="718">
        <f>K$101*INDEX('Распределение по орг объему 13'!$E$1:$E$13,MATCH($C322,'Распределение по орг объему 13'!$A$1:$A$13,0),1)</f>
        <v>14.000561797752809</v>
      </c>
      <c r="L322" s="718">
        <f>L$101*INDEX('Распределение по орг объему 13'!$E$1:$E$13,MATCH($C322,'Распределение по орг объему 13'!$A$1:$A$13,0),1)</f>
        <v>14.000561797752809</v>
      </c>
      <c r="M322" s="718">
        <f>M$101*INDEX('Распределение по орг объему 13'!$E$1:$E$13,MATCH($C322,'Распределение по орг объему 13'!$A$1:$A$13,0),1)</f>
        <v>14.000561797752809</v>
      </c>
      <c r="N322" s="718">
        <f>N$101*INDEX('Распределение по орг объему 13'!$E$1:$E$13,MATCH($C322,'Распределение по орг объему 13'!$A$1:$A$13,0),1)</f>
        <v>14.000561797752809</v>
      </c>
      <c r="O322" s="718">
        <f>O$101*INDEX('Распределение по орг объему 13'!$E$1:$E$13,MATCH($C322,'Распределение по орг объему 13'!$A$1:$A$13,0),1)</f>
        <v>14.000561797752809</v>
      </c>
      <c r="P322" s="718">
        <f>P$101*INDEX('Распределение по орг объему 13'!$E$1:$E$13,MATCH($C322,'Распределение по орг объему 13'!$A$1:$A$13,0),1)</f>
        <v>14.000561797752809</v>
      </c>
      <c r="Q322" s="718">
        <f>Q$101*INDEX('Распределение по орг объему 13'!$E$1:$E$13,MATCH($C322,'Распределение по орг объему 13'!$A$1:$A$13,0),1)</f>
        <v>14.000561797752809</v>
      </c>
      <c r="R322" s="718">
        <f>R$101*INDEX('Распределение по орг объему 13'!$E$1:$E$13,MATCH($C322,'Распределение по орг объему 13'!$A$1:$A$13,0),1)</f>
        <v>14.000561797752809</v>
      </c>
      <c r="S322" s="149"/>
      <c r="T322" s="149"/>
      <c r="U322" s="149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49"/>
      <c r="AF322" s="149"/>
      <c r="AG322" s="149"/>
      <c r="AH322" s="149"/>
      <c r="AI322" s="149"/>
      <c r="AJ322" s="149"/>
      <c r="AK322" s="149"/>
      <c r="AL322" s="149"/>
      <c r="AM322" s="149"/>
      <c r="AN322" s="149"/>
      <c r="AO322" s="149"/>
      <c r="AP322" s="149"/>
      <c r="AQ322" s="149"/>
      <c r="AR322" s="149"/>
      <c r="AS322" s="149"/>
      <c r="AT322" s="149"/>
      <c r="AU322" s="149"/>
      <c r="AV322" s="149"/>
      <c r="AW322" s="149"/>
      <c r="AX322" s="149"/>
      <c r="AY322" s="149"/>
      <c r="AZ322" s="149"/>
      <c r="BA322" s="149"/>
      <c r="BB322" s="149"/>
      <c r="BC322" s="149"/>
      <c r="BD322" s="149"/>
      <c r="BE322" s="149"/>
      <c r="BF322" s="149"/>
      <c r="BG322" s="149"/>
      <c r="BH322" s="149"/>
      <c r="BI322" s="149"/>
      <c r="BJ322" s="149"/>
      <c r="BK322" s="149"/>
      <c r="BL322" s="149"/>
      <c r="BM322" s="149"/>
      <c r="BN322" s="149"/>
      <c r="BO322" s="149"/>
      <c r="BP322" s="149"/>
      <c r="BQ322" s="149"/>
      <c r="BR322" s="149"/>
      <c r="BS322" s="149"/>
      <c r="BT322" s="149"/>
      <c r="BU322" s="149"/>
      <c r="BV322" s="149"/>
      <c r="BW322" s="149"/>
      <c r="BX322" s="149"/>
      <c r="BY322" s="149"/>
      <c r="BZ322" s="149"/>
      <c r="CA322" s="149"/>
      <c r="CB322" s="149"/>
      <c r="CC322" s="149"/>
      <c r="CD322" s="149"/>
      <c r="CE322" s="149"/>
      <c r="CF322" s="149"/>
      <c r="CG322" s="149"/>
      <c r="CH322" s="149"/>
      <c r="CI322" s="149"/>
      <c r="CZ322" s="152"/>
      <c r="DA322" s="157"/>
      <c r="DB322" s="164"/>
    </row>
    <row r="323" spans="2:106" s="135" customFormat="1" ht="14.25" outlineLevel="2" x14ac:dyDescent="0.25">
      <c r="B323" s="136"/>
      <c r="C323" s="717" t="str">
        <f t="shared" si="351"/>
        <v>Хантос</v>
      </c>
      <c r="D323" s="697"/>
      <c r="E323" s="697"/>
      <c r="F323" s="291"/>
      <c r="G323" s="147"/>
      <c r="H323" s="718">
        <f>H$101*INDEX('Распределение по орг объему 13'!$E$1:$E$13,MATCH($C323,'Распределение по орг объему 13'!$A$1:$A$13,0),1)</f>
        <v>14.000561797752809</v>
      </c>
      <c r="I323" s="718">
        <f>I$101*INDEX('Распределение по орг объему 13'!$E$1:$E$13,MATCH($C323,'Распределение по орг объему 13'!$A$1:$A$13,0),1)</f>
        <v>14.000561797752809</v>
      </c>
      <c r="J323" s="718">
        <f>J$101*INDEX('Распределение по орг объему 13'!$E$1:$E$13,MATCH($C323,'Распределение по орг объему 13'!$A$1:$A$13,0),1)</f>
        <v>14.000561797752809</v>
      </c>
      <c r="K323" s="718">
        <f>K$101*INDEX('Распределение по орг объему 13'!$E$1:$E$13,MATCH($C323,'Распределение по орг объему 13'!$A$1:$A$13,0),1)</f>
        <v>14.000561797752809</v>
      </c>
      <c r="L323" s="718">
        <f>L$101*INDEX('Распределение по орг объему 13'!$E$1:$E$13,MATCH($C323,'Распределение по орг объему 13'!$A$1:$A$13,0),1)</f>
        <v>14.000561797752809</v>
      </c>
      <c r="M323" s="718">
        <f>M$101*INDEX('Распределение по орг объему 13'!$E$1:$E$13,MATCH($C323,'Распределение по орг объему 13'!$A$1:$A$13,0),1)</f>
        <v>14.000561797752809</v>
      </c>
      <c r="N323" s="718">
        <f>N$101*INDEX('Распределение по орг объему 13'!$E$1:$E$13,MATCH($C323,'Распределение по орг объему 13'!$A$1:$A$13,0),1)</f>
        <v>14.000561797752809</v>
      </c>
      <c r="O323" s="718">
        <f>O$101*INDEX('Распределение по орг объему 13'!$E$1:$E$13,MATCH($C323,'Распределение по орг объему 13'!$A$1:$A$13,0),1)</f>
        <v>14.000561797752809</v>
      </c>
      <c r="P323" s="718">
        <f>P$101*INDEX('Распределение по орг объему 13'!$E$1:$E$13,MATCH($C323,'Распределение по орг объему 13'!$A$1:$A$13,0),1)</f>
        <v>14.000561797752809</v>
      </c>
      <c r="Q323" s="718">
        <f>Q$101*INDEX('Распределение по орг объему 13'!$E$1:$E$13,MATCH($C323,'Распределение по орг объему 13'!$A$1:$A$13,0),1)</f>
        <v>14.000561797752809</v>
      </c>
      <c r="R323" s="718">
        <f>R$101*INDEX('Распределение по орг объему 13'!$E$1:$E$13,MATCH($C323,'Распределение по орг объему 13'!$A$1:$A$13,0),1)</f>
        <v>14.000561797752809</v>
      </c>
      <c r="S323" s="149"/>
      <c r="T323" s="149"/>
      <c r="U323" s="149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49"/>
      <c r="AF323" s="149"/>
      <c r="AG323" s="149"/>
      <c r="AH323" s="149"/>
      <c r="AI323" s="149"/>
      <c r="AJ323" s="149"/>
      <c r="AK323" s="149"/>
      <c r="AL323" s="149"/>
      <c r="AM323" s="149"/>
      <c r="AN323" s="149"/>
      <c r="AO323" s="149"/>
      <c r="AP323" s="149"/>
      <c r="AQ323" s="149"/>
      <c r="AR323" s="149"/>
      <c r="AS323" s="149"/>
      <c r="AT323" s="149"/>
      <c r="AU323" s="149"/>
      <c r="AV323" s="149"/>
      <c r="AW323" s="149"/>
      <c r="AX323" s="149"/>
      <c r="AY323" s="149"/>
      <c r="AZ323" s="149"/>
      <c r="BA323" s="149"/>
      <c r="BB323" s="149"/>
      <c r="BC323" s="149"/>
      <c r="BD323" s="149"/>
      <c r="BE323" s="149"/>
      <c r="BF323" s="149"/>
      <c r="BG323" s="149"/>
      <c r="BH323" s="149"/>
      <c r="BI323" s="149"/>
      <c r="BJ323" s="149"/>
      <c r="BK323" s="149"/>
      <c r="BL323" s="149"/>
      <c r="BM323" s="149"/>
      <c r="BN323" s="149"/>
      <c r="BO323" s="149"/>
      <c r="BP323" s="149"/>
      <c r="BQ323" s="149"/>
      <c r="BR323" s="149"/>
      <c r="BS323" s="149"/>
      <c r="BT323" s="149"/>
      <c r="BU323" s="149"/>
      <c r="BV323" s="149"/>
      <c r="BW323" s="149"/>
      <c r="BX323" s="149"/>
      <c r="BY323" s="149"/>
      <c r="BZ323" s="149"/>
      <c r="CA323" s="149"/>
      <c r="CB323" s="149"/>
      <c r="CC323" s="149"/>
      <c r="CD323" s="149"/>
      <c r="CE323" s="149"/>
      <c r="CF323" s="149"/>
      <c r="CG323" s="149"/>
      <c r="CH323" s="149"/>
      <c r="CI323" s="149"/>
      <c r="CZ323" s="152"/>
      <c r="DA323" s="157"/>
      <c r="DB323" s="164"/>
    </row>
    <row r="324" spans="2:106" s="135" customFormat="1" ht="14.25" outlineLevel="2" x14ac:dyDescent="0.25">
      <c r="B324" s="136"/>
      <c r="C324" s="717" t="str">
        <f t="shared" si="351"/>
        <v>Мегион</v>
      </c>
      <c r="D324" s="697"/>
      <c r="E324" s="697"/>
      <c r="F324" s="291"/>
      <c r="G324" s="147"/>
      <c r="H324" s="718">
        <f>H$101*INDEX('Распределение по орг объему 13'!$E$1:$E$13,MATCH($C324,'Распределение по орг объему 13'!$A$1:$A$13,0),1)</f>
        <v>14.000561797752809</v>
      </c>
      <c r="I324" s="718">
        <f>I$101*INDEX('Распределение по орг объему 13'!$E$1:$E$13,MATCH($C324,'Распределение по орг объему 13'!$A$1:$A$13,0),1)</f>
        <v>14.000561797752809</v>
      </c>
      <c r="J324" s="718">
        <f>J$101*INDEX('Распределение по орг объему 13'!$E$1:$E$13,MATCH($C324,'Распределение по орг объему 13'!$A$1:$A$13,0),1)</f>
        <v>14.000561797752809</v>
      </c>
      <c r="K324" s="718">
        <f>K$101*INDEX('Распределение по орг объему 13'!$E$1:$E$13,MATCH($C324,'Распределение по орг объему 13'!$A$1:$A$13,0),1)</f>
        <v>14.000561797752809</v>
      </c>
      <c r="L324" s="718">
        <f>L$101*INDEX('Распределение по орг объему 13'!$E$1:$E$13,MATCH($C324,'Распределение по орг объему 13'!$A$1:$A$13,0),1)</f>
        <v>14.000561797752809</v>
      </c>
      <c r="M324" s="718">
        <f>M$101*INDEX('Распределение по орг объему 13'!$E$1:$E$13,MATCH($C324,'Распределение по орг объему 13'!$A$1:$A$13,0),1)</f>
        <v>14.000561797752809</v>
      </c>
      <c r="N324" s="718">
        <f>N$101*INDEX('Распределение по орг объему 13'!$E$1:$E$13,MATCH($C324,'Распределение по орг объему 13'!$A$1:$A$13,0),1)</f>
        <v>14.000561797752809</v>
      </c>
      <c r="O324" s="718">
        <f>O$101*INDEX('Распределение по орг объему 13'!$E$1:$E$13,MATCH($C324,'Распределение по орг объему 13'!$A$1:$A$13,0),1)</f>
        <v>14.000561797752809</v>
      </c>
      <c r="P324" s="718">
        <f>P$101*INDEX('Распределение по орг объему 13'!$E$1:$E$13,MATCH($C324,'Распределение по орг объему 13'!$A$1:$A$13,0),1)</f>
        <v>14.000561797752809</v>
      </c>
      <c r="Q324" s="718">
        <f>Q$101*INDEX('Распределение по орг объему 13'!$E$1:$E$13,MATCH($C324,'Распределение по орг объему 13'!$A$1:$A$13,0),1)</f>
        <v>14.000561797752809</v>
      </c>
      <c r="R324" s="718">
        <f>R$101*INDEX('Распределение по орг объему 13'!$E$1:$E$13,MATCH($C324,'Распределение по орг объему 13'!$A$1:$A$13,0),1)</f>
        <v>14.000561797752809</v>
      </c>
      <c r="S324" s="149"/>
      <c r="T324" s="149"/>
      <c r="U324" s="149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49"/>
      <c r="AF324" s="149"/>
      <c r="AG324" s="149"/>
      <c r="AH324" s="149"/>
      <c r="AI324" s="149"/>
      <c r="AJ324" s="149"/>
      <c r="AK324" s="149"/>
      <c r="AL324" s="149"/>
      <c r="AM324" s="149"/>
      <c r="AN324" s="149"/>
      <c r="AO324" s="149"/>
      <c r="AP324" s="149"/>
      <c r="AQ324" s="149"/>
      <c r="AR324" s="149"/>
      <c r="AS324" s="149"/>
      <c r="AT324" s="149"/>
      <c r="AU324" s="149"/>
      <c r="AV324" s="149"/>
      <c r="AW324" s="149"/>
      <c r="AX324" s="149"/>
      <c r="AY324" s="149"/>
      <c r="AZ324" s="149"/>
      <c r="BA324" s="149"/>
      <c r="BB324" s="149"/>
      <c r="BC324" s="149"/>
      <c r="BD324" s="149"/>
      <c r="BE324" s="149"/>
      <c r="BF324" s="149"/>
      <c r="BG324" s="149"/>
      <c r="BH324" s="149"/>
      <c r="BI324" s="149"/>
      <c r="BJ324" s="149"/>
      <c r="BK324" s="149"/>
      <c r="BL324" s="149"/>
      <c r="BM324" s="149"/>
      <c r="BN324" s="149"/>
      <c r="BO324" s="149"/>
      <c r="BP324" s="149"/>
      <c r="BQ324" s="149"/>
      <c r="BR324" s="149"/>
      <c r="BS324" s="149"/>
      <c r="BT324" s="149"/>
      <c r="BU324" s="149"/>
      <c r="BV324" s="149"/>
      <c r="BW324" s="149"/>
      <c r="BX324" s="149"/>
      <c r="BY324" s="149"/>
      <c r="BZ324" s="149"/>
      <c r="CA324" s="149"/>
      <c r="CB324" s="149"/>
      <c r="CC324" s="149"/>
      <c r="CD324" s="149"/>
      <c r="CE324" s="149"/>
      <c r="CF324" s="149"/>
      <c r="CG324" s="149"/>
      <c r="CH324" s="149"/>
      <c r="CI324" s="149"/>
      <c r="CZ324" s="152"/>
      <c r="DA324" s="157"/>
      <c r="DB324" s="164"/>
    </row>
    <row r="325" spans="2:106" s="135" customFormat="1" ht="14.25" outlineLevel="2" x14ac:dyDescent="0.25">
      <c r="B325" s="136"/>
      <c r="C325" s="717" t="str">
        <f t="shared" si="351"/>
        <v>Оренбург</v>
      </c>
      <c r="D325" s="697"/>
      <c r="E325" s="697"/>
      <c r="F325" s="291"/>
      <c r="G325" s="147"/>
      <c r="H325" s="718">
        <f>H$101*INDEX('Распределение по орг объему 13'!$E$1:$E$13,MATCH($C325,'Распределение по орг объему 13'!$A$1:$A$13,0),1)</f>
        <v>7.7780898876404496</v>
      </c>
      <c r="I325" s="718">
        <f>I$101*INDEX('Распределение по орг объему 13'!$E$1:$E$13,MATCH($C325,'Распределение по орг объему 13'!$A$1:$A$13,0),1)</f>
        <v>7.7780898876404496</v>
      </c>
      <c r="J325" s="718">
        <f>J$101*INDEX('Распределение по орг объему 13'!$E$1:$E$13,MATCH($C325,'Распределение по орг объему 13'!$A$1:$A$13,0),1)</f>
        <v>7.7780898876404496</v>
      </c>
      <c r="K325" s="718">
        <f>K$101*INDEX('Распределение по орг объему 13'!$E$1:$E$13,MATCH($C325,'Распределение по орг объему 13'!$A$1:$A$13,0),1)</f>
        <v>7.7780898876404496</v>
      </c>
      <c r="L325" s="718">
        <f>L$101*INDEX('Распределение по орг объему 13'!$E$1:$E$13,MATCH($C325,'Распределение по орг объему 13'!$A$1:$A$13,0),1)</f>
        <v>7.7780898876404496</v>
      </c>
      <c r="M325" s="718">
        <f>M$101*INDEX('Распределение по орг объему 13'!$E$1:$E$13,MATCH($C325,'Распределение по орг объему 13'!$A$1:$A$13,0),1)</f>
        <v>7.7780898876404496</v>
      </c>
      <c r="N325" s="718">
        <f>N$101*INDEX('Распределение по орг объему 13'!$E$1:$E$13,MATCH($C325,'Распределение по орг объему 13'!$A$1:$A$13,0),1)</f>
        <v>7.7780898876404496</v>
      </c>
      <c r="O325" s="718">
        <f>O$101*INDEX('Распределение по орг объему 13'!$E$1:$E$13,MATCH($C325,'Распределение по орг объему 13'!$A$1:$A$13,0),1)</f>
        <v>7.7780898876404496</v>
      </c>
      <c r="P325" s="718">
        <f>P$101*INDEX('Распределение по орг объему 13'!$E$1:$E$13,MATCH($C325,'Распределение по орг объему 13'!$A$1:$A$13,0),1)</f>
        <v>7.7780898876404496</v>
      </c>
      <c r="Q325" s="718">
        <f>Q$101*INDEX('Распределение по орг объему 13'!$E$1:$E$13,MATCH($C325,'Распределение по орг объему 13'!$A$1:$A$13,0),1)</f>
        <v>7.7780898876404496</v>
      </c>
      <c r="R325" s="718">
        <f>R$101*INDEX('Распределение по орг объему 13'!$E$1:$E$13,MATCH($C325,'Распределение по орг объему 13'!$A$1:$A$13,0),1)</f>
        <v>7.7780898876404496</v>
      </c>
      <c r="S325" s="149"/>
      <c r="T325" s="149"/>
      <c r="U325" s="149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49"/>
      <c r="AF325" s="149"/>
      <c r="AG325" s="149"/>
      <c r="AH325" s="149"/>
      <c r="AI325" s="149"/>
      <c r="AJ325" s="149"/>
      <c r="AK325" s="149"/>
      <c r="AL325" s="149"/>
      <c r="AM325" s="149"/>
      <c r="AN325" s="149"/>
      <c r="AO325" s="149"/>
      <c r="AP325" s="149"/>
      <c r="AQ325" s="149"/>
      <c r="AR325" s="149"/>
      <c r="AS325" s="149"/>
      <c r="AT325" s="149"/>
      <c r="AU325" s="149"/>
      <c r="AV325" s="149"/>
      <c r="AW325" s="149"/>
      <c r="AX325" s="149"/>
      <c r="AY325" s="149"/>
      <c r="AZ325" s="149"/>
      <c r="BA325" s="149"/>
      <c r="BB325" s="149"/>
      <c r="BC325" s="149"/>
      <c r="BD325" s="149"/>
      <c r="BE325" s="149"/>
      <c r="BF325" s="149"/>
      <c r="BG325" s="149"/>
      <c r="BH325" s="149"/>
      <c r="BI325" s="149"/>
      <c r="BJ325" s="149"/>
      <c r="BK325" s="149"/>
      <c r="BL325" s="149"/>
      <c r="BM325" s="149"/>
      <c r="BN325" s="149"/>
      <c r="BO325" s="149"/>
      <c r="BP325" s="149"/>
      <c r="BQ325" s="149"/>
      <c r="BR325" s="149"/>
      <c r="BS325" s="149"/>
      <c r="BT325" s="149"/>
      <c r="BU325" s="149"/>
      <c r="BV325" s="149"/>
      <c r="BW325" s="149"/>
      <c r="BX325" s="149"/>
      <c r="BY325" s="149"/>
      <c r="BZ325" s="149"/>
      <c r="CA325" s="149"/>
      <c r="CB325" s="149"/>
      <c r="CC325" s="149"/>
      <c r="CD325" s="149"/>
      <c r="CE325" s="149"/>
      <c r="CF325" s="149"/>
      <c r="CG325" s="149"/>
      <c r="CH325" s="149"/>
      <c r="CI325" s="149"/>
      <c r="CZ325" s="152"/>
      <c r="DA325" s="157"/>
      <c r="DB325" s="164"/>
    </row>
    <row r="326" spans="2:106" s="135" customFormat="1" ht="14.25" outlineLevel="2" x14ac:dyDescent="0.25">
      <c r="B326" s="136"/>
      <c r="C326" s="717" t="str">
        <f t="shared" si="351"/>
        <v>Восток</v>
      </c>
      <c r="D326" s="697"/>
      <c r="E326" s="697"/>
      <c r="F326" s="291"/>
      <c r="G326" s="147"/>
      <c r="H326" s="718">
        <f>H$101*INDEX('Распределение по орг объему 13'!$E$1:$E$13,MATCH($C326,'Распределение по орг объему 13'!$A$1:$A$13,0),1)</f>
        <v>7.7780898876404496</v>
      </c>
      <c r="I326" s="718">
        <f>I$101*INDEX('Распределение по орг объему 13'!$E$1:$E$13,MATCH($C326,'Распределение по орг объему 13'!$A$1:$A$13,0),1)</f>
        <v>7.7780898876404496</v>
      </c>
      <c r="J326" s="718">
        <f>J$101*INDEX('Распределение по орг объему 13'!$E$1:$E$13,MATCH($C326,'Распределение по орг объему 13'!$A$1:$A$13,0),1)</f>
        <v>7.7780898876404496</v>
      </c>
      <c r="K326" s="718">
        <f>K$101*INDEX('Распределение по орг объему 13'!$E$1:$E$13,MATCH($C326,'Распределение по орг объему 13'!$A$1:$A$13,0),1)</f>
        <v>7.7780898876404496</v>
      </c>
      <c r="L326" s="718">
        <f>L$101*INDEX('Распределение по орг объему 13'!$E$1:$E$13,MATCH($C326,'Распределение по орг объему 13'!$A$1:$A$13,0),1)</f>
        <v>7.7780898876404496</v>
      </c>
      <c r="M326" s="718">
        <f>M$101*INDEX('Распределение по орг объему 13'!$E$1:$E$13,MATCH($C326,'Распределение по орг объему 13'!$A$1:$A$13,0),1)</f>
        <v>7.7780898876404496</v>
      </c>
      <c r="N326" s="718">
        <f>N$101*INDEX('Распределение по орг объему 13'!$E$1:$E$13,MATCH($C326,'Распределение по орг объему 13'!$A$1:$A$13,0),1)</f>
        <v>7.7780898876404496</v>
      </c>
      <c r="O326" s="718">
        <f>O$101*INDEX('Распределение по орг объему 13'!$E$1:$E$13,MATCH($C326,'Распределение по орг объему 13'!$A$1:$A$13,0),1)</f>
        <v>7.7780898876404496</v>
      </c>
      <c r="P326" s="718">
        <f>P$101*INDEX('Распределение по орг объему 13'!$E$1:$E$13,MATCH($C326,'Распределение по орг объему 13'!$A$1:$A$13,0),1)</f>
        <v>7.7780898876404496</v>
      </c>
      <c r="Q326" s="718">
        <f>Q$101*INDEX('Распределение по орг объему 13'!$E$1:$E$13,MATCH($C326,'Распределение по орг объему 13'!$A$1:$A$13,0),1)</f>
        <v>7.7780898876404496</v>
      </c>
      <c r="R326" s="718">
        <f>R$101*INDEX('Распределение по орг объему 13'!$E$1:$E$13,MATCH($C326,'Распределение по орг объему 13'!$A$1:$A$13,0),1)</f>
        <v>7.7780898876404496</v>
      </c>
      <c r="S326" s="149"/>
      <c r="T326" s="149"/>
      <c r="U326" s="149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49"/>
      <c r="AF326" s="149"/>
      <c r="AG326" s="149"/>
      <c r="AH326" s="149"/>
      <c r="AI326" s="149"/>
      <c r="AJ326" s="149"/>
      <c r="AK326" s="149"/>
      <c r="AL326" s="149"/>
      <c r="AM326" s="149"/>
      <c r="AN326" s="149"/>
      <c r="AO326" s="149"/>
      <c r="AP326" s="149"/>
      <c r="AQ326" s="149"/>
      <c r="AR326" s="149"/>
      <c r="AS326" s="149"/>
      <c r="AT326" s="149"/>
      <c r="AU326" s="149"/>
      <c r="AV326" s="149"/>
      <c r="AW326" s="149"/>
      <c r="AX326" s="149"/>
      <c r="AY326" s="149"/>
      <c r="AZ326" s="149"/>
      <c r="BA326" s="149"/>
      <c r="BB326" s="149"/>
      <c r="BC326" s="149"/>
      <c r="BD326" s="149"/>
      <c r="BE326" s="149"/>
      <c r="BF326" s="149"/>
      <c r="BG326" s="149"/>
      <c r="BH326" s="149"/>
      <c r="BI326" s="149"/>
      <c r="BJ326" s="149"/>
      <c r="BK326" s="149"/>
      <c r="BL326" s="149"/>
      <c r="BM326" s="149"/>
      <c r="BN326" s="149"/>
      <c r="BO326" s="149"/>
      <c r="BP326" s="149"/>
      <c r="BQ326" s="149"/>
      <c r="BR326" s="149"/>
      <c r="BS326" s="149"/>
      <c r="BT326" s="149"/>
      <c r="BU326" s="149"/>
      <c r="BV326" s="149"/>
      <c r="BW326" s="149"/>
      <c r="BX326" s="149"/>
      <c r="BY326" s="149"/>
      <c r="BZ326" s="149"/>
      <c r="CA326" s="149"/>
      <c r="CB326" s="149"/>
      <c r="CC326" s="149"/>
      <c r="CD326" s="149"/>
      <c r="CE326" s="149"/>
      <c r="CF326" s="149"/>
      <c r="CG326" s="149"/>
      <c r="CH326" s="149"/>
      <c r="CI326" s="149"/>
      <c r="CZ326" s="152"/>
      <c r="DA326" s="157"/>
      <c r="DB326" s="164"/>
    </row>
    <row r="327" spans="2:106" s="135" customFormat="1" ht="14.25" outlineLevel="2" x14ac:dyDescent="0.25">
      <c r="B327" s="136"/>
      <c r="C327" s="717" t="str">
        <f t="shared" si="351"/>
        <v>Ямал</v>
      </c>
      <c r="D327" s="697"/>
      <c r="E327" s="697"/>
      <c r="F327" s="291"/>
      <c r="G327" s="147"/>
      <c r="H327" s="718">
        <f>H$101*INDEX('Распределение по орг объему 13'!$E$1:$E$13,MATCH($C327,'Распределение по орг объему 13'!$A$1:$A$13,0),1)</f>
        <v>9.3337078651685399</v>
      </c>
      <c r="I327" s="718">
        <f>I$101*INDEX('Распределение по орг объему 13'!$E$1:$E$13,MATCH($C327,'Распределение по орг объему 13'!$A$1:$A$13,0),1)</f>
        <v>9.3337078651685399</v>
      </c>
      <c r="J327" s="718">
        <f>J$101*INDEX('Распределение по орг объему 13'!$E$1:$E$13,MATCH($C327,'Распределение по орг объему 13'!$A$1:$A$13,0),1)</f>
        <v>9.3337078651685399</v>
      </c>
      <c r="K327" s="718">
        <f>K$101*INDEX('Распределение по орг объему 13'!$E$1:$E$13,MATCH($C327,'Распределение по орг объему 13'!$A$1:$A$13,0),1)</f>
        <v>9.3337078651685399</v>
      </c>
      <c r="L327" s="718">
        <f>L$101*INDEX('Распределение по орг объему 13'!$E$1:$E$13,MATCH($C327,'Распределение по орг объему 13'!$A$1:$A$13,0),1)</f>
        <v>9.3337078651685399</v>
      </c>
      <c r="M327" s="718">
        <f>M$101*INDEX('Распределение по орг объему 13'!$E$1:$E$13,MATCH($C327,'Распределение по орг объему 13'!$A$1:$A$13,0),1)</f>
        <v>9.3337078651685399</v>
      </c>
      <c r="N327" s="718">
        <f>N$101*INDEX('Распределение по орг объему 13'!$E$1:$E$13,MATCH($C327,'Распределение по орг объему 13'!$A$1:$A$13,0),1)</f>
        <v>9.3337078651685399</v>
      </c>
      <c r="O327" s="718">
        <f>O$101*INDEX('Распределение по орг объему 13'!$E$1:$E$13,MATCH($C327,'Распределение по орг объему 13'!$A$1:$A$13,0),1)</f>
        <v>9.3337078651685399</v>
      </c>
      <c r="P327" s="718">
        <f>P$101*INDEX('Распределение по орг объему 13'!$E$1:$E$13,MATCH($C327,'Распределение по орг объему 13'!$A$1:$A$13,0),1)</f>
        <v>9.3337078651685399</v>
      </c>
      <c r="Q327" s="718">
        <f>Q$101*INDEX('Распределение по орг объему 13'!$E$1:$E$13,MATCH($C327,'Распределение по орг объему 13'!$A$1:$A$13,0),1)</f>
        <v>9.3337078651685399</v>
      </c>
      <c r="R327" s="718">
        <f>R$101*INDEX('Распределение по орг объему 13'!$E$1:$E$13,MATCH($C327,'Распределение по орг объему 13'!$A$1:$A$13,0),1)</f>
        <v>9.3337078651685399</v>
      </c>
      <c r="S327" s="149"/>
      <c r="T327" s="149"/>
      <c r="U327" s="149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49"/>
      <c r="AF327" s="149"/>
      <c r="AG327" s="149"/>
      <c r="AH327" s="149"/>
      <c r="AI327" s="149"/>
      <c r="AJ327" s="149"/>
      <c r="AK327" s="149"/>
      <c r="AL327" s="149"/>
      <c r="AM327" s="149"/>
      <c r="AN327" s="149"/>
      <c r="AO327" s="149"/>
      <c r="AP327" s="149"/>
      <c r="AQ327" s="149"/>
      <c r="AR327" s="149"/>
      <c r="AS327" s="149"/>
      <c r="AT327" s="149"/>
      <c r="AU327" s="149"/>
      <c r="AV327" s="149"/>
      <c r="AW327" s="149"/>
      <c r="AX327" s="149"/>
      <c r="AY327" s="149"/>
      <c r="AZ327" s="149"/>
      <c r="BA327" s="149"/>
      <c r="BB327" s="149"/>
      <c r="BC327" s="149"/>
      <c r="BD327" s="149"/>
      <c r="BE327" s="149"/>
      <c r="BF327" s="149"/>
      <c r="BG327" s="149"/>
      <c r="BH327" s="149"/>
      <c r="BI327" s="149"/>
      <c r="BJ327" s="149"/>
      <c r="BK327" s="149"/>
      <c r="BL327" s="149"/>
      <c r="BM327" s="149"/>
      <c r="BN327" s="149"/>
      <c r="BO327" s="149"/>
      <c r="BP327" s="149"/>
      <c r="BQ327" s="149"/>
      <c r="BR327" s="149"/>
      <c r="BS327" s="149"/>
      <c r="BT327" s="149"/>
      <c r="BU327" s="149"/>
      <c r="BV327" s="149"/>
      <c r="BW327" s="149"/>
      <c r="BX327" s="149"/>
      <c r="BY327" s="149"/>
      <c r="BZ327" s="149"/>
      <c r="CA327" s="149"/>
      <c r="CB327" s="149"/>
      <c r="CC327" s="149"/>
      <c r="CD327" s="149"/>
      <c r="CE327" s="149"/>
      <c r="CF327" s="149"/>
      <c r="CG327" s="149"/>
      <c r="CH327" s="149"/>
      <c r="CI327" s="149"/>
      <c r="CZ327" s="152"/>
      <c r="DA327" s="157"/>
      <c r="DB327" s="164"/>
    </row>
    <row r="328" spans="2:106" s="135" customFormat="1" ht="14.25" outlineLevel="2" x14ac:dyDescent="0.25">
      <c r="B328" s="136"/>
      <c r="C328" s="717" t="str">
        <f t="shared" si="351"/>
        <v>Мессояха</v>
      </c>
      <c r="D328" s="697"/>
      <c r="E328" s="697"/>
      <c r="F328" s="291"/>
      <c r="G328" s="147"/>
      <c r="H328" s="718">
        <f>H$101*INDEX('Распределение по орг объему 13'!$E$1:$E$13,MATCH($C328,'Распределение по орг объему 13'!$A$1:$A$13,0),1)</f>
        <v>9.3337078651685399</v>
      </c>
      <c r="I328" s="718">
        <f>I$101*INDEX('Распределение по орг объему 13'!$E$1:$E$13,MATCH($C328,'Распределение по орг объему 13'!$A$1:$A$13,0),1)</f>
        <v>9.3337078651685399</v>
      </c>
      <c r="J328" s="718">
        <f>J$101*INDEX('Распределение по орг объему 13'!$E$1:$E$13,MATCH($C328,'Распределение по орг объему 13'!$A$1:$A$13,0),1)</f>
        <v>9.3337078651685399</v>
      </c>
      <c r="K328" s="718">
        <f>K$101*INDEX('Распределение по орг объему 13'!$E$1:$E$13,MATCH($C328,'Распределение по орг объему 13'!$A$1:$A$13,0),1)</f>
        <v>9.3337078651685399</v>
      </c>
      <c r="L328" s="718">
        <f>L$101*INDEX('Распределение по орг объему 13'!$E$1:$E$13,MATCH($C328,'Распределение по орг объему 13'!$A$1:$A$13,0),1)</f>
        <v>9.3337078651685399</v>
      </c>
      <c r="M328" s="718">
        <f>M$101*INDEX('Распределение по орг объему 13'!$E$1:$E$13,MATCH($C328,'Распределение по орг объему 13'!$A$1:$A$13,0),1)</f>
        <v>9.3337078651685399</v>
      </c>
      <c r="N328" s="718">
        <f>N$101*INDEX('Распределение по орг объему 13'!$E$1:$E$13,MATCH($C328,'Распределение по орг объему 13'!$A$1:$A$13,0),1)</f>
        <v>9.3337078651685399</v>
      </c>
      <c r="O328" s="718">
        <f>O$101*INDEX('Распределение по орг объему 13'!$E$1:$E$13,MATCH($C328,'Распределение по орг объему 13'!$A$1:$A$13,0),1)</f>
        <v>9.3337078651685399</v>
      </c>
      <c r="P328" s="718">
        <f>P$101*INDEX('Распределение по орг объему 13'!$E$1:$E$13,MATCH($C328,'Распределение по орг объему 13'!$A$1:$A$13,0),1)</f>
        <v>9.3337078651685399</v>
      </c>
      <c r="Q328" s="718">
        <f>Q$101*INDEX('Распределение по орг объему 13'!$E$1:$E$13,MATCH($C328,'Распределение по орг объему 13'!$A$1:$A$13,0),1)</f>
        <v>9.3337078651685399</v>
      </c>
      <c r="R328" s="718">
        <f>R$101*INDEX('Распределение по орг объему 13'!$E$1:$E$13,MATCH($C328,'Распределение по орг объему 13'!$A$1:$A$13,0),1)</f>
        <v>9.3337078651685399</v>
      </c>
      <c r="S328" s="149"/>
      <c r="T328" s="149"/>
      <c r="U328" s="149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49"/>
      <c r="AF328" s="149"/>
      <c r="AG328" s="149"/>
      <c r="AH328" s="149"/>
      <c r="AI328" s="149"/>
      <c r="AJ328" s="149"/>
      <c r="AK328" s="149"/>
      <c r="AL328" s="149"/>
      <c r="AM328" s="149"/>
      <c r="AN328" s="149"/>
      <c r="AO328" s="149"/>
      <c r="AP328" s="149"/>
      <c r="AQ328" s="149"/>
      <c r="AR328" s="149"/>
      <c r="AS328" s="149"/>
      <c r="AT328" s="149"/>
      <c r="AU328" s="149"/>
      <c r="AV328" s="149"/>
      <c r="AW328" s="149"/>
      <c r="AX328" s="149"/>
      <c r="AY328" s="149"/>
      <c r="AZ328" s="149"/>
      <c r="BA328" s="149"/>
      <c r="BB328" s="149"/>
      <c r="BC328" s="149"/>
      <c r="BD328" s="149"/>
      <c r="BE328" s="149"/>
      <c r="BF328" s="149"/>
      <c r="BG328" s="149"/>
      <c r="BH328" s="149"/>
      <c r="BI328" s="149"/>
      <c r="BJ328" s="149"/>
      <c r="BK328" s="149"/>
      <c r="BL328" s="149"/>
      <c r="BM328" s="149"/>
      <c r="BN328" s="149"/>
      <c r="BO328" s="149"/>
      <c r="BP328" s="149"/>
      <c r="BQ328" s="149"/>
      <c r="BR328" s="149"/>
      <c r="BS328" s="149"/>
      <c r="BT328" s="149"/>
      <c r="BU328" s="149"/>
      <c r="BV328" s="149"/>
      <c r="BW328" s="149"/>
      <c r="BX328" s="149"/>
      <c r="BY328" s="149"/>
      <c r="BZ328" s="149"/>
      <c r="CA328" s="149"/>
      <c r="CB328" s="149"/>
      <c r="CC328" s="149"/>
      <c r="CD328" s="149"/>
      <c r="CE328" s="149"/>
      <c r="CF328" s="149"/>
      <c r="CG328" s="149"/>
      <c r="CH328" s="149"/>
      <c r="CI328" s="149"/>
      <c r="CZ328" s="152"/>
      <c r="DA328" s="157"/>
      <c r="DB328" s="164"/>
    </row>
    <row r="329" spans="2:106" s="135" customFormat="1" ht="14.25" outlineLevel="2" x14ac:dyDescent="0.25">
      <c r="B329" s="136"/>
      <c r="C329" s="717" t="str">
        <f t="shared" si="351"/>
        <v>Заполярье</v>
      </c>
      <c r="D329" s="697"/>
      <c r="E329" s="697"/>
      <c r="F329" s="291"/>
      <c r="G329" s="147"/>
      <c r="H329" s="718">
        <f>H$101*INDEX('Распределение по орг объему 13'!$E$1:$E$13,MATCH($C329,'Распределение по орг объему 13'!$A$1:$A$13,0),1)</f>
        <v>14.000561797752809</v>
      </c>
      <c r="I329" s="718">
        <f>I$101*INDEX('Распределение по орг объему 13'!$E$1:$E$13,MATCH($C329,'Распределение по орг объему 13'!$A$1:$A$13,0),1)</f>
        <v>14.000561797752809</v>
      </c>
      <c r="J329" s="718">
        <f>J$101*INDEX('Распределение по орг объему 13'!$E$1:$E$13,MATCH($C329,'Распределение по орг объему 13'!$A$1:$A$13,0),1)</f>
        <v>14.000561797752809</v>
      </c>
      <c r="K329" s="718">
        <f>K$101*INDEX('Распределение по орг объему 13'!$E$1:$E$13,MATCH($C329,'Распределение по орг объему 13'!$A$1:$A$13,0),1)</f>
        <v>14.000561797752809</v>
      </c>
      <c r="L329" s="718">
        <f>L$101*INDEX('Распределение по орг объему 13'!$E$1:$E$13,MATCH($C329,'Распределение по орг объему 13'!$A$1:$A$13,0),1)</f>
        <v>14.000561797752809</v>
      </c>
      <c r="M329" s="718">
        <f>M$101*INDEX('Распределение по орг объему 13'!$E$1:$E$13,MATCH($C329,'Распределение по орг объему 13'!$A$1:$A$13,0),1)</f>
        <v>14.000561797752809</v>
      </c>
      <c r="N329" s="718">
        <f>N$101*INDEX('Распределение по орг объему 13'!$E$1:$E$13,MATCH($C329,'Распределение по орг объему 13'!$A$1:$A$13,0),1)</f>
        <v>14.000561797752809</v>
      </c>
      <c r="O329" s="718">
        <f>O$101*INDEX('Распределение по орг объему 13'!$E$1:$E$13,MATCH($C329,'Распределение по орг объему 13'!$A$1:$A$13,0),1)</f>
        <v>14.000561797752809</v>
      </c>
      <c r="P329" s="718">
        <f>P$101*INDEX('Распределение по орг объему 13'!$E$1:$E$13,MATCH($C329,'Распределение по орг объему 13'!$A$1:$A$13,0),1)</f>
        <v>14.000561797752809</v>
      </c>
      <c r="Q329" s="718">
        <f>Q$101*INDEX('Распределение по орг объему 13'!$E$1:$E$13,MATCH($C329,'Распределение по орг объему 13'!$A$1:$A$13,0),1)</f>
        <v>14.000561797752809</v>
      </c>
      <c r="R329" s="718">
        <f>R$101*INDEX('Распределение по орг объему 13'!$E$1:$E$13,MATCH($C329,'Распределение по орг объему 13'!$A$1:$A$13,0),1)</f>
        <v>14.000561797752809</v>
      </c>
      <c r="S329" s="149"/>
      <c r="T329" s="149"/>
      <c r="U329" s="149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49"/>
      <c r="AF329" s="149"/>
      <c r="AG329" s="149"/>
      <c r="AH329" s="149"/>
      <c r="AI329" s="149"/>
      <c r="AJ329" s="149"/>
      <c r="AK329" s="149"/>
      <c r="AL329" s="149"/>
      <c r="AM329" s="149"/>
      <c r="AN329" s="149"/>
      <c r="AO329" s="149"/>
      <c r="AP329" s="149"/>
      <c r="AQ329" s="149"/>
      <c r="AR329" s="149"/>
      <c r="AS329" s="149"/>
      <c r="AT329" s="149"/>
      <c r="AU329" s="149"/>
      <c r="AV329" s="149"/>
      <c r="AW329" s="149"/>
      <c r="AX329" s="149"/>
      <c r="AY329" s="149"/>
      <c r="AZ329" s="149"/>
      <c r="BA329" s="149"/>
      <c r="BB329" s="149"/>
      <c r="BC329" s="149"/>
      <c r="BD329" s="149"/>
      <c r="BE329" s="149"/>
      <c r="BF329" s="149"/>
      <c r="BG329" s="149"/>
      <c r="BH329" s="149"/>
      <c r="BI329" s="149"/>
      <c r="BJ329" s="149"/>
      <c r="BK329" s="149"/>
      <c r="BL329" s="149"/>
      <c r="BM329" s="149"/>
      <c r="BN329" s="149"/>
      <c r="BO329" s="149"/>
      <c r="BP329" s="149"/>
      <c r="BQ329" s="149"/>
      <c r="BR329" s="149"/>
      <c r="BS329" s="149"/>
      <c r="BT329" s="149"/>
      <c r="BU329" s="149"/>
      <c r="BV329" s="149"/>
      <c r="BW329" s="149"/>
      <c r="BX329" s="149"/>
      <c r="BY329" s="149"/>
      <c r="BZ329" s="149"/>
      <c r="CA329" s="149"/>
      <c r="CB329" s="149"/>
      <c r="CC329" s="149"/>
      <c r="CD329" s="149"/>
      <c r="CE329" s="149"/>
      <c r="CF329" s="149"/>
      <c r="CG329" s="149"/>
      <c r="CH329" s="149"/>
      <c r="CI329" s="149"/>
      <c r="CZ329" s="152"/>
      <c r="DA329" s="157"/>
      <c r="DB329" s="164"/>
    </row>
    <row r="330" spans="2:106" s="135" customFormat="1" ht="14.25" outlineLevel="2" x14ac:dyDescent="0.25">
      <c r="B330" s="136"/>
      <c r="C330" s="717" t="str">
        <f t="shared" si="351"/>
        <v>ГПН Р</v>
      </c>
      <c r="D330" s="697"/>
      <c r="E330" s="697"/>
      <c r="F330" s="291"/>
      <c r="G330" s="147"/>
      <c r="H330" s="718">
        <f>H$101*INDEX('Распределение по орг объему 13'!$E$1:$E$13,MATCH($C330,'Распределение по орг объему 13'!$A$1:$A$13,0),1)</f>
        <v>7.7780898876404496</v>
      </c>
      <c r="I330" s="718">
        <f>I$101*INDEX('Распределение по орг объему 13'!$E$1:$E$13,MATCH($C330,'Распределение по орг объему 13'!$A$1:$A$13,0),1)</f>
        <v>7.7780898876404496</v>
      </c>
      <c r="J330" s="718">
        <f>J$101*INDEX('Распределение по орг объему 13'!$E$1:$E$13,MATCH($C330,'Распределение по орг объему 13'!$A$1:$A$13,0),1)</f>
        <v>7.7780898876404496</v>
      </c>
      <c r="K330" s="718">
        <f>K$101*INDEX('Распределение по орг объему 13'!$E$1:$E$13,MATCH($C330,'Распределение по орг объему 13'!$A$1:$A$13,0),1)</f>
        <v>7.7780898876404496</v>
      </c>
      <c r="L330" s="718">
        <f>L$101*INDEX('Распределение по орг объему 13'!$E$1:$E$13,MATCH($C330,'Распределение по орг объему 13'!$A$1:$A$13,0),1)</f>
        <v>7.7780898876404496</v>
      </c>
      <c r="M330" s="718">
        <f>M$101*INDEX('Распределение по орг объему 13'!$E$1:$E$13,MATCH($C330,'Распределение по орг объему 13'!$A$1:$A$13,0),1)</f>
        <v>7.7780898876404496</v>
      </c>
      <c r="N330" s="718">
        <f>N$101*INDEX('Распределение по орг объему 13'!$E$1:$E$13,MATCH($C330,'Распределение по орг объему 13'!$A$1:$A$13,0),1)</f>
        <v>7.7780898876404496</v>
      </c>
      <c r="O330" s="718">
        <f>O$101*INDEX('Распределение по орг объему 13'!$E$1:$E$13,MATCH($C330,'Распределение по орг объему 13'!$A$1:$A$13,0),1)</f>
        <v>7.7780898876404496</v>
      </c>
      <c r="P330" s="718">
        <f>P$101*INDEX('Распределение по орг объему 13'!$E$1:$E$13,MATCH($C330,'Распределение по орг объему 13'!$A$1:$A$13,0),1)</f>
        <v>7.7780898876404496</v>
      </c>
      <c r="Q330" s="718">
        <f>Q$101*INDEX('Распределение по орг объему 13'!$E$1:$E$13,MATCH($C330,'Распределение по орг объему 13'!$A$1:$A$13,0),1)</f>
        <v>7.7780898876404496</v>
      </c>
      <c r="R330" s="718">
        <f>R$101*INDEX('Распределение по орг объему 13'!$E$1:$E$13,MATCH($C330,'Распределение по орг объему 13'!$A$1:$A$13,0),1)</f>
        <v>7.7780898876404496</v>
      </c>
      <c r="S330" s="149"/>
      <c r="T330" s="149"/>
      <c r="U330" s="149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49"/>
      <c r="AF330" s="149"/>
      <c r="AG330" s="149"/>
      <c r="AH330" s="149"/>
      <c r="AI330" s="149"/>
      <c r="AJ330" s="149"/>
      <c r="AK330" s="149"/>
      <c r="AL330" s="149"/>
      <c r="AM330" s="149"/>
      <c r="AN330" s="149"/>
      <c r="AO330" s="149"/>
      <c r="AP330" s="149"/>
      <c r="AQ330" s="149"/>
      <c r="AR330" s="149"/>
      <c r="AS330" s="149"/>
      <c r="AT330" s="149"/>
      <c r="AU330" s="149"/>
      <c r="AV330" s="149"/>
      <c r="AW330" s="149"/>
      <c r="AX330" s="149"/>
      <c r="AY330" s="149"/>
      <c r="AZ330" s="149"/>
      <c r="BA330" s="149"/>
      <c r="BB330" s="149"/>
      <c r="BC330" s="149"/>
      <c r="BD330" s="149"/>
      <c r="BE330" s="149"/>
      <c r="BF330" s="149"/>
      <c r="BG330" s="149"/>
      <c r="BH330" s="149"/>
      <c r="BI330" s="149"/>
      <c r="BJ330" s="149"/>
      <c r="BK330" s="149"/>
      <c r="BL330" s="149"/>
      <c r="BM330" s="149"/>
      <c r="BN330" s="149"/>
      <c r="BO330" s="149"/>
      <c r="BP330" s="149"/>
      <c r="BQ330" s="149"/>
      <c r="BR330" s="149"/>
      <c r="BS330" s="149"/>
      <c r="BT330" s="149"/>
      <c r="BU330" s="149"/>
      <c r="BV330" s="149"/>
      <c r="BW330" s="149"/>
      <c r="BX330" s="149"/>
      <c r="BY330" s="149"/>
      <c r="BZ330" s="149"/>
      <c r="CA330" s="149"/>
      <c r="CB330" s="149"/>
      <c r="CC330" s="149"/>
      <c r="CD330" s="149"/>
      <c r="CE330" s="149"/>
      <c r="CF330" s="149"/>
      <c r="CG330" s="149"/>
      <c r="CH330" s="149"/>
      <c r="CI330" s="149"/>
      <c r="CZ330" s="152"/>
      <c r="DA330" s="157"/>
      <c r="DB330" s="164"/>
    </row>
    <row r="331" spans="2:106" s="135" customFormat="1" ht="14.25" outlineLevel="2" x14ac:dyDescent="0.25">
      <c r="B331" s="136"/>
      <c r="C331" s="717" t="str">
        <f t="shared" si="351"/>
        <v>Гео</v>
      </c>
      <c r="D331" s="697"/>
      <c r="E331" s="697"/>
      <c r="F331" s="291"/>
      <c r="G331" s="147"/>
      <c r="H331" s="718">
        <f>H$101*INDEX('Распределение по орг объему 13'!$E$1:$E$13,MATCH($C331,'Распределение по орг объему 13'!$A$1:$A$13,0),1)</f>
        <v>7.7780898876404496</v>
      </c>
      <c r="I331" s="718">
        <f>I$101*INDEX('Распределение по орг объему 13'!$E$1:$E$13,MATCH($C331,'Распределение по орг объему 13'!$A$1:$A$13,0),1)</f>
        <v>7.7780898876404496</v>
      </c>
      <c r="J331" s="718">
        <f>J$101*INDEX('Распределение по орг объему 13'!$E$1:$E$13,MATCH($C331,'Распределение по орг объему 13'!$A$1:$A$13,0),1)</f>
        <v>7.7780898876404496</v>
      </c>
      <c r="K331" s="718">
        <f>K$101*INDEX('Распределение по орг объему 13'!$E$1:$E$13,MATCH($C331,'Распределение по орг объему 13'!$A$1:$A$13,0),1)</f>
        <v>7.7780898876404496</v>
      </c>
      <c r="L331" s="718">
        <f>L$101*INDEX('Распределение по орг объему 13'!$E$1:$E$13,MATCH($C331,'Распределение по орг объему 13'!$A$1:$A$13,0),1)</f>
        <v>7.7780898876404496</v>
      </c>
      <c r="M331" s="718">
        <f>M$101*INDEX('Распределение по орг объему 13'!$E$1:$E$13,MATCH($C331,'Распределение по орг объему 13'!$A$1:$A$13,0),1)</f>
        <v>7.7780898876404496</v>
      </c>
      <c r="N331" s="718">
        <f>N$101*INDEX('Распределение по орг объему 13'!$E$1:$E$13,MATCH($C331,'Распределение по орг объему 13'!$A$1:$A$13,0),1)</f>
        <v>7.7780898876404496</v>
      </c>
      <c r="O331" s="718">
        <f>O$101*INDEX('Распределение по орг объему 13'!$E$1:$E$13,MATCH($C331,'Распределение по орг объему 13'!$A$1:$A$13,0),1)</f>
        <v>7.7780898876404496</v>
      </c>
      <c r="P331" s="718">
        <f>P$101*INDEX('Распределение по орг объему 13'!$E$1:$E$13,MATCH($C331,'Распределение по орг объему 13'!$A$1:$A$13,0),1)</f>
        <v>7.7780898876404496</v>
      </c>
      <c r="Q331" s="718">
        <f>Q$101*INDEX('Распределение по орг объему 13'!$E$1:$E$13,MATCH($C331,'Распределение по орг объему 13'!$A$1:$A$13,0),1)</f>
        <v>7.7780898876404496</v>
      </c>
      <c r="R331" s="718">
        <f>R$101*INDEX('Распределение по орг объему 13'!$E$1:$E$13,MATCH($C331,'Распределение по орг объему 13'!$A$1:$A$13,0),1)</f>
        <v>7.7780898876404496</v>
      </c>
      <c r="S331" s="149"/>
      <c r="T331" s="149"/>
      <c r="U331" s="149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49"/>
      <c r="AF331" s="149"/>
      <c r="AG331" s="149"/>
      <c r="AH331" s="149"/>
      <c r="AI331" s="149"/>
      <c r="AJ331" s="149"/>
      <c r="AK331" s="149"/>
      <c r="AL331" s="149"/>
      <c r="AM331" s="149"/>
      <c r="AN331" s="149"/>
      <c r="AO331" s="149"/>
      <c r="AP331" s="149"/>
      <c r="AQ331" s="149"/>
      <c r="AR331" s="149"/>
      <c r="AS331" s="149"/>
      <c r="AT331" s="149"/>
      <c r="AU331" s="149"/>
      <c r="AV331" s="149"/>
      <c r="AW331" s="149"/>
      <c r="AX331" s="149"/>
      <c r="AY331" s="149"/>
      <c r="AZ331" s="149"/>
      <c r="BA331" s="149"/>
      <c r="BB331" s="149"/>
      <c r="BC331" s="149"/>
      <c r="BD331" s="149"/>
      <c r="BE331" s="149"/>
      <c r="BF331" s="149"/>
      <c r="BG331" s="149"/>
      <c r="BH331" s="149"/>
      <c r="BI331" s="149"/>
      <c r="BJ331" s="149"/>
      <c r="BK331" s="149"/>
      <c r="BL331" s="149"/>
      <c r="BM331" s="149"/>
      <c r="BN331" s="149"/>
      <c r="BO331" s="149"/>
      <c r="BP331" s="149"/>
      <c r="BQ331" s="149"/>
      <c r="BR331" s="149"/>
      <c r="BS331" s="149"/>
      <c r="BT331" s="149"/>
      <c r="BU331" s="149"/>
      <c r="BV331" s="149"/>
      <c r="BW331" s="149"/>
      <c r="BX331" s="149"/>
      <c r="BY331" s="149"/>
      <c r="BZ331" s="149"/>
      <c r="CA331" s="149"/>
      <c r="CB331" s="149"/>
      <c r="CC331" s="149"/>
      <c r="CD331" s="149"/>
      <c r="CE331" s="149"/>
      <c r="CF331" s="149"/>
      <c r="CG331" s="149"/>
      <c r="CH331" s="149"/>
      <c r="CI331" s="149"/>
      <c r="CZ331" s="152"/>
      <c r="DA331" s="157"/>
      <c r="DB331" s="164"/>
    </row>
    <row r="332" spans="2:106" s="135" customFormat="1" ht="14.25" outlineLevel="2" x14ac:dyDescent="0.25">
      <c r="B332" s="136"/>
      <c r="C332" s="717" t="str">
        <f t="shared" si="351"/>
        <v>НТЦ</v>
      </c>
      <c r="D332" s="697"/>
      <c r="E332" s="697"/>
      <c r="F332" s="291"/>
      <c r="G332" s="147"/>
      <c r="H332" s="718">
        <f>H$101*INDEX('Распределение по орг объему 13'!$E$1:$E$13,MATCH($C332,'Распределение по орг объему 13'!$A$1:$A$13,0),1)</f>
        <v>9.3337078651685399</v>
      </c>
      <c r="I332" s="718">
        <f>I$101*INDEX('Распределение по орг объему 13'!$E$1:$E$13,MATCH($C332,'Распределение по орг объему 13'!$A$1:$A$13,0),1)</f>
        <v>9.3337078651685399</v>
      </c>
      <c r="J332" s="718">
        <f>J$101*INDEX('Распределение по орг объему 13'!$E$1:$E$13,MATCH($C332,'Распределение по орг объему 13'!$A$1:$A$13,0),1)</f>
        <v>9.3337078651685399</v>
      </c>
      <c r="K332" s="718">
        <f>K$101*INDEX('Распределение по орг объему 13'!$E$1:$E$13,MATCH($C332,'Распределение по орг объему 13'!$A$1:$A$13,0),1)</f>
        <v>9.3337078651685399</v>
      </c>
      <c r="L332" s="718">
        <f>L$101*INDEX('Распределение по орг объему 13'!$E$1:$E$13,MATCH($C332,'Распределение по орг объему 13'!$A$1:$A$13,0),1)</f>
        <v>9.3337078651685399</v>
      </c>
      <c r="M332" s="718">
        <f>M$101*INDEX('Распределение по орг объему 13'!$E$1:$E$13,MATCH($C332,'Распределение по орг объему 13'!$A$1:$A$13,0),1)</f>
        <v>9.3337078651685399</v>
      </c>
      <c r="N332" s="718">
        <f>N$101*INDEX('Распределение по орг объему 13'!$E$1:$E$13,MATCH($C332,'Распределение по орг объему 13'!$A$1:$A$13,0),1)</f>
        <v>9.3337078651685399</v>
      </c>
      <c r="O332" s="718">
        <f>O$101*INDEX('Распределение по орг объему 13'!$E$1:$E$13,MATCH($C332,'Распределение по орг объему 13'!$A$1:$A$13,0),1)</f>
        <v>9.3337078651685399</v>
      </c>
      <c r="P332" s="718">
        <f>P$101*INDEX('Распределение по орг объему 13'!$E$1:$E$13,MATCH($C332,'Распределение по орг объему 13'!$A$1:$A$13,0),1)</f>
        <v>9.3337078651685399</v>
      </c>
      <c r="Q332" s="718">
        <f>Q$101*INDEX('Распределение по орг объему 13'!$E$1:$E$13,MATCH($C332,'Распределение по орг объему 13'!$A$1:$A$13,0),1)</f>
        <v>9.3337078651685399</v>
      </c>
      <c r="R332" s="718">
        <f>R$101*INDEX('Распределение по орг объему 13'!$E$1:$E$13,MATCH($C332,'Распределение по орг объему 13'!$A$1:$A$13,0),1)</f>
        <v>9.3337078651685399</v>
      </c>
      <c r="S332" s="149"/>
      <c r="T332" s="149"/>
      <c r="U332" s="149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49"/>
      <c r="AF332" s="149"/>
      <c r="AG332" s="149"/>
      <c r="AH332" s="149"/>
      <c r="AI332" s="149"/>
      <c r="AJ332" s="149"/>
      <c r="AK332" s="149"/>
      <c r="AL332" s="149"/>
      <c r="AM332" s="149"/>
      <c r="AN332" s="149"/>
      <c r="AO332" s="149"/>
      <c r="AP332" s="149"/>
      <c r="AQ332" s="149"/>
      <c r="AR332" s="149"/>
      <c r="AS332" s="149"/>
      <c r="AT332" s="149"/>
      <c r="AU332" s="149"/>
      <c r="AV332" s="149"/>
      <c r="AW332" s="149"/>
      <c r="AX332" s="149"/>
      <c r="AY332" s="149"/>
      <c r="AZ332" s="149"/>
      <c r="BA332" s="149"/>
      <c r="BB332" s="149"/>
      <c r="BC332" s="149"/>
      <c r="BD332" s="149"/>
      <c r="BE332" s="149"/>
      <c r="BF332" s="149"/>
      <c r="BG332" s="149"/>
      <c r="BH332" s="149"/>
      <c r="BI332" s="149"/>
      <c r="BJ332" s="149"/>
      <c r="BK332" s="149"/>
      <c r="BL332" s="149"/>
      <c r="BM332" s="149"/>
      <c r="BN332" s="149"/>
      <c r="BO332" s="149"/>
      <c r="BP332" s="149"/>
      <c r="BQ332" s="149"/>
      <c r="BR332" s="149"/>
      <c r="BS332" s="149"/>
      <c r="BT332" s="149"/>
      <c r="BU332" s="149"/>
      <c r="BV332" s="149"/>
      <c r="BW332" s="149"/>
      <c r="BX332" s="149"/>
      <c r="BY332" s="149"/>
      <c r="BZ332" s="149"/>
      <c r="CA332" s="149"/>
      <c r="CB332" s="149"/>
      <c r="CC332" s="149"/>
      <c r="CD332" s="149"/>
      <c r="CE332" s="149"/>
      <c r="CF332" s="149"/>
      <c r="CG332" s="149"/>
      <c r="CH332" s="149"/>
      <c r="CI332" s="149"/>
      <c r="CZ332" s="152"/>
      <c r="DA332" s="157"/>
      <c r="DB332" s="164"/>
    </row>
    <row r="333" spans="2:106" s="135" customFormat="1" ht="14.25" outlineLevel="2" x14ac:dyDescent="0.25">
      <c r="B333" s="136"/>
      <c r="C333" s="717" t="str">
        <f t="shared" si="351"/>
        <v>Меретояха</v>
      </c>
      <c r="D333" s="697"/>
      <c r="E333" s="697"/>
      <c r="F333" s="292"/>
      <c r="G333" s="137"/>
      <c r="H333" s="718">
        <f>H$101*INDEX('Распределение по орг объему 13'!$E$1:$E$13,MATCH($C333,'Распределение по орг объему 13'!$A$1:$A$13,0),1)</f>
        <v>9.3337078651685399</v>
      </c>
      <c r="I333" s="718">
        <f>I$101*INDEX('Распределение по орг объему 13'!$E$1:$E$13,MATCH($C333,'Распределение по орг объему 13'!$A$1:$A$13,0),1)</f>
        <v>9.3337078651685399</v>
      </c>
      <c r="J333" s="718">
        <f>J$101*INDEX('Распределение по орг объему 13'!$E$1:$E$13,MATCH($C333,'Распределение по орг объему 13'!$A$1:$A$13,0),1)</f>
        <v>9.3337078651685399</v>
      </c>
      <c r="K333" s="718">
        <f>K$101*INDEX('Распределение по орг объему 13'!$E$1:$E$13,MATCH($C333,'Распределение по орг объему 13'!$A$1:$A$13,0),1)</f>
        <v>9.3337078651685399</v>
      </c>
      <c r="L333" s="718">
        <f>L$101*INDEX('Распределение по орг объему 13'!$E$1:$E$13,MATCH($C333,'Распределение по орг объему 13'!$A$1:$A$13,0),1)</f>
        <v>9.3337078651685399</v>
      </c>
      <c r="M333" s="718">
        <f>M$101*INDEX('Распределение по орг объему 13'!$E$1:$E$13,MATCH($C333,'Распределение по орг объему 13'!$A$1:$A$13,0),1)</f>
        <v>9.3337078651685399</v>
      </c>
      <c r="N333" s="718">
        <f>N$101*INDEX('Распределение по орг объему 13'!$E$1:$E$13,MATCH($C333,'Распределение по орг объему 13'!$A$1:$A$13,0),1)</f>
        <v>9.3337078651685399</v>
      </c>
      <c r="O333" s="718">
        <f>O$101*INDEX('Распределение по орг объему 13'!$E$1:$E$13,MATCH($C333,'Распределение по орг объему 13'!$A$1:$A$13,0),1)</f>
        <v>9.3337078651685399</v>
      </c>
      <c r="P333" s="718">
        <f>P$101*INDEX('Распределение по орг объему 13'!$E$1:$E$13,MATCH($C333,'Распределение по орг объему 13'!$A$1:$A$13,0),1)</f>
        <v>9.3337078651685399</v>
      </c>
      <c r="Q333" s="718">
        <f>Q$101*INDEX('Распределение по орг объему 13'!$E$1:$E$13,MATCH($C333,'Распределение по орг объему 13'!$A$1:$A$13,0),1)</f>
        <v>9.3337078651685399</v>
      </c>
      <c r="R333" s="718">
        <f>R$101*INDEX('Распределение по орг объему 13'!$E$1:$E$13,MATCH($C333,'Распределение по орг объему 13'!$A$1:$A$13,0),1)</f>
        <v>9.3337078651685399</v>
      </c>
      <c r="S333" s="149"/>
      <c r="T333" s="149"/>
      <c r="U333" s="149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49"/>
      <c r="AF333" s="149"/>
      <c r="AG333" s="149"/>
      <c r="AH333" s="149"/>
      <c r="AI333" s="149"/>
      <c r="AJ333" s="149"/>
      <c r="AK333" s="149"/>
      <c r="AL333" s="149"/>
      <c r="AM333" s="149"/>
      <c r="AN333" s="149"/>
      <c r="AO333" s="149"/>
      <c r="AP333" s="149"/>
      <c r="AQ333" s="149"/>
      <c r="AR333" s="149"/>
      <c r="AS333" s="149"/>
      <c r="AT333" s="149"/>
      <c r="AU333" s="149"/>
      <c r="AV333" s="149"/>
      <c r="AW333" s="149"/>
      <c r="AX333" s="149"/>
      <c r="AY333" s="149"/>
      <c r="AZ333" s="149"/>
      <c r="BA333" s="149"/>
      <c r="BB333" s="149"/>
      <c r="BC333" s="149"/>
      <c r="BD333" s="149"/>
      <c r="BE333" s="149"/>
      <c r="BF333" s="149"/>
      <c r="BG333" s="149"/>
      <c r="BH333" s="149"/>
      <c r="BI333" s="149"/>
      <c r="BJ333" s="149"/>
      <c r="BK333" s="149"/>
      <c r="BL333" s="149"/>
      <c r="BM333" s="149"/>
      <c r="BN333" s="149"/>
      <c r="BO333" s="149"/>
      <c r="BP333" s="149"/>
      <c r="BQ333" s="149"/>
      <c r="BR333" s="149"/>
      <c r="BS333" s="149"/>
      <c r="BT333" s="149"/>
      <c r="BU333" s="149"/>
      <c r="BV333" s="149"/>
      <c r="BW333" s="149"/>
      <c r="BX333" s="149"/>
      <c r="BY333" s="149"/>
      <c r="BZ333" s="149"/>
      <c r="CA333" s="149"/>
      <c r="CB333" s="149"/>
      <c r="CC333" s="149"/>
      <c r="CD333" s="149"/>
      <c r="CE333" s="149"/>
      <c r="CF333" s="149"/>
      <c r="CG333" s="149"/>
      <c r="CH333" s="149"/>
      <c r="CI333" s="149"/>
      <c r="CZ333" s="152"/>
      <c r="DA333" s="157"/>
      <c r="DB333" s="164" t="str">
        <f t="shared" ref="DB333" si="352">DA333&amp;"_"&amp;B333&amp;"_"&amp;C333</f>
        <v>__Меретояха</v>
      </c>
    </row>
    <row r="334" spans="2:106" s="46" customFormat="1" ht="14.25" outlineLevel="1" x14ac:dyDescent="0.25">
      <c r="B334" s="301" t="str">
        <f>B80</f>
        <v>6.2</v>
      </c>
      <c r="C334" s="302" t="str">
        <f>C80</f>
        <v>Сокращение CAPEX</v>
      </c>
      <c r="D334" s="49"/>
      <c r="E334" s="49"/>
      <c r="F334" s="290" t="str">
        <f>F80</f>
        <v>тыс.руб.</v>
      </c>
      <c r="G334" s="51">
        <f>SUM(H334:CI334)</f>
        <v>0</v>
      </c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52"/>
      <c r="AE334" s="52"/>
      <c r="AF334" s="52"/>
      <c r="AG334" s="52"/>
      <c r="AH334" s="52"/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/>
      <c r="BB334" s="52"/>
      <c r="BC334" s="52"/>
      <c r="BD334" s="52"/>
      <c r="BE334" s="52"/>
      <c r="BF334" s="52"/>
      <c r="BG334" s="52"/>
      <c r="BH334" s="52"/>
      <c r="BI334" s="52"/>
      <c r="BJ334" s="52"/>
      <c r="BK334" s="52"/>
      <c r="BL334" s="52"/>
      <c r="BM334" s="52"/>
      <c r="BN334" s="52"/>
      <c r="BO334" s="52"/>
      <c r="BP334" s="52"/>
      <c r="BQ334" s="52"/>
      <c r="BR334" s="52"/>
      <c r="BS334" s="52"/>
      <c r="BT334" s="52"/>
      <c r="BU334" s="52"/>
      <c r="BV334" s="52"/>
      <c r="BW334" s="52"/>
      <c r="BX334" s="52"/>
      <c r="BY334" s="52"/>
      <c r="BZ334" s="52"/>
      <c r="CA334" s="52"/>
      <c r="CB334" s="52"/>
      <c r="CC334" s="52"/>
      <c r="CD334" s="52"/>
      <c r="CE334" s="52"/>
      <c r="CF334" s="52"/>
      <c r="CG334" s="52"/>
      <c r="CH334" s="52"/>
      <c r="CI334" s="52"/>
      <c r="CZ334" s="168" t="s">
        <v>181</v>
      </c>
      <c r="DA334" s="168">
        <f>DA111+1</f>
        <v>71</v>
      </c>
      <c r="DB334" s="162" t="str">
        <f t="shared" si="61"/>
        <v>71_6.2_Сокращение CAPEX</v>
      </c>
    </row>
    <row r="335" spans="2:106" s="135" customFormat="1" ht="14.25" outlineLevel="3" x14ac:dyDescent="0.25">
      <c r="B335" s="308" t="s">
        <v>797</v>
      </c>
      <c r="C335" s="309" t="s">
        <v>798</v>
      </c>
      <c r="D335" s="310"/>
      <c r="E335" s="310"/>
      <c r="F335" s="290" t="str">
        <f>F81</f>
        <v>тыс.руб.</v>
      </c>
      <c r="G335" s="311">
        <f>SUM(H335:CI335)</f>
        <v>0</v>
      </c>
      <c r="H335" s="312"/>
      <c r="I335" s="312"/>
      <c r="J335" s="312"/>
      <c r="K335" s="312"/>
      <c r="L335" s="312"/>
      <c r="M335" s="312"/>
      <c r="N335" s="312"/>
      <c r="O335" s="312"/>
      <c r="P335" s="312"/>
      <c r="Q335" s="312"/>
      <c r="R335" s="312"/>
      <c r="S335" s="312"/>
      <c r="T335" s="312"/>
      <c r="U335" s="312"/>
      <c r="V335" s="312"/>
      <c r="W335" s="312"/>
      <c r="X335" s="312"/>
      <c r="Y335" s="312"/>
      <c r="Z335" s="312"/>
      <c r="AA335" s="312"/>
      <c r="AB335" s="312"/>
      <c r="AC335" s="312"/>
      <c r="AD335" s="312"/>
      <c r="AE335" s="312"/>
      <c r="AF335" s="312"/>
      <c r="AG335" s="312"/>
      <c r="AH335" s="312"/>
      <c r="AI335" s="312"/>
      <c r="AJ335" s="312"/>
      <c r="AK335" s="312"/>
      <c r="AL335" s="312"/>
      <c r="AM335" s="312"/>
      <c r="AN335" s="312"/>
      <c r="AO335" s="312"/>
      <c r="AP335" s="312"/>
      <c r="AQ335" s="312"/>
      <c r="AR335" s="312"/>
      <c r="AS335" s="312"/>
      <c r="AT335" s="312"/>
      <c r="AU335" s="312"/>
      <c r="AV335" s="312"/>
      <c r="AW335" s="312"/>
      <c r="AX335" s="312"/>
      <c r="AY335" s="312"/>
      <c r="AZ335" s="312"/>
      <c r="BA335" s="312"/>
      <c r="BB335" s="312"/>
      <c r="BC335" s="312"/>
      <c r="BD335" s="312"/>
      <c r="BE335" s="312"/>
      <c r="BF335" s="312"/>
      <c r="BG335" s="312"/>
      <c r="BH335" s="312"/>
      <c r="BI335" s="312"/>
      <c r="BJ335" s="312"/>
      <c r="BK335" s="312"/>
      <c r="BL335" s="312"/>
      <c r="BM335" s="312"/>
      <c r="BN335" s="312"/>
      <c r="BO335" s="312"/>
      <c r="BP335" s="312"/>
      <c r="BQ335" s="312"/>
      <c r="BR335" s="312"/>
      <c r="BS335" s="312"/>
      <c r="BT335" s="312"/>
      <c r="BU335" s="312"/>
      <c r="BV335" s="312"/>
      <c r="BW335" s="312"/>
      <c r="BX335" s="312"/>
      <c r="BY335" s="312"/>
      <c r="BZ335" s="312"/>
      <c r="CA335" s="312"/>
      <c r="CB335" s="312"/>
      <c r="CC335" s="312"/>
      <c r="CD335" s="312"/>
      <c r="CE335" s="312"/>
      <c r="CF335" s="312"/>
      <c r="CG335" s="312"/>
      <c r="CH335" s="312"/>
      <c r="CI335" s="312"/>
      <c r="CZ335" s="168" t="s">
        <v>181</v>
      </c>
      <c r="DA335" s="168">
        <f>DA334+1</f>
        <v>72</v>
      </c>
      <c r="DB335" s="162" t="str">
        <f t="shared" si="61"/>
        <v>72_6.2.1_Влияние на амортизацию</v>
      </c>
    </row>
    <row r="336" spans="2:106" s="135" customFormat="1" ht="14.25" outlineLevel="2" x14ac:dyDescent="0.25">
      <c r="B336" s="136"/>
      <c r="C336" s="137"/>
      <c r="D336" s="147"/>
      <c r="E336" s="147"/>
      <c r="F336" s="291"/>
      <c r="G336" s="147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49"/>
      <c r="AF336" s="149"/>
      <c r="AG336" s="149"/>
      <c r="AH336" s="149"/>
      <c r="AI336" s="149"/>
      <c r="AJ336" s="149"/>
      <c r="AK336" s="149"/>
      <c r="AL336" s="149"/>
      <c r="AM336" s="149"/>
      <c r="AN336" s="149"/>
      <c r="AO336" s="149"/>
      <c r="AP336" s="149"/>
      <c r="AQ336" s="149"/>
      <c r="AR336" s="149"/>
      <c r="AS336" s="149"/>
      <c r="AT336" s="149"/>
      <c r="AU336" s="149"/>
      <c r="AV336" s="149"/>
      <c r="AW336" s="149"/>
      <c r="AX336" s="149"/>
      <c r="AY336" s="149"/>
      <c r="AZ336" s="149"/>
      <c r="BA336" s="149"/>
      <c r="BB336" s="149"/>
      <c r="BC336" s="149"/>
      <c r="BD336" s="149"/>
      <c r="BE336" s="149"/>
      <c r="BF336" s="149"/>
      <c r="BG336" s="149"/>
      <c r="BH336" s="149"/>
      <c r="BI336" s="149"/>
      <c r="BJ336" s="149"/>
      <c r="BK336" s="149"/>
      <c r="BL336" s="149"/>
      <c r="BM336" s="149"/>
      <c r="BN336" s="149"/>
      <c r="BO336" s="149"/>
      <c r="BP336" s="149"/>
      <c r="BQ336" s="149"/>
      <c r="BR336" s="149"/>
      <c r="BS336" s="149"/>
      <c r="BT336" s="149"/>
      <c r="BU336" s="149"/>
      <c r="BV336" s="149"/>
      <c r="BW336" s="149"/>
      <c r="BX336" s="149"/>
      <c r="BY336" s="149"/>
      <c r="BZ336" s="149"/>
      <c r="CA336" s="149"/>
      <c r="CB336" s="149"/>
      <c r="CC336" s="149"/>
      <c r="CD336" s="149"/>
      <c r="CE336" s="149"/>
      <c r="CF336" s="149"/>
      <c r="CG336" s="149"/>
      <c r="CH336" s="149"/>
      <c r="CI336" s="149"/>
      <c r="CZ336" s="152"/>
      <c r="DA336" s="157"/>
      <c r="DB336" s="164" t="str">
        <f t="shared" si="61"/>
        <v>__</v>
      </c>
    </row>
    <row r="337" spans="1:106" s="135" customFormat="1" ht="14.25" outlineLevel="2" x14ac:dyDescent="0.25">
      <c r="B337" s="136"/>
      <c r="C337" s="137"/>
      <c r="D337" s="137"/>
      <c r="E337" s="137"/>
      <c r="F337" s="292"/>
      <c r="G337" s="137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/>
      <c r="T337" s="149"/>
      <c r="U337" s="149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49"/>
      <c r="AF337" s="149"/>
      <c r="AG337" s="149"/>
      <c r="AH337" s="149"/>
      <c r="AI337" s="149"/>
      <c r="AJ337" s="149"/>
      <c r="AK337" s="149"/>
      <c r="AL337" s="149"/>
      <c r="AM337" s="149"/>
      <c r="AN337" s="149"/>
      <c r="AO337" s="149"/>
      <c r="AP337" s="149"/>
      <c r="AQ337" s="149"/>
      <c r="AR337" s="149"/>
      <c r="AS337" s="149"/>
      <c r="AT337" s="149"/>
      <c r="AU337" s="149"/>
      <c r="AV337" s="149"/>
      <c r="AW337" s="149"/>
      <c r="AX337" s="149"/>
      <c r="AY337" s="149"/>
      <c r="AZ337" s="149"/>
      <c r="BA337" s="149"/>
      <c r="BB337" s="149"/>
      <c r="BC337" s="149"/>
      <c r="BD337" s="149"/>
      <c r="BE337" s="149"/>
      <c r="BF337" s="149"/>
      <c r="BG337" s="149"/>
      <c r="BH337" s="149"/>
      <c r="BI337" s="149"/>
      <c r="BJ337" s="149"/>
      <c r="BK337" s="149"/>
      <c r="BL337" s="149"/>
      <c r="BM337" s="149"/>
      <c r="BN337" s="149"/>
      <c r="BO337" s="149"/>
      <c r="BP337" s="149"/>
      <c r="BQ337" s="149"/>
      <c r="BR337" s="149"/>
      <c r="BS337" s="149"/>
      <c r="BT337" s="149"/>
      <c r="BU337" s="149"/>
      <c r="BV337" s="149"/>
      <c r="BW337" s="149"/>
      <c r="BX337" s="149"/>
      <c r="BY337" s="149"/>
      <c r="BZ337" s="149"/>
      <c r="CA337" s="149"/>
      <c r="CB337" s="149"/>
      <c r="CC337" s="149"/>
      <c r="CD337" s="149"/>
      <c r="CE337" s="149"/>
      <c r="CF337" s="149"/>
      <c r="CG337" s="149"/>
      <c r="CH337" s="149"/>
      <c r="CI337" s="149"/>
      <c r="CZ337" s="152"/>
      <c r="DA337" s="157"/>
      <c r="DB337" s="164" t="str">
        <f t="shared" si="61"/>
        <v>__</v>
      </c>
    </row>
    <row r="338" spans="1:106" s="46" customFormat="1" ht="14.25" outlineLevel="1" x14ac:dyDescent="0.25">
      <c r="B338" s="301" t="str">
        <f>B81</f>
        <v>6.3</v>
      </c>
      <c r="C338" s="48" t="str">
        <f>C81</f>
        <v>Сокращение OPEX</v>
      </c>
      <c r="D338" s="49"/>
      <c r="E338" s="49"/>
      <c r="F338" s="290" t="str">
        <f>F83</f>
        <v>тыс.руб.</v>
      </c>
      <c r="G338" s="51">
        <f>SUM(H338:CI338)</f>
        <v>0</v>
      </c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52"/>
      <c r="AE338" s="52"/>
      <c r="AF338" s="52"/>
      <c r="AG338" s="52"/>
      <c r="AH338" s="52"/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2"/>
      <c r="BA338" s="52"/>
      <c r="BB338" s="52"/>
      <c r="BC338" s="52"/>
      <c r="BD338" s="52"/>
      <c r="BE338" s="52"/>
      <c r="BF338" s="52"/>
      <c r="BG338" s="52"/>
      <c r="BH338" s="52"/>
      <c r="BI338" s="52"/>
      <c r="BJ338" s="52"/>
      <c r="BK338" s="52"/>
      <c r="BL338" s="52"/>
      <c r="BM338" s="52"/>
      <c r="BN338" s="52"/>
      <c r="BO338" s="52"/>
      <c r="BP338" s="52"/>
      <c r="BQ338" s="52"/>
      <c r="BR338" s="52"/>
      <c r="BS338" s="52"/>
      <c r="BT338" s="52"/>
      <c r="BU338" s="52"/>
      <c r="BV338" s="52"/>
      <c r="BW338" s="52"/>
      <c r="BX338" s="52"/>
      <c r="BY338" s="52"/>
      <c r="BZ338" s="52"/>
      <c r="CA338" s="52"/>
      <c r="CB338" s="52"/>
      <c r="CC338" s="52"/>
      <c r="CD338" s="52"/>
      <c r="CE338" s="52"/>
      <c r="CF338" s="52"/>
      <c r="CG338" s="52"/>
      <c r="CH338" s="52"/>
      <c r="CI338" s="52"/>
      <c r="CZ338" s="168" t="s">
        <v>181</v>
      </c>
      <c r="DA338" s="168">
        <f>DA335+1</f>
        <v>73</v>
      </c>
      <c r="DB338" s="162" t="str">
        <f t="shared" si="61"/>
        <v>73_6.3_Сокращение OPEX</v>
      </c>
    </row>
    <row r="339" spans="1:106" s="135" customFormat="1" ht="14.25" outlineLevel="2" x14ac:dyDescent="0.25">
      <c r="B339" s="136"/>
      <c r="C339" s="137"/>
      <c r="D339" s="147"/>
      <c r="E339" s="147"/>
      <c r="F339" s="291"/>
      <c r="G339" s="147"/>
      <c r="H339" s="149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/>
      <c r="T339" s="149"/>
      <c r="U339" s="149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49"/>
      <c r="AF339" s="149"/>
      <c r="AG339" s="149"/>
      <c r="AH339" s="149"/>
      <c r="AI339" s="149"/>
      <c r="AJ339" s="149"/>
      <c r="AK339" s="149"/>
      <c r="AL339" s="149"/>
      <c r="AM339" s="149"/>
      <c r="AN339" s="149"/>
      <c r="AO339" s="149"/>
      <c r="AP339" s="149"/>
      <c r="AQ339" s="149"/>
      <c r="AR339" s="149"/>
      <c r="AS339" s="149"/>
      <c r="AT339" s="149"/>
      <c r="AU339" s="149"/>
      <c r="AV339" s="149"/>
      <c r="AW339" s="149"/>
      <c r="AX339" s="149"/>
      <c r="AY339" s="149"/>
      <c r="AZ339" s="149"/>
      <c r="BA339" s="149"/>
      <c r="BB339" s="149"/>
      <c r="BC339" s="149"/>
      <c r="BD339" s="149"/>
      <c r="BE339" s="149"/>
      <c r="BF339" s="149"/>
      <c r="BG339" s="149"/>
      <c r="BH339" s="149"/>
      <c r="BI339" s="149"/>
      <c r="BJ339" s="149"/>
      <c r="BK339" s="149"/>
      <c r="BL339" s="149"/>
      <c r="BM339" s="149"/>
      <c r="BN339" s="149"/>
      <c r="BO339" s="149"/>
      <c r="BP339" s="149"/>
      <c r="BQ339" s="149"/>
      <c r="BR339" s="149"/>
      <c r="BS339" s="149"/>
      <c r="BT339" s="149"/>
      <c r="BU339" s="149"/>
      <c r="BV339" s="149"/>
      <c r="BW339" s="149"/>
      <c r="BX339" s="149"/>
      <c r="BY339" s="149"/>
      <c r="BZ339" s="149"/>
      <c r="CA339" s="149"/>
      <c r="CB339" s="149"/>
      <c r="CC339" s="149"/>
      <c r="CD339" s="149"/>
      <c r="CE339" s="149"/>
      <c r="CF339" s="149"/>
      <c r="CG339" s="149"/>
      <c r="CH339" s="149"/>
      <c r="CI339" s="149"/>
      <c r="CZ339" s="152"/>
      <c r="DA339" s="157"/>
      <c r="DB339" s="164" t="str">
        <f t="shared" si="61"/>
        <v>__</v>
      </c>
    </row>
    <row r="340" spans="1:106" s="135" customFormat="1" ht="14.25" outlineLevel="2" x14ac:dyDescent="0.25">
      <c r="B340" s="136"/>
      <c r="C340" s="137"/>
      <c r="D340" s="137"/>
      <c r="E340" s="137"/>
      <c r="F340" s="292"/>
      <c r="G340" s="137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49"/>
      <c r="AF340" s="149"/>
      <c r="AG340" s="149"/>
      <c r="AH340" s="149"/>
      <c r="AI340" s="149"/>
      <c r="AJ340" s="149"/>
      <c r="AK340" s="149"/>
      <c r="AL340" s="149"/>
      <c r="AM340" s="149"/>
      <c r="AN340" s="149"/>
      <c r="AO340" s="149"/>
      <c r="AP340" s="149"/>
      <c r="AQ340" s="149"/>
      <c r="AR340" s="149"/>
      <c r="AS340" s="149"/>
      <c r="AT340" s="149"/>
      <c r="AU340" s="149"/>
      <c r="AV340" s="149"/>
      <c r="AW340" s="149"/>
      <c r="AX340" s="149"/>
      <c r="AY340" s="149"/>
      <c r="AZ340" s="149"/>
      <c r="BA340" s="149"/>
      <c r="BB340" s="149"/>
      <c r="BC340" s="149"/>
      <c r="BD340" s="149"/>
      <c r="BE340" s="149"/>
      <c r="BF340" s="149"/>
      <c r="BG340" s="149"/>
      <c r="BH340" s="149"/>
      <c r="BI340" s="149"/>
      <c r="BJ340" s="149"/>
      <c r="BK340" s="149"/>
      <c r="BL340" s="149"/>
      <c r="BM340" s="149"/>
      <c r="BN340" s="149"/>
      <c r="BO340" s="149"/>
      <c r="BP340" s="149"/>
      <c r="BQ340" s="149"/>
      <c r="BR340" s="149"/>
      <c r="BS340" s="149"/>
      <c r="BT340" s="149"/>
      <c r="BU340" s="149"/>
      <c r="BV340" s="149"/>
      <c r="BW340" s="149"/>
      <c r="BX340" s="149"/>
      <c r="BY340" s="149"/>
      <c r="BZ340" s="149"/>
      <c r="CA340" s="149"/>
      <c r="CB340" s="149"/>
      <c r="CC340" s="149"/>
      <c r="CD340" s="149"/>
      <c r="CE340" s="149"/>
      <c r="CF340" s="149"/>
      <c r="CG340" s="149"/>
      <c r="CH340" s="149"/>
      <c r="CI340" s="149"/>
      <c r="CZ340" s="152"/>
      <c r="DA340" s="157"/>
      <c r="DB340" s="164" t="str">
        <f t="shared" si="61"/>
        <v>__</v>
      </c>
    </row>
    <row r="341" spans="1:106" s="46" customFormat="1" ht="14.25" outlineLevel="1" x14ac:dyDescent="0.25">
      <c r="A341" s="44"/>
      <c r="B341" s="301" t="str">
        <f>B82</f>
        <v>6.4</v>
      </c>
      <c r="C341" s="48" t="str">
        <f>C82</f>
        <v>Изменение денежного потока от увеличения добычи/реализации УВ</v>
      </c>
      <c r="D341" s="49"/>
      <c r="E341" s="49"/>
      <c r="F341" s="290" t="str">
        <f>F82</f>
        <v>тыс.руб.</v>
      </c>
      <c r="G341" s="51">
        <f>SUM(H341:CI341)</f>
        <v>0</v>
      </c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52"/>
      <c r="AE341" s="52"/>
      <c r="AF341" s="52"/>
      <c r="AG341" s="52"/>
      <c r="AH341" s="52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2"/>
      <c r="AY341" s="52"/>
      <c r="AZ341" s="52"/>
      <c r="BA341" s="52"/>
      <c r="BB341" s="52"/>
      <c r="BC341" s="52"/>
      <c r="BD341" s="52"/>
      <c r="BE341" s="52"/>
      <c r="BF341" s="52"/>
      <c r="BG341" s="52"/>
      <c r="BH341" s="52"/>
      <c r="BI341" s="52"/>
      <c r="BJ341" s="52"/>
      <c r="BK341" s="52"/>
      <c r="BL341" s="52"/>
      <c r="BM341" s="52"/>
      <c r="BN341" s="52"/>
      <c r="BO341" s="52"/>
      <c r="BP341" s="52"/>
      <c r="BQ341" s="52"/>
      <c r="BR341" s="52"/>
      <c r="BS341" s="52"/>
      <c r="BT341" s="52"/>
      <c r="BU341" s="52"/>
      <c r="BV341" s="52"/>
      <c r="BW341" s="52"/>
      <c r="BX341" s="52"/>
      <c r="BY341" s="52"/>
      <c r="BZ341" s="52"/>
      <c r="CA341" s="52"/>
      <c r="CB341" s="52"/>
      <c r="CC341" s="52"/>
      <c r="CD341" s="52"/>
      <c r="CE341" s="52"/>
      <c r="CF341" s="52"/>
      <c r="CG341" s="52"/>
      <c r="CH341" s="52"/>
      <c r="CI341" s="52"/>
      <c r="CZ341" s="168" t="s">
        <v>181</v>
      </c>
      <c r="DA341" s="168">
        <f>DA338+1</f>
        <v>74</v>
      </c>
      <c r="DB341" s="162" t="str">
        <f t="shared" si="61"/>
        <v>74_6.4_Изменение денежного потока от увеличения добычи/реализации УВ</v>
      </c>
    </row>
    <row r="342" spans="1:106" s="135" customFormat="1" ht="14.25" outlineLevel="2" x14ac:dyDescent="0.25">
      <c r="B342" s="136"/>
      <c r="C342" s="137"/>
      <c r="D342" s="147"/>
      <c r="E342" s="147"/>
      <c r="F342" s="291"/>
      <c r="G342" s="147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49"/>
      <c r="AF342" s="149"/>
      <c r="AG342" s="149"/>
      <c r="AH342" s="149"/>
      <c r="AI342" s="149"/>
      <c r="AJ342" s="149"/>
      <c r="AK342" s="149"/>
      <c r="AL342" s="149"/>
      <c r="AM342" s="149"/>
      <c r="AN342" s="149"/>
      <c r="AO342" s="149"/>
      <c r="AP342" s="149"/>
      <c r="AQ342" s="149"/>
      <c r="AR342" s="149"/>
      <c r="AS342" s="149"/>
      <c r="AT342" s="149"/>
      <c r="AU342" s="149"/>
      <c r="AV342" s="149"/>
      <c r="AW342" s="149"/>
      <c r="AX342" s="149"/>
      <c r="AY342" s="149"/>
      <c r="AZ342" s="149"/>
      <c r="BA342" s="149"/>
      <c r="BB342" s="149"/>
      <c r="BC342" s="149"/>
      <c r="BD342" s="149"/>
      <c r="BE342" s="149"/>
      <c r="BF342" s="149"/>
      <c r="BG342" s="149"/>
      <c r="BH342" s="149"/>
      <c r="BI342" s="149"/>
      <c r="BJ342" s="149"/>
      <c r="BK342" s="149"/>
      <c r="BL342" s="149"/>
      <c r="BM342" s="149"/>
      <c r="BN342" s="149"/>
      <c r="BO342" s="149"/>
      <c r="BP342" s="149"/>
      <c r="BQ342" s="149"/>
      <c r="BR342" s="149"/>
      <c r="BS342" s="149"/>
      <c r="BT342" s="149"/>
      <c r="BU342" s="149"/>
      <c r="BV342" s="149"/>
      <c r="BW342" s="149"/>
      <c r="BX342" s="149"/>
      <c r="BY342" s="149"/>
      <c r="BZ342" s="149"/>
      <c r="CA342" s="149"/>
      <c r="CB342" s="149"/>
      <c r="CC342" s="149"/>
      <c r="CD342" s="149"/>
      <c r="CE342" s="149"/>
      <c r="CF342" s="149"/>
      <c r="CG342" s="149"/>
      <c r="CH342" s="149"/>
      <c r="CI342" s="149"/>
      <c r="CZ342" s="152"/>
      <c r="DA342" s="157"/>
      <c r="DB342" s="164" t="str">
        <f t="shared" si="61"/>
        <v>__</v>
      </c>
    </row>
    <row r="343" spans="1:106" s="135" customFormat="1" ht="14.25" outlineLevel="2" x14ac:dyDescent="0.25">
      <c r="B343" s="136"/>
      <c r="C343" s="137"/>
      <c r="D343" s="137"/>
      <c r="E343" s="137"/>
      <c r="F343" s="292"/>
      <c r="G343" s="137"/>
      <c r="H343" s="149"/>
      <c r="I343" s="149"/>
      <c r="J343" s="149"/>
      <c r="K343" s="149"/>
      <c r="L343" s="149"/>
      <c r="M343" s="149"/>
      <c r="N343" s="149"/>
      <c r="O343" s="149"/>
      <c r="P343" s="149"/>
      <c r="Q343" s="149"/>
      <c r="R343" s="149"/>
      <c r="S343" s="149"/>
      <c r="T343" s="149"/>
      <c r="U343" s="149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49"/>
      <c r="AF343" s="149"/>
      <c r="AG343" s="149"/>
      <c r="AH343" s="149"/>
      <c r="AI343" s="149"/>
      <c r="AJ343" s="149"/>
      <c r="AK343" s="149"/>
      <c r="AL343" s="149"/>
      <c r="AM343" s="149"/>
      <c r="AN343" s="149"/>
      <c r="AO343" s="149"/>
      <c r="AP343" s="149"/>
      <c r="AQ343" s="149"/>
      <c r="AR343" s="149"/>
      <c r="AS343" s="149"/>
      <c r="AT343" s="149"/>
      <c r="AU343" s="149"/>
      <c r="AV343" s="149"/>
      <c r="AW343" s="149"/>
      <c r="AX343" s="149"/>
      <c r="AY343" s="149"/>
      <c r="AZ343" s="149"/>
      <c r="BA343" s="149"/>
      <c r="BB343" s="149"/>
      <c r="BC343" s="149"/>
      <c r="BD343" s="149"/>
      <c r="BE343" s="149"/>
      <c r="BF343" s="149"/>
      <c r="BG343" s="149"/>
      <c r="BH343" s="149"/>
      <c r="BI343" s="149"/>
      <c r="BJ343" s="149"/>
      <c r="BK343" s="149"/>
      <c r="BL343" s="149"/>
      <c r="BM343" s="149"/>
      <c r="BN343" s="149"/>
      <c r="BO343" s="149"/>
      <c r="BP343" s="149"/>
      <c r="BQ343" s="149"/>
      <c r="BR343" s="149"/>
      <c r="BS343" s="149"/>
      <c r="BT343" s="149"/>
      <c r="BU343" s="149"/>
      <c r="BV343" s="149"/>
      <c r="BW343" s="149"/>
      <c r="BX343" s="149"/>
      <c r="BY343" s="149"/>
      <c r="BZ343" s="149"/>
      <c r="CA343" s="149"/>
      <c r="CB343" s="149"/>
      <c r="CC343" s="149"/>
      <c r="CD343" s="149"/>
      <c r="CE343" s="149"/>
      <c r="CF343" s="149"/>
      <c r="CG343" s="149"/>
      <c r="CH343" s="149"/>
      <c r="CI343" s="149"/>
      <c r="CZ343" s="152"/>
      <c r="DA343" s="157"/>
      <c r="DB343" s="164" t="str">
        <f t="shared" si="61"/>
        <v>__</v>
      </c>
    </row>
    <row r="344" spans="1:106" s="46" customFormat="1" ht="14.25" outlineLevel="1" x14ac:dyDescent="0.25">
      <c r="A344" s="44"/>
      <c r="B344" s="301" t="str">
        <f>B83</f>
        <v>6.5</v>
      </c>
      <c r="C344" s="48" t="str">
        <f>C83</f>
        <v>Ранняя добыча / ранняя нефть</v>
      </c>
      <c r="D344" s="49"/>
      <c r="E344" s="49"/>
      <c r="F344" s="290" t="str">
        <f>F83</f>
        <v>тыс.руб.</v>
      </c>
      <c r="G344" s="51">
        <f>SUM(H344:CI344)</f>
        <v>0</v>
      </c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52"/>
      <c r="AE344" s="52"/>
      <c r="AF344" s="52"/>
      <c r="AG344" s="52"/>
      <c r="AH344" s="52"/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2"/>
      <c r="BA344" s="52"/>
      <c r="BB344" s="52"/>
      <c r="BC344" s="52"/>
      <c r="BD344" s="52"/>
      <c r="BE344" s="52"/>
      <c r="BF344" s="52"/>
      <c r="BG344" s="52"/>
      <c r="BH344" s="52"/>
      <c r="BI344" s="52"/>
      <c r="BJ344" s="52"/>
      <c r="BK344" s="52"/>
      <c r="BL344" s="52"/>
      <c r="BM344" s="52"/>
      <c r="BN344" s="52"/>
      <c r="BO344" s="52"/>
      <c r="BP344" s="52"/>
      <c r="BQ344" s="52"/>
      <c r="BR344" s="52"/>
      <c r="BS344" s="52"/>
      <c r="BT344" s="52"/>
      <c r="BU344" s="52"/>
      <c r="BV344" s="52"/>
      <c r="BW344" s="52"/>
      <c r="BX344" s="52"/>
      <c r="BY344" s="52"/>
      <c r="BZ344" s="52"/>
      <c r="CA344" s="52"/>
      <c r="CB344" s="52"/>
      <c r="CC344" s="52"/>
      <c r="CD344" s="52"/>
      <c r="CE344" s="52"/>
      <c r="CF344" s="52"/>
      <c r="CG344" s="52"/>
      <c r="CH344" s="52"/>
      <c r="CI344" s="52"/>
      <c r="CZ344" s="170" t="s">
        <v>181</v>
      </c>
      <c r="DA344" s="168">
        <f>DA341+1</f>
        <v>75</v>
      </c>
      <c r="DB344" s="162" t="str">
        <f t="shared" si="61"/>
        <v>75_6.5_Ранняя добыча / ранняя нефть</v>
      </c>
    </row>
    <row r="345" spans="1:106" s="135" customFormat="1" ht="14.25" outlineLevel="2" x14ac:dyDescent="0.25">
      <c r="B345" s="136"/>
      <c r="C345" s="137"/>
      <c r="D345" s="147"/>
      <c r="E345" s="147"/>
      <c r="F345" s="291"/>
      <c r="G345" s="147"/>
      <c r="H345" s="149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/>
      <c r="T345" s="149"/>
      <c r="U345" s="149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49"/>
      <c r="AF345" s="149"/>
      <c r="AG345" s="149"/>
      <c r="AH345" s="149"/>
      <c r="AI345" s="149"/>
      <c r="AJ345" s="149"/>
      <c r="AK345" s="149"/>
      <c r="AL345" s="149"/>
      <c r="AM345" s="149"/>
      <c r="AN345" s="149"/>
      <c r="AO345" s="149"/>
      <c r="AP345" s="149"/>
      <c r="AQ345" s="149"/>
      <c r="AR345" s="149"/>
      <c r="AS345" s="149"/>
      <c r="AT345" s="149"/>
      <c r="AU345" s="149"/>
      <c r="AV345" s="149"/>
      <c r="AW345" s="149"/>
      <c r="AX345" s="149"/>
      <c r="AY345" s="149"/>
      <c r="AZ345" s="149"/>
      <c r="BA345" s="149"/>
      <c r="BB345" s="149"/>
      <c r="BC345" s="149"/>
      <c r="BD345" s="149"/>
      <c r="BE345" s="149"/>
      <c r="BF345" s="149"/>
      <c r="BG345" s="149"/>
      <c r="BH345" s="149"/>
      <c r="BI345" s="149"/>
      <c r="BJ345" s="149"/>
      <c r="BK345" s="149"/>
      <c r="BL345" s="149"/>
      <c r="BM345" s="149"/>
      <c r="BN345" s="149"/>
      <c r="BO345" s="149"/>
      <c r="BP345" s="149"/>
      <c r="BQ345" s="149"/>
      <c r="BR345" s="149"/>
      <c r="BS345" s="149"/>
      <c r="BT345" s="149"/>
      <c r="BU345" s="149"/>
      <c r="BV345" s="149"/>
      <c r="BW345" s="149"/>
      <c r="BX345" s="149"/>
      <c r="BY345" s="149"/>
      <c r="BZ345" s="149"/>
      <c r="CA345" s="149"/>
      <c r="CB345" s="149"/>
      <c r="CC345" s="149"/>
      <c r="CD345" s="149"/>
      <c r="CE345" s="149"/>
      <c r="CF345" s="149"/>
      <c r="CG345" s="149"/>
      <c r="CH345" s="149"/>
      <c r="CI345" s="149"/>
      <c r="CZ345" s="152"/>
      <c r="DA345" s="157"/>
      <c r="DB345" s="164" t="str">
        <f t="shared" si="61"/>
        <v>__</v>
      </c>
    </row>
    <row r="346" spans="1:106" s="135" customFormat="1" ht="14.25" outlineLevel="2" x14ac:dyDescent="0.25">
      <c r="B346" s="136"/>
      <c r="C346" s="137"/>
      <c r="D346" s="137"/>
      <c r="E346" s="137"/>
      <c r="F346" s="292"/>
      <c r="G346" s="137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49"/>
      <c r="AF346" s="149"/>
      <c r="AG346" s="149"/>
      <c r="AH346" s="149"/>
      <c r="AI346" s="149"/>
      <c r="AJ346" s="149"/>
      <c r="AK346" s="149"/>
      <c r="AL346" s="149"/>
      <c r="AM346" s="149"/>
      <c r="AN346" s="149"/>
      <c r="AO346" s="149"/>
      <c r="AP346" s="149"/>
      <c r="AQ346" s="149"/>
      <c r="AR346" s="149"/>
      <c r="AS346" s="149"/>
      <c r="AT346" s="149"/>
      <c r="AU346" s="149"/>
      <c r="AV346" s="149"/>
      <c r="AW346" s="149"/>
      <c r="AX346" s="149"/>
      <c r="AY346" s="149"/>
      <c r="AZ346" s="149"/>
      <c r="BA346" s="149"/>
      <c r="BB346" s="149"/>
      <c r="BC346" s="149"/>
      <c r="BD346" s="149"/>
      <c r="BE346" s="149"/>
      <c r="BF346" s="149"/>
      <c r="BG346" s="149"/>
      <c r="BH346" s="149"/>
      <c r="BI346" s="149"/>
      <c r="BJ346" s="149"/>
      <c r="BK346" s="149"/>
      <c r="BL346" s="149"/>
      <c r="BM346" s="149"/>
      <c r="BN346" s="149"/>
      <c r="BO346" s="149"/>
      <c r="BP346" s="149"/>
      <c r="BQ346" s="149"/>
      <c r="BR346" s="149"/>
      <c r="BS346" s="149"/>
      <c r="BT346" s="149"/>
      <c r="BU346" s="149"/>
      <c r="BV346" s="149"/>
      <c r="BW346" s="149"/>
      <c r="BX346" s="149"/>
      <c r="BY346" s="149"/>
      <c r="BZ346" s="149"/>
      <c r="CA346" s="149"/>
      <c r="CB346" s="149"/>
      <c r="CC346" s="149"/>
      <c r="CD346" s="149"/>
      <c r="CE346" s="149"/>
      <c r="CF346" s="149"/>
      <c r="CG346" s="149"/>
      <c r="CH346" s="149"/>
      <c r="CI346" s="149"/>
      <c r="CZ346" s="152"/>
      <c r="DA346" s="157"/>
      <c r="DB346" s="164" t="str">
        <f t="shared" si="61"/>
        <v>__</v>
      </c>
    </row>
    <row r="347" spans="1:106" s="46" customFormat="1" ht="31.5" customHeight="1" outlineLevel="1" x14ac:dyDescent="0.25">
      <c r="A347" s="44"/>
      <c r="B347" s="301" t="str">
        <f>B84</f>
        <v>6.6</v>
      </c>
      <c r="C347" s="48" t="str">
        <f>C84</f>
        <v>Повышение доходов от оказания услуг либо продажи продукции (за исключением нефти, газа и нефтепродуктов)</v>
      </c>
      <c r="D347" s="49"/>
      <c r="E347" s="49"/>
      <c r="F347" s="290" t="str">
        <f>F84</f>
        <v>тыс.руб.</v>
      </c>
      <c r="G347" s="51">
        <f>SUM(H347:CI347)</f>
        <v>0</v>
      </c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52"/>
      <c r="AE347" s="52"/>
      <c r="AF347" s="52"/>
      <c r="AG347" s="52"/>
      <c r="AH347" s="52"/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2"/>
      <c r="AT347" s="52"/>
      <c r="AU347" s="52"/>
      <c r="AV347" s="52"/>
      <c r="AW347" s="52"/>
      <c r="AX347" s="52"/>
      <c r="AY347" s="52"/>
      <c r="AZ347" s="52"/>
      <c r="BA347" s="52"/>
      <c r="BB347" s="52"/>
      <c r="BC347" s="52"/>
      <c r="BD347" s="52"/>
      <c r="BE347" s="52"/>
      <c r="BF347" s="52"/>
      <c r="BG347" s="52"/>
      <c r="BH347" s="52"/>
      <c r="BI347" s="52"/>
      <c r="BJ347" s="52"/>
      <c r="BK347" s="52"/>
      <c r="BL347" s="52"/>
      <c r="BM347" s="52"/>
      <c r="BN347" s="52"/>
      <c r="BO347" s="52"/>
      <c r="BP347" s="52"/>
      <c r="BQ347" s="52"/>
      <c r="BR347" s="52"/>
      <c r="BS347" s="52"/>
      <c r="BT347" s="52"/>
      <c r="BU347" s="52"/>
      <c r="BV347" s="52"/>
      <c r="BW347" s="52"/>
      <c r="BX347" s="52"/>
      <c r="BY347" s="52"/>
      <c r="BZ347" s="52"/>
      <c r="CA347" s="52"/>
      <c r="CB347" s="52"/>
      <c r="CC347" s="52"/>
      <c r="CD347" s="52"/>
      <c r="CE347" s="52"/>
      <c r="CF347" s="52"/>
      <c r="CG347" s="52"/>
      <c r="CH347" s="52"/>
      <c r="CI347" s="52"/>
      <c r="CZ347" s="170" t="s">
        <v>181</v>
      </c>
      <c r="DA347" s="168">
        <f>DA344+1</f>
        <v>76</v>
      </c>
      <c r="DB347" s="162" t="str">
        <f t="shared" si="61"/>
        <v>76_6.6_Повышение доходов от оказания услуг либо продажи продукции (за исключением нефти, газа и нефтепродуктов)</v>
      </c>
    </row>
    <row r="348" spans="1:106" s="135" customFormat="1" ht="14.25" outlineLevel="2" x14ac:dyDescent="0.25">
      <c r="B348" s="136"/>
      <c r="C348" s="137"/>
      <c r="D348" s="147"/>
      <c r="E348" s="147"/>
      <c r="F348" s="291"/>
      <c r="G348" s="147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49"/>
      <c r="AF348" s="149"/>
      <c r="AG348" s="149"/>
      <c r="AH348" s="149"/>
      <c r="AI348" s="149"/>
      <c r="AJ348" s="149"/>
      <c r="AK348" s="149"/>
      <c r="AL348" s="149"/>
      <c r="AM348" s="149"/>
      <c r="AN348" s="149"/>
      <c r="AO348" s="149"/>
      <c r="AP348" s="149"/>
      <c r="AQ348" s="149"/>
      <c r="AR348" s="149"/>
      <c r="AS348" s="149"/>
      <c r="AT348" s="149"/>
      <c r="AU348" s="149"/>
      <c r="AV348" s="149"/>
      <c r="AW348" s="149"/>
      <c r="AX348" s="149"/>
      <c r="AY348" s="149"/>
      <c r="AZ348" s="149"/>
      <c r="BA348" s="149"/>
      <c r="BB348" s="149"/>
      <c r="BC348" s="149"/>
      <c r="BD348" s="149"/>
      <c r="BE348" s="149"/>
      <c r="BF348" s="149"/>
      <c r="BG348" s="149"/>
      <c r="BH348" s="149"/>
      <c r="BI348" s="149"/>
      <c r="BJ348" s="149"/>
      <c r="BK348" s="149"/>
      <c r="BL348" s="149"/>
      <c r="BM348" s="149"/>
      <c r="BN348" s="149"/>
      <c r="BO348" s="149"/>
      <c r="BP348" s="149"/>
      <c r="BQ348" s="149"/>
      <c r="BR348" s="149"/>
      <c r="BS348" s="149"/>
      <c r="BT348" s="149"/>
      <c r="BU348" s="149"/>
      <c r="BV348" s="149"/>
      <c r="BW348" s="149"/>
      <c r="BX348" s="149"/>
      <c r="BY348" s="149"/>
      <c r="BZ348" s="149"/>
      <c r="CA348" s="149"/>
      <c r="CB348" s="149"/>
      <c r="CC348" s="149"/>
      <c r="CD348" s="149"/>
      <c r="CE348" s="149"/>
      <c r="CF348" s="149"/>
      <c r="CG348" s="149"/>
      <c r="CH348" s="149"/>
      <c r="CI348" s="149"/>
      <c r="CZ348" s="152"/>
      <c r="DA348" s="157"/>
      <c r="DB348" s="164" t="str">
        <f t="shared" si="61"/>
        <v>__</v>
      </c>
    </row>
    <row r="349" spans="1:106" s="135" customFormat="1" ht="14.25" outlineLevel="2" x14ac:dyDescent="0.25">
      <c r="B349" s="136"/>
      <c r="C349" s="137"/>
      <c r="D349" s="137"/>
      <c r="E349" s="137"/>
      <c r="F349" s="292"/>
      <c r="G349" s="137"/>
      <c r="H349" s="149"/>
      <c r="I349" s="149"/>
      <c r="J349" s="149"/>
      <c r="K349" s="149"/>
      <c r="L349" s="149"/>
      <c r="M349" s="149"/>
      <c r="N349" s="149"/>
      <c r="O349" s="149"/>
      <c r="P349" s="149"/>
      <c r="Q349" s="149"/>
      <c r="R349" s="149"/>
      <c r="S349" s="149"/>
      <c r="T349" s="149"/>
      <c r="U349" s="149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49"/>
      <c r="AF349" s="149"/>
      <c r="AG349" s="149"/>
      <c r="AH349" s="149"/>
      <c r="AI349" s="149"/>
      <c r="AJ349" s="149"/>
      <c r="AK349" s="149"/>
      <c r="AL349" s="149"/>
      <c r="AM349" s="149"/>
      <c r="AN349" s="149"/>
      <c r="AO349" s="149"/>
      <c r="AP349" s="149"/>
      <c r="AQ349" s="149"/>
      <c r="AR349" s="149"/>
      <c r="AS349" s="149"/>
      <c r="AT349" s="149"/>
      <c r="AU349" s="149"/>
      <c r="AV349" s="149"/>
      <c r="AW349" s="149"/>
      <c r="AX349" s="149"/>
      <c r="AY349" s="149"/>
      <c r="AZ349" s="149"/>
      <c r="BA349" s="149"/>
      <c r="BB349" s="149"/>
      <c r="BC349" s="149"/>
      <c r="BD349" s="149"/>
      <c r="BE349" s="149"/>
      <c r="BF349" s="149"/>
      <c r="BG349" s="149"/>
      <c r="BH349" s="149"/>
      <c r="BI349" s="149"/>
      <c r="BJ349" s="149"/>
      <c r="BK349" s="149"/>
      <c r="BL349" s="149"/>
      <c r="BM349" s="149"/>
      <c r="BN349" s="149"/>
      <c r="BO349" s="149"/>
      <c r="BP349" s="149"/>
      <c r="BQ349" s="149"/>
      <c r="BR349" s="149"/>
      <c r="BS349" s="149"/>
      <c r="BT349" s="149"/>
      <c r="BU349" s="149"/>
      <c r="BV349" s="149"/>
      <c r="BW349" s="149"/>
      <c r="BX349" s="149"/>
      <c r="BY349" s="149"/>
      <c r="BZ349" s="149"/>
      <c r="CA349" s="149"/>
      <c r="CB349" s="149"/>
      <c r="CC349" s="149"/>
      <c r="CD349" s="149"/>
      <c r="CE349" s="149"/>
      <c r="CF349" s="149"/>
      <c r="CG349" s="149"/>
      <c r="CH349" s="149"/>
      <c r="CI349" s="149"/>
      <c r="CZ349" s="152"/>
      <c r="DA349" s="157"/>
      <c r="DB349" s="164" t="str">
        <f t="shared" si="61"/>
        <v>__</v>
      </c>
    </row>
    <row r="350" spans="1:106" s="46" customFormat="1" ht="14.25" outlineLevel="1" x14ac:dyDescent="0.25">
      <c r="A350" s="44"/>
      <c r="B350" s="301" t="str">
        <f>B85</f>
        <v>6.7</v>
      </c>
      <c r="C350" s="48" t="str">
        <f>C85</f>
        <v>Митигация рисков</v>
      </c>
      <c r="D350" s="49"/>
      <c r="E350" s="49"/>
      <c r="F350" s="290" t="str">
        <f>F85</f>
        <v>тыс.руб.</v>
      </c>
      <c r="G350" s="51">
        <f>SUM(H350:CI350)</f>
        <v>0</v>
      </c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52"/>
      <c r="AE350" s="52"/>
      <c r="AF350" s="52"/>
      <c r="AG350" s="52"/>
      <c r="AH350" s="52"/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2"/>
      <c r="BA350" s="52"/>
      <c r="BB350" s="52"/>
      <c r="BC350" s="52"/>
      <c r="BD350" s="52"/>
      <c r="BE350" s="52"/>
      <c r="BF350" s="52"/>
      <c r="BG350" s="52"/>
      <c r="BH350" s="52"/>
      <c r="BI350" s="52"/>
      <c r="BJ350" s="52"/>
      <c r="BK350" s="52"/>
      <c r="BL350" s="52"/>
      <c r="BM350" s="52"/>
      <c r="BN350" s="52"/>
      <c r="BO350" s="52"/>
      <c r="BP350" s="52"/>
      <c r="BQ350" s="52"/>
      <c r="BR350" s="52"/>
      <c r="BS350" s="52"/>
      <c r="BT350" s="52"/>
      <c r="BU350" s="52"/>
      <c r="BV350" s="52"/>
      <c r="BW350" s="52"/>
      <c r="BX350" s="52"/>
      <c r="BY350" s="52"/>
      <c r="BZ350" s="52"/>
      <c r="CA350" s="52"/>
      <c r="CB350" s="52"/>
      <c r="CC350" s="52"/>
      <c r="CD350" s="52"/>
      <c r="CE350" s="52"/>
      <c r="CF350" s="52"/>
      <c r="CG350" s="52"/>
      <c r="CH350" s="52"/>
      <c r="CI350" s="52"/>
      <c r="CZ350" s="170" t="s">
        <v>181</v>
      </c>
      <c r="DA350" s="168">
        <f>DA347+1</f>
        <v>77</v>
      </c>
      <c r="DB350" s="162" t="str">
        <f t="shared" si="61"/>
        <v>77_6.7_Митигация рисков</v>
      </c>
    </row>
    <row r="351" spans="1:106" s="135" customFormat="1" ht="14.25" outlineLevel="2" x14ac:dyDescent="0.25">
      <c r="B351" s="136"/>
      <c r="C351" s="137"/>
      <c r="D351" s="147"/>
      <c r="E351" s="147"/>
      <c r="F351" s="291"/>
      <c r="G351" s="147"/>
      <c r="H351" s="149"/>
      <c r="I351" s="149"/>
      <c r="J351" s="149"/>
      <c r="K351" s="149"/>
      <c r="L351" s="149"/>
      <c r="M351" s="149"/>
      <c r="N351" s="149"/>
      <c r="O351" s="149"/>
      <c r="P351" s="149"/>
      <c r="Q351" s="149"/>
      <c r="R351" s="149"/>
      <c r="S351" s="149"/>
      <c r="T351" s="149"/>
      <c r="U351" s="149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49"/>
      <c r="AF351" s="149"/>
      <c r="AG351" s="149"/>
      <c r="AH351" s="149"/>
      <c r="AI351" s="149"/>
      <c r="AJ351" s="149"/>
      <c r="AK351" s="149"/>
      <c r="AL351" s="149"/>
      <c r="AM351" s="149"/>
      <c r="AN351" s="149"/>
      <c r="AO351" s="149"/>
      <c r="AP351" s="149"/>
      <c r="AQ351" s="149"/>
      <c r="AR351" s="149"/>
      <c r="AS351" s="149"/>
      <c r="AT351" s="149"/>
      <c r="AU351" s="149"/>
      <c r="AV351" s="149"/>
      <c r="AW351" s="149"/>
      <c r="AX351" s="149"/>
      <c r="AY351" s="149"/>
      <c r="AZ351" s="149"/>
      <c r="BA351" s="149"/>
      <c r="BB351" s="149"/>
      <c r="BC351" s="149"/>
      <c r="BD351" s="149"/>
      <c r="BE351" s="149"/>
      <c r="BF351" s="149"/>
      <c r="BG351" s="149"/>
      <c r="BH351" s="149"/>
      <c r="BI351" s="149"/>
      <c r="BJ351" s="149"/>
      <c r="BK351" s="149"/>
      <c r="BL351" s="149"/>
      <c r="BM351" s="149"/>
      <c r="BN351" s="149"/>
      <c r="BO351" s="149"/>
      <c r="BP351" s="149"/>
      <c r="BQ351" s="149"/>
      <c r="BR351" s="149"/>
      <c r="BS351" s="149"/>
      <c r="BT351" s="149"/>
      <c r="BU351" s="149"/>
      <c r="BV351" s="149"/>
      <c r="BW351" s="149"/>
      <c r="BX351" s="149"/>
      <c r="BY351" s="149"/>
      <c r="BZ351" s="149"/>
      <c r="CA351" s="149"/>
      <c r="CB351" s="149"/>
      <c r="CC351" s="149"/>
      <c r="CD351" s="149"/>
      <c r="CE351" s="149"/>
      <c r="CF351" s="149"/>
      <c r="CG351" s="149"/>
      <c r="CH351" s="149"/>
      <c r="CI351" s="149"/>
      <c r="CZ351" s="152"/>
      <c r="DA351" s="157"/>
      <c r="DB351" s="164" t="str">
        <f t="shared" si="61"/>
        <v>__</v>
      </c>
    </row>
    <row r="352" spans="1:106" s="135" customFormat="1" ht="14.25" outlineLevel="2" x14ac:dyDescent="0.25">
      <c r="B352" s="136"/>
      <c r="C352" s="137"/>
      <c r="D352" s="137"/>
      <c r="E352" s="137"/>
      <c r="F352" s="292"/>
      <c r="G352" s="137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49"/>
      <c r="AF352" s="149"/>
      <c r="AG352" s="149"/>
      <c r="AH352" s="149"/>
      <c r="AI352" s="149"/>
      <c r="AJ352" s="149"/>
      <c r="AK352" s="149"/>
      <c r="AL352" s="149"/>
      <c r="AM352" s="149"/>
      <c r="AN352" s="149"/>
      <c r="AO352" s="149"/>
      <c r="AP352" s="149"/>
      <c r="AQ352" s="149"/>
      <c r="AR352" s="149"/>
      <c r="AS352" s="149"/>
      <c r="AT352" s="149"/>
      <c r="AU352" s="149"/>
      <c r="AV352" s="149"/>
      <c r="AW352" s="149"/>
      <c r="AX352" s="149"/>
      <c r="AY352" s="149"/>
      <c r="AZ352" s="149"/>
      <c r="BA352" s="149"/>
      <c r="BB352" s="149"/>
      <c r="BC352" s="149"/>
      <c r="BD352" s="149"/>
      <c r="BE352" s="149"/>
      <c r="BF352" s="149"/>
      <c r="BG352" s="149"/>
      <c r="BH352" s="149"/>
      <c r="BI352" s="149"/>
      <c r="BJ352" s="149"/>
      <c r="BK352" s="149"/>
      <c r="BL352" s="149"/>
      <c r="BM352" s="149"/>
      <c r="BN352" s="149"/>
      <c r="BO352" s="149"/>
      <c r="BP352" s="149"/>
      <c r="BQ352" s="149"/>
      <c r="BR352" s="149"/>
      <c r="BS352" s="149"/>
      <c r="BT352" s="149"/>
      <c r="BU352" s="149"/>
      <c r="BV352" s="149"/>
      <c r="BW352" s="149"/>
      <c r="BX352" s="149"/>
      <c r="BY352" s="149"/>
      <c r="BZ352" s="149"/>
      <c r="CA352" s="149"/>
      <c r="CB352" s="149"/>
      <c r="CC352" s="149"/>
      <c r="CD352" s="149"/>
      <c r="CE352" s="149"/>
      <c r="CF352" s="149"/>
      <c r="CG352" s="149"/>
      <c r="CH352" s="149"/>
      <c r="CI352" s="149"/>
      <c r="CZ352" s="152"/>
      <c r="DA352" s="157"/>
      <c r="DB352" s="164" t="str">
        <f t="shared" si="61"/>
        <v>__</v>
      </c>
    </row>
    <row r="353" spans="1:106" s="46" customFormat="1" ht="14.25" outlineLevel="1" x14ac:dyDescent="0.25">
      <c r="A353" s="44"/>
      <c r="B353" s="301" t="str">
        <f>B86</f>
        <v>6.8</v>
      </c>
      <c r="C353" s="48" t="str">
        <f>C86</f>
        <v>Прочее</v>
      </c>
      <c r="D353" s="49"/>
      <c r="E353" s="49"/>
      <c r="F353" s="290" t="str">
        <f>F86</f>
        <v>тыс.руб.</v>
      </c>
      <c r="G353" s="51">
        <f>SUM(H353:CI353)</f>
        <v>0</v>
      </c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52"/>
      <c r="AE353" s="52"/>
      <c r="AF353" s="52"/>
      <c r="AG353" s="52"/>
      <c r="AH353" s="52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  <c r="AX353" s="52"/>
      <c r="AY353" s="52"/>
      <c r="AZ353" s="52"/>
      <c r="BA353" s="52"/>
      <c r="BB353" s="52"/>
      <c r="BC353" s="52"/>
      <c r="BD353" s="52"/>
      <c r="BE353" s="52"/>
      <c r="BF353" s="52"/>
      <c r="BG353" s="52"/>
      <c r="BH353" s="52"/>
      <c r="BI353" s="52"/>
      <c r="BJ353" s="52"/>
      <c r="BK353" s="52"/>
      <c r="BL353" s="52"/>
      <c r="BM353" s="52"/>
      <c r="BN353" s="52"/>
      <c r="BO353" s="52"/>
      <c r="BP353" s="52"/>
      <c r="BQ353" s="52"/>
      <c r="BR353" s="52"/>
      <c r="BS353" s="52"/>
      <c r="BT353" s="52"/>
      <c r="BU353" s="52"/>
      <c r="BV353" s="52"/>
      <c r="BW353" s="52"/>
      <c r="BX353" s="52"/>
      <c r="BY353" s="52"/>
      <c r="BZ353" s="52"/>
      <c r="CA353" s="52"/>
      <c r="CB353" s="52"/>
      <c r="CC353" s="52"/>
      <c r="CD353" s="52"/>
      <c r="CE353" s="52"/>
      <c r="CF353" s="52"/>
      <c r="CG353" s="52"/>
      <c r="CH353" s="52"/>
      <c r="CI353" s="52"/>
      <c r="CZ353" s="170" t="s">
        <v>181</v>
      </c>
      <c r="DA353" s="168">
        <f>DA350+1</f>
        <v>78</v>
      </c>
      <c r="DB353" s="162" t="str">
        <f t="shared" si="61"/>
        <v>78_6.8_Прочее</v>
      </c>
    </row>
    <row r="354" spans="1:106" s="120" customFormat="1" ht="14.25" outlineLevel="2" x14ac:dyDescent="0.25">
      <c r="B354" s="155"/>
      <c r="C354" s="156"/>
      <c r="D354" s="156"/>
      <c r="E354" s="156"/>
      <c r="F354" s="157"/>
      <c r="CZ354" s="157"/>
      <c r="DA354" s="157"/>
      <c r="DB354" s="164" t="str">
        <f t="shared" si="61"/>
        <v>__</v>
      </c>
    </row>
    <row r="355" spans="1:106" s="120" customFormat="1" ht="14.25" outlineLevel="2" x14ac:dyDescent="0.25">
      <c r="B355" s="155"/>
      <c r="C355" s="156"/>
      <c r="D355" s="156"/>
      <c r="E355" s="156"/>
      <c r="F355" s="157"/>
      <c r="CZ355" s="157"/>
      <c r="DA355" s="157"/>
      <c r="DB355" s="164" t="str">
        <f t="shared" si="61"/>
        <v>__</v>
      </c>
    </row>
    <row r="356" spans="1:106" s="120" customFormat="1" ht="14.25" outlineLevel="2" x14ac:dyDescent="0.25">
      <c r="B356" s="155"/>
      <c r="C356" s="156"/>
      <c r="D356" s="156"/>
      <c r="E356" s="156"/>
      <c r="F356" s="157"/>
      <c r="CZ356" s="157"/>
      <c r="DA356" s="157"/>
      <c r="DB356" s="164" t="str">
        <f t="shared" si="61"/>
        <v>__</v>
      </c>
    </row>
    <row r="357" spans="1:106" s="120" customFormat="1" ht="14.25" outlineLevel="1" x14ac:dyDescent="0.25">
      <c r="B357" s="155"/>
      <c r="C357" s="156"/>
      <c r="D357" s="156"/>
      <c r="E357" s="156"/>
      <c r="F357" s="157"/>
      <c r="CZ357" s="157"/>
      <c r="DA357" s="157"/>
      <c r="DB357" s="164" t="str">
        <f t="shared" si="61"/>
        <v>__</v>
      </c>
    </row>
    <row r="358" spans="1:106" s="43" customFormat="1" ht="32.25" customHeight="1" x14ac:dyDescent="0.2">
      <c r="A358" s="33"/>
      <c r="B358" s="73" t="s">
        <v>701</v>
      </c>
      <c r="C358" s="74" t="s">
        <v>702</v>
      </c>
      <c r="D358" s="74"/>
      <c r="E358" s="75"/>
      <c r="F358" s="76"/>
      <c r="G358" s="77"/>
      <c r="H358" s="230">
        <f>H$1</f>
        <v>2022</v>
      </c>
      <c r="I358" s="230">
        <f t="shared" ref="I358:BT358" si="353">I$1</f>
        <v>2023</v>
      </c>
      <c r="J358" s="230">
        <f t="shared" si="353"/>
        <v>2024</v>
      </c>
      <c r="K358" s="230">
        <f t="shared" si="353"/>
        <v>2025</v>
      </c>
      <c r="L358" s="230">
        <f t="shared" si="353"/>
        <v>2026</v>
      </c>
      <c r="M358" s="230">
        <f t="shared" si="353"/>
        <v>2027</v>
      </c>
      <c r="N358" s="230">
        <f t="shared" si="353"/>
        <v>2028</v>
      </c>
      <c r="O358" s="230">
        <f t="shared" si="353"/>
        <v>2029</v>
      </c>
      <c r="P358" s="230">
        <f t="shared" si="353"/>
        <v>2030</v>
      </c>
      <c r="Q358" s="230">
        <f t="shared" si="353"/>
        <v>2031</v>
      </c>
      <c r="R358" s="230">
        <f t="shared" si="353"/>
        <v>2032</v>
      </c>
      <c r="S358" s="230">
        <f t="shared" si="353"/>
        <v>2033</v>
      </c>
      <c r="T358" s="230">
        <f t="shared" si="353"/>
        <v>2034</v>
      </c>
      <c r="U358" s="230">
        <f t="shared" si="353"/>
        <v>2035</v>
      </c>
      <c r="V358" s="230">
        <f t="shared" si="353"/>
        <v>2036</v>
      </c>
      <c r="W358" s="230">
        <f t="shared" si="353"/>
        <v>2037</v>
      </c>
      <c r="X358" s="230">
        <f t="shared" si="353"/>
        <v>2038</v>
      </c>
      <c r="Y358" s="230">
        <f t="shared" si="353"/>
        <v>2039</v>
      </c>
      <c r="Z358" s="230">
        <f t="shared" si="353"/>
        <v>2040</v>
      </c>
      <c r="AA358" s="230">
        <f t="shared" si="353"/>
        <v>2041</v>
      </c>
      <c r="AB358" s="230">
        <f t="shared" si="353"/>
        <v>2042</v>
      </c>
      <c r="AC358" s="230">
        <f t="shared" si="353"/>
        <v>2043</v>
      </c>
      <c r="AD358" s="230">
        <f t="shared" si="353"/>
        <v>2044</v>
      </c>
      <c r="AE358" s="230">
        <f t="shared" si="353"/>
        <v>2045</v>
      </c>
      <c r="AF358" s="230">
        <f t="shared" si="353"/>
        <v>2046</v>
      </c>
      <c r="AG358" s="230">
        <f t="shared" si="353"/>
        <v>2047</v>
      </c>
      <c r="AH358" s="230">
        <f t="shared" si="353"/>
        <v>2048</v>
      </c>
      <c r="AI358" s="230">
        <f t="shared" si="353"/>
        <v>2049</v>
      </c>
      <c r="AJ358" s="230">
        <f t="shared" si="353"/>
        <v>2050</v>
      </c>
      <c r="AK358" s="230">
        <f t="shared" si="353"/>
        <v>2051</v>
      </c>
      <c r="AL358" s="230">
        <f t="shared" si="353"/>
        <v>2052</v>
      </c>
      <c r="AM358" s="230">
        <f t="shared" si="353"/>
        <v>2053</v>
      </c>
      <c r="AN358" s="230">
        <f t="shared" si="353"/>
        <v>2054</v>
      </c>
      <c r="AO358" s="230">
        <f t="shared" si="353"/>
        <v>2055</v>
      </c>
      <c r="AP358" s="230">
        <f t="shared" si="353"/>
        <v>2056</v>
      </c>
      <c r="AQ358" s="230">
        <f t="shared" si="353"/>
        <v>2057</v>
      </c>
      <c r="AR358" s="230">
        <f t="shared" si="353"/>
        <v>2058</v>
      </c>
      <c r="AS358" s="230">
        <f t="shared" si="353"/>
        <v>2059</v>
      </c>
      <c r="AT358" s="230">
        <f t="shared" si="353"/>
        <v>2060</v>
      </c>
      <c r="AU358" s="230">
        <f t="shared" si="353"/>
        <v>2061</v>
      </c>
      <c r="AV358" s="230">
        <f t="shared" si="353"/>
        <v>2062</v>
      </c>
      <c r="AW358" s="230">
        <f t="shared" si="353"/>
        <v>2063</v>
      </c>
      <c r="AX358" s="230">
        <f t="shared" si="353"/>
        <v>2064</v>
      </c>
      <c r="AY358" s="230">
        <f t="shared" si="353"/>
        <v>2065</v>
      </c>
      <c r="AZ358" s="230">
        <f t="shared" si="353"/>
        <v>2066</v>
      </c>
      <c r="BA358" s="230">
        <f t="shared" si="353"/>
        <v>2067</v>
      </c>
      <c r="BB358" s="230">
        <f t="shared" si="353"/>
        <v>2068</v>
      </c>
      <c r="BC358" s="230">
        <f t="shared" si="353"/>
        <v>2069</v>
      </c>
      <c r="BD358" s="230">
        <f t="shared" si="353"/>
        <v>2070</v>
      </c>
      <c r="BE358" s="230">
        <f t="shared" si="353"/>
        <v>2071</v>
      </c>
      <c r="BF358" s="230">
        <f t="shared" si="353"/>
        <v>2072</v>
      </c>
      <c r="BG358" s="230">
        <f t="shared" si="353"/>
        <v>2073</v>
      </c>
      <c r="BH358" s="230">
        <f t="shared" si="353"/>
        <v>2074</v>
      </c>
      <c r="BI358" s="230">
        <f t="shared" si="353"/>
        <v>2075</v>
      </c>
      <c r="BJ358" s="230">
        <f t="shared" si="353"/>
        <v>2076</v>
      </c>
      <c r="BK358" s="230">
        <f t="shared" si="353"/>
        <v>2077</v>
      </c>
      <c r="BL358" s="230">
        <f t="shared" si="353"/>
        <v>2078</v>
      </c>
      <c r="BM358" s="230">
        <f t="shared" si="353"/>
        <v>2079</v>
      </c>
      <c r="BN358" s="230">
        <f t="shared" si="353"/>
        <v>2080</v>
      </c>
      <c r="BO358" s="230">
        <f t="shared" si="353"/>
        <v>2081</v>
      </c>
      <c r="BP358" s="230">
        <f t="shared" si="353"/>
        <v>2082</v>
      </c>
      <c r="BQ358" s="230">
        <f t="shared" si="353"/>
        <v>2083</v>
      </c>
      <c r="BR358" s="230">
        <f t="shared" si="353"/>
        <v>2084</v>
      </c>
      <c r="BS358" s="230">
        <f t="shared" si="353"/>
        <v>2085</v>
      </c>
      <c r="BT358" s="230">
        <f t="shared" si="353"/>
        <v>2086</v>
      </c>
      <c r="BU358" s="230">
        <f t="shared" ref="BU358:CI358" si="354">BU$1</f>
        <v>2087</v>
      </c>
      <c r="BV358" s="230">
        <f t="shared" si="354"/>
        <v>2088</v>
      </c>
      <c r="BW358" s="230">
        <f t="shared" si="354"/>
        <v>2089</v>
      </c>
      <c r="BX358" s="230">
        <f t="shared" si="354"/>
        <v>2090</v>
      </c>
      <c r="BY358" s="230">
        <f t="shared" si="354"/>
        <v>2091</v>
      </c>
      <c r="BZ358" s="230">
        <f t="shared" si="354"/>
        <v>2092</v>
      </c>
      <c r="CA358" s="230">
        <f t="shared" si="354"/>
        <v>2093</v>
      </c>
      <c r="CB358" s="230">
        <f t="shared" si="354"/>
        <v>2094</v>
      </c>
      <c r="CC358" s="230">
        <f t="shared" si="354"/>
        <v>2095</v>
      </c>
      <c r="CD358" s="230">
        <f t="shared" si="354"/>
        <v>2096</v>
      </c>
      <c r="CE358" s="230">
        <f t="shared" si="354"/>
        <v>2097</v>
      </c>
      <c r="CF358" s="230">
        <f t="shared" si="354"/>
        <v>2098</v>
      </c>
      <c r="CG358" s="230">
        <f t="shared" si="354"/>
        <v>2099</v>
      </c>
      <c r="CH358" s="230">
        <f t="shared" si="354"/>
        <v>2100</v>
      </c>
      <c r="CI358" s="230">
        <f t="shared" si="354"/>
        <v>2101</v>
      </c>
      <c r="CZ358" s="41" t="s">
        <v>181</v>
      </c>
      <c r="DA358" s="159">
        <f>DA353+1</f>
        <v>79</v>
      </c>
      <c r="DB358" s="162" t="str">
        <f t="shared" ref="DB358:DB371" si="355">DA358&amp;"_"&amp;B358&amp;"_"&amp;C358</f>
        <v>79_7_Продуктовые метрики</v>
      </c>
    </row>
    <row r="359" spans="1:106" s="135" customFormat="1" ht="14.25" customHeight="1" outlineLevel="1" x14ac:dyDescent="0.25">
      <c r="B359" s="136"/>
      <c r="C359" s="137"/>
      <c r="D359" s="137"/>
      <c r="E359" s="137"/>
      <c r="F359" s="152"/>
      <c r="G359" s="149"/>
      <c r="CY359" s="120"/>
      <c r="CZ359" s="271"/>
      <c r="DA359" s="271"/>
      <c r="DB359" s="162" t="str">
        <f t="shared" si="355"/>
        <v>__</v>
      </c>
    </row>
    <row r="360" spans="1:106" s="135" customFormat="1" ht="14.25" customHeight="1" outlineLevel="1" x14ac:dyDescent="0.25">
      <c r="B360" s="136"/>
      <c r="C360" s="137"/>
      <c r="D360" s="137"/>
      <c r="E360" s="137"/>
      <c r="F360" s="152"/>
      <c r="G360" s="149"/>
      <c r="CY360" s="120"/>
      <c r="CZ360" s="271"/>
      <c r="DA360" s="271"/>
      <c r="DB360" s="162" t="str">
        <f t="shared" si="355"/>
        <v>__</v>
      </c>
    </row>
    <row r="361" spans="1:106" s="135" customFormat="1" ht="14.25" customHeight="1" outlineLevel="1" x14ac:dyDescent="0.25">
      <c r="B361" s="136"/>
      <c r="C361" s="137"/>
      <c r="D361" s="137"/>
      <c r="E361" s="137"/>
      <c r="F361" s="152"/>
      <c r="G361" s="149"/>
      <c r="CY361" s="120"/>
      <c r="CZ361" s="271"/>
      <c r="DA361" s="271"/>
      <c r="DB361" s="162" t="str">
        <f t="shared" si="355"/>
        <v>__</v>
      </c>
    </row>
    <row r="362" spans="1:106" s="135" customFormat="1" ht="14.25" customHeight="1" outlineLevel="1" x14ac:dyDescent="0.25">
      <c r="B362" s="136"/>
      <c r="C362" s="137"/>
      <c r="D362" s="137"/>
      <c r="E362" s="137"/>
      <c r="F362" s="152"/>
      <c r="G362" s="149"/>
      <c r="CY362" s="120"/>
      <c r="CZ362" s="271"/>
      <c r="DA362" s="271"/>
      <c r="DB362" s="162" t="str">
        <f t="shared" si="355"/>
        <v>__</v>
      </c>
    </row>
    <row r="363" spans="1:106" s="135" customFormat="1" ht="14.25" customHeight="1" outlineLevel="1" x14ac:dyDescent="0.25">
      <c r="B363" s="136"/>
      <c r="C363" s="137"/>
      <c r="D363" s="137"/>
      <c r="E363" s="137"/>
      <c r="F363" s="152"/>
      <c r="G363" s="149"/>
      <c r="CY363" s="120"/>
      <c r="CZ363" s="271"/>
      <c r="DA363" s="271"/>
      <c r="DB363" s="162" t="str">
        <f t="shared" si="355"/>
        <v>__</v>
      </c>
    </row>
    <row r="364" spans="1:106" s="135" customFormat="1" ht="14.25" customHeight="1" outlineLevel="1" x14ac:dyDescent="0.25">
      <c r="B364" s="136"/>
      <c r="C364" s="137"/>
      <c r="D364" s="137"/>
      <c r="E364" s="137"/>
      <c r="F364" s="152"/>
      <c r="G364" s="149"/>
      <c r="CY364" s="120"/>
      <c r="CZ364" s="271"/>
      <c r="DA364" s="271"/>
      <c r="DB364" s="162" t="str">
        <f t="shared" si="355"/>
        <v>__</v>
      </c>
    </row>
    <row r="365" spans="1:106" s="135" customFormat="1" ht="14.25" customHeight="1" outlineLevel="1" x14ac:dyDescent="0.25">
      <c r="B365" s="136"/>
      <c r="C365" s="137"/>
      <c r="D365" s="137"/>
      <c r="E365" s="137"/>
      <c r="F365" s="152"/>
      <c r="G365" s="149"/>
      <c r="CY365" s="120"/>
      <c r="CZ365" s="271"/>
      <c r="DA365" s="271"/>
      <c r="DB365" s="162" t="str">
        <f t="shared" si="355"/>
        <v>__</v>
      </c>
    </row>
    <row r="366" spans="1:106" s="135" customFormat="1" ht="14.25" customHeight="1" outlineLevel="1" x14ac:dyDescent="0.25">
      <c r="B366" s="136"/>
      <c r="C366" s="137"/>
      <c r="D366" s="137"/>
      <c r="E366" s="137"/>
      <c r="F366" s="152"/>
      <c r="G366" s="149"/>
      <c r="CY366" s="120"/>
      <c r="CZ366" s="271"/>
      <c r="DA366" s="271"/>
      <c r="DB366" s="162" t="str">
        <f t="shared" si="355"/>
        <v>__</v>
      </c>
    </row>
    <row r="367" spans="1:106" s="135" customFormat="1" ht="14.25" customHeight="1" outlineLevel="1" x14ac:dyDescent="0.25">
      <c r="B367" s="136"/>
      <c r="C367" s="137"/>
      <c r="D367" s="137"/>
      <c r="E367" s="137"/>
      <c r="F367" s="152"/>
      <c r="G367" s="149"/>
      <c r="CY367" s="120"/>
      <c r="CZ367" s="271"/>
      <c r="DA367" s="271"/>
      <c r="DB367" s="162" t="str">
        <f t="shared" si="355"/>
        <v>__</v>
      </c>
    </row>
    <row r="368" spans="1:106" s="135" customFormat="1" ht="14.25" customHeight="1" outlineLevel="1" x14ac:dyDescent="0.25">
      <c r="B368" s="136"/>
      <c r="C368" s="137"/>
      <c r="D368" s="137"/>
      <c r="E368" s="137"/>
      <c r="F368" s="152"/>
      <c r="G368" s="149"/>
      <c r="CY368" s="120"/>
      <c r="CZ368" s="271"/>
      <c r="DA368" s="271"/>
      <c r="DB368" s="162" t="str">
        <f t="shared" si="355"/>
        <v>__</v>
      </c>
    </row>
    <row r="369" spans="2:106" s="135" customFormat="1" ht="14.25" customHeight="1" outlineLevel="1" x14ac:dyDescent="0.25">
      <c r="B369" s="136"/>
      <c r="C369" s="137"/>
      <c r="D369" s="137"/>
      <c r="E369" s="137"/>
      <c r="F369" s="152"/>
      <c r="G369" s="149"/>
      <c r="CY369" s="120"/>
      <c r="CZ369" s="271"/>
      <c r="DA369" s="271"/>
      <c r="DB369" s="162" t="str">
        <f t="shared" si="355"/>
        <v>__</v>
      </c>
    </row>
    <row r="370" spans="2:106" s="209" customFormat="1" ht="6" customHeight="1" x14ac:dyDescent="0.25">
      <c r="B370" s="210"/>
      <c r="C370" s="211"/>
      <c r="D370" s="211"/>
      <c r="E370" s="211"/>
      <c r="F370" s="212"/>
      <c r="G370" s="213"/>
      <c r="CY370" s="90"/>
      <c r="CZ370" s="176" t="s">
        <v>181</v>
      </c>
      <c r="DA370" s="176">
        <f>DA358+1</f>
        <v>80</v>
      </c>
      <c r="DB370" s="162" t="str">
        <f t="shared" si="355"/>
        <v>80__</v>
      </c>
    </row>
    <row r="371" spans="2:106" s="90" customFormat="1" ht="4.5" customHeight="1" x14ac:dyDescent="0.25">
      <c r="B371" s="214" t="s">
        <v>183</v>
      </c>
      <c r="C371" s="215"/>
      <c r="D371" s="215"/>
      <c r="E371" s="215"/>
      <c r="F371" s="216"/>
      <c r="G371" s="217"/>
      <c r="H371" s="217"/>
      <c r="I371" s="217"/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217"/>
      <c r="Z371" s="217"/>
      <c r="AA371" s="217"/>
      <c r="AB371" s="217"/>
      <c r="AC371" s="217"/>
      <c r="AD371" s="217"/>
      <c r="AE371" s="217"/>
      <c r="AF371" s="217"/>
      <c r="AG371" s="217"/>
      <c r="AH371" s="217"/>
      <c r="AI371" s="217"/>
      <c r="AJ371" s="217"/>
      <c r="AK371" s="217"/>
      <c r="AL371" s="217"/>
      <c r="AM371" s="217"/>
      <c r="AN371" s="217"/>
      <c r="AO371" s="217"/>
      <c r="AP371" s="217"/>
      <c r="AQ371" s="217"/>
      <c r="AR371" s="217"/>
      <c r="AS371" s="217"/>
      <c r="AT371" s="217"/>
      <c r="AU371" s="217"/>
      <c r="AV371" s="217"/>
      <c r="AW371" s="217"/>
      <c r="AX371" s="217"/>
      <c r="AY371" s="217"/>
      <c r="AZ371" s="217"/>
      <c r="BA371" s="217"/>
      <c r="BB371" s="217"/>
      <c r="BC371" s="217"/>
      <c r="BD371" s="217"/>
      <c r="BE371" s="217"/>
      <c r="BF371" s="217"/>
      <c r="BG371" s="217"/>
      <c r="BH371" s="217"/>
      <c r="BI371" s="217"/>
      <c r="BJ371" s="217"/>
      <c r="BK371" s="217"/>
      <c r="BL371" s="217"/>
      <c r="BM371" s="217"/>
      <c r="BN371" s="217"/>
      <c r="BO371" s="217"/>
      <c r="BP371" s="217"/>
      <c r="BQ371" s="217"/>
      <c r="BR371" s="217"/>
      <c r="BS371" s="217"/>
      <c r="BT371" s="217"/>
      <c r="BU371" s="217"/>
      <c r="BV371" s="217"/>
      <c r="BW371" s="217"/>
      <c r="BX371" s="217"/>
      <c r="BY371" s="217"/>
      <c r="BZ371" s="217"/>
      <c r="CA371" s="217"/>
      <c r="CB371" s="217"/>
      <c r="CC371" s="217"/>
      <c r="CD371" s="217"/>
      <c r="CE371" s="217"/>
      <c r="CF371" s="217"/>
      <c r="CG371" s="217"/>
      <c r="CH371" s="217"/>
      <c r="CI371" s="217"/>
      <c r="CZ371" s="176" t="s">
        <v>181</v>
      </c>
      <c r="DA371" s="176">
        <f>DA370+1</f>
        <v>81</v>
      </c>
      <c r="DB371" s="162" t="str">
        <f t="shared" si="355"/>
        <v>81_LR_</v>
      </c>
    </row>
    <row r="372" spans="2:106" x14ac:dyDescent="0.25"/>
    <row r="373" spans="2:106" x14ac:dyDescent="0.25"/>
    <row r="374" spans="2:106" x14ac:dyDescent="0.25"/>
    <row r="375" spans="2:106" x14ac:dyDescent="0.25"/>
    <row r="376" spans="2:106" x14ac:dyDescent="0.25"/>
    <row r="377" spans="2:106" s="120" customFormat="1" x14ac:dyDescent="0.25">
      <c r="B377" s="155"/>
      <c r="C377" s="156"/>
      <c r="D377" s="156"/>
      <c r="E377" s="156"/>
      <c r="F377" s="157"/>
      <c r="CZ377" s="157"/>
      <c r="DA377" s="204"/>
      <c r="DB377" s="164"/>
    </row>
    <row r="378" spans="2:106" x14ac:dyDescent="0.25"/>
    <row r="379" spans="2:106" x14ac:dyDescent="0.25"/>
    <row r="380" spans="2:106" x14ac:dyDescent="0.25"/>
    <row r="381" spans="2:106" x14ac:dyDescent="0.25"/>
    <row r="382" spans="2:106" x14ac:dyDescent="0.25"/>
    <row r="383" spans="2:106" x14ac:dyDescent="0.25"/>
    <row r="384" spans="2:106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</sheetData>
  <sheetProtection algorithmName="SHA-512" hashValue="1PCu7vC0FEdG+CFanTLHRAa/q41u0rO2GffPOy39iCSr+n8QzyfK5adgRScqM75UP9TFrWkxp2cvXUqBQM9p6A==" saltValue="foYAG2yqPQbNwxnZmaVhMg==" spinCount="100000" sheet="1" scenarios="1" formatCells="0" formatRows="0" insertRows="0" deleteRows="0"/>
  <conditionalFormatting sqref="G80 I63:CI63 I74:CI74 H79:CI80 H29:CI31 H82:CI87 G82:G86 G81:CI81 H34:CI35 H37:CI38 H40:CI41 H43:CI45 I7:CI11">
    <cfRule type="cellIs" dxfId="266" priority="59" stopIfTrue="1" operator="equal">
      <formula>0</formula>
    </cfRule>
  </conditionalFormatting>
  <conditionalFormatting sqref="G87">
    <cfRule type="cellIs" dxfId="265" priority="58" stopIfTrue="1" operator="equal">
      <formula>0</formula>
    </cfRule>
  </conditionalFormatting>
  <conditionalFormatting sqref="G88">
    <cfRule type="cellIs" dxfId="264" priority="57" stopIfTrue="1" operator="equal">
      <formula>0</formula>
    </cfRule>
  </conditionalFormatting>
  <conditionalFormatting sqref="G63:G74">
    <cfRule type="cellIs" dxfId="263" priority="56" stopIfTrue="1" operator="equal">
      <formula>0</formula>
    </cfRule>
  </conditionalFormatting>
  <conditionalFormatting sqref="H63:H74 I64:CI73">
    <cfRule type="cellIs" dxfId="262" priority="55" stopIfTrue="1" operator="equal">
      <formula>0</formula>
    </cfRule>
  </conditionalFormatting>
  <conditionalFormatting sqref="G76">
    <cfRule type="cellIs" dxfId="261" priority="54" stopIfTrue="1" operator="equal">
      <formula>0</formula>
    </cfRule>
  </conditionalFormatting>
  <conditionalFormatting sqref="G51">
    <cfRule type="cellIs" dxfId="260" priority="53" stopIfTrue="1" operator="equal">
      <formula>0</formula>
    </cfRule>
  </conditionalFormatting>
  <conditionalFormatting sqref="G53:G56">
    <cfRule type="cellIs" dxfId="259" priority="52" stopIfTrue="1" operator="equal">
      <formula>0</formula>
    </cfRule>
  </conditionalFormatting>
  <conditionalFormatting sqref="H53:CI56">
    <cfRule type="cellIs" dxfId="258" priority="51" stopIfTrue="1" operator="equal">
      <formula>0</formula>
    </cfRule>
  </conditionalFormatting>
  <conditionalFormatting sqref="G58">
    <cfRule type="cellIs" dxfId="257" priority="50" stopIfTrue="1" operator="equal">
      <formula>0</formula>
    </cfRule>
  </conditionalFormatting>
  <conditionalFormatting sqref="G57">
    <cfRule type="cellIs" dxfId="256" priority="49" stopIfTrue="1" operator="equal">
      <formula>0</formula>
    </cfRule>
  </conditionalFormatting>
  <conditionalFormatting sqref="G59:G60">
    <cfRule type="cellIs" dxfId="255" priority="48" stopIfTrue="1" operator="equal">
      <formula>0</formula>
    </cfRule>
  </conditionalFormatting>
  <conditionalFormatting sqref="B60:C60 F60:G60">
    <cfRule type="expression" dxfId="254" priority="47">
      <formula>$G$59="Автоматическое"</formula>
    </cfRule>
  </conditionalFormatting>
  <conditionalFormatting sqref="G30:G31">
    <cfRule type="cellIs" dxfId="253" priority="46" stopIfTrue="1" operator="equal">
      <formula>0</formula>
    </cfRule>
  </conditionalFormatting>
  <conditionalFormatting sqref="G29">
    <cfRule type="cellIs" dxfId="252" priority="45" stopIfTrue="1" operator="equal">
      <formula>0</formula>
    </cfRule>
  </conditionalFormatting>
  <conditionalFormatting sqref="H33:CI33">
    <cfRule type="cellIs" dxfId="251" priority="43" stopIfTrue="1" operator="equal">
      <formula>0</formula>
    </cfRule>
  </conditionalFormatting>
  <conditionalFormatting sqref="G33">
    <cfRule type="cellIs" dxfId="250" priority="44" stopIfTrue="1" operator="equal">
      <formula>0</formula>
    </cfRule>
  </conditionalFormatting>
  <conditionalFormatting sqref="G36">
    <cfRule type="cellIs" dxfId="249" priority="42" stopIfTrue="1" operator="equal">
      <formula>0</formula>
    </cfRule>
  </conditionalFormatting>
  <conditionalFormatting sqref="H36:CI36">
    <cfRule type="cellIs" dxfId="248" priority="41" stopIfTrue="1" operator="equal">
      <formula>0</formula>
    </cfRule>
  </conditionalFormatting>
  <conditionalFormatting sqref="G39">
    <cfRule type="cellIs" dxfId="247" priority="40" stopIfTrue="1" operator="equal">
      <formula>0</formula>
    </cfRule>
  </conditionalFormatting>
  <conditionalFormatting sqref="H39:CI39">
    <cfRule type="cellIs" dxfId="246" priority="39" stopIfTrue="1" operator="equal">
      <formula>0</formula>
    </cfRule>
  </conditionalFormatting>
  <conditionalFormatting sqref="G42">
    <cfRule type="cellIs" dxfId="245" priority="38" stopIfTrue="1" operator="equal">
      <formula>0</formula>
    </cfRule>
  </conditionalFormatting>
  <conditionalFormatting sqref="H42:CI42">
    <cfRule type="cellIs" dxfId="244" priority="37" stopIfTrue="1" operator="equal">
      <formula>0</formula>
    </cfRule>
  </conditionalFormatting>
  <conditionalFormatting sqref="G34:G35">
    <cfRule type="cellIs" dxfId="243" priority="36" stopIfTrue="1" operator="equal">
      <formula>0</formula>
    </cfRule>
  </conditionalFormatting>
  <conditionalFormatting sqref="G40:G41">
    <cfRule type="cellIs" dxfId="242" priority="34" stopIfTrue="1" operator="equal">
      <formula>0</formula>
    </cfRule>
  </conditionalFormatting>
  <conditionalFormatting sqref="G43:G44">
    <cfRule type="cellIs" dxfId="241" priority="33" stopIfTrue="1" operator="equal">
      <formula>0</formula>
    </cfRule>
  </conditionalFormatting>
  <conditionalFormatting sqref="G37:G38">
    <cfRule type="cellIs" dxfId="240" priority="35" stopIfTrue="1" operator="equal">
      <formula>0</formula>
    </cfRule>
  </conditionalFormatting>
  <conditionalFormatting sqref="G14:G26">
    <cfRule type="cellIs" dxfId="239" priority="32" stopIfTrue="1" operator="equal">
      <formula>0</formula>
    </cfRule>
  </conditionalFormatting>
  <conditionalFormatting sqref="G4:G6">
    <cfRule type="cellIs" dxfId="238" priority="31" stopIfTrue="1" operator="equal">
      <formula>0</formula>
    </cfRule>
  </conditionalFormatting>
  <conditionalFormatting sqref="H7:H11">
    <cfRule type="cellIs" dxfId="237" priority="30" stopIfTrue="1" operator="equal">
      <formula>0</formula>
    </cfRule>
  </conditionalFormatting>
  <conditionalFormatting sqref="H6">
    <cfRule type="cellIs" dxfId="236" priority="29" stopIfTrue="1" operator="equal">
      <formula>0</formula>
    </cfRule>
  </conditionalFormatting>
  <conditionalFormatting sqref="H7:CI11">
    <cfRule type="expression" dxfId="235" priority="28">
      <formula>YEAR(H7)&lt;&gt;H$3</formula>
    </cfRule>
  </conditionalFormatting>
  <conditionalFormatting sqref="G7:G11">
    <cfRule type="cellIs" dxfId="234" priority="27" stopIfTrue="1" operator="equal">
      <formula>0</formula>
    </cfRule>
  </conditionalFormatting>
  <conditionalFormatting sqref="G75">
    <cfRule type="cellIs" dxfId="233" priority="26" stopIfTrue="1" operator="equal">
      <formula>0</formula>
    </cfRule>
  </conditionalFormatting>
  <conditionalFormatting sqref="G45">
    <cfRule type="cellIs" dxfId="232" priority="25" stopIfTrue="1" operator="equal">
      <formula>0</formula>
    </cfRule>
  </conditionalFormatting>
  <conditionalFormatting sqref="G79">
    <cfRule type="cellIs" dxfId="231" priority="24" stopIfTrue="1" operator="equal">
      <formula>0</formula>
    </cfRule>
  </conditionalFormatting>
  <conditionalFormatting sqref="H32:CI32">
    <cfRule type="cellIs" dxfId="230" priority="23" stopIfTrue="1" operator="equal">
      <formula>0</formula>
    </cfRule>
  </conditionalFormatting>
  <conditionalFormatting sqref="G32">
    <cfRule type="cellIs" dxfId="229" priority="22" stopIfTrue="1" operator="equal">
      <formula>0</formula>
    </cfRule>
  </conditionalFormatting>
  <conditionalFormatting sqref="G52">
    <cfRule type="cellIs" dxfId="228" priority="21" stopIfTrue="1" operator="equal">
      <formula>0</formula>
    </cfRule>
  </conditionalFormatting>
  <conditionalFormatting sqref="H47:CI48">
    <cfRule type="cellIs" dxfId="227" priority="20" stopIfTrue="1" operator="equal">
      <formula>0</formula>
    </cfRule>
  </conditionalFormatting>
  <conditionalFormatting sqref="G46">
    <cfRule type="cellIs" dxfId="226" priority="19" stopIfTrue="1" operator="equal">
      <formula>0</formula>
    </cfRule>
  </conditionalFormatting>
  <conditionalFormatting sqref="H46:CI46">
    <cfRule type="cellIs" dxfId="225" priority="18" stopIfTrue="1" operator="equal">
      <formula>0</formula>
    </cfRule>
  </conditionalFormatting>
  <conditionalFormatting sqref="G47:G48">
    <cfRule type="cellIs" dxfId="224" priority="17" stopIfTrue="1" operator="equal">
      <formula>0</formula>
    </cfRule>
  </conditionalFormatting>
  <conditionalFormatting sqref="H26:J26 L14:CI26 H14:H25 J22:J23">
    <cfRule type="cellIs" dxfId="223" priority="16" stopIfTrue="1" operator="equal">
      <formula>0</formula>
    </cfRule>
  </conditionalFormatting>
  <conditionalFormatting sqref="H26:J26 L14:CI26 H14:H25 J22:J23">
    <cfRule type="expression" dxfId="222" priority="15">
      <formula>YEAR(H14)&lt;&gt;H$3</formula>
    </cfRule>
  </conditionalFormatting>
  <conditionalFormatting sqref="H89:CI89">
    <cfRule type="cellIs" dxfId="221" priority="14" stopIfTrue="1" operator="equal">
      <formula>0</formula>
    </cfRule>
  </conditionalFormatting>
  <conditionalFormatting sqref="G89">
    <cfRule type="cellIs" dxfId="220" priority="13" stopIfTrue="1" operator="equal">
      <formula>0</formula>
    </cfRule>
  </conditionalFormatting>
  <conditionalFormatting sqref="D60">
    <cfRule type="expression" dxfId="219" priority="10">
      <formula>$G$59="Автоматическое"</formula>
    </cfRule>
    <cfRule type="cellIs" dxfId="218" priority="12" stopIfTrue="1" operator="equal">
      <formula>0</formula>
    </cfRule>
  </conditionalFormatting>
  <conditionalFormatting sqref="E60">
    <cfRule type="expression" dxfId="217" priority="9">
      <formula>$G$59="Автоматическое"</formula>
    </cfRule>
    <cfRule type="cellIs" dxfId="216" priority="11" stopIfTrue="1" operator="equal">
      <formula>0</formula>
    </cfRule>
  </conditionalFormatting>
  <conditionalFormatting sqref="K14:K26">
    <cfRule type="cellIs" dxfId="215" priority="8" stopIfTrue="1" operator="equal">
      <formula>0</formula>
    </cfRule>
  </conditionalFormatting>
  <conditionalFormatting sqref="K14:K26">
    <cfRule type="expression" dxfId="214" priority="7">
      <formula>YEAR(K14)&lt;&gt;K$3</formula>
    </cfRule>
  </conditionalFormatting>
  <conditionalFormatting sqref="I14:I25">
    <cfRule type="cellIs" dxfId="213" priority="6" stopIfTrue="1" operator="equal">
      <formula>0</formula>
    </cfRule>
  </conditionalFormatting>
  <conditionalFormatting sqref="I14:I25">
    <cfRule type="expression" dxfId="212" priority="5">
      <formula>YEAR(I14)&lt;&gt;I$3</formula>
    </cfRule>
  </conditionalFormatting>
  <conditionalFormatting sqref="J14:J21">
    <cfRule type="cellIs" dxfId="211" priority="4" stopIfTrue="1" operator="equal">
      <formula>0</formula>
    </cfRule>
  </conditionalFormatting>
  <conditionalFormatting sqref="J14:J21">
    <cfRule type="expression" dxfId="210" priority="3">
      <formula>YEAR(J14)&lt;&gt;J$3</formula>
    </cfRule>
  </conditionalFormatting>
  <conditionalFormatting sqref="J24:J25">
    <cfRule type="cellIs" dxfId="209" priority="2" stopIfTrue="1" operator="equal">
      <formula>0</formula>
    </cfRule>
  </conditionalFormatting>
  <conditionalFormatting sqref="J24:J25">
    <cfRule type="expression" dxfId="208" priority="1">
      <formula>YEAR(J24)&lt;&gt;J$3</formula>
    </cfRule>
  </conditionalFormatting>
  <dataValidations count="5">
    <dataValidation type="list" allowBlank="1" showInputMessage="1" showErrorMessage="1" sqref="G59">
      <formula1>"Ручное, Автоматическое"</formula1>
    </dataValidation>
    <dataValidation type="list" allowBlank="1" showInputMessage="1" showErrorMessage="1" sqref="E354:E356">
      <formula1>"Прямой, Косвенный"</formula1>
    </dataValidation>
    <dataValidation type="list" allowBlank="1" showInputMessage="1" showErrorMessage="1" sqref="D354:D356">
      <formula1>"Детерминистический, Вероятностный"</formula1>
    </dataValidation>
    <dataValidation type="list" allowBlank="1" showInputMessage="1" showErrorMessage="1" promptTitle="Метод расчета эффекта" prompt="Выберите из выпадающего списка" sqref="D111 D334 D341 D344 D347 D350 D353 D338">
      <formula1>"Детерминистический, Вероятностный"</formula1>
    </dataValidation>
    <dataValidation type="list" allowBlank="1" showInputMessage="1" showErrorMessage="1" promptTitle="Тип эффекта" prompt="Выберите из выпадающего списка" sqref="E111 E334 E341 E344 E347 E350 E353 E338">
      <formula1>"Прямой, Косвенный"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ор ДО" prompt="Выберете из выпадающего списка наименование ДО">
          <x14:formula1>
            <xm:f>Sys!$B$4:$B$24</xm:f>
          </x14:formula1>
          <xm:sqref>C14:C26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7" tint="-0.249977111117893"/>
    <pageSetUpPr fitToPage="1"/>
  </sheetPr>
  <dimension ref="A1:CG181"/>
  <sheetViews>
    <sheetView view="pageBreakPreview" topLeftCell="A10" zoomScale="70" zoomScaleNormal="40" zoomScaleSheetLayoutView="70" workbookViewId="0">
      <selection activeCell="E13" sqref="E13"/>
    </sheetView>
  </sheetViews>
  <sheetFormatPr defaultColWidth="8.7109375" defaultRowHeight="14.25" outlineLevelCol="1" x14ac:dyDescent="0.2"/>
  <cols>
    <col min="1" max="1" width="3.28515625" style="2" customWidth="1"/>
    <col min="2" max="2" width="66.5703125" style="2" customWidth="1"/>
    <col min="3" max="3" width="12.5703125" style="60" customWidth="1"/>
    <col min="4" max="16" width="14.5703125" style="2" customWidth="1"/>
    <col min="17" max="84" width="14.7109375" style="2" customWidth="1" outlineLevel="1"/>
    <col min="85" max="16384" width="8.7109375" style="2"/>
  </cols>
  <sheetData>
    <row r="1" spans="1:85" x14ac:dyDescent="0.2">
      <c r="A1" s="200" t="s">
        <v>209</v>
      </c>
      <c r="B1" s="94"/>
      <c r="C1" s="9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</row>
    <row r="2" spans="1:85" ht="18" x14ac:dyDescent="0.2">
      <c r="A2" s="200" t="str">
        <f>'ИД (Уберизация зак)'!A2</f>
        <v>3.1.21.08.12</v>
      </c>
      <c r="B2" s="94"/>
      <c r="C2" s="944" t="s">
        <v>185</v>
      </c>
      <c r="D2" s="944"/>
      <c r="E2" s="944"/>
      <c r="F2" s="944"/>
      <c r="G2" s="944"/>
      <c r="H2" s="944"/>
      <c r="I2" s="944"/>
      <c r="J2" s="944"/>
      <c r="K2" s="944"/>
      <c r="L2" s="94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</row>
    <row r="3" spans="1:85" ht="18" x14ac:dyDescent="0.2">
      <c r="A3" s="94"/>
      <c r="B3" s="94"/>
      <c r="C3" s="943" t="str">
        <f>IF(Согласование!$B$11="ИТ","ИТ",IF(Согласование!$B$11="Цифровой","цифрового",IF(Согласование!$B$11="Организационный","организационного","технологического")))&amp;" проекта"</f>
        <v>ИТ проекта</v>
      </c>
      <c r="D3" s="943"/>
      <c r="E3" s="943"/>
      <c r="F3" s="943"/>
      <c r="G3" s="943"/>
      <c r="H3" s="943"/>
      <c r="I3" s="943"/>
      <c r="J3" s="943"/>
      <c r="K3" s="943"/>
      <c r="L3" s="943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4"/>
      <c r="AO3" s="94"/>
      <c r="AP3" s="94"/>
      <c r="AQ3" s="94"/>
      <c r="AR3" s="94"/>
      <c r="AS3" s="94"/>
      <c r="AT3" s="94"/>
      <c r="AU3" s="94"/>
      <c r="AV3" s="94"/>
      <c r="AW3" s="94"/>
      <c r="AX3" s="94"/>
      <c r="AY3" s="94"/>
      <c r="AZ3" s="94"/>
      <c r="BA3" s="94"/>
      <c r="BB3" s="94"/>
      <c r="BC3" s="94"/>
      <c r="BD3" s="94"/>
      <c r="BE3" s="94"/>
      <c r="BF3" s="94"/>
      <c r="BG3" s="94"/>
      <c r="BH3" s="94"/>
      <c r="BI3" s="94"/>
      <c r="BJ3" s="94"/>
      <c r="BK3" s="94"/>
      <c r="BL3" s="94"/>
      <c r="BM3" s="94"/>
      <c r="BN3" s="94"/>
      <c r="BO3" s="94"/>
      <c r="BP3" s="94"/>
      <c r="BQ3" s="94"/>
      <c r="BR3" s="94"/>
      <c r="BS3" s="94"/>
      <c r="BT3" s="94"/>
      <c r="BU3" s="94"/>
      <c r="BV3" s="94"/>
      <c r="BW3" s="94"/>
      <c r="BX3" s="94"/>
      <c r="BY3" s="94"/>
      <c r="BZ3" s="94"/>
      <c r="CA3" s="94"/>
      <c r="CB3" s="94"/>
      <c r="CC3" s="94"/>
      <c r="CD3" s="94"/>
      <c r="CE3" s="94"/>
      <c r="CF3" s="94"/>
      <c r="CG3" s="94"/>
    </row>
    <row r="4" spans="1:85" ht="18" x14ac:dyDescent="0.2">
      <c r="A4" s="94"/>
      <c r="B4" s="94"/>
      <c r="C4" s="943" t="str">
        <f>Согласование!$B$5</f>
        <v>[НАЗВАНИЕ ИС]</v>
      </c>
      <c r="D4" s="943"/>
      <c r="E4" s="943"/>
      <c r="F4" s="943"/>
      <c r="G4" s="943"/>
      <c r="H4" s="943"/>
      <c r="I4" s="943"/>
      <c r="J4" s="943"/>
      <c r="K4" s="943"/>
      <c r="L4" s="943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  <c r="AY4" s="94"/>
      <c r="AZ4" s="94"/>
      <c r="BA4" s="94"/>
      <c r="BB4" s="94"/>
      <c r="BC4" s="94"/>
      <c r="BD4" s="94"/>
      <c r="BE4" s="94"/>
      <c r="BF4" s="94"/>
      <c r="BG4" s="94"/>
      <c r="BH4" s="94"/>
      <c r="BI4" s="94"/>
      <c r="BJ4" s="94"/>
      <c r="BK4" s="94"/>
      <c r="BL4" s="94"/>
      <c r="BM4" s="94"/>
      <c r="BN4" s="94"/>
      <c r="BO4" s="94"/>
      <c r="BP4" s="94"/>
      <c r="BQ4" s="94"/>
      <c r="BR4" s="94"/>
      <c r="BS4" s="94"/>
      <c r="BT4" s="94"/>
      <c r="BU4" s="94"/>
      <c r="BV4" s="94"/>
      <c r="BW4" s="94"/>
      <c r="BX4" s="94"/>
      <c r="BY4" s="94"/>
      <c r="BZ4" s="94"/>
      <c r="CA4" s="94"/>
      <c r="CB4" s="94"/>
      <c r="CC4" s="94"/>
      <c r="CD4" s="94"/>
      <c r="CE4" s="94"/>
      <c r="CF4" s="94"/>
      <c r="CG4" s="94"/>
    </row>
    <row r="5" spans="1:85" x14ac:dyDescent="0.2">
      <c r="A5" s="94"/>
      <c r="B5" s="94"/>
      <c r="C5" s="942" t="str">
        <f>"("&amp;Согласование!$B$7&amp;")"</f>
        <v>(ХХХХХХХХХХХ)</v>
      </c>
      <c r="D5" s="942"/>
      <c r="E5" s="942"/>
      <c r="F5" s="942"/>
      <c r="G5" s="942"/>
      <c r="H5" s="942"/>
      <c r="I5" s="942"/>
      <c r="J5" s="942"/>
      <c r="K5" s="942"/>
      <c r="L5" s="942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  <c r="AX5" s="94"/>
      <c r="AY5" s="94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4"/>
      <c r="BK5" s="94"/>
      <c r="BL5" s="94"/>
      <c r="BM5" s="94"/>
      <c r="BN5" s="94"/>
      <c r="BO5" s="94"/>
      <c r="BP5" s="94"/>
      <c r="BQ5" s="94"/>
      <c r="BR5" s="94"/>
      <c r="BS5" s="94"/>
      <c r="BT5" s="94"/>
      <c r="BU5" s="94"/>
      <c r="BV5" s="94"/>
      <c r="BW5" s="94"/>
      <c r="BX5" s="94"/>
      <c r="BY5" s="94"/>
      <c r="BZ5" s="94"/>
      <c r="CA5" s="94"/>
      <c r="CB5" s="94"/>
      <c r="CC5" s="94"/>
      <c r="CD5" s="94"/>
      <c r="CE5" s="94"/>
      <c r="CF5" s="94"/>
      <c r="CG5" s="94"/>
    </row>
    <row r="6" spans="1:85" ht="18" x14ac:dyDescent="0.2">
      <c r="A6" s="94"/>
      <c r="B6" s="94"/>
      <c r="C6" s="943" t="s">
        <v>186</v>
      </c>
      <c r="D6" s="943"/>
      <c r="E6" s="943"/>
      <c r="F6" s="943"/>
      <c r="G6" s="943"/>
      <c r="H6" s="943"/>
      <c r="I6" s="943"/>
      <c r="J6" s="943"/>
      <c r="K6" s="943"/>
      <c r="L6" s="943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  <c r="AX6" s="94"/>
      <c r="AY6" s="94"/>
      <c r="AZ6" s="94"/>
      <c r="BA6" s="94"/>
      <c r="BB6" s="94"/>
      <c r="BC6" s="94"/>
      <c r="BD6" s="94"/>
      <c r="BE6" s="94"/>
      <c r="BF6" s="94"/>
      <c r="BG6" s="94"/>
      <c r="BH6" s="94"/>
      <c r="BI6" s="94"/>
      <c r="BJ6" s="94"/>
      <c r="BK6" s="94"/>
      <c r="BL6" s="94"/>
      <c r="BM6" s="94"/>
      <c r="BN6" s="94"/>
      <c r="BO6" s="94"/>
      <c r="BP6" s="94"/>
      <c r="BQ6" s="94"/>
      <c r="BR6" s="94"/>
      <c r="BS6" s="94"/>
      <c r="BT6" s="94"/>
      <c r="BU6" s="94"/>
      <c r="BV6" s="94"/>
      <c r="BW6" s="94"/>
      <c r="BX6" s="94"/>
      <c r="BY6" s="94"/>
      <c r="BZ6" s="94"/>
      <c r="CA6" s="94"/>
      <c r="CB6" s="94"/>
      <c r="CC6" s="94"/>
      <c r="CD6" s="94"/>
      <c r="CE6" s="94"/>
      <c r="CF6" s="94"/>
      <c r="CG6" s="94"/>
    </row>
    <row r="7" spans="1:85" ht="18" x14ac:dyDescent="0.2">
      <c r="A7" s="94"/>
      <c r="B7" s="94"/>
      <c r="C7" s="943" t="str">
        <f>Согласование!$B$9</f>
        <v>Управление взаимоотншениями с поставщиками и подрдчиками</v>
      </c>
      <c r="D7" s="943"/>
      <c r="E7" s="943"/>
      <c r="F7" s="943"/>
      <c r="G7" s="943"/>
      <c r="H7" s="943"/>
      <c r="I7" s="943"/>
      <c r="J7" s="943"/>
      <c r="K7" s="943"/>
      <c r="L7" s="943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  <c r="AX7" s="94"/>
      <c r="AY7" s="94"/>
      <c r="AZ7" s="94"/>
      <c r="BA7" s="94"/>
      <c r="BB7" s="94"/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/>
      <c r="BW7" s="94"/>
      <c r="BX7" s="94"/>
      <c r="BY7" s="94"/>
      <c r="BZ7" s="94"/>
      <c r="CA7" s="94"/>
      <c r="CB7" s="94"/>
      <c r="CC7" s="94"/>
      <c r="CD7" s="94"/>
      <c r="CE7" s="94"/>
      <c r="CF7" s="94"/>
      <c r="CG7" s="94"/>
    </row>
    <row r="8" spans="1:85" x14ac:dyDescent="0.2">
      <c r="A8" s="94"/>
      <c r="B8" s="94"/>
      <c r="C8" s="95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4"/>
      <c r="BT8" s="94"/>
      <c r="BU8" s="94"/>
      <c r="BV8" s="94"/>
      <c r="BW8" s="94"/>
      <c r="BX8" s="94"/>
      <c r="BY8" s="94"/>
      <c r="BZ8" s="94"/>
      <c r="CA8" s="94"/>
      <c r="CB8" s="94"/>
      <c r="CC8" s="94"/>
      <c r="CD8" s="94"/>
      <c r="CE8" s="94"/>
      <c r="CF8" s="94"/>
      <c r="CG8" s="94"/>
    </row>
    <row r="9" spans="1:85" x14ac:dyDescent="0.2">
      <c r="A9" s="94"/>
      <c r="B9" s="94"/>
      <c r="C9" s="95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  <c r="AX9" s="94"/>
      <c r="AY9" s="94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4"/>
      <c r="BT9" s="94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4"/>
      <c r="CF9" s="94"/>
      <c r="CG9" s="94"/>
    </row>
    <row r="10" spans="1:85" ht="40.5" customHeight="1" x14ac:dyDescent="0.2">
      <c r="A10" s="94"/>
      <c r="B10" s="96" t="s">
        <v>1</v>
      </c>
      <c r="C10" s="96" t="s">
        <v>166</v>
      </c>
      <c r="D10" s="97" t="s">
        <v>187</v>
      </c>
      <c r="E10" s="97" t="s">
        <v>170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  <c r="AX10" s="94"/>
      <c r="AY10" s="94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4"/>
      <c r="CG10" s="94"/>
    </row>
    <row r="11" spans="1:85" x14ac:dyDescent="0.2">
      <c r="A11" s="94"/>
      <c r="B11" s="12" t="s">
        <v>180</v>
      </c>
      <c r="C11" s="64" t="s">
        <v>13</v>
      </c>
      <c r="D11" s="13">
        <f ca="1">D60</f>
        <v>-56125.330097691796</v>
      </c>
      <c r="E11" s="13">
        <f ca="1">D91</f>
        <v>255403.76667136722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4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</row>
    <row r="12" spans="1:85" x14ac:dyDescent="0.2">
      <c r="A12" s="94"/>
      <c r="B12" s="7" t="s">
        <v>66</v>
      </c>
      <c r="C12" s="57" t="s">
        <v>144</v>
      </c>
      <c r="D12" s="61">
        <f ca="1">1+D11/D59</f>
        <v>0</v>
      </c>
      <c r="E12" s="61">
        <f ca="1">E11/D87+1</f>
        <v>6.3293925169369425</v>
      </c>
      <c r="F12" s="202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</row>
    <row r="13" spans="1:85" x14ac:dyDescent="0.2">
      <c r="A13" s="94"/>
      <c r="B13" s="7" t="s">
        <v>791</v>
      </c>
      <c r="C13" s="57" t="s">
        <v>11</v>
      </c>
      <c r="D13" s="62">
        <f ca="1">IFERROR(MIRR(E54:P54,'ИД (Уберизация зак)'!$G$51,'ИД (Уберизация зак)'!$G$51),0)</f>
        <v>-1</v>
      </c>
      <c r="E13" s="62">
        <f ca="1">IFERROR(MIRR(E84:CF84,'ИД (Уберизация зак)'!$G$51,'ИД (Уберизация зак)'!$G$51),0)</f>
        <v>0.16694039709637809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</row>
    <row r="14" spans="1:85" x14ac:dyDescent="0.2">
      <c r="A14" s="94"/>
      <c r="B14" s="7" t="s">
        <v>9</v>
      </c>
      <c r="C14" s="57" t="s">
        <v>10</v>
      </c>
      <c r="D14" s="63" t="str">
        <f ca="1">IF(D11&lt;0,"Не окупается",SUM(E64:P64))</f>
        <v>Не окупается</v>
      </c>
      <c r="E14" s="63">
        <f ca="1">D92</f>
        <v>3.6660490345321737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</row>
    <row r="15" spans="1:85" x14ac:dyDescent="0.2">
      <c r="A15" s="94"/>
      <c r="B15" s="94"/>
      <c r="C15" s="95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94"/>
      <c r="BX15" s="94"/>
      <c r="BY15" s="94"/>
      <c r="BZ15" s="94"/>
      <c r="CA15" s="94"/>
      <c r="CB15" s="94"/>
      <c r="CC15" s="94"/>
      <c r="CD15" s="94"/>
      <c r="CE15" s="94"/>
      <c r="CF15" s="94"/>
      <c r="CG15" s="94"/>
    </row>
    <row r="16" spans="1:85" ht="15" customHeight="1" x14ac:dyDescent="0.2">
      <c r="A16" s="94"/>
      <c r="B16" s="945" t="s">
        <v>24</v>
      </c>
      <c r="C16" s="945" t="s">
        <v>32</v>
      </c>
      <c r="D16" s="947" t="s">
        <v>4</v>
      </c>
      <c r="E16" s="96">
        <v>1</v>
      </c>
      <c r="F16" s="96">
        <v>2</v>
      </c>
      <c r="G16" s="96">
        <v>3</v>
      </c>
      <c r="H16" s="96">
        <v>4</v>
      </c>
      <c r="I16" s="96">
        <v>5</v>
      </c>
      <c r="J16" s="96">
        <v>6</v>
      </c>
      <c r="K16" s="96">
        <v>7</v>
      </c>
      <c r="L16" s="96">
        <v>8</v>
      </c>
      <c r="M16" s="96">
        <v>9</v>
      </c>
      <c r="N16" s="96">
        <v>10</v>
      </c>
      <c r="O16" s="96">
        <v>11</v>
      </c>
      <c r="P16" s="96">
        <v>12</v>
      </c>
      <c r="Q16" s="96">
        <v>13</v>
      </c>
      <c r="R16" s="96">
        <v>14</v>
      </c>
      <c r="S16" s="96">
        <v>15</v>
      </c>
      <c r="T16" s="96">
        <v>16</v>
      </c>
      <c r="U16" s="96">
        <v>17</v>
      </c>
      <c r="V16" s="96">
        <v>18</v>
      </c>
      <c r="W16" s="96">
        <v>19</v>
      </c>
      <c r="X16" s="96">
        <v>20</v>
      </c>
      <c r="Y16" s="96">
        <v>21</v>
      </c>
      <c r="Z16" s="96">
        <v>22</v>
      </c>
      <c r="AA16" s="96">
        <v>23</v>
      </c>
      <c r="AB16" s="96">
        <v>24</v>
      </c>
      <c r="AC16" s="96">
        <v>25</v>
      </c>
      <c r="AD16" s="96">
        <v>26</v>
      </c>
      <c r="AE16" s="96">
        <v>27</v>
      </c>
      <c r="AF16" s="96">
        <v>28</v>
      </c>
      <c r="AG16" s="96">
        <v>29</v>
      </c>
      <c r="AH16" s="96">
        <v>30</v>
      </c>
      <c r="AI16" s="96">
        <v>31</v>
      </c>
      <c r="AJ16" s="96">
        <v>32</v>
      </c>
      <c r="AK16" s="96">
        <v>33</v>
      </c>
      <c r="AL16" s="96">
        <v>34</v>
      </c>
      <c r="AM16" s="96">
        <v>35</v>
      </c>
      <c r="AN16" s="96">
        <v>36</v>
      </c>
      <c r="AO16" s="96">
        <v>37</v>
      </c>
      <c r="AP16" s="96">
        <v>38</v>
      </c>
      <c r="AQ16" s="96">
        <v>39</v>
      </c>
      <c r="AR16" s="96">
        <v>40</v>
      </c>
      <c r="AS16" s="96">
        <v>41</v>
      </c>
      <c r="AT16" s="96">
        <v>42</v>
      </c>
      <c r="AU16" s="96">
        <v>43</v>
      </c>
      <c r="AV16" s="96">
        <v>44</v>
      </c>
      <c r="AW16" s="96">
        <v>45</v>
      </c>
      <c r="AX16" s="96">
        <v>46</v>
      </c>
      <c r="AY16" s="96">
        <v>47</v>
      </c>
      <c r="AZ16" s="96">
        <v>48</v>
      </c>
      <c r="BA16" s="96">
        <v>49</v>
      </c>
      <c r="BB16" s="96">
        <v>50</v>
      </c>
      <c r="BC16" s="96">
        <v>51</v>
      </c>
      <c r="BD16" s="96">
        <v>52</v>
      </c>
      <c r="BE16" s="96">
        <v>53</v>
      </c>
      <c r="BF16" s="96">
        <v>54</v>
      </c>
      <c r="BG16" s="96">
        <v>55</v>
      </c>
      <c r="BH16" s="96">
        <v>56</v>
      </c>
      <c r="BI16" s="96">
        <v>57</v>
      </c>
      <c r="BJ16" s="96">
        <v>58</v>
      </c>
      <c r="BK16" s="96">
        <v>59</v>
      </c>
      <c r="BL16" s="96">
        <v>60</v>
      </c>
      <c r="BM16" s="96">
        <v>61</v>
      </c>
      <c r="BN16" s="96">
        <v>62</v>
      </c>
      <c r="BO16" s="96">
        <v>63</v>
      </c>
      <c r="BP16" s="96">
        <v>64</v>
      </c>
      <c r="BQ16" s="96">
        <v>65</v>
      </c>
      <c r="BR16" s="96">
        <v>66</v>
      </c>
      <c r="BS16" s="96">
        <v>67</v>
      </c>
      <c r="BT16" s="96">
        <v>68</v>
      </c>
      <c r="BU16" s="96">
        <v>69</v>
      </c>
      <c r="BV16" s="96">
        <v>70</v>
      </c>
      <c r="BW16" s="96">
        <v>71</v>
      </c>
      <c r="BX16" s="96">
        <v>72</v>
      </c>
      <c r="BY16" s="96">
        <v>73</v>
      </c>
      <c r="BZ16" s="96">
        <v>74</v>
      </c>
      <c r="CA16" s="96">
        <v>75</v>
      </c>
      <c r="CB16" s="96">
        <v>76</v>
      </c>
      <c r="CC16" s="96">
        <v>77</v>
      </c>
      <c r="CD16" s="96">
        <v>78</v>
      </c>
      <c r="CE16" s="96">
        <v>79</v>
      </c>
      <c r="CF16" s="96">
        <v>80</v>
      </c>
      <c r="CG16" s="94"/>
    </row>
    <row r="17" spans="1:85" x14ac:dyDescent="0.2">
      <c r="A17" s="94"/>
      <c r="B17" s="946"/>
      <c r="C17" s="946"/>
      <c r="D17" s="948"/>
      <c r="E17" s="96">
        <f>'ИД (Уберизация зак)'!H1</f>
        <v>2022</v>
      </c>
      <c r="F17" s="96">
        <f>E17+1</f>
        <v>2023</v>
      </c>
      <c r="G17" s="96">
        <f t="shared" ref="G17:BR17" si="0">F17+1</f>
        <v>2024</v>
      </c>
      <c r="H17" s="96">
        <f t="shared" si="0"/>
        <v>2025</v>
      </c>
      <c r="I17" s="96">
        <f t="shared" si="0"/>
        <v>2026</v>
      </c>
      <c r="J17" s="96">
        <f t="shared" si="0"/>
        <v>2027</v>
      </c>
      <c r="K17" s="96">
        <f t="shared" si="0"/>
        <v>2028</v>
      </c>
      <c r="L17" s="96">
        <f t="shared" si="0"/>
        <v>2029</v>
      </c>
      <c r="M17" s="96">
        <f t="shared" si="0"/>
        <v>2030</v>
      </c>
      <c r="N17" s="96">
        <f t="shared" si="0"/>
        <v>2031</v>
      </c>
      <c r="O17" s="96">
        <f t="shared" si="0"/>
        <v>2032</v>
      </c>
      <c r="P17" s="96">
        <f t="shared" si="0"/>
        <v>2033</v>
      </c>
      <c r="Q17" s="96">
        <f t="shared" si="0"/>
        <v>2034</v>
      </c>
      <c r="R17" s="96">
        <f t="shared" si="0"/>
        <v>2035</v>
      </c>
      <c r="S17" s="96">
        <f t="shared" si="0"/>
        <v>2036</v>
      </c>
      <c r="T17" s="96">
        <f t="shared" si="0"/>
        <v>2037</v>
      </c>
      <c r="U17" s="96">
        <f t="shared" si="0"/>
        <v>2038</v>
      </c>
      <c r="V17" s="96">
        <f t="shared" si="0"/>
        <v>2039</v>
      </c>
      <c r="W17" s="96">
        <f t="shared" si="0"/>
        <v>2040</v>
      </c>
      <c r="X17" s="96">
        <f t="shared" si="0"/>
        <v>2041</v>
      </c>
      <c r="Y17" s="96">
        <f t="shared" si="0"/>
        <v>2042</v>
      </c>
      <c r="Z17" s="96">
        <f t="shared" si="0"/>
        <v>2043</v>
      </c>
      <c r="AA17" s="96">
        <f t="shared" si="0"/>
        <v>2044</v>
      </c>
      <c r="AB17" s="96">
        <f t="shared" si="0"/>
        <v>2045</v>
      </c>
      <c r="AC17" s="96">
        <f t="shared" si="0"/>
        <v>2046</v>
      </c>
      <c r="AD17" s="96">
        <f t="shared" si="0"/>
        <v>2047</v>
      </c>
      <c r="AE17" s="96">
        <f t="shared" si="0"/>
        <v>2048</v>
      </c>
      <c r="AF17" s="96">
        <f t="shared" si="0"/>
        <v>2049</v>
      </c>
      <c r="AG17" s="96">
        <f t="shared" si="0"/>
        <v>2050</v>
      </c>
      <c r="AH17" s="96">
        <f t="shared" si="0"/>
        <v>2051</v>
      </c>
      <c r="AI17" s="96">
        <f t="shared" si="0"/>
        <v>2052</v>
      </c>
      <c r="AJ17" s="96">
        <f t="shared" si="0"/>
        <v>2053</v>
      </c>
      <c r="AK17" s="96">
        <f t="shared" si="0"/>
        <v>2054</v>
      </c>
      <c r="AL17" s="96">
        <f t="shared" si="0"/>
        <v>2055</v>
      </c>
      <c r="AM17" s="96">
        <f t="shared" si="0"/>
        <v>2056</v>
      </c>
      <c r="AN17" s="96">
        <f t="shared" si="0"/>
        <v>2057</v>
      </c>
      <c r="AO17" s="96">
        <f t="shared" si="0"/>
        <v>2058</v>
      </c>
      <c r="AP17" s="96">
        <f t="shared" si="0"/>
        <v>2059</v>
      </c>
      <c r="AQ17" s="96">
        <f t="shared" si="0"/>
        <v>2060</v>
      </c>
      <c r="AR17" s="96">
        <f t="shared" si="0"/>
        <v>2061</v>
      </c>
      <c r="AS17" s="96">
        <f t="shared" si="0"/>
        <v>2062</v>
      </c>
      <c r="AT17" s="96">
        <f t="shared" si="0"/>
        <v>2063</v>
      </c>
      <c r="AU17" s="96">
        <f t="shared" si="0"/>
        <v>2064</v>
      </c>
      <c r="AV17" s="96">
        <f t="shared" si="0"/>
        <v>2065</v>
      </c>
      <c r="AW17" s="96">
        <f t="shared" si="0"/>
        <v>2066</v>
      </c>
      <c r="AX17" s="96">
        <f t="shared" si="0"/>
        <v>2067</v>
      </c>
      <c r="AY17" s="96">
        <f t="shared" si="0"/>
        <v>2068</v>
      </c>
      <c r="AZ17" s="96">
        <f t="shared" si="0"/>
        <v>2069</v>
      </c>
      <c r="BA17" s="96">
        <f t="shared" si="0"/>
        <v>2070</v>
      </c>
      <c r="BB17" s="96">
        <f t="shared" si="0"/>
        <v>2071</v>
      </c>
      <c r="BC17" s="96">
        <f t="shared" si="0"/>
        <v>2072</v>
      </c>
      <c r="BD17" s="96">
        <f t="shared" si="0"/>
        <v>2073</v>
      </c>
      <c r="BE17" s="96">
        <f t="shared" si="0"/>
        <v>2074</v>
      </c>
      <c r="BF17" s="96">
        <f t="shared" si="0"/>
        <v>2075</v>
      </c>
      <c r="BG17" s="96">
        <f t="shared" si="0"/>
        <v>2076</v>
      </c>
      <c r="BH17" s="96">
        <f t="shared" si="0"/>
        <v>2077</v>
      </c>
      <c r="BI17" s="96">
        <f t="shared" si="0"/>
        <v>2078</v>
      </c>
      <c r="BJ17" s="96">
        <f t="shared" si="0"/>
        <v>2079</v>
      </c>
      <c r="BK17" s="96">
        <f t="shared" si="0"/>
        <v>2080</v>
      </c>
      <c r="BL17" s="96">
        <f t="shared" si="0"/>
        <v>2081</v>
      </c>
      <c r="BM17" s="96">
        <f t="shared" si="0"/>
        <v>2082</v>
      </c>
      <c r="BN17" s="96">
        <f t="shared" si="0"/>
        <v>2083</v>
      </c>
      <c r="BO17" s="96">
        <f t="shared" si="0"/>
        <v>2084</v>
      </c>
      <c r="BP17" s="96">
        <f t="shared" si="0"/>
        <v>2085</v>
      </c>
      <c r="BQ17" s="96">
        <f t="shared" si="0"/>
        <v>2086</v>
      </c>
      <c r="BR17" s="96">
        <f t="shared" si="0"/>
        <v>2087</v>
      </c>
      <c r="BS17" s="96">
        <f t="shared" ref="BS17:CF17" si="1">BR17+1</f>
        <v>2088</v>
      </c>
      <c r="BT17" s="96">
        <f t="shared" si="1"/>
        <v>2089</v>
      </c>
      <c r="BU17" s="96">
        <f t="shared" si="1"/>
        <v>2090</v>
      </c>
      <c r="BV17" s="96">
        <f t="shared" si="1"/>
        <v>2091</v>
      </c>
      <c r="BW17" s="96">
        <f t="shared" si="1"/>
        <v>2092</v>
      </c>
      <c r="BX17" s="96">
        <f t="shared" si="1"/>
        <v>2093</v>
      </c>
      <c r="BY17" s="96">
        <f t="shared" si="1"/>
        <v>2094</v>
      </c>
      <c r="BZ17" s="96">
        <f t="shared" si="1"/>
        <v>2095</v>
      </c>
      <c r="CA17" s="96">
        <f t="shared" si="1"/>
        <v>2096</v>
      </c>
      <c r="CB17" s="96">
        <f t="shared" si="1"/>
        <v>2097</v>
      </c>
      <c r="CC17" s="96">
        <f t="shared" si="1"/>
        <v>2098</v>
      </c>
      <c r="CD17" s="96">
        <f t="shared" si="1"/>
        <v>2099</v>
      </c>
      <c r="CE17" s="96">
        <f t="shared" si="1"/>
        <v>2100</v>
      </c>
      <c r="CF17" s="96">
        <f t="shared" si="1"/>
        <v>2101</v>
      </c>
      <c r="CG17" s="94"/>
    </row>
    <row r="18" spans="1:85" ht="17.25" customHeight="1" x14ac:dyDescent="0.2">
      <c r="A18" s="98" t="str">
        <f>'ИД (Уберизация зак)'!E79</f>
        <v>Косвенный</v>
      </c>
      <c r="B18" s="218" t="str">
        <f>'ИД (Уберизация зак)'!C79</f>
        <v xml:space="preserve">Сокращение расходов на оплату труда </v>
      </c>
      <c r="C18" s="64" t="str">
        <f>'ИД (Уберизация зак)'!F79</f>
        <v>тыс.руб.</v>
      </c>
      <c r="D18" s="13">
        <f t="shared" ref="D18:D28" ca="1" si="2">SUM(E18:CF18)</f>
        <v>643403.43237127224</v>
      </c>
      <c r="E18" s="14">
        <f ca="1">'ИД (Уберизация зак)'!H79</f>
        <v>0</v>
      </c>
      <c r="F18" s="14">
        <f ca="1">'ИД (Уберизация зак)'!I79</f>
        <v>0</v>
      </c>
      <c r="G18" s="14">
        <f ca="1">'ИД (Уберизация зак)'!J79</f>
        <v>24906.391317259866</v>
      </c>
      <c r="H18" s="14">
        <f ca="1">'ИД (Уберизация зак)'!K79</f>
        <v>82848.242525523267</v>
      </c>
      <c r="I18" s="14">
        <f ca="1">'ИД (Уберизация зак)'!L79</f>
        <v>106878.33998745221</v>
      </c>
      <c r="J18" s="14">
        <f ca="1">'ИД (Уберизация зак)'!M79</f>
        <v>118893.38871841668</v>
      </c>
      <c r="K18" s="14">
        <f ca="1">'ИД (Уберизация зак)'!N79</f>
        <v>154938.53491131007</v>
      </c>
      <c r="L18" s="14">
        <f ca="1">'ИД (Уберизация зак)'!O79</f>
        <v>154938.53491131007</v>
      </c>
      <c r="M18" s="14">
        <f ca="1">'ИД (Уберизация зак)'!P79</f>
        <v>0</v>
      </c>
      <c r="N18" s="14">
        <f ca="1">'ИД (Уберизация зак)'!Q79</f>
        <v>0</v>
      </c>
      <c r="O18" s="14">
        <f ca="1">'ИД (Уберизация зак)'!R79</f>
        <v>0</v>
      </c>
      <c r="P18" s="14">
        <f ca="1">'ИД (Уберизация зак)'!S79</f>
        <v>0</v>
      </c>
      <c r="Q18" s="14">
        <f ca="1">'ИД (Уберизация зак)'!T79</f>
        <v>0</v>
      </c>
      <c r="R18" s="14">
        <f ca="1">'ИД (Уберизация зак)'!U79</f>
        <v>0</v>
      </c>
      <c r="S18" s="14">
        <f ca="1">'ИД (Уберизация зак)'!V79</f>
        <v>0</v>
      </c>
      <c r="T18" s="14">
        <f ca="1">'ИД (Уберизация зак)'!W79</f>
        <v>0</v>
      </c>
      <c r="U18" s="14">
        <f ca="1">'ИД (Уберизация зак)'!X79</f>
        <v>0</v>
      </c>
      <c r="V18" s="14">
        <f ca="1">'ИД (Уберизация зак)'!Y79</f>
        <v>0</v>
      </c>
      <c r="W18" s="14">
        <f ca="1">'ИД (Уберизация зак)'!Z79</f>
        <v>0</v>
      </c>
      <c r="X18" s="14">
        <f ca="1">'ИД (Уберизация зак)'!AA79</f>
        <v>0</v>
      </c>
      <c r="Y18" s="14">
        <f ca="1">'ИД (Уберизация зак)'!AB79</f>
        <v>0</v>
      </c>
      <c r="Z18" s="14">
        <f ca="1">'ИД (Уберизация зак)'!AC79</f>
        <v>0</v>
      </c>
      <c r="AA18" s="14">
        <f ca="1">'ИД (Уберизация зак)'!AD79</f>
        <v>0</v>
      </c>
      <c r="AB18" s="14">
        <f ca="1">'ИД (Уберизация зак)'!AE79</f>
        <v>0</v>
      </c>
      <c r="AC18" s="14">
        <f ca="1">'ИД (Уберизация зак)'!AF79</f>
        <v>0</v>
      </c>
      <c r="AD18" s="14">
        <f ca="1">'ИД (Уберизация зак)'!AG79</f>
        <v>0</v>
      </c>
      <c r="AE18" s="14">
        <f ca="1">'ИД (Уберизация зак)'!AH79</f>
        <v>0</v>
      </c>
      <c r="AF18" s="14">
        <f ca="1">'ИД (Уберизация зак)'!AI79</f>
        <v>0</v>
      </c>
      <c r="AG18" s="14">
        <f ca="1">'ИД (Уберизация зак)'!AJ79</f>
        <v>0</v>
      </c>
      <c r="AH18" s="14">
        <f ca="1">'ИД (Уберизация зак)'!AK79</f>
        <v>0</v>
      </c>
      <c r="AI18" s="14">
        <f ca="1">'ИД (Уберизация зак)'!AL79</f>
        <v>0</v>
      </c>
      <c r="AJ18" s="14">
        <f ca="1">'ИД (Уберизация зак)'!AM79</f>
        <v>0</v>
      </c>
      <c r="AK18" s="14">
        <f ca="1">'ИД (Уберизация зак)'!AN79</f>
        <v>0</v>
      </c>
      <c r="AL18" s="14">
        <f ca="1">'ИД (Уберизация зак)'!AO79</f>
        <v>0</v>
      </c>
      <c r="AM18" s="14">
        <f ca="1">'ИД (Уберизация зак)'!AP79</f>
        <v>0</v>
      </c>
      <c r="AN18" s="14">
        <f ca="1">'ИД (Уберизация зак)'!AQ79</f>
        <v>0</v>
      </c>
      <c r="AO18" s="14">
        <f ca="1">'ИД (Уберизация зак)'!AR79</f>
        <v>0</v>
      </c>
      <c r="AP18" s="14">
        <f ca="1">'ИД (Уберизация зак)'!AS79</f>
        <v>0</v>
      </c>
      <c r="AQ18" s="14">
        <f ca="1">'ИД (Уберизация зак)'!AT79</f>
        <v>0</v>
      </c>
      <c r="AR18" s="14">
        <f ca="1">'ИД (Уберизация зак)'!AU79</f>
        <v>0</v>
      </c>
      <c r="AS18" s="14">
        <f ca="1">'ИД (Уберизация зак)'!AV79</f>
        <v>0</v>
      </c>
      <c r="AT18" s="14">
        <f ca="1">'ИД (Уберизация зак)'!AW79</f>
        <v>0</v>
      </c>
      <c r="AU18" s="14">
        <f ca="1">'ИД (Уберизация зак)'!AX79</f>
        <v>0</v>
      </c>
      <c r="AV18" s="14">
        <f ca="1">'ИД (Уберизация зак)'!AY79</f>
        <v>0</v>
      </c>
      <c r="AW18" s="14">
        <f ca="1">'ИД (Уберизация зак)'!AZ79</f>
        <v>0</v>
      </c>
      <c r="AX18" s="14">
        <f ca="1">'ИД (Уберизация зак)'!BA79</f>
        <v>0</v>
      </c>
      <c r="AY18" s="14">
        <f ca="1">'ИД (Уберизация зак)'!BB79</f>
        <v>0</v>
      </c>
      <c r="AZ18" s="14">
        <f ca="1">'ИД (Уберизация зак)'!BC79</f>
        <v>0</v>
      </c>
      <c r="BA18" s="14">
        <f ca="1">'ИД (Уберизация зак)'!BD79</f>
        <v>0</v>
      </c>
      <c r="BB18" s="14">
        <f ca="1">'ИД (Уберизация зак)'!BE79</f>
        <v>0</v>
      </c>
      <c r="BC18" s="14">
        <f ca="1">'ИД (Уберизация зак)'!BF79</f>
        <v>0</v>
      </c>
      <c r="BD18" s="14">
        <f ca="1">'ИД (Уберизация зак)'!BG79</f>
        <v>0</v>
      </c>
      <c r="BE18" s="14">
        <f ca="1">'ИД (Уберизация зак)'!BH79</f>
        <v>0</v>
      </c>
      <c r="BF18" s="14">
        <f ca="1">'ИД (Уберизация зак)'!BI79</f>
        <v>0</v>
      </c>
      <c r="BG18" s="14">
        <f ca="1">'ИД (Уберизация зак)'!BJ79</f>
        <v>0</v>
      </c>
      <c r="BH18" s="14">
        <f ca="1">'ИД (Уберизация зак)'!BK79</f>
        <v>0</v>
      </c>
      <c r="BI18" s="14">
        <f ca="1">'ИД (Уберизация зак)'!BL79</f>
        <v>0</v>
      </c>
      <c r="BJ18" s="14">
        <f ca="1">'ИД (Уберизация зак)'!BM79</f>
        <v>0</v>
      </c>
      <c r="BK18" s="14">
        <f ca="1">'ИД (Уберизация зак)'!BN79</f>
        <v>0</v>
      </c>
      <c r="BL18" s="14">
        <f ca="1">'ИД (Уберизация зак)'!BO79</f>
        <v>0</v>
      </c>
      <c r="BM18" s="14">
        <f ca="1">'ИД (Уберизация зак)'!BP79</f>
        <v>0</v>
      </c>
      <c r="BN18" s="14">
        <f ca="1">'ИД (Уберизация зак)'!BQ79</f>
        <v>0</v>
      </c>
      <c r="BO18" s="14">
        <f ca="1">'ИД (Уберизация зак)'!BR79</f>
        <v>0</v>
      </c>
      <c r="BP18" s="14">
        <f ca="1">'ИД (Уберизация зак)'!BS79</f>
        <v>0</v>
      </c>
      <c r="BQ18" s="14">
        <f ca="1">'ИД (Уберизация зак)'!BT79</f>
        <v>0</v>
      </c>
      <c r="BR18" s="14">
        <f ca="1">'ИД (Уберизация зак)'!BU79</f>
        <v>0</v>
      </c>
      <c r="BS18" s="14">
        <f ca="1">'ИД (Уберизация зак)'!BV79</f>
        <v>0</v>
      </c>
      <c r="BT18" s="14">
        <f ca="1">'ИД (Уберизация зак)'!BW79</f>
        <v>0</v>
      </c>
      <c r="BU18" s="14">
        <f ca="1">'ИД (Уберизация зак)'!BX79</f>
        <v>0</v>
      </c>
      <c r="BV18" s="14">
        <f ca="1">'ИД (Уберизация зак)'!BY79</f>
        <v>0</v>
      </c>
      <c r="BW18" s="14">
        <f ca="1">'ИД (Уберизация зак)'!BZ79</f>
        <v>0</v>
      </c>
      <c r="BX18" s="14">
        <f ca="1">'ИД (Уберизация зак)'!CA79</f>
        <v>0</v>
      </c>
      <c r="BY18" s="14">
        <f ca="1">'ИД (Уберизация зак)'!CB79</f>
        <v>0</v>
      </c>
      <c r="BZ18" s="14">
        <f ca="1">'ИД (Уберизация зак)'!CC79</f>
        <v>0</v>
      </c>
      <c r="CA18" s="14">
        <f ca="1">'ИД (Уберизация зак)'!CD79</f>
        <v>0</v>
      </c>
      <c r="CB18" s="14">
        <f ca="1">'ИД (Уберизация зак)'!CE79</f>
        <v>0</v>
      </c>
      <c r="CC18" s="14">
        <f ca="1">'ИД (Уберизация зак)'!CF79</f>
        <v>0</v>
      </c>
      <c r="CD18" s="14">
        <f ca="1">'ИД (Уберизация зак)'!CG79</f>
        <v>0</v>
      </c>
      <c r="CE18" s="14">
        <f ca="1">'ИД (Уберизация зак)'!CH79</f>
        <v>0</v>
      </c>
      <c r="CF18" s="14">
        <f ca="1">'ИД (Уберизация зак)'!CI79</f>
        <v>0</v>
      </c>
      <c r="CG18" s="94"/>
    </row>
    <row r="19" spans="1:85" ht="15" customHeight="1" x14ac:dyDescent="0.2">
      <c r="A19" s="98">
        <f>'ИД (Уберизация зак)'!E80</f>
        <v>0</v>
      </c>
      <c r="B19" s="218" t="str">
        <f>'ИД (Уберизация зак)'!C80</f>
        <v>Сокращение CAPEX</v>
      </c>
      <c r="C19" s="57" t="str">
        <f>'ИД (Уберизация зак)'!F80</f>
        <v>тыс.руб.</v>
      </c>
      <c r="D19" s="8">
        <f t="shared" ca="1" si="2"/>
        <v>0</v>
      </c>
      <c r="E19" s="14">
        <f ca="1">'ИД (Уберизация зак)'!H80</f>
        <v>0</v>
      </c>
      <c r="F19" s="14">
        <f ca="1">'ИД (Уберизация зак)'!I80</f>
        <v>0</v>
      </c>
      <c r="G19" s="14">
        <f ca="1">'ИД (Уберизация зак)'!J80</f>
        <v>0</v>
      </c>
      <c r="H19" s="14">
        <f ca="1">'ИД (Уберизация зак)'!K80</f>
        <v>0</v>
      </c>
      <c r="I19" s="14">
        <f ca="1">'ИД (Уберизация зак)'!L80</f>
        <v>0</v>
      </c>
      <c r="J19" s="14">
        <f ca="1">'ИД (Уберизация зак)'!M80</f>
        <v>0</v>
      </c>
      <c r="K19" s="14">
        <f ca="1">'ИД (Уберизация зак)'!N80</f>
        <v>0</v>
      </c>
      <c r="L19" s="14">
        <f ca="1">'ИД (Уберизация зак)'!O80</f>
        <v>0</v>
      </c>
      <c r="M19" s="14">
        <f ca="1">'ИД (Уберизация зак)'!P80</f>
        <v>0</v>
      </c>
      <c r="N19" s="14">
        <f ca="1">'ИД (Уберизация зак)'!Q80</f>
        <v>0</v>
      </c>
      <c r="O19" s="14">
        <f ca="1">'ИД (Уберизация зак)'!R80</f>
        <v>0</v>
      </c>
      <c r="P19" s="14">
        <f ca="1">'ИД (Уберизация зак)'!S80</f>
        <v>0</v>
      </c>
      <c r="Q19" s="14">
        <f ca="1">'ИД (Уберизация зак)'!T80</f>
        <v>0</v>
      </c>
      <c r="R19" s="14">
        <f ca="1">'ИД (Уберизация зак)'!U80</f>
        <v>0</v>
      </c>
      <c r="S19" s="14">
        <f ca="1">'ИД (Уберизация зак)'!V80</f>
        <v>0</v>
      </c>
      <c r="T19" s="14">
        <f ca="1">'ИД (Уберизация зак)'!W80</f>
        <v>0</v>
      </c>
      <c r="U19" s="14">
        <f ca="1">'ИД (Уберизация зак)'!X80</f>
        <v>0</v>
      </c>
      <c r="V19" s="14">
        <f ca="1">'ИД (Уберизация зак)'!Y80</f>
        <v>0</v>
      </c>
      <c r="W19" s="14">
        <f ca="1">'ИД (Уберизация зак)'!Z80</f>
        <v>0</v>
      </c>
      <c r="X19" s="14">
        <f ca="1">'ИД (Уберизация зак)'!AA80</f>
        <v>0</v>
      </c>
      <c r="Y19" s="14">
        <f ca="1">'ИД (Уберизация зак)'!AB80</f>
        <v>0</v>
      </c>
      <c r="Z19" s="14">
        <f ca="1">'ИД (Уберизация зак)'!AC80</f>
        <v>0</v>
      </c>
      <c r="AA19" s="14">
        <f ca="1">'ИД (Уберизация зак)'!AD80</f>
        <v>0</v>
      </c>
      <c r="AB19" s="14">
        <f ca="1">'ИД (Уберизация зак)'!AE80</f>
        <v>0</v>
      </c>
      <c r="AC19" s="14">
        <f ca="1">'ИД (Уберизация зак)'!AF80</f>
        <v>0</v>
      </c>
      <c r="AD19" s="14">
        <f ca="1">'ИД (Уберизация зак)'!AG80</f>
        <v>0</v>
      </c>
      <c r="AE19" s="14">
        <f ca="1">'ИД (Уберизация зак)'!AH80</f>
        <v>0</v>
      </c>
      <c r="AF19" s="14">
        <f ca="1">'ИД (Уберизация зак)'!AI80</f>
        <v>0</v>
      </c>
      <c r="AG19" s="14">
        <f ca="1">'ИД (Уберизация зак)'!AJ80</f>
        <v>0</v>
      </c>
      <c r="AH19" s="14">
        <f ca="1">'ИД (Уберизация зак)'!AK80</f>
        <v>0</v>
      </c>
      <c r="AI19" s="14">
        <f ca="1">'ИД (Уберизация зак)'!AL80</f>
        <v>0</v>
      </c>
      <c r="AJ19" s="14">
        <f ca="1">'ИД (Уберизация зак)'!AM80</f>
        <v>0</v>
      </c>
      <c r="AK19" s="14">
        <f ca="1">'ИД (Уберизация зак)'!AN80</f>
        <v>0</v>
      </c>
      <c r="AL19" s="14">
        <f ca="1">'ИД (Уберизация зак)'!AO80</f>
        <v>0</v>
      </c>
      <c r="AM19" s="14">
        <f ca="1">'ИД (Уберизация зак)'!AP80</f>
        <v>0</v>
      </c>
      <c r="AN19" s="14">
        <f ca="1">'ИД (Уберизация зак)'!AQ80</f>
        <v>0</v>
      </c>
      <c r="AO19" s="14">
        <f ca="1">'ИД (Уберизация зак)'!AR80</f>
        <v>0</v>
      </c>
      <c r="AP19" s="14">
        <f ca="1">'ИД (Уберизация зак)'!AS80</f>
        <v>0</v>
      </c>
      <c r="AQ19" s="14">
        <f ca="1">'ИД (Уберизация зак)'!AT80</f>
        <v>0</v>
      </c>
      <c r="AR19" s="14">
        <f ca="1">'ИД (Уберизация зак)'!AU80</f>
        <v>0</v>
      </c>
      <c r="AS19" s="14">
        <f ca="1">'ИД (Уберизация зак)'!AV80</f>
        <v>0</v>
      </c>
      <c r="AT19" s="14">
        <f ca="1">'ИД (Уберизация зак)'!AW80</f>
        <v>0</v>
      </c>
      <c r="AU19" s="14">
        <f ca="1">'ИД (Уберизация зак)'!AX80</f>
        <v>0</v>
      </c>
      <c r="AV19" s="14">
        <f ca="1">'ИД (Уберизация зак)'!AY80</f>
        <v>0</v>
      </c>
      <c r="AW19" s="14">
        <f ca="1">'ИД (Уберизация зак)'!AZ80</f>
        <v>0</v>
      </c>
      <c r="AX19" s="14">
        <f ca="1">'ИД (Уберизация зак)'!BA80</f>
        <v>0</v>
      </c>
      <c r="AY19" s="14">
        <f ca="1">'ИД (Уберизация зак)'!BB80</f>
        <v>0</v>
      </c>
      <c r="AZ19" s="14">
        <f ca="1">'ИД (Уберизация зак)'!BC80</f>
        <v>0</v>
      </c>
      <c r="BA19" s="14">
        <f ca="1">'ИД (Уберизация зак)'!BD80</f>
        <v>0</v>
      </c>
      <c r="BB19" s="14">
        <f ca="1">'ИД (Уберизация зак)'!BE80</f>
        <v>0</v>
      </c>
      <c r="BC19" s="14">
        <f ca="1">'ИД (Уберизация зак)'!BF80</f>
        <v>0</v>
      </c>
      <c r="BD19" s="14">
        <f ca="1">'ИД (Уберизация зак)'!BG80</f>
        <v>0</v>
      </c>
      <c r="BE19" s="14">
        <f ca="1">'ИД (Уберизация зак)'!BH80</f>
        <v>0</v>
      </c>
      <c r="BF19" s="14">
        <f ca="1">'ИД (Уберизация зак)'!BI80</f>
        <v>0</v>
      </c>
      <c r="BG19" s="14">
        <f ca="1">'ИД (Уберизация зак)'!BJ80</f>
        <v>0</v>
      </c>
      <c r="BH19" s="14">
        <f ca="1">'ИД (Уберизация зак)'!BK80</f>
        <v>0</v>
      </c>
      <c r="BI19" s="14">
        <f ca="1">'ИД (Уберизация зак)'!BL80</f>
        <v>0</v>
      </c>
      <c r="BJ19" s="14">
        <f ca="1">'ИД (Уберизация зак)'!BM80</f>
        <v>0</v>
      </c>
      <c r="BK19" s="14">
        <f ca="1">'ИД (Уберизация зак)'!BN80</f>
        <v>0</v>
      </c>
      <c r="BL19" s="14">
        <f ca="1">'ИД (Уберизация зак)'!BO80</f>
        <v>0</v>
      </c>
      <c r="BM19" s="14">
        <f ca="1">'ИД (Уберизация зак)'!BP80</f>
        <v>0</v>
      </c>
      <c r="BN19" s="14">
        <f ca="1">'ИД (Уберизация зак)'!BQ80</f>
        <v>0</v>
      </c>
      <c r="BO19" s="14">
        <f ca="1">'ИД (Уберизация зак)'!BR80</f>
        <v>0</v>
      </c>
      <c r="BP19" s="14">
        <f ca="1">'ИД (Уберизация зак)'!BS80</f>
        <v>0</v>
      </c>
      <c r="BQ19" s="14">
        <f ca="1">'ИД (Уберизация зак)'!BT80</f>
        <v>0</v>
      </c>
      <c r="BR19" s="14">
        <f ca="1">'ИД (Уберизация зак)'!BU80</f>
        <v>0</v>
      </c>
      <c r="BS19" s="14">
        <f ca="1">'ИД (Уберизация зак)'!BV80</f>
        <v>0</v>
      </c>
      <c r="BT19" s="14">
        <f ca="1">'ИД (Уберизация зак)'!BW80</f>
        <v>0</v>
      </c>
      <c r="BU19" s="14">
        <f ca="1">'ИД (Уберизация зак)'!BX80</f>
        <v>0</v>
      </c>
      <c r="BV19" s="14">
        <f ca="1">'ИД (Уберизация зак)'!BY80</f>
        <v>0</v>
      </c>
      <c r="BW19" s="14">
        <f ca="1">'ИД (Уберизация зак)'!BZ80</f>
        <v>0</v>
      </c>
      <c r="BX19" s="14">
        <f ca="1">'ИД (Уберизация зак)'!CA80</f>
        <v>0</v>
      </c>
      <c r="BY19" s="14">
        <f ca="1">'ИД (Уберизация зак)'!CB80</f>
        <v>0</v>
      </c>
      <c r="BZ19" s="14">
        <f ca="1">'ИД (Уберизация зак)'!CC80</f>
        <v>0</v>
      </c>
      <c r="CA19" s="14">
        <f ca="1">'ИД (Уберизация зак)'!CD80</f>
        <v>0</v>
      </c>
      <c r="CB19" s="14">
        <f ca="1">'ИД (Уберизация зак)'!CE80</f>
        <v>0</v>
      </c>
      <c r="CC19" s="14">
        <f ca="1">'ИД (Уберизация зак)'!CF80</f>
        <v>0</v>
      </c>
      <c r="CD19" s="14">
        <f ca="1">'ИД (Уберизация зак)'!CG80</f>
        <v>0</v>
      </c>
      <c r="CE19" s="14">
        <f ca="1">'ИД (Уберизация зак)'!CH80</f>
        <v>0</v>
      </c>
      <c r="CF19" s="14">
        <f ca="1">'ИД (Уберизация зак)'!CI80</f>
        <v>0</v>
      </c>
      <c r="CG19" s="94"/>
    </row>
    <row r="20" spans="1:85" ht="15" customHeight="1" x14ac:dyDescent="0.2">
      <c r="A20" s="98">
        <f>'ИД (Уберизация зак)'!E81</f>
        <v>0</v>
      </c>
      <c r="B20" s="218" t="str">
        <f>'ИД (Уберизация зак)'!C81</f>
        <v>Сокращение OPEX</v>
      </c>
      <c r="C20" s="57" t="str">
        <f>'ИД (Уберизация зак)'!F81</f>
        <v>тыс.руб.</v>
      </c>
      <c r="D20" s="8">
        <f t="shared" ref="D20" ca="1" si="3">SUM(E20:CF20)</f>
        <v>0</v>
      </c>
      <c r="E20" s="14">
        <f ca="1">'ИД (Уберизация зак)'!H81</f>
        <v>0</v>
      </c>
      <c r="F20" s="14">
        <f ca="1">'ИД (Уберизация зак)'!I81</f>
        <v>0</v>
      </c>
      <c r="G20" s="14">
        <f ca="1">'ИД (Уберизация зак)'!J81</f>
        <v>0</v>
      </c>
      <c r="H20" s="14">
        <f ca="1">'ИД (Уберизация зак)'!K81</f>
        <v>0</v>
      </c>
      <c r="I20" s="14">
        <f ca="1">'ИД (Уберизация зак)'!L81</f>
        <v>0</v>
      </c>
      <c r="J20" s="14">
        <f ca="1">'ИД (Уберизация зак)'!M81</f>
        <v>0</v>
      </c>
      <c r="K20" s="14">
        <f ca="1">'ИД (Уберизация зак)'!N81</f>
        <v>0</v>
      </c>
      <c r="L20" s="14">
        <f ca="1">'ИД (Уберизация зак)'!O81</f>
        <v>0</v>
      </c>
      <c r="M20" s="14">
        <f ca="1">'ИД (Уберизация зак)'!P81</f>
        <v>0</v>
      </c>
      <c r="N20" s="14">
        <f ca="1">'ИД (Уберизация зак)'!Q81</f>
        <v>0</v>
      </c>
      <c r="O20" s="14">
        <f ca="1">'ИД (Уберизация зак)'!R81</f>
        <v>0</v>
      </c>
      <c r="P20" s="14">
        <f ca="1">'ИД (Уберизация зак)'!S81</f>
        <v>0</v>
      </c>
      <c r="Q20" s="14">
        <f ca="1">'ИД (Уберизация зак)'!T81</f>
        <v>0</v>
      </c>
      <c r="R20" s="14">
        <f ca="1">'ИД (Уберизация зак)'!U81</f>
        <v>0</v>
      </c>
      <c r="S20" s="14">
        <f ca="1">'ИД (Уберизация зак)'!V81</f>
        <v>0</v>
      </c>
      <c r="T20" s="14">
        <f ca="1">'ИД (Уберизация зак)'!W81</f>
        <v>0</v>
      </c>
      <c r="U20" s="14">
        <f ca="1">'ИД (Уберизация зак)'!X81</f>
        <v>0</v>
      </c>
      <c r="V20" s="14">
        <f ca="1">'ИД (Уберизация зак)'!Y81</f>
        <v>0</v>
      </c>
      <c r="W20" s="14">
        <f ca="1">'ИД (Уберизация зак)'!Z81</f>
        <v>0</v>
      </c>
      <c r="X20" s="14">
        <f ca="1">'ИД (Уберизация зак)'!AA81</f>
        <v>0</v>
      </c>
      <c r="Y20" s="14">
        <f ca="1">'ИД (Уберизация зак)'!AB81</f>
        <v>0</v>
      </c>
      <c r="Z20" s="14">
        <f ca="1">'ИД (Уберизация зак)'!AC81</f>
        <v>0</v>
      </c>
      <c r="AA20" s="14">
        <f ca="1">'ИД (Уберизация зак)'!AD81</f>
        <v>0</v>
      </c>
      <c r="AB20" s="14">
        <f ca="1">'ИД (Уберизация зак)'!AE81</f>
        <v>0</v>
      </c>
      <c r="AC20" s="14">
        <f ca="1">'ИД (Уберизация зак)'!AF81</f>
        <v>0</v>
      </c>
      <c r="AD20" s="14">
        <f ca="1">'ИД (Уберизация зак)'!AG81</f>
        <v>0</v>
      </c>
      <c r="AE20" s="14">
        <f ca="1">'ИД (Уберизация зак)'!AH81</f>
        <v>0</v>
      </c>
      <c r="AF20" s="14">
        <f ca="1">'ИД (Уберизация зак)'!AI81</f>
        <v>0</v>
      </c>
      <c r="AG20" s="14">
        <f ca="1">'ИД (Уберизация зак)'!AJ81</f>
        <v>0</v>
      </c>
      <c r="AH20" s="14">
        <f ca="1">'ИД (Уберизация зак)'!AK81</f>
        <v>0</v>
      </c>
      <c r="AI20" s="14">
        <f ca="1">'ИД (Уберизация зак)'!AL81</f>
        <v>0</v>
      </c>
      <c r="AJ20" s="14">
        <f ca="1">'ИД (Уберизация зак)'!AM81</f>
        <v>0</v>
      </c>
      <c r="AK20" s="14">
        <f ca="1">'ИД (Уберизация зак)'!AN81</f>
        <v>0</v>
      </c>
      <c r="AL20" s="14">
        <f ca="1">'ИД (Уберизация зак)'!AO81</f>
        <v>0</v>
      </c>
      <c r="AM20" s="14">
        <f ca="1">'ИД (Уберизация зак)'!AP81</f>
        <v>0</v>
      </c>
      <c r="AN20" s="14">
        <f ca="1">'ИД (Уберизация зак)'!AQ81</f>
        <v>0</v>
      </c>
      <c r="AO20" s="14">
        <f ca="1">'ИД (Уберизация зак)'!AR81</f>
        <v>0</v>
      </c>
      <c r="AP20" s="14">
        <f ca="1">'ИД (Уберизация зак)'!AS81</f>
        <v>0</v>
      </c>
      <c r="AQ20" s="14">
        <f ca="1">'ИД (Уберизация зак)'!AT81</f>
        <v>0</v>
      </c>
      <c r="AR20" s="14">
        <f ca="1">'ИД (Уберизация зак)'!AU81</f>
        <v>0</v>
      </c>
      <c r="AS20" s="14">
        <f ca="1">'ИД (Уберизация зак)'!AV81</f>
        <v>0</v>
      </c>
      <c r="AT20" s="14">
        <f ca="1">'ИД (Уберизация зак)'!AW81</f>
        <v>0</v>
      </c>
      <c r="AU20" s="14">
        <f ca="1">'ИД (Уберизация зак)'!AX81</f>
        <v>0</v>
      </c>
      <c r="AV20" s="14">
        <f ca="1">'ИД (Уберизация зак)'!AY81</f>
        <v>0</v>
      </c>
      <c r="AW20" s="14">
        <f ca="1">'ИД (Уберизация зак)'!AZ81</f>
        <v>0</v>
      </c>
      <c r="AX20" s="14">
        <f ca="1">'ИД (Уберизация зак)'!BA81</f>
        <v>0</v>
      </c>
      <c r="AY20" s="14">
        <f ca="1">'ИД (Уберизация зак)'!BB81</f>
        <v>0</v>
      </c>
      <c r="AZ20" s="14">
        <f ca="1">'ИД (Уберизация зак)'!BC81</f>
        <v>0</v>
      </c>
      <c r="BA20" s="14">
        <f ca="1">'ИД (Уберизация зак)'!BD81</f>
        <v>0</v>
      </c>
      <c r="BB20" s="14">
        <f ca="1">'ИД (Уберизация зак)'!BE81</f>
        <v>0</v>
      </c>
      <c r="BC20" s="14">
        <f ca="1">'ИД (Уберизация зак)'!BF81</f>
        <v>0</v>
      </c>
      <c r="BD20" s="14">
        <f ca="1">'ИД (Уберизация зак)'!BG81</f>
        <v>0</v>
      </c>
      <c r="BE20" s="14">
        <f ca="1">'ИД (Уберизация зак)'!BH81</f>
        <v>0</v>
      </c>
      <c r="BF20" s="14">
        <f ca="1">'ИД (Уберизация зак)'!BI81</f>
        <v>0</v>
      </c>
      <c r="BG20" s="14">
        <f ca="1">'ИД (Уберизация зак)'!BJ81</f>
        <v>0</v>
      </c>
      <c r="BH20" s="14">
        <f ca="1">'ИД (Уберизация зак)'!BK81</f>
        <v>0</v>
      </c>
      <c r="BI20" s="14">
        <f ca="1">'ИД (Уберизация зак)'!BL81</f>
        <v>0</v>
      </c>
      <c r="BJ20" s="14">
        <f ca="1">'ИД (Уберизация зак)'!BM81</f>
        <v>0</v>
      </c>
      <c r="BK20" s="14">
        <f ca="1">'ИД (Уберизация зак)'!BN81</f>
        <v>0</v>
      </c>
      <c r="BL20" s="14">
        <f ca="1">'ИД (Уберизация зак)'!BO81</f>
        <v>0</v>
      </c>
      <c r="BM20" s="14">
        <f ca="1">'ИД (Уберизация зак)'!BP81</f>
        <v>0</v>
      </c>
      <c r="BN20" s="14">
        <f ca="1">'ИД (Уберизация зак)'!BQ81</f>
        <v>0</v>
      </c>
      <c r="BO20" s="14">
        <f ca="1">'ИД (Уберизация зак)'!BR81</f>
        <v>0</v>
      </c>
      <c r="BP20" s="14">
        <f ca="1">'ИД (Уберизация зак)'!BS81</f>
        <v>0</v>
      </c>
      <c r="BQ20" s="14">
        <f ca="1">'ИД (Уберизация зак)'!BT81</f>
        <v>0</v>
      </c>
      <c r="BR20" s="14">
        <f ca="1">'ИД (Уберизация зак)'!BU81</f>
        <v>0</v>
      </c>
      <c r="BS20" s="14">
        <f ca="1">'ИД (Уберизация зак)'!BV81</f>
        <v>0</v>
      </c>
      <c r="BT20" s="14">
        <f ca="1">'ИД (Уберизация зак)'!BW81</f>
        <v>0</v>
      </c>
      <c r="BU20" s="14">
        <f ca="1">'ИД (Уберизация зак)'!BX81</f>
        <v>0</v>
      </c>
      <c r="BV20" s="14">
        <f ca="1">'ИД (Уберизация зак)'!BY81</f>
        <v>0</v>
      </c>
      <c r="BW20" s="14">
        <f ca="1">'ИД (Уберизация зак)'!BZ81</f>
        <v>0</v>
      </c>
      <c r="BX20" s="14">
        <f ca="1">'ИД (Уберизация зак)'!CA81</f>
        <v>0</v>
      </c>
      <c r="BY20" s="14">
        <f ca="1">'ИД (Уберизация зак)'!CB81</f>
        <v>0</v>
      </c>
      <c r="BZ20" s="14">
        <f ca="1">'ИД (Уберизация зак)'!CC81</f>
        <v>0</v>
      </c>
      <c r="CA20" s="14">
        <f ca="1">'ИД (Уберизация зак)'!CD81</f>
        <v>0</v>
      </c>
      <c r="CB20" s="14">
        <f ca="1">'ИД (Уберизация зак)'!CE81</f>
        <v>0</v>
      </c>
      <c r="CC20" s="14">
        <f ca="1">'ИД (Уберизация зак)'!CF81</f>
        <v>0</v>
      </c>
      <c r="CD20" s="14">
        <f ca="1">'ИД (Уберизация зак)'!CG81</f>
        <v>0</v>
      </c>
      <c r="CE20" s="14">
        <f ca="1">'ИД (Уберизация зак)'!CH81</f>
        <v>0</v>
      </c>
      <c r="CF20" s="14">
        <f ca="1">'ИД (Уберизация зак)'!CI81</f>
        <v>0</v>
      </c>
      <c r="CG20" s="94"/>
    </row>
    <row r="21" spans="1:85" ht="15" customHeight="1" x14ac:dyDescent="0.2">
      <c r="A21" s="98">
        <f>'ИД (Уберизация зак)'!E82</f>
        <v>0</v>
      </c>
      <c r="B21" s="218" t="str">
        <f>'ИД (Уберизация зак)'!C82</f>
        <v>Изменение денежного потока от увеличения добычи/реализации УВ</v>
      </c>
      <c r="C21" s="57" t="str">
        <f>'ИД (Уберизация зак)'!F82</f>
        <v>тыс.руб.</v>
      </c>
      <c r="D21" s="8">
        <f t="shared" ca="1" si="2"/>
        <v>0</v>
      </c>
      <c r="E21" s="14">
        <f ca="1">'ИД (Уберизация зак)'!H82</f>
        <v>0</v>
      </c>
      <c r="F21" s="14">
        <f ca="1">'ИД (Уберизация зак)'!I82</f>
        <v>0</v>
      </c>
      <c r="G21" s="14">
        <f ca="1">'ИД (Уберизация зак)'!J82</f>
        <v>0</v>
      </c>
      <c r="H21" s="14">
        <f ca="1">'ИД (Уберизация зак)'!K82</f>
        <v>0</v>
      </c>
      <c r="I21" s="14">
        <f ca="1">'ИД (Уберизация зак)'!L82</f>
        <v>0</v>
      </c>
      <c r="J21" s="14">
        <f ca="1">'ИД (Уберизация зак)'!M82</f>
        <v>0</v>
      </c>
      <c r="K21" s="14">
        <f ca="1">'ИД (Уберизация зак)'!N82</f>
        <v>0</v>
      </c>
      <c r="L21" s="14">
        <f ca="1">'ИД (Уберизация зак)'!O82</f>
        <v>0</v>
      </c>
      <c r="M21" s="14">
        <f ca="1">'ИД (Уберизация зак)'!P82</f>
        <v>0</v>
      </c>
      <c r="N21" s="14">
        <f ca="1">'ИД (Уберизация зак)'!Q82</f>
        <v>0</v>
      </c>
      <c r="O21" s="14">
        <f ca="1">'ИД (Уберизация зак)'!R82</f>
        <v>0</v>
      </c>
      <c r="P21" s="14">
        <f ca="1">'ИД (Уберизация зак)'!S82</f>
        <v>0</v>
      </c>
      <c r="Q21" s="14">
        <f ca="1">'ИД (Уберизация зак)'!T82</f>
        <v>0</v>
      </c>
      <c r="R21" s="14">
        <f ca="1">'ИД (Уберизация зак)'!U82</f>
        <v>0</v>
      </c>
      <c r="S21" s="14">
        <f ca="1">'ИД (Уберизация зак)'!V82</f>
        <v>0</v>
      </c>
      <c r="T21" s="14">
        <f ca="1">'ИД (Уберизация зак)'!W82</f>
        <v>0</v>
      </c>
      <c r="U21" s="14">
        <f ca="1">'ИД (Уберизация зак)'!X82</f>
        <v>0</v>
      </c>
      <c r="V21" s="14">
        <f ca="1">'ИД (Уберизация зак)'!Y82</f>
        <v>0</v>
      </c>
      <c r="W21" s="14">
        <f ca="1">'ИД (Уберизация зак)'!Z82</f>
        <v>0</v>
      </c>
      <c r="X21" s="14">
        <f ca="1">'ИД (Уберизация зак)'!AA82</f>
        <v>0</v>
      </c>
      <c r="Y21" s="14">
        <f ca="1">'ИД (Уберизация зак)'!AB82</f>
        <v>0</v>
      </c>
      <c r="Z21" s="14">
        <f ca="1">'ИД (Уберизация зак)'!AC82</f>
        <v>0</v>
      </c>
      <c r="AA21" s="14">
        <f ca="1">'ИД (Уберизация зак)'!AD82</f>
        <v>0</v>
      </c>
      <c r="AB21" s="14">
        <f ca="1">'ИД (Уберизация зак)'!AE82</f>
        <v>0</v>
      </c>
      <c r="AC21" s="14">
        <f ca="1">'ИД (Уберизация зак)'!AF82</f>
        <v>0</v>
      </c>
      <c r="AD21" s="14">
        <f ca="1">'ИД (Уберизация зак)'!AG82</f>
        <v>0</v>
      </c>
      <c r="AE21" s="14">
        <f ca="1">'ИД (Уберизация зак)'!AH82</f>
        <v>0</v>
      </c>
      <c r="AF21" s="14">
        <f ca="1">'ИД (Уберизация зак)'!AI82</f>
        <v>0</v>
      </c>
      <c r="AG21" s="14">
        <f ca="1">'ИД (Уберизация зак)'!AJ82</f>
        <v>0</v>
      </c>
      <c r="AH21" s="14">
        <f ca="1">'ИД (Уберизация зак)'!AK82</f>
        <v>0</v>
      </c>
      <c r="AI21" s="14">
        <f ca="1">'ИД (Уберизация зак)'!AL82</f>
        <v>0</v>
      </c>
      <c r="AJ21" s="14">
        <f ca="1">'ИД (Уберизация зак)'!AM82</f>
        <v>0</v>
      </c>
      <c r="AK21" s="14">
        <f ca="1">'ИД (Уберизация зак)'!AN82</f>
        <v>0</v>
      </c>
      <c r="AL21" s="14">
        <f ca="1">'ИД (Уберизация зак)'!AO82</f>
        <v>0</v>
      </c>
      <c r="AM21" s="14">
        <f ca="1">'ИД (Уберизация зак)'!AP82</f>
        <v>0</v>
      </c>
      <c r="AN21" s="14">
        <f ca="1">'ИД (Уберизация зак)'!AQ82</f>
        <v>0</v>
      </c>
      <c r="AO21" s="14">
        <f ca="1">'ИД (Уберизация зак)'!AR82</f>
        <v>0</v>
      </c>
      <c r="AP21" s="14">
        <f ca="1">'ИД (Уберизация зак)'!AS82</f>
        <v>0</v>
      </c>
      <c r="AQ21" s="14">
        <f ca="1">'ИД (Уберизация зак)'!AT82</f>
        <v>0</v>
      </c>
      <c r="AR21" s="14">
        <f ca="1">'ИД (Уберизация зак)'!AU82</f>
        <v>0</v>
      </c>
      <c r="AS21" s="14">
        <f ca="1">'ИД (Уберизация зак)'!AV82</f>
        <v>0</v>
      </c>
      <c r="AT21" s="14">
        <f ca="1">'ИД (Уберизация зак)'!AW82</f>
        <v>0</v>
      </c>
      <c r="AU21" s="14">
        <f ca="1">'ИД (Уберизация зак)'!AX82</f>
        <v>0</v>
      </c>
      <c r="AV21" s="14">
        <f ca="1">'ИД (Уберизация зак)'!AY82</f>
        <v>0</v>
      </c>
      <c r="AW21" s="14">
        <f ca="1">'ИД (Уберизация зак)'!AZ82</f>
        <v>0</v>
      </c>
      <c r="AX21" s="14">
        <f ca="1">'ИД (Уберизация зак)'!BA82</f>
        <v>0</v>
      </c>
      <c r="AY21" s="14">
        <f ca="1">'ИД (Уберизация зак)'!BB82</f>
        <v>0</v>
      </c>
      <c r="AZ21" s="14">
        <f ca="1">'ИД (Уберизация зак)'!BC82</f>
        <v>0</v>
      </c>
      <c r="BA21" s="14">
        <f ca="1">'ИД (Уберизация зак)'!BD82</f>
        <v>0</v>
      </c>
      <c r="BB21" s="14">
        <f ca="1">'ИД (Уберизация зак)'!BE82</f>
        <v>0</v>
      </c>
      <c r="BC21" s="14">
        <f ca="1">'ИД (Уберизация зак)'!BF82</f>
        <v>0</v>
      </c>
      <c r="BD21" s="14">
        <f ca="1">'ИД (Уберизация зак)'!BG82</f>
        <v>0</v>
      </c>
      <c r="BE21" s="14">
        <f ca="1">'ИД (Уберизация зак)'!BH82</f>
        <v>0</v>
      </c>
      <c r="BF21" s="14">
        <f ca="1">'ИД (Уберизация зак)'!BI82</f>
        <v>0</v>
      </c>
      <c r="BG21" s="14">
        <f ca="1">'ИД (Уберизация зак)'!BJ82</f>
        <v>0</v>
      </c>
      <c r="BH21" s="14">
        <f ca="1">'ИД (Уберизация зак)'!BK82</f>
        <v>0</v>
      </c>
      <c r="BI21" s="14">
        <f ca="1">'ИД (Уберизация зак)'!BL82</f>
        <v>0</v>
      </c>
      <c r="BJ21" s="14">
        <f ca="1">'ИД (Уберизация зак)'!BM82</f>
        <v>0</v>
      </c>
      <c r="BK21" s="14">
        <f ca="1">'ИД (Уберизация зак)'!BN82</f>
        <v>0</v>
      </c>
      <c r="BL21" s="14">
        <f ca="1">'ИД (Уберизация зак)'!BO82</f>
        <v>0</v>
      </c>
      <c r="BM21" s="14">
        <f ca="1">'ИД (Уберизация зак)'!BP82</f>
        <v>0</v>
      </c>
      <c r="BN21" s="14">
        <f ca="1">'ИД (Уберизация зак)'!BQ82</f>
        <v>0</v>
      </c>
      <c r="BO21" s="14">
        <f ca="1">'ИД (Уберизация зак)'!BR82</f>
        <v>0</v>
      </c>
      <c r="BP21" s="14">
        <f ca="1">'ИД (Уберизация зак)'!BS82</f>
        <v>0</v>
      </c>
      <c r="BQ21" s="14">
        <f ca="1">'ИД (Уберизация зак)'!BT82</f>
        <v>0</v>
      </c>
      <c r="BR21" s="14">
        <f ca="1">'ИД (Уберизация зак)'!BU82</f>
        <v>0</v>
      </c>
      <c r="BS21" s="14">
        <f ca="1">'ИД (Уберизация зак)'!BV82</f>
        <v>0</v>
      </c>
      <c r="BT21" s="14">
        <f ca="1">'ИД (Уберизация зак)'!BW82</f>
        <v>0</v>
      </c>
      <c r="BU21" s="14">
        <f ca="1">'ИД (Уберизация зак)'!BX82</f>
        <v>0</v>
      </c>
      <c r="BV21" s="14">
        <f ca="1">'ИД (Уберизация зак)'!BY82</f>
        <v>0</v>
      </c>
      <c r="BW21" s="14">
        <f ca="1">'ИД (Уберизация зак)'!BZ82</f>
        <v>0</v>
      </c>
      <c r="BX21" s="14">
        <f ca="1">'ИД (Уберизация зак)'!CA82</f>
        <v>0</v>
      </c>
      <c r="BY21" s="14">
        <f ca="1">'ИД (Уберизация зак)'!CB82</f>
        <v>0</v>
      </c>
      <c r="BZ21" s="14">
        <f ca="1">'ИД (Уберизация зак)'!CC82</f>
        <v>0</v>
      </c>
      <c r="CA21" s="14">
        <f ca="1">'ИД (Уберизация зак)'!CD82</f>
        <v>0</v>
      </c>
      <c r="CB21" s="14">
        <f ca="1">'ИД (Уберизация зак)'!CE82</f>
        <v>0</v>
      </c>
      <c r="CC21" s="14">
        <f ca="1">'ИД (Уберизация зак)'!CF82</f>
        <v>0</v>
      </c>
      <c r="CD21" s="14">
        <f ca="1">'ИД (Уберизация зак)'!CG82</f>
        <v>0</v>
      </c>
      <c r="CE21" s="14">
        <f ca="1">'ИД (Уберизация зак)'!CH82</f>
        <v>0</v>
      </c>
      <c r="CF21" s="14">
        <f ca="1">'ИД (Уберизация зак)'!CI82</f>
        <v>0</v>
      </c>
      <c r="CG21" s="94"/>
    </row>
    <row r="22" spans="1:85" ht="15" customHeight="1" x14ac:dyDescent="0.2">
      <c r="A22" s="98">
        <f>'ИД (Уберизация зак)'!E83</f>
        <v>0</v>
      </c>
      <c r="B22" s="218" t="str">
        <f>'ИД (Уберизация зак)'!C83</f>
        <v>Ранняя добыча / ранняя нефть</v>
      </c>
      <c r="C22" s="57" t="str">
        <f>'ИД (Уберизация зак)'!F83</f>
        <v>тыс.руб.</v>
      </c>
      <c r="D22" s="8">
        <f t="shared" ca="1" si="2"/>
        <v>0</v>
      </c>
      <c r="E22" s="14">
        <f ca="1">'ИД (Уберизация зак)'!H83</f>
        <v>0</v>
      </c>
      <c r="F22" s="14">
        <f ca="1">'ИД (Уберизация зак)'!I83</f>
        <v>0</v>
      </c>
      <c r="G22" s="14">
        <f ca="1">'ИД (Уберизация зак)'!J83</f>
        <v>0</v>
      </c>
      <c r="H22" s="14">
        <f ca="1">'ИД (Уберизация зак)'!K83</f>
        <v>0</v>
      </c>
      <c r="I22" s="14">
        <f ca="1">'ИД (Уберизация зак)'!L83</f>
        <v>0</v>
      </c>
      <c r="J22" s="14">
        <f ca="1">'ИД (Уберизация зак)'!M83</f>
        <v>0</v>
      </c>
      <c r="K22" s="14">
        <f ca="1">'ИД (Уберизация зак)'!N83</f>
        <v>0</v>
      </c>
      <c r="L22" s="14">
        <f ca="1">'ИД (Уберизация зак)'!O83</f>
        <v>0</v>
      </c>
      <c r="M22" s="14">
        <f ca="1">'ИД (Уберизация зак)'!P83</f>
        <v>0</v>
      </c>
      <c r="N22" s="14">
        <f ca="1">'ИД (Уберизация зак)'!Q83</f>
        <v>0</v>
      </c>
      <c r="O22" s="14">
        <f ca="1">'ИД (Уберизация зак)'!R83</f>
        <v>0</v>
      </c>
      <c r="P22" s="14">
        <f ca="1">'ИД (Уберизация зак)'!S83</f>
        <v>0</v>
      </c>
      <c r="Q22" s="14">
        <f ca="1">'ИД (Уберизация зак)'!T83</f>
        <v>0</v>
      </c>
      <c r="R22" s="14">
        <f ca="1">'ИД (Уберизация зак)'!U83</f>
        <v>0</v>
      </c>
      <c r="S22" s="14">
        <f ca="1">'ИД (Уберизация зак)'!V83</f>
        <v>0</v>
      </c>
      <c r="T22" s="14">
        <f ca="1">'ИД (Уберизация зак)'!W83</f>
        <v>0</v>
      </c>
      <c r="U22" s="14">
        <f ca="1">'ИД (Уберизация зак)'!X83</f>
        <v>0</v>
      </c>
      <c r="V22" s="14">
        <f ca="1">'ИД (Уберизация зак)'!Y83</f>
        <v>0</v>
      </c>
      <c r="W22" s="14">
        <f ca="1">'ИД (Уберизация зак)'!Z83</f>
        <v>0</v>
      </c>
      <c r="X22" s="14">
        <f ca="1">'ИД (Уберизация зак)'!AA83</f>
        <v>0</v>
      </c>
      <c r="Y22" s="14">
        <f ca="1">'ИД (Уберизация зак)'!AB83</f>
        <v>0</v>
      </c>
      <c r="Z22" s="14">
        <f ca="1">'ИД (Уберизация зак)'!AC83</f>
        <v>0</v>
      </c>
      <c r="AA22" s="14">
        <f ca="1">'ИД (Уберизация зак)'!AD83</f>
        <v>0</v>
      </c>
      <c r="AB22" s="14">
        <f ca="1">'ИД (Уберизация зак)'!AE83</f>
        <v>0</v>
      </c>
      <c r="AC22" s="14">
        <f ca="1">'ИД (Уберизация зак)'!AF83</f>
        <v>0</v>
      </c>
      <c r="AD22" s="14">
        <f ca="1">'ИД (Уберизация зак)'!AG83</f>
        <v>0</v>
      </c>
      <c r="AE22" s="14">
        <f ca="1">'ИД (Уберизация зак)'!AH83</f>
        <v>0</v>
      </c>
      <c r="AF22" s="14">
        <f ca="1">'ИД (Уберизация зак)'!AI83</f>
        <v>0</v>
      </c>
      <c r="AG22" s="14">
        <f ca="1">'ИД (Уберизация зак)'!AJ83</f>
        <v>0</v>
      </c>
      <c r="AH22" s="14">
        <f ca="1">'ИД (Уберизация зак)'!AK83</f>
        <v>0</v>
      </c>
      <c r="AI22" s="14">
        <f ca="1">'ИД (Уберизация зак)'!AL83</f>
        <v>0</v>
      </c>
      <c r="AJ22" s="14">
        <f ca="1">'ИД (Уберизация зак)'!AM83</f>
        <v>0</v>
      </c>
      <c r="AK22" s="14">
        <f ca="1">'ИД (Уберизация зак)'!AN83</f>
        <v>0</v>
      </c>
      <c r="AL22" s="14">
        <f ca="1">'ИД (Уберизация зак)'!AO83</f>
        <v>0</v>
      </c>
      <c r="AM22" s="14">
        <f ca="1">'ИД (Уберизация зак)'!AP83</f>
        <v>0</v>
      </c>
      <c r="AN22" s="14">
        <f ca="1">'ИД (Уберизация зак)'!AQ83</f>
        <v>0</v>
      </c>
      <c r="AO22" s="14">
        <f ca="1">'ИД (Уберизация зак)'!AR83</f>
        <v>0</v>
      </c>
      <c r="AP22" s="14">
        <f ca="1">'ИД (Уберизация зак)'!AS83</f>
        <v>0</v>
      </c>
      <c r="AQ22" s="14">
        <f ca="1">'ИД (Уберизация зак)'!AT83</f>
        <v>0</v>
      </c>
      <c r="AR22" s="14">
        <f ca="1">'ИД (Уберизация зак)'!AU83</f>
        <v>0</v>
      </c>
      <c r="AS22" s="14">
        <f ca="1">'ИД (Уберизация зак)'!AV83</f>
        <v>0</v>
      </c>
      <c r="AT22" s="14">
        <f ca="1">'ИД (Уберизация зак)'!AW83</f>
        <v>0</v>
      </c>
      <c r="AU22" s="14">
        <f ca="1">'ИД (Уберизация зак)'!AX83</f>
        <v>0</v>
      </c>
      <c r="AV22" s="14">
        <f ca="1">'ИД (Уберизация зак)'!AY83</f>
        <v>0</v>
      </c>
      <c r="AW22" s="14">
        <f ca="1">'ИД (Уберизация зак)'!AZ83</f>
        <v>0</v>
      </c>
      <c r="AX22" s="14">
        <f ca="1">'ИД (Уберизация зак)'!BA83</f>
        <v>0</v>
      </c>
      <c r="AY22" s="14">
        <f ca="1">'ИД (Уберизация зак)'!BB83</f>
        <v>0</v>
      </c>
      <c r="AZ22" s="14">
        <f ca="1">'ИД (Уберизация зак)'!BC83</f>
        <v>0</v>
      </c>
      <c r="BA22" s="14">
        <f ca="1">'ИД (Уберизация зак)'!BD83</f>
        <v>0</v>
      </c>
      <c r="BB22" s="14">
        <f ca="1">'ИД (Уберизация зак)'!BE83</f>
        <v>0</v>
      </c>
      <c r="BC22" s="14">
        <f ca="1">'ИД (Уберизация зак)'!BF83</f>
        <v>0</v>
      </c>
      <c r="BD22" s="14">
        <f ca="1">'ИД (Уберизация зак)'!BG83</f>
        <v>0</v>
      </c>
      <c r="BE22" s="14">
        <f ca="1">'ИД (Уберизация зак)'!BH83</f>
        <v>0</v>
      </c>
      <c r="BF22" s="14">
        <f ca="1">'ИД (Уберизация зак)'!BI83</f>
        <v>0</v>
      </c>
      <c r="BG22" s="14">
        <f ca="1">'ИД (Уберизация зак)'!BJ83</f>
        <v>0</v>
      </c>
      <c r="BH22" s="14">
        <f ca="1">'ИД (Уберизация зак)'!BK83</f>
        <v>0</v>
      </c>
      <c r="BI22" s="14">
        <f ca="1">'ИД (Уберизация зак)'!BL83</f>
        <v>0</v>
      </c>
      <c r="BJ22" s="14">
        <f ca="1">'ИД (Уберизация зак)'!BM83</f>
        <v>0</v>
      </c>
      <c r="BK22" s="14">
        <f ca="1">'ИД (Уберизация зак)'!BN83</f>
        <v>0</v>
      </c>
      <c r="BL22" s="14">
        <f ca="1">'ИД (Уберизация зак)'!BO83</f>
        <v>0</v>
      </c>
      <c r="BM22" s="14">
        <f ca="1">'ИД (Уберизация зак)'!BP83</f>
        <v>0</v>
      </c>
      <c r="BN22" s="14">
        <f ca="1">'ИД (Уберизация зак)'!BQ83</f>
        <v>0</v>
      </c>
      <c r="BO22" s="14">
        <f ca="1">'ИД (Уберизация зак)'!BR83</f>
        <v>0</v>
      </c>
      <c r="BP22" s="14">
        <f ca="1">'ИД (Уберизация зак)'!BS83</f>
        <v>0</v>
      </c>
      <c r="BQ22" s="14">
        <f ca="1">'ИД (Уберизация зак)'!BT83</f>
        <v>0</v>
      </c>
      <c r="BR22" s="14">
        <f ca="1">'ИД (Уберизация зак)'!BU83</f>
        <v>0</v>
      </c>
      <c r="BS22" s="14">
        <f ca="1">'ИД (Уберизация зак)'!BV83</f>
        <v>0</v>
      </c>
      <c r="BT22" s="14">
        <f ca="1">'ИД (Уберизация зак)'!BW83</f>
        <v>0</v>
      </c>
      <c r="BU22" s="14">
        <f ca="1">'ИД (Уберизация зак)'!BX83</f>
        <v>0</v>
      </c>
      <c r="BV22" s="14">
        <f ca="1">'ИД (Уберизация зак)'!BY83</f>
        <v>0</v>
      </c>
      <c r="BW22" s="14">
        <f ca="1">'ИД (Уберизация зак)'!BZ83</f>
        <v>0</v>
      </c>
      <c r="BX22" s="14">
        <f ca="1">'ИД (Уберизация зак)'!CA83</f>
        <v>0</v>
      </c>
      <c r="BY22" s="14">
        <f ca="1">'ИД (Уберизация зак)'!CB83</f>
        <v>0</v>
      </c>
      <c r="BZ22" s="14">
        <f ca="1">'ИД (Уберизация зак)'!CC83</f>
        <v>0</v>
      </c>
      <c r="CA22" s="14">
        <f ca="1">'ИД (Уберизация зак)'!CD83</f>
        <v>0</v>
      </c>
      <c r="CB22" s="14">
        <f ca="1">'ИД (Уберизация зак)'!CE83</f>
        <v>0</v>
      </c>
      <c r="CC22" s="14">
        <f ca="1">'ИД (Уберизация зак)'!CF83</f>
        <v>0</v>
      </c>
      <c r="CD22" s="14">
        <f ca="1">'ИД (Уберизация зак)'!CG83</f>
        <v>0</v>
      </c>
      <c r="CE22" s="14">
        <f ca="1">'ИД (Уберизация зак)'!CH83</f>
        <v>0</v>
      </c>
      <c r="CF22" s="14">
        <f ca="1">'ИД (Уберизация зак)'!CI83</f>
        <v>0</v>
      </c>
      <c r="CG22" s="94"/>
    </row>
    <row r="23" spans="1:85" ht="28.5" customHeight="1" x14ac:dyDescent="0.2">
      <c r="A23" s="98">
        <f>'ИД (Уберизация зак)'!E84</f>
        <v>0</v>
      </c>
      <c r="B23" s="218" t="str">
        <f>'ИД (Уберизация зак)'!C84</f>
        <v>Повышение доходов от оказания услуг либо продажи продукции (за исключением нефти, газа и нефтепродуктов)</v>
      </c>
      <c r="C23" s="57" t="str">
        <f>'ИД (Уберизация зак)'!F84</f>
        <v>тыс.руб.</v>
      </c>
      <c r="D23" s="8">
        <f t="shared" ca="1" si="2"/>
        <v>0</v>
      </c>
      <c r="E23" s="14">
        <f ca="1">'ИД (Уберизация зак)'!H84</f>
        <v>0</v>
      </c>
      <c r="F23" s="14">
        <f ca="1">'ИД (Уберизация зак)'!I84</f>
        <v>0</v>
      </c>
      <c r="G23" s="14">
        <f ca="1">'ИД (Уберизация зак)'!J84</f>
        <v>0</v>
      </c>
      <c r="H23" s="14">
        <f ca="1">'ИД (Уберизация зак)'!K84</f>
        <v>0</v>
      </c>
      <c r="I23" s="14">
        <f ca="1">'ИД (Уберизация зак)'!L84</f>
        <v>0</v>
      </c>
      <c r="J23" s="14">
        <f ca="1">'ИД (Уберизация зак)'!M84</f>
        <v>0</v>
      </c>
      <c r="K23" s="14">
        <f ca="1">'ИД (Уберизация зак)'!N84</f>
        <v>0</v>
      </c>
      <c r="L23" s="14">
        <f ca="1">'ИД (Уберизация зак)'!O84</f>
        <v>0</v>
      </c>
      <c r="M23" s="14">
        <f ca="1">'ИД (Уберизация зак)'!P84</f>
        <v>0</v>
      </c>
      <c r="N23" s="14">
        <f ca="1">'ИД (Уберизация зак)'!Q84</f>
        <v>0</v>
      </c>
      <c r="O23" s="14">
        <f ca="1">'ИД (Уберизация зак)'!R84</f>
        <v>0</v>
      </c>
      <c r="P23" s="14">
        <f ca="1">'ИД (Уберизация зак)'!S84</f>
        <v>0</v>
      </c>
      <c r="Q23" s="14">
        <f ca="1">'ИД (Уберизация зак)'!T84</f>
        <v>0</v>
      </c>
      <c r="R23" s="14">
        <f ca="1">'ИД (Уберизация зак)'!U84</f>
        <v>0</v>
      </c>
      <c r="S23" s="14">
        <f ca="1">'ИД (Уберизация зак)'!V84</f>
        <v>0</v>
      </c>
      <c r="T23" s="14">
        <f ca="1">'ИД (Уберизация зак)'!W84</f>
        <v>0</v>
      </c>
      <c r="U23" s="14">
        <f ca="1">'ИД (Уберизация зак)'!X84</f>
        <v>0</v>
      </c>
      <c r="V23" s="14">
        <f ca="1">'ИД (Уберизация зак)'!Y84</f>
        <v>0</v>
      </c>
      <c r="W23" s="14">
        <f ca="1">'ИД (Уберизация зак)'!Z84</f>
        <v>0</v>
      </c>
      <c r="X23" s="14">
        <f ca="1">'ИД (Уберизация зак)'!AA84</f>
        <v>0</v>
      </c>
      <c r="Y23" s="14">
        <f ca="1">'ИД (Уберизация зак)'!AB84</f>
        <v>0</v>
      </c>
      <c r="Z23" s="14">
        <f ca="1">'ИД (Уберизация зак)'!AC84</f>
        <v>0</v>
      </c>
      <c r="AA23" s="14">
        <f ca="1">'ИД (Уберизация зак)'!AD84</f>
        <v>0</v>
      </c>
      <c r="AB23" s="14">
        <f ca="1">'ИД (Уберизация зак)'!AE84</f>
        <v>0</v>
      </c>
      <c r="AC23" s="14">
        <f ca="1">'ИД (Уберизация зак)'!AF84</f>
        <v>0</v>
      </c>
      <c r="AD23" s="14">
        <f ca="1">'ИД (Уберизация зак)'!AG84</f>
        <v>0</v>
      </c>
      <c r="AE23" s="14">
        <f ca="1">'ИД (Уберизация зак)'!AH84</f>
        <v>0</v>
      </c>
      <c r="AF23" s="14">
        <f ca="1">'ИД (Уберизация зак)'!AI84</f>
        <v>0</v>
      </c>
      <c r="AG23" s="14">
        <f ca="1">'ИД (Уберизация зак)'!AJ84</f>
        <v>0</v>
      </c>
      <c r="AH23" s="14">
        <f ca="1">'ИД (Уберизация зак)'!AK84</f>
        <v>0</v>
      </c>
      <c r="AI23" s="14">
        <f ca="1">'ИД (Уберизация зак)'!AL84</f>
        <v>0</v>
      </c>
      <c r="AJ23" s="14">
        <f ca="1">'ИД (Уберизация зак)'!AM84</f>
        <v>0</v>
      </c>
      <c r="AK23" s="14">
        <f ca="1">'ИД (Уберизация зак)'!AN84</f>
        <v>0</v>
      </c>
      <c r="AL23" s="14">
        <f ca="1">'ИД (Уберизация зак)'!AO84</f>
        <v>0</v>
      </c>
      <c r="AM23" s="14">
        <f ca="1">'ИД (Уберизация зак)'!AP84</f>
        <v>0</v>
      </c>
      <c r="AN23" s="14">
        <f ca="1">'ИД (Уберизация зак)'!AQ84</f>
        <v>0</v>
      </c>
      <c r="AO23" s="14">
        <f ca="1">'ИД (Уберизация зак)'!AR84</f>
        <v>0</v>
      </c>
      <c r="AP23" s="14">
        <f ca="1">'ИД (Уберизация зак)'!AS84</f>
        <v>0</v>
      </c>
      <c r="AQ23" s="14">
        <f ca="1">'ИД (Уберизация зак)'!AT84</f>
        <v>0</v>
      </c>
      <c r="AR23" s="14">
        <f ca="1">'ИД (Уберизация зак)'!AU84</f>
        <v>0</v>
      </c>
      <c r="AS23" s="14">
        <f ca="1">'ИД (Уберизация зак)'!AV84</f>
        <v>0</v>
      </c>
      <c r="AT23" s="14">
        <f ca="1">'ИД (Уберизация зак)'!AW84</f>
        <v>0</v>
      </c>
      <c r="AU23" s="14">
        <f ca="1">'ИД (Уберизация зак)'!AX84</f>
        <v>0</v>
      </c>
      <c r="AV23" s="14">
        <f ca="1">'ИД (Уберизация зак)'!AY84</f>
        <v>0</v>
      </c>
      <c r="AW23" s="14">
        <f ca="1">'ИД (Уберизация зак)'!AZ84</f>
        <v>0</v>
      </c>
      <c r="AX23" s="14">
        <f ca="1">'ИД (Уберизация зак)'!BA84</f>
        <v>0</v>
      </c>
      <c r="AY23" s="14">
        <f ca="1">'ИД (Уберизация зак)'!BB84</f>
        <v>0</v>
      </c>
      <c r="AZ23" s="14">
        <f ca="1">'ИД (Уберизация зак)'!BC84</f>
        <v>0</v>
      </c>
      <c r="BA23" s="14">
        <f ca="1">'ИД (Уберизация зак)'!BD84</f>
        <v>0</v>
      </c>
      <c r="BB23" s="14">
        <f ca="1">'ИД (Уберизация зак)'!BE84</f>
        <v>0</v>
      </c>
      <c r="BC23" s="14">
        <f ca="1">'ИД (Уберизация зак)'!BF84</f>
        <v>0</v>
      </c>
      <c r="BD23" s="14">
        <f ca="1">'ИД (Уберизация зак)'!BG84</f>
        <v>0</v>
      </c>
      <c r="BE23" s="14">
        <f ca="1">'ИД (Уберизация зак)'!BH84</f>
        <v>0</v>
      </c>
      <c r="BF23" s="14">
        <f ca="1">'ИД (Уберизация зак)'!BI84</f>
        <v>0</v>
      </c>
      <c r="BG23" s="14">
        <f ca="1">'ИД (Уберизация зак)'!BJ84</f>
        <v>0</v>
      </c>
      <c r="BH23" s="14">
        <f ca="1">'ИД (Уберизация зак)'!BK84</f>
        <v>0</v>
      </c>
      <c r="BI23" s="14">
        <f ca="1">'ИД (Уберизация зак)'!BL84</f>
        <v>0</v>
      </c>
      <c r="BJ23" s="14">
        <f ca="1">'ИД (Уберизация зак)'!BM84</f>
        <v>0</v>
      </c>
      <c r="BK23" s="14">
        <f ca="1">'ИД (Уберизация зак)'!BN84</f>
        <v>0</v>
      </c>
      <c r="BL23" s="14">
        <f ca="1">'ИД (Уберизация зак)'!BO84</f>
        <v>0</v>
      </c>
      <c r="BM23" s="14">
        <f ca="1">'ИД (Уберизация зак)'!BP84</f>
        <v>0</v>
      </c>
      <c r="BN23" s="14">
        <f ca="1">'ИД (Уберизация зак)'!BQ84</f>
        <v>0</v>
      </c>
      <c r="BO23" s="14">
        <f ca="1">'ИД (Уберизация зак)'!BR84</f>
        <v>0</v>
      </c>
      <c r="BP23" s="14">
        <f ca="1">'ИД (Уберизация зак)'!BS84</f>
        <v>0</v>
      </c>
      <c r="BQ23" s="14">
        <f ca="1">'ИД (Уберизация зак)'!BT84</f>
        <v>0</v>
      </c>
      <c r="BR23" s="14">
        <f ca="1">'ИД (Уберизация зак)'!BU84</f>
        <v>0</v>
      </c>
      <c r="BS23" s="14">
        <f ca="1">'ИД (Уберизация зак)'!BV84</f>
        <v>0</v>
      </c>
      <c r="BT23" s="14">
        <f ca="1">'ИД (Уберизация зак)'!BW84</f>
        <v>0</v>
      </c>
      <c r="BU23" s="14">
        <f ca="1">'ИД (Уберизация зак)'!BX84</f>
        <v>0</v>
      </c>
      <c r="BV23" s="14">
        <f ca="1">'ИД (Уберизация зак)'!BY84</f>
        <v>0</v>
      </c>
      <c r="BW23" s="14">
        <f ca="1">'ИД (Уберизация зак)'!BZ84</f>
        <v>0</v>
      </c>
      <c r="BX23" s="14">
        <f ca="1">'ИД (Уберизация зак)'!CA84</f>
        <v>0</v>
      </c>
      <c r="BY23" s="14">
        <f ca="1">'ИД (Уберизация зак)'!CB84</f>
        <v>0</v>
      </c>
      <c r="BZ23" s="14">
        <f ca="1">'ИД (Уберизация зак)'!CC84</f>
        <v>0</v>
      </c>
      <c r="CA23" s="14">
        <f ca="1">'ИД (Уберизация зак)'!CD84</f>
        <v>0</v>
      </c>
      <c r="CB23" s="14">
        <f ca="1">'ИД (Уберизация зак)'!CE84</f>
        <v>0</v>
      </c>
      <c r="CC23" s="14">
        <f ca="1">'ИД (Уберизация зак)'!CF84</f>
        <v>0</v>
      </c>
      <c r="CD23" s="14">
        <f ca="1">'ИД (Уберизация зак)'!CG84</f>
        <v>0</v>
      </c>
      <c r="CE23" s="14">
        <f ca="1">'ИД (Уберизация зак)'!CH84</f>
        <v>0</v>
      </c>
      <c r="CF23" s="14">
        <f ca="1">'ИД (Уберизация зак)'!CI84</f>
        <v>0</v>
      </c>
      <c r="CG23" s="94"/>
    </row>
    <row r="24" spans="1:85" x14ac:dyDescent="0.2">
      <c r="A24" s="98">
        <f>'ИД (Уберизация зак)'!E85</f>
        <v>0</v>
      </c>
      <c r="B24" s="218" t="str">
        <f>'ИД (Уберизация зак)'!C85</f>
        <v>Митигация рисков</v>
      </c>
      <c r="C24" s="57" t="str">
        <f>'ИД (Уберизация зак)'!F85</f>
        <v>тыс.руб.</v>
      </c>
      <c r="D24" s="8">
        <f t="shared" ca="1" si="2"/>
        <v>0</v>
      </c>
      <c r="E24" s="14">
        <f ca="1">'ИД (Уберизация зак)'!H85</f>
        <v>0</v>
      </c>
      <c r="F24" s="14">
        <f ca="1">'ИД (Уберизация зак)'!I85</f>
        <v>0</v>
      </c>
      <c r="G24" s="14">
        <f ca="1">'ИД (Уберизация зак)'!J85</f>
        <v>0</v>
      </c>
      <c r="H24" s="14">
        <f ca="1">'ИД (Уберизация зак)'!K85</f>
        <v>0</v>
      </c>
      <c r="I24" s="14">
        <f ca="1">'ИД (Уберизация зак)'!L85</f>
        <v>0</v>
      </c>
      <c r="J24" s="14">
        <f ca="1">'ИД (Уберизация зак)'!M85</f>
        <v>0</v>
      </c>
      <c r="K24" s="14">
        <f ca="1">'ИД (Уберизация зак)'!N85</f>
        <v>0</v>
      </c>
      <c r="L24" s="14">
        <f ca="1">'ИД (Уберизация зак)'!O85</f>
        <v>0</v>
      </c>
      <c r="M24" s="14">
        <f ca="1">'ИД (Уберизация зак)'!P85</f>
        <v>0</v>
      </c>
      <c r="N24" s="14">
        <f ca="1">'ИД (Уберизация зак)'!Q85</f>
        <v>0</v>
      </c>
      <c r="O24" s="14">
        <f ca="1">'ИД (Уберизация зак)'!R85</f>
        <v>0</v>
      </c>
      <c r="P24" s="14">
        <f ca="1">'ИД (Уберизация зак)'!S85</f>
        <v>0</v>
      </c>
      <c r="Q24" s="14">
        <f ca="1">'ИД (Уберизация зак)'!T85</f>
        <v>0</v>
      </c>
      <c r="R24" s="14">
        <f ca="1">'ИД (Уберизация зак)'!U85</f>
        <v>0</v>
      </c>
      <c r="S24" s="14">
        <f ca="1">'ИД (Уберизация зак)'!V85</f>
        <v>0</v>
      </c>
      <c r="T24" s="14">
        <f ca="1">'ИД (Уберизация зак)'!W85</f>
        <v>0</v>
      </c>
      <c r="U24" s="14">
        <f ca="1">'ИД (Уберизация зак)'!X85</f>
        <v>0</v>
      </c>
      <c r="V24" s="14">
        <f ca="1">'ИД (Уберизация зак)'!Y85</f>
        <v>0</v>
      </c>
      <c r="W24" s="14">
        <f ca="1">'ИД (Уберизация зак)'!Z85</f>
        <v>0</v>
      </c>
      <c r="X24" s="14">
        <f ca="1">'ИД (Уберизация зак)'!AA85</f>
        <v>0</v>
      </c>
      <c r="Y24" s="14">
        <f ca="1">'ИД (Уберизация зак)'!AB85</f>
        <v>0</v>
      </c>
      <c r="Z24" s="14">
        <f ca="1">'ИД (Уберизация зак)'!AC85</f>
        <v>0</v>
      </c>
      <c r="AA24" s="14">
        <f ca="1">'ИД (Уберизация зак)'!AD85</f>
        <v>0</v>
      </c>
      <c r="AB24" s="14">
        <f ca="1">'ИД (Уберизация зак)'!AE85</f>
        <v>0</v>
      </c>
      <c r="AC24" s="14">
        <f ca="1">'ИД (Уберизация зак)'!AF85</f>
        <v>0</v>
      </c>
      <c r="AD24" s="14">
        <f ca="1">'ИД (Уберизация зак)'!AG85</f>
        <v>0</v>
      </c>
      <c r="AE24" s="14">
        <f ca="1">'ИД (Уберизация зак)'!AH85</f>
        <v>0</v>
      </c>
      <c r="AF24" s="14">
        <f ca="1">'ИД (Уберизация зак)'!AI85</f>
        <v>0</v>
      </c>
      <c r="AG24" s="14">
        <f ca="1">'ИД (Уберизация зак)'!AJ85</f>
        <v>0</v>
      </c>
      <c r="AH24" s="14">
        <f ca="1">'ИД (Уберизация зак)'!AK85</f>
        <v>0</v>
      </c>
      <c r="AI24" s="14">
        <f ca="1">'ИД (Уберизация зак)'!AL85</f>
        <v>0</v>
      </c>
      <c r="AJ24" s="14">
        <f ca="1">'ИД (Уберизация зак)'!AM85</f>
        <v>0</v>
      </c>
      <c r="AK24" s="14">
        <f ca="1">'ИД (Уберизация зак)'!AN85</f>
        <v>0</v>
      </c>
      <c r="AL24" s="14">
        <f ca="1">'ИД (Уберизация зак)'!AO85</f>
        <v>0</v>
      </c>
      <c r="AM24" s="14">
        <f ca="1">'ИД (Уберизация зак)'!AP85</f>
        <v>0</v>
      </c>
      <c r="AN24" s="14">
        <f ca="1">'ИД (Уберизация зак)'!AQ85</f>
        <v>0</v>
      </c>
      <c r="AO24" s="14">
        <f ca="1">'ИД (Уберизация зак)'!AR85</f>
        <v>0</v>
      </c>
      <c r="AP24" s="14">
        <f ca="1">'ИД (Уберизация зак)'!AS85</f>
        <v>0</v>
      </c>
      <c r="AQ24" s="14">
        <f ca="1">'ИД (Уберизация зак)'!AT85</f>
        <v>0</v>
      </c>
      <c r="AR24" s="14">
        <f ca="1">'ИД (Уберизация зак)'!AU85</f>
        <v>0</v>
      </c>
      <c r="AS24" s="14">
        <f ca="1">'ИД (Уберизация зак)'!AV85</f>
        <v>0</v>
      </c>
      <c r="AT24" s="14">
        <f ca="1">'ИД (Уберизация зак)'!AW85</f>
        <v>0</v>
      </c>
      <c r="AU24" s="14">
        <f ca="1">'ИД (Уберизация зак)'!AX85</f>
        <v>0</v>
      </c>
      <c r="AV24" s="14">
        <f ca="1">'ИД (Уберизация зак)'!AY85</f>
        <v>0</v>
      </c>
      <c r="AW24" s="14">
        <f ca="1">'ИД (Уберизация зак)'!AZ85</f>
        <v>0</v>
      </c>
      <c r="AX24" s="14">
        <f ca="1">'ИД (Уберизация зак)'!BA85</f>
        <v>0</v>
      </c>
      <c r="AY24" s="14">
        <f ca="1">'ИД (Уберизация зак)'!BB85</f>
        <v>0</v>
      </c>
      <c r="AZ24" s="14">
        <f ca="1">'ИД (Уберизация зак)'!BC85</f>
        <v>0</v>
      </c>
      <c r="BA24" s="14">
        <f ca="1">'ИД (Уберизация зак)'!BD85</f>
        <v>0</v>
      </c>
      <c r="BB24" s="14">
        <f ca="1">'ИД (Уберизация зак)'!BE85</f>
        <v>0</v>
      </c>
      <c r="BC24" s="14">
        <f ca="1">'ИД (Уберизация зак)'!BF85</f>
        <v>0</v>
      </c>
      <c r="BD24" s="14">
        <f ca="1">'ИД (Уберизация зак)'!BG85</f>
        <v>0</v>
      </c>
      <c r="BE24" s="14">
        <f ca="1">'ИД (Уберизация зак)'!BH85</f>
        <v>0</v>
      </c>
      <c r="BF24" s="14">
        <f ca="1">'ИД (Уберизация зак)'!BI85</f>
        <v>0</v>
      </c>
      <c r="BG24" s="14">
        <f ca="1">'ИД (Уберизация зак)'!BJ85</f>
        <v>0</v>
      </c>
      <c r="BH24" s="14">
        <f ca="1">'ИД (Уберизация зак)'!BK85</f>
        <v>0</v>
      </c>
      <c r="BI24" s="14">
        <f ca="1">'ИД (Уберизация зак)'!BL85</f>
        <v>0</v>
      </c>
      <c r="BJ24" s="14">
        <f ca="1">'ИД (Уберизация зак)'!BM85</f>
        <v>0</v>
      </c>
      <c r="BK24" s="14">
        <f ca="1">'ИД (Уберизация зак)'!BN85</f>
        <v>0</v>
      </c>
      <c r="BL24" s="14">
        <f ca="1">'ИД (Уберизация зак)'!BO85</f>
        <v>0</v>
      </c>
      <c r="BM24" s="14">
        <f ca="1">'ИД (Уберизация зак)'!BP85</f>
        <v>0</v>
      </c>
      <c r="BN24" s="14">
        <f ca="1">'ИД (Уберизация зак)'!BQ85</f>
        <v>0</v>
      </c>
      <c r="BO24" s="14">
        <f ca="1">'ИД (Уберизация зак)'!BR85</f>
        <v>0</v>
      </c>
      <c r="BP24" s="14">
        <f ca="1">'ИД (Уберизация зак)'!BS85</f>
        <v>0</v>
      </c>
      <c r="BQ24" s="14">
        <f ca="1">'ИД (Уберизация зак)'!BT85</f>
        <v>0</v>
      </c>
      <c r="BR24" s="14">
        <f ca="1">'ИД (Уберизация зак)'!BU85</f>
        <v>0</v>
      </c>
      <c r="BS24" s="14">
        <f ca="1">'ИД (Уберизация зак)'!BV85</f>
        <v>0</v>
      </c>
      <c r="BT24" s="14">
        <f ca="1">'ИД (Уберизация зак)'!BW85</f>
        <v>0</v>
      </c>
      <c r="BU24" s="14">
        <f ca="1">'ИД (Уберизация зак)'!BX85</f>
        <v>0</v>
      </c>
      <c r="BV24" s="14">
        <f ca="1">'ИД (Уберизация зак)'!BY85</f>
        <v>0</v>
      </c>
      <c r="BW24" s="14">
        <f ca="1">'ИД (Уберизация зак)'!BZ85</f>
        <v>0</v>
      </c>
      <c r="BX24" s="14">
        <f ca="1">'ИД (Уберизация зак)'!CA85</f>
        <v>0</v>
      </c>
      <c r="BY24" s="14">
        <f ca="1">'ИД (Уберизация зак)'!CB85</f>
        <v>0</v>
      </c>
      <c r="BZ24" s="14">
        <f ca="1">'ИД (Уберизация зак)'!CC85</f>
        <v>0</v>
      </c>
      <c r="CA24" s="14">
        <f ca="1">'ИД (Уберизация зак)'!CD85</f>
        <v>0</v>
      </c>
      <c r="CB24" s="14">
        <f ca="1">'ИД (Уберизация зак)'!CE85</f>
        <v>0</v>
      </c>
      <c r="CC24" s="14">
        <f ca="1">'ИД (Уберизация зак)'!CF85</f>
        <v>0</v>
      </c>
      <c r="CD24" s="14">
        <f ca="1">'ИД (Уберизация зак)'!CG85</f>
        <v>0</v>
      </c>
      <c r="CE24" s="14">
        <f ca="1">'ИД (Уберизация зак)'!CH85</f>
        <v>0</v>
      </c>
      <c r="CF24" s="14">
        <f ca="1">'ИД (Уберизация зак)'!CI85</f>
        <v>0</v>
      </c>
      <c r="CG24" s="94"/>
    </row>
    <row r="25" spans="1:85" x14ac:dyDescent="0.2">
      <c r="A25" s="98">
        <f>'ИД (Уберизация зак)'!E86</f>
        <v>0</v>
      </c>
      <c r="B25" s="218" t="str">
        <f>'ИД (Уберизация зак)'!C86</f>
        <v>Прочее</v>
      </c>
      <c r="C25" s="57" t="str">
        <f>'ИД (Уберизация зак)'!F86</f>
        <v>тыс.руб.</v>
      </c>
      <c r="D25" s="8">
        <f t="shared" ca="1" si="2"/>
        <v>0</v>
      </c>
      <c r="E25" s="14">
        <f ca="1">'ИД (Уберизация зак)'!H86</f>
        <v>0</v>
      </c>
      <c r="F25" s="14">
        <f ca="1">'ИД (Уберизация зак)'!I86</f>
        <v>0</v>
      </c>
      <c r="G25" s="14">
        <f ca="1">'ИД (Уберизация зак)'!J86</f>
        <v>0</v>
      </c>
      <c r="H25" s="14">
        <f ca="1">'ИД (Уберизация зак)'!K86</f>
        <v>0</v>
      </c>
      <c r="I25" s="14">
        <f ca="1">'ИД (Уберизация зак)'!L86</f>
        <v>0</v>
      </c>
      <c r="J25" s="14">
        <f ca="1">'ИД (Уберизация зак)'!M86</f>
        <v>0</v>
      </c>
      <c r="K25" s="14">
        <f ca="1">'ИД (Уберизация зак)'!N86</f>
        <v>0</v>
      </c>
      <c r="L25" s="14">
        <f ca="1">'ИД (Уберизация зак)'!O86</f>
        <v>0</v>
      </c>
      <c r="M25" s="14">
        <f ca="1">'ИД (Уберизация зак)'!P86</f>
        <v>0</v>
      </c>
      <c r="N25" s="14">
        <f ca="1">'ИД (Уберизация зак)'!Q86</f>
        <v>0</v>
      </c>
      <c r="O25" s="14">
        <f ca="1">'ИД (Уберизация зак)'!R86</f>
        <v>0</v>
      </c>
      <c r="P25" s="14">
        <f ca="1">'ИД (Уберизация зак)'!S86</f>
        <v>0</v>
      </c>
      <c r="Q25" s="14">
        <f ca="1">'ИД (Уберизация зак)'!T86</f>
        <v>0</v>
      </c>
      <c r="R25" s="14">
        <f ca="1">'ИД (Уберизация зак)'!U86</f>
        <v>0</v>
      </c>
      <c r="S25" s="14">
        <f ca="1">'ИД (Уберизация зак)'!V86</f>
        <v>0</v>
      </c>
      <c r="T25" s="14">
        <f ca="1">'ИД (Уберизация зак)'!W86</f>
        <v>0</v>
      </c>
      <c r="U25" s="14">
        <f ca="1">'ИД (Уберизация зак)'!X86</f>
        <v>0</v>
      </c>
      <c r="V25" s="14">
        <f ca="1">'ИД (Уберизация зак)'!Y86</f>
        <v>0</v>
      </c>
      <c r="W25" s="14">
        <f ca="1">'ИД (Уберизация зак)'!Z86</f>
        <v>0</v>
      </c>
      <c r="X25" s="14">
        <f ca="1">'ИД (Уберизация зак)'!AA86</f>
        <v>0</v>
      </c>
      <c r="Y25" s="14">
        <f ca="1">'ИД (Уберизация зак)'!AB86</f>
        <v>0</v>
      </c>
      <c r="Z25" s="14">
        <f ca="1">'ИД (Уберизация зак)'!AC86</f>
        <v>0</v>
      </c>
      <c r="AA25" s="14">
        <f ca="1">'ИД (Уберизация зак)'!AD86</f>
        <v>0</v>
      </c>
      <c r="AB25" s="14">
        <f ca="1">'ИД (Уберизация зак)'!AE86</f>
        <v>0</v>
      </c>
      <c r="AC25" s="14">
        <f ca="1">'ИД (Уберизация зак)'!AF86</f>
        <v>0</v>
      </c>
      <c r="AD25" s="14">
        <f ca="1">'ИД (Уберизация зак)'!AG86</f>
        <v>0</v>
      </c>
      <c r="AE25" s="14">
        <f ca="1">'ИД (Уберизация зак)'!AH86</f>
        <v>0</v>
      </c>
      <c r="AF25" s="14">
        <f ca="1">'ИД (Уберизация зак)'!AI86</f>
        <v>0</v>
      </c>
      <c r="AG25" s="14">
        <f ca="1">'ИД (Уберизация зак)'!AJ86</f>
        <v>0</v>
      </c>
      <c r="AH25" s="14">
        <f ca="1">'ИД (Уберизация зак)'!AK86</f>
        <v>0</v>
      </c>
      <c r="AI25" s="14">
        <f ca="1">'ИД (Уберизация зак)'!AL86</f>
        <v>0</v>
      </c>
      <c r="AJ25" s="14">
        <f ca="1">'ИД (Уберизация зак)'!AM86</f>
        <v>0</v>
      </c>
      <c r="AK25" s="14">
        <f ca="1">'ИД (Уберизация зак)'!AN86</f>
        <v>0</v>
      </c>
      <c r="AL25" s="14">
        <f ca="1">'ИД (Уберизация зак)'!AO86</f>
        <v>0</v>
      </c>
      <c r="AM25" s="14">
        <f ca="1">'ИД (Уберизация зак)'!AP86</f>
        <v>0</v>
      </c>
      <c r="AN25" s="14">
        <f ca="1">'ИД (Уберизация зак)'!AQ86</f>
        <v>0</v>
      </c>
      <c r="AO25" s="14">
        <f ca="1">'ИД (Уберизация зак)'!AR86</f>
        <v>0</v>
      </c>
      <c r="AP25" s="14">
        <f ca="1">'ИД (Уберизация зак)'!AS86</f>
        <v>0</v>
      </c>
      <c r="AQ25" s="14">
        <f ca="1">'ИД (Уберизация зак)'!AT86</f>
        <v>0</v>
      </c>
      <c r="AR25" s="14">
        <f ca="1">'ИД (Уберизация зак)'!AU86</f>
        <v>0</v>
      </c>
      <c r="AS25" s="14">
        <f ca="1">'ИД (Уберизация зак)'!AV86</f>
        <v>0</v>
      </c>
      <c r="AT25" s="14">
        <f ca="1">'ИД (Уберизация зак)'!AW86</f>
        <v>0</v>
      </c>
      <c r="AU25" s="14">
        <f ca="1">'ИД (Уберизация зак)'!AX86</f>
        <v>0</v>
      </c>
      <c r="AV25" s="14">
        <f ca="1">'ИД (Уберизация зак)'!AY86</f>
        <v>0</v>
      </c>
      <c r="AW25" s="14">
        <f ca="1">'ИД (Уберизация зак)'!AZ86</f>
        <v>0</v>
      </c>
      <c r="AX25" s="14">
        <f ca="1">'ИД (Уберизация зак)'!BA86</f>
        <v>0</v>
      </c>
      <c r="AY25" s="14">
        <f ca="1">'ИД (Уберизация зак)'!BB86</f>
        <v>0</v>
      </c>
      <c r="AZ25" s="14">
        <f ca="1">'ИД (Уберизация зак)'!BC86</f>
        <v>0</v>
      </c>
      <c r="BA25" s="14">
        <f ca="1">'ИД (Уберизация зак)'!BD86</f>
        <v>0</v>
      </c>
      <c r="BB25" s="14">
        <f ca="1">'ИД (Уберизация зак)'!BE86</f>
        <v>0</v>
      </c>
      <c r="BC25" s="14">
        <f ca="1">'ИД (Уберизация зак)'!BF86</f>
        <v>0</v>
      </c>
      <c r="BD25" s="14">
        <f ca="1">'ИД (Уберизация зак)'!BG86</f>
        <v>0</v>
      </c>
      <c r="BE25" s="14">
        <f ca="1">'ИД (Уберизация зак)'!BH86</f>
        <v>0</v>
      </c>
      <c r="BF25" s="14">
        <f ca="1">'ИД (Уберизация зак)'!BI86</f>
        <v>0</v>
      </c>
      <c r="BG25" s="14">
        <f ca="1">'ИД (Уберизация зак)'!BJ86</f>
        <v>0</v>
      </c>
      <c r="BH25" s="14">
        <f ca="1">'ИД (Уберизация зак)'!BK86</f>
        <v>0</v>
      </c>
      <c r="BI25" s="14">
        <f ca="1">'ИД (Уберизация зак)'!BL86</f>
        <v>0</v>
      </c>
      <c r="BJ25" s="14">
        <f ca="1">'ИД (Уберизация зак)'!BM86</f>
        <v>0</v>
      </c>
      <c r="BK25" s="14">
        <f ca="1">'ИД (Уберизация зак)'!BN86</f>
        <v>0</v>
      </c>
      <c r="BL25" s="14">
        <f ca="1">'ИД (Уберизация зак)'!BO86</f>
        <v>0</v>
      </c>
      <c r="BM25" s="14">
        <f ca="1">'ИД (Уберизация зак)'!BP86</f>
        <v>0</v>
      </c>
      <c r="BN25" s="14">
        <f ca="1">'ИД (Уберизация зак)'!BQ86</f>
        <v>0</v>
      </c>
      <c r="BO25" s="14">
        <f ca="1">'ИД (Уберизация зак)'!BR86</f>
        <v>0</v>
      </c>
      <c r="BP25" s="14">
        <f ca="1">'ИД (Уберизация зак)'!BS86</f>
        <v>0</v>
      </c>
      <c r="BQ25" s="14">
        <f ca="1">'ИД (Уберизация зак)'!BT86</f>
        <v>0</v>
      </c>
      <c r="BR25" s="14">
        <f ca="1">'ИД (Уберизация зак)'!BU86</f>
        <v>0</v>
      </c>
      <c r="BS25" s="14">
        <f ca="1">'ИД (Уберизация зак)'!BV86</f>
        <v>0</v>
      </c>
      <c r="BT25" s="14">
        <f ca="1">'ИД (Уберизация зак)'!BW86</f>
        <v>0</v>
      </c>
      <c r="BU25" s="14">
        <f ca="1">'ИД (Уберизация зак)'!BX86</f>
        <v>0</v>
      </c>
      <c r="BV25" s="14">
        <f ca="1">'ИД (Уберизация зак)'!BY86</f>
        <v>0</v>
      </c>
      <c r="BW25" s="14">
        <f ca="1">'ИД (Уберизация зак)'!BZ86</f>
        <v>0</v>
      </c>
      <c r="BX25" s="14">
        <f ca="1">'ИД (Уберизация зак)'!CA86</f>
        <v>0</v>
      </c>
      <c r="BY25" s="14">
        <f ca="1">'ИД (Уберизация зак)'!CB86</f>
        <v>0</v>
      </c>
      <c r="BZ25" s="14">
        <f ca="1">'ИД (Уберизация зак)'!CC86</f>
        <v>0</v>
      </c>
      <c r="CA25" s="14">
        <f ca="1">'ИД (Уберизация зак)'!CD86</f>
        <v>0</v>
      </c>
      <c r="CB25" s="14">
        <f ca="1">'ИД (Уберизация зак)'!CE86</f>
        <v>0</v>
      </c>
      <c r="CC25" s="14">
        <f ca="1">'ИД (Уберизация зак)'!CF86</f>
        <v>0</v>
      </c>
      <c r="CD25" s="14">
        <f ca="1">'ИД (Уберизация зак)'!CG86</f>
        <v>0</v>
      </c>
      <c r="CE25" s="14">
        <f ca="1">'ИД (Уберизация зак)'!CH86</f>
        <v>0</v>
      </c>
      <c r="CF25" s="14">
        <f ca="1">'ИД (Уберизация зак)'!CI86</f>
        <v>0</v>
      </c>
      <c r="CG25" s="94"/>
    </row>
    <row r="26" spans="1:85" s="5" customFormat="1" ht="15" x14ac:dyDescent="0.25">
      <c r="A26" s="99"/>
      <c r="B26" s="10" t="s">
        <v>177</v>
      </c>
      <c r="C26" s="58" t="str">
        <f>'ИД (Уберизация зак)'!F87</f>
        <v>тыс.руб.</v>
      </c>
      <c r="D26" s="8">
        <f ca="1">SUM(D18:D25)</f>
        <v>643403.43237127224</v>
      </c>
      <c r="E26" s="11">
        <f t="shared" ref="E26:BP26" ca="1" si="4">SUM(E18:E25)</f>
        <v>0</v>
      </c>
      <c r="F26" s="11">
        <f t="shared" ca="1" si="4"/>
        <v>0</v>
      </c>
      <c r="G26" s="11">
        <f ca="1">SUM(G18:G25)</f>
        <v>24906.391317259866</v>
      </c>
      <c r="H26" s="11">
        <f t="shared" ca="1" si="4"/>
        <v>82848.242525523267</v>
      </c>
      <c r="I26" s="11">
        <f t="shared" ca="1" si="4"/>
        <v>106878.33998745221</v>
      </c>
      <c r="J26" s="11">
        <f t="shared" ca="1" si="4"/>
        <v>118893.38871841668</v>
      </c>
      <c r="K26" s="11">
        <f t="shared" ca="1" si="4"/>
        <v>154938.53491131007</v>
      </c>
      <c r="L26" s="11">
        <f t="shared" ca="1" si="4"/>
        <v>154938.53491131007</v>
      </c>
      <c r="M26" s="11">
        <f t="shared" ca="1" si="4"/>
        <v>0</v>
      </c>
      <c r="N26" s="11">
        <f t="shared" ca="1" si="4"/>
        <v>0</v>
      </c>
      <c r="O26" s="11">
        <f t="shared" ca="1" si="4"/>
        <v>0</v>
      </c>
      <c r="P26" s="11">
        <f t="shared" ca="1" si="4"/>
        <v>0</v>
      </c>
      <c r="Q26" s="11">
        <f t="shared" ca="1" si="4"/>
        <v>0</v>
      </c>
      <c r="R26" s="11">
        <f t="shared" ca="1" si="4"/>
        <v>0</v>
      </c>
      <c r="S26" s="11">
        <f t="shared" ca="1" si="4"/>
        <v>0</v>
      </c>
      <c r="T26" s="11">
        <f t="shared" ca="1" si="4"/>
        <v>0</v>
      </c>
      <c r="U26" s="11">
        <f t="shared" ca="1" si="4"/>
        <v>0</v>
      </c>
      <c r="V26" s="11">
        <f t="shared" ca="1" si="4"/>
        <v>0</v>
      </c>
      <c r="W26" s="11">
        <f t="shared" ca="1" si="4"/>
        <v>0</v>
      </c>
      <c r="X26" s="11">
        <f t="shared" ca="1" si="4"/>
        <v>0</v>
      </c>
      <c r="Y26" s="11">
        <f t="shared" ca="1" si="4"/>
        <v>0</v>
      </c>
      <c r="Z26" s="11">
        <f t="shared" ca="1" si="4"/>
        <v>0</v>
      </c>
      <c r="AA26" s="11">
        <f t="shared" ca="1" si="4"/>
        <v>0</v>
      </c>
      <c r="AB26" s="11">
        <f t="shared" ca="1" si="4"/>
        <v>0</v>
      </c>
      <c r="AC26" s="11">
        <f t="shared" ca="1" si="4"/>
        <v>0</v>
      </c>
      <c r="AD26" s="11">
        <f t="shared" ca="1" si="4"/>
        <v>0</v>
      </c>
      <c r="AE26" s="11">
        <f t="shared" ca="1" si="4"/>
        <v>0</v>
      </c>
      <c r="AF26" s="11">
        <f t="shared" ca="1" si="4"/>
        <v>0</v>
      </c>
      <c r="AG26" s="11">
        <f t="shared" ca="1" si="4"/>
        <v>0</v>
      </c>
      <c r="AH26" s="11">
        <f t="shared" ca="1" si="4"/>
        <v>0</v>
      </c>
      <c r="AI26" s="11">
        <f t="shared" ca="1" si="4"/>
        <v>0</v>
      </c>
      <c r="AJ26" s="11">
        <f t="shared" ca="1" si="4"/>
        <v>0</v>
      </c>
      <c r="AK26" s="11">
        <f t="shared" ca="1" si="4"/>
        <v>0</v>
      </c>
      <c r="AL26" s="11">
        <f t="shared" ca="1" si="4"/>
        <v>0</v>
      </c>
      <c r="AM26" s="11">
        <f t="shared" ca="1" si="4"/>
        <v>0</v>
      </c>
      <c r="AN26" s="11">
        <f t="shared" ca="1" si="4"/>
        <v>0</v>
      </c>
      <c r="AO26" s="11">
        <f t="shared" ca="1" si="4"/>
        <v>0</v>
      </c>
      <c r="AP26" s="11">
        <f t="shared" ca="1" si="4"/>
        <v>0</v>
      </c>
      <c r="AQ26" s="11">
        <f t="shared" ca="1" si="4"/>
        <v>0</v>
      </c>
      <c r="AR26" s="11">
        <f t="shared" ca="1" si="4"/>
        <v>0</v>
      </c>
      <c r="AS26" s="11">
        <f t="shared" ca="1" si="4"/>
        <v>0</v>
      </c>
      <c r="AT26" s="11">
        <f t="shared" ca="1" si="4"/>
        <v>0</v>
      </c>
      <c r="AU26" s="11">
        <f t="shared" ca="1" si="4"/>
        <v>0</v>
      </c>
      <c r="AV26" s="11">
        <f t="shared" ca="1" si="4"/>
        <v>0</v>
      </c>
      <c r="AW26" s="11">
        <f t="shared" ca="1" si="4"/>
        <v>0</v>
      </c>
      <c r="AX26" s="11">
        <f t="shared" ca="1" si="4"/>
        <v>0</v>
      </c>
      <c r="AY26" s="11">
        <f t="shared" ca="1" si="4"/>
        <v>0</v>
      </c>
      <c r="AZ26" s="11">
        <f t="shared" ca="1" si="4"/>
        <v>0</v>
      </c>
      <c r="BA26" s="11">
        <f t="shared" ca="1" si="4"/>
        <v>0</v>
      </c>
      <c r="BB26" s="11">
        <f t="shared" ca="1" si="4"/>
        <v>0</v>
      </c>
      <c r="BC26" s="11">
        <f t="shared" ca="1" si="4"/>
        <v>0</v>
      </c>
      <c r="BD26" s="11">
        <f t="shared" ca="1" si="4"/>
        <v>0</v>
      </c>
      <c r="BE26" s="11">
        <f t="shared" ca="1" si="4"/>
        <v>0</v>
      </c>
      <c r="BF26" s="11">
        <f t="shared" ca="1" si="4"/>
        <v>0</v>
      </c>
      <c r="BG26" s="11">
        <f t="shared" ca="1" si="4"/>
        <v>0</v>
      </c>
      <c r="BH26" s="11">
        <f t="shared" ca="1" si="4"/>
        <v>0</v>
      </c>
      <c r="BI26" s="11">
        <f t="shared" ca="1" si="4"/>
        <v>0</v>
      </c>
      <c r="BJ26" s="11">
        <f t="shared" ca="1" si="4"/>
        <v>0</v>
      </c>
      <c r="BK26" s="11">
        <f t="shared" ca="1" si="4"/>
        <v>0</v>
      </c>
      <c r="BL26" s="11">
        <f t="shared" ca="1" si="4"/>
        <v>0</v>
      </c>
      <c r="BM26" s="11">
        <f t="shared" ca="1" si="4"/>
        <v>0</v>
      </c>
      <c r="BN26" s="11">
        <f t="shared" ca="1" si="4"/>
        <v>0</v>
      </c>
      <c r="BO26" s="11">
        <f t="shared" ca="1" si="4"/>
        <v>0</v>
      </c>
      <c r="BP26" s="11">
        <f t="shared" ca="1" si="4"/>
        <v>0</v>
      </c>
      <c r="BQ26" s="11">
        <f t="shared" ref="BQ26:CF26" ca="1" si="5">SUM(BQ18:BQ25)</f>
        <v>0</v>
      </c>
      <c r="BR26" s="11">
        <f t="shared" ca="1" si="5"/>
        <v>0</v>
      </c>
      <c r="BS26" s="11">
        <f t="shared" ca="1" si="5"/>
        <v>0</v>
      </c>
      <c r="BT26" s="11">
        <f t="shared" ca="1" si="5"/>
        <v>0</v>
      </c>
      <c r="BU26" s="11">
        <f t="shared" ca="1" si="5"/>
        <v>0</v>
      </c>
      <c r="BV26" s="11">
        <f t="shared" ca="1" si="5"/>
        <v>0</v>
      </c>
      <c r="BW26" s="11">
        <f t="shared" ca="1" si="5"/>
        <v>0</v>
      </c>
      <c r="BX26" s="11">
        <f t="shared" ca="1" si="5"/>
        <v>0</v>
      </c>
      <c r="BY26" s="11">
        <f t="shared" ca="1" si="5"/>
        <v>0</v>
      </c>
      <c r="BZ26" s="11">
        <f t="shared" ca="1" si="5"/>
        <v>0</v>
      </c>
      <c r="CA26" s="11">
        <f t="shared" ca="1" si="5"/>
        <v>0</v>
      </c>
      <c r="CB26" s="11">
        <f t="shared" ca="1" si="5"/>
        <v>0</v>
      </c>
      <c r="CC26" s="11">
        <f t="shared" ca="1" si="5"/>
        <v>0</v>
      </c>
      <c r="CD26" s="11">
        <f t="shared" ca="1" si="5"/>
        <v>0</v>
      </c>
      <c r="CE26" s="11">
        <f t="shared" ca="1" si="5"/>
        <v>0</v>
      </c>
      <c r="CF26" s="11">
        <f t="shared" ca="1" si="5"/>
        <v>0</v>
      </c>
      <c r="CG26" s="99"/>
    </row>
    <row r="27" spans="1:85" s="6" customFormat="1" x14ac:dyDescent="0.2">
      <c r="A27" s="98"/>
      <c r="B27" s="93" t="s">
        <v>178</v>
      </c>
      <c r="C27" s="59" t="str">
        <f>C26</f>
        <v>тыс.руб.</v>
      </c>
      <c r="D27" s="8">
        <f t="shared" ca="1" si="2"/>
        <v>0</v>
      </c>
      <c r="E27" s="92">
        <f t="array" aca="1" ref="E27" ca="1">SUMPRODUCT(--($A$18:$A$25="прямой")*(E$18:E$25))</f>
        <v>0</v>
      </c>
      <c r="F27" s="92">
        <f t="array" aca="1" ref="F27" ca="1">SUMPRODUCT(--($A$18:$A$25="прямой")*(F$18:F$25))</f>
        <v>0</v>
      </c>
      <c r="G27" s="92">
        <f t="array" aca="1" ref="G27" ca="1">SUMPRODUCT(--($A$18:$A$25="прямой")*(G$18:G$25))</f>
        <v>0</v>
      </c>
      <c r="H27" s="92">
        <f t="array" aca="1" ref="H27" ca="1">SUMPRODUCT(--($A$18:$A$25="прямой")*(H$18:H$25))</f>
        <v>0</v>
      </c>
      <c r="I27" s="92">
        <f t="array" aca="1" ref="I27" ca="1">SUMPRODUCT(--($A$18:$A$25="прямой")*(I$18:I$25))</f>
        <v>0</v>
      </c>
      <c r="J27" s="92">
        <f t="array" aca="1" ref="J27" ca="1">SUMPRODUCT(--($A$18:$A$25="прямой")*(J$18:J$25))</f>
        <v>0</v>
      </c>
      <c r="K27" s="92">
        <f t="array" aca="1" ref="K27" ca="1">SUMPRODUCT(--($A$18:$A$25="прямой")*(K$18:K$25))</f>
        <v>0</v>
      </c>
      <c r="L27" s="92">
        <f t="array" aca="1" ref="L27" ca="1">SUMPRODUCT(--($A$18:$A$25="прямой")*(L$18:L$25))</f>
        <v>0</v>
      </c>
      <c r="M27" s="92">
        <f t="array" aca="1" ref="M27" ca="1">SUMPRODUCT(--($A$18:$A$25="прямой")*(M$18:M$25))</f>
        <v>0</v>
      </c>
      <c r="N27" s="92">
        <f t="array" aca="1" ref="N27" ca="1">SUMPRODUCT(--($A$18:$A$25="прямой")*(N$18:N$25))</f>
        <v>0</v>
      </c>
      <c r="O27" s="92">
        <f t="array" aca="1" ref="O27" ca="1">SUMPRODUCT(--($A$18:$A$25="прямой")*(O$18:O$25))</f>
        <v>0</v>
      </c>
      <c r="P27" s="92">
        <f t="array" aca="1" ref="P27" ca="1">SUMPRODUCT(--($A$18:$A$25="прямой")*(P$18:P$25))</f>
        <v>0</v>
      </c>
      <c r="Q27" s="92">
        <f t="array" aca="1" ref="Q27" ca="1">SUMPRODUCT(--($A$18:$A$25="прямой")*(Q$18:Q$25))</f>
        <v>0</v>
      </c>
      <c r="R27" s="92">
        <f t="array" aca="1" ref="R27" ca="1">SUMPRODUCT(--($A$18:$A$25="прямой")*(R$18:R$25))</f>
        <v>0</v>
      </c>
      <c r="S27" s="92">
        <f t="array" aca="1" ref="S27" ca="1">SUMPRODUCT(--($A$18:$A$25="прямой")*(S$18:S$25))</f>
        <v>0</v>
      </c>
      <c r="T27" s="92">
        <f t="array" aca="1" ref="T27" ca="1">SUMPRODUCT(--($A$18:$A$25="прямой")*(T$18:T$25))</f>
        <v>0</v>
      </c>
      <c r="U27" s="92">
        <f t="array" aca="1" ref="U27" ca="1">SUMPRODUCT(--($A$18:$A$25="прямой")*(U$18:U$25))</f>
        <v>0</v>
      </c>
      <c r="V27" s="92">
        <f t="array" aca="1" ref="V27" ca="1">SUMPRODUCT(--($A$18:$A$25="прямой")*(V$18:V$25))</f>
        <v>0</v>
      </c>
      <c r="W27" s="92">
        <f t="array" aca="1" ref="W27" ca="1">SUMPRODUCT(--($A$18:$A$25="прямой")*(W$18:W$25))</f>
        <v>0</v>
      </c>
      <c r="X27" s="92">
        <f t="array" aca="1" ref="X27" ca="1">SUMPRODUCT(--($A$18:$A$25="прямой")*(X$18:X$25))</f>
        <v>0</v>
      </c>
      <c r="Y27" s="92">
        <f t="array" aca="1" ref="Y27" ca="1">SUMPRODUCT(--($A$18:$A$25="прямой")*(Y$18:Y$25))</f>
        <v>0</v>
      </c>
      <c r="Z27" s="92">
        <f t="array" aca="1" ref="Z27" ca="1">SUMPRODUCT(--($A$18:$A$25="прямой")*(Z$18:Z$25))</f>
        <v>0</v>
      </c>
      <c r="AA27" s="92">
        <f t="array" aca="1" ref="AA27" ca="1">SUMPRODUCT(--($A$18:$A$25="прямой")*(AA$18:AA$25))</f>
        <v>0</v>
      </c>
      <c r="AB27" s="92">
        <f t="array" aca="1" ref="AB27" ca="1">SUMPRODUCT(--($A$18:$A$25="прямой")*(AB$18:AB$25))</f>
        <v>0</v>
      </c>
      <c r="AC27" s="92">
        <f t="array" aca="1" ref="AC27" ca="1">SUMPRODUCT(--($A$18:$A$25="прямой")*(AC$18:AC$25))</f>
        <v>0</v>
      </c>
      <c r="AD27" s="92">
        <f t="array" aca="1" ref="AD27" ca="1">SUMPRODUCT(--($A$18:$A$25="прямой")*(AD$18:AD$25))</f>
        <v>0</v>
      </c>
      <c r="AE27" s="92">
        <f t="array" aca="1" ref="AE27" ca="1">SUMPRODUCT(--($A$18:$A$25="прямой")*(AE$18:AE$25))</f>
        <v>0</v>
      </c>
      <c r="AF27" s="92">
        <f t="array" aca="1" ref="AF27" ca="1">SUMPRODUCT(--($A$18:$A$25="прямой")*(AF$18:AF$25))</f>
        <v>0</v>
      </c>
      <c r="AG27" s="92">
        <f t="array" aca="1" ref="AG27" ca="1">SUMPRODUCT(--($A$18:$A$25="прямой")*(AG$18:AG$25))</f>
        <v>0</v>
      </c>
      <c r="AH27" s="92">
        <f t="array" aca="1" ref="AH27" ca="1">SUMPRODUCT(--($A$18:$A$25="прямой")*(AH$18:AH$25))</f>
        <v>0</v>
      </c>
      <c r="AI27" s="92">
        <f t="array" aca="1" ref="AI27" ca="1">SUMPRODUCT(--($A$18:$A$25="прямой")*(AI$18:AI$25))</f>
        <v>0</v>
      </c>
      <c r="AJ27" s="92">
        <f t="array" aca="1" ref="AJ27" ca="1">SUMPRODUCT(--($A$18:$A$25="прямой")*(AJ$18:AJ$25))</f>
        <v>0</v>
      </c>
      <c r="AK27" s="92">
        <f t="array" aca="1" ref="AK27" ca="1">SUMPRODUCT(--($A$18:$A$25="прямой")*(AK$18:AK$25))</f>
        <v>0</v>
      </c>
      <c r="AL27" s="92">
        <f t="array" aca="1" ref="AL27" ca="1">SUMPRODUCT(--($A$18:$A$25="прямой")*(AL$18:AL$25))</f>
        <v>0</v>
      </c>
      <c r="AM27" s="92">
        <f t="array" aca="1" ref="AM27" ca="1">SUMPRODUCT(--($A$18:$A$25="прямой")*(AM$18:AM$25))</f>
        <v>0</v>
      </c>
      <c r="AN27" s="92">
        <f t="array" aca="1" ref="AN27" ca="1">SUMPRODUCT(--($A$18:$A$25="прямой")*(AN$18:AN$25))</f>
        <v>0</v>
      </c>
      <c r="AO27" s="92">
        <f t="array" aca="1" ref="AO27" ca="1">SUMPRODUCT(--($A$18:$A$25="прямой")*(AO$18:AO$25))</f>
        <v>0</v>
      </c>
      <c r="AP27" s="92">
        <f t="array" aca="1" ref="AP27" ca="1">SUMPRODUCT(--($A$18:$A$25="прямой")*(AP$18:AP$25))</f>
        <v>0</v>
      </c>
      <c r="AQ27" s="92">
        <f t="array" aca="1" ref="AQ27" ca="1">SUMPRODUCT(--($A$18:$A$25="прямой")*(AQ$18:AQ$25))</f>
        <v>0</v>
      </c>
      <c r="AR27" s="92">
        <f t="array" aca="1" ref="AR27" ca="1">SUMPRODUCT(--($A$18:$A$25="прямой")*(AR$18:AR$25))</f>
        <v>0</v>
      </c>
      <c r="AS27" s="92">
        <f t="array" aca="1" ref="AS27" ca="1">SUMPRODUCT(--($A$18:$A$25="прямой")*(AS$18:AS$25))</f>
        <v>0</v>
      </c>
      <c r="AT27" s="92">
        <f t="array" aca="1" ref="AT27" ca="1">SUMPRODUCT(--($A$18:$A$25="прямой")*(AT$18:AT$25))</f>
        <v>0</v>
      </c>
      <c r="AU27" s="92">
        <f t="array" aca="1" ref="AU27" ca="1">SUMPRODUCT(--($A$18:$A$25="прямой")*(AU$18:AU$25))</f>
        <v>0</v>
      </c>
      <c r="AV27" s="92">
        <f t="array" aca="1" ref="AV27" ca="1">SUMPRODUCT(--($A$18:$A$25="прямой")*(AV$18:AV$25))</f>
        <v>0</v>
      </c>
      <c r="AW27" s="92">
        <f t="array" aca="1" ref="AW27" ca="1">SUMPRODUCT(--($A$18:$A$25="прямой")*(AW$18:AW$25))</f>
        <v>0</v>
      </c>
      <c r="AX27" s="92">
        <f t="array" aca="1" ref="AX27" ca="1">SUMPRODUCT(--($A$18:$A$25="прямой")*(AX$18:AX$25))</f>
        <v>0</v>
      </c>
      <c r="AY27" s="92">
        <f t="array" aca="1" ref="AY27" ca="1">SUMPRODUCT(--($A$18:$A$25="прямой")*(AY$18:AY$25))</f>
        <v>0</v>
      </c>
      <c r="AZ27" s="92">
        <f t="array" aca="1" ref="AZ27" ca="1">SUMPRODUCT(--($A$18:$A$25="прямой")*(AZ$18:AZ$25))</f>
        <v>0</v>
      </c>
      <c r="BA27" s="92">
        <f t="array" aca="1" ref="BA27" ca="1">SUMPRODUCT(--($A$18:$A$25="прямой")*(BA$18:BA$25))</f>
        <v>0</v>
      </c>
      <c r="BB27" s="92">
        <f t="array" aca="1" ref="BB27" ca="1">SUMPRODUCT(--($A$18:$A$25="прямой")*(BB$18:BB$25))</f>
        <v>0</v>
      </c>
      <c r="BC27" s="92">
        <f t="array" aca="1" ref="BC27" ca="1">SUMPRODUCT(--($A$18:$A$25="прямой")*(BC$18:BC$25))</f>
        <v>0</v>
      </c>
      <c r="BD27" s="92">
        <f t="array" aca="1" ref="BD27" ca="1">SUMPRODUCT(--($A$18:$A$25="прямой")*(BD$18:BD$25))</f>
        <v>0</v>
      </c>
      <c r="BE27" s="92">
        <f t="array" aca="1" ref="BE27" ca="1">SUMPRODUCT(--($A$18:$A$25="прямой")*(BE$18:BE$25))</f>
        <v>0</v>
      </c>
      <c r="BF27" s="92">
        <f t="array" aca="1" ref="BF27" ca="1">SUMPRODUCT(--($A$18:$A$25="прямой")*(BF$18:BF$25))</f>
        <v>0</v>
      </c>
      <c r="BG27" s="92">
        <f t="array" aca="1" ref="BG27" ca="1">SUMPRODUCT(--($A$18:$A$25="прямой")*(BG$18:BG$25))</f>
        <v>0</v>
      </c>
      <c r="BH27" s="92">
        <f t="array" aca="1" ref="BH27" ca="1">SUMPRODUCT(--($A$18:$A$25="прямой")*(BH$18:BH$25))</f>
        <v>0</v>
      </c>
      <c r="BI27" s="92">
        <f t="array" aca="1" ref="BI27" ca="1">SUMPRODUCT(--($A$18:$A$25="прямой")*(BI$18:BI$25))</f>
        <v>0</v>
      </c>
      <c r="BJ27" s="92">
        <f t="array" aca="1" ref="BJ27" ca="1">SUMPRODUCT(--($A$18:$A$25="прямой")*(BJ$18:BJ$25))</f>
        <v>0</v>
      </c>
      <c r="BK27" s="92">
        <f t="array" aca="1" ref="BK27" ca="1">SUMPRODUCT(--($A$18:$A$25="прямой")*(BK$18:BK$25))</f>
        <v>0</v>
      </c>
      <c r="BL27" s="92">
        <f t="array" aca="1" ref="BL27" ca="1">SUMPRODUCT(--($A$18:$A$25="прямой")*(BL$18:BL$25))</f>
        <v>0</v>
      </c>
      <c r="BM27" s="92">
        <f t="array" aca="1" ref="BM27" ca="1">SUMPRODUCT(--($A$18:$A$25="прямой")*(BM$18:BM$25))</f>
        <v>0</v>
      </c>
      <c r="BN27" s="92">
        <f t="array" aca="1" ref="BN27" ca="1">SUMPRODUCT(--($A$18:$A$25="прямой")*(BN$18:BN$25))</f>
        <v>0</v>
      </c>
      <c r="BO27" s="92">
        <f t="array" aca="1" ref="BO27" ca="1">SUMPRODUCT(--($A$18:$A$25="прямой")*(BO$18:BO$25))</f>
        <v>0</v>
      </c>
      <c r="BP27" s="92">
        <f t="array" aca="1" ref="BP27" ca="1">SUMPRODUCT(--($A$18:$A$25="прямой")*(BP$18:BP$25))</f>
        <v>0</v>
      </c>
      <c r="BQ27" s="92">
        <f t="array" aca="1" ref="BQ27" ca="1">SUMPRODUCT(--($A$18:$A$25="прямой")*(BQ$18:BQ$25))</f>
        <v>0</v>
      </c>
      <c r="BR27" s="92">
        <f t="array" aca="1" ref="BR27" ca="1">SUMPRODUCT(--($A$18:$A$25="прямой")*(BR$18:BR$25))</f>
        <v>0</v>
      </c>
      <c r="BS27" s="92">
        <f t="array" aca="1" ref="BS27" ca="1">SUMPRODUCT(--($A$18:$A$25="прямой")*(BS$18:BS$25))</f>
        <v>0</v>
      </c>
      <c r="BT27" s="92">
        <f t="array" aca="1" ref="BT27" ca="1">SUMPRODUCT(--($A$18:$A$25="прямой")*(BT$18:BT$25))</f>
        <v>0</v>
      </c>
      <c r="BU27" s="92">
        <f t="array" aca="1" ref="BU27" ca="1">SUMPRODUCT(--($A$18:$A$25="прямой")*(BU$18:BU$25))</f>
        <v>0</v>
      </c>
      <c r="BV27" s="92">
        <f t="array" aca="1" ref="BV27" ca="1">SUMPRODUCT(--($A$18:$A$25="прямой")*(BV$18:BV$25))</f>
        <v>0</v>
      </c>
      <c r="BW27" s="92">
        <f t="array" aca="1" ref="BW27" ca="1">SUMPRODUCT(--($A$18:$A$25="прямой")*(BW$18:BW$25))</f>
        <v>0</v>
      </c>
      <c r="BX27" s="92">
        <f t="array" aca="1" ref="BX27" ca="1">SUMPRODUCT(--($A$18:$A$25="прямой")*(BX$18:BX$25))</f>
        <v>0</v>
      </c>
      <c r="BY27" s="92">
        <f t="array" aca="1" ref="BY27" ca="1">SUMPRODUCT(--($A$18:$A$25="прямой")*(BY$18:BY$25))</f>
        <v>0</v>
      </c>
      <c r="BZ27" s="92">
        <f t="array" aca="1" ref="BZ27" ca="1">SUMPRODUCT(--($A$18:$A$25="прямой")*(BZ$18:BZ$25))</f>
        <v>0</v>
      </c>
      <c r="CA27" s="92">
        <f t="array" aca="1" ref="CA27" ca="1">SUMPRODUCT(--($A$18:$A$25="прямой")*(CA$18:CA$25))</f>
        <v>0</v>
      </c>
      <c r="CB27" s="92">
        <f t="array" aca="1" ref="CB27" ca="1">SUMPRODUCT(--($A$18:$A$25="прямой")*(CB$18:CB$25))</f>
        <v>0</v>
      </c>
      <c r="CC27" s="92">
        <f t="array" aca="1" ref="CC27" ca="1">SUMPRODUCT(--($A$18:$A$25="прямой")*(CC$18:CC$25))</f>
        <v>0</v>
      </c>
      <c r="CD27" s="92">
        <f t="array" aca="1" ref="CD27" ca="1">SUMPRODUCT(--($A$18:$A$25="прямой")*(CD$18:CD$25))</f>
        <v>0</v>
      </c>
      <c r="CE27" s="92">
        <f t="array" aca="1" ref="CE27" ca="1">SUMPRODUCT(--($A$18:$A$25="прямой")*(CE$18:CE$25))</f>
        <v>0</v>
      </c>
      <c r="CF27" s="92">
        <f t="array" aca="1" ref="CF27" ca="1">SUMPRODUCT(--($A$18:$A$25="прямой")*(CF$18:CF$25))</f>
        <v>0</v>
      </c>
      <c r="CG27" s="98"/>
    </row>
    <row r="28" spans="1:85" s="6" customFormat="1" x14ac:dyDescent="0.2">
      <c r="A28" s="98"/>
      <c r="B28" s="93" t="s">
        <v>179</v>
      </c>
      <c r="C28" s="59" t="str">
        <f>C27</f>
        <v>тыс.руб.</v>
      </c>
      <c r="D28" s="8">
        <f t="shared" ca="1" si="2"/>
        <v>643403.43237127224</v>
      </c>
      <c r="E28" s="92">
        <f t="array" aca="1" ref="E28" ca="1">SUMPRODUCT(--($A$18:$A$25="косвенный")*(E$18:E$25))</f>
        <v>0</v>
      </c>
      <c r="F28" s="92">
        <f t="array" aca="1" ref="F28" ca="1">SUMPRODUCT(--($A$18:$A$25="косвенный")*(F$18:F$25))</f>
        <v>0</v>
      </c>
      <c r="G28" s="92">
        <f t="array" aca="1" ref="G28" ca="1">SUMPRODUCT(--($A$18:$A$25="косвенный")*(G$18:G$25))</f>
        <v>24906.391317259866</v>
      </c>
      <c r="H28" s="92">
        <f t="array" aca="1" ref="H28" ca="1">SUMPRODUCT(--($A$18:$A$25="косвенный")*(H$18:H$25))</f>
        <v>82848.242525523267</v>
      </c>
      <c r="I28" s="92">
        <f t="array" aca="1" ref="I28" ca="1">SUMPRODUCT(--($A$18:$A$25="косвенный")*(I$18:I$25))</f>
        <v>106878.33998745221</v>
      </c>
      <c r="J28" s="92">
        <f t="array" aca="1" ref="J28" ca="1">SUMPRODUCT(--($A$18:$A$25="косвенный")*(J$18:J$25))</f>
        <v>118893.38871841668</v>
      </c>
      <c r="K28" s="92">
        <f t="array" aca="1" ref="K28" ca="1">SUMPRODUCT(--($A$18:$A$25="косвенный")*(K$18:K$25))</f>
        <v>154938.53491131007</v>
      </c>
      <c r="L28" s="92">
        <f t="array" aca="1" ref="L28" ca="1">SUMPRODUCT(--($A$18:$A$25="косвенный")*(L$18:L$25))</f>
        <v>154938.53491131007</v>
      </c>
      <c r="M28" s="92">
        <f t="array" aca="1" ref="M28" ca="1">SUMPRODUCT(--($A$18:$A$25="косвенный")*(M$18:M$25))</f>
        <v>0</v>
      </c>
      <c r="N28" s="92">
        <f t="array" aca="1" ref="N28" ca="1">SUMPRODUCT(--($A$18:$A$25="косвенный")*(N$18:N$25))</f>
        <v>0</v>
      </c>
      <c r="O28" s="92">
        <f t="array" aca="1" ref="O28" ca="1">SUMPRODUCT(--($A$18:$A$25="косвенный")*(O$18:O$25))</f>
        <v>0</v>
      </c>
      <c r="P28" s="92">
        <f t="array" aca="1" ref="P28" ca="1">SUMPRODUCT(--($A$18:$A$25="косвенный")*(P$18:P$25))</f>
        <v>0</v>
      </c>
      <c r="Q28" s="92">
        <f t="array" aca="1" ref="Q28" ca="1">SUMPRODUCT(--($A$18:$A$25="косвенный")*(Q$18:Q$25))</f>
        <v>0</v>
      </c>
      <c r="R28" s="92">
        <f t="array" aca="1" ref="R28" ca="1">SUMPRODUCT(--($A$18:$A$25="косвенный")*(R$18:R$25))</f>
        <v>0</v>
      </c>
      <c r="S28" s="92">
        <f t="array" aca="1" ref="S28" ca="1">SUMPRODUCT(--($A$18:$A$25="косвенный")*(S$18:S$25))</f>
        <v>0</v>
      </c>
      <c r="T28" s="92">
        <f t="array" aca="1" ref="T28" ca="1">SUMPRODUCT(--($A$18:$A$25="косвенный")*(T$18:T$25))</f>
        <v>0</v>
      </c>
      <c r="U28" s="92">
        <f t="array" aca="1" ref="U28" ca="1">SUMPRODUCT(--($A$18:$A$25="косвенный")*(U$18:U$25))</f>
        <v>0</v>
      </c>
      <c r="V28" s="92">
        <f t="array" aca="1" ref="V28" ca="1">SUMPRODUCT(--($A$18:$A$25="косвенный")*(V$18:V$25))</f>
        <v>0</v>
      </c>
      <c r="W28" s="92">
        <f t="array" aca="1" ref="W28" ca="1">SUMPRODUCT(--($A$18:$A$25="косвенный")*(W$18:W$25))</f>
        <v>0</v>
      </c>
      <c r="X28" s="92">
        <f t="array" aca="1" ref="X28" ca="1">SUMPRODUCT(--($A$18:$A$25="косвенный")*(X$18:X$25))</f>
        <v>0</v>
      </c>
      <c r="Y28" s="92">
        <f t="array" aca="1" ref="Y28" ca="1">SUMPRODUCT(--($A$18:$A$25="косвенный")*(Y$18:Y$25))</f>
        <v>0</v>
      </c>
      <c r="Z28" s="92">
        <f t="array" aca="1" ref="Z28" ca="1">SUMPRODUCT(--($A$18:$A$25="косвенный")*(Z$18:Z$25))</f>
        <v>0</v>
      </c>
      <c r="AA28" s="92">
        <f t="array" aca="1" ref="AA28" ca="1">SUMPRODUCT(--($A$18:$A$25="косвенный")*(AA$18:AA$25))</f>
        <v>0</v>
      </c>
      <c r="AB28" s="92">
        <f t="array" aca="1" ref="AB28" ca="1">SUMPRODUCT(--($A$18:$A$25="косвенный")*(AB$18:AB$25))</f>
        <v>0</v>
      </c>
      <c r="AC28" s="92">
        <f t="array" aca="1" ref="AC28" ca="1">SUMPRODUCT(--($A$18:$A$25="косвенный")*(AC$18:AC$25))</f>
        <v>0</v>
      </c>
      <c r="AD28" s="92">
        <f t="array" aca="1" ref="AD28" ca="1">SUMPRODUCT(--($A$18:$A$25="косвенный")*(AD$18:AD$25))</f>
        <v>0</v>
      </c>
      <c r="AE28" s="92">
        <f t="array" aca="1" ref="AE28" ca="1">SUMPRODUCT(--($A$18:$A$25="косвенный")*(AE$18:AE$25))</f>
        <v>0</v>
      </c>
      <c r="AF28" s="92">
        <f t="array" aca="1" ref="AF28" ca="1">SUMPRODUCT(--($A$18:$A$25="косвенный")*(AF$18:AF$25))</f>
        <v>0</v>
      </c>
      <c r="AG28" s="92">
        <f t="array" aca="1" ref="AG28" ca="1">SUMPRODUCT(--($A$18:$A$25="косвенный")*(AG$18:AG$25))</f>
        <v>0</v>
      </c>
      <c r="AH28" s="92">
        <f t="array" aca="1" ref="AH28" ca="1">SUMPRODUCT(--($A$18:$A$25="косвенный")*(AH$18:AH$25))</f>
        <v>0</v>
      </c>
      <c r="AI28" s="92">
        <f t="array" aca="1" ref="AI28" ca="1">SUMPRODUCT(--($A$18:$A$25="косвенный")*(AI$18:AI$25))</f>
        <v>0</v>
      </c>
      <c r="AJ28" s="92">
        <f t="array" aca="1" ref="AJ28" ca="1">SUMPRODUCT(--($A$18:$A$25="косвенный")*(AJ$18:AJ$25))</f>
        <v>0</v>
      </c>
      <c r="AK28" s="92">
        <f t="array" aca="1" ref="AK28" ca="1">SUMPRODUCT(--($A$18:$A$25="косвенный")*(AK$18:AK$25))</f>
        <v>0</v>
      </c>
      <c r="AL28" s="92">
        <f t="array" aca="1" ref="AL28" ca="1">SUMPRODUCT(--($A$18:$A$25="косвенный")*(AL$18:AL$25))</f>
        <v>0</v>
      </c>
      <c r="AM28" s="92">
        <f t="array" aca="1" ref="AM28" ca="1">SUMPRODUCT(--($A$18:$A$25="косвенный")*(AM$18:AM$25))</f>
        <v>0</v>
      </c>
      <c r="AN28" s="92">
        <f t="array" aca="1" ref="AN28" ca="1">SUMPRODUCT(--($A$18:$A$25="косвенный")*(AN$18:AN$25))</f>
        <v>0</v>
      </c>
      <c r="AO28" s="92">
        <f t="array" aca="1" ref="AO28" ca="1">SUMPRODUCT(--($A$18:$A$25="косвенный")*(AO$18:AO$25))</f>
        <v>0</v>
      </c>
      <c r="AP28" s="92">
        <f t="array" aca="1" ref="AP28" ca="1">SUMPRODUCT(--($A$18:$A$25="косвенный")*(AP$18:AP$25))</f>
        <v>0</v>
      </c>
      <c r="AQ28" s="92">
        <f t="array" aca="1" ref="AQ28" ca="1">SUMPRODUCT(--($A$18:$A$25="косвенный")*(AQ$18:AQ$25))</f>
        <v>0</v>
      </c>
      <c r="AR28" s="92">
        <f t="array" aca="1" ref="AR28" ca="1">SUMPRODUCT(--($A$18:$A$25="косвенный")*(AR$18:AR$25))</f>
        <v>0</v>
      </c>
      <c r="AS28" s="92">
        <f t="array" aca="1" ref="AS28" ca="1">SUMPRODUCT(--($A$18:$A$25="косвенный")*(AS$18:AS$25))</f>
        <v>0</v>
      </c>
      <c r="AT28" s="92">
        <f t="array" aca="1" ref="AT28" ca="1">SUMPRODUCT(--($A$18:$A$25="косвенный")*(AT$18:AT$25))</f>
        <v>0</v>
      </c>
      <c r="AU28" s="92">
        <f t="array" aca="1" ref="AU28" ca="1">SUMPRODUCT(--($A$18:$A$25="косвенный")*(AU$18:AU$25))</f>
        <v>0</v>
      </c>
      <c r="AV28" s="92">
        <f t="array" aca="1" ref="AV28" ca="1">SUMPRODUCT(--($A$18:$A$25="косвенный")*(AV$18:AV$25))</f>
        <v>0</v>
      </c>
      <c r="AW28" s="92">
        <f t="array" aca="1" ref="AW28" ca="1">SUMPRODUCT(--($A$18:$A$25="косвенный")*(AW$18:AW$25))</f>
        <v>0</v>
      </c>
      <c r="AX28" s="92">
        <f t="array" aca="1" ref="AX28" ca="1">SUMPRODUCT(--($A$18:$A$25="косвенный")*(AX$18:AX$25))</f>
        <v>0</v>
      </c>
      <c r="AY28" s="92">
        <f t="array" aca="1" ref="AY28" ca="1">SUMPRODUCT(--($A$18:$A$25="косвенный")*(AY$18:AY$25))</f>
        <v>0</v>
      </c>
      <c r="AZ28" s="92">
        <f t="array" aca="1" ref="AZ28" ca="1">SUMPRODUCT(--($A$18:$A$25="косвенный")*(AZ$18:AZ$25))</f>
        <v>0</v>
      </c>
      <c r="BA28" s="92">
        <f t="array" aca="1" ref="BA28" ca="1">SUMPRODUCT(--($A$18:$A$25="косвенный")*(BA$18:BA$25))</f>
        <v>0</v>
      </c>
      <c r="BB28" s="92">
        <f t="array" aca="1" ref="BB28" ca="1">SUMPRODUCT(--($A$18:$A$25="косвенный")*(BB$18:BB$25))</f>
        <v>0</v>
      </c>
      <c r="BC28" s="92">
        <f t="array" aca="1" ref="BC28" ca="1">SUMPRODUCT(--($A$18:$A$25="косвенный")*(BC$18:BC$25))</f>
        <v>0</v>
      </c>
      <c r="BD28" s="92">
        <f t="array" aca="1" ref="BD28" ca="1">SUMPRODUCT(--($A$18:$A$25="косвенный")*(BD$18:BD$25))</f>
        <v>0</v>
      </c>
      <c r="BE28" s="92">
        <f t="array" aca="1" ref="BE28" ca="1">SUMPRODUCT(--($A$18:$A$25="косвенный")*(BE$18:BE$25))</f>
        <v>0</v>
      </c>
      <c r="BF28" s="92">
        <f t="array" aca="1" ref="BF28" ca="1">SUMPRODUCT(--($A$18:$A$25="косвенный")*(BF$18:BF$25))</f>
        <v>0</v>
      </c>
      <c r="BG28" s="92">
        <f t="array" aca="1" ref="BG28" ca="1">SUMPRODUCT(--($A$18:$A$25="косвенный")*(BG$18:BG$25))</f>
        <v>0</v>
      </c>
      <c r="BH28" s="92">
        <f t="array" aca="1" ref="BH28" ca="1">SUMPRODUCT(--($A$18:$A$25="косвенный")*(BH$18:BH$25))</f>
        <v>0</v>
      </c>
      <c r="BI28" s="92">
        <f t="array" aca="1" ref="BI28" ca="1">SUMPRODUCT(--($A$18:$A$25="косвенный")*(BI$18:BI$25))</f>
        <v>0</v>
      </c>
      <c r="BJ28" s="92">
        <f t="array" aca="1" ref="BJ28" ca="1">SUMPRODUCT(--($A$18:$A$25="косвенный")*(BJ$18:BJ$25))</f>
        <v>0</v>
      </c>
      <c r="BK28" s="92">
        <f t="array" aca="1" ref="BK28" ca="1">SUMPRODUCT(--($A$18:$A$25="косвенный")*(BK$18:BK$25))</f>
        <v>0</v>
      </c>
      <c r="BL28" s="92">
        <f t="array" aca="1" ref="BL28" ca="1">SUMPRODUCT(--($A$18:$A$25="косвенный")*(BL$18:BL$25))</f>
        <v>0</v>
      </c>
      <c r="BM28" s="92">
        <f t="array" aca="1" ref="BM28" ca="1">SUMPRODUCT(--($A$18:$A$25="косвенный")*(BM$18:BM$25))</f>
        <v>0</v>
      </c>
      <c r="BN28" s="92">
        <f t="array" aca="1" ref="BN28" ca="1">SUMPRODUCT(--($A$18:$A$25="косвенный")*(BN$18:BN$25))</f>
        <v>0</v>
      </c>
      <c r="BO28" s="92">
        <f t="array" aca="1" ref="BO28" ca="1">SUMPRODUCT(--($A$18:$A$25="косвенный")*(BO$18:BO$25))</f>
        <v>0</v>
      </c>
      <c r="BP28" s="92">
        <f t="array" aca="1" ref="BP28" ca="1">SUMPRODUCT(--($A$18:$A$25="косвенный")*(BP$18:BP$25))</f>
        <v>0</v>
      </c>
      <c r="BQ28" s="92">
        <f t="array" aca="1" ref="BQ28" ca="1">SUMPRODUCT(--($A$18:$A$25="косвенный")*(BQ$18:BQ$25))</f>
        <v>0</v>
      </c>
      <c r="BR28" s="92">
        <f t="array" aca="1" ref="BR28" ca="1">SUMPRODUCT(--($A$18:$A$25="косвенный")*(BR$18:BR$25))</f>
        <v>0</v>
      </c>
      <c r="BS28" s="92">
        <f t="array" aca="1" ref="BS28" ca="1">SUMPRODUCT(--($A$18:$A$25="косвенный")*(BS$18:BS$25))</f>
        <v>0</v>
      </c>
      <c r="BT28" s="92">
        <f t="array" aca="1" ref="BT28" ca="1">SUMPRODUCT(--($A$18:$A$25="косвенный")*(BT$18:BT$25))</f>
        <v>0</v>
      </c>
      <c r="BU28" s="92">
        <f t="array" aca="1" ref="BU28" ca="1">SUMPRODUCT(--($A$18:$A$25="косвенный")*(BU$18:BU$25))</f>
        <v>0</v>
      </c>
      <c r="BV28" s="92">
        <f t="array" aca="1" ref="BV28" ca="1">SUMPRODUCT(--($A$18:$A$25="косвенный")*(BV$18:BV$25))</f>
        <v>0</v>
      </c>
      <c r="BW28" s="92">
        <f t="array" aca="1" ref="BW28" ca="1">SUMPRODUCT(--($A$18:$A$25="косвенный")*(BW$18:BW$25))</f>
        <v>0</v>
      </c>
      <c r="BX28" s="92">
        <f t="array" aca="1" ref="BX28" ca="1">SUMPRODUCT(--($A$18:$A$25="косвенный")*(BX$18:BX$25))</f>
        <v>0</v>
      </c>
      <c r="BY28" s="92">
        <f t="array" aca="1" ref="BY28" ca="1">SUMPRODUCT(--($A$18:$A$25="косвенный")*(BY$18:BY$25))</f>
        <v>0</v>
      </c>
      <c r="BZ28" s="92">
        <f t="array" aca="1" ref="BZ28" ca="1">SUMPRODUCT(--($A$18:$A$25="косвенный")*(BZ$18:BZ$25))</f>
        <v>0</v>
      </c>
      <c r="CA28" s="92">
        <f t="array" aca="1" ref="CA28" ca="1">SUMPRODUCT(--($A$18:$A$25="косвенный")*(CA$18:CA$25))</f>
        <v>0</v>
      </c>
      <c r="CB28" s="92">
        <f t="array" aca="1" ref="CB28" ca="1">SUMPRODUCT(--($A$18:$A$25="косвенный")*(CB$18:CB$25))</f>
        <v>0</v>
      </c>
      <c r="CC28" s="92">
        <f t="array" aca="1" ref="CC28" ca="1">SUMPRODUCT(--($A$18:$A$25="косвенный")*(CC$18:CC$25))</f>
        <v>0</v>
      </c>
      <c r="CD28" s="92">
        <f t="array" aca="1" ref="CD28" ca="1">SUMPRODUCT(--($A$18:$A$25="косвенный")*(CD$18:CD$25))</f>
        <v>0</v>
      </c>
      <c r="CE28" s="92">
        <f t="array" aca="1" ref="CE28" ca="1">SUMPRODUCT(--($A$18:$A$25="косвенный")*(CE$18:CE$25))</f>
        <v>0</v>
      </c>
      <c r="CF28" s="92">
        <f t="array" aca="1" ref="CF28" ca="1">SUMPRODUCT(--($A$18:$A$25="косвенный")*(CF$18:CF$25))</f>
        <v>0</v>
      </c>
      <c r="CG28" s="98"/>
    </row>
    <row r="29" spans="1:85" s="3" customFormat="1" x14ac:dyDescent="0.2">
      <c r="A29" s="100"/>
      <c r="B29" s="101"/>
      <c r="C29" s="102"/>
      <c r="D29" s="100"/>
      <c r="E29" s="103"/>
      <c r="F29" s="103"/>
      <c r="G29" s="103"/>
      <c r="H29" s="103"/>
      <c r="I29" s="103"/>
      <c r="J29" s="103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0"/>
      <c r="BO29" s="100"/>
      <c r="BP29" s="100"/>
      <c r="BQ29" s="100"/>
      <c r="BR29" s="100"/>
      <c r="BS29" s="100"/>
      <c r="BT29" s="100"/>
      <c r="BU29" s="100"/>
      <c r="BV29" s="100"/>
      <c r="BW29" s="100"/>
      <c r="BX29" s="100"/>
      <c r="BY29" s="100"/>
      <c r="BZ29" s="100"/>
      <c r="CA29" s="100"/>
      <c r="CB29" s="100"/>
      <c r="CC29" s="100"/>
      <c r="CD29" s="100"/>
      <c r="CE29" s="100"/>
      <c r="CF29" s="100"/>
      <c r="CG29" s="100"/>
    </row>
    <row r="30" spans="1:85" ht="28.5" customHeight="1" x14ac:dyDescent="0.2">
      <c r="A30" s="94"/>
      <c r="B30" s="96" t="s">
        <v>33</v>
      </c>
      <c r="C30" s="96" t="s">
        <v>166</v>
      </c>
      <c r="D30" s="96" t="s">
        <v>4</v>
      </c>
      <c r="E30" s="96">
        <f>E17</f>
        <v>2022</v>
      </c>
      <c r="F30" s="96">
        <f>E30+1</f>
        <v>2023</v>
      </c>
      <c r="G30" s="96">
        <f t="shared" ref="G30:BR30" si="6">F30+1</f>
        <v>2024</v>
      </c>
      <c r="H30" s="96">
        <f t="shared" si="6"/>
        <v>2025</v>
      </c>
      <c r="I30" s="96">
        <f t="shared" si="6"/>
        <v>2026</v>
      </c>
      <c r="J30" s="96">
        <f t="shared" si="6"/>
        <v>2027</v>
      </c>
      <c r="K30" s="96">
        <f t="shared" si="6"/>
        <v>2028</v>
      </c>
      <c r="L30" s="96">
        <f t="shared" si="6"/>
        <v>2029</v>
      </c>
      <c r="M30" s="96">
        <f t="shared" si="6"/>
        <v>2030</v>
      </c>
      <c r="N30" s="96">
        <f t="shared" si="6"/>
        <v>2031</v>
      </c>
      <c r="O30" s="96">
        <f t="shared" si="6"/>
        <v>2032</v>
      </c>
      <c r="P30" s="96">
        <f t="shared" si="6"/>
        <v>2033</v>
      </c>
      <c r="Q30" s="96">
        <f t="shared" si="6"/>
        <v>2034</v>
      </c>
      <c r="R30" s="96">
        <f t="shared" si="6"/>
        <v>2035</v>
      </c>
      <c r="S30" s="96">
        <f t="shared" si="6"/>
        <v>2036</v>
      </c>
      <c r="T30" s="96">
        <f t="shared" si="6"/>
        <v>2037</v>
      </c>
      <c r="U30" s="96">
        <f t="shared" si="6"/>
        <v>2038</v>
      </c>
      <c r="V30" s="96">
        <f t="shared" si="6"/>
        <v>2039</v>
      </c>
      <c r="W30" s="96">
        <f t="shared" si="6"/>
        <v>2040</v>
      </c>
      <c r="X30" s="96">
        <f t="shared" si="6"/>
        <v>2041</v>
      </c>
      <c r="Y30" s="96">
        <f t="shared" si="6"/>
        <v>2042</v>
      </c>
      <c r="Z30" s="96">
        <f t="shared" si="6"/>
        <v>2043</v>
      </c>
      <c r="AA30" s="96">
        <f t="shared" si="6"/>
        <v>2044</v>
      </c>
      <c r="AB30" s="96">
        <f t="shared" si="6"/>
        <v>2045</v>
      </c>
      <c r="AC30" s="96">
        <f t="shared" si="6"/>
        <v>2046</v>
      </c>
      <c r="AD30" s="96">
        <f t="shared" si="6"/>
        <v>2047</v>
      </c>
      <c r="AE30" s="96">
        <f t="shared" si="6"/>
        <v>2048</v>
      </c>
      <c r="AF30" s="96">
        <f t="shared" si="6"/>
        <v>2049</v>
      </c>
      <c r="AG30" s="96">
        <f t="shared" si="6"/>
        <v>2050</v>
      </c>
      <c r="AH30" s="96">
        <f t="shared" si="6"/>
        <v>2051</v>
      </c>
      <c r="AI30" s="96">
        <f t="shared" si="6"/>
        <v>2052</v>
      </c>
      <c r="AJ30" s="96">
        <f t="shared" si="6"/>
        <v>2053</v>
      </c>
      <c r="AK30" s="96">
        <f t="shared" si="6"/>
        <v>2054</v>
      </c>
      <c r="AL30" s="96">
        <f t="shared" si="6"/>
        <v>2055</v>
      </c>
      <c r="AM30" s="96">
        <f t="shared" si="6"/>
        <v>2056</v>
      </c>
      <c r="AN30" s="96">
        <f t="shared" si="6"/>
        <v>2057</v>
      </c>
      <c r="AO30" s="96">
        <f t="shared" si="6"/>
        <v>2058</v>
      </c>
      <c r="AP30" s="96">
        <f t="shared" si="6"/>
        <v>2059</v>
      </c>
      <c r="AQ30" s="96">
        <f t="shared" si="6"/>
        <v>2060</v>
      </c>
      <c r="AR30" s="96">
        <f t="shared" si="6"/>
        <v>2061</v>
      </c>
      <c r="AS30" s="96">
        <f t="shared" si="6"/>
        <v>2062</v>
      </c>
      <c r="AT30" s="96">
        <f t="shared" si="6"/>
        <v>2063</v>
      </c>
      <c r="AU30" s="96">
        <f t="shared" si="6"/>
        <v>2064</v>
      </c>
      <c r="AV30" s="96">
        <f t="shared" si="6"/>
        <v>2065</v>
      </c>
      <c r="AW30" s="96">
        <f t="shared" si="6"/>
        <v>2066</v>
      </c>
      <c r="AX30" s="96">
        <f t="shared" si="6"/>
        <v>2067</v>
      </c>
      <c r="AY30" s="96">
        <f t="shared" si="6"/>
        <v>2068</v>
      </c>
      <c r="AZ30" s="96">
        <f t="shared" si="6"/>
        <v>2069</v>
      </c>
      <c r="BA30" s="96">
        <f t="shared" si="6"/>
        <v>2070</v>
      </c>
      <c r="BB30" s="96">
        <f t="shared" si="6"/>
        <v>2071</v>
      </c>
      <c r="BC30" s="96">
        <f t="shared" si="6"/>
        <v>2072</v>
      </c>
      <c r="BD30" s="96">
        <f t="shared" si="6"/>
        <v>2073</v>
      </c>
      <c r="BE30" s="96">
        <f t="shared" si="6"/>
        <v>2074</v>
      </c>
      <c r="BF30" s="96">
        <f t="shared" si="6"/>
        <v>2075</v>
      </c>
      <c r="BG30" s="96">
        <f t="shared" si="6"/>
        <v>2076</v>
      </c>
      <c r="BH30" s="96">
        <f t="shared" si="6"/>
        <v>2077</v>
      </c>
      <c r="BI30" s="96">
        <f t="shared" si="6"/>
        <v>2078</v>
      </c>
      <c r="BJ30" s="96">
        <f t="shared" si="6"/>
        <v>2079</v>
      </c>
      <c r="BK30" s="96">
        <f t="shared" si="6"/>
        <v>2080</v>
      </c>
      <c r="BL30" s="96">
        <f t="shared" si="6"/>
        <v>2081</v>
      </c>
      <c r="BM30" s="96">
        <f t="shared" si="6"/>
        <v>2082</v>
      </c>
      <c r="BN30" s="96">
        <f t="shared" si="6"/>
        <v>2083</v>
      </c>
      <c r="BO30" s="96">
        <f t="shared" si="6"/>
        <v>2084</v>
      </c>
      <c r="BP30" s="96">
        <f t="shared" si="6"/>
        <v>2085</v>
      </c>
      <c r="BQ30" s="96">
        <f t="shared" si="6"/>
        <v>2086</v>
      </c>
      <c r="BR30" s="96">
        <f t="shared" si="6"/>
        <v>2087</v>
      </c>
      <c r="BS30" s="96">
        <f t="shared" ref="BS30:CF30" si="7">BR30+1</f>
        <v>2088</v>
      </c>
      <c r="BT30" s="96">
        <f t="shared" si="7"/>
        <v>2089</v>
      </c>
      <c r="BU30" s="96">
        <f t="shared" si="7"/>
        <v>2090</v>
      </c>
      <c r="BV30" s="96">
        <f t="shared" si="7"/>
        <v>2091</v>
      </c>
      <c r="BW30" s="96">
        <f t="shared" si="7"/>
        <v>2092</v>
      </c>
      <c r="BX30" s="96">
        <f t="shared" si="7"/>
        <v>2093</v>
      </c>
      <c r="BY30" s="96">
        <f t="shared" si="7"/>
        <v>2094</v>
      </c>
      <c r="BZ30" s="96">
        <f t="shared" si="7"/>
        <v>2095</v>
      </c>
      <c r="CA30" s="96">
        <f t="shared" si="7"/>
        <v>2096</v>
      </c>
      <c r="CB30" s="96">
        <f t="shared" si="7"/>
        <v>2097</v>
      </c>
      <c r="CC30" s="96">
        <f t="shared" si="7"/>
        <v>2098</v>
      </c>
      <c r="CD30" s="96">
        <f t="shared" si="7"/>
        <v>2099</v>
      </c>
      <c r="CE30" s="96">
        <f t="shared" si="7"/>
        <v>2100</v>
      </c>
      <c r="CF30" s="96">
        <f t="shared" si="7"/>
        <v>2101</v>
      </c>
      <c r="CG30" s="94"/>
    </row>
    <row r="31" spans="1:85" ht="15" customHeight="1" x14ac:dyDescent="0.2">
      <c r="A31" s="98"/>
      <c r="B31" s="12" t="s">
        <v>25</v>
      </c>
      <c r="C31" s="64" t="s">
        <v>5</v>
      </c>
      <c r="D31" s="13">
        <f>SUM(E31:CF31)</f>
        <v>38600</v>
      </c>
      <c r="E31" s="14">
        <f>'ИД (Уберизация зак)'!H30</f>
        <v>0</v>
      </c>
      <c r="F31" s="14">
        <f>'ИД (Уберизация зак)'!I30</f>
        <v>38600</v>
      </c>
      <c r="G31" s="14">
        <f>'ИД (Уберизация зак)'!J30</f>
        <v>0</v>
      </c>
      <c r="H31" s="14">
        <f>'ИД (Уберизация зак)'!K30</f>
        <v>0</v>
      </c>
      <c r="I31" s="14">
        <f>'ИД (Уберизация зак)'!L30</f>
        <v>0</v>
      </c>
      <c r="J31" s="14">
        <f>'ИД (Уберизация зак)'!M30</f>
        <v>0</v>
      </c>
      <c r="K31" s="14">
        <f>'ИД (Уберизация зак)'!N30</f>
        <v>0</v>
      </c>
      <c r="L31" s="14">
        <f>'ИД (Уберизация зак)'!O30</f>
        <v>0</v>
      </c>
      <c r="M31" s="14">
        <f>'ИД (Уберизация зак)'!P30</f>
        <v>0</v>
      </c>
      <c r="N31" s="14">
        <f>'ИД (Уберизация зак)'!Q30</f>
        <v>0</v>
      </c>
      <c r="O31" s="14">
        <f>'ИД (Уберизация зак)'!R30</f>
        <v>0</v>
      </c>
      <c r="P31" s="14">
        <f>'ИД (Уберизация зак)'!S30</f>
        <v>0</v>
      </c>
      <c r="Q31" s="14">
        <f>'ИД (Уберизация зак)'!T30</f>
        <v>0</v>
      </c>
      <c r="R31" s="14">
        <f>'ИД (Уберизация зак)'!U30</f>
        <v>0</v>
      </c>
      <c r="S31" s="14">
        <f>'ИД (Уберизация зак)'!V30</f>
        <v>0</v>
      </c>
      <c r="T31" s="14">
        <f>'ИД (Уберизация зак)'!W30</f>
        <v>0</v>
      </c>
      <c r="U31" s="14">
        <f>'ИД (Уберизация зак)'!X30</f>
        <v>0</v>
      </c>
      <c r="V31" s="14">
        <f>'ИД (Уберизация зак)'!Y30</f>
        <v>0</v>
      </c>
      <c r="W31" s="14">
        <f>'ИД (Уберизация зак)'!Z30</f>
        <v>0</v>
      </c>
      <c r="X31" s="14">
        <f>'ИД (Уберизация зак)'!AA30</f>
        <v>0</v>
      </c>
      <c r="Y31" s="14">
        <f>'ИД (Уберизация зак)'!AB30</f>
        <v>0</v>
      </c>
      <c r="Z31" s="14">
        <f>'ИД (Уберизация зак)'!AC30</f>
        <v>0</v>
      </c>
      <c r="AA31" s="14">
        <f>'ИД (Уберизация зак)'!AD30</f>
        <v>0</v>
      </c>
      <c r="AB31" s="14">
        <f>'ИД (Уберизация зак)'!AE30</f>
        <v>0</v>
      </c>
      <c r="AC31" s="14">
        <f>'ИД (Уберизация зак)'!AF30</f>
        <v>0</v>
      </c>
      <c r="AD31" s="14">
        <f>'ИД (Уберизация зак)'!AG30</f>
        <v>0</v>
      </c>
      <c r="AE31" s="14">
        <f>'ИД (Уберизация зак)'!AH30</f>
        <v>0</v>
      </c>
      <c r="AF31" s="14">
        <f>'ИД (Уберизация зак)'!AI30</f>
        <v>0</v>
      </c>
      <c r="AG31" s="14">
        <f>'ИД (Уберизация зак)'!AJ30</f>
        <v>0</v>
      </c>
      <c r="AH31" s="14">
        <f>'ИД (Уберизация зак)'!AK30</f>
        <v>0</v>
      </c>
      <c r="AI31" s="14">
        <f>'ИД (Уберизация зак)'!AL30</f>
        <v>0</v>
      </c>
      <c r="AJ31" s="14">
        <f>'ИД (Уберизация зак)'!AM30</f>
        <v>0</v>
      </c>
      <c r="AK31" s="14">
        <f>'ИД (Уберизация зак)'!AN30</f>
        <v>0</v>
      </c>
      <c r="AL31" s="14">
        <f>'ИД (Уберизация зак)'!AO30</f>
        <v>0</v>
      </c>
      <c r="AM31" s="14">
        <f>'ИД (Уберизация зак)'!AP30</f>
        <v>0</v>
      </c>
      <c r="AN31" s="14">
        <f>'ИД (Уберизация зак)'!AQ30</f>
        <v>0</v>
      </c>
      <c r="AO31" s="14">
        <f>'ИД (Уберизация зак)'!AR30</f>
        <v>0</v>
      </c>
      <c r="AP31" s="14">
        <f>'ИД (Уберизация зак)'!AS30</f>
        <v>0</v>
      </c>
      <c r="AQ31" s="14">
        <f>'ИД (Уберизация зак)'!AT30</f>
        <v>0</v>
      </c>
      <c r="AR31" s="14">
        <f>'ИД (Уберизация зак)'!AU30</f>
        <v>0</v>
      </c>
      <c r="AS31" s="14">
        <f>'ИД (Уберизация зак)'!AV30</f>
        <v>0</v>
      </c>
      <c r="AT31" s="14">
        <f>'ИД (Уберизация зак)'!AW30</f>
        <v>0</v>
      </c>
      <c r="AU31" s="14">
        <f>'ИД (Уберизация зак)'!AX30</f>
        <v>0</v>
      </c>
      <c r="AV31" s="14">
        <f>'ИД (Уберизация зак)'!AY30</f>
        <v>0</v>
      </c>
      <c r="AW31" s="14">
        <f>'ИД (Уберизация зак)'!AZ30</f>
        <v>0</v>
      </c>
      <c r="AX31" s="14">
        <f>'ИД (Уберизация зак)'!BA30</f>
        <v>0</v>
      </c>
      <c r="AY31" s="14">
        <f>'ИД (Уберизация зак)'!BB30</f>
        <v>0</v>
      </c>
      <c r="AZ31" s="14">
        <f>'ИД (Уберизация зак)'!BC30</f>
        <v>0</v>
      </c>
      <c r="BA31" s="14">
        <f>'ИД (Уберизация зак)'!BD30</f>
        <v>0</v>
      </c>
      <c r="BB31" s="14">
        <f>'ИД (Уберизация зак)'!BE30</f>
        <v>0</v>
      </c>
      <c r="BC31" s="14">
        <f>'ИД (Уберизация зак)'!BF30</f>
        <v>0</v>
      </c>
      <c r="BD31" s="14">
        <f>'ИД (Уберизация зак)'!BG30</f>
        <v>0</v>
      </c>
      <c r="BE31" s="14">
        <f>'ИД (Уберизация зак)'!BH30</f>
        <v>0</v>
      </c>
      <c r="BF31" s="14">
        <f>'ИД (Уберизация зак)'!BI30</f>
        <v>0</v>
      </c>
      <c r="BG31" s="14">
        <f>'ИД (Уберизация зак)'!BJ30</f>
        <v>0</v>
      </c>
      <c r="BH31" s="14">
        <f>'ИД (Уберизация зак)'!BK30</f>
        <v>0</v>
      </c>
      <c r="BI31" s="14">
        <f>'ИД (Уберизация зак)'!BL30</f>
        <v>0</v>
      </c>
      <c r="BJ31" s="14">
        <f>'ИД (Уберизация зак)'!BM30</f>
        <v>0</v>
      </c>
      <c r="BK31" s="14">
        <f>'ИД (Уберизация зак)'!BN30</f>
        <v>0</v>
      </c>
      <c r="BL31" s="14">
        <f>'ИД (Уберизация зак)'!BO30</f>
        <v>0</v>
      </c>
      <c r="BM31" s="14">
        <f>'ИД (Уберизация зак)'!BP30</f>
        <v>0</v>
      </c>
      <c r="BN31" s="14">
        <f>'ИД (Уберизация зак)'!BQ30</f>
        <v>0</v>
      </c>
      <c r="BO31" s="14">
        <f>'ИД (Уберизация зак)'!BR30</f>
        <v>0</v>
      </c>
      <c r="BP31" s="14">
        <f>'ИД (Уберизация зак)'!BS30</f>
        <v>0</v>
      </c>
      <c r="BQ31" s="14">
        <f>'ИД (Уберизация зак)'!BT30</f>
        <v>0</v>
      </c>
      <c r="BR31" s="14">
        <f>'ИД (Уберизация зак)'!BU30</f>
        <v>0</v>
      </c>
      <c r="BS31" s="14">
        <f>'ИД (Уберизация зак)'!BV30</f>
        <v>0</v>
      </c>
      <c r="BT31" s="14">
        <f>'ИД (Уберизация зак)'!BW30</f>
        <v>0</v>
      </c>
      <c r="BU31" s="14">
        <f>'ИД (Уберизация зак)'!BX30</f>
        <v>0</v>
      </c>
      <c r="BV31" s="14">
        <f>'ИД (Уберизация зак)'!BY30</f>
        <v>0</v>
      </c>
      <c r="BW31" s="14">
        <f>'ИД (Уберизация зак)'!BZ30</f>
        <v>0</v>
      </c>
      <c r="BX31" s="14">
        <f>'ИД (Уберизация зак)'!CA30</f>
        <v>0</v>
      </c>
      <c r="BY31" s="14">
        <f>'ИД (Уберизация зак)'!CB30</f>
        <v>0</v>
      </c>
      <c r="BZ31" s="14">
        <f>'ИД (Уберизация зак)'!CC30</f>
        <v>0</v>
      </c>
      <c r="CA31" s="14">
        <f>'ИД (Уберизация зак)'!CD30</f>
        <v>0</v>
      </c>
      <c r="CB31" s="14">
        <f>'ИД (Уберизация зак)'!CE30</f>
        <v>0</v>
      </c>
      <c r="CC31" s="14">
        <f>'ИД (Уберизация зак)'!CF30</f>
        <v>0</v>
      </c>
      <c r="CD31" s="14">
        <f>'ИД (Уберизация зак)'!CG30</f>
        <v>0</v>
      </c>
      <c r="CE31" s="14">
        <f>'ИД (Уберизация зак)'!CH30</f>
        <v>0</v>
      </c>
      <c r="CF31" s="14">
        <f>'ИД (Уберизация зак)'!CI30</f>
        <v>0</v>
      </c>
      <c r="CG31" s="94"/>
    </row>
    <row r="32" spans="1:85" ht="15" customHeight="1" x14ac:dyDescent="0.2">
      <c r="A32" s="98"/>
      <c r="B32" s="7" t="s">
        <v>77</v>
      </c>
      <c r="C32" s="57" t="s">
        <v>5</v>
      </c>
      <c r="D32" s="8">
        <f>SUM(E32:CF32)</f>
        <v>11100</v>
      </c>
      <c r="E32" s="9">
        <f>'ИД (Уберизация зак)'!H31-'ИД (Уберизация зак)'!H35</f>
        <v>0</v>
      </c>
      <c r="F32" s="9">
        <f>'ИД (Уберизация зак)'!I31-'ИД (Уберизация зак)'!I35</f>
        <v>11100</v>
      </c>
      <c r="G32" s="9">
        <f>'ИД (Уберизация зак)'!J31-'ИД (Уберизация зак)'!J35</f>
        <v>0</v>
      </c>
      <c r="H32" s="9">
        <f>'ИД (Уберизация зак)'!K31-'ИД (Уберизация зак)'!K35</f>
        <v>0</v>
      </c>
      <c r="I32" s="9">
        <f>'ИД (Уберизация зак)'!L31-'ИД (Уберизация зак)'!L35</f>
        <v>0</v>
      </c>
      <c r="J32" s="9">
        <f>'ИД (Уберизация зак)'!M31-'ИД (Уберизация зак)'!M35</f>
        <v>0</v>
      </c>
      <c r="K32" s="9">
        <f>'ИД (Уберизация зак)'!N31-'ИД (Уберизация зак)'!N35</f>
        <v>0</v>
      </c>
      <c r="L32" s="9">
        <f>'ИД (Уберизация зак)'!O31-'ИД (Уберизация зак)'!O35</f>
        <v>0</v>
      </c>
      <c r="M32" s="9">
        <f>'ИД (Уберизация зак)'!P31-'ИД (Уберизация зак)'!P35</f>
        <v>0</v>
      </c>
      <c r="N32" s="9">
        <f>'ИД (Уберизация зак)'!Q31-'ИД (Уберизация зак)'!Q35</f>
        <v>0</v>
      </c>
      <c r="O32" s="9">
        <f>'ИД (Уберизация зак)'!R31-'ИД (Уберизация зак)'!R35</f>
        <v>0</v>
      </c>
      <c r="P32" s="9">
        <f>'ИД (Уберизация зак)'!S31-'ИД (Уберизация зак)'!S35</f>
        <v>0</v>
      </c>
      <c r="Q32" s="9">
        <f>'ИД (Уберизация зак)'!T31-'ИД (Уберизация зак)'!T35</f>
        <v>0</v>
      </c>
      <c r="R32" s="9">
        <f>'ИД (Уберизация зак)'!U31-'ИД (Уберизация зак)'!U35</f>
        <v>0</v>
      </c>
      <c r="S32" s="9">
        <f>'ИД (Уберизация зак)'!V31-'ИД (Уберизация зак)'!V35</f>
        <v>0</v>
      </c>
      <c r="T32" s="9">
        <f>'ИД (Уберизация зак)'!W31-'ИД (Уберизация зак)'!W35</f>
        <v>0</v>
      </c>
      <c r="U32" s="9">
        <f>'ИД (Уберизация зак)'!X31-'ИД (Уберизация зак)'!X35</f>
        <v>0</v>
      </c>
      <c r="V32" s="9">
        <f>'ИД (Уберизация зак)'!Y31-'ИД (Уберизация зак)'!Y35</f>
        <v>0</v>
      </c>
      <c r="W32" s="9">
        <f>'ИД (Уберизация зак)'!Z31-'ИД (Уберизация зак)'!Z35</f>
        <v>0</v>
      </c>
      <c r="X32" s="9">
        <f>'ИД (Уберизация зак)'!AA31-'ИД (Уберизация зак)'!AA35</f>
        <v>0</v>
      </c>
      <c r="Y32" s="9">
        <f>'ИД (Уберизация зак)'!AB31-'ИД (Уберизация зак)'!AB35</f>
        <v>0</v>
      </c>
      <c r="Z32" s="9">
        <f>'ИД (Уберизация зак)'!AC31-'ИД (Уберизация зак)'!AC35</f>
        <v>0</v>
      </c>
      <c r="AA32" s="9">
        <f>'ИД (Уберизация зак)'!AD31-'ИД (Уберизация зак)'!AD35</f>
        <v>0</v>
      </c>
      <c r="AB32" s="9">
        <f>'ИД (Уберизация зак)'!AE31-'ИД (Уберизация зак)'!AE35</f>
        <v>0</v>
      </c>
      <c r="AC32" s="9">
        <f>'ИД (Уберизация зак)'!AF31-'ИД (Уберизация зак)'!AF35</f>
        <v>0</v>
      </c>
      <c r="AD32" s="9">
        <f>'ИД (Уберизация зак)'!AG31-'ИД (Уберизация зак)'!AG35</f>
        <v>0</v>
      </c>
      <c r="AE32" s="9">
        <f>'ИД (Уберизация зак)'!AH31-'ИД (Уберизация зак)'!AH35</f>
        <v>0</v>
      </c>
      <c r="AF32" s="9">
        <f>'ИД (Уберизация зак)'!AI31-'ИД (Уберизация зак)'!AI35</f>
        <v>0</v>
      </c>
      <c r="AG32" s="9">
        <f>'ИД (Уберизация зак)'!AJ31-'ИД (Уберизация зак)'!AJ35</f>
        <v>0</v>
      </c>
      <c r="AH32" s="9">
        <f>'ИД (Уберизация зак)'!AK31-'ИД (Уберизация зак)'!AK35</f>
        <v>0</v>
      </c>
      <c r="AI32" s="9">
        <f>'ИД (Уберизация зак)'!AL31-'ИД (Уберизация зак)'!AL35</f>
        <v>0</v>
      </c>
      <c r="AJ32" s="9">
        <f>'ИД (Уберизация зак)'!AM31-'ИД (Уберизация зак)'!AM35</f>
        <v>0</v>
      </c>
      <c r="AK32" s="9">
        <f>'ИД (Уберизация зак)'!AN31-'ИД (Уберизация зак)'!AN35</f>
        <v>0</v>
      </c>
      <c r="AL32" s="9">
        <f>'ИД (Уберизация зак)'!AO31-'ИД (Уберизация зак)'!AO35</f>
        <v>0</v>
      </c>
      <c r="AM32" s="9">
        <f>'ИД (Уберизация зак)'!AP31-'ИД (Уберизация зак)'!AP35</f>
        <v>0</v>
      </c>
      <c r="AN32" s="9">
        <f>'ИД (Уберизация зак)'!AQ31-'ИД (Уберизация зак)'!AQ35</f>
        <v>0</v>
      </c>
      <c r="AO32" s="9">
        <f>'ИД (Уберизация зак)'!AR31-'ИД (Уберизация зак)'!AR35</f>
        <v>0</v>
      </c>
      <c r="AP32" s="9">
        <f>'ИД (Уберизация зак)'!AS31-'ИД (Уберизация зак)'!AS35</f>
        <v>0</v>
      </c>
      <c r="AQ32" s="9">
        <f>'ИД (Уберизация зак)'!AT31-'ИД (Уберизация зак)'!AT35</f>
        <v>0</v>
      </c>
      <c r="AR32" s="9">
        <f>'ИД (Уберизация зак)'!AU31-'ИД (Уберизация зак)'!AU35</f>
        <v>0</v>
      </c>
      <c r="AS32" s="9">
        <f>'ИД (Уберизация зак)'!AV31-'ИД (Уберизация зак)'!AV35</f>
        <v>0</v>
      </c>
      <c r="AT32" s="9">
        <f>'ИД (Уберизация зак)'!AW31-'ИД (Уберизация зак)'!AW35</f>
        <v>0</v>
      </c>
      <c r="AU32" s="9">
        <f>'ИД (Уберизация зак)'!AX31-'ИД (Уберизация зак)'!AX35</f>
        <v>0</v>
      </c>
      <c r="AV32" s="9">
        <f>'ИД (Уберизация зак)'!AY31-'ИД (Уберизация зак)'!AY35</f>
        <v>0</v>
      </c>
      <c r="AW32" s="9">
        <f>'ИД (Уберизация зак)'!AZ31-'ИД (Уберизация зак)'!AZ35</f>
        <v>0</v>
      </c>
      <c r="AX32" s="9">
        <f>'ИД (Уберизация зак)'!BA31-'ИД (Уберизация зак)'!BA35</f>
        <v>0</v>
      </c>
      <c r="AY32" s="9">
        <f>'ИД (Уберизация зак)'!BB31-'ИД (Уберизация зак)'!BB35</f>
        <v>0</v>
      </c>
      <c r="AZ32" s="9">
        <f>'ИД (Уберизация зак)'!BC31-'ИД (Уберизация зак)'!BC35</f>
        <v>0</v>
      </c>
      <c r="BA32" s="9">
        <f>'ИД (Уберизация зак)'!BD31-'ИД (Уберизация зак)'!BD35</f>
        <v>0</v>
      </c>
      <c r="BB32" s="9">
        <f>'ИД (Уберизация зак)'!BE31-'ИД (Уберизация зак)'!BE35</f>
        <v>0</v>
      </c>
      <c r="BC32" s="9">
        <f>'ИД (Уберизация зак)'!BF31-'ИД (Уберизация зак)'!BF35</f>
        <v>0</v>
      </c>
      <c r="BD32" s="9">
        <f>'ИД (Уберизация зак)'!BG31-'ИД (Уберизация зак)'!BG35</f>
        <v>0</v>
      </c>
      <c r="BE32" s="9">
        <f>'ИД (Уберизация зак)'!BH31-'ИД (Уберизация зак)'!BH35</f>
        <v>0</v>
      </c>
      <c r="BF32" s="9">
        <f>'ИД (Уберизация зак)'!BI31-'ИД (Уберизация зак)'!BI35</f>
        <v>0</v>
      </c>
      <c r="BG32" s="9">
        <f>'ИД (Уберизация зак)'!BJ31-'ИД (Уберизация зак)'!BJ35</f>
        <v>0</v>
      </c>
      <c r="BH32" s="9">
        <f>'ИД (Уберизация зак)'!BK31-'ИД (Уберизация зак)'!BK35</f>
        <v>0</v>
      </c>
      <c r="BI32" s="9">
        <f>'ИД (Уберизация зак)'!BL31-'ИД (Уберизация зак)'!BL35</f>
        <v>0</v>
      </c>
      <c r="BJ32" s="9">
        <f>'ИД (Уберизация зак)'!BM31-'ИД (Уберизация зак)'!BM35</f>
        <v>0</v>
      </c>
      <c r="BK32" s="9">
        <f>'ИД (Уберизация зак)'!BN31-'ИД (Уберизация зак)'!BN35</f>
        <v>0</v>
      </c>
      <c r="BL32" s="9">
        <f>'ИД (Уберизация зак)'!BO31-'ИД (Уберизация зак)'!BO35</f>
        <v>0</v>
      </c>
      <c r="BM32" s="9">
        <f>'ИД (Уберизация зак)'!BP31-'ИД (Уберизация зак)'!BP35</f>
        <v>0</v>
      </c>
      <c r="BN32" s="9">
        <f>'ИД (Уберизация зак)'!BQ31-'ИД (Уберизация зак)'!BQ35</f>
        <v>0</v>
      </c>
      <c r="BO32" s="9">
        <f>'ИД (Уберизация зак)'!BR31-'ИД (Уберизация зак)'!BR35</f>
        <v>0</v>
      </c>
      <c r="BP32" s="9">
        <f>'ИД (Уберизация зак)'!BS31-'ИД (Уберизация зак)'!BS35</f>
        <v>0</v>
      </c>
      <c r="BQ32" s="9">
        <f>'ИД (Уберизация зак)'!BT31-'ИД (Уберизация зак)'!BT35</f>
        <v>0</v>
      </c>
      <c r="BR32" s="9">
        <f>'ИД (Уберизация зак)'!BU31-'ИД (Уберизация зак)'!BU35</f>
        <v>0</v>
      </c>
      <c r="BS32" s="9">
        <f>'ИД (Уберизация зак)'!BV31-'ИД (Уберизация зак)'!BV35</f>
        <v>0</v>
      </c>
      <c r="BT32" s="9">
        <f>'ИД (Уберизация зак)'!BW31-'ИД (Уберизация зак)'!BW35</f>
        <v>0</v>
      </c>
      <c r="BU32" s="9">
        <f>'ИД (Уберизация зак)'!BX31-'ИД (Уберизация зак)'!BX35</f>
        <v>0</v>
      </c>
      <c r="BV32" s="9">
        <f>'ИД (Уберизация зак)'!BY31-'ИД (Уберизация зак)'!BY35</f>
        <v>0</v>
      </c>
      <c r="BW32" s="9">
        <f>'ИД (Уберизация зак)'!BZ31-'ИД (Уберизация зак)'!BZ35</f>
        <v>0</v>
      </c>
      <c r="BX32" s="9">
        <f>'ИД (Уберизация зак)'!CA31-'ИД (Уберизация зак)'!CA35</f>
        <v>0</v>
      </c>
      <c r="BY32" s="9">
        <f>'ИД (Уберизация зак)'!CB31-'ИД (Уберизация зак)'!CB35</f>
        <v>0</v>
      </c>
      <c r="BZ32" s="9">
        <f>'ИД (Уберизация зак)'!CC31-'ИД (Уберизация зак)'!CC35</f>
        <v>0</v>
      </c>
      <c r="CA32" s="9">
        <f>'ИД (Уберизация зак)'!CD31-'ИД (Уберизация зак)'!CD35</f>
        <v>0</v>
      </c>
      <c r="CB32" s="9">
        <f>'ИД (Уберизация зак)'!CE31-'ИД (Уберизация зак)'!CE35</f>
        <v>0</v>
      </c>
      <c r="CC32" s="9">
        <f>'ИД (Уберизация зак)'!CF31-'ИД (Уберизация зак)'!CF35</f>
        <v>0</v>
      </c>
      <c r="CD32" s="9">
        <f>'ИД (Уберизация зак)'!CG31-'ИД (Уберизация зак)'!CG35</f>
        <v>0</v>
      </c>
      <c r="CE32" s="9">
        <f>'ИД (Уберизация зак)'!CH31-'ИД (Уберизация зак)'!CH35</f>
        <v>0</v>
      </c>
      <c r="CF32" s="9">
        <f>'ИД (Уберизация зак)'!CI31-'ИД (Уберизация зак)'!CI35</f>
        <v>0</v>
      </c>
      <c r="CG32" s="94"/>
    </row>
    <row r="33" spans="1:85" ht="15" customHeight="1" x14ac:dyDescent="0.2">
      <c r="A33" s="98"/>
      <c r="B33" s="7" t="s">
        <v>26</v>
      </c>
      <c r="C33" s="57" t="s">
        <v>5</v>
      </c>
      <c r="D33" s="8">
        <f ca="1">SUM(E33:CF33)</f>
        <v>21000</v>
      </c>
      <c r="E33" s="9">
        <f ca="1">('ИД (Уберизация зак)'!H35+'ИД (Уберизация зак)'!H45)*'ИД (Уберизация зак)'!H74</f>
        <v>3800</v>
      </c>
      <c r="F33" s="9">
        <f ca="1">('ИД (Уберизация зак)'!I35+'ИД (Уберизация зак)'!I45)*'ИД (Уберизация зак)'!I74</f>
        <v>4300</v>
      </c>
      <c r="G33" s="9">
        <f ca="1">('ИД (Уберизация зак)'!J35+'ИД (Уберизация зак)'!J45)*'ИД (Уберизация зак)'!J74</f>
        <v>4300</v>
      </c>
      <c r="H33" s="9">
        <f ca="1">('ИД (Уберизация зак)'!K35+'ИД (Уберизация зак)'!K45)*'ИД (Уберизация зак)'!K74</f>
        <v>4300</v>
      </c>
      <c r="I33" s="9">
        <f ca="1">('ИД (Уберизация зак)'!L35+'ИД (Уберизация зак)'!L45)*'ИД (Уберизация зак)'!L74</f>
        <v>4300</v>
      </c>
      <c r="J33" s="9">
        <f ca="1">('ИД (Уберизация зак)'!M35+'ИД (Уберизация зак)'!M45)*'ИД (Уберизация зак)'!M74</f>
        <v>0</v>
      </c>
      <c r="K33" s="9">
        <f ca="1">('ИД (Уберизация зак)'!N35+'ИД (Уберизация зак)'!N45)*'ИД (Уберизация зак)'!N74</f>
        <v>0</v>
      </c>
      <c r="L33" s="9">
        <f ca="1">('ИД (Уберизация зак)'!O35+'ИД (Уберизация зак)'!O45)*'ИД (Уберизация зак)'!O74</f>
        <v>0</v>
      </c>
      <c r="M33" s="9">
        <f ca="1">('ИД (Уберизация зак)'!P35+'ИД (Уберизация зак)'!P45)*'ИД (Уберизация зак)'!P74</f>
        <v>0</v>
      </c>
      <c r="N33" s="9">
        <f ca="1">('ИД (Уберизация зак)'!Q35+'ИД (Уберизация зак)'!Q45)*'ИД (Уберизация зак)'!Q74</f>
        <v>0</v>
      </c>
      <c r="O33" s="9">
        <f ca="1">('ИД (Уберизация зак)'!R35+'ИД (Уберизация зак)'!R45)*'ИД (Уберизация зак)'!R74</f>
        <v>0</v>
      </c>
      <c r="P33" s="9">
        <f ca="1">('ИД (Уберизация зак)'!S35+'ИД (Уберизация зак)'!S45)*'ИД (Уберизация зак)'!S74</f>
        <v>0</v>
      </c>
      <c r="Q33" s="9">
        <f ca="1">('ИД (Уберизация зак)'!T35+'ИД (Уберизация зак)'!T45)*'ИД (Уберизация зак)'!T74</f>
        <v>0</v>
      </c>
      <c r="R33" s="9">
        <f ca="1">('ИД (Уберизация зак)'!U35+'ИД (Уберизация зак)'!U45)*'ИД (Уберизация зак)'!U74</f>
        <v>0</v>
      </c>
      <c r="S33" s="9">
        <f ca="1">('ИД (Уберизация зак)'!V35+'ИД (Уберизация зак)'!V45)*'ИД (Уберизация зак)'!V74</f>
        <v>0</v>
      </c>
      <c r="T33" s="9">
        <f ca="1">('ИД (Уберизация зак)'!W35+'ИД (Уберизация зак)'!W45)*'ИД (Уберизация зак)'!W74</f>
        <v>0</v>
      </c>
      <c r="U33" s="9">
        <f ca="1">('ИД (Уберизация зак)'!X35+'ИД (Уберизация зак)'!X45)*'ИД (Уберизация зак)'!X74</f>
        <v>0</v>
      </c>
      <c r="V33" s="9">
        <f ca="1">('ИД (Уберизация зак)'!Y35+'ИД (Уберизация зак)'!Y45)*'ИД (Уберизация зак)'!Y74</f>
        <v>0</v>
      </c>
      <c r="W33" s="9">
        <f ca="1">('ИД (Уберизация зак)'!Z35+'ИД (Уберизация зак)'!Z45)*'ИД (Уберизация зак)'!Z74</f>
        <v>0</v>
      </c>
      <c r="X33" s="9">
        <f ca="1">('ИД (Уберизация зак)'!AA35+'ИД (Уберизация зак)'!AA45)*'ИД (Уберизация зак)'!AA74</f>
        <v>0</v>
      </c>
      <c r="Y33" s="9">
        <f ca="1">('ИД (Уберизация зак)'!AB35+'ИД (Уберизация зак)'!AB45)*'ИД (Уберизация зак)'!AB74</f>
        <v>0</v>
      </c>
      <c r="Z33" s="9">
        <f ca="1">('ИД (Уберизация зак)'!AC35+'ИД (Уберизация зак)'!AC45)*'ИД (Уберизация зак)'!AC74</f>
        <v>0</v>
      </c>
      <c r="AA33" s="9">
        <f ca="1">('ИД (Уберизация зак)'!AD35+'ИД (Уберизация зак)'!AD45)*'ИД (Уберизация зак)'!AD74</f>
        <v>0</v>
      </c>
      <c r="AB33" s="9">
        <f ca="1">('ИД (Уберизация зак)'!AE35+'ИД (Уберизация зак)'!AE45)*'ИД (Уберизация зак)'!AE74</f>
        <v>0</v>
      </c>
      <c r="AC33" s="9">
        <f ca="1">('ИД (Уберизация зак)'!AF35+'ИД (Уберизация зак)'!AF45)*'ИД (Уберизация зак)'!AF74</f>
        <v>0</v>
      </c>
      <c r="AD33" s="9">
        <f ca="1">('ИД (Уберизация зак)'!AG35+'ИД (Уберизация зак)'!AG45)*'ИД (Уберизация зак)'!AG74</f>
        <v>0</v>
      </c>
      <c r="AE33" s="9">
        <f ca="1">('ИД (Уберизация зак)'!AH35+'ИД (Уберизация зак)'!AH45)*'ИД (Уберизация зак)'!AH74</f>
        <v>0</v>
      </c>
      <c r="AF33" s="9">
        <f ca="1">('ИД (Уберизация зак)'!AI35+'ИД (Уберизация зак)'!AI45)*'ИД (Уберизация зак)'!AI74</f>
        <v>0</v>
      </c>
      <c r="AG33" s="9">
        <f ca="1">('ИД (Уберизация зак)'!AJ35+'ИД (Уберизация зак)'!AJ45)*'ИД (Уберизация зак)'!AJ74</f>
        <v>0</v>
      </c>
      <c r="AH33" s="9">
        <f ca="1">('ИД (Уберизация зак)'!AK35+'ИД (Уберизация зак)'!AK45)*'ИД (Уберизация зак)'!AK74</f>
        <v>0</v>
      </c>
      <c r="AI33" s="9">
        <f ca="1">('ИД (Уберизация зак)'!AL35+'ИД (Уберизация зак)'!AL45)*'ИД (Уберизация зак)'!AL74</f>
        <v>0</v>
      </c>
      <c r="AJ33" s="9">
        <f ca="1">('ИД (Уберизация зак)'!AM35+'ИД (Уберизация зак)'!AM45)*'ИД (Уберизация зак)'!AM74</f>
        <v>0</v>
      </c>
      <c r="AK33" s="9">
        <f ca="1">('ИД (Уберизация зак)'!AN35+'ИД (Уберизация зак)'!AN45)*'ИД (Уберизация зак)'!AN74</f>
        <v>0</v>
      </c>
      <c r="AL33" s="9">
        <f ca="1">('ИД (Уберизация зак)'!AO35+'ИД (Уберизация зак)'!AO45)*'ИД (Уберизация зак)'!AO74</f>
        <v>0</v>
      </c>
      <c r="AM33" s="9">
        <f ca="1">('ИД (Уберизация зак)'!AP35+'ИД (Уберизация зак)'!AP45)*'ИД (Уберизация зак)'!AP74</f>
        <v>0</v>
      </c>
      <c r="AN33" s="9">
        <f ca="1">('ИД (Уберизация зак)'!AQ35+'ИД (Уберизация зак)'!AQ45)*'ИД (Уберизация зак)'!AQ74</f>
        <v>0</v>
      </c>
      <c r="AO33" s="9">
        <f ca="1">('ИД (Уберизация зак)'!AR35+'ИД (Уберизация зак)'!AR45)*'ИД (Уберизация зак)'!AR74</f>
        <v>0</v>
      </c>
      <c r="AP33" s="9">
        <f ca="1">('ИД (Уберизация зак)'!AS35+'ИД (Уберизация зак)'!AS45)*'ИД (Уберизация зак)'!AS74</f>
        <v>0</v>
      </c>
      <c r="AQ33" s="9">
        <f ca="1">('ИД (Уберизация зак)'!AT35+'ИД (Уберизация зак)'!AT45)*'ИД (Уберизация зак)'!AT74</f>
        <v>0</v>
      </c>
      <c r="AR33" s="9">
        <f ca="1">('ИД (Уберизация зак)'!AU35+'ИД (Уберизация зак)'!AU45)*'ИД (Уберизация зак)'!AU74</f>
        <v>0</v>
      </c>
      <c r="AS33" s="9">
        <f ca="1">('ИД (Уберизация зак)'!AV35+'ИД (Уберизация зак)'!AV45)*'ИД (Уберизация зак)'!AV74</f>
        <v>0</v>
      </c>
      <c r="AT33" s="9">
        <f ca="1">('ИД (Уберизация зак)'!AW35+'ИД (Уберизация зак)'!AW45)*'ИД (Уберизация зак)'!AW74</f>
        <v>0</v>
      </c>
      <c r="AU33" s="9">
        <f ca="1">('ИД (Уберизация зак)'!AX35+'ИД (Уберизация зак)'!AX45)*'ИД (Уберизация зак)'!AX74</f>
        <v>0</v>
      </c>
      <c r="AV33" s="9">
        <f ca="1">('ИД (Уберизация зак)'!AY35+'ИД (Уберизация зак)'!AY45)*'ИД (Уберизация зак)'!AY74</f>
        <v>0</v>
      </c>
      <c r="AW33" s="9">
        <f ca="1">('ИД (Уберизация зак)'!AZ35+'ИД (Уберизация зак)'!AZ45)*'ИД (Уберизация зак)'!AZ74</f>
        <v>0</v>
      </c>
      <c r="AX33" s="9">
        <f ca="1">('ИД (Уберизация зак)'!BA35+'ИД (Уберизация зак)'!BA45)*'ИД (Уберизация зак)'!BA74</f>
        <v>0</v>
      </c>
      <c r="AY33" s="9">
        <f ca="1">('ИД (Уберизация зак)'!BB35+'ИД (Уберизация зак)'!BB45)*'ИД (Уберизация зак)'!BB74</f>
        <v>0</v>
      </c>
      <c r="AZ33" s="9">
        <f ca="1">('ИД (Уберизация зак)'!BC35+'ИД (Уберизация зак)'!BC45)*'ИД (Уберизация зак)'!BC74</f>
        <v>0</v>
      </c>
      <c r="BA33" s="9">
        <f ca="1">('ИД (Уберизация зак)'!BD35+'ИД (Уберизация зак)'!BD45)*'ИД (Уберизация зак)'!BD74</f>
        <v>0</v>
      </c>
      <c r="BB33" s="9">
        <f ca="1">('ИД (Уберизация зак)'!BE35+'ИД (Уберизация зак)'!BE45)*'ИД (Уберизация зак)'!BE74</f>
        <v>0</v>
      </c>
      <c r="BC33" s="9">
        <f ca="1">('ИД (Уберизация зак)'!BF35+'ИД (Уберизация зак)'!BF45)*'ИД (Уберизация зак)'!BF74</f>
        <v>0</v>
      </c>
      <c r="BD33" s="9">
        <f ca="1">('ИД (Уберизация зак)'!BG35+'ИД (Уберизация зак)'!BG45)*'ИД (Уберизация зак)'!BG74</f>
        <v>0</v>
      </c>
      <c r="BE33" s="9">
        <f ca="1">('ИД (Уберизация зак)'!BH35+'ИД (Уберизация зак)'!BH45)*'ИД (Уберизация зак)'!BH74</f>
        <v>0</v>
      </c>
      <c r="BF33" s="9">
        <f ca="1">('ИД (Уберизация зак)'!BI35+'ИД (Уберизация зак)'!BI45)*'ИД (Уберизация зак)'!BI74</f>
        <v>0</v>
      </c>
      <c r="BG33" s="9">
        <f ca="1">('ИД (Уберизация зак)'!BJ35+'ИД (Уберизация зак)'!BJ45)*'ИД (Уберизация зак)'!BJ74</f>
        <v>0</v>
      </c>
      <c r="BH33" s="9">
        <f ca="1">('ИД (Уберизация зак)'!BK35+'ИД (Уберизация зак)'!BK45)*'ИД (Уберизация зак)'!BK74</f>
        <v>0</v>
      </c>
      <c r="BI33" s="9">
        <f ca="1">('ИД (Уберизация зак)'!BL35+'ИД (Уберизация зак)'!BL45)*'ИД (Уберизация зак)'!BL74</f>
        <v>0</v>
      </c>
      <c r="BJ33" s="9">
        <f ca="1">('ИД (Уберизация зак)'!BM35+'ИД (Уберизация зак)'!BM45)*'ИД (Уберизация зак)'!BM74</f>
        <v>0</v>
      </c>
      <c r="BK33" s="9">
        <f ca="1">('ИД (Уберизация зак)'!BN35+'ИД (Уберизация зак)'!BN45)*'ИД (Уберизация зак)'!BN74</f>
        <v>0</v>
      </c>
      <c r="BL33" s="9">
        <f ca="1">('ИД (Уберизация зак)'!BO35+'ИД (Уберизация зак)'!BO45)*'ИД (Уберизация зак)'!BO74</f>
        <v>0</v>
      </c>
      <c r="BM33" s="9">
        <f ca="1">('ИД (Уберизация зак)'!BP35+'ИД (Уберизация зак)'!BP45)*'ИД (Уберизация зак)'!BP74</f>
        <v>0</v>
      </c>
      <c r="BN33" s="9">
        <f ca="1">('ИД (Уберизация зак)'!BQ35+'ИД (Уберизация зак)'!BQ45)*'ИД (Уберизация зак)'!BQ74</f>
        <v>0</v>
      </c>
      <c r="BO33" s="9">
        <f ca="1">('ИД (Уберизация зак)'!BR35+'ИД (Уберизация зак)'!BR45)*'ИД (Уберизация зак)'!BR74</f>
        <v>0</v>
      </c>
      <c r="BP33" s="9">
        <f ca="1">('ИД (Уберизация зак)'!BS35+'ИД (Уберизация зак)'!BS45)*'ИД (Уберизация зак)'!BS74</f>
        <v>0</v>
      </c>
      <c r="BQ33" s="9">
        <f ca="1">('ИД (Уберизация зак)'!BT35+'ИД (Уберизация зак)'!BT45)*'ИД (Уберизация зак)'!BT74</f>
        <v>0</v>
      </c>
      <c r="BR33" s="9">
        <f ca="1">('ИД (Уберизация зак)'!BU35+'ИД (Уберизация зак)'!BU45)*'ИД (Уберизация зак)'!BU74</f>
        <v>0</v>
      </c>
      <c r="BS33" s="9">
        <f ca="1">('ИД (Уберизация зак)'!BV35+'ИД (Уберизация зак)'!BV45)*'ИД (Уберизация зак)'!BV74</f>
        <v>0</v>
      </c>
      <c r="BT33" s="9">
        <f ca="1">('ИД (Уберизация зак)'!BW35+'ИД (Уберизация зак)'!BW45)*'ИД (Уберизация зак)'!BW74</f>
        <v>0</v>
      </c>
      <c r="BU33" s="9">
        <f ca="1">('ИД (Уберизация зак)'!BX35+'ИД (Уберизация зак)'!BX45)*'ИД (Уберизация зак)'!BX74</f>
        <v>0</v>
      </c>
      <c r="BV33" s="9">
        <f ca="1">('ИД (Уберизация зак)'!BY35+'ИД (Уберизация зак)'!BY45)*'ИД (Уберизация зак)'!BY74</f>
        <v>0</v>
      </c>
      <c r="BW33" s="9">
        <f ca="1">('ИД (Уберизация зак)'!BZ35+'ИД (Уберизация зак)'!BZ45)*'ИД (Уберизация зак)'!BZ74</f>
        <v>0</v>
      </c>
      <c r="BX33" s="9">
        <f ca="1">('ИД (Уберизация зак)'!CA35+'ИД (Уберизация зак)'!CA45)*'ИД (Уберизация зак)'!CA74</f>
        <v>0</v>
      </c>
      <c r="BY33" s="9">
        <f ca="1">('ИД (Уберизация зак)'!CB35+'ИД (Уберизация зак)'!CB45)*'ИД (Уберизация зак)'!CB74</f>
        <v>0</v>
      </c>
      <c r="BZ33" s="9">
        <f ca="1">('ИД (Уберизация зак)'!CC35+'ИД (Уберизация зак)'!CC45)*'ИД (Уберизация зак)'!CC74</f>
        <v>0</v>
      </c>
      <c r="CA33" s="9">
        <f ca="1">('ИД (Уберизация зак)'!CD35+'ИД (Уберизация зак)'!CD45)*'ИД (Уберизация зак)'!CD74</f>
        <v>0</v>
      </c>
      <c r="CB33" s="9">
        <f ca="1">('ИД (Уберизация зак)'!CE35+'ИД (Уберизация зак)'!CE45)*'ИД (Уберизация зак)'!CE74</f>
        <v>0</v>
      </c>
      <c r="CC33" s="9">
        <f ca="1">('ИД (Уберизация зак)'!CF35+'ИД (Уберизация зак)'!CF45)*'ИД (Уберизация зак)'!CF74</f>
        <v>0</v>
      </c>
      <c r="CD33" s="9">
        <f ca="1">('ИД (Уберизация зак)'!CG35+'ИД (Уберизация зак)'!CG45)*'ИД (Уберизация зак)'!CG74</f>
        <v>0</v>
      </c>
      <c r="CE33" s="9">
        <f ca="1">('ИД (Уберизация зак)'!CH35+'ИД (Уберизация зак)'!CH45)*'ИД (Уберизация зак)'!CH74</f>
        <v>0</v>
      </c>
      <c r="CF33" s="9">
        <f ca="1">('ИД (Уберизация зак)'!CI35+'ИД (Уберизация зак)'!CI45)*'ИД (Уберизация зак)'!CI74</f>
        <v>0</v>
      </c>
      <c r="CG33" s="94"/>
    </row>
    <row r="34" spans="1:85" s="5" customFormat="1" ht="15" customHeight="1" x14ac:dyDescent="0.25">
      <c r="A34" s="104"/>
      <c r="B34" s="10" t="s">
        <v>4</v>
      </c>
      <c r="C34" s="58" t="s">
        <v>5</v>
      </c>
      <c r="D34" s="8">
        <f ca="1">SUM(D31:D33)</f>
        <v>70700</v>
      </c>
      <c r="E34" s="11">
        <f ca="1">SUM(E31:E33)</f>
        <v>3800</v>
      </c>
      <c r="F34" s="11">
        <f t="shared" ref="F34:P34" ca="1" si="8">SUM(F31:F33)</f>
        <v>54000</v>
      </c>
      <c r="G34" s="11">
        <f t="shared" ca="1" si="8"/>
        <v>4300</v>
      </c>
      <c r="H34" s="11">
        <f t="shared" ca="1" si="8"/>
        <v>4300</v>
      </c>
      <c r="I34" s="11">
        <f t="shared" ca="1" si="8"/>
        <v>4300</v>
      </c>
      <c r="J34" s="11">
        <f t="shared" ca="1" si="8"/>
        <v>0</v>
      </c>
      <c r="K34" s="11">
        <f t="shared" ca="1" si="8"/>
        <v>0</v>
      </c>
      <c r="L34" s="11">
        <f t="shared" ca="1" si="8"/>
        <v>0</v>
      </c>
      <c r="M34" s="11">
        <f t="shared" ca="1" si="8"/>
        <v>0</v>
      </c>
      <c r="N34" s="11">
        <f t="shared" ca="1" si="8"/>
        <v>0</v>
      </c>
      <c r="O34" s="11">
        <f t="shared" ca="1" si="8"/>
        <v>0</v>
      </c>
      <c r="P34" s="11">
        <f t="shared" ca="1" si="8"/>
        <v>0</v>
      </c>
      <c r="Q34" s="11">
        <f ca="1">SUM(Q31:Q33)</f>
        <v>0</v>
      </c>
      <c r="R34" s="11">
        <f ca="1">SUM(R31:R33)</f>
        <v>0</v>
      </c>
      <c r="S34" s="11">
        <f ca="1">SUM(S31:S33)</f>
        <v>0</v>
      </c>
      <c r="T34" s="11">
        <f t="shared" ref="T34:CE34" ca="1" si="9">SUM(T31:T33)</f>
        <v>0</v>
      </c>
      <c r="U34" s="11">
        <f t="shared" ca="1" si="9"/>
        <v>0</v>
      </c>
      <c r="V34" s="11">
        <f t="shared" ca="1" si="9"/>
        <v>0</v>
      </c>
      <c r="W34" s="11">
        <f t="shared" ca="1" si="9"/>
        <v>0</v>
      </c>
      <c r="X34" s="11">
        <f t="shared" ca="1" si="9"/>
        <v>0</v>
      </c>
      <c r="Y34" s="11">
        <f t="shared" ca="1" si="9"/>
        <v>0</v>
      </c>
      <c r="Z34" s="11">
        <f t="shared" ca="1" si="9"/>
        <v>0</v>
      </c>
      <c r="AA34" s="11">
        <f t="shared" ca="1" si="9"/>
        <v>0</v>
      </c>
      <c r="AB34" s="11">
        <f t="shared" ca="1" si="9"/>
        <v>0</v>
      </c>
      <c r="AC34" s="11">
        <f t="shared" ca="1" si="9"/>
        <v>0</v>
      </c>
      <c r="AD34" s="11">
        <f t="shared" ca="1" si="9"/>
        <v>0</v>
      </c>
      <c r="AE34" s="11">
        <f t="shared" ca="1" si="9"/>
        <v>0</v>
      </c>
      <c r="AF34" s="11">
        <f t="shared" ca="1" si="9"/>
        <v>0</v>
      </c>
      <c r="AG34" s="11">
        <f t="shared" ca="1" si="9"/>
        <v>0</v>
      </c>
      <c r="AH34" s="11">
        <f t="shared" ca="1" si="9"/>
        <v>0</v>
      </c>
      <c r="AI34" s="11">
        <f t="shared" ca="1" si="9"/>
        <v>0</v>
      </c>
      <c r="AJ34" s="11">
        <f t="shared" ca="1" si="9"/>
        <v>0</v>
      </c>
      <c r="AK34" s="11">
        <f t="shared" ca="1" si="9"/>
        <v>0</v>
      </c>
      <c r="AL34" s="11">
        <f t="shared" ca="1" si="9"/>
        <v>0</v>
      </c>
      <c r="AM34" s="11">
        <f t="shared" ca="1" si="9"/>
        <v>0</v>
      </c>
      <c r="AN34" s="11">
        <f t="shared" ca="1" si="9"/>
        <v>0</v>
      </c>
      <c r="AO34" s="11">
        <f t="shared" ca="1" si="9"/>
        <v>0</v>
      </c>
      <c r="AP34" s="11">
        <f t="shared" ca="1" si="9"/>
        <v>0</v>
      </c>
      <c r="AQ34" s="11">
        <f t="shared" ca="1" si="9"/>
        <v>0</v>
      </c>
      <c r="AR34" s="11">
        <f t="shared" ca="1" si="9"/>
        <v>0</v>
      </c>
      <c r="AS34" s="11">
        <f t="shared" ca="1" si="9"/>
        <v>0</v>
      </c>
      <c r="AT34" s="11">
        <f t="shared" ca="1" si="9"/>
        <v>0</v>
      </c>
      <c r="AU34" s="11">
        <f t="shared" ca="1" si="9"/>
        <v>0</v>
      </c>
      <c r="AV34" s="11">
        <f t="shared" ca="1" si="9"/>
        <v>0</v>
      </c>
      <c r="AW34" s="11">
        <f t="shared" ca="1" si="9"/>
        <v>0</v>
      </c>
      <c r="AX34" s="11">
        <f t="shared" ca="1" si="9"/>
        <v>0</v>
      </c>
      <c r="AY34" s="11">
        <f t="shared" ca="1" si="9"/>
        <v>0</v>
      </c>
      <c r="AZ34" s="11">
        <f t="shared" ca="1" si="9"/>
        <v>0</v>
      </c>
      <c r="BA34" s="11">
        <f t="shared" ca="1" si="9"/>
        <v>0</v>
      </c>
      <c r="BB34" s="11">
        <f t="shared" ca="1" si="9"/>
        <v>0</v>
      </c>
      <c r="BC34" s="11">
        <f t="shared" ca="1" si="9"/>
        <v>0</v>
      </c>
      <c r="BD34" s="11">
        <f t="shared" ca="1" si="9"/>
        <v>0</v>
      </c>
      <c r="BE34" s="11">
        <f t="shared" ca="1" si="9"/>
        <v>0</v>
      </c>
      <c r="BF34" s="11">
        <f t="shared" ca="1" si="9"/>
        <v>0</v>
      </c>
      <c r="BG34" s="11">
        <f t="shared" ca="1" si="9"/>
        <v>0</v>
      </c>
      <c r="BH34" s="11">
        <f t="shared" ca="1" si="9"/>
        <v>0</v>
      </c>
      <c r="BI34" s="11">
        <f t="shared" ca="1" si="9"/>
        <v>0</v>
      </c>
      <c r="BJ34" s="11">
        <f t="shared" ca="1" si="9"/>
        <v>0</v>
      </c>
      <c r="BK34" s="11">
        <f t="shared" ca="1" si="9"/>
        <v>0</v>
      </c>
      <c r="BL34" s="11">
        <f t="shared" ca="1" si="9"/>
        <v>0</v>
      </c>
      <c r="BM34" s="11">
        <f t="shared" ca="1" si="9"/>
        <v>0</v>
      </c>
      <c r="BN34" s="11">
        <f t="shared" ca="1" si="9"/>
        <v>0</v>
      </c>
      <c r="BO34" s="11">
        <f t="shared" ca="1" si="9"/>
        <v>0</v>
      </c>
      <c r="BP34" s="11">
        <f t="shared" ca="1" si="9"/>
        <v>0</v>
      </c>
      <c r="BQ34" s="11">
        <f t="shared" ca="1" si="9"/>
        <v>0</v>
      </c>
      <c r="BR34" s="11">
        <f t="shared" ca="1" si="9"/>
        <v>0</v>
      </c>
      <c r="BS34" s="11">
        <f t="shared" ca="1" si="9"/>
        <v>0</v>
      </c>
      <c r="BT34" s="11">
        <f t="shared" ca="1" si="9"/>
        <v>0</v>
      </c>
      <c r="BU34" s="11">
        <f t="shared" ca="1" si="9"/>
        <v>0</v>
      </c>
      <c r="BV34" s="11">
        <f t="shared" ca="1" si="9"/>
        <v>0</v>
      </c>
      <c r="BW34" s="11">
        <f t="shared" ca="1" si="9"/>
        <v>0</v>
      </c>
      <c r="BX34" s="11">
        <f t="shared" ca="1" si="9"/>
        <v>0</v>
      </c>
      <c r="BY34" s="11">
        <f t="shared" ca="1" si="9"/>
        <v>0</v>
      </c>
      <c r="BZ34" s="11">
        <f t="shared" ca="1" si="9"/>
        <v>0</v>
      </c>
      <c r="CA34" s="11">
        <f t="shared" ca="1" si="9"/>
        <v>0</v>
      </c>
      <c r="CB34" s="11">
        <f t="shared" ca="1" si="9"/>
        <v>0</v>
      </c>
      <c r="CC34" s="11">
        <f t="shared" ca="1" si="9"/>
        <v>0</v>
      </c>
      <c r="CD34" s="11">
        <f t="shared" ca="1" si="9"/>
        <v>0</v>
      </c>
      <c r="CE34" s="11">
        <f t="shared" ca="1" si="9"/>
        <v>0</v>
      </c>
      <c r="CF34" s="11">
        <f ca="1">SUM(CF31:CF33)</f>
        <v>0</v>
      </c>
      <c r="CG34" s="99"/>
    </row>
    <row r="35" spans="1:85" x14ac:dyDescent="0.2">
      <c r="A35" s="94"/>
      <c r="B35" s="105"/>
      <c r="C35" s="106"/>
      <c r="D35" s="94"/>
      <c r="E35" s="105"/>
      <c r="F35" s="105"/>
      <c r="G35" s="105"/>
      <c r="H35" s="105"/>
      <c r="I35" s="105"/>
      <c r="J35" s="105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94"/>
    </row>
    <row r="36" spans="1:85" ht="28.5" customHeight="1" x14ac:dyDescent="0.2">
      <c r="A36" s="94"/>
      <c r="B36" s="96" t="s">
        <v>117</v>
      </c>
      <c r="C36" s="96" t="s">
        <v>166</v>
      </c>
      <c r="D36" s="96" t="s">
        <v>4</v>
      </c>
      <c r="E36" s="96">
        <f>$E$17</f>
        <v>2022</v>
      </c>
      <c r="F36" s="96">
        <f>E36+1</f>
        <v>2023</v>
      </c>
      <c r="G36" s="96">
        <f t="shared" ref="G36:BR36" si="10">F36+1</f>
        <v>2024</v>
      </c>
      <c r="H36" s="96">
        <f t="shared" si="10"/>
        <v>2025</v>
      </c>
      <c r="I36" s="96">
        <f t="shared" si="10"/>
        <v>2026</v>
      </c>
      <c r="J36" s="96">
        <f t="shared" si="10"/>
        <v>2027</v>
      </c>
      <c r="K36" s="96">
        <f t="shared" si="10"/>
        <v>2028</v>
      </c>
      <c r="L36" s="96">
        <f t="shared" si="10"/>
        <v>2029</v>
      </c>
      <c r="M36" s="96">
        <f t="shared" si="10"/>
        <v>2030</v>
      </c>
      <c r="N36" s="96">
        <f t="shared" si="10"/>
        <v>2031</v>
      </c>
      <c r="O36" s="96">
        <f t="shared" si="10"/>
        <v>2032</v>
      </c>
      <c r="P36" s="96">
        <f t="shared" si="10"/>
        <v>2033</v>
      </c>
      <c r="Q36" s="96">
        <f t="shared" si="10"/>
        <v>2034</v>
      </c>
      <c r="R36" s="96">
        <f t="shared" si="10"/>
        <v>2035</v>
      </c>
      <c r="S36" s="96">
        <f t="shared" si="10"/>
        <v>2036</v>
      </c>
      <c r="T36" s="96">
        <f t="shared" si="10"/>
        <v>2037</v>
      </c>
      <c r="U36" s="96">
        <f t="shared" si="10"/>
        <v>2038</v>
      </c>
      <c r="V36" s="96">
        <f t="shared" si="10"/>
        <v>2039</v>
      </c>
      <c r="W36" s="96">
        <f t="shared" si="10"/>
        <v>2040</v>
      </c>
      <c r="X36" s="96">
        <f t="shared" si="10"/>
        <v>2041</v>
      </c>
      <c r="Y36" s="96">
        <f t="shared" si="10"/>
        <v>2042</v>
      </c>
      <c r="Z36" s="96">
        <f t="shared" si="10"/>
        <v>2043</v>
      </c>
      <c r="AA36" s="96">
        <f t="shared" si="10"/>
        <v>2044</v>
      </c>
      <c r="AB36" s="96">
        <f t="shared" si="10"/>
        <v>2045</v>
      </c>
      <c r="AC36" s="96">
        <f t="shared" si="10"/>
        <v>2046</v>
      </c>
      <c r="AD36" s="96">
        <f t="shared" si="10"/>
        <v>2047</v>
      </c>
      <c r="AE36" s="96">
        <f t="shared" si="10"/>
        <v>2048</v>
      </c>
      <c r="AF36" s="96">
        <f t="shared" si="10"/>
        <v>2049</v>
      </c>
      <c r="AG36" s="96">
        <f t="shared" si="10"/>
        <v>2050</v>
      </c>
      <c r="AH36" s="96">
        <f t="shared" si="10"/>
        <v>2051</v>
      </c>
      <c r="AI36" s="96">
        <f t="shared" si="10"/>
        <v>2052</v>
      </c>
      <c r="AJ36" s="96">
        <f t="shared" si="10"/>
        <v>2053</v>
      </c>
      <c r="AK36" s="96">
        <f t="shared" si="10"/>
        <v>2054</v>
      </c>
      <c r="AL36" s="96">
        <f t="shared" si="10"/>
        <v>2055</v>
      </c>
      <c r="AM36" s="96">
        <f t="shared" si="10"/>
        <v>2056</v>
      </c>
      <c r="AN36" s="96">
        <f t="shared" si="10"/>
        <v>2057</v>
      </c>
      <c r="AO36" s="96">
        <f t="shared" si="10"/>
        <v>2058</v>
      </c>
      <c r="AP36" s="96">
        <f t="shared" si="10"/>
        <v>2059</v>
      </c>
      <c r="AQ36" s="96">
        <f t="shared" si="10"/>
        <v>2060</v>
      </c>
      <c r="AR36" s="96">
        <f t="shared" si="10"/>
        <v>2061</v>
      </c>
      <c r="AS36" s="96">
        <f t="shared" si="10"/>
        <v>2062</v>
      </c>
      <c r="AT36" s="96">
        <f t="shared" si="10"/>
        <v>2063</v>
      </c>
      <c r="AU36" s="96">
        <f t="shared" si="10"/>
        <v>2064</v>
      </c>
      <c r="AV36" s="96">
        <f t="shared" si="10"/>
        <v>2065</v>
      </c>
      <c r="AW36" s="96">
        <f t="shared" si="10"/>
        <v>2066</v>
      </c>
      <c r="AX36" s="96">
        <f t="shared" si="10"/>
        <v>2067</v>
      </c>
      <c r="AY36" s="96">
        <f t="shared" si="10"/>
        <v>2068</v>
      </c>
      <c r="AZ36" s="96">
        <f t="shared" si="10"/>
        <v>2069</v>
      </c>
      <c r="BA36" s="96">
        <f t="shared" si="10"/>
        <v>2070</v>
      </c>
      <c r="BB36" s="96">
        <f t="shared" si="10"/>
        <v>2071</v>
      </c>
      <c r="BC36" s="96">
        <f t="shared" si="10"/>
        <v>2072</v>
      </c>
      <c r="BD36" s="96">
        <f t="shared" si="10"/>
        <v>2073</v>
      </c>
      <c r="BE36" s="96">
        <f t="shared" si="10"/>
        <v>2074</v>
      </c>
      <c r="BF36" s="96">
        <f t="shared" si="10"/>
        <v>2075</v>
      </c>
      <c r="BG36" s="96">
        <f t="shared" si="10"/>
        <v>2076</v>
      </c>
      <c r="BH36" s="96">
        <f t="shared" si="10"/>
        <v>2077</v>
      </c>
      <c r="BI36" s="96">
        <f t="shared" si="10"/>
        <v>2078</v>
      </c>
      <c r="BJ36" s="96">
        <f t="shared" si="10"/>
        <v>2079</v>
      </c>
      <c r="BK36" s="96">
        <f t="shared" si="10"/>
        <v>2080</v>
      </c>
      <c r="BL36" s="96">
        <f t="shared" si="10"/>
        <v>2081</v>
      </c>
      <c r="BM36" s="96">
        <f t="shared" si="10"/>
        <v>2082</v>
      </c>
      <c r="BN36" s="96">
        <f t="shared" si="10"/>
        <v>2083</v>
      </c>
      <c r="BO36" s="96">
        <f t="shared" si="10"/>
        <v>2084</v>
      </c>
      <c r="BP36" s="96">
        <f t="shared" si="10"/>
        <v>2085</v>
      </c>
      <c r="BQ36" s="96">
        <f t="shared" si="10"/>
        <v>2086</v>
      </c>
      <c r="BR36" s="96">
        <f t="shared" si="10"/>
        <v>2087</v>
      </c>
      <c r="BS36" s="96">
        <f t="shared" ref="BS36:CF36" si="11">BR36+1</f>
        <v>2088</v>
      </c>
      <c r="BT36" s="96">
        <f t="shared" si="11"/>
        <v>2089</v>
      </c>
      <c r="BU36" s="96">
        <f t="shared" si="11"/>
        <v>2090</v>
      </c>
      <c r="BV36" s="96">
        <f t="shared" si="11"/>
        <v>2091</v>
      </c>
      <c r="BW36" s="96">
        <f t="shared" si="11"/>
        <v>2092</v>
      </c>
      <c r="BX36" s="96">
        <f t="shared" si="11"/>
        <v>2093</v>
      </c>
      <c r="BY36" s="96">
        <f t="shared" si="11"/>
        <v>2094</v>
      </c>
      <c r="BZ36" s="96">
        <f t="shared" si="11"/>
        <v>2095</v>
      </c>
      <c r="CA36" s="96">
        <f t="shared" si="11"/>
        <v>2096</v>
      </c>
      <c r="CB36" s="96">
        <f t="shared" si="11"/>
        <v>2097</v>
      </c>
      <c r="CC36" s="96">
        <f t="shared" si="11"/>
        <v>2098</v>
      </c>
      <c r="CD36" s="96">
        <f t="shared" si="11"/>
        <v>2099</v>
      </c>
      <c r="CE36" s="96">
        <f t="shared" si="11"/>
        <v>2100</v>
      </c>
      <c r="CF36" s="96">
        <f t="shared" si="11"/>
        <v>2101</v>
      </c>
      <c r="CG36" s="94"/>
    </row>
    <row r="37" spans="1:85" ht="15" customHeight="1" x14ac:dyDescent="0.2">
      <c r="A37" s="98"/>
      <c r="B37" s="16" t="s">
        <v>67</v>
      </c>
      <c r="C37" s="64"/>
      <c r="D37" s="13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94"/>
    </row>
    <row r="38" spans="1:85" ht="15" customHeight="1" x14ac:dyDescent="0.2">
      <c r="A38" s="98"/>
      <c r="B38" s="7" t="s">
        <v>70</v>
      </c>
      <c r="C38" s="57" t="s">
        <v>5</v>
      </c>
      <c r="D38" s="8">
        <f>SUM(E38:CF38)</f>
        <v>49700</v>
      </c>
      <c r="E38" s="9">
        <f>IF(YEAR('ИД (Уберизация зак)'!$G$6)=E$17,SUM($E$31:E$32),IF(YEAR('ИД (Уберизация зак)'!$G$6)&gt;E$17,0,SUM(E$31:E$32)))</f>
        <v>0</v>
      </c>
      <c r="F38" s="9">
        <f>IF(YEAR('ИД (Уберизация зак)'!$G$6)=F$17,SUM($E$31:F$32),IF(YEAR('ИД (Уберизация зак)'!$G$6)&gt;F$17,0,SUM(F$31:F$32)))</f>
        <v>0</v>
      </c>
      <c r="G38" s="9">
        <f>IF(YEAR('ИД (Уберизация зак)'!$G$6)=G$17,SUM($E$31:G$32),IF(YEAR('ИД (Уберизация зак)'!$G$6)&gt;G$17,0,SUM(G$31:G$32)))</f>
        <v>49700</v>
      </c>
      <c r="H38" s="9">
        <f>IF(YEAR('ИД (Уберизация зак)'!$G$6)=H$17,SUM($E$31:H$32),IF(YEAR('ИД (Уберизация зак)'!$G$6)&gt;H$17,0,SUM(H$31:H$32)))</f>
        <v>0</v>
      </c>
      <c r="I38" s="9">
        <f>IF(YEAR('ИД (Уберизация зак)'!$G$6)=I$17,SUM($E$31:I$32),IF(YEAR('ИД (Уберизация зак)'!$G$6)&gt;I$17,0,SUM(I$31:I$32)))</f>
        <v>0</v>
      </c>
      <c r="J38" s="9">
        <f>IF(YEAR('ИД (Уберизация зак)'!$G$6)=J$17,SUM($E$31:J$32),IF(YEAR('ИД (Уберизация зак)'!$G$6)&gt;J$17,0,SUM(J$31:J$32)))</f>
        <v>0</v>
      </c>
      <c r="K38" s="9">
        <f>IF(YEAR('ИД (Уберизация зак)'!$G$6)=K$17,SUM($E$31:K$32),IF(YEAR('ИД (Уберизация зак)'!$G$6)&gt;K$17,0,SUM(K$31:K$32)))</f>
        <v>0</v>
      </c>
      <c r="L38" s="9">
        <f>IF(YEAR('ИД (Уберизация зак)'!$G$6)=L$17,SUM($E$31:L$32),IF(YEAR('ИД (Уберизация зак)'!$G$6)&gt;L$17,0,SUM(L$31:L$32)))</f>
        <v>0</v>
      </c>
      <c r="M38" s="9">
        <f>IF(YEAR('ИД (Уберизация зак)'!$G$6)=M$17,SUM($E$31:M$32),IF(YEAR('ИД (Уберизация зак)'!$G$6)&gt;M$17,0,SUM(M$31:M$32)))</f>
        <v>0</v>
      </c>
      <c r="N38" s="9">
        <f>IF(YEAR('ИД (Уберизация зак)'!$G$6)=N$17,SUM($E$31:N$32),IF(YEAR('ИД (Уберизация зак)'!$G$6)&gt;N$17,0,SUM(N$31:N$32)))</f>
        <v>0</v>
      </c>
      <c r="O38" s="9">
        <f>IF(YEAR('ИД (Уберизация зак)'!$G$6)=O$17,SUM($E$31:O$32),IF(YEAR('ИД (Уберизация зак)'!$G$6)&gt;O$17,0,SUM(O$31:O$32)))</f>
        <v>0</v>
      </c>
      <c r="P38" s="9">
        <f>IF(YEAR('ИД (Уберизация зак)'!$G$6)=P$17,SUM($E$31:P$32),IF(YEAR('ИД (Уберизация зак)'!$G$6)&gt;P$17,0,SUM(P$31:P$32)))</f>
        <v>0</v>
      </c>
      <c r="Q38" s="9">
        <f>IF(YEAR('ИД (Уберизация зак)'!$G$6)=Q$17,SUM($E$31:Q$32),IF(YEAR('ИД (Уберизация зак)'!$G$6)&gt;Q$17,0,SUM(Q$31:Q$32)))</f>
        <v>0</v>
      </c>
      <c r="R38" s="9">
        <f>IF(YEAR('ИД (Уберизация зак)'!$G$6)=R$17,SUM($E$31:R$32),IF(YEAR('ИД (Уберизация зак)'!$G$6)&gt;R$17,0,SUM(R$31:R$32)))</f>
        <v>0</v>
      </c>
      <c r="S38" s="9">
        <f>IF(YEAR('ИД (Уберизация зак)'!$G$6)=S$17,SUM($E$31:S$32),IF(YEAR('ИД (Уберизация зак)'!$G$6)&gt;S$17,0,SUM(S$31:S$32)))</f>
        <v>0</v>
      </c>
      <c r="T38" s="9">
        <f>IF(YEAR('ИД (Уберизация зак)'!$G$6)=T$17,SUM($E$31:T$32),IF(YEAR('ИД (Уберизация зак)'!$G$6)&gt;T$17,0,SUM(T$31:T$32)))</f>
        <v>0</v>
      </c>
      <c r="U38" s="9">
        <f>IF(YEAR('ИД (Уберизация зак)'!$G$6)=U$17,SUM($E$31:U$32),IF(YEAR('ИД (Уберизация зак)'!$G$6)&gt;U$17,0,SUM(U$31:U$32)))</f>
        <v>0</v>
      </c>
      <c r="V38" s="9">
        <f>IF(YEAR('ИД (Уберизация зак)'!$G$6)=V$17,SUM($E$31:V$32),IF(YEAR('ИД (Уберизация зак)'!$G$6)&gt;V$17,0,SUM(V$31:V$32)))</f>
        <v>0</v>
      </c>
      <c r="W38" s="9">
        <f>IF(YEAR('ИД (Уберизация зак)'!$G$6)=W$17,SUM($E$31:W$32),IF(YEAR('ИД (Уберизация зак)'!$G$6)&gt;W$17,0,SUM(W$31:W$32)))</f>
        <v>0</v>
      </c>
      <c r="X38" s="9">
        <f>IF(YEAR('ИД (Уберизация зак)'!$G$6)=X$17,SUM($E$31:X$32),IF(YEAR('ИД (Уберизация зак)'!$G$6)&gt;X$17,0,SUM(X$31:X$32)))</f>
        <v>0</v>
      </c>
      <c r="Y38" s="9">
        <f>IF(YEAR('ИД (Уберизация зак)'!$G$6)=Y$17,SUM($E$31:Y$32),IF(YEAR('ИД (Уберизация зак)'!$G$6)&gt;Y$17,0,SUM(Y$31:Y$32)))</f>
        <v>0</v>
      </c>
      <c r="Z38" s="9">
        <f>IF(YEAR('ИД (Уберизация зак)'!$G$6)=Z$17,SUM($E$31:Z$32),IF(YEAR('ИД (Уберизация зак)'!$G$6)&gt;Z$17,0,SUM(Z$31:Z$32)))</f>
        <v>0</v>
      </c>
      <c r="AA38" s="9">
        <f>IF(YEAR('ИД (Уберизация зак)'!$G$6)=AA$17,SUM($E$31:AA$32),IF(YEAR('ИД (Уберизация зак)'!$G$6)&gt;AA$17,0,SUM(AA$31:AA$32)))</f>
        <v>0</v>
      </c>
      <c r="AB38" s="9">
        <f>IF(YEAR('ИД (Уберизация зак)'!$G$6)=AB$17,SUM($E$31:AB$32),IF(YEAR('ИД (Уберизация зак)'!$G$6)&gt;AB$17,0,SUM(AB$31:AB$32)))</f>
        <v>0</v>
      </c>
      <c r="AC38" s="9">
        <f>IF(YEAR('ИД (Уберизация зак)'!$G$6)=AC$17,SUM($E$31:AC$32),IF(YEAR('ИД (Уберизация зак)'!$G$6)&gt;AC$17,0,SUM(AC$31:AC$32)))</f>
        <v>0</v>
      </c>
      <c r="AD38" s="9">
        <f>IF(YEAR('ИД (Уберизация зак)'!$G$6)=AD$17,SUM($E$31:AD$32),IF(YEAR('ИД (Уберизация зак)'!$G$6)&gt;AD$17,0,SUM(AD$31:AD$32)))</f>
        <v>0</v>
      </c>
      <c r="AE38" s="9">
        <f>IF(YEAR('ИД (Уберизация зак)'!$G$6)=AE$17,SUM($E$31:AE$32),IF(YEAR('ИД (Уберизация зак)'!$G$6)&gt;AE$17,0,SUM(AE$31:AE$32)))</f>
        <v>0</v>
      </c>
      <c r="AF38" s="9">
        <f>IF(YEAR('ИД (Уберизация зак)'!$G$6)=AF$17,SUM($E$31:AF$32),IF(YEAR('ИД (Уберизация зак)'!$G$6)&gt;AF$17,0,SUM(AF$31:AF$32)))</f>
        <v>0</v>
      </c>
      <c r="AG38" s="9">
        <f>IF(YEAR('ИД (Уберизация зак)'!$G$6)=AG$17,SUM($E$31:AG$32),IF(YEAR('ИД (Уберизация зак)'!$G$6)&gt;AG$17,0,SUM(AG$31:AG$32)))</f>
        <v>0</v>
      </c>
      <c r="AH38" s="9">
        <f>IF(YEAR('ИД (Уберизация зак)'!$G$6)=AH$17,SUM($E$31:AH$32),IF(YEAR('ИД (Уберизация зак)'!$G$6)&gt;AH$17,0,SUM(AH$31:AH$32)))</f>
        <v>0</v>
      </c>
      <c r="AI38" s="9">
        <f>IF(YEAR('ИД (Уберизация зак)'!$G$6)=AI$17,SUM($E$31:AI$32),IF(YEAR('ИД (Уберизация зак)'!$G$6)&gt;AI$17,0,SUM(AI$31:AI$32)))</f>
        <v>0</v>
      </c>
      <c r="AJ38" s="9">
        <f>IF(YEAR('ИД (Уберизация зак)'!$G$6)=AJ$17,SUM($E$31:AJ$32),IF(YEAR('ИД (Уберизация зак)'!$G$6)&gt;AJ$17,0,SUM(AJ$31:AJ$32)))</f>
        <v>0</v>
      </c>
      <c r="AK38" s="9">
        <f>IF(YEAR('ИД (Уберизация зак)'!$G$6)=AK$17,SUM($E$31:AK$32),IF(YEAR('ИД (Уберизация зак)'!$G$6)&gt;AK$17,0,SUM(AK$31:AK$32)))</f>
        <v>0</v>
      </c>
      <c r="AL38" s="9">
        <f>IF(YEAR('ИД (Уберизация зак)'!$G$6)=AL$17,SUM($E$31:AL$32),IF(YEAR('ИД (Уберизация зак)'!$G$6)&gt;AL$17,0,SUM(AL$31:AL$32)))</f>
        <v>0</v>
      </c>
      <c r="AM38" s="9">
        <f>IF(YEAR('ИД (Уберизация зак)'!$G$6)=AM$17,SUM($E$31:AM$32),IF(YEAR('ИД (Уберизация зак)'!$G$6)&gt;AM$17,0,SUM(AM$31:AM$32)))</f>
        <v>0</v>
      </c>
      <c r="AN38" s="9">
        <f>IF(YEAR('ИД (Уберизация зак)'!$G$6)=AN$17,SUM($E$31:AN$32),IF(YEAR('ИД (Уберизация зак)'!$G$6)&gt;AN$17,0,SUM(AN$31:AN$32)))</f>
        <v>0</v>
      </c>
      <c r="AO38" s="9">
        <f>IF(YEAR('ИД (Уберизация зак)'!$G$6)=AO$17,SUM($E$31:AO$32),IF(YEAR('ИД (Уберизация зак)'!$G$6)&gt;AO$17,0,SUM(AO$31:AO$32)))</f>
        <v>0</v>
      </c>
      <c r="AP38" s="9">
        <f>IF(YEAR('ИД (Уберизация зак)'!$G$6)=AP$17,SUM($E$31:AP$32),IF(YEAR('ИД (Уберизация зак)'!$G$6)&gt;AP$17,0,SUM(AP$31:AP$32)))</f>
        <v>0</v>
      </c>
      <c r="AQ38" s="9">
        <f>IF(YEAR('ИД (Уберизация зак)'!$G$6)=AQ$17,SUM($E$31:AQ$32),IF(YEAR('ИД (Уберизация зак)'!$G$6)&gt;AQ$17,0,SUM(AQ$31:AQ$32)))</f>
        <v>0</v>
      </c>
      <c r="AR38" s="9">
        <f>IF(YEAR('ИД (Уберизация зак)'!$G$6)=AR$17,SUM($E$31:AR$32),IF(YEAR('ИД (Уберизация зак)'!$G$6)&gt;AR$17,0,SUM(AR$31:AR$32)))</f>
        <v>0</v>
      </c>
      <c r="AS38" s="9">
        <f>IF(YEAR('ИД (Уберизация зак)'!$G$6)=AS$17,SUM($E$31:AS$32),IF(YEAR('ИД (Уберизация зак)'!$G$6)&gt;AS$17,0,SUM(AS$31:AS$32)))</f>
        <v>0</v>
      </c>
      <c r="AT38" s="9">
        <f>IF(YEAR('ИД (Уберизация зак)'!$G$6)=AT$17,SUM($E$31:AT$32),IF(YEAR('ИД (Уберизация зак)'!$G$6)&gt;AT$17,0,SUM(AT$31:AT$32)))</f>
        <v>0</v>
      </c>
      <c r="AU38" s="9">
        <f>IF(YEAR('ИД (Уберизация зак)'!$G$6)=AU$17,SUM($E$31:AU$32),IF(YEAR('ИД (Уберизация зак)'!$G$6)&gt;AU$17,0,SUM(AU$31:AU$32)))</f>
        <v>0</v>
      </c>
      <c r="AV38" s="9">
        <f>IF(YEAR('ИД (Уберизация зак)'!$G$6)=AV$17,SUM($E$31:AV$32),IF(YEAR('ИД (Уберизация зак)'!$G$6)&gt;AV$17,0,SUM(AV$31:AV$32)))</f>
        <v>0</v>
      </c>
      <c r="AW38" s="9">
        <f>IF(YEAR('ИД (Уберизация зак)'!$G$6)=AW$17,SUM($E$31:AW$32),IF(YEAR('ИД (Уберизация зак)'!$G$6)&gt;AW$17,0,SUM(AW$31:AW$32)))</f>
        <v>0</v>
      </c>
      <c r="AX38" s="9">
        <f>IF(YEAR('ИД (Уберизация зак)'!$G$6)=AX$17,SUM($E$31:AX$32),IF(YEAR('ИД (Уберизация зак)'!$G$6)&gt;AX$17,0,SUM(AX$31:AX$32)))</f>
        <v>0</v>
      </c>
      <c r="AY38" s="9">
        <f>IF(YEAR('ИД (Уберизация зак)'!$G$6)=AY$17,SUM($E$31:AY$32),IF(YEAR('ИД (Уберизация зак)'!$G$6)&gt;AY$17,0,SUM(AY$31:AY$32)))</f>
        <v>0</v>
      </c>
      <c r="AZ38" s="9">
        <f>IF(YEAR('ИД (Уберизация зак)'!$G$6)=AZ$17,SUM($E$31:AZ$32),IF(YEAR('ИД (Уберизация зак)'!$G$6)&gt;AZ$17,0,SUM(AZ$31:AZ$32)))</f>
        <v>0</v>
      </c>
      <c r="BA38" s="9">
        <f>IF(YEAR('ИД (Уберизация зак)'!$G$6)=BA$17,SUM($E$31:BA$32),IF(YEAR('ИД (Уберизация зак)'!$G$6)&gt;BA$17,0,SUM(BA$31:BA$32)))</f>
        <v>0</v>
      </c>
      <c r="BB38" s="9">
        <f>IF(YEAR('ИД (Уберизация зак)'!$G$6)=BB$17,SUM($E$31:BB$32),IF(YEAR('ИД (Уберизация зак)'!$G$6)&gt;BB$17,0,SUM(BB$31:BB$32)))</f>
        <v>0</v>
      </c>
      <c r="BC38" s="9">
        <f>IF(YEAR('ИД (Уберизация зак)'!$G$6)=BC$17,SUM($E$31:BC$32),IF(YEAR('ИД (Уберизация зак)'!$G$6)&gt;BC$17,0,SUM(BC$31:BC$32)))</f>
        <v>0</v>
      </c>
      <c r="BD38" s="9">
        <f>IF(YEAR('ИД (Уберизация зак)'!$G$6)=BD$17,SUM($E$31:BD$32),IF(YEAR('ИД (Уберизация зак)'!$G$6)&gt;BD$17,0,SUM(BD$31:BD$32)))</f>
        <v>0</v>
      </c>
      <c r="BE38" s="9">
        <f>IF(YEAR('ИД (Уберизация зак)'!$G$6)=BE$17,SUM($E$31:BE$32),IF(YEAR('ИД (Уберизация зак)'!$G$6)&gt;BE$17,0,SUM(BE$31:BE$32)))</f>
        <v>0</v>
      </c>
      <c r="BF38" s="9">
        <f>IF(YEAR('ИД (Уберизация зак)'!$G$6)=BF$17,SUM($E$31:BF$32),IF(YEAR('ИД (Уберизация зак)'!$G$6)&gt;BF$17,0,SUM(BF$31:BF$32)))</f>
        <v>0</v>
      </c>
      <c r="BG38" s="9">
        <f>IF(YEAR('ИД (Уберизация зак)'!$G$6)=BG$17,SUM($E$31:BG$32),IF(YEAR('ИД (Уберизация зак)'!$G$6)&gt;BG$17,0,SUM(BG$31:BG$32)))</f>
        <v>0</v>
      </c>
      <c r="BH38" s="9">
        <f>IF(YEAR('ИД (Уберизация зак)'!$G$6)=BH$17,SUM($E$31:BH$32),IF(YEAR('ИД (Уберизация зак)'!$G$6)&gt;BH$17,0,SUM(BH$31:BH$32)))</f>
        <v>0</v>
      </c>
      <c r="BI38" s="9">
        <f>IF(YEAR('ИД (Уберизация зак)'!$G$6)=BI$17,SUM($E$31:BI$32),IF(YEAR('ИД (Уберизация зак)'!$G$6)&gt;BI$17,0,SUM(BI$31:BI$32)))</f>
        <v>0</v>
      </c>
      <c r="BJ38" s="9">
        <f>IF(YEAR('ИД (Уберизация зак)'!$G$6)=BJ$17,SUM($E$31:BJ$32),IF(YEAR('ИД (Уберизация зак)'!$G$6)&gt;BJ$17,0,SUM(BJ$31:BJ$32)))</f>
        <v>0</v>
      </c>
      <c r="BK38" s="9">
        <f>IF(YEAR('ИД (Уберизация зак)'!$G$6)=BK$17,SUM($E$31:BK$32),IF(YEAR('ИД (Уберизация зак)'!$G$6)&gt;BK$17,0,SUM(BK$31:BK$32)))</f>
        <v>0</v>
      </c>
      <c r="BL38" s="9">
        <f>IF(YEAR('ИД (Уберизация зак)'!$G$6)=BL$17,SUM($E$31:BL$32),IF(YEAR('ИД (Уберизация зак)'!$G$6)&gt;BL$17,0,SUM(BL$31:BL$32)))</f>
        <v>0</v>
      </c>
      <c r="BM38" s="9">
        <f>IF(YEAR('ИД (Уберизация зак)'!$G$6)=BM$17,SUM($E$31:BM$32),IF(YEAR('ИД (Уберизация зак)'!$G$6)&gt;BM$17,0,SUM(BM$31:BM$32)))</f>
        <v>0</v>
      </c>
      <c r="BN38" s="9">
        <f>IF(YEAR('ИД (Уберизация зак)'!$G$6)=BN$17,SUM($E$31:BN$32),IF(YEAR('ИД (Уберизация зак)'!$G$6)&gt;BN$17,0,SUM(BN$31:BN$32)))</f>
        <v>0</v>
      </c>
      <c r="BO38" s="9">
        <f>IF(YEAR('ИД (Уберизация зак)'!$G$6)=BO$17,SUM($E$31:BO$32),IF(YEAR('ИД (Уберизация зак)'!$G$6)&gt;BO$17,0,SUM(BO$31:BO$32)))</f>
        <v>0</v>
      </c>
      <c r="BP38" s="9">
        <f>IF(YEAR('ИД (Уберизация зак)'!$G$6)=BP$17,SUM($E$31:BP$32),IF(YEAR('ИД (Уберизация зак)'!$G$6)&gt;BP$17,0,SUM(BP$31:BP$32)))</f>
        <v>0</v>
      </c>
      <c r="BQ38" s="9">
        <f>IF(YEAR('ИД (Уберизация зак)'!$G$6)=BQ$17,SUM($E$31:BQ$32),IF(YEAR('ИД (Уберизация зак)'!$G$6)&gt;BQ$17,0,SUM(BQ$31:BQ$32)))</f>
        <v>0</v>
      </c>
      <c r="BR38" s="9">
        <f>IF(YEAR('ИД (Уберизация зак)'!$G$6)=BR$17,SUM($E$31:BR$32),IF(YEAR('ИД (Уберизация зак)'!$G$6)&gt;BR$17,0,SUM(BR$31:BR$32)))</f>
        <v>0</v>
      </c>
      <c r="BS38" s="9">
        <f>IF(YEAR('ИД (Уберизация зак)'!$G$6)=BS$17,SUM($E$31:BS$32),IF(YEAR('ИД (Уберизация зак)'!$G$6)&gt;BS$17,0,SUM(BS$31:BS$32)))</f>
        <v>0</v>
      </c>
      <c r="BT38" s="9">
        <f>IF(YEAR('ИД (Уберизация зак)'!$G$6)=BT$17,SUM($E$31:BT$32),IF(YEAR('ИД (Уберизация зак)'!$G$6)&gt;BT$17,0,SUM(BT$31:BT$32)))</f>
        <v>0</v>
      </c>
      <c r="BU38" s="9">
        <f>IF(YEAR('ИД (Уберизация зак)'!$G$6)=BU$17,SUM($E$31:BU$32),IF(YEAR('ИД (Уберизация зак)'!$G$6)&gt;BU$17,0,SUM(BU$31:BU$32)))</f>
        <v>0</v>
      </c>
      <c r="BV38" s="9">
        <f>IF(YEAR('ИД (Уберизация зак)'!$G$6)=BV$17,SUM($E$31:BV$32),IF(YEAR('ИД (Уберизация зак)'!$G$6)&gt;BV$17,0,SUM(BV$31:BV$32)))</f>
        <v>0</v>
      </c>
      <c r="BW38" s="9">
        <f>IF(YEAR('ИД (Уберизация зак)'!$G$6)=BW$17,SUM($E$31:BW$32),IF(YEAR('ИД (Уберизация зак)'!$G$6)&gt;BW$17,0,SUM(BW$31:BW$32)))</f>
        <v>0</v>
      </c>
      <c r="BX38" s="9">
        <f>IF(YEAR('ИД (Уберизация зак)'!$G$6)=BX$17,SUM($E$31:BX$32),IF(YEAR('ИД (Уберизация зак)'!$G$6)&gt;BX$17,0,SUM(BX$31:BX$32)))</f>
        <v>0</v>
      </c>
      <c r="BY38" s="9">
        <f>IF(YEAR('ИД (Уберизация зак)'!$G$6)=BY$17,SUM($E$31:BY$32),IF(YEAR('ИД (Уберизация зак)'!$G$6)&gt;BY$17,0,SUM(BY$31:BY$32)))</f>
        <v>0</v>
      </c>
      <c r="BZ38" s="9">
        <f>IF(YEAR('ИД (Уберизация зак)'!$G$6)=BZ$17,SUM($E$31:BZ$32),IF(YEAR('ИД (Уберизация зак)'!$G$6)&gt;BZ$17,0,SUM(BZ$31:BZ$32)))</f>
        <v>0</v>
      </c>
      <c r="CA38" s="9">
        <f>IF(YEAR('ИД (Уберизация зак)'!$G$6)=CA$17,SUM($E$31:CA$32),IF(YEAR('ИД (Уберизация зак)'!$G$6)&gt;CA$17,0,SUM(CA$31:CA$32)))</f>
        <v>0</v>
      </c>
      <c r="CB38" s="9">
        <f>IF(YEAR('ИД (Уберизация зак)'!$G$6)=CB$17,SUM($E$31:CB$32),IF(YEAR('ИД (Уберизация зак)'!$G$6)&gt;CB$17,0,SUM(CB$31:CB$32)))</f>
        <v>0</v>
      </c>
      <c r="CC38" s="9">
        <f>IF(YEAR('ИД (Уберизация зак)'!$G$6)=CC$17,SUM($E$31:CC$32),IF(YEAR('ИД (Уберизация зак)'!$G$6)&gt;CC$17,0,SUM(CC$31:CC$32)))</f>
        <v>0</v>
      </c>
      <c r="CD38" s="9">
        <f>IF(YEAR('ИД (Уберизация зак)'!$G$6)=CD$17,SUM($E$31:CD$32),IF(YEAR('ИД (Уберизация зак)'!$G$6)&gt;CD$17,0,SUM(CD$31:CD$32)))</f>
        <v>0</v>
      </c>
      <c r="CE38" s="9">
        <f>IF(YEAR('ИД (Уберизация зак)'!$G$6)=CE$17,SUM($E$31:CE$32),IF(YEAR('ИД (Уберизация зак)'!$G$6)&gt;CE$17,0,SUM(CE$31:CE$32)))</f>
        <v>0</v>
      </c>
      <c r="CF38" s="9">
        <f>IF(YEAR('ИД (Уберизация зак)'!$G$6)=CF$17,SUM($E$31:CF$32),IF(YEAR('ИД (Уберизация зак)'!$G$6)&gt;CF$17,0,SUM(CF$31:CF$32)))</f>
        <v>0</v>
      </c>
      <c r="CG38" s="94"/>
    </row>
    <row r="39" spans="1:85" ht="15" customHeight="1" x14ac:dyDescent="0.2">
      <c r="A39" s="98"/>
      <c r="B39" s="7" t="s">
        <v>71</v>
      </c>
      <c r="C39" s="57" t="s">
        <v>5</v>
      </c>
      <c r="D39" s="8">
        <f>D38</f>
        <v>49700</v>
      </c>
      <c r="E39" s="9">
        <f ca="1">E38*E97</f>
        <v>0</v>
      </c>
      <c r="F39" s="9">
        <f ca="1">(E39+F38)*F97</f>
        <v>0</v>
      </c>
      <c r="G39" s="9">
        <f t="shared" ref="G39:BR39" ca="1" si="12">(F39+G38)*G97</f>
        <v>49700</v>
      </c>
      <c r="H39" s="9">
        <f t="shared" ca="1" si="12"/>
        <v>49700</v>
      </c>
      <c r="I39" s="9">
        <f t="shared" ca="1" si="12"/>
        <v>49700</v>
      </c>
      <c r="J39" s="9">
        <f t="shared" ca="1" si="12"/>
        <v>49700</v>
      </c>
      <c r="K39" s="9">
        <f t="shared" ca="1" si="12"/>
        <v>49700</v>
      </c>
      <c r="L39" s="9">
        <f t="shared" ca="1" si="12"/>
        <v>49700</v>
      </c>
      <c r="M39" s="9">
        <f t="shared" ca="1" si="12"/>
        <v>0</v>
      </c>
      <c r="N39" s="9">
        <f t="shared" ca="1" si="12"/>
        <v>0</v>
      </c>
      <c r="O39" s="9">
        <f t="shared" ca="1" si="12"/>
        <v>0</v>
      </c>
      <c r="P39" s="9">
        <f t="shared" ca="1" si="12"/>
        <v>0</v>
      </c>
      <c r="Q39" s="9">
        <f t="shared" ca="1" si="12"/>
        <v>0</v>
      </c>
      <c r="R39" s="9">
        <f t="shared" ca="1" si="12"/>
        <v>0</v>
      </c>
      <c r="S39" s="9">
        <f t="shared" ca="1" si="12"/>
        <v>0</v>
      </c>
      <c r="T39" s="9">
        <f t="shared" ca="1" si="12"/>
        <v>0</v>
      </c>
      <c r="U39" s="9">
        <f t="shared" ca="1" si="12"/>
        <v>0</v>
      </c>
      <c r="V39" s="9">
        <f t="shared" ca="1" si="12"/>
        <v>0</v>
      </c>
      <c r="W39" s="9">
        <f t="shared" ca="1" si="12"/>
        <v>0</v>
      </c>
      <c r="X39" s="9">
        <f t="shared" ca="1" si="12"/>
        <v>0</v>
      </c>
      <c r="Y39" s="9">
        <f t="shared" ca="1" si="12"/>
        <v>0</v>
      </c>
      <c r="Z39" s="9">
        <f t="shared" ca="1" si="12"/>
        <v>0</v>
      </c>
      <c r="AA39" s="9">
        <f t="shared" ca="1" si="12"/>
        <v>0</v>
      </c>
      <c r="AB39" s="9">
        <f t="shared" ca="1" si="12"/>
        <v>0</v>
      </c>
      <c r="AC39" s="9">
        <f t="shared" ca="1" si="12"/>
        <v>0</v>
      </c>
      <c r="AD39" s="9">
        <f t="shared" ca="1" si="12"/>
        <v>0</v>
      </c>
      <c r="AE39" s="9">
        <f t="shared" ca="1" si="12"/>
        <v>0</v>
      </c>
      <c r="AF39" s="9">
        <f t="shared" ca="1" si="12"/>
        <v>0</v>
      </c>
      <c r="AG39" s="9">
        <f t="shared" ca="1" si="12"/>
        <v>0</v>
      </c>
      <c r="AH39" s="9">
        <f t="shared" ca="1" si="12"/>
        <v>0</v>
      </c>
      <c r="AI39" s="9">
        <f t="shared" ca="1" si="12"/>
        <v>0</v>
      </c>
      <c r="AJ39" s="9">
        <f t="shared" ca="1" si="12"/>
        <v>0</v>
      </c>
      <c r="AK39" s="9">
        <f t="shared" ca="1" si="12"/>
        <v>0</v>
      </c>
      <c r="AL39" s="9">
        <f t="shared" ca="1" si="12"/>
        <v>0</v>
      </c>
      <c r="AM39" s="9">
        <f t="shared" ca="1" si="12"/>
        <v>0</v>
      </c>
      <c r="AN39" s="9">
        <f t="shared" ca="1" si="12"/>
        <v>0</v>
      </c>
      <c r="AO39" s="9">
        <f t="shared" ca="1" si="12"/>
        <v>0</v>
      </c>
      <c r="AP39" s="9">
        <f t="shared" ca="1" si="12"/>
        <v>0</v>
      </c>
      <c r="AQ39" s="9">
        <f t="shared" ca="1" si="12"/>
        <v>0</v>
      </c>
      <c r="AR39" s="9">
        <f t="shared" ca="1" si="12"/>
        <v>0</v>
      </c>
      <c r="AS39" s="9">
        <f t="shared" ca="1" si="12"/>
        <v>0</v>
      </c>
      <c r="AT39" s="9">
        <f t="shared" ca="1" si="12"/>
        <v>0</v>
      </c>
      <c r="AU39" s="9">
        <f t="shared" ca="1" si="12"/>
        <v>0</v>
      </c>
      <c r="AV39" s="9">
        <f t="shared" ca="1" si="12"/>
        <v>0</v>
      </c>
      <c r="AW39" s="9">
        <f t="shared" ca="1" si="12"/>
        <v>0</v>
      </c>
      <c r="AX39" s="9">
        <f t="shared" ca="1" si="12"/>
        <v>0</v>
      </c>
      <c r="AY39" s="9">
        <f t="shared" ca="1" si="12"/>
        <v>0</v>
      </c>
      <c r="AZ39" s="9">
        <f t="shared" ca="1" si="12"/>
        <v>0</v>
      </c>
      <c r="BA39" s="9">
        <f t="shared" ca="1" si="12"/>
        <v>0</v>
      </c>
      <c r="BB39" s="9">
        <f t="shared" ca="1" si="12"/>
        <v>0</v>
      </c>
      <c r="BC39" s="9">
        <f t="shared" ca="1" si="12"/>
        <v>0</v>
      </c>
      <c r="BD39" s="9">
        <f t="shared" ca="1" si="12"/>
        <v>0</v>
      </c>
      <c r="BE39" s="9">
        <f t="shared" ca="1" si="12"/>
        <v>0</v>
      </c>
      <c r="BF39" s="9">
        <f t="shared" ca="1" si="12"/>
        <v>0</v>
      </c>
      <c r="BG39" s="9">
        <f t="shared" ca="1" si="12"/>
        <v>0</v>
      </c>
      <c r="BH39" s="9">
        <f t="shared" ca="1" si="12"/>
        <v>0</v>
      </c>
      <c r="BI39" s="9">
        <f t="shared" ca="1" si="12"/>
        <v>0</v>
      </c>
      <c r="BJ39" s="9">
        <f t="shared" ca="1" si="12"/>
        <v>0</v>
      </c>
      <c r="BK39" s="9">
        <f t="shared" ca="1" si="12"/>
        <v>0</v>
      </c>
      <c r="BL39" s="9">
        <f t="shared" ca="1" si="12"/>
        <v>0</v>
      </c>
      <c r="BM39" s="9">
        <f t="shared" ca="1" si="12"/>
        <v>0</v>
      </c>
      <c r="BN39" s="9">
        <f t="shared" ca="1" si="12"/>
        <v>0</v>
      </c>
      <c r="BO39" s="9">
        <f t="shared" ca="1" si="12"/>
        <v>0</v>
      </c>
      <c r="BP39" s="9">
        <f t="shared" ca="1" si="12"/>
        <v>0</v>
      </c>
      <c r="BQ39" s="9">
        <f t="shared" ca="1" si="12"/>
        <v>0</v>
      </c>
      <c r="BR39" s="9">
        <f t="shared" ca="1" si="12"/>
        <v>0</v>
      </c>
      <c r="BS39" s="9">
        <f t="shared" ref="BS39:CF39" ca="1" si="13">(BR39+BS38)*BS97</f>
        <v>0</v>
      </c>
      <c r="BT39" s="9">
        <f t="shared" ca="1" si="13"/>
        <v>0</v>
      </c>
      <c r="BU39" s="9">
        <f t="shared" ca="1" si="13"/>
        <v>0</v>
      </c>
      <c r="BV39" s="9">
        <f t="shared" ca="1" si="13"/>
        <v>0</v>
      </c>
      <c r="BW39" s="9">
        <f t="shared" ca="1" si="13"/>
        <v>0</v>
      </c>
      <c r="BX39" s="9">
        <f t="shared" ca="1" si="13"/>
        <v>0</v>
      </c>
      <c r="BY39" s="9">
        <f t="shared" ca="1" si="13"/>
        <v>0</v>
      </c>
      <c r="BZ39" s="9">
        <f t="shared" ca="1" si="13"/>
        <v>0</v>
      </c>
      <c r="CA39" s="9">
        <f t="shared" ca="1" si="13"/>
        <v>0</v>
      </c>
      <c r="CB39" s="9">
        <f t="shared" ca="1" si="13"/>
        <v>0</v>
      </c>
      <c r="CC39" s="9">
        <f t="shared" ca="1" si="13"/>
        <v>0</v>
      </c>
      <c r="CD39" s="9">
        <f t="shared" ca="1" si="13"/>
        <v>0</v>
      </c>
      <c r="CE39" s="9">
        <f t="shared" ca="1" si="13"/>
        <v>0</v>
      </c>
      <c r="CF39" s="9">
        <f t="shared" ca="1" si="13"/>
        <v>0</v>
      </c>
      <c r="CG39" s="94"/>
    </row>
    <row r="40" spans="1:85" ht="15" customHeight="1" x14ac:dyDescent="0.2">
      <c r="A40" s="98"/>
      <c r="B40" s="7" t="s">
        <v>796</v>
      </c>
      <c r="C40" s="57" t="s">
        <v>5</v>
      </c>
      <c r="D40" s="8">
        <f>SUM(E40:CF40)</f>
        <v>0</v>
      </c>
      <c r="E40" s="9">
        <f>'ИД (Уберизация зак)'!H89</f>
        <v>0</v>
      </c>
      <c r="F40" s="9">
        <f>'ИД (Уберизация зак)'!I89</f>
        <v>0</v>
      </c>
      <c r="G40" s="9">
        <f>'ИД (Уберизация зак)'!J89</f>
        <v>0</v>
      </c>
      <c r="H40" s="9">
        <f>'ИД (Уберизация зак)'!K89</f>
        <v>0</v>
      </c>
      <c r="I40" s="9">
        <f>'ИД (Уберизация зак)'!L89</f>
        <v>0</v>
      </c>
      <c r="J40" s="9">
        <f>'ИД (Уберизация зак)'!M89</f>
        <v>0</v>
      </c>
      <c r="K40" s="9">
        <f>'ИД (Уберизация зак)'!N89</f>
        <v>0</v>
      </c>
      <c r="L40" s="9">
        <f>'ИД (Уберизация зак)'!O89</f>
        <v>0</v>
      </c>
      <c r="M40" s="9">
        <f>'ИД (Уберизация зак)'!P89</f>
        <v>0</v>
      </c>
      <c r="N40" s="9">
        <f>'ИД (Уберизация зак)'!Q89</f>
        <v>0</v>
      </c>
      <c r="O40" s="9">
        <f>'ИД (Уберизация зак)'!R89</f>
        <v>0</v>
      </c>
      <c r="P40" s="9">
        <f>'ИД (Уберизация зак)'!S89</f>
        <v>0</v>
      </c>
      <c r="Q40" s="9">
        <f>'ИД (Уберизация зак)'!T89</f>
        <v>0</v>
      </c>
      <c r="R40" s="9">
        <f>'ИД (Уберизация зак)'!U89</f>
        <v>0</v>
      </c>
      <c r="S40" s="9">
        <f>'ИД (Уберизация зак)'!V89</f>
        <v>0</v>
      </c>
      <c r="T40" s="9">
        <f>'ИД (Уберизация зак)'!W89</f>
        <v>0</v>
      </c>
      <c r="U40" s="9">
        <f>'ИД (Уберизация зак)'!X89</f>
        <v>0</v>
      </c>
      <c r="V40" s="9">
        <f>'ИД (Уберизация зак)'!Y89</f>
        <v>0</v>
      </c>
      <c r="W40" s="9">
        <f>'ИД (Уберизация зак)'!Z89</f>
        <v>0</v>
      </c>
      <c r="X40" s="9">
        <f>'ИД (Уберизация зак)'!AA89</f>
        <v>0</v>
      </c>
      <c r="Y40" s="9">
        <f>'ИД (Уберизация зак)'!AB89</f>
        <v>0</v>
      </c>
      <c r="Z40" s="9">
        <f>'ИД (Уберизация зак)'!AC89</f>
        <v>0</v>
      </c>
      <c r="AA40" s="9">
        <f>'ИД (Уберизация зак)'!AD89</f>
        <v>0</v>
      </c>
      <c r="AB40" s="9">
        <f>'ИД (Уберизация зак)'!AE89</f>
        <v>0</v>
      </c>
      <c r="AC40" s="9">
        <f>'ИД (Уберизация зак)'!AF89</f>
        <v>0</v>
      </c>
      <c r="AD40" s="9">
        <f>'ИД (Уберизация зак)'!AG89</f>
        <v>0</v>
      </c>
      <c r="AE40" s="9">
        <f>'ИД (Уберизация зак)'!AH89</f>
        <v>0</v>
      </c>
      <c r="AF40" s="9">
        <f>'ИД (Уберизация зак)'!AI89</f>
        <v>0</v>
      </c>
      <c r="AG40" s="9">
        <f>'ИД (Уберизация зак)'!AJ89</f>
        <v>0</v>
      </c>
      <c r="AH40" s="9">
        <f>'ИД (Уберизация зак)'!AK89</f>
        <v>0</v>
      </c>
      <c r="AI40" s="9">
        <f>'ИД (Уберизация зак)'!AL89</f>
        <v>0</v>
      </c>
      <c r="AJ40" s="9">
        <f>'ИД (Уберизация зак)'!AM89</f>
        <v>0</v>
      </c>
      <c r="AK40" s="9">
        <f>'ИД (Уберизация зак)'!AN89</f>
        <v>0</v>
      </c>
      <c r="AL40" s="9">
        <f>'ИД (Уберизация зак)'!AO89</f>
        <v>0</v>
      </c>
      <c r="AM40" s="9">
        <f>'ИД (Уберизация зак)'!AP89</f>
        <v>0</v>
      </c>
      <c r="AN40" s="9">
        <f>'ИД (Уберизация зак)'!AQ89</f>
        <v>0</v>
      </c>
      <c r="AO40" s="9">
        <f>'ИД (Уберизация зак)'!AR89</f>
        <v>0</v>
      </c>
      <c r="AP40" s="9">
        <f>'ИД (Уберизация зак)'!AS89</f>
        <v>0</v>
      </c>
      <c r="AQ40" s="9">
        <f>'ИД (Уберизация зак)'!AT89</f>
        <v>0</v>
      </c>
      <c r="AR40" s="9">
        <f>'ИД (Уберизация зак)'!AU89</f>
        <v>0</v>
      </c>
      <c r="AS40" s="9">
        <f>'ИД (Уберизация зак)'!AV89</f>
        <v>0</v>
      </c>
      <c r="AT40" s="9">
        <f>'ИД (Уберизация зак)'!AW89</f>
        <v>0</v>
      </c>
      <c r="AU40" s="9">
        <f>'ИД (Уберизация зак)'!AX89</f>
        <v>0</v>
      </c>
      <c r="AV40" s="9">
        <f>'ИД (Уберизация зак)'!AY89</f>
        <v>0</v>
      </c>
      <c r="AW40" s="9">
        <f>'ИД (Уберизация зак)'!AZ89</f>
        <v>0</v>
      </c>
      <c r="AX40" s="9">
        <f>'ИД (Уберизация зак)'!BA89</f>
        <v>0</v>
      </c>
      <c r="AY40" s="9">
        <f>'ИД (Уберизация зак)'!BB89</f>
        <v>0</v>
      </c>
      <c r="AZ40" s="9">
        <f>'ИД (Уберизация зак)'!BC89</f>
        <v>0</v>
      </c>
      <c r="BA40" s="9">
        <f>'ИД (Уберизация зак)'!BD89</f>
        <v>0</v>
      </c>
      <c r="BB40" s="9">
        <f>'ИД (Уберизация зак)'!BE89</f>
        <v>0</v>
      </c>
      <c r="BC40" s="9">
        <f>'ИД (Уберизация зак)'!BF89</f>
        <v>0</v>
      </c>
      <c r="BD40" s="9">
        <f>'ИД (Уберизация зак)'!BG89</f>
        <v>0</v>
      </c>
      <c r="BE40" s="9">
        <f>'ИД (Уберизация зак)'!BH89</f>
        <v>0</v>
      </c>
      <c r="BF40" s="9">
        <f>'ИД (Уберизация зак)'!BI89</f>
        <v>0</v>
      </c>
      <c r="BG40" s="9">
        <f>'ИД (Уберизация зак)'!BJ89</f>
        <v>0</v>
      </c>
      <c r="BH40" s="9">
        <f>'ИД (Уберизация зак)'!BK89</f>
        <v>0</v>
      </c>
      <c r="BI40" s="9">
        <f>'ИД (Уберизация зак)'!BL89</f>
        <v>0</v>
      </c>
      <c r="BJ40" s="9">
        <f>'ИД (Уберизация зак)'!BM89</f>
        <v>0</v>
      </c>
      <c r="BK40" s="9">
        <f>'ИД (Уберизация зак)'!BN89</f>
        <v>0</v>
      </c>
      <c r="BL40" s="9">
        <f>'ИД (Уберизация зак)'!BO89</f>
        <v>0</v>
      </c>
      <c r="BM40" s="9">
        <f>'ИД (Уберизация зак)'!BP89</f>
        <v>0</v>
      </c>
      <c r="BN40" s="9">
        <f>'ИД (Уберизация зак)'!BQ89</f>
        <v>0</v>
      </c>
      <c r="BO40" s="9">
        <f>'ИД (Уберизация зак)'!BR89</f>
        <v>0</v>
      </c>
      <c r="BP40" s="9">
        <f>'ИД (Уберизация зак)'!BS89</f>
        <v>0</v>
      </c>
      <c r="BQ40" s="9">
        <f>'ИД (Уберизация зак)'!BT89</f>
        <v>0</v>
      </c>
      <c r="BR40" s="9">
        <f>'ИД (Уберизация зак)'!BU89</f>
        <v>0</v>
      </c>
      <c r="BS40" s="9">
        <f>'ИД (Уберизация зак)'!BV89</f>
        <v>0</v>
      </c>
      <c r="BT40" s="9">
        <f>'ИД (Уберизация зак)'!BW89</f>
        <v>0</v>
      </c>
      <c r="BU40" s="9">
        <f>'ИД (Уберизация зак)'!BX89</f>
        <v>0</v>
      </c>
      <c r="BV40" s="9">
        <f>'ИД (Уберизация зак)'!BY89</f>
        <v>0</v>
      </c>
      <c r="BW40" s="9">
        <f>'ИД (Уберизация зак)'!BZ89</f>
        <v>0</v>
      </c>
      <c r="BX40" s="9">
        <f>'ИД (Уберизация зак)'!CA89</f>
        <v>0</v>
      </c>
      <c r="BY40" s="9">
        <f>'ИД (Уберизация зак)'!CB89</f>
        <v>0</v>
      </c>
      <c r="BZ40" s="9">
        <f>'ИД (Уберизация зак)'!CC89</f>
        <v>0</v>
      </c>
      <c r="CA40" s="9">
        <f>'ИД (Уберизация зак)'!CD89</f>
        <v>0</v>
      </c>
      <c r="CB40" s="9">
        <f>'ИД (Уберизация зак)'!CE89</f>
        <v>0</v>
      </c>
      <c r="CC40" s="9">
        <f>'ИД (Уберизация зак)'!CF89</f>
        <v>0</v>
      </c>
      <c r="CD40" s="9">
        <f>'ИД (Уберизация зак)'!CG89</f>
        <v>0</v>
      </c>
      <c r="CE40" s="9">
        <f>'ИД (Уберизация зак)'!CH89</f>
        <v>0</v>
      </c>
      <c r="CF40" s="9">
        <f>'ИД (Уберизация зак)'!CI89</f>
        <v>0</v>
      </c>
      <c r="CG40" s="94"/>
    </row>
    <row r="41" spans="1:85" ht="15" customHeight="1" x14ac:dyDescent="0.2">
      <c r="A41" s="98"/>
      <c r="B41" s="7" t="s">
        <v>67</v>
      </c>
      <c r="C41" s="57" t="s">
        <v>5</v>
      </c>
      <c r="D41" s="8">
        <f ca="1">SUM(E41:CF41)</f>
        <v>49700</v>
      </c>
      <c r="E41" s="9">
        <f ca="1">(E39*1/'ИД (Уберизация зак)'!$G$57*IF(YEAR('ИД (Уберизация зак)'!$G$6)=E$17,'ИД (Уберизация зак)'!$H$6,1)+E40)*E97</f>
        <v>0</v>
      </c>
      <c r="F41" s="9">
        <f ca="1">(IF(AND(E42&gt;=F39,F38=0),0,IF((E42+F39*1/'ИД (Уберизация зак)'!$G$57)&gt;(E39+F38),(F39-E42),F39*1/'ИД (Уберизация зак)'!$G$57))*IF(YEAR('ИД (Уберизация зак)'!$G$6)=F$17,'ИД (Уберизация зак)'!$H$6,1)+F40)*F97</f>
        <v>0</v>
      </c>
      <c r="G41" s="9">
        <f ca="1">(IF(AND(F42&gt;=G39,G38=0),0,IF((F42+G39*1/'ИД (Уберизация зак)'!$G$57)&gt;(F39+G38),(G39-F42),G39*1/'ИД (Уберизация зак)'!$G$57))*IF(YEAR('ИД (Уберизация зак)'!$G$6)=G$17,'ИД (Уберизация зак)'!$H$6,1)+G40)*G97</f>
        <v>9940</v>
      </c>
      <c r="H41" s="9">
        <f ca="1">(IF(AND(G42&gt;=H39,H38=0),0,IF((G42+H39*1/'ИД (Уберизация зак)'!$G$57)&gt;(G39+H38),(H39-G42),H39*1/'ИД (Уберизация зак)'!$G$57))*IF(YEAR('ИД (Уберизация зак)'!$G$6)=H$17,'ИД (Уберизация зак)'!$H$6,1)+H40)*H97</f>
        <v>9940</v>
      </c>
      <c r="I41" s="9">
        <f ca="1">(IF(AND(H42&gt;=I39,I38=0),0,IF((H42+I39*1/'ИД (Уберизация зак)'!$G$57)&gt;(H39+I38),(I39-H42),I39*1/'ИД (Уберизация зак)'!$G$57))*IF(YEAR('ИД (Уберизация зак)'!$G$6)=I$17,'ИД (Уберизация зак)'!$H$6,1)+I40)*I97</f>
        <v>9940</v>
      </c>
      <c r="J41" s="9">
        <f ca="1">(IF(AND(I42&gt;=J39,J38=0),0,IF((I42+J39*1/'ИД (Уберизация зак)'!$G$57)&gt;(I39+J38),(J39-I42),J39*1/'ИД (Уберизация зак)'!$G$57))*IF(YEAR('ИД (Уберизация зак)'!$G$6)=J$17,'ИД (Уберизация зак)'!$H$6,1)+J40)*J97</f>
        <v>9940</v>
      </c>
      <c r="K41" s="9">
        <f ca="1">(IF(AND(J42&gt;=K39,K38=0),0,IF((J42+K39*1/'ИД (Уберизация зак)'!$G$57)&gt;(J39+K38),(K39-J42),K39*1/'ИД (Уберизация зак)'!$G$57))*IF(YEAR('ИД (Уберизация зак)'!$G$6)=K$17,'ИД (Уберизация зак)'!$H$6,1)+K40)*K97</f>
        <v>9940</v>
      </c>
      <c r="L41" s="9">
        <f ca="1">(IF(AND(K42&gt;=L39,L38=0),0,IF((K42+L39*1/'ИД (Уберизация зак)'!$G$57)&gt;(K39+L38),(L39-K42),L39*1/'ИД (Уберизация зак)'!$G$57))*IF(YEAR('ИД (Уберизация зак)'!$G$6)=L$17,'ИД (Уберизация зак)'!$H$6,1)+L40)*L97</f>
        <v>0</v>
      </c>
      <c r="M41" s="9">
        <f ca="1">(IF(AND(L42&gt;=M39,M38=0),0,IF((L42+M39*1/'ИД (Уберизация зак)'!$G$57)&gt;(L39+M38),(M39-L42),M39*1/'ИД (Уберизация зак)'!$G$57))*IF(YEAR('ИД (Уберизация зак)'!$G$6)=M$17,'ИД (Уберизация зак)'!$H$6,1)+M40)*M97</f>
        <v>0</v>
      </c>
      <c r="N41" s="9">
        <f ca="1">(IF(AND(M42&gt;=N39,N38=0),0,IF((M42+N39*1/'ИД (Уберизация зак)'!$G$57)&gt;(M39+N38),(N39-M42),N39*1/'ИД (Уберизация зак)'!$G$57))*IF(YEAR('ИД (Уберизация зак)'!$G$6)=N$17,'ИД (Уберизация зак)'!$H$6,1)+N40)*N97</f>
        <v>0</v>
      </c>
      <c r="O41" s="9">
        <f ca="1">(IF(AND(N42&gt;=O39,O38=0),0,IF((N42+O39*1/'ИД (Уберизация зак)'!$G$57)&gt;(N39+O38),(O39-N42),O39*1/'ИД (Уберизация зак)'!$G$57))*IF(YEAR('ИД (Уберизация зак)'!$G$6)=O$17,'ИД (Уберизация зак)'!$H$6,1)+O40)*O97</f>
        <v>0</v>
      </c>
      <c r="P41" s="9">
        <f ca="1">(IF(AND(O42&gt;=P39,P38=0),0,IF((O42+P39*1/'ИД (Уберизация зак)'!$G$57)&gt;(O39+P38),(P39-O42),P39*1/'ИД (Уберизация зак)'!$G$57))*IF(YEAR('ИД (Уберизация зак)'!$G$6)=P$17,'ИД (Уберизация зак)'!$H$6,1)+P40)*P97</f>
        <v>0</v>
      </c>
      <c r="Q41" s="9">
        <f ca="1">(IF(AND(P42&gt;=Q39,Q38=0),0,IF((P42+Q39*1/'ИД (Уберизация зак)'!$G$57)&gt;(P39+Q38),(Q39-P42),Q39*1/'ИД (Уберизация зак)'!$G$57))*IF(YEAR('ИД (Уберизация зак)'!$G$6)=Q$17,'ИД (Уберизация зак)'!$H$6,1)+Q40)*Q97</f>
        <v>0</v>
      </c>
      <c r="R41" s="9">
        <f ca="1">(IF(AND(Q42&gt;=R39,R38=0),0,IF((Q42+R39*1/'ИД (Уберизация зак)'!$G$57)&gt;(Q39+R38),(R39-Q42),R39*1/'ИД (Уберизация зак)'!$G$57))*IF(YEAR('ИД (Уберизация зак)'!$G$6)=R$17,'ИД (Уберизация зак)'!$H$6,1)+R40)*R97</f>
        <v>0</v>
      </c>
      <c r="S41" s="9">
        <f ca="1">(IF(AND(R42&gt;=S39,S38=0),0,IF((R42+S39*1/'ИД (Уберизация зак)'!$G$57)&gt;(R39+S38),(S39-R42),S39*1/'ИД (Уберизация зак)'!$G$57))*IF(YEAR('ИД (Уберизация зак)'!$G$6)=S$17,'ИД (Уберизация зак)'!$H$6,1)+S40)*S97</f>
        <v>0</v>
      </c>
      <c r="T41" s="9">
        <f ca="1">(IF(AND(S42&gt;=T39,T38=0),0,IF((S42+T39*1/'ИД (Уберизация зак)'!$G$57)&gt;(S39+T38),(T39-S42),T39*1/'ИД (Уберизация зак)'!$G$57))*IF(YEAR('ИД (Уберизация зак)'!$G$6)=T$17,'ИД (Уберизация зак)'!$H$6,1)+T40)*T97</f>
        <v>0</v>
      </c>
      <c r="U41" s="9">
        <f ca="1">(IF(AND(T42&gt;=U39,U38=0),0,IF((T42+U39*1/'ИД (Уберизация зак)'!$G$57)&gt;(T39+U38),(U39-T42),U39*1/'ИД (Уберизация зак)'!$G$57))*IF(YEAR('ИД (Уберизация зак)'!$G$6)=U$17,'ИД (Уберизация зак)'!$H$6,1)+U40)*U97</f>
        <v>0</v>
      </c>
      <c r="V41" s="9">
        <f ca="1">(IF(AND(U42&gt;=V39,V38=0),0,IF((U42+V39*1/'ИД (Уберизация зак)'!$G$57)&gt;(U39+V38),(V39-U42),V39*1/'ИД (Уберизация зак)'!$G$57))*IF(YEAR('ИД (Уберизация зак)'!$G$6)=V$17,'ИД (Уберизация зак)'!$H$6,1)+V40)*V97</f>
        <v>0</v>
      </c>
      <c r="W41" s="9">
        <f ca="1">(IF(AND(V42&gt;=W39,W38=0),0,IF((V42+W39*1/'ИД (Уберизация зак)'!$G$57)&gt;(V39+W38),(W39-V42),W39*1/'ИД (Уберизация зак)'!$G$57))*IF(YEAR('ИД (Уберизация зак)'!$G$6)=W$17,'ИД (Уберизация зак)'!$H$6,1)+W40)*W97</f>
        <v>0</v>
      </c>
      <c r="X41" s="9">
        <f ca="1">(IF(AND(W42&gt;=X39,X38=0),0,IF((W42+X39*1/'ИД (Уберизация зак)'!$G$57)&gt;(W39+X38),(X39-W42),X39*1/'ИД (Уберизация зак)'!$G$57))*IF(YEAR('ИД (Уберизация зак)'!$G$6)=X$17,'ИД (Уберизация зак)'!$H$6,1)+X40)*X97</f>
        <v>0</v>
      </c>
      <c r="Y41" s="9">
        <f ca="1">(IF(AND(X42&gt;=Y39,Y38=0),0,IF((X42+Y39*1/'ИД (Уберизация зак)'!$G$57)&gt;(X39+Y38),(Y39-X42),Y39*1/'ИД (Уберизация зак)'!$G$57))*IF(YEAR('ИД (Уберизация зак)'!$G$6)=Y$17,'ИД (Уберизация зак)'!$H$6,1)+Y40)*Y97</f>
        <v>0</v>
      </c>
      <c r="Z41" s="9">
        <f ca="1">(IF(AND(Y42&gt;=Z39,Z38=0),0,IF((Y42+Z39*1/'ИД (Уберизация зак)'!$G$57)&gt;(Y39+Z38),(Z39-Y42),Z39*1/'ИД (Уберизация зак)'!$G$57))*IF(YEAR('ИД (Уберизация зак)'!$G$6)=Z$17,'ИД (Уберизация зак)'!$H$6,1)+Z40)*Z97</f>
        <v>0</v>
      </c>
      <c r="AA41" s="9">
        <f ca="1">(IF(AND(Z42&gt;=AA39,AA38=0),0,IF((Z42+AA39*1/'ИД (Уберизация зак)'!$G$57)&gt;(Z39+AA38),(AA39-Z42),AA39*1/'ИД (Уберизация зак)'!$G$57))*IF(YEAR('ИД (Уберизация зак)'!$G$6)=AA$17,'ИД (Уберизация зак)'!$H$6,1)+AA40)*AA97</f>
        <v>0</v>
      </c>
      <c r="AB41" s="9">
        <f ca="1">(IF(AND(AA42&gt;=AB39,AB38=0),0,IF((AA42+AB39*1/'ИД (Уберизация зак)'!$G$57)&gt;(AA39+AB38),(AB39-AA42),AB39*1/'ИД (Уберизация зак)'!$G$57))*IF(YEAR('ИД (Уберизация зак)'!$G$6)=AB$17,'ИД (Уберизация зак)'!$H$6,1)+AB40)*AB97</f>
        <v>0</v>
      </c>
      <c r="AC41" s="9">
        <f ca="1">(IF(AND(AB42&gt;=AC39,AC38=0),0,IF((AB42+AC39*1/'ИД (Уберизация зак)'!$G$57)&gt;(AB39+AC38),(AC39-AB42),AC39*1/'ИД (Уберизация зак)'!$G$57))*IF(YEAR('ИД (Уберизация зак)'!$G$6)=AC$17,'ИД (Уберизация зак)'!$H$6,1)+AC40)*AC97</f>
        <v>0</v>
      </c>
      <c r="AD41" s="9">
        <f ca="1">(IF(AND(AC42&gt;=AD39,AD38=0),0,IF((AC42+AD39*1/'ИД (Уберизация зак)'!$G$57)&gt;(AC39+AD38),(AD39-AC42),AD39*1/'ИД (Уберизация зак)'!$G$57))*IF(YEAR('ИД (Уберизация зак)'!$G$6)=AD$17,'ИД (Уберизация зак)'!$H$6,1)+AD40)*AD97</f>
        <v>0</v>
      </c>
      <c r="AE41" s="9">
        <f ca="1">(IF(AND(AD42&gt;=AE39,AE38=0),0,IF((AD42+AE39*1/'ИД (Уберизация зак)'!$G$57)&gt;(AD39+AE38),(AE39-AD42),AE39*1/'ИД (Уберизация зак)'!$G$57))*IF(YEAR('ИД (Уберизация зак)'!$G$6)=AE$17,'ИД (Уберизация зак)'!$H$6,1)+AE40)*AE97</f>
        <v>0</v>
      </c>
      <c r="AF41" s="9">
        <f ca="1">(IF(AND(AE42&gt;=AF39,AF38=0),0,IF((AE42+AF39*1/'ИД (Уберизация зак)'!$G$57)&gt;(AE39+AF38),(AF39-AE42),AF39*1/'ИД (Уберизация зак)'!$G$57))*IF(YEAR('ИД (Уберизация зак)'!$G$6)=AF$17,'ИД (Уберизация зак)'!$H$6,1)+AF40)*AF97</f>
        <v>0</v>
      </c>
      <c r="AG41" s="9">
        <f ca="1">(IF(AND(AF42&gt;=AG39,AG38=0),0,IF((AF42+AG39*1/'ИД (Уберизация зак)'!$G$57)&gt;(AF39+AG38),(AG39-AF42),AG39*1/'ИД (Уберизация зак)'!$G$57))*IF(YEAR('ИД (Уберизация зак)'!$G$6)=AG$17,'ИД (Уберизация зак)'!$H$6,1)+AG40)*AG97</f>
        <v>0</v>
      </c>
      <c r="AH41" s="9">
        <f ca="1">(IF(AND(AG42&gt;=AH39,AH38=0),0,IF((AG42+AH39*1/'ИД (Уберизация зак)'!$G$57)&gt;(AG39+AH38),(AH39-AG42),AH39*1/'ИД (Уберизация зак)'!$G$57))*IF(YEAR('ИД (Уберизация зак)'!$G$6)=AH$17,'ИД (Уберизация зак)'!$H$6,1)+AH40)*AH97</f>
        <v>0</v>
      </c>
      <c r="AI41" s="9">
        <f ca="1">(IF(AND(AH42&gt;=AI39,AI38=0),0,IF((AH42+AI39*1/'ИД (Уберизация зак)'!$G$57)&gt;(AH39+AI38),(AI39-AH42),AI39*1/'ИД (Уберизация зак)'!$G$57))*IF(YEAR('ИД (Уберизация зак)'!$G$6)=AI$17,'ИД (Уберизация зак)'!$H$6,1)+AI40)*AI97</f>
        <v>0</v>
      </c>
      <c r="AJ41" s="9">
        <f ca="1">(IF(AND(AI42&gt;=AJ39,AJ38=0),0,IF((AI42+AJ39*1/'ИД (Уберизация зак)'!$G$57)&gt;(AI39+AJ38),(AJ39-AI42),AJ39*1/'ИД (Уберизация зак)'!$G$57))*IF(YEAR('ИД (Уберизация зак)'!$G$6)=AJ$17,'ИД (Уберизация зак)'!$H$6,1)+AJ40)*AJ97</f>
        <v>0</v>
      </c>
      <c r="AK41" s="9">
        <f ca="1">(IF(AND(AJ42&gt;=AK39,AK38=0),0,IF((AJ42+AK39*1/'ИД (Уберизация зак)'!$G$57)&gt;(AJ39+AK38),(AK39-AJ42),AK39*1/'ИД (Уберизация зак)'!$G$57))*IF(YEAR('ИД (Уберизация зак)'!$G$6)=AK$17,'ИД (Уберизация зак)'!$H$6,1)+AK40)*AK97</f>
        <v>0</v>
      </c>
      <c r="AL41" s="9">
        <f ca="1">(IF(AND(AK42&gt;=AL39,AL38=0),0,IF((AK42+AL39*1/'ИД (Уберизация зак)'!$G$57)&gt;(AK39+AL38),(AL39-AK42),AL39*1/'ИД (Уберизация зак)'!$G$57))*IF(YEAR('ИД (Уберизация зак)'!$G$6)=AL$17,'ИД (Уберизация зак)'!$H$6,1)+AL40)*AL97</f>
        <v>0</v>
      </c>
      <c r="AM41" s="9">
        <f ca="1">(IF(AND(AL42&gt;=AM39,AM38=0),0,IF((AL42+AM39*1/'ИД (Уберизация зак)'!$G$57)&gt;(AL39+AM38),(AM39-AL42),AM39*1/'ИД (Уберизация зак)'!$G$57))*IF(YEAR('ИД (Уберизация зак)'!$G$6)=AM$17,'ИД (Уберизация зак)'!$H$6,1)+AM40)*AM97</f>
        <v>0</v>
      </c>
      <c r="AN41" s="9">
        <f ca="1">(IF(AND(AM42&gt;=AN39,AN38=0),0,IF((AM42+AN39*1/'ИД (Уберизация зак)'!$G$57)&gt;(AM39+AN38),(AN39-AM42),AN39*1/'ИД (Уберизация зак)'!$G$57))*IF(YEAR('ИД (Уберизация зак)'!$G$6)=AN$17,'ИД (Уберизация зак)'!$H$6,1)+AN40)*AN97</f>
        <v>0</v>
      </c>
      <c r="AO41" s="9">
        <f ca="1">(IF(AND(AN42&gt;=AO39,AO38=0),0,IF((AN42+AO39*1/'ИД (Уберизация зак)'!$G$57)&gt;(AN39+AO38),(AO39-AN42),AO39*1/'ИД (Уберизация зак)'!$G$57))*IF(YEAR('ИД (Уберизация зак)'!$G$6)=AO$17,'ИД (Уберизация зак)'!$H$6,1)+AO40)*AO97</f>
        <v>0</v>
      </c>
      <c r="AP41" s="9">
        <f ca="1">(IF(AND(AO42&gt;=AP39,AP38=0),0,IF((AO42+AP39*1/'ИД (Уберизация зак)'!$G$57)&gt;(AO39+AP38),(AP39-AO42),AP39*1/'ИД (Уберизация зак)'!$G$57))*IF(YEAR('ИД (Уберизация зак)'!$G$6)=AP$17,'ИД (Уберизация зак)'!$H$6,1)+AP40)*AP97</f>
        <v>0</v>
      </c>
      <c r="AQ41" s="9">
        <f ca="1">(IF(AND(AP42&gt;=AQ39,AQ38=0),0,IF((AP42+AQ39*1/'ИД (Уберизация зак)'!$G$57)&gt;(AP39+AQ38),(AQ39-AP42),AQ39*1/'ИД (Уберизация зак)'!$G$57))*IF(YEAR('ИД (Уберизация зак)'!$G$6)=AQ$17,'ИД (Уберизация зак)'!$H$6,1)+AQ40)*AQ97</f>
        <v>0</v>
      </c>
      <c r="AR41" s="9">
        <f ca="1">(IF(AND(AQ42&gt;=AR39,AR38=0),0,IF((AQ42+AR39*1/'ИД (Уберизация зак)'!$G$57)&gt;(AQ39+AR38),(AR39-AQ42),AR39*1/'ИД (Уберизация зак)'!$G$57))*IF(YEAR('ИД (Уберизация зак)'!$G$6)=AR$17,'ИД (Уберизация зак)'!$H$6,1)+AR40)*AR97</f>
        <v>0</v>
      </c>
      <c r="AS41" s="9">
        <f ca="1">(IF(AND(AR42&gt;=AS39,AS38=0),0,IF((AR42+AS39*1/'ИД (Уберизация зак)'!$G$57)&gt;(AR39+AS38),(AS39-AR42),AS39*1/'ИД (Уберизация зак)'!$G$57))*IF(YEAR('ИД (Уберизация зак)'!$G$6)=AS$17,'ИД (Уберизация зак)'!$H$6,1)+AS40)*AS97</f>
        <v>0</v>
      </c>
      <c r="AT41" s="9">
        <f ca="1">(IF(AND(AS42&gt;=AT39,AT38=0),0,IF((AS42+AT39*1/'ИД (Уберизация зак)'!$G$57)&gt;(AS39+AT38),(AT39-AS42),AT39*1/'ИД (Уберизация зак)'!$G$57))*IF(YEAR('ИД (Уберизация зак)'!$G$6)=AT$17,'ИД (Уберизация зак)'!$H$6,1)+AT40)*AT97</f>
        <v>0</v>
      </c>
      <c r="AU41" s="9">
        <f ca="1">(IF(AND(AT42&gt;=AU39,AU38=0),0,IF((AT42+AU39*1/'ИД (Уберизация зак)'!$G$57)&gt;(AT39+AU38),(AU39-AT42),AU39*1/'ИД (Уберизация зак)'!$G$57))*IF(YEAR('ИД (Уберизация зак)'!$G$6)=AU$17,'ИД (Уберизация зак)'!$H$6,1)+AU40)*AU97</f>
        <v>0</v>
      </c>
      <c r="AV41" s="9">
        <f ca="1">(IF(AND(AU42&gt;=AV39,AV38=0),0,IF((AU42+AV39*1/'ИД (Уберизация зак)'!$G$57)&gt;(AU39+AV38),(AV39-AU42),AV39*1/'ИД (Уберизация зак)'!$G$57))*IF(YEAR('ИД (Уберизация зак)'!$G$6)=AV$17,'ИД (Уберизация зак)'!$H$6,1)+AV40)*AV97</f>
        <v>0</v>
      </c>
      <c r="AW41" s="9">
        <f ca="1">(IF(AND(AV42&gt;=AW39,AW38=0),0,IF((AV42+AW39*1/'ИД (Уберизация зак)'!$G$57)&gt;(AV39+AW38),(AW39-AV42),AW39*1/'ИД (Уберизация зак)'!$G$57))*IF(YEAR('ИД (Уберизация зак)'!$G$6)=AW$17,'ИД (Уберизация зак)'!$H$6,1)+AW40)*AW97</f>
        <v>0</v>
      </c>
      <c r="AX41" s="9">
        <f ca="1">(IF(AND(AW42&gt;=AX39,AX38=0),0,IF((AW42+AX39*1/'ИД (Уберизация зак)'!$G$57)&gt;(AW39+AX38),(AX39-AW42),AX39*1/'ИД (Уберизация зак)'!$G$57))*IF(YEAR('ИД (Уберизация зак)'!$G$6)=AX$17,'ИД (Уберизация зак)'!$H$6,1)+AX40)*AX97</f>
        <v>0</v>
      </c>
      <c r="AY41" s="9">
        <f ca="1">(IF(AND(AX42&gt;=AY39,AY38=0),0,IF((AX42+AY39*1/'ИД (Уберизация зак)'!$G$57)&gt;(AX39+AY38),(AY39-AX42),AY39*1/'ИД (Уберизация зак)'!$G$57))*IF(YEAR('ИД (Уберизация зак)'!$G$6)=AY$17,'ИД (Уберизация зак)'!$H$6,1)+AY40)*AY97</f>
        <v>0</v>
      </c>
      <c r="AZ41" s="9">
        <f ca="1">(IF(AND(AY42&gt;=AZ39,AZ38=0),0,IF((AY42+AZ39*1/'ИД (Уберизация зак)'!$G$57)&gt;(AY39+AZ38),(AZ39-AY42),AZ39*1/'ИД (Уберизация зак)'!$G$57))*IF(YEAR('ИД (Уберизация зак)'!$G$6)=AZ$17,'ИД (Уберизация зак)'!$H$6,1)+AZ40)*AZ97</f>
        <v>0</v>
      </c>
      <c r="BA41" s="9">
        <f ca="1">(IF(AND(AZ42&gt;=BA39,BA38=0),0,IF((AZ42+BA39*1/'ИД (Уберизация зак)'!$G$57)&gt;(AZ39+BA38),(BA39-AZ42),BA39*1/'ИД (Уберизация зак)'!$G$57))*IF(YEAR('ИД (Уберизация зак)'!$G$6)=BA$17,'ИД (Уберизация зак)'!$H$6,1)+BA40)*BA97</f>
        <v>0</v>
      </c>
      <c r="BB41" s="9">
        <f ca="1">(IF(AND(BA42&gt;=BB39,BB38=0),0,IF((BA42+BB39*1/'ИД (Уберизация зак)'!$G$57)&gt;(BA39+BB38),(BB39-BA42),BB39*1/'ИД (Уберизация зак)'!$G$57))*IF(YEAR('ИД (Уберизация зак)'!$G$6)=BB$17,'ИД (Уберизация зак)'!$H$6,1)+BB40)*BB97</f>
        <v>0</v>
      </c>
      <c r="BC41" s="9">
        <f ca="1">(IF(AND(BB42&gt;=BC39,BC38=0),0,IF((BB42+BC39*1/'ИД (Уберизация зак)'!$G$57)&gt;(BB39+BC38),(BC39-BB42),BC39*1/'ИД (Уберизация зак)'!$G$57))*IF(YEAR('ИД (Уберизация зак)'!$G$6)=BC$17,'ИД (Уберизация зак)'!$H$6,1)+BC40)*BC97</f>
        <v>0</v>
      </c>
      <c r="BD41" s="9">
        <f ca="1">(IF(AND(BC42&gt;=BD39,BD38=0),0,IF((BC42+BD39*1/'ИД (Уберизация зак)'!$G$57)&gt;(BC39+BD38),(BD39-BC42),BD39*1/'ИД (Уберизация зак)'!$G$57))*IF(YEAR('ИД (Уберизация зак)'!$G$6)=BD$17,'ИД (Уберизация зак)'!$H$6,1)+BD40)*BD97</f>
        <v>0</v>
      </c>
      <c r="BE41" s="9">
        <f ca="1">(IF(AND(BD42&gt;=BE39,BE38=0),0,IF((BD42+BE39*1/'ИД (Уберизация зак)'!$G$57)&gt;(BD39+BE38),(BE39-BD42),BE39*1/'ИД (Уберизация зак)'!$G$57))*IF(YEAR('ИД (Уберизация зак)'!$G$6)=BE$17,'ИД (Уберизация зак)'!$H$6,1)+BE40)*BE97</f>
        <v>0</v>
      </c>
      <c r="BF41" s="9">
        <f ca="1">(IF(AND(BE42&gt;=BF39,BF38=0),0,IF((BE42+BF39*1/'ИД (Уберизация зак)'!$G$57)&gt;(BE39+BF38),(BF39-BE42),BF39*1/'ИД (Уберизация зак)'!$G$57))*IF(YEAR('ИД (Уберизация зак)'!$G$6)=BF$17,'ИД (Уберизация зак)'!$H$6,1)+BF40)*BF97</f>
        <v>0</v>
      </c>
      <c r="BG41" s="9">
        <f ca="1">(IF(AND(BF42&gt;=BG39,BG38=0),0,IF((BF42+BG39*1/'ИД (Уберизация зак)'!$G$57)&gt;(BF39+BG38),(BG39-BF42),BG39*1/'ИД (Уберизация зак)'!$G$57))*IF(YEAR('ИД (Уберизация зак)'!$G$6)=BG$17,'ИД (Уберизация зак)'!$H$6,1)+BG40)*BG97</f>
        <v>0</v>
      </c>
      <c r="BH41" s="9">
        <f ca="1">(IF(AND(BG42&gt;=BH39,BH38=0),0,IF((BG42+BH39*1/'ИД (Уберизация зак)'!$G$57)&gt;(BG39+BH38),(BH39-BG42),BH39*1/'ИД (Уберизация зак)'!$G$57))*IF(YEAR('ИД (Уберизация зак)'!$G$6)=BH$17,'ИД (Уберизация зак)'!$H$6,1)+BH40)*BH97</f>
        <v>0</v>
      </c>
      <c r="BI41" s="9">
        <f ca="1">(IF(AND(BH42&gt;=BI39,BI38=0),0,IF((BH42+BI39*1/'ИД (Уберизация зак)'!$G$57)&gt;(BH39+BI38),(BI39-BH42),BI39*1/'ИД (Уберизация зак)'!$G$57))*IF(YEAR('ИД (Уберизация зак)'!$G$6)=BI$17,'ИД (Уберизация зак)'!$H$6,1)+BI40)*BI97</f>
        <v>0</v>
      </c>
      <c r="BJ41" s="9">
        <f ca="1">(IF(AND(BI42&gt;=BJ39,BJ38=0),0,IF((BI42+BJ39*1/'ИД (Уберизация зак)'!$G$57)&gt;(BI39+BJ38),(BJ39-BI42),BJ39*1/'ИД (Уберизация зак)'!$G$57))*IF(YEAR('ИД (Уберизация зак)'!$G$6)=BJ$17,'ИД (Уберизация зак)'!$H$6,1)+BJ40)*BJ97</f>
        <v>0</v>
      </c>
      <c r="BK41" s="9">
        <f ca="1">(IF(AND(BJ42&gt;=BK39,BK38=0),0,IF((BJ42+BK39*1/'ИД (Уберизация зак)'!$G$57)&gt;(BJ39+BK38),(BK39-BJ42),BK39*1/'ИД (Уберизация зак)'!$G$57))*IF(YEAR('ИД (Уберизация зак)'!$G$6)=BK$17,'ИД (Уберизация зак)'!$H$6,1)+BK40)*BK97</f>
        <v>0</v>
      </c>
      <c r="BL41" s="9">
        <f ca="1">(IF(AND(BK42&gt;=BL39,BL38=0),0,IF((BK42+BL39*1/'ИД (Уберизация зак)'!$G$57)&gt;(BK39+BL38),(BL39-BK42),BL39*1/'ИД (Уберизация зак)'!$G$57))*IF(YEAR('ИД (Уберизация зак)'!$G$6)=BL$17,'ИД (Уберизация зак)'!$H$6,1)+BL40)*BL97</f>
        <v>0</v>
      </c>
      <c r="BM41" s="9">
        <f ca="1">(IF(AND(BL42&gt;=BM39,BM38=0),0,IF((BL42+BM39*1/'ИД (Уберизация зак)'!$G$57)&gt;(BL39+BM38),(BM39-BL42),BM39*1/'ИД (Уберизация зак)'!$G$57))*IF(YEAR('ИД (Уберизация зак)'!$G$6)=BM$17,'ИД (Уберизация зак)'!$H$6,1)+BM40)*BM97</f>
        <v>0</v>
      </c>
      <c r="BN41" s="9">
        <f ca="1">(IF(AND(BM42&gt;=BN39,BN38=0),0,IF((BM42+BN39*1/'ИД (Уберизация зак)'!$G$57)&gt;(BM39+BN38),(BN39-BM42),BN39*1/'ИД (Уберизация зак)'!$G$57))*IF(YEAR('ИД (Уберизация зак)'!$G$6)=BN$17,'ИД (Уберизация зак)'!$H$6,1)+BN40)*BN97</f>
        <v>0</v>
      </c>
      <c r="BO41" s="9">
        <f ca="1">(IF(AND(BN42&gt;=BO39,BO38=0),0,IF((BN42+BO39*1/'ИД (Уберизация зак)'!$G$57)&gt;(BN39+BO38),(BO39-BN42),BO39*1/'ИД (Уберизация зак)'!$G$57))*IF(YEAR('ИД (Уберизация зак)'!$G$6)=BO$17,'ИД (Уберизация зак)'!$H$6,1)+BO40)*BO97</f>
        <v>0</v>
      </c>
      <c r="BP41" s="9">
        <f ca="1">(IF(AND(BO42&gt;=BP39,BP38=0),0,IF((BO42+BP39*1/'ИД (Уберизация зак)'!$G$57)&gt;(BO39+BP38),(BP39-BO42),BP39*1/'ИД (Уберизация зак)'!$G$57))*IF(YEAR('ИД (Уберизация зак)'!$G$6)=BP$17,'ИД (Уберизация зак)'!$H$6,1)+BP40)*BP97</f>
        <v>0</v>
      </c>
      <c r="BQ41" s="9">
        <f ca="1">(IF(AND(BP42&gt;=BQ39,BQ38=0),0,IF((BP42+BQ39*1/'ИД (Уберизация зак)'!$G$57)&gt;(BP39+BQ38),(BQ39-BP42),BQ39*1/'ИД (Уберизация зак)'!$G$57))*IF(YEAR('ИД (Уберизация зак)'!$G$6)=BQ$17,'ИД (Уберизация зак)'!$H$6,1)+BQ40)*BQ97</f>
        <v>0</v>
      </c>
      <c r="BR41" s="9">
        <f ca="1">(IF(AND(BQ42&gt;=BR39,BR38=0),0,IF((BQ42+BR39*1/'ИД (Уберизация зак)'!$G$57)&gt;(BQ39+BR38),(BR39-BQ42),BR39*1/'ИД (Уберизация зак)'!$G$57))*IF(YEAR('ИД (Уберизация зак)'!$G$6)=BR$17,'ИД (Уберизация зак)'!$H$6,1)+BR40)*BR97</f>
        <v>0</v>
      </c>
      <c r="BS41" s="9">
        <f ca="1">(IF(AND(BR42&gt;=BS39,BS38=0),0,IF((BR42+BS39*1/'ИД (Уберизация зак)'!$G$57)&gt;(BR39+BS38),(BS39-BR42),BS39*1/'ИД (Уберизация зак)'!$G$57))*IF(YEAR('ИД (Уберизация зак)'!$G$6)=BS$17,'ИД (Уберизация зак)'!$H$6,1)+BS40)*BS97</f>
        <v>0</v>
      </c>
      <c r="BT41" s="9">
        <f ca="1">(IF(AND(BS42&gt;=BT39,BT38=0),0,IF((BS42+BT39*1/'ИД (Уберизация зак)'!$G$57)&gt;(BS39+BT38),(BT39-BS42),BT39*1/'ИД (Уберизация зак)'!$G$57))*IF(YEAR('ИД (Уберизация зак)'!$G$6)=BT$17,'ИД (Уберизация зак)'!$H$6,1)+BT40)*BT97</f>
        <v>0</v>
      </c>
      <c r="BU41" s="9">
        <f ca="1">(IF(AND(BT42&gt;=BU39,BU38=0),0,IF((BT42+BU39*1/'ИД (Уберизация зак)'!$G$57)&gt;(BT39+BU38),(BU39-BT42),BU39*1/'ИД (Уберизация зак)'!$G$57))*IF(YEAR('ИД (Уберизация зак)'!$G$6)=BU$17,'ИД (Уберизация зак)'!$H$6,1)+BU40)*BU97</f>
        <v>0</v>
      </c>
      <c r="BV41" s="9">
        <f ca="1">(IF(AND(BU42&gt;=BV39,BV38=0),0,IF((BU42+BV39*1/'ИД (Уберизация зак)'!$G$57)&gt;(BU39+BV38),(BV39-BU42),BV39*1/'ИД (Уберизация зак)'!$G$57))*IF(YEAR('ИД (Уберизация зак)'!$G$6)=BV$17,'ИД (Уберизация зак)'!$H$6,1)+BV40)*BV97</f>
        <v>0</v>
      </c>
      <c r="BW41" s="9">
        <f ca="1">(IF(AND(BV42&gt;=BW39,BW38=0),0,IF((BV42+BW39*1/'ИД (Уберизация зак)'!$G$57)&gt;(BV39+BW38),(BW39-BV42),BW39*1/'ИД (Уберизация зак)'!$G$57))*IF(YEAR('ИД (Уберизация зак)'!$G$6)=BW$17,'ИД (Уберизация зак)'!$H$6,1)+BW40)*BW97</f>
        <v>0</v>
      </c>
      <c r="BX41" s="9">
        <f ca="1">(IF(AND(BW42&gt;=BX39,BX38=0),0,IF((BW42+BX39*1/'ИД (Уберизация зак)'!$G$57)&gt;(BW39+BX38),(BX39-BW42),BX39*1/'ИД (Уберизация зак)'!$G$57))*IF(YEAR('ИД (Уберизация зак)'!$G$6)=BX$17,'ИД (Уберизация зак)'!$H$6,1)+BX40)*BX97</f>
        <v>0</v>
      </c>
      <c r="BY41" s="9">
        <f ca="1">(IF(AND(BX42&gt;=BY39,BY38=0),0,IF((BX42+BY39*1/'ИД (Уберизация зак)'!$G$57)&gt;(BX39+BY38),(BY39-BX42),BY39*1/'ИД (Уберизация зак)'!$G$57))*IF(YEAR('ИД (Уберизация зак)'!$G$6)=BY$17,'ИД (Уберизация зак)'!$H$6,1)+BY40)*BY97</f>
        <v>0</v>
      </c>
      <c r="BZ41" s="9">
        <f ca="1">(IF(AND(BY42&gt;=BZ39,BZ38=0),0,IF((BY42+BZ39*1/'ИД (Уберизация зак)'!$G$57)&gt;(BY39+BZ38),(BZ39-BY42),BZ39*1/'ИД (Уберизация зак)'!$G$57))*IF(YEAR('ИД (Уберизация зак)'!$G$6)=BZ$17,'ИД (Уберизация зак)'!$H$6,1)+BZ40)*BZ97</f>
        <v>0</v>
      </c>
      <c r="CA41" s="9">
        <f ca="1">(IF(AND(BZ42&gt;=CA39,CA38=0),0,IF((BZ42+CA39*1/'ИД (Уберизация зак)'!$G$57)&gt;(BZ39+CA38),(CA39-BZ42),CA39*1/'ИД (Уберизация зак)'!$G$57))*IF(YEAR('ИД (Уберизация зак)'!$G$6)=CA$17,'ИД (Уберизация зак)'!$H$6,1)+CA40)*CA97</f>
        <v>0</v>
      </c>
      <c r="CB41" s="9">
        <f ca="1">(IF(AND(CA42&gt;=CB39,CB38=0),0,IF((CA42+CB39*1/'ИД (Уберизация зак)'!$G$57)&gt;(CA39+CB38),(CB39-CA42),CB39*1/'ИД (Уберизация зак)'!$G$57))*IF(YEAR('ИД (Уберизация зак)'!$G$6)=CB$17,'ИД (Уберизация зак)'!$H$6,1)+CB40)*CB97</f>
        <v>0</v>
      </c>
      <c r="CC41" s="9">
        <f ca="1">(IF(AND(CB42&gt;=CC39,CC38=0),0,IF((CB42+CC39*1/'ИД (Уберизация зак)'!$G$57)&gt;(CB39+CC38),(CC39-CB42),CC39*1/'ИД (Уберизация зак)'!$G$57))*IF(YEAR('ИД (Уберизация зак)'!$G$6)=CC$17,'ИД (Уберизация зак)'!$H$6,1)+CC40)*CC97</f>
        <v>0</v>
      </c>
      <c r="CD41" s="9">
        <f ca="1">(IF(AND(CC42&gt;=CD39,CD38=0),0,IF((CC42+CD39*1/'ИД (Уберизация зак)'!$G$57)&gt;(CC39+CD38),(CD39-CC42),CD39*1/'ИД (Уберизация зак)'!$G$57))*IF(YEAR('ИД (Уберизация зак)'!$G$6)=CD$17,'ИД (Уберизация зак)'!$H$6,1)+CD40)*CD97</f>
        <v>0</v>
      </c>
      <c r="CE41" s="9">
        <f ca="1">(IF(AND(CD42&gt;=CE39,CE38=0),0,IF((CD42+CE39*1/'ИД (Уберизация зак)'!$G$57)&gt;(CD39+CE38),(CE39-CD42),CE39*1/'ИД (Уберизация зак)'!$G$57))*IF(YEAR('ИД (Уберизация зак)'!$G$6)=CE$17,'ИД (Уберизация зак)'!$H$6,1)+CE40)*CE97</f>
        <v>0</v>
      </c>
      <c r="CF41" s="9">
        <f ca="1">(IF(AND(CE42&gt;=CF39,CF38=0),0,IF((CE42+CF39*1/'ИД (Уберизация зак)'!$G$57)&gt;(CE39+CF38),(CF39-CE42),CF39*1/'ИД (Уберизация зак)'!$G$57))*IF(YEAR('ИД (Уберизация зак)'!$G$6)=CF$17,'ИД (Уберизация зак)'!$H$6,1)+CF40)*CF97</f>
        <v>0</v>
      </c>
      <c r="CG41" s="94"/>
    </row>
    <row r="42" spans="1:85" ht="15" customHeight="1" x14ac:dyDescent="0.2">
      <c r="A42" s="98"/>
      <c r="B42" s="7" t="s">
        <v>72</v>
      </c>
      <c r="C42" s="57" t="s">
        <v>5</v>
      </c>
      <c r="D42" s="8">
        <f ca="1">D41</f>
        <v>49700</v>
      </c>
      <c r="E42" s="9">
        <f ca="1">E41*E97</f>
        <v>0</v>
      </c>
      <c r="F42" s="9">
        <f ca="1">(E42+F41)*F97</f>
        <v>0</v>
      </c>
      <c r="G42" s="9">
        <f t="shared" ref="G42:BR42" ca="1" si="14">(F42+G41)*G97</f>
        <v>9940</v>
      </c>
      <c r="H42" s="9">
        <f t="shared" ca="1" si="14"/>
        <v>19880</v>
      </c>
      <c r="I42" s="9">
        <f t="shared" ca="1" si="14"/>
        <v>29820</v>
      </c>
      <c r="J42" s="9">
        <f t="shared" ca="1" si="14"/>
        <v>39760</v>
      </c>
      <c r="K42" s="9">
        <f t="shared" ca="1" si="14"/>
        <v>49700</v>
      </c>
      <c r="L42" s="9">
        <f t="shared" ca="1" si="14"/>
        <v>49700</v>
      </c>
      <c r="M42" s="9">
        <f t="shared" ca="1" si="14"/>
        <v>0</v>
      </c>
      <c r="N42" s="9">
        <f t="shared" ca="1" si="14"/>
        <v>0</v>
      </c>
      <c r="O42" s="9">
        <f t="shared" ca="1" si="14"/>
        <v>0</v>
      </c>
      <c r="P42" s="9">
        <f t="shared" ca="1" si="14"/>
        <v>0</v>
      </c>
      <c r="Q42" s="9">
        <f t="shared" ca="1" si="14"/>
        <v>0</v>
      </c>
      <c r="R42" s="9">
        <f t="shared" ca="1" si="14"/>
        <v>0</v>
      </c>
      <c r="S42" s="9">
        <f t="shared" ca="1" si="14"/>
        <v>0</v>
      </c>
      <c r="T42" s="9">
        <f t="shared" ca="1" si="14"/>
        <v>0</v>
      </c>
      <c r="U42" s="9">
        <f t="shared" ca="1" si="14"/>
        <v>0</v>
      </c>
      <c r="V42" s="9">
        <f t="shared" ca="1" si="14"/>
        <v>0</v>
      </c>
      <c r="W42" s="9">
        <f t="shared" ca="1" si="14"/>
        <v>0</v>
      </c>
      <c r="X42" s="9">
        <f t="shared" ca="1" si="14"/>
        <v>0</v>
      </c>
      <c r="Y42" s="9">
        <f t="shared" ca="1" si="14"/>
        <v>0</v>
      </c>
      <c r="Z42" s="9">
        <f t="shared" ca="1" si="14"/>
        <v>0</v>
      </c>
      <c r="AA42" s="9">
        <f t="shared" ca="1" si="14"/>
        <v>0</v>
      </c>
      <c r="AB42" s="9">
        <f t="shared" ca="1" si="14"/>
        <v>0</v>
      </c>
      <c r="AC42" s="9">
        <f t="shared" ca="1" si="14"/>
        <v>0</v>
      </c>
      <c r="AD42" s="9">
        <f t="shared" ca="1" si="14"/>
        <v>0</v>
      </c>
      <c r="AE42" s="9">
        <f t="shared" ca="1" si="14"/>
        <v>0</v>
      </c>
      <c r="AF42" s="9">
        <f t="shared" ca="1" si="14"/>
        <v>0</v>
      </c>
      <c r="AG42" s="9">
        <f t="shared" ca="1" si="14"/>
        <v>0</v>
      </c>
      <c r="AH42" s="9">
        <f t="shared" ca="1" si="14"/>
        <v>0</v>
      </c>
      <c r="AI42" s="9">
        <f t="shared" ca="1" si="14"/>
        <v>0</v>
      </c>
      <c r="AJ42" s="9">
        <f t="shared" ca="1" si="14"/>
        <v>0</v>
      </c>
      <c r="AK42" s="9">
        <f t="shared" ca="1" si="14"/>
        <v>0</v>
      </c>
      <c r="AL42" s="9">
        <f t="shared" ca="1" si="14"/>
        <v>0</v>
      </c>
      <c r="AM42" s="9">
        <f t="shared" ca="1" si="14"/>
        <v>0</v>
      </c>
      <c r="AN42" s="9">
        <f t="shared" ca="1" si="14"/>
        <v>0</v>
      </c>
      <c r="AO42" s="9">
        <f t="shared" ca="1" si="14"/>
        <v>0</v>
      </c>
      <c r="AP42" s="9">
        <f t="shared" ca="1" si="14"/>
        <v>0</v>
      </c>
      <c r="AQ42" s="9">
        <f t="shared" ca="1" si="14"/>
        <v>0</v>
      </c>
      <c r="AR42" s="9">
        <f t="shared" ca="1" si="14"/>
        <v>0</v>
      </c>
      <c r="AS42" s="9">
        <f t="shared" ca="1" si="14"/>
        <v>0</v>
      </c>
      <c r="AT42" s="9">
        <f t="shared" ca="1" si="14"/>
        <v>0</v>
      </c>
      <c r="AU42" s="9">
        <f t="shared" ca="1" si="14"/>
        <v>0</v>
      </c>
      <c r="AV42" s="9">
        <f t="shared" ca="1" si="14"/>
        <v>0</v>
      </c>
      <c r="AW42" s="9">
        <f t="shared" ca="1" si="14"/>
        <v>0</v>
      </c>
      <c r="AX42" s="9">
        <f t="shared" ca="1" si="14"/>
        <v>0</v>
      </c>
      <c r="AY42" s="9">
        <f t="shared" ca="1" si="14"/>
        <v>0</v>
      </c>
      <c r="AZ42" s="9">
        <f t="shared" ca="1" si="14"/>
        <v>0</v>
      </c>
      <c r="BA42" s="9">
        <f t="shared" ca="1" si="14"/>
        <v>0</v>
      </c>
      <c r="BB42" s="9">
        <f t="shared" ca="1" si="14"/>
        <v>0</v>
      </c>
      <c r="BC42" s="9">
        <f t="shared" ca="1" si="14"/>
        <v>0</v>
      </c>
      <c r="BD42" s="9">
        <f t="shared" ca="1" si="14"/>
        <v>0</v>
      </c>
      <c r="BE42" s="9">
        <f t="shared" ca="1" si="14"/>
        <v>0</v>
      </c>
      <c r="BF42" s="9">
        <f t="shared" ca="1" si="14"/>
        <v>0</v>
      </c>
      <c r="BG42" s="9">
        <f t="shared" ca="1" si="14"/>
        <v>0</v>
      </c>
      <c r="BH42" s="9">
        <f t="shared" ca="1" si="14"/>
        <v>0</v>
      </c>
      <c r="BI42" s="9">
        <f t="shared" ca="1" si="14"/>
        <v>0</v>
      </c>
      <c r="BJ42" s="9">
        <f t="shared" ca="1" si="14"/>
        <v>0</v>
      </c>
      <c r="BK42" s="9">
        <f t="shared" ca="1" si="14"/>
        <v>0</v>
      </c>
      <c r="BL42" s="9">
        <f t="shared" ca="1" si="14"/>
        <v>0</v>
      </c>
      <c r="BM42" s="9">
        <f t="shared" ca="1" si="14"/>
        <v>0</v>
      </c>
      <c r="BN42" s="9">
        <f t="shared" ca="1" si="14"/>
        <v>0</v>
      </c>
      <c r="BO42" s="9">
        <f t="shared" ca="1" si="14"/>
        <v>0</v>
      </c>
      <c r="BP42" s="9">
        <f t="shared" ca="1" si="14"/>
        <v>0</v>
      </c>
      <c r="BQ42" s="9">
        <f t="shared" ca="1" si="14"/>
        <v>0</v>
      </c>
      <c r="BR42" s="9">
        <f t="shared" ca="1" si="14"/>
        <v>0</v>
      </c>
      <c r="BS42" s="9">
        <f t="shared" ref="BS42:CF42" ca="1" si="15">(BR42+BS41)*BS97</f>
        <v>0</v>
      </c>
      <c r="BT42" s="9">
        <f t="shared" ca="1" si="15"/>
        <v>0</v>
      </c>
      <c r="BU42" s="9">
        <f t="shared" ca="1" si="15"/>
        <v>0</v>
      </c>
      <c r="BV42" s="9">
        <f t="shared" ca="1" si="15"/>
        <v>0</v>
      </c>
      <c r="BW42" s="9">
        <f t="shared" ca="1" si="15"/>
        <v>0</v>
      </c>
      <c r="BX42" s="9">
        <f t="shared" ca="1" si="15"/>
        <v>0</v>
      </c>
      <c r="BY42" s="9">
        <f t="shared" ca="1" si="15"/>
        <v>0</v>
      </c>
      <c r="BZ42" s="9">
        <f t="shared" ca="1" si="15"/>
        <v>0</v>
      </c>
      <c r="CA42" s="9">
        <f t="shared" ca="1" si="15"/>
        <v>0</v>
      </c>
      <c r="CB42" s="9">
        <f t="shared" ca="1" si="15"/>
        <v>0</v>
      </c>
      <c r="CC42" s="9">
        <f t="shared" ca="1" si="15"/>
        <v>0</v>
      </c>
      <c r="CD42" s="9">
        <f t="shared" ca="1" si="15"/>
        <v>0</v>
      </c>
      <c r="CE42" s="9">
        <f t="shared" ca="1" si="15"/>
        <v>0</v>
      </c>
      <c r="CF42" s="9">
        <f t="shared" ca="1" si="15"/>
        <v>0</v>
      </c>
      <c r="CG42" s="94"/>
    </row>
    <row r="43" spans="1:85" s="3" customFormat="1" ht="5.25" customHeight="1" x14ac:dyDescent="0.25">
      <c r="A43" s="100"/>
      <c r="B43" s="108"/>
      <c r="C43" s="106"/>
      <c r="D43" s="109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00"/>
    </row>
    <row r="44" spans="1:85" ht="15" customHeight="1" x14ac:dyDescent="0.2">
      <c r="A44" s="98"/>
      <c r="B44" s="10" t="s">
        <v>68</v>
      </c>
      <c r="C44" s="57"/>
      <c r="D44" s="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4"/>
    </row>
    <row r="45" spans="1:85" ht="15" customHeight="1" x14ac:dyDescent="0.2">
      <c r="A45" s="98"/>
      <c r="B45" s="7" t="s">
        <v>73</v>
      </c>
      <c r="C45" s="57" t="s">
        <v>5</v>
      </c>
      <c r="D45" s="8">
        <f ca="1">SUM(E45:CF45)</f>
        <v>21000</v>
      </c>
      <c r="E45" s="9">
        <f t="shared" ref="E45:BP45" ca="1" si="16">E33*E97</f>
        <v>3800</v>
      </c>
      <c r="F45" s="9">
        <f t="shared" ca="1" si="16"/>
        <v>4300</v>
      </c>
      <c r="G45" s="9">
        <f t="shared" ca="1" si="16"/>
        <v>4300</v>
      </c>
      <c r="H45" s="9">
        <f t="shared" ca="1" si="16"/>
        <v>4300</v>
      </c>
      <c r="I45" s="9">
        <f t="shared" ca="1" si="16"/>
        <v>4300</v>
      </c>
      <c r="J45" s="9">
        <f t="shared" ca="1" si="16"/>
        <v>0</v>
      </c>
      <c r="K45" s="9">
        <f t="shared" ca="1" si="16"/>
        <v>0</v>
      </c>
      <c r="L45" s="9">
        <f t="shared" ca="1" si="16"/>
        <v>0</v>
      </c>
      <c r="M45" s="9">
        <f t="shared" ca="1" si="16"/>
        <v>0</v>
      </c>
      <c r="N45" s="9">
        <f t="shared" ca="1" si="16"/>
        <v>0</v>
      </c>
      <c r="O45" s="9">
        <f t="shared" ca="1" si="16"/>
        <v>0</v>
      </c>
      <c r="P45" s="9">
        <f t="shared" ca="1" si="16"/>
        <v>0</v>
      </c>
      <c r="Q45" s="9">
        <f t="shared" ca="1" si="16"/>
        <v>0</v>
      </c>
      <c r="R45" s="9">
        <f t="shared" ca="1" si="16"/>
        <v>0</v>
      </c>
      <c r="S45" s="9">
        <f t="shared" ca="1" si="16"/>
        <v>0</v>
      </c>
      <c r="T45" s="9">
        <f t="shared" ca="1" si="16"/>
        <v>0</v>
      </c>
      <c r="U45" s="9">
        <f t="shared" ca="1" si="16"/>
        <v>0</v>
      </c>
      <c r="V45" s="9">
        <f t="shared" ca="1" si="16"/>
        <v>0</v>
      </c>
      <c r="W45" s="9">
        <f t="shared" ca="1" si="16"/>
        <v>0</v>
      </c>
      <c r="X45" s="9">
        <f t="shared" ca="1" si="16"/>
        <v>0</v>
      </c>
      <c r="Y45" s="9">
        <f t="shared" ca="1" si="16"/>
        <v>0</v>
      </c>
      <c r="Z45" s="9">
        <f t="shared" ca="1" si="16"/>
        <v>0</v>
      </c>
      <c r="AA45" s="9">
        <f t="shared" ca="1" si="16"/>
        <v>0</v>
      </c>
      <c r="AB45" s="9">
        <f t="shared" ca="1" si="16"/>
        <v>0</v>
      </c>
      <c r="AC45" s="9">
        <f t="shared" ca="1" si="16"/>
        <v>0</v>
      </c>
      <c r="AD45" s="9">
        <f t="shared" ca="1" si="16"/>
        <v>0</v>
      </c>
      <c r="AE45" s="9">
        <f t="shared" ca="1" si="16"/>
        <v>0</v>
      </c>
      <c r="AF45" s="9">
        <f t="shared" ca="1" si="16"/>
        <v>0</v>
      </c>
      <c r="AG45" s="9">
        <f t="shared" ca="1" si="16"/>
        <v>0</v>
      </c>
      <c r="AH45" s="9">
        <f t="shared" ca="1" si="16"/>
        <v>0</v>
      </c>
      <c r="AI45" s="9">
        <f t="shared" ca="1" si="16"/>
        <v>0</v>
      </c>
      <c r="AJ45" s="9">
        <f t="shared" ca="1" si="16"/>
        <v>0</v>
      </c>
      <c r="AK45" s="9">
        <f t="shared" ca="1" si="16"/>
        <v>0</v>
      </c>
      <c r="AL45" s="9">
        <f t="shared" ca="1" si="16"/>
        <v>0</v>
      </c>
      <c r="AM45" s="9">
        <f t="shared" ca="1" si="16"/>
        <v>0</v>
      </c>
      <c r="AN45" s="9">
        <f t="shared" ca="1" si="16"/>
        <v>0</v>
      </c>
      <c r="AO45" s="9">
        <f t="shared" ca="1" si="16"/>
        <v>0</v>
      </c>
      <c r="AP45" s="9">
        <f t="shared" ca="1" si="16"/>
        <v>0</v>
      </c>
      <c r="AQ45" s="9">
        <f t="shared" ca="1" si="16"/>
        <v>0</v>
      </c>
      <c r="AR45" s="9">
        <f t="shared" ca="1" si="16"/>
        <v>0</v>
      </c>
      <c r="AS45" s="9">
        <f t="shared" ca="1" si="16"/>
        <v>0</v>
      </c>
      <c r="AT45" s="9">
        <f t="shared" ca="1" si="16"/>
        <v>0</v>
      </c>
      <c r="AU45" s="9">
        <f t="shared" ca="1" si="16"/>
        <v>0</v>
      </c>
      <c r="AV45" s="9">
        <f t="shared" ca="1" si="16"/>
        <v>0</v>
      </c>
      <c r="AW45" s="9">
        <f t="shared" ca="1" si="16"/>
        <v>0</v>
      </c>
      <c r="AX45" s="9">
        <f t="shared" ca="1" si="16"/>
        <v>0</v>
      </c>
      <c r="AY45" s="9">
        <f t="shared" ca="1" si="16"/>
        <v>0</v>
      </c>
      <c r="AZ45" s="9">
        <f t="shared" ca="1" si="16"/>
        <v>0</v>
      </c>
      <c r="BA45" s="9">
        <f t="shared" ca="1" si="16"/>
        <v>0</v>
      </c>
      <c r="BB45" s="9">
        <f t="shared" ca="1" si="16"/>
        <v>0</v>
      </c>
      <c r="BC45" s="9">
        <f t="shared" ca="1" si="16"/>
        <v>0</v>
      </c>
      <c r="BD45" s="9">
        <f t="shared" ca="1" si="16"/>
        <v>0</v>
      </c>
      <c r="BE45" s="9">
        <f t="shared" ca="1" si="16"/>
        <v>0</v>
      </c>
      <c r="BF45" s="9">
        <f t="shared" ca="1" si="16"/>
        <v>0</v>
      </c>
      <c r="BG45" s="9">
        <f t="shared" ca="1" si="16"/>
        <v>0</v>
      </c>
      <c r="BH45" s="9">
        <f t="shared" ca="1" si="16"/>
        <v>0</v>
      </c>
      <c r="BI45" s="9">
        <f t="shared" ca="1" si="16"/>
        <v>0</v>
      </c>
      <c r="BJ45" s="9">
        <f t="shared" ca="1" si="16"/>
        <v>0</v>
      </c>
      <c r="BK45" s="9">
        <f t="shared" ca="1" si="16"/>
        <v>0</v>
      </c>
      <c r="BL45" s="9">
        <f t="shared" ca="1" si="16"/>
        <v>0</v>
      </c>
      <c r="BM45" s="9">
        <f t="shared" ca="1" si="16"/>
        <v>0</v>
      </c>
      <c r="BN45" s="9">
        <f t="shared" ca="1" si="16"/>
        <v>0</v>
      </c>
      <c r="BO45" s="9">
        <f t="shared" ca="1" si="16"/>
        <v>0</v>
      </c>
      <c r="BP45" s="9">
        <f t="shared" ca="1" si="16"/>
        <v>0</v>
      </c>
      <c r="BQ45" s="9">
        <f t="shared" ref="BQ45:CF45" ca="1" si="17">BQ33*BQ97</f>
        <v>0</v>
      </c>
      <c r="BR45" s="9">
        <f t="shared" ca="1" si="17"/>
        <v>0</v>
      </c>
      <c r="BS45" s="9">
        <f t="shared" ca="1" si="17"/>
        <v>0</v>
      </c>
      <c r="BT45" s="9">
        <f t="shared" ca="1" si="17"/>
        <v>0</v>
      </c>
      <c r="BU45" s="9">
        <f t="shared" ca="1" si="17"/>
        <v>0</v>
      </c>
      <c r="BV45" s="9">
        <f t="shared" ca="1" si="17"/>
        <v>0</v>
      </c>
      <c r="BW45" s="9">
        <f t="shared" ca="1" si="17"/>
        <v>0</v>
      </c>
      <c r="BX45" s="9">
        <f t="shared" ca="1" si="17"/>
        <v>0</v>
      </c>
      <c r="BY45" s="9">
        <f t="shared" ca="1" si="17"/>
        <v>0</v>
      </c>
      <c r="BZ45" s="9">
        <f t="shared" ca="1" si="17"/>
        <v>0</v>
      </c>
      <c r="CA45" s="9">
        <f t="shared" ca="1" si="17"/>
        <v>0</v>
      </c>
      <c r="CB45" s="9">
        <f t="shared" ca="1" si="17"/>
        <v>0</v>
      </c>
      <c r="CC45" s="9">
        <f t="shared" ca="1" si="17"/>
        <v>0</v>
      </c>
      <c r="CD45" s="9">
        <f t="shared" ca="1" si="17"/>
        <v>0</v>
      </c>
      <c r="CE45" s="9">
        <f t="shared" ca="1" si="17"/>
        <v>0</v>
      </c>
      <c r="CF45" s="9">
        <f t="shared" ca="1" si="17"/>
        <v>0</v>
      </c>
      <c r="CG45" s="94"/>
    </row>
    <row r="46" spans="1:85" ht="15" customHeight="1" x14ac:dyDescent="0.2">
      <c r="A46" s="98"/>
      <c r="B46" s="7" t="s">
        <v>168</v>
      </c>
      <c r="C46" s="57" t="s">
        <v>5</v>
      </c>
      <c r="D46" s="8">
        <f ca="1">SUM(E46:CF46)</f>
        <v>0</v>
      </c>
      <c r="E46" s="9">
        <f ca="1">'ИД (Уберизация зак)'!H88*'ИД (Уберизация зак)'!H74</f>
        <v>0</v>
      </c>
      <c r="F46" s="9">
        <f ca="1">'ИД (Уберизация зак)'!I88*'ИД (Уберизация зак)'!I74</f>
        <v>0</v>
      </c>
      <c r="G46" s="9">
        <f ca="1">'ИД (Уберизация зак)'!J88*'ИД (Уберизация зак)'!J74</f>
        <v>0</v>
      </c>
      <c r="H46" s="9">
        <f ca="1">'ИД (Уберизация зак)'!K88*'ИД (Уберизация зак)'!K74</f>
        <v>0</v>
      </c>
      <c r="I46" s="9">
        <f ca="1">'ИД (Уберизация зак)'!L88*'ИД (Уберизация зак)'!L74</f>
        <v>0</v>
      </c>
      <c r="J46" s="9">
        <f ca="1">'ИД (Уберизация зак)'!M88*'ИД (Уберизация зак)'!M74</f>
        <v>0</v>
      </c>
      <c r="K46" s="9">
        <f ca="1">'ИД (Уберизация зак)'!N88*'ИД (Уберизация зак)'!N74</f>
        <v>0</v>
      </c>
      <c r="L46" s="9">
        <f ca="1">'ИД (Уберизация зак)'!O88*'ИД (Уберизация зак)'!O74</f>
        <v>0</v>
      </c>
      <c r="M46" s="9">
        <f ca="1">'ИД (Уберизация зак)'!P88*'ИД (Уберизация зак)'!P74</f>
        <v>0</v>
      </c>
      <c r="N46" s="9">
        <f ca="1">'ИД (Уберизация зак)'!Q88*'ИД (Уберизация зак)'!Q74</f>
        <v>0</v>
      </c>
      <c r="O46" s="9">
        <f ca="1">'ИД (Уберизация зак)'!R88*'ИД (Уберизация зак)'!R74</f>
        <v>0</v>
      </c>
      <c r="P46" s="9">
        <f ca="1">'ИД (Уберизация зак)'!S88*'ИД (Уберизация зак)'!S74</f>
        <v>0</v>
      </c>
      <c r="Q46" s="9">
        <f ca="1">'ИД (Уберизация зак)'!T88*'ИД (Уберизация зак)'!T74</f>
        <v>0</v>
      </c>
      <c r="R46" s="9">
        <f ca="1">'ИД (Уберизация зак)'!U88*'ИД (Уберизация зак)'!U74</f>
        <v>0</v>
      </c>
      <c r="S46" s="9">
        <f ca="1">'ИД (Уберизация зак)'!V88*'ИД (Уберизация зак)'!V74</f>
        <v>0</v>
      </c>
      <c r="T46" s="9">
        <f ca="1">'ИД (Уберизация зак)'!W88*'ИД (Уберизация зак)'!W74</f>
        <v>0</v>
      </c>
      <c r="U46" s="9">
        <f ca="1">'ИД (Уберизация зак)'!X88*'ИД (Уберизация зак)'!X74</f>
        <v>0</v>
      </c>
      <c r="V46" s="9">
        <f ca="1">'ИД (Уберизация зак)'!Y88*'ИД (Уберизация зак)'!Y74</f>
        <v>0</v>
      </c>
      <c r="W46" s="9">
        <f ca="1">'ИД (Уберизация зак)'!Z88*'ИД (Уберизация зак)'!Z74</f>
        <v>0</v>
      </c>
      <c r="X46" s="9">
        <f ca="1">'ИД (Уберизация зак)'!AA88*'ИД (Уберизация зак)'!AA74</f>
        <v>0</v>
      </c>
      <c r="Y46" s="9">
        <f ca="1">'ИД (Уберизация зак)'!AB88*'ИД (Уберизация зак)'!AB74</f>
        <v>0</v>
      </c>
      <c r="Z46" s="9">
        <f ca="1">'ИД (Уберизация зак)'!AC88*'ИД (Уберизация зак)'!AC74</f>
        <v>0</v>
      </c>
      <c r="AA46" s="9">
        <f ca="1">'ИД (Уберизация зак)'!AD88*'ИД (Уберизация зак)'!AD74</f>
        <v>0</v>
      </c>
      <c r="AB46" s="9">
        <f ca="1">'ИД (Уберизация зак)'!AE88*'ИД (Уберизация зак)'!AE74</f>
        <v>0</v>
      </c>
      <c r="AC46" s="9">
        <f ca="1">'ИД (Уберизация зак)'!AF88*'ИД (Уберизация зак)'!AF74</f>
        <v>0</v>
      </c>
      <c r="AD46" s="9">
        <f ca="1">'ИД (Уберизация зак)'!AG88*'ИД (Уберизация зак)'!AG74</f>
        <v>0</v>
      </c>
      <c r="AE46" s="9">
        <f ca="1">'ИД (Уберизация зак)'!AH88*'ИД (Уберизация зак)'!AH74</f>
        <v>0</v>
      </c>
      <c r="AF46" s="9">
        <f ca="1">'ИД (Уберизация зак)'!AI88*'ИД (Уберизация зак)'!AI74</f>
        <v>0</v>
      </c>
      <c r="AG46" s="9">
        <f ca="1">'ИД (Уберизация зак)'!AJ88*'ИД (Уберизация зак)'!AJ74</f>
        <v>0</v>
      </c>
      <c r="AH46" s="9">
        <f ca="1">'ИД (Уберизация зак)'!AK88*'ИД (Уберизация зак)'!AK74</f>
        <v>0</v>
      </c>
      <c r="AI46" s="9">
        <f ca="1">'ИД (Уберизация зак)'!AL88*'ИД (Уберизация зак)'!AL74</f>
        <v>0</v>
      </c>
      <c r="AJ46" s="9">
        <f ca="1">'ИД (Уберизация зак)'!AM88*'ИД (Уберизация зак)'!AM74</f>
        <v>0</v>
      </c>
      <c r="AK46" s="9">
        <f ca="1">'ИД (Уберизация зак)'!AN88*'ИД (Уберизация зак)'!AN74</f>
        <v>0</v>
      </c>
      <c r="AL46" s="9">
        <f ca="1">'ИД (Уберизация зак)'!AO88*'ИД (Уберизация зак)'!AO74</f>
        <v>0</v>
      </c>
      <c r="AM46" s="9">
        <f ca="1">'ИД (Уберизация зак)'!AP88*'ИД (Уберизация зак)'!AP74</f>
        <v>0</v>
      </c>
      <c r="AN46" s="9">
        <f ca="1">'ИД (Уберизация зак)'!AQ88*'ИД (Уберизация зак)'!AQ74</f>
        <v>0</v>
      </c>
      <c r="AO46" s="9">
        <f ca="1">'ИД (Уберизация зак)'!AR88*'ИД (Уберизация зак)'!AR74</f>
        <v>0</v>
      </c>
      <c r="AP46" s="9">
        <f ca="1">'ИД (Уберизация зак)'!AS88*'ИД (Уберизация зак)'!AS74</f>
        <v>0</v>
      </c>
      <c r="AQ46" s="9">
        <f ca="1">'ИД (Уберизация зак)'!AT88*'ИД (Уберизация зак)'!AT74</f>
        <v>0</v>
      </c>
      <c r="AR46" s="9">
        <f ca="1">'ИД (Уберизация зак)'!AU88*'ИД (Уберизация зак)'!AU74</f>
        <v>0</v>
      </c>
      <c r="AS46" s="9">
        <f ca="1">'ИД (Уберизация зак)'!AV88*'ИД (Уберизация зак)'!AV74</f>
        <v>0</v>
      </c>
      <c r="AT46" s="9">
        <f ca="1">'ИД (Уберизация зак)'!AW88*'ИД (Уберизация зак)'!AW74</f>
        <v>0</v>
      </c>
      <c r="AU46" s="9">
        <f ca="1">'ИД (Уберизация зак)'!AX88*'ИД (Уберизация зак)'!AX74</f>
        <v>0</v>
      </c>
      <c r="AV46" s="9">
        <f ca="1">'ИД (Уберизация зак)'!AY88*'ИД (Уберизация зак)'!AY74</f>
        <v>0</v>
      </c>
      <c r="AW46" s="9">
        <f ca="1">'ИД (Уберизация зак)'!AZ88*'ИД (Уберизация зак)'!AZ74</f>
        <v>0</v>
      </c>
      <c r="AX46" s="9">
        <f ca="1">'ИД (Уберизация зак)'!BA88*'ИД (Уберизация зак)'!BA74</f>
        <v>0</v>
      </c>
      <c r="AY46" s="9">
        <f ca="1">'ИД (Уберизация зак)'!BB88*'ИД (Уберизация зак)'!BB74</f>
        <v>0</v>
      </c>
      <c r="AZ46" s="9">
        <f ca="1">'ИД (Уберизация зак)'!BC88*'ИД (Уберизация зак)'!BC74</f>
        <v>0</v>
      </c>
      <c r="BA46" s="9">
        <f ca="1">'ИД (Уберизация зак)'!BD88*'ИД (Уберизация зак)'!BD74</f>
        <v>0</v>
      </c>
      <c r="BB46" s="9">
        <f ca="1">'ИД (Уберизация зак)'!BE88*'ИД (Уберизация зак)'!BE74</f>
        <v>0</v>
      </c>
      <c r="BC46" s="9">
        <f ca="1">'ИД (Уберизация зак)'!BF88*'ИД (Уберизация зак)'!BF74</f>
        <v>0</v>
      </c>
      <c r="BD46" s="9">
        <f ca="1">'ИД (Уберизация зак)'!BG88*'ИД (Уберизация зак)'!BG74</f>
        <v>0</v>
      </c>
      <c r="BE46" s="9">
        <f ca="1">'ИД (Уберизация зак)'!BH88*'ИД (Уберизация зак)'!BH74</f>
        <v>0</v>
      </c>
      <c r="BF46" s="9">
        <f ca="1">'ИД (Уберизация зак)'!BI88*'ИД (Уберизация зак)'!BI74</f>
        <v>0</v>
      </c>
      <c r="BG46" s="9">
        <f ca="1">'ИД (Уберизация зак)'!BJ88*'ИД (Уберизация зак)'!BJ74</f>
        <v>0</v>
      </c>
      <c r="BH46" s="9">
        <f ca="1">'ИД (Уберизация зак)'!BK88*'ИД (Уберизация зак)'!BK74</f>
        <v>0</v>
      </c>
      <c r="BI46" s="9">
        <f ca="1">'ИД (Уберизация зак)'!BL88*'ИД (Уберизация зак)'!BL74</f>
        <v>0</v>
      </c>
      <c r="BJ46" s="9">
        <f ca="1">'ИД (Уберизация зак)'!BM88*'ИД (Уберизация зак)'!BM74</f>
        <v>0</v>
      </c>
      <c r="BK46" s="9">
        <f ca="1">'ИД (Уберизация зак)'!BN88*'ИД (Уберизация зак)'!BN74</f>
        <v>0</v>
      </c>
      <c r="BL46" s="9">
        <f ca="1">'ИД (Уберизация зак)'!BO88*'ИД (Уберизация зак)'!BO74</f>
        <v>0</v>
      </c>
      <c r="BM46" s="9">
        <f ca="1">'ИД (Уберизация зак)'!BP88*'ИД (Уберизация зак)'!BP74</f>
        <v>0</v>
      </c>
      <c r="BN46" s="9">
        <f ca="1">'ИД (Уберизация зак)'!BQ88*'ИД (Уберизация зак)'!BQ74</f>
        <v>0</v>
      </c>
      <c r="BO46" s="9">
        <f ca="1">'ИД (Уберизация зак)'!BR88*'ИД (Уберизация зак)'!BR74</f>
        <v>0</v>
      </c>
      <c r="BP46" s="9">
        <f ca="1">'ИД (Уберизация зак)'!BS88*'ИД (Уберизация зак)'!BS74</f>
        <v>0</v>
      </c>
      <c r="BQ46" s="9">
        <f ca="1">'ИД (Уберизация зак)'!BT88*'ИД (Уберизация зак)'!BT74</f>
        <v>0</v>
      </c>
      <c r="BR46" s="9">
        <f ca="1">'ИД (Уберизация зак)'!BU88*'ИД (Уберизация зак)'!BU74</f>
        <v>0</v>
      </c>
      <c r="BS46" s="9">
        <f ca="1">'ИД (Уберизация зак)'!BV88*'ИД (Уберизация зак)'!BV74</f>
        <v>0</v>
      </c>
      <c r="BT46" s="9">
        <f ca="1">'ИД (Уберизация зак)'!BW88*'ИД (Уберизация зак)'!BW74</f>
        <v>0</v>
      </c>
      <c r="BU46" s="9">
        <f ca="1">'ИД (Уберизация зак)'!BX88*'ИД (Уберизация зак)'!BX74</f>
        <v>0</v>
      </c>
      <c r="BV46" s="9">
        <f ca="1">'ИД (Уберизация зак)'!BY88*'ИД (Уберизация зак)'!BY74</f>
        <v>0</v>
      </c>
      <c r="BW46" s="9">
        <f ca="1">'ИД (Уберизация зак)'!BZ88*'ИД (Уберизация зак)'!BZ74</f>
        <v>0</v>
      </c>
      <c r="BX46" s="9">
        <f ca="1">'ИД (Уберизация зак)'!CA88*'ИД (Уберизация зак)'!CA74</f>
        <v>0</v>
      </c>
      <c r="BY46" s="9">
        <f ca="1">'ИД (Уберизация зак)'!CB88*'ИД (Уберизация зак)'!CB74</f>
        <v>0</v>
      </c>
      <c r="BZ46" s="9">
        <f ca="1">'ИД (Уберизация зак)'!CC88*'ИД (Уберизация зак)'!CC74</f>
        <v>0</v>
      </c>
      <c r="CA46" s="9">
        <f ca="1">'ИД (Уберизация зак)'!CD88*'ИД (Уберизация зак)'!CD74</f>
        <v>0</v>
      </c>
      <c r="CB46" s="9">
        <f ca="1">'ИД (Уберизация зак)'!CE88*'ИД (Уберизация зак)'!CE74</f>
        <v>0</v>
      </c>
      <c r="CC46" s="9">
        <f ca="1">'ИД (Уберизация зак)'!CF88*'ИД (Уберизация зак)'!CF74</f>
        <v>0</v>
      </c>
      <c r="CD46" s="9">
        <f ca="1">'ИД (Уберизация зак)'!CG88*'ИД (Уберизация зак)'!CG74</f>
        <v>0</v>
      </c>
      <c r="CE46" s="9">
        <f ca="1">'ИД (Уберизация зак)'!CH88*'ИД (Уберизация зак)'!CH74</f>
        <v>0</v>
      </c>
      <c r="CF46" s="9">
        <f ca="1">'ИД (Уберизация зак)'!CI88*'ИД (Уберизация зак)'!CI74</f>
        <v>0</v>
      </c>
      <c r="CG46" s="94"/>
    </row>
    <row r="47" spans="1:85" ht="15" customHeight="1" x14ac:dyDescent="0.2">
      <c r="A47" s="98"/>
      <c r="B47" s="7" t="s">
        <v>74</v>
      </c>
      <c r="C47" s="57" t="s">
        <v>5</v>
      </c>
      <c r="D47" s="8">
        <f ca="1">SUM(E47:CF47)</f>
        <v>-70700</v>
      </c>
      <c r="E47" s="9">
        <f ca="1">E27-IF($A$19="Прямой",E19,0)-E41-E45-E46</f>
        <v>-3800</v>
      </c>
      <c r="F47" s="9">
        <f t="shared" ref="F47:BQ47" ca="1" si="18">F27-IF($A$19="Прямой",F19,0)-F41-F45-F46</f>
        <v>-4300</v>
      </c>
      <c r="G47" s="9">
        <f t="shared" ca="1" si="18"/>
        <v>-14240</v>
      </c>
      <c r="H47" s="9">
        <f t="shared" ca="1" si="18"/>
        <v>-14240</v>
      </c>
      <c r="I47" s="9">
        <f t="shared" ca="1" si="18"/>
        <v>-14240</v>
      </c>
      <c r="J47" s="9">
        <f t="shared" ca="1" si="18"/>
        <v>-9940</v>
      </c>
      <c r="K47" s="9">
        <f t="shared" ca="1" si="18"/>
        <v>-9940</v>
      </c>
      <c r="L47" s="9">
        <f t="shared" ca="1" si="18"/>
        <v>0</v>
      </c>
      <c r="M47" s="9">
        <f t="shared" ca="1" si="18"/>
        <v>0</v>
      </c>
      <c r="N47" s="9">
        <f t="shared" ca="1" si="18"/>
        <v>0</v>
      </c>
      <c r="O47" s="9">
        <f t="shared" ca="1" si="18"/>
        <v>0</v>
      </c>
      <c r="P47" s="9">
        <f t="shared" ca="1" si="18"/>
        <v>0</v>
      </c>
      <c r="Q47" s="9">
        <f t="shared" ca="1" si="18"/>
        <v>0</v>
      </c>
      <c r="R47" s="9">
        <f t="shared" ca="1" si="18"/>
        <v>0</v>
      </c>
      <c r="S47" s="9">
        <f t="shared" ca="1" si="18"/>
        <v>0</v>
      </c>
      <c r="T47" s="9">
        <f t="shared" ca="1" si="18"/>
        <v>0</v>
      </c>
      <c r="U47" s="9">
        <f t="shared" ca="1" si="18"/>
        <v>0</v>
      </c>
      <c r="V47" s="9">
        <f t="shared" ca="1" si="18"/>
        <v>0</v>
      </c>
      <c r="W47" s="9">
        <f t="shared" ca="1" si="18"/>
        <v>0</v>
      </c>
      <c r="X47" s="9">
        <f t="shared" ca="1" si="18"/>
        <v>0</v>
      </c>
      <c r="Y47" s="9">
        <f t="shared" ca="1" si="18"/>
        <v>0</v>
      </c>
      <c r="Z47" s="9">
        <f t="shared" ca="1" si="18"/>
        <v>0</v>
      </c>
      <c r="AA47" s="9">
        <f t="shared" ca="1" si="18"/>
        <v>0</v>
      </c>
      <c r="AB47" s="9">
        <f t="shared" ca="1" si="18"/>
        <v>0</v>
      </c>
      <c r="AC47" s="9">
        <f t="shared" ca="1" si="18"/>
        <v>0</v>
      </c>
      <c r="AD47" s="9">
        <f t="shared" ca="1" si="18"/>
        <v>0</v>
      </c>
      <c r="AE47" s="9">
        <f t="shared" ca="1" si="18"/>
        <v>0</v>
      </c>
      <c r="AF47" s="9">
        <f t="shared" ca="1" si="18"/>
        <v>0</v>
      </c>
      <c r="AG47" s="9">
        <f t="shared" ca="1" si="18"/>
        <v>0</v>
      </c>
      <c r="AH47" s="9">
        <f t="shared" ca="1" si="18"/>
        <v>0</v>
      </c>
      <c r="AI47" s="9">
        <f t="shared" ca="1" si="18"/>
        <v>0</v>
      </c>
      <c r="AJ47" s="9">
        <f t="shared" ca="1" si="18"/>
        <v>0</v>
      </c>
      <c r="AK47" s="9">
        <f t="shared" ca="1" si="18"/>
        <v>0</v>
      </c>
      <c r="AL47" s="9">
        <f t="shared" ca="1" si="18"/>
        <v>0</v>
      </c>
      <c r="AM47" s="9">
        <f t="shared" ca="1" si="18"/>
        <v>0</v>
      </c>
      <c r="AN47" s="9">
        <f t="shared" ca="1" si="18"/>
        <v>0</v>
      </c>
      <c r="AO47" s="9">
        <f t="shared" ca="1" si="18"/>
        <v>0</v>
      </c>
      <c r="AP47" s="9">
        <f t="shared" ca="1" si="18"/>
        <v>0</v>
      </c>
      <c r="AQ47" s="9">
        <f t="shared" ca="1" si="18"/>
        <v>0</v>
      </c>
      <c r="AR47" s="9">
        <f t="shared" ca="1" si="18"/>
        <v>0</v>
      </c>
      <c r="AS47" s="9">
        <f t="shared" ca="1" si="18"/>
        <v>0</v>
      </c>
      <c r="AT47" s="9">
        <f t="shared" ca="1" si="18"/>
        <v>0</v>
      </c>
      <c r="AU47" s="9">
        <f t="shared" ca="1" si="18"/>
        <v>0</v>
      </c>
      <c r="AV47" s="9">
        <f t="shared" ca="1" si="18"/>
        <v>0</v>
      </c>
      <c r="AW47" s="9">
        <f t="shared" ca="1" si="18"/>
        <v>0</v>
      </c>
      <c r="AX47" s="9">
        <f t="shared" ca="1" si="18"/>
        <v>0</v>
      </c>
      <c r="AY47" s="9">
        <f t="shared" ca="1" si="18"/>
        <v>0</v>
      </c>
      <c r="AZ47" s="9">
        <f t="shared" ca="1" si="18"/>
        <v>0</v>
      </c>
      <c r="BA47" s="9">
        <f t="shared" ca="1" si="18"/>
        <v>0</v>
      </c>
      <c r="BB47" s="9">
        <f t="shared" ca="1" si="18"/>
        <v>0</v>
      </c>
      <c r="BC47" s="9">
        <f t="shared" ca="1" si="18"/>
        <v>0</v>
      </c>
      <c r="BD47" s="9">
        <f t="shared" ca="1" si="18"/>
        <v>0</v>
      </c>
      <c r="BE47" s="9">
        <f t="shared" ca="1" si="18"/>
        <v>0</v>
      </c>
      <c r="BF47" s="9">
        <f t="shared" ca="1" si="18"/>
        <v>0</v>
      </c>
      <c r="BG47" s="9">
        <f t="shared" ca="1" si="18"/>
        <v>0</v>
      </c>
      <c r="BH47" s="9">
        <f t="shared" ca="1" si="18"/>
        <v>0</v>
      </c>
      <c r="BI47" s="9">
        <f t="shared" ca="1" si="18"/>
        <v>0</v>
      </c>
      <c r="BJ47" s="9">
        <f t="shared" ca="1" si="18"/>
        <v>0</v>
      </c>
      <c r="BK47" s="9">
        <f t="shared" ca="1" si="18"/>
        <v>0</v>
      </c>
      <c r="BL47" s="9">
        <f t="shared" ca="1" si="18"/>
        <v>0</v>
      </c>
      <c r="BM47" s="9">
        <f t="shared" ca="1" si="18"/>
        <v>0</v>
      </c>
      <c r="BN47" s="9">
        <f t="shared" ca="1" si="18"/>
        <v>0</v>
      </c>
      <c r="BO47" s="9">
        <f t="shared" ca="1" si="18"/>
        <v>0</v>
      </c>
      <c r="BP47" s="9">
        <f t="shared" ca="1" si="18"/>
        <v>0</v>
      </c>
      <c r="BQ47" s="9">
        <f t="shared" ca="1" si="18"/>
        <v>0</v>
      </c>
      <c r="BR47" s="9">
        <f t="shared" ref="BR47:CF47" ca="1" si="19">BR27-IF($A$19="Прямой",BR19,0)-BR41-BR45-BR46</f>
        <v>0</v>
      </c>
      <c r="BS47" s="9">
        <f t="shared" ca="1" si="19"/>
        <v>0</v>
      </c>
      <c r="BT47" s="9">
        <f t="shared" ca="1" si="19"/>
        <v>0</v>
      </c>
      <c r="BU47" s="9">
        <f t="shared" ca="1" si="19"/>
        <v>0</v>
      </c>
      <c r="BV47" s="9">
        <f t="shared" ca="1" si="19"/>
        <v>0</v>
      </c>
      <c r="BW47" s="9">
        <f t="shared" ca="1" si="19"/>
        <v>0</v>
      </c>
      <c r="BX47" s="9">
        <f t="shared" ca="1" si="19"/>
        <v>0</v>
      </c>
      <c r="BY47" s="9">
        <f t="shared" ca="1" si="19"/>
        <v>0</v>
      </c>
      <c r="BZ47" s="9">
        <f t="shared" ca="1" si="19"/>
        <v>0</v>
      </c>
      <c r="CA47" s="9">
        <f t="shared" ca="1" si="19"/>
        <v>0</v>
      </c>
      <c r="CB47" s="9">
        <f t="shared" ca="1" si="19"/>
        <v>0</v>
      </c>
      <c r="CC47" s="9">
        <f t="shared" ca="1" si="19"/>
        <v>0</v>
      </c>
      <c r="CD47" s="9">
        <f t="shared" ca="1" si="19"/>
        <v>0</v>
      </c>
      <c r="CE47" s="9">
        <f t="shared" ca="1" si="19"/>
        <v>0</v>
      </c>
      <c r="CF47" s="9">
        <f t="shared" ca="1" si="19"/>
        <v>0</v>
      </c>
      <c r="CG47" s="94"/>
    </row>
    <row r="48" spans="1:85" ht="15" customHeight="1" x14ac:dyDescent="0.2">
      <c r="A48" s="98"/>
      <c r="B48" s="7" t="s">
        <v>799</v>
      </c>
      <c r="C48" s="57" t="s">
        <v>5</v>
      </c>
      <c r="D48" s="8">
        <f ca="1">SUM(E48:CF48)</f>
        <v>-21000</v>
      </c>
      <c r="E48" s="9">
        <f ca="1">E27-IF($A$19="Прямой",E19,0)-E45</f>
        <v>-3800</v>
      </c>
      <c r="F48" s="9">
        <f t="shared" ref="F48:BQ48" ca="1" si="20">F27-IF($A$19="Прямой",F19,0)-F45</f>
        <v>-4300</v>
      </c>
      <c r="G48" s="9">
        <f t="shared" ca="1" si="20"/>
        <v>-4300</v>
      </c>
      <c r="H48" s="9">
        <f t="shared" ca="1" si="20"/>
        <v>-4300</v>
      </c>
      <c r="I48" s="9">
        <f t="shared" ca="1" si="20"/>
        <v>-4300</v>
      </c>
      <c r="J48" s="9">
        <f t="shared" ca="1" si="20"/>
        <v>0</v>
      </c>
      <c r="K48" s="9">
        <f t="shared" ca="1" si="20"/>
        <v>0</v>
      </c>
      <c r="L48" s="9">
        <f t="shared" ca="1" si="20"/>
        <v>0</v>
      </c>
      <c r="M48" s="9">
        <f t="shared" ca="1" si="20"/>
        <v>0</v>
      </c>
      <c r="N48" s="9">
        <f t="shared" ca="1" si="20"/>
        <v>0</v>
      </c>
      <c r="O48" s="9">
        <f t="shared" ca="1" si="20"/>
        <v>0</v>
      </c>
      <c r="P48" s="9">
        <f t="shared" ca="1" si="20"/>
        <v>0</v>
      </c>
      <c r="Q48" s="9">
        <f t="shared" ca="1" si="20"/>
        <v>0</v>
      </c>
      <c r="R48" s="9">
        <f t="shared" ca="1" si="20"/>
        <v>0</v>
      </c>
      <c r="S48" s="9">
        <f t="shared" ca="1" si="20"/>
        <v>0</v>
      </c>
      <c r="T48" s="9">
        <f t="shared" ca="1" si="20"/>
        <v>0</v>
      </c>
      <c r="U48" s="9">
        <f t="shared" ca="1" si="20"/>
        <v>0</v>
      </c>
      <c r="V48" s="9">
        <f t="shared" ca="1" si="20"/>
        <v>0</v>
      </c>
      <c r="W48" s="9">
        <f t="shared" ca="1" si="20"/>
        <v>0</v>
      </c>
      <c r="X48" s="9">
        <f t="shared" ca="1" si="20"/>
        <v>0</v>
      </c>
      <c r="Y48" s="9">
        <f t="shared" ca="1" si="20"/>
        <v>0</v>
      </c>
      <c r="Z48" s="9">
        <f t="shared" ca="1" si="20"/>
        <v>0</v>
      </c>
      <c r="AA48" s="9">
        <f t="shared" ca="1" si="20"/>
        <v>0</v>
      </c>
      <c r="AB48" s="9">
        <f t="shared" ca="1" si="20"/>
        <v>0</v>
      </c>
      <c r="AC48" s="9">
        <f t="shared" ca="1" si="20"/>
        <v>0</v>
      </c>
      <c r="AD48" s="9">
        <f t="shared" ca="1" si="20"/>
        <v>0</v>
      </c>
      <c r="AE48" s="9">
        <f t="shared" ca="1" si="20"/>
        <v>0</v>
      </c>
      <c r="AF48" s="9">
        <f t="shared" ca="1" si="20"/>
        <v>0</v>
      </c>
      <c r="AG48" s="9">
        <f t="shared" ca="1" si="20"/>
        <v>0</v>
      </c>
      <c r="AH48" s="9">
        <f t="shared" ca="1" si="20"/>
        <v>0</v>
      </c>
      <c r="AI48" s="9">
        <f t="shared" ca="1" si="20"/>
        <v>0</v>
      </c>
      <c r="AJ48" s="9">
        <f t="shared" ca="1" si="20"/>
        <v>0</v>
      </c>
      <c r="AK48" s="9">
        <f t="shared" ca="1" si="20"/>
        <v>0</v>
      </c>
      <c r="AL48" s="9">
        <f t="shared" ca="1" si="20"/>
        <v>0</v>
      </c>
      <c r="AM48" s="9">
        <f t="shared" ca="1" si="20"/>
        <v>0</v>
      </c>
      <c r="AN48" s="9">
        <f t="shared" ca="1" si="20"/>
        <v>0</v>
      </c>
      <c r="AO48" s="9">
        <f t="shared" ca="1" si="20"/>
        <v>0</v>
      </c>
      <c r="AP48" s="9">
        <f t="shared" ca="1" si="20"/>
        <v>0</v>
      </c>
      <c r="AQ48" s="9">
        <f t="shared" ca="1" si="20"/>
        <v>0</v>
      </c>
      <c r="AR48" s="9">
        <f t="shared" ca="1" si="20"/>
        <v>0</v>
      </c>
      <c r="AS48" s="9">
        <f t="shared" ca="1" si="20"/>
        <v>0</v>
      </c>
      <c r="AT48" s="9">
        <f t="shared" ca="1" si="20"/>
        <v>0</v>
      </c>
      <c r="AU48" s="9">
        <f t="shared" ca="1" si="20"/>
        <v>0</v>
      </c>
      <c r="AV48" s="9">
        <f t="shared" ca="1" si="20"/>
        <v>0</v>
      </c>
      <c r="AW48" s="9">
        <f t="shared" ca="1" si="20"/>
        <v>0</v>
      </c>
      <c r="AX48" s="9">
        <f t="shared" ca="1" si="20"/>
        <v>0</v>
      </c>
      <c r="AY48" s="9">
        <f t="shared" ca="1" si="20"/>
        <v>0</v>
      </c>
      <c r="AZ48" s="9">
        <f t="shared" ca="1" si="20"/>
        <v>0</v>
      </c>
      <c r="BA48" s="9">
        <f t="shared" ca="1" si="20"/>
        <v>0</v>
      </c>
      <c r="BB48" s="9">
        <f t="shared" ca="1" si="20"/>
        <v>0</v>
      </c>
      <c r="BC48" s="9">
        <f t="shared" ca="1" si="20"/>
        <v>0</v>
      </c>
      <c r="BD48" s="9">
        <f t="shared" ca="1" si="20"/>
        <v>0</v>
      </c>
      <c r="BE48" s="9">
        <f t="shared" ca="1" si="20"/>
        <v>0</v>
      </c>
      <c r="BF48" s="9">
        <f t="shared" ca="1" si="20"/>
        <v>0</v>
      </c>
      <c r="BG48" s="9">
        <f t="shared" ca="1" si="20"/>
        <v>0</v>
      </c>
      <c r="BH48" s="9">
        <f t="shared" ca="1" si="20"/>
        <v>0</v>
      </c>
      <c r="BI48" s="9">
        <f t="shared" ca="1" si="20"/>
        <v>0</v>
      </c>
      <c r="BJ48" s="9">
        <f t="shared" ca="1" si="20"/>
        <v>0</v>
      </c>
      <c r="BK48" s="9">
        <f t="shared" ca="1" si="20"/>
        <v>0</v>
      </c>
      <c r="BL48" s="9">
        <f t="shared" ca="1" si="20"/>
        <v>0</v>
      </c>
      <c r="BM48" s="9">
        <f t="shared" ca="1" si="20"/>
        <v>0</v>
      </c>
      <c r="BN48" s="9">
        <f t="shared" ca="1" si="20"/>
        <v>0</v>
      </c>
      <c r="BO48" s="9">
        <f t="shared" ca="1" si="20"/>
        <v>0</v>
      </c>
      <c r="BP48" s="9">
        <f t="shared" ca="1" si="20"/>
        <v>0</v>
      </c>
      <c r="BQ48" s="9">
        <f t="shared" ca="1" si="20"/>
        <v>0</v>
      </c>
      <c r="BR48" s="9">
        <f t="shared" ref="BR48:CF48" ca="1" si="21">BR27-IF($A$19="Прямой",BR19,0)-BR45</f>
        <v>0</v>
      </c>
      <c r="BS48" s="9">
        <f t="shared" ca="1" si="21"/>
        <v>0</v>
      </c>
      <c r="BT48" s="9">
        <f t="shared" ca="1" si="21"/>
        <v>0</v>
      </c>
      <c r="BU48" s="9">
        <f t="shared" ca="1" si="21"/>
        <v>0</v>
      </c>
      <c r="BV48" s="9">
        <f t="shared" ca="1" si="21"/>
        <v>0</v>
      </c>
      <c r="BW48" s="9">
        <f t="shared" ca="1" si="21"/>
        <v>0</v>
      </c>
      <c r="BX48" s="9">
        <f t="shared" ca="1" si="21"/>
        <v>0</v>
      </c>
      <c r="BY48" s="9">
        <f t="shared" ca="1" si="21"/>
        <v>0</v>
      </c>
      <c r="BZ48" s="9">
        <f t="shared" ca="1" si="21"/>
        <v>0</v>
      </c>
      <c r="CA48" s="9">
        <f t="shared" ca="1" si="21"/>
        <v>0</v>
      </c>
      <c r="CB48" s="9">
        <f t="shared" ca="1" si="21"/>
        <v>0</v>
      </c>
      <c r="CC48" s="9">
        <f t="shared" ca="1" si="21"/>
        <v>0</v>
      </c>
      <c r="CD48" s="9">
        <f t="shared" ca="1" si="21"/>
        <v>0</v>
      </c>
      <c r="CE48" s="9">
        <f t="shared" ca="1" si="21"/>
        <v>0</v>
      </c>
      <c r="CF48" s="9">
        <f t="shared" ca="1" si="21"/>
        <v>0</v>
      </c>
      <c r="CG48" s="94"/>
    </row>
    <row r="49" spans="1:85" ht="15" customHeight="1" x14ac:dyDescent="0.2">
      <c r="A49" s="98"/>
      <c r="B49" s="7" t="s">
        <v>75</v>
      </c>
      <c r="C49" s="57" t="s">
        <v>5</v>
      </c>
      <c r="D49" s="8">
        <f ca="1">SUM(E49:CF49)</f>
        <v>0</v>
      </c>
      <c r="E49" s="9">
        <f ca="1">E47*'ИД (Уберизация зак)'!$G$58*IF(ISNA(MATCH("прямой",$A$18:$A$24,0)),0,1)*E97</f>
        <v>0</v>
      </c>
      <c r="F49" s="9">
        <f ca="1">F47*'ИД (Уберизация зак)'!$G$58*IF(ISNA(MATCH("прямой",$A$18:$A$24,0)),0,1)*F97</f>
        <v>0</v>
      </c>
      <c r="G49" s="9">
        <f ca="1">G47*'ИД (Уберизация зак)'!$G$58*IF(ISNA(MATCH("прямой",$A$18:$A$24,0)),0,1)*G97</f>
        <v>0</v>
      </c>
      <c r="H49" s="9">
        <f ca="1">H47*'ИД (Уберизация зак)'!$G$58*IF(ISNA(MATCH("прямой",$A$18:$A$24,0)),0,1)*H97</f>
        <v>0</v>
      </c>
      <c r="I49" s="9">
        <f ca="1">I47*'ИД (Уберизация зак)'!$G$58*IF(ISNA(MATCH("прямой",$A$18:$A$24,0)),0,1)*I97</f>
        <v>0</v>
      </c>
      <c r="J49" s="9">
        <f ca="1">J47*'ИД (Уберизация зак)'!$G$58*IF(ISNA(MATCH("прямой",$A$18:$A$24,0)),0,1)*J97</f>
        <v>0</v>
      </c>
      <c r="K49" s="9">
        <f ca="1">K47*'ИД (Уберизация зак)'!$G$58*IF(ISNA(MATCH("прямой",$A$18:$A$24,0)),0,1)*K97</f>
        <v>0</v>
      </c>
      <c r="L49" s="9">
        <f ca="1">L47*'ИД (Уберизация зак)'!$G$58*IF(ISNA(MATCH("прямой",$A$18:$A$24,0)),0,1)*L97</f>
        <v>0</v>
      </c>
      <c r="M49" s="9">
        <f ca="1">M47*'ИД (Уберизация зак)'!$G$58*IF(ISNA(MATCH("прямой",$A$18:$A$24,0)),0,1)*M97</f>
        <v>0</v>
      </c>
      <c r="N49" s="9">
        <f ca="1">N47*'ИД (Уберизация зак)'!$G$58*IF(ISNA(MATCH("прямой",$A$18:$A$24,0)),0,1)*N97</f>
        <v>0</v>
      </c>
      <c r="O49" s="9">
        <f ca="1">O47*'ИД (Уберизация зак)'!$G$58*IF(ISNA(MATCH("прямой",$A$18:$A$24,0)),0,1)*O97</f>
        <v>0</v>
      </c>
      <c r="P49" s="9">
        <f ca="1">P47*'ИД (Уберизация зак)'!$G$58*IF(ISNA(MATCH("прямой",$A$18:$A$24,0)),0,1)*P97</f>
        <v>0</v>
      </c>
      <c r="Q49" s="9">
        <f ca="1">Q47*'ИД (Уберизация зак)'!$G$58*IF(ISNA(MATCH("прямой",$A$18:$A$24,0)),0,1)*Q97</f>
        <v>0</v>
      </c>
      <c r="R49" s="9">
        <f ca="1">R47*'ИД (Уберизация зак)'!$G$58*IF(ISNA(MATCH("прямой",$A$18:$A$24,0)),0,1)*R97</f>
        <v>0</v>
      </c>
      <c r="S49" s="9">
        <f ca="1">S47*'ИД (Уберизация зак)'!$G$58*IF(ISNA(MATCH("прямой",$A$18:$A$24,0)),0,1)*S97</f>
        <v>0</v>
      </c>
      <c r="T49" s="9">
        <f ca="1">T47*'ИД (Уберизация зак)'!$G$58*IF(ISNA(MATCH("прямой",$A$18:$A$24,0)),0,1)*T97</f>
        <v>0</v>
      </c>
      <c r="U49" s="9">
        <f ca="1">U47*'ИД (Уберизация зак)'!$G$58*IF(ISNA(MATCH("прямой",$A$18:$A$24,0)),0,1)*U97</f>
        <v>0</v>
      </c>
      <c r="V49" s="9">
        <f ca="1">V47*'ИД (Уберизация зак)'!$G$58*IF(ISNA(MATCH("прямой",$A$18:$A$24,0)),0,1)*V97</f>
        <v>0</v>
      </c>
      <c r="W49" s="9">
        <f ca="1">W47*'ИД (Уберизация зак)'!$G$58*IF(ISNA(MATCH("прямой",$A$18:$A$24,0)),0,1)*W97</f>
        <v>0</v>
      </c>
      <c r="X49" s="9">
        <f ca="1">X47*'ИД (Уберизация зак)'!$G$58*IF(ISNA(MATCH("прямой",$A$18:$A$24,0)),0,1)*X97</f>
        <v>0</v>
      </c>
      <c r="Y49" s="9">
        <f ca="1">Y47*'ИД (Уберизация зак)'!$G$58*IF(ISNA(MATCH("прямой",$A$18:$A$24,0)),0,1)*Y97</f>
        <v>0</v>
      </c>
      <c r="Z49" s="9">
        <f ca="1">Z47*'ИД (Уберизация зак)'!$G$58*IF(ISNA(MATCH("прямой",$A$18:$A$24,0)),0,1)*Z97</f>
        <v>0</v>
      </c>
      <c r="AA49" s="9">
        <f ca="1">AA47*'ИД (Уберизация зак)'!$G$58*IF(ISNA(MATCH("прямой",$A$18:$A$24,0)),0,1)*AA97</f>
        <v>0</v>
      </c>
      <c r="AB49" s="9">
        <f ca="1">AB47*'ИД (Уберизация зак)'!$G$58*IF(ISNA(MATCH("прямой",$A$18:$A$24,0)),0,1)*AB97</f>
        <v>0</v>
      </c>
      <c r="AC49" s="9">
        <f ca="1">AC47*'ИД (Уберизация зак)'!$G$58*IF(ISNA(MATCH("прямой",$A$18:$A$24,0)),0,1)*AC97</f>
        <v>0</v>
      </c>
      <c r="AD49" s="9">
        <f ca="1">AD47*'ИД (Уберизация зак)'!$G$58*IF(ISNA(MATCH("прямой",$A$18:$A$24,0)),0,1)*AD97</f>
        <v>0</v>
      </c>
      <c r="AE49" s="9">
        <f ca="1">AE47*'ИД (Уберизация зак)'!$G$58*IF(ISNA(MATCH("прямой",$A$18:$A$24,0)),0,1)*AE97</f>
        <v>0</v>
      </c>
      <c r="AF49" s="9">
        <f ca="1">AF47*'ИД (Уберизация зак)'!$G$58*IF(ISNA(MATCH("прямой",$A$18:$A$24,0)),0,1)*AF97</f>
        <v>0</v>
      </c>
      <c r="AG49" s="9">
        <f ca="1">AG47*'ИД (Уберизация зак)'!$G$58*IF(ISNA(MATCH("прямой",$A$18:$A$24,0)),0,1)*AG97</f>
        <v>0</v>
      </c>
      <c r="AH49" s="9">
        <f ca="1">AH47*'ИД (Уберизация зак)'!$G$58*IF(ISNA(MATCH("прямой",$A$18:$A$24,0)),0,1)*AH97</f>
        <v>0</v>
      </c>
      <c r="AI49" s="9">
        <f ca="1">AI47*'ИД (Уберизация зак)'!$G$58*IF(ISNA(MATCH("прямой",$A$18:$A$24,0)),0,1)*AI97</f>
        <v>0</v>
      </c>
      <c r="AJ49" s="9">
        <f ca="1">AJ47*'ИД (Уберизация зак)'!$G$58*IF(ISNA(MATCH("прямой",$A$18:$A$24,0)),0,1)*AJ97</f>
        <v>0</v>
      </c>
      <c r="AK49" s="9">
        <f ca="1">AK47*'ИД (Уберизация зак)'!$G$58*IF(ISNA(MATCH("прямой",$A$18:$A$24,0)),0,1)*AK97</f>
        <v>0</v>
      </c>
      <c r="AL49" s="9">
        <f ca="1">AL47*'ИД (Уберизация зак)'!$G$58*IF(ISNA(MATCH("прямой",$A$18:$A$24,0)),0,1)*AL97</f>
        <v>0</v>
      </c>
      <c r="AM49" s="9">
        <f ca="1">AM47*'ИД (Уберизация зак)'!$G$58*IF(ISNA(MATCH("прямой",$A$18:$A$24,0)),0,1)*AM97</f>
        <v>0</v>
      </c>
      <c r="AN49" s="9">
        <f ca="1">AN47*'ИД (Уберизация зак)'!$G$58*IF(ISNA(MATCH("прямой",$A$18:$A$24,0)),0,1)*AN97</f>
        <v>0</v>
      </c>
      <c r="AO49" s="9">
        <f ca="1">AO47*'ИД (Уберизация зак)'!$G$58*IF(ISNA(MATCH("прямой",$A$18:$A$24,0)),0,1)*AO97</f>
        <v>0</v>
      </c>
      <c r="AP49" s="9">
        <f ca="1">AP47*'ИД (Уберизация зак)'!$G$58*IF(ISNA(MATCH("прямой",$A$18:$A$24,0)),0,1)*AP97</f>
        <v>0</v>
      </c>
      <c r="AQ49" s="9">
        <f ca="1">AQ47*'ИД (Уберизация зак)'!$G$58*IF(ISNA(MATCH("прямой",$A$18:$A$24,0)),0,1)*AQ97</f>
        <v>0</v>
      </c>
      <c r="AR49" s="9">
        <f ca="1">AR47*'ИД (Уберизация зак)'!$G$58*IF(ISNA(MATCH("прямой",$A$18:$A$24,0)),0,1)*AR97</f>
        <v>0</v>
      </c>
      <c r="AS49" s="9">
        <f ca="1">AS47*'ИД (Уберизация зак)'!$G$58*IF(ISNA(MATCH("прямой",$A$18:$A$24,0)),0,1)*AS97</f>
        <v>0</v>
      </c>
      <c r="AT49" s="9">
        <f ca="1">AT47*'ИД (Уберизация зак)'!$G$58*IF(ISNA(MATCH("прямой",$A$18:$A$24,0)),0,1)*AT97</f>
        <v>0</v>
      </c>
      <c r="AU49" s="9">
        <f ca="1">AU47*'ИД (Уберизация зак)'!$G$58*IF(ISNA(MATCH("прямой",$A$18:$A$24,0)),0,1)*AU97</f>
        <v>0</v>
      </c>
      <c r="AV49" s="9">
        <f ca="1">AV47*'ИД (Уберизация зак)'!$G$58*IF(ISNA(MATCH("прямой",$A$18:$A$24,0)),0,1)*AV97</f>
        <v>0</v>
      </c>
      <c r="AW49" s="9">
        <f ca="1">AW47*'ИД (Уберизация зак)'!$G$58*IF(ISNA(MATCH("прямой",$A$18:$A$24,0)),0,1)*AW97</f>
        <v>0</v>
      </c>
      <c r="AX49" s="9">
        <f ca="1">AX47*'ИД (Уберизация зак)'!$G$58*IF(ISNA(MATCH("прямой",$A$18:$A$24,0)),0,1)*AX97</f>
        <v>0</v>
      </c>
      <c r="AY49" s="9">
        <f ca="1">AY47*'ИД (Уберизация зак)'!$G$58*IF(ISNA(MATCH("прямой",$A$18:$A$24,0)),0,1)*AY97</f>
        <v>0</v>
      </c>
      <c r="AZ49" s="9">
        <f ca="1">AZ47*'ИД (Уберизация зак)'!$G$58*IF(ISNA(MATCH("прямой",$A$18:$A$24,0)),0,1)*AZ97</f>
        <v>0</v>
      </c>
      <c r="BA49" s="9">
        <f ca="1">BA47*'ИД (Уберизация зак)'!$G$58*IF(ISNA(MATCH("прямой",$A$18:$A$24,0)),0,1)*BA97</f>
        <v>0</v>
      </c>
      <c r="BB49" s="9">
        <f ca="1">BB47*'ИД (Уберизация зак)'!$G$58*IF(ISNA(MATCH("прямой",$A$18:$A$24,0)),0,1)*BB97</f>
        <v>0</v>
      </c>
      <c r="BC49" s="9">
        <f ca="1">BC47*'ИД (Уберизация зак)'!$G$58*IF(ISNA(MATCH("прямой",$A$18:$A$24,0)),0,1)*BC97</f>
        <v>0</v>
      </c>
      <c r="BD49" s="9">
        <f ca="1">BD47*'ИД (Уберизация зак)'!$G$58*IF(ISNA(MATCH("прямой",$A$18:$A$24,0)),0,1)*BD97</f>
        <v>0</v>
      </c>
      <c r="BE49" s="9">
        <f ca="1">BE47*'ИД (Уберизация зак)'!$G$58*IF(ISNA(MATCH("прямой",$A$18:$A$24,0)),0,1)*BE97</f>
        <v>0</v>
      </c>
      <c r="BF49" s="9">
        <f ca="1">BF47*'ИД (Уберизация зак)'!$G$58*IF(ISNA(MATCH("прямой",$A$18:$A$24,0)),0,1)*BF97</f>
        <v>0</v>
      </c>
      <c r="BG49" s="9">
        <f ca="1">BG47*'ИД (Уберизация зак)'!$G$58*IF(ISNA(MATCH("прямой",$A$18:$A$24,0)),0,1)*BG97</f>
        <v>0</v>
      </c>
      <c r="BH49" s="9">
        <f ca="1">BH47*'ИД (Уберизация зак)'!$G$58*IF(ISNA(MATCH("прямой",$A$18:$A$24,0)),0,1)*BH97</f>
        <v>0</v>
      </c>
      <c r="BI49" s="9">
        <f ca="1">BI47*'ИД (Уберизация зак)'!$G$58*IF(ISNA(MATCH("прямой",$A$18:$A$24,0)),0,1)*BI97</f>
        <v>0</v>
      </c>
      <c r="BJ49" s="9">
        <f ca="1">BJ47*'ИД (Уберизация зак)'!$G$58*IF(ISNA(MATCH("прямой",$A$18:$A$24,0)),0,1)*BJ97</f>
        <v>0</v>
      </c>
      <c r="BK49" s="9">
        <f ca="1">BK47*'ИД (Уберизация зак)'!$G$58*IF(ISNA(MATCH("прямой",$A$18:$A$24,0)),0,1)*BK97</f>
        <v>0</v>
      </c>
      <c r="BL49" s="9">
        <f ca="1">BL47*'ИД (Уберизация зак)'!$G$58*IF(ISNA(MATCH("прямой",$A$18:$A$24,0)),0,1)*BL97</f>
        <v>0</v>
      </c>
      <c r="BM49" s="9">
        <f ca="1">BM47*'ИД (Уберизация зак)'!$G$58*IF(ISNA(MATCH("прямой",$A$18:$A$24,0)),0,1)*BM97</f>
        <v>0</v>
      </c>
      <c r="BN49" s="9">
        <f ca="1">BN47*'ИД (Уберизация зак)'!$G$58*IF(ISNA(MATCH("прямой",$A$18:$A$24,0)),0,1)*BN97</f>
        <v>0</v>
      </c>
      <c r="BO49" s="9">
        <f ca="1">BO47*'ИД (Уберизация зак)'!$G$58*IF(ISNA(MATCH("прямой",$A$18:$A$24,0)),0,1)*BO97</f>
        <v>0</v>
      </c>
      <c r="BP49" s="9">
        <f ca="1">BP47*'ИД (Уберизация зак)'!$G$58*IF(ISNA(MATCH("прямой",$A$18:$A$24,0)),0,1)*BP97</f>
        <v>0</v>
      </c>
      <c r="BQ49" s="9">
        <f ca="1">BQ47*'ИД (Уберизация зак)'!$G$58*IF(ISNA(MATCH("прямой",$A$18:$A$24,0)),0,1)*BQ97</f>
        <v>0</v>
      </c>
      <c r="BR49" s="9">
        <f ca="1">BR47*'ИД (Уберизация зак)'!$G$58*IF(ISNA(MATCH("прямой",$A$18:$A$24,0)),0,1)*BR97</f>
        <v>0</v>
      </c>
      <c r="BS49" s="9">
        <f ca="1">BS47*'ИД (Уберизация зак)'!$G$58*IF(ISNA(MATCH("прямой",$A$18:$A$24,0)),0,1)*BS97</f>
        <v>0</v>
      </c>
      <c r="BT49" s="9">
        <f ca="1">BT47*'ИД (Уберизация зак)'!$G$58*IF(ISNA(MATCH("прямой",$A$18:$A$24,0)),0,1)*BT97</f>
        <v>0</v>
      </c>
      <c r="BU49" s="9">
        <f ca="1">BU47*'ИД (Уберизация зак)'!$G$58*IF(ISNA(MATCH("прямой",$A$18:$A$24,0)),0,1)*BU97</f>
        <v>0</v>
      </c>
      <c r="BV49" s="9">
        <f ca="1">BV47*'ИД (Уберизация зак)'!$G$58*IF(ISNA(MATCH("прямой",$A$18:$A$24,0)),0,1)*BV97</f>
        <v>0</v>
      </c>
      <c r="BW49" s="9">
        <f ca="1">BW47*'ИД (Уберизация зак)'!$G$58*IF(ISNA(MATCH("прямой",$A$18:$A$24,0)),0,1)*BW97</f>
        <v>0</v>
      </c>
      <c r="BX49" s="9">
        <f ca="1">BX47*'ИД (Уберизация зак)'!$G$58*IF(ISNA(MATCH("прямой",$A$18:$A$24,0)),0,1)*BX97</f>
        <v>0</v>
      </c>
      <c r="BY49" s="9">
        <f ca="1">BY47*'ИД (Уберизация зак)'!$G$58*IF(ISNA(MATCH("прямой",$A$18:$A$24,0)),0,1)*BY97</f>
        <v>0</v>
      </c>
      <c r="BZ49" s="9">
        <f ca="1">BZ47*'ИД (Уберизация зак)'!$G$58*IF(ISNA(MATCH("прямой",$A$18:$A$24,0)),0,1)*BZ97</f>
        <v>0</v>
      </c>
      <c r="CA49" s="9">
        <f ca="1">CA47*'ИД (Уберизация зак)'!$G$58*IF(ISNA(MATCH("прямой",$A$18:$A$24,0)),0,1)*CA97</f>
        <v>0</v>
      </c>
      <c r="CB49" s="9">
        <f ca="1">CB47*'ИД (Уберизация зак)'!$G$58*IF(ISNA(MATCH("прямой",$A$18:$A$24,0)),0,1)*CB97</f>
        <v>0</v>
      </c>
      <c r="CC49" s="9">
        <f ca="1">CC47*'ИД (Уберизация зак)'!$G$58*IF(ISNA(MATCH("прямой",$A$18:$A$24,0)),0,1)*CC97</f>
        <v>0</v>
      </c>
      <c r="CD49" s="9">
        <f ca="1">CD47*'ИД (Уберизация зак)'!$G$58*IF(ISNA(MATCH("прямой",$A$18:$A$24,0)),0,1)*CD97</f>
        <v>0</v>
      </c>
      <c r="CE49" s="9">
        <f ca="1">CE47*'ИД (Уберизация зак)'!$G$58*IF(ISNA(MATCH("прямой",$A$18:$A$24,0)),0,1)*CE97</f>
        <v>0</v>
      </c>
      <c r="CF49" s="9">
        <f ca="1">CF47*'ИД (Уберизация зак)'!$G$58*IF(ISNA(MATCH("прямой",$A$18:$A$24,0)),0,1)*CF97</f>
        <v>0</v>
      </c>
      <c r="CG49" s="94"/>
    </row>
    <row r="50" spans="1:85" x14ac:dyDescent="0.2">
      <c r="A50" s="94"/>
      <c r="B50" s="105"/>
      <c r="C50" s="106"/>
      <c r="D50" s="94"/>
      <c r="E50" s="105"/>
      <c r="F50" s="105"/>
      <c r="G50" s="105"/>
      <c r="H50" s="105"/>
      <c r="I50" s="105"/>
      <c r="J50" s="105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7"/>
      <c r="BB50" s="107"/>
      <c r="BC50" s="107"/>
      <c r="BD50" s="107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94"/>
    </row>
    <row r="51" spans="1:85" ht="28.5" customHeight="1" x14ac:dyDescent="0.2">
      <c r="A51" s="94"/>
      <c r="B51" s="96" t="s">
        <v>118</v>
      </c>
      <c r="C51" s="96" t="s">
        <v>166</v>
      </c>
      <c r="D51" s="96" t="s">
        <v>4</v>
      </c>
      <c r="E51" s="96">
        <f>$E$17</f>
        <v>2022</v>
      </c>
      <c r="F51" s="96">
        <f>E51+1</f>
        <v>2023</v>
      </c>
      <c r="G51" s="96">
        <f t="shared" ref="G51:BR51" si="22">F51+1</f>
        <v>2024</v>
      </c>
      <c r="H51" s="96">
        <f t="shared" si="22"/>
        <v>2025</v>
      </c>
      <c r="I51" s="96">
        <f t="shared" si="22"/>
        <v>2026</v>
      </c>
      <c r="J51" s="96">
        <f t="shared" si="22"/>
        <v>2027</v>
      </c>
      <c r="K51" s="96">
        <f t="shared" si="22"/>
        <v>2028</v>
      </c>
      <c r="L51" s="96">
        <f t="shared" si="22"/>
        <v>2029</v>
      </c>
      <c r="M51" s="96">
        <f t="shared" si="22"/>
        <v>2030</v>
      </c>
      <c r="N51" s="96">
        <f t="shared" si="22"/>
        <v>2031</v>
      </c>
      <c r="O51" s="96">
        <f t="shared" si="22"/>
        <v>2032</v>
      </c>
      <c r="P51" s="96">
        <f t="shared" si="22"/>
        <v>2033</v>
      </c>
      <c r="Q51" s="96">
        <f t="shared" si="22"/>
        <v>2034</v>
      </c>
      <c r="R51" s="96">
        <f t="shared" si="22"/>
        <v>2035</v>
      </c>
      <c r="S51" s="96">
        <f t="shared" si="22"/>
        <v>2036</v>
      </c>
      <c r="T51" s="96">
        <f t="shared" si="22"/>
        <v>2037</v>
      </c>
      <c r="U51" s="96">
        <f t="shared" si="22"/>
        <v>2038</v>
      </c>
      <c r="V51" s="96">
        <f t="shared" si="22"/>
        <v>2039</v>
      </c>
      <c r="W51" s="96">
        <f t="shared" si="22"/>
        <v>2040</v>
      </c>
      <c r="X51" s="96">
        <f t="shared" si="22"/>
        <v>2041</v>
      </c>
      <c r="Y51" s="96">
        <f t="shared" si="22"/>
        <v>2042</v>
      </c>
      <c r="Z51" s="96">
        <f t="shared" si="22"/>
        <v>2043</v>
      </c>
      <c r="AA51" s="96">
        <f t="shared" si="22"/>
        <v>2044</v>
      </c>
      <c r="AB51" s="96">
        <f t="shared" si="22"/>
        <v>2045</v>
      </c>
      <c r="AC51" s="96">
        <f t="shared" si="22"/>
        <v>2046</v>
      </c>
      <c r="AD51" s="96">
        <f t="shared" si="22"/>
        <v>2047</v>
      </c>
      <c r="AE51" s="96">
        <f t="shared" si="22"/>
        <v>2048</v>
      </c>
      <c r="AF51" s="96">
        <f t="shared" si="22"/>
        <v>2049</v>
      </c>
      <c r="AG51" s="96">
        <f t="shared" si="22"/>
        <v>2050</v>
      </c>
      <c r="AH51" s="96">
        <f t="shared" si="22"/>
        <v>2051</v>
      </c>
      <c r="AI51" s="96">
        <f t="shared" si="22"/>
        <v>2052</v>
      </c>
      <c r="AJ51" s="96">
        <f t="shared" si="22"/>
        <v>2053</v>
      </c>
      <c r="AK51" s="96">
        <f t="shared" si="22"/>
        <v>2054</v>
      </c>
      <c r="AL51" s="96">
        <f t="shared" si="22"/>
        <v>2055</v>
      </c>
      <c r="AM51" s="96">
        <f t="shared" si="22"/>
        <v>2056</v>
      </c>
      <c r="AN51" s="96">
        <f t="shared" si="22"/>
        <v>2057</v>
      </c>
      <c r="AO51" s="96">
        <f t="shared" si="22"/>
        <v>2058</v>
      </c>
      <c r="AP51" s="96">
        <f t="shared" si="22"/>
        <v>2059</v>
      </c>
      <c r="AQ51" s="96">
        <f t="shared" si="22"/>
        <v>2060</v>
      </c>
      <c r="AR51" s="96">
        <f t="shared" si="22"/>
        <v>2061</v>
      </c>
      <c r="AS51" s="96">
        <f t="shared" si="22"/>
        <v>2062</v>
      </c>
      <c r="AT51" s="96">
        <f t="shared" si="22"/>
        <v>2063</v>
      </c>
      <c r="AU51" s="96">
        <f t="shared" si="22"/>
        <v>2064</v>
      </c>
      <c r="AV51" s="96">
        <f t="shared" si="22"/>
        <v>2065</v>
      </c>
      <c r="AW51" s="96">
        <f t="shared" si="22"/>
        <v>2066</v>
      </c>
      <c r="AX51" s="96">
        <f t="shared" si="22"/>
        <v>2067</v>
      </c>
      <c r="AY51" s="96">
        <f t="shared" si="22"/>
        <v>2068</v>
      </c>
      <c r="AZ51" s="96">
        <f t="shared" si="22"/>
        <v>2069</v>
      </c>
      <c r="BA51" s="96">
        <f t="shared" si="22"/>
        <v>2070</v>
      </c>
      <c r="BB51" s="96">
        <f t="shared" si="22"/>
        <v>2071</v>
      </c>
      <c r="BC51" s="96">
        <f t="shared" si="22"/>
        <v>2072</v>
      </c>
      <c r="BD51" s="96">
        <f t="shared" si="22"/>
        <v>2073</v>
      </c>
      <c r="BE51" s="96">
        <f t="shared" si="22"/>
        <v>2074</v>
      </c>
      <c r="BF51" s="96">
        <f t="shared" si="22"/>
        <v>2075</v>
      </c>
      <c r="BG51" s="96">
        <f t="shared" si="22"/>
        <v>2076</v>
      </c>
      <c r="BH51" s="96">
        <f t="shared" si="22"/>
        <v>2077</v>
      </c>
      <c r="BI51" s="96">
        <f t="shared" si="22"/>
        <v>2078</v>
      </c>
      <c r="BJ51" s="96">
        <f t="shared" si="22"/>
        <v>2079</v>
      </c>
      <c r="BK51" s="96">
        <f t="shared" si="22"/>
        <v>2080</v>
      </c>
      <c r="BL51" s="96">
        <f t="shared" si="22"/>
        <v>2081</v>
      </c>
      <c r="BM51" s="96">
        <f t="shared" si="22"/>
        <v>2082</v>
      </c>
      <c r="BN51" s="96">
        <f t="shared" si="22"/>
        <v>2083</v>
      </c>
      <c r="BO51" s="96">
        <f t="shared" si="22"/>
        <v>2084</v>
      </c>
      <c r="BP51" s="96">
        <f t="shared" si="22"/>
        <v>2085</v>
      </c>
      <c r="BQ51" s="96">
        <f t="shared" si="22"/>
        <v>2086</v>
      </c>
      <c r="BR51" s="96">
        <f t="shared" si="22"/>
        <v>2087</v>
      </c>
      <c r="BS51" s="96">
        <f t="shared" ref="BS51:CF51" si="23">BR51+1</f>
        <v>2088</v>
      </c>
      <c r="BT51" s="96">
        <f t="shared" si="23"/>
        <v>2089</v>
      </c>
      <c r="BU51" s="96">
        <f t="shared" si="23"/>
        <v>2090</v>
      </c>
      <c r="BV51" s="96">
        <f t="shared" si="23"/>
        <v>2091</v>
      </c>
      <c r="BW51" s="96">
        <f t="shared" si="23"/>
        <v>2092</v>
      </c>
      <c r="BX51" s="96">
        <f t="shared" si="23"/>
        <v>2093</v>
      </c>
      <c r="BY51" s="96">
        <f t="shared" si="23"/>
        <v>2094</v>
      </c>
      <c r="BZ51" s="96">
        <f t="shared" si="23"/>
        <v>2095</v>
      </c>
      <c r="CA51" s="96">
        <f t="shared" si="23"/>
        <v>2096</v>
      </c>
      <c r="CB51" s="96">
        <f t="shared" si="23"/>
        <v>2097</v>
      </c>
      <c r="CC51" s="96">
        <f t="shared" si="23"/>
        <v>2098</v>
      </c>
      <c r="CD51" s="96">
        <f t="shared" si="23"/>
        <v>2099</v>
      </c>
      <c r="CE51" s="96">
        <f t="shared" si="23"/>
        <v>2100</v>
      </c>
      <c r="CF51" s="96">
        <f t="shared" si="23"/>
        <v>2101</v>
      </c>
      <c r="CG51" s="94"/>
    </row>
    <row r="52" spans="1:85" s="6" customFormat="1" ht="15" customHeight="1" x14ac:dyDescent="0.2">
      <c r="A52" s="98"/>
      <c r="B52" s="26" t="s">
        <v>7</v>
      </c>
      <c r="C52" s="59" t="s">
        <v>144</v>
      </c>
      <c r="D52" s="24"/>
      <c r="E52" s="56">
        <f>1/(1+'ИД (Уберизация зак)'!$G$51)^(E17-'ИД (Уберизация зак)'!$G$4+1/2)</f>
        <v>0.93658581158169396</v>
      </c>
      <c r="F52" s="56">
        <f>1/(1+'ИД (Уберизация зак)'!$G$51)^(F17-'ИД (Уберизация зак)'!$G$4+1/2)</f>
        <v>0.82156650138745069</v>
      </c>
      <c r="G52" s="56">
        <f>1/(1+'ИД (Уберизация зак)'!$G$51)^(G17-'ИД (Уберизация зак)'!$G$4+1/2)</f>
        <v>0.72067236963811454</v>
      </c>
      <c r="H52" s="56">
        <f>1/(1+'ИД (Уберизация зак)'!$G$51)^(H17-'ИД (Уберизация зак)'!$G$4+1/2)</f>
        <v>0.63216874529659162</v>
      </c>
      <c r="I52" s="56">
        <f>1/(1+'ИД (Уберизация зак)'!$G$51)^(I17-'ИД (Уберизация зак)'!$G$4+1/2)</f>
        <v>0.55453398710227331</v>
      </c>
      <c r="J52" s="56">
        <f>1/(1+'ИД (Уберизация зак)'!$G$51)^(J17-'ИД (Уберизация зак)'!$G$4+1/2)</f>
        <v>0.48643332201953804</v>
      </c>
      <c r="K52" s="56">
        <f>1/(1+'ИД (Уберизация зак)'!$G$51)^(K17-'ИД (Уберизация зак)'!$G$4+1/2)</f>
        <v>0.42669589650836653</v>
      </c>
      <c r="L52" s="56">
        <f>1/(1+'ИД (Уберизация зак)'!$G$51)^(L17-'ИД (Уберизация зак)'!$G$4+1/2)</f>
        <v>0.3742946460599707</v>
      </c>
      <c r="M52" s="56">
        <f>1/(1+'ИД (Уберизация зак)'!$G$51)^(M17-'ИД (Уберизация зак)'!$G$4+1/2)</f>
        <v>0.32832863689471109</v>
      </c>
      <c r="N52" s="56">
        <f>1/(1+'ИД (Уберизация зак)'!$G$51)^(N17-'ИД (Уберизация зак)'!$G$4+1/2)</f>
        <v>0.28800757622343076</v>
      </c>
      <c r="O52" s="56">
        <f>1/(1+'ИД (Уберизация зак)'!$G$51)^(O17-'ИД (Уберизация зак)'!$G$4+1/2)</f>
        <v>0.25263822475739534</v>
      </c>
      <c r="P52" s="56">
        <f>1/(1+'ИД (Уберизация зак)'!$G$51)^(P17-'ИД (Уберизация зак)'!$G$4+1/2)</f>
        <v>0.22161247785736432</v>
      </c>
      <c r="Q52" s="56">
        <f>1/(1+'ИД (Уберизация зак)'!$G$51)^(Q17-'ИД (Уберизация зак)'!$G$4+1/2)</f>
        <v>0.19439691040119675</v>
      </c>
      <c r="R52" s="56">
        <f>1/(1+'ИД (Уберизация зак)'!$G$51)^(R17-'ИД (Уберизация зак)'!$G$4+1/2)</f>
        <v>0.17052360561508487</v>
      </c>
      <c r="S52" s="56">
        <f>1/(1+'ИД (Уберизация зак)'!$G$51)^(S17-'ИД (Уберизация зак)'!$G$4+1/2)</f>
        <v>0.1495821101886709</v>
      </c>
      <c r="T52" s="56">
        <f>1/(1+'ИД (Уберизация зак)'!$G$51)^(T17-'ИД (Уберизация зак)'!$G$4+1/2)</f>
        <v>0.13121237735848321</v>
      </c>
      <c r="U52" s="56">
        <f>1/(1+'ИД (Уберизация зак)'!$G$51)^(U17-'ИД (Уберизация зак)'!$G$4+1/2)</f>
        <v>0.11509857663024847</v>
      </c>
      <c r="V52" s="56">
        <f>1/(1+'ИД (Уберизация зак)'!$G$51)^(V17-'ИД (Уберизация зак)'!$G$4+1/2)</f>
        <v>0.10096366371074424</v>
      </c>
      <c r="W52" s="56">
        <f>1/(1+'ИД (Уберизация зак)'!$G$51)^(W17-'ИД (Уберизация зак)'!$G$4+1/2)</f>
        <v>8.8564617290126518E-2</v>
      </c>
      <c r="X52" s="56">
        <f>1/(1+'ИД (Уберизация зак)'!$G$51)^(X17-'ИД (Уберизация зак)'!$G$4+1/2)</f>
        <v>7.7688260780812715E-2</v>
      </c>
      <c r="Y52" s="56">
        <f>1/(1+'ИД (Уберизация зак)'!$G$51)^(Y17-'ИД (Уберизация зак)'!$G$4+1/2)</f>
        <v>6.8147597176151514E-2</v>
      </c>
      <c r="Z52" s="56">
        <f>1/(1+'ИД (Уберизация зак)'!$G$51)^(Z17-'ИД (Уберизация зак)'!$G$4+1/2)</f>
        <v>5.9778594014167991E-2</v>
      </c>
      <c r="AA52" s="56">
        <f>1/(1+'ИД (Уберизация зак)'!$G$51)^(AA17-'ИД (Уберизация зак)'!$G$4+1/2)</f>
        <v>5.2437363170322784E-2</v>
      </c>
      <c r="AB52" s="56">
        <f>1/(1+'ИД (Уберизация зак)'!$G$51)^(AB17-'ИД (Уберизация зак)'!$G$4+1/2)</f>
        <v>4.5997686991511209E-2</v>
      </c>
      <c r="AC52" s="56">
        <f>1/(1+'ИД (Уберизация зак)'!$G$51)^(AC17-'ИД (Уберизация зак)'!$G$4+1/2)</f>
        <v>4.0348848238167735E-2</v>
      </c>
      <c r="AD52" s="56">
        <f>1/(1+'ИД (Уберизация зак)'!$G$51)^(AD17-'ИД (Уберизация зак)'!$G$4+1/2)</f>
        <v>3.5393726524708534E-2</v>
      </c>
      <c r="AE52" s="56">
        <f>1/(1+'ИД (Уберизация зак)'!$G$51)^(AE17-'ИД (Уберизация зак)'!$G$4+1/2)</f>
        <v>3.1047128530446073E-2</v>
      </c>
      <c r="AF52" s="56">
        <f>1/(1+'ИД (Уберизация зак)'!$G$51)^(AF17-'ИД (Уберизация зак)'!$G$4+1/2)</f>
        <v>2.7234323272321111E-2</v>
      </c>
      <c r="AG52" s="56">
        <f>1/(1+'ИД (Уберизация зак)'!$G$51)^(AG17-'ИД (Уберизация зак)'!$G$4+1/2)</f>
        <v>2.3889757256422034E-2</v>
      </c>
      <c r="AH52" s="56">
        <f>1/(1+'ИД (Уберизация зак)'!$G$51)^(AH17-'ИД (Уберизация зак)'!$G$4+1/2)</f>
        <v>2.095592741791406E-2</v>
      </c>
      <c r="AI52" s="56">
        <f>1/(1+'ИД (Уберизация зак)'!$G$51)^(AI17-'ИД (Уберизация зак)'!$G$4+1/2)</f>
        <v>1.8382392471854435E-2</v>
      </c>
      <c r="AJ52" s="56">
        <f>1/(1+'ИД (Уберизация зак)'!$G$51)^(AJ17-'ИД (Уберизация зак)'!$G$4+1/2)</f>
        <v>1.6124905677065298E-2</v>
      </c>
      <c r="AK52" s="56">
        <f>1/(1+'ИД (Уберизация зак)'!$G$51)^(AK17-'ИД (Уберизация зак)'!$G$4+1/2)</f>
        <v>1.4144654102688847E-2</v>
      </c>
      <c r="AL52" s="56">
        <f>1/(1+'ИД (Уберизация зак)'!$G$51)^(AL17-'ИД (Уберизация зак)'!$G$4+1/2)</f>
        <v>1.2407591318148113E-2</v>
      </c>
      <c r="AM52" s="56">
        <f>1/(1+'ИД (Уберизация зак)'!$G$51)^(AM17-'ИД (Уберизация зак)'!$G$4+1/2)</f>
        <v>1.0883852033463259E-2</v>
      </c>
      <c r="AN52" s="56">
        <f>1/(1+'ИД (Уберизация зак)'!$G$51)^(AN17-'ИД (Уберизация зак)'!$G$4+1/2)</f>
        <v>9.5472386258449605E-3</v>
      </c>
      <c r="AO52" s="56">
        <f>1/(1+'ИД (Уберизация зак)'!$G$51)^(AO17-'ИД (Уберизация зак)'!$G$4+1/2)</f>
        <v>8.3747707244254052E-3</v>
      </c>
      <c r="AP52" s="56">
        <f>1/(1+'ИД (Уберизация зак)'!$G$51)^(AP17-'ИД (Уберизация зак)'!$G$4+1/2)</f>
        <v>7.3462901091450872E-3</v>
      </c>
      <c r="AQ52" s="56">
        <f>1/(1+'ИД (Уберизация зак)'!$G$51)^(AQ17-'ИД (Уберизация зак)'!$G$4+1/2)</f>
        <v>6.4441141308290246E-3</v>
      </c>
      <c r="AR52" s="56">
        <f>1/(1+'ИД (Уберизация зак)'!$G$51)^(AR17-'ИД (Уберизация зак)'!$G$4+1/2)</f>
        <v>5.6527316937096724E-3</v>
      </c>
      <c r="AS52" s="56">
        <f>1/(1+'ИД (Уберизация зак)'!$G$51)^(AS17-'ИД (Уберизация зак)'!$G$4+1/2)</f>
        <v>4.9585365734295343E-3</v>
      </c>
      <c r="AT52" s="56">
        <f>1/(1+'ИД (Уберизация зак)'!$G$51)^(AT17-'ИД (Уберизация зак)'!$G$4+1/2)</f>
        <v>4.3495934854645051E-3</v>
      </c>
      <c r="AU52" s="56">
        <f>1/(1+'ИД (Уберизация зак)'!$G$51)^(AU17-'ИД (Уберизация зак)'!$G$4+1/2)</f>
        <v>3.8154328819864089E-3</v>
      </c>
      <c r="AV52" s="56">
        <f>1/(1+'ИД (Уберизация зак)'!$G$51)^(AV17-'ИД (Уберизация зак)'!$G$4+1/2)</f>
        <v>3.3468709491108828E-3</v>
      </c>
      <c r="AW52" s="56">
        <f>1/(1+'ИД (Уберизация зак)'!$G$51)^(AW17-'ИД (Уберизация зак)'!$G$4+1/2)</f>
        <v>2.9358517097463886E-3</v>
      </c>
      <c r="AX52" s="56">
        <f>1/(1+'ИД (Уберизация зак)'!$G$51)^(AX17-'ИД (Уберизация зак)'!$G$4+1/2)</f>
        <v>2.575308517321392E-3</v>
      </c>
      <c r="AY52" s="56">
        <f>1/(1+'ИД (Уберизация зак)'!$G$51)^(AY17-'ИД (Уберизация зак)'!$G$4+1/2)</f>
        <v>2.2590425590538533E-3</v>
      </c>
      <c r="AZ52" s="56">
        <f>1/(1+'ИД (Уберизация зак)'!$G$51)^(AZ17-'ИД (Уберизация зак)'!$G$4+1/2)</f>
        <v>1.9816162798718014E-3</v>
      </c>
      <c r="BA52" s="56">
        <f>1/(1+'ИД (Уберизация зак)'!$G$51)^(BA17-'ИД (Уберизация зак)'!$G$4+1/2)</f>
        <v>1.7382598946243861E-3</v>
      </c>
      <c r="BB52" s="56">
        <f>1/(1+'ИД (Уберизация зак)'!$G$51)^(BB17-'ИД (Уберизация зак)'!$G$4+1/2)</f>
        <v>1.5247893812494618E-3</v>
      </c>
      <c r="BC52" s="56">
        <f>1/(1+'ИД (Уберизация зак)'!$G$51)^(BC17-'ИД (Уберизация зак)'!$G$4+1/2)</f>
        <v>1.3375345449556687E-3</v>
      </c>
      <c r="BD52" s="56">
        <f>1/(1+'ИД (Уберизация зак)'!$G$51)^(BD17-'ИД (Уберизация зак)'!$G$4+1/2)</f>
        <v>1.1732759166277788E-3</v>
      </c>
      <c r="BE52" s="56">
        <f>1/(1+'ИД (Уберизация зак)'!$G$51)^(BE17-'ИД (Уберизация зак)'!$G$4+1/2)</f>
        <v>1.0291894005506833E-3</v>
      </c>
      <c r="BF52" s="56">
        <f>1/(1+'ИД (Уберизация зак)'!$G$51)^(BF17-'ИД (Уберизация зак)'!$G$4+1/2)</f>
        <v>9.0279771978130053E-4</v>
      </c>
      <c r="BG52" s="56">
        <f>1/(1+'ИД (Уберизация зак)'!$G$51)^(BG17-'ИД (Уберизация зак)'!$G$4+1/2)</f>
        <v>7.9192782436956208E-4</v>
      </c>
      <c r="BH52" s="56">
        <f>1/(1+'ИД (Уберизация зак)'!$G$51)^(BH17-'ИД (Уберизация зак)'!$G$4+1/2)</f>
        <v>6.9467353014873885E-4</v>
      </c>
      <c r="BI52" s="56">
        <f>1/(1+'ИД (Уберизация зак)'!$G$51)^(BI17-'ИД (Уберизация зак)'!$G$4+1/2)</f>
        <v>6.0936274574450728E-4</v>
      </c>
      <c r="BJ52" s="56">
        <f>1/(1+'ИД (Уберизация зак)'!$G$51)^(BJ17-'ИД (Уберизация зак)'!$G$4+1/2)</f>
        <v>5.3452872433728724E-4</v>
      </c>
      <c r="BK52" s="56">
        <f>1/(1+'ИД (Уберизация зак)'!$G$51)^(BK17-'ИД (Уберизация зак)'!$G$4+1/2)</f>
        <v>4.6888484590990119E-4</v>
      </c>
      <c r="BL52" s="56">
        <f>1/(1+'ИД (Уберизация зак)'!$G$51)^(BL17-'ИД (Уберизация зак)'!$G$4+1/2)</f>
        <v>4.1130249641219379E-4</v>
      </c>
      <c r="BM52" s="56">
        <f>1/(1+'ИД (Уберизация зак)'!$G$51)^(BM17-'ИД (Уберизация зак)'!$G$4+1/2)</f>
        <v>3.6079166351946833E-4</v>
      </c>
      <c r="BN52" s="56">
        <f>1/(1+'ИД (Уберизация зак)'!$G$51)^(BN17-'ИД (Уберизация зак)'!$G$4+1/2)</f>
        <v>3.1648391536795472E-4</v>
      </c>
      <c r="BO52" s="56">
        <f>1/(1+'ИД (Уберизация зак)'!$G$51)^(BO17-'ИД (Уберизация зак)'!$G$4+1/2)</f>
        <v>2.7761746962101278E-4</v>
      </c>
      <c r="BP52" s="56">
        <f>1/(1+'ИД (Уберизация зак)'!$G$51)^(BP17-'ИД (Уберизация зак)'!$G$4+1/2)</f>
        <v>2.4352409615878293E-4</v>
      </c>
      <c r="BQ52" s="56">
        <f>1/(1+'ИД (Уберизация зак)'!$G$51)^(BQ17-'ИД (Уберизация зак)'!$G$4+1/2)</f>
        <v>2.1361762820945894E-4</v>
      </c>
      <c r="BR52" s="56">
        <f>1/(1+'ИД (Уберизация зак)'!$G$51)^(BR17-'ИД (Уберизация зак)'!$G$4+1/2)</f>
        <v>1.8738388439426212E-4</v>
      </c>
      <c r="BS52" s="56">
        <f>1/(1+'ИД (Уберизация зак)'!$G$51)^(BS17-'ИД (Уберизация зак)'!$G$4+1/2)</f>
        <v>1.6437182841601931E-4</v>
      </c>
      <c r="BT52" s="56">
        <f>1/(1+'ИД (Уберизация зак)'!$G$51)^(BT17-'ИД (Уберизация зак)'!$G$4+1/2)</f>
        <v>1.4418581440001709E-4</v>
      </c>
      <c r="BU52" s="56">
        <f>1/(1+'ИД (Уберизация зак)'!$G$51)^(BU17-'ИД (Уберизация зак)'!$G$4+1/2)</f>
        <v>1.2647878456141843E-4</v>
      </c>
      <c r="BV52" s="56">
        <f>1/(1+'ИД (Уберизация зак)'!$G$51)^(BV17-'ИД (Уберизация зак)'!$G$4+1/2)</f>
        <v>1.109463022468582E-4</v>
      </c>
      <c r="BW52" s="56">
        <f>1/(1+'ИД (Уберизация зак)'!$G$51)^(BW17-'ИД (Уберизация зак)'!$G$4+1/2)</f>
        <v>9.7321317760402028E-5</v>
      </c>
      <c r="BX52" s="56">
        <f>1/(1+'ИД (Уберизация зак)'!$G$51)^(BX17-'ИД (Уберизация зак)'!$G$4+1/2)</f>
        <v>8.5369576982808742E-5</v>
      </c>
      <c r="BY52" s="56">
        <f>1/(1+'ИД (Уберизация зак)'!$G$51)^(BY17-'ИД (Уберизация зак)'!$G$4+1/2)</f>
        <v>7.4885593844569017E-5</v>
      </c>
      <c r="BZ52" s="56">
        <f>1/(1+'ИД (Уберизация зак)'!$G$51)^(BZ17-'ИД (Уберизация зак)'!$G$4+1/2)</f>
        <v>6.5689117407516652E-5</v>
      </c>
      <c r="CA52" s="56">
        <f>1/(1+'ИД (Уберизация зак)'!$G$51)^(CA17-'ИД (Уберизация зак)'!$G$4+1/2)</f>
        <v>5.7622032813611147E-5</v>
      </c>
      <c r="CB52" s="56">
        <f>1/(1+'ИД (Уберизация зак)'!$G$51)^(CB17-'ИД (Уберизация зак)'!$G$4+1/2)</f>
        <v>5.0545642818957126E-5</v>
      </c>
      <c r="CC52" s="56">
        <f>1/(1+'ИД (Уберизация зак)'!$G$51)^(CC17-'ИД (Уберизация зак)'!$G$4+1/2)</f>
        <v>4.4338283174523762E-5</v>
      </c>
      <c r="CD52" s="56">
        <f>1/(1+'ИД (Уберизация зак)'!$G$51)^(CD17-'ИД (Уберизация зак)'!$G$4+1/2)</f>
        <v>3.8893230854845448E-5</v>
      </c>
      <c r="CE52" s="56">
        <f>1/(1+'ИД (Уберизация зак)'!$G$51)^(CE17-'ИД (Уберизация зак)'!$G$4+1/2)</f>
        <v>3.4116869170917033E-5</v>
      </c>
      <c r="CF52" s="56">
        <f>1/(1+'ИД (Уберизация зак)'!$G$51)^(CF17-'ИД (Уберизация зак)'!$G$4+1/2)</f>
        <v>2.9927078220102646E-5</v>
      </c>
      <c r="CG52" s="98"/>
    </row>
    <row r="53" spans="1:85" x14ac:dyDescent="0.2">
      <c r="A53" s="94"/>
      <c r="B53" s="111"/>
      <c r="C53" s="95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  <c r="AX53" s="94"/>
      <c r="AY53" s="94"/>
      <c r="AZ53" s="94"/>
      <c r="BA53" s="94"/>
      <c r="BB53" s="94"/>
      <c r="BC53" s="94"/>
      <c r="BD53" s="94"/>
      <c r="BE53" s="94"/>
      <c r="BF53" s="94"/>
      <c r="BG53" s="94"/>
      <c r="BH53" s="94"/>
      <c r="BI53" s="94"/>
      <c r="BJ53" s="94"/>
      <c r="BK53" s="94"/>
      <c r="BL53" s="94"/>
      <c r="BM53" s="94"/>
      <c r="BN53" s="94"/>
      <c r="BO53" s="94"/>
      <c r="BP53" s="94"/>
      <c r="BQ53" s="94"/>
      <c r="BR53" s="94"/>
      <c r="BS53" s="94"/>
      <c r="BT53" s="94"/>
      <c r="BU53" s="94"/>
      <c r="BV53" s="94"/>
      <c r="BW53" s="94"/>
      <c r="BX53" s="94"/>
      <c r="BY53" s="94"/>
      <c r="BZ53" s="94"/>
      <c r="CA53" s="94"/>
      <c r="CB53" s="94"/>
      <c r="CC53" s="94"/>
      <c r="CD53" s="94"/>
      <c r="CE53" s="94"/>
      <c r="CF53" s="94"/>
      <c r="CG53" s="94"/>
    </row>
    <row r="54" spans="1:85" ht="15" customHeight="1" x14ac:dyDescent="0.2">
      <c r="A54" s="98"/>
      <c r="B54" s="7" t="s">
        <v>149</v>
      </c>
      <c r="C54" s="57" t="s">
        <v>5</v>
      </c>
      <c r="D54" s="8">
        <f ca="1">SUM(E54:CF54)</f>
        <v>-70700</v>
      </c>
      <c r="E54" s="9">
        <f t="shared" ref="E54:BP54" ca="1" si="24">(E27-E49-E34)*E97</f>
        <v>-3800</v>
      </c>
      <c r="F54" s="9">
        <f t="shared" ca="1" si="24"/>
        <v>-54000</v>
      </c>
      <c r="G54" s="9">
        <f t="shared" ca="1" si="24"/>
        <v>-4300</v>
      </c>
      <c r="H54" s="9">
        <f t="shared" ca="1" si="24"/>
        <v>-4300</v>
      </c>
      <c r="I54" s="9">
        <f t="shared" ca="1" si="24"/>
        <v>-4300</v>
      </c>
      <c r="J54" s="9">
        <f t="shared" ca="1" si="24"/>
        <v>0</v>
      </c>
      <c r="K54" s="9">
        <f t="shared" ca="1" si="24"/>
        <v>0</v>
      </c>
      <c r="L54" s="9">
        <f t="shared" ca="1" si="24"/>
        <v>0</v>
      </c>
      <c r="M54" s="9">
        <f t="shared" ca="1" si="24"/>
        <v>0</v>
      </c>
      <c r="N54" s="9">
        <f t="shared" ca="1" si="24"/>
        <v>0</v>
      </c>
      <c r="O54" s="9">
        <f t="shared" ca="1" si="24"/>
        <v>0</v>
      </c>
      <c r="P54" s="9">
        <f t="shared" ca="1" si="24"/>
        <v>0</v>
      </c>
      <c r="Q54" s="9">
        <f t="shared" ca="1" si="24"/>
        <v>0</v>
      </c>
      <c r="R54" s="9">
        <f t="shared" ca="1" si="24"/>
        <v>0</v>
      </c>
      <c r="S54" s="9">
        <f t="shared" ca="1" si="24"/>
        <v>0</v>
      </c>
      <c r="T54" s="9">
        <f t="shared" ca="1" si="24"/>
        <v>0</v>
      </c>
      <c r="U54" s="9">
        <f t="shared" ca="1" si="24"/>
        <v>0</v>
      </c>
      <c r="V54" s="9">
        <f t="shared" ca="1" si="24"/>
        <v>0</v>
      </c>
      <c r="W54" s="9">
        <f t="shared" ca="1" si="24"/>
        <v>0</v>
      </c>
      <c r="X54" s="9">
        <f t="shared" ca="1" si="24"/>
        <v>0</v>
      </c>
      <c r="Y54" s="9">
        <f t="shared" ca="1" si="24"/>
        <v>0</v>
      </c>
      <c r="Z54" s="9">
        <f t="shared" ca="1" si="24"/>
        <v>0</v>
      </c>
      <c r="AA54" s="9">
        <f t="shared" ca="1" si="24"/>
        <v>0</v>
      </c>
      <c r="AB54" s="9">
        <f t="shared" ca="1" si="24"/>
        <v>0</v>
      </c>
      <c r="AC54" s="9">
        <f t="shared" ca="1" si="24"/>
        <v>0</v>
      </c>
      <c r="AD54" s="9">
        <f t="shared" ca="1" si="24"/>
        <v>0</v>
      </c>
      <c r="AE54" s="9">
        <f t="shared" ca="1" si="24"/>
        <v>0</v>
      </c>
      <c r="AF54" s="9">
        <f t="shared" ca="1" si="24"/>
        <v>0</v>
      </c>
      <c r="AG54" s="9">
        <f t="shared" ca="1" si="24"/>
        <v>0</v>
      </c>
      <c r="AH54" s="9">
        <f t="shared" ca="1" si="24"/>
        <v>0</v>
      </c>
      <c r="AI54" s="9">
        <f t="shared" ca="1" si="24"/>
        <v>0</v>
      </c>
      <c r="AJ54" s="9">
        <f t="shared" ca="1" si="24"/>
        <v>0</v>
      </c>
      <c r="AK54" s="9">
        <f t="shared" ca="1" si="24"/>
        <v>0</v>
      </c>
      <c r="AL54" s="9">
        <f t="shared" ca="1" si="24"/>
        <v>0</v>
      </c>
      <c r="AM54" s="9">
        <f t="shared" ca="1" si="24"/>
        <v>0</v>
      </c>
      <c r="AN54" s="9">
        <f t="shared" ca="1" si="24"/>
        <v>0</v>
      </c>
      <c r="AO54" s="9">
        <f t="shared" ca="1" si="24"/>
        <v>0</v>
      </c>
      <c r="AP54" s="9">
        <f t="shared" ca="1" si="24"/>
        <v>0</v>
      </c>
      <c r="AQ54" s="9">
        <f t="shared" ca="1" si="24"/>
        <v>0</v>
      </c>
      <c r="AR54" s="9">
        <f t="shared" ca="1" si="24"/>
        <v>0</v>
      </c>
      <c r="AS54" s="9">
        <f t="shared" ca="1" si="24"/>
        <v>0</v>
      </c>
      <c r="AT54" s="9">
        <f t="shared" ca="1" si="24"/>
        <v>0</v>
      </c>
      <c r="AU54" s="9">
        <f t="shared" ca="1" si="24"/>
        <v>0</v>
      </c>
      <c r="AV54" s="9">
        <f t="shared" ca="1" si="24"/>
        <v>0</v>
      </c>
      <c r="AW54" s="9">
        <f t="shared" ca="1" si="24"/>
        <v>0</v>
      </c>
      <c r="AX54" s="9">
        <f t="shared" ca="1" si="24"/>
        <v>0</v>
      </c>
      <c r="AY54" s="9">
        <f t="shared" ca="1" si="24"/>
        <v>0</v>
      </c>
      <c r="AZ54" s="9">
        <f t="shared" ca="1" si="24"/>
        <v>0</v>
      </c>
      <c r="BA54" s="9">
        <f t="shared" ca="1" si="24"/>
        <v>0</v>
      </c>
      <c r="BB54" s="9">
        <f t="shared" ca="1" si="24"/>
        <v>0</v>
      </c>
      <c r="BC54" s="9">
        <f t="shared" ca="1" si="24"/>
        <v>0</v>
      </c>
      <c r="BD54" s="9">
        <f t="shared" ca="1" si="24"/>
        <v>0</v>
      </c>
      <c r="BE54" s="9">
        <f t="shared" ca="1" si="24"/>
        <v>0</v>
      </c>
      <c r="BF54" s="9">
        <f t="shared" ca="1" si="24"/>
        <v>0</v>
      </c>
      <c r="BG54" s="9">
        <f t="shared" ca="1" si="24"/>
        <v>0</v>
      </c>
      <c r="BH54" s="9">
        <f t="shared" ca="1" si="24"/>
        <v>0</v>
      </c>
      <c r="BI54" s="9">
        <f t="shared" ca="1" si="24"/>
        <v>0</v>
      </c>
      <c r="BJ54" s="9">
        <f t="shared" ca="1" si="24"/>
        <v>0</v>
      </c>
      <c r="BK54" s="9">
        <f t="shared" ca="1" si="24"/>
        <v>0</v>
      </c>
      <c r="BL54" s="9">
        <f t="shared" ca="1" si="24"/>
        <v>0</v>
      </c>
      <c r="BM54" s="9">
        <f t="shared" ca="1" si="24"/>
        <v>0</v>
      </c>
      <c r="BN54" s="9">
        <f t="shared" ca="1" si="24"/>
        <v>0</v>
      </c>
      <c r="BO54" s="9">
        <f t="shared" ca="1" si="24"/>
        <v>0</v>
      </c>
      <c r="BP54" s="9">
        <f t="shared" ca="1" si="24"/>
        <v>0</v>
      </c>
      <c r="BQ54" s="9">
        <f t="shared" ref="BQ54:CF54" ca="1" si="25">(BQ27-BQ49-BQ34)*BQ97</f>
        <v>0</v>
      </c>
      <c r="BR54" s="9">
        <f t="shared" ca="1" si="25"/>
        <v>0</v>
      </c>
      <c r="BS54" s="9">
        <f t="shared" ca="1" si="25"/>
        <v>0</v>
      </c>
      <c r="BT54" s="9">
        <f t="shared" ca="1" si="25"/>
        <v>0</v>
      </c>
      <c r="BU54" s="9">
        <f t="shared" ca="1" si="25"/>
        <v>0</v>
      </c>
      <c r="BV54" s="9">
        <f t="shared" ca="1" si="25"/>
        <v>0</v>
      </c>
      <c r="BW54" s="9">
        <f t="shared" ca="1" si="25"/>
        <v>0</v>
      </c>
      <c r="BX54" s="9">
        <f t="shared" ca="1" si="25"/>
        <v>0</v>
      </c>
      <c r="BY54" s="9">
        <f t="shared" ca="1" si="25"/>
        <v>0</v>
      </c>
      <c r="BZ54" s="9">
        <f t="shared" ca="1" si="25"/>
        <v>0</v>
      </c>
      <c r="CA54" s="9">
        <f t="shared" ca="1" si="25"/>
        <v>0</v>
      </c>
      <c r="CB54" s="9">
        <f t="shared" ca="1" si="25"/>
        <v>0</v>
      </c>
      <c r="CC54" s="9">
        <f t="shared" ca="1" si="25"/>
        <v>0</v>
      </c>
      <c r="CD54" s="9">
        <f t="shared" ca="1" si="25"/>
        <v>0</v>
      </c>
      <c r="CE54" s="9">
        <f t="shared" ca="1" si="25"/>
        <v>0</v>
      </c>
      <c r="CF54" s="9">
        <f t="shared" ca="1" si="25"/>
        <v>0</v>
      </c>
      <c r="CG54" s="94"/>
    </row>
    <row r="55" spans="1:85" ht="15" customHeight="1" x14ac:dyDescent="0.2">
      <c r="A55" s="98"/>
      <c r="B55" s="7" t="s">
        <v>27</v>
      </c>
      <c r="C55" s="57" t="s">
        <v>5</v>
      </c>
      <c r="D55" s="8">
        <f ca="1">SUM(E55:CF55)</f>
        <v>-21000</v>
      </c>
      <c r="E55" s="9">
        <f ca="1">(E27-IF($A$19="прямой",E19,0)-E33-E49)*E97</f>
        <v>-3800</v>
      </c>
      <c r="F55" s="9">
        <f t="shared" ref="F55:BQ55" ca="1" si="26">(F27-IF($A$19="прямой",F19,0)-F33-F49)*F97</f>
        <v>-4300</v>
      </c>
      <c r="G55" s="9">
        <f t="shared" ca="1" si="26"/>
        <v>-4300</v>
      </c>
      <c r="H55" s="9">
        <f t="shared" ca="1" si="26"/>
        <v>-4300</v>
      </c>
      <c r="I55" s="9">
        <f t="shared" ca="1" si="26"/>
        <v>-4300</v>
      </c>
      <c r="J55" s="9">
        <f t="shared" ca="1" si="26"/>
        <v>0</v>
      </c>
      <c r="K55" s="9">
        <f t="shared" ca="1" si="26"/>
        <v>0</v>
      </c>
      <c r="L55" s="9">
        <f t="shared" ca="1" si="26"/>
        <v>0</v>
      </c>
      <c r="M55" s="9">
        <f t="shared" ca="1" si="26"/>
        <v>0</v>
      </c>
      <c r="N55" s="9">
        <f t="shared" ca="1" si="26"/>
        <v>0</v>
      </c>
      <c r="O55" s="9">
        <f t="shared" ca="1" si="26"/>
        <v>0</v>
      </c>
      <c r="P55" s="9">
        <f t="shared" ca="1" si="26"/>
        <v>0</v>
      </c>
      <c r="Q55" s="9">
        <f t="shared" ca="1" si="26"/>
        <v>0</v>
      </c>
      <c r="R55" s="9">
        <f t="shared" ca="1" si="26"/>
        <v>0</v>
      </c>
      <c r="S55" s="9">
        <f t="shared" ca="1" si="26"/>
        <v>0</v>
      </c>
      <c r="T55" s="9">
        <f t="shared" ca="1" si="26"/>
        <v>0</v>
      </c>
      <c r="U55" s="9">
        <f t="shared" ca="1" si="26"/>
        <v>0</v>
      </c>
      <c r="V55" s="9">
        <f t="shared" ca="1" si="26"/>
        <v>0</v>
      </c>
      <c r="W55" s="9">
        <f t="shared" ca="1" si="26"/>
        <v>0</v>
      </c>
      <c r="X55" s="9">
        <f t="shared" ca="1" si="26"/>
        <v>0</v>
      </c>
      <c r="Y55" s="9">
        <f t="shared" ca="1" si="26"/>
        <v>0</v>
      </c>
      <c r="Z55" s="9">
        <f t="shared" ca="1" si="26"/>
        <v>0</v>
      </c>
      <c r="AA55" s="9">
        <f t="shared" ca="1" si="26"/>
        <v>0</v>
      </c>
      <c r="AB55" s="9">
        <f t="shared" ca="1" si="26"/>
        <v>0</v>
      </c>
      <c r="AC55" s="9">
        <f t="shared" ca="1" si="26"/>
        <v>0</v>
      </c>
      <c r="AD55" s="9">
        <f t="shared" ca="1" si="26"/>
        <v>0</v>
      </c>
      <c r="AE55" s="9">
        <f t="shared" ca="1" si="26"/>
        <v>0</v>
      </c>
      <c r="AF55" s="9">
        <f t="shared" ca="1" si="26"/>
        <v>0</v>
      </c>
      <c r="AG55" s="9">
        <f t="shared" ca="1" si="26"/>
        <v>0</v>
      </c>
      <c r="AH55" s="9">
        <f t="shared" ca="1" si="26"/>
        <v>0</v>
      </c>
      <c r="AI55" s="9">
        <f t="shared" ca="1" si="26"/>
        <v>0</v>
      </c>
      <c r="AJ55" s="9">
        <f t="shared" ca="1" si="26"/>
        <v>0</v>
      </c>
      <c r="AK55" s="9">
        <f t="shared" ca="1" si="26"/>
        <v>0</v>
      </c>
      <c r="AL55" s="9">
        <f t="shared" ca="1" si="26"/>
        <v>0</v>
      </c>
      <c r="AM55" s="9">
        <f t="shared" ca="1" si="26"/>
        <v>0</v>
      </c>
      <c r="AN55" s="9">
        <f t="shared" ca="1" si="26"/>
        <v>0</v>
      </c>
      <c r="AO55" s="9">
        <f t="shared" ca="1" si="26"/>
        <v>0</v>
      </c>
      <c r="AP55" s="9">
        <f t="shared" ca="1" si="26"/>
        <v>0</v>
      </c>
      <c r="AQ55" s="9">
        <f t="shared" ca="1" si="26"/>
        <v>0</v>
      </c>
      <c r="AR55" s="9">
        <f t="shared" ca="1" si="26"/>
        <v>0</v>
      </c>
      <c r="AS55" s="9">
        <f t="shared" ca="1" si="26"/>
        <v>0</v>
      </c>
      <c r="AT55" s="9">
        <f t="shared" ca="1" si="26"/>
        <v>0</v>
      </c>
      <c r="AU55" s="9">
        <f t="shared" ca="1" si="26"/>
        <v>0</v>
      </c>
      <c r="AV55" s="9">
        <f t="shared" ca="1" si="26"/>
        <v>0</v>
      </c>
      <c r="AW55" s="9">
        <f t="shared" ca="1" si="26"/>
        <v>0</v>
      </c>
      <c r="AX55" s="9">
        <f t="shared" ca="1" si="26"/>
        <v>0</v>
      </c>
      <c r="AY55" s="9">
        <f t="shared" ca="1" si="26"/>
        <v>0</v>
      </c>
      <c r="AZ55" s="9">
        <f t="shared" ca="1" si="26"/>
        <v>0</v>
      </c>
      <c r="BA55" s="9">
        <f t="shared" ca="1" si="26"/>
        <v>0</v>
      </c>
      <c r="BB55" s="9">
        <f t="shared" ca="1" si="26"/>
        <v>0</v>
      </c>
      <c r="BC55" s="9">
        <f t="shared" ca="1" si="26"/>
        <v>0</v>
      </c>
      <c r="BD55" s="9">
        <f t="shared" ca="1" si="26"/>
        <v>0</v>
      </c>
      <c r="BE55" s="9">
        <f t="shared" ca="1" si="26"/>
        <v>0</v>
      </c>
      <c r="BF55" s="9">
        <f t="shared" ca="1" si="26"/>
        <v>0</v>
      </c>
      <c r="BG55" s="9">
        <f t="shared" ca="1" si="26"/>
        <v>0</v>
      </c>
      <c r="BH55" s="9">
        <f t="shared" ca="1" si="26"/>
        <v>0</v>
      </c>
      <c r="BI55" s="9">
        <f t="shared" ca="1" si="26"/>
        <v>0</v>
      </c>
      <c r="BJ55" s="9">
        <f t="shared" ca="1" si="26"/>
        <v>0</v>
      </c>
      <c r="BK55" s="9">
        <f t="shared" ca="1" si="26"/>
        <v>0</v>
      </c>
      <c r="BL55" s="9">
        <f t="shared" ca="1" si="26"/>
        <v>0</v>
      </c>
      <c r="BM55" s="9">
        <f t="shared" ca="1" si="26"/>
        <v>0</v>
      </c>
      <c r="BN55" s="9">
        <f t="shared" ca="1" si="26"/>
        <v>0</v>
      </c>
      <c r="BO55" s="9">
        <f t="shared" ca="1" si="26"/>
        <v>0</v>
      </c>
      <c r="BP55" s="9">
        <f t="shared" ca="1" si="26"/>
        <v>0</v>
      </c>
      <c r="BQ55" s="9">
        <f t="shared" ca="1" si="26"/>
        <v>0</v>
      </c>
      <c r="BR55" s="9">
        <f t="shared" ref="BR55:CF55" ca="1" si="27">(BR27-IF($A$19="прямой",BR19,0)-BR33-BR49)*BR97</f>
        <v>0</v>
      </c>
      <c r="BS55" s="9">
        <f t="shared" ca="1" si="27"/>
        <v>0</v>
      </c>
      <c r="BT55" s="9">
        <f t="shared" ca="1" si="27"/>
        <v>0</v>
      </c>
      <c r="BU55" s="9">
        <f t="shared" ca="1" si="27"/>
        <v>0</v>
      </c>
      <c r="BV55" s="9">
        <f t="shared" ca="1" si="27"/>
        <v>0</v>
      </c>
      <c r="BW55" s="9">
        <f t="shared" ca="1" si="27"/>
        <v>0</v>
      </c>
      <c r="BX55" s="9">
        <f t="shared" ca="1" si="27"/>
        <v>0</v>
      </c>
      <c r="BY55" s="9">
        <f t="shared" ca="1" si="27"/>
        <v>0</v>
      </c>
      <c r="BZ55" s="9">
        <f t="shared" ca="1" si="27"/>
        <v>0</v>
      </c>
      <c r="CA55" s="9">
        <f t="shared" ca="1" si="27"/>
        <v>0</v>
      </c>
      <c r="CB55" s="9">
        <f t="shared" ca="1" si="27"/>
        <v>0</v>
      </c>
      <c r="CC55" s="9">
        <f t="shared" ca="1" si="27"/>
        <v>0</v>
      </c>
      <c r="CD55" s="9">
        <f t="shared" ca="1" si="27"/>
        <v>0</v>
      </c>
      <c r="CE55" s="9">
        <f t="shared" ca="1" si="27"/>
        <v>0</v>
      </c>
      <c r="CF55" s="9">
        <f t="shared" ca="1" si="27"/>
        <v>0</v>
      </c>
      <c r="CG55" s="94"/>
    </row>
    <row r="56" spans="1:85" ht="15" customHeight="1" x14ac:dyDescent="0.2">
      <c r="A56" s="98"/>
      <c r="B56" s="7" t="s">
        <v>28</v>
      </c>
      <c r="C56" s="57" t="s">
        <v>5</v>
      </c>
      <c r="D56" s="8">
        <f ca="1">D55</f>
        <v>-21000</v>
      </c>
      <c r="E56" s="9">
        <f ca="1">E55</f>
        <v>-3800</v>
      </c>
      <c r="F56" s="9">
        <f t="shared" ref="F56:BQ56" ca="1" si="28">(E56+F55)*F97</f>
        <v>-8100</v>
      </c>
      <c r="G56" s="9">
        <f t="shared" ca="1" si="28"/>
        <v>-12400</v>
      </c>
      <c r="H56" s="9">
        <f t="shared" ca="1" si="28"/>
        <v>-16700</v>
      </c>
      <c r="I56" s="9">
        <f t="shared" ca="1" si="28"/>
        <v>-21000</v>
      </c>
      <c r="J56" s="9">
        <f t="shared" ca="1" si="28"/>
        <v>-21000</v>
      </c>
      <c r="K56" s="9">
        <f t="shared" ca="1" si="28"/>
        <v>-21000</v>
      </c>
      <c r="L56" s="9">
        <f t="shared" ca="1" si="28"/>
        <v>-21000</v>
      </c>
      <c r="M56" s="9">
        <f t="shared" ca="1" si="28"/>
        <v>0</v>
      </c>
      <c r="N56" s="9">
        <f t="shared" ca="1" si="28"/>
        <v>0</v>
      </c>
      <c r="O56" s="9">
        <f t="shared" ca="1" si="28"/>
        <v>0</v>
      </c>
      <c r="P56" s="9">
        <f t="shared" ca="1" si="28"/>
        <v>0</v>
      </c>
      <c r="Q56" s="9">
        <f t="shared" ca="1" si="28"/>
        <v>0</v>
      </c>
      <c r="R56" s="9">
        <f t="shared" ca="1" si="28"/>
        <v>0</v>
      </c>
      <c r="S56" s="9">
        <f t="shared" ca="1" si="28"/>
        <v>0</v>
      </c>
      <c r="T56" s="9">
        <f t="shared" ca="1" si="28"/>
        <v>0</v>
      </c>
      <c r="U56" s="9">
        <f t="shared" ca="1" si="28"/>
        <v>0</v>
      </c>
      <c r="V56" s="9">
        <f t="shared" ca="1" si="28"/>
        <v>0</v>
      </c>
      <c r="W56" s="9">
        <f t="shared" ca="1" si="28"/>
        <v>0</v>
      </c>
      <c r="X56" s="9">
        <f t="shared" ca="1" si="28"/>
        <v>0</v>
      </c>
      <c r="Y56" s="9">
        <f t="shared" ca="1" si="28"/>
        <v>0</v>
      </c>
      <c r="Z56" s="9">
        <f t="shared" ca="1" si="28"/>
        <v>0</v>
      </c>
      <c r="AA56" s="9">
        <f t="shared" ca="1" si="28"/>
        <v>0</v>
      </c>
      <c r="AB56" s="9">
        <f t="shared" ca="1" si="28"/>
        <v>0</v>
      </c>
      <c r="AC56" s="9">
        <f t="shared" ca="1" si="28"/>
        <v>0</v>
      </c>
      <c r="AD56" s="9">
        <f t="shared" ca="1" si="28"/>
        <v>0</v>
      </c>
      <c r="AE56" s="9">
        <f t="shared" ca="1" si="28"/>
        <v>0</v>
      </c>
      <c r="AF56" s="9">
        <f t="shared" ca="1" si="28"/>
        <v>0</v>
      </c>
      <c r="AG56" s="9">
        <f t="shared" ca="1" si="28"/>
        <v>0</v>
      </c>
      <c r="AH56" s="9">
        <f t="shared" ca="1" si="28"/>
        <v>0</v>
      </c>
      <c r="AI56" s="9">
        <f t="shared" ca="1" si="28"/>
        <v>0</v>
      </c>
      <c r="AJ56" s="9">
        <f t="shared" ca="1" si="28"/>
        <v>0</v>
      </c>
      <c r="AK56" s="9">
        <f t="shared" ca="1" si="28"/>
        <v>0</v>
      </c>
      <c r="AL56" s="9">
        <f t="shared" ca="1" si="28"/>
        <v>0</v>
      </c>
      <c r="AM56" s="9">
        <f t="shared" ca="1" si="28"/>
        <v>0</v>
      </c>
      <c r="AN56" s="9">
        <f t="shared" ca="1" si="28"/>
        <v>0</v>
      </c>
      <c r="AO56" s="9">
        <f t="shared" ca="1" si="28"/>
        <v>0</v>
      </c>
      <c r="AP56" s="9">
        <f t="shared" ca="1" si="28"/>
        <v>0</v>
      </c>
      <c r="AQ56" s="9">
        <f t="shared" ca="1" si="28"/>
        <v>0</v>
      </c>
      <c r="AR56" s="9">
        <f t="shared" ca="1" si="28"/>
        <v>0</v>
      </c>
      <c r="AS56" s="9">
        <f t="shared" ca="1" si="28"/>
        <v>0</v>
      </c>
      <c r="AT56" s="9">
        <f t="shared" ca="1" si="28"/>
        <v>0</v>
      </c>
      <c r="AU56" s="9">
        <f t="shared" ca="1" si="28"/>
        <v>0</v>
      </c>
      <c r="AV56" s="9">
        <f t="shared" ca="1" si="28"/>
        <v>0</v>
      </c>
      <c r="AW56" s="9">
        <f t="shared" ca="1" si="28"/>
        <v>0</v>
      </c>
      <c r="AX56" s="9">
        <f t="shared" ca="1" si="28"/>
        <v>0</v>
      </c>
      <c r="AY56" s="9">
        <f t="shared" ca="1" si="28"/>
        <v>0</v>
      </c>
      <c r="AZ56" s="9">
        <f t="shared" ca="1" si="28"/>
        <v>0</v>
      </c>
      <c r="BA56" s="9">
        <f t="shared" ca="1" si="28"/>
        <v>0</v>
      </c>
      <c r="BB56" s="9">
        <f t="shared" ca="1" si="28"/>
        <v>0</v>
      </c>
      <c r="BC56" s="9">
        <f t="shared" ca="1" si="28"/>
        <v>0</v>
      </c>
      <c r="BD56" s="9">
        <f t="shared" ca="1" si="28"/>
        <v>0</v>
      </c>
      <c r="BE56" s="9">
        <f t="shared" ca="1" si="28"/>
        <v>0</v>
      </c>
      <c r="BF56" s="9">
        <f t="shared" ca="1" si="28"/>
        <v>0</v>
      </c>
      <c r="BG56" s="9">
        <f t="shared" ca="1" si="28"/>
        <v>0</v>
      </c>
      <c r="BH56" s="9">
        <f t="shared" ca="1" si="28"/>
        <v>0</v>
      </c>
      <c r="BI56" s="9">
        <f t="shared" ca="1" si="28"/>
        <v>0</v>
      </c>
      <c r="BJ56" s="9">
        <f t="shared" ca="1" si="28"/>
        <v>0</v>
      </c>
      <c r="BK56" s="9">
        <f t="shared" ca="1" si="28"/>
        <v>0</v>
      </c>
      <c r="BL56" s="9">
        <f t="shared" ca="1" si="28"/>
        <v>0</v>
      </c>
      <c r="BM56" s="9">
        <f t="shared" ca="1" si="28"/>
        <v>0</v>
      </c>
      <c r="BN56" s="9">
        <f t="shared" ca="1" si="28"/>
        <v>0</v>
      </c>
      <c r="BO56" s="9">
        <f t="shared" ca="1" si="28"/>
        <v>0</v>
      </c>
      <c r="BP56" s="9">
        <f t="shared" ca="1" si="28"/>
        <v>0</v>
      </c>
      <c r="BQ56" s="9">
        <f t="shared" ca="1" si="28"/>
        <v>0</v>
      </c>
      <c r="BR56" s="9">
        <f t="shared" ref="BR56:CF56" ca="1" si="29">(BQ56+BR55)*BR97</f>
        <v>0</v>
      </c>
      <c r="BS56" s="9">
        <f t="shared" ca="1" si="29"/>
        <v>0</v>
      </c>
      <c r="BT56" s="9">
        <f t="shared" ca="1" si="29"/>
        <v>0</v>
      </c>
      <c r="BU56" s="9">
        <f t="shared" ca="1" si="29"/>
        <v>0</v>
      </c>
      <c r="BV56" s="9">
        <f t="shared" ca="1" si="29"/>
        <v>0</v>
      </c>
      <c r="BW56" s="9">
        <f t="shared" ca="1" si="29"/>
        <v>0</v>
      </c>
      <c r="BX56" s="9">
        <f t="shared" ca="1" si="29"/>
        <v>0</v>
      </c>
      <c r="BY56" s="9">
        <f t="shared" ca="1" si="29"/>
        <v>0</v>
      </c>
      <c r="BZ56" s="9">
        <f t="shared" ca="1" si="29"/>
        <v>0</v>
      </c>
      <c r="CA56" s="9">
        <f t="shared" ca="1" si="29"/>
        <v>0</v>
      </c>
      <c r="CB56" s="9">
        <f t="shared" ca="1" si="29"/>
        <v>0</v>
      </c>
      <c r="CC56" s="9">
        <f t="shared" ca="1" si="29"/>
        <v>0</v>
      </c>
      <c r="CD56" s="9">
        <f t="shared" ca="1" si="29"/>
        <v>0</v>
      </c>
      <c r="CE56" s="9">
        <f t="shared" ca="1" si="29"/>
        <v>0</v>
      </c>
      <c r="CF56" s="9">
        <f t="shared" ca="1" si="29"/>
        <v>0</v>
      </c>
      <c r="CG56" s="94"/>
    </row>
    <row r="57" spans="1:85" ht="15" customHeight="1" x14ac:dyDescent="0.2">
      <c r="A57" s="98"/>
      <c r="B57" s="7" t="s">
        <v>801</v>
      </c>
      <c r="C57" s="57" t="s">
        <v>5</v>
      </c>
      <c r="D57" s="8">
        <f ca="1">SUM(E57:CF57)</f>
        <v>49700</v>
      </c>
      <c r="E57" s="9">
        <f ca="1">(E31+E32)*E97</f>
        <v>0</v>
      </c>
      <c r="F57" s="9">
        <f t="shared" ref="F57:BQ57" ca="1" si="30">(F31+F32)*F97</f>
        <v>49700</v>
      </c>
      <c r="G57" s="9">
        <f t="shared" ca="1" si="30"/>
        <v>0</v>
      </c>
      <c r="H57" s="9">
        <f t="shared" ca="1" si="30"/>
        <v>0</v>
      </c>
      <c r="I57" s="9">
        <f t="shared" ca="1" si="30"/>
        <v>0</v>
      </c>
      <c r="J57" s="9">
        <f t="shared" ca="1" si="30"/>
        <v>0</v>
      </c>
      <c r="K57" s="9">
        <f t="shared" ca="1" si="30"/>
        <v>0</v>
      </c>
      <c r="L57" s="9">
        <f t="shared" ca="1" si="30"/>
        <v>0</v>
      </c>
      <c r="M57" s="9">
        <f t="shared" ca="1" si="30"/>
        <v>0</v>
      </c>
      <c r="N57" s="9">
        <f t="shared" ca="1" si="30"/>
        <v>0</v>
      </c>
      <c r="O57" s="9">
        <f t="shared" ca="1" si="30"/>
        <v>0</v>
      </c>
      <c r="P57" s="9">
        <f t="shared" ca="1" si="30"/>
        <v>0</v>
      </c>
      <c r="Q57" s="9">
        <f t="shared" ca="1" si="30"/>
        <v>0</v>
      </c>
      <c r="R57" s="9">
        <f t="shared" ca="1" si="30"/>
        <v>0</v>
      </c>
      <c r="S57" s="9">
        <f t="shared" ca="1" si="30"/>
        <v>0</v>
      </c>
      <c r="T57" s="9">
        <f t="shared" ca="1" si="30"/>
        <v>0</v>
      </c>
      <c r="U57" s="9">
        <f t="shared" ca="1" si="30"/>
        <v>0</v>
      </c>
      <c r="V57" s="9">
        <f t="shared" ca="1" si="30"/>
        <v>0</v>
      </c>
      <c r="W57" s="9">
        <f t="shared" ca="1" si="30"/>
        <v>0</v>
      </c>
      <c r="X57" s="9">
        <f t="shared" ca="1" si="30"/>
        <v>0</v>
      </c>
      <c r="Y57" s="9">
        <f t="shared" ca="1" si="30"/>
        <v>0</v>
      </c>
      <c r="Z57" s="9">
        <f t="shared" ca="1" si="30"/>
        <v>0</v>
      </c>
      <c r="AA57" s="9">
        <f t="shared" ca="1" si="30"/>
        <v>0</v>
      </c>
      <c r="AB57" s="9">
        <f t="shared" ca="1" si="30"/>
        <v>0</v>
      </c>
      <c r="AC57" s="9">
        <f t="shared" ca="1" si="30"/>
        <v>0</v>
      </c>
      <c r="AD57" s="9">
        <f t="shared" ca="1" si="30"/>
        <v>0</v>
      </c>
      <c r="AE57" s="9">
        <f t="shared" ca="1" si="30"/>
        <v>0</v>
      </c>
      <c r="AF57" s="9">
        <f t="shared" ca="1" si="30"/>
        <v>0</v>
      </c>
      <c r="AG57" s="9">
        <f t="shared" ca="1" si="30"/>
        <v>0</v>
      </c>
      <c r="AH57" s="9">
        <f t="shared" ca="1" si="30"/>
        <v>0</v>
      </c>
      <c r="AI57" s="9">
        <f t="shared" ca="1" si="30"/>
        <v>0</v>
      </c>
      <c r="AJ57" s="9">
        <f t="shared" ca="1" si="30"/>
        <v>0</v>
      </c>
      <c r="AK57" s="9">
        <f t="shared" ca="1" si="30"/>
        <v>0</v>
      </c>
      <c r="AL57" s="9">
        <f t="shared" ca="1" si="30"/>
        <v>0</v>
      </c>
      <c r="AM57" s="9">
        <f t="shared" ca="1" si="30"/>
        <v>0</v>
      </c>
      <c r="AN57" s="9">
        <f t="shared" ca="1" si="30"/>
        <v>0</v>
      </c>
      <c r="AO57" s="9">
        <f t="shared" ca="1" si="30"/>
        <v>0</v>
      </c>
      <c r="AP57" s="9">
        <f t="shared" ca="1" si="30"/>
        <v>0</v>
      </c>
      <c r="AQ57" s="9">
        <f t="shared" ca="1" si="30"/>
        <v>0</v>
      </c>
      <c r="AR57" s="9">
        <f t="shared" ca="1" si="30"/>
        <v>0</v>
      </c>
      <c r="AS57" s="9">
        <f t="shared" ca="1" si="30"/>
        <v>0</v>
      </c>
      <c r="AT57" s="9">
        <f t="shared" ca="1" si="30"/>
        <v>0</v>
      </c>
      <c r="AU57" s="9">
        <f t="shared" ca="1" si="30"/>
        <v>0</v>
      </c>
      <c r="AV57" s="9">
        <f t="shared" ca="1" si="30"/>
        <v>0</v>
      </c>
      <c r="AW57" s="9">
        <f t="shared" ca="1" si="30"/>
        <v>0</v>
      </c>
      <c r="AX57" s="9">
        <f t="shared" ca="1" si="30"/>
        <v>0</v>
      </c>
      <c r="AY57" s="9">
        <f t="shared" ca="1" si="30"/>
        <v>0</v>
      </c>
      <c r="AZ57" s="9">
        <f t="shared" ca="1" si="30"/>
        <v>0</v>
      </c>
      <c r="BA57" s="9">
        <f t="shared" ca="1" si="30"/>
        <v>0</v>
      </c>
      <c r="BB57" s="9">
        <f t="shared" ca="1" si="30"/>
        <v>0</v>
      </c>
      <c r="BC57" s="9">
        <f t="shared" ca="1" si="30"/>
        <v>0</v>
      </c>
      <c r="BD57" s="9">
        <f t="shared" ca="1" si="30"/>
        <v>0</v>
      </c>
      <c r="BE57" s="9">
        <f t="shared" ca="1" si="30"/>
        <v>0</v>
      </c>
      <c r="BF57" s="9">
        <f t="shared" ca="1" si="30"/>
        <v>0</v>
      </c>
      <c r="BG57" s="9">
        <f t="shared" ca="1" si="30"/>
        <v>0</v>
      </c>
      <c r="BH57" s="9">
        <f t="shared" ca="1" si="30"/>
        <v>0</v>
      </c>
      <c r="BI57" s="9">
        <f t="shared" ca="1" si="30"/>
        <v>0</v>
      </c>
      <c r="BJ57" s="9">
        <f t="shared" ca="1" si="30"/>
        <v>0</v>
      </c>
      <c r="BK57" s="9">
        <f t="shared" ca="1" si="30"/>
        <v>0</v>
      </c>
      <c r="BL57" s="9">
        <f t="shared" ca="1" si="30"/>
        <v>0</v>
      </c>
      <c r="BM57" s="9">
        <f t="shared" ca="1" si="30"/>
        <v>0</v>
      </c>
      <c r="BN57" s="9">
        <f t="shared" ca="1" si="30"/>
        <v>0</v>
      </c>
      <c r="BO57" s="9">
        <f t="shared" ca="1" si="30"/>
        <v>0</v>
      </c>
      <c r="BP57" s="9">
        <f t="shared" ca="1" si="30"/>
        <v>0</v>
      </c>
      <c r="BQ57" s="9">
        <f t="shared" ca="1" si="30"/>
        <v>0</v>
      </c>
      <c r="BR57" s="9">
        <f t="shared" ref="BR57:CF57" ca="1" si="31">(BR31+BR32)*BR97</f>
        <v>0</v>
      </c>
      <c r="BS57" s="9">
        <f t="shared" ca="1" si="31"/>
        <v>0</v>
      </c>
      <c r="BT57" s="9">
        <f t="shared" ca="1" si="31"/>
        <v>0</v>
      </c>
      <c r="BU57" s="9">
        <f t="shared" ca="1" si="31"/>
        <v>0</v>
      </c>
      <c r="BV57" s="9">
        <f t="shared" ca="1" si="31"/>
        <v>0</v>
      </c>
      <c r="BW57" s="9">
        <f t="shared" ca="1" si="31"/>
        <v>0</v>
      </c>
      <c r="BX57" s="9">
        <f t="shared" ca="1" si="31"/>
        <v>0</v>
      </c>
      <c r="BY57" s="9">
        <f t="shared" ca="1" si="31"/>
        <v>0</v>
      </c>
      <c r="BZ57" s="9">
        <f t="shared" ca="1" si="31"/>
        <v>0</v>
      </c>
      <c r="CA57" s="9">
        <f t="shared" ca="1" si="31"/>
        <v>0</v>
      </c>
      <c r="CB57" s="9">
        <f t="shared" ca="1" si="31"/>
        <v>0</v>
      </c>
      <c r="CC57" s="9">
        <f t="shared" ca="1" si="31"/>
        <v>0</v>
      </c>
      <c r="CD57" s="9">
        <f t="shared" ca="1" si="31"/>
        <v>0</v>
      </c>
      <c r="CE57" s="9">
        <f t="shared" ca="1" si="31"/>
        <v>0</v>
      </c>
      <c r="CF57" s="9">
        <f t="shared" ca="1" si="31"/>
        <v>0</v>
      </c>
      <c r="CG57" s="94"/>
    </row>
    <row r="58" spans="1:85" ht="15" customHeight="1" x14ac:dyDescent="0.2">
      <c r="A58" s="98"/>
      <c r="B58" s="7" t="s">
        <v>802</v>
      </c>
      <c r="C58" s="57" t="s">
        <v>5</v>
      </c>
      <c r="D58" s="8">
        <f ca="1">D57</f>
        <v>49700</v>
      </c>
      <c r="E58" s="9">
        <f ca="1">E57</f>
        <v>0</v>
      </c>
      <c r="F58" s="9">
        <f ca="1">E58+F57</f>
        <v>49700</v>
      </c>
      <c r="G58" s="9">
        <f t="shared" ref="G58:BR58" ca="1" si="32">F58+G57</f>
        <v>49700</v>
      </c>
      <c r="H58" s="9">
        <f t="shared" ca="1" si="32"/>
        <v>49700</v>
      </c>
      <c r="I58" s="9">
        <f t="shared" ca="1" si="32"/>
        <v>49700</v>
      </c>
      <c r="J58" s="9">
        <f t="shared" ca="1" si="32"/>
        <v>49700</v>
      </c>
      <c r="K58" s="9">
        <f t="shared" ca="1" si="32"/>
        <v>49700</v>
      </c>
      <c r="L58" s="9">
        <f t="shared" ca="1" si="32"/>
        <v>49700</v>
      </c>
      <c r="M58" s="9">
        <f t="shared" ca="1" si="32"/>
        <v>49700</v>
      </c>
      <c r="N58" s="9">
        <f t="shared" ca="1" si="32"/>
        <v>49700</v>
      </c>
      <c r="O58" s="9">
        <f t="shared" ca="1" si="32"/>
        <v>49700</v>
      </c>
      <c r="P58" s="9">
        <f t="shared" ca="1" si="32"/>
        <v>49700</v>
      </c>
      <c r="Q58" s="9">
        <f t="shared" ca="1" si="32"/>
        <v>49700</v>
      </c>
      <c r="R58" s="9">
        <f t="shared" ca="1" si="32"/>
        <v>49700</v>
      </c>
      <c r="S58" s="9">
        <f t="shared" ca="1" si="32"/>
        <v>49700</v>
      </c>
      <c r="T58" s="9">
        <f t="shared" ca="1" si="32"/>
        <v>49700</v>
      </c>
      <c r="U58" s="9">
        <f t="shared" ca="1" si="32"/>
        <v>49700</v>
      </c>
      <c r="V58" s="9">
        <f t="shared" ca="1" si="32"/>
        <v>49700</v>
      </c>
      <c r="W58" s="9">
        <f t="shared" ca="1" si="32"/>
        <v>49700</v>
      </c>
      <c r="X58" s="9">
        <f t="shared" ca="1" si="32"/>
        <v>49700</v>
      </c>
      <c r="Y58" s="9">
        <f t="shared" ca="1" si="32"/>
        <v>49700</v>
      </c>
      <c r="Z58" s="9">
        <f t="shared" ca="1" si="32"/>
        <v>49700</v>
      </c>
      <c r="AA58" s="9">
        <f t="shared" ca="1" si="32"/>
        <v>49700</v>
      </c>
      <c r="AB58" s="9">
        <f t="shared" ca="1" si="32"/>
        <v>49700</v>
      </c>
      <c r="AC58" s="9">
        <f t="shared" ca="1" si="32"/>
        <v>49700</v>
      </c>
      <c r="AD58" s="9">
        <f t="shared" ca="1" si="32"/>
        <v>49700</v>
      </c>
      <c r="AE58" s="9">
        <f t="shared" ca="1" si="32"/>
        <v>49700</v>
      </c>
      <c r="AF58" s="9">
        <f t="shared" ca="1" si="32"/>
        <v>49700</v>
      </c>
      <c r="AG58" s="9">
        <f t="shared" ca="1" si="32"/>
        <v>49700</v>
      </c>
      <c r="AH58" s="9">
        <f t="shared" ca="1" si="32"/>
        <v>49700</v>
      </c>
      <c r="AI58" s="9">
        <f t="shared" ca="1" si="32"/>
        <v>49700</v>
      </c>
      <c r="AJ58" s="9">
        <f t="shared" ca="1" si="32"/>
        <v>49700</v>
      </c>
      <c r="AK58" s="9">
        <f t="shared" ca="1" si="32"/>
        <v>49700</v>
      </c>
      <c r="AL58" s="9">
        <f t="shared" ca="1" si="32"/>
        <v>49700</v>
      </c>
      <c r="AM58" s="9">
        <f t="shared" ca="1" si="32"/>
        <v>49700</v>
      </c>
      <c r="AN58" s="9">
        <f t="shared" ca="1" si="32"/>
        <v>49700</v>
      </c>
      <c r="AO58" s="9">
        <f t="shared" ca="1" si="32"/>
        <v>49700</v>
      </c>
      <c r="AP58" s="9">
        <f t="shared" ca="1" si="32"/>
        <v>49700</v>
      </c>
      <c r="AQ58" s="9">
        <f t="shared" ca="1" si="32"/>
        <v>49700</v>
      </c>
      <c r="AR58" s="9">
        <f t="shared" ca="1" si="32"/>
        <v>49700</v>
      </c>
      <c r="AS58" s="9">
        <f t="shared" ca="1" si="32"/>
        <v>49700</v>
      </c>
      <c r="AT58" s="9">
        <f t="shared" ca="1" si="32"/>
        <v>49700</v>
      </c>
      <c r="AU58" s="9">
        <f t="shared" ca="1" si="32"/>
        <v>49700</v>
      </c>
      <c r="AV58" s="9">
        <f t="shared" ca="1" si="32"/>
        <v>49700</v>
      </c>
      <c r="AW58" s="9">
        <f t="shared" ca="1" si="32"/>
        <v>49700</v>
      </c>
      <c r="AX58" s="9">
        <f t="shared" ca="1" si="32"/>
        <v>49700</v>
      </c>
      <c r="AY58" s="9">
        <f t="shared" ca="1" si="32"/>
        <v>49700</v>
      </c>
      <c r="AZ58" s="9">
        <f t="shared" ca="1" si="32"/>
        <v>49700</v>
      </c>
      <c r="BA58" s="9">
        <f t="shared" ca="1" si="32"/>
        <v>49700</v>
      </c>
      <c r="BB58" s="9">
        <f t="shared" ca="1" si="32"/>
        <v>49700</v>
      </c>
      <c r="BC58" s="9">
        <f t="shared" ca="1" si="32"/>
        <v>49700</v>
      </c>
      <c r="BD58" s="9">
        <f t="shared" ca="1" si="32"/>
        <v>49700</v>
      </c>
      <c r="BE58" s="9">
        <f t="shared" ca="1" si="32"/>
        <v>49700</v>
      </c>
      <c r="BF58" s="9">
        <f t="shared" ca="1" si="32"/>
        <v>49700</v>
      </c>
      <c r="BG58" s="9">
        <f t="shared" ca="1" si="32"/>
        <v>49700</v>
      </c>
      <c r="BH58" s="9">
        <f t="shared" ca="1" si="32"/>
        <v>49700</v>
      </c>
      <c r="BI58" s="9">
        <f t="shared" ca="1" si="32"/>
        <v>49700</v>
      </c>
      <c r="BJ58" s="9">
        <f t="shared" ca="1" si="32"/>
        <v>49700</v>
      </c>
      <c r="BK58" s="9">
        <f t="shared" ca="1" si="32"/>
        <v>49700</v>
      </c>
      <c r="BL58" s="9">
        <f t="shared" ca="1" si="32"/>
        <v>49700</v>
      </c>
      <c r="BM58" s="9">
        <f t="shared" ca="1" si="32"/>
        <v>49700</v>
      </c>
      <c r="BN58" s="9">
        <f t="shared" ca="1" si="32"/>
        <v>49700</v>
      </c>
      <c r="BO58" s="9">
        <f t="shared" ca="1" si="32"/>
        <v>49700</v>
      </c>
      <c r="BP58" s="9">
        <f t="shared" ca="1" si="32"/>
        <v>49700</v>
      </c>
      <c r="BQ58" s="9">
        <f t="shared" ca="1" si="32"/>
        <v>49700</v>
      </c>
      <c r="BR58" s="9">
        <f t="shared" ca="1" si="32"/>
        <v>49700</v>
      </c>
      <c r="BS58" s="9">
        <f t="shared" ref="BS58:CE58" ca="1" si="33">BR58+BS57</f>
        <v>49700</v>
      </c>
      <c r="BT58" s="9">
        <f t="shared" ca="1" si="33"/>
        <v>49700</v>
      </c>
      <c r="BU58" s="9">
        <f t="shared" ca="1" si="33"/>
        <v>49700</v>
      </c>
      <c r="BV58" s="9">
        <f t="shared" ca="1" si="33"/>
        <v>49700</v>
      </c>
      <c r="BW58" s="9">
        <f t="shared" ca="1" si="33"/>
        <v>49700</v>
      </c>
      <c r="BX58" s="9">
        <f t="shared" ca="1" si="33"/>
        <v>49700</v>
      </c>
      <c r="BY58" s="9">
        <f t="shared" ca="1" si="33"/>
        <v>49700</v>
      </c>
      <c r="BZ58" s="9">
        <f t="shared" ca="1" si="33"/>
        <v>49700</v>
      </c>
      <c r="CA58" s="9">
        <f t="shared" ca="1" si="33"/>
        <v>49700</v>
      </c>
      <c r="CB58" s="9">
        <f t="shared" ca="1" si="33"/>
        <v>49700</v>
      </c>
      <c r="CC58" s="9">
        <f t="shared" ca="1" si="33"/>
        <v>49700</v>
      </c>
      <c r="CD58" s="9">
        <f t="shared" ca="1" si="33"/>
        <v>49700</v>
      </c>
      <c r="CE58" s="9">
        <f t="shared" ca="1" si="33"/>
        <v>49700</v>
      </c>
      <c r="CF58" s="9">
        <f ca="1">CE58+CF57</f>
        <v>49700</v>
      </c>
      <c r="CG58" s="94"/>
    </row>
    <row r="59" spans="1:85" ht="15" customHeight="1" x14ac:dyDescent="0.2">
      <c r="A59" s="98"/>
      <c r="B59" s="7" t="s">
        <v>6</v>
      </c>
      <c r="C59" s="57" t="s">
        <v>5</v>
      </c>
      <c r="D59" s="8">
        <f ca="1">SUM(E59:CF59)</f>
        <v>56125.330097691796</v>
      </c>
      <c r="E59" s="9">
        <f t="shared" ref="E59:BP59" ca="1" si="34">(E31+E32-E55*E95*(E55&lt;0))*E52*E97</f>
        <v>3559.026084010437</v>
      </c>
      <c r="F59" s="9">
        <f t="shared" ca="1" si="34"/>
        <v>44364.59107492234</v>
      </c>
      <c r="G59" s="9">
        <f t="shared" ca="1" si="34"/>
        <v>3098.8911894438925</v>
      </c>
      <c r="H59" s="9">
        <f t="shared" ca="1" si="34"/>
        <v>2718.3256047753439</v>
      </c>
      <c r="I59" s="9">
        <f t="shared" ca="1" si="34"/>
        <v>2384.4961445397753</v>
      </c>
      <c r="J59" s="9">
        <f t="shared" ca="1" si="34"/>
        <v>0</v>
      </c>
      <c r="K59" s="9">
        <f t="shared" ca="1" si="34"/>
        <v>0</v>
      </c>
      <c r="L59" s="9">
        <f t="shared" ca="1" si="34"/>
        <v>0</v>
      </c>
      <c r="M59" s="9">
        <f t="shared" ca="1" si="34"/>
        <v>0</v>
      </c>
      <c r="N59" s="9">
        <f t="shared" ca="1" si="34"/>
        <v>0</v>
      </c>
      <c r="O59" s="9">
        <f t="shared" ca="1" si="34"/>
        <v>0</v>
      </c>
      <c r="P59" s="9">
        <f t="shared" ca="1" si="34"/>
        <v>0</v>
      </c>
      <c r="Q59" s="9">
        <f t="shared" ca="1" si="34"/>
        <v>0</v>
      </c>
      <c r="R59" s="9">
        <f t="shared" ca="1" si="34"/>
        <v>0</v>
      </c>
      <c r="S59" s="9">
        <f t="shared" ca="1" si="34"/>
        <v>0</v>
      </c>
      <c r="T59" s="9">
        <f t="shared" ca="1" si="34"/>
        <v>0</v>
      </c>
      <c r="U59" s="9">
        <f t="shared" ca="1" si="34"/>
        <v>0</v>
      </c>
      <c r="V59" s="9">
        <f t="shared" ca="1" si="34"/>
        <v>0</v>
      </c>
      <c r="W59" s="9">
        <f t="shared" ca="1" si="34"/>
        <v>0</v>
      </c>
      <c r="X59" s="9">
        <f t="shared" ca="1" si="34"/>
        <v>0</v>
      </c>
      <c r="Y59" s="9">
        <f t="shared" ca="1" si="34"/>
        <v>0</v>
      </c>
      <c r="Z59" s="9">
        <f t="shared" ca="1" si="34"/>
        <v>0</v>
      </c>
      <c r="AA59" s="9">
        <f t="shared" ca="1" si="34"/>
        <v>0</v>
      </c>
      <c r="AB59" s="9">
        <f t="shared" ca="1" si="34"/>
        <v>0</v>
      </c>
      <c r="AC59" s="9">
        <f t="shared" ca="1" si="34"/>
        <v>0</v>
      </c>
      <c r="AD59" s="9">
        <f t="shared" ca="1" si="34"/>
        <v>0</v>
      </c>
      <c r="AE59" s="9">
        <f t="shared" ca="1" si="34"/>
        <v>0</v>
      </c>
      <c r="AF59" s="9">
        <f t="shared" ca="1" si="34"/>
        <v>0</v>
      </c>
      <c r="AG59" s="9">
        <f t="shared" ca="1" si="34"/>
        <v>0</v>
      </c>
      <c r="AH59" s="9">
        <f t="shared" ca="1" si="34"/>
        <v>0</v>
      </c>
      <c r="AI59" s="9">
        <f t="shared" ca="1" si="34"/>
        <v>0</v>
      </c>
      <c r="AJ59" s="9">
        <f t="shared" ca="1" si="34"/>
        <v>0</v>
      </c>
      <c r="AK59" s="9">
        <f t="shared" ca="1" si="34"/>
        <v>0</v>
      </c>
      <c r="AL59" s="9">
        <f t="shared" ca="1" si="34"/>
        <v>0</v>
      </c>
      <c r="AM59" s="9">
        <f t="shared" ca="1" si="34"/>
        <v>0</v>
      </c>
      <c r="AN59" s="9">
        <f t="shared" ca="1" si="34"/>
        <v>0</v>
      </c>
      <c r="AO59" s="9">
        <f t="shared" ca="1" si="34"/>
        <v>0</v>
      </c>
      <c r="AP59" s="9">
        <f t="shared" ca="1" si="34"/>
        <v>0</v>
      </c>
      <c r="AQ59" s="9">
        <f t="shared" ca="1" si="34"/>
        <v>0</v>
      </c>
      <c r="AR59" s="9">
        <f t="shared" ca="1" si="34"/>
        <v>0</v>
      </c>
      <c r="AS59" s="9">
        <f t="shared" ca="1" si="34"/>
        <v>0</v>
      </c>
      <c r="AT59" s="9">
        <f t="shared" ca="1" si="34"/>
        <v>0</v>
      </c>
      <c r="AU59" s="9">
        <f t="shared" ca="1" si="34"/>
        <v>0</v>
      </c>
      <c r="AV59" s="9">
        <f t="shared" ca="1" si="34"/>
        <v>0</v>
      </c>
      <c r="AW59" s="9">
        <f t="shared" ca="1" si="34"/>
        <v>0</v>
      </c>
      <c r="AX59" s="9">
        <f t="shared" ca="1" si="34"/>
        <v>0</v>
      </c>
      <c r="AY59" s="9">
        <f t="shared" ca="1" si="34"/>
        <v>0</v>
      </c>
      <c r="AZ59" s="9">
        <f t="shared" ca="1" si="34"/>
        <v>0</v>
      </c>
      <c r="BA59" s="9">
        <f t="shared" ca="1" si="34"/>
        <v>0</v>
      </c>
      <c r="BB59" s="9">
        <f t="shared" ca="1" si="34"/>
        <v>0</v>
      </c>
      <c r="BC59" s="9">
        <f t="shared" ca="1" si="34"/>
        <v>0</v>
      </c>
      <c r="BD59" s="9">
        <f t="shared" ca="1" si="34"/>
        <v>0</v>
      </c>
      <c r="BE59" s="9">
        <f t="shared" ca="1" si="34"/>
        <v>0</v>
      </c>
      <c r="BF59" s="9">
        <f t="shared" ca="1" si="34"/>
        <v>0</v>
      </c>
      <c r="BG59" s="9">
        <f t="shared" ca="1" si="34"/>
        <v>0</v>
      </c>
      <c r="BH59" s="9">
        <f t="shared" ca="1" si="34"/>
        <v>0</v>
      </c>
      <c r="BI59" s="9">
        <f t="shared" ca="1" si="34"/>
        <v>0</v>
      </c>
      <c r="BJ59" s="9">
        <f t="shared" ca="1" si="34"/>
        <v>0</v>
      </c>
      <c r="BK59" s="9">
        <f t="shared" ca="1" si="34"/>
        <v>0</v>
      </c>
      <c r="BL59" s="9">
        <f t="shared" ca="1" si="34"/>
        <v>0</v>
      </c>
      <c r="BM59" s="9">
        <f t="shared" ca="1" si="34"/>
        <v>0</v>
      </c>
      <c r="BN59" s="9">
        <f t="shared" ca="1" si="34"/>
        <v>0</v>
      </c>
      <c r="BO59" s="9">
        <f t="shared" ca="1" si="34"/>
        <v>0</v>
      </c>
      <c r="BP59" s="9">
        <f t="shared" ca="1" si="34"/>
        <v>0</v>
      </c>
      <c r="BQ59" s="9">
        <f t="shared" ref="BQ59:CF59" ca="1" si="35">(BQ31+BQ32-BQ55*BQ95*(BQ55&lt;0))*BQ52*BQ97</f>
        <v>0</v>
      </c>
      <c r="BR59" s="9">
        <f t="shared" ca="1" si="35"/>
        <v>0</v>
      </c>
      <c r="BS59" s="9">
        <f t="shared" ca="1" si="35"/>
        <v>0</v>
      </c>
      <c r="BT59" s="9">
        <f t="shared" ca="1" si="35"/>
        <v>0</v>
      </c>
      <c r="BU59" s="9">
        <f t="shared" ca="1" si="35"/>
        <v>0</v>
      </c>
      <c r="BV59" s="9">
        <f t="shared" ca="1" si="35"/>
        <v>0</v>
      </c>
      <c r="BW59" s="9">
        <f t="shared" ca="1" si="35"/>
        <v>0</v>
      </c>
      <c r="BX59" s="9">
        <f t="shared" ca="1" si="35"/>
        <v>0</v>
      </c>
      <c r="BY59" s="9">
        <f t="shared" ca="1" si="35"/>
        <v>0</v>
      </c>
      <c r="BZ59" s="9">
        <f t="shared" ca="1" si="35"/>
        <v>0</v>
      </c>
      <c r="CA59" s="9">
        <f t="shared" ca="1" si="35"/>
        <v>0</v>
      </c>
      <c r="CB59" s="9">
        <f t="shared" ca="1" si="35"/>
        <v>0</v>
      </c>
      <c r="CC59" s="9">
        <f t="shared" ca="1" si="35"/>
        <v>0</v>
      </c>
      <c r="CD59" s="9">
        <f t="shared" ca="1" si="35"/>
        <v>0</v>
      </c>
      <c r="CE59" s="9">
        <f t="shared" ca="1" si="35"/>
        <v>0</v>
      </c>
      <c r="CF59" s="9">
        <f t="shared" ca="1" si="35"/>
        <v>0</v>
      </c>
      <c r="CG59" s="94"/>
    </row>
    <row r="60" spans="1:85" ht="15" customHeight="1" x14ac:dyDescent="0.2">
      <c r="A60" s="98"/>
      <c r="B60" s="7" t="s">
        <v>29</v>
      </c>
      <c r="C60" s="57" t="s">
        <v>5</v>
      </c>
      <c r="D60" s="8">
        <f ca="1">SUM(E60:CF60)</f>
        <v>-56125.330097691796</v>
      </c>
      <c r="E60" s="9">
        <f t="shared" ref="E60:BP60" ca="1" si="36">E52*E54*E97</f>
        <v>-3559.026084010437</v>
      </c>
      <c r="F60" s="9">
        <f t="shared" ca="1" si="36"/>
        <v>-44364.59107492234</v>
      </c>
      <c r="G60" s="9">
        <f t="shared" ca="1" si="36"/>
        <v>-3098.8911894438925</v>
      </c>
      <c r="H60" s="9">
        <f t="shared" ca="1" si="36"/>
        <v>-2718.3256047753439</v>
      </c>
      <c r="I60" s="9">
        <f t="shared" ca="1" si="36"/>
        <v>-2384.4961445397753</v>
      </c>
      <c r="J60" s="9">
        <f t="shared" ca="1" si="36"/>
        <v>0</v>
      </c>
      <c r="K60" s="9">
        <f t="shared" ca="1" si="36"/>
        <v>0</v>
      </c>
      <c r="L60" s="9">
        <f t="shared" ca="1" si="36"/>
        <v>0</v>
      </c>
      <c r="M60" s="9">
        <f t="shared" ca="1" si="36"/>
        <v>0</v>
      </c>
      <c r="N60" s="9">
        <f t="shared" ca="1" si="36"/>
        <v>0</v>
      </c>
      <c r="O60" s="9">
        <f t="shared" ca="1" si="36"/>
        <v>0</v>
      </c>
      <c r="P60" s="9">
        <f t="shared" ca="1" si="36"/>
        <v>0</v>
      </c>
      <c r="Q60" s="9">
        <f t="shared" ca="1" si="36"/>
        <v>0</v>
      </c>
      <c r="R60" s="9">
        <f t="shared" ca="1" si="36"/>
        <v>0</v>
      </c>
      <c r="S60" s="9">
        <f t="shared" ca="1" si="36"/>
        <v>0</v>
      </c>
      <c r="T60" s="9">
        <f t="shared" ca="1" si="36"/>
        <v>0</v>
      </c>
      <c r="U60" s="9">
        <f t="shared" ca="1" si="36"/>
        <v>0</v>
      </c>
      <c r="V60" s="9">
        <f t="shared" ca="1" si="36"/>
        <v>0</v>
      </c>
      <c r="W60" s="9">
        <f t="shared" ca="1" si="36"/>
        <v>0</v>
      </c>
      <c r="X60" s="9">
        <f t="shared" ca="1" si="36"/>
        <v>0</v>
      </c>
      <c r="Y60" s="9">
        <f t="shared" ca="1" si="36"/>
        <v>0</v>
      </c>
      <c r="Z60" s="9">
        <f t="shared" ca="1" si="36"/>
        <v>0</v>
      </c>
      <c r="AA60" s="9">
        <f t="shared" ca="1" si="36"/>
        <v>0</v>
      </c>
      <c r="AB60" s="9">
        <f t="shared" ca="1" si="36"/>
        <v>0</v>
      </c>
      <c r="AC60" s="9">
        <f t="shared" ca="1" si="36"/>
        <v>0</v>
      </c>
      <c r="AD60" s="9">
        <f t="shared" ca="1" si="36"/>
        <v>0</v>
      </c>
      <c r="AE60" s="9">
        <f t="shared" ca="1" si="36"/>
        <v>0</v>
      </c>
      <c r="AF60" s="9">
        <f t="shared" ca="1" si="36"/>
        <v>0</v>
      </c>
      <c r="AG60" s="9">
        <f t="shared" ca="1" si="36"/>
        <v>0</v>
      </c>
      <c r="AH60" s="9">
        <f t="shared" ca="1" si="36"/>
        <v>0</v>
      </c>
      <c r="AI60" s="9">
        <f t="shared" ca="1" si="36"/>
        <v>0</v>
      </c>
      <c r="AJ60" s="9">
        <f t="shared" ca="1" si="36"/>
        <v>0</v>
      </c>
      <c r="AK60" s="9">
        <f t="shared" ca="1" si="36"/>
        <v>0</v>
      </c>
      <c r="AL60" s="9">
        <f t="shared" ca="1" si="36"/>
        <v>0</v>
      </c>
      <c r="AM60" s="9">
        <f t="shared" ca="1" si="36"/>
        <v>0</v>
      </c>
      <c r="AN60" s="9">
        <f t="shared" ca="1" si="36"/>
        <v>0</v>
      </c>
      <c r="AO60" s="9">
        <f t="shared" ca="1" si="36"/>
        <v>0</v>
      </c>
      <c r="AP60" s="9">
        <f t="shared" ca="1" si="36"/>
        <v>0</v>
      </c>
      <c r="AQ60" s="9">
        <f t="shared" ca="1" si="36"/>
        <v>0</v>
      </c>
      <c r="AR60" s="9">
        <f t="shared" ca="1" si="36"/>
        <v>0</v>
      </c>
      <c r="AS60" s="9">
        <f t="shared" ca="1" si="36"/>
        <v>0</v>
      </c>
      <c r="AT60" s="9">
        <f t="shared" ca="1" si="36"/>
        <v>0</v>
      </c>
      <c r="AU60" s="9">
        <f t="shared" ca="1" si="36"/>
        <v>0</v>
      </c>
      <c r="AV60" s="9">
        <f t="shared" ca="1" si="36"/>
        <v>0</v>
      </c>
      <c r="AW60" s="9">
        <f t="shared" ca="1" si="36"/>
        <v>0</v>
      </c>
      <c r="AX60" s="9">
        <f t="shared" ca="1" si="36"/>
        <v>0</v>
      </c>
      <c r="AY60" s="9">
        <f t="shared" ca="1" si="36"/>
        <v>0</v>
      </c>
      <c r="AZ60" s="9">
        <f t="shared" ca="1" si="36"/>
        <v>0</v>
      </c>
      <c r="BA60" s="9">
        <f t="shared" ca="1" si="36"/>
        <v>0</v>
      </c>
      <c r="BB60" s="9">
        <f t="shared" ca="1" si="36"/>
        <v>0</v>
      </c>
      <c r="BC60" s="9">
        <f t="shared" ca="1" si="36"/>
        <v>0</v>
      </c>
      <c r="BD60" s="9">
        <f t="shared" ca="1" si="36"/>
        <v>0</v>
      </c>
      <c r="BE60" s="9">
        <f t="shared" ca="1" si="36"/>
        <v>0</v>
      </c>
      <c r="BF60" s="9">
        <f t="shared" ca="1" si="36"/>
        <v>0</v>
      </c>
      <c r="BG60" s="9">
        <f t="shared" ca="1" si="36"/>
        <v>0</v>
      </c>
      <c r="BH60" s="9">
        <f t="shared" ca="1" si="36"/>
        <v>0</v>
      </c>
      <c r="BI60" s="9">
        <f t="shared" ca="1" si="36"/>
        <v>0</v>
      </c>
      <c r="BJ60" s="9">
        <f t="shared" ca="1" si="36"/>
        <v>0</v>
      </c>
      <c r="BK60" s="9">
        <f t="shared" ca="1" si="36"/>
        <v>0</v>
      </c>
      <c r="BL60" s="9">
        <f t="shared" ca="1" si="36"/>
        <v>0</v>
      </c>
      <c r="BM60" s="9">
        <f t="shared" ca="1" si="36"/>
        <v>0</v>
      </c>
      <c r="BN60" s="9">
        <f t="shared" ca="1" si="36"/>
        <v>0</v>
      </c>
      <c r="BO60" s="9">
        <f t="shared" ca="1" si="36"/>
        <v>0</v>
      </c>
      <c r="BP60" s="9">
        <f t="shared" ca="1" si="36"/>
        <v>0</v>
      </c>
      <c r="BQ60" s="9">
        <f t="shared" ref="BQ60:CF60" ca="1" si="37">BQ52*BQ54*BQ97</f>
        <v>0</v>
      </c>
      <c r="BR60" s="9">
        <f t="shared" ca="1" si="37"/>
        <v>0</v>
      </c>
      <c r="BS60" s="9">
        <f t="shared" ca="1" si="37"/>
        <v>0</v>
      </c>
      <c r="BT60" s="9">
        <f t="shared" ca="1" si="37"/>
        <v>0</v>
      </c>
      <c r="BU60" s="9">
        <f t="shared" ca="1" si="37"/>
        <v>0</v>
      </c>
      <c r="BV60" s="9">
        <f t="shared" ca="1" si="37"/>
        <v>0</v>
      </c>
      <c r="BW60" s="9">
        <f t="shared" ca="1" si="37"/>
        <v>0</v>
      </c>
      <c r="BX60" s="9">
        <f t="shared" ca="1" si="37"/>
        <v>0</v>
      </c>
      <c r="BY60" s="9">
        <f t="shared" ca="1" si="37"/>
        <v>0</v>
      </c>
      <c r="BZ60" s="9">
        <f t="shared" ca="1" si="37"/>
        <v>0</v>
      </c>
      <c r="CA60" s="9">
        <f t="shared" ca="1" si="37"/>
        <v>0</v>
      </c>
      <c r="CB60" s="9">
        <f t="shared" ca="1" si="37"/>
        <v>0</v>
      </c>
      <c r="CC60" s="9">
        <f t="shared" ca="1" si="37"/>
        <v>0</v>
      </c>
      <c r="CD60" s="9">
        <f t="shared" ca="1" si="37"/>
        <v>0</v>
      </c>
      <c r="CE60" s="9">
        <f t="shared" ca="1" si="37"/>
        <v>0</v>
      </c>
      <c r="CF60" s="9">
        <f t="shared" ca="1" si="37"/>
        <v>0</v>
      </c>
      <c r="CG60" s="94"/>
    </row>
    <row r="61" spans="1:85" ht="15" customHeight="1" x14ac:dyDescent="0.2">
      <c r="A61" s="98"/>
      <c r="B61" s="7" t="s">
        <v>30</v>
      </c>
      <c r="C61" s="57" t="s">
        <v>5</v>
      </c>
      <c r="D61" s="8">
        <f ca="1">D54</f>
        <v>-70700</v>
      </c>
      <c r="E61" s="9">
        <f ca="1">E54</f>
        <v>-3800</v>
      </c>
      <c r="F61" s="9">
        <f t="shared" ref="F61:BQ61" ca="1" si="38">(E61+F54)*F97</f>
        <v>-57800</v>
      </c>
      <c r="G61" s="9">
        <f t="shared" ca="1" si="38"/>
        <v>-62100</v>
      </c>
      <c r="H61" s="9">
        <f t="shared" ca="1" si="38"/>
        <v>-66400</v>
      </c>
      <c r="I61" s="9">
        <f t="shared" ca="1" si="38"/>
        <v>-70700</v>
      </c>
      <c r="J61" s="9">
        <f t="shared" ca="1" si="38"/>
        <v>-70700</v>
      </c>
      <c r="K61" s="9">
        <f t="shared" ca="1" si="38"/>
        <v>-70700</v>
      </c>
      <c r="L61" s="9">
        <f t="shared" ca="1" si="38"/>
        <v>-70700</v>
      </c>
      <c r="M61" s="9">
        <f t="shared" ca="1" si="38"/>
        <v>0</v>
      </c>
      <c r="N61" s="9">
        <f t="shared" ca="1" si="38"/>
        <v>0</v>
      </c>
      <c r="O61" s="9">
        <f t="shared" ca="1" si="38"/>
        <v>0</v>
      </c>
      <c r="P61" s="9">
        <f t="shared" ca="1" si="38"/>
        <v>0</v>
      </c>
      <c r="Q61" s="9">
        <f t="shared" ca="1" si="38"/>
        <v>0</v>
      </c>
      <c r="R61" s="9">
        <f t="shared" ca="1" si="38"/>
        <v>0</v>
      </c>
      <c r="S61" s="9">
        <f t="shared" ca="1" si="38"/>
        <v>0</v>
      </c>
      <c r="T61" s="9">
        <f t="shared" ca="1" si="38"/>
        <v>0</v>
      </c>
      <c r="U61" s="9">
        <f t="shared" ca="1" si="38"/>
        <v>0</v>
      </c>
      <c r="V61" s="9">
        <f t="shared" ca="1" si="38"/>
        <v>0</v>
      </c>
      <c r="W61" s="9">
        <f t="shared" ca="1" si="38"/>
        <v>0</v>
      </c>
      <c r="X61" s="9">
        <f t="shared" ca="1" si="38"/>
        <v>0</v>
      </c>
      <c r="Y61" s="9">
        <f t="shared" ca="1" si="38"/>
        <v>0</v>
      </c>
      <c r="Z61" s="9">
        <f t="shared" ca="1" si="38"/>
        <v>0</v>
      </c>
      <c r="AA61" s="9">
        <f t="shared" ca="1" si="38"/>
        <v>0</v>
      </c>
      <c r="AB61" s="9">
        <f t="shared" ca="1" si="38"/>
        <v>0</v>
      </c>
      <c r="AC61" s="9">
        <f t="shared" ca="1" si="38"/>
        <v>0</v>
      </c>
      <c r="AD61" s="9">
        <f t="shared" ca="1" si="38"/>
        <v>0</v>
      </c>
      <c r="AE61" s="9">
        <f t="shared" ca="1" si="38"/>
        <v>0</v>
      </c>
      <c r="AF61" s="9">
        <f t="shared" ca="1" si="38"/>
        <v>0</v>
      </c>
      <c r="AG61" s="9">
        <f t="shared" ca="1" si="38"/>
        <v>0</v>
      </c>
      <c r="AH61" s="9">
        <f t="shared" ca="1" si="38"/>
        <v>0</v>
      </c>
      <c r="AI61" s="9">
        <f t="shared" ca="1" si="38"/>
        <v>0</v>
      </c>
      <c r="AJ61" s="9">
        <f t="shared" ca="1" si="38"/>
        <v>0</v>
      </c>
      <c r="AK61" s="9">
        <f t="shared" ca="1" si="38"/>
        <v>0</v>
      </c>
      <c r="AL61" s="9">
        <f t="shared" ca="1" si="38"/>
        <v>0</v>
      </c>
      <c r="AM61" s="9">
        <f t="shared" ca="1" si="38"/>
        <v>0</v>
      </c>
      <c r="AN61" s="9">
        <f t="shared" ca="1" si="38"/>
        <v>0</v>
      </c>
      <c r="AO61" s="9">
        <f t="shared" ca="1" si="38"/>
        <v>0</v>
      </c>
      <c r="AP61" s="9">
        <f t="shared" ca="1" si="38"/>
        <v>0</v>
      </c>
      <c r="AQ61" s="9">
        <f t="shared" ca="1" si="38"/>
        <v>0</v>
      </c>
      <c r="AR61" s="9">
        <f t="shared" ca="1" si="38"/>
        <v>0</v>
      </c>
      <c r="AS61" s="9">
        <f t="shared" ca="1" si="38"/>
        <v>0</v>
      </c>
      <c r="AT61" s="9">
        <f t="shared" ca="1" si="38"/>
        <v>0</v>
      </c>
      <c r="AU61" s="9">
        <f t="shared" ca="1" si="38"/>
        <v>0</v>
      </c>
      <c r="AV61" s="9">
        <f t="shared" ca="1" si="38"/>
        <v>0</v>
      </c>
      <c r="AW61" s="9">
        <f t="shared" ca="1" si="38"/>
        <v>0</v>
      </c>
      <c r="AX61" s="9">
        <f t="shared" ca="1" si="38"/>
        <v>0</v>
      </c>
      <c r="AY61" s="9">
        <f t="shared" ca="1" si="38"/>
        <v>0</v>
      </c>
      <c r="AZ61" s="9">
        <f t="shared" ca="1" si="38"/>
        <v>0</v>
      </c>
      <c r="BA61" s="9">
        <f t="shared" ca="1" si="38"/>
        <v>0</v>
      </c>
      <c r="BB61" s="9">
        <f t="shared" ca="1" si="38"/>
        <v>0</v>
      </c>
      <c r="BC61" s="9">
        <f t="shared" ca="1" si="38"/>
        <v>0</v>
      </c>
      <c r="BD61" s="9">
        <f t="shared" ca="1" si="38"/>
        <v>0</v>
      </c>
      <c r="BE61" s="9">
        <f t="shared" ca="1" si="38"/>
        <v>0</v>
      </c>
      <c r="BF61" s="9">
        <f t="shared" ca="1" si="38"/>
        <v>0</v>
      </c>
      <c r="BG61" s="9">
        <f t="shared" ca="1" si="38"/>
        <v>0</v>
      </c>
      <c r="BH61" s="9">
        <f t="shared" ca="1" si="38"/>
        <v>0</v>
      </c>
      <c r="BI61" s="9">
        <f t="shared" ca="1" si="38"/>
        <v>0</v>
      </c>
      <c r="BJ61" s="9">
        <f t="shared" ca="1" si="38"/>
        <v>0</v>
      </c>
      <c r="BK61" s="9">
        <f t="shared" ca="1" si="38"/>
        <v>0</v>
      </c>
      <c r="BL61" s="9">
        <f t="shared" ca="1" si="38"/>
        <v>0</v>
      </c>
      <c r="BM61" s="9">
        <f t="shared" ca="1" si="38"/>
        <v>0</v>
      </c>
      <c r="BN61" s="9">
        <f t="shared" ca="1" si="38"/>
        <v>0</v>
      </c>
      <c r="BO61" s="9">
        <f t="shared" ca="1" si="38"/>
        <v>0</v>
      </c>
      <c r="BP61" s="9">
        <f t="shared" ca="1" si="38"/>
        <v>0</v>
      </c>
      <c r="BQ61" s="9">
        <f t="shared" ca="1" si="38"/>
        <v>0</v>
      </c>
      <c r="BR61" s="9">
        <f t="shared" ref="BR61:CF61" ca="1" si="39">(BQ61+BR54)*BR97</f>
        <v>0</v>
      </c>
      <c r="BS61" s="9">
        <f t="shared" ca="1" si="39"/>
        <v>0</v>
      </c>
      <c r="BT61" s="9">
        <f t="shared" ca="1" si="39"/>
        <v>0</v>
      </c>
      <c r="BU61" s="9">
        <f t="shared" ca="1" si="39"/>
        <v>0</v>
      </c>
      <c r="BV61" s="9">
        <f t="shared" ca="1" si="39"/>
        <v>0</v>
      </c>
      <c r="BW61" s="9">
        <f t="shared" ca="1" si="39"/>
        <v>0</v>
      </c>
      <c r="BX61" s="9">
        <f t="shared" ca="1" si="39"/>
        <v>0</v>
      </c>
      <c r="BY61" s="9">
        <f t="shared" ca="1" si="39"/>
        <v>0</v>
      </c>
      <c r="BZ61" s="9">
        <f t="shared" ca="1" si="39"/>
        <v>0</v>
      </c>
      <c r="CA61" s="9">
        <f t="shared" ca="1" si="39"/>
        <v>0</v>
      </c>
      <c r="CB61" s="9">
        <f t="shared" ca="1" si="39"/>
        <v>0</v>
      </c>
      <c r="CC61" s="9">
        <f t="shared" ca="1" si="39"/>
        <v>0</v>
      </c>
      <c r="CD61" s="9">
        <f t="shared" ca="1" si="39"/>
        <v>0</v>
      </c>
      <c r="CE61" s="9">
        <f t="shared" ca="1" si="39"/>
        <v>0</v>
      </c>
      <c r="CF61" s="9">
        <f t="shared" ca="1" si="39"/>
        <v>0</v>
      </c>
      <c r="CG61" s="94"/>
    </row>
    <row r="62" spans="1:85" ht="15" customHeight="1" x14ac:dyDescent="0.2">
      <c r="A62" s="98"/>
      <c r="B62" s="7" t="s">
        <v>148</v>
      </c>
      <c r="C62" s="57" t="s">
        <v>10</v>
      </c>
      <c r="D62" s="63">
        <f ca="1">SUM(E62:CF62)</f>
        <v>8</v>
      </c>
      <c r="E62" s="91">
        <f ca="1">IF(E61&lt;0,1,0)</f>
        <v>1</v>
      </c>
      <c r="F62" s="91">
        <f t="shared" ref="F62:BQ62" ca="1" si="40">IF(F61&lt;0,1,IF(E62&lt;1,0,ABS(E61)/(ABS(E61)+F61)))*F$97</f>
        <v>1</v>
      </c>
      <c r="G62" s="91">
        <f t="shared" ca="1" si="40"/>
        <v>1</v>
      </c>
      <c r="H62" s="91">
        <f t="shared" ca="1" si="40"/>
        <v>1</v>
      </c>
      <c r="I62" s="91">
        <f t="shared" ca="1" si="40"/>
        <v>1</v>
      </c>
      <c r="J62" s="91">
        <f t="shared" ca="1" si="40"/>
        <v>1</v>
      </c>
      <c r="K62" s="91">
        <f t="shared" ca="1" si="40"/>
        <v>1</v>
      </c>
      <c r="L62" s="91">
        <f t="shared" ca="1" si="40"/>
        <v>1</v>
      </c>
      <c r="M62" s="91">
        <f t="shared" ca="1" si="40"/>
        <v>0</v>
      </c>
      <c r="N62" s="91">
        <f t="shared" ca="1" si="40"/>
        <v>0</v>
      </c>
      <c r="O62" s="91">
        <f t="shared" ca="1" si="40"/>
        <v>0</v>
      </c>
      <c r="P62" s="91">
        <f t="shared" ca="1" si="40"/>
        <v>0</v>
      </c>
      <c r="Q62" s="91">
        <f t="shared" ca="1" si="40"/>
        <v>0</v>
      </c>
      <c r="R62" s="91">
        <f t="shared" ca="1" si="40"/>
        <v>0</v>
      </c>
      <c r="S62" s="91">
        <f t="shared" ca="1" si="40"/>
        <v>0</v>
      </c>
      <c r="T62" s="91">
        <f t="shared" ca="1" si="40"/>
        <v>0</v>
      </c>
      <c r="U62" s="91">
        <f t="shared" ca="1" si="40"/>
        <v>0</v>
      </c>
      <c r="V62" s="91">
        <f t="shared" ca="1" si="40"/>
        <v>0</v>
      </c>
      <c r="W62" s="91">
        <f t="shared" ca="1" si="40"/>
        <v>0</v>
      </c>
      <c r="X62" s="91">
        <f t="shared" ca="1" si="40"/>
        <v>0</v>
      </c>
      <c r="Y62" s="91">
        <f t="shared" ca="1" si="40"/>
        <v>0</v>
      </c>
      <c r="Z62" s="91">
        <f t="shared" ca="1" si="40"/>
        <v>0</v>
      </c>
      <c r="AA62" s="91">
        <f t="shared" ca="1" si="40"/>
        <v>0</v>
      </c>
      <c r="AB62" s="91">
        <f t="shared" ca="1" si="40"/>
        <v>0</v>
      </c>
      <c r="AC62" s="91">
        <f t="shared" ca="1" si="40"/>
        <v>0</v>
      </c>
      <c r="AD62" s="91">
        <f t="shared" ca="1" si="40"/>
        <v>0</v>
      </c>
      <c r="AE62" s="91">
        <f t="shared" ca="1" si="40"/>
        <v>0</v>
      </c>
      <c r="AF62" s="91">
        <f t="shared" ca="1" si="40"/>
        <v>0</v>
      </c>
      <c r="AG62" s="91">
        <f t="shared" ca="1" si="40"/>
        <v>0</v>
      </c>
      <c r="AH62" s="91">
        <f t="shared" ca="1" si="40"/>
        <v>0</v>
      </c>
      <c r="AI62" s="91">
        <f t="shared" ca="1" si="40"/>
        <v>0</v>
      </c>
      <c r="AJ62" s="91">
        <f t="shared" ca="1" si="40"/>
        <v>0</v>
      </c>
      <c r="AK62" s="91">
        <f t="shared" ca="1" si="40"/>
        <v>0</v>
      </c>
      <c r="AL62" s="91">
        <f t="shared" ca="1" si="40"/>
        <v>0</v>
      </c>
      <c r="AM62" s="91">
        <f t="shared" ca="1" si="40"/>
        <v>0</v>
      </c>
      <c r="AN62" s="91">
        <f t="shared" ca="1" si="40"/>
        <v>0</v>
      </c>
      <c r="AO62" s="91">
        <f t="shared" ca="1" si="40"/>
        <v>0</v>
      </c>
      <c r="AP62" s="91">
        <f t="shared" ca="1" si="40"/>
        <v>0</v>
      </c>
      <c r="AQ62" s="91">
        <f t="shared" ca="1" si="40"/>
        <v>0</v>
      </c>
      <c r="AR62" s="91">
        <f t="shared" ca="1" si="40"/>
        <v>0</v>
      </c>
      <c r="AS62" s="91">
        <f t="shared" ca="1" si="40"/>
        <v>0</v>
      </c>
      <c r="AT62" s="91">
        <f t="shared" ca="1" si="40"/>
        <v>0</v>
      </c>
      <c r="AU62" s="91">
        <f t="shared" ca="1" si="40"/>
        <v>0</v>
      </c>
      <c r="AV62" s="91">
        <f t="shared" ca="1" si="40"/>
        <v>0</v>
      </c>
      <c r="AW62" s="91">
        <f t="shared" ca="1" si="40"/>
        <v>0</v>
      </c>
      <c r="AX62" s="91">
        <f t="shared" ca="1" si="40"/>
        <v>0</v>
      </c>
      <c r="AY62" s="91">
        <f t="shared" ca="1" si="40"/>
        <v>0</v>
      </c>
      <c r="AZ62" s="91">
        <f t="shared" ca="1" si="40"/>
        <v>0</v>
      </c>
      <c r="BA62" s="91">
        <f t="shared" ca="1" si="40"/>
        <v>0</v>
      </c>
      <c r="BB62" s="91">
        <f t="shared" ca="1" si="40"/>
        <v>0</v>
      </c>
      <c r="BC62" s="91">
        <f t="shared" ca="1" si="40"/>
        <v>0</v>
      </c>
      <c r="BD62" s="91">
        <f t="shared" ca="1" si="40"/>
        <v>0</v>
      </c>
      <c r="BE62" s="91">
        <f t="shared" ca="1" si="40"/>
        <v>0</v>
      </c>
      <c r="BF62" s="91">
        <f t="shared" ca="1" si="40"/>
        <v>0</v>
      </c>
      <c r="BG62" s="91">
        <f t="shared" ca="1" si="40"/>
        <v>0</v>
      </c>
      <c r="BH62" s="91">
        <f t="shared" ca="1" si="40"/>
        <v>0</v>
      </c>
      <c r="BI62" s="91">
        <f t="shared" ca="1" si="40"/>
        <v>0</v>
      </c>
      <c r="BJ62" s="91">
        <f t="shared" ca="1" si="40"/>
        <v>0</v>
      </c>
      <c r="BK62" s="91">
        <f t="shared" ca="1" si="40"/>
        <v>0</v>
      </c>
      <c r="BL62" s="91">
        <f t="shared" ca="1" si="40"/>
        <v>0</v>
      </c>
      <c r="BM62" s="91">
        <f t="shared" ca="1" si="40"/>
        <v>0</v>
      </c>
      <c r="BN62" s="91">
        <f t="shared" ca="1" si="40"/>
        <v>0</v>
      </c>
      <c r="BO62" s="91">
        <f t="shared" ca="1" si="40"/>
        <v>0</v>
      </c>
      <c r="BP62" s="91">
        <f t="shared" ca="1" si="40"/>
        <v>0</v>
      </c>
      <c r="BQ62" s="91">
        <f t="shared" ca="1" si="40"/>
        <v>0</v>
      </c>
      <c r="BR62" s="91">
        <f t="shared" ref="BR62:CF62" ca="1" si="41">IF(BR61&lt;0,1,IF(BQ62&lt;1,0,ABS(BQ61)/(ABS(BQ61)+BR61)))*BR$97</f>
        <v>0</v>
      </c>
      <c r="BS62" s="91">
        <f t="shared" ca="1" si="41"/>
        <v>0</v>
      </c>
      <c r="BT62" s="91">
        <f t="shared" ca="1" si="41"/>
        <v>0</v>
      </c>
      <c r="BU62" s="91">
        <f t="shared" ca="1" si="41"/>
        <v>0</v>
      </c>
      <c r="BV62" s="91">
        <f t="shared" ca="1" si="41"/>
        <v>0</v>
      </c>
      <c r="BW62" s="91">
        <f t="shared" ca="1" si="41"/>
        <v>0</v>
      </c>
      <c r="BX62" s="91">
        <f t="shared" ca="1" si="41"/>
        <v>0</v>
      </c>
      <c r="BY62" s="91">
        <f t="shared" ca="1" si="41"/>
        <v>0</v>
      </c>
      <c r="BZ62" s="91">
        <f t="shared" ca="1" si="41"/>
        <v>0</v>
      </c>
      <c r="CA62" s="91">
        <f t="shared" ca="1" si="41"/>
        <v>0</v>
      </c>
      <c r="CB62" s="91">
        <f t="shared" ca="1" si="41"/>
        <v>0</v>
      </c>
      <c r="CC62" s="91">
        <f t="shared" ca="1" si="41"/>
        <v>0</v>
      </c>
      <c r="CD62" s="91">
        <f t="shared" ca="1" si="41"/>
        <v>0</v>
      </c>
      <c r="CE62" s="91">
        <f t="shared" ca="1" si="41"/>
        <v>0</v>
      </c>
      <c r="CF62" s="91">
        <f t="shared" ca="1" si="41"/>
        <v>0</v>
      </c>
      <c r="CG62" s="94"/>
    </row>
    <row r="63" spans="1:85" ht="15" customHeight="1" x14ac:dyDescent="0.2">
      <c r="A63" s="98"/>
      <c r="B63" s="7" t="s">
        <v>147</v>
      </c>
      <c r="C63" s="57" t="s">
        <v>5</v>
      </c>
      <c r="D63" s="8">
        <f ca="1">D60</f>
        <v>-56125.330097691796</v>
      </c>
      <c r="E63" s="9">
        <f ca="1">E60</f>
        <v>-3559.026084010437</v>
      </c>
      <c r="F63" s="9">
        <f t="shared" ref="F63:BQ63" ca="1" si="42">(E63+F60)*F97</f>
        <v>-47923.617158932779</v>
      </c>
      <c r="G63" s="9">
        <f t="shared" ca="1" si="42"/>
        <v>-51022.508348376672</v>
      </c>
      <c r="H63" s="9">
        <f t="shared" ca="1" si="42"/>
        <v>-53740.833953152018</v>
      </c>
      <c r="I63" s="9">
        <f t="shared" ca="1" si="42"/>
        <v>-56125.330097691796</v>
      </c>
      <c r="J63" s="9">
        <f t="shared" ca="1" si="42"/>
        <v>-56125.330097691796</v>
      </c>
      <c r="K63" s="9">
        <f t="shared" ca="1" si="42"/>
        <v>-56125.330097691796</v>
      </c>
      <c r="L63" s="9">
        <f t="shared" ca="1" si="42"/>
        <v>-56125.330097691796</v>
      </c>
      <c r="M63" s="9">
        <f t="shared" ca="1" si="42"/>
        <v>0</v>
      </c>
      <c r="N63" s="9">
        <f t="shared" ca="1" si="42"/>
        <v>0</v>
      </c>
      <c r="O63" s="9">
        <f t="shared" ca="1" si="42"/>
        <v>0</v>
      </c>
      <c r="P63" s="9">
        <f t="shared" ca="1" si="42"/>
        <v>0</v>
      </c>
      <c r="Q63" s="9">
        <f t="shared" ca="1" si="42"/>
        <v>0</v>
      </c>
      <c r="R63" s="9">
        <f t="shared" ca="1" si="42"/>
        <v>0</v>
      </c>
      <c r="S63" s="9">
        <f t="shared" ca="1" si="42"/>
        <v>0</v>
      </c>
      <c r="T63" s="9">
        <f t="shared" ca="1" si="42"/>
        <v>0</v>
      </c>
      <c r="U63" s="9">
        <f t="shared" ca="1" si="42"/>
        <v>0</v>
      </c>
      <c r="V63" s="9">
        <f t="shared" ca="1" si="42"/>
        <v>0</v>
      </c>
      <c r="W63" s="9">
        <f t="shared" ca="1" si="42"/>
        <v>0</v>
      </c>
      <c r="X63" s="9">
        <f t="shared" ca="1" si="42"/>
        <v>0</v>
      </c>
      <c r="Y63" s="9">
        <f t="shared" ca="1" si="42"/>
        <v>0</v>
      </c>
      <c r="Z63" s="9">
        <f t="shared" ca="1" si="42"/>
        <v>0</v>
      </c>
      <c r="AA63" s="9">
        <f t="shared" ca="1" si="42"/>
        <v>0</v>
      </c>
      <c r="AB63" s="9">
        <f t="shared" ca="1" si="42"/>
        <v>0</v>
      </c>
      <c r="AC63" s="9">
        <f t="shared" ca="1" si="42"/>
        <v>0</v>
      </c>
      <c r="AD63" s="9">
        <f t="shared" ca="1" si="42"/>
        <v>0</v>
      </c>
      <c r="AE63" s="9">
        <f t="shared" ca="1" si="42"/>
        <v>0</v>
      </c>
      <c r="AF63" s="9">
        <f t="shared" ca="1" si="42"/>
        <v>0</v>
      </c>
      <c r="AG63" s="9">
        <f t="shared" ca="1" si="42"/>
        <v>0</v>
      </c>
      <c r="AH63" s="9">
        <f t="shared" ca="1" si="42"/>
        <v>0</v>
      </c>
      <c r="AI63" s="9">
        <f t="shared" ca="1" si="42"/>
        <v>0</v>
      </c>
      <c r="AJ63" s="9">
        <f t="shared" ca="1" si="42"/>
        <v>0</v>
      </c>
      <c r="AK63" s="9">
        <f t="shared" ca="1" si="42"/>
        <v>0</v>
      </c>
      <c r="AL63" s="9">
        <f t="shared" ca="1" si="42"/>
        <v>0</v>
      </c>
      <c r="AM63" s="9">
        <f t="shared" ca="1" si="42"/>
        <v>0</v>
      </c>
      <c r="AN63" s="9">
        <f t="shared" ca="1" si="42"/>
        <v>0</v>
      </c>
      <c r="AO63" s="9">
        <f t="shared" ca="1" si="42"/>
        <v>0</v>
      </c>
      <c r="AP63" s="9">
        <f t="shared" ca="1" si="42"/>
        <v>0</v>
      </c>
      <c r="AQ63" s="9">
        <f t="shared" ca="1" si="42"/>
        <v>0</v>
      </c>
      <c r="AR63" s="9">
        <f t="shared" ca="1" si="42"/>
        <v>0</v>
      </c>
      <c r="AS63" s="9">
        <f t="shared" ca="1" si="42"/>
        <v>0</v>
      </c>
      <c r="AT63" s="9">
        <f t="shared" ca="1" si="42"/>
        <v>0</v>
      </c>
      <c r="AU63" s="9">
        <f t="shared" ca="1" si="42"/>
        <v>0</v>
      </c>
      <c r="AV63" s="9">
        <f t="shared" ca="1" si="42"/>
        <v>0</v>
      </c>
      <c r="AW63" s="9">
        <f t="shared" ca="1" si="42"/>
        <v>0</v>
      </c>
      <c r="AX63" s="9">
        <f t="shared" ca="1" si="42"/>
        <v>0</v>
      </c>
      <c r="AY63" s="9">
        <f t="shared" ca="1" si="42"/>
        <v>0</v>
      </c>
      <c r="AZ63" s="9">
        <f t="shared" ca="1" si="42"/>
        <v>0</v>
      </c>
      <c r="BA63" s="9">
        <f t="shared" ca="1" si="42"/>
        <v>0</v>
      </c>
      <c r="BB63" s="9">
        <f t="shared" ca="1" si="42"/>
        <v>0</v>
      </c>
      <c r="BC63" s="9">
        <f t="shared" ca="1" si="42"/>
        <v>0</v>
      </c>
      <c r="BD63" s="9">
        <f t="shared" ca="1" si="42"/>
        <v>0</v>
      </c>
      <c r="BE63" s="9">
        <f t="shared" ca="1" si="42"/>
        <v>0</v>
      </c>
      <c r="BF63" s="9">
        <f t="shared" ca="1" si="42"/>
        <v>0</v>
      </c>
      <c r="BG63" s="9">
        <f t="shared" ca="1" si="42"/>
        <v>0</v>
      </c>
      <c r="BH63" s="9">
        <f t="shared" ca="1" si="42"/>
        <v>0</v>
      </c>
      <c r="BI63" s="9">
        <f t="shared" ca="1" si="42"/>
        <v>0</v>
      </c>
      <c r="BJ63" s="9">
        <f t="shared" ca="1" si="42"/>
        <v>0</v>
      </c>
      <c r="BK63" s="9">
        <f t="shared" ca="1" si="42"/>
        <v>0</v>
      </c>
      <c r="BL63" s="9">
        <f t="shared" ca="1" si="42"/>
        <v>0</v>
      </c>
      <c r="BM63" s="9">
        <f t="shared" ca="1" si="42"/>
        <v>0</v>
      </c>
      <c r="BN63" s="9">
        <f t="shared" ca="1" si="42"/>
        <v>0</v>
      </c>
      <c r="BO63" s="9">
        <f t="shared" ca="1" si="42"/>
        <v>0</v>
      </c>
      <c r="BP63" s="9">
        <f t="shared" ca="1" si="42"/>
        <v>0</v>
      </c>
      <c r="BQ63" s="9">
        <f t="shared" ca="1" si="42"/>
        <v>0</v>
      </c>
      <c r="BR63" s="9">
        <f t="shared" ref="BR63:CF63" ca="1" si="43">(BQ63+BR60)*BR97</f>
        <v>0</v>
      </c>
      <c r="BS63" s="9">
        <f t="shared" ca="1" si="43"/>
        <v>0</v>
      </c>
      <c r="BT63" s="9">
        <f t="shared" ca="1" si="43"/>
        <v>0</v>
      </c>
      <c r="BU63" s="9">
        <f t="shared" ca="1" si="43"/>
        <v>0</v>
      </c>
      <c r="BV63" s="9">
        <f t="shared" ca="1" si="43"/>
        <v>0</v>
      </c>
      <c r="BW63" s="9">
        <f t="shared" ca="1" si="43"/>
        <v>0</v>
      </c>
      <c r="BX63" s="9">
        <f t="shared" ca="1" si="43"/>
        <v>0</v>
      </c>
      <c r="BY63" s="9">
        <f t="shared" ca="1" si="43"/>
        <v>0</v>
      </c>
      <c r="BZ63" s="9">
        <f t="shared" ca="1" si="43"/>
        <v>0</v>
      </c>
      <c r="CA63" s="9">
        <f t="shared" ca="1" si="43"/>
        <v>0</v>
      </c>
      <c r="CB63" s="9">
        <f t="shared" ca="1" si="43"/>
        <v>0</v>
      </c>
      <c r="CC63" s="9">
        <f t="shared" ca="1" si="43"/>
        <v>0</v>
      </c>
      <c r="CD63" s="9">
        <f t="shared" ca="1" si="43"/>
        <v>0</v>
      </c>
      <c r="CE63" s="9">
        <f t="shared" ca="1" si="43"/>
        <v>0</v>
      </c>
      <c r="CF63" s="9">
        <f t="shared" ca="1" si="43"/>
        <v>0</v>
      </c>
      <c r="CG63" s="94"/>
    </row>
    <row r="64" spans="1:85" ht="15" customHeight="1" x14ac:dyDescent="0.2">
      <c r="A64" s="98"/>
      <c r="B64" s="7" t="s">
        <v>146</v>
      </c>
      <c r="C64" s="57" t="s">
        <v>10</v>
      </c>
      <c r="D64" s="63">
        <f ca="1">SUM(E64:CF64)</f>
        <v>8</v>
      </c>
      <c r="E64" s="91">
        <f ca="1">IF(E63&lt;0,1,0)</f>
        <v>1</v>
      </c>
      <c r="F64" s="91">
        <f t="shared" ref="F64:BQ64" ca="1" si="44">IF(F63&lt;0,1,IF(E64&lt;1,0,ABS(E63)/(ABS(E63)+F63)))*F97</f>
        <v>1</v>
      </c>
      <c r="G64" s="91">
        <f t="shared" ca="1" si="44"/>
        <v>1</v>
      </c>
      <c r="H64" s="91">
        <f t="shared" ca="1" si="44"/>
        <v>1</v>
      </c>
      <c r="I64" s="91">
        <f t="shared" ca="1" si="44"/>
        <v>1</v>
      </c>
      <c r="J64" s="91">
        <f t="shared" ca="1" si="44"/>
        <v>1</v>
      </c>
      <c r="K64" s="91">
        <f t="shared" ca="1" si="44"/>
        <v>1</v>
      </c>
      <c r="L64" s="91">
        <f t="shared" ca="1" si="44"/>
        <v>1</v>
      </c>
      <c r="M64" s="91">
        <f t="shared" ca="1" si="44"/>
        <v>0</v>
      </c>
      <c r="N64" s="91">
        <f t="shared" ca="1" si="44"/>
        <v>0</v>
      </c>
      <c r="O64" s="91">
        <f t="shared" ca="1" si="44"/>
        <v>0</v>
      </c>
      <c r="P64" s="91">
        <f t="shared" ca="1" si="44"/>
        <v>0</v>
      </c>
      <c r="Q64" s="91">
        <f t="shared" ca="1" si="44"/>
        <v>0</v>
      </c>
      <c r="R64" s="91">
        <f t="shared" ca="1" si="44"/>
        <v>0</v>
      </c>
      <c r="S64" s="91">
        <f t="shared" ca="1" si="44"/>
        <v>0</v>
      </c>
      <c r="T64" s="91">
        <f t="shared" ca="1" si="44"/>
        <v>0</v>
      </c>
      <c r="U64" s="91">
        <f t="shared" ca="1" si="44"/>
        <v>0</v>
      </c>
      <c r="V64" s="91">
        <f t="shared" ca="1" si="44"/>
        <v>0</v>
      </c>
      <c r="W64" s="91">
        <f t="shared" ca="1" si="44"/>
        <v>0</v>
      </c>
      <c r="X64" s="91">
        <f t="shared" ca="1" si="44"/>
        <v>0</v>
      </c>
      <c r="Y64" s="91">
        <f t="shared" ca="1" si="44"/>
        <v>0</v>
      </c>
      <c r="Z64" s="91">
        <f t="shared" ca="1" si="44"/>
        <v>0</v>
      </c>
      <c r="AA64" s="91">
        <f t="shared" ca="1" si="44"/>
        <v>0</v>
      </c>
      <c r="AB64" s="91">
        <f t="shared" ca="1" si="44"/>
        <v>0</v>
      </c>
      <c r="AC64" s="91">
        <f t="shared" ca="1" si="44"/>
        <v>0</v>
      </c>
      <c r="AD64" s="91">
        <f t="shared" ca="1" si="44"/>
        <v>0</v>
      </c>
      <c r="AE64" s="91">
        <f t="shared" ca="1" si="44"/>
        <v>0</v>
      </c>
      <c r="AF64" s="91">
        <f t="shared" ca="1" si="44"/>
        <v>0</v>
      </c>
      <c r="AG64" s="91">
        <f t="shared" ca="1" si="44"/>
        <v>0</v>
      </c>
      <c r="AH64" s="91">
        <f t="shared" ca="1" si="44"/>
        <v>0</v>
      </c>
      <c r="AI64" s="91">
        <f t="shared" ca="1" si="44"/>
        <v>0</v>
      </c>
      <c r="AJ64" s="91">
        <f t="shared" ca="1" si="44"/>
        <v>0</v>
      </c>
      <c r="AK64" s="91">
        <f t="shared" ca="1" si="44"/>
        <v>0</v>
      </c>
      <c r="AL64" s="91">
        <f t="shared" ca="1" si="44"/>
        <v>0</v>
      </c>
      <c r="AM64" s="91">
        <f t="shared" ca="1" si="44"/>
        <v>0</v>
      </c>
      <c r="AN64" s="91">
        <f t="shared" ca="1" si="44"/>
        <v>0</v>
      </c>
      <c r="AO64" s="91">
        <f t="shared" ca="1" si="44"/>
        <v>0</v>
      </c>
      <c r="AP64" s="91">
        <f t="shared" ca="1" si="44"/>
        <v>0</v>
      </c>
      <c r="AQ64" s="91">
        <f t="shared" ca="1" si="44"/>
        <v>0</v>
      </c>
      <c r="AR64" s="91">
        <f t="shared" ca="1" si="44"/>
        <v>0</v>
      </c>
      <c r="AS64" s="91">
        <f t="shared" ca="1" si="44"/>
        <v>0</v>
      </c>
      <c r="AT64" s="91">
        <f t="shared" ca="1" si="44"/>
        <v>0</v>
      </c>
      <c r="AU64" s="91">
        <f t="shared" ca="1" si="44"/>
        <v>0</v>
      </c>
      <c r="AV64" s="91">
        <f t="shared" ca="1" si="44"/>
        <v>0</v>
      </c>
      <c r="AW64" s="91">
        <f t="shared" ca="1" si="44"/>
        <v>0</v>
      </c>
      <c r="AX64" s="91">
        <f t="shared" ca="1" si="44"/>
        <v>0</v>
      </c>
      <c r="AY64" s="91">
        <f t="shared" ca="1" si="44"/>
        <v>0</v>
      </c>
      <c r="AZ64" s="91">
        <f t="shared" ca="1" si="44"/>
        <v>0</v>
      </c>
      <c r="BA64" s="91">
        <f t="shared" ca="1" si="44"/>
        <v>0</v>
      </c>
      <c r="BB64" s="91">
        <f t="shared" ca="1" si="44"/>
        <v>0</v>
      </c>
      <c r="BC64" s="91">
        <f t="shared" ca="1" si="44"/>
        <v>0</v>
      </c>
      <c r="BD64" s="91">
        <f t="shared" ca="1" si="44"/>
        <v>0</v>
      </c>
      <c r="BE64" s="91">
        <f t="shared" ca="1" si="44"/>
        <v>0</v>
      </c>
      <c r="BF64" s="91">
        <f t="shared" ca="1" si="44"/>
        <v>0</v>
      </c>
      <c r="BG64" s="91">
        <f t="shared" ca="1" si="44"/>
        <v>0</v>
      </c>
      <c r="BH64" s="91">
        <f t="shared" ca="1" si="44"/>
        <v>0</v>
      </c>
      <c r="BI64" s="91">
        <f t="shared" ca="1" si="44"/>
        <v>0</v>
      </c>
      <c r="BJ64" s="91">
        <f t="shared" ca="1" si="44"/>
        <v>0</v>
      </c>
      <c r="BK64" s="91">
        <f t="shared" ca="1" si="44"/>
        <v>0</v>
      </c>
      <c r="BL64" s="91">
        <f t="shared" ca="1" si="44"/>
        <v>0</v>
      </c>
      <c r="BM64" s="91">
        <f t="shared" ca="1" si="44"/>
        <v>0</v>
      </c>
      <c r="BN64" s="91">
        <f t="shared" ca="1" si="44"/>
        <v>0</v>
      </c>
      <c r="BO64" s="91">
        <f t="shared" ca="1" si="44"/>
        <v>0</v>
      </c>
      <c r="BP64" s="91">
        <f t="shared" ca="1" si="44"/>
        <v>0</v>
      </c>
      <c r="BQ64" s="91">
        <f t="shared" ca="1" si="44"/>
        <v>0</v>
      </c>
      <c r="BR64" s="91">
        <f t="shared" ref="BR64:CF64" ca="1" si="45">IF(BR63&lt;0,1,IF(BQ64&lt;1,0,ABS(BQ63)/(ABS(BQ63)+BR63)))*BR97</f>
        <v>0</v>
      </c>
      <c r="BS64" s="91">
        <f t="shared" ca="1" si="45"/>
        <v>0</v>
      </c>
      <c r="BT64" s="91">
        <f t="shared" ca="1" si="45"/>
        <v>0</v>
      </c>
      <c r="BU64" s="91">
        <f t="shared" ca="1" si="45"/>
        <v>0</v>
      </c>
      <c r="BV64" s="91">
        <f t="shared" ca="1" si="45"/>
        <v>0</v>
      </c>
      <c r="BW64" s="91">
        <f t="shared" ca="1" si="45"/>
        <v>0</v>
      </c>
      <c r="BX64" s="91">
        <f t="shared" ca="1" si="45"/>
        <v>0</v>
      </c>
      <c r="BY64" s="91">
        <f t="shared" ca="1" si="45"/>
        <v>0</v>
      </c>
      <c r="BZ64" s="91">
        <f t="shared" ca="1" si="45"/>
        <v>0</v>
      </c>
      <c r="CA64" s="91">
        <f t="shared" ca="1" si="45"/>
        <v>0</v>
      </c>
      <c r="CB64" s="91">
        <f t="shared" ca="1" si="45"/>
        <v>0</v>
      </c>
      <c r="CC64" s="91">
        <f t="shared" ca="1" si="45"/>
        <v>0</v>
      </c>
      <c r="CD64" s="91">
        <f t="shared" ca="1" si="45"/>
        <v>0</v>
      </c>
      <c r="CE64" s="91">
        <f t="shared" ca="1" si="45"/>
        <v>0</v>
      </c>
      <c r="CF64" s="91">
        <f t="shared" ca="1" si="45"/>
        <v>0</v>
      </c>
      <c r="CG64" s="94"/>
    </row>
    <row r="65" spans="1:85" ht="15" customHeight="1" x14ac:dyDescent="0.2">
      <c r="A65" s="98"/>
      <c r="B65" s="7" t="s">
        <v>800</v>
      </c>
      <c r="C65" s="57" t="s">
        <v>5</v>
      </c>
      <c r="D65" s="63">
        <f ca="1">SUM(E65:CF65)</f>
        <v>70700</v>
      </c>
      <c r="E65" s="91">
        <f ca="1">E34*E97</f>
        <v>3800</v>
      </c>
      <c r="F65" s="91">
        <f t="shared" ref="F65:BQ65" ca="1" si="46">F34*F97</f>
        <v>54000</v>
      </c>
      <c r="G65" s="91">
        <f t="shared" ca="1" si="46"/>
        <v>4300</v>
      </c>
      <c r="H65" s="91">
        <f t="shared" ca="1" si="46"/>
        <v>4300</v>
      </c>
      <c r="I65" s="91">
        <f t="shared" ca="1" si="46"/>
        <v>4300</v>
      </c>
      <c r="J65" s="91">
        <f t="shared" ca="1" si="46"/>
        <v>0</v>
      </c>
      <c r="K65" s="91">
        <f t="shared" ca="1" si="46"/>
        <v>0</v>
      </c>
      <c r="L65" s="91">
        <f t="shared" ca="1" si="46"/>
        <v>0</v>
      </c>
      <c r="M65" s="91">
        <f t="shared" ca="1" si="46"/>
        <v>0</v>
      </c>
      <c r="N65" s="91">
        <f t="shared" ca="1" si="46"/>
        <v>0</v>
      </c>
      <c r="O65" s="91">
        <f t="shared" ca="1" si="46"/>
        <v>0</v>
      </c>
      <c r="P65" s="91">
        <f t="shared" ca="1" si="46"/>
        <v>0</v>
      </c>
      <c r="Q65" s="91">
        <f t="shared" ca="1" si="46"/>
        <v>0</v>
      </c>
      <c r="R65" s="91">
        <f t="shared" ca="1" si="46"/>
        <v>0</v>
      </c>
      <c r="S65" s="91">
        <f t="shared" ca="1" si="46"/>
        <v>0</v>
      </c>
      <c r="T65" s="91">
        <f t="shared" ca="1" si="46"/>
        <v>0</v>
      </c>
      <c r="U65" s="91">
        <f t="shared" ca="1" si="46"/>
        <v>0</v>
      </c>
      <c r="V65" s="91">
        <f t="shared" ca="1" si="46"/>
        <v>0</v>
      </c>
      <c r="W65" s="91">
        <f t="shared" ca="1" si="46"/>
        <v>0</v>
      </c>
      <c r="X65" s="91">
        <f t="shared" ca="1" si="46"/>
        <v>0</v>
      </c>
      <c r="Y65" s="91">
        <f t="shared" ca="1" si="46"/>
        <v>0</v>
      </c>
      <c r="Z65" s="91">
        <f t="shared" ca="1" si="46"/>
        <v>0</v>
      </c>
      <c r="AA65" s="91">
        <f t="shared" ca="1" si="46"/>
        <v>0</v>
      </c>
      <c r="AB65" s="91">
        <f t="shared" ca="1" si="46"/>
        <v>0</v>
      </c>
      <c r="AC65" s="91">
        <f t="shared" ca="1" si="46"/>
        <v>0</v>
      </c>
      <c r="AD65" s="91">
        <f t="shared" ca="1" si="46"/>
        <v>0</v>
      </c>
      <c r="AE65" s="91">
        <f t="shared" ca="1" si="46"/>
        <v>0</v>
      </c>
      <c r="AF65" s="91">
        <f t="shared" ca="1" si="46"/>
        <v>0</v>
      </c>
      <c r="AG65" s="91">
        <f t="shared" ca="1" si="46"/>
        <v>0</v>
      </c>
      <c r="AH65" s="91">
        <f t="shared" ca="1" si="46"/>
        <v>0</v>
      </c>
      <c r="AI65" s="91">
        <f t="shared" ca="1" si="46"/>
        <v>0</v>
      </c>
      <c r="AJ65" s="91">
        <f t="shared" ca="1" si="46"/>
        <v>0</v>
      </c>
      <c r="AK65" s="91">
        <f t="shared" ca="1" si="46"/>
        <v>0</v>
      </c>
      <c r="AL65" s="91">
        <f t="shared" ca="1" si="46"/>
        <v>0</v>
      </c>
      <c r="AM65" s="91">
        <f t="shared" ca="1" si="46"/>
        <v>0</v>
      </c>
      <c r="AN65" s="91">
        <f t="shared" ca="1" si="46"/>
        <v>0</v>
      </c>
      <c r="AO65" s="91">
        <f t="shared" ca="1" si="46"/>
        <v>0</v>
      </c>
      <c r="AP65" s="91">
        <f t="shared" ca="1" si="46"/>
        <v>0</v>
      </c>
      <c r="AQ65" s="91">
        <f t="shared" ca="1" si="46"/>
        <v>0</v>
      </c>
      <c r="AR65" s="91">
        <f t="shared" ca="1" si="46"/>
        <v>0</v>
      </c>
      <c r="AS65" s="91">
        <f t="shared" ca="1" si="46"/>
        <v>0</v>
      </c>
      <c r="AT65" s="91">
        <f t="shared" ca="1" si="46"/>
        <v>0</v>
      </c>
      <c r="AU65" s="91">
        <f t="shared" ca="1" si="46"/>
        <v>0</v>
      </c>
      <c r="AV65" s="91">
        <f t="shared" ca="1" si="46"/>
        <v>0</v>
      </c>
      <c r="AW65" s="91">
        <f t="shared" ca="1" si="46"/>
        <v>0</v>
      </c>
      <c r="AX65" s="91">
        <f t="shared" ca="1" si="46"/>
        <v>0</v>
      </c>
      <c r="AY65" s="91">
        <f t="shared" ca="1" si="46"/>
        <v>0</v>
      </c>
      <c r="AZ65" s="91">
        <f t="shared" ca="1" si="46"/>
        <v>0</v>
      </c>
      <c r="BA65" s="91">
        <f t="shared" ca="1" si="46"/>
        <v>0</v>
      </c>
      <c r="BB65" s="91">
        <f t="shared" ca="1" si="46"/>
        <v>0</v>
      </c>
      <c r="BC65" s="91">
        <f t="shared" ca="1" si="46"/>
        <v>0</v>
      </c>
      <c r="BD65" s="91">
        <f t="shared" ca="1" si="46"/>
        <v>0</v>
      </c>
      <c r="BE65" s="91">
        <f t="shared" ca="1" si="46"/>
        <v>0</v>
      </c>
      <c r="BF65" s="91">
        <f t="shared" ca="1" si="46"/>
        <v>0</v>
      </c>
      <c r="BG65" s="91">
        <f t="shared" ca="1" si="46"/>
        <v>0</v>
      </c>
      <c r="BH65" s="91">
        <f t="shared" ca="1" si="46"/>
        <v>0</v>
      </c>
      <c r="BI65" s="91">
        <f t="shared" ca="1" si="46"/>
        <v>0</v>
      </c>
      <c r="BJ65" s="91">
        <f t="shared" ca="1" si="46"/>
        <v>0</v>
      </c>
      <c r="BK65" s="91">
        <f t="shared" ca="1" si="46"/>
        <v>0</v>
      </c>
      <c r="BL65" s="91">
        <f t="shared" ca="1" si="46"/>
        <v>0</v>
      </c>
      <c r="BM65" s="91">
        <f t="shared" ca="1" si="46"/>
        <v>0</v>
      </c>
      <c r="BN65" s="91">
        <f t="shared" ca="1" si="46"/>
        <v>0</v>
      </c>
      <c r="BO65" s="91">
        <f t="shared" ca="1" si="46"/>
        <v>0</v>
      </c>
      <c r="BP65" s="91">
        <f t="shared" ca="1" si="46"/>
        <v>0</v>
      </c>
      <c r="BQ65" s="91">
        <f t="shared" ca="1" si="46"/>
        <v>0</v>
      </c>
      <c r="BR65" s="91">
        <f t="shared" ref="BR65:CF65" ca="1" si="47">BR34*BR97</f>
        <v>0</v>
      </c>
      <c r="BS65" s="91">
        <f t="shared" ca="1" si="47"/>
        <v>0</v>
      </c>
      <c r="BT65" s="91">
        <f t="shared" ca="1" si="47"/>
        <v>0</v>
      </c>
      <c r="BU65" s="91">
        <f t="shared" ca="1" si="47"/>
        <v>0</v>
      </c>
      <c r="BV65" s="91">
        <f t="shared" ca="1" si="47"/>
        <v>0</v>
      </c>
      <c r="BW65" s="91">
        <f t="shared" ca="1" si="47"/>
        <v>0</v>
      </c>
      <c r="BX65" s="91">
        <f t="shared" ca="1" si="47"/>
        <v>0</v>
      </c>
      <c r="BY65" s="91">
        <f t="shared" ca="1" si="47"/>
        <v>0</v>
      </c>
      <c r="BZ65" s="91">
        <f t="shared" ca="1" si="47"/>
        <v>0</v>
      </c>
      <c r="CA65" s="91">
        <f t="shared" ca="1" si="47"/>
        <v>0</v>
      </c>
      <c r="CB65" s="91">
        <f t="shared" ca="1" si="47"/>
        <v>0</v>
      </c>
      <c r="CC65" s="91">
        <f t="shared" ca="1" si="47"/>
        <v>0</v>
      </c>
      <c r="CD65" s="91">
        <f t="shared" ca="1" si="47"/>
        <v>0</v>
      </c>
      <c r="CE65" s="91">
        <f t="shared" ca="1" si="47"/>
        <v>0</v>
      </c>
      <c r="CF65" s="91">
        <f t="shared" ca="1" si="47"/>
        <v>0</v>
      </c>
      <c r="CG65" s="94"/>
    </row>
    <row r="66" spans="1:85" ht="15" customHeight="1" x14ac:dyDescent="0.2">
      <c r="A66" s="98"/>
      <c r="B66" s="304" t="s">
        <v>808</v>
      </c>
      <c r="C66" s="313" t="s">
        <v>144</v>
      </c>
      <c r="D66" s="314">
        <f ca="1">(SUMIFS($E$55:$CF$55,$E$51:$CF$51,"&gt;="&amp;YEAR(TODAY()),$E$51:$CF$51,"&lt;="&amp;YEAR(TODAY())+2)+IF($A$19="прямой",SUMIFS($E$19:$CF$19,$E$51:$CF$51,"&gt;="&amp;YEAR(TODAY()),$E$51:$CF$51,"&lt;="&amp;YEAR(TODAY())+2),0))/SUMIFS($E$57:$CF$57,$E$51:$CF$51,"&gt;="&amp;YEAR(TODAY()),$E$51:$CF$51,"&lt;="&amp;YEAR(TODAY())+2)</f>
        <v>-0.24949698189134809</v>
      </c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94"/>
      <c r="BA66" s="94"/>
      <c r="BB66" s="94"/>
      <c r="BC66" s="94"/>
      <c r="BD66" s="94"/>
      <c r="BE66" s="94"/>
      <c r="BF66" s="94"/>
      <c r="BG66" s="94"/>
      <c r="BH66" s="94"/>
      <c r="BI66" s="94"/>
      <c r="BJ66" s="94"/>
      <c r="BK66" s="94"/>
      <c r="BL66" s="94"/>
      <c r="BM66" s="94"/>
      <c r="BN66" s="94"/>
      <c r="BO66" s="94"/>
      <c r="BP66" s="94"/>
      <c r="BQ66" s="94"/>
      <c r="BR66" s="94"/>
      <c r="BS66" s="94"/>
      <c r="BT66" s="94"/>
      <c r="BU66" s="94"/>
      <c r="BV66" s="94"/>
      <c r="BW66" s="94"/>
      <c r="BX66" s="94"/>
      <c r="BY66" s="94"/>
      <c r="BZ66" s="94"/>
      <c r="CA66" s="94"/>
      <c r="CB66" s="94"/>
      <c r="CC66" s="94"/>
      <c r="CD66" s="94"/>
      <c r="CE66" s="94"/>
      <c r="CF66" s="94"/>
      <c r="CG66" s="94"/>
    </row>
    <row r="67" spans="1:85" x14ac:dyDescent="0.2">
      <c r="A67" s="94"/>
      <c r="B67" s="94"/>
      <c r="C67" s="95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  <c r="AX67" s="94"/>
      <c r="AY67" s="94"/>
      <c r="AZ67" s="94"/>
      <c r="BA67" s="94"/>
      <c r="BB67" s="94"/>
      <c r="BC67" s="94"/>
      <c r="BD67" s="94"/>
      <c r="BE67" s="94"/>
      <c r="BF67" s="94"/>
      <c r="BG67" s="94"/>
      <c r="BH67" s="94"/>
      <c r="BI67" s="94"/>
      <c r="BJ67" s="94"/>
      <c r="BK67" s="94"/>
      <c r="BL67" s="94"/>
      <c r="BM67" s="94"/>
      <c r="BN67" s="94"/>
      <c r="BO67" s="94"/>
      <c r="BP67" s="94"/>
      <c r="BQ67" s="94"/>
      <c r="BR67" s="94"/>
      <c r="BS67" s="94"/>
      <c r="BT67" s="94"/>
      <c r="BU67" s="94"/>
      <c r="BV67" s="94"/>
      <c r="BW67" s="94"/>
      <c r="BX67" s="94"/>
      <c r="BY67" s="94"/>
      <c r="BZ67" s="94"/>
      <c r="CA67" s="94"/>
      <c r="CB67" s="94"/>
      <c r="CC67" s="94"/>
      <c r="CD67" s="94"/>
      <c r="CE67" s="94"/>
      <c r="CF67" s="94"/>
      <c r="CG67" s="94"/>
    </row>
    <row r="68" spans="1:85" x14ac:dyDescent="0.2">
      <c r="A68" s="94"/>
      <c r="B68" s="94"/>
      <c r="C68" s="95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  <c r="AV68" s="94"/>
      <c r="AW68" s="94"/>
      <c r="AX68" s="94"/>
      <c r="AY68" s="94"/>
      <c r="AZ68" s="94"/>
      <c r="BA68" s="94"/>
      <c r="BB68" s="94"/>
      <c r="BC68" s="94"/>
      <c r="BD68" s="94"/>
      <c r="BE68" s="94"/>
      <c r="BF68" s="94"/>
      <c r="BG68" s="94"/>
      <c r="BH68" s="94"/>
      <c r="BI68" s="94"/>
      <c r="BJ68" s="94"/>
      <c r="BK68" s="94"/>
      <c r="BL68" s="94"/>
      <c r="BM68" s="94"/>
      <c r="BN68" s="94"/>
      <c r="BO68" s="94"/>
      <c r="BP68" s="94"/>
      <c r="BQ68" s="94"/>
      <c r="BR68" s="94"/>
      <c r="BS68" s="94"/>
      <c r="BT68" s="94"/>
      <c r="BU68" s="94"/>
      <c r="BV68" s="94"/>
      <c r="BW68" s="94"/>
      <c r="BX68" s="94"/>
      <c r="BY68" s="94"/>
      <c r="BZ68" s="94"/>
      <c r="CA68" s="94"/>
      <c r="CB68" s="94"/>
      <c r="CC68" s="94"/>
      <c r="CD68" s="94"/>
      <c r="CE68" s="94"/>
      <c r="CF68" s="94"/>
      <c r="CG68" s="94"/>
    </row>
    <row r="69" spans="1:85" x14ac:dyDescent="0.2">
      <c r="A69" s="94"/>
      <c r="B69" s="94"/>
      <c r="C69" s="95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  <c r="AV69" s="94"/>
      <c r="AW69" s="94"/>
      <c r="AX69" s="94"/>
      <c r="AY69" s="94"/>
      <c r="AZ69" s="94"/>
      <c r="BA69" s="94"/>
      <c r="BB69" s="94"/>
      <c r="BC69" s="94"/>
      <c r="BD69" s="94"/>
      <c r="BE69" s="94"/>
      <c r="BF69" s="94"/>
      <c r="BG69" s="94"/>
      <c r="BH69" s="94"/>
      <c r="BI69" s="94"/>
      <c r="BJ69" s="94"/>
      <c r="BK69" s="94"/>
      <c r="BL69" s="94"/>
      <c r="BM69" s="94"/>
      <c r="BN69" s="94"/>
      <c r="BO69" s="94"/>
      <c r="BP69" s="94"/>
      <c r="BQ69" s="94"/>
      <c r="BR69" s="94"/>
      <c r="BS69" s="94"/>
      <c r="BT69" s="94"/>
      <c r="BU69" s="94"/>
      <c r="BV69" s="94"/>
      <c r="BW69" s="94"/>
      <c r="BX69" s="94"/>
      <c r="BY69" s="94"/>
      <c r="BZ69" s="94"/>
      <c r="CA69" s="94"/>
      <c r="CB69" s="94"/>
      <c r="CC69" s="94"/>
      <c r="CD69" s="94"/>
      <c r="CE69" s="94"/>
      <c r="CF69" s="94"/>
      <c r="CG69" s="94"/>
    </row>
    <row r="70" spans="1:85" x14ac:dyDescent="0.2">
      <c r="A70" s="94"/>
      <c r="B70" s="94"/>
      <c r="C70" s="95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  <c r="AV70" s="94"/>
      <c r="AW70" s="94"/>
      <c r="AX70" s="94"/>
      <c r="AY70" s="94"/>
      <c r="AZ70" s="94"/>
      <c r="BA70" s="94"/>
      <c r="BB70" s="94"/>
      <c r="BC70" s="94"/>
      <c r="BD70" s="94"/>
      <c r="BE70" s="94"/>
      <c r="BF70" s="94"/>
      <c r="BG70" s="94"/>
      <c r="BH70" s="94"/>
      <c r="BI70" s="94"/>
      <c r="BJ70" s="94"/>
      <c r="BK70" s="94"/>
      <c r="BL70" s="94"/>
      <c r="BM70" s="94"/>
      <c r="BN70" s="94"/>
      <c r="BO70" s="94"/>
      <c r="BP70" s="94"/>
      <c r="BQ70" s="94"/>
      <c r="BR70" s="94"/>
      <c r="BS70" s="94"/>
      <c r="BT70" s="94"/>
      <c r="BU70" s="94"/>
      <c r="BV70" s="94"/>
      <c r="BW70" s="94"/>
      <c r="BX70" s="94"/>
      <c r="BY70" s="94"/>
      <c r="BZ70" s="94"/>
      <c r="CA70" s="94"/>
      <c r="CB70" s="94"/>
      <c r="CC70" s="94"/>
      <c r="CD70" s="94"/>
      <c r="CE70" s="94"/>
      <c r="CF70" s="94"/>
      <c r="CG70" s="94"/>
    </row>
    <row r="71" spans="1:85" x14ac:dyDescent="0.2">
      <c r="A71" s="94"/>
      <c r="B71" s="94"/>
      <c r="C71" s="95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  <c r="AV71" s="94"/>
      <c r="AW71" s="94"/>
      <c r="AX71" s="94"/>
      <c r="AY71" s="94"/>
      <c r="AZ71" s="94"/>
      <c r="BA71" s="94"/>
      <c r="BB71" s="94"/>
      <c r="BC71" s="94"/>
      <c r="BD71" s="94"/>
      <c r="BE71" s="94"/>
      <c r="BF71" s="94"/>
      <c r="BG71" s="94"/>
      <c r="BH71" s="94"/>
      <c r="BI71" s="94"/>
      <c r="BJ71" s="94"/>
      <c r="BK71" s="94"/>
      <c r="BL71" s="94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/>
      <c r="CA71" s="94"/>
      <c r="CB71" s="94"/>
      <c r="CC71" s="94"/>
      <c r="CD71" s="94"/>
      <c r="CE71" s="94"/>
      <c r="CF71" s="94"/>
      <c r="CG71" s="94"/>
    </row>
    <row r="72" spans="1:85" x14ac:dyDescent="0.2">
      <c r="A72" s="94"/>
      <c r="B72" s="94"/>
      <c r="C72" s="95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  <c r="AV72" s="94"/>
      <c r="AW72" s="94"/>
      <c r="AX72" s="94"/>
      <c r="AY72" s="94"/>
      <c r="AZ72" s="94"/>
      <c r="BA72" s="94"/>
      <c r="BB72" s="94"/>
      <c r="BC72" s="94"/>
      <c r="BD72" s="94"/>
      <c r="BE72" s="94"/>
      <c r="BF72" s="94"/>
      <c r="BG72" s="94"/>
      <c r="BH72" s="94"/>
      <c r="BI72" s="94"/>
      <c r="BJ72" s="94"/>
      <c r="BK72" s="94"/>
      <c r="BL72" s="94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94"/>
      <c r="BZ72" s="94"/>
      <c r="CA72" s="94"/>
      <c r="CB72" s="94"/>
      <c r="CC72" s="94"/>
      <c r="CD72" s="94"/>
      <c r="CE72" s="94"/>
      <c r="CF72" s="94"/>
      <c r="CG72" s="94"/>
    </row>
    <row r="73" spans="1:85" x14ac:dyDescent="0.2">
      <c r="A73" s="94"/>
      <c r="B73" s="94"/>
      <c r="C73" s="95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A73" s="94"/>
      <c r="CB73" s="94"/>
      <c r="CC73" s="94"/>
      <c r="CD73" s="94"/>
      <c r="CE73" s="94"/>
      <c r="CF73" s="94"/>
      <c r="CG73" s="94"/>
    </row>
    <row r="74" spans="1:85" x14ac:dyDescent="0.2">
      <c r="A74" s="94"/>
      <c r="B74" s="94"/>
      <c r="C74" s="95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BD74" s="94"/>
      <c r="BE74" s="94"/>
      <c r="BF74" s="94"/>
      <c r="BG74" s="94"/>
      <c r="BH74" s="94"/>
      <c r="BI74" s="94"/>
      <c r="BJ74" s="94"/>
      <c r="BK74" s="94"/>
      <c r="BL74" s="94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A74" s="94"/>
      <c r="CB74" s="94"/>
      <c r="CC74" s="94"/>
      <c r="CD74" s="94"/>
      <c r="CE74" s="94"/>
      <c r="CF74" s="94"/>
      <c r="CG74" s="94"/>
    </row>
    <row r="75" spans="1:85" x14ac:dyDescent="0.2">
      <c r="A75" s="94"/>
      <c r="B75" s="94"/>
      <c r="C75" s="95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A75" s="94"/>
      <c r="CB75" s="94"/>
      <c r="CC75" s="94"/>
      <c r="CD75" s="94"/>
      <c r="CE75" s="94"/>
      <c r="CF75" s="94"/>
      <c r="CG75" s="94"/>
    </row>
    <row r="76" spans="1:85" x14ac:dyDescent="0.2">
      <c r="A76" s="94"/>
      <c r="B76" s="94"/>
      <c r="C76" s="95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</row>
    <row r="77" spans="1:85" x14ac:dyDescent="0.2">
      <c r="A77" s="94"/>
      <c r="B77" s="94"/>
      <c r="C77" s="95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  <c r="BS77" s="94"/>
      <c r="BT77" s="94"/>
      <c r="BU77" s="94"/>
      <c r="BV77" s="94"/>
      <c r="BW77" s="94"/>
      <c r="BX77" s="94"/>
      <c r="BY77" s="94"/>
      <c r="BZ77" s="94"/>
      <c r="CA77" s="94"/>
      <c r="CB77" s="94"/>
      <c r="CC77" s="94"/>
      <c r="CD77" s="94"/>
      <c r="CE77" s="94"/>
      <c r="CF77" s="94"/>
      <c r="CG77" s="94"/>
    </row>
    <row r="78" spans="1:85" x14ac:dyDescent="0.2">
      <c r="A78" s="94"/>
      <c r="B78" s="94"/>
      <c r="C78" s="95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  <c r="AX78" s="94"/>
      <c r="AY78" s="94"/>
      <c r="AZ78" s="94"/>
      <c r="BA78" s="94"/>
      <c r="BB78" s="94"/>
      <c r="BC78" s="94"/>
      <c r="BD78" s="94"/>
      <c r="BE78" s="94"/>
      <c r="BF78" s="94"/>
      <c r="BG78" s="94"/>
      <c r="BH78" s="94"/>
      <c r="BI78" s="94"/>
      <c r="BJ78" s="94"/>
      <c r="BK78" s="94"/>
      <c r="BL78" s="94"/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94"/>
      <c r="BZ78" s="94"/>
      <c r="CA78" s="94"/>
      <c r="CB78" s="94"/>
      <c r="CC78" s="94"/>
      <c r="CD78" s="94"/>
      <c r="CE78" s="94"/>
      <c r="CF78" s="94"/>
      <c r="CG78" s="94"/>
    </row>
    <row r="79" spans="1:85" x14ac:dyDescent="0.2">
      <c r="A79" s="94"/>
      <c r="B79" s="94"/>
      <c r="C79" s="95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  <c r="AV79" s="94"/>
      <c r="AW79" s="94"/>
      <c r="AX79" s="94"/>
      <c r="AY79" s="94"/>
      <c r="AZ79" s="94"/>
      <c r="BA79" s="94"/>
      <c r="BB79" s="94"/>
      <c r="BC79" s="94"/>
      <c r="BD79" s="94"/>
      <c r="BE79" s="94"/>
      <c r="BF79" s="94"/>
      <c r="BG79" s="94"/>
      <c r="BH79" s="94"/>
      <c r="BI79" s="94"/>
      <c r="BJ79" s="94"/>
      <c r="BK79" s="94"/>
      <c r="BL79" s="94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A79" s="94"/>
      <c r="CB79" s="94"/>
      <c r="CC79" s="94"/>
      <c r="CD79" s="94"/>
      <c r="CE79" s="94"/>
      <c r="CF79" s="94"/>
      <c r="CG79" s="94"/>
    </row>
    <row r="80" spans="1:85" x14ac:dyDescent="0.2">
      <c r="A80" s="94"/>
      <c r="B80" s="94"/>
      <c r="C80" s="95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94"/>
      <c r="BZ80" s="94"/>
      <c r="CA80" s="94"/>
      <c r="CB80" s="94"/>
      <c r="CC80" s="94"/>
      <c r="CD80" s="94"/>
      <c r="CE80" s="94"/>
      <c r="CF80" s="94"/>
      <c r="CG80" s="94"/>
    </row>
    <row r="81" spans="1:85" x14ac:dyDescent="0.2">
      <c r="A81" s="94"/>
      <c r="B81" s="94"/>
      <c r="C81" s="95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94"/>
      <c r="BZ81" s="94"/>
      <c r="CA81" s="94"/>
      <c r="CB81" s="94"/>
      <c r="CC81" s="94"/>
      <c r="CD81" s="94"/>
      <c r="CE81" s="94"/>
      <c r="CF81" s="94"/>
      <c r="CG81" s="94"/>
    </row>
    <row r="82" spans="1:85" x14ac:dyDescent="0.2">
      <c r="A82" s="94"/>
      <c r="B82" s="94"/>
      <c r="C82" s="95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A82" s="94"/>
      <c r="CB82" s="94"/>
      <c r="CC82" s="94"/>
      <c r="CD82" s="94"/>
      <c r="CE82" s="94"/>
      <c r="CF82" s="94"/>
      <c r="CG82" s="94"/>
    </row>
    <row r="83" spans="1:85" ht="28.5" customHeight="1" x14ac:dyDescent="0.2">
      <c r="A83" s="94"/>
      <c r="B83" s="96" t="s">
        <v>171</v>
      </c>
      <c r="C83" s="96" t="s">
        <v>166</v>
      </c>
      <c r="D83" s="96" t="s">
        <v>4</v>
      </c>
      <c r="E83" s="96">
        <f>$E$17</f>
        <v>2022</v>
      </c>
      <c r="F83" s="96">
        <f t="shared" ref="F83:BQ83" si="48">E83+1</f>
        <v>2023</v>
      </c>
      <c r="G83" s="96">
        <f t="shared" si="48"/>
        <v>2024</v>
      </c>
      <c r="H83" s="96">
        <f t="shared" si="48"/>
        <v>2025</v>
      </c>
      <c r="I83" s="96">
        <f t="shared" si="48"/>
        <v>2026</v>
      </c>
      <c r="J83" s="96">
        <f t="shared" si="48"/>
        <v>2027</v>
      </c>
      <c r="K83" s="96">
        <f t="shared" si="48"/>
        <v>2028</v>
      </c>
      <c r="L83" s="96">
        <f t="shared" si="48"/>
        <v>2029</v>
      </c>
      <c r="M83" s="96">
        <f t="shared" si="48"/>
        <v>2030</v>
      </c>
      <c r="N83" s="96">
        <f t="shared" si="48"/>
        <v>2031</v>
      </c>
      <c r="O83" s="96">
        <f t="shared" si="48"/>
        <v>2032</v>
      </c>
      <c r="P83" s="96">
        <f t="shared" si="48"/>
        <v>2033</v>
      </c>
      <c r="Q83" s="96">
        <f t="shared" si="48"/>
        <v>2034</v>
      </c>
      <c r="R83" s="96">
        <f t="shared" si="48"/>
        <v>2035</v>
      </c>
      <c r="S83" s="96">
        <f t="shared" si="48"/>
        <v>2036</v>
      </c>
      <c r="T83" s="96">
        <f t="shared" si="48"/>
        <v>2037</v>
      </c>
      <c r="U83" s="96">
        <f t="shared" si="48"/>
        <v>2038</v>
      </c>
      <c r="V83" s="96">
        <f t="shared" si="48"/>
        <v>2039</v>
      </c>
      <c r="W83" s="96">
        <f t="shared" si="48"/>
        <v>2040</v>
      </c>
      <c r="X83" s="96">
        <f t="shared" si="48"/>
        <v>2041</v>
      </c>
      <c r="Y83" s="96">
        <f t="shared" si="48"/>
        <v>2042</v>
      </c>
      <c r="Z83" s="96">
        <f t="shared" si="48"/>
        <v>2043</v>
      </c>
      <c r="AA83" s="96">
        <f t="shared" si="48"/>
        <v>2044</v>
      </c>
      <c r="AB83" s="96">
        <f t="shared" si="48"/>
        <v>2045</v>
      </c>
      <c r="AC83" s="96">
        <f t="shared" si="48"/>
        <v>2046</v>
      </c>
      <c r="AD83" s="96">
        <f t="shared" si="48"/>
        <v>2047</v>
      </c>
      <c r="AE83" s="96">
        <f t="shared" si="48"/>
        <v>2048</v>
      </c>
      <c r="AF83" s="96">
        <f t="shared" si="48"/>
        <v>2049</v>
      </c>
      <c r="AG83" s="96">
        <f t="shared" si="48"/>
        <v>2050</v>
      </c>
      <c r="AH83" s="96">
        <f t="shared" si="48"/>
        <v>2051</v>
      </c>
      <c r="AI83" s="96">
        <f t="shared" si="48"/>
        <v>2052</v>
      </c>
      <c r="AJ83" s="96">
        <f t="shared" si="48"/>
        <v>2053</v>
      </c>
      <c r="AK83" s="96">
        <f t="shared" si="48"/>
        <v>2054</v>
      </c>
      <c r="AL83" s="96">
        <f t="shared" si="48"/>
        <v>2055</v>
      </c>
      <c r="AM83" s="96">
        <f t="shared" si="48"/>
        <v>2056</v>
      </c>
      <c r="AN83" s="96">
        <f t="shared" si="48"/>
        <v>2057</v>
      </c>
      <c r="AO83" s="96">
        <f t="shared" si="48"/>
        <v>2058</v>
      </c>
      <c r="AP83" s="96">
        <f t="shared" si="48"/>
        <v>2059</v>
      </c>
      <c r="AQ83" s="96">
        <f t="shared" si="48"/>
        <v>2060</v>
      </c>
      <c r="AR83" s="96">
        <f t="shared" si="48"/>
        <v>2061</v>
      </c>
      <c r="AS83" s="96">
        <f t="shared" si="48"/>
        <v>2062</v>
      </c>
      <c r="AT83" s="96">
        <f t="shared" si="48"/>
        <v>2063</v>
      </c>
      <c r="AU83" s="96">
        <f t="shared" si="48"/>
        <v>2064</v>
      </c>
      <c r="AV83" s="96">
        <f t="shared" si="48"/>
        <v>2065</v>
      </c>
      <c r="AW83" s="96">
        <f t="shared" si="48"/>
        <v>2066</v>
      </c>
      <c r="AX83" s="96">
        <f t="shared" si="48"/>
        <v>2067</v>
      </c>
      <c r="AY83" s="96">
        <f t="shared" si="48"/>
        <v>2068</v>
      </c>
      <c r="AZ83" s="96">
        <f t="shared" si="48"/>
        <v>2069</v>
      </c>
      <c r="BA83" s="96">
        <f t="shared" si="48"/>
        <v>2070</v>
      </c>
      <c r="BB83" s="96">
        <f t="shared" si="48"/>
        <v>2071</v>
      </c>
      <c r="BC83" s="96">
        <f t="shared" si="48"/>
        <v>2072</v>
      </c>
      <c r="BD83" s="96">
        <f t="shared" si="48"/>
        <v>2073</v>
      </c>
      <c r="BE83" s="96">
        <f t="shared" si="48"/>
        <v>2074</v>
      </c>
      <c r="BF83" s="96">
        <f t="shared" si="48"/>
        <v>2075</v>
      </c>
      <c r="BG83" s="96">
        <f t="shared" si="48"/>
        <v>2076</v>
      </c>
      <c r="BH83" s="96">
        <f t="shared" si="48"/>
        <v>2077</v>
      </c>
      <c r="BI83" s="96">
        <f t="shared" si="48"/>
        <v>2078</v>
      </c>
      <c r="BJ83" s="96">
        <f t="shared" si="48"/>
        <v>2079</v>
      </c>
      <c r="BK83" s="96">
        <f t="shared" si="48"/>
        <v>2080</v>
      </c>
      <c r="BL83" s="96">
        <f t="shared" si="48"/>
        <v>2081</v>
      </c>
      <c r="BM83" s="96">
        <f t="shared" si="48"/>
        <v>2082</v>
      </c>
      <c r="BN83" s="96">
        <f t="shared" si="48"/>
        <v>2083</v>
      </c>
      <c r="BO83" s="96">
        <f t="shared" si="48"/>
        <v>2084</v>
      </c>
      <c r="BP83" s="96">
        <f t="shared" si="48"/>
        <v>2085</v>
      </c>
      <c r="BQ83" s="96">
        <f t="shared" si="48"/>
        <v>2086</v>
      </c>
      <c r="BR83" s="96">
        <f t="shared" ref="BR83:CF83" si="49">BQ83+1</f>
        <v>2087</v>
      </c>
      <c r="BS83" s="96">
        <f t="shared" si="49"/>
        <v>2088</v>
      </c>
      <c r="BT83" s="96">
        <f t="shared" si="49"/>
        <v>2089</v>
      </c>
      <c r="BU83" s="96">
        <f t="shared" si="49"/>
        <v>2090</v>
      </c>
      <c r="BV83" s="96">
        <f t="shared" si="49"/>
        <v>2091</v>
      </c>
      <c r="BW83" s="96">
        <f t="shared" si="49"/>
        <v>2092</v>
      </c>
      <c r="BX83" s="96">
        <f t="shared" si="49"/>
        <v>2093</v>
      </c>
      <c r="BY83" s="96">
        <f t="shared" si="49"/>
        <v>2094</v>
      </c>
      <c r="BZ83" s="96">
        <f t="shared" si="49"/>
        <v>2095</v>
      </c>
      <c r="CA83" s="96">
        <f t="shared" si="49"/>
        <v>2096</v>
      </c>
      <c r="CB83" s="96">
        <f t="shared" si="49"/>
        <v>2097</v>
      </c>
      <c r="CC83" s="96">
        <f t="shared" si="49"/>
        <v>2098</v>
      </c>
      <c r="CD83" s="96">
        <f t="shared" si="49"/>
        <v>2099</v>
      </c>
      <c r="CE83" s="96">
        <f t="shared" si="49"/>
        <v>2100</v>
      </c>
      <c r="CF83" s="96">
        <f t="shared" si="49"/>
        <v>2101</v>
      </c>
      <c r="CG83" s="94"/>
    </row>
    <row r="84" spans="1:85" ht="15" customHeight="1" x14ac:dyDescent="0.2">
      <c r="A84" s="98"/>
      <c r="B84" s="7" t="s">
        <v>149</v>
      </c>
      <c r="C84" s="57" t="s">
        <v>5</v>
      </c>
      <c r="D84" s="8">
        <f ca="1">SUM(E84:CF84)</f>
        <v>572703.43237127224</v>
      </c>
      <c r="E84" s="9">
        <f t="shared" ref="E84:BP84" ca="1" si="50">(E26-E49-E34)*E97</f>
        <v>-3800</v>
      </c>
      <c r="F84" s="9">
        <f t="shared" ca="1" si="50"/>
        <v>-54000</v>
      </c>
      <c r="G84" s="9">
        <f t="shared" ca="1" si="50"/>
        <v>20606.391317259866</v>
      </c>
      <c r="H84" s="9">
        <f t="shared" ca="1" si="50"/>
        <v>78548.242525523267</v>
      </c>
      <c r="I84" s="9">
        <f t="shared" ca="1" si="50"/>
        <v>102578.33998745221</v>
      </c>
      <c r="J84" s="9">
        <f t="shared" ca="1" si="50"/>
        <v>118893.38871841668</v>
      </c>
      <c r="K84" s="9">
        <f t="shared" ca="1" si="50"/>
        <v>154938.53491131007</v>
      </c>
      <c r="L84" s="9">
        <f t="shared" ca="1" si="50"/>
        <v>154938.53491131007</v>
      </c>
      <c r="M84" s="9">
        <f t="shared" ca="1" si="50"/>
        <v>0</v>
      </c>
      <c r="N84" s="9">
        <f t="shared" ca="1" si="50"/>
        <v>0</v>
      </c>
      <c r="O84" s="9">
        <f t="shared" ca="1" si="50"/>
        <v>0</v>
      </c>
      <c r="P84" s="9">
        <f t="shared" ca="1" si="50"/>
        <v>0</v>
      </c>
      <c r="Q84" s="9">
        <f t="shared" ca="1" si="50"/>
        <v>0</v>
      </c>
      <c r="R84" s="9">
        <f t="shared" ca="1" si="50"/>
        <v>0</v>
      </c>
      <c r="S84" s="9">
        <f t="shared" ca="1" si="50"/>
        <v>0</v>
      </c>
      <c r="T84" s="9">
        <f t="shared" ca="1" si="50"/>
        <v>0</v>
      </c>
      <c r="U84" s="9">
        <f t="shared" ca="1" si="50"/>
        <v>0</v>
      </c>
      <c r="V84" s="9">
        <f t="shared" ca="1" si="50"/>
        <v>0</v>
      </c>
      <c r="W84" s="9">
        <f t="shared" ca="1" si="50"/>
        <v>0</v>
      </c>
      <c r="X84" s="9">
        <f t="shared" ca="1" si="50"/>
        <v>0</v>
      </c>
      <c r="Y84" s="9">
        <f t="shared" ca="1" si="50"/>
        <v>0</v>
      </c>
      <c r="Z84" s="9">
        <f t="shared" ca="1" si="50"/>
        <v>0</v>
      </c>
      <c r="AA84" s="9">
        <f t="shared" ca="1" si="50"/>
        <v>0</v>
      </c>
      <c r="AB84" s="9">
        <f t="shared" ca="1" si="50"/>
        <v>0</v>
      </c>
      <c r="AC84" s="9">
        <f t="shared" ca="1" si="50"/>
        <v>0</v>
      </c>
      <c r="AD84" s="9">
        <f t="shared" ca="1" si="50"/>
        <v>0</v>
      </c>
      <c r="AE84" s="9">
        <f t="shared" ca="1" si="50"/>
        <v>0</v>
      </c>
      <c r="AF84" s="9">
        <f t="shared" ca="1" si="50"/>
        <v>0</v>
      </c>
      <c r="AG84" s="9">
        <f t="shared" ca="1" si="50"/>
        <v>0</v>
      </c>
      <c r="AH84" s="9">
        <f t="shared" ca="1" si="50"/>
        <v>0</v>
      </c>
      <c r="AI84" s="9">
        <f t="shared" ca="1" si="50"/>
        <v>0</v>
      </c>
      <c r="AJ84" s="9">
        <f t="shared" ca="1" si="50"/>
        <v>0</v>
      </c>
      <c r="AK84" s="9">
        <f t="shared" ca="1" si="50"/>
        <v>0</v>
      </c>
      <c r="AL84" s="9">
        <f t="shared" ca="1" si="50"/>
        <v>0</v>
      </c>
      <c r="AM84" s="9">
        <f t="shared" ca="1" si="50"/>
        <v>0</v>
      </c>
      <c r="AN84" s="9">
        <f t="shared" ca="1" si="50"/>
        <v>0</v>
      </c>
      <c r="AO84" s="9">
        <f t="shared" ca="1" si="50"/>
        <v>0</v>
      </c>
      <c r="AP84" s="9">
        <f t="shared" ca="1" si="50"/>
        <v>0</v>
      </c>
      <c r="AQ84" s="9">
        <f t="shared" ca="1" si="50"/>
        <v>0</v>
      </c>
      <c r="AR84" s="9">
        <f t="shared" ca="1" si="50"/>
        <v>0</v>
      </c>
      <c r="AS84" s="9">
        <f t="shared" ca="1" si="50"/>
        <v>0</v>
      </c>
      <c r="AT84" s="9">
        <f t="shared" ca="1" si="50"/>
        <v>0</v>
      </c>
      <c r="AU84" s="9">
        <f t="shared" ca="1" si="50"/>
        <v>0</v>
      </c>
      <c r="AV84" s="9">
        <f t="shared" ca="1" si="50"/>
        <v>0</v>
      </c>
      <c r="AW84" s="9">
        <f t="shared" ca="1" si="50"/>
        <v>0</v>
      </c>
      <c r="AX84" s="9">
        <f t="shared" ca="1" si="50"/>
        <v>0</v>
      </c>
      <c r="AY84" s="9">
        <f t="shared" ca="1" si="50"/>
        <v>0</v>
      </c>
      <c r="AZ84" s="9">
        <f t="shared" ca="1" si="50"/>
        <v>0</v>
      </c>
      <c r="BA84" s="9">
        <f t="shared" ca="1" si="50"/>
        <v>0</v>
      </c>
      <c r="BB84" s="9">
        <f t="shared" ca="1" si="50"/>
        <v>0</v>
      </c>
      <c r="BC84" s="9">
        <f t="shared" ca="1" si="50"/>
        <v>0</v>
      </c>
      <c r="BD84" s="9">
        <f t="shared" ca="1" si="50"/>
        <v>0</v>
      </c>
      <c r="BE84" s="9">
        <f t="shared" ca="1" si="50"/>
        <v>0</v>
      </c>
      <c r="BF84" s="9">
        <f t="shared" ca="1" si="50"/>
        <v>0</v>
      </c>
      <c r="BG84" s="9">
        <f t="shared" ca="1" si="50"/>
        <v>0</v>
      </c>
      <c r="BH84" s="9">
        <f t="shared" ca="1" si="50"/>
        <v>0</v>
      </c>
      <c r="BI84" s="9">
        <f t="shared" ca="1" si="50"/>
        <v>0</v>
      </c>
      <c r="BJ84" s="9">
        <f t="shared" ca="1" si="50"/>
        <v>0</v>
      </c>
      <c r="BK84" s="9">
        <f t="shared" ca="1" si="50"/>
        <v>0</v>
      </c>
      <c r="BL84" s="9">
        <f t="shared" ca="1" si="50"/>
        <v>0</v>
      </c>
      <c r="BM84" s="9">
        <f t="shared" ca="1" si="50"/>
        <v>0</v>
      </c>
      <c r="BN84" s="9">
        <f t="shared" ca="1" si="50"/>
        <v>0</v>
      </c>
      <c r="BO84" s="9">
        <f t="shared" ca="1" si="50"/>
        <v>0</v>
      </c>
      <c r="BP84" s="9">
        <f t="shared" ca="1" si="50"/>
        <v>0</v>
      </c>
      <c r="BQ84" s="9">
        <f t="shared" ref="BQ84:CF84" ca="1" si="51">(BQ26-BQ49-BQ34)*BQ97</f>
        <v>0</v>
      </c>
      <c r="BR84" s="9">
        <f t="shared" ca="1" si="51"/>
        <v>0</v>
      </c>
      <c r="BS84" s="9">
        <f t="shared" ca="1" si="51"/>
        <v>0</v>
      </c>
      <c r="BT84" s="9">
        <f t="shared" ca="1" si="51"/>
        <v>0</v>
      </c>
      <c r="BU84" s="9">
        <f t="shared" ca="1" si="51"/>
        <v>0</v>
      </c>
      <c r="BV84" s="9">
        <f t="shared" ca="1" si="51"/>
        <v>0</v>
      </c>
      <c r="BW84" s="9">
        <f t="shared" ca="1" si="51"/>
        <v>0</v>
      </c>
      <c r="BX84" s="9">
        <f t="shared" ca="1" si="51"/>
        <v>0</v>
      </c>
      <c r="BY84" s="9">
        <f t="shared" ca="1" si="51"/>
        <v>0</v>
      </c>
      <c r="BZ84" s="9">
        <f t="shared" ca="1" si="51"/>
        <v>0</v>
      </c>
      <c r="CA84" s="9">
        <f t="shared" ca="1" si="51"/>
        <v>0</v>
      </c>
      <c r="CB84" s="9">
        <f t="shared" ca="1" si="51"/>
        <v>0</v>
      </c>
      <c r="CC84" s="9">
        <f t="shared" ca="1" si="51"/>
        <v>0</v>
      </c>
      <c r="CD84" s="9">
        <f t="shared" ca="1" si="51"/>
        <v>0</v>
      </c>
      <c r="CE84" s="9">
        <f t="shared" ca="1" si="51"/>
        <v>0</v>
      </c>
      <c r="CF84" s="9">
        <f t="shared" ca="1" si="51"/>
        <v>0</v>
      </c>
      <c r="CG84" s="94"/>
    </row>
    <row r="85" spans="1:85" ht="15" customHeight="1" x14ac:dyDescent="0.2">
      <c r="A85" s="98"/>
      <c r="B85" s="7" t="s">
        <v>27</v>
      </c>
      <c r="C85" s="57" t="s">
        <v>5</v>
      </c>
      <c r="D85" s="8">
        <f ca="1">SUM(E85:CF85)</f>
        <v>622403.43237127224</v>
      </c>
      <c r="E85" s="9">
        <f ca="1">(E26-E19-E33)*E97</f>
        <v>-3800</v>
      </c>
      <c r="F85" s="9">
        <f t="shared" ref="F85:BQ85" ca="1" si="52">(F26-F19-F33)*F97</f>
        <v>-4300</v>
      </c>
      <c r="G85" s="9">
        <f t="shared" ca="1" si="52"/>
        <v>20606.391317259866</v>
      </c>
      <c r="H85" s="9">
        <f t="shared" ca="1" si="52"/>
        <v>78548.242525523267</v>
      </c>
      <c r="I85" s="9">
        <f t="shared" ca="1" si="52"/>
        <v>102578.33998745221</v>
      </c>
      <c r="J85" s="9">
        <f t="shared" ca="1" si="52"/>
        <v>118893.38871841668</v>
      </c>
      <c r="K85" s="9">
        <f t="shared" ca="1" si="52"/>
        <v>154938.53491131007</v>
      </c>
      <c r="L85" s="9">
        <f t="shared" ca="1" si="52"/>
        <v>154938.53491131007</v>
      </c>
      <c r="M85" s="9">
        <f t="shared" ca="1" si="52"/>
        <v>0</v>
      </c>
      <c r="N85" s="9">
        <f t="shared" ca="1" si="52"/>
        <v>0</v>
      </c>
      <c r="O85" s="9">
        <f t="shared" ca="1" si="52"/>
        <v>0</v>
      </c>
      <c r="P85" s="9">
        <f t="shared" ca="1" si="52"/>
        <v>0</v>
      </c>
      <c r="Q85" s="9">
        <f t="shared" ca="1" si="52"/>
        <v>0</v>
      </c>
      <c r="R85" s="9">
        <f t="shared" ca="1" si="52"/>
        <v>0</v>
      </c>
      <c r="S85" s="9">
        <f t="shared" ca="1" si="52"/>
        <v>0</v>
      </c>
      <c r="T85" s="9">
        <f t="shared" ca="1" si="52"/>
        <v>0</v>
      </c>
      <c r="U85" s="9">
        <f t="shared" ca="1" si="52"/>
        <v>0</v>
      </c>
      <c r="V85" s="9">
        <f t="shared" ca="1" si="52"/>
        <v>0</v>
      </c>
      <c r="W85" s="9">
        <f t="shared" ca="1" si="52"/>
        <v>0</v>
      </c>
      <c r="X85" s="9">
        <f t="shared" ca="1" si="52"/>
        <v>0</v>
      </c>
      <c r="Y85" s="9">
        <f t="shared" ca="1" si="52"/>
        <v>0</v>
      </c>
      <c r="Z85" s="9">
        <f t="shared" ca="1" si="52"/>
        <v>0</v>
      </c>
      <c r="AA85" s="9">
        <f t="shared" ca="1" si="52"/>
        <v>0</v>
      </c>
      <c r="AB85" s="9">
        <f t="shared" ca="1" si="52"/>
        <v>0</v>
      </c>
      <c r="AC85" s="9">
        <f t="shared" ca="1" si="52"/>
        <v>0</v>
      </c>
      <c r="AD85" s="9">
        <f t="shared" ca="1" si="52"/>
        <v>0</v>
      </c>
      <c r="AE85" s="9">
        <f t="shared" ca="1" si="52"/>
        <v>0</v>
      </c>
      <c r="AF85" s="9">
        <f t="shared" ca="1" si="52"/>
        <v>0</v>
      </c>
      <c r="AG85" s="9">
        <f t="shared" ca="1" si="52"/>
        <v>0</v>
      </c>
      <c r="AH85" s="9">
        <f t="shared" ca="1" si="52"/>
        <v>0</v>
      </c>
      <c r="AI85" s="9">
        <f t="shared" ca="1" si="52"/>
        <v>0</v>
      </c>
      <c r="AJ85" s="9">
        <f t="shared" ca="1" si="52"/>
        <v>0</v>
      </c>
      <c r="AK85" s="9">
        <f t="shared" ca="1" si="52"/>
        <v>0</v>
      </c>
      <c r="AL85" s="9">
        <f t="shared" ca="1" si="52"/>
        <v>0</v>
      </c>
      <c r="AM85" s="9">
        <f t="shared" ca="1" si="52"/>
        <v>0</v>
      </c>
      <c r="AN85" s="9">
        <f t="shared" ca="1" si="52"/>
        <v>0</v>
      </c>
      <c r="AO85" s="9">
        <f t="shared" ca="1" si="52"/>
        <v>0</v>
      </c>
      <c r="AP85" s="9">
        <f t="shared" ca="1" si="52"/>
        <v>0</v>
      </c>
      <c r="AQ85" s="9">
        <f t="shared" ca="1" si="52"/>
        <v>0</v>
      </c>
      <c r="AR85" s="9">
        <f t="shared" ca="1" si="52"/>
        <v>0</v>
      </c>
      <c r="AS85" s="9">
        <f t="shared" ca="1" si="52"/>
        <v>0</v>
      </c>
      <c r="AT85" s="9">
        <f t="shared" ca="1" si="52"/>
        <v>0</v>
      </c>
      <c r="AU85" s="9">
        <f t="shared" ca="1" si="52"/>
        <v>0</v>
      </c>
      <c r="AV85" s="9">
        <f t="shared" ca="1" si="52"/>
        <v>0</v>
      </c>
      <c r="AW85" s="9">
        <f t="shared" ca="1" si="52"/>
        <v>0</v>
      </c>
      <c r="AX85" s="9">
        <f t="shared" ca="1" si="52"/>
        <v>0</v>
      </c>
      <c r="AY85" s="9">
        <f t="shared" ca="1" si="52"/>
        <v>0</v>
      </c>
      <c r="AZ85" s="9">
        <f t="shared" ca="1" si="52"/>
        <v>0</v>
      </c>
      <c r="BA85" s="9">
        <f t="shared" ca="1" si="52"/>
        <v>0</v>
      </c>
      <c r="BB85" s="9">
        <f t="shared" ca="1" si="52"/>
        <v>0</v>
      </c>
      <c r="BC85" s="9">
        <f t="shared" ca="1" si="52"/>
        <v>0</v>
      </c>
      <c r="BD85" s="9">
        <f t="shared" ca="1" si="52"/>
        <v>0</v>
      </c>
      <c r="BE85" s="9">
        <f t="shared" ca="1" si="52"/>
        <v>0</v>
      </c>
      <c r="BF85" s="9">
        <f t="shared" ca="1" si="52"/>
        <v>0</v>
      </c>
      <c r="BG85" s="9">
        <f t="shared" ca="1" si="52"/>
        <v>0</v>
      </c>
      <c r="BH85" s="9">
        <f t="shared" ca="1" si="52"/>
        <v>0</v>
      </c>
      <c r="BI85" s="9">
        <f t="shared" ca="1" si="52"/>
        <v>0</v>
      </c>
      <c r="BJ85" s="9">
        <f t="shared" ca="1" si="52"/>
        <v>0</v>
      </c>
      <c r="BK85" s="9">
        <f t="shared" ca="1" si="52"/>
        <v>0</v>
      </c>
      <c r="BL85" s="9">
        <f t="shared" ca="1" si="52"/>
        <v>0</v>
      </c>
      <c r="BM85" s="9">
        <f t="shared" ca="1" si="52"/>
        <v>0</v>
      </c>
      <c r="BN85" s="9">
        <f t="shared" ca="1" si="52"/>
        <v>0</v>
      </c>
      <c r="BO85" s="9">
        <f t="shared" ca="1" si="52"/>
        <v>0</v>
      </c>
      <c r="BP85" s="9">
        <f t="shared" ca="1" si="52"/>
        <v>0</v>
      </c>
      <c r="BQ85" s="9">
        <f t="shared" ca="1" si="52"/>
        <v>0</v>
      </c>
      <c r="BR85" s="9">
        <f t="shared" ref="BR85:CF85" ca="1" si="53">(BR26-BR19-BR33)*BR97</f>
        <v>0</v>
      </c>
      <c r="BS85" s="9">
        <f t="shared" ca="1" si="53"/>
        <v>0</v>
      </c>
      <c r="BT85" s="9">
        <f t="shared" ca="1" si="53"/>
        <v>0</v>
      </c>
      <c r="BU85" s="9">
        <f t="shared" ca="1" si="53"/>
        <v>0</v>
      </c>
      <c r="BV85" s="9">
        <f t="shared" ca="1" si="53"/>
        <v>0</v>
      </c>
      <c r="BW85" s="9">
        <f t="shared" ca="1" si="53"/>
        <v>0</v>
      </c>
      <c r="BX85" s="9">
        <f t="shared" ca="1" si="53"/>
        <v>0</v>
      </c>
      <c r="BY85" s="9">
        <f t="shared" ca="1" si="53"/>
        <v>0</v>
      </c>
      <c r="BZ85" s="9">
        <f t="shared" ca="1" si="53"/>
        <v>0</v>
      </c>
      <c r="CA85" s="9">
        <f t="shared" ca="1" si="53"/>
        <v>0</v>
      </c>
      <c r="CB85" s="9">
        <f t="shared" ca="1" si="53"/>
        <v>0</v>
      </c>
      <c r="CC85" s="9">
        <f t="shared" ca="1" si="53"/>
        <v>0</v>
      </c>
      <c r="CD85" s="9">
        <f t="shared" ca="1" si="53"/>
        <v>0</v>
      </c>
      <c r="CE85" s="9">
        <f t="shared" ca="1" si="53"/>
        <v>0</v>
      </c>
      <c r="CF85" s="9">
        <f t="shared" ca="1" si="53"/>
        <v>0</v>
      </c>
      <c r="CG85" s="94"/>
    </row>
    <row r="86" spans="1:85" ht="15" customHeight="1" x14ac:dyDescent="0.2">
      <c r="A86" s="98"/>
      <c r="B86" s="7" t="s">
        <v>28</v>
      </c>
      <c r="C86" s="57" t="s">
        <v>5</v>
      </c>
      <c r="D86" s="8">
        <f ca="1">D85</f>
        <v>622403.43237127224</v>
      </c>
      <c r="E86" s="9">
        <f ca="1">E85*E97</f>
        <v>-3800</v>
      </c>
      <c r="F86" s="9">
        <f t="shared" ref="F86:BQ86" ca="1" si="54">(E86+F85)*F97</f>
        <v>-8100</v>
      </c>
      <c r="G86" s="9">
        <f t="shared" ca="1" si="54"/>
        <v>12506.391317259866</v>
      </c>
      <c r="H86" s="9">
        <f t="shared" ca="1" si="54"/>
        <v>91054.633842783136</v>
      </c>
      <c r="I86" s="9">
        <f t="shared" ca="1" si="54"/>
        <v>193632.97383023537</v>
      </c>
      <c r="J86" s="9">
        <f t="shared" ca="1" si="54"/>
        <v>312526.36254865205</v>
      </c>
      <c r="K86" s="9">
        <f t="shared" ca="1" si="54"/>
        <v>467464.89745996211</v>
      </c>
      <c r="L86" s="9">
        <f t="shared" ca="1" si="54"/>
        <v>622403.43237127224</v>
      </c>
      <c r="M86" s="9">
        <f t="shared" ca="1" si="54"/>
        <v>0</v>
      </c>
      <c r="N86" s="9">
        <f t="shared" ca="1" si="54"/>
        <v>0</v>
      </c>
      <c r="O86" s="9">
        <f t="shared" ca="1" si="54"/>
        <v>0</v>
      </c>
      <c r="P86" s="9">
        <f t="shared" ca="1" si="54"/>
        <v>0</v>
      </c>
      <c r="Q86" s="9">
        <f t="shared" ca="1" si="54"/>
        <v>0</v>
      </c>
      <c r="R86" s="9">
        <f t="shared" ca="1" si="54"/>
        <v>0</v>
      </c>
      <c r="S86" s="9">
        <f t="shared" ca="1" si="54"/>
        <v>0</v>
      </c>
      <c r="T86" s="9">
        <f t="shared" ca="1" si="54"/>
        <v>0</v>
      </c>
      <c r="U86" s="9">
        <f t="shared" ca="1" si="54"/>
        <v>0</v>
      </c>
      <c r="V86" s="9">
        <f t="shared" ca="1" si="54"/>
        <v>0</v>
      </c>
      <c r="W86" s="9">
        <f t="shared" ca="1" si="54"/>
        <v>0</v>
      </c>
      <c r="X86" s="9">
        <f t="shared" ca="1" si="54"/>
        <v>0</v>
      </c>
      <c r="Y86" s="9">
        <f t="shared" ca="1" si="54"/>
        <v>0</v>
      </c>
      <c r="Z86" s="9">
        <f t="shared" ca="1" si="54"/>
        <v>0</v>
      </c>
      <c r="AA86" s="9">
        <f t="shared" ca="1" si="54"/>
        <v>0</v>
      </c>
      <c r="AB86" s="9">
        <f t="shared" ca="1" si="54"/>
        <v>0</v>
      </c>
      <c r="AC86" s="9">
        <f t="shared" ca="1" si="54"/>
        <v>0</v>
      </c>
      <c r="AD86" s="9">
        <f t="shared" ca="1" si="54"/>
        <v>0</v>
      </c>
      <c r="AE86" s="9">
        <f t="shared" ca="1" si="54"/>
        <v>0</v>
      </c>
      <c r="AF86" s="9">
        <f t="shared" ca="1" si="54"/>
        <v>0</v>
      </c>
      <c r="AG86" s="9">
        <f t="shared" ca="1" si="54"/>
        <v>0</v>
      </c>
      <c r="AH86" s="9">
        <f t="shared" ca="1" si="54"/>
        <v>0</v>
      </c>
      <c r="AI86" s="9">
        <f t="shared" ca="1" si="54"/>
        <v>0</v>
      </c>
      <c r="AJ86" s="9">
        <f t="shared" ca="1" si="54"/>
        <v>0</v>
      </c>
      <c r="AK86" s="9">
        <f t="shared" ca="1" si="54"/>
        <v>0</v>
      </c>
      <c r="AL86" s="9">
        <f t="shared" ca="1" si="54"/>
        <v>0</v>
      </c>
      <c r="AM86" s="9">
        <f t="shared" ca="1" si="54"/>
        <v>0</v>
      </c>
      <c r="AN86" s="9">
        <f t="shared" ca="1" si="54"/>
        <v>0</v>
      </c>
      <c r="AO86" s="9">
        <f t="shared" ca="1" si="54"/>
        <v>0</v>
      </c>
      <c r="AP86" s="9">
        <f t="shared" ca="1" si="54"/>
        <v>0</v>
      </c>
      <c r="AQ86" s="9">
        <f t="shared" ca="1" si="54"/>
        <v>0</v>
      </c>
      <c r="AR86" s="9">
        <f t="shared" ca="1" si="54"/>
        <v>0</v>
      </c>
      <c r="AS86" s="9">
        <f t="shared" ca="1" si="54"/>
        <v>0</v>
      </c>
      <c r="AT86" s="9">
        <f t="shared" ca="1" si="54"/>
        <v>0</v>
      </c>
      <c r="AU86" s="9">
        <f t="shared" ca="1" si="54"/>
        <v>0</v>
      </c>
      <c r="AV86" s="9">
        <f t="shared" ca="1" si="54"/>
        <v>0</v>
      </c>
      <c r="AW86" s="9">
        <f t="shared" ca="1" si="54"/>
        <v>0</v>
      </c>
      <c r="AX86" s="9">
        <f t="shared" ca="1" si="54"/>
        <v>0</v>
      </c>
      <c r="AY86" s="9">
        <f t="shared" ca="1" si="54"/>
        <v>0</v>
      </c>
      <c r="AZ86" s="9">
        <f t="shared" ca="1" si="54"/>
        <v>0</v>
      </c>
      <c r="BA86" s="9">
        <f t="shared" ca="1" si="54"/>
        <v>0</v>
      </c>
      <c r="BB86" s="9">
        <f t="shared" ca="1" si="54"/>
        <v>0</v>
      </c>
      <c r="BC86" s="9">
        <f t="shared" ca="1" si="54"/>
        <v>0</v>
      </c>
      <c r="BD86" s="9">
        <f t="shared" ca="1" si="54"/>
        <v>0</v>
      </c>
      <c r="BE86" s="9">
        <f t="shared" ca="1" si="54"/>
        <v>0</v>
      </c>
      <c r="BF86" s="9">
        <f t="shared" ca="1" si="54"/>
        <v>0</v>
      </c>
      <c r="BG86" s="9">
        <f t="shared" ca="1" si="54"/>
        <v>0</v>
      </c>
      <c r="BH86" s="9">
        <f t="shared" ca="1" si="54"/>
        <v>0</v>
      </c>
      <c r="BI86" s="9">
        <f t="shared" ca="1" si="54"/>
        <v>0</v>
      </c>
      <c r="BJ86" s="9">
        <f t="shared" ca="1" si="54"/>
        <v>0</v>
      </c>
      <c r="BK86" s="9">
        <f t="shared" ca="1" si="54"/>
        <v>0</v>
      </c>
      <c r="BL86" s="9">
        <f t="shared" ca="1" si="54"/>
        <v>0</v>
      </c>
      <c r="BM86" s="9">
        <f t="shared" ca="1" si="54"/>
        <v>0</v>
      </c>
      <c r="BN86" s="9">
        <f t="shared" ca="1" si="54"/>
        <v>0</v>
      </c>
      <c r="BO86" s="9">
        <f t="shared" ca="1" si="54"/>
        <v>0</v>
      </c>
      <c r="BP86" s="9">
        <f t="shared" ca="1" si="54"/>
        <v>0</v>
      </c>
      <c r="BQ86" s="9">
        <f t="shared" ca="1" si="54"/>
        <v>0</v>
      </c>
      <c r="BR86" s="9">
        <f t="shared" ref="BR86:CF86" ca="1" si="55">(BQ86+BR85)*BR97</f>
        <v>0</v>
      </c>
      <c r="BS86" s="9">
        <f t="shared" ca="1" si="55"/>
        <v>0</v>
      </c>
      <c r="BT86" s="9">
        <f t="shared" ca="1" si="55"/>
        <v>0</v>
      </c>
      <c r="BU86" s="9">
        <f t="shared" ca="1" si="55"/>
        <v>0</v>
      </c>
      <c r="BV86" s="9">
        <f t="shared" ca="1" si="55"/>
        <v>0</v>
      </c>
      <c r="BW86" s="9">
        <f t="shared" ca="1" si="55"/>
        <v>0</v>
      </c>
      <c r="BX86" s="9">
        <f t="shared" ca="1" si="55"/>
        <v>0</v>
      </c>
      <c r="BY86" s="9">
        <f t="shared" ca="1" si="55"/>
        <v>0</v>
      </c>
      <c r="BZ86" s="9">
        <f t="shared" ca="1" si="55"/>
        <v>0</v>
      </c>
      <c r="CA86" s="9">
        <f t="shared" ca="1" si="55"/>
        <v>0</v>
      </c>
      <c r="CB86" s="9">
        <f t="shared" ca="1" si="55"/>
        <v>0</v>
      </c>
      <c r="CC86" s="9">
        <f t="shared" ca="1" si="55"/>
        <v>0</v>
      </c>
      <c r="CD86" s="9">
        <f t="shared" ca="1" si="55"/>
        <v>0</v>
      </c>
      <c r="CE86" s="9">
        <f t="shared" ca="1" si="55"/>
        <v>0</v>
      </c>
      <c r="CF86" s="9">
        <f t="shared" ca="1" si="55"/>
        <v>0</v>
      </c>
      <c r="CG86" s="94"/>
    </row>
    <row r="87" spans="1:85" ht="15" customHeight="1" x14ac:dyDescent="0.2">
      <c r="A87" s="98"/>
      <c r="B87" s="7" t="s">
        <v>6</v>
      </c>
      <c r="C87" s="57" t="s">
        <v>5</v>
      </c>
      <c r="D87" s="8">
        <f ca="1">SUM(E87:CF87)</f>
        <v>47923.617158932779</v>
      </c>
      <c r="E87" s="9">
        <f t="shared" ref="E87:BP87" ca="1" si="56">(E31+E32-E85*E99*(E85&lt;0))*E52*E97</f>
        <v>3559.026084010437</v>
      </c>
      <c r="F87" s="9">
        <f t="shared" ca="1" si="56"/>
        <v>44364.59107492234</v>
      </c>
      <c r="G87" s="9">
        <f t="shared" ca="1" si="56"/>
        <v>0</v>
      </c>
      <c r="H87" s="9">
        <f t="shared" ca="1" si="56"/>
        <v>0</v>
      </c>
      <c r="I87" s="9">
        <f t="shared" ca="1" si="56"/>
        <v>0</v>
      </c>
      <c r="J87" s="9">
        <f t="shared" ca="1" si="56"/>
        <v>0</v>
      </c>
      <c r="K87" s="9">
        <f t="shared" ca="1" si="56"/>
        <v>0</v>
      </c>
      <c r="L87" s="9">
        <f t="shared" ca="1" si="56"/>
        <v>0</v>
      </c>
      <c r="M87" s="9">
        <f t="shared" ca="1" si="56"/>
        <v>0</v>
      </c>
      <c r="N87" s="9">
        <f t="shared" ca="1" si="56"/>
        <v>0</v>
      </c>
      <c r="O87" s="9">
        <f t="shared" ca="1" si="56"/>
        <v>0</v>
      </c>
      <c r="P87" s="9">
        <f t="shared" ca="1" si="56"/>
        <v>0</v>
      </c>
      <c r="Q87" s="9">
        <f t="shared" ca="1" si="56"/>
        <v>0</v>
      </c>
      <c r="R87" s="9">
        <f t="shared" ca="1" si="56"/>
        <v>0</v>
      </c>
      <c r="S87" s="9">
        <f t="shared" ca="1" si="56"/>
        <v>0</v>
      </c>
      <c r="T87" s="9">
        <f t="shared" ca="1" si="56"/>
        <v>0</v>
      </c>
      <c r="U87" s="9">
        <f t="shared" ca="1" si="56"/>
        <v>0</v>
      </c>
      <c r="V87" s="9">
        <f t="shared" ca="1" si="56"/>
        <v>0</v>
      </c>
      <c r="W87" s="9">
        <f t="shared" ca="1" si="56"/>
        <v>0</v>
      </c>
      <c r="X87" s="9">
        <f t="shared" ca="1" si="56"/>
        <v>0</v>
      </c>
      <c r="Y87" s="9">
        <f t="shared" ca="1" si="56"/>
        <v>0</v>
      </c>
      <c r="Z87" s="9">
        <f t="shared" ca="1" si="56"/>
        <v>0</v>
      </c>
      <c r="AA87" s="9">
        <f t="shared" ca="1" si="56"/>
        <v>0</v>
      </c>
      <c r="AB87" s="9">
        <f t="shared" ca="1" si="56"/>
        <v>0</v>
      </c>
      <c r="AC87" s="9">
        <f t="shared" ca="1" si="56"/>
        <v>0</v>
      </c>
      <c r="AD87" s="9">
        <f t="shared" ca="1" si="56"/>
        <v>0</v>
      </c>
      <c r="AE87" s="9">
        <f t="shared" ca="1" si="56"/>
        <v>0</v>
      </c>
      <c r="AF87" s="9">
        <f t="shared" ca="1" si="56"/>
        <v>0</v>
      </c>
      <c r="AG87" s="9">
        <f t="shared" ca="1" si="56"/>
        <v>0</v>
      </c>
      <c r="AH87" s="9">
        <f t="shared" ca="1" si="56"/>
        <v>0</v>
      </c>
      <c r="AI87" s="9">
        <f t="shared" ca="1" si="56"/>
        <v>0</v>
      </c>
      <c r="AJ87" s="9">
        <f t="shared" ca="1" si="56"/>
        <v>0</v>
      </c>
      <c r="AK87" s="9">
        <f t="shared" ca="1" si="56"/>
        <v>0</v>
      </c>
      <c r="AL87" s="9">
        <f t="shared" ca="1" si="56"/>
        <v>0</v>
      </c>
      <c r="AM87" s="9">
        <f t="shared" ca="1" si="56"/>
        <v>0</v>
      </c>
      <c r="AN87" s="9">
        <f t="shared" ca="1" si="56"/>
        <v>0</v>
      </c>
      <c r="AO87" s="9">
        <f t="shared" ca="1" si="56"/>
        <v>0</v>
      </c>
      <c r="AP87" s="9">
        <f t="shared" ca="1" si="56"/>
        <v>0</v>
      </c>
      <c r="AQ87" s="9">
        <f t="shared" ca="1" si="56"/>
        <v>0</v>
      </c>
      <c r="AR87" s="9">
        <f t="shared" ca="1" si="56"/>
        <v>0</v>
      </c>
      <c r="AS87" s="9">
        <f t="shared" ca="1" si="56"/>
        <v>0</v>
      </c>
      <c r="AT87" s="9">
        <f t="shared" ca="1" si="56"/>
        <v>0</v>
      </c>
      <c r="AU87" s="9">
        <f t="shared" ca="1" si="56"/>
        <v>0</v>
      </c>
      <c r="AV87" s="9">
        <f t="shared" ca="1" si="56"/>
        <v>0</v>
      </c>
      <c r="AW87" s="9">
        <f t="shared" ca="1" si="56"/>
        <v>0</v>
      </c>
      <c r="AX87" s="9">
        <f t="shared" ca="1" si="56"/>
        <v>0</v>
      </c>
      <c r="AY87" s="9">
        <f t="shared" ca="1" si="56"/>
        <v>0</v>
      </c>
      <c r="AZ87" s="9">
        <f t="shared" ca="1" si="56"/>
        <v>0</v>
      </c>
      <c r="BA87" s="9">
        <f t="shared" ca="1" si="56"/>
        <v>0</v>
      </c>
      <c r="BB87" s="9">
        <f t="shared" ca="1" si="56"/>
        <v>0</v>
      </c>
      <c r="BC87" s="9">
        <f t="shared" ca="1" si="56"/>
        <v>0</v>
      </c>
      <c r="BD87" s="9">
        <f t="shared" ca="1" si="56"/>
        <v>0</v>
      </c>
      <c r="BE87" s="9">
        <f t="shared" ca="1" si="56"/>
        <v>0</v>
      </c>
      <c r="BF87" s="9">
        <f t="shared" ca="1" si="56"/>
        <v>0</v>
      </c>
      <c r="BG87" s="9">
        <f t="shared" ca="1" si="56"/>
        <v>0</v>
      </c>
      <c r="BH87" s="9">
        <f t="shared" ca="1" si="56"/>
        <v>0</v>
      </c>
      <c r="BI87" s="9">
        <f t="shared" ca="1" si="56"/>
        <v>0</v>
      </c>
      <c r="BJ87" s="9">
        <f t="shared" ca="1" si="56"/>
        <v>0</v>
      </c>
      <c r="BK87" s="9">
        <f t="shared" ca="1" si="56"/>
        <v>0</v>
      </c>
      <c r="BL87" s="9">
        <f t="shared" ca="1" si="56"/>
        <v>0</v>
      </c>
      <c r="BM87" s="9">
        <f t="shared" ca="1" si="56"/>
        <v>0</v>
      </c>
      <c r="BN87" s="9">
        <f t="shared" ca="1" si="56"/>
        <v>0</v>
      </c>
      <c r="BO87" s="9">
        <f t="shared" ca="1" si="56"/>
        <v>0</v>
      </c>
      <c r="BP87" s="9">
        <f t="shared" ca="1" si="56"/>
        <v>0</v>
      </c>
      <c r="BQ87" s="9">
        <f t="shared" ref="BQ87:CF87" ca="1" si="57">(BQ31+BQ32-BQ85*BQ99*(BQ85&lt;0))*BQ52*BQ97</f>
        <v>0</v>
      </c>
      <c r="BR87" s="9">
        <f t="shared" ca="1" si="57"/>
        <v>0</v>
      </c>
      <c r="BS87" s="9">
        <f t="shared" ca="1" si="57"/>
        <v>0</v>
      </c>
      <c r="BT87" s="9">
        <f t="shared" ca="1" si="57"/>
        <v>0</v>
      </c>
      <c r="BU87" s="9">
        <f t="shared" ca="1" si="57"/>
        <v>0</v>
      </c>
      <c r="BV87" s="9">
        <f t="shared" ca="1" si="57"/>
        <v>0</v>
      </c>
      <c r="BW87" s="9">
        <f t="shared" ca="1" si="57"/>
        <v>0</v>
      </c>
      <c r="BX87" s="9">
        <f t="shared" ca="1" si="57"/>
        <v>0</v>
      </c>
      <c r="BY87" s="9">
        <f t="shared" ca="1" si="57"/>
        <v>0</v>
      </c>
      <c r="BZ87" s="9">
        <f t="shared" ca="1" si="57"/>
        <v>0</v>
      </c>
      <c r="CA87" s="9">
        <f t="shared" ca="1" si="57"/>
        <v>0</v>
      </c>
      <c r="CB87" s="9">
        <f t="shared" ca="1" si="57"/>
        <v>0</v>
      </c>
      <c r="CC87" s="9">
        <f t="shared" ca="1" si="57"/>
        <v>0</v>
      </c>
      <c r="CD87" s="9">
        <f t="shared" ca="1" si="57"/>
        <v>0</v>
      </c>
      <c r="CE87" s="9">
        <f t="shared" ca="1" si="57"/>
        <v>0</v>
      </c>
      <c r="CF87" s="9">
        <f t="shared" ca="1" si="57"/>
        <v>0</v>
      </c>
      <c r="CG87" s="94"/>
    </row>
    <row r="88" spans="1:85" ht="15" customHeight="1" x14ac:dyDescent="0.2">
      <c r="A88" s="98"/>
      <c r="B88" s="7" t="s">
        <v>29</v>
      </c>
      <c r="C88" s="57" t="s">
        <v>5</v>
      </c>
      <c r="D88" s="8">
        <f ca="1">SUM(E88:CF88)</f>
        <v>255403.76667136722</v>
      </c>
      <c r="E88" s="9">
        <f ca="1">E84*E52</f>
        <v>-3559.026084010437</v>
      </c>
      <c r="F88" s="9">
        <f t="shared" ref="F88:BQ88" ca="1" si="58">F84*F52</f>
        <v>-44364.59107492234</v>
      </c>
      <c r="G88" s="9">
        <f t="shared" ca="1" si="58"/>
        <v>14850.456860299935</v>
      </c>
      <c r="H88" s="9">
        <f t="shared" ca="1" si="58"/>
        <v>49655.743922612426</v>
      </c>
      <c r="I88" s="9">
        <f t="shared" ca="1" si="58"/>
        <v>56883.175863574434</v>
      </c>
      <c r="J88" s="9">
        <f t="shared" ca="1" si="58"/>
        <v>57833.706040459692</v>
      </c>
      <c r="K88" s="9">
        <f t="shared" ca="1" si="58"/>
        <v>66111.637057674292</v>
      </c>
      <c r="L88" s="9">
        <f t="shared" ca="1" si="58"/>
        <v>57992.664085679215</v>
      </c>
      <c r="M88" s="9">
        <f t="shared" ca="1" si="58"/>
        <v>0</v>
      </c>
      <c r="N88" s="9">
        <f t="shared" ca="1" si="58"/>
        <v>0</v>
      </c>
      <c r="O88" s="9">
        <f t="shared" ca="1" si="58"/>
        <v>0</v>
      </c>
      <c r="P88" s="9">
        <f t="shared" ca="1" si="58"/>
        <v>0</v>
      </c>
      <c r="Q88" s="9">
        <f t="shared" ca="1" si="58"/>
        <v>0</v>
      </c>
      <c r="R88" s="9">
        <f t="shared" ca="1" si="58"/>
        <v>0</v>
      </c>
      <c r="S88" s="9">
        <f t="shared" ca="1" si="58"/>
        <v>0</v>
      </c>
      <c r="T88" s="9">
        <f t="shared" ca="1" si="58"/>
        <v>0</v>
      </c>
      <c r="U88" s="9">
        <f t="shared" ca="1" si="58"/>
        <v>0</v>
      </c>
      <c r="V88" s="9">
        <f t="shared" ca="1" si="58"/>
        <v>0</v>
      </c>
      <c r="W88" s="9">
        <f t="shared" ca="1" si="58"/>
        <v>0</v>
      </c>
      <c r="X88" s="9">
        <f t="shared" ca="1" si="58"/>
        <v>0</v>
      </c>
      <c r="Y88" s="9">
        <f t="shared" ca="1" si="58"/>
        <v>0</v>
      </c>
      <c r="Z88" s="9">
        <f t="shared" ca="1" si="58"/>
        <v>0</v>
      </c>
      <c r="AA88" s="9">
        <f t="shared" ca="1" si="58"/>
        <v>0</v>
      </c>
      <c r="AB88" s="9">
        <f t="shared" ca="1" si="58"/>
        <v>0</v>
      </c>
      <c r="AC88" s="9">
        <f t="shared" ca="1" si="58"/>
        <v>0</v>
      </c>
      <c r="AD88" s="9">
        <f t="shared" ca="1" si="58"/>
        <v>0</v>
      </c>
      <c r="AE88" s="9">
        <f t="shared" ca="1" si="58"/>
        <v>0</v>
      </c>
      <c r="AF88" s="9">
        <f t="shared" ca="1" si="58"/>
        <v>0</v>
      </c>
      <c r="AG88" s="9">
        <f t="shared" ca="1" si="58"/>
        <v>0</v>
      </c>
      <c r="AH88" s="9">
        <f t="shared" ca="1" si="58"/>
        <v>0</v>
      </c>
      <c r="AI88" s="9">
        <f t="shared" ca="1" si="58"/>
        <v>0</v>
      </c>
      <c r="AJ88" s="9">
        <f t="shared" ca="1" si="58"/>
        <v>0</v>
      </c>
      <c r="AK88" s="9">
        <f t="shared" ca="1" si="58"/>
        <v>0</v>
      </c>
      <c r="AL88" s="9">
        <f t="shared" ca="1" si="58"/>
        <v>0</v>
      </c>
      <c r="AM88" s="9">
        <f t="shared" ca="1" si="58"/>
        <v>0</v>
      </c>
      <c r="AN88" s="9">
        <f t="shared" ca="1" si="58"/>
        <v>0</v>
      </c>
      <c r="AO88" s="9">
        <f t="shared" ca="1" si="58"/>
        <v>0</v>
      </c>
      <c r="AP88" s="9">
        <f t="shared" ca="1" si="58"/>
        <v>0</v>
      </c>
      <c r="AQ88" s="9">
        <f t="shared" ca="1" si="58"/>
        <v>0</v>
      </c>
      <c r="AR88" s="9">
        <f t="shared" ca="1" si="58"/>
        <v>0</v>
      </c>
      <c r="AS88" s="9">
        <f t="shared" ca="1" si="58"/>
        <v>0</v>
      </c>
      <c r="AT88" s="9">
        <f t="shared" ca="1" si="58"/>
        <v>0</v>
      </c>
      <c r="AU88" s="9">
        <f t="shared" ca="1" si="58"/>
        <v>0</v>
      </c>
      <c r="AV88" s="9">
        <f t="shared" ca="1" si="58"/>
        <v>0</v>
      </c>
      <c r="AW88" s="9">
        <f t="shared" ca="1" si="58"/>
        <v>0</v>
      </c>
      <c r="AX88" s="9">
        <f t="shared" ca="1" si="58"/>
        <v>0</v>
      </c>
      <c r="AY88" s="9">
        <f t="shared" ca="1" si="58"/>
        <v>0</v>
      </c>
      <c r="AZ88" s="9">
        <f t="shared" ca="1" si="58"/>
        <v>0</v>
      </c>
      <c r="BA88" s="9">
        <f t="shared" ca="1" si="58"/>
        <v>0</v>
      </c>
      <c r="BB88" s="9">
        <f t="shared" ca="1" si="58"/>
        <v>0</v>
      </c>
      <c r="BC88" s="9">
        <f t="shared" ca="1" si="58"/>
        <v>0</v>
      </c>
      <c r="BD88" s="9">
        <f t="shared" ca="1" si="58"/>
        <v>0</v>
      </c>
      <c r="BE88" s="9">
        <f t="shared" ca="1" si="58"/>
        <v>0</v>
      </c>
      <c r="BF88" s="9">
        <f t="shared" ca="1" si="58"/>
        <v>0</v>
      </c>
      <c r="BG88" s="9">
        <f t="shared" ca="1" si="58"/>
        <v>0</v>
      </c>
      <c r="BH88" s="9">
        <f t="shared" ca="1" si="58"/>
        <v>0</v>
      </c>
      <c r="BI88" s="9">
        <f t="shared" ca="1" si="58"/>
        <v>0</v>
      </c>
      <c r="BJ88" s="9">
        <f t="shared" ca="1" si="58"/>
        <v>0</v>
      </c>
      <c r="BK88" s="9">
        <f t="shared" ca="1" si="58"/>
        <v>0</v>
      </c>
      <c r="BL88" s="9">
        <f t="shared" ca="1" si="58"/>
        <v>0</v>
      </c>
      <c r="BM88" s="9">
        <f t="shared" ca="1" si="58"/>
        <v>0</v>
      </c>
      <c r="BN88" s="9">
        <f t="shared" ca="1" si="58"/>
        <v>0</v>
      </c>
      <c r="BO88" s="9">
        <f t="shared" ca="1" si="58"/>
        <v>0</v>
      </c>
      <c r="BP88" s="9">
        <f t="shared" ca="1" si="58"/>
        <v>0</v>
      </c>
      <c r="BQ88" s="9">
        <f t="shared" ca="1" si="58"/>
        <v>0</v>
      </c>
      <c r="BR88" s="9">
        <f t="shared" ref="BR88:CF88" ca="1" si="59">BR84*BR52</f>
        <v>0</v>
      </c>
      <c r="BS88" s="9">
        <f t="shared" ca="1" si="59"/>
        <v>0</v>
      </c>
      <c r="BT88" s="9">
        <f t="shared" ca="1" si="59"/>
        <v>0</v>
      </c>
      <c r="BU88" s="9">
        <f t="shared" ca="1" si="59"/>
        <v>0</v>
      </c>
      <c r="BV88" s="9">
        <f t="shared" ca="1" si="59"/>
        <v>0</v>
      </c>
      <c r="BW88" s="9">
        <f t="shared" ca="1" si="59"/>
        <v>0</v>
      </c>
      <c r="BX88" s="9">
        <f t="shared" ca="1" si="59"/>
        <v>0</v>
      </c>
      <c r="BY88" s="9">
        <f t="shared" ca="1" si="59"/>
        <v>0</v>
      </c>
      <c r="BZ88" s="9">
        <f t="shared" ca="1" si="59"/>
        <v>0</v>
      </c>
      <c r="CA88" s="9">
        <f t="shared" ca="1" si="59"/>
        <v>0</v>
      </c>
      <c r="CB88" s="9">
        <f t="shared" ca="1" si="59"/>
        <v>0</v>
      </c>
      <c r="CC88" s="9">
        <f t="shared" ca="1" si="59"/>
        <v>0</v>
      </c>
      <c r="CD88" s="9">
        <f t="shared" ca="1" si="59"/>
        <v>0</v>
      </c>
      <c r="CE88" s="9">
        <f t="shared" ca="1" si="59"/>
        <v>0</v>
      </c>
      <c r="CF88" s="9">
        <f t="shared" ca="1" si="59"/>
        <v>0</v>
      </c>
      <c r="CG88" s="94"/>
    </row>
    <row r="89" spans="1:85" ht="15" customHeight="1" x14ac:dyDescent="0.2">
      <c r="A89" s="98"/>
      <c r="B89" s="7" t="s">
        <v>30</v>
      </c>
      <c r="C89" s="57" t="s">
        <v>5</v>
      </c>
      <c r="D89" s="8">
        <f ca="1">D84</f>
        <v>572703.43237127224</v>
      </c>
      <c r="E89" s="9">
        <f ca="1">E84*E97</f>
        <v>-3800</v>
      </c>
      <c r="F89" s="9">
        <f t="shared" ref="F89:BQ89" ca="1" si="60">(E89+F84)*F97</f>
        <v>-57800</v>
      </c>
      <c r="G89" s="9">
        <f t="shared" ca="1" si="60"/>
        <v>-37193.60868274013</v>
      </c>
      <c r="H89" s="9">
        <f t="shared" ca="1" si="60"/>
        <v>41354.633842783136</v>
      </c>
      <c r="I89" s="9">
        <f t="shared" ca="1" si="60"/>
        <v>143932.97383023537</v>
      </c>
      <c r="J89" s="9">
        <f t="shared" ca="1" si="60"/>
        <v>262826.36254865205</v>
      </c>
      <c r="K89" s="9">
        <f t="shared" ca="1" si="60"/>
        <v>417764.89745996211</v>
      </c>
      <c r="L89" s="9">
        <f t="shared" ca="1" si="60"/>
        <v>572703.43237127224</v>
      </c>
      <c r="M89" s="9">
        <f t="shared" ca="1" si="60"/>
        <v>0</v>
      </c>
      <c r="N89" s="9">
        <f t="shared" ca="1" si="60"/>
        <v>0</v>
      </c>
      <c r="O89" s="9">
        <f t="shared" ca="1" si="60"/>
        <v>0</v>
      </c>
      <c r="P89" s="9">
        <f t="shared" ca="1" si="60"/>
        <v>0</v>
      </c>
      <c r="Q89" s="9">
        <f t="shared" ca="1" si="60"/>
        <v>0</v>
      </c>
      <c r="R89" s="9">
        <f t="shared" ca="1" si="60"/>
        <v>0</v>
      </c>
      <c r="S89" s="9">
        <f t="shared" ca="1" si="60"/>
        <v>0</v>
      </c>
      <c r="T89" s="9">
        <f t="shared" ca="1" si="60"/>
        <v>0</v>
      </c>
      <c r="U89" s="9">
        <f t="shared" ca="1" si="60"/>
        <v>0</v>
      </c>
      <c r="V89" s="9">
        <f t="shared" ca="1" si="60"/>
        <v>0</v>
      </c>
      <c r="W89" s="9">
        <f t="shared" ca="1" si="60"/>
        <v>0</v>
      </c>
      <c r="X89" s="9">
        <f t="shared" ca="1" si="60"/>
        <v>0</v>
      </c>
      <c r="Y89" s="9">
        <f t="shared" ca="1" si="60"/>
        <v>0</v>
      </c>
      <c r="Z89" s="9">
        <f t="shared" ca="1" si="60"/>
        <v>0</v>
      </c>
      <c r="AA89" s="9">
        <f t="shared" ca="1" si="60"/>
        <v>0</v>
      </c>
      <c r="AB89" s="9">
        <f t="shared" ca="1" si="60"/>
        <v>0</v>
      </c>
      <c r="AC89" s="9">
        <f t="shared" ca="1" si="60"/>
        <v>0</v>
      </c>
      <c r="AD89" s="9">
        <f t="shared" ca="1" si="60"/>
        <v>0</v>
      </c>
      <c r="AE89" s="9">
        <f t="shared" ca="1" si="60"/>
        <v>0</v>
      </c>
      <c r="AF89" s="9">
        <f t="shared" ca="1" si="60"/>
        <v>0</v>
      </c>
      <c r="AG89" s="9">
        <f t="shared" ca="1" si="60"/>
        <v>0</v>
      </c>
      <c r="AH89" s="9">
        <f t="shared" ca="1" si="60"/>
        <v>0</v>
      </c>
      <c r="AI89" s="9">
        <f t="shared" ca="1" si="60"/>
        <v>0</v>
      </c>
      <c r="AJ89" s="9">
        <f t="shared" ca="1" si="60"/>
        <v>0</v>
      </c>
      <c r="AK89" s="9">
        <f t="shared" ca="1" si="60"/>
        <v>0</v>
      </c>
      <c r="AL89" s="9">
        <f t="shared" ca="1" si="60"/>
        <v>0</v>
      </c>
      <c r="AM89" s="9">
        <f t="shared" ca="1" si="60"/>
        <v>0</v>
      </c>
      <c r="AN89" s="9">
        <f t="shared" ca="1" si="60"/>
        <v>0</v>
      </c>
      <c r="AO89" s="9">
        <f t="shared" ca="1" si="60"/>
        <v>0</v>
      </c>
      <c r="AP89" s="9">
        <f t="shared" ca="1" si="60"/>
        <v>0</v>
      </c>
      <c r="AQ89" s="9">
        <f t="shared" ca="1" si="60"/>
        <v>0</v>
      </c>
      <c r="AR89" s="9">
        <f t="shared" ca="1" si="60"/>
        <v>0</v>
      </c>
      <c r="AS89" s="9">
        <f t="shared" ca="1" si="60"/>
        <v>0</v>
      </c>
      <c r="AT89" s="9">
        <f t="shared" ca="1" si="60"/>
        <v>0</v>
      </c>
      <c r="AU89" s="9">
        <f t="shared" ca="1" si="60"/>
        <v>0</v>
      </c>
      <c r="AV89" s="9">
        <f t="shared" ca="1" si="60"/>
        <v>0</v>
      </c>
      <c r="AW89" s="9">
        <f t="shared" ca="1" si="60"/>
        <v>0</v>
      </c>
      <c r="AX89" s="9">
        <f t="shared" ca="1" si="60"/>
        <v>0</v>
      </c>
      <c r="AY89" s="9">
        <f t="shared" ca="1" si="60"/>
        <v>0</v>
      </c>
      <c r="AZ89" s="9">
        <f t="shared" ca="1" si="60"/>
        <v>0</v>
      </c>
      <c r="BA89" s="9">
        <f t="shared" ca="1" si="60"/>
        <v>0</v>
      </c>
      <c r="BB89" s="9">
        <f t="shared" ca="1" si="60"/>
        <v>0</v>
      </c>
      <c r="BC89" s="9">
        <f t="shared" ca="1" si="60"/>
        <v>0</v>
      </c>
      <c r="BD89" s="9">
        <f t="shared" ca="1" si="60"/>
        <v>0</v>
      </c>
      <c r="BE89" s="9">
        <f t="shared" ca="1" si="60"/>
        <v>0</v>
      </c>
      <c r="BF89" s="9">
        <f t="shared" ca="1" si="60"/>
        <v>0</v>
      </c>
      <c r="BG89" s="9">
        <f t="shared" ca="1" si="60"/>
        <v>0</v>
      </c>
      <c r="BH89" s="9">
        <f t="shared" ca="1" si="60"/>
        <v>0</v>
      </c>
      <c r="BI89" s="9">
        <f t="shared" ca="1" si="60"/>
        <v>0</v>
      </c>
      <c r="BJ89" s="9">
        <f t="shared" ca="1" si="60"/>
        <v>0</v>
      </c>
      <c r="BK89" s="9">
        <f t="shared" ca="1" si="60"/>
        <v>0</v>
      </c>
      <c r="BL89" s="9">
        <f t="shared" ca="1" si="60"/>
        <v>0</v>
      </c>
      <c r="BM89" s="9">
        <f t="shared" ca="1" si="60"/>
        <v>0</v>
      </c>
      <c r="BN89" s="9">
        <f t="shared" ca="1" si="60"/>
        <v>0</v>
      </c>
      <c r="BO89" s="9">
        <f t="shared" ca="1" si="60"/>
        <v>0</v>
      </c>
      <c r="BP89" s="9">
        <f t="shared" ca="1" si="60"/>
        <v>0</v>
      </c>
      <c r="BQ89" s="9">
        <f t="shared" ca="1" si="60"/>
        <v>0</v>
      </c>
      <c r="BR89" s="9">
        <f t="shared" ref="BR89:CF89" ca="1" si="61">(BQ89+BR84)*BR97</f>
        <v>0</v>
      </c>
      <c r="BS89" s="9">
        <f t="shared" ca="1" si="61"/>
        <v>0</v>
      </c>
      <c r="BT89" s="9">
        <f t="shared" ca="1" si="61"/>
        <v>0</v>
      </c>
      <c r="BU89" s="9">
        <f t="shared" ca="1" si="61"/>
        <v>0</v>
      </c>
      <c r="BV89" s="9">
        <f t="shared" ca="1" si="61"/>
        <v>0</v>
      </c>
      <c r="BW89" s="9">
        <f t="shared" ca="1" si="61"/>
        <v>0</v>
      </c>
      <c r="BX89" s="9">
        <f t="shared" ca="1" si="61"/>
        <v>0</v>
      </c>
      <c r="BY89" s="9">
        <f t="shared" ca="1" si="61"/>
        <v>0</v>
      </c>
      <c r="BZ89" s="9">
        <f t="shared" ca="1" si="61"/>
        <v>0</v>
      </c>
      <c r="CA89" s="9">
        <f t="shared" ca="1" si="61"/>
        <v>0</v>
      </c>
      <c r="CB89" s="9">
        <f t="shared" ca="1" si="61"/>
        <v>0</v>
      </c>
      <c r="CC89" s="9">
        <f t="shared" ca="1" si="61"/>
        <v>0</v>
      </c>
      <c r="CD89" s="9">
        <f t="shared" ca="1" si="61"/>
        <v>0</v>
      </c>
      <c r="CE89" s="9">
        <f t="shared" ca="1" si="61"/>
        <v>0</v>
      </c>
      <c r="CF89" s="9">
        <f t="shared" ca="1" si="61"/>
        <v>0</v>
      </c>
      <c r="CG89" s="94"/>
    </row>
    <row r="90" spans="1:85" ht="15" customHeight="1" x14ac:dyDescent="0.2">
      <c r="A90" s="98"/>
      <c r="B90" s="7" t="s">
        <v>148</v>
      </c>
      <c r="C90" s="57" t="s">
        <v>10</v>
      </c>
      <c r="D90" s="63">
        <f ca="1">SUM(E90:CF90)</f>
        <v>3.4735129327770067</v>
      </c>
      <c r="E90" s="91">
        <f ca="1">IF(E89&lt;0,1,0)</f>
        <v>1</v>
      </c>
      <c r="F90" s="91">
        <f t="shared" ref="F90:BQ90" ca="1" si="62">IF(F89&lt;0,1,IF(E90&lt;1,0,ABS(E89)/(ABS(E89)+F89)))*F$97</f>
        <v>1</v>
      </c>
      <c r="G90" s="91">
        <f t="shared" ca="1" si="62"/>
        <v>1</v>
      </c>
      <c r="H90" s="91">
        <f t="shared" ca="1" si="62"/>
        <v>0.47351293277700685</v>
      </c>
      <c r="I90" s="91">
        <f t="shared" ca="1" si="62"/>
        <v>0</v>
      </c>
      <c r="J90" s="91">
        <f t="shared" ca="1" si="62"/>
        <v>0</v>
      </c>
      <c r="K90" s="91">
        <f t="shared" ca="1" si="62"/>
        <v>0</v>
      </c>
      <c r="L90" s="91">
        <f t="shared" ca="1" si="62"/>
        <v>0</v>
      </c>
      <c r="M90" s="91">
        <f t="shared" ca="1" si="62"/>
        <v>0</v>
      </c>
      <c r="N90" s="91">
        <f t="shared" ca="1" si="62"/>
        <v>0</v>
      </c>
      <c r="O90" s="91">
        <f t="shared" ca="1" si="62"/>
        <v>0</v>
      </c>
      <c r="P90" s="91">
        <f t="shared" ca="1" si="62"/>
        <v>0</v>
      </c>
      <c r="Q90" s="91">
        <f t="shared" ca="1" si="62"/>
        <v>0</v>
      </c>
      <c r="R90" s="91">
        <f t="shared" ca="1" si="62"/>
        <v>0</v>
      </c>
      <c r="S90" s="91">
        <f t="shared" ca="1" si="62"/>
        <v>0</v>
      </c>
      <c r="T90" s="91">
        <f t="shared" ca="1" si="62"/>
        <v>0</v>
      </c>
      <c r="U90" s="91">
        <f t="shared" ca="1" si="62"/>
        <v>0</v>
      </c>
      <c r="V90" s="91">
        <f t="shared" ca="1" si="62"/>
        <v>0</v>
      </c>
      <c r="W90" s="91">
        <f t="shared" ca="1" si="62"/>
        <v>0</v>
      </c>
      <c r="X90" s="91">
        <f t="shared" ca="1" si="62"/>
        <v>0</v>
      </c>
      <c r="Y90" s="91">
        <f t="shared" ca="1" si="62"/>
        <v>0</v>
      </c>
      <c r="Z90" s="91">
        <f t="shared" ca="1" si="62"/>
        <v>0</v>
      </c>
      <c r="AA90" s="91">
        <f t="shared" ca="1" si="62"/>
        <v>0</v>
      </c>
      <c r="AB90" s="91">
        <f t="shared" ca="1" si="62"/>
        <v>0</v>
      </c>
      <c r="AC90" s="91">
        <f t="shared" ca="1" si="62"/>
        <v>0</v>
      </c>
      <c r="AD90" s="91">
        <f t="shared" ca="1" si="62"/>
        <v>0</v>
      </c>
      <c r="AE90" s="91">
        <f t="shared" ca="1" si="62"/>
        <v>0</v>
      </c>
      <c r="AF90" s="91">
        <f t="shared" ca="1" si="62"/>
        <v>0</v>
      </c>
      <c r="AG90" s="91">
        <f t="shared" ca="1" si="62"/>
        <v>0</v>
      </c>
      <c r="AH90" s="91">
        <f t="shared" ca="1" si="62"/>
        <v>0</v>
      </c>
      <c r="AI90" s="91">
        <f t="shared" ca="1" si="62"/>
        <v>0</v>
      </c>
      <c r="AJ90" s="91">
        <f t="shared" ca="1" si="62"/>
        <v>0</v>
      </c>
      <c r="AK90" s="91">
        <f t="shared" ca="1" si="62"/>
        <v>0</v>
      </c>
      <c r="AL90" s="91">
        <f t="shared" ca="1" si="62"/>
        <v>0</v>
      </c>
      <c r="AM90" s="91">
        <f t="shared" ca="1" si="62"/>
        <v>0</v>
      </c>
      <c r="AN90" s="91">
        <f t="shared" ca="1" si="62"/>
        <v>0</v>
      </c>
      <c r="AO90" s="91">
        <f t="shared" ca="1" si="62"/>
        <v>0</v>
      </c>
      <c r="AP90" s="91">
        <f t="shared" ca="1" si="62"/>
        <v>0</v>
      </c>
      <c r="AQ90" s="91">
        <f t="shared" ca="1" si="62"/>
        <v>0</v>
      </c>
      <c r="AR90" s="91">
        <f t="shared" ca="1" si="62"/>
        <v>0</v>
      </c>
      <c r="AS90" s="91">
        <f t="shared" ca="1" si="62"/>
        <v>0</v>
      </c>
      <c r="AT90" s="91">
        <f t="shared" ca="1" si="62"/>
        <v>0</v>
      </c>
      <c r="AU90" s="91">
        <f t="shared" ca="1" si="62"/>
        <v>0</v>
      </c>
      <c r="AV90" s="91">
        <f t="shared" ca="1" si="62"/>
        <v>0</v>
      </c>
      <c r="AW90" s="91">
        <f t="shared" ca="1" si="62"/>
        <v>0</v>
      </c>
      <c r="AX90" s="91">
        <f t="shared" ca="1" si="62"/>
        <v>0</v>
      </c>
      <c r="AY90" s="91">
        <f t="shared" ca="1" si="62"/>
        <v>0</v>
      </c>
      <c r="AZ90" s="91">
        <f t="shared" ca="1" si="62"/>
        <v>0</v>
      </c>
      <c r="BA90" s="91">
        <f t="shared" ca="1" si="62"/>
        <v>0</v>
      </c>
      <c r="BB90" s="91">
        <f t="shared" ca="1" si="62"/>
        <v>0</v>
      </c>
      <c r="BC90" s="91">
        <f t="shared" ca="1" si="62"/>
        <v>0</v>
      </c>
      <c r="BD90" s="91">
        <f t="shared" ca="1" si="62"/>
        <v>0</v>
      </c>
      <c r="BE90" s="91">
        <f t="shared" ca="1" si="62"/>
        <v>0</v>
      </c>
      <c r="BF90" s="91">
        <f t="shared" ca="1" si="62"/>
        <v>0</v>
      </c>
      <c r="BG90" s="91">
        <f t="shared" ca="1" si="62"/>
        <v>0</v>
      </c>
      <c r="BH90" s="91">
        <f t="shared" ca="1" si="62"/>
        <v>0</v>
      </c>
      <c r="BI90" s="91">
        <f t="shared" ca="1" si="62"/>
        <v>0</v>
      </c>
      <c r="BJ90" s="91">
        <f t="shared" ca="1" si="62"/>
        <v>0</v>
      </c>
      <c r="BK90" s="91">
        <f t="shared" ca="1" si="62"/>
        <v>0</v>
      </c>
      <c r="BL90" s="91">
        <f t="shared" ca="1" si="62"/>
        <v>0</v>
      </c>
      <c r="BM90" s="91">
        <f t="shared" ca="1" si="62"/>
        <v>0</v>
      </c>
      <c r="BN90" s="91">
        <f t="shared" ca="1" si="62"/>
        <v>0</v>
      </c>
      <c r="BO90" s="91">
        <f t="shared" ca="1" si="62"/>
        <v>0</v>
      </c>
      <c r="BP90" s="91">
        <f t="shared" ca="1" si="62"/>
        <v>0</v>
      </c>
      <c r="BQ90" s="91">
        <f t="shared" ca="1" si="62"/>
        <v>0</v>
      </c>
      <c r="BR90" s="91">
        <f t="shared" ref="BR90:CF90" ca="1" si="63">IF(BR89&lt;0,1,IF(BQ90&lt;1,0,ABS(BQ89)/(ABS(BQ89)+BR89)))*BR$97</f>
        <v>0</v>
      </c>
      <c r="BS90" s="91">
        <f t="shared" ca="1" si="63"/>
        <v>0</v>
      </c>
      <c r="BT90" s="91">
        <f t="shared" ca="1" si="63"/>
        <v>0</v>
      </c>
      <c r="BU90" s="91">
        <f t="shared" ca="1" si="63"/>
        <v>0</v>
      </c>
      <c r="BV90" s="91">
        <f t="shared" ca="1" si="63"/>
        <v>0</v>
      </c>
      <c r="BW90" s="91">
        <f t="shared" ca="1" si="63"/>
        <v>0</v>
      </c>
      <c r="BX90" s="91">
        <f t="shared" ca="1" si="63"/>
        <v>0</v>
      </c>
      <c r="BY90" s="91">
        <f t="shared" ca="1" si="63"/>
        <v>0</v>
      </c>
      <c r="BZ90" s="91">
        <f t="shared" ca="1" si="63"/>
        <v>0</v>
      </c>
      <c r="CA90" s="91">
        <f t="shared" ca="1" si="63"/>
        <v>0</v>
      </c>
      <c r="CB90" s="91">
        <f t="shared" ca="1" si="63"/>
        <v>0</v>
      </c>
      <c r="CC90" s="91">
        <f t="shared" ca="1" si="63"/>
        <v>0</v>
      </c>
      <c r="CD90" s="91">
        <f t="shared" ca="1" si="63"/>
        <v>0</v>
      </c>
      <c r="CE90" s="91">
        <f t="shared" ca="1" si="63"/>
        <v>0</v>
      </c>
      <c r="CF90" s="91">
        <f t="shared" ca="1" si="63"/>
        <v>0</v>
      </c>
      <c r="CG90" s="94"/>
    </row>
    <row r="91" spans="1:85" ht="15" customHeight="1" x14ac:dyDescent="0.2">
      <c r="A91" s="98"/>
      <c r="B91" s="7" t="s">
        <v>147</v>
      </c>
      <c r="C91" s="57" t="s">
        <v>5</v>
      </c>
      <c r="D91" s="8">
        <f ca="1">D88</f>
        <v>255403.76667136722</v>
      </c>
      <c r="E91" s="9">
        <f ca="1">E88*E97</f>
        <v>-3559.026084010437</v>
      </c>
      <c r="F91" s="9">
        <f t="shared" ref="F91:BQ91" ca="1" si="64">(E91+F88)*F97</f>
        <v>-47923.617158932779</v>
      </c>
      <c r="G91" s="9">
        <f t="shared" ca="1" si="64"/>
        <v>-33073.160298632843</v>
      </c>
      <c r="H91" s="9">
        <f t="shared" ca="1" si="64"/>
        <v>16582.583623979583</v>
      </c>
      <c r="I91" s="9">
        <f t="shared" ca="1" si="64"/>
        <v>73465.759487554024</v>
      </c>
      <c r="J91" s="9">
        <f t="shared" ca="1" si="64"/>
        <v>131299.46552801371</v>
      </c>
      <c r="K91" s="9">
        <f t="shared" ca="1" si="64"/>
        <v>197411.102585688</v>
      </c>
      <c r="L91" s="9">
        <f t="shared" ca="1" si="64"/>
        <v>255403.76667136722</v>
      </c>
      <c r="M91" s="9">
        <f t="shared" ca="1" si="64"/>
        <v>0</v>
      </c>
      <c r="N91" s="9">
        <f t="shared" ca="1" si="64"/>
        <v>0</v>
      </c>
      <c r="O91" s="9">
        <f t="shared" ca="1" si="64"/>
        <v>0</v>
      </c>
      <c r="P91" s="9">
        <f t="shared" ca="1" si="64"/>
        <v>0</v>
      </c>
      <c r="Q91" s="9">
        <f t="shared" ca="1" si="64"/>
        <v>0</v>
      </c>
      <c r="R91" s="9">
        <f t="shared" ca="1" si="64"/>
        <v>0</v>
      </c>
      <c r="S91" s="9">
        <f t="shared" ca="1" si="64"/>
        <v>0</v>
      </c>
      <c r="T91" s="9">
        <f t="shared" ca="1" si="64"/>
        <v>0</v>
      </c>
      <c r="U91" s="9">
        <f t="shared" ca="1" si="64"/>
        <v>0</v>
      </c>
      <c r="V91" s="9">
        <f t="shared" ca="1" si="64"/>
        <v>0</v>
      </c>
      <c r="W91" s="9">
        <f t="shared" ca="1" si="64"/>
        <v>0</v>
      </c>
      <c r="X91" s="9">
        <f t="shared" ca="1" si="64"/>
        <v>0</v>
      </c>
      <c r="Y91" s="9">
        <f t="shared" ca="1" si="64"/>
        <v>0</v>
      </c>
      <c r="Z91" s="9">
        <f t="shared" ca="1" si="64"/>
        <v>0</v>
      </c>
      <c r="AA91" s="9">
        <f t="shared" ca="1" si="64"/>
        <v>0</v>
      </c>
      <c r="AB91" s="9">
        <f t="shared" ca="1" si="64"/>
        <v>0</v>
      </c>
      <c r="AC91" s="9">
        <f t="shared" ca="1" si="64"/>
        <v>0</v>
      </c>
      <c r="AD91" s="9">
        <f t="shared" ca="1" si="64"/>
        <v>0</v>
      </c>
      <c r="AE91" s="9">
        <f t="shared" ca="1" si="64"/>
        <v>0</v>
      </c>
      <c r="AF91" s="9">
        <f t="shared" ca="1" si="64"/>
        <v>0</v>
      </c>
      <c r="AG91" s="9">
        <f t="shared" ca="1" si="64"/>
        <v>0</v>
      </c>
      <c r="AH91" s="9">
        <f t="shared" ca="1" si="64"/>
        <v>0</v>
      </c>
      <c r="AI91" s="9">
        <f t="shared" ca="1" si="64"/>
        <v>0</v>
      </c>
      <c r="AJ91" s="9">
        <f t="shared" ca="1" si="64"/>
        <v>0</v>
      </c>
      <c r="AK91" s="9">
        <f t="shared" ca="1" si="64"/>
        <v>0</v>
      </c>
      <c r="AL91" s="9">
        <f t="shared" ca="1" si="64"/>
        <v>0</v>
      </c>
      <c r="AM91" s="9">
        <f t="shared" ca="1" si="64"/>
        <v>0</v>
      </c>
      <c r="AN91" s="9">
        <f t="shared" ca="1" si="64"/>
        <v>0</v>
      </c>
      <c r="AO91" s="9">
        <f t="shared" ca="1" si="64"/>
        <v>0</v>
      </c>
      <c r="AP91" s="9">
        <f t="shared" ca="1" si="64"/>
        <v>0</v>
      </c>
      <c r="AQ91" s="9">
        <f t="shared" ca="1" si="64"/>
        <v>0</v>
      </c>
      <c r="AR91" s="9">
        <f t="shared" ca="1" si="64"/>
        <v>0</v>
      </c>
      <c r="AS91" s="9">
        <f t="shared" ca="1" si="64"/>
        <v>0</v>
      </c>
      <c r="AT91" s="9">
        <f t="shared" ca="1" si="64"/>
        <v>0</v>
      </c>
      <c r="AU91" s="9">
        <f t="shared" ca="1" si="64"/>
        <v>0</v>
      </c>
      <c r="AV91" s="9">
        <f t="shared" ca="1" si="64"/>
        <v>0</v>
      </c>
      <c r="AW91" s="9">
        <f t="shared" ca="1" si="64"/>
        <v>0</v>
      </c>
      <c r="AX91" s="9">
        <f t="shared" ca="1" si="64"/>
        <v>0</v>
      </c>
      <c r="AY91" s="9">
        <f t="shared" ca="1" si="64"/>
        <v>0</v>
      </c>
      <c r="AZ91" s="9">
        <f t="shared" ca="1" si="64"/>
        <v>0</v>
      </c>
      <c r="BA91" s="9">
        <f t="shared" ca="1" si="64"/>
        <v>0</v>
      </c>
      <c r="BB91" s="9">
        <f t="shared" ca="1" si="64"/>
        <v>0</v>
      </c>
      <c r="BC91" s="9">
        <f t="shared" ca="1" si="64"/>
        <v>0</v>
      </c>
      <c r="BD91" s="9">
        <f t="shared" ca="1" si="64"/>
        <v>0</v>
      </c>
      <c r="BE91" s="9">
        <f t="shared" ca="1" si="64"/>
        <v>0</v>
      </c>
      <c r="BF91" s="9">
        <f t="shared" ca="1" si="64"/>
        <v>0</v>
      </c>
      <c r="BG91" s="9">
        <f t="shared" ca="1" si="64"/>
        <v>0</v>
      </c>
      <c r="BH91" s="9">
        <f t="shared" ca="1" si="64"/>
        <v>0</v>
      </c>
      <c r="BI91" s="9">
        <f t="shared" ca="1" si="64"/>
        <v>0</v>
      </c>
      <c r="BJ91" s="9">
        <f t="shared" ca="1" si="64"/>
        <v>0</v>
      </c>
      <c r="BK91" s="9">
        <f t="shared" ca="1" si="64"/>
        <v>0</v>
      </c>
      <c r="BL91" s="9">
        <f t="shared" ca="1" si="64"/>
        <v>0</v>
      </c>
      <c r="BM91" s="9">
        <f t="shared" ca="1" si="64"/>
        <v>0</v>
      </c>
      <c r="BN91" s="9">
        <f t="shared" ca="1" si="64"/>
        <v>0</v>
      </c>
      <c r="BO91" s="9">
        <f t="shared" ca="1" si="64"/>
        <v>0</v>
      </c>
      <c r="BP91" s="9">
        <f t="shared" ca="1" si="64"/>
        <v>0</v>
      </c>
      <c r="BQ91" s="9">
        <f t="shared" ca="1" si="64"/>
        <v>0</v>
      </c>
      <c r="BR91" s="9">
        <f t="shared" ref="BR91:CF91" ca="1" si="65">(BQ91+BR88)*BR97</f>
        <v>0</v>
      </c>
      <c r="BS91" s="9">
        <f t="shared" ca="1" si="65"/>
        <v>0</v>
      </c>
      <c r="BT91" s="9">
        <f t="shared" ca="1" si="65"/>
        <v>0</v>
      </c>
      <c r="BU91" s="9">
        <f t="shared" ca="1" si="65"/>
        <v>0</v>
      </c>
      <c r="BV91" s="9">
        <f t="shared" ca="1" si="65"/>
        <v>0</v>
      </c>
      <c r="BW91" s="9">
        <f t="shared" ca="1" si="65"/>
        <v>0</v>
      </c>
      <c r="BX91" s="9">
        <f t="shared" ca="1" si="65"/>
        <v>0</v>
      </c>
      <c r="BY91" s="9">
        <f t="shared" ca="1" si="65"/>
        <v>0</v>
      </c>
      <c r="BZ91" s="9">
        <f t="shared" ca="1" si="65"/>
        <v>0</v>
      </c>
      <c r="CA91" s="9">
        <f t="shared" ca="1" si="65"/>
        <v>0</v>
      </c>
      <c r="CB91" s="9">
        <f t="shared" ca="1" si="65"/>
        <v>0</v>
      </c>
      <c r="CC91" s="9">
        <f t="shared" ca="1" si="65"/>
        <v>0</v>
      </c>
      <c r="CD91" s="9">
        <f t="shared" ca="1" si="65"/>
        <v>0</v>
      </c>
      <c r="CE91" s="9">
        <f t="shared" ca="1" si="65"/>
        <v>0</v>
      </c>
      <c r="CF91" s="9">
        <f t="shared" ca="1" si="65"/>
        <v>0</v>
      </c>
      <c r="CG91" s="94"/>
    </row>
    <row r="92" spans="1:85" ht="15" customHeight="1" x14ac:dyDescent="0.2">
      <c r="A92" s="98"/>
      <c r="B92" s="7" t="s">
        <v>146</v>
      </c>
      <c r="C92" s="57" t="s">
        <v>10</v>
      </c>
      <c r="D92" s="63">
        <f ca="1">SUM(E92:CF92)</f>
        <v>3.6660490345321737</v>
      </c>
      <c r="E92" s="91">
        <f ca="1">IF(E91&lt;0,1,0)</f>
        <v>1</v>
      </c>
      <c r="F92" s="91">
        <f t="shared" ref="F92:BQ92" ca="1" si="66">IF(F91&lt;0,1,IF(E92&lt;1,0,ABS(E91)/(ABS(E91)+F91)))*F97</f>
        <v>1</v>
      </c>
      <c r="G92" s="91">
        <f t="shared" ca="1" si="66"/>
        <v>1</v>
      </c>
      <c r="H92" s="91">
        <f t="shared" ca="1" si="66"/>
        <v>0.66604903453217346</v>
      </c>
      <c r="I92" s="91">
        <f t="shared" ca="1" si="66"/>
        <v>0</v>
      </c>
      <c r="J92" s="91">
        <f t="shared" ca="1" si="66"/>
        <v>0</v>
      </c>
      <c r="K92" s="91">
        <f t="shared" ca="1" si="66"/>
        <v>0</v>
      </c>
      <c r="L92" s="91">
        <f t="shared" ca="1" si="66"/>
        <v>0</v>
      </c>
      <c r="M92" s="91">
        <f t="shared" ca="1" si="66"/>
        <v>0</v>
      </c>
      <c r="N92" s="91">
        <f t="shared" ca="1" si="66"/>
        <v>0</v>
      </c>
      <c r="O92" s="91">
        <f t="shared" ca="1" si="66"/>
        <v>0</v>
      </c>
      <c r="P92" s="91">
        <f t="shared" ca="1" si="66"/>
        <v>0</v>
      </c>
      <c r="Q92" s="91">
        <f t="shared" ca="1" si="66"/>
        <v>0</v>
      </c>
      <c r="R92" s="91">
        <f t="shared" ca="1" si="66"/>
        <v>0</v>
      </c>
      <c r="S92" s="91">
        <f t="shared" ca="1" si="66"/>
        <v>0</v>
      </c>
      <c r="T92" s="91">
        <f t="shared" ca="1" si="66"/>
        <v>0</v>
      </c>
      <c r="U92" s="91">
        <f t="shared" ca="1" si="66"/>
        <v>0</v>
      </c>
      <c r="V92" s="91">
        <f t="shared" ca="1" si="66"/>
        <v>0</v>
      </c>
      <c r="W92" s="91">
        <f t="shared" ca="1" si="66"/>
        <v>0</v>
      </c>
      <c r="X92" s="91">
        <f t="shared" ca="1" si="66"/>
        <v>0</v>
      </c>
      <c r="Y92" s="91">
        <f t="shared" ca="1" si="66"/>
        <v>0</v>
      </c>
      <c r="Z92" s="91">
        <f t="shared" ca="1" si="66"/>
        <v>0</v>
      </c>
      <c r="AA92" s="91">
        <f t="shared" ca="1" si="66"/>
        <v>0</v>
      </c>
      <c r="AB92" s="91">
        <f t="shared" ca="1" si="66"/>
        <v>0</v>
      </c>
      <c r="AC92" s="91">
        <f t="shared" ca="1" si="66"/>
        <v>0</v>
      </c>
      <c r="AD92" s="91">
        <f t="shared" ca="1" si="66"/>
        <v>0</v>
      </c>
      <c r="AE92" s="91">
        <f t="shared" ca="1" si="66"/>
        <v>0</v>
      </c>
      <c r="AF92" s="91">
        <f t="shared" ca="1" si="66"/>
        <v>0</v>
      </c>
      <c r="AG92" s="91">
        <f t="shared" ca="1" si="66"/>
        <v>0</v>
      </c>
      <c r="AH92" s="91">
        <f t="shared" ca="1" si="66"/>
        <v>0</v>
      </c>
      <c r="AI92" s="91">
        <f t="shared" ca="1" si="66"/>
        <v>0</v>
      </c>
      <c r="AJ92" s="91">
        <f t="shared" ca="1" si="66"/>
        <v>0</v>
      </c>
      <c r="AK92" s="91">
        <f t="shared" ca="1" si="66"/>
        <v>0</v>
      </c>
      <c r="AL92" s="91">
        <f t="shared" ca="1" si="66"/>
        <v>0</v>
      </c>
      <c r="AM92" s="91">
        <f t="shared" ca="1" si="66"/>
        <v>0</v>
      </c>
      <c r="AN92" s="91">
        <f t="shared" ca="1" si="66"/>
        <v>0</v>
      </c>
      <c r="AO92" s="91">
        <f t="shared" ca="1" si="66"/>
        <v>0</v>
      </c>
      <c r="AP92" s="91">
        <f t="shared" ca="1" si="66"/>
        <v>0</v>
      </c>
      <c r="AQ92" s="91">
        <f t="shared" ca="1" si="66"/>
        <v>0</v>
      </c>
      <c r="AR92" s="91">
        <f t="shared" ca="1" si="66"/>
        <v>0</v>
      </c>
      <c r="AS92" s="91">
        <f t="shared" ca="1" si="66"/>
        <v>0</v>
      </c>
      <c r="AT92" s="91">
        <f t="shared" ca="1" si="66"/>
        <v>0</v>
      </c>
      <c r="AU92" s="91">
        <f t="shared" ca="1" si="66"/>
        <v>0</v>
      </c>
      <c r="AV92" s="91">
        <f t="shared" ca="1" si="66"/>
        <v>0</v>
      </c>
      <c r="AW92" s="91">
        <f t="shared" ca="1" si="66"/>
        <v>0</v>
      </c>
      <c r="AX92" s="91">
        <f t="shared" ca="1" si="66"/>
        <v>0</v>
      </c>
      <c r="AY92" s="91">
        <f t="shared" ca="1" si="66"/>
        <v>0</v>
      </c>
      <c r="AZ92" s="91">
        <f t="shared" ca="1" si="66"/>
        <v>0</v>
      </c>
      <c r="BA92" s="91">
        <f t="shared" ca="1" si="66"/>
        <v>0</v>
      </c>
      <c r="BB92" s="91">
        <f t="shared" ca="1" si="66"/>
        <v>0</v>
      </c>
      <c r="BC92" s="91">
        <f t="shared" ca="1" si="66"/>
        <v>0</v>
      </c>
      <c r="BD92" s="91">
        <f t="shared" ca="1" si="66"/>
        <v>0</v>
      </c>
      <c r="BE92" s="91">
        <f t="shared" ca="1" si="66"/>
        <v>0</v>
      </c>
      <c r="BF92" s="91">
        <f t="shared" ca="1" si="66"/>
        <v>0</v>
      </c>
      <c r="BG92" s="91">
        <f t="shared" ca="1" si="66"/>
        <v>0</v>
      </c>
      <c r="BH92" s="91">
        <f t="shared" ca="1" si="66"/>
        <v>0</v>
      </c>
      <c r="BI92" s="91">
        <f t="shared" ca="1" si="66"/>
        <v>0</v>
      </c>
      <c r="BJ92" s="91">
        <f t="shared" ca="1" si="66"/>
        <v>0</v>
      </c>
      <c r="BK92" s="91">
        <f t="shared" ca="1" si="66"/>
        <v>0</v>
      </c>
      <c r="BL92" s="91">
        <f t="shared" ca="1" si="66"/>
        <v>0</v>
      </c>
      <c r="BM92" s="91">
        <f t="shared" ca="1" si="66"/>
        <v>0</v>
      </c>
      <c r="BN92" s="91">
        <f t="shared" ca="1" si="66"/>
        <v>0</v>
      </c>
      <c r="BO92" s="91">
        <f t="shared" ca="1" si="66"/>
        <v>0</v>
      </c>
      <c r="BP92" s="91">
        <f t="shared" ca="1" si="66"/>
        <v>0</v>
      </c>
      <c r="BQ92" s="91">
        <f t="shared" ca="1" si="66"/>
        <v>0</v>
      </c>
      <c r="BR92" s="91">
        <f t="shared" ref="BR92:CF92" ca="1" si="67">IF(BR91&lt;0,1,IF(BQ92&lt;1,0,ABS(BQ91)/(ABS(BQ91)+BR91)))*BR97</f>
        <v>0</v>
      </c>
      <c r="BS92" s="91">
        <f t="shared" ca="1" si="67"/>
        <v>0</v>
      </c>
      <c r="BT92" s="91">
        <f t="shared" ca="1" si="67"/>
        <v>0</v>
      </c>
      <c r="BU92" s="91">
        <f t="shared" ca="1" si="67"/>
        <v>0</v>
      </c>
      <c r="BV92" s="91">
        <f t="shared" ca="1" si="67"/>
        <v>0</v>
      </c>
      <c r="BW92" s="91">
        <f t="shared" ca="1" si="67"/>
        <v>0</v>
      </c>
      <c r="BX92" s="91">
        <f t="shared" ca="1" si="67"/>
        <v>0</v>
      </c>
      <c r="BY92" s="91">
        <f t="shared" ca="1" si="67"/>
        <v>0</v>
      </c>
      <c r="BZ92" s="91">
        <f t="shared" ca="1" si="67"/>
        <v>0</v>
      </c>
      <c r="CA92" s="91">
        <f t="shared" ca="1" si="67"/>
        <v>0</v>
      </c>
      <c r="CB92" s="91">
        <f t="shared" ca="1" si="67"/>
        <v>0</v>
      </c>
      <c r="CC92" s="91">
        <f t="shared" ca="1" si="67"/>
        <v>0</v>
      </c>
      <c r="CD92" s="91">
        <f t="shared" ca="1" si="67"/>
        <v>0</v>
      </c>
      <c r="CE92" s="91">
        <f t="shared" ca="1" si="67"/>
        <v>0</v>
      </c>
      <c r="CF92" s="91">
        <f t="shared" ca="1" si="67"/>
        <v>0</v>
      </c>
      <c r="CG92" s="94"/>
    </row>
    <row r="93" spans="1:85" x14ac:dyDescent="0.2">
      <c r="A93" s="94"/>
      <c r="B93" s="113"/>
      <c r="C93" s="95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94"/>
      <c r="AX93" s="94"/>
      <c r="AY93" s="94"/>
      <c r="AZ93" s="94"/>
      <c r="BA93" s="94"/>
      <c r="BB93" s="94"/>
      <c r="BC93" s="94"/>
      <c r="BD93" s="94"/>
      <c r="BE93" s="94"/>
      <c r="BF93" s="94"/>
      <c r="BG93" s="94"/>
      <c r="BH93" s="94"/>
      <c r="BI93" s="94"/>
      <c r="BJ93" s="94"/>
      <c r="BK93" s="94"/>
      <c r="BL93" s="94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4"/>
      <c r="BZ93" s="94"/>
      <c r="CA93" s="94"/>
      <c r="CB93" s="94"/>
      <c r="CC93" s="94"/>
      <c r="CD93" s="94"/>
      <c r="CE93" s="94"/>
      <c r="CF93" s="94"/>
      <c r="CG93" s="94"/>
    </row>
    <row r="94" spans="1:85" ht="18" customHeight="1" x14ac:dyDescent="0.2">
      <c r="A94" s="94"/>
      <c r="B94" s="96" t="s">
        <v>172</v>
      </c>
      <c r="C94" s="96" t="s">
        <v>166</v>
      </c>
      <c r="D94" s="96" t="s">
        <v>4</v>
      </c>
      <c r="E94" s="96">
        <f>$E$17</f>
        <v>2022</v>
      </c>
      <c r="F94" s="96">
        <f t="shared" ref="F94:BQ94" si="68">E94+1</f>
        <v>2023</v>
      </c>
      <c r="G94" s="96">
        <f t="shared" si="68"/>
        <v>2024</v>
      </c>
      <c r="H94" s="96">
        <f t="shared" si="68"/>
        <v>2025</v>
      </c>
      <c r="I94" s="96">
        <f t="shared" si="68"/>
        <v>2026</v>
      </c>
      <c r="J94" s="96">
        <f t="shared" si="68"/>
        <v>2027</v>
      </c>
      <c r="K94" s="96">
        <f t="shared" si="68"/>
        <v>2028</v>
      </c>
      <c r="L94" s="96">
        <f t="shared" si="68"/>
        <v>2029</v>
      </c>
      <c r="M94" s="96">
        <f t="shared" si="68"/>
        <v>2030</v>
      </c>
      <c r="N94" s="96">
        <f t="shared" si="68"/>
        <v>2031</v>
      </c>
      <c r="O94" s="96">
        <f t="shared" si="68"/>
        <v>2032</v>
      </c>
      <c r="P94" s="96">
        <f t="shared" si="68"/>
        <v>2033</v>
      </c>
      <c r="Q94" s="96">
        <f t="shared" si="68"/>
        <v>2034</v>
      </c>
      <c r="R94" s="96">
        <f t="shared" si="68"/>
        <v>2035</v>
      </c>
      <c r="S94" s="96">
        <f t="shared" si="68"/>
        <v>2036</v>
      </c>
      <c r="T94" s="96">
        <f t="shared" si="68"/>
        <v>2037</v>
      </c>
      <c r="U94" s="96">
        <f t="shared" si="68"/>
        <v>2038</v>
      </c>
      <c r="V94" s="96">
        <f t="shared" si="68"/>
        <v>2039</v>
      </c>
      <c r="W94" s="96">
        <f t="shared" si="68"/>
        <v>2040</v>
      </c>
      <c r="X94" s="96">
        <f t="shared" si="68"/>
        <v>2041</v>
      </c>
      <c r="Y94" s="96">
        <f t="shared" si="68"/>
        <v>2042</v>
      </c>
      <c r="Z94" s="96">
        <f t="shared" si="68"/>
        <v>2043</v>
      </c>
      <c r="AA94" s="96">
        <f t="shared" si="68"/>
        <v>2044</v>
      </c>
      <c r="AB94" s="96">
        <f t="shared" si="68"/>
        <v>2045</v>
      </c>
      <c r="AC94" s="96">
        <f t="shared" si="68"/>
        <v>2046</v>
      </c>
      <c r="AD94" s="96">
        <f t="shared" si="68"/>
        <v>2047</v>
      </c>
      <c r="AE94" s="96">
        <f t="shared" si="68"/>
        <v>2048</v>
      </c>
      <c r="AF94" s="96">
        <f t="shared" si="68"/>
        <v>2049</v>
      </c>
      <c r="AG94" s="96">
        <f t="shared" si="68"/>
        <v>2050</v>
      </c>
      <c r="AH94" s="96">
        <f t="shared" si="68"/>
        <v>2051</v>
      </c>
      <c r="AI94" s="96">
        <f t="shared" si="68"/>
        <v>2052</v>
      </c>
      <c r="AJ94" s="96">
        <f t="shared" si="68"/>
        <v>2053</v>
      </c>
      <c r="AK94" s="96">
        <f t="shared" si="68"/>
        <v>2054</v>
      </c>
      <c r="AL94" s="96">
        <f t="shared" si="68"/>
        <v>2055</v>
      </c>
      <c r="AM94" s="96">
        <f t="shared" si="68"/>
        <v>2056</v>
      </c>
      <c r="AN94" s="96">
        <f t="shared" si="68"/>
        <v>2057</v>
      </c>
      <c r="AO94" s="96">
        <f t="shared" si="68"/>
        <v>2058</v>
      </c>
      <c r="AP94" s="96">
        <f t="shared" si="68"/>
        <v>2059</v>
      </c>
      <c r="AQ94" s="96">
        <f t="shared" si="68"/>
        <v>2060</v>
      </c>
      <c r="AR94" s="96">
        <f t="shared" si="68"/>
        <v>2061</v>
      </c>
      <c r="AS94" s="96">
        <f t="shared" si="68"/>
        <v>2062</v>
      </c>
      <c r="AT94" s="96">
        <f t="shared" si="68"/>
        <v>2063</v>
      </c>
      <c r="AU94" s="96">
        <f t="shared" si="68"/>
        <v>2064</v>
      </c>
      <c r="AV94" s="96">
        <f t="shared" si="68"/>
        <v>2065</v>
      </c>
      <c r="AW94" s="96">
        <f t="shared" si="68"/>
        <v>2066</v>
      </c>
      <c r="AX94" s="96">
        <f t="shared" si="68"/>
        <v>2067</v>
      </c>
      <c r="AY94" s="96">
        <f t="shared" si="68"/>
        <v>2068</v>
      </c>
      <c r="AZ94" s="96">
        <f t="shared" si="68"/>
        <v>2069</v>
      </c>
      <c r="BA94" s="96">
        <f t="shared" si="68"/>
        <v>2070</v>
      </c>
      <c r="BB94" s="96">
        <f t="shared" si="68"/>
        <v>2071</v>
      </c>
      <c r="BC94" s="96">
        <f t="shared" si="68"/>
        <v>2072</v>
      </c>
      <c r="BD94" s="96">
        <f t="shared" si="68"/>
        <v>2073</v>
      </c>
      <c r="BE94" s="96">
        <f t="shared" si="68"/>
        <v>2074</v>
      </c>
      <c r="BF94" s="96">
        <f t="shared" si="68"/>
        <v>2075</v>
      </c>
      <c r="BG94" s="96">
        <f t="shared" si="68"/>
        <v>2076</v>
      </c>
      <c r="BH94" s="96">
        <f t="shared" si="68"/>
        <v>2077</v>
      </c>
      <c r="BI94" s="96">
        <f t="shared" si="68"/>
        <v>2078</v>
      </c>
      <c r="BJ94" s="96">
        <f t="shared" si="68"/>
        <v>2079</v>
      </c>
      <c r="BK94" s="96">
        <f t="shared" si="68"/>
        <v>2080</v>
      </c>
      <c r="BL94" s="96">
        <f t="shared" si="68"/>
        <v>2081</v>
      </c>
      <c r="BM94" s="96">
        <f t="shared" si="68"/>
        <v>2082</v>
      </c>
      <c r="BN94" s="96">
        <f t="shared" si="68"/>
        <v>2083</v>
      </c>
      <c r="BO94" s="96">
        <f t="shared" si="68"/>
        <v>2084</v>
      </c>
      <c r="BP94" s="96">
        <f t="shared" si="68"/>
        <v>2085</v>
      </c>
      <c r="BQ94" s="96">
        <f t="shared" si="68"/>
        <v>2086</v>
      </c>
      <c r="BR94" s="96">
        <f t="shared" ref="BR94:CF94" si="69">BQ94+1</f>
        <v>2087</v>
      </c>
      <c r="BS94" s="96">
        <f t="shared" si="69"/>
        <v>2088</v>
      </c>
      <c r="BT94" s="96">
        <f t="shared" si="69"/>
        <v>2089</v>
      </c>
      <c r="BU94" s="96">
        <f t="shared" si="69"/>
        <v>2090</v>
      </c>
      <c r="BV94" s="96">
        <f t="shared" si="69"/>
        <v>2091</v>
      </c>
      <c r="BW94" s="96">
        <f t="shared" si="69"/>
        <v>2092</v>
      </c>
      <c r="BX94" s="96">
        <f t="shared" si="69"/>
        <v>2093</v>
      </c>
      <c r="BY94" s="96">
        <f t="shared" si="69"/>
        <v>2094</v>
      </c>
      <c r="BZ94" s="96">
        <f t="shared" si="69"/>
        <v>2095</v>
      </c>
      <c r="CA94" s="96">
        <f t="shared" si="69"/>
        <v>2096</v>
      </c>
      <c r="CB94" s="96">
        <f t="shared" si="69"/>
        <v>2097</v>
      </c>
      <c r="CC94" s="96">
        <f t="shared" si="69"/>
        <v>2098</v>
      </c>
      <c r="CD94" s="96">
        <f t="shared" si="69"/>
        <v>2099</v>
      </c>
      <c r="CE94" s="96">
        <f t="shared" si="69"/>
        <v>2100</v>
      </c>
      <c r="CF94" s="96">
        <f t="shared" si="69"/>
        <v>2101</v>
      </c>
      <c r="CG94" s="94"/>
    </row>
    <row r="95" spans="1:85" ht="15" customHeight="1" x14ac:dyDescent="0.2">
      <c r="A95" s="98"/>
      <c r="B95" s="7" t="s">
        <v>173</v>
      </c>
      <c r="C95" s="57"/>
      <c r="D95" s="63"/>
      <c r="E95" s="91">
        <f ca="1">IF(E94&gt;$C$96,0,1)</f>
        <v>1</v>
      </c>
      <c r="F95" s="91">
        <f t="shared" ref="F95:BQ95" ca="1" si="70">IF(F94&gt;$C$96,0,1)</f>
        <v>1</v>
      </c>
      <c r="G95" s="91">
        <f t="shared" ca="1" si="70"/>
        <v>1</v>
      </c>
      <c r="H95" s="91">
        <f t="shared" ca="1" si="70"/>
        <v>1</v>
      </c>
      <c r="I95" s="91">
        <f t="shared" ca="1" si="70"/>
        <v>1</v>
      </c>
      <c r="J95" s="91">
        <f t="shared" ca="1" si="70"/>
        <v>0</v>
      </c>
      <c r="K95" s="91">
        <f t="shared" ca="1" si="70"/>
        <v>0</v>
      </c>
      <c r="L95" s="91">
        <f t="shared" ca="1" si="70"/>
        <v>0</v>
      </c>
      <c r="M95" s="91">
        <f t="shared" ca="1" si="70"/>
        <v>0</v>
      </c>
      <c r="N95" s="91">
        <f t="shared" ca="1" si="70"/>
        <v>0</v>
      </c>
      <c r="O95" s="91">
        <f t="shared" ca="1" si="70"/>
        <v>0</v>
      </c>
      <c r="P95" s="91">
        <f t="shared" ca="1" si="70"/>
        <v>0</v>
      </c>
      <c r="Q95" s="91">
        <f t="shared" ca="1" si="70"/>
        <v>0</v>
      </c>
      <c r="R95" s="91">
        <f t="shared" ca="1" si="70"/>
        <v>0</v>
      </c>
      <c r="S95" s="91">
        <f t="shared" ca="1" si="70"/>
        <v>0</v>
      </c>
      <c r="T95" s="91">
        <f t="shared" ca="1" si="70"/>
        <v>0</v>
      </c>
      <c r="U95" s="91">
        <f t="shared" ca="1" si="70"/>
        <v>0</v>
      </c>
      <c r="V95" s="91">
        <f t="shared" ca="1" si="70"/>
        <v>0</v>
      </c>
      <c r="W95" s="91">
        <f t="shared" ca="1" si="70"/>
        <v>0</v>
      </c>
      <c r="X95" s="91">
        <f t="shared" ca="1" si="70"/>
        <v>0</v>
      </c>
      <c r="Y95" s="91">
        <f t="shared" ca="1" si="70"/>
        <v>0</v>
      </c>
      <c r="Z95" s="91">
        <f t="shared" ca="1" si="70"/>
        <v>0</v>
      </c>
      <c r="AA95" s="91">
        <f t="shared" ca="1" si="70"/>
        <v>0</v>
      </c>
      <c r="AB95" s="91">
        <f t="shared" ca="1" si="70"/>
        <v>0</v>
      </c>
      <c r="AC95" s="91">
        <f t="shared" ca="1" si="70"/>
        <v>0</v>
      </c>
      <c r="AD95" s="91">
        <f t="shared" ca="1" si="70"/>
        <v>0</v>
      </c>
      <c r="AE95" s="91">
        <f t="shared" ca="1" si="70"/>
        <v>0</v>
      </c>
      <c r="AF95" s="91">
        <f t="shared" ca="1" si="70"/>
        <v>0</v>
      </c>
      <c r="AG95" s="91">
        <f t="shared" ca="1" si="70"/>
        <v>0</v>
      </c>
      <c r="AH95" s="91">
        <f t="shared" ca="1" si="70"/>
        <v>0</v>
      </c>
      <c r="AI95" s="91">
        <f t="shared" ca="1" si="70"/>
        <v>0</v>
      </c>
      <c r="AJ95" s="91">
        <f t="shared" ca="1" si="70"/>
        <v>0</v>
      </c>
      <c r="AK95" s="91">
        <f t="shared" ca="1" si="70"/>
        <v>0</v>
      </c>
      <c r="AL95" s="91">
        <f t="shared" ca="1" si="70"/>
        <v>0</v>
      </c>
      <c r="AM95" s="91">
        <f t="shared" ca="1" si="70"/>
        <v>0</v>
      </c>
      <c r="AN95" s="91">
        <f t="shared" ca="1" si="70"/>
        <v>0</v>
      </c>
      <c r="AO95" s="91">
        <f t="shared" ca="1" si="70"/>
        <v>0</v>
      </c>
      <c r="AP95" s="91">
        <f t="shared" ca="1" si="70"/>
        <v>0</v>
      </c>
      <c r="AQ95" s="91">
        <f t="shared" ca="1" si="70"/>
        <v>0</v>
      </c>
      <c r="AR95" s="91">
        <f t="shared" ca="1" si="70"/>
        <v>0</v>
      </c>
      <c r="AS95" s="91">
        <f t="shared" ca="1" si="70"/>
        <v>0</v>
      </c>
      <c r="AT95" s="91">
        <f t="shared" ca="1" si="70"/>
        <v>0</v>
      </c>
      <c r="AU95" s="91">
        <f t="shared" ca="1" si="70"/>
        <v>0</v>
      </c>
      <c r="AV95" s="91">
        <f t="shared" ca="1" si="70"/>
        <v>0</v>
      </c>
      <c r="AW95" s="91">
        <f t="shared" ca="1" si="70"/>
        <v>0</v>
      </c>
      <c r="AX95" s="91">
        <f t="shared" ca="1" si="70"/>
        <v>0</v>
      </c>
      <c r="AY95" s="91">
        <f t="shared" ca="1" si="70"/>
        <v>0</v>
      </c>
      <c r="AZ95" s="91">
        <f t="shared" ca="1" si="70"/>
        <v>0</v>
      </c>
      <c r="BA95" s="91">
        <f t="shared" ca="1" si="70"/>
        <v>0</v>
      </c>
      <c r="BB95" s="91">
        <f t="shared" ca="1" si="70"/>
        <v>0</v>
      </c>
      <c r="BC95" s="91">
        <f t="shared" ca="1" si="70"/>
        <v>0</v>
      </c>
      <c r="BD95" s="91">
        <f t="shared" ca="1" si="70"/>
        <v>0</v>
      </c>
      <c r="BE95" s="91">
        <f t="shared" ca="1" si="70"/>
        <v>0</v>
      </c>
      <c r="BF95" s="91">
        <f t="shared" ca="1" si="70"/>
        <v>0</v>
      </c>
      <c r="BG95" s="91">
        <f t="shared" ca="1" si="70"/>
        <v>0</v>
      </c>
      <c r="BH95" s="91">
        <f t="shared" ca="1" si="70"/>
        <v>0</v>
      </c>
      <c r="BI95" s="91">
        <f t="shared" ca="1" si="70"/>
        <v>0</v>
      </c>
      <c r="BJ95" s="91">
        <f t="shared" ca="1" si="70"/>
        <v>0</v>
      </c>
      <c r="BK95" s="91">
        <f t="shared" ca="1" si="70"/>
        <v>0</v>
      </c>
      <c r="BL95" s="91">
        <f t="shared" ca="1" si="70"/>
        <v>0</v>
      </c>
      <c r="BM95" s="91">
        <f t="shared" ca="1" si="70"/>
        <v>0</v>
      </c>
      <c r="BN95" s="91">
        <f t="shared" ca="1" si="70"/>
        <v>0</v>
      </c>
      <c r="BO95" s="91">
        <f t="shared" ca="1" si="70"/>
        <v>0</v>
      </c>
      <c r="BP95" s="91">
        <f t="shared" ca="1" si="70"/>
        <v>0</v>
      </c>
      <c r="BQ95" s="91">
        <f t="shared" ca="1" si="70"/>
        <v>0</v>
      </c>
      <c r="BR95" s="91">
        <f t="shared" ref="BR95:CF95" ca="1" si="71">IF(BR94&gt;$C$96,0,1)</f>
        <v>0</v>
      </c>
      <c r="BS95" s="91">
        <f t="shared" ca="1" si="71"/>
        <v>0</v>
      </c>
      <c r="BT95" s="91">
        <f t="shared" ca="1" si="71"/>
        <v>0</v>
      </c>
      <c r="BU95" s="91">
        <f t="shared" ca="1" si="71"/>
        <v>0</v>
      </c>
      <c r="BV95" s="91">
        <f t="shared" ca="1" si="71"/>
        <v>0</v>
      </c>
      <c r="BW95" s="91">
        <f t="shared" ca="1" si="71"/>
        <v>0</v>
      </c>
      <c r="BX95" s="91">
        <f t="shared" ca="1" si="71"/>
        <v>0</v>
      </c>
      <c r="BY95" s="91">
        <f t="shared" ca="1" si="71"/>
        <v>0</v>
      </c>
      <c r="BZ95" s="91">
        <f t="shared" ca="1" si="71"/>
        <v>0</v>
      </c>
      <c r="CA95" s="91">
        <f t="shared" ca="1" si="71"/>
        <v>0</v>
      </c>
      <c r="CB95" s="91">
        <f t="shared" ca="1" si="71"/>
        <v>0</v>
      </c>
      <c r="CC95" s="91">
        <f t="shared" ca="1" si="71"/>
        <v>0</v>
      </c>
      <c r="CD95" s="91">
        <f t="shared" ca="1" si="71"/>
        <v>0</v>
      </c>
      <c r="CE95" s="91">
        <f t="shared" ca="1" si="71"/>
        <v>0</v>
      </c>
      <c r="CF95" s="91">
        <f t="shared" ca="1" si="71"/>
        <v>0</v>
      </c>
      <c r="CG95" s="94"/>
    </row>
    <row r="96" spans="1:85" s="4" customFormat="1" ht="15" customHeight="1" x14ac:dyDescent="0.2">
      <c r="A96" s="114"/>
      <c r="B96" s="7" t="s">
        <v>174</v>
      </c>
      <c r="C96" s="57">
        <f ca="1">INDEX($E$51:$CF$51,1,MATCH(MIN($E$56:$CF$56),$E$56:$CF$56,0))*(MIN($E$56:$CF$56)&lt;0)</f>
        <v>2026</v>
      </c>
      <c r="D96" s="114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4"/>
    </row>
    <row r="97" spans="1:85" ht="15" customHeight="1" x14ac:dyDescent="0.2">
      <c r="A97" s="98"/>
      <c r="B97" s="7" t="s">
        <v>92</v>
      </c>
      <c r="C97" s="57"/>
      <c r="D97" s="63"/>
      <c r="E97" s="231">
        <f ca="1">'ИД (Уберизация зак)'!H74</f>
        <v>1</v>
      </c>
      <c r="F97" s="231">
        <f ca="1">'ИД (Уберизация зак)'!I74</f>
        <v>1</v>
      </c>
      <c r="G97" s="231">
        <f ca="1">'ИД (Уберизация зак)'!J74</f>
        <v>1</v>
      </c>
      <c r="H97" s="231">
        <f ca="1">'ИД (Уберизация зак)'!K74</f>
        <v>1</v>
      </c>
      <c r="I97" s="231">
        <f ca="1">'ИД (Уберизация зак)'!L74</f>
        <v>1</v>
      </c>
      <c r="J97" s="231">
        <f ca="1">'ИД (Уберизация зак)'!M74</f>
        <v>1</v>
      </c>
      <c r="K97" s="231">
        <f ca="1">'ИД (Уберизация зак)'!N74</f>
        <v>1</v>
      </c>
      <c r="L97" s="231">
        <f ca="1">'ИД (Уберизация зак)'!O74</f>
        <v>1</v>
      </c>
      <c r="M97" s="231">
        <f ca="1">'ИД (Уберизация зак)'!P74</f>
        <v>0</v>
      </c>
      <c r="N97" s="231">
        <f ca="1">'ИД (Уберизация зак)'!Q74</f>
        <v>0</v>
      </c>
      <c r="O97" s="231">
        <f ca="1">'ИД (Уберизация зак)'!R74</f>
        <v>0</v>
      </c>
      <c r="P97" s="231">
        <f ca="1">'ИД (Уберизация зак)'!S74</f>
        <v>0</v>
      </c>
      <c r="Q97" s="231">
        <f ca="1">'ИД (Уберизация зак)'!T74</f>
        <v>0</v>
      </c>
      <c r="R97" s="231">
        <f ca="1">'ИД (Уберизация зак)'!U74</f>
        <v>0</v>
      </c>
      <c r="S97" s="231">
        <f ca="1">'ИД (Уберизация зак)'!V74</f>
        <v>0</v>
      </c>
      <c r="T97" s="231">
        <f ca="1">'ИД (Уберизация зак)'!W74</f>
        <v>0</v>
      </c>
      <c r="U97" s="231">
        <f ca="1">'ИД (Уберизация зак)'!X74</f>
        <v>0</v>
      </c>
      <c r="V97" s="231">
        <f ca="1">'ИД (Уберизация зак)'!Y74</f>
        <v>0</v>
      </c>
      <c r="W97" s="231">
        <f ca="1">'ИД (Уберизация зак)'!Z74</f>
        <v>0</v>
      </c>
      <c r="X97" s="231">
        <f ca="1">'ИД (Уберизация зак)'!AA74</f>
        <v>0</v>
      </c>
      <c r="Y97" s="231">
        <f ca="1">'ИД (Уберизация зак)'!AB74</f>
        <v>0</v>
      </c>
      <c r="Z97" s="231">
        <f ca="1">'ИД (Уберизация зак)'!AC74</f>
        <v>0</v>
      </c>
      <c r="AA97" s="231">
        <f ca="1">'ИД (Уберизация зак)'!AD74</f>
        <v>0</v>
      </c>
      <c r="AB97" s="231">
        <f ca="1">'ИД (Уберизация зак)'!AE74</f>
        <v>0</v>
      </c>
      <c r="AC97" s="231">
        <f ca="1">'ИД (Уберизация зак)'!AF74</f>
        <v>0</v>
      </c>
      <c r="AD97" s="231">
        <f ca="1">'ИД (Уберизация зак)'!AG74</f>
        <v>0</v>
      </c>
      <c r="AE97" s="231">
        <f ca="1">'ИД (Уберизация зак)'!AH74</f>
        <v>0</v>
      </c>
      <c r="AF97" s="231">
        <f ca="1">'ИД (Уберизация зак)'!AI74</f>
        <v>0</v>
      </c>
      <c r="AG97" s="231">
        <f ca="1">'ИД (Уберизация зак)'!AJ74</f>
        <v>0</v>
      </c>
      <c r="AH97" s="231">
        <f ca="1">'ИД (Уберизация зак)'!AK74</f>
        <v>0</v>
      </c>
      <c r="AI97" s="231">
        <f ca="1">'ИД (Уберизация зак)'!AL74</f>
        <v>0</v>
      </c>
      <c r="AJ97" s="231">
        <f ca="1">'ИД (Уберизация зак)'!AM74</f>
        <v>0</v>
      </c>
      <c r="AK97" s="231">
        <f ca="1">'ИД (Уберизация зак)'!AN74</f>
        <v>0</v>
      </c>
      <c r="AL97" s="231">
        <f ca="1">'ИД (Уберизация зак)'!AO74</f>
        <v>0</v>
      </c>
      <c r="AM97" s="231">
        <f ca="1">'ИД (Уберизация зак)'!AP74</f>
        <v>0</v>
      </c>
      <c r="AN97" s="231">
        <f ca="1">'ИД (Уберизация зак)'!AQ74</f>
        <v>0</v>
      </c>
      <c r="AO97" s="231">
        <f ca="1">'ИД (Уберизация зак)'!AR74</f>
        <v>0</v>
      </c>
      <c r="AP97" s="231">
        <f ca="1">'ИД (Уберизация зак)'!AS74</f>
        <v>0</v>
      </c>
      <c r="AQ97" s="231">
        <f ca="1">'ИД (Уберизация зак)'!AT74</f>
        <v>0</v>
      </c>
      <c r="AR97" s="231">
        <f ca="1">'ИД (Уберизация зак)'!AU74</f>
        <v>0</v>
      </c>
      <c r="AS97" s="231">
        <f ca="1">'ИД (Уберизация зак)'!AV74</f>
        <v>0</v>
      </c>
      <c r="AT97" s="231">
        <f ca="1">'ИД (Уберизация зак)'!AW74</f>
        <v>0</v>
      </c>
      <c r="AU97" s="231">
        <f ca="1">'ИД (Уберизация зак)'!AX74</f>
        <v>0</v>
      </c>
      <c r="AV97" s="231">
        <f ca="1">'ИД (Уберизация зак)'!AY74</f>
        <v>0</v>
      </c>
      <c r="AW97" s="231">
        <f ca="1">'ИД (Уберизация зак)'!AZ74</f>
        <v>0</v>
      </c>
      <c r="AX97" s="231">
        <f ca="1">'ИД (Уберизация зак)'!BA74</f>
        <v>0</v>
      </c>
      <c r="AY97" s="231">
        <f ca="1">'ИД (Уберизация зак)'!BB74</f>
        <v>0</v>
      </c>
      <c r="AZ97" s="231">
        <f ca="1">'ИД (Уберизация зак)'!BC74</f>
        <v>0</v>
      </c>
      <c r="BA97" s="231">
        <f ca="1">'ИД (Уберизация зак)'!BD74</f>
        <v>0</v>
      </c>
      <c r="BB97" s="231">
        <f ca="1">'ИД (Уберизация зак)'!BE74</f>
        <v>0</v>
      </c>
      <c r="BC97" s="231">
        <f ca="1">'ИД (Уберизация зак)'!BF74</f>
        <v>0</v>
      </c>
      <c r="BD97" s="231">
        <f ca="1">'ИД (Уберизация зак)'!BG74</f>
        <v>0</v>
      </c>
      <c r="BE97" s="231">
        <f ca="1">'ИД (Уберизация зак)'!BH74</f>
        <v>0</v>
      </c>
      <c r="BF97" s="231">
        <f ca="1">'ИД (Уберизация зак)'!BI74</f>
        <v>0</v>
      </c>
      <c r="BG97" s="231">
        <f ca="1">'ИД (Уберизация зак)'!BJ74</f>
        <v>0</v>
      </c>
      <c r="BH97" s="231">
        <f ca="1">'ИД (Уберизация зак)'!BK74</f>
        <v>0</v>
      </c>
      <c r="BI97" s="231">
        <f ca="1">'ИД (Уберизация зак)'!BL74</f>
        <v>0</v>
      </c>
      <c r="BJ97" s="231">
        <f ca="1">'ИД (Уберизация зак)'!BM74</f>
        <v>0</v>
      </c>
      <c r="BK97" s="231">
        <f ca="1">'ИД (Уберизация зак)'!BN74</f>
        <v>0</v>
      </c>
      <c r="BL97" s="231">
        <f ca="1">'ИД (Уберизация зак)'!BO74</f>
        <v>0</v>
      </c>
      <c r="BM97" s="231">
        <f ca="1">'ИД (Уберизация зак)'!BP74</f>
        <v>0</v>
      </c>
      <c r="BN97" s="231">
        <f ca="1">'ИД (Уберизация зак)'!BQ74</f>
        <v>0</v>
      </c>
      <c r="BO97" s="231">
        <f ca="1">'ИД (Уберизация зак)'!BR74</f>
        <v>0</v>
      </c>
      <c r="BP97" s="231">
        <f ca="1">'ИД (Уберизация зак)'!BS74</f>
        <v>0</v>
      </c>
      <c r="BQ97" s="231">
        <f ca="1">'ИД (Уберизация зак)'!BT74</f>
        <v>0</v>
      </c>
      <c r="BR97" s="231">
        <f ca="1">'ИД (Уберизация зак)'!BU74</f>
        <v>0</v>
      </c>
      <c r="BS97" s="231">
        <f ca="1">'ИД (Уберизация зак)'!BV74</f>
        <v>0</v>
      </c>
      <c r="BT97" s="231">
        <f ca="1">'ИД (Уберизация зак)'!BW74</f>
        <v>0</v>
      </c>
      <c r="BU97" s="231">
        <f ca="1">'ИД (Уберизация зак)'!BX74</f>
        <v>0</v>
      </c>
      <c r="BV97" s="231">
        <f ca="1">'ИД (Уберизация зак)'!BY74</f>
        <v>0</v>
      </c>
      <c r="BW97" s="231">
        <f ca="1">'ИД (Уберизация зак)'!BZ74</f>
        <v>0</v>
      </c>
      <c r="BX97" s="231">
        <f ca="1">'ИД (Уберизация зак)'!CA74</f>
        <v>0</v>
      </c>
      <c r="BY97" s="231">
        <f ca="1">'ИД (Уберизация зак)'!CB74</f>
        <v>0</v>
      </c>
      <c r="BZ97" s="231">
        <f ca="1">'ИД (Уберизация зак)'!CC74</f>
        <v>0</v>
      </c>
      <c r="CA97" s="231">
        <f ca="1">'ИД (Уберизация зак)'!CD74</f>
        <v>0</v>
      </c>
      <c r="CB97" s="231">
        <f ca="1">'ИД (Уберизация зак)'!CE74</f>
        <v>0</v>
      </c>
      <c r="CC97" s="231">
        <f ca="1">'ИД (Уберизация зак)'!CF74</f>
        <v>0</v>
      </c>
      <c r="CD97" s="231">
        <f ca="1">'ИД (Уберизация зак)'!CG74</f>
        <v>0</v>
      </c>
      <c r="CE97" s="231">
        <f ca="1">'ИД (Уберизация зак)'!CH74</f>
        <v>0</v>
      </c>
      <c r="CF97" s="231">
        <f ca="1">'ИД (Уберизация зак)'!CI74</f>
        <v>0</v>
      </c>
      <c r="CG97" s="94"/>
    </row>
    <row r="98" spans="1:85" ht="15" customHeight="1" x14ac:dyDescent="0.2">
      <c r="A98" s="98"/>
      <c r="B98" s="7" t="s">
        <v>93</v>
      </c>
      <c r="C98" s="57"/>
      <c r="D98" s="8"/>
      <c r="E98" s="9">
        <f t="shared" ref="E98:BP98" ca="1" si="72">-E34</f>
        <v>-3800</v>
      </c>
      <c r="F98" s="9">
        <f t="shared" ca="1" si="72"/>
        <v>-54000</v>
      </c>
      <c r="G98" s="9">
        <f t="shared" ca="1" si="72"/>
        <v>-4300</v>
      </c>
      <c r="H98" s="9">
        <f t="shared" ca="1" si="72"/>
        <v>-4300</v>
      </c>
      <c r="I98" s="9">
        <f t="shared" ca="1" si="72"/>
        <v>-4300</v>
      </c>
      <c r="J98" s="9">
        <f t="shared" ca="1" si="72"/>
        <v>0</v>
      </c>
      <c r="K98" s="9">
        <f t="shared" ca="1" si="72"/>
        <v>0</v>
      </c>
      <c r="L98" s="9">
        <f t="shared" ca="1" si="72"/>
        <v>0</v>
      </c>
      <c r="M98" s="9">
        <f t="shared" ca="1" si="72"/>
        <v>0</v>
      </c>
      <c r="N98" s="9">
        <f t="shared" ca="1" si="72"/>
        <v>0</v>
      </c>
      <c r="O98" s="9">
        <f t="shared" ca="1" si="72"/>
        <v>0</v>
      </c>
      <c r="P98" s="9">
        <f t="shared" ca="1" si="72"/>
        <v>0</v>
      </c>
      <c r="Q98" s="9">
        <f t="shared" ca="1" si="72"/>
        <v>0</v>
      </c>
      <c r="R98" s="9">
        <f t="shared" ca="1" si="72"/>
        <v>0</v>
      </c>
      <c r="S98" s="9">
        <f t="shared" ca="1" si="72"/>
        <v>0</v>
      </c>
      <c r="T98" s="9">
        <f t="shared" ca="1" si="72"/>
        <v>0</v>
      </c>
      <c r="U98" s="9">
        <f t="shared" ca="1" si="72"/>
        <v>0</v>
      </c>
      <c r="V98" s="9">
        <f t="shared" ca="1" si="72"/>
        <v>0</v>
      </c>
      <c r="W98" s="9">
        <f t="shared" ca="1" si="72"/>
        <v>0</v>
      </c>
      <c r="X98" s="9">
        <f t="shared" ca="1" si="72"/>
        <v>0</v>
      </c>
      <c r="Y98" s="9">
        <f t="shared" ca="1" si="72"/>
        <v>0</v>
      </c>
      <c r="Z98" s="9">
        <f t="shared" ca="1" si="72"/>
        <v>0</v>
      </c>
      <c r="AA98" s="9">
        <f t="shared" ca="1" si="72"/>
        <v>0</v>
      </c>
      <c r="AB98" s="9">
        <f t="shared" ca="1" si="72"/>
        <v>0</v>
      </c>
      <c r="AC98" s="9">
        <f t="shared" ca="1" si="72"/>
        <v>0</v>
      </c>
      <c r="AD98" s="9">
        <f t="shared" ca="1" si="72"/>
        <v>0</v>
      </c>
      <c r="AE98" s="9">
        <f t="shared" ca="1" si="72"/>
        <v>0</v>
      </c>
      <c r="AF98" s="9">
        <f t="shared" ca="1" si="72"/>
        <v>0</v>
      </c>
      <c r="AG98" s="9">
        <f t="shared" ca="1" si="72"/>
        <v>0</v>
      </c>
      <c r="AH98" s="9">
        <f t="shared" ca="1" si="72"/>
        <v>0</v>
      </c>
      <c r="AI98" s="9">
        <f t="shared" ca="1" si="72"/>
        <v>0</v>
      </c>
      <c r="AJ98" s="9">
        <f t="shared" ca="1" si="72"/>
        <v>0</v>
      </c>
      <c r="AK98" s="9">
        <f t="shared" ca="1" si="72"/>
        <v>0</v>
      </c>
      <c r="AL98" s="9">
        <f t="shared" ca="1" si="72"/>
        <v>0</v>
      </c>
      <c r="AM98" s="9">
        <f t="shared" ca="1" si="72"/>
        <v>0</v>
      </c>
      <c r="AN98" s="9">
        <f t="shared" ca="1" si="72"/>
        <v>0</v>
      </c>
      <c r="AO98" s="9">
        <f t="shared" ca="1" si="72"/>
        <v>0</v>
      </c>
      <c r="AP98" s="9">
        <f t="shared" ca="1" si="72"/>
        <v>0</v>
      </c>
      <c r="AQ98" s="9">
        <f t="shared" ca="1" si="72"/>
        <v>0</v>
      </c>
      <c r="AR98" s="9">
        <f t="shared" ca="1" si="72"/>
        <v>0</v>
      </c>
      <c r="AS98" s="9">
        <f t="shared" ca="1" si="72"/>
        <v>0</v>
      </c>
      <c r="AT98" s="9">
        <f t="shared" ca="1" si="72"/>
        <v>0</v>
      </c>
      <c r="AU98" s="9">
        <f t="shared" ca="1" si="72"/>
        <v>0</v>
      </c>
      <c r="AV98" s="9">
        <f t="shared" ca="1" si="72"/>
        <v>0</v>
      </c>
      <c r="AW98" s="9">
        <f t="shared" ca="1" si="72"/>
        <v>0</v>
      </c>
      <c r="AX98" s="9">
        <f t="shared" ca="1" si="72"/>
        <v>0</v>
      </c>
      <c r="AY98" s="9">
        <f t="shared" ca="1" si="72"/>
        <v>0</v>
      </c>
      <c r="AZ98" s="9">
        <f t="shared" ca="1" si="72"/>
        <v>0</v>
      </c>
      <c r="BA98" s="9">
        <f t="shared" ca="1" si="72"/>
        <v>0</v>
      </c>
      <c r="BB98" s="9">
        <f t="shared" ca="1" si="72"/>
        <v>0</v>
      </c>
      <c r="BC98" s="9">
        <f t="shared" ca="1" si="72"/>
        <v>0</v>
      </c>
      <c r="BD98" s="9">
        <f t="shared" ca="1" si="72"/>
        <v>0</v>
      </c>
      <c r="BE98" s="9">
        <f t="shared" ca="1" si="72"/>
        <v>0</v>
      </c>
      <c r="BF98" s="9">
        <f t="shared" ca="1" si="72"/>
        <v>0</v>
      </c>
      <c r="BG98" s="9">
        <f t="shared" ca="1" si="72"/>
        <v>0</v>
      </c>
      <c r="BH98" s="9">
        <f t="shared" ca="1" si="72"/>
        <v>0</v>
      </c>
      <c r="BI98" s="9">
        <f t="shared" ca="1" si="72"/>
        <v>0</v>
      </c>
      <c r="BJ98" s="9">
        <f t="shared" ca="1" si="72"/>
        <v>0</v>
      </c>
      <c r="BK98" s="9">
        <f t="shared" ca="1" si="72"/>
        <v>0</v>
      </c>
      <c r="BL98" s="9">
        <f t="shared" ca="1" si="72"/>
        <v>0</v>
      </c>
      <c r="BM98" s="9">
        <f t="shared" ca="1" si="72"/>
        <v>0</v>
      </c>
      <c r="BN98" s="9">
        <f t="shared" ca="1" si="72"/>
        <v>0</v>
      </c>
      <c r="BO98" s="9">
        <f t="shared" ca="1" si="72"/>
        <v>0</v>
      </c>
      <c r="BP98" s="9">
        <f t="shared" ca="1" si="72"/>
        <v>0</v>
      </c>
      <c r="BQ98" s="9">
        <f t="shared" ref="BQ98:CF98" ca="1" si="73">-BQ34</f>
        <v>0</v>
      </c>
      <c r="BR98" s="9">
        <f t="shared" ca="1" si="73"/>
        <v>0</v>
      </c>
      <c r="BS98" s="9">
        <f t="shared" ca="1" si="73"/>
        <v>0</v>
      </c>
      <c r="BT98" s="9">
        <f t="shared" ca="1" si="73"/>
        <v>0</v>
      </c>
      <c r="BU98" s="9">
        <f t="shared" ca="1" si="73"/>
        <v>0</v>
      </c>
      <c r="BV98" s="9">
        <f t="shared" ca="1" si="73"/>
        <v>0</v>
      </c>
      <c r="BW98" s="9">
        <f t="shared" ca="1" si="73"/>
        <v>0</v>
      </c>
      <c r="BX98" s="9">
        <f t="shared" ca="1" si="73"/>
        <v>0</v>
      </c>
      <c r="BY98" s="9">
        <f t="shared" ca="1" si="73"/>
        <v>0</v>
      </c>
      <c r="BZ98" s="9">
        <f t="shared" ca="1" si="73"/>
        <v>0</v>
      </c>
      <c r="CA98" s="9">
        <f t="shared" ca="1" si="73"/>
        <v>0</v>
      </c>
      <c r="CB98" s="9">
        <f t="shared" ca="1" si="73"/>
        <v>0</v>
      </c>
      <c r="CC98" s="9">
        <f t="shared" ca="1" si="73"/>
        <v>0</v>
      </c>
      <c r="CD98" s="9">
        <f t="shared" ca="1" si="73"/>
        <v>0</v>
      </c>
      <c r="CE98" s="9">
        <f t="shared" ca="1" si="73"/>
        <v>0</v>
      </c>
      <c r="CF98" s="9">
        <f t="shared" ca="1" si="73"/>
        <v>0</v>
      </c>
      <c r="CG98" s="94"/>
    </row>
    <row r="99" spans="1:85" ht="15" customHeight="1" x14ac:dyDescent="0.2">
      <c r="A99" s="98"/>
      <c r="B99" s="7" t="s">
        <v>175</v>
      </c>
      <c r="C99" s="57"/>
      <c r="D99" s="63"/>
      <c r="E99" s="91">
        <f t="shared" ref="E99:BP99" ca="1" si="74">IF(E94&gt;$C$100,0,1)</f>
        <v>1</v>
      </c>
      <c r="F99" s="91">
        <f t="shared" ca="1" si="74"/>
        <v>1</v>
      </c>
      <c r="G99" s="91">
        <f t="shared" ca="1" si="74"/>
        <v>0</v>
      </c>
      <c r="H99" s="91">
        <f t="shared" ca="1" si="74"/>
        <v>0</v>
      </c>
      <c r="I99" s="91">
        <f t="shared" ca="1" si="74"/>
        <v>0</v>
      </c>
      <c r="J99" s="91">
        <f t="shared" ca="1" si="74"/>
        <v>0</v>
      </c>
      <c r="K99" s="91">
        <f t="shared" ca="1" si="74"/>
        <v>0</v>
      </c>
      <c r="L99" s="91">
        <f t="shared" ca="1" si="74"/>
        <v>0</v>
      </c>
      <c r="M99" s="91">
        <f t="shared" ca="1" si="74"/>
        <v>0</v>
      </c>
      <c r="N99" s="91">
        <f t="shared" ca="1" si="74"/>
        <v>0</v>
      </c>
      <c r="O99" s="91">
        <f t="shared" ca="1" si="74"/>
        <v>0</v>
      </c>
      <c r="P99" s="91">
        <f t="shared" ca="1" si="74"/>
        <v>0</v>
      </c>
      <c r="Q99" s="91">
        <f t="shared" ca="1" si="74"/>
        <v>0</v>
      </c>
      <c r="R99" s="91">
        <f t="shared" ca="1" si="74"/>
        <v>0</v>
      </c>
      <c r="S99" s="91">
        <f t="shared" ca="1" si="74"/>
        <v>0</v>
      </c>
      <c r="T99" s="91">
        <f t="shared" ca="1" si="74"/>
        <v>0</v>
      </c>
      <c r="U99" s="91">
        <f t="shared" ca="1" si="74"/>
        <v>0</v>
      </c>
      <c r="V99" s="91">
        <f t="shared" ca="1" si="74"/>
        <v>0</v>
      </c>
      <c r="W99" s="91">
        <f t="shared" ca="1" si="74"/>
        <v>0</v>
      </c>
      <c r="X99" s="91">
        <f t="shared" ca="1" si="74"/>
        <v>0</v>
      </c>
      <c r="Y99" s="91">
        <f t="shared" ca="1" si="74"/>
        <v>0</v>
      </c>
      <c r="Z99" s="91">
        <f t="shared" ca="1" si="74"/>
        <v>0</v>
      </c>
      <c r="AA99" s="91">
        <f t="shared" ca="1" si="74"/>
        <v>0</v>
      </c>
      <c r="AB99" s="91">
        <f t="shared" ca="1" si="74"/>
        <v>0</v>
      </c>
      <c r="AC99" s="91">
        <f t="shared" ca="1" si="74"/>
        <v>0</v>
      </c>
      <c r="AD99" s="91">
        <f t="shared" ca="1" si="74"/>
        <v>0</v>
      </c>
      <c r="AE99" s="91">
        <f t="shared" ca="1" si="74"/>
        <v>0</v>
      </c>
      <c r="AF99" s="91">
        <f t="shared" ca="1" si="74"/>
        <v>0</v>
      </c>
      <c r="AG99" s="91">
        <f t="shared" ca="1" si="74"/>
        <v>0</v>
      </c>
      <c r="AH99" s="91">
        <f t="shared" ca="1" si="74"/>
        <v>0</v>
      </c>
      <c r="AI99" s="91">
        <f t="shared" ca="1" si="74"/>
        <v>0</v>
      </c>
      <c r="AJ99" s="91">
        <f t="shared" ca="1" si="74"/>
        <v>0</v>
      </c>
      <c r="AK99" s="91">
        <f t="shared" ca="1" si="74"/>
        <v>0</v>
      </c>
      <c r="AL99" s="91">
        <f t="shared" ca="1" si="74"/>
        <v>0</v>
      </c>
      <c r="AM99" s="91">
        <f t="shared" ca="1" si="74"/>
        <v>0</v>
      </c>
      <c r="AN99" s="91">
        <f t="shared" ca="1" si="74"/>
        <v>0</v>
      </c>
      <c r="AO99" s="91">
        <f t="shared" ca="1" si="74"/>
        <v>0</v>
      </c>
      <c r="AP99" s="91">
        <f t="shared" ca="1" si="74"/>
        <v>0</v>
      </c>
      <c r="AQ99" s="91">
        <f t="shared" ca="1" si="74"/>
        <v>0</v>
      </c>
      <c r="AR99" s="91">
        <f t="shared" ca="1" si="74"/>
        <v>0</v>
      </c>
      <c r="AS99" s="91">
        <f t="shared" ca="1" si="74"/>
        <v>0</v>
      </c>
      <c r="AT99" s="91">
        <f t="shared" ca="1" si="74"/>
        <v>0</v>
      </c>
      <c r="AU99" s="91">
        <f t="shared" ca="1" si="74"/>
        <v>0</v>
      </c>
      <c r="AV99" s="91">
        <f t="shared" ca="1" si="74"/>
        <v>0</v>
      </c>
      <c r="AW99" s="91">
        <f t="shared" ca="1" si="74"/>
        <v>0</v>
      </c>
      <c r="AX99" s="91">
        <f t="shared" ca="1" si="74"/>
        <v>0</v>
      </c>
      <c r="AY99" s="91">
        <f t="shared" ca="1" si="74"/>
        <v>0</v>
      </c>
      <c r="AZ99" s="91">
        <f t="shared" ca="1" si="74"/>
        <v>0</v>
      </c>
      <c r="BA99" s="91">
        <f t="shared" ca="1" si="74"/>
        <v>0</v>
      </c>
      <c r="BB99" s="91">
        <f t="shared" ca="1" si="74"/>
        <v>0</v>
      </c>
      <c r="BC99" s="91">
        <f t="shared" ca="1" si="74"/>
        <v>0</v>
      </c>
      <c r="BD99" s="91">
        <f t="shared" ca="1" si="74"/>
        <v>0</v>
      </c>
      <c r="BE99" s="91">
        <f t="shared" ca="1" si="74"/>
        <v>0</v>
      </c>
      <c r="BF99" s="91">
        <f t="shared" ca="1" si="74"/>
        <v>0</v>
      </c>
      <c r="BG99" s="91">
        <f t="shared" ca="1" si="74"/>
        <v>0</v>
      </c>
      <c r="BH99" s="91">
        <f t="shared" ca="1" si="74"/>
        <v>0</v>
      </c>
      <c r="BI99" s="91">
        <f t="shared" ca="1" si="74"/>
        <v>0</v>
      </c>
      <c r="BJ99" s="91">
        <f t="shared" ca="1" si="74"/>
        <v>0</v>
      </c>
      <c r="BK99" s="91">
        <f t="shared" ca="1" si="74"/>
        <v>0</v>
      </c>
      <c r="BL99" s="91">
        <f t="shared" ca="1" si="74"/>
        <v>0</v>
      </c>
      <c r="BM99" s="91">
        <f t="shared" ca="1" si="74"/>
        <v>0</v>
      </c>
      <c r="BN99" s="91">
        <f t="shared" ca="1" si="74"/>
        <v>0</v>
      </c>
      <c r="BO99" s="91">
        <f t="shared" ca="1" si="74"/>
        <v>0</v>
      </c>
      <c r="BP99" s="91">
        <f t="shared" ca="1" si="74"/>
        <v>0</v>
      </c>
      <c r="BQ99" s="91">
        <f t="shared" ref="BQ99:CF99" ca="1" si="75">IF(BQ94&gt;$C$100,0,1)</f>
        <v>0</v>
      </c>
      <c r="BR99" s="91">
        <f t="shared" ca="1" si="75"/>
        <v>0</v>
      </c>
      <c r="BS99" s="91">
        <f t="shared" ca="1" si="75"/>
        <v>0</v>
      </c>
      <c r="BT99" s="91">
        <f t="shared" ca="1" si="75"/>
        <v>0</v>
      </c>
      <c r="BU99" s="91">
        <f t="shared" ca="1" si="75"/>
        <v>0</v>
      </c>
      <c r="BV99" s="91">
        <f t="shared" ca="1" si="75"/>
        <v>0</v>
      </c>
      <c r="BW99" s="91">
        <f t="shared" ca="1" si="75"/>
        <v>0</v>
      </c>
      <c r="BX99" s="91">
        <f t="shared" ca="1" si="75"/>
        <v>0</v>
      </c>
      <c r="BY99" s="91">
        <f t="shared" ca="1" si="75"/>
        <v>0</v>
      </c>
      <c r="BZ99" s="91">
        <f t="shared" ca="1" si="75"/>
        <v>0</v>
      </c>
      <c r="CA99" s="91">
        <f t="shared" ca="1" si="75"/>
        <v>0</v>
      </c>
      <c r="CB99" s="91">
        <f t="shared" ca="1" si="75"/>
        <v>0</v>
      </c>
      <c r="CC99" s="91">
        <f t="shared" ca="1" si="75"/>
        <v>0</v>
      </c>
      <c r="CD99" s="91">
        <f t="shared" ca="1" si="75"/>
        <v>0</v>
      </c>
      <c r="CE99" s="91">
        <f t="shared" ca="1" si="75"/>
        <v>0</v>
      </c>
      <c r="CF99" s="91">
        <f t="shared" ca="1" si="75"/>
        <v>0</v>
      </c>
      <c r="CG99" s="94"/>
    </row>
    <row r="100" spans="1:85" s="4" customFormat="1" ht="15" customHeight="1" x14ac:dyDescent="0.2">
      <c r="A100" s="114"/>
      <c r="B100" s="7" t="s">
        <v>176</v>
      </c>
      <c r="C100" s="57">
        <f ca="1">INDEX($E$83:$CF$83,1,MATCH(MIN($E$86:$CF$86),$E$86:$CF$86,0))*(MIN($E$86:$CF$86)&lt;0)</f>
        <v>2023</v>
      </c>
      <c r="D100" s="114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4"/>
    </row>
    <row r="101" spans="1:85" x14ac:dyDescent="0.2">
      <c r="A101" s="94"/>
      <c r="B101" s="94"/>
      <c r="C101" s="95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  <c r="AX101" s="94"/>
      <c r="AY101" s="94"/>
      <c r="AZ101" s="94"/>
      <c r="BA101" s="94"/>
      <c r="BB101" s="94"/>
      <c r="BC101" s="94"/>
      <c r="BD101" s="94"/>
      <c r="BE101" s="94"/>
      <c r="BF101" s="94"/>
      <c r="BG101" s="94"/>
      <c r="BH101" s="94"/>
      <c r="BI101" s="94"/>
      <c r="BJ101" s="94"/>
      <c r="BK101" s="94"/>
      <c r="BL101" s="94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94"/>
      <c r="BZ101" s="94"/>
      <c r="CA101" s="94"/>
      <c r="CB101" s="94"/>
      <c r="CC101" s="94"/>
      <c r="CD101" s="94"/>
      <c r="CE101" s="94"/>
      <c r="CF101" s="94"/>
      <c r="CG101" s="94"/>
    </row>
    <row r="105" spans="1:85" ht="15" x14ac:dyDescent="0.25">
      <c r="B105" s="5" t="s">
        <v>211</v>
      </c>
    </row>
    <row r="106" spans="1:85" s="1" customFormat="1" ht="15" x14ac:dyDescent="0.25"/>
    <row r="107" spans="1:85" s="1" customFormat="1" ht="15" x14ac:dyDescent="0.25"/>
    <row r="108" spans="1:85" s="1" customFormat="1" ht="15" x14ac:dyDescent="0.25"/>
    <row r="109" spans="1:85" s="1" customFormat="1" ht="15" x14ac:dyDescent="0.25"/>
    <row r="110" spans="1:85" s="1" customFormat="1" ht="15" x14ac:dyDescent="0.25"/>
    <row r="111" spans="1:85" s="1" customFormat="1" ht="15" x14ac:dyDescent="0.25"/>
    <row r="112" spans="1:85" s="1" customFormat="1" ht="15" x14ac:dyDescent="0.25"/>
    <row r="113" s="1" customFormat="1" ht="15" x14ac:dyDescent="0.25"/>
    <row r="114" s="1" customFormat="1" ht="15" x14ac:dyDescent="0.25"/>
    <row r="115" s="1" customFormat="1" ht="15" x14ac:dyDescent="0.25"/>
    <row r="116" s="1" customFormat="1" ht="15" x14ac:dyDescent="0.25"/>
    <row r="117" s="1" customFormat="1" ht="15" x14ac:dyDescent="0.25"/>
    <row r="118" s="1" customFormat="1" ht="15" x14ac:dyDescent="0.25"/>
    <row r="119" s="1" customFormat="1" ht="15" x14ac:dyDescent="0.25"/>
    <row r="120" s="1" customFormat="1" ht="15" x14ac:dyDescent="0.25"/>
    <row r="121" s="1" customFormat="1" ht="15" x14ac:dyDescent="0.25"/>
    <row r="122" s="1" customFormat="1" ht="15" x14ac:dyDescent="0.25"/>
    <row r="123" s="1" customFormat="1" ht="15" x14ac:dyDescent="0.25"/>
    <row r="124" s="1" customFormat="1" ht="15" x14ac:dyDescent="0.25"/>
    <row r="125" s="1" customFormat="1" ht="15" x14ac:dyDescent="0.25"/>
    <row r="126" s="1" customFormat="1" ht="15" x14ac:dyDescent="0.25"/>
    <row r="127" s="1" customFormat="1" ht="15" x14ac:dyDescent="0.25"/>
    <row r="128" s="1" customFormat="1" ht="15" x14ac:dyDescent="0.25"/>
    <row r="129" s="1" customFormat="1" ht="15" x14ac:dyDescent="0.25"/>
    <row r="130" s="1" customFormat="1" ht="15" x14ac:dyDescent="0.25"/>
    <row r="131" s="1" customFormat="1" ht="15" x14ac:dyDescent="0.25"/>
    <row r="132" s="1" customFormat="1" ht="15" x14ac:dyDescent="0.25"/>
    <row r="133" s="1" customFormat="1" ht="15" x14ac:dyDescent="0.25"/>
    <row r="134" s="1" customFormat="1" ht="15" x14ac:dyDescent="0.25"/>
    <row r="135" s="1" customFormat="1" ht="15" x14ac:dyDescent="0.25"/>
    <row r="136" s="1" customFormat="1" ht="15" x14ac:dyDescent="0.25"/>
    <row r="137" s="1" customFormat="1" ht="15" x14ac:dyDescent="0.25"/>
    <row r="138" s="1" customFormat="1" ht="15" x14ac:dyDescent="0.25"/>
    <row r="139" s="1" customFormat="1" ht="15" x14ac:dyDescent="0.25"/>
    <row r="140" s="1" customFormat="1" ht="15" x14ac:dyDescent="0.25"/>
    <row r="141" s="1" customFormat="1" ht="15" x14ac:dyDescent="0.25"/>
    <row r="142" s="1" customFormat="1" ht="15" x14ac:dyDescent="0.25"/>
    <row r="143" s="1" customFormat="1" ht="15" x14ac:dyDescent="0.25"/>
    <row r="144" s="1" customFormat="1" ht="15" x14ac:dyDescent="0.25"/>
    <row r="145" s="1" customFormat="1" ht="15" x14ac:dyDescent="0.25"/>
    <row r="146" s="1" customFormat="1" ht="15" x14ac:dyDescent="0.25"/>
    <row r="147" s="1" customFormat="1" ht="15" x14ac:dyDescent="0.25"/>
    <row r="148" s="1" customFormat="1" ht="15" x14ac:dyDescent="0.25"/>
    <row r="149" s="1" customFormat="1" ht="15" x14ac:dyDescent="0.25"/>
    <row r="150" s="1" customFormat="1" ht="15" x14ac:dyDescent="0.25"/>
    <row r="151" s="1" customFormat="1" ht="15" x14ac:dyDescent="0.25"/>
    <row r="152" s="1" customFormat="1" ht="15" x14ac:dyDescent="0.25"/>
    <row r="153" s="1" customFormat="1" ht="15" x14ac:dyDescent="0.25"/>
    <row r="154" s="1" customFormat="1" ht="15" x14ac:dyDescent="0.25"/>
    <row r="155" s="1" customFormat="1" ht="15" x14ac:dyDescent="0.25"/>
    <row r="156" s="1" customFormat="1" ht="15" x14ac:dyDescent="0.25"/>
    <row r="157" s="1" customFormat="1" ht="15" x14ac:dyDescent="0.25"/>
    <row r="158" s="1" customFormat="1" ht="15" x14ac:dyDescent="0.25"/>
    <row r="159" s="1" customFormat="1" ht="15" x14ac:dyDescent="0.25"/>
    <row r="160" s="1" customFormat="1" ht="15" x14ac:dyDescent="0.25"/>
    <row r="161" s="1" customFormat="1" ht="15" x14ac:dyDescent="0.25"/>
    <row r="162" s="1" customFormat="1" ht="15" x14ac:dyDescent="0.25"/>
    <row r="163" s="1" customFormat="1" ht="15" x14ac:dyDescent="0.25"/>
    <row r="164" s="1" customFormat="1" ht="15" x14ac:dyDescent="0.25"/>
    <row r="165" s="1" customFormat="1" ht="15" x14ac:dyDescent="0.25"/>
    <row r="166" s="1" customFormat="1" ht="15" x14ac:dyDescent="0.25"/>
    <row r="167" s="1" customFormat="1" ht="15" x14ac:dyDescent="0.25"/>
    <row r="168" s="1" customFormat="1" ht="15" x14ac:dyDescent="0.25"/>
    <row r="169" s="1" customFormat="1" ht="15" x14ac:dyDescent="0.25"/>
    <row r="170" s="1" customFormat="1" ht="15" x14ac:dyDescent="0.25"/>
    <row r="171" s="1" customFormat="1" ht="15" x14ac:dyDescent="0.25"/>
    <row r="172" s="1" customFormat="1" ht="15" x14ac:dyDescent="0.25"/>
    <row r="173" s="1" customFormat="1" ht="15" x14ac:dyDescent="0.25"/>
    <row r="174" s="1" customFormat="1" ht="15" x14ac:dyDescent="0.25"/>
    <row r="175" s="1" customFormat="1" ht="15" x14ac:dyDescent="0.25"/>
    <row r="176" s="1" customFormat="1" ht="15" x14ac:dyDescent="0.25"/>
    <row r="177" s="1" customFormat="1" ht="15" x14ac:dyDescent="0.25"/>
    <row r="178" s="1" customFormat="1" ht="15" x14ac:dyDescent="0.25"/>
    <row r="179" s="1" customFormat="1" ht="15" x14ac:dyDescent="0.25"/>
    <row r="180" s="1" customFormat="1" ht="15" x14ac:dyDescent="0.25"/>
    <row r="181" s="1" customFormat="1" ht="15" x14ac:dyDescent="0.25"/>
  </sheetData>
  <sheetProtection algorithmName="SHA-512" hashValue="wyAWecO85fKN0VWt4u/EMvOsm0iQMeXy3PyFT1xFkOB3c2cFBooYA1O70ZBNEbPBQp5fhSHHFnrK6LUQ8X+BWA==" saltValue="H71yU6+mta26dpvWk6m1NA==" spinCount="100000" sheet="1" scenarios="1"/>
  <mergeCells count="9">
    <mergeCell ref="B16:B17"/>
    <mergeCell ref="C16:C17"/>
    <mergeCell ref="D16:D17"/>
    <mergeCell ref="C2:L2"/>
    <mergeCell ref="C3:L3"/>
    <mergeCell ref="C4:L4"/>
    <mergeCell ref="C5:L5"/>
    <mergeCell ref="C6:L6"/>
    <mergeCell ref="C7:L7"/>
  </mergeCells>
  <conditionalFormatting sqref="D18:D26">
    <cfRule type="cellIs" dxfId="207" priority="53" stopIfTrue="1" operator="equal">
      <formula>0</formula>
    </cfRule>
  </conditionalFormatting>
  <conditionalFormatting sqref="E18:CF26">
    <cfRule type="cellIs" dxfId="206" priority="52" stopIfTrue="1" operator="equal">
      <formula>0</formula>
    </cfRule>
  </conditionalFormatting>
  <conditionalFormatting sqref="D31:D34">
    <cfRule type="cellIs" dxfId="205" priority="51" stopIfTrue="1" operator="equal">
      <formula>0</formula>
    </cfRule>
  </conditionalFormatting>
  <conditionalFormatting sqref="E31:CF34">
    <cfRule type="cellIs" dxfId="204" priority="50" stopIfTrue="1" operator="equal">
      <formula>0</formula>
    </cfRule>
  </conditionalFormatting>
  <conditionalFormatting sqref="E38:CF38 E40:CF40">
    <cfRule type="cellIs" dxfId="203" priority="49" stopIfTrue="1" operator="equal">
      <formula>0</formula>
    </cfRule>
  </conditionalFormatting>
  <conditionalFormatting sqref="D45:D46 D49">
    <cfRule type="cellIs" dxfId="202" priority="48" stopIfTrue="1" operator="equal">
      <formula>0</formula>
    </cfRule>
  </conditionalFormatting>
  <conditionalFormatting sqref="E45:CF46 E49:CF49">
    <cfRule type="cellIs" dxfId="201" priority="47" stopIfTrue="1" operator="equal">
      <formula>0</formula>
    </cfRule>
  </conditionalFormatting>
  <conditionalFormatting sqref="D52">
    <cfRule type="cellIs" dxfId="200" priority="46" stopIfTrue="1" operator="equal">
      <formula>0</formula>
    </cfRule>
  </conditionalFormatting>
  <conditionalFormatting sqref="E52:CF52">
    <cfRule type="cellIs" dxfId="199" priority="45" stopIfTrue="1" operator="equal">
      <formula>0</formula>
    </cfRule>
  </conditionalFormatting>
  <conditionalFormatting sqref="D54 D59:D64 D56">
    <cfRule type="cellIs" dxfId="198" priority="44" stopIfTrue="1" operator="equal">
      <formula>0</formula>
    </cfRule>
  </conditionalFormatting>
  <conditionalFormatting sqref="E54:CF54 E63:CF63 E59:CF61 E56:CF56">
    <cfRule type="cellIs" dxfId="197" priority="43" stopIfTrue="1" operator="equal">
      <formula>0</formula>
    </cfRule>
  </conditionalFormatting>
  <conditionalFormatting sqref="D37">
    <cfRule type="cellIs" dxfId="196" priority="42" stopIfTrue="1" operator="equal">
      <formula>0</formula>
    </cfRule>
  </conditionalFormatting>
  <conditionalFormatting sqref="E37:CF37">
    <cfRule type="cellIs" dxfId="195" priority="41" stopIfTrue="1" operator="equal">
      <formula>0</formula>
    </cfRule>
  </conditionalFormatting>
  <conditionalFormatting sqref="D44">
    <cfRule type="cellIs" dxfId="194" priority="40" stopIfTrue="1" operator="equal">
      <formula>0</formula>
    </cfRule>
  </conditionalFormatting>
  <conditionalFormatting sqref="E44:CF44">
    <cfRule type="cellIs" dxfId="193" priority="39" stopIfTrue="1" operator="equal">
      <formula>0</formula>
    </cfRule>
  </conditionalFormatting>
  <conditionalFormatting sqref="D11:D14">
    <cfRule type="cellIs" dxfId="192" priority="38" stopIfTrue="1" operator="equal">
      <formula>0</formula>
    </cfRule>
  </conditionalFormatting>
  <conditionalFormatting sqref="E11:E14">
    <cfRule type="cellIs" dxfId="191" priority="37" stopIfTrue="1" operator="equal">
      <formula>0</formula>
    </cfRule>
  </conditionalFormatting>
  <conditionalFormatting sqref="D98">
    <cfRule type="cellIs" dxfId="190" priority="21" stopIfTrue="1" operator="equal">
      <formula>0</formula>
    </cfRule>
  </conditionalFormatting>
  <conditionalFormatting sqref="D99">
    <cfRule type="cellIs" dxfId="189" priority="24" stopIfTrue="1" operator="equal">
      <formula>0</formula>
    </cfRule>
  </conditionalFormatting>
  <conditionalFormatting sqref="E84:CF84 E86:CF89">
    <cfRule type="cellIs" dxfId="188" priority="36" stopIfTrue="1" operator="equal">
      <formula>0</formula>
    </cfRule>
  </conditionalFormatting>
  <conditionalFormatting sqref="E98:CF98">
    <cfRule type="cellIs" dxfId="187" priority="22" stopIfTrue="1" operator="equal">
      <formula>0</formula>
    </cfRule>
  </conditionalFormatting>
  <conditionalFormatting sqref="E91:CF91">
    <cfRule type="cellIs" dxfId="186" priority="35" stopIfTrue="1" operator="equal">
      <formula>0</formula>
    </cfRule>
  </conditionalFormatting>
  <conditionalFormatting sqref="D84 D86:D91">
    <cfRule type="cellIs" dxfId="185" priority="34" stopIfTrue="1" operator="equal">
      <formula>0</formula>
    </cfRule>
  </conditionalFormatting>
  <conditionalFormatting sqref="E99:CF99">
    <cfRule type="cellIs" dxfId="184" priority="23" stopIfTrue="1" operator="equal">
      <formula>0</formula>
    </cfRule>
  </conditionalFormatting>
  <conditionalFormatting sqref="D92">
    <cfRule type="cellIs" dxfId="183" priority="33" stopIfTrue="1" operator="equal">
      <formula>0</formula>
    </cfRule>
  </conditionalFormatting>
  <conditionalFormatting sqref="E92:CF92">
    <cfRule type="cellIs" dxfId="182" priority="32" stopIfTrue="1" operator="equal">
      <formula>0</formula>
    </cfRule>
  </conditionalFormatting>
  <conditionalFormatting sqref="E64:CF64">
    <cfRule type="cellIs" dxfId="181" priority="31" stopIfTrue="1" operator="equal">
      <formula>0</formula>
    </cfRule>
  </conditionalFormatting>
  <conditionalFormatting sqref="E90:CF90">
    <cfRule type="cellIs" dxfId="180" priority="30" stopIfTrue="1" operator="equal">
      <formula>0</formula>
    </cfRule>
  </conditionalFormatting>
  <conditionalFormatting sqref="E62:CF62">
    <cfRule type="cellIs" dxfId="179" priority="29" stopIfTrue="1" operator="equal">
      <formula>0</formula>
    </cfRule>
  </conditionalFormatting>
  <conditionalFormatting sqref="D95">
    <cfRule type="cellIs" dxfId="178" priority="28" stopIfTrue="1" operator="equal">
      <formula>0</formula>
    </cfRule>
  </conditionalFormatting>
  <conditionalFormatting sqref="E95:CF95">
    <cfRule type="cellIs" dxfId="177" priority="27" stopIfTrue="1" operator="equal">
      <formula>0</formula>
    </cfRule>
  </conditionalFormatting>
  <conditionalFormatting sqref="D97">
    <cfRule type="cellIs" dxfId="176" priority="26" stopIfTrue="1" operator="equal">
      <formula>0</formula>
    </cfRule>
  </conditionalFormatting>
  <conditionalFormatting sqref="E97:CF97">
    <cfRule type="cellIs" dxfId="175" priority="25" stopIfTrue="1" operator="equal">
      <formula>0</formula>
    </cfRule>
  </conditionalFormatting>
  <conditionalFormatting sqref="E27:CF28">
    <cfRule type="cellIs" dxfId="174" priority="20" stopIfTrue="1" operator="equal">
      <formula>0</formula>
    </cfRule>
  </conditionalFormatting>
  <conditionalFormatting sqref="D27:D28">
    <cfRule type="cellIs" dxfId="173" priority="19" stopIfTrue="1" operator="equal">
      <formula>0</formula>
    </cfRule>
  </conditionalFormatting>
  <conditionalFormatting sqref="D48">
    <cfRule type="cellIs" dxfId="172" priority="18" stopIfTrue="1" operator="equal">
      <formula>0</formula>
    </cfRule>
  </conditionalFormatting>
  <conditionalFormatting sqref="E48:CF48">
    <cfRule type="cellIs" dxfId="171" priority="17" stopIfTrue="1" operator="equal">
      <formula>0</formula>
    </cfRule>
  </conditionalFormatting>
  <conditionalFormatting sqref="E85:CF85">
    <cfRule type="cellIs" dxfId="170" priority="8" stopIfTrue="1" operator="equal">
      <formula>0</formula>
    </cfRule>
  </conditionalFormatting>
  <conditionalFormatting sqref="D85">
    <cfRule type="cellIs" dxfId="169" priority="7" stopIfTrue="1" operator="equal">
      <formula>0</formula>
    </cfRule>
  </conditionalFormatting>
  <conditionalFormatting sqref="E65:CF65">
    <cfRule type="cellIs" dxfId="168" priority="16" stopIfTrue="1" operator="equal">
      <formula>0</formula>
    </cfRule>
  </conditionalFormatting>
  <conditionalFormatting sqref="D65">
    <cfRule type="cellIs" dxfId="167" priority="15" stopIfTrue="1" operator="equal">
      <formula>0</formula>
    </cfRule>
  </conditionalFormatting>
  <conditionalFormatting sqref="D57:D58">
    <cfRule type="cellIs" dxfId="166" priority="14" stopIfTrue="1" operator="equal">
      <formula>0</formula>
    </cfRule>
  </conditionalFormatting>
  <conditionalFormatting sqref="E57:CF58">
    <cfRule type="cellIs" dxfId="165" priority="13" stopIfTrue="1" operator="equal">
      <formula>0</formula>
    </cfRule>
  </conditionalFormatting>
  <conditionalFormatting sqref="D47">
    <cfRule type="cellIs" dxfId="164" priority="12" stopIfTrue="1" operator="equal">
      <formula>0</formula>
    </cfRule>
  </conditionalFormatting>
  <conditionalFormatting sqref="E47:CF47">
    <cfRule type="cellIs" dxfId="163" priority="11" stopIfTrue="1" operator="equal">
      <formula>0</formula>
    </cfRule>
  </conditionalFormatting>
  <conditionalFormatting sqref="D55">
    <cfRule type="cellIs" dxfId="162" priority="10" stopIfTrue="1" operator="equal">
      <formula>0</formula>
    </cfRule>
  </conditionalFormatting>
  <conditionalFormatting sqref="E55:CF55">
    <cfRule type="cellIs" dxfId="161" priority="9" stopIfTrue="1" operator="equal">
      <formula>0</formula>
    </cfRule>
  </conditionalFormatting>
  <conditionalFormatting sqref="D38:D42">
    <cfRule type="cellIs" dxfId="160" priority="6" stopIfTrue="1" operator="equal">
      <formula>0</formula>
    </cfRule>
  </conditionalFormatting>
  <conditionalFormatting sqref="E39:CF39">
    <cfRule type="cellIs" dxfId="159" priority="5" stopIfTrue="1" operator="equal">
      <formula>0</formula>
    </cfRule>
  </conditionalFormatting>
  <conditionalFormatting sqref="F41:CF41">
    <cfRule type="cellIs" dxfId="158" priority="4" stopIfTrue="1" operator="equal">
      <formula>0</formula>
    </cfRule>
  </conditionalFormatting>
  <conditionalFormatting sqref="E41">
    <cfRule type="cellIs" dxfId="157" priority="3" stopIfTrue="1" operator="equal">
      <formula>0</formula>
    </cfRule>
  </conditionalFormatting>
  <conditionalFormatting sqref="E42:CF42">
    <cfRule type="cellIs" dxfId="156" priority="2" stopIfTrue="1" operator="equal">
      <formula>0</formula>
    </cfRule>
  </conditionalFormatting>
  <conditionalFormatting sqref="D66">
    <cfRule type="cellIs" dxfId="155" priority="1" stopIfTrue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</sheetPr>
  <dimension ref="B2:AI23"/>
  <sheetViews>
    <sheetView topLeftCell="J1" zoomScale="70" zoomScaleNormal="70" workbookViewId="0">
      <selection activeCell="N16" sqref="N16"/>
    </sheetView>
  </sheetViews>
  <sheetFormatPr defaultRowHeight="15" x14ac:dyDescent="0.25"/>
  <cols>
    <col min="1" max="1" width="9.140625" style="501"/>
    <col min="2" max="2" width="39.7109375" style="501" customWidth="1"/>
    <col min="3" max="4" width="12.7109375" style="501" customWidth="1"/>
    <col min="5" max="5" width="12.140625" style="501" bestFit="1" customWidth="1"/>
    <col min="6" max="6" width="34.85546875" style="501" customWidth="1"/>
    <col min="7" max="7" width="13.7109375" style="501" bestFit="1" customWidth="1"/>
    <col min="8" max="8" width="14.28515625" style="501" customWidth="1"/>
    <col min="9" max="9" width="9.140625" style="501"/>
    <col min="10" max="10" width="38.140625" style="501" customWidth="1"/>
    <col min="11" max="11" width="19.42578125" style="501" customWidth="1"/>
    <col min="12" max="12" width="15.42578125" style="501" bestFit="1" customWidth="1"/>
    <col min="13" max="13" width="13.140625" style="501" bestFit="1" customWidth="1"/>
    <col min="14" max="14" width="30.7109375" style="501" customWidth="1"/>
    <col min="15" max="16" width="13.140625" style="501" customWidth="1"/>
    <col min="17" max="17" width="14.85546875" style="501" customWidth="1"/>
    <col min="18" max="18" width="17.85546875" style="501" customWidth="1"/>
    <col min="19" max="19" width="9.140625" style="501"/>
    <col min="20" max="21" width="12.140625" style="501" bestFit="1" customWidth="1"/>
    <col min="22" max="22" width="11.140625" style="501" bestFit="1" customWidth="1"/>
    <col min="23" max="27" width="13.140625" style="501" bestFit="1" customWidth="1"/>
    <col min="28" max="28" width="13.42578125" style="501" bestFit="1" customWidth="1"/>
    <col min="29" max="34" width="9.140625" style="501"/>
    <col min="35" max="35" width="15" style="501" customWidth="1"/>
    <col min="36" max="257" width="9.140625" style="501"/>
    <col min="258" max="258" width="39.7109375" style="501" customWidth="1"/>
    <col min="259" max="260" width="12.7109375" style="501" customWidth="1"/>
    <col min="261" max="261" width="12.140625" style="501" bestFit="1" customWidth="1"/>
    <col min="262" max="262" width="34.85546875" style="501" customWidth="1"/>
    <col min="263" max="263" width="13.7109375" style="501" bestFit="1" customWidth="1"/>
    <col min="264" max="264" width="14.28515625" style="501" customWidth="1"/>
    <col min="265" max="265" width="9.140625" style="501"/>
    <col min="266" max="266" width="38.140625" style="501" customWidth="1"/>
    <col min="267" max="267" width="19.42578125" style="501" customWidth="1"/>
    <col min="268" max="268" width="15.42578125" style="501" bestFit="1" customWidth="1"/>
    <col min="269" max="269" width="13.140625" style="501" bestFit="1" customWidth="1"/>
    <col min="270" max="270" width="30.7109375" style="501" customWidth="1"/>
    <col min="271" max="272" width="13.140625" style="501" customWidth="1"/>
    <col min="273" max="273" width="14.85546875" style="501" customWidth="1"/>
    <col min="274" max="274" width="17.85546875" style="501" customWidth="1"/>
    <col min="275" max="275" width="9.140625" style="501"/>
    <col min="276" max="277" width="12.140625" style="501" bestFit="1" customWidth="1"/>
    <col min="278" max="278" width="11.140625" style="501" bestFit="1" customWidth="1"/>
    <col min="279" max="283" width="13.140625" style="501" bestFit="1" customWidth="1"/>
    <col min="284" max="284" width="13.42578125" style="501" bestFit="1" customWidth="1"/>
    <col min="285" max="290" width="9.140625" style="501"/>
    <col min="291" max="291" width="15" style="501" customWidth="1"/>
    <col min="292" max="513" width="9.140625" style="501"/>
    <col min="514" max="514" width="39.7109375" style="501" customWidth="1"/>
    <col min="515" max="516" width="12.7109375" style="501" customWidth="1"/>
    <col min="517" max="517" width="12.140625" style="501" bestFit="1" customWidth="1"/>
    <col min="518" max="518" width="34.85546875" style="501" customWidth="1"/>
    <col min="519" max="519" width="13.7109375" style="501" bestFit="1" customWidth="1"/>
    <col min="520" max="520" width="14.28515625" style="501" customWidth="1"/>
    <col min="521" max="521" width="9.140625" style="501"/>
    <col min="522" max="522" width="38.140625" style="501" customWidth="1"/>
    <col min="523" max="523" width="19.42578125" style="501" customWidth="1"/>
    <col min="524" max="524" width="15.42578125" style="501" bestFit="1" customWidth="1"/>
    <col min="525" max="525" width="13.140625" style="501" bestFit="1" customWidth="1"/>
    <col min="526" max="526" width="30.7109375" style="501" customWidth="1"/>
    <col min="527" max="528" width="13.140625" style="501" customWidth="1"/>
    <col min="529" max="529" width="14.85546875" style="501" customWidth="1"/>
    <col min="530" max="530" width="17.85546875" style="501" customWidth="1"/>
    <col min="531" max="531" width="9.140625" style="501"/>
    <col min="532" max="533" width="12.140625" style="501" bestFit="1" customWidth="1"/>
    <col min="534" max="534" width="11.140625" style="501" bestFit="1" customWidth="1"/>
    <col min="535" max="539" width="13.140625" style="501" bestFit="1" customWidth="1"/>
    <col min="540" max="540" width="13.42578125" style="501" bestFit="1" customWidth="1"/>
    <col min="541" max="546" width="9.140625" style="501"/>
    <col min="547" max="547" width="15" style="501" customWidth="1"/>
    <col min="548" max="769" width="9.140625" style="501"/>
    <col min="770" max="770" width="39.7109375" style="501" customWidth="1"/>
    <col min="771" max="772" width="12.7109375" style="501" customWidth="1"/>
    <col min="773" max="773" width="12.140625" style="501" bestFit="1" customWidth="1"/>
    <col min="774" max="774" width="34.85546875" style="501" customWidth="1"/>
    <col min="775" max="775" width="13.7109375" style="501" bestFit="1" customWidth="1"/>
    <col min="776" max="776" width="14.28515625" style="501" customWidth="1"/>
    <col min="777" max="777" width="9.140625" style="501"/>
    <col min="778" max="778" width="38.140625" style="501" customWidth="1"/>
    <col min="779" max="779" width="19.42578125" style="501" customWidth="1"/>
    <col min="780" max="780" width="15.42578125" style="501" bestFit="1" customWidth="1"/>
    <col min="781" max="781" width="13.140625" style="501" bestFit="1" customWidth="1"/>
    <col min="782" max="782" width="30.7109375" style="501" customWidth="1"/>
    <col min="783" max="784" width="13.140625" style="501" customWidth="1"/>
    <col min="785" max="785" width="14.85546875" style="501" customWidth="1"/>
    <col min="786" max="786" width="17.85546875" style="501" customWidth="1"/>
    <col min="787" max="787" width="9.140625" style="501"/>
    <col min="788" max="789" width="12.140625" style="501" bestFit="1" customWidth="1"/>
    <col min="790" max="790" width="11.140625" style="501" bestFit="1" customWidth="1"/>
    <col min="791" max="795" width="13.140625" style="501" bestFit="1" customWidth="1"/>
    <col min="796" max="796" width="13.42578125" style="501" bestFit="1" customWidth="1"/>
    <col min="797" max="802" width="9.140625" style="501"/>
    <col min="803" max="803" width="15" style="501" customWidth="1"/>
    <col min="804" max="1025" width="9.140625" style="501"/>
    <col min="1026" max="1026" width="39.7109375" style="501" customWidth="1"/>
    <col min="1027" max="1028" width="12.7109375" style="501" customWidth="1"/>
    <col min="1029" max="1029" width="12.140625" style="501" bestFit="1" customWidth="1"/>
    <col min="1030" max="1030" width="34.85546875" style="501" customWidth="1"/>
    <col min="1031" max="1031" width="13.7109375" style="501" bestFit="1" customWidth="1"/>
    <col min="1032" max="1032" width="14.28515625" style="501" customWidth="1"/>
    <col min="1033" max="1033" width="9.140625" style="501"/>
    <col min="1034" max="1034" width="38.140625" style="501" customWidth="1"/>
    <col min="1035" max="1035" width="19.42578125" style="501" customWidth="1"/>
    <col min="1036" max="1036" width="15.42578125" style="501" bestFit="1" customWidth="1"/>
    <col min="1037" max="1037" width="13.140625" style="501" bestFit="1" customWidth="1"/>
    <col min="1038" max="1038" width="30.7109375" style="501" customWidth="1"/>
    <col min="1039" max="1040" width="13.140625" style="501" customWidth="1"/>
    <col min="1041" max="1041" width="14.85546875" style="501" customWidth="1"/>
    <col min="1042" max="1042" width="17.85546875" style="501" customWidth="1"/>
    <col min="1043" max="1043" width="9.140625" style="501"/>
    <col min="1044" max="1045" width="12.140625" style="501" bestFit="1" customWidth="1"/>
    <col min="1046" max="1046" width="11.140625" style="501" bestFit="1" customWidth="1"/>
    <col min="1047" max="1051" width="13.140625" style="501" bestFit="1" customWidth="1"/>
    <col min="1052" max="1052" width="13.42578125" style="501" bestFit="1" customWidth="1"/>
    <col min="1053" max="1058" width="9.140625" style="501"/>
    <col min="1059" max="1059" width="15" style="501" customWidth="1"/>
    <col min="1060" max="1281" width="9.140625" style="501"/>
    <col min="1282" max="1282" width="39.7109375" style="501" customWidth="1"/>
    <col min="1283" max="1284" width="12.7109375" style="501" customWidth="1"/>
    <col min="1285" max="1285" width="12.140625" style="501" bestFit="1" customWidth="1"/>
    <col min="1286" max="1286" width="34.85546875" style="501" customWidth="1"/>
    <col min="1287" max="1287" width="13.7109375" style="501" bestFit="1" customWidth="1"/>
    <col min="1288" max="1288" width="14.28515625" style="501" customWidth="1"/>
    <col min="1289" max="1289" width="9.140625" style="501"/>
    <col min="1290" max="1290" width="38.140625" style="501" customWidth="1"/>
    <col min="1291" max="1291" width="19.42578125" style="501" customWidth="1"/>
    <col min="1292" max="1292" width="15.42578125" style="501" bestFit="1" customWidth="1"/>
    <col min="1293" max="1293" width="13.140625" style="501" bestFit="1" customWidth="1"/>
    <col min="1294" max="1294" width="30.7109375" style="501" customWidth="1"/>
    <col min="1295" max="1296" width="13.140625" style="501" customWidth="1"/>
    <col min="1297" max="1297" width="14.85546875" style="501" customWidth="1"/>
    <col min="1298" max="1298" width="17.85546875" style="501" customWidth="1"/>
    <col min="1299" max="1299" width="9.140625" style="501"/>
    <col min="1300" max="1301" width="12.140625" style="501" bestFit="1" customWidth="1"/>
    <col min="1302" max="1302" width="11.140625" style="501" bestFit="1" customWidth="1"/>
    <col min="1303" max="1307" width="13.140625" style="501" bestFit="1" customWidth="1"/>
    <col min="1308" max="1308" width="13.42578125" style="501" bestFit="1" customWidth="1"/>
    <col min="1309" max="1314" width="9.140625" style="501"/>
    <col min="1315" max="1315" width="15" style="501" customWidth="1"/>
    <col min="1316" max="1537" width="9.140625" style="501"/>
    <col min="1538" max="1538" width="39.7109375" style="501" customWidth="1"/>
    <col min="1539" max="1540" width="12.7109375" style="501" customWidth="1"/>
    <col min="1541" max="1541" width="12.140625" style="501" bestFit="1" customWidth="1"/>
    <col min="1542" max="1542" width="34.85546875" style="501" customWidth="1"/>
    <col min="1543" max="1543" width="13.7109375" style="501" bestFit="1" customWidth="1"/>
    <col min="1544" max="1544" width="14.28515625" style="501" customWidth="1"/>
    <col min="1545" max="1545" width="9.140625" style="501"/>
    <col min="1546" max="1546" width="38.140625" style="501" customWidth="1"/>
    <col min="1547" max="1547" width="19.42578125" style="501" customWidth="1"/>
    <col min="1548" max="1548" width="15.42578125" style="501" bestFit="1" customWidth="1"/>
    <col min="1549" max="1549" width="13.140625" style="501" bestFit="1" customWidth="1"/>
    <col min="1550" max="1550" width="30.7109375" style="501" customWidth="1"/>
    <col min="1551" max="1552" width="13.140625" style="501" customWidth="1"/>
    <col min="1553" max="1553" width="14.85546875" style="501" customWidth="1"/>
    <col min="1554" max="1554" width="17.85546875" style="501" customWidth="1"/>
    <col min="1555" max="1555" width="9.140625" style="501"/>
    <col min="1556" max="1557" width="12.140625" style="501" bestFit="1" customWidth="1"/>
    <col min="1558" max="1558" width="11.140625" style="501" bestFit="1" customWidth="1"/>
    <col min="1559" max="1563" width="13.140625" style="501" bestFit="1" customWidth="1"/>
    <col min="1564" max="1564" width="13.42578125" style="501" bestFit="1" customWidth="1"/>
    <col min="1565" max="1570" width="9.140625" style="501"/>
    <col min="1571" max="1571" width="15" style="501" customWidth="1"/>
    <col min="1572" max="1793" width="9.140625" style="501"/>
    <col min="1794" max="1794" width="39.7109375" style="501" customWidth="1"/>
    <col min="1795" max="1796" width="12.7109375" style="501" customWidth="1"/>
    <col min="1797" max="1797" width="12.140625" style="501" bestFit="1" customWidth="1"/>
    <col min="1798" max="1798" width="34.85546875" style="501" customWidth="1"/>
    <col min="1799" max="1799" width="13.7109375" style="501" bestFit="1" customWidth="1"/>
    <col min="1800" max="1800" width="14.28515625" style="501" customWidth="1"/>
    <col min="1801" max="1801" width="9.140625" style="501"/>
    <col min="1802" max="1802" width="38.140625" style="501" customWidth="1"/>
    <col min="1803" max="1803" width="19.42578125" style="501" customWidth="1"/>
    <col min="1804" max="1804" width="15.42578125" style="501" bestFit="1" customWidth="1"/>
    <col min="1805" max="1805" width="13.140625" style="501" bestFit="1" customWidth="1"/>
    <col min="1806" max="1806" width="30.7109375" style="501" customWidth="1"/>
    <col min="1807" max="1808" width="13.140625" style="501" customWidth="1"/>
    <col min="1809" max="1809" width="14.85546875" style="501" customWidth="1"/>
    <col min="1810" max="1810" width="17.85546875" style="501" customWidth="1"/>
    <col min="1811" max="1811" width="9.140625" style="501"/>
    <col min="1812" max="1813" width="12.140625" style="501" bestFit="1" customWidth="1"/>
    <col min="1814" max="1814" width="11.140625" style="501" bestFit="1" customWidth="1"/>
    <col min="1815" max="1819" width="13.140625" style="501" bestFit="1" customWidth="1"/>
    <col min="1820" max="1820" width="13.42578125" style="501" bestFit="1" customWidth="1"/>
    <col min="1821" max="1826" width="9.140625" style="501"/>
    <col min="1827" max="1827" width="15" style="501" customWidth="1"/>
    <col min="1828" max="2049" width="9.140625" style="501"/>
    <col min="2050" max="2050" width="39.7109375" style="501" customWidth="1"/>
    <col min="2051" max="2052" width="12.7109375" style="501" customWidth="1"/>
    <col min="2053" max="2053" width="12.140625" style="501" bestFit="1" customWidth="1"/>
    <col min="2054" max="2054" width="34.85546875" style="501" customWidth="1"/>
    <col min="2055" max="2055" width="13.7109375" style="501" bestFit="1" customWidth="1"/>
    <col min="2056" max="2056" width="14.28515625" style="501" customWidth="1"/>
    <col min="2057" max="2057" width="9.140625" style="501"/>
    <col min="2058" max="2058" width="38.140625" style="501" customWidth="1"/>
    <col min="2059" max="2059" width="19.42578125" style="501" customWidth="1"/>
    <col min="2060" max="2060" width="15.42578125" style="501" bestFit="1" customWidth="1"/>
    <col min="2061" max="2061" width="13.140625" style="501" bestFit="1" customWidth="1"/>
    <col min="2062" max="2062" width="30.7109375" style="501" customWidth="1"/>
    <col min="2063" max="2064" width="13.140625" style="501" customWidth="1"/>
    <col min="2065" max="2065" width="14.85546875" style="501" customWidth="1"/>
    <col min="2066" max="2066" width="17.85546875" style="501" customWidth="1"/>
    <col min="2067" max="2067" width="9.140625" style="501"/>
    <col min="2068" max="2069" width="12.140625" style="501" bestFit="1" customWidth="1"/>
    <col min="2070" max="2070" width="11.140625" style="501" bestFit="1" customWidth="1"/>
    <col min="2071" max="2075" width="13.140625" style="501" bestFit="1" customWidth="1"/>
    <col min="2076" max="2076" width="13.42578125" style="501" bestFit="1" customWidth="1"/>
    <col min="2077" max="2082" width="9.140625" style="501"/>
    <col min="2083" max="2083" width="15" style="501" customWidth="1"/>
    <col min="2084" max="2305" width="9.140625" style="501"/>
    <col min="2306" max="2306" width="39.7109375" style="501" customWidth="1"/>
    <col min="2307" max="2308" width="12.7109375" style="501" customWidth="1"/>
    <col min="2309" max="2309" width="12.140625" style="501" bestFit="1" customWidth="1"/>
    <col min="2310" max="2310" width="34.85546875" style="501" customWidth="1"/>
    <col min="2311" max="2311" width="13.7109375" style="501" bestFit="1" customWidth="1"/>
    <col min="2312" max="2312" width="14.28515625" style="501" customWidth="1"/>
    <col min="2313" max="2313" width="9.140625" style="501"/>
    <col min="2314" max="2314" width="38.140625" style="501" customWidth="1"/>
    <col min="2315" max="2315" width="19.42578125" style="501" customWidth="1"/>
    <col min="2316" max="2316" width="15.42578125" style="501" bestFit="1" customWidth="1"/>
    <col min="2317" max="2317" width="13.140625" style="501" bestFit="1" customWidth="1"/>
    <col min="2318" max="2318" width="30.7109375" style="501" customWidth="1"/>
    <col min="2319" max="2320" width="13.140625" style="501" customWidth="1"/>
    <col min="2321" max="2321" width="14.85546875" style="501" customWidth="1"/>
    <col min="2322" max="2322" width="17.85546875" style="501" customWidth="1"/>
    <col min="2323" max="2323" width="9.140625" style="501"/>
    <col min="2324" max="2325" width="12.140625" style="501" bestFit="1" customWidth="1"/>
    <col min="2326" max="2326" width="11.140625" style="501" bestFit="1" customWidth="1"/>
    <col min="2327" max="2331" width="13.140625" style="501" bestFit="1" customWidth="1"/>
    <col min="2332" max="2332" width="13.42578125" style="501" bestFit="1" customWidth="1"/>
    <col min="2333" max="2338" width="9.140625" style="501"/>
    <col min="2339" max="2339" width="15" style="501" customWidth="1"/>
    <col min="2340" max="2561" width="9.140625" style="501"/>
    <col min="2562" max="2562" width="39.7109375" style="501" customWidth="1"/>
    <col min="2563" max="2564" width="12.7109375" style="501" customWidth="1"/>
    <col min="2565" max="2565" width="12.140625" style="501" bestFit="1" customWidth="1"/>
    <col min="2566" max="2566" width="34.85546875" style="501" customWidth="1"/>
    <col min="2567" max="2567" width="13.7109375" style="501" bestFit="1" customWidth="1"/>
    <col min="2568" max="2568" width="14.28515625" style="501" customWidth="1"/>
    <col min="2569" max="2569" width="9.140625" style="501"/>
    <col min="2570" max="2570" width="38.140625" style="501" customWidth="1"/>
    <col min="2571" max="2571" width="19.42578125" style="501" customWidth="1"/>
    <col min="2572" max="2572" width="15.42578125" style="501" bestFit="1" customWidth="1"/>
    <col min="2573" max="2573" width="13.140625" style="501" bestFit="1" customWidth="1"/>
    <col min="2574" max="2574" width="30.7109375" style="501" customWidth="1"/>
    <col min="2575" max="2576" width="13.140625" style="501" customWidth="1"/>
    <col min="2577" max="2577" width="14.85546875" style="501" customWidth="1"/>
    <col min="2578" max="2578" width="17.85546875" style="501" customWidth="1"/>
    <col min="2579" max="2579" width="9.140625" style="501"/>
    <col min="2580" max="2581" width="12.140625" style="501" bestFit="1" customWidth="1"/>
    <col min="2582" max="2582" width="11.140625" style="501" bestFit="1" customWidth="1"/>
    <col min="2583" max="2587" width="13.140625" style="501" bestFit="1" customWidth="1"/>
    <col min="2588" max="2588" width="13.42578125" style="501" bestFit="1" customWidth="1"/>
    <col min="2589" max="2594" width="9.140625" style="501"/>
    <col min="2595" max="2595" width="15" style="501" customWidth="1"/>
    <col min="2596" max="2817" width="9.140625" style="501"/>
    <col min="2818" max="2818" width="39.7109375" style="501" customWidth="1"/>
    <col min="2819" max="2820" width="12.7109375" style="501" customWidth="1"/>
    <col min="2821" max="2821" width="12.140625" style="501" bestFit="1" customWidth="1"/>
    <col min="2822" max="2822" width="34.85546875" style="501" customWidth="1"/>
    <col min="2823" max="2823" width="13.7109375" style="501" bestFit="1" customWidth="1"/>
    <col min="2824" max="2824" width="14.28515625" style="501" customWidth="1"/>
    <col min="2825" max="2825" width="9.140625" style="501"/>
    <col min="2826" max="2826" width="38.140625" style="501" customWidth="1"/>
    <col min="2827" max="2827" width="19.42578125" style="501" customWidth="1"/>
    <col min="2828" max="2828" width="15.42578125" style="501" bestFit="1" customWidth="1"/>
    <col min="2829" max="2829" width="13.140625" style="501" bestFit="1" customWidth="1"/>
    <col min="2830" max="2830" width="30.7109375" style="501" customWidth="1"/>
    <col min="2831" max="2832" width="13.140625" style="501" customWidth="1"/>
    <col min="2833" max="2833" width="14.85546875" style="501" customWidth="1"/>
    <col min="2834" max="2834" width="17.85546875" style="501" customWidth="1"/>
    <col min="2835" max="2835" width="9.140625" style="501"/>
    <col min="2836" max="2837" width="12.140625" style="501" bestFit="1" customWidth="1"/>
    <col min="2838" max="2838" width="11.140625" style="501" bestFit="1" customWidth="1"/>
    <col min="2839" max="2843" width="13.140625" style="501" bestFit="1" customWidth="1"/>
    <col min="2844" max="2844" width="13.42578125" style="501" bestFit="1" customWidth="1"/>
    <col min="2845" max="2850" width="9.140625" style="501"/>
    <col min="2851" max="2851" width="15" style="501" customWidth="1"/>
    <col min="2852" max="3073" width="9.140625" style="501"/>
    <col min="3074" max="3074" width="39.7109375" style="501" customWidth="1"/>
    <col min="3075" max="3076" width="12.7109375" style="501" customWidth="1"/>
    <col min="3077" max="3077" width="12.140625" style="501" bestFit="1" customWidth="1"/>
    <col min="3078" max="3078" width="34.85546875" style="501" customWidth="1"/>
    <col min="3079" max="3079" width="13.7109375" style="501" bestFit="1" customWidth="1"/>
    <col min="3080" max="3080" width="14.28515625" style="501" customWidth="1"/>
    <col min="3081" max="3081" width="9.140625" style="501"/>
    <col min="3082" max="3082" width="38.140625" style="501" customWidth="1"/>
    <col min="3083" max="3083" width="19.42578125" style="501" customWidth="1"/>
    <col min="3084" max="3084" width="15.42578125" style="501" bestFit="1" customWidth="1"/>
    <col min="3085" max="3085" width="13.140625" style="501" bestFit="1" customWidth="1"/>
    <col min="3086" max="3086" width="30.7109375" style="501" customWidth="1"/>
    <col min="3087" max="3088" width="13.140625" style="501" customWidth="1"/>
    <col min="3089" max="3089" width="14.85546875" style="501" customWidth="1"/>
    <col min="3090" max="3090" width="17.85546875" style="501" customWidth="1"/>
    <col min="3091" max="3091" width="9.140625" style="501"/>
    <col min="3092" max="3093" width="12.140625" style="501" bestFit="1" customWidth="1"/>
    <col min="3094" max="3094" width="11.140625" style="501" bestFit="1" customWidth="1"/>
    <col min="3095" max="3099" width="13.140625" style="501" bestFit="1" customWidth="1"/>
    <col min="3100" max="3100" width="13.42578125" style="501" bestFit="1" customWidth="1"/>
    <col min="3101" max="3106" width="9.140625" style="501"/>
    <col min="3107" max="3107" width="15" style="501" customWidth="1"/>
    <col min="3108" max="3329" width="9.140625" style="501"/>
    <col min="3330" max="3330" width="39.7109375" style="501" customWidth="1"/>
    <col min="3331" max="3332" width="12.7109375" style="501" customWidth="1"/>
    <col min="3333" max="3333" width="12.140625" style="501" bestFit="1" customWidth="1"/>
    <col min="3334" max="3334" width="34.85546875" style="501" customWidth="1"/>
    <col min="3335" max="3335" width="13.7109375" style="501" bestFit="1" customWidth="1"/>
    <col min="3336" max="3336" width="14.28515625" style="501" customWidth="1"/>
    <col min="3337" max="3337" width="9.140625" style="501"/>
    <col min="3338" max="3338" width="38.140625" style="501" customWidth="1"/>
    <col min="3339" max="3339" width="19.42578125" style="501" customWidth="1"/>
    <col min="3340" max="3340" width="15.42578125" style="501" bestFit="1" customWidth="1"/>
    <col min="3341" max="3341" width="13.140625" style="501" bestFit="1" customWidth="1"/>
    <col min="3342" max="3342" width="30.7109375" style="501" customWidth="1"/>
    <col min="3343" max="3344" width="13.140625" style="501" customWidth="1"/>
    <col min="3345" max="3345" width="14.85546875" style="501" customWidth="1"/>
    <col min="3346" max="3346" width="17.85546875" style="501" customWidth="1"/>
    <col min="3347" max="3347" width="9.140625" style="501"/>
    <col min="3348" max="3349" width="12.140625" style="501" bestFit="1" customWidth="1"/>
    <col min="3350" max="3350" width="11.140625" style="501" bestFit="1" customWidth="1"/>
    <col min="3351" max="3355" width="13.140625" style="501" bestFit="1" customWidth="1"/>
    <col min="3356" max="3356" width="13.42578125" style="501" bestFit="1" customWidth="1"/>
    <col min="3357" max="3362" width="9.140625" style="501"/>
    <col min="3363" max="3363" width="15" style="501" customWidth="1"/>
    <col min="3364" max="3585" width="9.140625" style="501"/>
    <col min="3586" max="3586" width="39.7109375" style="501" customWidth="1"/>
    <col min="3587" max="3588" width="12.7109375" style="501" customWidth="1"/>
    <col min="3589" max="3589" width="12.140625" style="501" bestFit="1" customWidth="1"/>
    <col min="3590" max="3590" width="34.85546875" style="501" customWidth="1"/>
    <col min="3591" max="3591" width="13.7109375" style="501" bestFit="1" customWidth="1"/>
    <col min="3592" max="3592" width="14.28515625" style="501" customWidth="1"/>
    <col min="3593" max="3593" width="9.140625" style="501"/>
    <col min="3594" max="3594" width="38.140625" style="501" customWidth="1"/>
    <col min="3595" max="3595" width="19.42578125" style="501" customWidth="1"/>
    <col min="3596" max="3596" width="15.42578125" style="501" bestFit="1" customWidth="1"/>
    <col min="3597" max="3597" width="13.140625" style="501" bestFit="1" customWidth="1"/>
    <col min="3598" max="3598" width="30.7109375" style="501" customWidth="1"/>
    <col min="3599" max="3600" width="13.140625" style="501" customWidth="1"/>
    <col min="3601" max="3601" width="14.85546875" style="501" customWidth="1"/>
    <col min="3602" max="3602" width="17.85546875" style="501" customWidth="1"/>
    <col min="3603" max="3603" width="9.140625" style="501"/>
    <col min="3604" max="3605" width="12.140625" style="501" bestFit="1" customWidth="1"/>
    <col min="3606" max="3606" width="11.140625" style="501" bestFit="1" customWidth="1"/>
    <col min="3607" max="3611" width="13.140625" style="501" bestFit="1" customWidth="1"/>
    <col min="3612" max="3612" width="13.42578125" style="501" bestFit="1" customWidth="1"/>
    <col min="3613" max="3618" width="9.140625" style="501"/>
    <col min="3619" max="3619" width="15" style="501" customWidth="1"/>
    <col min="3620" max="3841" width="9.140625" style="501"/>
    <col min="3842" max="3842" width="39.7109375" style="501" customWidth="1"/>
    <col min="3843" max="3844" width="12.7109375" style="501" customWidth="1"/>
    <col min="3845" max="3845" width="12.140625" style="501" bestFit="1" customWidth="1"/>
    <col min="3846" max="3846" width="34.85546875" style="501" customWidth="1"/>
    <col min="3847" max="3847" width="13.7109375" style="501" bestFit="1" customWidth="1"/>
    <col min="3848" max="3848" width="14.28515625" style="501" customWidth="1"/>
    <col min="3849" max="3849" width="9.140625" style="501"/>
    <col min="3850" max="3850" width="38.140625" style="501" customWidth="1"/>
    <col min="3851" max="3851" width="19.42578125" style="501" customWidth="1"/>
    <col min="3852" max="3852" width="15.42578125" style="501" bestFit="1" customWidth="1"/>
    <col min="3853" max="3853" width="13.140625" style="501" bestFit="1" customWidth="1"/>
    <col min="3854" max="3854" width="30.7109375" style="501" customWidth="1"/>
    <col min="3855" max="3856" width="13.140625" style="501" customWidth="1"/>
    <col min="3857" max="3857" width="14.85546875" style="501" customWidth="1"/>
    <col min="3858" max="3858" width="17.85546875" style="501" customWidth="1"/>
    <col min="3859" max="3859" width="9.140625" style="501"/>
    <col min="3860" max="3861" width="12.140625" style="501" bestFit="1" customWidth="1"/>
    <col min="3862" max="3862" width="11.140625" style="501" bestFit="1" customWidth="1"/>
    <col min="3863" max="3867" width="13.140625" style="501" bestFit="1" customWidth="1"/>
    <col min="3868" max="3868" width="13.42578125" style="501" bestFit="1" customWidth="1"/>
    <col min="3869" max="3874" width="9.140625" style="501"/>
    <col min="3875" max="3875" width="15" style="501" customWidth="1"/>
    <col min="3876" max="4097" width="9.140625" style="501"/>
    <col min="4098" max="4098" width="39.7109375" style="501" customWidth="1"/>
    <col min="4099" max="4100" width="12.7109375" style="501" customWidth="1"/>
    <col min="4101" max="4101" width="12.140625" style="501" bestFit="1" customWidth="1"/>
    <col min="4102" max="4102" width="34.85546875" style="501" customWidth="1"/>
    <col min="4103" max="4103" width="13.7109375" style="501" bestFit="1" customWidth="1"/>
    <col min="4104" max="4104" width="14.28515625" style="501" customWidth="1"/>
    <col min="4105" max="4105" width="9.140625" style="501"/>
    <col min="4106" max="4106" width="38.140625" style="501" customWidth="1"/>
    <col min="4107" max="4107" width="19.42578125" style="501" customWidth="1"/>
    <col min="4108" max="4108" width="15.42578125" style="501" bestFit="1" customWidth="1"/>
    <col min="4109" max="4109" width="13.140625" style="501" bestFit="1" customWidth="1"/>
    <col min="4110" max="4110" width="30.7109375" style="501" customWidth="1"/>
    <col min="4111" max="4112" width="13.140625" style="501" customWidth="1"/>
    <col min="4113" max="4113" width="14.85546875" style="501" customWidth="1"/>
    <col min="4114" max="4114" width="17.85546875" style="501" customWidth="1"/>
    <col min="4115" max="4115" width="9.140625" style="501"/>
    <col min="4116" max="4117" width="12.140625" style="501" bestFit="1" customWidth="1"/>
    <col min="4118" max="4118" width="11.140625" style="501" bestFit="1" customWidth="1"/>
    <col min="4119" max="4123" width="13.140625" style="501" bestFit="1" customWidth="1"/>
    <col min="4124" max="4124" width="13.42578125" style="501" bestFit="1" customWidth="1"/>
    <col min="4125" max="4130" width="9.140625" style="501"/>
    <col min="4131" max="4131" width="15" style="501" customWidth="1"/>
    <col min="4132" max="4353" width="9.140625" style="501"/>
    <col min="4354" max="4354" width="39.7109375" style="501" customWidth="1"/>
    <col min="4355" max="4356" width="12.7109375" style="501" customWidth="1"/>
    <col min="4357" max="4357" width="12.140625" style="501" bestFit="1" customWidth="1"/>
    <col min="4358" max="4358" width="34.85546875" style="501" customWidth="1"/>
    <col min="4359" max="4359" width="13.7109375" style="501" bestFit="1" customWidth="1"/>
    <col min="4360" max="4360" width="14.28515625" style="501" customWidth="1"/>
    <col min="4361" max="4361" width="9.140625" style="501"/>
    <col min="4362" max="4362" width="38.140625" style="501" customWidth="1"/>
    <col min="4363" max="4363" width="19.42578125" style="501" customWidth="1"/>
    <col min="4364" max="4364" width="15.42578125" style="501" bestFit="1" customWidth="1"/>
    <col min="4365" max="4365" width="13.140625" style="501" bestFit="1" customWidth="1"/>
    <col min="4366" max="4366" width="30.7109375" style="501" customWidth="1"/>
    <col min="4367" max="4368" width="13.140625" style="501" customWidth="1"/>
    <col min="4369" max="4369" width="14.85546875" style="501" customWidth="1"/>
    <col min="4370" max="4370" width="17.85546875" style="501" customWidth="1"/>
    <col min="4371" max="4371" width="9.140625" style="501"/>
    <col min="4372" max="4373" width="12.140625" style="501" bestFit="1" customWidth="1"/>
    <col min="4374" max="4374" width="11.140625" style="501" bestFit="1" customWidth="1"/>
    <col min="4375" max="4379" width="13.140625" style="501" bestFit="1" customWidth="1"/>
    <col min="4380" max="4380" width="13.42578125" style="501" bestFit="1" customWidth="1"/>
    <col min="4381" max="4386" width="9.140625" style="501"/>
    <col min="4387" max="4387" width="15" style="501" customWidth="1"/>
    <col min="4388" max="4609" width="9.140625" style="501"/>
    <col min="4610" max="4610" width="39.7109375" style="501" customWidth="1"/>
    <col min="4611" max="4612" width="12.7109375" style="501" customWidth="1"/>
    <col min="4613" max="4613" width="12.140625" style="501" bestFit="1" customWidth="1"/>
    <col min="4614" max="4614" width="34.85546875" style="501" customWidth="1"/>
    <col min="4615" max="4615" width="13.7109375" style="501" bestFit="1" customWidth="1"/>
    <col min="4616" max="4616" width="14.28515625" style="501" customWidth="1"/>
    <col min="4617" max="4617" width="9.140625" style="501"/>
    <col min="4618" max="4618" width="38.140625" style="501" customWidth="1"/>
    <col min="4619" max="4619" width="19.42578125" style="501" customWidth="1"/>
    <col min="4620" max="4620" width="15.42578125" style="501" bestFit="1" customWidth="1"/>
    <col min="4621" max="4621" width="13.140625" style="501" bestFit="1" customWidth="1"/>
    <col min="4622" max="4622" width="30.7109375" style="501" customWidth="1"/>
    <col min="4623" max="4624" width="13.140625" style="501" customWidth="1"/>
    <col min="4625" max="4625" width="14.85546875" style="501" customWidth="1"/>
    <col min="4626" max="4626" width="17.85546875" style="501" customWidth="1"/>
    <col min="4627" max="4627" width="9.140625" style="501"/>
    <col min="4628" max="4629" width="12.140625" style="501" bestFit="1" customWidth="1"/>
    <col min="4630" max="4630" width="11.140625" style="501" bestFit="1" customWidth="1"/>
    <col min="4631" max="4635" width="13.140625" style="501" bestFit="1" customWidth="1"/>
    <col min="4636" max="4636" width="13.42578125" style="501" bestFit="1" customWidth="1"/>
    <col min="4637" max="4642" width="9.140625" style="501"/>
    <col min="4643" max="4643" width="15" style="501" customWidth="1"/>
    <col min="4644" max="4865" width="9.140625" style="501"/>
    <col min="4866" max="4866" width="39.7109375" style="501" customWidth="1"/>
    <col min="4867" max="4868" width="12.7109375" style="501" customWidth="1"/>
    <col min="4869" max="4869" width="12.140625" style="501" bestFit="1" customWidth="1"/>
    <col min="4870" max="4870" width="34.85546875" style="501" customWidth="1"/>
    <col min="4871" max="4871" width="13.7109375" style="501" bestFit="1" customWidth="1"/>
    <col min="4872" max="4872" width="14.28515625" style="501" customWidth="1"/>
    <col min="4873" max="4873" width="9.140625" style="501"/>
    <col min="4874" max="4874" width="38.140625" style="501" customWidth="1"/>
    <col min="4875" max="4875" width="19.42578125" style="501" customWidth="1"/>
    <col min="4876" max="4876" width="15.42578125" style="501" bestFit="1" customWidth="1"/>
    <col min="4877" max="4877" width="13.140625" style="501" bestFit="1" customWidth="1"/>
    <col min="4878" max="4878" width="30.7109375" style="501" customWidth="1"/>
    <col min="4879" max="4880" width="13.140625" style="501" customWidth="1"/>
    <col min="4881" max="4881" width="14.85546875" style="501" customWidth="1"/>
    <col min="4882" max="4882" width="17.85546875" style="501" customWidth="1"/>
    <col min="4883" max="4883" width="9.140625" style="501"/>
    <col min="4884" max="4885" width="12.140625" style="501" bestFit="1" customWidth="1"/>
    <col min="4886" max="4886" width="11.140625" style="501" bestFit="1" customWidth="1"/>
    <col min="4887" max="4891" width="13.140625" style="501" bestFit="1" customWidth="1"/>
    <col min="4892" max="4892" width="13.42578125" style="501" bestFit="1" customWidth="1"/>
    <col min="4893" max="4898" width="9.140625" style="501"/>
    <col min="4899" max="4899" width="15" style="501" customWidth="1"/>
    <col min="4900" max="5121" width="9.140625" style="501"/>
    <col min="5122" max="5122" width="39.7109375" style="501" customWidth="1"/>
    <col min="5123" max="5124" width="12.7109375" style="501" customWidth="1"/>
    <col min="5125" max="5125" width="12.140625" style="501" bestFit="1" customWidth="1"/>
    <col min="5126" max="5126" width="34.85546875" style="501" customWidth="1"/>
    <col min="5127" max="5127" width="13.7109375" style="501" bestFit="1" customWidth="1"/>
    <col min="5128" max="5128" width="14.28515625" style="501" customWidth="1"/>
    <col min="5129" max="5129" width="9.140625" style="501"/>
    <col min="5130" max="5130" width="38.140625" style="501" customWidth="1"/>
    <col min="5131" max="5131" width="19.42578125" style="501" customWidth="1"/>
    <col min="5132" max="5132" width="15.42578125" style="501" bestFit="1" customWidth="1"/>
    <col min="5133" max="5133" width="13.140625" style="501" bestFit="1" customWidth="1"/>
    <col min="5134" max="5134" width="30.7109375" style="501" customWidth="1"/>
    <col min="5135" max="5136" width="13.140625" style="501" customWidth="1"/>
    <col min="5137" max="5137" width="14.85546875" style="501" customWidth="1"/>
    <col min="5138" max="5138" width="17.85546875" style="501" customWidth="1"/>
    <col min="5139" max="5139" width="9.140625" style="501"/>
    <col min="5140" max="5141" width="12.140625" style="501" bestFit="1" customWidth="1"/>
    <col min="5142" max="5142" width="11.140625" style="501" bestFit="1" customWidth="1"/>
    <col min="5143" max="5147" width="13.140625" style="501" bestFit="1" customWidth="1"/>
    <col min="5148" max="5148" width="13.42578125" style="501" bestFit="1" customWidth="1"/>
    <col min="5149" max="5154" width="9.140625" style="501"/>
    <col min="5155" max="5155" width="15" style="501" customWidth="1"/>
    <col min="5156" max="5377" width="9.140625" style="501"/>
    <col min="5378" max="5378" width="39.7109375" style="501" customWidth="1"/>
    <col min="5379" max="5380" width="12.7109375" style="501" customWidth="1"/>
    <col min="5381" max="5381" width="12.140625" style="501" bestFit="1" customWidth="1"/>
    <col min="5382" max="5382" width="34.85546875" style="501" customWidth="1"/>
    <col min="5383" max="5383" width="13.7109375" style="501" bestFit="1" customWidth="1"/>
    <col min="5384" max="5384" width="14.28515625" style="501" customWidth="1"/>
    <col min="5385" max="5385" width="9.140625" style="501"/>
    <col min="5386" max="5386" width="38.140625" style="501" customWidth="1"/>
    <col min="5387" max="5387" width="19.42578125" style="501" customWidth="1"/>
    <col min="5388" max="5388" width="15.42578125" style="501" bestFit="1" customWidth="1"/>
    <col min="5389" max="5389" width="13.140625" style="501" bestFit="1" customWidth="1"/>
    <col min="5390" max="5390" width="30.7109375" style="501" customWidth="1"/>
    <col min="5391" max="5392" width="13.140625" style="501" customWidth="1"/>
    <col min="5393" max="5393" width="14.85546875" style="501" customWidth="1"/>
    <col min="5394" max="5394" width="17.85546875" style="501" customWidth="1"/>
    <col min="5395" max="5395" width="9.140625" style="501"/>
    <col min="5396" max="5397" width="12.140625" style="501" bestFit="1" customWidth="1"/>
    <col min="5398" max="5398" width="11.140625" style="501" bestFit="1" customWidth="1"/>
    <col min="5399" max="5403" width="13.140625" style="501" bestFit="1" customWidth="1"/>
    <col min="5404" max="5404" width="13.42578125" style="501" bestFit="1" customWidth="1"/>
    <col min="5405" max="5410" width="9.140625" style="501"/>
    <col min="5411" max="5411" width="15" style="501" customWidth="1"/>
    <col min="5412" max="5633" width="9.140625" style="501"/>
    <col min="5634" max="5634" width="39.7109375" style="501" customWidth="1"/>
    <col min="5635" max="5636" width="12.7109375" style="501" customWidth="1"/>
    <col min="5637" max="5637" width="12.140625" style="501" bestFit="1" customWidth="1"/>
    <col min="5638" max="5638" width="34.85546875" style="501" customWidth="1"/>
    <col min="5639" max="5639" width="13.7109375" style="501" bestFit="1" customWidth="1"/>
    <col min="5640" max="5640" width="14.28515625" style="501" customWidth="1"/>
    <col min="5641" max="5641" width="9.140625" style="501"/>
    <col min="5642" max="5642" width="38.140625" style="501" customWidth="1"/>
    <col min="5643" max="5643" width="19.42578125" style="501" customWidth="1"/>
    <col min="5644" max="5644" width="15.42578125" style="501" bestFit="1" customWidth="1"/>
    <col min="5645" max="5645" width="13.140625" style="501" bestFit="1" customWidth="1"/>
    <col min="5646" max="5646" width="30.7109375" style="501" customWidth="1"/>
    <col min="5647" max="5648" width="13.140625" style="501" customWidth="1"/>
    <col min="5649" max="5649" width="14.85546875" style="501" customWidth="1"/>
    <col min="5650" max="5650" width="17.85546875" style="501" customWidth="1"/>
    <col min="5651" max="5651" width="9.140625" style="501"/>
    <col min="5652" max="5653" width="12.140625" style="501" bestFit="1" customWidth="1"/>
    <col min="5654" max="5654" width="11.140625" style="501" bestFit="1" customWidth="1"/>
    <col min="5655" max="5659" width="13.140625" style="501" bestFit="1" customWidth="1"/>
    <col min="5660" max="5660" width="13.42578125" style="501" bestFit="1" customWidth="1"/>
    <col min="5661" max="5666" width="9.140625" style="501"/>
    <col min="5667" max="5667" width="15" style="501" customWidth="1"/>
    <col min="5668" max="5889" width="9.140625" style="501"/>
    <col min="5890" max="5890" width="39.7109375" style="501" customWidth="1"/>
    <col min="5891" max="5892" width="12.7109375" style="501" customWidth="1"/>
    <col min="5893" max="5893" width="12.140625" style="501" bestFit="1" customWidth="1"/>
    <col min="5894" max="5894" width="34.85546875" style="501" customWidth="1"/>
    <col min="5895" max="5895" width="13.7109375" style="501" bestFit="1" customWidth="1"/>
    <col min="5896" max="5896" width="14.28515625" style="501" customWidth="1"/>
    <col min="5897" max="5897" width="9.140625" style="501"/>
    <col min="5898" max="5898" width="38.140625" style="501" customWidth="1"/>
    <col min="5899" max="5899" width="19.42578125" style="501" customWidth="1"/>
    <col min="5900" max="5900" width="15.42578125" style="501" bestFit="1" customWidth="1"/>
    <col min="5901" max="5901" width="13.140625" style="501" bestFit="1" customWidth="1"/>
    <col min="5902" max="5902" width="30.7109375" style="501" customWidth="1"/>
    <col min="5903" max="5904" width="13.140625" style="501" customWidth="1"/>
    <col min="5905" max="5905" width="14.85546875" style="501" customWidth="1"/>
    <col min="5906" max="5906" width="17.85546875" style="501" customWidth="1"/>
    <col min="5907" max="5907" width="9.140625" style="501"/>
    <col min="5908" max="5909" width="12.140625" style="501" bestFit="1" customWidth="1"/>
    <col min="5910" max="5910" width="11.140625" style="501" bestFit="1" customWidth="1"/>
    <col min="5911" max="5915" width="13.140625" style="501" bestFit="1" customWidth="1"/>
    <col min="5916" max="5916" width="13.42578125" style="501" bestFit="1" customWidth="1"/>
    <col min="5917" max="5922" width="9.140625" style="501"/>
    <col min="5923" max="5923" width="15" style="501" customWidth="1"/>
    <col min="5924" max="6145" width="9.140625" style="501"/>
    <col min="6146" max="6146" width="39.7109375" style="501" customWidth="1"/>
    <col min="6147" max="6148" width="12.7109375" style="501" customWidth="1"/>
    <col min="6149" max="6149" width="12.140625" style="501" bestFit="1" customWidth="1"/>
    <col min="6150" max="6150" width="34.85546875" style="501" customWidth="1"/>
    <col min="6151" max="6151" width="13.7109375" style="501" bestFit="1" customWidth="1"/>
    <col min="6152" max="6152" width="14.28515625" style="501" customWidth="1"/>
    <col min="6153" max="6153" width="9.140625" style="501"/>
    <col min="6154" max="6154" width="38.140625" style="501" customWidth="1"/>
    <col min="6155" max="6155" width="19.42578125" style="501" customWidth="1"/>
    <col min="6156" max="6156" width="15.42578125" style="501" bestFit="1" customWidth="1"/>
    <col min="6157" max="6157" width="13.140625" style="501" bestFit="1" customWidth="1"/>
    <col min="6158" max="6158" width="30.7109375" style="501" customWidth="1"/>
    <col min="6159" max="6160" width="13.140625" style="501" customWidth="1"/>
    <col min="6161" max="6161" width="14.85546875" style="501" customWidth="1"/>
    <col min="6162" max="6162" width="17.85546875" style="501" customWidth="1"/>
    <col min="6163" max="6163" width="9.140625" style="501"/>
    <col min="6164" max="6165" width="12.140625" style="501" bestFit="1" customWidth="1"/>
    <col min="6166" max="6166" width="11.140625" style="501" bestFit="1" customWidth="1"/>
    <col min="6167" max="6171" width="13.140625" style="501" bestFit="1" customWidth="1"/>
    <col min="6172" max="6172" width="13.42578125" style="501" bestFit="1" customWidth="1"/>
    <col min="6173" max="6178" width="9.140625" style="501"/>
    <col min="6179" max="6179" width="15" style="501" customWidth="1"/>
    <col min="6180" max="6401" width="9.140625" style="501"/>
    <col min="6402" max="6402" width="39.7109375" style="501" customWidth="1"/>
    <col min="6403" max="6404" width="12.7109375" style="501" customWidth="1"/>
    <col min="6405" max="6405" width="12.140625" style="501" bestFit="1" customWidth="1"/>
    <col min="6406" max="6406" width="34.85546875" style="501" customWidth="1"/>
    <col min="6407" max="6407" width="13.7109375" style="501" bestFit="1" customWidth="1"/>
    <col min="6408" max="6408" width="14.28515625" style="501" customWidth="1"/>
    <col min="6409" max="6409" width="9.140625" style="501"/>
    <col min="6410" max="6410" width="38.140625" style="501" customWidth="1"/>
    <col min="6411" max="6411" width="19.42578125" style="501" customWidth="1"/>
    <col min="6412" max="6412" width="15.42578125" style="501" bestFit="1" customWidth="1"/>
    <col min="6413" max="6413" width="13.140625" style="501" bestFit="1" customWidth="1"/>
    <col min="6414" max="6414" width="30.7109375" style="501" customWidth="1"/>
    <col min="6415" max="6416" width="13.140625" style="501" customWidth="1"/>
    <col min="6417" max="6417" width="14.85546875" style="501" customWidth="1"/>
    <col min="6418" max="6418" width="17.85546875" style="501" customWidth="1"/>
    <col min="6419" max="6419" width="9.140625" style="501"/>
    <col min="6420" max="6421" width="12.140625" style="501" bestFit="1" customWidth="1"/>
    <col min="6422" max="6422" width="11.140625" style="501" bestFit="1" customWidth="1"/>
    <col min="6423" max="6427" width="13.140625" style="501" bestFit="1" customWidth="1"/>
    <col min="6428" max="6428" width="13.42578125" style="501" bestFit="1" customWidth="1"/>
    <col min="6429" max="6434" width="9.140625" style="501"/>
    <col min="6435" max="6435" width="15" style="501" customWidth="1"/>
    <col min="6436" max="6657" width="9.140625" style="501"/>
    <col min="6658" max="6658" width="39.7109375" style="501" customWidth="1"/>
    <col min="6659" max="6660" width="12.7109375" style="501" customWidth="1"/>
    <col min="6661" max="6661" width="12.140625" style="501" bestFit="1" customWidth="1"/>
    <col min="6662" max="6662" width="34.85546875" style="501" customWidth="1"/>
    <col min="6663" max="6663" width="13.7109375" style="501" bestFit="1" customWidth="1"/>
    <col min="6664" max="6664" width="14.28515625" style="501" customWidth="1"/>
    <col min="6665" max="6665" width="9.140625" style="501"/>
    <col min="6666" max="6666" width="38.140625" style="501" customWidth="1"/>
    <col min="6667" max="6667" width="19.42578125" style="501" customWidth="1"/>
    <col min="6668" max="6668" width="15.42578125" style="501" bestFit="1" customWidth="1"/>
    <col min="6669" max="6669" width="13.140625" style="501" bestFit="1" customWidth="1"/>
    <col min="6670" max="6670" width="30.7109375" style="501" customWidth="1"/>
    <col min="6671" max="6672" width="13.140625" style="501" customWidth="1"/>
    <col min="6673" max="6673" width="14.85546875" style="501" customWidth="1"/>
    <col min="6674" max="6674" width="17.85546875" style="501" customWidth="1"/>
    <col min="6675" max="6675" width="9.140625" style="501"/>
    <col min="6676" max="6677" width="12.140625" style="501" bestFit="1" customWidth="1"/>
    <col min="6678" max="6678" width="11.140625" style="501" bestFit="1" customWidth="1"/>
    <col min="6679" max="6683" width="13.140625" style="501" bestFit="1" customWidth="1"/>
    <col min="6684" max="6684" width="13.42578125" style="501" bestFit="1" customWidth="1"/>
    <col min="6685" max="6690" width="9.140625" style="501"/>
    <col min="6691" max="6691" width="15" style="501" customWidth="1"/>
    <col min="6692" max="6913" width="9.140625" style="501"/>
    <col min="6914" max="6914" width="39.7109375" style="501" customWidth="1"/>
    <col min="6915" max="6916" width="12.7109375" style="501" customWidth="1"/>
    <col min="6917" max="6917" width="12.140625" style="501" bestFit="1" customWidth="1"/>
    <col min="6918" max="6918" width="34.85546875" style="501" customWidth="1"/>
    <col min="6919" max="6919" width="13.7109375" style="501" bestFit="1" customWidth="1"/>
    <col min="6920" max="6920" width="14.28515625" style="501" customWidth="1"/>
    <col min="6921" max="6921" width="9.140625" style="501"/>
    <col min="6922" max="6922" width="38.140625" style="501" customWidth="1"/>
    <col min="6923" max="6923" width="19.42578125" style="501" customWidth="1"/>
    <col min="6924" max="6924" width="15.42578125" style="501" bestFit="1" customWidth="1"/>
    <col min="6925" max="6925" width="13.140625" style="501" bestFit="1" customWidth="1"/>
    <col min="6926" max="6926" width="30.7109375" style="501" customWidth="1"/>
    <col min="6927" max="6928" width="13.140625" style="501" customWidth="1"/>
    <col min="6929" max="6929" width="14.85546875" style="501" customWidth="1"/>
    <col min="6930" max="6930" width="17.85546875" style="501" customWidth="1"/>
    <col min="6931" max="6931" width="9.140625" style="501"/>
    <col min="6932" max="6933" width="12.140625" style="501" bestFit="1" customWidth="1"/>
    <col min="6934" max="6934" width="11.140625" style="501" bestFit="1" customWidth="1"/>
    <col min="6935" max="6939" width="13.140625" style="501" bestFit="1" customWidth="1"/>
    <col min="6940" max="6940" width="13.42578125" style="501" bestFit="1" customWidth="1"/>
    <col min="6941" max="6946" width="9.140625" style="501"/>
    <col min="6947" max="6947" width="15" style="501" customWidth="1"/>
    <col min="6948" max="7169" width="9.140625" style="501"/>
    <col min="7170" max="7170" width="39.7109375" style="501" customWidth="1"/>
    <col min="7171" max="7172" width="12.7109375" style="501" customWidth="1"/>
    <col min="7173" max="7173" width="12.140625" style="501" bestFit="1" customWidth="1"/>
    <col min="7174" max="7174" width="34.85546875" style="501" customWidth="1"/>
    <col min="7175" max="7175" width="13.7109375" style="501" bestFit="1" customWidth="1"/>
    <col min="7176" max="7176" width="14.28515625" style="501" customWidth="1"/>
    <col min="7177" max="7177" width="9.140625" style="501"/>
    <col min="7178" max="7178" width="38.140625" style="501" customWidth="1"/>
    <col min="7179" max="7179" width="19.42578125" style="501" customWidth="1"/>
    <col min="7180" max="7180" width="15.42578125" style="501" bestFit="1" customWidth="1"/>
    <col min="7181" max="7181" width="13.140625" style="501" bestFit="1" customWidth="1"/>
    <col min="7182" max="7182" width="30.7109375" style="501" customWidth="1"/>
    <col min="7183" max="7184" width="13.140625" style="501" customWidth="1"/>
    <col min="7185" max="7185" width="14.85546875" style="501" customWidth="1"/>
    <col min="7186" max="7186" width="17.85546875" style="501" customWidth="1"/>
    <col min="7187" max="7187" width="9.140625" style="501"/>
    <col min="7188" max="7189" width="12.140625" style="501" bestFit="1" customWidth="1"/>
    <col min="7190" max="7190" width="11.140625" style="501" bestFit="1" customWidth="1"/>
    <col min="7191" max="7195" width="13.140625" style="501" bestFit="1" customWidth="1"/>
    <col min="7196" max="7196" width="13.42578125" style="501" bestFit="1" customWidth="1"/>
    <col min="7197" max="7202" width="9.140625" style="501"/>
    <col min="7203" max="7203" width="15" style="501" customWidth="1"/>
    <col min="7204" max="7425" width="9.140625" style="501"/>
    <col min="7426" max="7426" width="39.7109375" style="501" customWidth="1"/>
    <col min="7427" max="7428" width="12.7109375" style="501" customWidth="1"/>
    <col min="7429" max="7429" width="12.140625" style="501" bestFit="1" customWidth="1"/>
    <col min="7430" max="7430" width="34.85546875" style="501" customWidth="1"/>
    <col min="7431" max="7431" width="13.7109375" style="501" bestFit="1" customWidth="1"/>
    <col min="7432" max="7432" width="14.28515625" style="501" customWidth="1"/>
    <col min="7433" max="7433" width="9.140625" style="501"/>
    <col min="7434" max="7434" width="38.140625" style="501" customWidth="1"/>
    <col min="7435" max="7435" width="19.42578125" style="501" customWidth="1"/>
    <col min="7436" max="7436" width="15.42578125" style="501" bestFit="1" customWidth="1"/>
    <col min="7437" max="7437" width="13.140625" style="501" bestFit="1" customWidth="1"/>
    <col min="7438" max="7438" width="30.7109375" style="501" customWidth="1"/>
    <col min="7439" max="7440" width="13.140625" style="501" customWidth="1"/>
    <col min="7441" max="7441" width="14.85546875" style="501" customWidth="1"/>
    <col min="7442" max="7442" width="17.85546875" style="501" customWidth="1"/>
    <col min="7443" max="7443" width="9.140625" style="501"/>
    <col min="7444" max="7445" width="12.140625" style="501" bestFit="1" customWidth="1"/>
    <col min="7446" max="7446" width="11.140625" style="501" bestFit="1" customWidth="1"/>
    <col min="7447" max="7451" width="13.140625" style="501" bestFit="1" customWidth="1"/>
    <col min="7452" max="7452" width="13.42578125" style="501" bestFit="1" customWidth="1"/>
    <col min="7453" max="7458" width="9.140625" style="501"/>
    <col min="7459" max="7459" width="15" style="501" customWidth="1"/>
    <col min="7460" max="7681" width="9.140625" style="501"/>
    <col min="7682" max="7682" width="39.7109375" style="501" customWidth="1"/>
    <col min="7683" max="7684" width="12.7109375" style="501" customWidth="1"/>
    <col min="7685" max="7685" width="12.140625" style="501" bestFit="1" customWidth="1"/>
    <col min="7686" max="7686" width="34.85546875" style="501" customWidth="1"/>
    <col min="7687" max="7687" width="13.7109375" style="501" bestFit="1" customWidth="1"/>
    <col min="7688" max="7688" width="14.28515625" style="501" customWidth="1"/>
    <col min="7689" max="7689" width="9.140625" style="501"/>
    <col min="7690" max="7690" width="38.140625" style="501" customWidth="1"/>
    <col min="7691" max="7691" width="19.42578125" style="501" customWidth="1"/>
    <col min="7692" max="7692" width="15.42578125" style="501" bestFit="1" customWidth="1"/>
    <col min="7693" max="7693" width="13.140625" style="501" bestFit="1" customWidth="1"/>
    <col min="7694" max="7694" width="30.7109375" style="501" customWidth="1"/>
    <col min="7695" max="7696" width="13.140625" style="501" customWidth="1"/>
    <col min="7697" max="7697" width="14.85546875" style="501" customWidth="1"/>
    <col min="7698" max="7698" width="17.85546875" style="501" customWidth="1"/>
    <col min="7699" max="7699" width="9.140625" style="501"/>
    <col min="7700" max="7701" width="12.140625" style="501" bestFit="1" customWidth="1"/>
    <col min="7702" max="7702" width="11.140625" style="501" bestFit="1" customWidth="1"/>
    <col min="7703" max="7707" width="13.140625" style="501" bestFit="1" customWidth="1"/>
    <col min="7708" max="7708" width="13.42578125" style="501" bestFit="1" customWidth="1"/>
    <col min="7709" max="7714" width="9.140625" style="501"/>
    <col min="7715" max="7715" width="15" style="501" customWidth="1"/>
    <col min="7716" max="7937" width="9.140625" style="501"/>
    <col min="7938" max="7938" width="39.7109375" style="501" customWidth="1"/>
    <col min="7939" max="7940" width="12.7109375" style="501" customWidth="1"/>
    <col min="7941" max="7941" width="12.140625" style="501" bestFit="1" customWidth="1"/>
    <col min="7942" max="7942" width="34.85546875" style="501" customWidth="1"/>
    <col min="7943" max="7943" width="13.7109375" style="501" bestFit="1" customWidth="1"/>
    <col min="7944" max="7944" width="14.28515625" style="501" customWidth="1"/>
    <col min="7945" max="7945" width="9.140625" style="501"/>
    <col min="7946" max="7946" width="38.140625" style="501" customWidth="1"/>
    <col min="7947" max="7947" width="19.42578125" style="501" customWidth="1"/>
    <col min="7948" max="7948" width="15.42578125" style="501" bestFit="1" customWidth="1"/>
    <col min="7949" max="7949" width="13.140625" style="501" bestFit="1" customWidth="1"/>
    <col min="7950" max="7950" width="30.7109375" style="501" customWidth="1"/>
    <col min="7951" max="7952" width="13.140625" style="501" customWidth="1"/>
    <col min="7953" max="7953" width="14.85546875" style="501" customWidth="1"/>
    <col min="7954" max="7954" width="17.85546875" style="501" customWidth="1"/>
    <col min="7955" max="7955" width="9.140625" style="501"/>
    <col min="7956" max="7957" width="12.140625" style="501" bestFit="1" customWidth="1"/>
    <col min="7958" max="7958" width="11.140625" style="501" bestFit="1" customWidth="1"/>
    <col min="7959" max="7963" width="13.140625" style="501" bestFit="1" customWidth="1"/>
    <col min="7964" max="7964" width="13.42578125" style="501" bestFit="1" customWidth="1"/>
    <col min="7965" max="7970" width="9.140625" style="501"/>
    <col min="7971" max="7971" width="15" style="501" customWidth="1"/>
    <col min="7972" max="8193" width="9.140625" style="501"/>
    <col min="8194" max="8194" width="39.7109375" style="501" customWidth="1"/>
    <col min="8195" max="8196" width="12.7109375" style="501" customWidth="1"/>
    <col min="8197" max="8197" width="12.140625" style="501" bestFit="1" customWidth="1"/>
    <col min="8198" max="8198" width="34.85546875" style="501" customWidth="1"/>
    <col min="8199" max="8199" width="13.7109375" style="501" bestFit="1" customWidth="1"/>
    <col min="8200" max="8200" width="14.28515625" style="501" customWidth="1"/>
    <col min="8201" max="8201" width="9.140625" style="501"/>
    <col min="8202" max="8202" width="38.140625" style="501" customWidth="1"/>
    <col min="8203" max="8203" width="19.42578125" style="501" customWidth="1"/>
    <col min="8204" max="8204" width="15.42578125" style="501" bestFit="1" customWidth="1"/>
    <col min="8205" max="8205" width="13.140625" style="501" bestFit="1" customWidth="1"/>
    <col min="8206" max="8206" width="30.7109375" style="501" customWidth="1"/>
    <col min="8207" max="8208" width="13.140625" style="501" customWidth="1"/>
    <col min="8209" max="8209" width="14.85546875" style="501" customWidth="1"/>
    <col min="8210" max="8210" width="17.85546875" style="501" customWidth="1"/>
    <col min="8211" max="8211" width="9.140625" style="501"/>
    <col min="8212" max="8213" width="12.140625" style="501" bestFit="1" customWidth="1"/>
    <col min="8214" max="8214" width="11.140625" style="501" bestFit="1" customWidth="1"/>
    <col min="8215" max="8219" width="13.140625" style="501" bestFit="1" customWidth="1"/>
    <col min="8220" max="8220" width="13.42578125" style="501" bestFit="1" customWidth="1"/>
    <col min="8221" max="8226" width="9.140625" style="501"/>
    <col min="8227" max="8227" width="15" style="501" customWidth="1"/>
    <col min="8228" max="8449" width="9.140625" style="501"/>
    <col min="8450" max="8450" width="39.7109375" style="501" customWidth="1"/>
    <col min="8451" max="8452" width="12.7109375" style="501" customWidth="1"/>
    <col min="8453" max="8453" width="12.140625" style="501" bestFit="1" customWidth="1"/>
    <col min="8454" max="8454" width="34.85546875" style="501" customWidth="1"/>
    <col min="8455" max="8455" width="13.7109375" style="501" bestFit="1" customWidth="1"/>
    <col min="8456" max="8456" width="14.28515625" style="501" customWidth="1"/>
    <col min="8457" max="8457" width="9.140625" style="501"/>
    <col min="8458" max="8458" width="38.140625" style="501" customWidth="1"/>
    <col min="8459" max="8459" width="19.42578125" style="501" customWidth="1"/>
    <col min="8460" max="8460" width="15.42578125" style="501" bestFit="1" customWidth="1"/>
    <col min="8461" max="8461" width="13.140625" style="501" bestFit="1" customWidth="1"/>
    <col min="8462" max="8462" width="30.7109375" style="501" customWidth="1"/>
    <col min="8463" max="8464" width="13.140625" style="501" customWidth="1"/>
    <col min="8465" max="8465" width="14.85546875" style="501" customWidth="1"/>
    <col min="8466" max="8466" width="17.85546875" style="501" customWidth="1"/>
    <col min="8467" max="8467" width="9.140625" style="501"/>
    <col min="8468" max="8469" width="12.140625" style="501" bestFit="1" customWidth="1"/>
    <col min="8470" max="8470" width="11.140625" style="501" bestFit="1" customWidth="1"/>
    <col min="8471" max="8475" width="13.140625" style="501" bestFit="1" customWidth="1"/>
    <col min="8476" max="8476" width="13.42578125" style="501" bestFit="1" customWidth="1"/>
    <col min="8477" max="8482" width="9.140625" style="501"/>
    <col min="8483" max="8483" width="15" style="501" customWidth="1"/>
    <col min="8484" max="8705" width="9.140625" style="501"/>
    <col min="8706" max="8706" width="39.7109375" style="501" customWidth="1"/>
    <col min="8707" max="8708" width="12.7109375" style="501" customWidth="1"/>
    <col min="8709" max="8709" width="12.140625" style="501" bestFit="1" customWidth="1"/>
    <col min="8710" max="8710" width="34.85546875" style="501" customWidth="1"/>
    <col min="8711" max="8711" width="13.7109375" style="501" bestFit="1" customWidth="1"/>
    <col min="8712" max="8712" width="14.28515625" style="501" customWidth="1"/>
    <col min="8713" max="8713" width="9.140625" style="501"/>
    <col min="8714" max="8714" width="38.140625" style="501" customWidth="1"/>
    <col min="8715" max="8715" width="19.42578125" style="501" customWidth="1"/>
    <col min="8716" max="8716" width="15.42578125" style="501" bestFit="1" customWidth="1"/>
    <col min="8717" max="8717" width="13.140625" style="501" bestFit="1" customWidth="1"/>
    <col min="8718" max="8718" width="30.7109375" style="501" customWidth="1"/>
    <col min="8719" max="8720" width="13.140625" style="501" customWidth="1"/>
    <col min="8721" max="8721" width="14.85546875" style="501" customWidth="1"/>
    <col min="8722" max="8722" width="17.85546875" style="501" customWidth="1"/>
    <col min="8723" max="8723" width="9.140625" style="501"/>
    <col min="8724" max="8725" width="12.140625" style="501" bestFit="1" customWidth="1"/>
    <col min="8726" max="8726" width="11.140625" style="501" bestFit="1" customWidth="1"/>
    <col min="8727" max="8731" width="13.140625" style="501" bestFit="1" customWidth="1"/>
    <col min="8732" max="8732" width="13.42578125" style="501" bestFit="1" customWidth="1"/>
    <col min="8733" max="8738" width="9.140625" style="501"/>
    <col min="8739" max="8739" width="15" style="501" customWidth="1"/>
    <col min="8740" max="8961" width="9.140625" style="501"/>
    <col min="8962" max="8962" width="39.7109375" style="501" customWidth="1"/>
    <col min="8963" max="8964" width="12.7109375" style="501" customWidth="1"/>
    <col min="8965" max="8965" width="12.140625" style="501" bestFit="1" customWidth="1"/>
    <col min="8966" max="8966" width="34.85546875" style="501" customWidth="1"/>
    <col min="8967" max="8967" width="13.7109375" style="501" bestFit="1" customWidth="1"/>
    <col min="8968" max="8968" width="14.28515625" style="501" customWidth="1"/>
    <col min="8969" max="8969" width="9.140625" style="501"/>
    <col min="8970" max="8970" width="38.140625" style="501" customWidth="1"/>
    <col min="8971" max="8971" width="19.42578125" style="501" customWidth="1"/>
    <col min="8972" max="8972" width="15.42578125" style="501" bestFit="1" customWidth="1"/>
    <col min="8973" max="8973" width="13.140625" style="501" bestFit="1" customWidth="1"/>
    <col min="8974" max="8974" width="30.7109375" style="501" customWidth="1"/>
    <col min="8975" max="8976" width="13.140625" style="501" customWidth="1"/>
    <col min="8977" max="8977" width="14.85546875" style="501" customWidth="1"/>
    <col min="8978" max="8978" width="17.85546875" style="501" customWidth="1"/>
    <col min="8979" max="8979" width="9.140625" style="501"/>
    <col min="8980" max="8981" width="12.140625" style="501" bestFit="1" customWidth="1"/>
    <col min="8982" max="8982" width="11.140625" style="501" bestFit="1" customWidth="1"/>
    <col min="8983" max="8987" width="13.140625" style="501" bestFit="1" customWidth="1"/>
    <col min="8988" max="8988" width="13.42578125" style="501" bestFit="1" customWidth="1"/>
    <col min="8989" max="8994" width="9.140625" style="501"/>
    <col min="8995" max="8995" width="15" style="501" customWidth="1"/>
    <col min="8996" max="9217" width="9.140625" style="501"/>
    <col min="9218" max="9218" width="39.7109375" style="501" customWidth="1"/>
    <col min="9219" max="9220" width="12.7109375" style="501" customWidth="1"/>
    <col min="9221" max="9221" width="12.140625" style="501" bestFit="1" customWidth="1"/>
    <col min="9222" max="9222" width="34.85546875" style="501" customWidth="1"/>
    <col min="9223" max="9223" width="13.7109375" style="501" bestFit="1" customWidth="1"/>
    <col min="9224" max="9224" width="14.28515625" style="501" customWidth="1"/>
    <col min="9225" max="9225" width="9.140625" style="501"/>
    <col min="9226" max="9226" width="38.140625" style="501" customWidth="1"/>
    <col min="9227" max="9227" width="19.42578125" style="501" customWidth="1"/>
    <col min="9228" max="9228" width="15.42578125" style="501" bestFit="1" customWidth="1"/>
    <col min="9229" max="9229" width="13.140625" style="501" bestFit="1" customWidth="1"/>
    <col min="9230" max="9230" width="30.7109375" style="501" customWidth="1"/>
    <col min="9231" max="9232" width="13.140625" style="501" customWidth="1"/>
    <col min="9233" max="9233" width="14.85546875" style="501" customWidth="1"/>
    <col min="9234" max="9234" width="17.85546875" style="501" customWidth="1"/>
    <col min="9235" max="9235" width="9.140625" style="501"/>
    <col min="9236" max="9237" width="12.140625" style="501" bestFit="1" customWidth="1"/>
    <col min="9238" max="9238" width="11.140625" style="501" bestFit="1" customWidth="1"/>
    <col min="9239" max="9243" width="13.140625" style="501" bestFit="1" customWidth="1"/>
    <col min="9244" max="9244" width="13.42578125" style="501" bestFit="1" customWidth="1"/>
    <col min="9245" max="9250" width="9.140625" style="501"/>
    <col min="9251" max="9251" width="15" style="501" customWidth="1"/>
    <col min="9252" max="9473" width="9.140625" style="501"/>
    <col min="9474" max="9474" width="39.7109375" style="501" customWidth="1"/>
    <col min="9475" max="9476" width="12.7109375" style="501" customWidth="1"/>
    <col min="9477" max="9477" width="12.140625" style="501" bestFit="1" customWidth="1"/>
    <col min="9478" max="9478" width="34.85546875" style="501" customWidth="1"/>
    <col min="9479" max="9479" width="13.7109375" style="501" bestFit="1" customWidth="1"/>
    <col min="9480" max="9480" width="14.28515625" style="501" customWidth="1"/>
    <col min="9481" max="9481" width="9.140625" style="501"/>
    <col min="9482" max="9482" width="38.140625" style="501" customWidth="1"/>
    <col min="9483" max="9483" width="19.42578125" style="501" customWidth="1"/>
    <col min="9484" max="9484" width="15.42578125" style="501" bestFit="1" customWidth="1"/>
    <col min="9485" max="9485" width="13.140625" style="501" bestFit="1" customWidth="1"/>
    <col min="9486" max="9486" width="30.7109375" style="501" customWidth="1"/>
    <col min="9487" max="9488" width="13.140625" style="501" customWidth="1"/>
    <col min="9489" max="9489" width="14.85546875" style="501" customWidth="1"/>
    <col min="9490" max="9490" width="17.85546875" style="501" customWidth="1"/>
    <col min="9491" max="9491" width="9.140625" style="501"/>
    <col min="9492" max="9493" width="12.140625" style="501" bestFit="1" customWidth="1"/>
    <col min="9494" max="9494" width="11.140625" style="501" bestFit="1" customWidth="1"/>
    <col min="9495" max="9499" width="13.140625" style="501" bestFit="1" customWidth="1"/>
    <col min="9500" max="9500" width="13.42578125" style="501" bestFit="1" customWidth="1"/>
    <col min="9501" max="9506" width="9.140625" style="501"/>
    <col min="9507" max="9507" width="15" style="501" customWidth="1"/>
    <col min="9508" max="9729" width="9.140625" style="501"/>
    <col min="9730" max="9730" width="39.7109375" style="501" customWidth="1"/>
    <col min="9731" max="9732" width="12.7109375" style="501" customWidth="1"/>
    <col min="9733" max="9733" width="12.140625" style="501" bestFit="1" customWidth="1"/>
    <col min="9734" max="9734" width="34.85546875" style="501" customWidth="1"/>
    <col min="9735" max="9735" width="13.7109375" style="501" bestFit="1" customWidth="1"/>
    <col min="9736" max="9736" width="14.28515625" style="501" customWidth="1"/>
    <col min="9737" max="9737" width="9.140625" style="501"/>
    <col min="9738" max="9738" width="38.140625" style="501" customWidth="1"/>
    <col min="9739" max="9739" width="19.42578125" style="501" customWidth="1"/>
    <col min="9740" max="9740" width="15.42578125" style="501" bestFit="1" customWidth="1"/>
    <col min="9741" max="9741" width="13.140625" style="501" bestFit="1" customWidth="1"/>
    <col min="9742" max="9742" width="30.7109375" style="501" customWidth="1"/>
    <col min="9743" max="9744" width="13.140625" style="501" customWidth="1"/>
    <col min="9745" max="9745" width="14.85546875" style="501" customWidth="1"/>
    <col min="9746" max="9746" width="17.85546875" style="501" customWidth="1"/>
    <col min="9747" max="9747" width="9.140625" style="501"/>
    <col min="9748" max="9749" width="12.140625" style="501" bestFit="1" customWidth="1"/>
    <col min="9750" max="9750" width="11.140625" style="501" bestFit="1" customWidth="1"/>
    <col min="9751" max="9755" width="13.140625" style="501" bestFit="1" customWidth="1"/>
    <col min="9756" max="9756" width="13.42578125" style="501" bestFit="1" customWidth="1"/>
    <col min="9757" max="9762" width="9.140625" style="501"/>
    <col min="9763" max="9763" width="15" style="501" customWidth="1"/>
    <col min="9764" max="9985" width="9.140625" style="501"/>
    <col min="9986" max="9986" width="39.7109375" style="501" customWidth="1"/>
    <col min="9987" max="9988" width="12.7109375" style="501" customWidth="1"/>
    <col min="9989" max="9989" width="12.140625" style="501" bestFit="1" customWidth="1"/>
    <col min="9990" max="9990" width="34.85546875" style="501" customWidth="1"/>
    <col min="9991" max="9991" width="13.7109375" style="501" bestFit="1" customWidth="1"/>
    <col min="9992" max="9992" width="14.28515625" style="501" customWidth="1"/>
    <col min="9993" max="9993" width="9.140625" style="501"/>
    <col min="9994" max="9994" width="38.140625" style="501" customWidth="1"/>
    <col min="9995" max="9995" width="19.42578125" style="501" customWidth="1"/>
    <col min="9996" max="9996" width="15.42578125" style="501" bestFit="1" customWidth="1"/>
    <col min="9997" max="9997" width="13.140625" style="501" bestFit="1" customWidth="1"/>
    <col min="9998" max="9998" width="30.7109375" style="501" customWidth="1"/>
    <col min="9999" max="10000" width="13.140625" style="501" customWidth="1"/>
    <col min="10001" max="10001" width="14.85546875" style="501" customWidth="1"/>
    <col min="10002" max="10002" width="17.85546875" style="501" customWidth="1"/>
    <col min="10003" max="10003" width="9.140625" style="501"/>
    <col min="10004" max="10005" width="12.140625" style="501" bestFit="1" customWidth="1"/>
    <col min="10006" max="10006" width="11.140625" style="501" bestFit="1" customWidth="1"/>
    <col min="10007" max="10011" width="13.140625" style="501" bestFit="1" customWidth="1"/>
    <col min="10012" max="10012" width="13.42578125" style="501" bestFit="1" customWidth="1"/>
    <col min="10013" max="10018" width="9.140625" style="501"/>
    <col min="10019" max="10019" width="15" style="501" customWidth="1"/>
    <col min="10020" max="10241" width="9.140625" style="501"/>
    <col min="10242" max="10242" width="39.7109375" style="501" customWidth="1"/>
    <col min="10243" max="10244" width="12.7109375" style="501" customWidth="1"/>
    <col min="10245" max="10245" width="12.140625" style="501" bestFit="1" customWidth="1"/>
    <col min="10246" max="10246" width="34.85546875" style="501" customWidth="1"/>
    <col min="10247" max="10247" width="13.7109375" style="501" bestFit="1" customWidth="1"/>
    <col min="10248" max="10248" width="14.28515625" style="501" customWidth="1"/>
    <col min="10249" max="10249" width="9.140625" style="501"/>
    <col min="10250" max="10250" width="38.140625" style="501" customWidth="1"/>
    <col min="10251" max="10251" width="19.42578125" style="501" customWidth="1"/>
    <col min="10252" max="10252" width="15.42578125" style="501" bestFit="1" customWidth="1"/>
    <col min="10253" max="10253" width="13.140625" style="501" bestFit="1" customWidth="1"/>
    <col min="10254" max="10254" width="30.7109375" style="501" customWidth="1"/>
    <col min="10255" max="10256" width="13.140625" style="501" customWidth="1"/>
    <col min="10257" max="10257" width="14.85546875" style="501" customWidth="1"/>
    <col min="10258" max="10258" width="17.85546875" style="501" customWidth="1"/>
    <col min="10259" max="10259" width="9.140625" style="501"/>
    <col min="10260" max="10261" width="12.140625" style="501" bestFit="1" customWidth="1"/>
    <col min="10262" max="10262" width="11.140625" style="501" bestFit="1" customWidth="1"/>
    <col min="10263" max="10267" width="13.140625" style="501" bestFit="1" customWidth="1"/>
    <col min="10268" max="10268" width="13.42578125" style="501" bestFit="1" customWidth="1"/>
    <col min="10269" max="10274" width="9.140625" style="501"/>
    <col min="10275" max="10275" width="15" style="501" customWidth="1"/>
    <col min="10276" max="10497" width="9.140625" style="501"/>
    <col min="10498" max="10498" width="39.7109375" style="501" customWidth="1"/>
    <col min="10499" max="10500" width="12.7109375" style="501" customWidth="1"/>
    <col min="10501" max="10501" width="12.140625" style="501" bestFit="1" customWidth="1"/>
    <col min="10502" max="10502" width="34.85546875" style="501" customWidth="1"/>
    <col min="10503" max="10503" width="13.7109375" style="501" bestFit="1" customWidth="1"/>
    <col min="10504" max="10504" width="14.28515625" style="501" customWidth="1"/>
    <col min="10505" max="10505" width="9.140625" style="501"/>
    <col min="10506" max="10506" width="38.140625" style="501" customWidth="1"/>
    <col min="10507" max="10507" width="19.42578125" style="501" customWidth="1"/>
    <col min="10508" max="10508" width="15.42578125" style="501" bestFit="1" customWidth="1"/>
    <col min="10509" max="10509" width="13.140625" style="501" bestFit="1" customWidth="1"/>
    <col min="10510" max="10510" width="30.7109375" style="501" customWidth="1"/>
    <col min="10511" max="10512" width="13.140625" style="501" customWidth="1"/>
    <col min="10513" max="10513" width="14.85546875" style="501" customWidth="1"/>
    <col min="10514" max="10514" width="17.85546875" style="501" customWidth="1"/>
    <col min="10515" max="10515" width="9.140625" style="501"/>
    <col min="10516" max="10517" width="12.140625" style="501" bestFit="1" customWidth="1"/>
    <col min="10518" max="10518" width="11.140625" style="501" bestFit="1" customWidth="1"/>
    <col min="10519" max="10523" width="13.140625" style="501" bestFit="1" customWidth="1"/>
    <col min="10524" max="10524" width="13.42578125" style="501" bestFit="1" customWidth="1"/>
    <col min="10525" max="10530" width="9.140625" style="501"/>
    <col min="10531" max="10531" width="15" style="501" customWidth="1"/>
    <col min="10532" max="10753" width="9.140625" style="501"/>
    <col min="10754" max="10754" width="39.7109375" style="501" customWidth="1"/>
    <col min="10755" max="10756" width="12.7109375" style="501" customWidth="1"/>
    <col min="10757" max="10757" width="12.140625" style="501" bestFit="1" customWidth="1"/>
    <col min="10758" max="10758" width="34.85546875" style="501" customWidth="1"/>
    <col min="10759" max="10759" width="13.7109375" style="501" bestFit="1" customWidth="1"/>
    <col min="10760" max="10760" width="14.28515625" style="501" customWidth="1"/>
    <col min="10761" max="10761" width="9.140625" style="501"/>
    <col min="10762" max="10762" width="38.140625" style="501" customWidth="1"/>
    <col min="10763" max="10763" width="19.42578125" style="501" customWidth="1"/>
    <col min="10764" max="10764" width="15.42578125" style="501" bestFit="1" customWidth="1"/>
    <col min="10765" max="10765" width="13.140625" style="501" bestFit="1" customWidth="1"/>
    <col min="10766" max="10766" width="30.7109375" style="501" customWidth="1"/>
    <col min="10767" max="10768" width="13.140625" style="501" customWidth="1"/>
    <col min="10769" max="10769" width="14.85546875" style="501" customWidth="1"/>
    <col min="10770" max="10770" width="17.85546875" style="501" customWidth="1"/>
    <col min="10771" max="10771" width="9.140625" style="501"/>
    <col min="10772" max="10773" width="12.140625" style="501" bestFit="1" customWidth="1"/>
    <col min="10774" max="10774" width="11.140625" style="501" bestFit="1" customWidth="1"/>
    <col min="10775" max="10779" width="13.140625" style="501" bestFit="1" customWidth="1"/>
    <col min="10780" max="10780" width="13.42578125" style="501" bestFit="1" customWidth="1"/>
    <col min="10781" max="10786" width="9.140625" style="501"/>
    <col min="10787" max="10787" width="15" style="501" customWidth="1"/>
    <col min="10788" max="11009" width="9.140625" style="501"/>
    <col min="11010" max="11010" width="39.7109375" style="501" customWidth="1"/>
    <col min="11011" max="11012" width="12.7109375" style="501" customWidth="1"/>
    <col min="11013" max="11013" width="12.140625" style="501" bestFit="1" customWidth="1"/>
    <col min="11014" max="11014" width="34.85546875" style="501" customWidth="1"/>
    <col min="11015" max="11015" width="13.7109375" style="501" bestFit="1" customWidth="1"/>
    <col min="11016" max="11016" width="14.28515625" style="501" customWidth="1"/>
    <col min="11017" max="11017" width="9.140625" style="501"/>
    <col min="11018" max="11018" width="38.140625" style="501" customWidth="1"/>
    <col min="11019" max="11019" width="19.42578125" style="501" customWidth="1"/>
    <col min="11020" max="11020" width="15.42578125" style="501" bestFit="1" customWidth="1"/>
    <col min="11021" max="11021" width="13.140625" style="501" bestFit="1" customWidth="1"/>
    <col min="11022" max="11022" width="30.7109375" style="501" customWidth="1"/>
    <col min="11023" max="11024" width="13.140625" style="501" customWidth="1"/>
    <col min="11025" max="11025" width="14.85546875" style="501" customWidth="1"/>
    <col min="11026" max="11026" width="17.85546875" style="501" customWidth="1"/>
    <col min="11027" max="11027" width="9.140625" style="501"/>
    <col min="11028" max="11029" width="12.140625" style="501" bestFit="1" customWidth="1"/>
    <col min="11030" max="11030" width="11.140625" style="501" bestFit="1" customWidth="1"/>
    <col min="11031" max="11035" width="13.140625" style="501" bestFit="1" customWidth="1"/>
    <col min="11036" max="11036" width="13.42578125" style="501" bestFit="1" customWidth="1"/>
    <col min="11037" max="11042" width="9.140625" style="501"/>
    <col min="11043" max="11043" width="15" style="501" customWidth="1"/>
    <col min="11044" max="11265" width="9.140625" style="501"/>
    <col min="11266" max="11266" width="39.7109375" style="501" customWidth="1"/>
    <col min="11267" max="11268" width="12.7109375" style="501" customWidth="1"/>
    <col min="11269" max="11269" width="12.140625" style="501" bestFit="1" customWidth="1"/>
    <col min="11270" max="11270" width="34.85546875" style="501" customWidth="1"/>
    <col min="11271" max="11271" width="13.7109375" style="501" bestFit="1" customWidth="1"/>
    <col min="11272" max="11272" width="14.28515625" style="501" customWidth="1"/>
    <col min="11273" max="11273" width="9.140625" style="501"/>
    <col min="11274" max="11274" width="38.140625" style="501" customWidth="1"/>
    <col min="11275" max="11275" width="19.42578125" style="501" customWidth="1"/>
    <col min="11276" max="11276" width="15.42578125" style="501" bestFit="1" customWidth="1"/>
    <col min="11277" max="11277" width="13.140625" style="501" bestFit="1" customWidth="1"/>
    <col min="11278" max="11278" width="30.7109375" style="501" customWidth="1"/>
    <col min="11279" max="11280" width="13.140625" style="501" customWidth="1"/>
    <col min="11281" max="11281" width="14.85546875" style="501" customWidth="1"/>
    <col min="11282" max="11282" width="17.85546875" style="501" customWidth="1"/>
    <col min="11283" max="11283" width="9.140625" style="501"/>
    <col min="11284" max="11285" width="12.140625" style="501" bestFit="1" customWidth="1"/>
    <col min="11286" max="11286" width="11.140625" style="501" bestFit="1" customWidth="1"/>
    <col min="11287" max="11291" width="13.140625" style="501" bestFit="1" customWidth="1"/>
    <col min="11292" max="11292" width="13.42578125" style="501" bestFit="1" customWidth="1"/>
    <col min="11293" max="11298" width="9.140625" style="501"/>
    <col min="11299" max="11299" width="15" style="501" customWidth="1"/>
    <col min="11300" max="11521" width="9.140625" style="501"/>
    <col min="11522" max="11522" width="39.7109375" style="501" customWidth="1"/>
    <col min="11523" max="11524" width="12.7109375" style="501" customWidth="1"/>
    <col min="11525" max="11525" width="12.140625" style="501" bestFit="1" customWidth="1"/>
    <col min="11526" max="11526" width="34.85546875" style="501" customWidth="1"/>
    <col min="11527" max="11527" width="13.7109375" style="501" bestFit="1" customWidth="1"/>
    <col min="11528" max="11528" width="14.28515625" style="501" customWidth="1"/>
    <col min="11529" max="11529" width="9.140625" style="501"/>
    <col min="11530" max="11530" width="38.140625" style="501" customWidth="1"/>
    <col min="11531" max="11531" width="19.42578125" style="501" customWidth="1"/>
    <col min="11532" max="11532" width="15.42578125" style="501" bestFit="1" customWidth="1"/>
    <col min="11533" max="11533" width="13.140625" style="501" bestFit="1" customWidth="1"/>
    <col min="11534" max="11534" width="30.7109375" style="501" customWidth="1"/>
    <col min="11535" max="11536" width="13.140625" style="501" customWidth="1"/>
    <col min="11537" max="11537" width="14.85546875" style="501" customWidth="1"/>
    <col min="11538" max="11538" width="17.85546875" style="501" customWidth="1"/>
    <col min="11539" max="11539" width="9.140625" style="501"/>
    <col min="11540" max="11541" width="12.140625" style="501" bestFit="1" customWidth="1"/>
    <col min="11542" max="11542" width="11.140625" style="501" bestFit="1" customWidth="1"/>
    <col min="11543" max="11547" width="13.140625" style="501" bestFit="1" customWidth="1"/>
    <col min="11548" max="11548" width="13.42578125" style="501" bestFit="1" customWidth="1"/>
    <col min="11549" max="11554" width="9.140625" style="501"/>
    <col min="11555" max="11555" width="15" style="501" customWidth="1"/>
    <col min="11556" max="11777" width="9.140625" style="501"/>
    <col min="11778" max="11778" width="39.7109375" style="501" customWidth="1"/>
    <col min="11779" max="11780" width="12.7109375" style="501" customWidth="1"/>
    <col min="11781" max="11781" width="12.140625" style="501" bestFit="1" customWidth="1"/>
    <col min="11782" max="11782" width="34.85546875" style="501" customWidth="1"/>
    <col min="11783" max="11783" width="13.7109375" style="501" bestFit="1" customWidth="1"/>
    <col min="11784" max="11784" width="14.28515625" style="501" customWidth="1"/>
    <col min="11785" max="11785" width="9.140625" style="501"/>
    <col min="11786" max="11786" width="38.140625" style="501" customWidth="1"/>
    <col min="11787" max="11787" width="19.42578125" style="501" customWidth="1"/>
    <col min="11788" max="11788" width="15.42578125" style="501" bestFit="1" customWidth="1"/>
    <col min="11789" max="11789" width="13.140625" style="501" bestFit="1" customWidth="1"/>
    <col min="11790" max="11790" width="30.7109375" style="501" customWidth="1"/>
    <col min="11791" max="11792" width="13.140625" style="501" customWidth="1"/>
    <col min="11793" max="11793" width="14.85546875" style="501" customWidth="1"/>
    <col min="11794" max="11794" width="17.85546875" style="501" customWidth="1"/>
    <col min="11795" max="11795" width="9.140625" style="501"/>
    <col min="11796" max="11797" width="12.140625" style="501" bestFit="1" customWidth="1"/>
    <col min="11798" max="11798" width="11.140625" style="501" bestFit="1" customWidth="1"/>
    <col min="11799" max="11803" width="13.140625" style="501" bestFit="1" customWidth="1"/>
    <col min="11804" max="11804" width="13.42578125" style="501" bestFit="1" customWidth="1"/>
    <col min="11805" max="11810" width="9.140625" style="501"/>
    <col min="11811" max="11811" width="15" style="501" customWidth="1"/>
    <col min="11812" max="12033" width="9.140625" style="501"/>
    <col min="12034" max="12034" width="39.7109375" style="501" customWidth="1"/>
    <col min="12035" max="12036" width="12.7109375" style="501" customWidth="1"/>
    <col min="12037" max="12037" width="12.140625" style="501" bestFit="1" customWidth="1"/>
    <col min="12038" max="12038" width="34.85546875" style="501" customWidth="1"/>
    <col min="12039" max="12039" width="13.7109375" style="501" bestFit="1" customWidth="1"/>
    <col min="12040" max="12040" width="14.28515625" style="501" customWidth="1"/>
    <col min="12041" max="12041" width="9.140625" style="501"/>
    <col min="12042" max="12042" width="38.140625" style="501" customWidth="1"/>
    <col min="12043" max="12043" width="19.42578125" style="501" customWidth="1"/>
    <col min="12044" max="12044" width="15.42578125" style="501" bestFit="1" customWidth="1"/>
    <col min="12045" max="12045" width="13.140625" style="501" bestFit="1" customWidth="1"/>
    <col min="12046" max="12046" width="30.7109375" style="501" customWidth="1"/>
    <col min="12047" max="12048" width="13.140625" style="501" customWidth="1"/>
    <col min="12049" max="12049" width="14.85546875" style="501" customWidth="1"/>
    <col min="12050" max="12050" width="17.85546875" style="501" customWidth="1"/>
    <col min="12051" max="12051" width="9.140625" style="501"/>
    <col min="12052" max="12053" width="12.140625" style="501" bestFit="1" customWidth="1"/>
    <col min="12054" max="12054" width="11.140625" style="501" bestFit="1" customWidth="1"/>
    <col min="12055" max="12059" width="13.140625" style="501" bestFit="1" customWidth="1"/>
    <col min="12060" max="12060" width="13.42578125" style="501" bestFit="1" customWidth="1"/>
    <col min="12061" max="12066" width="9.140625" style="501"/>
    <col min="12067" max="12067" width="15" style="501" customWidth="1"/>
    <col min="12068" max="12289" width="9.140625" style="501"/>
    <col min="12290" max="12290" width="39.7109375" style="501" customWidth="1"/>
    <col min="12291" max="12292" width="12.7109375" style="501" customWidth="1"/>
    <col min="12293" max="12293" width="12.140625" style="501" bestFit="1" customWidth="1"/>
    <col min="12294" max="12294" width="34.85546875" style="501" customWidth="1"/>
    <col min="12295" max="12295" width="13.7109375" style="501" bestFit="1" customWidth="1"/>
    <col min="12296" max="12296" width="14.28515625" style="501" customWidth="1"/>
    <col min="12297" max="12297" width="9.140625" style="501"/>
    <col min="12298" max="12298" width="38.140625" style="501" customWidth="1"/>
    <col min="12299" max="12299" width="19.42578125" style="501" customWidth="1"/>
    <col min="12300" max="12300" width="15.42578125" style="501" bestFit="1" customWidth="1"/>
    <col min="12301" max="12301" width="13.140625" style="501" bestFit="1" customWidth="1"/>
    <col min="12302" max="12302" width="30.7109375" style="501" customWidth="1"/>
    <col min="12303" max="12304" width="13.140625" style="501" customWidth="1"/>
    <col min="12305" max="12305" width="14.85546875" style="501" customWidth="1"/>
    <col min="12306" max="12306" width="17.85546875" style="501" customWidth="1"/>
    <col min="12307" max="12307" width="9.140625" style="501"/>
    <col min="12308" max="12309" width="12.140625" style="501" bestFit="1" customWidth="1"/>
    <col min="12310" max="12310" width="11.140625" style="501" bestFit="1" customWidth="1"/>
    <col min="12311" max="12315" width="13.140625" style="501" bestFit="1" customWidth="1"/>
    <col min="12316" max="12316" width="13.42578125" style="501" bestFit="1" customWidth="1"/>
    <col min="12317" max="12322" width="9.140625" style="501"/>
    <col min="12323" max="12323" width="15" style="501" customWidth="1"/>
    <col min="12324" max="12545" width="9.140625" style="501"/>
    <col min="12546" max="12546" width="39.7109375" style="501" customWidth="1"/>
    <col min="12547" max="12548" width="12.7109375" style="501" customWidth="1"/>
    <col min="12549" max="12549" width="12.140625" style="501" bestFit="1" customWidth="1"/>
    <col min="12550" max="12550" width="34.85546875" style="501" customWidth="1"/>
    <col min="12551" max="12551" width="13.7109375" style="501" bestFit="1" customWidth="1"/>
    <col min="12552" max="12552" width="14.28515625" style="501" customWidth="1"/>
    <col min="12553" max="12553" width="9.140625" style="501"/>
    <col min="12554" max="12554" width="38.140625" style="501" customWidth="1"/>
    <col min="12555" max="12555" width="19.42578125" style="501" customWidth="1"/>
    <col min="12556" max="12556" width="15.42578125" style="501" bestFit="1" customWidth="1"/>
    <col min="12557" max="12557" width="13.140625" style="501" bestFit="1" customWidth="1"/>
    <col min="12558" max="12558" width="30.7109375" style="501" customWidth="1"/>
    <col min="12559" max="12560" width="13.140625" style="501" customWidth="1"/>
    <col min="12561" max="12561" width="14.85546875" style="501" customWidth="1"/>
    <col min="12562" max="12562" width="17.85546875" style="501" customWidth="1"/>
    <col min="12563" max="12563" width="9.140625" style="501"/>
    <col min="12564" max="12565" width="12.140625" style="501" bestFit="1" customWidth="1"/>
    <col min="12566" max="12566" width="11.140625" style="501" bestFit="1" customWidth="1"/>
    <col min="12567" max="12571" width="13.140625" style="501" bestFit="1" customWidth="1"/>
    <col min="12572" max="12572" width="13.42578125" style="501" bestFit="1" customWidth="1"/>
    <col min="12573" max="12578" width="9.140625" style="501"/>
    <col min="12579" max="12579" width="15" style="501" customWidth="1"/>
    <col min="12580" max="12801" width="9.140625" style="501"/>
    <col min="12802" max="12802" width="39.7109375" style="501" customWidth="1"/>
    <col min="12803" max="12804" width="12.7109375" style="501" customWidth="1"/>
    <col min="12805" max="12805" width="12.140625" style="501" bestFit="1" customWidth="1"/>
    <col min="12806" max="12806" width="34.85546875" style="501" customWidth="1"/>
    <col min="12807" max="12807" width="13.7109375" style="501" bestFit="1" customWidth="1"/>
    <col min="12808" max="12808" width="14.28515625" style="501" customWidth="1"/>
    <col min="12809" max="12809" width="9.140625" style="501"/>
    <col min="12810" max="12810" width="38.140625" style="501" customWidth="1"/>
    <col min="12811" max="12811" width="19.42578125" style="501" customWidth="1"/>
    <col min="12812" max="12812" width="15.42578125" style="501" bestFit="1" customWidth="1"/>
    <col min="12813" max="12813" width="13.140625" style="501" bestFit="1" customWidth="1"/>
    <col min="12814" max="12814" width="30.7109375" style="501" customWidth="1"/>
    <col min="12815" max="12816" width="13.140625" style="501" customWidth="1"/>
    <col min="12817" max="12817" width="14.85546875" style="501" customWidth="1"/>
    <col min="12818" max="12818" width="17.85546875" style="501" customWidth="1"/>
    <col min="12819" max="12819" width="9.140625" style="501"/>
    <col min="12820" max="12821" width="12.140625" style="501" bestFit="1" customWidth="1"/>
    <col min="12822" max="12822" width="11.140625" style="501" bestFit="1" customWidth="1"/>
    <col min="12823" max="12827" width="13.140625" style="501" bestFit="1" customWidth="1"/>
    <col min="12828" max="12828" width="13.42578125" style="501" bestFit="1" customWidth="1"/>
    <col min="12829" max="12834" width="9.140625" style="501"/>
    <col min="12835" max="12835" width="15" style="501" customWidth="1"/>
    <col min="12836" max="13057" width="9.140625" style="501"/>
    <col min="13058" max="13058" width="39.7109375" style="501" customWidth="1"/>
    <col min="13059" max="13060" width="12.7109375" style="501" customWidth="1"/>
    <col min="13061" max="13061" width="12.140625" style="501" bestFit="1" customWidth="1"/>
    <col min="13062" max="13062" width="34.85546875" style="501" customWidth="1"/>
    <col min="13063" max="13063" width="13.7109375" style="501" bestFit="1" customWidth="1"/>
    <col min="13064" max="13064" width="14.28515625" style="501" customWidth="1"/>
    <col min="13065" max="13065" width="9.140625" style="501"/>
    <col min="13066" max="13066" width="38.140625" style="501" customWidth="1"/>
    <col min="13067" max="13067" width="19.42578125" style="501" customWidth="1"/>
    <col min="13068" max="13068" width="15.42578125" style="501" bestFit="1" customWidth="1"/>
    <col min="13069" max="13069" width="13.140625" style="501" bestFit="1" customWidth="1"/>
    <col min="13070" max="13070" width="30.7109375" style="501" customWidth="1"/>
    <col min="13071" max="13072" width="13.140625" style="501" customWidth="1"/>
    <col min="13073" max="13073" width="14.85546875" style="501" customWidth="1"/>
    <col min="13074" max="13074" width="17.85546875" style="501" customWidth="1"/>
    <col min="13075" max="13075" width="9.140625" style="501"/>
    <col min="13076" max="13077" width="12.140625" style="501" bestFit="1" customWidth="1"/>
    <col min="13078" max="13078" width="11.140625" style="501" bestFit="1" customWidth="1"/>
    <col min="13079" max="13083" width="13.140625" style="501" bestFit="1" customWidth="1"/>
    <col min="13084" max="13084" width="13.42578125" style="501" bestFit="1" customWidth="1"/>
    <col min="13085" max="13090" width="9.140625" style="501"/>
    <col min="13091" max="13091" width="15" style="501" customWidth="1"/>
    <col min="13092" max="13313" width="9.140625" style="501"/>
    <col min="13314" max="13314" width="39.7109375" style="501" customWidth="1"/>
    <col min="13315" max="13316" width="12.7109375" style="501" customWidth="1"/>
    <col min="13317" max="13317" width="12.140625" style="501" bestFit="1" customWidth="1"/>
    <col min="13318" max="13318" width="34.85546875" style="501" customWidth="1"/>
    <col min="13319" max="13319" width="13.7109375" style="501" bestFit="1" customWidth="1"/>
    <col min="13320" max="13320" width="14.28515625" style="501" customWidth="1"/>
    <col min="13321" max="13321" width="9.140625" style="501"/>
    <col min="13322" max="13322" width="38.140625" style="501" customWidth="1"/>
    <col min="13323" max="13323" width="19.42578125" style="501" customWidth="1"/>
    <col min="13324" max="13324" width="15.42578125" style="501" bestFit="1" customWidth="1"/>
    <col min="13325" max="13325" width="13.140625" style="501" bestFit="1" customWidth="1"/>
    <col min="13326" max="13326" width="30.7109375" style="501" customWidth="1"/>
    <col min="13327" max="13328" width="13.140625" style="501" customWidth="1"/>
    <col min="13329" max="13329" width="14.85546875" style="501" customWidth="1"/>
    <col min="13330" max="13330" width="17.85546875" style="501" customWidth="1"/>
    <col min="13331" max="13331" width="9.140625" style="501"/>
    <col min="13332" max="13333" width="12.140625" style="501" bestFit="1" customWidth="1"/>
    <col min="13334" max="13334" width="11.140625" style="501" bestFit="1" customWidth="1"/>
    <col min="13335" max="13339" width="13.140625" style="501" bestFit="1" customWidth="1"/>
    <col min="13340" max="13340" width="13.42578125" style="501" bestFit="1" customWidth="1"/>
    <col min="13341" max="13346" width="9.140625" style="501"/>
    <col min="13347" max="13347" width="15" style="501" customWidth="1"/>
    <col min="13348" max="13569" width="9.140625" style="501"/>
    <col min="13570" max="13570" width="39.7109375" style="501" customWidth="1"/>
    <col min="13571" max="13572" width="12.7109375" style="501" customWidth="1"/>
    <col min="13573" max="13573" width="12.140625" style="501" bestFit="1" customWidth="1"/>
    <col min="13574" max="13574" width="34.85546875" style="501" customWidth="1"/>
    <col min="13575" max="13575" width="13.7109375" style="501" bestFit="1" customWidth="1"/>
    <col min="13576" max="13576" width="14.28515625" style="501" customWidth="1"/>
    <col min="13577" max="13577" width="9.140625" style="501"/>
    <col min="13578" max="13578" width="38.140625" style="501" customWidth="1"/>
    <col min="13579" max="13579" width="19.42578125" style="501" customWidth="1"/>
    <col min="13580" max="13580" width="15.42578125" style="501" bestFit="1" customWidth="1"/>
    <col min="13581" max="13581" width="13.140625" style="501" bestFit="1" customWidth="1"/>
    <col min="13582" max="13582" width="30.7109375" style="501" customWidth="1"/>
    <col min="13583" max="13584" width="13.140625" style="501" customWidth="1"/>
    <col min="13585" max="13585" width="14.85546875" style="501" customWidth="1"/>
    <col min="13586" max="13586" width="17.85546875" style="501" customWidth="1"/>
    <col min="13587" max="13587" width="9.140625" style="501"/>
    <col min="13588" max="13589" width="12.140625" style="501" bestFit="1" customWidth="1"/>
    <col min="13590" max="13590" width="11.140625" style="501" bestFit="1" customWidth="1"/>
    <col min="13591" max="13595" width="13.140625" style="501" bestFit="1" customWidth="1"/>
    <col min="13596" max="13596" width="13.42578125" style="501" bestFit="1" customWidth="1"/>
    <col min="13597" max="13602" width="9.140625" style="501"/>
    <col min="13603" max="13603" width="15" style="501" customWidth="1"/>
    <col min="13604" max="13825" width="9.140625" style="501"/>
    <col min="13826" max="13826" width="39.7109375" style="501" customWidth="1"/>
    <col min="13827" max="13828" width="12.7109375" style="501" customWidth="1"/>
    <col min="13829" max="13829" width="12.140625" style="501" bestFit="1" customWidth="1"/>
    <col min="13830" max="13830" width="34.85546875" style="501" customWidth="1"/>
    <col min="13831" max="13831" width="13.7109375" style="501" bestFit="1" customWidth="1"/>
    <col min="13832" max="13832" width="14.28515625" style="501" customWidth="1"/>
    <col min="13833" max="13833" width="9.140625" style="501"/>
    <col min="13834" max="13834" width="38.140625" style="501" customWidth="1"/>
    <col min="13835" max="13835" width="19.42578125" style="501" customWidth="1"/>
    <col min="13836" max="13836" width="15.42578125" style="501" bestFit="1" customWidth="1"/>
    <col min="13837" max="13837" width="13.140625" style="501" bestFit="1" customWidth="1"/>
    <col min="13838" max="13838" width="30.7109375" style="501" customWidth="1"/>
    <col min="13839" max="13840" width="13.140625" style="501" customWidth="1"/>
    <col min="13841" max="13841" width="14.85546875" style="501" customWidth="1"/>
    <col min="13842" max="13842" width="17.85546875" style="501" customWidth="1"/>
    <col min="13843" max="13843" width="9.140625" style="501"/>
    <col min="13844" max="13845" width="12.140625" style="501" bestFit="1" customWidth="1"/>
    <col min="13846" max="13846" width="11.140625" style="501" bestFit="1" customWidth="1"/>
    <col min="13847" max="13851" width="13.140625" style="501" bestFit="1" customWidth="1"/>
    <col min="13852" max="13852" width="13.42578125" style="501" bestFit="1" customWidth="1"/>
    <col min="13853" max="13858" width="9.140625" style="501"/>
    <col min="13859" max="13859" width="15" style="501" customWidth="1"/>
    <col min="13860" max="14081" width="9.140625" style="501"/>
    <col min="14082" max="14082" width="39.7109375" style="501" customWidth="1"/>
    <col min="14083" max="14084" width="12.7109375" style="501" customWidth="1"/>
    <col min="14085" max="14085" width="12.140625" style="501" bestFit="1" customWidth="1"/>
    <col min="14086" max="14086" width="34.85546875" style="501" customWidth="1"/>
    <col min="14087" max="14087" width="13.7109375" style="501" bestFit="1" customWidth="1"/>
    <col min="14088" max="14088" width="14.28515625" style="501" customWidth="1"/>
    <col min="14089" max="14089" width="9.140625" style="501"/>
    <col min="14090" max="14090" width="38.140625" style="501" customWidth="1"/>
    <col min="14091" max="14091" width="19.42578125" style="501" customWidth="1"/>
    <col min="14092" max="14092" width="15.42578125" style="501" bestFit="1" customWidth="1"/>
    <col min="14093" max="14093" width="13.140625" style="501" bestFit="1" customWidth="1"/>
    <col min="14094" max="14094" width="30.7109375" style="501" customWidth="1"/>
    <col min="14095" max="14096" width="13.140625" style="501" customWidth="1"/>
    <col min="14097" max="14097" width="14.85546875" style="501" customWidth="1"/>
    <col min="14098" max="14098" width="17.85546875" style="501" customWidth="1"/>
    <col min="14099" max="14099" width="9.140625" style="501"/>
    <col min="14100" max="14101" width="12.140625" style="501" bestFit="1" customWidth="1"/>
    <col min="14102" max="14102" width="11.140625" style="501" bestFit="1" customWidth="1"/>
    <col min="14103" max="14107" width="13.140625" style="501" bestFit="1" customWidth="1"/>
    <col min="14108" max="14108" width="13.42578125" style="501" bestFit="1" customWidth="1"/>
    <col min="14109" max="14114" width="9.140625" style="501"/>
    <col min="14115" max="14115" width="15" style="501" customWidth="1"/>
    <col min="14116" max="14337" width="9.140625" style="501"/>
    <col min="14338" max="14338" width="39.7109375" style="501" customWidth="1"/>
    <col min="14339" max="14340" width="12.7109375" style="501" customWidth="1"/>
    <col min="14341" max="14341" width="12.140625" style="501" bestFit="1" customWidth="1"/>
    <col min="14342" max="14342" width="34.85546875" style="501" customWidth="1"/>
    <col min="14343" max="14343" width="13.7109375" style="501" bestFit="1" customWidth="1"/>
    <col min="14344" max="14344" width="14.28515625" style="501" customWidth="1"/>
    <col min="14345" max="14345" width="9.140625" style="501"/>
    <col min="14346" max="14346" width="38.140625" style="501" customWidth="1"/>
    <col min="14347" max="14347" width="19.42578125" style="501" customWidth="1"/>
    <col min="14348" max="14348" width="15.42578125" style="501" bestFit="1" customWidth="1"/>
    <col min="14349" max="14349" width="13.140625" style="501" bestFit="1" customWidth="1"/>
    <col min="14350" max="14350" width="30.7109375" style="501" customWidth="1"/>
    <col min="14351" max="14352" width="13.140625" style="501" customWidth="1"/>
    <col min="14353" max="14353" width="14.85546875" style="501" customWidth="1"/>
    <col min="14354" max="14354" width="17.85546875" style="501" customWidth="1"/>
    <col min="14355" max="14355" width="9.140625" style="501"/>
    <col min="14356" max="14357" width="12.140625" style="501" bestFit="1" customWidth="1"/>
    <col min="14358" max="14358" width="11.140625" style="501" bestFit="1" customWidth="1"/>
    <col min="14359" max="14363" width="13.140625" style="501" bestFit="1" customWidth="1"/>
    <col min="14364" max="14364" width="13.42578125" style="501" bestFit="1" customWidth="1"/>
    <col min="14365" max="14370" width="9.140625" style="501"/>
    <col min="14371" max="14371" width="15" style="501" customWidth="1"/>
    <col min="14372" max="14593" width="9.140625" style="501"/>
    <col min="14594" max="14594" width="39.7109375" style="501" customWidth="1"/>
    <col min="14595" max="14596" width="12.7109375" style="501" customWidth="1"/>
    <col min="14597" max="14597" width="12.140625" style="501" bestFit="1" customWidth="1"/>
    <col min="14598" max="14598" width="34.85546875" style="501" customWidth="1"/>
    <col min="14599" max="14599" width="13.7109375" style="501" bestFit="1" customWidth="1"/>
    <col min="14600" max="14600" width="14.28515625" style="501" customWidth="1"/>
    <col min="14601" max="14601" width="9.140625" style="501"/>
    <col min="14602" max="14602" width="38.140625" style="501" customWidth="1"/>
    <col min="14603" max="14603" width="19.42578125" style="501" customWidth="1"/>
    <col min="14604" max="14604" width="15.42578125" style="501" bestFit="1" customWidth="1"/>
    <col min="14605" max="14605" width="13.140625" style="501" bestFit="1" customWidth="1"/>
    <col min="14606" max="14606" width="30.7109375" style="501" customWidth="1"/>
    <col min="14607" max="14608" width="13.140625" style="501" customWidth="1"/>
    <col min="14609" max="14609" width="14.85546875" style="501" customWidth="1"/>
    <col min="14610" max="14610" width="17.85546875" style="501" customWidth="1"/>
    <col min="14611" max="14611" width="9.140625" style="501"/>
    <col min="14612" max="14613" width="12.140625" style="501" bestFit="1" customWidth="1"/>
    <col min="14614" max="14614" width="11.140625" style="501" bestFit="1" customWidth="1"/>
    <col min="14615" max="14619" width="13.140625" style="501" bestFit="1" customWidth="1"/>
    <col min="14620" max="14620" width="13.42578125" style="501" bestFit="1" customWidth="1"/>
    <col min="14621" max="14626" width="9.140625" style="501"/>
    <col min="14627" max="14627" width="15" style="501" customWidth="1"/>
    <col min="14628" max="14849" width="9.140625" style="501"/>
    <col min="14850" max="14850" width="39.7109375" style="501" customWidth="1"/>
    <col min="14851" max="14852" width="12.7109375" style="501" customWidth="1"/>
    <col min="14853" max="14853" width="12.140625" style="501" bestFit="1" customWidth="1"/>
    <col min="14854" max="14854" width="34.85546875" style="501" customWidth="1"/>
    <col min="14855" max="14855" width="13.7109375" style="501" bestFit="1" customWidth="1"/>
    <col min="14856" max="14856" width="14.28515625" style="501" customWidth="1"/>
    <col min="14857" max="14857" width="9.140625" style="501"/>
    <col min="14858" max="14858" width="38.140625" style="501" customWidth="1"/>
    <col min="14859" max="14859" width="19.42578125" style="501" customWidth="1"/>
    <col min="14860" max="14860" width="15.42578125" style="501" bestFit="1" customWidth="1"/>
    <col min="14861" max="14861" width="13.140625" style="501" bestFit="1" customWidth="1"/>
    <col min="14862" max="14862" width="30.7109375" style="501" customWidth="1"/>
    <col min="14863" max="14864" width="13.140625" style="501" customWidth="1"/>
    <col min="14865" max="14865" width="14.85546875" style="501" customWidth="1"/>
    <col min="14866" max="14866" width="17.85546875" style="501" customWidth="1"/>
    <col min="14867" max="14867" width="9.140625" style="501"/>
    <col min="14868" max="14869" width="12.140625" style="501" bestFit="1" customWidth="1"/>
    <col min="14870" max="14870" width="11.140625" style="501" bestFit="1" customWidth="1"/>
    <col min="14871" max="14875" width="13.140625" style="501" bestFit="1" customWidth="1"/>
    <col min="14876" max="14876" width="13.42578125" style="501" bestFit="1" customWidth="1"/>
    <col min="14877" max="14882" width="9.140625" style="501"/>
    <col min="14883" max="14883" width="15" style="501" customWidth="1"/>
    <col min="14884" max="15105" width="9.140625" style="501"/>
    <col min="15106" max="15106" width="39.7109375" style="501" customWidth="1"/>
    <col min="15107" max="15108" width="12.7109375" style="501" customWidth="1"/>
    <col min="15109" max="15109" width="12.140625" style="501" bestFit="1" customWidth="1"/>
    <col min="15110" max="15110" width="34.85546875" style="501" customWidth="1"/>
    <col min="15111" max="15111" width="13.7109375" style="501" bestFit="1" customWidth="1"/>
    <col min="15112" max="15112" width="14.28515625" style="501" customWidth="1"/>
    <col min="15113" max="15113" width="9.140625" style="501"/>
    <col min="15114" max="15114" width="38.140625" style="501" customWidth="1"/>
    <col min="15115" max="15115" width="19.42578125" style="501" customWidth="1"/>
    <col min="15116" max="15116" width="15.42578125" style="501" bestFit="1" customWidth="1"/>
    <col min="15117" max="15117" width="13.140625" style="501" bestFit="1" customWidth="1"/>
    <col min="15118" max="15118" width="30.7109375" style="501" customWidth="1"/>
    <col min="15119" max="15120" width="13.140625" style="501" customWidth="1"/>
    <col min="15121" max="15121" width="14.85546875" style="501" customWidth="1"/>
    <col min="15122" max="15122" width="17.85546875" style="501" customWidth="1"/>
    <col min="15123" max="15123" width="9.140625" style="501"/>
    <col min="15124" max="15125" width="12.140625" style="501" bestFit="1" customWidth="1"/>
    <col min="15126" max="15126" width="11.140625" style="501" bestFit="1" customWidth="1"/>
    <col min="15127" max="15131" width="13.140625" style="501" bestFit="1" customWidth="1"/>
    <col min="15132" max="15132" width="13.42578125" style="501" bestFit="1" customWidth="1"/>
    <col min="15133" max="15138" width="9.140625" style="501"/>
    <col min="15139" max="15139" width="15" style="501" customWidth="1"/>
    <col min="15140" max="15361" width="9.140625" style="501"/>
    <col min="15362" max="15362" width="39.7109375" style="501" customWidth="1"/>
    <col min="15363" max="15364" width="12.7109375" style="501" customWidth="1"/>
    <col min="15365" max="15365" width="12.140625" style="501" bestFit="1" customWidth="1"/>
    <col min="15366" max="15366" width="34.85546875" style="501" customWidth="1"/>
    <col min="15367" max="15367" width="13.7109375" style="501" bestFit="1" customWidth="1"/>
    <col min="15368" max="15368" width="14.28515625" style="501" customWidth="1"/>
    <col min="15369" max="15369" width="9.140625" style="501"/>
    <col min="15370" max="15370" width="38.140625" style="501" customWidth="1"/>
    <col min="15371" max="15371" width="19.42578125" style="501" customWidth="1"/>
    <col min="15372" max="15372" width="15.42578125" style="501" bestFit="1" customWidth="1"/>
    <col min="15373" max="15373" width="13.140625" style="501" bestFit="1" customWidth="1"/>
    <col min="15374" max="15374" width="30.7109375" style="501" customWidth="1"/>
    <col min="15375" max="15376" width="13.140625" style="501" customWidth="1"/>
    <col min="15377" max="15377" width="14.85546875" style="501" customWidth="1"/>
    <col min="15378" max="15378" width="17.85546875" style="501" customWidth="1"/>
    <col min="15379" max="15379" width="9.140625" style="501"/>
    <col min="15380" max="15381" width="12.140625" style="501" bestFit="1" customWidth="1"/>
    <col min="15382" max="15382" width="11.140625" style="501" bestFit="1" customWidth="1"/>
    <col min="15383" max="15387" width="13.140625" style="501" bestFit="1" customWidth="1"/>
    <col min="15388" max="15388" width="13.42578125" style="501" bestFit="1" customWidth="1"/>
    <col min="15389" max="15394" width="9.140625" style="501"/>
    <col min="15395" max="15395" width="15" style="501" customWidth="1"/>
    <col min="15396" max="15617" width="9.140625" style="501"/>
    <col min="15618" max="15618" width="39.7109375" style="501" customWidth="1"/>
    <col min="15619" max="15620" width="12.7109375" style="501" customWidth="1"/>
    <col min="15621" max="15621" width="12.140625" style="501" bestFit="1" customWidth="1"/>
    <col min="15622" max="15622" width="34.85546875" style="501" customWidth="1"/>
    <col min="15623" max="15623" width="13.7109375" style="501" bestFit="1" customWidth="1"/>
    <col min="15624" max="15624" width="14.28515625" style="501" customWidth="1"/>
    <col min="15625" max="15625" width="9.140625" style="501"/>
    <col min="15626" max="15626" width="38.140625" style="501" customWidth="1"/>
    <col min="15627" max="15627" width="19.42578125" style="501" customWidth="1"/>
    <col min="15628" max="15628" width="15.42578125" style="501" bestFit="1" customWidth="1"/>
    <col min="15629" max="15629" width="13.140625" style="501" bestFit="1" customWidth="1"/>
    <col min="15630" max="15630" width="30.7109375" style="501" customWidth="1"/>
    <col min="15631" max="15632" width="13.140625" style="501" customWidth="1"/>
    <col min="15633" max="15633" width="14.85546875" style="501" customWidth="1"/>
    <col min="15634" max="15634" width="17.85546875" style="501" customWidth="1"/>
    <col min="15635" max="15635" width="9.140625" style="501"/>
    <col min="15636" max="15637" width="12.140625" style="501" bestFit="1" customWidth="1"/>
    <col min="15638" max="15638" width="11.140625" style="501" bestFit="1" customWidth="1"/>
    <col min="15639" max="15643" width="13.140625" style="501" bestFit="1" customWidth="1"/>
    <col min="15644" max="15644" width="13.42578125" style="501" bestFit="1" customWidth="1"/>
    <col min="15645" max="15650" width="9.140625" style="501"/>
    <col min="15651" max="15651" width="15" style="501" customWidth="1"/>
    <col min="15652" max="15873" width="9.140625" style="501"/>
    <col min="15874" max="15874" width="39.7109375" style="501" customWidth="1"/>
    <col min="15875" max="15876" width="12.7109375" style="501" customWidth="1"/>
    <col min="15877" max="15877" width="12.140625" style="501" bestFit="1" customWidth="1"/>
    <col min="15878" max="15878" width="34.85546875" style="501" customWidth="1"/>
    <col min="15879" max="15879" width="13.7109375" style="501" bestFit="1" customWidth="1"/>
    <col min="15880" max="15880" width="14.28515625" style="501" customWidth="1"/>
    <col min="15881" max="15881" width="9.140625" style="501"/>
    <col min="15882" max="15882" width="38.140625" style="501" customWidth="1"/>
    <col min="15883" max="15883" width="19.42578125" style="501" customWidth="1"/>
    <col min="15884" max="15884" width="15.42578125" style="501" bestFit="1" customWidth="1"/>
    <col min="15885" max="15885" width="13.140625" style="501" bestFit="1" customWidth="1"/>
    <col min="15886" max="15886" width="30.7109375" style="501" customWidth="1"/>
    <col min="15887" max="15888" width="13.140625" style="501" customWidth="1"/>
    <col min="15889" max="15889" width="14.85546875" style="501" customWidth="1"/>
    <col min="15890" max="15890" width="17.85546875" style="501" customWidth="1"/>
    <col min="15891" max="15891" width="9.140625" style="501"/>
    <col min="15892" max="15893" width="12.140625" style="501" bestFit="1" customWidth="1"/>
    <col min="15894" max="15894" width="11.140625" style="501" bestFit="1" customWidth="1"/>
    <col min="15895" max="15899" width="13.140625" style="501" bestFit="1" customWidth="1"/>
    <col min="15900" max="15900" width="13.42578125" style="501" bestFit="1" customWidth="1"/>
    <col min="15901" max="15906" width="9.140625" style="501"/>
    <col min="15907" max="15907" width="15" style="501" customWidth="1"/>
    <col min="15908" max="16129" width="9.140625" style="501"/>
    <col min="16130" max="16130" width="39.7109375" style="501" customWidth="1"/>
    <col min="16131" max="16132" width="12.7109375" style="501" customWidth="1"/>
    <col min="16133" max="16133" width="12.140625" style="501" bestFit="1" customWidth="1"/>
    <col min="16134" max="16134" width="34.85546875" style="501" customWidth="1"/>
    <col min="16135" max="16135" width="13.7109375" style="501" bestFit="1" customWidth="1"/>
    <col min="16136" max="16136" width="14.28515625" style="501" customWidth="1"/>
    <col min="16137" max="16137" width="9.140625" style="501"/>
    <col min="16138" max="16138" width="38.140625" style="501" customWidth="1"/>
    <col min="16139" max="16139" width="19.42578125" style="501" customWidth="1"/>
    <col min="16140" max="16140" width="15.42578125" style="501" bestFit="1" customWidth="1"/>
    <col min="16141" max="16141" width="13.140625" style="501" bestFit="1" customWidth="1"/>
    <col min="16142" max="16142" width="30.7109375" style="501" customWidth="1"/>
    <col min="16143" max="16144" width="13.140625" style="501" customWidth="1"/>
    <col min="16145" max="16145" width="14.85546875" style="501" customWidth="1"/>
    <col min="16146" max="16146" width="17.85546875" style="501" customWidth="1"/>
    <col min="16147" max="16147" width="9.140625" style="501"/>
    <col min="16148" max="16149" width="12.140625" style="501" bestFit="1" customWidth="1"/>
    <col min="16150" max="16150" width="11.140625" style="501" bestFit="1" customWidth="1"/>
    <col min="16151" max="16155" width="13.140625" style="501" bestFit="1" customWidth="1"/>
    <col min="16156" max="16156" width="13.42578125" style="501" bestFit="1" customWidth="1"/>
    <col min="16157" max="16162" width="9.140625" style="501"/>
    <col min="16163" max="16163" width="15" style="501" customWidth="1"/>
    <col min="16164" max="16384" width="9.140625" style="501"/>
  </cols>
  <sheetData>
    <row r="2" spans="2:35" x14ac:dyDescent="0.25">
      <c r="B2" s="998" t="s">
        <v>944</v>
      </c>
      <c r="C2" s="998"/>
      <c r="D2" s="998"/>
      <c r="E2" s="998"/>
      <c r="F2" s="998"/>
      <c r="G2" s="998"/>
      <c r="H2" s="998"/>
      <c r="I2" s="998"/>
      <c r="J2" s="998"/>
      <c r="K2" s="998"/>
      <c r="L2" s="998"/>
      <c r="M2" s="998"/>
      <c r="N2" s="998"/>
      <c r="O2" s="998"/>
      <c r="P2" s="998"/>
      <c r="Q2" s="998"/>
      <c r="R2" s="998"/>
    </row>
    <row r="3" spans="2:35" x14ac:dyDescent="0.25">
      <c r="B3" s="998"/>
      <c r="C3" s="998"/>
      <c r="D3" s="998"/>
      <c r="E3" s="998"/>
      <c r="F3" s="998"/>
      <c r="G3" s="998"/>
      <c r="H3" s="998"/>
      <c r="I3" s="998"/>
      <c r="J3" s="998"/>
      <c r="K3" s="998"/>
      <c r="L3" s="998"/>
      <c r="M3" s="998"/>
      <c r="N3" s="998"/>
      <c r="O3" s="998"/>
      <c r="P3" s="998"/>
      <c r="Q3" s="998"/>
      <c r="R3" s="998"/>
    </row>
    <row r="4" spans="2:35" x14ac:dyDescent="0.25">
      <c r="B4" s="999" t="s">
        <v>945</v>
      </c>
      <c r="C4" s="999"/>
      <c r="D4" s="502"/>
      <c r="E4" s="503"/>
      <c r="F4" s="999" t="s">
        <v>946</v>
      </c>
      <c r="G4" s="999"/>
      <c r="H4" s="999"/>
      <c r="I4" s="503"/>
      <c r="J4" s="1000" t="s">
        <v>947</v>
      </c>
      <c r="K4" s="1000"/>
      <c r="L4" s="1000"/>
      <c r="M4" s="504"/>
      <c r="N4" s="504"/>
      <c r="O4" s="504"/>
      <c r="P4" s="504"/>
      <c r="Q4" s="1000" t="s">
        <v>948</v>
      </c>
      <c r="R4" s="1000"/>
      <c r="W4" s="501" t="s">
        <v>949</v>
      </c>
    </row>
    <row r="5" spans="2:35" ht="30" x14ac:dyDescent="0.25">
      <c r="B5" s="505" t="s">
        <v>24</v>
      </c>
      <c r="C5" s="506" t="s">
        <v>950</v>
      </c>
      <c r="D5" s="507" t="s">
        <v>951</v>
      </c>
      <c r="E5" s="503"/>
      <c r="F5" s="505" t="s">
        <v>24</v>
      </c>
      <c r="G5" s="506" t="s">
        <v>950</v>
      </c>
      <c r="H5" s="506" t="s">
        <v>952</v>
      </c>
      <c r="I5" s="508"/>
      <c r="J5" s="505" t="s">
        <v>24</v>
      </c>
      <c r="K5" s="506" t="s">
        <v>950</v>
      </c>
      <c r="L5" s="506" t="s">
        <v>952</v>
      </c>
      <c r="M5" s="503"/>
      <c r="N5" s="505" t="s">
        <v>24</v>
      </c>
      <c r="O5" s="506" t="s">
        <v>952</v>
      </c>
      <c r="P5" s="503"/>
      <c r="Q5" s="1005" t="s">
        <v>145</v>
      </c>
      <c r="R5" s="1006"/>
      <c r="W5" s="501">
        <f>'[19]Экономический эффект'!E6</f>
        <v>2020</v>
      </c>
      <c r="X5" s="501">
        <f>'[19]Экономический эффект'!F6</f>
        <v>2021</v>
      </c>
      <c r="Y5" s="501">
        <f>'[19]Экономический эффект'!G6</f>
        <v>2022</v>
      </c>
      <c r="Z5" s="501">
        <f>'[19]Экономический эффект'!H6</f>
        <v>2023</v>
      </c>
      <c r="AA5" s="501">
        <f>'[19]Экономический эффект'!I6</f>
        <v>2024</v>
      </c>
      <c r="AB5" s="1001" t="s">
        <v>953</v>
      </c>
    </row>
    <row r="6" spans="2:35" ht="45" x14ac:dyDescent="0.25">
      <c r="B6" s="603" t="s">
        <v>1051</v>
      </c>
      <c r="W6" s="510">
        <f>'[19]Резюме проекта'!D25</f>
        <v>0.93658581158169396</v>
      </c>
      <c r="X6" s="510">
        <f>'[19]Резюме проекта'!E25</f>
        <v>0.82156650138745069</v>
      </c>
      <c r="Y6" s="510">
        <f>'[19]Резюме проекта'!F25</f>
        <v>0.72067236963811454</v>
      </c>
      <c r="Z6" s="510">
        <f>'[19]Резюме проекта'!G25</f>
        <v>0.63216874529659162</v>
      </c>
      <c r="AA6" s="510">
        <f>'[19]Резюме проекта'!H25</f>
        <v>0.55453398710227331</v>
      </c>
      <c r="AB6" s="1001"/>
    </row>
    <row r="7" spans="2:35" ht="45" x14ac:dyDescent="0.25">
      <c r="B7" s="511" t="s">
        <v>1052</v>
      </c>
      <c r="C7" s="606">
        <f>'Расчет эффекта (Уберизация зак)'!L5</f>
        <v>253.35</v>
      </c>
      <c r="D7" s="606">
        <f>C7</f>
        <v>253.35</v>
      </c>
      <c r="E7" s="512"/>
      <c r="F7" s="511" t="s">
        <v>1053</v>
      </c>
      <c r="G7" s="513">
        <f>C7*C8*C9</f>
        <v>106407</v>
      </c>
      <c r="H7" s="532">
        <f>D7*D8*D9</f>
        <v>4965.66</v>
      </c>
      <c r="I7" s="512"/>
      <c r="J7" s="511" t="s">
        <v>1054</v>
      </c>
      <c r="K7" s="514">
        <f>G7*C10*1000</f>
        <v>113428.78172588832</v>
      </c>
      <c r="L7" s="513">
        <f>H7*D10*1000</f>
        <v>5293.3431472081211</v>
      </c>
      <c r="M7" s="512"/>
      <c r="N7" s="511" t="s">
        <v>1250</v>
      </c>
      <c r="O7" s="515">
        <f>K7-L7</f>
        <v>108135.43857868019</v>
      </c>
      <c r="P7" s="512"/>
      <c r="Q7" s="1002" t="s">
        <v>954</v>
      </c>
      <c r="R7" s="1003">
        <f>O7+O15</f>
        <v>154938.53491131007</v>
      </c>
      <c r="W7" s="516">
        <f>'[19]Экономический эффект'!E7*W$6</f>
        <v>3020.6470938922412</v>
      </c>
      <c r="X7" s="516">
        <f>'[19]Экономический эффект'!F7*X$6</f>
        <v>10253.149937315384</v>
      </c>
      <c r="Y7" s="516">
        <f>'[19]Экономический эффект'!G7*Y$6</f>
        <v>15245.309213716</v>
      </c>
      <c r="Z7" s="516">
        <f>'[19]Экономический эффект'!H7*Z$6</f>
        <v>13373.078257645611</v>
      </c>
      <c r="AA7" s="516">
        <f>'[19]Экономический эффект'!I7*AA$6</f>
        <v>11730.770401443518</v>
      </c>
      <c r="AB7" s="517">
        <f>SUM(W7:AA7)</f>
        <v>53622.95490401276</v>
      </c>
    </row>
    <row r="8" spans="2:35" ht="45" x14ac:dyDescent="0.25">
      <c r="B8" s="511" t="s">
        <v>1055</v>
      </c>
      <c r="C8" s="606">
        <v>7</v>
      </c>
      <c r="D8" s="606">
        <v>7</v>
      </c>
      <c r="E8" s="607">
        <f>'Расчет эффекта (Уберизация зак)'!H5</f>
        <v>16.178160919540229</v>
      </c>
      <c r="F8" s="518" t="s">
        <v>959</v>
      </c>
      <c r="G8" s="519">
        <f>E8*C$8*C$9</f>
        <v>6794.8275862068958</v>
      </c>
      <c r="H8" s="519">
        <f>E8*D$8*D$9</f>
        <v>317.09195402298843</v>
      </c>
      <c r="I8" s="520"/>
      <c r="J8" s="518"/>
      <c r="K8" s="608">
        <f>G8*$C$10*1000</f>
        <v>7243.217223875371</v>
      </c>
      <c r="L8" s="608">
        <f>H8*$C$10*1000</f>
        <v>338.01680378085058</v>
      </c>
      <c r="M8" s="512"/>
      <c r="N8" s="512"/>
      <c r="O8" s="515">
        <f t="shared" ref="O8:O11" si="0">K8-L8</f>
        <v>6905.2004200945203</v>
      </c>
      <c r="P8" s="512"/>
      <c r="Q8" s="1002"/>
      <c r="R8" s="1003"/>
      <c r="W8" s="516">
        <f>'[19]Экономический эффект'!E8*W$6</f>
        <v>0</v>
      </c>
      <c r="X8" s="516">
        <f>'[19]Экономический эффект'!F8*X$6</f>
        <v>0</v>
      </c>
      <c r="Y8" s="516">
        <f>'[19]Экономический эффект'!G8*Y$6</f>
        <v>15636.016591255519</v>
      </c>
      <c r="Z8" s="516">
        <f>'[19]Экономический эффект'!H8*Z$6</f>
        <v>13715.80402741712</v>
      </c>
      <c r="AA8" s="516">
        <f>'[19]Экономический эффект'!I8*AA$6</f>
        <v>12031.407041593964</v>
      </c>
      <c r="AB8" s="517">
        <f>SUM(W8:AA8)</f>
        <v>41383.227660266602</v>
      </c>
    </row>
    <row r="9" spans="2:35" ht="45" x14ac:dyDescent="0.25">
      <c r="B9" s="511" t="s">
        <v>1056</v>
      </c>
      <c r="C9" s="606">
        <f>'Расчет эффекта (Уберизация зак)'!L7</f>
        <v>60</v>
      </c>
      <c r="D9" s="606">
        <f>'Расчет эффекта (Уберизация зак)'!L8</f>
        <v>2.8</v>
      </c>
      <c r="E9" s="607">
        <f>'Расчет эффекта (Уберизация зак)'!I5</f>
        <v>84.45</v>
      </c>
      <c r="F9" s="518" t="s">
        <v>960</v>
      </c>
      <c r="G9" s="519">
        <f t="shared" ref="G9:G11" si="1">E9*C$8*C$9</f>
        <v>35469</v>
      </c>
      <c r="H9" s="519">
        <f t="shared" ref="H9:H11" si="2">E9*D$8*D$9</f>
        <v>1655.2199999999998</v>
      </c>
      <c r="I9" s="512"/>
      <c r="J9" s="518"/>
      <c r="K9" s="608">
        <f t="shared" ref="K9:L11" si="3">G9*$C$10*1000</f>
        <v>37809.593908629438</v>
      </c>
      <c r="L9" s="608">
        <f t="shared" si="3"/>
        <v>1764.4477157360402</v>
      </c>
      <c r="M9" s="512"/>
      <c r="N9" s="512"/>
      <c r="O9" s="515">
        <f t="shared" si="0"/>
        <v>36045.1461928934</v>
      </c>
      <c r="P9" s="512"/>
      <c r="Q9" s="1002"/>
      <c r="R9" s="1003"/>
      <c r="W9" s="516">
        <f>'[19]Экономический эффект'!E9*W$6</f>
        <v>0</v>
      </c>
      <c r="X9" s="516">
        <f>'[19]Экономический эффект'!F9*X$6</f>
        <v>2701.3284593673447</v>
      </c>
      <c r="Y9" s="516">
        <f>'[19]Экономический эффект'!G9*Y$6</f>
        <v>9169.2689886992248</v>
      </c>
      <c r="Z9" s="516">
        <f>'[19]Экономический эффект'!H9*Z$6</f>
        <v>8043.2184111396691</v>
      </c>
      <c r="AA9" s="516">
        <f>'[19]Экономический эффект'!I9*AA$6</f>
        <v>7055.4547466137446</v>
      </c>
      <c r="AB9" s="517">
        <f>SUM(W9:AA9)</f>
        <v>26969.270605819984</v>
      </c>
    </row>
    <row r="10" spans="2:35" x14ac:dyDescent="0.25">
      <c r="B10" s="511" t="s">
        <v>1057</v>
      </c>
      <c r="C10" s="609">
        <f>'Расчет эффекта (Уберизация зак)'!L17</f>
        <v>1.065989847715736E-3</v>
      </c>
      <c r="D10" s="609">
        <f>C10</f>
        <v>1.065989847715736E-3</v>
      </c>
      <c r="E10" s="607">
        <f>'Расчет эффекта (Уберизация зак)'!J5</f>
        <v>140.75</v>
      </c>
      <c r="F10" s="518" t="s">
        <v>1058</v>
      </c>
      <c r="G10" s="519">
        <f t="shared" si="1"/>
        <v>59115</v>
      </c>
      <c r="H10" s="519">
        <f t="shared" si="2"/>
        <v>2758.7</v>
      </c>
      <c r="I10" s="512"/>
      <c r="J10" s="518"/>
      <c r="K10" s="608">
        <f t="shared" si="3"/>
        <v>63015.989847715733</v>
      </c>
      <c r="L10" s="608">
        <f t="shared" si="3"/>
        <v>2940.7461928934008</v>
      </c>
      <c r="M10" s="512"/>
      <c r="N10" s="512"/>
      <c r="O10" s="515">
        <f t="shared" si="0"/>
        <v>60075.243654822334</v>
      </c>
      <c r="P10" s="512"/>
      <c r="Q10" s="1002"/>
      <c r="R10" s="1003"/>
      <c r="W10" s="516"/>
      <c r="X10" s="516"/>
      <c r="Y10" s="516"/>
      <c r="Z10" s="516"/>
      <c r="AA10" s="516"/>
      <c r="AB10" s="517"/>
    </row>
    <row r="11" spans="2:35" x14ac:dyDescent="0.25">
      <c r="B11" s="518"/>
      <c r="C11" s="522"/>
      <c r="D11" s="523"/>
      <c r="E11" s="610">
        <f>'Расчет эффекта (Уберизация зак)'!K5</f>
        <v>168.9</v>
      </c>
      <c r="F11" s="518" t="s">
        <v>1059</v>
      </c>
      <c r="G11" s="519">
        <f t="shared" si="1"/>
        <v>70938</v>
      </c>
      <c r="H11" s="519">
        <f t="shared" si="2"/>
        <v>3310.4399999999996</v>
      </c>
      <c r="I11" s="512"/>
      <c r="J11" s="518"/>
      <c r="K11" s="608">
        <f t="shared" si="3"/>
        <v>75619.187817258877</v>
      </c>
      <c r="L11" s="608">
        <f t="shared" si="3"/>
        <v>3528.8954314720804</v>
      </c>
      <c r="M11" s="512"/>
      <c r="N11" s="512"/>
      <c r="O11" s="515">
        <f t="shared" si="0"/>
        <v>72090.292385786801</v>
      </c>
      <c r="P11" s="512"/>
      <c r="Q11" s="1002"/>
      <c r="R11" s="1003"/>
    </row>
    <row r="12" spans="2:35" x14ac:dyDescent="0.25">
      <c r="B12" s="518"/>
      <c r="C12" s="522"/>
      <c r="D12" s="523"/>
      <c r="E12" s="610"/>
      <c r="F12" s="518"/>
      <c r="G12" s="519"/>
      <c r="H12" s="524"/>
      <c r="I12" s="512"/>
      <c r="J12" s="518"/>
      <c r="K12" s="518"/>
      <c r="L12" s="521"/>
      <c r="M12" s="512"/>
      <c r="N12" s="512"/>
      <c r="O12" s="512"/>
      <c r="P12" s="512"/>
      <c r="Q12" s="1002"/>
      <c r="R12" s="1003"/>
    </row>
    <row r="13" spans="2:35" ht="15.75" thickBot="1" x14ac:dyDescent="0.3">
      <c r="B13" s="518"/>
      <c r="C13" s="522"/>
      <c r="D13" s="523"/>
      <c r="E13" s="520"/>
      <c r="F13" s="518"/>
      <c r="G13" s="519"/>
      <c r="H13" s="524"/>
      <c r="I13" s="512"/>
      <c r="J13" s="518"/>
      <c r="K13" s="518"/>
      <c r="L13" s="521"/>
      <c r="M13" s="512"/>
      <c r="N13" s="512"/>
      <c r="O13" s="512"/>
      <c r="P13" s="512"/>
      <c r="Q13" s="1002"/>
      <c r="R13" s="1003"/>
    </row>
    <row r="14" spans="2:35" x14ac:dyDescent="0.25">
      <c r="B14" s="1004" t="s">
        <v>1060</v>
      </c>
      <c r="C14" s="1004"/>
      <c r="D14" s="1004"/>
      <c r="E14" s="1004"/>
      <c r="F14" s="1004"/>
      <c r="G14" s="1004"/>
      <c r="H14" s="1004"/>
      <c r="I14" s="1004"/>
      <c r="J14" s="1004"/>
      <c r="K14" s="1004"/>
      <c r="L14" s="1004"/>
      <c r="M14" s="1004"/>
      <c r="N14" s="1004"/>
      <c r="O14" s="1004"/>
      <c r="P14" s="512"/>
      <c r="Q14" s="1002"/>
      <c r="R14" s="1003"/>
      <c r="W14" s="517">
        <f>$K$7</f>
        <v>113428.78172588832</v>
      </c>
      <c r="X14" s="517">
        <f>$K$7</f>
        <v>113428.78172588832</v>
      </c>
      <c r="Y14" s="517">
        <f>$K$7</f>
        <v>113428.78172588832</v>
      </c>
      <c r="Z14" s="517">
        <f>$K$7</f>
        <v>113428.78172588832</v>
      </c>
      <c r="AA14" s="517">
        <f>$K$7</f>
        <v>113428.78172588832</v>
      </c>
      <c r="AB14" s="611">
        <f>SUM(W14:AA14)</f>
        <v>567143.90862944163</v>
      </c>
      <c r="AD14" s="501">
        <v>2020</v>
      </c>
      <c r="AE14" s="501">
        <v>2021</v>
      </c>
      <c r="AF14" s="501">
        <v>2022</v>
      </c>
      <c r="AG14" s="501">
        <v>2023</v>
      </c>
      <c r="AH14" s="501">
        <v>2024</v>
      </c>
    </row>
    <row r="15" spans="2:35" ht="45.75" thickBot="1" x14ac:dyDescent="0.3">
      <c r="B15" s="511" t="s">
        <v>1061</v>
      </c>
      <c r="C15" s="525">
        <f>'Расчет эффекта (Уберизация зак)'!L14</f>
        <v>124.44943820224719</v>
      </c>
      <c r="D15" s="525">
        <f>'Расчет эффекта (Уберизация зак)'!L14</f>
        <v>124.44943820224719</v>
      </c>
      <c r="E15" s="520"/>
      <c r="F15" s="511" t="s">
        <v>1062</v>
      </c>
      <c r="G15" s="513">
        <f>C15*C16</f>
        <v>44254.220224719094</v>
      </c>
      <c r="H15" s="513">
        <f>D15*D16</f>
        <v>348.45842696629217</v>
      </c>
      <c r="I15" s="512"/>
      <c r="J15" s="511" t="s">
        <v>1063</v>
      </c>
      <c r="K15" s="513">
        <f>G15*C17*1000</f>
        <v>47174.549478126952</v>
      </c>
      <c r="L15" s="513">
        <f>H15*D17*1000</f>
        <v>371.45314549706274</v>
      </c>
      <c r="M15" s="512"/>
      <c r="N15" s="511" t="s">
        <v>1251</v>
      </c>
      <c r="O15" s="526">
        <f>K15-L15</f>
        <v>46803.096332629888</v>
      </c>
      <c r="P15" s="512"/>
      <c r="Q15" s="1002"/>
      <c r="R15" s="1003"/>
      <c r="W15" s="517">
        <f>W14</f>
        <v>113428.78172588832</v>
      </c>
      <c r="X15" s="538">
        <f>'Расчет эффекта (Уберизация зак)'!I5*'Расчет эффекта (Уберизация зак)'!I6*'Расчет эффекта (Уберизация зак)'!I8</f>
        <v>1655.2199999999998</v>
      </c>
      <c r="Y15" s="538">
        <f>$H$7</f>
        <v>4965.66</v>
      </c>
      <c r="Z15" s="538">
        <f>$H$7</f>
        <v>4965.66</v>
      </c>
      <c r="AA15" s="538">
        <f>$H$7</f>
        <v>4965.66</v>
      </c>
      <c r="AB15" s="612">
        <f>SUM(W15:AA15)</f>
        <v>129980.98172588833</v>
      </c>
      <c r="AD15" s="510">
        <v>0.93658581158169396</v>
      </c>
      <c r="AE15" s="510">
        <v>0.82156650138745069</v>
      </c>
      <c r="AF15" s="510">
        <v>0.72067236963811454</v>
      </c>
      <c r="AG15" s="510">
        <v>0.63216874529659162</v>
      </c>
      <c r="AH15" s="510">
        <v>0.55453398710227331</v>
      </c>
    </row>
    <row r="16" spans="2:35" ht="45" x14ac:dyDescent="0.25">
      <c r="B16" s="511" t="s">
        <v>1064</v>
      </c>
      <c r="C16" s="527">
        <f>'Расчет эффекта (Уберизация зак)'!H15</f>
        <v>355.59999999999997</v>
      </c>
      <c r="D16" s="525">
        <f>'Расчет эффекта (Уберизация зак)'!J16</f>
        <v>2.8000000000000003</v>
      </c>
      <c r="E16" s="520"/>
      <c r="F16" s="518" t="s">
        <v>959</v>
      </c>
      <c r="G16" s="528">
        <f>'Расчет эффекта (Уберизация зак)'!J14*'Дерево КПЭ (Уберизация зак)'!C16</f>
        <v>17020.853932584268</v>
      </c>
      <c r="H16" s="528">
        <f>'Расчет эффекта (Уберизация зак)'!J14*D16</f>
        <v>134.02247191011239</v>
      </c>
      <c r="I16" s="512"/>
      <c r="J16" s="518"/>
      <c r="K16" s="529">
        <f>G16*C17*1000</f>
        <v>18144.057491587289</v>
      </c>
      <c r="L16" s="529">
        <f>H16*D17*1000</f>
        <v>142.86659442194721</v>
      </c>
      <c r="M16" s="512"/>
      <c r="N16" s="518"/>
      <c r="O16" s="526">
        <f>K16-L16</f>
        <v>18001.190897165343</v>
      </c>
      <c r="P16" s="512"/>
      <c r="Q16" s="1002"/>
      <c r="R16" s="1003"/>
      <c r="W16" s="517">
        <f>$G$15</f>
        <v>44254.220224719094</v>
      </c>
      <c r="X16" s="517">
        <f>$G$15</f>
        <v>44254.220224719094</v>
      </c>
      <c r="Y16" s="517">
        <f>$G$15</f>
        <v>44254.220224719094</v>
      </c>
      <c r="Z16" s="517">
        <f>$G$15</f>
        <v>44254.220224719094</v>
      </c>
      <c r="AA16" s="517">
        <f>$G$15</f>
        <v>44254.220224719094</v>
      </c>
      <c r="AB16" s="612">
        <f>SUM(W16:AA16)</f>
        <v>221271.10112359546</v>
      </c>
      <c r="AD16" s="613">
        <v>0</v>
      </c>
      <c r="AE16" s="613">
        <f>'Расчет эффекта (Уберизация зак)'!I4*AE15</f>
        <v>29.613484649694616</v>
      </c>
      <c r="AF16" s="613">
        <f>'Расчет эффекта (Уберизация зак)'!$J$4*AF15</f>
        <v>43.294568201307918</v>
      </c>
      <c r="AG16" s="613">
        <f>'Расчет эффекта (Уберизация зак)'!$J$4*AG15</f>
        <v>37.977691404656063</v>
      </c>
      <c r="AH16" s="613">
        <f>'Расчет эффекта (Уберизация зак)'!$J$4*AH15</f>
        <v>33.31376439004918</v>
      </c>
      <c r="AI16" s="614">
        <f>SUM(AD16:AH16)</f>
        <v>144.19950864570779</v>
      </c>
    </row>
    <row r="17" spans="2:35" ht="15.75" thickBot="1" x14ac:dyDescent="0.3">
      <c r="B17" s="511" t="s">
        <v>1065</v>
      </c>
      <c r="C17" s="535">
        <f>C10</f>
        <v>1.065989847715736E-3</v>
      </c>
      <c r="D17" s="535">
        <f>C10</f>
        <v>1.065989847715736E-3</v>
      </c>
      <c r="E17" s="520"/>
      <c r="F17" s="520"/>
      <c r="G17" s="530"/>
      <c r="H17" s="530"/>
      <c r="I17" s="512"/>
      <c r="J17" s="512"/>
      <c r="K17" s="512"/>
      <c r="L17" s="530"/>
      <c r="M17" s="530"/>
      <c r="N17" s="530"/>
      <c r="O17" s="530"/>
      <c r="P17" s="530"/>
      <c r="Q17" s="1002"/>
      <c r="R17" s="1003"/>
      <c r="W17" s="517">
        <f>$G$15</f>
        <v>44254.220224719094</v>
      </c>
      <c r="X17" s="517">
        <f>'Расчет эффекта (Уберизация зак)'!I14*'Расчет эффекта (Уберизация зак)'!I16</f>
        <v>0</v>
      </c>
      <c r="Y17" s="517">
        <f>$H$15</f>
        <v>348.45842696629217</v>
      </c>
      <c r="Z17" s="517">
        <f>$H$15</f>
        <v>348.45842696629217</v>
      </c>
      <c r="AA17" s="517">
        <f>$H$15</f>
        <v>348.45842696629217</v>
      </c>
      <c r="AB17" s="615">
        <f>SUM(W17:AA17)</f>
        <v>45299.595505617981</v>
      </c>
      <c r="AD17" s="613">
        <v>0</v>
      </c>
      <c r="AE17" s="613">
        <f>'Расчет эффекта (Уберизация зак)'!I13*AE15</f>
        <v>0</v>
      </c>
      <c r="AF17" s="613">
        <f>'Расчет эффекта (Уберизация зак)'!$J$13*AF15</f>
        <v>12.972960900168204</v>
      </c>
      <c r="AG17" s="613">
        <f>'Расчет эффекта (Уберизация зак)'!$J$13*AG15</f>
        <v>11.37979026330544</v>
      </c>
      <c r="AH17" s="613">
        <f>'Расчет эффекта (Уберизация зак)'!$J$13*AH15</f>
        <v>9.9822721607942437</v>
      </c>
      <c r="AI17" s="616">
        <f>SUM(AD17:AH17)</f>
        <v>34.335023324267887</v>
      </c>
    </row>
    <row r="18" spans="2:35" ht="15.75" thickBot="1" x14ac:dyDescent="0.3">
      <c r="B18" s="518"/>
      <c r="C18" s="520"/>
      <c r="D18" s="520"/>
      <c r="E18" s="520"/>
      <c r="F18" s="520"/>
      <c r="G18" s="512"/>
      <c r="H18" s="512"/>
      <c r="I18" s="512"/>
      <c r="J18" s="512"/>
      <c r="K18" s="512"/>
      <c r="L18" s="512"/>
      <c r="M18" s="512"/>
      <c r="N18" s="512"/>
      <c r="O18" s="512"/>
      <c r="P18" s="512"/>
      <c r="Q18" s="1002"/>
      <c r="R18" s="1003"/>
      <c r="AD18" s="613">
        <v>0</v>
      </c>
      <c r="AE18" s="613" t="e">
        <f>'Расчет эффекта (Уберизация зак)'!#REF!*AE15</f>
        <v>#REF!</v>
      </c>
      <c r="AF18" s="613" t="e">
        <f>'Расчет эффекта (Уберизация зак)'!#REF!*AF15</f>
        <v>#REF!</v>
      </c>
      <c r="AG18" s="613" t="e">
        <f>'Расчет эффекта (Уберизация зак)'!#REF!*AG15</f>
        <v>#REF!</v>
      </c>
      <c r="AH18" s="613" t="e">
        <f>'Расчет эффекта (Уберизация зак)'!#REF!*AH15</f>
        <v>#REF!</v>
      </c>
      <c r="AI18" s="617" t="e">
        <f>SUM(AD18:AH18)</f>
        <v>#REF!</v>
      </c>
    </row>
    <row r="19" spans="2:35" x14ac:dyDescent="0.25">
      <c r="B19" s="536"/>
      <c r="C19" s="480"/>
      <c r="D19" s="480"/>
      <c r="E19" s="480"/>
      <c r="F19" s="480"/>
      <c r="W19" s="613"/>
      <c r="X19" s="613"/>
      <c r="Y19" s="613"/>
      <c r="Z19" s="613"/>
      <c r="AA19" s="613"/>
      <c r="AB19" s="613"/>
    </row>
    <row r="20" spans="2:35" x14ac:dyDescent="0.25">
      <c r="B20" s="536"/>
      <c r="C20" s="480"/>
      <c r="D20" s="480"/>
      <c r="E20" s="480"/>
      <c r="F20" s="480"/>
      <c r="G20" s="538"/>
      <c r="W20" s="613"/>
      <c r="X20" s="613"/>
      <c r="Y20" s="613"/>
      <c r="Z20" s="613"/>
      <c r="AA20" s="613"/>
      <c r="AB20" s="613"/>
    </row>
    <row r="21" spans="2:35" x14ac:dyDescent="0.25">
      <c r="B21" s="536"/>
      <c r="C21" s="480"/>
      <c r="D21" s="480"/>
      <c r="E21" s="480"/>
      <c r="F21" s="480"/>
    </row>
    <row r="22" spans="2:35" x14ac:dyDescent="0.25">
      <c r="B22" s="603"/>
    </row>
    <row r="23" spans="2:35" x14ac:dyDescent="0.25">
      <c r="B23" s="603"/>
    </row>
  </sheetData>
  <mergeCells count="10">
    <mergeCell ref="AB5:AB6"/>
    <mergeCell ref="Q7:Q18"/>
    <mergeCell ref="R7:R18"/>
    <mergeCell ref="B14:O14"/>
    <mergeCell ref="B2:R3"/>
    <mergeCell ref="B4:C4"/>
    <mergeCell ref="F4:H4"/>
    <mergeCell ref="J4:L4"/>
    <mergeCell ref="Q4:R4"/>
    <mergeCell ref="Q5:R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</sheetPr>
  <dimension ref="A2:AA22"/>
  <sheetViews>
    <sheetView zoomScale="55" zoomScaleNormal="55" workbookViewId="0">
      <selection activeCell="N13" sqref="N13"/>
    </sheetView>
  </sheetViews>
  <sheetFormatPr defaultRowHeight="15" x14ac:dyDescent="0.25"/>
  <cols>
    <col min="1" max="2" width="9.140625" style="501"/>
    <col min="3" max="3" width="51.140625" style="501" customWidth="1"/>
    <col min="4" max="4" width="14.5703125" style="501" customWidth="1"/>
    <col min="5" max="5" width="64.7109375" style="501" customWidth="1"/>
    <col min="6" max="6" width="14.28515625" style="501" bestFit="1" customWidth="1"/>
    <col min="7" max="8" width="12.7109375" style="501" bestFit="1" customWidth="1"/>
    <col min="9" max="9" width="14.85546875" style="501" bestFit="1" customWidth="1"/>
    <col min="10" max="10" width="13.5703125" style="501" customWidth="1"/>
    <col min="11" max="12" width="14.28515625" style="501" bestFit="1" customWidth="1"/>
    <col min="13" max="15" width="9.140625" style="501"/>
    <col min="16" max="16" width="17.5703125" style="501" customWidth="1"/>
    <col min="17" max="17" width="16.7109375" style="501" customWidth="1"/>
    <col min="18" max="258" width="9.140625" style="501"/>
    <col min="259" max="259" width="51.140625" style="501" customWidth="1"/>
    <col min="260" max="260" width="14.5703125" style="501" customWidth="1"/>
    <col min="261" max="261" width="64.7109375" style="501" customWidth="1"/>
    <col min="262" max="262" width="13.5703125" style="501" customWidth="1"/>
    <col min="263" max="264" width="12.7109375" style="501" bestFit="1" customWidth="1"/>
    <col min="265" max="265" width="14.85546875" style="501" bestFit="1" customWidth="1"/>
    <col min="266" max="266" width="13.5703125" style="501" customWidth="1"/>
    <col min="267" max="514" width="9.140625" style="501"/>
    <col min="515" max="515" width="51.140625" style="501" customWidth="1"/>
    <col min="516" max="516" width="14.5703125" style="501" customWidth="1"/>
    <col min="517" max="517" width="64.7109375" style="501" customWidth="1"/>
    <col min="518" max="518" width="13.5703125" style="501" customWidth="1"/>
    <col min="519" max="520" width="12.7109375" style="501" bestFit="1" customWidth="1"/>
    <col min="521" max="521" width="14.85546875" style="501" bestFit="1" customWidth="1"/>
    <col min="522" max="522" width="13.5703125" style="501" customWidth="1"/>
    <col min="523" max="770" width="9.140625" style="501"/>
    <col min="771" max="771" width="51.140625" style="501" customWidth="1"/>
    <col min="772" max="772" width="14.5703125" style="501" customWidth="1"/>
    <col min="773" max="773" width="64.7109375" style="501" customWidth="1"/>
    <col min="774" max="774" width="13.5703125" style="501" customWidth="1"/>
    <col min="775" max="776" width="12.7109375" style="501" bestFit="1" customWidth="1"/>
    <col min="777" max="777" width="14.85546875" style="501" bestFit="1" customWidth="1"/>
    <col min="778" max="778" width="13.5703125" style="501" customWidth="1"/>
    <col min="779" max="1026" width="9.140625" style="501"/>
    <col min="1027" max="1027" width="51.140625" style="501" customWidth="1"/>
    <col min="1028" max="1028" width="14.5703125" style="501" customWidth="1"/>
    <col min="1029" max="1029" width="64.7109375" style="501" customWidth="1"/>
    <col min="1030" max="1030" width="13.5703125" style="501" customWidth="1"/>
    <col min="1031" max="1032" width="12.7109375" style="501" bestFit="1" customWidth="1"/>
    <col min="1033" max="1033" width="14.85546875" style="501" bestFit="1" customWidth="1"/>
    <col min="1034" max="1034" width="13.5703125" style="501" customWidth="1"/>
    <col min="1035" max="1282" width="9.140625" style="501"/>
    <col min="1283" max="1283" width="51.140625" style="501" customWidth="1"/>
    <col min="1284" max="1284" width="14.5703125" style="501" customWidth="1"/>
    <col min="1285" max="1285" width="64.7109375" style="501" customWidth="1"/>
    <col min="1286" max="1286" width="13.5703125" style="501" customWidth="1"/>
    <col min="1287" max="1288" width="12.7109375" style="501" bestFit="1" customWidth="1"/>
    <col min="1289" max="1289" width="14.85546875" style="501" bestFit="1" customWidth="1"/>
    <col min="1290" max="1290" width="13.5703125" style="501" customWidth="1"/>
    <col min="1291" max="1538" width="9.140625" style="501"/>
    <col min="1539" max="1539" width="51.140625" style="501" customWidth="1"/>
    <col min="1540" max="1540" width="14.5703125" style="501" customWidth="1"/>
    <col min="1541" max="1541" width="64.7109375" style="501" customWidth="1"/>
    <col min="1542" max="1542" width="13.5703125" style="501" customWidth="1"/>
    <col min="1543" max="1544" width="12.7109375" style="501" bestFit="1" customWidth="1"/>
    <col min="1545" max="1545" width="14.85546875" style="501" bestFit="1" customWidth="1"/>
    <col min="1546" max="1546" width="13.5703125" style="501" customWidth="1"/>
    <col min="1547" max="1794" width="9.140625" style="501"/>
    <col min="1795" max="1795" width="51.140625" style="501" customWidth="1"/>
    <col min="1796" max="1796" width="14.5703125" style="501" customWidth="1"/>
    <col min="1797" max="1797" width="64.7109375" style="501" customWidth="1"/>
    <col min="1798" max="1798" width="13.5703125" style="501" customWidth="1"/>
    <col min="1799" max="1800" width="12.7109375" style="501" bestFit="1" customWidth="1"/>
    <col min="1801" max="1801" width="14.85546875" style="501" bestFit="1" customWidth="1"/>
    <col min="1802" max="1802" width="13.5703125" style="501" customWidth="1"/>
    <col min="1803" max="2050" width="9.140625" style="501"/>
    <col min="2051" max="2051" width="51.140625" style="501" customWidth="1"/>
    <col min="2052" max="2052" width="14.5703125" style="501" customWidth="1"/>
    <col min="2053" max="2053" width="64.7109375" style="501" customWidth="1"/>
    <col min="2054" max="2054" width="13.5703125" style="501" customWidth="1"/>
    <col min="2055" max="2056" width="12.7109375" style="501" bestFit="1" customWidth="1"/>
    <col min="2057" max="2057" width="14.85546875" style="501" bestFit="1" customWidth="1"/>
    <col min="2058" max="2058" width="13.5703125" style="501" customWidth="1"/>
    <col min="2059" max="2306" width="9.140625" style="501"/>
    <col min="2307" max="2307" width="51.140625" style="501" customWidth="1"/>
    <col min="2308" max="2308" width="14.5703125" style="501" customWidth="1"/>
    <col min="2309" max="2309" width="64.7109375" style="501" customWidth="1"/>
    <col min="2310" max="2310" width="13.5703125" style="501" customWidth="1"/>
    <col min="2311" max="2312" width="12.7109375" style="501" bestFit="1" customWidth="1"/>
    <col min="2313" max="2313" width="14.85546875" style="501" bestFit="1" customWidth="1"/>
    <col min="2314" max="2314" width="13.5703125" style="501" customWidth="1"/>
    <col min="2315" max="2562" width="9.140625" style="501"/>
    <col min="2563" max="2563" width="51.140625" style="501" customWidth="1"/>
    <col min="2564" max="2564" width="14.5703125" style="501" customWidth="1"/>
    <col min="2565" max="2565" width="64.7109375" style="501" customWidth="1"/>
    <col min="2566" max="2566" width="13.5703125" style="501" customWidth="1"/>
    <col min="2567" max="2568" width="12.7109375" style="501" bestFit="1" customWidth="1"/>
    <col min="2569" max="2569" width="14.85546875" style="501" bestFit="1" customWidth="1"/>
    <col min="2570" max="2570" width="13.5703125" style="501" customWidth="1"/>
    <col min="2571" max="2818" width="9.140625" style="501"/>
    <col min="2819" max="2819" width="51.140625" style="501" customWidth="1"/>
    <col min="2820" max="2820" width="14.5703125" style="501" customWidth="1"/>
    <col min="2821" max="2821" width="64.7109375" style="501" customWidth="1"/>
    <col min="2822" max="2822" width="13.5703125" style="501" customWidth="1"/>
    <col min="2823" max="2824" width="12.7109375" style="501" bestFit="1" customWidth="1"/>
    <col min="2825" max="2825" width="14.85546875" style="501" bestFit="1" customWidth="1"/>
    <col min="2826" max="2826" width="13.5703125" style="501" customWidth="1"/>
    <col min="2827" max="3074" width="9.140625" style="501"/>
    <col min="3075" max="3075" width="51.140625" style="501" customWidth="1"/>
    <col min="3076" max="3076" width="14.5703125" style="501" customWidth="1"/>
    <col min="3077" max="3077" width="64.7109375" style="501" customWidth="1"/>
    <col min="3078" max="3078" width="13.5703125" style="501" customWidth="1"/>
    <col min="3079" max="3080" width="12.7109375" style="501" bestFit="1" customWidth="1"/>
    <col min="3081" max="3081" width="14.85546875" style="501" bestFit="1" customWidth="1"/>
    <col min="3082" max="3082" width="13.5703125" style="501" customWidth="1"/>
    <col min="3083" max="3330" width="9.140625" style="501"/>
    <col min="3331" max="3331" width="51.140625" style="501" customWidth="1"/>
    <col min="3332" max="3332" width="14.5703125" style="501" customWidth="1"/>
    <col min="3333" max="3333" width="64.7109375" style="501" customWidth="1"/>
    <col min="3334" max="3334" width="13.5703125" style="501" customWidth="1"/>
    <col min="3335" max="3336" width="12.7109375" style="501" bestFit="1" customWidth="1"/>
    <col min="3337" max="3337" width="14.85546875" style="501" bestFit="1" customWidth="1"/>
    <col min="3338" max="3338" width="13.5703125" style="501" customWidth="1"/>
    <col min="3339" max="3586" width="9.140625" style="501"/>
    <col min="3587" max="3587" width="51.140625" style="501" customWidth="1"/>
    <col min="3588" max="3588" width="14.5703125" style="501" customWidth="1"/>
    <col min="3589" max="3589" width="64.7109375" style="501" customWidth="1"/>
    <col min="3590" max="3590" width="13.5703125" style="501" customWidth="1"/>
    <col min="3591" max="3592" width="12.7109375" style="501" bestFit="1" customWidth="1"/>
    <col min="3593" max="3593" width="14.85546875" style="501" bestFit="1" customWidth="1"/>
    <col min="3594" max="3594" width="13.5703125" style="501" customWidth="1"/>
    <col min="3595" max="3842" width="9.140625" style="501"/>
    <col min="3843" max="3843" width="51.140625" style="501" customWidth="1"/>
    <col min="3844" max="3844" width="14.5703125" style="501" customWidth="1"/>
    <col min="3845" max="3845" width="64.7109375" style="501" customWidth="1"/>
    <col min="3846" max="3846" width="13.5703125" style="501" customWidth="1"/>
    <col min="3847" max="3848" width="12.7109375" style="501" bestFit="1" customWidth="1"/>
    <col min="3849" max="3849" width="14.85546875" style="501" bestFit="1" customWidth="1"/>
    <col min="3850" max="3850" width="13.5703125" style="501" customWidth="1"/>
    <col min="3851" max="4098" width="9.140625" style="501"/>
    <col min="4099" max="4099" width="51.140625" style="501" customWidth="1"/>
    <col min="4100" max="4100" width="14.5703125" style="501" customWidth="1"/>
    <col min="4101" max="4101" width="64.7109375" style="501" customWidth="1"/>
    <col min="4102" max="4102" width="13.5703125" style="501" customWidth="1"/>
    <col min="4103" max="4104" width="12.7109375" style="501" bestFit="1" customWidth="1"/>
    <col min="4105" max="4105" width="14.85546875" style="501" bestFit="1" customWidth="1"/>
    <col min="4106" max="4106" width="13.5703125" style="501" customWidth="1"/>
    <col min="4107" max="4354" width="9.140625" style="501"/>
    <col min="4355" max="4355" width="51.140625" style="501" customWidth="1"/>
    <col min="4356" max="4356" width="14.5703125" style="501" customWidth="1"/>
    <col min="4357" max="4357" width="64.7109375" style="501" customWidth="1"/>
    <col min="4358" max="4358" width="13.5703125" style="501" customWidth="1"/>
    <col min="4359" max="4360" width="12.7109375" style="501" bestFit="1" customWidth="1"/>
    <col min="4361" max="4361" width="14.85546875" style="501" bestFit="1" customWidth="1"/>
    <col min="4362" max="4362" width="13.5703125" style="501" customWidth="1"/>
    <col min="4363" max="4610" width="9.140625" style="501"/>
    <col min="4611" max="4611" width="51.140625" style="501" customWidth="1"/>
    <col min="4612" max="4612" width="14.5703125" style="501" customWidth="1"/>
    <col min="4613" max="4613" width="64.7109375" style="501" customWidth="1"/>
    <col min="4614" max="4614" width="13.5703125" style="501" customWidth="1"/>
    <col min="4615" max="4616" width="12.7109375" style="501" bestFit="1" customWidth="1"/>
    <col min="4617" max="4617" width="14.85546875" style="501" bestFit="1" customWidth="1"/>
    <col min="4618" max="4618" width="13.5703125" style="501" customWidth="1"/>
    <col min="4619" max="4866" width="9.140625" style="501"/>
    <col min="4867" max="4867" width="51.140625" style="501" customWidth="1"/>
    <col min="4868" max="4868" width="14.5703125" style="501" customWidth="1"/>
    <col min="4869" max="4869" width="64.7109375" style="501" customWidth="1"/>
    <col min="4870" max="4870" width="13.5703125" style="501" customWidth="1"/>
    <col min="4871" max="4872" width="12.7109375" style="501" bestFit="1" customWidth="1"/>
    <col min="4873" max="4873" width="14.85546875" style="501" bestFit="1" customWidth="1"/>
    <col min="4874" max="4874" width="13.5703125" style="501" customWidth="1"/>
    <col min="4875" max="5122" width="9.140625" style="501"/>
    <col min="5123" max="5123" width="51.140625" style="501" customWidth="1"/>
    <col min="5124" max="5124" width="14.5703125" style="501" customWidth="1"/>
    <col min="5125" max="5125" width="64.7109375" style="501" customWidth="1"/>
    <col min="5126" max="5126" width="13.5703125" style="501" customWidth="1"/>
    <col min="5127" max="5128" width="12.7109375" style="501" bestFit="1" customWidth="1"/>
    <col min="5129" max="5129" width="14.85546875" style="501" bestFit="1" customWidth="1"/>
    <col min="5130" max="5130" width="13.5703125" style="501" customWidth="1"/>
    <col min="5131" max="5378" width="9.140625" style="501"/>
    <col min="5379" max="5379" width="51.140625" style="501" customWidth="1"/>
    <col min="5380" max="5380" width="14.5703125" style="501" customWidth="1"/>
    <col min="5381" max="5381" width="64.7109375" style="501" customWidth="1"/>
    <col min="5382" max="5382" width="13.5703125" style="501" customWidth="1"/>
    <col min="5383" max="5384" width="12.7109375" style="501" bestFit="1" customWidth="1"/>
    <col min="5385" max="5385" width="14.85546875" style="501" bestFit="1" customWidth="1"/>
    <col min="5386" max="5386" width="13.5703125" style="501" customWidth="1"/>
    <col min="5387" max="5634" width="9.140625" style="501"/>
    <col min="5635" max="5635" width="51.140625" style="501" customWidth="1"/>
    <col min="5636" max="5636" width="14.5703125" style="501" customWidth="1"/>
    <col min="5637" max="5637" width="64.7109375" style="501" customWidth="1"/>
    <col min="5638" max="5638" width="13.5703125" style="501" customWidth="1"/>
    <col min="5639" max="5640" width="12.7109375" style="501" bestFit="1" customWidth="1"/>
    <col min="5641" max="5641" width="14.85546875" style="501" bestFit="1" customWidth="1"/>
    <col min="5642" max="5642" width="13.5703125" style="501" customWidth="1"/>
    <col min="5643" max="5890" width="9.140625" style="501"/>
    <col min="5891" max="5891" width="51.140625" style="501" customWidth="1"/>
    <col min="5892" max="5892" width="14.5703125" style="501" customWidth="1"/>
    <col min="5893" max="5893" width="64.7109375" style="501" customWidth="1"/>
    <col min="5894" max="5894" width="13.5703125" style="501" customWidth="1"/>
    <col min="5895" max="5896" width="12.7109375" style="501" bestFit="1" customWidth="1"/>
    <col min="5897" max="5897" width="14.85546875" style="501" bestFit="1" customWidth="1"/>
    <col min="5898" max="5898" width="13.5703125" style="501" customWidth="1"/>
    <col min="5899" max="6146" width="9.140625" style="501"/>
    <col min="6147" max="6147" width="51.140625" style="501" customWidth="1"/>
    <col min="6148" max="6148" width="14.5703125" style="501" customWidth="1"/>
    <col min="6149" max="6149" width="64.7109375" style="501" customWidth="1"/>
    <col min="6150" max="6150" width="13.5703125" style="501" customWidth="1"/>
    <col min="6151" max="6152" width="12.7109375" style="501" bestFit="1" customWidth="1"/>
    <col min="6153" max="6153" width="14.85546875" style="501" bestFit="1" customWidth="1"/>
    <col min="6154" max="6154" width="13.5703125" style="501" customWidth="1"/>
    <col min="6155" max="6402" width="9.140625" style="501"/>
    <col min="6403" max="6403" width="51.140625" style="501" customWidth="1"/>
    <col min="6404" max="6404" width="14.5703125" style="501" customWidth="1"/>
    <col min="6405" max="6405" width="64.7109375" style="501" customWidth="1"/>
    <col min="6406" max="6406" width="13.5703125" style="501" customWidth="1"/>
    <col min="6407" max="6408" width="12.7109375" style="501" bestFit="1" customWidth="1"/>
    <col min="6409" max="6409" width="14.85546875" style="501" bestFit="1" customWidth="1"/>
    <col min="6410" max="6410" width="13.5703125" style="501" customWidth="1"/>
    <col min="6411" max="6658" width="9.140625" style="501"/>
    <col min="6659" max="6659" width="51.140625" style="501" customWidth="1"/>
    <col min="6660" max="6660" width="14.5703125" style="501" customWidth="1"/>
    <col min="6661" max="6661" width="64.7109375" style="501" customWidth="1"/>
    <col min="6662" max="6662" width="13.5703125" style="501" customWidth="1"/>
    <col min="6663" max="6664" width="12.7109375" style="501" bestFit="1" customWidth="1"/>
    <col min="6665" max="6665" width="14.85546875" style="501" bestFit="1" customWidth="1"/>
    <col min="6666" max="6666" width="13.5703125" style="501" customWidth="1"/>
    <col min="6667" max="6914" width="9.140625" style="501"/>
    <col min="6915" max="6915" width="51.140625" style="501" customWidth="1"/>
    <col min="6916" max="6916" width="14.5703125" style="501" customWidth="1"/>
    <col min="6917" max="6917" width="64.7109375" style="501" customWidth="1"/>
    <col min="6918" max="6918" width="13.5703125" style="501" customWidth="1"/>
    <col min="6919" max="6920" width="12.7109375" style="501" bestFit="1" customWidth="1"/>
    <col min="6921" max="6921" width="14.85546875" style="501" bestFit="1" customWidth="1"/>
    <col min="6922" max="6922" width="13.5703125" style="501" customWidth="1"/>
    <col min="6923" max="7170" width="9.140625" style="501"/>
    <col min="7171" max="7171" width="51.140625" style="501" customWidth="1"/>
    <col min="7172" max="7172" width="14.5703125" style="501" customWidth="1"/>
    <col min="7173" max="7173" width="64.7109375" style="501" customWidth="1"/>
    <col min="7174" max="7174" width="13.5703125" style="501" customWidth="1"/>
    <col min="7175" max="7176" width="12.7109375" style="501" bestFit="1" customWidth="1"/>
    <col min="7177" max="7177" width="14.85546875" style="501" bestFit="1" customWidth="1"/>
    <col min="7178" max="7178" width="13.5703125" style="501" customWidth="1"/>
    <col min="7179" max="7426" width="9.140625" style="501"/>
    <col min="7427" max="7427" width="51.140625" style="501" customWidth="1"/>
    <col min="7428" max="7428" width="14.5703125" style="501" customWidth="1"/>
    <col min="7429" max="7429" width="64.7109375" style="501" customWidth="1"/>
    <col min="7430" max="7430" width="13.5703125" style="501" customWidth="1"/>
    <col min="7431" max="7432" width="12.7109375" style="501" bestFit="1" customWidth="1"/>
    <col min="7433" max="7433" width="14.85546875" style="501" bestFit="1" customWidth="1"/>
    <col min="7434" max="7434" width="13.5703125" style="501" customWidth="1"/>
    <col min="7435" max="7682" width="9.140625" style="501"/>
    <col min="7683" max="7683" width="51.140625" style="501" customWidth="1"/>
    <col min="7684" max="7684" width="14.5703125" style="501" customWidth="1"/>
    <col min="7685" max="7685" width="64.7109375" style="501" customWidth="1"/>
    <col min="7686" max="7686" width="13.5703125" style="501" customWidth="1"/>
    <col min="7687" max="7688" width="12.7109375" style="501" bestFit="1" customWidth="1"/>
    <col min="7689" max="7689" width="14.85546875" style="501" bestFit="1" customWidth="1"/>
    <col min="7690" max="7690" width="13.5703125" style="501" customWidth="1"/>
    <col min="7691" max="7938" width="9.140625" style="501"/>
    <col min="7939" max="7939" width="51.140625" style="501" customWidth="1"/>
    <col min="7940" max="7940" width="14.5703125" style="501" customWidth="1"/>
    <col min="7941" max="7941" width="64.7109375" style="501" customWidth="1"/>
    <col min="7942" max="7942" width="13.5703125" style="501" customWidth="1"/>
    <col min="7943" max="7944" width="12.7109375" style="501" bestFit="1" customWidth="1"/>
    <col min="7945" max="7945" width="14.85546875" style="501" bestFit="1" customWidth="1"/>
    <col min="7946" max="7946" width="13.5703125" style="501" customWidth="1"/>
    <col min="7947" max="8194" width="9.140625" style="501"/>
    <col min="8195" max="8195" width="51.140625" style="501" customWidth="1"/>
    <col min="8196" max="8196" width="14.5703125" style="501" customWidth="1"/>
    <col min="8197" max="8197" width="64.7109375" style="501" customWidth="1"/>
    <col min="8198" max="8198" width="13.5703125" style="501" customWidth="1"/>
    <col min="8199" max="8200" width="12.7109375" style="501" bestFit="1" customWidth="1"/>
    <col min="8201" max="8201" width="14.85546875" style="501" bestFit="1" customWidth="1"/>
    <col min="8202" max="8202" width="13.5703125" style="501" customWidth="1"/>
    <col min="8203" max="8450" width="9.140625" style="501"/>
    <col min="8451" max="8451" width="51.140625" style="501" customWidth="1"/>
    <col min="8452" max="8452" width="14.5703125" style="501" customWidth="1"/>
    <col min="8453" max="8453" width="64.7109375" style="501" customWidth="1"/>
    <col min="8454" max="8454" width="13.5703125" style="501" customWidth="1"/>
    <col min="8455" max="8456" width="12.7109375" style="501" bestFit="1" customWidth="1"/>
    <col min="8457" max="8457" width="14.85546875" style="501" bestFit="1" customWidth="1"/>
    <col min="8458" max="8458" width="13.5703125" style="501" customWidth="1"/>
    <col min="8459" max="8706" width="9.140625" style="501"/>
    <col min="8707" max="8707" width="51.140625" style="501" customWidth="1"/>
    <col min="8708" max="8708" width="14.5703125" style="501" customWidth="1"/>
    <col min="8709" max="8709" width="64.7109375" style="501" customWidth="1"/>
    <col min="8710" max="8710" width="13.5703125" style="501" customWidth="1"/>
    <col min="8711" max="8712" width="12.7109375" style="501" bestFit="1" customWidth="1"/>
    <col min="8713" max="8713" width="14.85546875" style="501" bestFit="1" customWidth="1"/>
    <col min="8714" max="8714" width="13.5703125" style="501" customWidth="1"/>
    <col min="8715" max="8962" width="9.140625" style="501"/>
    <col min="8963" max="8963" width="51.140625" style="501" customWidth="1"/>
    <col min="8964" max="8964" width="14.5703125" style="501" customWidth="1"/>
    <col min="8965" max="8965" width="64.7109375" style="501" customWidth="1"/>
    <col min="8966" max="8966" width="13.5703125" style="501" customWidth="1"/>
    <col min="8967" max="8968" width="12.7109375" style="501" bestFit="1" customWidth="1"/>
    <col min="8969" max="8969" width="14.85546875" style="501" bestFit="1" customWidth="1"/>
    <col min="8970" max="8970" width="13.5703125" style="501" customWidth="1"/>
    <col min="8971" max="9218" width="9.140625" style="501"/>
    <col min="9219" max="9219" width="51.140625" style="501" customWidth="1"/>
    <col min="9220" max="9220" width="14.5703125" style="501" customWidth="1"/>
    <col min="9221" max="9221" width="64.7109375" style="501" customWidth="1"/>
    <col min="9222" max="9222" width="13.5703125" style="501" customWidth="1"/>
    <col min="9223" max="9224" width="12.7109375" style="501" bestFit="1" customWidth="1"/>
    <col min="9225" max="9225" width="14.85546875" style="501" bestFit="1" customWidth="1"/>
    <col min="9226" max="9226" width="13.5703125" style="501" customWidth="1"/>
    <col min="9227" max="9474" width="9.140625" style="501"/>
    <col min="9475" max="9475" width="51.140625" style="501" customWidth="1"/>
    <col min="9476" max="9476" width="14.5703125" style="501" customWidth="1"/>
    <col min="9477" max="9477" width="64.7109375" style="501" customWidth="1"/>
    <col min="9478" max="9478" width="13.5703125" style="501" customWidth="1"/>
    <col min="9479" max="9480" width="12.7109375" style="501" bestFit="1" customWidth="1"/>
    <col min="9481" max="9481" width="14.85546875" style="501" bestFit="1" customWidth="1"/>
    <col min="9482" max="9482" width="13.5703125" style="501" customWidth="1"/>
    <col min="9483" max="9730" width="9.140625" style="501"/>
    <col min="9731" max="9731" width="51.140625" style="501" customWidth="1"/>
    <col min="9732" max="9732" width="14.5703125" style="501" customWidth="1"/>
    <col min="9733" max="9733" width="64.7109375" style="501" customWidth="1"/>
    <col min="9734" max="9734" width="13.5703125" style="501" customWidth="1"/>
    <col min="9735" max="9736" width="12.7109375" style="501" bestFit="1" customWidth="1"/>
    <col min="9737" max="9737" width="14.85546875" style="501" bestFit="1" customWidth="1"/>
    <col min="9738" max="9738" width="13.5703125" style="501" customWidth="1"/>
    <col min="9739" max="9986" width="9.140625" style="501"/>
    <col min="9987" max="9987" width="51.140625" style="501" customWidth="1"/>
    <col min="9988" max="9988" width="14.5703125" style="501" customWidth="1"/>
    <col min="9989" max="9989" width="64.7109375" style="501" customWidth="1"/>
    <col min="9990" max="9990" width="13.5703125" style="501" customWidth="1"/>
    <col min="9991" max="9992" width="12.7109375" style="501" bestFit="1" customWidth="1"/>
    <col min="9993" max="9993" width="14.85546875" style="501" bestFit="1" customWidth="1"/>
    <col min="9994" max="9994" width="13.5703125" style="501" customWidth="1"/>
    <col min="9995" max="10242" width="9.140625" style="501"/>
    <col min="10243" max="10243" width="51.140625" style="501" customWidth="1"/>
    <col min="10244" max="10244" width="14.5703125" style="501" customWidth="1"/>
    <col min="10245" max="10245" width="64.7109375" style="501" customWidth="1"/>
    <col min="10246" max="10246" width="13.5703125" style="501" customWidth="1"/>
    <col min="10247" max="10248" width="12.7109375" style="501" bestFit="1" customWidth="1"/>
    <col min="10249" max="10249" width="14.85546875" style="501" bestFit="1" customWidth="1"/>
    <col min="10250" max="10250" width="13.5703125" style="501" customWidth="1"/>
    <col min="10251" max="10498" width="9.140625" style="501"/>
    <col min="10499" max="10499" width="51.140625" style="501" customWidth="1"/>
    <col min="10500" max="10500" width="14.5703125" style="501" customWidth="1"/>
    <col min="10501" max="10501" width="64.7109375" style="501" customWidth="1"/>
    <col min="10502" max="10502" width="13.5703125" style="501" customWidth="1"/>
    <col min="10503" max="10504" width="12.7109375" style="501" bestFit="1" customWidth="1"/>
    <col min="10505" max="10505" width="14.85546875" style="501" bestFit="1" customWidth="1"/>
    <col min="10506" max="10506" width="13.5703125" style="501" customWidth="1"/>
    <col min="10507" max="10754" width="9.140625" style="501"/>
    <col min="10755" max="10755" width="51.140625" style="501" customWidth="1"/>
    <col min="10756" max="10756" width="14.5703125" style="501" customWidth="1"/>
    <col min="10757" max="10757" width="64.7109375" style="501" customWidth="1"/>
    <col min="10758" max="10758" width="13.5703125" style="501" customWidth="1"/>
    <col min="10759" max="10760" width="12.7109375" style="501" bestFit="1" customWidth="1"/>
    <col min="10761" max="10761" width="14.85546875" style="501" bestFit="1" customWidth="1"/>
    <col min="10762" max="10762" width="13.5703125" style="501" customWidth="1"/>
    <col min="10763" max="11010" width="9.140625" style="501"/>
    <col min="11011" max="11011" width="51.140625" style="501" customWidth="1"/>
    <col min="11012" max="11012" width="14.5703125" style="501" customWidth="1"/>
    <col min="11013" max="11013" width="64.7109375" style="501" customWidth="1"/>
    <col min="11014" max="11014" width="13.5703125" style="501" customWidth="1"/>
    <col min="11015" max="11016" width="12.7109375" style="501" bestFit="1" customWidth="1"/>
    <col min="11017" max="11017" width="14.85546875" style="501" bestFit="1" customWidth="1"/>
    <col min="11018" max="11018" width="13.5703125" style="501" customWidth="1"/>
    <col min="11019" max="11266" width="9.140625" style="501"/>
    <col min="11267" max="11267" width="51.140625" style="501" customWidth="1"/>
    <col min="11268" max="11268" width="14.5703125" style="501" customWidth="1"/>
    <col min="11269" max="11269" width="64.7109375" style="501" customWidth="1"/>
    <col min="11270" max="11270" width="13.5703125" style="501" customWidth="1"/>
    <col min="11271" max="11272" width="12.7109375" style="501" bestFit="1" customWidth="1"/>
    <col min="11273" max="11273" width="14.85546875" style="501" bestFit="1" customWidth="1"/>
    <col min="11274" max="11274" width="13.5703125" style="501" customWidth="1"/>
    <col min="11275" max="11522" width="9.140625" style="501"/>
    <col min="11523" max="11523" width="51.140625" style="501" customWidth="1"/>
    <col min="11524" max="11524" width="14.5703125" style="501" customWidth="1"/>
    <col min="11525" max="11525" width="64.7109375" style="501" customWidth="1"/>
    <col min="11526" max="11526" width="13.5703125" style="501" customWidth="1"/>
    <col min="11527" max="11528" width="12.7109375" style="501" bestFit="1" customWidth="1"/>
    <col min="11529" max="11529" width="14.85546875" style="501" bestFit="1" customWidth="1"/>
    <col min="11530" max="11530" width="13.5703125" style="501" customWidth="1"/>
    <col min="11531" max="11778" width="9.140625" style="501"/>
    <col min="11779" max="11779" width="51.140625" style="501" customWidth="1"/>
    <col min="11780" max="11780" width="14.5703125" style="501" customWidth="1"/>
    <col min="11781" max="11781" width="64.7109375" style="501" customWidth="1"/>
    <col min="11782" max="11782" width="13.5703125" style="501" customWidth="1"/>
    <col min="11783" max="11784" width="12.7109375" style="501" bestFit="1" customWidth="1"/>
    <col min="11785" max="11785" width="14.85546875" style="501" bestFit="1" customWidth="1"/>
    <col min="11786" max="11786" width="13.5703125" style="501" customWidth="1"/>
    <col min="11787" max="12034" width="9.140625" style="501"/>
    <col min="12035" max="12035" width="51.140625" style="501" customWidth="1"/>
    <col min="12036" max="12036" width="14.5703125" style="501" customWidth="1"/>
    <col min="12037" max="12037" width="64.7109375" style="501" customWidth="1"/>
    <col min="12038" max="12038" width="13.5703125" style="501" customWidth="1"/>
    <col min="12039" max="12040" width="12.7109375" style="501" bestFit="1" customWidth="1"/>
    <col min="12041" max="12041" width="14.85546875" style="501" bestFit="1" customWidth="1"/>
    <col min="12042" max="12042" width="13.5703125" style="501" customWidth="1"/>
    <col min="12043" max="12290" width="9.140625" style="501"/>
    <col min="12291" max="12291" width="51.140625" style="501" customWidth="1"/>
    <col min="12292" max="12292" width="14.5703125" style="501" customWidth="1"/>
    <col min="12293" max="12293" width="64.7109375" style="501" customWidth="1"/>
    <col min="12294" max="12294" width="13.5703125" style="501" customWidth="1"/>
    <col min="12295" max="12296" width="12.7109375" style="501" bestFit="1" customWidth="1"/>
    <col min="12297" max="12297" width="14.85546875" style="501" bestFit="1" customWidth="1"/>
    <col min="12298" max="12298" width="13.5703125" style="501" customWidth="1"/>
    <col min="12299" max="12546" width="9.140625" style="501"/>
    <col min="12547" max="12547" width="51.140625" style="501" customWidth="1"/>
    <col min="12548" max="12548" width="14.5703125" style="501" customWidth="1"/>
    <col min="12549" max="12549" width="64.7109375" style="501" customWidth="1"/>
    <col min="12550" max="12550" width="13.5703125" style="501" customWidth="1"/>
    <col min="12551" max="12552" width="12.7109375" style="501" bestFit="1" customWidth="1"/>
    <col min="12553" max="12553" width="14.85546875" style="501" bestFit="1" customWidth="1"/>
    <col min="12554" max="12554" width="13.5703125" style="501" customWidth="1"/>
    <col min="12555" max="12802" width="9.140625" style="501"/>
    <col min="12803" max="12803" width="51.140625" style="501" customWidth="1"/>
    <col min="12804" max="12804" width="14.5703125" style="501" customWidth="1"/>
    <col min="12805" max="12805" width="64.7109375" style="501" customWidth="1"/>
    <col min="12806" max="12806" width="13.5703125" style="501" customWidth="1"/>
    <col min="12807" max="12808" width="12.7109375" style="501" bestFit="1" customWidth="1"/>
    <col min="12809" max="12809" width="14.85546875" style="501" bestFit="1" customWidth="1"/>
    <col min="12810" max="12810" width="13.5703125" style="501" customWidth="1"/>
    <col min="12811" max="13058" width="9.140625" style="501"/>
    <col min="13059" max="13059" width="51.140625" style="501" customWidth="1"/>
    <col min="13060" max="13060" width="14.5703125" style="501" customWidth="1"/>
    <col min="13061" max="13061" width="64.7109375" style="501" customWidth="1"/>
    <col min="13062" max="13062" width="13.5703125" style="501" customWidth="1"/>
    <col min="13063" max="13064" width="12.7109375" style="501" bestFit="1" customWidth="1"/>
    <col min="13065" max="13065" width="14.85546875" style="501" bestFit="1" customWidth="1"/>
    <col min="13066" max="13066" width="13.5703125" style="501" customWidth="1"/>
    <col min="13067" max="13314" width="9.140625" style="501"/>
    <col min="13315" max="13315" width="51.140625" style="501" customWidth="1"/>
    <col min="13316" max="13316" width="14.5703125" style="501" customWidth="1"/>
    <col min="13317" max="13317" width="64.7109375" style="501" customWidth="1"/>
    <col min="13318" max="13318" width="13.5703125" style="501" customWidth="1"/>
    <col min="13319" max="13320" width="12.7109375" style="501" bestFit="1" customWidth="1"/>
    <col min="13321" max="13321" width="14.85546875" style="501" bestFit="1" customWidth="1"/>
    <col min="13322" max="13322" width="13.5703125" style="501" customWidth="1"/>
    <col min="13323" max="13570" width="9.140625" style="501"/>
    <col min="13571" max="13571" width="51.140625" style="501" customWidth="1"/>
    <col min="13572" max="13572" width="14.5703125" style="501" customWidth="1"/>
    <col min="13573" max="13573" width="64.7109375" style="501" customWidth="1"/>
    <col min="13574" max="13574" width="13.5703125" style="501" customWidth="1"/>
    <col min="13575" max="13576" width="12.7109375" style="501" bestFit="1" customWidth="1"/>
    <col min="13577" max="13577" width="14.85546875" style="501" bestFit="1" customWidth="1"/>
    <col min="13578" max="13578" width="13.5703125" style="501" customWidth="1"/>
    <col min="13579" max="13826" width="9.140625" style="501"/>
    <col min="13827" max="13827" width="51.140625" style="501" customWidth="1"/>
    <col min="13828" max="13828" width="14.5703125" style="501" customWidth="1"/>
    <col min="13829" max="13829" width="64.7109375" style="501" customWidth="1"/>
    <col min="13830" max="13830" width="13.5703125" style="501" customWidth="1"/>
    <col min="13831" max="13832" width="12.7109375" style="501" bestFit="1" customWidth="1"/>
    <col min="13833" max="13833" width="14.85546875" style="501" bestFit="1" customWidth="1"/>
    <col min="13834" max="13834" width="13.5703125" style="501" customWidth="1"/>
    <col min="13835" max="14082" width="9.140625" style="501"/>
    <col min="14083" max="14083" width="51.140625" style="501" customWidth="1"/>
    <col min="14084" max="14084" width="14.5703125" style="501" customWidth="1"/>
    <col min="14085" max="14085" width="64.7109375" style="501" customWidth="1"/>
    <col min="14086" max="14086" width="13.5703125" style="501" customWidth="1"/>
    <col min="14087" max="14088" width="12.7109375" style="501" bestFit="1" customWidth="1"/>
    <col min="14089" max="14089" width="14.85546875" style="501" bestFit="1" customWidth="1"/>
    <col min="14090" max="14090" width="13.5703125" style="501" customWidth="1"/>
    <col min="14091" max="14338" width="9.140625" style="501"/>
    <col min="14339" max="14339" width="51.140625" style="501" customWidth="1"/>
    <col min="14340" max="14340" width="14.5703125" style="501" customWidth="1"/>
    <col min="14341" max="14341" width="64.7109375" style="501" customWidth="1"/>
    <col min="14342" max="14342" width="13.5703125" style="501" customWidth="1"/>
    <col min="14343" max="14344" width="12.7109375" style="501" bestFit="1" customWidth="1"/>
    <col min="14345" max="14345" width="14.85546875" style="501" bestFit="1" customWidth="1"/>
    <col min="14346" max="14346" width="13.5703125" style="501" customWidth="1"/>
    <col min="14347" max="14594" width="9.140625" style="501"/>
    <col min="14595" max="14595" width="51.140625" style="501" customWidth="1"/>
    <col min="14596" max="14596" width="14.5703125" style="501" customWidth="1"/>
    <col min="14597" max="14597" width="64.7109375" style="501" customWidth="1"/>
    <col min="14598" max="14598" width="13.5703125" style="501" customWidth="1"/>
    <col min="14599" max="14600" width="12.7109375" style="501" bestFit="1" customWidth="1"/>
    <col min="14601" max="14601" width="14.85546875" style="501" bestFit="1" customWidth="1"/>
    <col min="14602" max="14602" width="13.5703125" style="501" customWidth="1"/>
    <col min="14603" max="14850" width="9.140625" style="501"/>
    <col min="14851" max="14851" width="51.140625" style="501" customWidth="1"/>
    <col min="14852" max="14852" width="14.5703125" style="501" customWidth="1"/>
    <col min="14853" max="14853" width="64.7109375" style="501" customWidth="1"/>
    <col min="14854" max="14854" width="13.5703125" style="501" customWidth="1"/>
    <col min="14855" max="14856" width="12.7109375" style="501" bestFit="1" customWidth="1"/>
    <col min="14857" max="14857" width="14.85546875" style="501" bestFit="1" customWidth="1"/>
    <col min="14858" max="14858" width="13.5703125" style="501" customWidth="1"/>
    <col min="14859" max="15106" width="9.140625" style="501"/>
    <col min="15107" max="15107" width="51.140625" style="501" customWidth="1"/>
    <col min="15108" max="15108" width="14.5703125" style="501" customWidth="1"/>
    <col min="15109" max="15109" width="64.7109375" style="501" customWidth="1"/>
    <col min="15110" max="15110" width="13.5703125" style="501" customWidth="1"/>
    <col min="15111" max="15112" width="12.7109375" style="501" bestFit="1" customWidth="1"/>
    <col min="15113" max="15113" width="14.85546875" style="501" bestFit="1" customWidth="1"/>
    <col min="15114" max="15114" width="13.5703125" style="501" customWidth="1"/>
    <col min="15115" max="15362" width="9.140625" style="501"/>
    <col min="15363" max="15363" width="51.140625" style="501" customWidth="1"/>
    <col min="15364" max="15364" width="14.5703125" style="501" customWidth="1"/>
    <col min="15365" max="15365" width="64.7109375" style="501" customWidth="1"/>
    <col min="15366" max="15366" width="13.5703125" style="501" customWidth="1"/>
    <col min="15367" max="15368" width="12.7109375" style="501" bestFit="1" customWidth="1"/>
    <col min="15369" max="15369" width="14.85546875" style="501" bestFit="1" customWidth="1"/>
    <col min="15370" max="15370" width="13.5703125" style="501" customWidth="1"/>
    <col min="15371" max="15618" width="9.140625" style="501"/>
    <col min="15619" max="15619" width="51.140625" style="501" customWidth="1"/>
    <col min="15620" max="15620" width="14.5703125" style="501" customWidth="1"/>
    <col min="15621" max="15621" width="64.7109375" style="501" customWidth="1"/>
    <col min="15622" max="15622" width="13.5703125" style="501" customWidth="1"/>
    <col min="15623" max="15624" width="12.7109375" style="501" bestFit="1" customWidth="1"/>
    <col min="15625" max="15625" width="14.85546875" style="501" bestFit="1" customWidth="1"/>
    <col min="15626" max="15626" width="13.5703125" style="501" customWidth="1"/>
    <col min="15627" max="15874" width="9.140625" style="501"/>
    <col min="15875" max="15875" width="51.140625" style="501" customWidth="1"/>
    <col min="15876" max="15876" width="14.5703125" style="501" customWidth="1"/>
    <col min="15877" max="15877" width="64.7109375" style="501" customWidth="1"/>
    <col min="15878" max="15878" width="13.5703125" style="501" customWidth="1"/>
    <col min="15879" max="15880" width="12.7109375" style="501" bestFit="1" customWidth="1"/>
    <col min="15881" max="15881" width="14.85546875" style="501" bestFit="1" customWidth="1"/>
    <col min="15882" max="15882" width="13.5703125" style="501" customWidth="1"/>
    <col min="15883" max="16130" width="9.140625" style="501"/>
    <col min="16131" max="16131" width="51.140625" style="501" customWidth="1"/>
    <col min="16132" max="16132" width="14.5703125" style="501" customWidth="1"/>
    <col min="16133" max="16133" width="64.7109375" style="501" customWidth="1"/>
    <col min="16134" max="16134" width="13.5703125" style="501" customWidth="1"/>
    <col min="16135" max="16136" width="12.7109375" style="501" bestFit="1" customWidth="1"/>
    <col min="16137" max="16137" width="14.85546875" style="501" bestFit="1" customWidth="1"/>
    <col min="16138" max="16138" width="13.5703125" style="501" customWidth="1"/>
    <col min="16139" max="16384" width="9.140625" style="501"/>
  </cols>
  <sheetData>
    <row r="2" spans="1:27" x14ac:dyDescent="0.25">
      <c r="B2" s="544" t="s">
        <v>0</v>
      </c>
      <c r="C2" s="544" t="s">
        <v>971</v>
      </c>
      <c r="D2" s="544" t="s">
        <v>972</v>
      </c>
      <c r="E2" s="544" t="s">
        <v>973</v>
      </c>
      <c r="F2" s="544" t="s">
        <v>974</v>
      </c>
      <c r="G2" s="545">
        <v>2019</v>
      </c>
      <c r="H2" s="545">
        <v>2021</v>
      </c>
      <c r="I2" s="545">
        <v>2022</v>
      </c>
      <c r="J2" s="545">
        <v>2023</v>
      </c>
      <c r="K2" s="545">
        <v>2024</v>
      </c>
      <c r="L2" s="545">
        <v>2025</v>
      </c>
      <c r="S2" s="547">
        <v>2019</v>
      </c>
      <c r="T2" s="547">
        <v>2020</v>
      </c>
      <c r="U2" s="547">
        <v>2021</v>
      </c>
      <c r="V2" s="547">
        <v>2022</v>
      </c>
      <c r="W2" s="547">
        <v>2023</v>
      </c>
      <c r="X2" s="547">
        <v>2024</v>
      </c>
      <c r="Y2" s="501" t="s">
        <v>974</v>
      </c>
      <c r="AA2" s="548" t="s">
        <v>975</v>
      </c>
    </row>
    <row r="3" spans="1:27" x14ac:dyDescent="0.25">
      <c r="B3" s="544"/>
      <c r="C3" s="544" t="s">
        <v>974</v>
      </c>
      <c r="D3" s="544"/>
      <c r="E3" s="544"/>
      <c r="F3" s="602">
        <f t="shared" ref="F3:L3" si="0">F4+F13</f>
        <v>394.85870479470242</v>
      </c>
      <c r="G3" s="602">
        <f t="shared" si="0"/>
        <v>0</v>
      </c>
      <c r="H3" s="602">
        <f t="shared" si="0"/>
        <v>6.9052004200945207</v>
      </c>
      <c r="I3" s="602">
        <f t="shared" si="0"/>
        <v>36.045146192893398</v>
      </c>
      <c r="J3" s="602">
        <f t="shared" si="0"/>
        <v>78.076434551987674</v>
      </c>
      <c r="K3" s="602">
        <f t="shared" si="0"/>
        <v>118.89338871841669</v>
      </c>
      <c r="L3" s="602">
        <f t="shared" si="0"/>
        <v>154.93853491131011</v>
      </c>
      <c r="P3" s="541"/>
      <c r="Q3" s="541"/>
      <c r="R3" s="541"/>
      <c r="S3" s="541"/>
      <c r="T3" s="541"/>
      <c r="U3" s="541"/>
      <c r="V3" s="541"/>
      <c r="W3" s="541"/>
      <c r="X3" s="541"/>
      <c r="Y3" s="541"/>
      <c r="Z3" s="541"/>
      <c r="AA3" s="541"/>
    </row>
    <row r="4" spans="1:27" ht="105" x14ac:dyDescent="0.25">
      <c r="A4" s="603" t="s">
        <v>1028</v>
      </c>
      <c r="B4" s="552" t="s">
        <v>1029</v>
      </c>
      <c r="C4" s="552" t="s">
        <v>1030</v>
      </c>
      <c r="D4" s="552" t="s">
        <v>977</v>
      </c>
      <c r="E4" s="552"/>
      <c r="F4" s="553">
        <f>SUM(G4:L4)</f>
        <v>283.25132123227729</v>
      </c>
      <c r="G4" s="553">
        <f t="shared" ref="G4:L4" si="1">G5*G6*(G7-G8)*G9</f>
        <v>0</v>
      </c>
      <c r="H4" s="553">
        <f t="shared" si="1"/>
        <v>6.9052004200945207</v>
      </c>
      <c r="I4" s="553">
        <f t="shared" si="1"/>
        <v>36.045146192893398</v>
      </c>
      <c r="J4" s="553">
        <f t="shared" si="1"/>
        <v>60.075243654822337</v>
      </c>
      <c r="K4" s="553">
        <f t="shared" si="1"/>
        <v>72.090292385786796</v>
      </c>
      <c r="L4" s="553">
        <f t="shared" si="1"/>
        <v>108.13543857868021</v>
      </c>
      <c r="P4" s="541"/>
      <c r="Q4" s="541"/>
      <c r="R4" s="541"/>
      <c r="S4" s="793">
        <v>0</v>
      </c>
      <c r="T4" s="793">
        <v>2.8735632183908046E-2</v>
      </c>
      <c r="U4" s="794">
        <v>0.15</v>
      </c>
      <c r="V4" s="794">
        <v>0.25</v>
      </c>
      <c r="W4" s="794">
        <v>0.3</v>
      </c>
      <c r="X4" s="794">
        <v>0.45</v>
      </c>
      <c r="Y4" s="541"/>
      <c r="Z4" s="541"/>
      <c r="AA4" s="541"/>
    </row>
    <row r="5" spans="1:27" ht="102" x14ac:dyDescent="0.25">
      <c r="B5" s="563"/>
      <c r="C5" s="563" t="s">
        <v>1031</v>
      </c>
      <c r="D5" s="563" t="s">
        <v>980</v>
      </c>
      <c r="E5" s="563" t="s">
        <v>1032</v>
      </c>
      <c r="F5" s="563"/>
      <c r="G5" s="584">
        <f>$R$12*S4</f>
        <v>0</v>
      </c>
      <c r="H5" s="584">
        <f t="shared" ref="H5:L5" si="2">$R$12*T4</f>
        <v>16.178160919540229</v>
      </c>
      <c r="I5" s="584">
        <f t="shared" si="2"/>
        <v>84.45</v>
      </c>
      <c r="J5" s="584">
        <f t="shared" si="2"/>
        <v>140.75</v>
      </c>
      <c r="K5" s="584">
        <f t="shared" si="2"/>
        <v>168.9</v>
      </c>
      <c r="L5" s="584">
        <f t="shared" si="2"/>
        <v>253.35</v>
      </c>
      <c r="P5" s="560" t="s">
        <v>979</v>
      </c>
      <c r="S5" s="561">
        <f>X6</f>
        <v>113.42878172588831</v>
      </c>
      <c r="T5" s="561">
        <f>X6-T6+T7</f>
        <v>106.52358130579378</v>
      </c>
      <c r="U5" s="561">
        <f>X6-U6+U7</f>
        <v>77.383635532994916</v>
      </c>
      <c r="V5" s="561">
        <f>X6-V6+V7</f>
        <v>53.353538071065984</v>
      </c>
      <c r="W5" s="561">
        <f>X6-W6+W7</f>
        <v>41.338489340101518</v>
      </c>
      <c r="X5" s="561">
        <f t="shared" ref="X5" si="3">X7</f>
        <v>5.2933431472081214</v>
      </c>
      <c r="AA5" s="562"/>
    </row>
    <row r="6" spans="1:27" ht="51" x14ac:dyDescent="0.25">
      <c r="B6" s="563"/>
      <c r="C6" s="563" t="s">
        <v>1033</v>
      </c>
      <c r="D6" s="563" t="s">
        <v>1034</v>
      </c>
      <c r="E6" s="563" t="s">
        <v>1035</v>
      </c>
      <c r="F6" s="563"/>
      <c r="G6" s="601">
        <v>7</v>
      </c>
      <c r="H6" s="601">
        <f t="shared" ref="H6:L6" si="4">G6</f>
        <v>7</v>
      </c>
      <c r="I6" s="601">
        <f t="shared" si="4"/>
        <v>7</v>
      </c>
      <c r="J6" s="601">
        <f t="shared" si="4"/>
        <v>7</v>
      </c>
      <c r="K6" s="601">
        <f t="shared" si="4"/>
        <v>7</v>
      </c>
      <c r="L6" s="601">
        <f t="shared" si="4"/>
        <v>7</v>
      </c>
      <c r="P6" s="565" t="s">
        <v>1036</v>
      </c>
      <c r="Q6" s="557" t="s">
        <v>981</v>
      </c>
      <c r="R6" s="566" t="s">
        <v>982</v>
      </c>
      <c r="S6" s="567">
        <f t="shared" ref="S6:X6" si="5">G5*G6*(G7)*G9</f>
        <v>0</v>
      </c>
      <c r="T6" s="567">
        <f t="shared" si="5"/>
        <v>7.2432172238753711</v>
      </c>
      <c r="U6" s="567">
        <f t="shared" si="5"/>
        <v>37.809593908629438</v>
      </c>
      <c r="V6" s="567">
        <f t="shared" si="5"/>
        <v>63.01598984771573</v>
      </c>
      <c r="W6" s="567">
        <f t="shared" si="5"/>
        <v>75.619187817258876</v>
      </c>
      <c r="X6" s="567">
        <f t="shared" si="5"/>
        <v>113.42878172588831</v>
      </c>
      <c r="Y6" s="567"/>
      <c r="Z6" s="566"/>
      <c r="AA6" s="568">
        <f>X6</f>
        <v>113.42878172588831</v>
      </c>
    </row>
    <row r="7" spans="1:27" ht="89.25" x14ac:dyDescent="0.25">
      <c r="B7" s="563"/>
      <c r="C7" s="563" t="s">
        <v>1037</v>
      </c>
      <c r="D7" s="563" t="s">
        <v>985</v>
      </c>
      <c r="E7" s="582" t="s">
        <v>1038</v>
      </c>
      <c r="F7" s="563"/>
      <c r="G7" s="563">
        <v>60</v>
      </c>
      <c r="H7" s="563">
        <v>60</v>
      </c>
      <c r="I7" s="563">
        <v>60</v>
      </c>
      <c r="J7" s="563">
        <v>60</v>
      </c>
      <c r="K7" s="563">
        <v>60</v>
      </c>
      <c r="L7" s="563">
        <v>60</v>
      </c>
      <c r="P7" s="566"/>
      <c r="Q7" s="566"/>
      <c r="R7" s="566" t="s">
        <v>983</v>
      </c>
      <c r="S7" s="567">
        <f t="shared" ref="S7:X7" si="6">G5*G6*(G8)*G9</f>
        <v>0</v>
      </c>
      <c r="T7" s="567">
        <f t="shared" si="6"/>
        <v>0.33801680378085058</v>
      </c>
      <c r="U7" s="567">
        <f t="shared" si="6"/>
        <v>1.7644477157360403</v>
      </c>
      <c r="V7" s="567">
        <f t="shared" si="6"/>
        <v>2.9407461928934007</v>
      </c>
      <c r="W7" s="567">
        <f t="shared" si="6"/>
        <v>3.5288954314720806</v>
      </c>
      <c r="X7" s="567">
        <f t="shared" si="6"/>
        <v>5.2933431472081214</v>
      </c>
      <c r="Y7" s="567"/>
      <c r="Z7" s="566"/>
      <c r="AA7" s="568">
        <f>X7</f>
        <v>5.2933431472081214</v>
      </c>
    </row>
    <row r="8" spans="1:27" ht="25.5" x14ac:dyDescent="0.25">
      <c r="B8" s="563"/>
      <c r="C8" s="563" t="s">
        <v>1040</v>
      </c>
      <c r="D8" s="563" t="s">
        <v>985</v>
      </c>
      <c r="E8" s="582" t="s">
        <v>1041</v>
      </c>
      <c r="F8" s="563"/>
      <c r="G8" s="563">
        <v>60</v>
      </c>
      <c r="H8" s="563">
        <v>2.8</v>
      </c>
      <c r="I8" s="563">
        <v>2.8</v>
      </c>
      <c r="J8" s="563">
        <v>2.8</v>
      </c>
      <c r="K8" s="563">
        <v>2.8</v>
      </c>
      <c r="L8" s="563">
        <v>2.8</v>
      </c>
      <c r="P8" s="566"/>
      <c r="Q8" s="566"/>
      <c r="R8" s="566"/>
      <c r="S8" s="569">
        <f>G4-S6+S7</f>
        <v>0</v>
      </c>
      <c r="T8" s="569">
        <f>H4-T6+T7</f>
        <v>0</v>
      </c>
      <c r="U8" s="569">
        <f t="shared" ref="U8:X8" si="7">I4-U6+U7</f>
        <v>0</v>
      </c>
      <c r="V8" s="569">
        <f t="shared" si="7"/>
        <v>7.9936057773011271E-15</v>
      </c>
      <c r="W8" s="569">
        <f t="shared" si="7"/>
        <v>0</v>
      </c>
      <c r="X8" s="569">
        <f t="shared" si="7"/>
        <v>1.5987211554602254E-14</v>
      </c>
      <c r="Y8" s="567"/>
      <c r="Z8" s="566"/>
      <c r="AA8" s="570"/>
    </row>
    <row r="9" spans="1:27" ht="38.25" x14ac:dyDescent="0.25">
      <c r="B9" s="563"/>
      <c r="C9" s="563" t="s">
        <v>986</v>
      </c>
      <c r="D9" s="563" t="s">
        <v>987</v>
      </c>
      <c r="E9" s="563"/>
      <c r="F9" s="563"/>
      <c r="G9" s="604">
        <f t="shared" ref="G9:L9" si="8">G17</f>
        <v>1.065989847715736E-3</v>
      </c>
      <c r="H9" s="604">
        <f t="shared" si="8"/>
        <v>1.065989847715736E-3</v>
      </c>
      <c r="I9" s="604">
        <f t="shared" si="8"/>
        <v>1.065989847715736E-3</v>
      </c>
      <c r="J9" s="604">
        <f t="shared" si="8"/>
        <v>1.065989847715736E-3</v>
      </c>
      <c r="K9" s="604">
        <f t="shared" si="8"/>
        <v>1.065989847715736E-3</v>
      </c>
      <c r="L9" s="604">
        <f t="shared" si="8"/>
        <v>1.065989847715736E-3</v>
      </c>
      <c r="P9" s="565" t="s">
        <v>1039</v>
      </c>
      <c r="Q9" s="565" t="s">
        <v>985</v>
      </c>
      <c r="R9" s="566" t="s">
        <v>982</v>
      </c>
      <c r="S9" s="571">
        <f>G7</f>
        <v>60</v>
      </c>
      <c r="T9" s="571">
        <f t="shared" ref="T9:X9" si="9">H7</f>
        <v>60</v>
      </c>
      <c r="U9" s="571">
        <f t="shared" si="9"/>
        <v>60</v>
      </c>
      <c r="V9" s="571">
        <f t="shared" si="9"/>
        <v>60</v>
      </c>
      <c r="W9" s="571">
        <f t="shared" si="9"/>
        <v>60</v>
      </c>
      <c r="X9" s="571">
        <f t="shared" si="9"/>
        <v>60</v>
      </c>
      <c r="Y9" s="566"/>
      <c r="Z9" s="566"/>
      <c r="AA9" s="572">
        <f>X9</f>
        <v>60</v>
      </c>
    </row>
    <row r="10" spans="1:27" x14ac:dyDescent="0.25">
      <c r="B10" s="575"/>
      <c r="C10" s="576"/>
      <c r="D10" s="575"/>
      <c r="E10" s="575"/>
      <c r="F10" s="575"/>
      <c r="G10" s="579"/>
      <c r="H10" s="579"/>
      <c r="I10" s="579"/>
      <c r="J10" s="579"/>
      <c r="K10" s="579"/>
      <c r="L10" s="579"/>
      <c r="P10" s="566"/>
      <c r="Q10" s="566"/>
      <c r="R10" s="566" t="s">
        <v>983</v>
      </c>
      <c r="S10" s="571">
        <f>G8</f>
        <v>60</v>
      </c>
      <c r="T10" s="571">
        <f>H8</f>
        <v>2.8</v>
      </c>
      <c r="U10" s="571">
        <f>I8</f>
        <v>2.8</v>
      </c>
      <c r="V10" s="571">
        <f>J8</f>
        <v>2.8</v>
      </c>
      <c r="W10" s="571">
        <f>K8</f>
        <v>2.8</v>
      </c>
      <c r="X10" s="571">
        <f>L8</f>
        <v>2.8</v>
      </c>
      <c r="Y10" s="566"/>
      <c r="Z10" s="566"/>
      <c r="AA10" s="573">
        <f>X10</f>
        <v>2.8</v>
      </c>
    </row>
    <row r="11" spans="1:27" ht="38.25" x14ac:dyDescent="0.25">
      <c r="B11" s="575"/>
      <c r="C11" s="576"/>
      <c r="D11" s="575"/>
      <c r="E11" s="575"/>
      <c r="F11" s="575"/>
      <c r="G11" s="579"/>
      <c r="H11" s="579"/>
      <c r="I11" s="579"/>
      <c r="J11" s="579"/>
      <c r="K11" s="579"/>
      <c r="L11" s="579"/>
      <c r="P11" s="565" t="s">
        <v>1042</v>
      </c>
      <c r="Q11" s="565" t="s">
        <v>984</v>
      </c>
      <c r="R11" s="566"/>
      <c r="S11" s="574">
        <f>G5*G6</f>
        <v>0</v>
      </c>
      <c r="T11" s="574">
        <f t="shared" ref="T11:X11" si="10">H5*H6</f>
        <v>113.2471264367816</v>
      </c>
      <c r="U11" s="574">
        <f t="shared" si="10"/>
        <v>591.15</v>
      </c>
      <c r="V11" s="574">
        <f t="shared" si="10"/>
        <v>985.25</v>
      </c>
      <c r="W11" s="574">
        <f t="shared" si="10"/>
        <v>1182.3</v>
      </c>
      <c r="X11" s="574">
        <f t="shared" si="10"/>
        <v>1773.45</v>
      </c>
      <c r="Y11" s="566"/>
      <c r="Z11" s="566"/>
      <c r="AA11" s="570">
        <f>X11</f>
        <v>1773.45</v>
      </c>
    </row>
    <row r="12" spans="1:27" x14ac:dyDescent="0.25">
      <c r="B12" s="575"/>
      <c r="C12" s="576"/>
      <c r="D12" s="575"/>
      <c r="E12" s="575"/>
      <c r="F12" s="575"/>
      <c r="G12" s="581"/>
      <c r="H12" s="581"/>
      <c r="I12" s="581"/>
      <c r="J12" s="581"/>
      <c r="K12" s="581"/>
      <c r="L12" s="581"/>
      <c r="P12" s="501" t="s">
        <v>1085</v>
      </c>
      <c r="R12" s="501">
        <v>563</v>
      </c>
    </row>
    <row r="13" spans="1:27" ht="105" x14ac:dyDescent="0.25">
      <c r="A13" s="603" t="s">
        <v>1028</v>
      </c>
      <c r="B13" s="552" t="s">
        <v>1043</v>
      </c>
      <c r="C13" s="552" t="s">
        <v>1044</v>
      </c>
      <c r="D13" s="552" t="s">
        <v>977</v>
      </c>
      <c r="E13" s="552"/>
      <c r="F13" s="553">
        <f>SUM(G13:L13)</f>
        <v>111.60738356242513</v>
      </c>
      <c r="G13" s="553">
        <f t="shared" ref="G13:L13" si="11">G14*(G15-G16)*G17</f>
        <v>0</v>
      </c>
      <c r="H13" s="553">
        <f t="shared" si="11"/>
        <v>0</v>
      </c>
      <c r="I13" s="553">
        <f t="shared" si="11"/>
        <v>0</v>
      </c>
      <c r="J13" s="553">
        <f t="shared" si="11"/>
        <v>18.00119089716534</v>
      </c>
      <c r="K13" s="553">
        <f t="shared" si="11"/>
        <v>46.803096332629892</v>
      </c>
      <c r="L13" s="553">
        <f t="shared" si="11"/>
        <v>46.803096332629892</v>
      </c>
    </row>
    <row r="14" spans="1:27" ht="102" x14ac:dyDescent="0.25">
      <c r="B14" s="563"/>
      <c r="C14" s="563" t="s">
        <v>1045</v>
      </c>
      <c r="D14" s="563" t="s">
        <v>980</v>
      </c>
      <c r="E14" s="563" t="s">
        <v>1032</v>
      </c>
      <c r="F14" s="563"/>
      <c r="G14" s="584">
        <f>$R$21*S22</f>
        <v>0</v>
      </c>
      <c r="H14" s="584">
        <f t="shared" ref="H14:L14" si="12">$R$21*T22</f>
        <v>0</v>
      </c>
      <c r="I14" s="584">
        <f t="shared" si="12"/>
        <v>0</v>
      </c>
      <c r="J14" s="584">
        <f t="shared" si="12"/>
        <v>47.865168539325843</v>
      </c>
      <c r="K14" s="584">
        <f t="shared" si="12"/>
        <v>124.44943820224719</v>
      </c>
      <c r="L14" s="584">
        <f t="shared" si="12"/>
        <v>124.44943820224719</v>
      </c>
      <c r="P14" s="560" t="s">
        <v>979</v>
      </c>
      <c r="S14" s="561">
        <f>X15</f>
        <v>47.174549478126949</v>
      </c>
      <c r="T14" s="561">
        <f>X15-T15+T16</f>
        <v>47.174549478126949</v>
      </c>
      <c r="U14" s="561">
        <f>X15-U15+U16</f>
        <v>47.174549478126949</v>
      </c>
      <c r="V14" s="561">
        <f>X15-V15+V16</f>
        <v>29.173358580961605</v>
      </c>
      <c r="W14" s="561">
        <f>W16</f>
        <v>0.37145314549706271</v>
      </c>
      <c r="X14" s="561">
        <f t="shared" ref="X14" si="13">X16</f>
        <v>0.37145314549706271</v>
      </c>
      <c r="AA14" s="562"/>
    </row>
    <row r="15" spans="1:27" ht="76.5" x14ac:dyDescent="0.25">
      <c r="B15" s="563"/>
      <c r="C15" s="563" t="s">
        <v>1046</v>
      </c>
      <c r="D15" s="563" t="s">
        <v>985</v>
      </c>
      <c r="E15" s="582" t="s">
        <v>1047</v>
      </c>
      <c r="F15" s="563"/>
      <c r="G15" s="563">
        <v>355.59999999999997</v>
      </c>
      <c r="H15" s="563">
        <v>355.59999999999997</v>
      </c>
      <c r="I15" s="563">
        <v>355.59999999999997</v>
      </c>
      <c r="J15" s="563">
        <v>355.59999999999997</v>
      </c>
      <c r="K15" s="563">
        <v>355.59999999999997</v>
      </c>
      <c r="L15" s="563">
        <v>355.59999999999997</v>
      </c>
      <c r="P15" s="565" t="s">
        <v>1048</v>
      </c>
      <c r="Q15" s="557" t="s">
        <v>981</v>
      </c>
      <c r="R15" s="566" t="s">
        <v>982</v>
      </c>
      <c r="S15" s="567">
        <f t="shared" ref="S15:X15" si="14">G14*(G15)*G17</f>
        <v>0</v>
      </c>
      <c r="T15" s="567">
        <f t="shared" si="14"/>
        <v>0</v>
      </c>
      <c r="U15" s="567">
        <f t="shared" si="14"/>
        <v>0</v>
      </c>
      <c r="V15" s="567">
        <f t="shared" si="14"/>
        <v>18.14405749158729</v>
      </c>
      <c r="W15" s="567">
        <f t="shared" si="14"/>
        <v>47.174549478126949</v>
      </c>
      <c r="X15" s="567">
        <f t="shared" si="14"/>
        <v>47.174549478126949</v>
      </c>
      <c r="Y15" s="567"/>
      <c r="Z15" s="566"/>
      <c r="AA15" s="568">
        <f>X15</f>
        <v>47.174549478126949</v>
      </c>
    </row>
    <row r="16" spans="1:27" ht="25.5" x14ac:dyDescent="0.25">
      <c r="B16" s="563"/>
      <c r="C16" s="563" t="s">
        <v>1040</v>
      </c>
      <c r="D16" s="563" t="s">
        <v>985</v>
      </c>
      <c r="E16" s="582" t="s">
        <v>1041</v>
      </c>
      <c r="F16" s="563"/>
      <c r="G16" s="563">
        <v>355.59999999999997</v>
      </c>
      <c r="H16" s="563">
        <v>355.59999999999997</v>
      </c>
      <c r="I16" s="563">
        <v>355.59999999999997</v>
      </c>
      <c r="J16" s="563">
        <v>2.8000000000000003</v>
      </c>
      <c r="K16" s="563">
        <v>2.8000000000000003</v>
      </c>
      <c r="L16" s="563">
        <v>2.8000000000000003</v>
      </c>
      <c r="P16" s="566"/>
      <c r="Q16" s="566"/>
      <c r="R16" s="566" t="s">
        <v>983</v>
      </c>
      <c r="S16" s="567">
        <f t="shared" ref="S16:X16" si="15">G14*(G16)*G17</f>
        <v>0</v>
      </c>
      <c r="T16" s="567">
        <f t="shared" si="15"/>
        <v>0</v>
      </c>
      <c r="U16" s="567">
        <f t="shared" si="15"/>
        <v>0</v>
      </c>
      <c r="V16" s="567">
        <f t="shared" si="15"/>
        <v>0.14286659442194721</v>
      </c>
      <c r="W16" s="567">
        <f t="shared" si="15"/>
        <v>0.37145314549706271</v>
      </c>
      <c r="X16" s="567">
        <f t="shared" si="15"/>
        <v>0.37145314549706271</v>
      </c>
      <c r="Y16" s="567"/>
      <c r="Z16" s="566"/>
      <c r="AA16" s="568">
        <f>X16</f>
        <v>0.37145314549706271</v>
      </c>
    </row>
    <row r="17" spans="2:27" ht="25.5" x14ac:dyDescent="0.25">
      <c r="B17" s="563"/>
      <c r="C17" s="563" t="s">
        <v>986</v>
      </c>
      <c r="D17" s="563" t="s">
        <v>987</v>
      </c>
      <c r="E17" s="563"/>
      <c r="F17" s="563"/>
      <c r="G17" s="577">
        <f>'Расчет эффекта (ЛК 2.0)'!H1/'Расчет эффекта (ЛК 2.0)'!H2/1000000</f>
        <v>1.065989847715736E-3</v>
      </c>
      <c r="H17" s="577">
        <f>G17</f>
        <v>1.065989847715736E-3</v>
      </c>
      <c r="I17" s="577">
        <f t="shared" ref="I17:L17" si="16">H17</f>
        <v>1.065989847715736E-3</v>
      </c>
      <c r="J17" s="577">
        <f t="shared" si="16"/>
        <v>1.065989847715736E-3</v>
      </c>
      <c r="K17" s="577">
        <f t="shared" si="16"/>
        <v>1.065989847715736E-3</v>
      </c>
      <c r="L17" s="577">
        <f t="shared" si="16"/>
        <v>1.065989847715736E-3</v>
      </c>
      <c r="P17" s="566"/>
      <c r="Q17" s="566"/>
      <c r="R17" s="566"/>
      <c r="S17" s="569">
        <f>G13-S15+S16</f>
        <v>0</v>
      </c>
      <c r="T17" s="569">
        <f>H13-T15+T16</f>
        <v>0</v>
      </c>
      <c r="U17" s="569">
        <f t="shared" ref="U17:X17" si="17">I13-U15+U16</f>
        <v>0</v>
      </c>
      <c r="V17" s="569">
        <f t="shared" si="17"/>
        <v>-2.3869795029440866E-15</v>
      </c>
      <c r="W17" s="569">
        <f t="shared" si="17"/>
        <v>5.8286708792820718E-15</v>
      </c>
      <c r="X17" s="569">
        <f t="shared" si="17"/>
        <v>5.8286708792820718E-15</v>
      </c>
      <c r="Y17" s="567"/>
      <c r="Z17" s="566"/>
      <c r="AA17" s="570"/>
    </row>
    <row r="18" spans="2:27" ht="38.25" x14ac:dyDescent="0.25">
      <c r="P18" s="565" t="s">
        <v>1049</v>
      </c>
      <c r="Q18" s="565" t="s">
        <v>985</v>
      </c>
      <c r="R18" s="566" t="s">
        <v>982</v>
      </c>
      <c r="S18" s="571">
        <f>G15</f>
        <v>355.59999999999997</v>
      </c>
      <c r="T18" s="571">
        <f t="shared" ref="T18:X18" si="18">H15</f>
        <v>355.59999999999997</v>
      </c>
      <c r="U18" s="571">
        <f t="shared" si="18"/>
        <v>355.59999999999997</v>
      </c>
      <c r="V18" s="571">
        <f t="shared" si="18"/>
        <v>355.59999999999997</v>
      </c>
      <c r="W18" s="571">
        <f t="shared" si="18"/>
        <v>355.59999999999997</v>
      </c>
      <c r="X18" s="571">
        <f t="shared" si="18"/>
        <v>355.59999999999997</v>
      </c>
      <c r="Y18" s="566"/>
      <c r="Z18" s="566"/>
      <c r="AA18" s="572">
        <f>X18</f>
        <v>355.59999999999997</v>
      </c>
    </row>
    <row r="19" spans="2:27" x14ac:dyDescent="0.25">
      <c r="P19" s="566"/>
      <c r="Q19" s="566"/>
      <c r="R19" s="566" t="s">
        <v>983</v>
      </c>
      <c r="S19" s="571">
        <f>G16</f>
        <v>355.59999999999997</v>
      </c>
      <c r="T19" s="571">
        <f>H16</f>
        <v>355.59999999999997</v>
      </c>
      <c r="U19" s="571">
        <f>I16</f>
        <v>355.59999999999997</v>
      </c>
      <c r="V19" s="571">
        <f>J16</f>
        <v>2.8000000000000003</v>
      </c>
      <c r="W19" s="571">
        <f>K16</f>
        <v>2.8000000000000003</v>
      </c>
      <c r="X19" s="571">
        <f>L16</f>
        <v>2.8000000000000003</v>
      </c>
      <c r="Y19" s="566"/>
      <c r="Z19" s="566"/>
      <c r="AA19" s="573">
        <f>X19</f>
        <v>2.8000000000000003</v>
      </c>
    </row>
    <row r="20" spans="2:27" ht="38.25" x14ac:dyDescent="0.25">
      <c r="P20" s="565" t="s">
        <v>1050</v>
      </c>
      <c r="Q20" s="565" t="s">
        <v>984</v>
      </c>
      <c r="R20" s="566"/>
      <c r="S20" s="605">
        <f>G14</f>
        <v>0</v>
      </c>
      <c r="T20" s="605">
        <f t="shared" ref="T20:X20" si="19">H14</f>
        <v>0</v>
      </c>
      <c r="U20" s="605">
        <f t="shared" si="19"/>
        <v>0</v>
      </c>
      <c r="V20" s="605">
        <f t="shared" si="19"/>
        <v>47.865168539325843</v>
      </c>
      <c r="W20" s="605">
        <f t="shared" si="19"/>
        <v>124.44943820224719</v>
      </c>
      <c r="X20" s="605">
        <f t="shared" si="19"/>
        <v>124.44943820224719</v>
      </c>
      <c r="Y20" s="566"/>
      <c r="Z20" s="566"/>
      <c r="AA20" s="570">
        <f>X20</f>
        <v>124.44943820224719</v>
      </c>
    </row>
    <row r="21" spans="2:27" x14ac:dyDescent="0.25">
      <c r="P21" s="501" t="s">
        <v>1086</v>
      </c>
      <c r="R21" s="501">
        <v>142</v>
      </c>
    </row>
    <row r="22" spans="2:27" x14ac:dyDescent="0.25">
      <c r="S22" s="625">
        <v>0</v>
      </c>
      <c r="T22" s="625">
        <v>0</v>
      </c>
      <c r="U22" s="625">
        <v>0</v>
      </c>
      <c r="V22" s="625">
        <v>0.33707865168539325</v>
      </c>
      <c r="W22" s="625">
        <v>0.8764044943820225</v>
      </c>
      <c r="X22" s="625">
        <v>0.8764044943820225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7" tint="-0.249977111117893"/>
    <outlinePr summaryBelow="0" summaryRight="0"/>
  </sheetPr>
  <dimension ref="B3:Y76"/>
  <sheetViews>
    <sheetView topLeftCell="B1" zoomScale="85" zoomScaleNormal="85" workbookViewId="0">
      <pane xSplit="4" ySplit="4" topLeftCell="F5" activePane="bottomRight" state="frozen"/>
      <selection activeCell="B1" sqref="B1"/>
      <selection pane="topRight" activeCell="F1" sqref="F1"/>
      <selection pane="bottomLeft" activeCell="B5" sqref="B5"/>
      <selection pane="bottomRight" activeCell="B62" sqref="A62:XFD62"/>
    </sheetView>
  </sheetViews>
  <sheetFormatPr defaultColWidth="9.140625" defaultRowHeight="15" outlineLevelRow="2" outlineLevelCol="1" x14ac:dyDescent="0.25"/>
  <cols>
    <col min="1" max="1" width="9.140625" style="195"/>
    <col min="2" max="2" width="9.42578125" style="195" customWidth="1"/>
    <col min="3" max="3" width="20" style="195" customWidth="1"/>
    <col min="4" max="4" width="13" style="204" customWidth="1"/>
    <col min="5" max="5" width="20.140625" style="229" customWidth="1"/>
    <col min="6" max="7" width="13.42578125" style="195" customWidth="1"/>
    <col min="8" max="8" width="13.42578125" style="195" customWidth="1" collapsed="1"/>
    <col min="9" max="20" width="13.42578125" style="195" hidden="1" customWidth="1" outlineLevel="1"/>
    <col min="21" max="25" width="13.42578125" style="195" customWidth="1"/>
    <col min="26" max="16384" width="9.140625" style="195"/>
  </cols>
  <sheetData>
    <row r="3" spans="2:25" x14ac:dyDescent="0.25">
      <c r="B3" s="984" t="s">
        <v>0</v>
      </c>
      <c r="C3" s="990" t="s">
        <v>1</v>
      </c>
      <c r="D3" s="990" t="s">
        <v>166</v>
      </c>
      <c r="E3" s="988" t="s">
        <v>213</v>
      </c>
      <c r="F3" s="986">
        <f>G3-1</f>
        <v>2019</v>
      </c>
      <c r="G3" s="986">
        <f>H3-1</f>
        <v>2020</v>
      </c>
      <c r="H3" s="993">
        <v>2021</v>
      </c>
      <c r="I3" s="993"/>
      <c r="J3" s="993"/>
      <c r="K3" s="993"/>
      <c r="L3" s="993"/>
      <c r="M3" s="993"/>
      <c r="N3" s="993"/>
      <c r="O3" s="993"/>
      <c r="P3" s="993"/>
      <c r="Q3" s="993"/>
      <c r="R3" s="993"/>
      <c r="S3" s="993"/>
      <c r="T3" s="993"/>
      <c r="U3" s="986">
        <f>H3+1</f>
        <v>2022</v>
      </c>
      <c r="V3" s="986">
        <f>U3+1</f>
        <v>2023</v>
      </c>
      <c r="W3" s="986">
        <f>V3+1</f>
        <v>2024</v>
      </c>
      <c r="X3" s="986">
        <f>W3+1</f>
        <v>2025</v>
      </c>
      <c r="Y3" s="986">
        <f>X3+1</f>
        <v>2026</v>
      </c>
    </row>
    <row r="4" spans="2:25" x14ac:dyDescent="0.25">
      <c r="B4" s="985"/>
      <c r="C4" s="992"/>
      <c r="D4" s="991"/>
      <c r="E4" s="989"/>
      <c r="F4" s="987"/>
      <c r="G4" s="987"/>
      <c r="H4" s="399" t="s">
        <v>226</v>
      </c>
      <c r="I4" s="399" t="s">
        <v>214</v>
      </c>
      <c r="J4" s="399" t="s">
        <v>215</v>
      </c>
      <c r="K4" s="399" t="s">
        <v>216</v>
      </c>
      <c r="L4" s="399" t="s">
        <v>217</v>
      </c>
      <c r="M4" s="399" t="s">
        <v>218</v>
      </c>
      <c r="N4" s="399" t="s">
        <v>219</v>
      </c>
      <c r="O4" s="399" t="s">
        <v>220</v>
      </c>
      <c r="P4" s="399" t="s">
        <v>221</v>
      </c>
      <c r="Q4" s="399" t="s">
        <v>222</v>
      </c>
      <c r="R4" s="399" t="s">
        <v>223</v>
      </c>
      <c r="S4" s="399" t="s">
        <v>224</v>
      </c>
      <c r="T4" s="399" t="s">
        <v>225</v>
      </c>
      <c r="U4" s="987"/>
      <c r="V4" s="987"/>
      <c r="W4" s="987"/>
      <c r="X4" s="987"/>
      <c r="Y4" s="987"/>
    </row>
    <row r="5" spans="2:25" x14ac:dyDescent="0.25">
      <c r="B5" s="17" t="s">
        <v>127</v>
      </c>
      <c r="C5" s="177" t="s">
        <v>4</v>
      </c>
      <c r="D5" s="238" t="s">
        <v>13</v>
      </c>
      <c r="E5" s="160">
        <f>F5+G5+H5+U5+V5+W5+X5+Y5</f>
        <v>70700</v>
      </c>
      <c r="F5" s="239">
        <f>SUM(F6:F8)</f>
        <v>0</v>
      </c>
      <c r="G5" s="239">
        <f t="shared" ref="G5:Y5" si="0">SUM(G6:G8)</f>
        <v>0</v>
      </c>
      <c r="H5" s="239">
        <f t="shared" si="0"/>
        <v>0</v>
      </c>
      <c r="I5" s="239">
        <f t="shared" si="0"/>
        <v>0</v>
      </c>
      <c r="J5" s="239">
        <f t="shared" si="0"/>
        <v>0</v>
      </c>
      <c r="K5" s="239">
        <f t="shared" si="0"/>
        <v>0</v>
      </c>
      <c r="L5" s="239">
        <f t="shared" si="0"/>
        <v>0</v>
      </c>
      <c r="M5" s="239">
        <f t="shared" si="0"/>
        <v>0</v>
      </c>
      <c r="N5" s="239">
        <f t="shared" si="0"/>
        <v>0</v>
      </c>
      <c r="O5" s="239">
        <f t="shared" si="0"/>
        <v>0</v>
      </c>
      <c r="P5" s="239">
        <f t="shared" si="0"/>
        <v>0</v>
      </c>
      <c r="Q5" s="239">
        <f t="shared" si="0"/>
        <v>0</v>
      </c>
      <c r="R5" s="239">
        <f t="shared" si="0"/>
        <v>0</v>
      </c>
      <c r="S5" s="239">
        <f t="shared" si="0"/>
        <v>0</v>
      </c>
      <c r="T5" s="239">
        <f t="shared" si="0"/>
        <v>0</v>
      </c>
      <c r="U5" s="239">
        <f>SUM(U6:U8)</f>
        <v>3800</v>
      </c>
      <c r="V5" s="239">
        <f>SUM(V6:V8)</f>
        <v>54000</v>
      </c>
      <c r="W5" s="239">
        <f t="shared" si="0"/>
        <v>4300</v>
      </c>
      <c r="X5" s="239">
        <f t="shared" si="0"/>
        <v>4300</v>
      </c>
      <c r="Y5" s="239">
        <f t="shared" si="0"/>
        <v>4300</v>
      </c>
    </row>
    <row r="6" spans="2:25" x14ac:dyDescent="0.25">
      <c r="B6" s="177"/>
      <c r="C6" s="177" t="s">
        <v>39</v>
      </c>
      <c r="D6" s="240" t="s">
        <v>13</v>
      </c>
      <c r="E6" s="241">
        <f t="shared" ref="E6:E70" si="1">F6+G6+H6+U6+V6+W6+X6+Y6</f>
        <v>38600</v>
      </c>
      <c r="F6" s="242">
        <f>F10+F25+F40+F55</f>
        <v>0</v>
      </c>
      <c r="G6" s="242">
        <f t="shared" ref="G6:Y6" si="2">G10+G25+G40+G55</f>
        <v>0</v>
      </c>
      <c r="H6" s="242">
        <f t="shared" si="2"/>
        <v>0</v>
      </c>
      <c r="I6" s="242">
        <f t="shared" si="2"/>
        <v>0</v>
      </c>
      <c r="J6" s="242">
        <f t="shared" si="2"/>
        <v>0</v>
      </c>
      <c r="K6" s="242">
        <f t="shared" si="2"/>
        <v>0</v>
      </c>
      <c r="L6" s="242">
        <f t="shared" si="2"/>
        <v>0</v>
      </c>
      <c r="M6" s="242">
        <f t="shared" si="2"/>
        <v>0</v>
      </c>
      <c r="N6" s="242">
        <f t="shared" si="2"/>
        <v>0</v>
      </c>
      <c r="O6" s="242">
        <f t="shared" si="2"/>
        <v>0</v>
      </c>
      <c r="P6" s="242">
        <f t="shared" si="2"/>
        <v>0</v>
      </c>
      <c r="Q6" s="242">
        <f t="shared" si="2"/>
        <v>0</v>
      </c>
      <c r="R6" s="242">
        <f t="shared" si="2"/>
        <v>0</v>
      </c>
      <c r="S6" s="242">
        <f t="shared" si="2"/>
        <v>0</v>
      </c>
      <c r="T6" s="242">
        <f t="shared" si="2"/>
        <v>0</v>
      </c>
      <c r="U6" s="242">
        <f t="shared" si="2"/>
        <v>0</v>
      </c>
      <c r="V6" s="242">
        <f>V10+V25+V40+V55</f>
        <v>38600</v>
      </c>
      <c r="W6" s="242">
        <f t="shared" si="2"/>
        <v>0</v>
      </c>
      <c r="X6" s="242">
        <f t="shared" si="2"/>
        <v>0</v>
      </c>
      <c r="Y6" s="242">
        <f t="shared" si="2"/>
        <v>0</v>
      </c>
    </row>
    <row r="7" spans="2:25" x14ac:dyDescent="0.25">
      <c r="B7" s="177"/>
      <c r="C7" s="177" t="s">
        <v>90</v>
      </c>
      <c r="D7" s="240" t="s">
        <v>13</v>
      </c>
      <c r="E7" s="241">
        <f t="shared" si="1"/>
        <v>14900</v>
      </c>
      <c r="F7" s="242">
        <f>F17+F32+F47+F63</f>
        <v>0</v>
      </c>
      <c r="G7" s="242">
        <f t="shared" ref="G7:Y7" si="3">G17+G32+G47+G63</f>
        <v>0</v>
      </c>
      <c r="H7" s="242">
        <f t="shared" si="3"/>
        <v>0</v>
      </c>
      <c r="I7" s="242">
        <f t="shared" si="3"/>
        <v>0</v>
      </c>
      <c r="J7" s="242">
        <f t="shared" si="3"/>
        <v>0</v>
      </c>
      <c r="K7" s="242">
        <f t="shared" si="3"/>
        <v>0</v>
      </c>
      <c r="L7" s="242">
        <f t="shared" si="3"/>
        <v>0</v>
      </c>
      <c r="M7" s="242">
        <f t="shared" si="3"/>
        <v>0</v>
      </c>
      <c r="N7" s="242">
        <f t="shared" si="3"/>
        <v>0</v>
      </c>
      <c r="O7" s="242">
        <f t="shared" si="3"/>
        <v>0</v>
      </c>
      <c r="P7" s="242">
        <f t="shared" si="3"/>
        <v>0</v>
      </c>
      <c r="Q7" s="242">
        <f t="shared" si="3"/>
        <v>0</v>
      </c>
      <c r="R7" s="242">
        <f t="shared" si="3"/>
        <v>0</v>
      </c>
      <c r="S7" s="242">
        <f t="shared" si="3"/>
        <v>0</v>
      </c>
      <c r="T7" s="242">
        <f t="shared" si="3"/>
        <v>0</v>
      </c>
      <c r="U7" s="242">
        <f t="shared" si="3"/>
        <v>3800</v>
      </c>
      <c r="V7" s="242">
        <f>V17+V32+V47+V63</f>
        <v>11100</v>
      </c>
      <c r="W7" s="242">
        <f t="shared" si="3"/>
        <v>0</v>
      </c>
      <c r="X7" s="242">
        <f>X17+X32+X47+X63</f>
        <v>0</v>
      </c>
      <c r="Y7" s="242">
        <f t="shared" si="3"/>
        <v>0</v>
      </c>
    </row>
    <row r="8" spans="2:25" x14ac:dyDescent="0.25">
      <c r="B8" s="178"/>
      <c r="C8" s="178" t="s">
        <v>85</v>
      </c>
      <c r="D8" s="243" t="s">
        <v>13</v>
      </c>
      <c r="E8" s="244">
        <f t="shared" si="1"/>
        <v>17200</v>
      </c>
      <c r="F8" s="245">
        <f>F70</f>
        <v>0</v>
      </c>
      <c r="G8" s="245">
        <f t="shared" ref="G8:Y8" si="4">G70</f>
        <v>0</v>
      </c>
      <c r="H8" s="245">
        <f t="shared" si="4"/>
        <v>0</v>
      </c>
      <c r="I8" s="245">
        <f t="shared" si="4"/>
        <v>0</v>
      </c>
      <c r="J8" s="245">
        <f t="shared" si="4"/>
        <v>0</v>
      </c>
      <c r="K8" s="245">
        <f t="shared" si="4"/>
        <v>0</v>
      </c>
      <c r="L8" s="245">
        <f t="shared" si="4"/>
        <v>0</v>
      </c>
      <c r="M8" s="245">
        <f t="shared" si="4"/>
        <v>0</v>
      </c>
      <c r="N8" s="245">
        <f t="shared" si="4"/>
        <v>0</v>
      </c>
      <c r="O8" s="245">
        <f t="shared" si="4"/>
        <v>0</v>
      </c>
      <c r="P8" s="245">
        <f t="shared" si="4"/>
        <v>0</v>
      </c>
      <c r="Q8" s="245">
        <f t="shared" si="4"/>
        <v>0</v>
      </c>
      <c r="R8" s="245">
        <f t="shared" si="4"/>
        <v>0</v>
      </c>
      <c r="S8" s="245">
        <f t="shared" si="4"/>
        <v>0</v>
      </c>
      <c r="T8" s="245">
        <f t="shared" si="4"/>
        <v>0</v>
      </c>
      <c r="U8" s="245">
        <f t="shared" si="4"/>
        <v>0</v>
      </c>
      <c r="V8" s="245">
        <f t="shared" si="4"/>
        <v>4300</v>
      </c>
      <c r="W8" s="245">
        <f t="shared" si="4"/>
        <v>4300</v>
      </c>
      <c r="X8" s="245">
        <f t="shared" si="4"/>
        <v>4300</v>
      </c>
      <c r="Y8" s="245">
        <f t="shared" si="4"/>
        <v>4300</v>
      </c>
    </row>
    <row r="9" spans="2:25" x14ac:dyDescent="0.25">
      <c r="B9" s="17" t="s">
        <v>128</v>
      </c>
      <c r="C9" s="177" t="str">
        <f>'ИД (Уберизация зак)'!C33</f>
        <v>в т.ч. на этап Оценка</v>
      </c>
      <c r="D9" s="238" t="s">
        <v>13</v>
      </c>
      <c r="E9" s="160">
        <f t="shared" si="1"/>
        <v>3800</v>
      </c>
      <c r="F9" s="246">
        <f t="shared" ref="F9:T9" si="5">F10+F17</f>
        <v>0</v>
      </c>
      <c r="G9" s="246">
        <f t="shared" si="5"/>
        <v>0</v>
      </c>
      <c r="H9" s="246">
        <f>SUM(I9:T9)</f>
        <v>0</v>
      </c>
      <c r="I9" s="246">
        <f t="shared" si="5"/>
        <v>0</v>
      </c>
      <c r="J9" s="246">
        <f t="shared" si="5"/>
        <v>0</v>
      </c>
      <c r="K9" s="246">
        <f t="shared" si="5"/>
        <v>0</v>
      </c>
      <c r="L9" s="246">
        <f t="shared" si="5"/>
        <v>0</v>
      </c>
      <c r="M9" s="246">
        <f t="shared" si="5"/>
        <v>0</v>
      </c>
      <c r="N9" s="246">
        <f t="shared" si="5"/>
        <v>0</v>
      </c>
      <c r="O9" s="246">
        <f t="shared" si="5"/>
        <v>0</v>
      </c>
      <c r="P9" s="246">
        <f t="shared" si="5"/>
        <v>0</v>
      </c>
      <c r="Q9" s="246">
        <f t="shared" si="5"/>
        <v>0</v>
      </c>
      <c r="R9" s="246">
        <f t="shared" si="5"/>
        <v>0</v>
      </c>
      <c r="S9" s="246">
        <f t="shared" si="5"/>
        <v>0</v>
      </c>
      <c r="T9" s="246">
        <f t="shared" si="5"/>
        <v>0</v>
      </c>
      <c r="U9" s="246">
        <f>U10+U17</f>
        <v>3800</v>
      </c>
      <c r="V9" s="246">
        <f t="shared" ref="V9:X9" si="6">V10+V17</f>
        <v>0</v>
      </c>
      <c r="W9" s="246">
        <f t="shared" si="6"/>
        <v>0</v>
      </c>
      <c r="X9" s="246">
        <f t="shared" si="6"/>
        <v>0</v>
      </c>
      <c r="Y9" s="246">
        <f t="shared" ref="Y9" si="7">SUM(Y10:Y17)</f>
        <v>0</v>
      </c>
    </row>
    <row r="10" spans="2:25" outlineLevel="1" x14ac:dyDescent="0.25">
      <c r="B10" s="179" t="s">
        <v>227</v>
      </c>
      <c r="C10" s="179" t="s">
        <v>39</v>
      </c>
      <c r="D10" s="247" t="s">
        <v>13</v>
      </c>
      <c r="E10" s="248">
        <f t="shared" si="1"/>
        <v>0</v>
      </c>
      <c r="F10" s="124">
        <f>SUM(F11:F16)</f>
        <v>0</v>
      </c>
      <c r="G10" s="124">
        <f>SUM(G11:G16)</f>
        <v>0</v>
      </c>
      <c r="H10" s="124">
        <f>SUM(I10:T10)</f>
        <v>0</v>
      </c>
      <c r="I10" s="124">
        <f>SUM(I11:I16)</f>
        <v>0</v>
      </c>
      <c r="J10" s="124">
        <f t="shared" ref="J10:Y10" si="8">SUM(J11:J16)</f>
        <v>0</v>
      </c>
      <c r="K10" s="124">
        <f t="shared" si="8"/>
        <v>0</v>
      </c>
      <c r="L10" s="124">
        <f t="shared" si="8"/>
        <v>0</v>
      </c>
      <c r="M10" s="124">
        <f t="shared" si="8"/>
        <v>0</v>
      </c>
      <c r="N10" s="124">
        <f t="shared" si="8"/>
        <v>0</v>
      </c>
      <c r="O10" s="124">
        <f t="shared" si="8"/>
        <v>0</v>
      </c>
      <c r="P10" s="124">
        <f t="shared" si="8"/>
        <v>0</v>
      </c>
      <c r="Q10" s="124">
        <f t="shared" si="8"/>
        <v>0</v>
      </c>
      <c r="R10" s="124">
        <f t="shared" si="8"/>
        <v>0</v>
      </c>
      <c r="S10" s="124">
        <f t="shared" si="8"/>
        <v>0</v>
      </c>
      <c r="T10" s="124">
        <f t="shared" si="8"/>
        <v>0</v>
      </c>
      <c r="U10" s="124">
        <f t="shared" si="8"/>
        <v>0</v>
      </c>
      <c r="V10" s="124">
        <f t="shared" si="8"/>
        <v>0</v>
      </c>
      <c r="W10" s="124">
        <f t="shared" si="8"/>
        <v>0</v>
      </c>
      <c r="X10" s="124">
        <f t="shared" si="8"/>
        <v>0</v>
      </c>
      <c r="Y10" s="124">
        <f t="shared" si="8"/>
        <v>0</v>
      </c>
    </row>
    <row r="11" spans="2:25" s="251" customFormat="1" outlineLevel="2" x14ac:dyDescent="0.25">
      <c r="B11" s="180" t="s">
        <v>228</v>
      </c>
      <c r="C11" s="180" t="s">
        <v>914</v>
      </c>
      <c r="D11" s="249"/>
      <c r="E11" s="250">
        <f t="shared" si="1"/>
        <v>0</v>
      </c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</row>
    <row r="12" spans="2:25" s="251" customFormat="1" outlineLevel="2" x14ac:dyDescent="0.25">
      <c r="B12" s="180" t="s">
        <v>229</v>
      </c>
      <c r="C12" s="180" t="s">
        <v>1068</v>
      </c>
      <c r="D12" s="249"/>
      <c r="E12" s="250">
        <f t="shared" si="1"/>
        <v>0</v>
      </c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</row>
    <row r="13" spans="2:25" s="251" customFormat="1" outlineLevel="2" x14ac:dyDescent="0.25">
      <c r="B13" s="180" t="s">
        <v>230</v>
      </c>
      <c r="C13" s="180" t="s">
        <v>1069</v>
      </c>
      <c r="D13" s="249"/>
      <c r="E13" s="250">
        <f t="shared" si="1"/>
        <v>0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</row>
    <row r="14" spans="2:25" s="251" customFormat="1" outlineLevel="2" x14ac:dyDescent="0.25">
      <c r="B14" s="180" t="s">
        <v>231</v>
      </c>
      <c r="C14" s="180" t="s">
        <v>1070</v>
      </c>
      <c r="D14" s="249"/>
      <c r="E14" s="250">
        <f t="shared" si="1"/>
        <v>0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</row>
    <row r="15" spans="2:25" s="251" customFormat="1" outlineLevel="2" x14ac:dyDescent="0.25">
      <c r="B15" s="180" t="s">
        <v>232</v>
      </c>
      <c r="C15" s="180" t="s">
        <v>1071</v>
      </c>
      <c r="D15" s="249"/>
      <c r="E15" s="250">
        <f t="shared" si="1"/>
        <v>0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</row>
    <row r="16" spans="2:25" s="251" customFormat="1" outlineLevel="2" x14ac:dyDescent="0.25">
      <c r="B16" s="180" t="s">
        <v>233</v>
      </c>
      <c r="C16" s="180" t="s">
        <v>1072</v>
      </c>
      <c r="D16" s="249"/>
      <c r="E16" s="250">
        <f t="shared" si="1"/>
        <v>0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</row>
    <row r="17" spans="2:25" outlineLevel="1" x14ac:dyDescent="0.25">
      <c r="B17" s="179" t="s">
        <v>227</v>
      </c>
      <c r="C17" s="179" t="s">
        <v>40</v>
      </c>
      <c r="D17" s="247" t="s">
        <v>13</v>
      </c>
      <c r="E17" s="248">
        <f t="shared" si="1"/>
        <v>3800</v>
      </c>
      <c r="F17" s="124">
        <f>SUM(F18:F23)</f>
        <v>0</v>
      </c>
      <c r="G17" s="124">
        <f>SUM(G18:G23)</f>
        <v>0</v>
      </c>
      <c r="H17" s="124">
        <f>SUM(I17:T17)</f>
        <v>0</v>
      </c>
      <c r="I17" s="124">
        <f t="shared" ref="I17:Y17" si="9">SUM(I18:I23)</f>
        <v>0</v>
      </c>
      <c r="J17" s="124">
        <f t="shared" si="9"/>
        <v>0</v>
      </c>
      <c r="K17" s="124">
        <f t="shared" si="9"/>
        <v>0</v>
      </c>
      <c r="L17" s="124">
        <f t="shared" si="9"/>
        <v>0</v>
      </c>
      <c r="M17" s="124">
        <f t="shared" si="9"/>
        <v>0</v>
      </c>
      <c r="N17" s="124">
        <f t="shared" si="9"/>
        <v>0</v>
      </c>
      <c r="O17" s="124">
        <f t="shared" si="9"/>
        <v>0</v>
      </c>
      <c r="P17" s="124">
        <f t="shared" si="9"/>
        <v>0</v>
      </c>
      <c r="Q17" s="124">
        <f t="shared" si="9"/>
        <v>0</v>
      </c>
      <c r="R17" s="124">
        <f t="shared" si="9"/>
        <v>0</v>
      </c>
      <c r="S17" s="124">
        <f t="shared" si="9"/>
        <v>0</v>
      </c>
      <c r="T17" s="124">
        <f t="shared" si="9"/>
        <v>0</v>
      </c>
      <c r="U17" s="124">
        <f>SUM(U18:U23)</f>
        <v>3800</v>
      </c>
      <c r="V17" s="124">
        <f t="shared" si="9"/>
        <v>0</v>
      </c>
      <c r="W17" s="124">
        <f t="shared" si="9"/>
        <v>0</v>
      </c>
      <c r="X17" s="124">
        <f t="shared" si="9"/>
        <v>0</v>
      </c>
      <c r="Y17" s="124">
        <f t="shared" si="9"/>
        <v>0</v>
      </c>
    </row>
    <row r="18" spans="2:25" s="251" customFormat="1" outlineLevel="2" x14ac:dyDescent="0.25">
      <c r="B18" s="180" t="s">
        <v>228</v>
      </c>
      <c r="C18" s="180" t="s">
        <v>1073</v>
      </c>
      <c r="D18" s="252"/>
      <c r="E18" s="253">
        <f t="shared" si="1"/>
        <v>1235</v>
      </c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>
        <v>1235</v>
      </c>
      <c r="V18" s="221"/>
      <c r="W18" s="221"/>
      <c r="X18" s="221"/>
      <c r="Y18" s="221"/>
    </row>
    <row r="19" spans="2:25" s="251" customFormat="1" outlineLevel="2" x14ac:dyDescent="0.25">
      <c r="B19" s="180" t="s">
        <v>229</v>
      </c>
      <c r="C19" s="180" t="s">
        <v>1074</v>
      </c>
      <c r="D19" s="252"/>
      <c r="E19" s="253">
        <f t="shared" si="1"/>
        <v>175</v>
      </c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>
        <v>175</v>
      </c>
      <c r="V19" s="221"/>
      <c r="W19" s="221"/>
      <c r="X19" s="221"/>
      <c r="Y19" s="221"/>
    </row>
    <row r="20" spans="2:25" s="251" customFormat="1" outlineLevel="2" x14ac:dyDescent="0.25">
      <c r="B20" s="180" t="s">
        <v>230</v>
      </c>
      <c r="C20" s="180" t="s">
        <v>1075</v>
      </c>
      <c r="D20" s="252"/>
      <c r="E20" s="253">
        <f t="shared" si="1"/>
        <v>890</v>
      </c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>
        <v>890</v>
      </c>
      <c r="V20" s="221"/>
      <c r="W20" s="221"/>
      <c r="X20" s="221"/>
      <c r="Y20" s="221"/>
    </row>
    <row r="21" spans="2:25" s="251" customFormat="1" outlineLevel="2" x14ac:dyDescent="0.25">
      <c r="B21" s="180" t="s">
        <v>231</v>
      </c>
      <c r="C21" s="180" t="s">
        <v>1076</v>
      </c>
      <c r="D21" s="252"/>
      <c r="E21" s="253">
        <f t="shared" si="1"/>
        <v>1300</v>
      </c>
      <c r="F21" s="221"/>
      <c r="G21" s="221"/>
      <c r="H21" s="221"/>
      <c r="I21" s="221"/>
      <c r="J21" s="221"/>
      <c r="K21" s="221"/>
      <c r="L21" s="221"/>
      <c r="M21" s="221"/>
      <c r="N21" s="221"/>
      <c r="O21" s="221"/>
      <c r="P21" s="221"/>
      <c r="Q21" s="221"/>
      <c r="R21" s="221"/>
      <c r="S21" s="221"/>
      <c r="T21" s="221"/>
      <c r="U21" s="221">
        <v>1300</v>
      </c>
      <c r="V21" s="221"/>
      <c r="W21" s="221"/>
      <c r="X21" s="221"/>
      <c r="Y21" s="221"/>
    </row>
    <row r="22" spans="2:25" s="251" customFormat="1" outlineLevel="2" x14ac:dyDescent="0.25">
      <c r="B22" s="180" t="s">
        <v>232</v>
      </c>
      <c r="C22" s="180" t="s">
        <v>1077</v>
      </c>
      <c r="D22" s="252"/>
      <c r="E22" s="253">
        <f t="shared" si="1"/>
        <v>200</v>
      </c>
      <c r="F22" s="221"/>
      <c r="G22" s="221"/>
      <c r="H22" s="221"/>
      <c r="I22" s="221"/>
      <c r="J22" s="221"/>
      <c r="K22" s="221"/>
      <c r="L22" s="221"/>
      <c r="M22" s="221"/>
      <c r="N22" s="221"/>
      <c r="O22" s="221"/>
      <c r="P22" s="221"/>
      <c r="Q22" s="221"/>
      <c r="R22" s="221"/>
      <c r="S22" s="221"/>
      <c r="T22" s="221"/>
      <c r="U22" s="221">
        <v>200</v>
      </c>
      <c r="V22" s="221"/>
      <c r="W22" s="221"/>
      <c r="X22" s="221"/>
      <c r="Y22" s="221"/>
    </row>
    <row r="23" spans="2:25" s="251" customFormat="1" outlineLevel="2" x14ac:dyDescent="0.25">
      <c r="B23" s="180" t="s">
        <v>233</v>
      </c>
      <c r="C23" s="180"/>
      <c r="D23" s="252"/>
      <c r="E23" s="253">
        <f t="shared" si="1"/>
        <v>0</v>
      </c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Y23" s="221"/>
    </row>
    <row r="24" spans="2:25" x14ac:dyDescent="0.25">
      <c r="B24" s="17" t="s">
        <v>129</v>
      </c>
      <c r="C24" s="177" t="str">
        <f>'ИД (Уберизация зак)'!C36</f>
        <v>в т.ч. на этап Выбор</v>
      </c>
      <c r="D24" s="238" t="s">
        <v>13</v>
      </c>
      <c r="E24" s="160">
        <f t="shared" si="1"/>
        <v>5700</v>
      </c>
      <c r="F24" s="246">
        <f>F25+F32</f>
        <v>0</v>
      </c>
      <c r="G24" s="246">
        <f t="shared" ref="G24:Y24" si="10">G25+G32</f>
        <v>0</v>
      </c>
      <c r="H24" s="246">
        <f t="shared" si="10"/>
        <v>0</v>
      </c>
      <c r="I24" s="246">
        <f t="shared" si="10"/>
        <v>0</v>
      </c>
      <c r="J24" s="246">
        <f t="shared" si="10"/>
        <v>0</v>
      </c>
      <c r="K24" s="246">
        <f t="shared" si="10"/>
        <v>0</v>
      </c>
      <c r="L24" s="246">
        <f t="shared" si="10"/>
        <v>0</v>
      </c>
      <c r="M24" s="246">
        <f t="shared" si="10"/>
        <v>0</v>
      </c>
      <c r="N24" s="246">
        <f t="shared" si="10"/>
        <v>0</v>
      </c>
      <c r="O24" s="246">
        <f t="shared" si="10"/>
        <v>0</v>
      </c>
      <c r="P24" s="246">
        <f t="shared" si="10"/>
        <v>0</v>
      </c>
      <c r="Q24" s="246">
        <f t="shared" si="10"/>
        <v>0</v>
      </c>
      <c r="R24" s="246">
        <f t="shared" si="10"/>
        <v>0</v>
      </c>
      <c r="S24" s="246">
        <f t="shared" si="10"/>
        <v>0</v>
      </c>
      <c r="T24" s="246">
        <f t="shared" si="10"/>
        <v>0</v>
      </c>
      <c r="U24" s="246">
        <f t="shared" si="10"/>
        <v>0</v>
      </c>
      <c r="V24" s="246">
        <f t="shared" si="10"/>
        <v>5700</v>
      </c>
      <c r="W24" s="246">
        <f t="shared" si="10"/>
        <v>0</v>
      </c>
      <c r="X24" s="246">
        <f t="shared" si="10"/>
        <v>0</v>
      </c>
      <c r="Y24" s="246">
        <f t="shared" si="10"/>
        <v>0</v>
      </c>
    </row>
    <row r="25" spans="2:25" outlineLevel="1" x14ac:dyDescent="0.25">
      <c r="B25" s="179" t="s">
        <v>234</v>
      </c>
      <c r="C25" s="179" t="s">
        <v>39</v>
      </c>
      <c r="D25" s="247" t="s">
        <v>13</v>
      </c>
      <c r="E25" s="248">
        <f t="shared" si="1"/>
        <v>0</v>
      </c>
      <c r="F25" s="124">
        <f>SUM(F26:F31)</f>
        <v>0</v>
      </c>
      <c r="G25" s="124">
        <f>SUM(G26:G31)</f>
        <v>0</v>
      </c>
      <c r="H25" s="124">
        <f>SUM(I25:T25)</f>
        <v>0</v>
      </c>
      <c r="I25" s="124">
        <f t="shared" ref="I25:Y25" si="11">SUM(I26:I31)</f>
        <v>0</v>
      </c>
      <c r="J25" s="124">
        <f t="shared" si="11"/>
        <v>0</v>
      </c>
      <c r="K25" s="124">
        <f t="shared" si="11"/>
        <v>0</v>
      </c>
      <c r="L25" s="124">
        <f t="shared" si="11"/>
        <v>0</v>
      </c>
      <c r="M25" s="124">
        <f t="shared" si="11"/>
        <v>0</v>
      </c>
      <c r="N25" s="124">
        <f t="shared" si="11"/>
        <v>0</v>
      </c>
      <c r="O25" s="124">
        <f t="shared" si="11"/>
        <v>0</v>
      </c>
      <c r="P25" s="124">
        <f t="shared" si="11"/>
        <v>0</v>
      </c>
      <c r="Q25" s="124">
        <f t="shared" si="11"/>
        <v>0</v>
      </c>
      <c r="R25" s="124">
        <f t="shared" si="11"/>
        <v>0</v>
      </c>
      <c r="S25" s="124">
        <f t="shared" si="11"/>
        <v>0</v>
      </c>
      <c r="T25" s="124">
        <f t="shared" si="11"/>
        <v>0</v>
      </c>
      <c r="U25" s="124">
        <f>SUM(U26:U31)</f>
        <v>0</v>
      </c>
      <c r="V25" s="124">
        <f t="shared" si="11"/>
        <v>0</v>
      </c>
      <c r="W25" s="124">
        <f t="shared" si="11"/>
        <v>0</v>
      </c>
      <c r="X25" s="124">
        <f t="shared" si="11"/>
        <v>0</v>
      </c>
      <c r="Y25" s="124">
        <f t="shared" si="11"/>
        <v>0</v>
      </c>
    </row>
    <row r="26" spans="2:25" outlineLevel="2" x14ac:dyDescent="0.25">
      <c r="B26" s="179" t="s">
        <v>240</v>
      </c>
      <c r="C26" s="179"/>
      <c r="D26" s="247"/>
      <c r="E26" s="248">
        <f t="shared" ref="E26:E31" si="12">F26+G26+H26+U26+V26+W26+X26+Y26</f>
        <v>0</v>
      </c>
      <c r="F26" s="222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</row>
    <row r="27" spans="2:25" outlineLevel="2" x14ac:dyDescent="0.25">
      <c r="B27" s="179" t="s">
        <v>241</v>
      </c>
      <c r="C27" s="179"/>
      <c r="D27" s="247"/>
      <c r="E27" s="248">
        <f t="shared" si="12"/>
        <v>0</v>
      </c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</row>
    <row r="28" spans="2:25" outlineLevel="2" x14ac:dyDescent="0.25">
      <c r="B28" s="179" t="s">
        <v>242</v>
      </c>
      <c r="C28" s="179"/>
      <c r="D28" s="247"/>
      <c r="E28" s="248">
        <f t="shared" si="12"/>
        <v>0</v>
      </c>
      <c r="F28" s="222"/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</row>
    <row r="29" spans="2:25" outlineLevel="2" x14ac:dyDescent="0.25">
      <c r="B29" s="179" t="s">
        <v>243</v>
      </c>
      <c r="C29" s="179"/>
      <c r="D29" s="247"/>
      <c r="E29" s="248">
        <f t="shared" si="12"/>
        <v>0</v>
      </c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</row>
    <row r="30" spans="2:25" outlineLevel="2" x14ac:dyDescent="0.25">
      <c r="B30" s="179" t="s">
        <v>244</v>
      </c>
      <c r="C30" s="179"/>
      <c r="D30" s="247"/>
      <c r="E30" s="248">
        <f t="shared" si="12"/>
        <v>0</v>
      </c>
      <c r="F30" s="222"/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</row>
    <row r="31" spans="2:25" outlineLevel="2" x14ac:dyDescent="0.25">
      <c r="B31" s="179" t="s">
        <v>245</v>
      </c>
      <c r="C31" s="179"/>
      <c r="D31" s="247"/>
      <c r="E31" s="248">
        <f t="shared" si="12"/>
        <v>0</v>
      </c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</row>
    <row r="32" spans="2:25" outlineLevel="1" x14ac:dyDescent="0.25">
      <c r="B32" s="254" t="s">
        <v>235</v>
      </c>
      <c r="C32" s="179" t="s">
        <v>40</v>
      </c>
      <c r="D32" s="247" t="s">
        <v>13</v>
      </c>
      <c r="E32" s="248">
        <f t="shared" si="1"/>
        <v>5700</v>
      </c>
      <c r="F32" s="124">
        <f>SUM(F33:F38)</f>
        <v>0</v>
      </c>
      <c r="G32" s="124">
        <f>SUM(G33:G38)</f>
        <v>0</v>
      </c>
      <c r="H32" s="124">
        <f>SUM(I32:T32)</f>
        <v>0</v>
      </c>
      <c r="I32" s="124">
        <f t="shared" ref="I32:Y32" si="13">SUM(I33:I38)</f>
        <v>0</v>
      </c>
      <c r="J32" s="124">
        <f t="shared" si="13"/>
        <v>0</v>
      </c>
      <c r="K32" s="124">
        <f t="shared" si="13"/>
        <v>0</v>
      </c>
      <c r="L32" s="124">
        <f t="shared" si="13"/>
        <v>0</v>
      </c>
      <c r="M32" s="124">
        <f t="shared" si="13"/>
        <v>0</v>
      </c>
      <c r="N32" s="124">
        <f t="shared" si="13"/>
        <v>0</v>
      </c>
      <c r="O32" s="124">
        <f t="shared" si="13"/>
        <v>0</v>
      </c>
      <c r="P32" s="124">
        <f t="shared" si="13"/>
        <v>0</v>
      </c>
      <c r="Q32" s="124">
        <f t="shared" si="13"/>
        <v>0</v>
      </c>
      <c r="R32" s="124">
        <f t="shared" si="13"/>
        <v>0</v>
      </c>
      <c r="S32" s="124">
        <f t="shared" si="13"/>
        <v>0</v>
      </c>
      <c r="T32" s="124">
        <f t="shared" si="13"/>
        <v>0</v>
      </c>
      <c r="U32" s="124">
        <f>SUM(U33:U38)</f>
        <v>0</v>
      </c>
      <c r="V32" s="124">
        <f t="shared" si="13"/>
        <v>5700</v>
      </c>
      <c r="W32" s="124">
        <f t="shared" si="13"/>
        <v>0</v>
      </c>
      <c r="X32" s="124">
        <f t="shared" si="13"/>
        <v>0</v>
      </c>
      <c r="Y32" s="124">
        <f t="shared" si="13"/>
        <v>0</v>
      </c>
    </row>
    <row r="33" spans="2:25" outlineLevel="2" x14ac:dyDescent="0.25">
      <c r="B33" s="254" t="s">
        <v>246</v>
      </c>
      <c r="C33" s="180" t="s">
        <v>1222</v>
      </c>
      <c r="D33" s="255"/>
      <c r="E33" s="256">
        <f t="shared" ref="E33:E38" si="14">F33+G33+H33+U33+V33+W33+X33+Y33</f>
        <v>1135</v>
      </c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>
        <v>1135</v>
      </c>
      <c r="W33" s="220"/>
      <c r="X33" s="220"/>
      <c r="Y33" s="220"/>
    </row>
    <row r="34" spans="2:25" outlineLevel="2" x14ac:dyDescent="0.25">
      <c r="B34" s="254" t="s">
        <v>247</v>
      </c>
      <c r="C34" s="180" t="s">
        <v>1223</v>
      </c>
      <c r="D34" s="255"/>
      <c r="E34" s="256">
        <f t="shared" si="14"/>
        <v>175</v>
      </c>
      <c r="F34" s="220"/>
      <c r="G34" s="220"/>
      <c r="H34" s="220"/>
      <c r="I34" s="220"/>
      <c r="J34" s="220"/>
      <c r="K34" s="220"/>
      <c r="L34" s="220"/>
      <c r="M34" s="220"/>
      <c r="N34" s="220"/>
      <c r="O34" s="220"/>
      <c r="P34" s="220"/>
      <c r="Q34" s="220"/>
      <c r="R34" s="220"/>
      <c r="S34" s="220"/>
      <c r="T34" s="220"/>
      <c r="U34" s="220"/>
      <c r="V34" s="220">
        <v>175</v>
      </c>
      <c r="W34" s="220"/>
      <c r="X34" s="220"/>
      <c r="Y34" s="220"/>
    </row>
    <row r="35" spans="2:25" outlineLevel="2" x14ac:dyDescent="0.25">
      <c r="B35" s="254" t="s">
        <v>248</v>
      </c>
      <c r="C35" s="180" t="s">
        <v>1224</v>
      </c>
      <c r="D35" s="255"/>
      <c r="E35" s="256">
        <f t="shared" si="14"/>
        <v>1300</v>
      </c>
      <c r="F35" s="220"/>
      <c r="G35" s="220"/>
      <c r="H35" s="220"/>
      <c r="I35" s="220"/>
      <c r="J35" s="220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220"/>
      <c r="V35" s="220">
        <v>1300</v>
      </c>
      <c r="W35" s="220"/>
      <c r="X35" s="220"/>
      <c r="Y35" s="220"/>
    </row>
    <row r="36" spans="2:25" outlineLevel="2" x14ac:dyDescent="0.25">
      <c r="B36" s="254" t="s">
        <v>249</v>
      </c>
      <c r="C36" s="180" t="s">
        <v>1225</v>
      </c>
      <c r="D36" s="255"/>
      <c r="E36" s="256">
        <f t="shared" si="14"/>
        <v>990</v>
      </c>
      <c r="F36" s="220"/>
      <c r="G36" s="220"/>
      <c r="H36" s="220"/>
      <c r="I36" s="220"/>
      <c r="J36" s="220"/>
      <c r="K36" s="220"/>
      <c r="L36" s="220"/>
      <c r="M36" s="220"/>
      <c r="N36" s="220"/>
      <c r="O36" s="220"/>
      <c r="P36" s="220"/>
      <c r="Q36" s="220"/>
      <c r="R36" s="220"/>
      <c r="S36" s="220"/>
      <c r="T36" s="220"/>
      <c r="U36" s="220"/>
      <c r="V36" s="220">
        <v>990</v>
      </c>
      <c r="W36" s="220"/>
      <c r="X36" s="220"/>
      <c r="Y36" s="220"/>
    </row>
    <row r="37" spans="2:25" ht="14.25" customHeight="1" outlineLevel="2" x14ac:dyDescent="0.25">
      <c r="B37" s="254" t="s">
        <v>250</v>
      </c>
      <c r="C37" s="180" t="s">
        <v>1226</v>
      </c>
      <c r="D37" s="255"/>
      <c r="E37" s="256">
        <f t="shared" si="14"/>
        <v>200</v>
      </c>
      <c r="F37" s="220"/>
      <c r="G37" s="220"/>
      <c r="H37" s="220"/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0"/>
      <c r="V37" s="220">
        <v>200</v>
      </c>
      <c r="W37" s="220"/>
      <c r="X37" s="220"/>
      <c r="Y37" s="220"/>
    </row>
    <row r="38" spans="2:25" outlineLevel="2" x14ac:dyDescent="0.25">
      <c r="B38" s="254" t="s">
        <v>251</v>
      </c>
      <c r="C38" s="180" t="s">
        <v>1227</v>
      </c>
      <c r="D38" s="255"/>
      <c r="E38" s="256">
        <f t="shared" si="14"/>
        <v>1900</v>
      </c>
      <c r="F38" s="220"/>
      <c r="G38" s="220"/>
      <c r="H38" s="220"/>
      <c r="I38" s="220"/>
      <c r="J38" s="220"/>
      <c r="K38" s="220"/>
      <c r="L38" s="220"/>
      <c r="M38" s="220"/>
      <c r="N38" s="220"/>
      <c r="O38" s="220"/>
      <c r="P38" s="220"/>
      <c r="Q38" s="220"/>
      <c r="R38" s="220"/>
      <c r="S38" s="220"/>
      <c r="T38" s="220"/>
      <c r="U38" s="220"/>
      <c r="V38" s="220">
        <v>1900</v>
      </c>
      <c r="W38" s="220"/>
      <c r="X38" s="220"/>
      <c r="Y38" s="220"/>
    </row>
    <row r="39" spans="2:25" x14ac:dyDescent="0.25">
      <c r="B39" s="17" t="s">
        <v>130</v>
      </c>
      <c r="C39" s="177" t="str">
        <f>'ИД (Уберизация зак)'!C39</f>
        <v>в т.ч. на этап Определение</v>
      </c>
      <c r="D39" s="238" t="s">
        <v>13</v>
      </c>
      <c r="E39" s="160">
        <f t="shared" si="1"/>
        <v>0</v>
      </c>
      <c r="F39" s="246">
        <f>F40+F47</f>
        <v>0</v>
      </c>
      <c r="G39" s="246">
        <f t="shared" ref="G39:Y39" si="15">G40+G47</f>
        <v>0</v>
      </c>
      <c r="H39" s="246">
        <f t="shared" si="15"/>
        <v>0</v>
      </c>
      <c r="I39" s="246">
        <f t="shared" si="15"/>
        <v>0</v>
      </c>
      <c r="J39" s="246">
        <f t="shared" si="15"/>
        <v>0</v>
      </c>
      <c r="K39" s="246">
        <f t="shared" si="15"/>
        <v>0</v>
      </c>
      <c r="L39" s="246">
        <f t="shared" si="15"/>
        <v>0</v>
      </c>
      <c r="M39" s="246">
        <f t="shared" si="15"/>
        <v>0</v>
      </c>
      <c r="N39" s="246">
        <f t="shared" si="15"/>
        <v>0</v>
      </c>
      <c r="O39" s="246">
        <f t="shared" si="15"/>
        <v>0</v>
      </c>
      <c r="P39" s="246">
        <f t="shared" si="15"/>
        <v>0</v>
      </c>
      <c r="Q39" s="246">
        <f t="shared" si="15"/>
        <v>0</v>
      </c>
      <c r="R39" s="246">
        <f t="shared" si="15"/>
        <v>0</v>
      </c>
      <c r="S39" s="246">
        <f t="shared" si="15"/>
        <v>0</v>
      </c>
      <c r="T39" s="246">
        <f t="shared" si="15"/>
        <v>0</v>
      </c>
      <c r="U39" s="246">
        <f t="shared" si="15"/>
        <v>0</v>
      </c>
      <c r="V39" s="246">
        <f t="shared" si="15"/>
        <v>0</v>
      </c>
      <c r="W39" s="246">
        <f t="shared" si="15"/>
        <v>0</v>
      </c>
      <c r="X39" s="246">
        <f t="shared" si="15"/>
        <v>0</v>
      </c>
      <c r="Y39" s="246">
        <f t="shared" si="15"/>
        <v>0</v>
      </c>
    </row>
    <row r="40" spans="2:25" outlineLevel="1" x14ac:dyDescent="0.25">
      <c r="B40" s="179" t="s">
        <v>236</v>
      </c>
      <c r="C40" s="179" t="s">
        <v>89</v>
      </c>
      <c r="D40" s="247" t="s">
        <v>13</v>
      </c>
      <c r="E40" s="248">
        <f t="shared" si="1"/>
        <v>0</v>
      </c>
      <c r="F40" s="124">
        <f>SUM(F41:F46)</f>
        <v>0</v>
      </c>
      <c r="G40" s="124">
        <f>SUM(G41:G46)</f>
        <v>0</v>
      </c>
      <c r="H40" s="124">
        <f>SUM(I40:T40)</f>
        <v>0</v>
      </c>
      <c r="I40" s="124">
        <f t="shared" ref="I40:Y40" si="16">SUM(I41:I46)</f>
        <v>0</v>
      </c>
      <c r="J40" s="124">
        <f t="shared" si="16"/>
        <v>0</v>
      </c>
      <c r="K40" s="124">
        <f t="shared" si="16"/>
        <v>0</v>
      </c>
      <c r="L40" s="124">
        <f t="shared" si="16"/>
        <v>0</v>
      </c>
      <c r="M40" s="124">
        <f t="shared" si="16"/>
        <v>0</v>
      </c>
      <c r="N40" s="124">
        <f t="shared" si="16"/>
        <v>0</v>
      </c>
      <c r="O40" s="124">
        <f t="shared" si="16"/>
        <v>0</v>
      </c>
      <c r="P40" s="124">
        <f t="shared" si="16"/>
        <v>0</v>
      </c>
      <c r="Q40" s="124">
        <f t="shared" si="16"/>
        <v>0</v>
      </c>
      <c r="R40" s="124">
        <f t="shared" si="16"/>
        <v>0</v>
      </c>
      <c r="S40" s="124">
        <f t="shared" si="16"/>
        <v>0</v>
      </c>
      <c r="T40" s="124">
        <f t="shared" si="16"/>
        <v>0</v>
      </c>
      <c r="U40" s="124">
        <f t="shared" si="16"/>
        <v>0</v>
      </c>
      <c r="V40" s="124">
        <f t="shared" si="16"/>
        <v>0</v>
      </c>
      <c r="W40" s="124">
        <f t="shared" si="16"/>
        <v>0</v>
      </c>
      <c r="X40" s="124">
        <f t="shared" si="16"/>
        <v>0</v>
      </c>
      <c r="Y40" s="124">
        <f t="shared" si="16"/>
        <v>0</v>
      </c>
    </row>
    <row r="41" spans="2:25" outlineLevel="2" x14ac:dyDescent="0.25">
      <c r="B41" s="179" t="s">
        <v>252</v>
      </c>
      <c r="C41" s="179"/>
      <c r="D41" s="247"/>
      <c r="E41" s="248">
        <f t="shared" si="1"/>
        <v>0</v>
      </c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</row>
    <row r="42" spans="2:25" outlineLevel="2" x14ac:dyDescent="0.25">
      <c r="B42" s="179" t="s">
        <v>253</v>
      </c>
      <c r="C42" s="179"/>
      <c r="D42" s="247"/>
      <c r="E42" s="248">
        <f t="shared" si="1"/>
        <v>0</v>
      </c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</row>
    <row r="43" spans="2:25" outlineLevel="2" x14ac:dyDescent="0.25">
      <c r="B43" s="179" t="s">
        <v>254</v>
      </c>
      <c r="C43" s="179"/>
      <c r="D43" s="247"/>
      <c r="E43" s="248">
        <f t="shared" si="1"/>
        <v>0</v>
      </c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</row>
    <row r="44" spans="2:25" outlineLevel="2" x14ac:dyDescent="0.25">
      <c r="B44" s="179" t="s">
        <v>255</v>
      </c>
      <c r="C44" s="179"/>
      <c r="D44" s="247"/>
      <c r="E44" s="248">
        <f t="shared" si="1"/>
        <v>0</v>
      </c>
      <c r="F44" s="222"/>
      <c r="G44" s="222"/>
      <c r="H44" s="222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</row>
    <row r="45" spans="2:25" outlineLevel="2" x14ac:dyDescent="0.25">
      <c r="B45" s="179" t="s">
        <v>256</v>
      </c>
      <c r="C45" s="179"/>
      <c r="D45" s="247"/>
      <c r="E45" s="248">
        <f t="shared" si="1"/>
        <v>0</v>
      </c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</row>
    <row r="46" spans="2:25" outlineLevel="2" x14ac:dyDescent="0.25">
      <c r="B46" s="179" t="s">
        <v>257</v>
      </c>
      <c r="C46" s="179"/>
      <c r="D46" s="247"/>
      <c r="E46" s="248">
        <f t="shared" si="1"/>
        <v>0</v>
      </c>
      <c r="F46" s="222"/>
      <c r="G46" s="222"/>
      <c r="H46" s="222"/>
      <c r="I46" s="222"/>
      <c r="J46" s="222"/>
      <c r="K46" s="222"/>
      <c r="L46" s="222"/>
      <c r="M46" s="222"/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</row>
    <row r="47" spans="2:25" outlineLevel="1" x14ac:dyDescent="0.25">
      <c r="B47" s="179" t="s">
        <v>237</v>
      </c>
      <c r="C47" s="179" t="s">
        <v>40</v>
      </c>
      <c r="D47" s="247" t="s">
        <v>13</v>
      </c>
      <c r="E47" s="248">
        <f t="shared" si="1"/>
        <v>0</v>
      </c>
      <c r="F47" s="124">
        <f>SUM(F48:F53)</f>
        <v>0</v>
      </c>
      <c r="G47" s="124">
        <f>SUM(G48:G53)</f>
        <v>0</v>
      </c>
      <c r="H47" s="124">
        <f>SUM(I47:T47)</f>
        <v>0</v>
      </c>
      <c r="I47" s="124">
        <f t="shared" ref="I47:Y47" si="17">SUM(I48:I53)</f>
        <v>0</v>
      </c>
      <c r="J47" s="124">
        <f t="shared" si="17"/>
        <v>0</v>
      </c>
      <c r="K47" s="124">
        <f t="shared" si="17"/>
        <v>0</v>
      </c>
      <c r="L47" s="124">
        <f t="shared" si="17"/>
        <v>0</v>
      </c>
      <c r="M47" s="124">
        <f t="shared" si="17"/>
        <v>0</v>
      </c>
      <c r="N47" s="124">
        <f t="shared" si="17"/>
        <v>0</v>
      </c>
      <c r="O47" s="124">
        <f t="shared" si="17"/>
        <v>0</v>
      </c>
      <c r="P47" s="124">
        <f t="shared" si="17"/>
        <v>0</v>
      </c>
      <c r="Q47" s="124">
        <f t="shared" si="17"/>
        <v>0</v>
      </c>
      <c r="R47" s="124">
        <f t="shared" si="17"/>
        <v>0</v>
      </c>
      <c r="S47" s="124">
        <f t="shared" si="17"/>
        <v>0</v>
      </c>
      <c r="T47" s="124">
        <f t="shared" si="17"/>
        <v>0</v>
      </c>
      <c r="U47" s="124">
        <f t="shared" si="17"/>
        <v>0</v>
      </c>
      <c r="V47" s="124">
        <f t="shared" si="17"/>
        <v>0</v>
      </c>
      <c r="W47" s="124">
        <f t="shared" si="17"/>
        <v>0</v>
      </c>
      <c r="X47" s="124">
        <f t="shared" si="17"/>
        <v>0</v>
      </c>
      <c r="Y47" s="124">
        <f t="shared" si="17"/>
        <v>0</v>
      </c>
    </row>
    <row r="48" spans="2:25" outlineLevel="2" x14ac:dyDescent="0.25">
      <c r="B48" s="179" t="s">
        <v>258</v>
      </c>
      <c r="C48" s="179"/>
      <c r="D48" s="255"/>
      <c r="E48" s="256">
        <f t="shared" si="1"/>
        <v>0</v>
      </c>
      <c r="F48" s="220"/>
      <c r="G48" s="220"/>
      <c r="H48" s="220"/>
      <c r="I48" s="220"/>
      <c r="J48" s="220"/>
      <c r="K48" s="220"/>
      <c r="L48" s="220"/>
      <c r="M48" s="220"/>
      <c r="N48" s="220"/>
      <c r="O48" s="220"/>
      <c r="P48" s="220"/>
      <c r="Q48" s="220"/>
      <c r="R48" s="220"/>
      <c r="S48" s="220"/>
      <c r="T48" s="220"/>
      <c r="U48" s="220"/>
      <c r="V48" s="220"/>
      <c r="W48" s="220"/>
      <c r="X48" s="220"/>
      <c r="Y48" s="220"/>
    </row>
    <row r="49" spans="2:25" outlineLevel="2" x14ac:dyDescent="0.25">
      <c r="B49" s="179" t="s">
        <v>259</v>
      </c>
      <c r="C49" s="179"/>
      <c r="D49" s="255"/>
      <c r="E49" s="256">
        <f t="shared" si="1"/>
        <v>0</v>
      </c>
      <c r="F49" s="220"/>
      <c r="G49" s="220"/>
      <c r="H49" s="220"/>
      <c r="I49" s="220"/>
      <c r="J49" s="220"/>
      <c r="K49" s="220"/>
      <c r="L49" s="220"/>
      <c r="M49" s="220"/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</row>
    <row r="50" spans="2:25" outlineLevel="2" x14ac:dyDescent="0.25">
      <c r="B50" s="179" t="s">
        <v>260</v>
      </c>
      <c r="C50" s="179"/>
      <c r="D50" s="255"/>
      <c r="E50" s="256">
        <f t="shared" si="1"/>
        <v>0</v>
      </c>
      <c r="F50" s="220"/>
      <c r="G50" s="220"/>
      <c r="H50" s="220"/>
      <c r="I50" s="220"/>
      <c r="J50" s="220"/>
      <c r="K50" s="220"/>
      <c r="L50" s="220"/>
      <c r="M50" s="220"/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</row>
    <row r="51" spans="2:25" outlineLevel="2" x14ac:dyDescent="0.25">
      <c r="B51" s="179" t="s">
        <v>261</v>
      </c>
      <c r="C51" s="179"/>
      <c r="D51" s="255"/>
      <c r="E51" s="256">
        <f t="shared" si="1"/>
        <v>0</v>
      </c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</row>
    <row r="52" spans="2:25" outlineLevel="2" x14ac:dyDescent="0.25">
      <c r="B52" s="179" t="s">
        <v>262</v>
      </c>
      <c r="C52" s="179"/>
      <c r="D52" s="255"/>
      <c r="E52" s="256">
        <f t="shared" si="1"/>
        <v>0</v>
      </c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</row>
    <row r="53" spans="2:25" outlineLevel="2" x14ac:dyDescent="0.25">
      <c r="B53" s="179" t="s">
        <v>263</v>
      </c>
      <c r="C53" s="179"/>
      <c r="D53" s="255"/>
      <c r="E53" s="256">
        <f t="shared" si="1"/>
        <v>0</v>
      </c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</row>
    <row r="54" spans="2:25" x14ac:dyDescent="0.25">
      <c r="B54" s="17" t="s">
        <v>131</v>
      </c>
      <c r="C54" s="177" t="str">
        <f>'ИД (Уберизация зак)'!C42</f>
        <v>в т.ч. на этап Разработка и внедрение</v>
      </c>
      <c r="D54" s="238" t="s">
        <v>13</v>
      </c>
      <c r="E54" s="160">
        <f t="shared" si="1"/>
        <v>52600</v>
      </c>
      <c r="F54" s="246">
        <f>F55+F63+F70</f>
        <v>0</v>
      </c>
      <c r="G54" s="246">
        <f t="shared" ref="G54:Y54" si="18">G55+G63+G70</f>
        <v>0</v>
      </c>
      <c r="H54" s="246">
        <f t="shared" si="18"/>
        <v>0</v>
      </c>
      <c r="I54" s="246">
        <f t="shared" si="18"/>
        <v>0</v>
      </c>
      <c r="J54" s="246">
        <f t="shared" si="18"/>
        <v>0</v>
      </c>
      <c r="K54" s="246">
        <f t="shared" si="18"/>
        <v>0</v>
      </c>
      <c r="L54" s="246">
        <f t="shared" si="18"/>
        <v>0</v>
      </c>
      <c r="M54" s="246">
        <f t="shared" si="18"/>
        <v>0</v>
      </c>
      <c r="N54" s="246">
        <f t="shared" si="18"/>
        <v>0</v>
      </c>
      <c r="O54" s="246">
        <f t="shared" si="18"/>
        <v>0</v>
      </c>
      <c r="P54" s="246">
        <f t="shared" si="18"/>
        <v>0</v>
      </c>
      <c r="Q54" s="246">
        <f t="shared" si="18"/>
        <v>0</v>
      </c>
      <c r="R54" s="246">
        <f t="shared" si="18"/>
        <v>0</v>
      </c>
      <c r="S54" s="246">
        <f t="shared" si="18"/>
        <v>0</v>
      </c>
      <c r="T54" s="246">
        <f t="shared" si="18"/>
        <v>0</v>
      </c>
      <c r="U54" s="246">
        <f t="shared" si="18"/>
        <v>0</v>
      </c>
      <c r="V54" s="246">
        <f t="shared" si="18"/>
        <v>48300</v>
      </c>
      <c r="W54" s="246"/>
      <c r="X54" s="246"/>
      <c r="Y54" s="246">
        <f t="shared" si="18"/>
        <v>4300</v>
      </c>
    </row>
    <row r="55" spans="2:25" outlineLevel="1" x14ac:dyDescent="0.25">
      <c r="B55" s="254" t="s">
        <v>238</v>
      </c>
      <c r="C55" s="179" t="s">
        <v>89</v>
      </c>
      <c r="D55" s="247" t="s">
        <v>13</v>
      </c>
      <c r="E55" s="248">
        <f t="shared" si="1"/>
        <v>38600</v>
      </c>
      <c r="F55" s="124">
        <f>SUM(F56:F61)</f>
        <v>0</v>
      </c>
      <c r="G55" s="124">
        <f>SUM(G56:G61)</f>
        <v>0</v>
      </c>
      <c r="H55" s="124">
        <f>SUM(I55:T55)</f>
        <v>0</v>
      </c>
      <c r="I55" s="124">
        <f t="shared" ref="I55:Y55" si="19">SUM(I56:I61)</f>
        <v>0</v>
      </c>
      <c r="J55" s="124">
        <f t="shared" si="19"/>
        <v>0</v>
      </c>
      <c r="K55" s="124">
        <f t="shared" si="19"/>
        <v>0</v>
      </c>
      <c r="L55" s="124">
        <f t="shared" si="19"/>
        <v>0</v>
      </c>
      <c r="M55" s="124">
        <f t="shared" si="19"/>
        <v>0</v>
      </c>
      <c r="N55" s="124">
        <f t="shared" si="19"/>
        <v>0</v>
      </c>
      <c r="O55" s="124">
        <f t="shared" si="19"/>
        <v>0</v>
      </c>
      <c r="P55" s="124">
        <f t="shared" si="19"/>
        <v>0</v>
      </c>
      <c r="Q55" s="124">
        <f t="shared" si="19"/>
        <v>0</v>
      </c>
      <c r="R55" s="124">
        <f t="shared" si="19"/>
        <v>0</v>
      </c>
      <c r="S55" s="124">
        <f t="shared" si="19"/>
        <v>0</v>
      </c>
      <c r="T55" s="124">
        <f t="shared" si="19"/>
        <v>0</v>
      </c>
      <c r="U55" s="124">
        <f t="shared" si="19"/>
        <v>0</v>
      </c>
      <c r="V55" s="124">
        <f>SUM(V56:V61)</f>
        <v>38600</v>
      </c>
      <c r="W55" s="124"/>
      <c r="X55" s="124"/>
      <c r="Y55" s="124">
        <f t="shared" si="19"/>
        <v>0</v>
      </c>
    </row>
    <row r="56" spans="2:25" outlineLevel="2" x14ac:dyDescent="0.25">
      <c r="B56" s="254" t="s">
        <v>264</v>
      </c>
      <c r="C56" s="180" t="s">
        <v>1227</v>
      </c>
      <c r="D56" s="247"/>
      <c r="E56" s="248">
        <f t="shared" si="1"/>
        <v>27880</v>
      </c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U56" s="222"/>
      <c r="V56" s="222">
        <v>27880</v>
      </c>
      <c r="W56" s="220"/>
      <c r="X56" s="220"/>
      <c r="Y56" s="222"/>
    </row>
    <row r="57" spans="2:25" outlineLevel="2" x14ac:dyDescent="0.25">
      <c r="B57" s="254" t="s">
        <v>265</v>
      </c>
      <c r="C57" s="180" t="s">
        <v>1222</v>
      </c>
      <c r="D57" s="247"/>
      <c r="E57" s="248">
        <f t="shared" si="1"/>
        <v>2800</v>
      </c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>
        <v>2800</v>
      </c>
      <c r="W57" s="222"/>
      <c r="X57" s="222"/>
      <c r="Y57" s="222"/>
    </row>
    <row r="58" spans="2:25" outlineLevel="2" x14ac:dyDescent="0.25">
      <c r="B58" s="254" t="s">
        <v>266</v>
      </c>
      <c r="C58" s="180" t="s">
        <v>1223</v>
      </c>
      <c r="D58" s="247"/>
      <c r="E58" s="248">
        <f t="shared" si="1"/>
        <v>700</v>
      </c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2">
        <v>700</v>
      </c>
      <c r="W58" s="222"/>
      <c r="X58" s="222"/>
      <c r="Y58" s="222"/>
    </row>
    <row r="59" spans="2:25" outlineLevel="2" x14ac:dyDescent="0.25">
      <c r="B59" s="254" t="s">
        <v>267</v>
      </c>
      <c r="C59" s="180" t="s">
        <v>1224</v>
      </c>
      <c r="D59" s="247"/>
      <c r="E59" s="248">
        <f t="shared" si="1"/>
        <v>2950</v>
      </c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2"/>
      <c r="V59" s="222">
        <v>2950</v>
      </c>
      <c r="W59" s="222"/>
      <c r="X59" s="222"/>
      <c r="Y59" s="222"/>
    </row>
    <row r="60" spans="2:25" outlineLevel="2" x14ac:dyDescent="0.25">
      <c r="B60" s="254" t="s">
        <v>268</v>
      </c>
      <c r="C60" s="180" t="s">
        <v>1225</v>
      </c>
      <c r="D60" s="247"/>
      <c r="E60" s="248">
        <f t="shared" si="1"/>
        <v>3470</v>
      </c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2"/>
      <c r="V60" s="222">
        <v>3470</v>
      </c>
      <c r="W60" s="222"/>
      <c r="X60" s="222"/>
      <c r="Y60" s="222"/>
    </row>
    <row r="61" spans="2:25" outlineLevel="2" x14ac:dyDescent="0.25">
      <c r="B61" s="254" t="s">
        <v>269</v>
      </c>
      <c r="C61" s="180" t="s">
        <v>1226</v>
      </c>
      <c r="D61" s="247"/>
      <c r="E61" s="248">
        <f t="shared" si="1"/>
        <v>800</v>
      </c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>
        <v>800</v>
      </c>
      <c r="W61" s="222"/>
      <c r="X61" s="222"/>
      <c r="Y61" s="222"/>
    </row>
    <row r="62" spans="2:25" outlineLevel="2" x14ac:dyDescent="0.25">
      <c r="B62" s="254"/>
      <c r="C62" s="180"/>
      <c r="D62" s="247"/>
      <c r="E62" s="248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</row>
    <row r="63" spans="2:25" outlineLevel="1" x14ac:dyDescent="0.25">
      <c r="B63" s="179" t="s">
        <v>239</v>
      </c>
      <c r="C63" s="179" t="s">
        <v>40</v>
      </c>
      <c r="D63" s="247" t="s">
        <v>13</v>
      </c>
      <c r="E63" s="248">
        <f t="shared" si="1"/>
        <v>5400</v>
      </c>
      <c r="F63" s="124">
        <f>SUM(F64:F69)</f>
        <v>0</v>
      </c>
      <c r="G63" s="124">
        <f>SUM(G64:G69)</f>
        <v>0</v>
      </c>
      <c r="H63" s="124">
        <f>SUM(I63:T63)</f>
        <v>0</v>
      </c>
      <c r="I63" s="124">
        <f t="shared" ref="I63:Y63" si="20">SUM(I64:I69)</f>
        <v>0</v>
      </c>
      <c r="J63" s="124">
        <f t="shared" si="20"/>
        <v>0</v>
      </c>
      <c r="K63" s="124">
        <f t="shared" si="20"/>
        <v>0</v>
      </c>
      <c r="L63" s="124">
        <f t="shared" si="20"/>
        <v>0</v>
      </c>
      <c r="M63" s="124">
        <f t="shared" si="20"/>
        <v>0</v>
      </c>
      <c r="N63" s="124">
        <f t="shared" si="20"/>
        <v>0</v>
      </c>
      <c r="O63" s="124">
        <f t="shared" si="20"/>
        <v>0</v>
      </c>
      <c r="P63" s="124">
        <f t="shared" si="20"/>
        <v>0</v>
      </c>
      <c r="Q63" s="124">
        <f t="shared" si="20"/>
        <v>0</v>
      </c>
      <c r="R63" s="124">
        <f t="shared" si="20"/>
        <v>0</v>
      </c>
      <c r="S63" s="124">
        <f t="shared" si="20"/>
        <v>0</v>
      </c>
      <c r="T63" s="124">
        <f t="shared" si="20"/>
        <v>0</v>
      </c>
      <c r="U63" s="124">
        <f t="shared" si="20"/>
        <v>0</v>
      </c>
      <c r="V63" s="124">
        <f t="shared" si="20"/>
        <v>5400</v>
      </c>
      <c r="W63" s="124"/>
      <c r="X63" s="124"/>
      <c r="Y63" s="124">
        <f t="shared" si="20"/>
        <v>0</v>
      </c>
    </row>
    <row r="64" spans="2:25" outlineLevel="2" x14ac:dyDescent="0.25">
      <c r="B64" s="179" t="s">
        <v>270</v>
      </c>
      <c r="C64" s="179"/>
      <c r="D64" s="247"/>
      <c r="E64" s="248">
        <f t="shared" si="1"/>
        <v>5400</v>
      </c>
      <c r="F64" s="222"/>
      <c r="G64" s="222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220"/>
      <c r="T64" s="220"/>
      <c r="U64" s="220"/>
      <c r="V64" s="220">
        <v>5400</v>
      </c>
      <c r="W64" s="220"/>
      <c r="X64" s="220"/>
      <c r="Y64" s="220"/>
    </row>
    <row r="65" spans="2:25" outlineLevel="2" x14ac:dyDescent="0.25">
      <c r="B65" s="179" t="s">
        <v>271</v>
      </c>
      <c r="C65" s="179"/>
      <c r="D65" s="247"/>
      <c r="E65" s="248">
        <f t="shared" si="1"/>
        <v>0</v>
      </c>
      <c r="F65" s="222"/>
      <c r="G65" s="222"/>
      <c r="H65" s="220"/>
      <c r="I65" s="220"/>
      <c r="J65" s="220"/>
      <c r="K65" s="220"/>
      <c r="L65" s="220"/>
      <c r="M65" s="220"/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</row>
    <row r="66" spans="2:25" outlineLevel="2" x14ac:dyDescent="0.25">
      <c r="B66" s="179" t="s">
        <v>272</v>
      </c>
      <c r="C66" s="179"/>
      <c r="D66" s="247"/>
      <c r="E66" s="248">
        <f t="shared" si="1"/>
        <v>0</v>
      </c>
      <c r="F66" s="222"/>
      <c r="G66" s="222"/>
      <c r="H66" s="220"/>
      <c r="I66" s="220"/>
      <c r="J66" s="220"/>
      <c r="K66" s="220"/>
      <c r="L66" s="220"/>
      <c r="M66" s="220"/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</row>
    <row r="67" spans="2:25" outlineLevel="2" x14ac:dyDescent="0.25">
      <c r="B67" s="179" t="s">
        <v>273</v>
      </c>
      <c r="C67" s="179"/>
      <c r="D67" s="247"/>
      <c r="E67" s="248">
        <f t="shared" si="1"/>
        <v>0</v>
      </c>
      <c r="F67" s="222"/>
      <c r="G67" s="222"/>
      <c r="H67" s="220"/>
      <c r="I67" s="220"/>
      <c r="J67" s="220"/>
      <c r="K67" s="220"/>
      <c r="L67" s="220"/>
      <c r="M67" s="220"/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</row>
    <row r="68" spans="2:25" outlineLevel="2" x14ac:dyDescent="0.25">
      <c r="B68" s="179" t="s">
        <v>274</v>
      </c>
      <c r="C68" s="179"/>
      <c r="D68" s="247"/>
      <c r="E68" s="248">
        <f t="shared" si="1"/>
        <v>0</v>
      </c>
      <c r="F68" s="222"/>
      <c r="G68" s="222"/>
      <c r="H68" s="220"/>
      <c r="I68" s="220"/>
      <c r="J68" s="220"/>
      <c r="K68" s="220"/>
      <c r="L68" s="220"/>
      <c r="M68" s="220"/>
      <c r="N68" s="220"/>
      <c r="O68" s="220"/>
      <c r="P68" s="220"/>
      <c r="Q68" s="220"/>
      <c r="R68" s="220"/>
      <c r="S68" s="220"/>
      <c r="T68" s="220"/>
      <c r="U68" s="220"/>
      <c r="V68" s="220"/>
      <c r="W68" s="220"/>
      <c r="X68" s="220"/>
      <c r="Y68" s="220"/>
    </row>
    <row r="69" spans="2:25" outlineLevel="2" x14ac:dyDescent="0.25">
      <c r="B69" s="179" t="s">
        <v>275</v>
      </c>
      <c r="C69" s="179"/>
      <c r="D69" s="247"/>
      <c r="E69" s="248">
        <f t="shared" si="1"/>
        <v>0</v>
      </c>
      <c r="F69" s="222"/>
      <c r="G69" s="222"/>
      <c r="H69" s="220"/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</row>
    <row r="70" spans="2:25" outlineLevel="1" x14ac:dyDescent="0.25">
      <c r="B70" s="180" t="s">
        <v>276</v>
      </c>
      <c r="C70" s="180" t="str">
        <f>'ИД (Уберизация зак)'!C45</f>
        <v>СЕРВИС</v>
      </c>
      <c r="D70" s="249" t="s">
        <v>13</v>
      </c>
      <c r="E70" s="250">
        <f t="shared" si="1"/>
        <v>17200</v>
      </c>
      <c r="F70" s="124">
        <f>SUM(F71:F76)</f>
        <v>0</v>
      </c>
      <c r="G70" s="124">
        <f>SUM(G71:G76)</f>
        <v>0</v>
      </c>
      <c r="H70" s="124">
        <f>SUM(I70:T70)</f>
        <v>0</v>
      </c>
      <c r="I70" s="124">
        <f t="shared" ref="I70:Y70" si="21">SUM(I71:I76)</f>
        <v>0</v>
      </c>
      <c r="J70" s="124">
        <f t="shared" si="21"/>
        <v>0</v>
      </c>
      <c r="K70" s="124">
        <f t="shared" si="21"/>
        <v>0</v>
      </c>
      <c r="L70" s="124">
        <f t="shared" si="21"/>
        <v>0</v>
      </c>
      <c r="M70" s="124">
        <f t="shared" si="21"/>
        <v>0</v>
      </c>
      <c r="N70" s="124">
        <f t="shared" si="21"/>
        <v>0</v>
      </c>
      <c r="O70" s="124">
        <f t="shared" si="21"/>
        <v>0</v>
      </c>
      <c r="P70" s="124">
        <f t="shared" si="21"/>
        <v>0</v>
      </c>
      <c r="Q70" s="124">
        <f t="shared" si="21"/>
        <v>0</v>
      </c>
      <c r="R70" s="124">
        <f t="shared" si="21"/>
        <v>0</v>
      </c>
      <c r="S70" s="124">
        <f t="shared" si="21"/>
        <v>0</v>
      </c>
      <c r="T70" s="124">
        <f t="shared" si="21"/>
        <v>0</v>
      </c>
      <c r="U70" s="124">
        <f t="shared" si="21"/>
        <v>0</v>
      </c>
      <c r="V70" s="124">
        <f t="shared" si="21"/>
        <v>4300</v>
      </c>
      <c r="W70" s="124">
        <f t="shared" si="21"/>
        <v>4300</v>
      </c>
      <c r="X70" s="124">
        <f t="shared" si="21"/>
        <v>4300</v>
      </c>
      <c r="Y70" s="124">
        <f t="shared" si="21"/>
        <v>4300</v>
      </c>
    </row>
    <row r="71" spans="2:25" outlineLevel="2" x14ac:dyDescent="0.25">
      <c r="B71" s="180" t="s">
        <v>277</v>
      </c>
      <c r="C71" s="179"/>
      <c r="D71" s="247"/>
      <c r="E71" s="248">
        <f t="shared" ref="E71:E76" si="22">F71+G71+H71+U71+V71+W71+X71+Y71</f>
        <v>17200</v>
      </c>
      <c r="F71" s="222"/>
      <c r="G71" s="222"/>
      <c r="H71" s="220"/>
      <c r="I71" s="220"/>
      <c r="J71" s="220"/>
      <c r="K71" s="220"/>
      <c r="L71" s="220"/>
      <c r="M71" s="220"/>
      <c r="N71" s="220"/>
      <c r="O71" s="220"/>
      <c r="P71" s="220"/>
      <c r="Q71" s="220"/>
      <c r="R71" s="220"/>
      <c r="S71" s="220"/>
      <c r="T71" s="220"/>
      <c r="U71" s="220"/>
      <c r="V71" s="220">
        <v>4300</v>
      </c>
      <c r="W71" s="220">
        <v>4300</v>
      </c>
      <c r="X71" s="220">
        <v>4300</v>
      </c>
      <c r="Y71" s="220">
        <v>4300</v>
      </c>
    </row>
    <row r="72" spans="2:25" outlineLevel="2" x14ac:dyDescent="0.25">
      <c r="B72" s="180" t="s">
        <v>278</v>
      </c>
      <c r="C72" s="179"/>
      <c r="D72" s="247"/>
      <c r="E72" s="248">
        <f t="shared" si="22"/>
        <v>0</v>
      </c>
      <c r="F72" s="222"/>
      <c r="G72" s="222"/>
      <c r="H72" s="220"/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</row>
    <row r="73" spans="2:25" outlineLevel="2" x14ac:dyDescent="0.25">
      <c r="B73" s="180" t="s">
        <v>279</v>
      </c>
      <c r="C73" s="179"/>
      <c r="D73" s="247"/>
      <c r="E73" s="248">
        <f t="shared" si="22"/>
        <v>0</v>
      </c>
      <c r="F73" s="222"/>
      <c r="G73" s="222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</row>
    <row r="74" spans="2:25" outlineLevel="2" x14ac:dyDescent="0.25">
      <c r="B74" s="180" t="s">
        <v>280</v>
      </c>
      <c r="C74" s="179"/>
      <c r="D74" s="247"/>
      <c r="E74" s="248">
        <f t="shared" si="22"/>
        <v>0</v>
      </c>
      <c r="F74" s="222"/>
      <c r="G74" s="222"/>
      <c r="H74" s="220"/>
      <c r="I74" s="220"/>
      <c r="J74" s="220"/>
      <c r="K74" s="220"/>
      <c r="L74" s="220"/>
      <c r="M74" s="220"/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</row>
    <row r="75" spans="2:25" outlineLevel="2" x14ac:dyDescent="0.25">
      <c r="B75" s="180" t="s">
        <v>281</v>
      </c>
      <c r="C75" s="179"/>
      <c r="D75" s="247"/>
      <c r="E75" s="248">
        <f t="shared" si="22"/>
        <v>0</v>
      </c>
      <c r="F75" s="222"/>
      <c r="G75" s="222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</row>
    <row r="76" spans="2:25" outlineLevel="2" x14ac:dyDescent="0.25">
      <c r="B76" s="180" t="s">
        <v>282</v>
      </c>
      <c r="C76" s="179"/>
      <c r="D76" s="247"/>
      <c r="E76" s="248">
        <f t="shared" si="22"/>
        <v>0</v>
      </c>
      <c r="F76" s="222"/>
      <c r="G76" s="222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</row>
  </sheetData>
  <mergeCells count="12">
    <mergeCell ref="Y3:Y4"/>
    <mergeCell ref="B3:B4"/>
    <mergeCell ref="C3:C4"/>
    <mergeCell ref="D3:D4"/>
    <mergeCell ref="E3:E4"/>
    <mergeCell ref="F3:F4"/>
    <mergeCell ref="G3:G4"/>
    <mergeCell ref="H3:T3"/>
    <mergeCell ref="U3:U4"/>
    <mergeCell ref="V3:V4"/>
    <mergeCell ref="W3:W4"/>
    <mergeCell ref="X3:X4"/>
  </mergeCells>
  <conditionalFormatting sqref="F26:F31 F33:F38">
    <cfRule type="cellIs" dxfId="154" priority="49" stopIfTrue="1" operator="equal">
      <formula>0</formula>
    </cfRule>
  </conditionalFormatting>
  <conditionalFormatting sqref="E6:E8">
    <cfRule type="cellIs" dxfId="153" priority="108" stopIfTrue="1" operator="equal">
      <formula>0</formula>
    </cfRule>
  </conditionalFormatting>
  <conditionalFormatting sqref="E71:E76">
    <cfRule type="cellIs" dxfId="152" priority="63" stopIfTrue="1" operator="equal">
      <formula>0</formula>
    </cfRule>
  </conditionalFormatting>
  <conditionalFormatting sqref="E5">
    <cfRule type="cellIs" dxfId="151" priority="106" stopIfTrue="1" operator="equal">
      <formula>0</formula>
    </cfRule>
  </conditionalFormatting>
  <conditionalFormatting sqref="E9">
    <cfRule type="cellIs" dxfId="150" priority="104" stopIfTrue="1" operator="equal">
      <formula>0</formula>
    </cfRule>
  </conditionalFormatting>
  <conditionalFormatting sqref="E24">
    <cfRule type="cellIs" dxfId="149" priority="103" stopIfTrue="1" operator="equal">
      <formula>0</formula>
    </cfRule>
  </conditionalFormatting>
  <conditionalFormatting sqref="E39">
    <cfRule type="cellIs" dxfId="148" priority="102" stopIfTrue="1" operator="equal">
      <formula>0</formula>
    </cfRule>
  </conditionalFormatting>
  <conditionalFormatting sqref="E54">
    <cfRule type="cellIs" dxfId="147" priority="101" stopIfTrue="1" operator="equal">
      <formula>0</formula>
    </cfRule>
  </conditionalFormatting>
  <conditionalFormatting sqref="E10:E23">
    <cfRule type="cellIs" dxfId="146" priority="100" stopIfTrue="1" operator="equal">
      <formula>0</formula>
    </cfRule>
  </conditionalFormatting>
  <conditionalFormatting sqref="E40:E53">
    <cfRule type="cellIs" dxfId="145" priority="96" stopIfTrue="1" operator="equal">
      <formula>0</formula>
    </cfRule>
  </conditionalFormatting>
  <conditionalFormatting sqref="F5:Y5">
    <cfRule type="cellIs" dxfId="144" priority="51" stopIfTrue="1" operator="equal">
      <formula>0</formula>
    </cfRule>
  </conditionalFormatting>
  <conditionalFormatting sqref="E55:E70">
    <cfRule type="cellIs" dxfId="143" priority="94" stopIfTrue="1" operator="equal">
      <formula>0</formula>
    </cfRule>
  </conditionalFormatting>
  <conditionalFormatting sqref="E25:E38">
    <cfRule type="cellIs" dxfId="142" priority="98" stopIfTrue="1" operator="equal">
      <formula>0</formula>
    </cfRule>
  </conditionalFormatting>
  <conditionalFormatting sqref="G26:Y31 G33:U38 W33:Y38">
    <cfRule type="cellIs" dxfId="141" priority="42" stopIfTrue="1" operator="equal">
      <formula>0</formula>
    </cfRule>
  </conditionalFormatting>
  <conditionalFormatting sqref="F41:F46 F48:F53">
    <cfRule type="cellIs" dxfId="140" priority="48" stopIfTrue="1" operator="equal">
      <formula>0</formula>
    </cfRule>
  </conditionalFormatting>
  <conditionalFormatting sqref="F56:F62 F64:F69">
    <cfRule type="cellIs" dxfId="139" priority="47" stopIfTrue="1" operator="equal">
      <formula>0</formula>
    </cfRule>
  </conditionalFormatting>
  <conditionalFormatting sqref="G6:Y8">
    <cfRule type="cellIs" dxfId="138" priority="46" stopIfTrue="1" operator="equal">
      <formula>0</formula>
    </cfRule>
  </conditionalFormatting>
  <conditionalFormatting sqref="G5:Y5">
    <cfRule type="cellIs" dxfId="137" priority="45" stopIfTrue="1" operator="equal">
      <formula>0</formula>
    </cfRule>
  </conditionalFormatting>
  <conditionalFormatting sqref="H11:Y16 H10 H23:Y23 H18:T22 V18:Y22">
    <cfRule type="cellIs" dxfId="136" priority="43" stopIfTrue="1" operator="equal">
      <formula>0</formula>
    </cfRule>
  </conditionalFormatting>
  <conditionalFormatting sqref="F9 H9:Y9">
    <cfRule type="cellIs" dxfId="135" priority="44" stopIfTrue="1" operator="equal">
      <formula>0</formula>
    </cfRule>
  </conditionalFormatting>
  <conditionalFormatting sqref="G41:Y46 G48:Y53">
    <cfRule type="cellIs" dxfId="134" priority="41" stopIfTrue="1" operator="equal">
      <formula>0</formula>
    </cfRule>
  </conditionalFormatting>
  <conditionalFormatting sqref="G56:V56 G64:Y69 Y56:Y62 G57:U62">
    <cfRule type="cellIs" dxfId="133" priority="40" stopIfTrue="1" operator="equal">
      <formula>0</formula>
    </cfRule>
  </conditionalFormatting>
  <conditionalFormatting sqref="I10:Y10">
    <cfRule type="cellIs" dxfId="132" priority="39" stopIfTrue="1" operator="equal">
      <formula>0</formula>
    </cfRule>
  </conditionalFormatting>
  <conditionalFormatting sqref="F17">
    <cfRule type="cellIs" dxfId="131" priority="38" stopIfTrue="1" operator="equal">
      <formula>0</formula>
    </cfRule>
  </conditionalFormatting>
  <conditionalFormatting sqref="H17">
    <cfRule type="cellIs" dxfId="130" priority="37" stopIfTrue="1" operator="equal">
      <formula>0</formula>
    </cfRule>
  </conditionalFormatting>
  <conditionalFormatting sqref="I17:Y17">
    <cfRule type="cellIs" dxfId="129" priority="36" stopIfTrue="1" operator="equal">
      <formula>0</formula>
    </cfRule>
  </conditionalFormatting>
  <conditionalFormatting sqref="F25:G25">
    <cfRule type="cellIs" dxfId="128" priority="35" stopIfTrue="1" operator="equal">
      <formula>0</formula>
    </cfRule>
  </conditionalFormatting>
  <conditionalFormatting sqref="H25">
    <cfRule type="cellIs" dxfId="127" priority="34" stopIfTrue="1" operator="equal">
      <formula>0</formula>
    </cfRule>
  </conditionalFormatting>
  <conditionalFormatting sqref="I25:Y25">
    <cfRule type="cellIs" dxfId="126" priority="33" stopIfTrue="1" operator="equal">
      <formula>0</formula>
    </cfRule>
  </conditionalFormatting>
  <conditionalFormatting sqref="F32:G32">
    <cfRule type="cellIs" dxfId="125" priority="32" stopIfTrue="1" operator="equal">
      <formula>0</formula>
    </cfRule>
  </conditionalFormatting>
  <conditionalFormatting sqref="H32">
    <cfRule type="cellIs" dxfId="124" priority="31" stopIfTrue="1" operator="equal">
      <formula>0</formula>
    </cfRule>
  </conditionalFormatting>
  <conditionalFormatting sqref="I32:Y32">
    <cfRule type="cellIs" dxfId="123" priority="30" stopIfTrue="1" operator="equal">
      <formula>0</formula>
    </cfRule>
  </conditionalFormatting>
  <conditionalFormatting sqref="F40:G40">
    <cfRule type="cellIs" dxfId="122" priority="29" stopIfTrue="1" operator="equal">
      <formula>0</formula>
    </cfRule>
  </conditionalFormatting>
  <conditionalFormatting sqref="H40">
    <cfRule type="cellIs" dxfId="121" priority="28" stopIfTrue="1" operator="equal">
      <formula>0</formula>
    </cfRule>
  </conditionalFormatting>
  <conditionalFormatting sqref="I40:Y40">
    <cfRule type="cellIs" dxfId="120" priority="27" stopIfTrue="1" operator="equal">
      <formula>0</formula>
    </cfRule>
  </conditionalFormatting>
  <conditionalFormatting sqref="F47:G47">
    <cfRule type="cellIs" dxfId="119" priority="26" stopIfTrue="1" operator="equal">
      <formula>0</formula>
    </cfRule>
  </conditionalFormatting>
  <conditionalFormatting sqref="H47">
    <cfRule type="cellIs" dxfId="118" priority="25" stopIfTrue="1" operator="equal">
      <formula>0</formula>
    </cfRule>
  </conditionalFormatting>
  <conditionalFormatting sqref="I47:Y47">
    <cfRule type="cellIs" dxfId="117" priority="24" stopIfTrue="1" operator="equal">
      <formula>0</formula>
    </cfRule>
  </conditionalFormatting>
  <conditionalFormatting sqref="F55:G55">
    <cfRule type="cellIs" dxfId="116" priority="23" stopIfTrue="1" operator="equal">
      <formula>0</formula>
    </cfRule>
  </conditionalFormatting>
  <conditionalFormatting sqref="H55">
    <cfRule type="cellIs" dxfId="115" priority="22" stopIfTrue="1" operator="equal">
      <formula>0</formula>
    </cfRule>
  </conditionalFormatting>
  <conditionalFormatting sqref="I55:Y55">
    <cfRule type="cellIs" dxfId="114" priority="21" stopIfTrue="1" operator="equal">
      <formula>0</formula>
    </cfRule>
  </conditionalFormatting>
  <conditionalFormatting sqref="F63:G63">
    <cfRule type="cellIs" dxfId="113" priority="20" stopIfTrue="1" operator="equal">
      <formula>0</formula>
    </cfRule>
  </conditionalFormatting>
  <conditionalFormatting sqref="I63:Y63">
    <cfRule type="cellIs" dxfId="112" priority="18" stopIfTrue="1" operator="equal">
      <formula>0</formula>
    </cfRule>
  </conditionalFormatting>
  <conditionalFormatting sqref="F71:F76">
    <cfRule type="cellIs" dxfId="111" priority="17" stopIfTrue="1" operator="equal">
      <formula>0</formula>
    </cfRule>
  </conditionalFormatting>
  <conditionalFormatting sqref="G71:Y76">
    <cfRule type="cellIs" dxfId="110" priority="16" stopIfTrue="1" operator="equal">
      <formula>0</formula>
    </cfRule>
  </conditionalFormatting>
  <conditionalFormatting sqref="F70:G70">
    <cfRule type="cellIs" dxfId="109" priority="15" stopIfTrue="1" operator="equal">
      <formula>0</formula>
    </cfRule>
  </conditionalFormatting>
  <conditionalFormatting sqref="H70">
    <cfRule type="cellIs" dxfId="108" priority="14" stopIfTrue="1" operator="equal">
      <formula>0</formula>
    </cfRule>
  </conditionalFormatting>
  <conditionalFormatting sqref="I70:Y70">
    <cfRule type="cellIs" dxfId="107" priority="13" stopIfTrue="1" operator="equal">
      <formula>0</formula>
    </cfRule>
  </conditionalFormatting>
  <conditionalFormatting sqref="G9">
    <cfRule type="cellIs" dxfId="106" priority="11" stopIfTrue="1" operator="equal">
      <formula>0</formula>
    </cfRule>
  </conditionalFormatting>
  <conditionalFormatting sqref="G10:G16 G18:G23">
    <cfRule type="cellIs" dxfId="105" priority="10" stopIfTrue="1" operator="equal">
      <formula>0</formula>
    </cfRule>
  </conditionalFormatting>
  <conditionalFormatting sqref="G17">
    <cfRule type="cellIs" dxfId="104" priority="9" stopIfTrue="1" operator="equal">
      <formula>0</formula>
    </cfRule>
  </conditionalFormatting>
  <conditionalFormatting sqref="F6:F8">
    <cfRule type="cellIs" dxfId="103" priority="52" stopIfTrue="1" operator="equal">
      <formula>0</formula>
    </cfRule>
  </conditionalFormatting>
  <conditionalFormatting sqref="F10:F16 F18:F23">
    <cfRule type="cellIs" dxfId="102" priority="50" stopIfTrue="1" operator="equal">
      <formula>0</formula>
    </cfRule>
  </conditionalFormatting>
  <conditionalFormatting sqref="H63">
    <cfRule type="cellIs" dxfId="101" priority="19" stopIfTrue="1" operator="equal">
      <formula>0</formula>
    </cfRule>
  </conditionalFormatting>
  <conditionalFormatting sqref="F24:Y24 F39:Y39 F54:Y54">
    <cfRule type="cellIs" dxfId="100" priority="12" stopIfTrue="1" operator="equal">
      <formula>0</formula>
    </cfRule>
  </conditionalFormatting>
  <conditionalFormatting sqref="X56">
    <cfRule type="cellIs" dxfId="99" priority="2" stopIfTrue="1" operator="equal">
      <formula>0</formula>
    </cfRule>
  </conditionalFormatting>
  <conditionalFormatting sqref="V34:V38">
    <cfRule type="cellIs" dxfId="98" priority="8" stopIfTrue="1" operator="equal">
      <formula>0</formula>
    </cfRule>
  </conditionalFormatting>
  <conditionalFormatting sqref="V33">
    <cfRule type="cellIs" dxfId="97" priority="7" stopIfTrue="1" operator="equal">
      <formula>0</formula>
    </cfRule>
  </conditionalFormatting>
  <conditionalFormatting sqref="U18:U22">
    <cfRule type="cellIs" dxfId="96" priority="6" stopIfTrue="1" operator="equal">
      <formula>0</formula>
    </cfRule>
  </conditionalFormatting>
  <conditionalFormatting sqref="W57:W62">
    <cfRule type="cellIs" dxfId="95" priority="5" stopIfTrue="1" operator="equal">
      <formula>0</formula>
    </cfRule>
  </conditionalFormatting>
  <conditionalFormatting sqref="W56">
    <cfRule type="cellIs" dxfId="94" priority="4" stopIfTrue="1" operator="equal">
      <formula>0</formula>
    </cfRule>
  </conditionalFormatting>
  <conditionalFormatting sqref="X57:X62">
    <cfRule type="cellIs" dxfId="93" priority="3" stopIfTrue="1" operator="equal">
      <formula>0</formula>
    </cfRule>
  </conditionalFormatting>
  <conditionalFormatting sqref="V57:V62">
    <cfRule type="cellIs" dxfId="92" priority="1" stopIfTrue="1" operator="equal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theme="9" tint="-0.249977111117893"/>
    <outlinePr summaryBelow="0" summaryRight="0"/>
  </sheetPr>
  <dimension ref="B3:Y76"/>
  <sheetViews>
    <sheetView topLeftCell="B1" zoomScale="70" zoomScaleNormal="70" workbookViewId="0">
      <pane xSplit="4" ySplit="4" topLeftCell="G5" activePane="bottomRight" state="frozen"/>
      <selection activeCell="B1" sqref="B1"/>
      <selection pane="topRight" activeCell="F1" sqref="F1"/>
      <selection pane="bottomLeft" activeCell="B5" sqref="B5"/>
      <selection pane="bottomRight" activeCell="U65" sqref="U65"/>
    </sheetView>
  </sheetViews>
  <sheetFormatPr defaultColWidth="9.140625" defaultRowHeight="15" outlineLevelRow="2" outlineLevelCol="1" x14ac:dyDescent="0.25"/>
  <cols>
    <col min="1" max="1" width="9.140625" style="195"/>
    <col min="2" max="2" width="9.42578125" style="195" customWidth="1"/>
    <col min="3" max="3" width="48.7109375" style="195" customWidth="1"/>
    <col min="4" max="4" width="13" style="204" customWidth="1"/>
    <col min="5" max="5" width="20.140625" style="229" customWidth="1"/>
    <col min="6" max="7" width="13.42578125" style="195" customWidth="1"/>
    <col min="8" max="8" width="13.42578125" style="195" customWidth="1" collapsed="1"/>
    <col min="9" max="20" width="13.42578125" style="195" hidden="1" customWidth="1" outlineLevel="1"/>
    <col min="21" max="25" width="13.42578125" style="195" customWidth="1"/>
    <col min="26" max="16384" width="9.140625" style="195"/>
  </cols>
  <sheetData>
    <row r="3" spans="2:25" x14ac:dyDescent="0.25">
      <c r="B3" s="984" t="s">
        <v>0</v>
      </c>
      <c r="C3" s="990" t="s">
        <v>1</v>
      </c>
      <c r="D3" s="990" t="s">
        <v>166</v>
      </c>
      <c r="E3" s="988" t="s">
        <v>213</v>
      </c>
      <c r="F3" s="986">
        <f>G3-1</f>
        <v>2019</v>
      </c>
      <c r="G3" s="986">
        <f>H3-1</f>
        <v>2020</v>
      </c>
      <c r="H3" s="993">
        <v>2021</v>
      </c>
      <c r="I3" s="993"/>
      <c r="J3" s="993"/>
      <c r="K3" s="993"/>
      <c r="L3" s="993"/>
      <c r="M3" s="993"/>
      <c r="N3" s="993"/>
      <c r="O3" s="993"/>
      <c r="P3" s="993"/>
      <c r="Q3" s="993"/>
      <c r="R3" s="993"/>
      <c r="S3" s="993"/>
      <c r="T3" s="993"/>
      <c r="U3" s="986">
        <f>H3+1</f>
        <v>2022</v>
      </c>
      <c r="V3" s="986">
        <f>U3+1</f>
        <v>2023</v>
      </c>
      <c r="W3" s="986">
        <f>V3+1</f>
        <v>2024</v>
      </c>
      <c r="X3" s="986">
        <f>W3+1</f>
        <v>2025</v>
      </c>
      <c r="Y3" s="986">
        <f>X3+1</f>
        <v>2026</v>
      </c>
    </row>
    <row r="4" spans="2:25" x14ac:dyDescent="0.25">
      <c r="B4" s="985"/>
      <c r="C4" s="992"/>
      <c r="D4" s="991"/>
      <c r="E4" s="989"/>
      <c r="F4" s="987"/>
      <c r="G4" s="987"/>
      <c r="H4" s="624" t="s">
        <v>226</v>
      </c>
      <c r="I4" s="624" t="s">
        <v>214</v>
      </c>
      <c r="J4" s="624" t="s">
        <v>215</v>
      </c>
      <c r="K4" s="624" t="s">
        <v>216</v>
      </c>
      <c r="L4" s="624" t="s">
        <v>217</v>
      </c>
      <c r="M4" s="624" t="s">
        <v>218</v>
      </c>
      <c r="N4" s="624" t="s">
        <v>219</v>
      </c>
      <c r="O4" s="624" t="s">
        <v>220</v>
      </c>
      <c r="P4" s="624" t="s">
        <v>221</v>
      </c>
      <c r="Q4" s="624" t="s">
        <v>222</v>
      </c>
      <c r="R4" s="624" t="s">
        <v>223</v>
      </c>
      <c r="S4" s="624" t="s">
        <v>224</v>
      </c>
      <c r="T4" s="624" t="s">
        <v>225</v>
      </c>
      <c r="U4" s="987"/>
      <c r="V4" s="987"/>
      <c r="W4" s="987"/>
      <c r="X4" s="987"/>
      <c r="Y4" s="987"/>
    </row>
    <row r="5" spans="2:25" x14ac:dyDescent="0.25">
      <c r="B5" s="17" t="s">
        <v>127</v>
      </c>
      <c r="C5" s="177" t="s">
        <v>4</v>
      </c>
      <c r="D5" s="238" t="s">
        <v>13</v>
      </c>
      <c r="E5" s="160">
        <f>F5+G5+H5+U5+V5+W5+X5+Y5</f>
        <v>75790.298716000019</v>
      </c>
      <c r="F5" s="239">
        <f>SUM(F6:F8)</f>
        <v>0</v>
      </c>
      <c r="G5" s="239">
        <f t="shared" ref="G5:Y5" si="0">SUM(G6:G8)</f>
        <v>0</v>
      </c>
      <c r="H5" s="239">
        <f t="shared" si="0"/>
        <v>0</v>
      </c>
      <c r="I5" s="239">
        <f t="shared" si="0"/>
        <v>0</v>
      </c>
      <c r="J5" s="239">
        <f t="shared" si="0"/>
        <v>0</v>
      </c>
      <c r="K5" s="239">
        <f t="shared" si="0"/>
        <v>0</v>
      </c>
      <c r="L5" s="239">
        <f t="shared" si="0"/>
        <v>0</v>
      </c>
      <c r="M5" s="239">
        <f t="shared" si="0"/>
        <v>0</v>
      </c>
      <c r="N5" s="239">
        <f t="shared" si="0"/>
        <v>0</v>
      </c>
      <c r="O5" s="239">
        <f t="shared" si="0"/>
        <v>0</v>
      </c>
      <c r="P5" s="239">
        <f t="shared" si="0"/>
        <v>0</v>
      </c>
      <c r="Q5" s="239">
        <f t="shared" si="0"/>
        <v>0</v>
      </c>
      <c r="R5" s="239">
        <f t="shared" si="0"/>
        <v>0</v>
      </c>
      <c r="S5" s="239">
        <f t="shared" si="0"/>
        <v>0</v>
      </c>
      <c r="T5" s="239">
        <f t="shared" si="0"/>
        <v>0</v>
      </c>
      <c r="U5" s="239">
        <f t="shared" si="0"/>
        <v>14200</v>
      </c>
      <c r="V5" s="239">
        <f t="shared" si="0"/>
        <v>20530.099572000003</v>
      </c>
      <c r="W5" s="239">
        <f t="shared" si="0"/>
        <v>20530.099572000003</v>
      </c>
      <c r="X5" s="239">
        <f t="shared" si="0"/>
        <v>20530.099572000003</v>
      </c>
      <c r="Y5" s="239">
        <f t="shared" si="0"/>
        <v>0</v>
      </c>
    </row>
    <row r="6" spans="2:25" x14ac:dyDescent="0.25">
      <c r="B6" s="177"/>
      <c r="C6" s="177" t="s">
        <v>39</v>
      </c>
      <c r="D6" s="240" t="s">
        <v>13</v>
      </c>
      <c r="E6" s="241">
        <f t="shared" ref="E6:E70" si="1">F6+G6+H6+U6+V6+W6+X6+Y6</f>
        <v>0</v>
      </c>
      <c r="F6" s="242">
        <f>F10+F25+F40+F55</f>
        <v>0</v>
      </c>
      <c r="G6" s="242">
        <f t="shared" ref="G6:Y6" si="2">G10+G25+G40+G55</f>
        <v>0</v>
      </c>
      <c r="H6" s="242">
        <f t="shared" si="2"/>
        <v>0</v>
      </c>
      <c r="I6" s="242">
        <f t="shared" si="2"/>
        <v>0</v>
      </c>
      <c r="J6" s="242">
        <f t="shared" si="2"/>
        <v>0</v>
      </c>
      <c r="K6" s="242">
        <f t="shared" si="2"/>
        <v>0</v>
      </c>
      <c r="L6" s="242">
        <f t="shared" si="2"/>
        <v>0</v>
      </c>
      <c r="M6" s="242">
        <f t="shared" si="2"/>
        <v>0</v>
      </c>
      <c r="N6" s="242">
        <f t="shared" si="2"/>
        <v>0</v>
      </c>
      <c r="O6" s="242">
        <f t="shared" si="2"/>
        <v>0</v>
      </c>
      <c r="P6" s="242">
        <f t="shared" si="2"/>
        <v>0</v>
      </c>
      <c r="Q6" s="242">
        <f t="shared" si="2"/>
        <v>0</v>
      </c>
      <c r="R6" s="242">
        <f t="shared" si="2"/>
        <v>0</v>
      </c>
      <c r="S6" s="242">
        <f t="shared" si="2"/>
        <v>0</v>
      </c>
      <c r="T6" s="242">
        <f t="shared" si="2"/>
        <v>0</v>
      </c>
      <c r="U6" s="242">
        <f t="shared" si="2"/>
        <v>0</v>
      </c>
      <c r="V6" s="242">
        <f t="shared" si="2"/>
        <v>0</v>
      </c>
      <c r="W6" s="242">
        <f t="shared" si="2"/>
        <v>0</v>
      </c>
      <c r="X6" s="242">
        <f t="shared" si="2"/>
        <v>0</v>
      </c>
      <c r="Y6" s="242">
        <f t="shared" si="2"/>
        <v>0</v>
      </c>
    </row>
    <row r="7" spans="2:25" x14ac:dyDescent="0.25">
      <c r="B7" s="177"/>
      <c r="C7" s="177" t="s">
        <v>90</v>
      </c>
      <c r="D7" s="240" t="s">
        <v>13</v>
      </c>
      <c r="E7" s="241">
        <f t="shared" si="1"/>
        <v>75790.298716000019</v>
      </c>
      <c r="F7" s="242">
        <f>F17+F32+F47+F63</f>
        <v>0</v>
      </c>
      <c r="G7" s="242">
        <f t="shared" ref="G7:Y7" si="3">G17+G32+G47+G63</f>
        <v>0</v>
      </c>
      <c r="H7" s="242">
        <f t="shared" si="3"/>
        <v>0</v>
      </c>
      <c r="I7" s="242">
        <f t="shared" si="3"/>
        <v>0</v>
      </c>
      <c r="J7" s="242">
        <f t="shared" si="3"/>
        <v>0</v>
      </c>
      <c r="K7" s="242">
        <f t="shared" si="3"/>
        <v>0</v>
      </c>
      <c r="L7" s="242">
        <f t="shared" si="3"/>
        <v>0</v>
      </c>
      <c r="M7" s="242">
        <f t="shared" si="3"/>
        <v>0</v>
      </c>
      <c r="N7" s="242">
        <f t="shared" si="3"/>
        <v>0</v>
      </c>
      <c r="O7" s="242">
        <f t="shared" si="3"/>
        <v>0</v>
      </c>
      <c r="P7" s="242">
        <f t="shared" si="3"/>
        <v>0</v>
      </c>
      <c r="Q7" s="242">
        <f t="shared" si="3"/>
        <v>0</v>
      </c>
      <c r="R7" s="242">
        <f t="shared" si="3"/>
        <v>0</v>
      </c>
      <c r="S7" s="242">
        <f t="shared" si="3"/>
        <v>0</v>
      </c>
      <c r="T7" s="242">
        <f t="shared" si="3"/>
        <v>0</v>
      </c>
      <c r="U7" s="242">
        <f t="shared" si="3"/>
        <v>14200</v>
      </c>
      <c r="V7" s="242">
        <f t="shared" si="3"/>
        <v>20530.099572000003</v>
      </c>
      <c r="W7" s="242">
        <f t="shared" si="3"/>
        <v>20530.099572000003</v>
      </c>
      <c r="X7" s="242">
        <f t="shared" si="3"/>
        <v>20530.099572000003</v>
      </c>
      <c r="Y7" s="242">
        <f t="shared" si="3"/>
        <v>0</v>
      </c>
    </row>
    <row r="8" spans="2:25" x14ac:dyDescent="0.25">
      <c r="B8" s="178"/>
      <c r="C8" s="178" t="s">
        <v>85</v>
      </c>
      <c r="D8" s="243" t="s">
        <v>13</v>
      </c>
      <c r="E8" s="244">
        <f t="shared" si="1"/>
        <v>0</v>
      </c>
      <c r="F8" s="245">
        <f>F70</f>
        <v>0</v>
      </c>
      <c r="G8" s="245">
        <f t="shared" ref="G8:Y8" si="4">G70</f>
        <v>0</v>
      </c>
      <c r="H8" s="245">
        <f t="shared" si="4"/>
        <v>0</v>
      </c>
      <c r="I8" s="245">
        <f t="shared" si="4"/>
        <v>0</v>
      </c>
      <c r="J8" s="245">
        <f t="shared" si="4"/>
        <v>0</v>
      </c>
      <c r="K8" s="245">
        <f t="shared" si="4"/>
        <v>0</v>
      </c>
      <c r="L8" s="245">
        <f t="shared" si="4"/>
        <v>0</v>
      </c>
      <c r="M8" s="245">
        <f t="shared" si="4"/>
        <v>0</v>
      </c>
      <c r="N8" s="245">
        <f t="shared" si="4"/>
        <v>0</v>
      </c>
      <c r="O8" s="245">
        <f t="shared" si="4"/>
        <v>0</v>
      </c>
      <c r="P8" s="245">
        <f t="shared" si="4"/>
        <v>0</v>
      </c>
      <c r="Q8" s="245">
        <f t="shared" si="4"/>
        <v>0</v>
      </c>
      <c r="R8" s="245">
        <f t="shared" si="4"/>
        <v>0</v>
      </c>
      <c r="S8" s="245">
        <f t="shared" si="4"/>
        <v>0</v>
      </c>
      <c r="T8" s="245">
        <f t="shared" si="4"/>
        <v>0</v>
      </c>
      <c r="U8" s="245">
        <f t="shared" si="4"/>
        <v>0</v>
      </c>
      <c r="V8" s="245">
        <f t="shared" si="4"/>
        <v>0</v>
      </c>
      <c r="W8" s="245">
        <f t="shared" si="4"/>
        <v>0</v>
      </c>
      <c r="X8" s="245">
        <f t="shared" si="4"/>
        <v>0</v>
      </c>
      <c r="Y8" s="245">
        <f t="shared" si="4"/>
        <v>0</v>
      </c>
    </row>
    <row r="9" spans="2:25" x14ac:dyDescent="0.25">
      <c r="B9" s="17" t="s">
        <v>128</v>
      </c>
      <c r="C9" s="177" t="str">
        <f>'ИД (Уберизация зак)'!C33</f>
        <v>в т.ч. на этап Оценка</v>
      </c>
      <c r="D9" s="238" t="s">
        <v>13</v>
      </c>
      <c r="E9" s="160">
        <f t="shared" si="1"/>
        <v>0</v>
      </c>
      <c r="F9" s="246">
        <f t="shared" ref="F9:T9" si="5">F10+F17</f>
        <v>0</v>
      </c>
      <c r="G9" s="246">
        <f t="shared" si="5"/>
        <v>0</v>
      </c>
      <c r="H9" s="246">
        <f>SUM(I9:T9)</f>
        <v>0</v>
      </c>
      <c r="I9" s="246">
        <f t="shared" si="5"/>
        <v>0</v>
      </c>
      <c r="J9" s="246">
        <f t="shared" si="5"/>
        <v>0</v>
      </c>
      <c r="K9" s="246">
        <f t="shared" si="5"/>
        <v>0</v>
      </c>
      <c r="L9" s="246">
        <f t="shared" si="5"/>
        <v>0</v>
      </c>
      <c r="M9" s="246">
        <f t="shared" si="5"/>
        <v>0</v>
      </c>
      <c r="N9" s="246">
        <f t="shared" si="5"/>
        <v>0</v>
      </c>
      <c r="O9" s="246">
        <f t="shared" si="5"/>
        <v>0</v>
      </c>
      <c r="P9" s="246">
        <f t="shared" si="5"/>
        <v>0</v>
      </c>
      <c r="Q9" s="246">
        <f t="shared" si="5"/>
        <v>0</v>
      </c>
      <c r="R9" s="246">
        <f t="shared" si="5"/>
        <v>0</v>
      </c>
      <c r="S9" s="246">
        <f t="shared" si="5"/>
        <v>0</v>
      </c>
      <c r="T9" s="246">
        <f t="shared" si="5"/>
        <v>0</v>
      </c>
      <c r="U9" s="246">
        <f>U10+U17</f>
        <v>0</v>
      </c>
      <c r="V9" s="246">
        <f t="shared" ref="V9:X9" si="6">V10+V17</f>
        <v>0</v>
      </c>
      <c r="W9" s="246">
        <f t="shared" si="6"/>
        <v>0</v>
      </c>
      <c r="X9" s="246">
        <f t="shared" si="6"/>
        <v>0</v>
      </c>
      <c r="Y9" s="246">
        <f t="shared" ref="Y9" si="7">SUM(Y10:Y17)</f>
        <v>0</v>
      </c>
    </row>
    <row r="10" spans="2:25" outlineLevel="1" x14ac:dyDescent="0.25">
      <c r="B10" s="179" t="s">
        <v>227</v>
      </c>
      <c r="C10" s="179" t="s">
        <v>39</v>
      </c>
      <c r="D10" s="247" t="s">
        <v>13</v>
      </c>
      <c r="E10" s="248">
        <f t="shared" si="1"/>
        <v>0</v>
      </c>
      <c r="F10" s="124">
        <f>SUM(F11:F16)</f>
        <v>0</v>
      </c>
      <c r="G10" s="124">
        <f>SUM(G11:G16)</f>
        <v>0</v>
      </c>
      <c r="H10" s="124">
        <f>SUM(I10:T10)</f>
        <v>0</v>
      </c>
      <c r="I10" s="124">
        <f>SUM(I11:I16)</f>
        <v>0</v>
      </c>
      <c r="J10" s="124">
        <f t="shared" ref="J10:Y10" si="8">SUM(J11:J16)</f>
        <v>0</v>
      </c>
      <c r="K10" s="124">
        <f t="shared" si="8"/>
        <v>0</v>
      </c>
      <c r="L10" s="124">
        <f t="shared" si="8"/>
        <v>0</v>
      </c>
      <c r="M10" s="124">
        <f t="shared" si="8"/>
        <v>0</v>
      </c>
      <c r="N10" s="124">
        <f t="shared" si="8"/>
        <v>0</v>
      </c>
      <c r="O10" s="124">
        <f t="shared" si="8"/>
        <v>0</v>
      </c>
      <c r="P10" s="124">
        <f t="shared" si="8"/>
        <v>0</v>
      </c>
      <c r="Q10" s="124">
        <f t="shared" si="8"/>
        <v>0</v>
      </c>
      <c r="R10" s="124">
        <f t="shared" si="8"/>
        <v>0</v>
      </c>
      <c r="S10" s="124">
        <f t="shared" si="8"/>
        <v>0</v>
      </c>
      <c r="T10" s="124">
        <f t="shared" si="8"/>
        <v>0</v>
      </c>
      <c r="U10" s="124">
        <f t="shared" si="8"/>
        <v>0</v>
      </c>
      <c r="V10" s="124">
        <f t="shared" si="8"/>
        <v>0</v>
      </c>
      <c r="W10" s="124">
        <f t="shared" si="8"/>
        <v>0</v>
      </c>
      <c r="X10" s="124">
        <f t="shared" si="8"/>
        <v>0</v>
      </c>
      <c r="Y10" s="124">
        <f t="shared" si="8"/>
        <v>0</v>
      </c>
    </row>
    <row r="11" spans="2:25" s="251" customFormat="1" outlineLevel="2" x14ac:dyDescent="0.25">
      <c r="B11" s="180" t="s">
        <v>228</v>
      </c>
      <c r="C11" s="180" t="s">
        <v>914</v>
      </c>
      <c r="D11" s="249"/>
      <c r="E11" s="250">
        <f t="shared" si="1"/>
        <v>0</v>
      </c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</row>
    <row r="12" spans="2:25" s="251" customFormat="1" outlineLevel="2" x14ac:dyDescent="0.25">
      <c r="B12" s="180" t="s">
        <v>229</v>
      </c>
      <c r="C12" s="180" t="s">
        <v>1068</v>
      </c>
      <c r="D12" s="249"/>
      <c r="E12" s="250">
        <f t="shared" si="1"/>
        <v>0</v>
      </c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</row>
    <row r="13" spans="2:25" s="251" customFormat="1" outlineLevel="2" x14ac:dyDescent="0.25">
      <c r="B13" s="180" t="s">
        <v>230</v>
      </c>
      <c r="C13" s="180" t="s">
        <v>1069</v>
      </c>
      <c r="D13" s="249"/>
      <c r="E13" s="250">
        <f t="shared" si="1"/>
        <v>0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</row>
    <row r="14" spans="2:25" s="251" customFormat="1" outlineLevel="2" x14ac:dyDescent="0.25">
      <c r="B14" s="180" t="s">
        <v>231</v>
      </c>
      <c r="C14" s="180" t="s">
        <v>1070</v>
      </c>
      <c r="D14" s="249"/>
      <c r="E14" s="250">
        <f t="shared" si="1"/>
        <v>0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</row>
    <row r="15" spans="2:25" s="251" customFormat="1" outlineLevel="2" x14ac:dyDescent="0.25">
      <c r="B15" s="180" t="s">
        <v>232</v>
      </c>
      <c r="C15" s="180" t="s">
        <v>1071</v>
      </c>
      <c r="D15" s="249"/>
      <c r="E15" s="250">
        <f t="shared" si="1"/>
        <v>0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</row>
    <row r="16" spans="2:25" s="251" customFormat="1" outlineLevel="2" x14ac:dyDescent="0.25">
      <c r="B16" s="180" t="s">
        <v>233</v>
      </c>
      <c r="C16" s="180" t="s">
        <v>1072</v>
      </c>
      <c r="D16" s="249"/>
      <c r="E16" s="250">
        <f t="shared" si="1"/>
        <v>0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</row>
    <row r="17" spans="2:25" outlineLevel="1" x14ac:dyDescent="0.25">
      <c r="B17" s="179" t="s">
        <v>227</v>
      </c>
      <c r="C17" s="179" t="s">
        <v>40</v>
      </c>
      <c r="D17" s="247" t="s">
        <v>13</v>
      </c>
      <c r="E17" s="248">
        <f t="shared" si="1"/>
        <v>0</v>
      </c>
      <c r="F17" s="124">
        <f>SUM(F18:F23)</f>
        <v>0</v>
      </c>
      <c r="G17" s="124">
        <f>SUM(G18:G23)</f>
        <v>0</v>
      </c>
      <c r="H17" s="124">
        <f>SUM(I17:T17)</f>
        <v>0</v>
      </c>
      <c r="I17" s="124">
        <f t="shared" ref="I17:Y17" si="9">SUM(I18:I23)</f>
        <v>0</v>
      </c>
      <c r="J17" s="124">
        <f t="shared" si="9"/>
        <v>0</v>
      </c>
      <c r="K17" s="124">
        <f t="shared" si="9"/>
        <v>0</v>
      </c>
      <c r="L17" s="124">
        <f t="shared" si="9"/>
        <v>0</v>
      </c>
      <c r="M17" s="124">
        <f t="shared" si="9"/>
        <v>0</v>
      </c>
      <c r="N17" s="124">
        <f t="shared" si="9"/>
        <v>0</v>
      </c>
      <c r="O17" s="124">
        <f t="shared" si="9"/>
        <v>0</v>
      </c>
      <c r="P17" s="124">
        <f t="shared" si="9"/>
        <v>0</v>
      </c>
      <c r="Q17" s="124">
        <f t="shared" si="9"/>
        <v>0</v>
      </c>
      <c r="R17" s="124">
        <f t="shared" si="9"/>
        <v>0</v>
      </c>
      <c r="S17" s="124">
        <f t="shared" si="9"/>
        <v>0</v>
      </c>
      <c r="T17" s="124">
        <f t="shared" si="9"/>
        <v>0</v>
      </c>
      <c r="U17" s="124">
        <f t="shared" si="9"/>
        <v>0</v>
      </c>
      <c r="V17" s="124">
        <f t="shared" si="9"/>
        <v>0</v>
      </c>
      <c r="W17" s="124">
        <f t="shared" si="9"/>
        <v>0</v>
      </c>
      <c r="X17" s="124">
        <f t="shared" si="9"/>
        <v>0</v>
      </c>
      <c r="Y17" s="124">
        <f t="shared" si="9"/>
        <v>0</v>
      </c>
    </row>
    <row r="18" spans="2:25" s="251" customFormat="1" outlineLevel="2" x14ac:dyDescent="0.25">
      <c r="B18" s="180" t="s">
        <v>228</v>
      </c>
      <c r="C18" s="180" t="s">
        <v>915</v>
      </c>
      <c r="D18" s="252"/>
      <c r="E18" s="253">
        <f t="shared" si="1"/>
        <v>0</v>
      </c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Y18" s="221"/>
    </row>
    <row r="19" spans="2:25" s="251" customFormat="1" outlineLevel="2" x14ac:dyDescent="0.25">
      <c r="B19" s="180" t="s">
        <v>229</v>
      </c>
      <c r="C19" s="180" t="s">
        <v>1073</v>
      </c>
      <c r="D19" s="252"/>
      <c r="E19" s="253">
        <f t="shared" si="1"/>
        <v>0</v>
      </c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/>
      <c r="V19" s="221"/>
      <c r="W19" s="221"/>
      <c r="X19" s="221"/>
      <c r="Y19" s="221"/>
    </row>
    <row r="20" spans="2:25" s="251" customFormat="1" outlineLevel="2" x14ac:dyDescent="0.25">
      <c r="B20" s="180" t="s">
        <v>230</v>
      </c>
      <c r="C20" s="180" t="s">
        <v>1074</v>
      </c>
      <c r="D20" s="252"/>
      <c r="E20" s="253">
        <f t="shared" si="1"/>
        <v>0</v>
      </c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/>
      <c r="V20" s="221"/>
      <c r="W20" s="221"/>
      <c r="X20" s="221"/>
      <c r="Y20" s="221"/>
    </row>
    <row r="21" spans="2:25" s="251" customFormat="1" outlineLevel="2" x14ac:dyDescent="0.25">
      <c r="B21" s="180" t="s">
        <v>231</v>
      </c>
      <c r="C21" s="180" t="s">
        <v>1075</v>
      </c>
      <c r="D21" s="252"/>
      <c r="E21" s="253">
        <f t="shared" si="1"/>
        <v>0</v>
      </c>
      <c r="F21" s="221"/>
      <c r="G21" s="221"/>
      <c r="H21" s="221"/>
      <c r="I21" s="221"/>
      <c r="J21" s="221"/>
      <c r="K21" s="221"/>
      <c r="L21" s="221"/>
      <c r="M21" s="221"/>
      <c r="N21" s="221"/>
      <c r="O21" s="221"/>
      <c r="P21" s="221"/>
      <c r="Q21" s="221"/>
      <c r="R21" s="221"/>
      <c r="S21" s="221"/>
      <c r="T21" s="221"/>
      <c r="U21" s="221"/>
      <c r="V21" s="221"/>
      <c r="W21" s="221"/>
      <c r="X21" s="221"/>
      <c r="Y21" s="221"/>
    </row>
    <row r="22" spans="2:25" s="251" customFormat="1" outlineLevel="2" x14ac:dyDescent="0.25">
      <c r="B22" s="180" t="s">
        <v>232</v>
      </c>
      <c r="C22" s="180" t="s">
        <v>1076</v>
      </c>
      <c r="D22" s="252"/>
      <c r="E22" s="253">
        <f t="shared" si="1"/>
        <v>0</v>
      </c>
      <c r="F22" s="221"/>
      <c r="G22" s="221"/>
      <c r="H22" s="221"/>
      <c r="I22" s="221"/>
      <c r="J22" s="221"/>
      <c r="K22" s="221"/>
      <c r="L22" s="221"/>
      <c r="M22" s="221"/>
      <c r="N22" s="221"/>
      <c r="O22" s="221"/>
      <c r="P22" s="221"/>
      <c r="Q22" s="221"/>
      <c r="R22" s="221"/>
      <c r="S22" s="221"/>
      <c r="T22" s="221"/>
      <c r="U22" s="221"/>
      <c r="V22" s="221"/>
      <c r="W22" s="221"/>
      <c r="X22" s="221"/>
      <c r="Y22" s="221"/>
    </row>
    <row r="23" spans="2:25" s="251" customFormat="1" outlineLevel="2" x14ac:dyDescent="0.25">
      <c r="B23" s="180" t="s">
        <v>233</v>
      </c>
      <c r="C23" s="180" t="s">
        <v>1077</v>
      </c>
      <c r="D23" s="252"/>
      <c r="E23" s="253">
        <f t="shared" si="1"/>
        <v>0</v>
      </c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Y23" s="221"/>
    </row>
    <row r="24" spans="2:25" x14ac:dyDescent="0.25">
      <c r="B24" s="17" t="s">
        <v>129</v>
      </c>
      <c r="C24" s="177" t="str">
        <f>'ИД (Уберизация зак)'!C36</f>
        <v>в т.ч. на этап Выбор</v>
      </c>
      <c r="D24" s="238" t="s">
        <v>13</v>
      </c>
      <c r="E24" s="160">
        <f t="shared" si="1"/>
        <v>0</v>
      </c>
      <c r="F24" s="246">
        <f>F25+F32</f>
        <v>0</v>
      </c>
      <c r="G24" s="246">
        <f t="shared" ref="G24:Y24" si="10">G25+G32</f>
        <v>0</v>
      </c>
      <c r="H24" s="246">
        <f t="shared" si="10"/>
        <v>0</v>
      </c>
      <c r="I24" s="246">
        <f t="shared" si="10"/>
        <v>0</v>
      </c>
      <c r="J24" s="246">
        <f t="shared" si="10"/>
        <v>0</v>
      </c>
      <c r="K24" s="246">
        <f t="shared" si="10"/>
        <v>0</v>
      </c>
      <c r="L24" s="246">
        <f t="shared" si="10"/>
        <v>0</v>
      </c>
      <c r="M24" s="246">
        <f t="shared" si="10"/>
        <v>0</v>
      </c>
      <c r="N24" s="246">
        <f t="shared" si="10"/>
        <v>0</v>
      </c>
      <c r="O24" s="246">
        <f t="shared" si="10"/>
        <v>0</v>
      </c>
      <c r="P24" s="246">
        <f t="shared" si="10"/>
        <v>0</v>
      </c>
      <c r="Q24" s="246">
        <f t="shared" si="10"/>
        <v>0</v>
      </c>
      <c r="R24" s="246">
        <f t="shared" si="10"/>
        <v>0</v>
      </c>
      <c r="S24" s="246">
        <f t="shared" si="10"/>
        <v>0</v>
      </c>
      <c r="T24" s="246">
        <f t="shared" si="10"/>
        <v>0</v>
      </c>
      <c r="U24" s="246">
        <f t="shared" si="10"/>
        <v>0</v>
      </c>
      <c r="V24" s="246">
        <f t="shared" si="10"/>
        <v>0</v>
      </c>
      <c r="W24" s="246">
        <f t="shared" si="10"/>
        <v>0</v>
      </c>
      <c r="X24" s="246">
        <f t="shared" si="10"/>
        <v>0</v>
      </c>
      <c r="Y24" s="246">
        <f t="shared" si="10"/>
        <v>0</v>
      </c>
    </row>
    <row r="25" spans="2:25" outlineLevel="1" x14ac:dyDescent="0.25">
      <c r="B25" s="179" t="s">
        <v>234</v>
      </c>
      <c r="C25" s="179" t="s">
        <v>39</v>
      </c>
      <c r="D25" s="247" t="s">
        <v>13</v>
      </c>
      <c r="E25" s="248">
        <f t="shared" si="1"/>
        <v>0</v>
      </c>
      <c r="F25" s="124">
        <f>SUM(F26:F31)</f>
        <v>0</v>
      </c>
      <c r="G25" s="124">
        <f>SUM(G26:G31)</f>
        <v>0</v>
      </c>
      <c r="H25" s="124">
        <f>SUM(I25:T25)</f>
        <v>0</v>
      </c>
      <c r="I25" s="124">
        <f t="shared" ref="I25:Y25" si="11">SUM(I26:I31)</f>
        <v>0</v>
      </c>
      <c r="J25" s="124">
        <f t="shared" si="11"/>
        <v>0</v>
      </c>
      <c r="K25" s="124">
        <f t="shared" si="11"/>
        <v>0</v>
      </c>
      <c r="L25" s="124">
        <f t="shared" si="11"/>
        <v>0</v>
      </c>
      <c r="M25" s="124">
        <f t="shared" si="11"/>
        <v>0</v>
      </c>
      <c r="N25" s="124">
        <f t="shared" si="11"/>
        <v>0</v>
      </c>
      <c r="O25" s="124">
        <f t="shared" si="11"/>
        <v>0</v>
      </c>
      <c r="P25" s="124">
        <f t="shared" si="11"/>
        <v>0</v>
      </c>
      <c r="Q25" s="124">
        <f t="shared" si="11"/>
        <v>0</v>
      </c>
      <c r="R25" s="124">
        <f t="shared" si="11"/>
        <v>0</v>
      </c>
      <c r="S25" s="124">
        <f t="shared" si="11"/>
        <v>0</v>
      </c>
      <c r="T25" s="124">
        <f t="shared" si="11"/>
        <v>0</v>
      </c>
      <c r="U25" s="124">
        <f t="shared" si="11"/>
        <v>0</v>
      </c>
      <c r="V25" s="124">
        <f t="shared" si="11"/>
        <v>0</v>
      </c>
      <c r="W25" s="124">
        <f t="shared" si="11"/>
        <v>0</v>
      </c>
      <c r="X25" s="124">
        <f t="shared" si="11"/>
        <v>0</v>
      </c>
      <c r="Y25" s="124">
        <f t="shared" si="11"/>
        <v>0</v>
      </c>
    </row>
    <row r="26" spans="2:25" outlineLevel="2" x14ac:dyDescent="0.25">
      <c r="B26" s="179" t="s">
        <v>240</v>
      </c>
      <c r="C26" s="179"/>
      <c r="D26" s="247"/>
      <c r="E26" s="248">
        <f t="shared" si="1"/>
        <v>0</v>
      </c>
      <c r="F26" s="222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</row>
    <row r="27" spans="2:25" outlineLevel="2" x14ac:dyDescent="0.25">
      <c r="B27" s="179" t="s">
        <v>241</v>
      </c>
      <c r="C27" s="179"/>
      <c r="D27" s="247"/>
      <c r="E27" s="248">
        <f t="shared" si="1"/>
        <v>0</v>
      </c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</row>
    <row r="28" spans="2:25" outlineLevel="2" x14ac:dyDescent="0.25">
      <c r="B28" s="179" t="s">
        <v>242</v>
      </c>
      <c r="C28" s="179"/>
      <c r="D28" s="247"/>
      <c r="E28" s="248">
        <f t="shared" si="1"/>
        <v>0</v>
      </c>
      <c r="F28" s="222"/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</row>
    <row r="29" spans="2:25" outlineLevel="2" x14ac:dyDescent="0.25">
      <c r="B29" s="179" t="s">
        <v>243</v>
      </c>
      <c r="C29" s="179"/>
      <c r="D29" s="247"/>
      <c r="E29" s="248">
        <f t="shared" si="1"/>
        <v>0</v>
      </c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</row>
    <row r="30" spans="2:25" outlineLevel="2" x14ac:dyDescent="0.25">
      <c r="B30" s="179" t="s">
        <v>244</v>
      </c>
      <c r="C30" s="179"/>
      <c r="D30" s="247"/>
      <c r="E30" s="248">
        <f t="shared" si="1"/>
        <v>0</v>
      </c>
      <c r="F30" s="222"/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</row>
    <row r="31" spans="2:25" outlineLevel="2" x14ac:dyDescent="0.25">
      <c r="B31" s="179" t="s">
        <v>245</v>
      </c>
      <c r="C31" s="179"/>
      <c r="D31" s="247"/>
      <c r="E31" s="248">
        <f t="shared" si="1"/>
        <v>0</v>
      </c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</row>
    <row r="32" spans="2:25" outlineLevel="1" x14ac:dyDescent="0.25">
      <c r="B32" s="254" t="s">
        <v>235</v>
      </c>
      <c r="C32" s="179" t="s">
        <v>40</v>
      </c>
      <c r="D32" s="247" t="s">
        <v>13</v>
      </c>
      <c r="E32" s="248">
        <f t="shared" si="1"/>
        <v>0</v>
      </c>
      <c r="F32" s="124">
        <f>SUM(F33:F38)</f>
        <v>0</v>
      </c>
      <c r="G32" s="124">
        <f>SUM(G33:G38)</f>
        <v>0</v>
      </c>
      <c r="H32" s="124">
        <f>SUM(I32:T32)</f>
        <v>0</v>
      </c>
      <c r="I32" s="124">
        <f t="shared" ref="I32:Y32" si="12">SUM(I33:I38)</f>
        <v>0</v>
      </c>
      <c r="J32" s="124">
        <f t="shared" si="12"/>
        <v>0</v>
      </c>
      <c r="K32" s="124">
        <f t="shared" si="12"/>
        <v>0</v>
      </c>
      <c r="L32" s="124">
        <f t="shared" si="12"/>
        <v>0</v>
      </c>
      <c r="M32" s="124">
        <f t="shared" si="12"/>
        <v>0</v>
      </c>
      <c r="N32" s="124">
        <f t="shared" si="12"/>
        <v>0</v>
      </c>
      <c r="O32" s="124">
        <f t="shared" si="12"/>
        <v>0</v>
      </c>
      <c r="P32" s="124">
        <f t="shared" si="12"/>
        <v>0</v>
      </c>
      <c r="Q32" s="124">
        <f t="shared" si="12"/>
        <v>0</v>
      </c>
      <c r="R32" s="124">
        <f t="shared" si="12"/>
        <v>0</v>
      </c>
      <c r="S32" s="124">
        <f t="shared" si="12"/>
        <v>0</v>
      </c>
      <c r="T32" s="124">
        <f t="shared" si="12"/>
        <v>0</v>
      </c>
      <c r="U32" s="124">
        <f t="shared" si="12"/>
        <v>0</v>
      </c>
      <c r="V32" s="124">
        <f t="shared" si="12"/>
        <v>0</v>
      </c>
      <c r="W32" s="124">
        <f t="shared" si="12"/>
        <v>0</v>
      </c>
      <c r="X32" s="124">
        <f t="shared" si="12"/>
        <v>0</v>
      </c>
      <c r="Y32" s="124">
        <f t="shared" si="12"/>
        <v>0</v>
      </c>
    </row>
    <row r="33" spans="2:25" outlineLevel="2" x14ac:dyDescent="0.25">
      <c r="B33" s="254" t="s">
        <v>246</v>
      </c>
      <c r="C33" s="179"/>
      <c r="D33" s="255"/>
      <c r="E33" s="256">
        <f t="shared" si="1"/>
        <v>0</v>
      </c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</row>
    <row r="34" spans="2:25" outlineLevel="2" x14ac:dyDescent="0.25">
      <c r="B34" s="254" t="s">
        <v>247</v>
      </c>
      <c r="C34" s="179"/>
      <c r="D34" s="255"/>
      <c r="E34" s="256">
        <f t="shared" si="1"/>
        <v>0</v>
      </c>
      <c r="F34" s="220"/>
      <c r="G34" s="220"/>
      <c r="H34" s="220"/>
      <c r="I34" s="220"/>
      <c r="J34" s="220"/>
      <c r="K34" s="220"/>
      <c r="L34" s="220"/>
      <c r="M34" s="220"/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</row>
    <row r="35" spans="2:25" outlineLevel="2" x14ac:dyDescent="0.25">
      <c r="B35" s="254" t="s">
        <v>248</v>
      </c>
      <c r="C35" s="179"/>
      <c r="D35" s="255"/>
      <c r="E35" s="256">
        <f t="shared" si="1"/>
        <v>0</v>
      </c>
      <c r="F35" s="220"/>
      <c r="G35" s="220"/>
      <c r="H35" s="220"/>
      <c r="I35" s="220"/>
      <c r="J35" s="220"/>
      <c r="K35" s="220"/>
      <c r="L35" s="220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</row>
    <row r="36" spans="2:25" outlineLevel="2" x14ac:dyDescent="0.25">
      <c r="B36" s="254" t="s">
        <v>249</v>
      </c>
      <c r="C36" s="179"/>
      <c r="D36" s="255"/>
      <c r="E36" s="256">
        <f t="shared" si="1"/>
        <v>0</v>
      </c>
      <c r="F36" s="220"/>
      <c r="G36" s="220"/>
      <c r="H36" s="220"/>
      <c r="I36" s="220"/>
      <c r="J36" s="220"/>
      <c r="K36" s="220"/>
      <c r="L36" s="220"/>
      <c r="M36" s="220"/>
      <c r="N36" s="220"/>
      <c r="O36" s="220"/>
      <c r="P36" s="220"/>
      <c r="Q36" s="220"/>
      <c r="R36" s="220"/>
      <c r="S36" s="220"/>
      <c r="T36" s="220"/>
      <c r="U36" s="220"/>
      <c r="V36" s="220"/>
      <c r="W36" s="220"/>
      <c r="X36" s="220"/>
      <c r="Y36" s="220"/>
    </row>
    <row r="37" spans="2:25" ht="14.25" customHeight="1" outlineLevel="2" x14ac:dyDescent="0.25">
      <c r="B37" s="254" t="s">
        <v>250</v>
      </c>
      <c r="C37" s="179"/>
      <c r="D37" s="255"/>
      <c r="E37" s="256">
        <f t="shared" si="1"/>
        <v>0</v>
      </c>
      <c r="F37" s="220"/>
      <c r="G37" s="220"/>
      <c r="H37" s="220"/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</row>
    <row r="38" spans="2:25" outlineLevel="2" x14ac:dyDescent="0.25">
      <c r="B38" s="254" t="s">
        <v>251</v>
      </c>
      <c r="C38" s="179"/>
      <c r="D38" s="255"/>
      <c r="E38" s="256">
        <f t="shared" si="1"/>
        <v>0</v>
      </c>
      <c r="F38" s="220"/>
      <c r="G38" s="220"/>
      <c r="H38" s="220"/>
      <c r="I38" s="220"/>
      <c r="J38" s="220"/>
      <c r="K38" s="220"/>
      <c r="L38" s="220"/>
      <c r="M38" s="220"/>
      <c r="N38" s="220"/>
      <c r="O38" s="220"/>
      <c r="P38" s="220"/>
      <c r="Q38" s="220"/>
      <c r="R38" s="220"/>
      <c r="S38" s="220"/>
      <c r="T38" s="220"/>
      <c r="U38" s="220"/>
      <c r="V38" s="220"/>
      <c r="W38" s="220"/>
      <c r="X38" s="220"/>
      <c r="Y38" s="220"/>
    </row>
    <row r="39" spans="2:25" x14ac:dyDescent="0.25">
      <c r="B39" s="17" t="s">
        <v>130</v>
      </c>
      <c r="C39" s="177" t="str">
        <f>'ИД (Уберизация зак)'!C39</f>
        <v>в т.ч. на этап Определение</v>
      </c>
      <c r="D39" s="238" t="s">
        <v>13</v>
      </c>
      <c r="E39" s="160">
        <f t="shared" si="1"/>
        <v>0</v>
      </c>
      <c r="F39" s="246">
        <f>F40+F47</f>
        <v>0</v>
      </c>
      <c r="G39" s="246">
        <f t="shared" ref="G39:Y39" si="13">G40+G47</f>
        <v>0</v>
      </c>
      <c r="H39" s="246">
        <f t="shared" si="13"/>
        <v>0</v>
      </c>
      <c r="I39" s="246">
        <f t="shared" si="13"/>
        <v>0</v>
      </c>
      <c r="J39" s="246">
        <f t="shared" si="13"/>
        <v>0</v>
      </c>
      <c r="K39" s="246">
        <f t="shared" si="13"/>
        <v>0</v>
      </c>
      <c r="L39" s="246">
        <f t="shared" si="13"/>
        <v>0</v>
      </c>
      <c r="M39" s="246">
        <f t="shared" si="13"/>
        <v>0</v>
      </c>
      <c r="N39" s="246">
        <f t="shared" si="13"/>
        <v>0</v>
      </c>
      <c r="O39" s="246">
        <f t="shared" si="13"/>
        <v>0</v>
      </c>
      <c r="P39" s="246">
        <f t="shared" si="13"/>
        <v>0</v>
      </c>
      <c r="Q39" s="246">
        <f t="shared" si="13"/>
        <v>0</v>
      </c>
      <c r="R39" s="246">
        <f t="shared" si="13"/>
        <v>0</v>
      </c>
      <c r="S39" s="246">
        <f t="shared" si="13"/>
        <v>0</v>
      </c>
      <c r="T39" s="246">
        <f t="shared" si="13"/>
        <v>0</v>
      </c>
      <c r="U39" s="246">
        <f t="shared" si="13"/>
        <v>0</v>
      </c>
      <c r="V39" s="246">
        <f t="shared" si="13"/>
        <v>0</v>
      </c>
      <c r="W39" s="246">
        <f t="shared" si="13"/>
        <v>0</v>
      </c>
      <c r="X39" s="246">
        <f t="shared" si="13"/>
        <v>0</v>
      </c>
      <c r="Y39" s="246">
        <f t="shared" si="13"/>
        <v>0</v>
      </c>
    </row>
    <row r="40" spans="2:25" outlineLevel="1" x14ac:dyDescent="0.25">
      <c r="B40" s="179" t="s">
        <v>236</v>
      </c>
      <c r="C40" s="179" t="s">
        <v>89</v>
      </c>
      <c r="D40" s="247" t="s">
        <v>13</v>
      </c>
      <c r="E40" s="248">
        <f t="shared" si="1"/>
        <v>0</v>
      </c>
      <c r="F40" s="124">
        <f>SUM(F41:F46)</f>
        <v>0</v>
      </c>
      <c r="G40" s="124">
        <f>SUM(G41:G46)</f>
        <v>0</v>
      </c>
      <c r="H40" s="124">
        <f>SUM(I40:T40)</f>
        <v>0</v>
      </c>
      <c r="I40" s="124">
        <f t="shared" ref="I40:Y40" si="14">SUM(I41:I46)</f>
        <v>0</v>
      </c>
      <c r="J40" s="124">
        <f t="shared" si="14"/>
        <v>0</v>
      </c>
      <c r="K40" s="124">
        <f t="shared" si="14"/>
        <v>0</v>
      </c>
      <c r="L40" s="124">
        <f t="shared" si="14"/>
        <v>0</v>
      </c>
      <c r="M40" s="124">
        <f t="shared" si="14"/>
        <v>0</v>
      </c>
      <c r="N40" s="124">
        <f t="shared" si="14"/>
        <v>0</v>
      </c>
      <c r="O40" s="124">
        <f t="shared" si="14"/>
        <v>0</v>
      </c>
      <c r="P40" s="124">
        <f t="shared" si="14"/>
        <v>0</v>
      </c>
      <c r="Q40" s="124">
        <f t="shared" si="14"/>
        <v>0</v>
      </c>
      <c r="R40" s="124">
        <f t="shared" si="14"/>
        <v>0</v>
      </c>
      <c r="S40" s="124">
        <f t="shared" si="14"/>
        <v>0</v>
      </c>
      <c r="T40" s="124">
        <f t="shared" si="14"/>
        <v>0</v>
      </c>
      <c r="U40" s="124">
        <f t="shared" si="14"/>
        <v>0</v>
      </c>
      <c r="V40" s="124">
        <f t="shared" si="14"/>
        <v>0</v>
      </c>
      <c r="W40" s="124">
        <f t="shared" si="14"/>
        <v>0</v>
      </c>
      <c r="X40" s="124">
        <f t="shared" si="14"/>
        <v>0</v>
      </c>
      <c r="Y40" s="124">
        <f t="shared" si="14"/>
        <v>0</v>
      </c>
    </row>
    <row r="41" spans="2:25" outlineLevel="2" x14ac:dyDescent="0.25">
      <c r="B41" s="179" t="s">
        <v>252</v>
      </c>
      <c r="C41" s="179"/>
      <c r="D41" s="247"/>
      <c r="E41" s="248">
        <f t="shared" si="1"/>
        <v>0</v>
      </c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</row>
    <row r="42" spans="2:25" outlineLevel="2" x14ac:dyDescent="0.25">
      <c r="B42" s="179" t="s">
        <v>253</v>
      </c>
      <c r="C42" s="179"/>
      <c r="D42" s="247"/>
      <c r="E42" s="248">
        <f t="shared" si="1"/>
        <v>0</v>
      </c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</row>
    <row r="43" spans="2:25" outlineLevel="2" x14ac:dyDescent="0.25">
      <c r="B43" s="179" t="s">
        <v>254</v>
      </c>
      <c r="C43" s="179"/>
      <c r="D43" s="247"/>
      <c r="E43" s="248">
        <f t="shared" si="1"/>
        <v>0</v>
      </c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</row>
    <row r="44" spans="2:25" outlineLevel="2" x14ac:dyDescent="0.25">
      <c r="B44" s="179" t="s">
        <v>255</v>
      </c>
      <c r="C44" s="179"/>
      <c r="D44" s="247"/>
      <c r="E44" s="248">
        <f t="shared" si="1"/>
        <v>0</v>
      </c>
      <c r="F44" s="222"/>
      <c r="G44" s="222"/>
      <c r="H44" s="222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</row>
    <row r="45" spans="2:25" outlineLevel="2" x14ac:dyDescent="0.25">
      <c r="B45" s="179" t="s">
        <v>256</v>
      </c>
      <c r="C45" s="179"/>
      <c r="D45" s="247"/>
      <c r="E45" s="248">
        <f t="shared" si="1"/>
        <v>0</v>
      </c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</row>
    <row r="46" spans="2:25" outlineLevel="2" x14ac:dyDescent="0.25">
      <c r="B46" s="179" t="s">
        <v>257</v>
      </c>
      <c r="C46" s="179"/>
      <c r="D46" s="247"/>
      <c r="E46" s="248">
        <f t="shared" si="1"/>
        <v>0</v>
      </c>
      <c r="F46" s="222"/>
      <c r="G46" s="222"/>
      <c r="H46" s="222"/>
      <c r="I46" s="222"/>
      <c r="J46" s="222"/>
      <c r="K46" s="222"/>
      <c r="L46" s="222"/>
      <c r="M46" s="222"/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</row>
    <row r="47" spans="2:25" outlineLevel="1" x14ac:dyDescent="0.25">
      <c r="B47" s="179" t="s">
        <v>237</v>
      </c>
      <c r="C47" s="179" t="s">
        <v>90</v>
      </c>
      <c r="D47" s="247" t="s">
        <v>13</v>
      </c>
      <c r="E47" s="248">
        <f t="shared" si="1"/>
        <v>0</v>
      </c>
      <c r="F47" s="124">
        <f>SUM(F48:F53)</f>
        <v>0</v>
      </c>
      <c r="G47" s="124">
        <f>SUM(G48:G53)</f>
        <v>0</v>
      </c>
      <c r="H47" s="124">
        <f>SUM(I47:T47)</f>
        <v>0</v>
      </c>
      <c r="I47" s="124">
        <f t="shared" ref="I47:Y47" si="15">SUM(I48:I53)</f>
        <v>0</v>
      </c>
      <c r="J47" s="124">
        <f t="shared" si="15"/>
        <v>0</v>
      </c>
      <c r="K47" s="124">
        <f t="shared" si="15"/>
        <v>0</v>
      </c>
      <c r="L47" s="124">
        <f t="shared" si="15"/>
        <v>0</v>
      </c>
      <c r="M47" s="124">
        <f t="shared" si="15"/>
        <v>0</v>
      </c>
      <c r="N47" s="124">
        <f t="shared" si="15"/>
        <v>0</v>
      </c>
      <c r="O47" s="124">
        <f t="shared" si="15"/>
        <v>0</v>
      </c>
      <c r="P47" s="124">
        <f t="shared" si="15"/>
        <v>0</v>
      </c>
      <c r="Q47" s="124">
        <f t="shared" si="15"/>
        <v>0</v>
      </c>
      <c r="R47" s="124">
        <f t="shared" si="15"/>
        <v>0</v>
      </c>
      <c r="S47" s="124">
        <f t="shared" si="15"/>
        <v>0</v>
      </c>
      <c r="T47" s="124">
        <f t="shared" si="15"/>
        <v>0</v>
      </c>
      <c r="U47" s="124">
        <f t="shared" si="15"/>
        <v>0</v>
      </c>
      <c r="V47" s="124">
        <f t="shared" si="15"/>
        <v>0</v>
      </c>
      <c r="W47" s="124">
        <f t="shared" si="15"/>
        <v>0</v>
      </c>
      <c r="X47" s="124">
        <f t="shared" si="15"/>
        <v>0</v>
      </c>
      <c r="Y47" s="124">
        <f t="shared" si="15"/>
        <v>0</v>
      </c>
    </row>
    <row r="48" spans="2:25" outlineLevel="2" x14ac:dyDescent="0.25">
      <c r="B48" s="179" t="s">
        <v>258</v>
      </c>
      <c r="C48" s="179"/>
      <c r="D48" s="255"/>
      <c r="E48" s="256">
        <f t="shared" si="1"/>
        <v>0</v>
      </c>
      <c r="F48" s="220"/>
      <c r="G48" s="220"/>
      <c r="H48" s="220"/>
      <c r="I48" s="220"/>
      <c r="J48" s="220"/>
      <c r="K48" s="220"/>
      <c r="L48" s="220"/>
      <c r="M48" s="220"/>
      <c r="N48" s="220"/>
      <c r="O48" s="220"/>
      <c r="P48" s="220"/>
      <c r="Q48" s="220"/>
      <c r="R48" s="220"/>
      <c r="S48" s="220"/>
      <c r="T48" s="220"/>
      <c r="U48" s="220"/>
      <c r="V48" s="220"/>
      <c r="W48" s="220"/>
      <c r="X48" s="220"/>
      <c r="Y48" s="220"/>
    </row>
    <row r="49" spans="2:25" outlineLevel="2" x14ac:dyDescent="0.25">
      <c r="B49" s="179" t="s">
        <v>259</v>
      </c>
      <c r="C49" s="179"/>
      <c r="D49" s="255"/>
      <c r="E49" s="256">
        <f t="shared" si="1"/>
        <v>0</v>
      </c>
      <c r="F49" s="220"/>
      <c r="G49" s="220"/>
      <c r="H49" s="220"/>
      <c r="I49" s="220"/>
      <c r="J49" s="220"/>
      <c r="K49" s="220"/>
      <c r="L49" s="220"/>
      <c r="M49" s="220"/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</row>
    <row r="50" spans="2:25" outlineLevel="2" x14ac:dyDescent="0.25">
      <c r="B50" s="179" t="s">
        <v>260</v>
      </c>
      <c r="C50" s="179"/>
      <c r="D50" s="255"/>
      <c r="E50" s="256">
        <f t="shared" si="1"/>
        <v>0</v>
      </c>
      <c r="F50" s="220"/>
      <c r="G50" s="220"/>
      <c r="H50" s="220"/>
      <c r="I50" s="220"/>
      <c r="J50" s="220"/>
      <c r="K50" s="220"/>
      <c r="L50" s="220"/>
      <c r="M50" s="220"/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</row>
    <row r="51" spans="2:25" outlineLevel="2" x14ac:dyDescent="0.25">
      <c r="B51" s="179" t="s">
        <v>261</v>
      </c>
      <c r="C51" s="179"/>
      <c r="D51" s="255"/>
      <c r="E51" s="256">
        <f t="shared" si="1"/>
        <v>0</v>
      </c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</row>
    <row r="52" spans="2:25" outlineLevel="2" x14ac:dyDescent="0.25">
      <c r="B52" s="179" t="s">
        <v>262</v>
      </c>
      <c r="C52" s="179"/>
      <c r="D52" s="255"/>
      <c r="E52" s="256">
        <f t="shared" si="1"/>
        <v>0</v>
      </c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</row>
    <row r="53" spans="2:25" outlineLevel="2" x14ac:dyDescent="0.25">
      <c r="B53" s="179" t="s">
        <v>263</v>
      </c>
      <c r="C53" s="179"/>
      <c r="D53" s="255"/>
      <c r="E53" s="256">
        <f t="shared" si="1"/>
        <v>0</v>
      </c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</row>
    <row r="54" spans="2:25" x14ac:dyDescent="0.25">
      <c r="B54" s="17" t="s">
        <v>131</v>
      </c>
      <c r="C54" s="177" t="str">
        <f>'ИД (Уберизация зак)'!C42</f>
        <v>в т.ч. на этап Разработка и внедрение</v>
      </c>
      <c r="D54" s="238" t="s">
        <v>13</v>
      </c>
      <c r="E54" s="160">
        <f t="shared" si="1"/>
        <v>75790.298716000019</v>
      </c>
      <c r="F54" s="246">
        <f>F55+F63+F70</f>
        <v>0</v>
      </c>
      <c r="G54" s="246">
        <f t="shared" ref="G54:Y54" si="16">G55+G63+G70</f>
        <v>0</v>
      </c>
      <c r="H54" s="246">
        <f t="shared" si="16"/>
        <v>0</v>
      </c>
      <c r="I54" s="246">
        <f t="shared" si="16"/>
        <v>0</v>
      </c>
      <c r="J54" s="246">
        <f t="shared" si="16"/>
        <v>0</v>
      </c>
      <c r="K54" s="246">
        <f t="shared" si="16"/>
        <v>0</v>
      </c>
      <c r="L54" s="246">
        <f t="shared" si="16"/>
        <v>0</v>
      </c>
      <c r="M54" s="246">
        <f t="shared" si="16"/>
        <v>0</v>
      </c>
      <c r="N54" s="246">
        <f t="shared" si="16"/>
        <v>0</v>
      </c>
      <c r="O54" s="246">
        <f t="shared" si="16"/>
        <v>0</v>
      </c>
      <c r="P54" s="246">
        <f t="shared" si="16"/>
        <v>0</v>
      </c>
      <c r="Q54" s="246">
        <f t="shared" si="16"/>
        <v>0</v>
      </c>
      <c r="R54" s="246">
        <f t="shared" si="16"/>
        <v>0</v>
      </c>
      <c r="S54" s="246">
        <f t="shared" si="16"/>
        <v>0</v>
      </c>
      <c r="T54" s="246">
        <f t="shared" si="16"/>
        <v>0</v>
      </c>
      <c r="U54" s="246">
        <f t="shared" si="16"/>
        <v>14200</v>
      </c>
      <c r="V54" s="246">
        <f t="shared" si="16"/>
        <v>20530.099572000003</v>
      </c>
      <c r="W54" s="246">
        <f t="shared" si="16"/>
        <v>20530.099572000003</v>
      </c>
      <c r="X54" s="246">
        <f t="shared" si="16"/>
        <v>20530.099572000003</v>
      </c>
      <c r="Y54" s="246">
        <f t="shared" si="16"/>
        <v>0</v>
      </c>
    </row>
    <row r="55" spans="2:25" outlineLevel="1" x14ac:dyDescent="0.25">
      <c r="B55" s="254" t="s">
        <v>238</v>
      </c>
      <c r="C55" s="179" t="s">
        <v>89</v>
      </c>
      <c r="D55" s="247" t="s">
        <v>13</v>
      </c>
      <c r="E55" s="248">
        <f t="shared" si="1"/>
        <v>0</v>
      </c>
      <c r="F55" s="124">
        <f>SUM(F56:F61)</f>
        <v>0</v>
      </c>
      <c r="G55" s="124">
        <f>SUM(G56:G61)</f>
        <v>0</v>
      </c>
      <c r="H55" s="124">
        <f>SUM(I55:T55)</f>
        <v>0</v>
      </c>
      <c r="I55" s="124">
        <f t="shared" ref="I55:Y55" si="17">SUM(I56:I61)</f>
        <v>0</v>
      </c>
      <c r="J55" s="124">
        <f t="shared" si="17"/>
        <v>0</v>
      </c>
      <c r="K55" s="124">
        <f t="shared" si="17"/>
        <v>0</v>
      </c>
      <c r="L55" s="124">
        <f t="shared" si="17"/>
        <v>0</v>
      </c>
      <c r="M55" s="124">
        <f t="shared" si="17"/>
        <v>0</v>
      </c>
      <c r="N55" s="124">
        <f t="shared" si="17"/>
        <v>0</v>
      </c>
      <c r="O55" s="124">
        <f t="shared" si="17"/>
        <v>0</v>
      </c>
      <c r="P55" s="124">
        <f t="shared" si="17"/>
        <v>0</v>
      </c>
      <c r="Q55" s="124">
        <f t="shared" si="17"/>
        <v>0</v>
      </c>
      <c r="R55" s="124">
        <f t="shared" si="17"/>
        <v>0</v>
      </c>
      <c r="S55" s="124">
        <f t="shared" si="17"/>
        <v>0</v>
      </c>
      <c r="T55" s="124">
        <f t="shared" si="17"/>
        <v>0</v>
      </c>
      <c r="U55" s="124">
        <f t="shared" si="17"/>
        <v>0</v>
      </c>
      <c r="V55" s="124">
        <f t="shared" si="17"/>
        <v>0</v>
      </c>
      <c r="W55" s="124">
        <f t="shared" si="17"/>
        <v>0</v>
      </c>
      <c r="X55" s="124">
        <f t="shared" si="17"/>
        <v>0</v>
      </c>
      <c r="Y55" s="124">
        <f t="shared" si="17"/>
        <v>0</v>
      </c>
    </row>
    <row r="56" spans="2:25" outlineLevel="2" x14ac:dyDescent="0.25">
      <c r="B56" s="254" t="s">
        <v>264</v>
      </c>
      <c r="C56" s="179"/>
      <c r="D56" s="247"/>
      <c r="E56" s="248">
        <f t="shared" si="1"/>
        <v>0</v>
      </c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U56" s="222"/>
      <c r="V56" s="222"/>
      <c r="W56" s="222"/>
      <c r="X56" s="222"/>
      <c r="Y56" s="222"/>
    </row>
    <row r="57" spans="2:25" outlineLevel="2" x14ac:dyDescent="0.25">
      <c r="B57" s="254" t="s">
        <v>265</v>
      </c>
      <c r="C57" s="179"/>
      <c r="D57" s="247"/>
      <c r="E57" s="248">
        <f t="shared" si="1"/>
        <v>0</v>
      </c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</row>
    <row r="58" spans="2:25" outlineLevel="2" x14ac:dyDescent="0.25">
      <c r="B58" s="254" t="s">
        <v>266</v>
      </c>
      <c r="C58" s="179"/>
      <c r="D58" s="247"/>
      <c r="E58" s="248">
        <f t="shared" si="1"/>
        <v>0</v>
      </c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</row>
    <row r="59" spans="2:25" outlineLevel="2" x14ac:dyDescent="0.25">
      <c r="B59" s="254" t="s">
        <v>267</v>
      </c>
      <c r="C59" s="179"/>
      <c r="D59" s="247"/>
      <c r="E59" s="248">
        <f t="shared" si="1"/>
        <v>0</v>
      </c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</row>
    <row r="60" spans="2:25" outlineLevel="2" x14ac:dyDescent="0.25">
      <c r="B60" s="254" t="s">
        <v>268</v>
      </c>
      <c r="C60" s="179"/>
      <c r="D60" s="247"/>
      <c r="E60" s="248">
        <f t="shared" si="1"/>
        <v>0</v>
      </c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</row>
    <row r="61" spans="2:25" outlineLevel="2" x14ac:dyDescent="0.25">
      <c r="B61" s="254" t="s">
        <v>269</v>
      </c>
      <c r="C61" s="179"/>
      <c r="D61" s="247"/>
      <c r="E61" s="248">
        <f t="shared" si="1"/>
        <v>0</v>
      </c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</row>
    <row r="62" spans="2:25" outlineLevel="2" x14ac:dyDescent="0.25">
      <c r="B62" s="254"/>
      <c r="C62" s="179"/>
      <c r="D62" s="247"/>
      <c r="E62" s="248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</row>
    <row r="63" spans="2:25" outlineLevel="1" x14ac:dyDescent="0.25">
      <c r="B63" s="179" t="s">
        <v>239</v>
      </c>
      <c r="C63" s="179" t="s">
        <v>90</v>
      </c>
      <c r="D63" s="247" t="s">
        <v>13</v>
      </c>
      <c r="E63" s="248">
        <f t="shared" si="1"/>
        <v>75790.298716000019</v>
      </c>
      <c r="F63" s="124">
        <f>SUM(F64:F69)</f>
        <v>0</v>
      </c>
      <c r="G63" s="124">
        <f>SUM(G64:G69)</f>
        <v>0</v>
      </c>
      <c r="H63" s="124">
        <f>SUM(I63:T63)</f>
        <v>0</v>
      </c>
      <c r="I63" s="124">
        <f t="shared" ref="I63:Y63" si="18">SUM(I64:I69)</f>
        <v>0</v>
      </c>
      <c r="J63" s="124">
        <f t="shared" si="18"/>
        <v>0</v>
      </c>
      <c r="K63" s="124">
        <f t="shared" si="18"/>
        <v>0</v>
      </c>
      <c r="L63" s="124">
        <f t="shared" si="18"/>
        <v>0</v>
      </c>
      <c r="M63" s="124">
        <f t="shared" si="18"/>
        <v>0</v>
      </c>
      <c r="N63" s="124">
        <f t="shared" si="18"/>
        <v>0</v>
      </c>
      <c r="O63" s="124">
        <f t="shared" si="18"/>
        <v>0</v>
      </c>
      <c r="P63" s="124">
        <f t="shared" si="18"/>
        <v>0</v>
      </c>
      <c r="Q63" s="124">
        <f t="shared" si="18"/>
        <v>0</v>
      </c>
      <c r="R63" s="124">
        <f t="shared" si="18"/>
        <v>0</v>
      </c>
      <c r="S63" s="124">
        <f t="shared" si="18"/>
        <v>0</v>
      </c>
      <c r="T63" s="124">
        <f t="shared" si="18"/>
        <v>0</v>
      </c>
      <c r="U63" s="124">
        <f t="shared" si="18"/>
        <v>14200</v>
      </c>
      <c r="V63" s="124">
        <f t="shared" si="18"/>
        <v>20530.099572000003</v>
      </c>
      <c r="W63" s="124">
        <f t="shared" si="18"/>
        <v>20530.099572000003</v>
      </c>
      <c r="X63" s="124">
        <f t="shared" si="18"/>
        <v>20530.099572000003</v>
      </c>
      <c r="Y63" s="124">
        <f t="shared" si="18"/>
        <v>0</v>
      </c>
    </row>
    <row r="64" spans="2:25" outlineLevel="2" x14ac:dyDescent="0.25">
      <c r="B64" s="179" t="s">
        <v>270</v>
      </c>
      <c r="C64" s="179"/>
      <c r="D64" s="247"/>
      <c r="E64" s="248">
        <f t="shared" si="1"/>
        <v>75790.298716000019</v>
      </c>
      <c r="F64" s="222"/>
      <c r="G64" s="222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220"/>
      <c r="T64" s="220"/>
      <c r="U64" s="220">
        <v>14200</v>
      </c>
      <c r="V64" s="220">
        <f>'Команда Программы'!$F$4</f>
        <v>20530.099572000003</v>
      </c>
      <c r="W64" s="220">
        <f>'Команда Программы'!$F$4</f>
        <v>20530.099572000003</v>
      </c>
      <c r="X64" s="220">
        <f>'Команда Программы'!$F$4</f>
        <v>20530.099572000003</v>
      </c>
      <c r="Y64" s="220"/>
    </row>
    <row r="65" spans="2:25" outlineLevel="2" x14ac:dyDescent="0.25">
      <c r="B65" s="179" t="s">
        <v>271</v>
      </c>
      <c r="C65" s="179"/>
      <c r="D65" s="247"/>
      <c r="E65" s="248">
        <f t="shared" si="1"/>
        <v>0</v>
      </c>
      <c r="F65" s="222"/>
      <c r="G65" s="222"/>
      <c r="H65" s="220"/>
      <c r="I65" s="220"/>
      <c r="J65" s="220"/>
      <c r="K65" s="220"/>
      <c r="L65" s="220"/>
      <c r="M65" s="220"/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</row>
    <row r="66" spans="2:25" outlineLevel="2" x14ac:dyDescent="0.25">
      <c r="B66" s="179" t="s">
        <v>272</v>
      </c>
      <c r="C66" s="179"/>
      <c r="D66" s="247"/>
      <c r="E66" s="248">
        <f t="shared" si="1"/>
        <v>0</v>
      </c>
      <c r="F66" s="222"/>
      <c r="G66" s="222"/>
      <c r="H66" s="220"/>
      <c r="I66" s="220"/>
      <c r="J66" s="220"/>
      <c r="K66" s="220"/>
      <c r="L66" s="220"/>
      <c r="M66" s="220"/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</row>
    <row r="67" spans="2:25" outlineLevel="2" x14ac:dyDescent="0.25">
      <c r="B67" s="179" t="s">
        <v>273</v>
      </c>
      <c r="C67" s="179"/>
      <c r="D67" s="247"/>
      <c r="E67" s="248">
        <f t="shared" si="1"/>
        <v>0</v>
      </c>
      <c r="F67" s="222"/>
      <c r="G67" s="222"/>
      <c r="H67" s="220"/>
      <c r="I67" s="220"/>
      <c r="J67" s="220"/>
      <c r="K67" s="220"/>
      <c r="L67" s="220"/>
      <c r="M67" s="220"/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</row>
    <row r="68" spans="2:25" outlineLevel="2" x14ac:dyDescent="0.25">
      <c r="B68" s="179" t="s">
        <v>274</v>
      </c>
      <c r="C68" s="179"/>
      <c r="D68" s="247"/>
      <c r="E68" s="248">
        <f t="shared" si="1"/>
        <v>0</v>
      </c>
      <c r="F68" s="222"/>
      <c r="G68" s="222"/>
      <c r="H68" s="220"/>
      <c r="I68" s="220"/>
      <c r="J68" s="220"/>
      <c r="K68" s="220"/>
      <c r="L68" s="220"/>
      <c r="M68" s="220"/>
      <c r="N68" s="220"/>
      <c r="O68" s="220"/>
      <c r="P68" s="220"/>
      <c r="Q68" s="220"/>
      <c r="R68" s="220"/>
      <c r="S68" s="220"/>
      <c r="T68" s="220"/>
      <c r="U68" s="220"/>
      <c r="V68" s="220"/>
      <c r="W68" s="220"/>
      <c r="X68" s="220"/>
      <c r="Y68" s="220"/>
    </row>
    <row r="69" spans="2:25" outlineLevel="2" x14ac:dyDescent="0.25">
      <c r="B69" s="179" t="s">
        <v>275</v>
      </c>
      <c r="C69" s="179"/>
      <c r="D69" s="247"/>
      <c r="E69" s="248">
        <f t="shared" si="1"/>
        <v>0</v>
      </c>
      <c r="F69" s="222"/>
      <c r="G69" s="222"/>
      <c r="H69" s="220"/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</row>
    <row r="70" spans="2:25" outlineLevel="1" x14ac:dyDescent="0.25">
      <c r="B70" s="180" t="s">
        <v>276</v>
      </c>
      <c r="C70" s="180" t="s">
        <v>85</v>
      </c>
      <c r="D70" s="249" t="s">
        <v>13</v>
      </c>
      <c r="E70" s="250">
        <f t="shared" si="1"/>
        <v>0</v>
      </c>
      <c r="F70" s="124">
        <f>SUM(F71:F76)</f>
        <v>0</v>
      </c>
      <c r="G70" s="124">
        <f>SUM(G71:G76)</f>
        <v>0</v>
      </c>
      <c r="H70" s="124">
        <f>SUM(I70:T70)</f>
        <v>0</v>
      </c>
      <c r="I70" s="124">
        <f t="shared" ref="I70:Y70" si="19">SUM(I71:I76)</f>
        <v>0</v>
      </c>
      <c r="J70" s="124">
        <f t="shared" si="19"/>
        <v>0</v>
      </c>
      <c r="K70" s="124">
        <f t="shared" si="19"/>
        <v>0</v>
      </c>
      <c r="L70" s="124">
        <f t="shared" si="19"/>
        <v>0</v>
      </c>
      <c r="M70" s="124">
        <f t="shared" si="19"/>
        <v>0</v>
      </c>
      <c r="N70" s="124">
        <f t="shared" si="19"/>
        <v>0</v>
      </c>
      <c r="O70" s="124">
        <f t="shared" si="19"/>
        <v>0</v>
      </c>
      <c r="P70" s="124">
        <f t="shared" si="19"/>
        <v>0</v>
      </c>
      <c r="Q70" s="124">
        <f t="shared" si="19"/>
        <v>0</v>
      </c>
      <c r="R70" s="124">
        <f t="shared" si="19"/>
        <v>0</v>
      </c>
      <c r="S70" s="124">
        <f t="shared" si="19"/>
        <v>0</v>
      </c>
      <c r="T70" s="124">
        <f t="shared" si="19"/>
        <v>0</v>
      </c>
      <c r="U70" s="124">
        <f t="shared" si="19"/>
        <v>0</v>
      </c>
      <c r="V70" s="124">
        <f t="shared" si="19"/>
        <v>0</v>
      </c>
      <c r="W70" s="124">
        <f t="shared" si="19"/>
        <v>0</v>
      </c>
      <c r="X70" s="124">
        <f t="shared" si="19"/>
        <v>0</v>
      </c>
      <c r="Y70" s="124">
        <f t="shared" si="19"/>
        <v>0</v>
      </c>
    </row>
    <row r="71" spans="2:25" outlineLevel="2" x14ac:dyDescent="0.25">
      <c r="B71" s="180" t="s">
        <v>277</v>
      </c>
      <c r="C71" s="179"/>
      <c r="D71" s="247"/>
      <c r="E71" s="248">
        <f t="shared" ref="E71:E76" si="20">F71+G71+H71+U71+V71+W71+X71+Y71</f>
        <v>0</v>
      </c>
      <c r="F71" s="222"/>
      <c r="G71" s="222"/>
      <c r="H71" s="220"/>
      <c r="I71" s="220"/>
      <c r="J71" s="220"/>
      <c r="K71" s="220"/>
      <c r="L71" s="220"/>
      <c r="M71" s="220"/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</row>
    <row r="72" spans="2:25" outlineLevel="2" x14ac:dyDescent="0.25">
      <c r="B72" s="180" t="s">
        <v>278</v>
      </c>
      <c r="C72" s="179"/>
      <c r="D72" s="247"/>
      <c r="E72" s="248">
        <f t="shared" si="20"/>
        <v>0</v>
      </c>
      <c r="F72" s="222"/>
      <c r="G72" s="222"/>
      <c r="H72" s="220"/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</row>
    <row r="73" spans="2:25" outlineLevel="2" x14ac:dyDescent="0.25">
      <c r="B73" s="180" t="s">
        <v>279</v>
      </c>
      <c r="C73" s="179"/>
      <c r="D73" s="247"/>
      <c r="E73" s="248">
        <f t="shared" si="20"/>
        <v>0</v>
      </c>
      <c r="F73" s="222"/>
      <c r="G73" s="222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</row>
    <row r="74" spans="2:25" outlineLevel="2" x14ac:dyDescent="0.25">
      <c r="B74" s="180" t="s">
        <v>280</v>
      </c>
      <c r="C74" s="179"/>
      <c r="D74" s="247"/>
      <c r="E74" s="248">
        <f t="shared" si="20"/>
        <v>0</v>
      </c>
      <c r="F74" s="222"/>
      <c r="G74" s="222"/>
      <c r="H74" s="220"/>
      <c r="I74" s="220"/>
      <c r="J74" s="220"/>
      <c r="K74" s="220"/>
      <c r="L74" s="220"/>
      <c r="M74" s="220"/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</row>
    <row r="75" spans="2:25" outlineLevel="2" x14ac:dyDescent="0.25">
      <c r="B75" s="180" t="s">
        <v>281</v>
      </c>
      <c r="C75" s="179"/>
      <c r="D75" s="247"/>
      <c r="E75" s="248">
        <f t="shared" si="20"/>
        <v>0</v>
      </c>
      <c r="F75" s="222"/>
      <c r="G75" s="222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</row>
    <row r="76" spans="2:25" outlineLevel="2" x14ac:dyDescent="0.25">
      <c r="B76" s="180" t="s">
        <v>282</v>
      </c>
      <c r="C76" s="179"/>
      <c r="D76" s="247"/>
      <c r="E76" s="248">
        <f t="shared" si="20"/>
        <v>0</v>
      </c>
      <c r="F76" s="222"/>
      <c r="G76" s="222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</row>
  </sheetData>
  <mergeCells count="12">
    <mergeCell ref="Y3:Y4"/>
    <mergeCell ref="B3:B4"/>
    <mergeCell ref="C3:C4"/>
    <mergeCell ref="D3:D4"/>
    <mergeCell ref="E3:E4"/>
    <mergeCell ref="F3:F4"/>
    <mergeCell ref="G3:G4"/>
    <mergeCell ref="H3:T3"/>
    <mergeCell ref="U3:U4"/>
    <mergeCell ref="V3:V4"/>
    <mergeCell ref="W3:W4"/>
    <mergeCell ref="X3:X4"/>
  </mergeCells>
  <conditionalFormatting sqref="E6:E8">
    <cfRule type="cellIs" dxfId="91" priority="93" stopIfTrue="1" operator="equal">
      <formula>0</formula>
    </cfRule>
  </conditionalFormatting>
  <conditionalFormatting sqref="E5">
    <cfRule type="cellIs" dxfId="90" priority="91" stopIfTrue="1" operator="equal">
      <formula>0</formula>
    </cfRule>
  </conditionalFormatting>
  <conditionalFormatting sqref="E9">
    <cfRule type="cellIs" dxfId="89" priority="89" stopIfTrue="1" operator="equal">
      <formula>0</formula>
    </cfRule>
  </conditionalFormatting>
  <conditionalFormatting sqref="E24">
    <cfRule type="cellIs" dxfId="88" priority="88" stopIfTrue="1" operator="equal">
      <formula>0</formula>
    </cfRule>
  </conditionalFormatting>
  <conditionalFormatting sqref="E39">
    <cfRule type="cellIs" dxfId="87" priority="87" stopIfTrue="1" operator="equal">
      <formula>0</formula>
    </cfRule>
  </conditionalFormatting>
  <conditionalFormatting sqref="E54">
    <cfRule type="cellIs" dxfId="86" priority="86" stopIfTrue="1" operator="equal">
      <formula>0</formula>
    </cfRule>
  </conditionalFormatting>
  <conditionalFormatting sqref="E10:E23">
    <cfRule type="cellIs" dxfId="85" priority="85" stopIfTrue="1" operator="equal">
      <formula>0</formula>
    </cfRule>
  </conditionalFormatting>
  <conditionalFormatting sqref="E40:E53">
    <cfRule type="cellIs" dxfId="84" priority="81" stopIfTrue="1" operator="equal">
      <formula>0</formula>
    </cfRule>
  </conditionalFormatting>
  <conditionalFormatting sqref="E55:E70">
    <cfRule type="cellIs" dxfId="83" priority="79" stopIfTrue="1" operator="equal">
      <formula>0</formula>
    </cfRule>
  </conditionalFormatting>
  <conditionalFormatting sqref="E25:E38">
    <cfRule type="cellIs" dxfId="82" priority="83" stopIfTrue="1" operator="equal">
      <formula>0</formula>
    </cfRule>
  </conditionalFormatting>
  <conditionalFormatting sqref="E71:E76">
    <cfRule type="cellIs" dxfId="81" priority="48" stopIfTrue="1" operator="equal">
      <formula>0</formula>
    </cfRule>
  </conditionalFormatting>
  <conditionalFormatting sqref="F56:F62 F64:F69">
    <cfRule type="cellIs" dxfId="80" priority="36" stopIfTrue="1" operator="equal">
      <formula>0</formula>
    </cfRule>
  </conditionalFormatting>
  <conditionalFormatting sqref="F6:F8">
    <cfRule type="cellIs" dxfId="79" priority="41" stopIfTrue="1" operator="equal">
      <formula>0</formula>
    </cfRule>
  </conditionalFormatting>
  <conditionalFormatting sqref="F5:Y5">
    <cfRule type="cellIs" dxfId="78" priority="40" stopIfTrue="1" operator="equal">
      <formula>0</formula>
    </cfRule>
  </conditionalFormatting>
  <conditionalFormatting sqref="F10:F16 G10 F18:F23">
    <cfRule type="cellIs" dxfId="77" priority="39" stopIfTrue="1" operator="equal">
      <formula>0</formula>
    </cfRule>
  </conditionalFormatting>
  <conditionalFormatting sqref="F41:F46 F48:F53">
    <cfRule type="cellIs" dxfId="76" priority="37" stopIfTrue="1" operator="equal">
      <formula>0</formula>
    </cfRule>
  </conditionalFormatting>
  <conditionalFormatting sqref="F26:F31 F33:F38">
    <cfRule type="cellIs" dxfId="75" priority="38" stopIfTrue="1" operator="equal">
      <formula>0</formula>
    </cfRule>
  </conditionalFormatting>
  <conditionalFormatting sqref="G56:Y62 G64:Y69">
    <cfRule type="cellIs" dxfId="74" priority="29" stopIfTrue="1" operator="equal">
      <formula>0</formula>
    </cfRule>
  </conditionalFormatting>
  <conditionalFormatting sqref="G6:Y8">
    <cfRule type="cellIs" dxfId="73" priority="35" stopIfTrue="1" operator="equal">
      <formula>0</formula>
    </cfRule>
  </conditionalFormatting>
  <conditionalFormatting sqref="G5:Y5">
    <cfRule type="cellIs" dxfId="72" priority="34" stopIfTrue="1" operator="equal">
      <formula>0</formula>
    </cfRule>
  </conditionalFormatting>
  <conditionalFormatting sqref="F9:Y9">
    <cfRule type="cellIs" dxfId="71" priority="33" stopIfTrue="1" operator="equal">
      <formula>0</formula>
    </cfRule>
  </conditionalFormatting>
  <conditionalFormatting sqref="G11:Y16 H10 G18:Y23">
    <cfRule type="cellIs" dxfId="70" priority="32" stopIfTrue="1" operator="equal">
      <formula>0</formula>
    </cfRule>
  </conditionalFormatting>
  <conditionalFormatting sqref="G41:Y46 G48:Y53">
    <cfRule type="cellIs" dxfId="69" priority="30" stopIfTrue="1" operator="equal">
      <formula>0</formula>
    </cfRule>
  </conditionalFormatting>
  <conditionalFormatting sqref="G26:Y31 G33:Y38">
    <cfRule type="cellIs" dxfId="68" priority="31" stopIfTrue="1" operator="equal">
      <formula>0</formula>
    </cfRule>
  </conditionalFormatting>
  <conditionalFormatting sqref="I10:Y10">
    <cfRule type="cellIs" dxfId="67" priority="28" stopIfTrue="1" operator="equal">
      <formula>0</formula>
    </cfRule>
  </conditionalFormatting>
  <conditionalFormatting sqref="F17:G17">
    <cfRule type="cellIs" dxfId="66" priority="27" stopIfTrue="1" operator="equal">
      <formula>0</formula>
    </cfRule>
  </conditionalFormatting>
  <conditionalFormatting sqref="H17">
    <cfRule type="cellIs" dxfId="65" priority="26" stopIfTrue="1" operator="equal">
      <formula>0</formula>
    </cfRule>
  </conditionalFormatting>
  <conditionalFormatting sqref="I17:Y17">
    <cfRule type="cellIs" dxfId="64" priority="25" stopIfTrue="1" operator="equal">
      <formula>0</formula>
    </cfRule>
  </conditionalFormatting>
  <conditionalFormatting sqref="F25:G25">
    <cfRule type="cellIs" dxfId="63" priority="24" stopIfTrue="1" operator="equal">
      <formula>0</formula>
    </cfRule>
  </conditionalFormatting>
  <conditionalFormatting sqref="H25">
    <cfRule type="cellIs" dxfId="62" priority="23" stopIfTrue="1" operator="equal">
      <formula>0</formula>
    </cfRule>
  </conditionalFormatting>
  <conditionalFormatting sqref="I25:Y25">
    <cfRule type="cellIs" dxfId="61" priority="22" stopIfTrue="1" operator="equal">
      <formula>0</formula>
    </cfRule>
  </conditionalFormatting>
  <conditionalFormatting sqref="F32:G32">
    <cfRule type="cellIs" dxfId="60" priority="21" stopIfTrue="1" operator="equal">
      <formula>0</formula>
    </cfRule>
  </conditionalFormatting>
  <conditionalFormatting sqref="H32">
    <cfRule type="cellIs" dxfId="59" priority="20" stopIfTrue="1" operator="equal">
      <formula>0</formula>
    </cfRule>
  </conditionalFormatting>
  <conditionalFormatting sqref="I32:Y32">
    <cfRule type="cellIs" dxfId="58" priority="19" stopIfTrue="1" operator="equal">
      <formula>0</formula>
    </cfRule>
  </conditionalFormatting>
  <conditionalFormatting sqref="F40:G40">
    <cfRule type="cellIs" dxfId="57" priority="18" stopIfTrue="1" operator="equal">
      <formula>0</formula>
    </cfRule>
  </conditionalFormatting>
  <conditionalFormatting sqref="H40">
    <cfRule type="cellIs" dxfId="56" priority="17" stopIfTrue="1" operator="equal">
      <formula>0</formula>
    </cfRule>
  </conditionalFormatting>
  <conditionalFormatting sqref="I40:Y40">
    <cfRule type="cellIs" dxfId="55" priority="16" stopIfTrue="1" operator="equal">
      <formula>0</formula>
    </cfRule>
  </conditionalFormatting>
  <conditionalFormatting sqref="F47:G47">
    <cfRule type="cellIs" dxfId="54" priority="15" stopIfTrue="1" operator="equal">
      <formula>0</formula>
    </cfRule>
  </conditionalFormatting>
  <conditionalFormatting sqref="H47">
    <cfRule type="cellIs" dxfId="53" priority="14" stopIfTrue="1" operator="equal">
      <formula>0</formula>
    </cfRule>
  </conditionalFormatting>
  <conditionalFormatting sqref="I47:Y47">
    <cfRule type="cellIs" dxfId="52" priority="13" stopIfTrue="1" operator="equal">
      <formula>0</formula>
    </cfRule>
  </conditionalFormatting>
  <conditionalFormatting sqref="F55:G55">
    <cfRule type="cellIs" dxfId="51" priority="12" stopIfTrue="1" operator="equal">
      <formula>0</formula>
    </cfRule>
  </conditionalFormatting>
  <conditionalFormatting sqref="H55">
    <cfRule type="cellIs" dxfId="50" priority="11" stopIfTrue="1" operator="equal">
      <formula>0</formula>
    </cfRule>
  </conditionalFormatting>
  <conditionalFormatting sqref="I55:Y55">
    <cfRule type="cellIs" dxfId="49" priority="10" stopIfTrue="1" operator="equal">
      <formula>0</formula>
    </cfRule>
  </conditionalFormatting>
  <conditionalFormatting sqref="F63:G63">
    <cfRule type="cellIs" dxfId="48" priority="9" stopIfTrue="1" operator="equal">
      <formula>0</formula>
    </cfRule>
  </conditionalFormatting>
  <conditionalFormatting sqref="H63">
    <cfRule type="cellIs" dxfId="47" priority="8" stopIfTrue="1" operator="equal">
      <formula>0</formula>
    </cfRule>
  </conditionalFormatting>
  <conditionalFormatting sqref="I63:Y63">
    <cfRule type="cellIs" dxfId="46" priority="7" stopIfTrue="1" operator="equal">
      <formula>0</formula>
    </cfRule>
  </conditionalFormatting>
  <conditionalFormatting sqref="F71:F76">
    <cfRule type="cellIs" dxfId="45" priority="6" stopIfTrue="1" operator="equal">
      <formula>0</formula>
    </cfRule>
  </conditionalFormatting>
  <conditionalFormatting sqref="G71:Y76">
    <cfRule type="cellIs" dxfId="44" priority="5" stopIfTrue="1" operator="equal">
      <formula>0</formula>
    </cfRule>
  </conditionalFormatting>
  <conditionalFormatting sqref="F70:G70">
    <cfRule type="cellIs" dxfId="43" priority="4" stopIfTrue="1" operator="equal">
      <formula>0</formula>
    </cfRule>
  </conditionalFormatting>
  <conditionalFormatting sqref="H70">
    <cfRule type="cellIs" dxfId="42" priority="3" stopIfTrue="1" operator="equal">
      <formula>0</formula>
    </cfRule>
  </conditionalFormatting>
  <conditionalFormatting sqref="I70:Y70">
    <cfRule type="cellIs" dxfId="41" priority="2" stopIfTrue="1" operator="equal">
      <formula>0</formula>
    </cfRule>
  </conditionalFormatting>
  <conditionalFormatting sqref="F24:Y24 F39:Y39 F54:Y54">
    <cfRule type="cellIs" dxfId="40" priority="1" stopIfTrue="1" operator="equal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3:G14"/>
  <sheetViews>
    <sheetView workbookViewId="0">
      <selection activeCell="F17" sqref="F17"/>
    </sheetView>
  </sheetViews>
  <sheetFormatPr defaultRowHeight="15" x14ac:dyDescent="0.25"/>
  <cols>
    <col min="3" max="3" width="50.28515625" bestFit="1" customWidth="1"/>
    <col min="6" max="6" width="17.140625" customWidth="1"/>
  </cols>
  <sheetData>
    <row r="3" spans="3:7" x14ac:dyDescent="0.25">
      <c r="C3" s="748" t="s">
        <v>1175</v>
      </c>
      <c r="D3" s="748" t="s">
        <v>1165</v>
      </c>
      <c r="E3" s="748" t="s">
        <v>1166</v>
      </c>
      <c r="F3" s="748" t="s">
        <v>1167</v>
      </c>
    </row>
    <row r="4" spans="3:7" s="1" customFormat="1" x14ac:dyDescent="0.25">
      <c r="C4" s="751" t="s">
        <v>1176</v>
      </c>
      <c r="D4" s="751"/>
      <c r="E4" s="751"/>
      <c r="F4" s="752">
        <f>SUM(F5:F13)/1000</f>
        <v>20530.099572000003</v>
      </c>
    </row>
    <row r="5" spans="3:7" x14ac:dyDescent="0.25">
      <c r="C5" s="749" t="s">
        <v>1168</v>
      </c>
      <c r="D5" s="749">
        <v>0</v>
      </c>
      <c r="E5" s="749">
        <v>0</v>
      </c>
      <c r="F5" s="750">
        <f t="shared" ref="F5:F6" si="0">D5*E5*246.5*8</f>
        <v>0</v>
      </c>
    </row>
    <row r="6" spans="3:7" x14ac:dyDescent="0.25">
      <c r="C6" s="749" t="s">
        <v>1177</v>
      </c>
      <c r="D6" s="749">
        <v>0</v>
      </c>
      <c r="E6" s="749">
        <v>0</v>
      </c>
      <c r="F6" s="750">
        <f t="shared" si="0"/>
        <v>0</v>
      </c>
    </row>
    <row r="7" spans="3:7" x14ac:dyDescent="0.25">
      <c r="C7" s="749" t="s">
        <v>1169</v>
      </c>
      <c r="D7" s="749">
        <v>0.1</v>
      </c>
      <c r="E7" s="750">
        <v>3338.4</v>
      </c>
      <c r="F7" s="750">
        <f>D7*E7*246.5*8</f>
        <v>658332.4800000001</v>
      </c>
      <c r="G7" s="747"/>
    </row>
    <row r="8" spans="3:7" x14ac:dyDescent="0.25">
      <c r="C8" s="749" t="s">
        <v>1170</v>
      </c>
      <c r="D8" s="753">
        <v>0.5</v>
      </c>
      <c r="E8" s="750">
        <v>3682.39</v>
      </c>
      <c r="F8" s="750">
        <f t="shared" ref="F8:F13" si="1">D8*E8*246.5*8</f>
        <v>3630836.54</v>
      </c>
      <c r="G8" s="747"/>
    </row>
    <row r="9" spans="3:7" x14ac:dyDescent="0.25">
      <c r="C9" s="749" t="s">
        <v>1171</v>
      </c>
      <c r="D9" s="749">
        <v>0</v>
      </c>
      <c r="E9" s="749">
        <v>0</v>
      </c>
      <c r="F9" s="750">
        <f t="shared" si="1"/>
        <v>0</v>
      </c>
      <c r="G9" s="747"/>
    </row>
    <row r="10" spans="3:7" x14ac:dyDescent="0.25">
      <c r="C10" s="749" t="s">
        <v>1172</v>
      </c>
      <c r="D10" s="753">
        <v>0.5</v>
      </c>
      <c r="E10" s="750">
        <v>6007.64</v>
      </c>
      <c r="F10" s="750">
        <f t="shared" si="1"/>
        <v>5923533.04</v>
      </c>
      <c r="G10" s="747"/>
    </row>
    <row r="11" spans="3:7" x14ac:dyDescent="0.25">
      <c r="C11" s="749" t="s">
        <v>1173</v>
      </c>
      <c r="D11" s="753">
        <v>0.8</v>
      </c>
      <c r="E11" s="750">
        <v>3338.4</v>
      </c>
      <c r="F11" s="750">
        <f t="shared" si="1"/>
        <v>5266659.8400000008</v>
      </c>
      <c r="G11" s="747"/>
    </row>
    <row r="12" spans="3:7" x14ac:dyDescent="0.25">
      <c r="C12" s="749" t="s">
        <v>1174</v>
      </c>
      <c r="D12" s="749">
        <v>1</v>
      </c>
      <c r="E12" s="750">
        <v>2257.65</v>
      </c>
      <c r="F12" s="750">
        <f t="shared" si="1"/>
        <v>4452085.8</v>
      </c>
      <c r="G12" s="747"/>
    </row>
    <row r="13" spans="3:7" x14ac:dyDescent="0.25">
      <c r="C13" s="749" t="s">
        <v>1178</v>
      </c>
      <c r="D13" s="749">
        <v>0.1</v>
      </c>
      <c r="E13" s="750">
        <v>3035.76</v>
      </c>
      <c r="F13" s="750">
        <f t="shared" si="1"/>
        <v>598651.87200000009</v>
      </c>
      <c r="G13" s="747"/>
    </row>
    <row r="14" spans="3:7" x14ac:dyDescent="0.25">
      <c r="C14" s="749"/>
      <c r="D14" s="749"/>
      <c r="E14" s="749"/>
      <c r="F14" s="749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"/>
  <sheetViews>
    <sheetView workbookViewId="0"/>
  </sheetViews>
  <sheetFormatPr defaultColWidth="9.140625" defaultRowHeight="15" x14ac:dyDescent="0.25"/>
  <cols>
    <col min="1" max="16384" width="9.140625" style="1"/>
  </cols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59999389629810485"/>
  </sheetPr>
  <dimension ref="A1:E14"/>
  <sheetViews>
    <sheetView workbookViewId="0">
      <selection activeCell="E19" sqref="E19"/>
    </sheetView>
  </sheetViews>
  <sheetFormatPr defaultRowHeight="15" x14ac:dyDescent="0.25"/>
  <sheetData>
    <row r="1" spans="1:5" x14ac:dyDescent="0.25">
      <c r="A1" t="s">
        <v>655</v>
      </c>
      <c r="B1">
        <v>0</v>
      </c>
      <c r="C1">
        <v>0</v>
      </c>
      <c r="D1">
        <v>0</v>
      </c>
    </row>
    <row r="2" spans="1:5" x14ac:dyDescent="0.25">
      <c r="A2" t="s">
        <v>660</v>
      </c>
      <c r="B2" s="1" t="s">
        <v>1117</v>
      </c>
      <c r="C2">
        <v>0.45</v>
      </c>
      <c r="D2">
        <f t="shared" ref="D2:D13" si="0">COUNTIF($B$2:$B$13,B2)</f>
        <v>4</v>
      </c>
      <c r="E2" s="650">
        <f>C2/D2</f>
        <v>0.1125</v>
      </c>
    </row>
    <row r="3" spans="1:5" x14ac:dyDescent="0.25">
      <c r="A3" t="s">
        <v>664</v>
      </c>
      <c r="B3" s="1" t="s">
        <v>1117</v>
      </c>
      <c r="C3" s="1">
        <v>0.45</v>
      </c>
      <c r="D3" s="1">
        <f t="shared" si="0"/>
        <v>4</v>
      </c>
      <c r="E3" s="650">
        <f t="shared" ref="E3:E13" si="1">C3/D3</f>
        <v>0.1125</v>
      </c>
    </row>
    <row r="4" spans="1:5" x14ac:dyDescent="0.25">
      <c r="A4" t="s">
        <v>668</v>
      </c>
      <c r="B4" s="1" t="s">
        <v>1117</v>
      </c>
      <c r="C4" s="1">
        <v>0.45</v>
      </c>
      <c r="D4" s="1">
        <f t="shared" si="0"/>
        <v>4</v>
      </c>
      <c r="E4" s="650">
        <f t="shared" si="1"/>
        <v>0.1125</v>
      </c>
    </row>
    <row r="5" spans="1:5" x14ac:dyDescent="0.25">
      <c r="A5" t="s">
        <v>398</v>
      </c>
      <c r="B5" s="1" t="s">
        <v>1119</v>
      </c>
      <c r="C5">
        <v>0.25</v>
      </c>
      <c r="D5" s="1">
        <f t="shared" si="0"/>
        <v>4</v>
      </c>
      <c r="E5" s="650">
        <f t="shared" si="1"/>
        <v>6.25E-2</v>
      </c>
    </row>
    <row r="6" spans="1:5" x14ac:dyDescent="0.25">
      <c r="A6" t="s">
        <v>658</v>
      </c>
      <c r="B6" s="1" t="s">
        <v>1119</v>
      </c>
      <c r="C6" s="1">
        <v>0.25</v>
      </c>
      <c r="D6" s="1">
        <f t="shared" si="0"/>
        <v>4</v>
      </c>
      <c r="E6" s="650">
        <f t="shared" si="1"/>
        <v>6.25E-2</v>
      </c>
    </row>
    <row r="7" spans="1:5" x14ac:dyDescent="0.25">
      <c r="A7" t="s">
        <v>666</v>
      </c>
      <c r="B7" s="1" t="s">
        <v>1118</v>
      </c>
      <c r="C7">
        <v>0.3</v>
      </c>
      <c r="D7" s="1">
        <f t="shared" si="0"/>
        <v>4</v>
      </c>
      <c r="E7" s="650">
        <f t="shared" si="1"/>
        <v>7.4999999999999997E-2</v>
      </c>
    </row>
    <row r="8" spans="1:5" x14ac:dyDescent="0.25">
      <c r="A8" t="s">
        <v>662</v>
      </c>
      <c r="B8" s="1" t="s">
        <v>1118</v>
      </c>
      <c r="C8">
        <v>0.3</v>
      </c>
      <c r="D8" s="1">
        <f t="shared" si="0"/>
        <v>4</v>
      </c>
      <c r="E8" s="650">
        <f t="shared" si="1"/>
        <v>7.4999999999999997E-2</v>
      </c>
    </row>
    <row r="9" spans="1:5" x14ac:dyDescent="0.25">
      <c r="A9" t="s">
        <v>672</v>
      </c>
      <c r="B9" s="1" t="s">
        <v>1117</v>
      </c>
      <c r="C9" s="1">
        <v>0.45</v>
      </c>
      <c r="D9" s="1">
        <f t="shared" si="0"/>
        <v>4</v>
      </c>
      <c r="E9" s="650">
        <f t="shared" si="1"/>
        <v>0.1125</v>
      </c>
    </row>
    <row r="10" spans="1:5" x14ac:dyDescent="0.25">
      <c r="A10" t="s">
        <v>676</v>
      </c>
      <c r="B10" s="1" t="s">
        <v>1119</v>
      </c>
      <c r="C10" s="1">
        <v>0.25</v>
      </c>
      <c r="D10" s="1">
        <f t="shared" si="0"/>
        <v>4</v>
      </c>
      <c r="E10" s="650">
        <f t="shared" si="1"/>
        <v>6.25E-2</v>
      </c>
    </row>
    <row r="11" spans="1:5" x14ac:dyDescent="0.25">
      <c r="A11" t="s">
        <v>681</v>
      </c>
      <c r="B11" s="1" t="s">
        <v>1119</v>
      </c>
      <c r="C11" s="1">
        <v>0.25</v>
      </c>
      <c r="D11" s="1">
        <f t="shared" si="0"/>
        <v>4</v>
      </c>
      <c r="E11" s="650">
        <f t="shared" si="1"/>
        <v>6.25E-2</v>
      </c>
    </row>
    <row r="12" spans="1:5" x14ac:dyDescent="0.25">
      <c r="A12" t="s">
        <v>669</v>
      </c>
      <c r="B12" s="1" t="s">
        <v>1118</v>
      </c>
      <c r="C12" s="1">
        <v>0.3</v>
      </c>
      <c r="D12" s="1">
        <f t="shared" si="0"/>
        <v>4</v>
      </c>
      <c r="E12" s="650">
        <f t="shared" si="1"/>
        <v>7.4999999999999997E-2</v>
      </c>
    </row>
    <row r="13" spans="1:5" x14ac:dyDescent="0.25">
      <c r="A13" t="s">
        <v>678</v>
      </c>
      <c r="B13" s="1" t="s">
        <v>1118</v>
      </c>
      <c r="C13" s="1">
        <v>0.3</v>
      </c>
      <c r="D13" s="1">
        <f t="shared" si="0"/>
        <v>4</v>
      </c>
      <c r="E13" s="650">
        <f t="shared" si="1"/>
        <v>7.4999999999999997E-2</v>
      </c>
    </row>
    <row r="14" spans="1:5" x14ac:dyDescent="0.25">
      <c r="A14" s="121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</sheetPr>
  <dimension ref="A1:E17"/>
  <sheetViews>
    <sheetView workbookViewId="0">
      <selection activeCell="B3" sqref="B3"/>
    </sheetView>
  </sheetViews>
  <sheetFormatPr defaultRowHeight="15" x14ac:dyDescent="0.25"/>
  <cols>
    <col min="1" max="1" width="60.140625" customWidth="1"/>
    <col min="2" max="2" width="12.7109375" bestFit="1" customWidth="1"/>
    <col min="3" max="3" width="11.7109375" bestFit="1" customWidth="1"/>
    <col min="4" max="4" width="12.7109375" bestFit="1" customWidth="1"/>
    <col min="5" max="5" width="10.140625" bestFit="1" customWidth="1"/>
  </cols>
  <sheetData>
    <row r="1" spans="1:5" ht="15.75" thickBot="1" x14ac:dyDescent="0.3">
      <c r="A1" s="951" t="s">
        <v>1101</v>
      </c>
      <c r="B1" s="953" t="s">
        <v>1102</v>
      </c>
      <c r="C1" s="954"/>
      <c r="D1" s="954"/>
    </row>
    <row r="2" spans="1:5" ht="15.75" thickBot="1" x14ac:dyDescent="0.3">
      <c r="A2" s="952"/>
      <c r="B2" s="637" t="s">
        <v>1103</v>
      </c>
      <c r="C2" s="638" t="s">
        <v>1104</v>
      </c>
      <c r="D2" s="638" t="s">
        <v>1105</v>
      </c>
    </row>
    <row r="3" spans="1:5" ht="16.5" thickBot="1" x14ac:dyDescent="0.3">
      <c r="A3" s="722" t="s">
        <v>1109</v>
      </c>
      <c r="B3" s="723">
        <v>88.79</v>
      </c>
      <c r="C3" s="724">
        <v>2.12</v>
      </c>
      <c r="D3" s="724">
        <v>79.540000000000006</v>
      </c>
    </row>
    <row r="4" spans="1:5" ht="16.5" thickBot="1" x14ac:dyDescent="0.3">
      <c r="A4" s="722" t="s">
        <v>1108</v>
      </c>
      <c r="B4" s="723">
        <v>224</v>
      </c>
      <c r="C4" s="724">
        <v>4.08</v>
      </c>
      <c r="D4" s="724">
        <v>72.680000000000007</v>
      </c>
    </row>
    <row r="5" spans="1:5" ht="16.5" thickBot="1" x14ac:dyDescent="0.3">
      <c r="A5" s="722" t="s">
        <v>1106</v>
      </c>
      <c r="B5" s="723">
        <v>15.22</v>
      </c>
      <c r="C5" s="724">
        <v>1.21</v>
      </c>
      <c r="D5" s="724">
        <v>70.92</v>
      </c>
    </row>
    <row r="6" spans="1:5" ht="32.25" thickBot="1" x14ac:dyDescent="0.3">
      <c r="A6" s="725" t="s">
        <v>1110</v>
      </c>
      <c r="B6" s="726">
        <v>196.11</v>
      </c>
      <c r="C6" s="727">
        <v>5.04</v>
      </c>
      <c r="D6" s="727">
        <v>70.92</v>
      </c>
    </row>
    <row r="7" spans="1:5" ht="15.75" x14ac:dyDescent="0.25">
      <c r="A7" s="728" t="s">
        <v>1107</v>
      </c>
      <c r="B7" s="729">
        <v>238.66</v>
      </c>
      <c r="C7" s="730">
        <v>1.73</v>
      </c>
      <c r="D7" s="730">
        <v>327.64999999999998</v>
      </c>
    </row>
    <row r="11" spans="1:5" ht="49.5" x14ac:dyDescent="0.25">
      <c r="A11" s="731" t="s">
        <v>1111</v>
      </c>
      <c r="B11" s="732" t="s">
        <v>1112</v>
      </c>
      <c r="C11" s="732" t="s">
        <v>1113</v>
      </c>
      <c r="D11" s="732" t="s">
        <v>1114</v>
      </c>
      <c r="E11" s="732" t="s">
        <v>1115</v>
      </c>
    </row>
    <row r="12" spans="1:5" ht="31.5" x14ac:dyDescent="0.25">
      <c r="A12" s="733" t="s">
        <v>1053</v>
      </c>
      <c r="B12" s="734">
        <v>135896.54999999999</v>
      </c>
      <c r="C12" s="734">
        <v>6341.84</v>
      </c>
      <c r="D12" s="734">
        <v>272681.03000000003</v>
      </c>
      <c r="E12" s="1007">
        <v>45078</v>
      </c>
    </row>
    <row r="13" spans="1:5" ht="31.5" x14ac:dyDescent="0.25">
      <c r="A13" s="735" t="s">
        <v>1062</v>
      </c>
      <c r="B13" s="736">
        <v>27736.799999999999</v>
      </c>
      <c r="C13" s="735">
        <v>218.4</v>
      </c>
      <c r="D13" s="736">
        <v>97526.79</v>
      </c>
      <c r="E13" s="1008"/>
    </row>
    <row r="14" spans="1:5" ht="31.5" x14ac:dyDescent="0.25">
      <c r="A14" s="735" t="s">
        <v>968</v>
      </c>
      <c r="B14" s="736">
        <v>81000</v>
      </c>
      <c r="C14" s="736">
        <v>8100</v>
      </c>
      <c r="D14" s="736">
        <v>101255.36</v>
      </c>
      <c r="E14" s="737">
        <v>45658</v>
      </c>
    </row>
    <row r="15" spans="1:5" ht="31.5" x14ac:dyDescent="0.25">
      <c r="A15" s="735" t="s">
        <v>956</v>
      </c>
      <c r="B15" s="736">
        <v>150000</v>
      </c>
      <c r="C15" s="736">
        <v>15000</v>
      </c>
      <c r="D15" s="736">
        <v>204764.19</v>
      </c>
      <c r="E15" s="737">
        <v>45658</v>
      </c>
    </row>
    <row r="16" spans="1:5" ht="31.5" x14ac:dyDescent="0.25">
      <c r="A16" s="735" t="s">
        <v>962</v>
      </c>
      <c r="B16" s="736">
        <v>60480</v>
      </c>
      <c r="C16" s="736">
        <v>30240</v>
      </c>
      <c r="D16" s="736">
        <v>102986.05</v>
      </c>
      <c r="E16" s="1009">
        <v>45078</v>
      </c>
    </row>
    <row r="17" spans="1:5" ht="15.75" x14ac:dyDescent="0.25">
      <c r="A17" s="735" t="s">
        <v>965</v>
      </c>
      <c r="B17" s="736">
        <v>70368</v>
      </c>
      <c r="C17" s="736">
        <v>2814.72</v>
      </c>
      <c r="D17" s="736">
        <v>204112.81</v>
      </c>
      <c r="E17" s="1008"/>
    </row>
  </sheetData>
  <mergeCells count="4">
    <mergeCell ref="A1:A2"/>
    <mergeCell ref="B1:D1"/>
    <mergeCell ref="E12:E13"/>
    <mergeCell ref="E16:E17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"/>
  <sheetViews>
    <sheetView workbookViewId="0">
      <selection activeCell="C3" sqref="C3:C8"/>
    </sheetView>
  </sheetViews>
  <sheetFormatPr defaultRowHeight="15" x14ac:dyDescent="0.25"/>
  <cols>
    <col min="1" max="1" width="9.140625" style="1"/>
    <col min="3" max="3" width="39.7109375" customWidth="1"/>
    <col min="13" max="14" width="9.140625" style="1"/>
    <col min="16" max="16" width="18.7109375" customWidth="1"/>
    <col min="17" max="17" width="18.85546875" customWidth="1"/>
    <col min="18" max="18" width="26.140625" customWidth="1"/>
    <col min="19" max="19" width="25" customWidth="1"/>
  </cols>
  <sheetData>
    <row r="1" spans="1:19" ht="21" thickBot="1" x14ac:dyDescent="0.3">
      <c r="B1" s="834" t="s">
        <v>1230</v>
      </c>
      <c r="C1" s="834" t="s">
        <v>1231</v>
      </c>
      <c r="D1" s="835" t="s">
        <v>1232</v>
      </c>
      <c r="E1" s="1010">
        <v>2023</v>
      </c>
      <c r="F1" s="1014"/>
      <c r="G1" s="1014"/>
      <c r="H1" s="1011"/>
      <c r="I1" s="1010">
        <f>E1+1</f>
        <v>2024</v>
      </c>
      <c r="J1" s="1011"/>
      <c r="K1" s="1010">
        <f>I1+1</f>
        <v>2025</v>
      </c>
      <c r="L1" s="1011"/>
      <c r="M1" s="1010">
        <f>K1+1</f>
        <v>2026</v>
      </c>
      <c r="N1" s="1011"/>
    </row>
    <row r="2" spans="1:19" ht="30.75" thickBot="1" x14ac:dyDescent="0.3">
      <c r="B2" s="836" t="s">
        <v>1233</v>
      </c>
      <c r="C2" s="837" t="s">
        <v>1234</v>
      </c>
      <c r="D2" s="837" t="s">
        <v>1235</v>
      </c>
      <c r="E2" s="839">
        <v>58804.868474620271</v>
      </c>
      <c r="F2" s="838" t="s">
        <v>1236</v>
      </c>
      <c r="G2" s="860">
        <v>0</v>
      </c>
      <c r="H2" s="861">
        <f ca="1">INDEX(РП!$E$28:$O$28,1,MATCH('Динамика КПЭ'!E$1,РП!$E$17:$O$17,0))</f>
        <v>0</v>
      </c>
      <c r="I2" s="860">
        <v>0</v>
      </c>
      <c r="J2" s="861">
        <f ca="1">INDEX(РП!$E$28:$O$28,1,MATCH('Динамика КПЭ'!I$1,РП!$E$17:$O$17,0))</f>
        <v>58804.868474620271</v>
      </c>
      <c r="K2" s="860">
        <v>0</v>
      </c>
      <c r="L2" s="861">
        <f ca="1">INDEX(РП!$E$28:$O$28,1,MATCH('Динамика КПЭ'!K$1,РП!$E$17:$O$17,0))</f>
        <v>143220.79074887352</v>
      </c>
      <c r="M2" s="860">
        <v>0</v>
      </c>
      <c r="N2" s="861">
        <f ca="1">INDEX(РП!$E$28:$O$28,1,MATCH('Динамика КПЭ'!M$1,РП!$E$17:$O$17,0))</f>
        <v>172838.54928069704</v>
      </c>
      <c r="P2" s="852" t="s">
        <v>1240</v>
      </c>
      <c r="Q2" s="853" t="s">
        <v>1241</v>
      </c>
      <c r="R2" s="854" t="s">
        <v>1242</v>
      </c>
      <c r="S2" s="855" t="s">
        <v>1243</v>
      </c>
    </row>
    <row r="3" spans="1:19" ht="21" thickTop="1" thickBot="1" x14ac:dyDescent="0.3">
      <c r="A3" s="1" t="s">
        <v>1246</v>
      </c>
      <c r="B3" s="842" t="s">
        <v>1245</v>
      </c>
      <c r="C3" s="856" t="str">
        <f>'ИД (ЛК 2.0)'!C97</f>
        <v>Сокращение затрат на обмен производсвенной информацией, тыс. руб.</v>
      </c>
      <c r="D3" s="858" t="s">
        <v>1238</v>
      </c>
      <c r="E3" s="862">
        <f>INDEX('ИД (ЛК 2.0)'!$H$96:$P$604,MATCH('Динамика КПЭ'!$C3,'ИД (ЛК 2.0)'!$C$96:$C$327,0),MATCH('Динамика КПЭ'!E$1,'ИД (ЛК 2.0)'!$H$1:$P$1,0))</f>
        <v>0</v>
      </c>
      <c r="F3" s="838" t="s">
        <v>1236</v>
      </c>
      <c r="G3" s="860">
        <v>0</v>
      </c>
      <c r="H3" s="861">
        <f>INDEX('ИД (ЛК 2.0)'!$H$96:$P$604,MATCH('Динамика КПЭ'!$C3,'ИД (ЛК 2.0)'!$C$96:$C$327,0),MATCH('Динамика КПЭ'!E$1,'ИД (ЛК 2.0)'!$H$1:$P$1,0))</f>
        <v>0</v>
      </c>
      <c r="I3" s="860">
        <v>0</v>
      </c>
      <c r="J3" s="861">
        <f>INDEX('ИД (ЛК 2.0)'!$H$96:$P$604,MATCH('Динамика КПЭ'!$C3,'ИД (ЛК 2.0)'!$C$96:$C$327,0),MATCH('Динамика КПЭ'!I$1,'ИД (ЛК 2.0)'!$H$1:$P$1,0))</f>
        <v>0</v>
      </c>
      <c r="K3" s="860">
        <v>0</v>
      </c>
      <c r="L3" s="861">
        <f>INDEX('ИД (ЛК 2.0)'!$H$96:$P$604,MATCH('Динамика КПЭ'!$C3,'ИД (ЛК 2.0)'!$C$96:$C$327,0),MATCH('Динамика КПЭ'!K$1,'ИД (ЛК 2.0)'!$H$1:$P$1,0))</f>
        <v>0</v>
      </c>
      <c r="M3" s="860">
        <v>0</v>
      </c>
      <c r="N3" s="861">
        <f>INDEX('ИД (ЛК 2.0)'!$H$96:$P$604,MATCH('Динамика КПЭ'!$C3,'ИД (ЛК 2.0)'!$C$96:$C$327,0),MATCH('Динамика КПЭ'!M$1,'ИД (ЛК 2.0)'!$H$1:$P$1,0))</f>
        <v>5587.6610698945806</v>
      </c>
    </row>
    <row r="4" spans="1:19" ht="21" thickBot="1" x14ac:dyDescent="0.3">
      <c r="A4" s="1" t="s">
        <v>1247</v>
      </c>
      <c r="B4" s="840"/>
      <c r="C4" s="856">
        <f>'ИД (Рейтингование)'!C133</f>
        <v>0</v>
      </c>
      <c r="D4" s="858" t="s">
        <v>1238</v>
      </c>
      <c r="E4" s="862" t="e">
        <f>INDEX('ИД (Рейтингование)'!$H$96:$P$604,MATCH('Динамика КПЭ'!$C4,'ИД (Рейтингование)'!$C$96:$C$327,0),MATCH('Динамика КПЭ'!E$1,'ИД (Рейтингование)'!$H$1:$P$1,0))</f>
        <v>#N/A</v>
      </c>
      <c r="F4" s="838" t="s">
        <v>1236</v>
      </c>
      <c r="G4" s="860">
        <v>0</v>
      </c>
      <c r="H4" s="861" t="e">
        <f>INDEX('ИД (Рейтингование)'!$H$96:$P$604,MATCH('Динамика КПЭ'!$C4,'ИД (Рейтингование)'!$C$96:$C$327,0),MATCH('Динамика КПЭ'!E$1,'ИД (Рейтингование)'!$H$1:$P$1,0))</f>
        <v>#N/A</v>
      </c>
      <c r="I4" s="860">
        <v>0</v>
      </c>
      <c r="J4" s="861" t="e">
        <f>INDEX('ИД (Рейтингование)'!$H$96:$P$604,MATCH('Динамика КПЭ'!$C4,'ИД (Рейтингование)'!$C$96:$C$327,0),MATCH('Динамика КПЭ'!I$1,'ИД (Рейтингование)'!$H$1:$P$1,0))</f>
        <v>#N/A</v>
      </c>
      <c r="K4" s="860">
        <v>0</v>
      </c>
      <c r="L4" s="861" t="e">
        <f>INDEX('ИД (Рейтингование)'!$H$96:$P$604,MATCH('Динамика КПЭ'!$C4,'ИД (Рейтингование)'!$C$96:$C$327,0),MATCH('Динамика КПЭ'!K$1,'ИД (Рейтингование)'!$H$1:$P$1,0))</f>
        <v>#N/A</v>
      </c>
      <c r="M4" s="860">
        <v>0</v>
      </c>
      <c r="N4" s="861" t="e">
        <f>INDEX('ИД (Рейтингование)'!$H$96:$P$604,MATCH('Динамика КПЭ'!$C4,'ИД (Рейтингование)'!$C$96:$C$327,0),MATCH('Динамика КПЭ'!M$1,'ИД (Рейтингование)'!$H$1:$P$1,0))</f>
        <v>#N/A</v>
      </c>
    </row>
    <row r="5" spans="1:19" ht="15.75" thickBot="1" x14ac:dyDescent="0.3">
      <c r="A5" s="1" t="s">
        <v>1248</v>
      </c>
      <c r="B5" s="841"/>
      <c r="C5" s="856" t="str">
        <f>'ИД (Развитие ОЭДК)'!C219</f>
        <v>Сокращение затрат на заполнение оценочных листов, тыс. руб.</v>
      </c>
      <c r="D5" s="858" t="s">
        <v>1238</v>
      </c>
      <c r="E5" s="862">
        <f>INDEX('ИД (Развитие ОЭДК)'!$H$96:$P$604,MATCH('Динамика КПЭ'!$C5,'ИД (Развитие ОЭДК)'!$C$96:$C$327,0),MATCH('Динамика КПЭ'!E$1,'ИД (Развитие ОЭДК)'!$H$1:$P$1,0))</f>
        <v>0</v>
      </c>
      <c r="F5" s="838" t="s">
        <v>1236</v>
      </c>
      <c r="G5" s="860">
        <v>0</v>
      </c>
      <c r="H5" s="861">
        <f>INDEX('ИД (Развитие ОЭДК)'!$H$96:$P$604,MATCH('Динамика КПЭ'!$C5,'ИД (Развитие ОЭДК)'!$C$96:$C$327,0),MATCH('Динамика КПЭ'!E$1,'ИД (Развитие ОЭДК)'!$H$1:$P$1,0))</f>
        <v>0</v>
      </c>
      <c r="I5" s="860">
        <v>0</v>
      </c>
      <c r="J5" s="861">
        <f>INDEX('ИД (Развитие ОЭДК)'!$H$96:$P$604,MATCH('Динамика КПЭ'!$C5,'ИД (Развитие ОЭДК)'!$C$96:$C$327,0),MATCH('Динамика КПЭ'!I$1,'ИД (Развитие ОЭДК)'!$H$1:$P$1,0))</f>
        <v>0</v>
      </c>
      <c r="K5" s="860">
        <v>0</v>
      </c>
      <c r="L5" s="861">
        <f>INDEX('ИД (Развитие ОЭДК)'!$H$96:$P$604,MATCH('Динамика КПЭ'!$C5,'ИД (Развитие ОЭДК)'!$C$96:$C$327,0),MATCH('Динамика КПЭ'!K$1,'ИД (Развитие ОЭДК)'!$H$1:$P$1,0))</f>
        <v>26474.07106598985</v>
      </c>
      <c r="M5" s="860">
        <v>0</v>
      </c>
      <c r="N5" s="861">
        <f>INDEX('ИД (Развитие ОЭДК)'!$H$96:$P$604,MATCH('Динамика КПЭ'!$C5,'ИД (Развитие ОЭДК)'!$C$96:$C$327,0),MATCH('Динамика КПЭ'!M$1,'ИД (Развитие ОЭДК)'!$H$1:$P$1,0))</f>
        <v>26474.07106598985</v>
      </c>
    </row>
    <row r="6" spans="1:19" ht="15.75" thickBot="1" x14ac:dyDescent="0.3">
      <c r="A6" s="1" t="s">
        <v>1248</v>
      </c>
      <c r="B6" s="841"/>
      <c r="C6" s="856" t="str">
        <f>'ИД (Развитие ОЭДК)'!C108</f>
        <v>Сокращение затрат на сбор и согласование оценочных листов, тыс. руб.</v>
      </c>
      <c r="D6" s="858" t="s">
        <v>1238</v>
      </c>
      <c r="E6" s="862">
        <v>33898.477157360408</v>
      </c>
      <c r="F6" s="838" t="s">
        <v>1236</v>
      </c>
      <c r="G6" s="860">
        <v>0</v>
      </c>
      <c r="H6" s="861">
        <f>INDEX('ИД (Развитие ОЭДК)'!$H$96:$P$604,MATCH('Динамика КПЭ'!$C6,'ИД (Развитие ОЭДК)'!$C$96:$C$327,0),MATCH('Динамика КПЭ'!E$1,'ИД (Развитие ОЭДК)'!$H$1:$P$1,0))</f>
        <v>0</v>
      </c>
      <c r="I6" s="860">
        <v>0</v>
      </c>
      <c r="J6" s="861">
        <f>INDEX('ИД (Развитие ОЭДК)'!$H$96:$P$604,MATCH('Динамика КПЭ'!$C6,'ИД (Развитие ОЭДК)'!$C$96:$C$327,0),MATCH('Динамика КПЭ'!I$1,'ИД (Развитие ОЭДК)'!$H$1:$P$1,0))</f>
        <v>33898.477157360408</v>
      </c>
      <c r="K6" s="860">
        <v>0</v>
      </c>
      <c r="L6" s="861">
        <f>INDEX('ИД (Развитие ОЭДК)'!$H$96:$P$604,MATCH('Динамика КПЭ'!$C6,'ИД (Развитие ОЭДК)'!$C$96:$C$327,0),MATCH('Динамика КПЭ'!K$1,'ИД (Развитие ОЭДК)'!$H$1:$P$1,0))</f>
        <v>33898.477157360408</v>
      </c>
      <c r="M6" s="860">
        <v>0</v>
      </c>
      <c r="N6" s="861">
        <f>INDEX('ИД (Развитие ОЭДК)'!$H$96:$P$604,MATCH('Динамика КПЭ'!$C6,'ИД (Развитие ОЭДК)'!$C$96:$C$327,0),MATCH('Динамика КПЭ'!M$1,'ИД (Развитие ОЭДК)'!$H$1:$P$1,0))</f>
        <v>33898.477157360408</v>
      </c>
    </row>
    <row r="7" spans="1:19" ht="21" thickBot="1" x14ac:dyDescent="0.3">
      <c r="A7" s="1" t="s">
        <v>1249</v>
      </c>
      <c r="B7" s="841"/>
      <c r="C7" s="856" t="str">
        <f>'ИД (Уберизация зак)'!C112</f>
        <v>Скоращение трудозатрат на подготовку и согласование  наряд-заказа, тыс.руб./год</v>
      </c>
      <c r="D7" s="858" t="s">
        <v>1238</v>
      </c>
      <c r="E7" s="862">
        <v>6905.2004200945266</v>
      </c>
      <c r="F7" s="838" t="s">
        <v>1236</v>
      </c>
      <c r="G7" s="860">
        <v>0</v>
      </c>
      <c r="H7" s="861">
        <f>INDEX('ИД (Уберизация зак)'!$H$96:$P$604,MATCH('Динамика КПЭ'!$C7,'ИД (Уберизация зак)'!$C$96:$C$327,0),MATCH('Динамика КПЭ'!E$1,'ИД (Уберизация зак)'!$H$1:$P$1,0))</f>
        <v>0</v>
      </c>
      <c r="I7" s="860">
        <v>0</v>
      </c>
      <c r="J7" s="861">
        <f>INDEX('ИД (Уберизация зак)'!$H$96:$P$604,MATCH('Динамика КПЭ'!$C7,'ИД (Уберизация зак)'!$C$96:$C$327,0),MATCH('Динамика КПЭ'!I$1,'ИД (Уберизация зак)'!$H$1:$P$1,0))</f>
        <v>6905.2004200945266</v>
      </c>
      <c r="K7" s="860">
        <v>0</v>
      </c>
      <c r="L7" s="861">
        <f>INDEX('ИД (Уберизация зак)'!$H$96:$P$604,MATCH('Динамика КПЭ'!$C7,'ИД (Уберизация зак)'!$C$96:$C$327,0),MATCH('Динамика КПЭ'!K$1,'ИД (Уберизация зак)'!$H$1:$P$1,0))</f>
        <v>36045.146192893386</v>
      </c>
      <c r="M7" s="860">
        <v>0</v>
      </c>
      <c r="N7" s="861">
        <f>INDEX('ИД (Уберизация зак)'!$H$96:$P$604,MATCH('Динамика КПЭ'!$C7,'ИД (Уберизация зак)'!$C$96:$C$327,0),MATCH('Динамика КПЭ'!M$1,'ИД (Уберизация зак)'!$H$1:$P$1,0))</f>
        <v>60075.243654822327</v>
      </c>
    </row>
    <row r="8" spans="1:19" ht="21" thickBot="1" x14ac:dyDescent="0.3">
      <c r="A8" s="1" t="s">
        <v>1249</v>
      </c>
      <c r="B8" s="841"/>
      <c r="C8" s="856" t="str">
        <f>'ИД (Уберизация зак)'!C223</f>
        <v>Скоращение трудозатрат на проведение дополнительных процедур выбора, тыс.руб./год</v>
      </c>
      <c r="D8" s="858" t="s">
        <v>1238</v>
      </c>
      <c r="E8" s="862">
        <v>18001.190897165339</v>
      </c>
      <c r="F8" s="838" t="s">
        <v>1236</v>
      </c>
      <c r="G8" s="860">
        <v>0</v>
      </c>
      <c r="H8" s="861">
        <f>INDEX('ИД (Уберизация зак)'!$H$96:$P$604,MATCH('Динамика КПЭ'!$C8,'ИД (Уберизация зак)'!$C$96:$C$327,0),MATCH('Динамика КПЭ'!E$1,'ИД (Уберизация зак)'!$H$1:$P$1,0))</f>
        <v>0</v>
      </c>
      <c r="I8" s="860">
        <v>0</v>
      </c>
      <c r="J8" s="861">
        <f>INDEX('ИД (Уберизация зак)'!$H$96:$P$604,MATCH('Динамика КПЭ'!$C8,'ИД (Уберизация зак)'!$C$96:$C$327,0),MATCH('Динамика КПЭ'!I$1,'ИД (Уберизация зак)'!$H$1:$P$1,0))</f>
        <v>18001.190897165339</v>
      </c>
      <c r="K8" s="860">
        <v>0</v>
      </c>
      <c r="L8" s="861">
        <f>INDEX('ИД (Уберизация зак)'!$H$96:$P$604,MATCH('Динамика КПЭ'!$C8,'ИД (Уберизация зак)'!$C$96:$C$327,0),MATCH('Динамика КПЭ'!K$1,'ИД (Уберизация зак)'!$H$1:$P$1,0))</f>
        <v>46803.096332629888</v>
      </c>
      <c r="M8" s="860">
        <v>0</v>
      </c>
      <c r="N8" s="861">
        <f>INDEX('ИД (Уберизация зак)'!$H$96:$P$604,MATCH('Динамика КПЭ'!$C8,'ИД (Уберизация зак)'!$C$96:$C$327,0),MATCH('Динамика КПЭ'!M$1,'ИД (Уберизация зак)'!$H$1:$P$1,0))</f>
        <v>46803.096332629888</v>
      </c>
    </row>
    <row r="9" spans="1:19" ht="15.75" hidden="1" customHeight="1" thickBot="1" x14ac:dyDescent="0.3">
      <c r="B9" s="841"/>
      <c r="C9" s="856"/>
      <c r="D9" s="858" t="s">
        <v>1238</v>
      </c>
      <c r="E9" s="862"/>
      <c r="F9" s="838" t="s">
        <v>1236</v>
      </c>
      <c r="G9" s="860"/>
      <c r="H9" s="861"/>
      <c r="I9" s="860"/>
      <c r="J9" s="861"/>
      <c r="K9" s="860"/>
      <c r="L9" s="861"/>
      <c r="M9" s="860"/>
      <c r="N9" s="861"/>
    </row>
    <row r="10" spans="1:19" ht="15.75" hidden="1" customHeight="1" thickBot="1" x14ac:dyDescent="0.3">
      <c r="B10" s="841"/>
      <c r="C10" s="856"/>
      <c r="D10" s="858"/>
      <c r="E10" s="862"/>
      <c r="F10" s="838" t="s">
        <v>1236</v>
      </c>
      <c r="G10" s="860"/>
      <c r="H10" s="861"/>
      <c r="I10" s="860"/>
      <c r="J10" s="861"/>
      <c r="K10" s="860"/>
      <c r="L10" s="861"/>
      <c r="M10" s="860"/>
      <c r="N10" s="861"/>
    </row>
    <row r="11" spans="1:19" ht="15.75" hidden="1" customHeight="1" thickBot="1" x14ac:dyDescent="0.3">
      <c r="B11" s="841"/>
      <c r="C11" s="856"/>
      <c r="D11" s="858" t="s">
        <v>1238</v>
      </c>
      <c r="E11" s="862"/>
      <c r="F11" s="838" t="s">
        <v>1236</v>
      </c>
      <c r="G11" s="860"/>
      <c r="H11" s="861"/>
      <c r="I11" s="860"/>
      <c r="J11" s="861"/>
      <c r="K11" s="860"/>
      <c r="L11" s="861"/>
      <c r="M11" s="860"/>
      <c r="N11" s="861"/>
    </row>
    <row r="12" spans="1:19" ht="15.75" hidden="1" customHeight="1" thickBot="1" x14ac:dyDescent="0.3">
      <c r="B12" s="841"/>
      <c r="C12" s="856"/>
      <c r="D12" s="858" t="s">
        <v>1238</v>
      </c>
      <c r="E12" s="862"/>
      <c r="F12" s="838" t="s">
        <v>1236</v>
      </c>
      <c r="G12" s="860"/>
      <c r="H12" s="861"/>
      <c r="I12" s="860"/>
      <c r="J12" s="861"/>
      <c r="K12" s="860"/>
      <c r="L12" s="861"/>
      <c r="M12" s="860"/>
      <c r="N12" s="861"/>
    </row>
    <row r="13" spans="1:19" ht="15.75" hidden="1" customHeight="1" thickBot="1" x14ac:dyDescent="0.3">
      <c r="B13" s="841"/>
      <c r="C13" s="856"/>
      <c r="D13" s="858" t="s">
        <v>1238</v>
      </c>
      <c r="E13" s="862"/>
      <c r="F13" s="838" t="s">
        <v>1236</v>
      </c>
      <c r="G13" s="860"/>
      <c r="H13" s="861"/>
      <c r="I13" s="860"/>
      <c r="J13" s="861"/>
      <c r="K13" s="860"/>
      <c r="L13" s="861"/>
      <c r="M13" s="860"/>
      <c r="N13" s="861"/>
    </row>
    <row r="14" spans="1:19" ht="15.75" hidden="1" customHeight="1" thickBot="1" x14ac:dyDescent="0.3">
      <c r="B14" s="843"/>
      <c r="C14" s="856"/>
      <c r="D14" s="858"/>
      <c r="E14" s="862"/>
      <c r="F14" s="838" t="s">
        <v>1236</v>
      </c>
      <c r="G14" s="860"/>
      <c r="H14" s="861"/>
      <c r="I14" s="860"/>
      <c r="J14" s="861"/>
      <c r="K14" s="860"/>
      <c r="L14" s="861"/>
      <c r="M14" s="860"/>
      <c r="N14" s="861"/>
    </row>
    <row r="15" spans="1:19" ht="30" thickBot="1" x14ac:dyDescent="0.3">
      <c r="A15" s="1" t="s">
        <v>1246</v>
      </c>
      <c r="B15" s="842" t="s">
        <v>1244</v>
      </c>
      <c r="C15" s="856" t="str">
        <f>'ИД (ЛК 2.0)'!C139</f>
        <v>Сокращение затрат на обмен производсвенной информацией, час.</v>
      </c>
      <c r="D15" s="872" t="s">
        <v>1252</v>
      </c>
      <c r="E15" s="862">
        <f>INDEX('ИД (ЛК 2.0)'!$H$96:$P$604,MATCH('Динамика КПЭ'!$C15,'ИД (ЛК 2.0)'!$C$96:$C$327,0),MATCH('Динамика КПЭ'!E$1,'ИД (ЛК 2.0)'!$H$1:$P$1,0))</f>
        <v>0</v>
      </c>
      <c r="F15" s="838" t="s">
        <v>1236</v>
      </c>
      <c r="G15" s="860">
        <v>0</v>
      </c>
      <c r="H15" s="861">
        <f>INDEX('ИД (ЛК 2.0)'!$H$96:$P$604,MATCH('Динамика КПЭ'!$C15,'ИД (ЛК 2.0)'!$C$96:$C$327,0),MATCH('Динамика КПЭ'!E$1,'ИД (ЛК 2.0)'!$H$1:$P$1,0))</f>
        <v>0</v>
      </c>
      <c r="I15" s="860">
        <v>0</v>
      </c>
      <c r="J15" s="861">
        <f>INDEX('ИД (ЛК 2.0)'!$H$96:$P$604,MATCH('Динамика КПЭ'!$C15,'ИД (ЛК 2.0)'!$C$96:$C$327,0),MATCH('Динамика КПЭ'!I$1,'ИД (ЛК 2.0)'!$H$1:$P$1,0))</f>
        <v>0</v>
      </c>
      <c r="K15" s="860">
        <v>0</v>
      </c>
      <c r="L15" s="861">
        <f>INDEX('ИД (ЛК 2.0)'!$H$96:$P$604,MATCH('Динамика КПЭ'!$C15,'ИД (ЛК 2.0)'!$C$96:$C$327,0),MATCH('Динамика КПЭ'!K$1,'ИД (ЛК 2.0)'!$H$1:$P$1,0))</f>
        <v>0</v>
      </c>
      <c r="M15" s="860">
        <v>0</v>
      </c>
      <c r="N15" s="861">
        <f>INDEX('ИД (ЛК 2.0)'!$H$96:$P$604,MATCH('Динамика КПЭ'!$C15,'ИД (ЛК 2.0)'!$C$96:$C$327,0),MATCH('Динамика КПЭ'!M$1,'ИД (ЛК 2.0)'!$H$1:$P$1,0))</f>
        <v>5241.7582417582453</v>
      </c>
    </row>
    <row r="16" spans="1:19" ht="15.75" thickBot="1" x14ac:dyDescent="0.3">
      <c r="A16" s="1" t="s">
        <v>1247</v>
      </c>
      <c r="B16" s="840"/>
      <c r="C16" s="856">
        <f>'ИД (Рейтингование)'!C142</f>
        <v>0</v>
      </c>
      <c r="D16" s="872" t="s">
        <v>1253</v>
      </c>
      <c r="E16" s="862" t="e">
        <f>INDEX('ИД (Рейтингование)'!$H$96:$P$604,MATCH('Динамика КПЭ'!$C16,'ИД (Рейтингование)'!$C$96:$C$327,0),MATCH('Динамика КПЭ'!E$1,'ИД (Рейтингование)'!$H$1:$P$1,0))</f>
        <v>#N/A</v>
      </c>
      <c r="F16" s="838" t="s">
        <v>1236</v>
      </c>
      <c r="G16" s="860">
        <v>0</v>
      </c>
      <c r="H16" s="861" t="e">
        <f>INDEX('ИД (Рейтингование)'!$H$96:$P$604,MATCH('Динамика КПЭ'!$C16,'ИД (Рейтингование)'!$C$96:$C$327,0),MATCH('Динамика КПЭ'!E$1,'ИД (Рейтингование)'!$H$1:$P$1,0))</f>
        <v>#N/A</v>
      </c>
      <c r="I16" s="860">
        <v>0</v>
      </c>
      <c r="J16" s="861" t="e">
        <f>INDEX('ИД (Рейтингование)'!$H$96:$P$604,MATCH('Динамика КПЭ'!$C16,'ИД (Рейтингование)'!$C$96:$C$327,0),MATCH('Динамика КПЭ'!I$1,'ИД (Рейтингование)'!$H$1:$P$1,0))</f>
        <v>#N/A</v>
      </c>
      <c r="K16" s="860">
        <v>0</v>
      </c>
      <c r="L16" s="861" t="e">
        <f>INDEX('ИД (Рейтингование)'!$H$96:$P$604,MATCH('Динамика КПЭ'!$C16,'ИД (Рейтингование)'!$C$96:$C$327,0),MATCH('Динамика КПЭ'!K$1,'ИД (Рейтингование)'!$H$1:$P$1,0))</f>
        <v>#N/A</v>
      </c>
      <c r="M16" s="860">
        <v>0</v>
      </c>
      <c r="N16" s="861" t="e">
        <f>INDEX('ИД (Рейтингование)'!$H$96:$P$604,MATCH('Динамика КПЭ'!$C16,'ИД (Рейтингование)'!$C$96:$C$327,0),MATCH('Динамика КПЭ'!M$1,'ИД (Рейтингование)'!$H$1:$P$1,0))</f>
        <v>#N/A</v>
      </c>
    </row>
    <row r="17" spans="1:14" ht="24" thickBot="1" x14ac:dyDescent="0.3">
      <c r="A17" s="1" t="s">
        <v>1248</v>
      </c>
      <c r="B17" s="847"/>
      <c r="C17" s="856" t="str">
        <f>'ИД (Развитие ОЭДК)'!C150</f>
        <v>Сокращение трудозатрат на сбор и согласование оценочных листов, час.</v>
      </c>
      <c r="D17" s="858" t="s">
        <v>1252</v>
      </c>
      <c r="E17" s="862">
        <v>31800</v>
      </c>
      <c r="F17" s="838" t="s">
        <v>1236</v>
      </c>
      <c r="G17" s="860">
        <v>0</v>
      </c>
      <c r="H17" s="861">
        <f>INDEX('ИД (Развитие ОЭДК)'!$H$96:$P$604,MATCH('Динамика КПЭ'!$C17,'ИД (Развитие ОЭДК)'!$C$96:$C$327,0),MATCH('Динамика КПЭ'!E$1,'ИД (Развитие ОЭДК)'!$H$1:$P$1,0))</f>
        <v>0</v>
      </c>
      <c r="I17" s="860">
        <v>0</v>
      </c>
      <c r="J17" s="861">
        <f>INDEX('ИД (Развитие ОЭДК)'!$H$96:$P$604,MATCH('Динамика КПЭ'!$C17,'ИД (Развитие ОЭДК)'!$C$96:$C$327,0),MATCH('Динамика КПЭ'!I$1,'ИД (Развитие ОЭДК)'!$H$1:$P$1,0))</f>
        <v>31800</v>
      </c>
      <c r="K17" s="860">
        <v>0</v>
      </c>
      <c r="L17" s="861">
        <f>INDEX('ИД (Развитие ОЭДК)'!$H$96:$P$604,MATCH('Динамика КПЭ'!$C17,'ИД (Развитие ОЭДК)'!$C$96:$C$327,0),MATCH('Динамика КПЭ'!K$1,'ИД (Развитие ОЭДК)'!$H$1:$P$1,0))</f>
        <v>31800</v>
      </c>
      <c r="M17" s="860">
        <v>0</v>
      </c>
      <c r="N17" s="861">
        <f>INDEX('ИД (Развитие ОЭДК)'!$H$96:$P$604,MATCH('Динамика КПЭ'!$C17,'ИД (Развитие ОЭДК)'!$C$96:$C$327,0),MATCH('Динамика КПЭ'!M$1,'ИД (Развитие ОЭДК)'!$H$1:$P$1,0))</f>
        <v>31800</v>
      </c>
    </row>
    <row r="18" spans="1:14" ht="24" thickBot="1" x14ac:dyDescent="0.3">
      <c r="A18" s="1" t="s">
        <v>1248</v>
      </c>
      <c r="B18" s="847"/>
      <c r="C18" s="856" t="str">
        <f>'ИД (Развитие ОЭДК)'!C261</f>
        <v>Сокращение трудозатрат на заполнение оценочных листов, час.</v>
      </c>
      <c r="D18" s="858" t="s">
        <v>1252</v>
      </c>
      <c r="E18" s="862">
        <v>74505.599999999991</v>
      </c>
      <c r="F18" s="838" t="s">
        <v>1236</v>
      </c>
      <c r="G18" s="860">
        <v>0</v>
      </c>
      <c r="H18" s="861">
        <v>0</v>
      </c>
      <c r="I18" s="860">
        <v>0</v>
      </c>
      <c r="J18" s="861">
        <f>INDEX('ИД (Развитие ОЭДК)'!$H$96:$P$604,MATCH('Динамика КПЭ'!$C18,'ИД (Развитие ОЭДК)'!$C$96:$C$327,0),MATCH('Динамика КПЭ'!I$1,'ИД (Развитие ОЭДК)'!$H$1:$P$1,0))</f>
        <v>74505.599999999991</v>
      </c>
      <c r="K18" s="860">
        <v>0</v>
      </c>
      <c r="L18" s="861">
        <f>INDEX('ИД (Развитие ОЭДК)'!$H$96:$P$604,MATCH('Динамика КПЭ'!$C18,'ИД (Развитие ОЭДК)'!$C$96:$C$327,0),MATCH('Динамика КПЭ'!K$1,'ИД (Развитие ОЭДК)'!$H$1:$P$1,0))</f>
        <v>49670.400000000001</v>
      </c>
      <c r="M18" s="860">
        <v>0</v>
      </c>
      <c r="N18" s="861">
        <f>INDEX('ИД (Развитие ОЭДК)'!$H$96:$P$604,MATCH('Динамика КПЭ'!$C18,'ИД (Развитие ОЭДК)'!$C$96:$C$327,0),MATCH('Динамика КПЭ'!M$1,'ИД (Развитие ОЭДК)'!$H$1:$P$1,0))</f>
        <v>24835.200000000004</v>
      </c>
    </row>
    <row r="19" spans="1:14" ht="24" thickBot="1" x14ac:dyDescent="0.3">
      <c r="A19" s="1" t="s">
        <v>1249</v>
      </c>
      <c r="B19" s="847"/>
      <c r="C19" s="856" t="str">
        <f>'ИД (Уберизация зак)'!C154</f>
        <v>Скоращение трудозатрат на подготовку и согласование  наряд-заказа, час/год</v>
      </c>
      <c r="D19" s="858" t="s">
        <v>1252</v>
      </c>
      <c r="E19" s="862">
        <v>6477.7356321839106</v>
      </c>
      <c r="F19" s="838" t="s">
        <v>1236</v>
      </c>
      <c r="G19" s="860">
        <v>0</v>
      </c>
      <c r="H19" s="861">
        <f>INDEX('ИД (Уберизация зак)'!$H$96:$P$604,MATCH('Динамика КПЭ'!$C19,'ИД (Уберизация зак)'!$C$96:$C$327,0),MATCH('Динамика КПЭ'!E$1,'ИД (Уберизация зак)'!$H$1:$P$1,0))</f>
        <v>0</v>
      </c>
      <c r="I19" s="860">
        <v>0</v>
      </c>
      <c r="J19" s="861">
        <f>INDEX('ИД (Уберизация зак)'!$H$96:$P$604,MATCH('Динамика КПЭ'!$C19,'ИД (Уберизация зак)'!$C$96:$C$327,0),MATCH('Динамика КПЭ'!I$1,'ИД (Уберизация зак)'!$H$1:$P$1,0))</f>
        <v>6477.7356321839106</v>
      </c>
      <c r="K19" s="860">
        <v>0</v>
      </c>
      <c r="L19" s="861">
        <f>INDEX('ИД (Уберизация зак)'!$H$96:$P$604,MATCH('Динамика КПЭ'!$C19,'ИД (Уберизация зак)'!$C$96:$C$327,0),MATCH('Динамика КПЭ'!K$1,'ИД (Уберизация зак)'!$H$1:$P$1,0))</f>
        <v>33813.780000000006</v>
      </c>
      <c r="M19" s="860">
        <v>0</v>
      </c>
      <c r="N19" s="861">
        <f>INDEX('ИД (Уберизация зак)'!$H$96:$P$604,MATCH('Динамика КПЭ'!$C19,'ИД (Уберизация зак)'!$C$96:$C$327,0),MATCH('Динамика КПЭ'!M$1,'ИД (Уберизация зак)'!$H$1:$P$1,0))</f>
        <v>56356.3</v>
      </c>
    </row>
    <row r="20" spans="1:14" ht="23.25" x14ac:dyDescent="0.25">
      <c r="A20" s="1" t="s">
        <v>1249</v>
      </c>
      <c r="B20" s="847"/>
      <c r="C20" s="856" t="str">
        <f>'ИД (Уберизация зак)'!C265</f>
        <v>Сокращение трудозатрат на проведение дополнительных процедур выбора, час/год</v>
      </c>
      <c r="D20" s="858" t="s">
        <v>1252</v>
      </c>
      <c r="E20" s="862">
        <v>16886.831460674155</v>
      </c>
      <c r="F20" s="838" t="s">
        <v>1236</v>
      </c>
      <c r="G20" s="860">
        <v>0</v>
      </c>
      <c r="H20" s="861">
        <f>INDEX('ИД (Уберизация зак)'!$H$96:$P$604,MATCH('Динамика КПЭ'!$C20,'ИД (Уберизация зак)'!$C$96:$C$327,0),MATCH('Динамика КПЭ'!E$1,'ИД (Уберизация зак)'!$H$1:$P$1,0))</f>
        <v>0</v>
      </c>
      <c r="I20" s="860">
        <v>0</v>
      </c>
      <c r="J20" s="861">
        <f>INDEX('ИД (Уберизация зак)'!$H$96:$P$604,MATCH('Динамика КПЭ'!$C20,'ИД (Уберизация зак)'!$C$96:$C$327,0),MATCH('Динамика КПЭ'!I$1,'ИД (Уберизация зак)'!$H$1:$P$1,0))</f>
        <v>16886.831460674155</v>
      </c>
      <c r="K20" s="860">
        <v>0</v>
      </c>
      <c r="L20" s="861">
        <f>INDEX('ИД (Уберизация зак)'!$H$96:$P$604,MATCH('Динамика КПЭ'!$C20,'ИД (Уберизация зак)'!$C$96:$C$327,0),MATCH('Динамика КПЭ'!K$1,'ИД (Уберизация зак)'!$H$1:$P$1,0))</f>
        <v>43905.761797752813</v>
      </c>
      <c r="M20" s="860">
        <v>0</v>
      </c>
      <c r="N20" s="861">
        <f>INDEX('ИД (Уберизация зак)'!$H$96:$P$604,MATCH('Динамика КПЭ'!$C20,'ИД (Уберизация зак)'!$C$96:$C$327,0),MATCH('Динамика КПЭ'!M$1,'ИД (Уберизация зак)'!$H$1:$P$1,0))</f>
        <v>43905.761797752813</v>
      </c>
    </row>
    <row r="21" spans="1:14" ht="24" hidden="1" thickBot="1" x14ac:dyDescent="0.3">
      <c r="B21" s="847"/>
      <c r="C21" s="850"/>
      <c r="D21" s="857"/>
      <c r="E21" s="868"/>
      <c r="F21" s="838" t="s">
        <v>1236</v>
      </c>
      <c r="G21" s="860" t="s">
        <v>1236</v>
      </c>
      <c r="H21" s="866"/>
      <c r="I21" s="860" t="s">
        <v>1236</v>
      </c>
      <c r="J21" s="866"/>
      <c r="K21" s="860" t="s">
        <v>1236</v>
      </c>
      <c r="L21" s="866"/>
      <c r="M21" s="865"/>
      <c r="N21" s="866"/>
    </row>
    <row r="22" spans="1:14" ht="24" hidden="1" thickBot="1" x14ac:dyDescent="0.3">
      <c r="B22" s="847"/>
      <c r="C22" s="851"/>
      <c r="D22" s="851" t="s">
        <v>1239</v>
      </c>
      <c r="E22" s="844"/>
      <c r="F22" s="838" t="s">
        <v>1236</v>
      </c>
      <c r="G22" s="860" t="s">
        <v>1236</v>
      </c>
      <c r="H22" s="846" t="s">
        <v>1237</v>
      </c>
      <c r="I22" s="845" t="s">
        <v>1236</v>
      </c>
      <c r="J22" s="846" t="s">
        <v>1237</v>
      </c>
      <c r="K22" s="845" t="s">
        <v>1236</v>
      </c>
      <c r="L22" s="846" t="s">
        <v>1237</v>
      </c>
      <c r="M22" s="845" t="s">
        <v>1236</v>
      </c>
      <c r="N22" s="846" t="s">
        <v>1237</v>
      </c>
    </row>
    <row r="23" spans="1:14" ht="24" hidden="1" thickBot="1" x14ac:dyDescent="0.3">
      <c r="B23" s="847"/>
      <c r="C23" s="851"/>
      <c r="D23" s="851" t="s">
        <v>1239</v>
      </c>
      <c r="E23" s="844"/>
      <c r="F23" s="838" t="s">
        <v>1236</v>
      </c>
      <c r="G23" s="845" t="s">
        <v>1236</v>
      </c>
      <c r="H23" s="846" t="s">
        <v>1237</v>
      </c>
      <c r="I23" s="845" t="s">
        <v>1236</v>
      </c>
      <c r="J23" s="846" t="s">
        <v>1237</v>
      </c>
      <c r="K23" s="845" t="s">
        <v>1236</v>
      </c>
      <c r="L23" s="846" t="s">
        <v>1237</v>
      </c>
      <c r="M23" s="845" t="s">
        <v>1236</v>
      </c>
      <c r="N23" s="846" t="s">
        <v>1237</v>
      </c>
    </row>
    <row r="24" spans="1:14" ht="23.25" hidden="1" x14ac:dyDescent="0.25">
      <c r="B24" s="847"/>
      <c r="C24" s="849"/>
      <c r="D24" s="1012" t="s">
        <v>1239</v>
      </c>
      <c r="E24" s="867"/>
      <c r="F24" s="838" t="s">
        <v>1236</v>
      </c>
      <c r="G24" s="863" t="s">
        <v>1236</v>
      </c>
      <c r="H24" s="864" t="s">
        <v>1237</v>
      </c>
      <c r="I24" s="863" t="s">
        <v>1236</v>
      </c>
      <c r="J24" s="864" t="s">
        <v>1237</v>
      </c>
      <c r="K24" s="863" t="s">
        <v>1236</v>
      </c>
      <c r="L24" s="864" t="s">
        <v>1237</v>
      </c>
      <c r="M24" s="863" t="s">
        <v>1236</v>
      </c>
      <c r="N24" s="864" t="s">
        <v>1237</v>
      </c>
    </row>
    <row r="25" spans="1:14" ht="23.25" hidden="1" x14ac:dyDescent="0.25">
      <c r="B25" s="847"/>
      <c r="C25" s="848"/>
      <c r="D25" s="1013"/>
      <c r="E25" s="869"/>
      <c r="F25" s="859"/>
      <c r="G25" s="870"/>
      <c r="H25" s="871"/>
      <c r="I25" s="870"/>
      <c r="J25" s="871"/>
      <c r="K25" s="870"/>
      <c r="L25" s="871"/>
      <c r="M25" s="870"/>
      <c r="N25" s="871"/>
    </row>
  </sheetData>
  <mergeCells count="5">
    <mergeCell ref="M1:N1"/>
    <mergeCell ref="D24:D25"/>
    <mergeCell ref="E1:H1"/>
    <mergeCell ref="I1:J1"/>
    <mergeCell ref="K1:L1"/>
  </mergeCell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506"/>
  <sheetViews>
    <sheetView showGridLines="0" zoomScale="85" zoomScaleNormal="85" workbookViewId="0">
      <pane xSplit="9" ySplit="7" topLeftCell="J8" activePane="bottomRight" state="frozen"/>
      <selection activeCell="F10" sqref="F10"/>
      <selection pane="topRight" activeCell="F10" sqref="F10"/>
      <selection pane="bottomLeft" activeCell="F10" sqref="F10"/>
      <selection pane="bottomRight" activeCell="D10" sqref="D10"/>
    </sheetView>
  </sheetViews>
  <sheetFormatPr defaultColWidth="0" defaultRowHeight="15.75" zeroHeight="1" x14ac:dyDescent="0.25"/>
  <cols>
    <col min="1" max="1" width="4.42578125" style="873" customWidth="1"/>
    <col min="2" max="2" width="29.85546875" style="873" customWidth="1"/>
    <col min="3" max="3" width="18" style="873" customWidth="1"/>
    <col min="4" max="4" width="29" style="873" customWidth="1"/>
    <col min="5" max="5" width="22.85546875" style="873" customWidth="1"/>
    <col min="6" max="6" width="27" style="873" customWidth="1"/>
    <col min="7" max="10" width="12.42578125" style="873" customWidth="1"/>
    <col min="11" max="11" width="13.5703125" style="873" customWidth="1"/>
    <col min="12" max="45" width="12.42578125" style="873" customWidth="1"/>
    <col min="46" max="56" width="0" style="873" hidden="1" customWidth="1"/>
    <col min="57" max="16384" width="12.42578125" style="873" hidden="1"/>
  </cols>
  <sheetData>
    <row r="1" spans="2:16384" x14ac:dyDescent="0.25"/>
    <row r="2" spans="2:16384" x14ac:dyDescent="0.25">
      <c r="B2" s="883" t="s">
        <v>1267</v>
      </c>
    </row>
    <row r="3" spans="2:16384" x14ac:dyDescent="0.25">
      <c r="B3" s="873" t="s">
        <v>1266</v>
      </c>
      <c r="F3" s="877" t="s">
        <v>1265</v>
      </c>
    </row>
    <row r="4" spans="2:16384" x14ac:dyDescent="0.25">
      <c r="B4" s="873" t="s">
        <v>1264</v>
      </c>
    </row>
    <row r="5" spans="2:16384" x14ac:dyDescent="0.25"/>
    <row r="6" spans="2:16384" x14ac:dyDescent="0.25"/>
    <row r="7" spans="2:16384" ht="66" customHeight="1" x14ac:dyDescent="0.25">
      <c r="B7" s="882" t="s">
        <v>1263</v>
      </c>
      <c r="C7" s="882" t="s">
        <v>1262</v>
      </c>
      <c r="D7" s="882" t="s">
        <v>1261</v>
      </c>
      <c r="E7" s="882" t="s">
        <v>1260</v>
      </c>
      <c r="F7" s="882" t="s">
        <v>1259</v>
      </c>
      <c r="G7" s="882" t="s">
        <v>137</v>
      </c>
      <c r="H7" s="881" t="s">
        <v>1258</v>
      </c>
      <c r="I7" s="881" t="s">
        <v>953</v>
      </c>
      <c r="J7" s="881">
        <v>2015</v>
      </c>
      <c r="K7" s="881">
        <v>2016</v>
      </c>
      <c r="L7" s="880">
        <f t="shared" ref="L7:AS7" si="0">K7+1</f>
        <v>2017</v>
      </c>
      <c r="M7" s="880">
        <f t="shared" si="0"/>
        <v>2018</v>
      </c>
      <c r="N7" s="880">
        <f t="shared" si="0"/>
        <v>2019</v>
      </c>
      <c r="O7" s="880">
        <f t="shared" si="0"/>
        <v>2020</v>
      </c>
      <c r="P7" s="880">
        <f t="shared" si="0"/>
        <v>2021</v>
      </c>
      <c r="Q7" s="880">
        <f t="shared" si="0"/>
        <v>2022</v>
      </c>
      <c r="R7" s="880">
        <f t="shared" si="0"/>
        <v>2023</v>
      </c>
      <c r="S7" s="880">
        <f t="shared" si="0"/>
        <v>2024</v>
      </c>
      <c r="T7" s="880">
        <f t="shared" si="0"/>
        <v>2025</v>
      </c>
      <c r="U7" s="880">
        <f t="shared" si="0"/>
        <v>2026</v>
      </c>
      <c r="V7" s="880">
        <f t="shared" si="0"/>
        <v>2027</v>
      </c>
      <c r="W7" s="880">
        <f t="shared" si="0"/>
        <v>2028</v>
      </c>
      <c r="X7" s="880">
        <f t="shared" si="0"/>
        <v>2029</v>
      </c>
      <c r="Y7" s="880">
        <f t="shared" si="0"/>
        <v>2030</v>
      </c>
      <c r="Z7" s="880">
        <f t="shared" si="0"/>
        <v>2031</v>
      </c>
      <c r="AA7" s="880">
        <f t="shared" si="0"/>
        <v>2032</v>
      </c>
      <c r="AB7" s="880">
        <f t="shared" si="0"/>
        <v>2033</v>
      </c>
      <c r="AC7" s="880">
        <f t="shared" si="0"/>
        <v>2034</v>
      </c>
      <c r="AD7" s="880">
        <f t="shared" si="0"/>
        <v>2035</v>
      </c>
      <c r="AE7" s="880">
        <f t="shared" si="0"/>
        <v>2036</v>
      </c>
      <c r="AF7" s="880">
        <f t="shared" si="0"/>
        <v>2037</v>
      </c>
      <c r="AG7" s="880">
        <f t="shared" si="0"/>
        <v>2038</v>
      </c>
      <c r="AH7" s="880">
        <f t="shared" si="0"/>
        <v>2039</v>
      </c>
      <c r="AI7" s="880">
        <f t="shared" si="0"/>
        <v>2040</v>
      </c>
      <c r="AJ7" s="880">
        <f t="shared" si="0"/>
        <v>2041</v>
      </c>
      <c r="AK7" s="880">
        <f t="shared" si="0"/>
        <v>2042</v>
      </c>
      <c r="AL7" s="880">
        <f t="shared" si="0"/>
        <v>2043</v>
      </c>
      <c r="AM7" s="880">
        <f t="shared" si="0"/>
        <v>2044</v>
      </c>
      <c r="AN7" s="880">
        <f t="shared" si="0"/>
        <v>2045</v>
      </c>
      <c r="AO7" s="880">
        <f t="shared" si="0"/>
        <v>2046</v>
      </c>
      <c r="AP7" s="880">
        <f t="shared" si="0"/>
        <v>2047</v>
      </c>
      <c r="AQ7" s="880">
        <f t="shared" si="0"/>
        <v>2048</v>
      </c>
      <c r="AR7" s="880">
        <f t="shared" si="0"/>
        <v>2049</v>
      </c>
      <c r="AS7" s="880">
        <f t="shared" si="0"/>
        <v>2050</v>
      </c>
      <c r="AT7" s="873" t="s">
        <v>1257</v>
      </c>
    </row>
    <row r="8" spans="2:16384" ht="47.25" x14ac:dyDescent="0.25">
      <c r="B8" s="890" t="s">
        <v>1330</v>
      </c>
      <c r="C8" s="879" t="s">
        <v>1333</v>
      </c>
      <c r="D8" s="891" t="s">
        <v>1332</v>
      </c>
      <c r="E8" s="877" t="s">
        <v>1102</v>
      </c>
      <c r="F8" s="877" t="s">
        <v>1321</v>
      </c>
      <c r="G8" s="877" t="s">
        <v>1302</v>
      </c>
      <c r="H8" s="875" t="s">
        <v>1018</v>
      </c>
      <c r="I8" s="875">
        <f ca="1">SUM(N8:AS8)</f>
        <v>408531.82350644283</v>
      </c>
      <c r="J8" s="878">
        <f>IFERROR(INDEX('РП (ЛК 2.0)'!$E$26:$O$26,1,MATCH('Основной лист'!J$7,'РП (ЛК 2.0)'!$E$17:$O$17,0)),0)</f>
        <v>0</v>
      </c>
      <c r="K8" s="878">
        <f>IFERROR(INDEX('РП (ЛК 2.0)'!$E$26:$O$26,1,MATCH('Основной лист'!K$7,'РП (ЛК 2.0)'!$E$17:$O$17,0)),0)</f>
        <v>0</v>
      </c>
      <c r="L8" s="878">
        <f>IFERROR(INDEX('РП (ЛК 2.0)'!$E$26:$O$26,1,MATCH('Основной лист'!L$7,'РП (ЛК 2.0)'!$E$17:$O$17,0)),0)</f>
        <v>0</v>
      </c>
      <c r="M8" s="878">
        <f>IFERROR(INDEX('РП (ЛК 2.0)'!$E$26:$O$26,1,MATCH('Основной лист'!M$7,'РП (ЛК 2.0)'!$E$17:$O$17,0)),0)</f>
        <v>0</v>
      </c>
      <c r="N8" s="878">
        <f>IFERROR(INDEX('РП (ЛК 2.0)'!$E$26:$O$26,1,MATCH('Основной лист'!N$7,'РП (ЛК 2.0)'!$E$17:$O$17,0)),0)</f>
        <v>0</v>
      </c>
      <c r="O8" s="878">
        <f>IFERROR(INDEX('РП (ЛК 2.0)'!$E$26:$O$26,1,MATCH('Основной лист'!O$7,'РП (ЛК 2.0)'!$E$17:$O$17,0)),0)</f>
        <v>0</v>
      </c>
      <c r="P8" s="878">
        <f>IFERROR(INDEX('РП (ЛК 2.0)'!$E$26:$O$26,1,MATCH('Основной лист'!P$7,'РП (ЛК 2.0)'!$E$17:$O$17,0)),0)</f>
        <v>0</v>
      </c>
      <c r="Q8" s="878">
        <f ca="1">IFERROR(INDEX('РП (ЛК 2.0)'!$E$26:$O$26,1,MATCH('Основной лист'!Q$7,'РП (ЛК 2.0)'!$E$17:$O$17,0)),0)</f>
        <v>0</v>
      </c>
      <c r="R8" s="878">
        <f ca="1">IFERROR(INDEX('РП (ЛК 2.0)'!$E$26:$O$26,1,MATCH('Основной лист'!R$7,'РП (ЛК 2.0)'!$E$17:$O$17,0)),0)</f>
        <v>0</v>
      </c>
      <c r="S8" s="878">
        <f ca="1">IFERROR(INDEX('РП (ЛК 2.0)'!$E$26:$O$26,1,MATCH('Основной лист'!S$7,'РП (ЛК 2.0)'!$E$17:$O$17,0)),0)</f>
        <v>0</v>
      </c>
      <c r="T8" s="878">
        <f ca="1">IFERROR(INDEX('РП (ЛК 2.0)'!$E$26:$O$26,1,MATCH('Основной лист'!T$7,'РП (ЛК 2.0)'!$E$17:$O$17,0)),0)</f>
        <v>0</v>
      </c>
      <c r="U8" s="878">
        <f ca="1">IFERROR(INDEX('РП (ЛК 2.0)'!$E$26:$O$26,1,MATCH('Основной лист'!U$7,'РП (ЛК 2.0)'!$E$17:$O$17,0)),0)</f>
        <v>5587.6610698945806</v>
      </c>
      <c r="V8" s="878">
        <f ca="1">IFERROR(INDEX('РП (ЛК 2.0)'!$E$26:$O$26,1,MATCH('Основной лист'!V$7,'РП (ЛК 2.0)'!$E$17:$O$17,0)),0)</f>
        <v>19187.817258883249</v>
      </c>
      <c r="W8" s="878">
        <f ca="1">IFERROR(INDEX('РП (ЛК 2.0)'!$E$26:$O$26,1,MATCH('Основной лист'!W$7,'РП (ЛК 2.0)'!$E$17:$O$17,0)),0)</f>
        <v>95939.086294416251</v>
      </c>
      <c r="X8" s="878">
        <f ca="1">IFERROR(INDEX('РП (ЛК 2.0)'!$E$26:$O$26,1,MATCH('Основной лист'!X$7,'РП (ЛК 2.0)'!$E$17:$O$17,0)),0)</f>
        <v>95939.086294416251</v>
      </c>
      <c r="Y8" s="878">
        <f ca="1">IFERROR(INDEX('РП (ЛК 2.0)'!$E$26:$O$26,1,MATCH('Основной лист'!Y$7,'РП (ЛК 2.0)'!$E$17:$O$17,0)),0)</f>
        <v>95939.086294416251</v>
      </c>
      <c r="Z8" s="878">
        <f ca="1">IFERROR(INDEX('РП (ЛК 2.0)'!$E$26:$O$26,1,MATCH('Основной лист'!Z$7,'РП (ЛК 2.0)'!$E$17:$O$17,0)),0)</f>
        <v>95939.086294416251</v>
      </c>
      <c r="AA8" s="878">
        <f ca="1">IFERROR(INDEX('РП (ЛК 2.0)'!$E$26:$O$26,1,MATCH('Основной лист'!AA$7,'РП (ЛК 2.0)'!$E$17:$O$17,0)),0)</f>
        <v>0</v>
      </c>
      <c r="AB8" s="878">
        <f>IFERROR(INDEX('РП (ЛК 2.0)'!$E$26:$O$26,1,MATCH('Основной лист'!AB$7,'РП (ЛК 2.0)'!$E$17:$O$17,0)),0)</f>
        <v>0</v>
      </c>
      <c r="AC8" s="878">
        <f>IFERROR(INDEX('РП (ЛК 2.0)'!$E$26:$O$26,1,MATCH('Основной лист'!AC$7,'РП (ЛК 2.0)'!$E$17:$O$17,0)),0)</f>
        <v>0</v>
      </c>
      <c r="AD8" s="878">
        <f>IFERROR(INDEX('РП (ЛК 2.0)'!$E$26:$O$26,1,MATCH('Основной лист'!AD$7,'РП (ЛК 2.0)'!$E$17:$O$17,0)),0)</f>
        <v>0</v>
      </c>
      <c r="AE8" s="878">
        <f>IFERROR(INDEX('РП (ЛК 2.0)'!$E$26:$O$26,1,MATCH('Основной лист'!AE$7,'РП (ЛК 2.0)'!$E$17:$O$17,0)),0)</f>
        <v>0</v>
      </c>
      <c r="AF8" s="878">
        <f>IFERROR(INDEX('РП (ЛК 2.0)'!$E$26:$O$26,1,MATCH('Основной лист'!AF$7,'РП (ЛК 2.0)'!$E$17:$O$17,0)),0)</f>
        <v>0</v>
      </c>
      <c r="AG8" s="878">
        <f>IFERROR(INDEX('РП (ЛК 2.0)'!$E$26:$O$26,1,MATCH('Основной лист'!AG$7,'РП (ЛК 2.0)'!$E$17:$O$17,0)),0)</f>
        <v>0</v>
      </c>
      <c r="AH8" s="878">
        <f>IFERROR(INDEX('РП (ЛК 2.0)'!$E$26:$O$26,1,MATCH('Основной лист'!AH$7,'РП (ЛК 2.0)'!$E$17:$O$17,0)),0)</f>
        <v>0</v>
      </c>
      <c r="AI8" s="878">
        <f>IFERROR(INDEX('РП (ЛК 2.0)'!$E$26:$O$26,1,MATCH('Основной лист'!AI$7,'РП (ЛК 2.0)'!$E$17:$O$17,0)),0)</f>
        <v>0</v>
      </c>
      <c r="AJ8" s="878">
        <f>IFERROR(INDEX('РП (ЛК 2.0)'!$E$26:$O$26,1,MATCH('Основной лист'!AJ$7,'РП (ЛК 2.0)'!$E$17:$O$17,0)),0)</f>
        <v>0</v>
      </c>
      <c r="AK8" s="878">
        <f>IFERROR(INDEX('РП (ЛК 2.0)'!$E$26:$O$26,1,MATCH('Основной лист'!AK$7,'РП (ЛК 2.0)'!$E$17:$O$17,0)),0)</f>
        <v>0</v>
      </c>
      <c r="AL8" s="878">
        <f>IFERROR(INDEX('РП (ЛК 2.0)'!$E$26:$O$26,1,MATCH('Основной лист'!AL$7,'РП (ЛК 2.0)'!$E$17:$O$17,0)),0)</f>
        <v>0</v>
      </c>
      <c r="AM8" s="878">
        <f>IFERROR(INDEX('РП (ЛК 2.0)'!$E$26:$O$26,1,MATCH('Основной лист'!AM$7,'РП (ЛК 2.0)'!$E$17:$O$17,0)),0)</f>
        <v>0</v>
      </c>
      <c r="AN8" s="878">
        <f>IFERROR(INDEX('РП (ЛК 2.0)'!$E$26:$O$26,1,MATCH('Основной лист'!AN$7,'РП (ЛК 2.0)'!$E$17:$O$17,0)),0)</f>
        <v>0</v>
      </c>
      <c r="AO8" s="878">
        <f>IFERROR(INDEX('РП (ЛК 2.0)'!$E$26:$O$26,1,MATCH('Основной лист'!AO$7,'РП (ЛК 2.0)'!$E$17:$O$17,0)),0)</f>
        <v>0</v>
      </c>
      <c r="AP8" s="878">
        <f>IFERROR(INDEX('РП (ЛК 2.0)'!$E$26:$O$26,1,MATCH('Основной лист'!AP$7,'РП (ЛК 2.0)'!$E$17:$O$17,0)),0)</f>
        <v>0</v>
      </c>
      <c r="AQ8" s="878">
        <f>IFERROR(INDEX('РП (ЛК 2.0)'!$E$26:$O$26,1,MATCH('Основной лист'!AQ$7,'РП (ЛК 2.0)'!$E$17:$O$17,0)),0)</f>
        <v>0</v>
      </c>
      <c r="AR8" s="878">
        <f>IFERROR(INDEX('РП (ЛК 2.0)'!$E$26:$O$26,1,MATCH('Основной лист'!AR$7,'РП (ЛК 2.0)'!$E$17:$O$17,0)),0)</f>
        <v>0</v>
      </c>
      <c r="AS8" s="878">
        <f>IFERROR(INDEX('РП (ЛК 2.0)'!$E$26:$O$26,1,MATCH('Основной лист'!AS$7,'РП (ЛК 2.0)'!$E$17:$O$17,0)),0)</f>
        <v>0</v>
      </c>
      <c r="AT8" s="878">
        <f>IFERROR(INDEX('РП (ЛК 2.0)'!$E$26:$O$26,1,MATCH('Основной лист'!AT$7,'РП (ЛК 2.0)'!$E$17:$O$17,0)),0)</f>
        <v>0</v>
      </c>
      <c r="AU8" s="878">
        <f>IFERROR(INDEX('РП (ЛК 2.0)'!$E$26:$O$26,1,MATCH('Основной лист'!AU$7,'РП (ЛК 2.0)'!$E$17:$O$17,0)),0)</f>
        <v>0</v>
      </c>
      <c r="AV8" s="878">
        <f>IFERROR(INDEX('РП (ЛК 2.0)'!$E$26:$O$26,1,MATCH('Основной лист'!AV$7,'РП (ЛК 2.0)'!$E$17:$O$17,0)),0)</f>
        <v>0</v>
      </c>
      <c r="AW8" s="878">
        <f>IFERROR(INDEX('РП (ЛК 2.0)'!$E$26:$O$26,1,MATCH('Основной лист'!AW$7,'РП (ЛК 2.0)'!$E$17:$O$17,0)),0)</f>
        <v>0</v>
      </c>
      <c r="AX8" s="878">
        <f>IFERROR(INDEX('РП (ЛК 2.0)'!$E$26:$O$26,1,MATCH('Основной лист'!AX$7,'РП (ЛК 2.0)'!$E$17:$O$17,0)),0)</f>
        <v>0</v>
      </c>
      <c r="AY8" s="878">
        <f>IFERROR(INDEX('РП (ЛК 2.0)'!$E$26:$O$26,1,MATCH('Основной лист'!AY$7,'РП (ЛК 2.0)'!$E$17:$O$17,0)),0)</f>
        <v>0</v>
      </c>
      <c r="AZ8" s="878">
        <f>IFERROR(INDEX('РП (ЛК 2.0)'!$E$26:$O$26,1,MATCH('Основной лист'!AZ$7,'РП (ЛК 2.0)'!$E$17:$O$17,0)),0)</f>
        <v>0</v>
      </c>
      <c r="BA8" s="878">
        <f>IFERROR(INDEX('РП (ЛК 2.0)'!$E$26:$O$26,1,MATCH('Основной лист'!BA$7,'РП (ЛК 2.0)'!$E$17:$O$17,0)),0)</f>
        <v>0</v>
      </c>
      <c r="BB8" s="878">
        <f>IFERROR(INDEX('РП (ЛК 2.0)'!$E$26:$O$26,1,MATCH('Основной лист'!BB$7,'РП (ЛК 2.0)'!$E$17:$O$17,0)),0)</f>
        <v>0</v>
      </c>
      <c r="BC8" s="878">
        <f>IFERROR(INDEX('РП (ЛК 2.0)'!$E$26:$O$26,1,MATCH('Основной лист'!BC$7,'РП (ЛК 2.0)'!$E$17:$O$17,0)),0)</f>
        <v>0</v>
      </c>
      <c r="BD8" s="878">
        <f>IFERROR(INDEX('РП (ЛК 2.0)'!$E$26:$O$26,1,MATCH('Основной лист'!BD$7,'РП (ЛК 2.0)'!$E$17:$O$17,0)),0)</f>
        <v>0</v>
      </c>
      <c r="BE8" s="878">
        <f>IFERROR(INDEX('РП (ЛК 2.0)'!$E$26:$O$26,1,MATCH('Основной лист'!BE$7,'РП (ЛК 2.0)'!$E$17:$O$17,0)),0)</f>
        <v>0</v>
      </c>
      <c r="BF8" s="878">
        <f>IFERROR(INDEX('РП (ЛК 2.0)'!$E$26:$O$26,1,MATCH('Основной лист'!BF$7,'РП (ЛК 2.0)'!$E$17:$O$17,0)),0)</f>
        <v>0</v>
      </c>
      <c r="BG8" s="878">
        <f>IFERROR(INDEX('РП (ЛК 2.0)'!$E$26:$O$26,1,MATCH('Основной лист'!BG$7,'РП (ЛК 2.0)'!$E$17:$O$17,0)),0)</f>
        <v>0</v>
      </c>
      <c r="BH8" s="878">
        <f>IFERROR(INDEX('РП (ЛК 2.0)'!$E$26:$O$26,1,MATCH('Основной лист'!BH$7,'РП (ЛК 2.0)'!$E$17:$O$17,0)),0)</f>
        <v>0</v>
      </c>
      <c r="BI8" s="878">
        <f>IFERROR(INDEX('РП (ЛК 2.0)'!$E$26:$O$26,1,MATCH('Основной лист'!BI$7,'РП (ЛК 2.0)'!$E$17:$O$17,0)),0)</f>
        <v>0</v>
      </c>
      <c r="BJ8" s="878">
        <f>IFERROR(INDEX('РП (ЛК 2.0)'!$E$26:$O$26,1,MATCH('Основной лист'!BJ$7,'РП (ЛК 2.0)'!$E$17:$O$17,0)),0)</f>
        <v>0</v>
      </c>
      <c r="BK8" s="878">
        <f>IFERROR(INDEX('РП (ЛК 2.0)'!$E$26:$O$26,1,MATCH('Основной лист'!BK$7,'РП (ЛК 2.0)'!$E$17:$O$17,0)),0)</f>
        <v>0</v>
      </c>
      <c r="BL8" s="878">
        <f>IFERROR(INDEX('РП (ЛК 2.0)'!$E$26:$O$26,1,MATCH('Основной лист'!BL$7,'РП (ЛК 2.0)'!$E$17:$O$17,0)),0)</f>
        <v>0</v>
      </c>
      <c r="BM8" s="878">
        <f>IFERROR(INDEX('РП (ЛК 2.0)'!$E$26:$O$26,1,MATCH('Основной лист'!BM$7,'РП (ЛК 2.0)'!$E$17:$O$17,0)),0)</f>
        <v>0</v>
      </c>
      <c r="BN8" s="878">
        <f>IFERROR(INDEX('РП (ЛК 2.0)'!$E$26:$O$26,1,MATCH('Основной лист'!BN$7,'РП (ЛК 2.0)'!$E$17:$O$17,0)),0)</f>
        <v>0</v>
      </c>
      <c r="BO8" s="878">
        <f>IFERROR(INDEX('РП (ЛК 2.0)'!$E$26:$O$26,1,MATCH('Основной лист'!BO$7,'РП (ЛК 2.0)'!$E$17:$O$17,0)),0)</f>
        <v>0</v>
      </c>
      <c r="BP8" s="878">
        <f>IFERROR(INDEX('РП (ЛК 2.0)'!$E$26:$O$26,1,MATCH('Основной лист'!BP$7,'РП (ЛК 2.0)'!$E$17:$O$17,0)),0)</f>
        <v>0</v>
      </c>
      <c r="BQ8" s="878">
        <f>IFERROR(INDEX('РП (ЛК 2.0)'!$E$26:$O$26,1,MATCH('Основной лист'!BQ$7,'РП (ЛК 2.0)'!$E$17:$O$17,0)),0)</f>
        <v>0</v>
      </c>
      <c r="BR8" s="878">
        <f>IFERROR(INDEX('РП (ЛК 2.0)'!$E$26:$O$26,1,MATCH('Основной лист'!BR$7,'РП (ЛК 2.0)'!$E$17:$O$17,0)),0)</f>
        <v>0</v>
      </c>
      <c r="BS8" s="878">
        <f>IFERROR(INDEX('РП (ЛК 2.0)'!$E$26:$O$26,1,MATCH('Основной лист'!BS$7,'РП (ЛК 2.0)'!$E$17:$O$17,0)),0)</f>
        <v>0</v>
      </c>
      <c r="BT8" s="878">
        <f>IFERROR(INDEX('РП (ЛК 2.0)'!$E$26:$O$26,1,MATCH('Основной лист'!BT$7,'РП (ЛК 2.0)'!$E$17:$O$17,0)),0)</f>
        <v>0</v>
      </c>
      <c r="BU8" s="878">
        <f>IFERROR(INDEX('РП (ЛК 2.0)'!$E$26:$O$26,1,MATCH('Основной лист'!BU$7,'РП (ЛК 2.0)'!$E$17:$O$17,0)),0)</f>
        <v>0</v>
      </c>
      <c r="BV8" s="878">
        <f>IFERROR(INDEX('РП (ЛК 2.0)'!$E$26:$O$26,1,MATCH('Основной лист'!BV$7,'РП (ЛК 2.0)'!$E$17:$O$17,0)),0)</f>
        <v>0</v>
      </c>
      <c r="BW8" s="878">
        <f>IFERROR(INDEX('РП (ЛК 2.0)'!$E$26:$O$26,1,MATCH('Основной лист'!BW$7,'РП (ЛК 2.0)'!$E$17:$O$17,0)),0)</f>
        <v>0</v>
      </c>
      <c r="BX8" s="878">
        <f>IFERROR(INDEX('РП (ЛК 2.0)'!$E$26:$O$26,1,MATCH('Основной лист'!BX$7,'РП (ЛК 2.0)'!$E$17:$O$17,0)),0)</f>
        <v>0</v>
      </c>
      <c r="BY8" s="878">
        <f>IFERROR(INDEX('РП (ЛК 2.0)'!$E$26:$O$26,1,MATCH('Основной лист'!BY$7,'РП (ЛК 2.0)'!$E$17:$O$17,0)),0)</f>
        <v>0</v>
      </c>
      <c r="BZ8" s="878">
        <f>IFERROR(INDEX('РП (ЛК 2.0)'!$E$26:$O$26,1,MATCH('Основной лист'!BZ$7,'РП (ЛК 2.0)'!$E$17:$O$17,0)),0)</f>
        <v>0</v>
      </c>
      <c r="CA8" s="878">
        <f>IFERROR(INDEX('РП (ЛК 2.0)'!$E$26:$O$26,1,MATCH('Основной лист'!CA$7,'РП (ЛК 2.0)'!$E$17:$O$17,0)),0)</f>
        <v>0</v>
      </c>
      <c r="CB8" s="878">
        <f>IFERROR(INDEX('РП (ЛК 2.0)'!$E$26:$O$26,1,MATCH('Основной лист'!CB$7,'РП (ЛК 2.0)'!$E$17:$O$17,0)),0)</f>
        <v>0</v>
      </c>
      <c r="CC8" s="878">
        <f>IFERROR(INDEX('РП (ЛК 2.0)'!$E$26:$O$26,1,MATCH('Основной лист'!CC$7,'РП (ЛК 2.0)'!$E$17:$O$17,0)),0)</f>
        <v>0</v>
      </c>
      <c r="CD8" s="878">
        <f>IFERROR(INDEX('РП (ЛК 2.0)'!$E$26:$O$26,1,MATCH('Основной лист'!CD$7,'РП (ЛК 2.0)'!$E$17:$O$17,0)),0)</f>
        <v>0</v>
      </c>
      <c r="CE8" s="878">
        <f>IFERROR(INDEX('РП (ЛК 2.0)'!$E$26:$O$26,1,MATCH('Основной лист'!CE$7,'РП (ЛК 2.0)'!$E$17:$O$17,0)),0)</f>
        <v>0</v>
      </c>
      <c r="CF8" s="878">
        <f>IFERROR(INDEX('РП (ЛК 2.0)'!$E$26:$O$26,1,MATCH('Основной лист'!CF$7,'РП (ЛК 2.0)'!$E$17:$O$17,0)),0)</f>
        <v>0</v>
      </c>
      <c r="CG8" s="878">
        <f>IFERROR(INDEX('РП (ЛК 2.0)'!$E$26:$O$26,1,MATCH('Основной лист'!CG$7,'РП (ЛК 2.0)'!$E$17:$O$17,0)),0)</f>
        <v>0</v>
      </c>
      <c r="CH8" s="878">
        <f>IFERROR(INDEX('РП (ЛК 2.0)'!$E$26:$O$26,1,MATCH('Основной лист'!CH$7,'РП (ЛК 2.0)'!$E$17:$O$17,0)),0)</f>
        <v>0</v>
      </c>
      <c r="CI8" s="878">
        <f>IFERROR(INDEX('РП (ЛК 2.0)'!$E$26:$O$26,1,MATCH('Основной лист'!CI$7,'РП (ЛК 2.0)'!$E$17:$O$17,0)),0)</f>
        <v>0</v>
      </c>
      <c r="CJ8" s="878">
        <f>IFERROR(INDEX('РП (ЛК 2.0)'!$E$26:$O$26,1,MATCH('Основной лист'!CJ$7,'РП (ЛК 2.0)'!$E$17:$O$17,0)),0)</f>
        <v>0</v>
      </c>
      <c r="CK8" s="878">
        <f>IFERROR(INDEX('РП (ЛК 2.0)'!$E$26:$O$26,1,MATCH('Основной лист'!CK$7,'РП (ЛК 2.0)'!$E$17:$O$17,0)),0)</f>
        <v>0</v>
      </c>
      <c r="CL8" s="878">
        <f>IFERROR(INDEX('РП (ЛК 2.0)'!$E$26:$O$26,1,MATCH('Основной лист'!CL$7,'РП (ЛК 2.0)'!$E$17:$O$17,0)),0)</f>
        <v>0</v>
      </c>
      <c r="CM8" s="878">
        <f>IFERROR(INDEX('РП (ЛК 2.0)'!$E$26:$O$26,1,MATCH('Основной лист'!CM$7,'РП (ЛК 2.0)'!$E$17:$O$17,0)),0)</f>
        <v>0</v>
      </c>
      <c r="CN8" s="878">
        <f>IFERROR(INDEX('РП (ЛК 2.0)'!$E$26:$O$26,1,MATCH('Основной лист'!CN$7,'РП (ЛК 2.0)'!$E$17:$O$17,0)),0)</f>
        <v>0</v>
      </c>
      <c r="CO8" s="878">
        <f>IFERROR(INDEX('РП (ЛК 2.0)'!$E$26:$O$26,1,MATCH('Основной лист'!CO$7,'РП (ЛК 2.0)'!$E$17:$O$17,0)),0)</f>
        <v>0</v>
      </c>
      <c r="CP8" s="878">
        <f>IFERROR(INDEX('РП (ЛК 2.0)'!$E$26:$O$26,1,MATCH('Основной лист'!CP$7,'РП (ЛК 2.0)'!$E$17:$O$17,0)),0)</f>
        <v>0</v>
      </c>
      <c r="CQ8" s="878">
        <f>IFERROR(INDEX('РП (ЛК 2.0)'!$E$26:$O$26,1,MATCH('Основной лист'!CQ$7,'РП (ЛК 2.0)'!$E$17:$O$17,0)),0)</f>
        <v>0</v>
      </c>
      <c r="CR8" s="878">
        <f>IFERROR(INDEX('РП (ЛК 2.0)'!$E$26:$O$26,1,MATCH('Основной лист'!CR$7,'РП (ЛК 2.0)'!$E$17:$O$17,0)),0)</f>
        <v>0</v>
      </c>
      <c r="CS8" s="878">
        <f>IFERROR(INDEX('РП (ЛК 2.0)'!$E$26:$O$26,1,MATCH('Основной лист'!CS$7,'РП (ЛК 2.0)'!$E$17:$O$17,0)),0)</f>
        <v>0</v>
      </c>
      <c r="CT8" s="878">
        <f>IFERROR(INDEX('РП (ЛК 2.0)'!$E$26:$O$26,1,MATCH('Основной лист'!CT$7,'РП (ЛК 2.0)'!$E$17:$O$17,0)),0)</f>
        <v>0</v>
      </c>
      <c r="CU8" s="878">
        <f>IFERROR(INDEX('РП (ЛК 2.0)'!$E$26:$O$26,1,MATCH('Основной лист'!CU$7,'РП (ЛК 2.0)'!$E$17:$O$17,0)),0)</f>
        <v>0</v>
      </c>
      <c r="CV8" s="878">
        <f>IFERROR(INDEX('РП (ЛК 2.0)'!$E$26:$O$26,1,MATCH('Основной лист'!CV$7,'РП (ЛК 2.0)'!$E$17:$O$17,0)),0)</f>
        <v>0</v>
      </c>
      <c r="CW8" s="878">
        <f>IFERROR(INDEX('РП (ЛК 2.0)'!$E$26:$O$26,1,MATCH('Основной лист'!CW$7,'РП (ЛК 2.0)'!$E$17:$O$17,0)),0)</f>
        <v>0</v>
      </c>
      <c r="CX8" s="878">
        <f>IFERROR(INDEX('РП (ЛК 2.0)'!$E$26:$O$26,1,MATCH('Основной лист'!CX$7,'РП (ЛК 2.0)'!$E$17:$O$17,0)),0)</f>
        <v>0</v>
      </c>
      <c r="CY8" s="878">
        <f>IFERROR(INDEX('РП (ЛК 2.0)'!$E$26:$O$26,1,MATCH('Основной лист'!CY$7,'РП (ЛК 2.0)'!$E$17:$O$17,0)),0)</f>
        <v>0</v>
      </c>
      <c r="CZ8" s="878">
        <f>IFERROR(INDEX('РП (ЛК 2.0)'!$E$26:$O$26,1,MATCH('Основной лист'!CZ$7,'РП (ЛК 2.0)'!$E$17:$O$17,0)),0)</f>
        <v>0</v>
      </c>
      <c r="DA8" s="878">
        <f>IFERROR(INDEX('РП (ЛК 2.0)'!$E$26:$O$26,1,MATCH('Основной лист'!DA$7,'РП (ЛК 2.0)'!$E$17:$O$17,0)),0)</f>
        <v>0</v>
      </c>
      <c r="DB8" s="878">
        <f>IFERROR(INDEX('РП (ЛК 2.0)'!$E$26:$O$26,1,MATCH('Основной лист'!DB$7,'РП (ЛК 2.0)'!$E$17:$O$17,0)),0)</f>
        <v>0</v>
      </c>
      <c r="DC8" s="878">
        <f>IFERROR(INDEX('РП (ЛК 2.0)'!$E$26:$O$26,1,MATCH('Основной лист'!DC$7,'РП (ЛК 2.0)'!$E$17:$O$17,0)),0)</f>
        <v>0</v>
      </c>
      <c r="DD8" s="878">
        <f>IFERROR(INDEX('РП (ЛК 2.0)'!$E$26:$O$26,1,MATCH('Основной лист'!DD$7,'РП (ЛК 2.0)'!$E$17:$O$17,0)),0)</f>
        <v>0</v>
      </c>
      <c r="DE8" s="878">
        <f>IFERROR(INDEX('РП (ЛК 2.0)'!$E$26:$O$26,1,MATCH('Основной лист'!DE$7,'РП (ЛК 2.0)'!$E$17:$O$17,0)),0)</f>
        <v>0</v>
      </c>
      <c r="DF8" s="878">
        <f>IFERROR(INDEX('РП (ЛК 2.0)'!$E$26:$O$26,1,MATCH('Основной лист'!DF$7,'РП (ЛК 2.0)'!$E$17:$O$17,0)),0)</f>
        <v>0</v>
      </c>
      <c r="DG8" s="878">
        <f>IFERROR(INDEX('РП (ЛК 2.0)'!$E$26:$O$26,1,MATCH('Основной лист'!DG$7,'РП (ЛК 2.0)'!$E$17:$O$17,0)),0)</f>
        <v>0</v>
      </c>
      <c r="DH8" s="878">
        <f>IFERROR(INDEX('РП (ЛК 2.0)'!$E$26:$O$26,1,MATCH('Основной лист'!DH$7,'РП (ЛК 2.0)'!$E$17:$O$17,0)),0)</f>
        <v>0</v>
      </c>
      <c r="DI8" s="878">
        <f>IFERROR(INDEX('РП (ЛК 2.0)'!$E$26:$O$26,1,MATCH('Основной лист'!DI$7,'РП (ЛК 2.0)'!$E$17:$O$17,0)),0)</f>
        <v>0</v>
      </c>
      <c r="DJ8" s="878">
        <f>IFERROR(INDEX('РП (ЛК 2.0)'!$E$26:$O$26,1,MATCH('Основной лист'!DJ$7,'РП (ЛК 2.0)'!$E$17:$O$17,0)),0)</f>
        <v>0</v>
      </c>
      <c r="DK8" s="878">
        <f>IFERROR(INDEX('РП (ЛК 2.0)'!$E$26:$O$26,1,MATCH('Основной лист'!DK$7,'РП (ЛК 2.0)'!$E$17:$O$17,0)),0)</f>
        <v>0</v>
      </c>
      <c r="DL8" s="878">
        <f>IFERROR(INDEX('РП (ЛК 2.0)'!$E$26:$O$26,1,MATCH('Основной лист'!DL$7,'РП (ЛК 2.0)'!$E$17:$O$17,0)),0)</f>
        <v>0</v>
      </c>
      <c r="DM8" s="878">
        <f>IFERROR(INDEX('РП (ЛК 2.0)'!$E$26:$O$26,1,MATCH('Основной лист'!DM$7,'РП (ЛК 2.0)'!$E$17:$O$17,0)),0)</f>
        <v>0</v>
      </c>
      <c r="DN8" s="878">
        <f>IFERROR(INDEX('РП (ЛК 2.0)'!$E$26:$O$26,1,MATCH('Основной лист'!DN$7,'РП (ЛК 2.0)'!$E$17:$O$17,0)),0)</f>
        <v>0</v>
      </c>
      <c r="DO8" s="878">
        <f>IFERROR(INDEX('РП (ЛК 2.0)'!$E$26:$O$26,1,MATCH('Основной лист'!DO$7,'РП (ЛК 2.0)'!$E$17:$O$17,0)),0)</f>
        <v>0</v>
      </c>
      <c r="DP8" s="878">
        <f>IFERROR(INDEX('РП (ЛК 2.0)'!$E$26:$O$26,1,MATCH('Основной лист'!DP$7,'РП (ЛК 2.0)'!$E$17:$O$17,0)),0)</f>
        <v>0</v>
      </c>
      <c r="DQ8" s="878">
        <f>IFERROR(INDEX('РП (ЛК 2.0)'!$E$26:$O$26,1,MATCH('Основной лист'!DQ$7,'РП (ЛК 2.0)'!$E$17:$O$17,0)),0)</f>
        <v>0</v>
      </c>
      <c r="DR8" s="878">
        <f>IFERROR(INDEX('РП (ЛК 2.0)'!$E$26:$O$26,1,MATCH('Основной лист'!DR$7,'РП (ЛК 2.0)'!$E$17:$O$17,0)),0)</f>
        <v>0</v>
      </c>
      <c r="DS8" s="878">
        <f>IFERROR(INDEX('РП (ЛК 2.0)'!$E$26:$O$26,1,MATCH('Основной лист'!DS$7,'РП (ЛК 2.0)'!$E$17:$O$17,0)),0)</f>
        <v>0</v>
      </c>
      <c r="DT8" s="878">
        <f>IFERROR(INDEX('РП (ЛК 2.0)'!$E$26:$O$26,1,MATCH('Основной лист'!DT$7,'РП (ЛК 2.0)'!$E$17:$O$17,0)),0)</f>
        <v>0</v>
      </c>
      <c r="DU8" s="878">
        <f>IFERROR(INDEX('РП (ЛК 2.0)'!$E$26:$O$26,1,MATCH('Основной лист'!DU$7,'РП (ЛК 2.0)'!$E$17:$O$17,0)),0)</f>
        <v>0</v>
      </c>
      <c r="DV8" s="878">
        <f>IFERROR(INDEX('РП (ЛК 2.0)'!$E$26:$O$26,1,MATCH('Основной лист'!DV$7,'РП (ЛК 2.0)'!$E$17:$O$17,0)),0)</f>
        <v>0</v>
      </c>
      <c r="DW8" s="878">
        <f>IFERROR(INDEX('РП (ЛК 2.0)'!$E$26:$O$26,1,MATCH('Основной лист'!DW$7,'РП (ЛК 2.0)'!$E$17:$O$17,0)),0)</f>
        <v>0</v>
      </c>
      <c r="DX8" s="878">
        <f>IFERROR(INDEX('РП (ЛК 2.0)'!$E$26:$O$26,1,MATCH('Основной лист'!DX$7,'РП (ЛК 2.0)'!$E$17:$O$17,0)),0)</f>
        <v>0</v>
      </c>
      <c r="DY8" s="878">
        <f>IFERROR(INDEX('РП (ЛК 2.0)'!$E$26:$O$26,1,MATCH('Основной лист'!DY$7,'РП (ЛК 2.0)'!$E$17:$O$17,0)),0)</f>
        <v>0</v>
      </c>
      <c r="DZ8" s="878">
        <f>IFERROR(INDEX('РП (ЛК 2.0)'!$E$26:$O$26,1,MATCH('Основной лист'!DZ$7,'РП (ЛК 2.0)'!$E$17:$O$17,0)),0)</f>
        <v>0</v>
      </c>
      <c r="EA8" s="878">
        <f>IFERROR(INDEX('РП (ЛК 2.0)'!$E$26:$O$26,1,MATCH('Основной лист'!EA$7,'РП (ЛК 2.0)'!$E$17:$O$17,0)),0)</f>
        <v>0</v>
      </c>
      <c r="EB8" s="878">
        <f>IFERROR(INDEX('РП (ЛК 2.0)'!$E$26:$O$26,1,MATCH('Основной лист'!EB$7,'РП (ЛК 2.0)'!$E$17:$O$17,0)),0)</f>
        <v>0</v>
      </c>
      <c r="EC8" s="878">
        <f>IFERROR(INDEX('РП (ЛК 2.0)'!$E$26:$O$26,1,MATCH('Основной лист'!EC$7,'РП (ЛК 2.0)'!$E$17:$O$17,0)),0)</f>
        <v>0</v>
      </c>
      <c r="ED8" s="878">
        <f>IFERROR(INDEX('РП (ЛК 2.0)'!$E$26:$O$26,1,MATCH('Основной лист'!ED$7,'РП (ЛК 2.0)'!$E$17:$O$17,0)),0)</f>
        <v>0</v>
      </c>
      <c r="EE8" s="878">
        <f>IFERROR(INDEX('РП (ЛК 2.0)'!$E$26:$O$26,1,MATCH('Основной лист'!EE$7,'РП (ЛК 2.0)'!$E$17:$O$17,0)),0)</f>
        <v>0</v>
      </c>
      <c r="EF8" s="878">
        <f>IFERROR(INDEX('РП (ЛК 2.0)'!$E$26:$O$26,1,MATCH('Основной лист'!EF$7,'РП (ЛК 2.0)'!$E$17:$O$17,0)),0)</f>
        <v>0</v>
      </c>
      <c r="EG8" s="878">
        <f>IFERROR(INDEX('РП (ЛК 2.0)'!$E$26:$O$26,1,MATCH('Основной лист'!EG$7,'РП (ЛК 2.0)'!$E$17:$O$17,0)),0)</f>
        <v>0</v>
      </c>
      <c r="EH8" s="878">
        <f>IFERROR(INDEX('РП (ЛК 2.0)'!$E$26:$O$26,1,MATCH('Основной лист'!EH$7,'РП (ЛК 2.0)'!$E$17:$O$17,0)),0)</f>
        <v>0</v>
      </c>
      <c r="EI8" s="878">
        <f>IFERROR(INDEX('РП (ЛК 2.0)'!$E$26:$O$26,1,MATCH('Основной лист'!EI$7,'РП (ЛК 2.0)'!$E$17:$O$17,0)),0)</f>
        <v>0</v>
      </c>
      <c r="EJ8" s="878">
        <f>IFERROR(INDEX('РП (ЛК 2.0)'!$E$26:$O$26,1,MATCH('Основной лист'!EJ$7,'РП (ЛК 2.0)'!$E$17:$O$17,0)),0)</f>
        <v>0</v>
      </c>
      <c r="EK8" s="878">
        <f>IFERROR(INDEX('РП (ЛК 2.0)'!$E$26:$O$26,1,MATCH('Основной лист'!EK$7,'РП (ЛК 2.0)'!$E$17:$O$17,0)),0)</f>
        <v>0</v>
      </c>
      <c r="EL8" s="878">
        <f>IFERROR(INDEX('РП (ЛК 2.0)'!$E$26:$O$26,1,MATCH('Основной лист'!EL$7,'РП (ЛК 2.0)'!$E$17:$O$17,0)),0)</f>
        <v>0</v>
      </c>
      <c r="EM8" s="878">
        <f>IFERROR(INDEX('РП (ЛК 2.0)'!$E$26:$O$26,1,MATCH('Основной лист'!EM$7,'РП (ЛК 2.0)'!$E$17:$O$17,0)),0)</f>
        <v>0</v>
      </c>
      <c r="EN8" s="878">
        <f>IFERROR(INDEX('РП (ЛК 2.0)'!$E$26:$O$26,1,MATCH('Основной лист'!EN$7,'РП (ЛК 2.0)'!$E$17:$O$17,0)),0)</f>
        <v>0</v>
      </c>
      <c r="EO8" s="878">
        <f>IFERROR(INDEX('РП (ЛК 2.0)'!$E$26:$O$26,1,MATCH('Основной лист'!EO$7,'РП (ЛК 2.0)'!$E$17:$O$17,0)),0)</f>
        <v>0</v>
      </c>
      <c r="EP8" s="878">
        <f>IFERROR(INDEX('РП (ЛК 2.0)'!$E$26:$O$26,1,MATCH('Основной лист'!EP$7,'РП (ЛК 2.0)'!$E$17:$O$17,0)),0)</f>
        <v>0</v>
      </c>
      <c r="EQ8" s="878">
        <f>IFERROR(INDEX('РП (ЛК 2.0)'!$E$26:$O$26,1,MATCH('Основной лист'!EQ$7,'РП (ЛК 2.0)'!$E$17:$O$17,0)),0)</f>
        <v>0</v>
      </c>
      <c r="ER8" s="878">
        <f>IFERROR(INDEX('РП (ЛК 2.0)'!$E$26:$O$26,1,MATCH('Основной лист'!ER$7,'РП (ЛК 2.0)'!$E$17:$O$17,0)),0)</f>
        <v>0</v>
      </c>
      <c r="ES8" s="878">
        <f>IFERROR(INDEX('РП (ЛК 2.0)'!$E$26:$O$26,1,MATCH('Основной лист'!ES$7,'РП (ЛК 2.0)'!$E$17:$O$17,0)),0)</f>
        <v>0</v>
      </c>
      <c r="ET8" s="878">
        <f>IFERROR(INDEX('РП (ЛК 2.0)'!$E$26:$O$26,1,MATCH('Основной лист'!ET$7,'РП (ЛК 2.0)'!$E$17:$O$17,0)),0)</f>
        <v>0</v>
      </c>
      <c r="EU8" s="878">
        <f>IFERROR(INDEX('РП (ЛК 2.0)'!$E$26:$O$26,1,MATCH('Основной лист'!EU$7,'РП (ЛК 2.0)'!$E$17:$O$17,0)),0)</f>
        <v>0</v>
      </c>
      <c r="EV8" s="878">
        <f>IFERROR(INDEX('РП (ЛК 2.0)'!$E$26:$O$26,1,MATCH('Основной лист'!EV$7,'РП (ЛК 2.0)'!$E$17:$O$17,0)),0)</f>
        <v>0</v>
      </c>
      <c r="EW8" s="878">
        <f>IFERROR(INDEX('РП (ЛК 2.0)'!$E$26:$O$26,1,MATCH('Основной лист'!EW$7,'РП (ЛК 2.0)'!$E$17:$O$17,0)),0)</f>
        <v>0</v>
      </c>
      <c r="EX8" s="878">
        <f>IFERROR(INDEX('РП (ЛК 2.0)'!$E$26:$O$26,1,MATCH('Основной лист'!EX$7,'РП (ЛК 2.0)'!$E$17:$O$17,0)),0)</f>
        <v>0</v>
      </c>
      <c r="EY8" s="878">
        <f>IFERROR(INDEX('РП (ЛК 2.0)'!$E$26:$O$26,1,MATCH('Основной лист'!EY$7,'РП (ЛК 2.0)'!$E$17:$O$17,0)),0)</f>
        <v>0</v>
      </c>
      <c r="EZ8" s="878">
        <f>IFERROR(INDEX('РП (ЛК 2.0)'!$E$26:$O$26,1,MATCH('Основной лист'!EZ$7,'РП (ЛК 2.0)'!$E$17:$O$17,0)),0)</f>
        <v>0</v>
      </c>
      <c r="FA8" s="878">
        <f>IFERROR(INDEX('РП (ЛК 2.0)'!$E$26:$O$26,1,MATCH('Основной лист'!FA$7,'РП (ЛК 2.0)'!$E$17:$O$17,0)),0)</f>
        <v>0</v>
      </c>
      <c r="FB8" s="878">
        <f>IFERROR(INDEX('РП (ЛК 2.0)'!$E$26:$O$26,1,MATCH('Основной лист'!FB$7,'РП (ЛК 2.0)'!$E$17:$O$17,0)),0)</f>
        <v>0</v>
      </c>
      <c r="FC8" s="878">
        <f>IFERROR(INDEX('РП (ЛК 2.0)'!$E$26:$O$26,1,MATCH('Основной лист'!FC$7,'РП (ЛК 2.0)'!$E$17:$O$17,0)),0)</f>
        <v>0</v>
      </c>
      <c r="FD8" s="878">
        <f>IFERROR(INDEX('РП (ЛК 2.0)'!$E$26:$O$26,1,MATCH('Основной лист'!FD$7,'РП (ЛК 2.0)'!$E$17:$O$17,0)),0)</f>
        <v>0</v>
      </c>
      <c r="FE8" s="878">
        <f>IFERROR(INDEX('РП (ЛК 2.0)'!$E$26:$O$26,1,MATCH('Основной лист'!FE$7,'РП (ЛК 2.0)'!$E$17:$O$17,0)),0)</f>
        <v>0</v>
      </c>
      <c r="FF8" s="878">
        <f>IFERROR(INDEX('РП (ЛК 2.0)'!$E$26:$O$26,1,MATCH('Основной лист'!FF$7,'РП (ЛК 2.0)'!$E$17:$O$17,0)),0)</f>
        <v>0</v>
      </c>
      <c r="FG8" s="878">
        <f>IFERROR(INDEX('РП (ЛК 2.0)'!$E$26:$O$26,1,MATCH('Основной лист'!FG$7,'РП (ЛК 2.0)'!$E$17:$O$17,0)),0)</f>
        <v>0</v>
      </c>
      <c r="FH8" s="878">
        <f>IFERROR(INDEX('РП (ЛК 2.0)'!$E$26:$O$26,1,MATCH('Основной лист'!FH$7,'РП (ЛК 2.0)'!$E$17:$O$17,0)),0)</f>
        <v>0</v>
      </c>
      <c r="FI8" s="878">
        <f>IFERROR(INDEX('РП (ЛК 2.0)'!$E$26:$O$26,1,MATCH('Основной лист'!FI$7,'РП (ЛК 2.0)'!$E$17:$O$17,0)),0)</f>
        <v>0</v>
      </c>
      <c r="FJ8" s="878">
        <f>IFERROR(INDEX('РП (ЛК 2.0)'!$E$26:$O$26,1,MATCH('Основной лист'!FJ$7,'РП (ЛК 2.0)'!$E$17:$O$17,0)),0)</f>
        <v>0</v>
      </c>
      <c r="FK8" s="878">
        <f>IFERROR(INDEX('РП (ЛК 2.0)'!$E$26:$O$26,1,MATCH('Основной лист'!FK$7,'РП (ЛК 2.0)'!$E$17:$O$17,0)),0)</f>
        <v>0</v>
      </c>
      <c r="FL8" s="878">
        <f>IFERROR(INDEX('РП (ЛК 2.0)'!$E$26:$O$26,1,MATCH('Основной лист'!FL$7,'РП (ЛК 2.0)'!$E$17:$O$17,0)),0)</f>
        <v>0</v>
      </c>
      <c r="FM8" s="878">
        <f>IFERROR(INDEX('РП (ЛК 2.0)'!$E$26:$O$26,1,MATCH('Основной лист'!FM$7,'РП (ЛК 2.0)'!$E$17:$O$17,0)),0)</f>
        <v>0</v>
      </c>
      <c r="FN8" s="878">
        <f>IFERROR(INDEX('РП (ЛК 2.0)'!$E$26:$O$26,1,MATCH('Основной лист'!FN$7,'РП (ЛК 2.0)'!$E$17:$O$17,0)),0)</f>
        <v>0</v>
      </c>
      <c r="FO8" s="878">
        <f>IFERROR(INDEX('РП (ЛК 2.0)'!$E$26:$O$26,1,MATCH('Основной лист'!FO$7,'РП (ЛК 2.0)'!$E$17:$O$17,0)),0)</f>
        <v>0</v>
      </c>
      <c r="FP8" s="878">
        <f>IFERROR(INDEX('РП (ЛК 2.0)'!$E$26:$O$26,1,MATCH('Основной лист'!FP$7,'РП (ЛК 2.0)'!$E$17:$O$17,0)),0)</f>
        <v>0</v>
      </c>
      <c r="FQ8" s="878">
        <f>IFERROR(INDEX('РП (ЛК 2.0)'!$E$26:$O$26,1,MATCH('Основной лист'!FQ$7,'РП (ЛК 2.0)'!$E$17:$O$17,0)),0)</f>
        <v>0</v>
      </c>
      <c r="FR8" s="878">
        <f>IFERROR(INDEX('РП (ЛК 2.0)'!$E$26:$O$26,1,MATCH('Основной лист'!FR$7,'РП (ЛК 2.0)'!$E$17:$O$17,0)),0)</f>
        <v>0</v>
      </c>
      <c r="FS8" s="878">
        <f>IFERROR(INDEX('РП (ЛК 2.0)'!$E$26:$O$26,1,MATCH('Основной лист'!FS$7,'РП (ЛК 2.0)'!$E$17:$O$17,0)),0)</f>
        <v>0</v>
      </c>
      <c r="FT8" s="878">
        <f>IFERROR(INDEX('РП (ЛК 2.0)'!$E$26:$O$26,1,MATCH('Основной лист'!FT$7,'РП (ЛК 2.0)'!$E$17:$O$17,0)),0)</f>
        <v>0</v>
      </c>
      <c r="FU8" s="878">
        <f>IFERROR(INDEX('РП (ЛК 2.0)'!$E$26:$O$26,1,MATCH('Основной лист'!FU$7,'РП (ЛК 2.0)'!$E$17:$O$17,0)),0)</f>
        <v>0</v>
      </c>
      <c r="FV8" s="878">
        <f>IFERROR(INDEX('РП (ЛК 2.0)'!$E$26:$O$26,1,MATCH('Основной лист'!FV$7,'РП (ЛК 2.0)'!$E$17:$O$17,0)),0)</f>
        <v>0</v>
      </c>
      <c r="FW8" s="878">
        <f>IFERROR(INDEX('РП (ЛК 2.0)'!$E$26:$O$26,1,MATCH('Основной лист'!FW$7,'РП (ЛК 2.0)'!$E$17:$O$17,0)),0)</f>
        <v>0</v>
      </c>
      <c r="FX8" s="878">
        <f>IFERROR(INDEX('РП (ЛК 2.0)'!$E$26:$O$26,1,MATCH('Основной лист'!FX$7,'РП (ЛК 2.0)'!$E$17:$O$17,0)),0)</f>
        <v>0</v>
      </c>
      <c r="FY8" s="878">
        <f>IFERROR(INDEX('РП (ЛК 2.0)'!$E$26:$O$26,1,MATCH('Основной лист'!FY$7,'РП (ЛК 2.0)'!$E$17:$O$17,0)),0)</f>
        <v>0</v>
      </c>
      <c r="FZ8" s="878">
        <f>IFERROR(INDEX('РП (ЛК 2.0)'!$E$26:$O$26,1,MATCH('Основной лист'!FZ$7,'РП (ЛК 2.0)'!$E$17:$O$17,0)),0)</f>
        <v>0</v>
      </c>
      <c r="GA8" s="878">
        <f>IFERROR(INDEX('РП (ЛК 2.0)'!$E$26:$O$26,1,MATCH('Основной лист'!GA$7,'РП (ЛК 2.0)'!$E$17:$O$17,0)),0)</f>
        <v>0</v>
      </c>
      <c r="GB8" s="878">
        <f>IFERROR(INDEX('РП (ЛК 2.0)'!$E$26:$O$26,1,MATCH('Основной лист'!GB$7,'РП (ЛК 2.0)'!$E$17:$O$17,0)),0)</f>
        <v>0</v>
      </c>
      <c r="GC8" s="878">
        <f>IFERROR(INDEX('РП (ЛК 2.0)'!$E$26:$O$26,1,MATCH('Основной лист'!GC$7,'РП (ЛК 2.0)'!$E$17:$O$17,0)),0)</f>
        <v>0</v>
      </c>
      <c r="GD8" s="878">
        <f>IFERROR(INDEX('РП (ЛК 2.0)'!$E$26:$O$26,1,MATCH('Основной лист'!GD$7,'РП (ЛК 2.0)'!$E$17:$O$17,0)),0)</f>
        <v>0</v>
      </c>
      <c r="GE8" s="878">
        <f>IFERROR(INDEX('РП (ЛК 2.0)'!$E$26:$O$26,1,MATCH('Основной лист'!GE$7,'РП (ЛК 2.0)'!$E$17:$O$17,0)),0)</f>
        <v>0</v>
      </c>
      <c r="GF8" s="878">
        <f>IFERROR(INDEX('РП (ЛК 2.0)'!$E$26:$O$26,1,MATCH('Основной лист'!GF$7,'РП (ЛК 2.0)'!$E$17:$O$17,0)),0)</f>
        <v>0</v>
      </c>
      <c r="GG8" s="878">
        <f>IFERROR(INDEX('РП (ЛК 2.0)'!$E$26:$O$26,1,MATCH('Основной лист'!GG$7,'РП (ЛК 2.0)'!$E$17:$O$17,0)),0)</f>
        <v>0</v>
      </c>
      <c r="GH8" s="878">
        <f>IFERROR(INDEX('РП (ЛК 2.0)'!$E$26:$O$26,1,MATCH('Основной лист'!GH$7,'РП (ЛК 2.0)'!$E$17:$O$17,0)),0)</f>
        <v>0</v>
      </c>
      <c r="GI8" s="878">
        <f>IFERROR(INDEX('РП (ЛК 2.0)'!$E$26:$O$26,1,MATCH('Основной лист'!GI$7,'РП (ЛК 2.0)'!$E$17:$O$17,0)),0)</f>
        <v>0</v>
      </c>
      <c r="GJ8" s="878">
        <f>IFERROR(INDEX('РП (ЛК 2.0)'!$E$26:$O$26,1,MATCH('Основной лист'!GJ$7,'РП (ЛК 2.0)'!$E$17:$O$17,0)),0)</f>
        <v>0</v>
      </c>
      <c r="GK8" s="878">
        <f>IFERROR(INDEX('РП (ЛК 2.0)'!$E$26:$O$26,1,MATCH('Основной лист'!GK$7,'РП (ЛК 2.0)'!$E$17:$O$17,0)),0)</f>
        <v>0</v>
      </c>
      <c r="GL8" s="878">
        <f>IFERROR(INDEX('РП (ЛК 2.0)'!$E$26:$O$26,1,MATCH('Основной лист'!GL$7,'РП (ЛК 2.0)'!$E$17:$O$17,0)),0)</f>
        <v>0</v>
      </c>
      <c r="GM8" s="878">
        <f>IFERROR(INDEX('РП (ЛК 2.0)'!$E$26:$O$26,1,MATCH('Основной лист'!GM$7,'РП (ЛК 2.0)'!$E$17:$O$17,0)),0)</f>
        <v>0</v>
      </c>
      <c r="GN8" s="878">
        <f>IFERROR(INDEX('РП (ЛК 2.0)'!$E$26:$O$26,1,MATCH('Основной лист'!GN$7,'РП (ЛК 2.0)'!$E$17:$O$17,0)),0)</f>
        <v>0</v>
      </c>
      <c r="GO8" s="878">
        <f>IFERROR(INDEX('РП (ЛК 2.0)'!$E$26:$O$26,1,MATCH('Основной лист'!GO$7,'РП (ЛК 2.0)'!$E$17:$O$17,0)),0)</f>
        <v>0</v>
      </c>
      <c r="GP8" s="878">
        <f>IFERROR(INDEX('РП (ЛК 2.0)'!$E$26:$O$26,1,MATCH('Основной лист'!GP$7,'РП (ЛК 2.0)'!$E$17:$O$17,0)),0)</f>
        <v>0</v>
      </c>
      <c r="GQ8" s="878">
        <f>IFERROR(INDEX('РП (ЛК 2.0)'!$E$26:$O$26,1,MATCH('Основной лист'!GQ$7,'РП (ЛК 2.0)'!$E$17:$O$17,0)),0)</f>
        <v>0</v>
      </c>
      <c r="GR8" s="878">
        <f>IFERROR(INDEX('РП (ЛК 2.0)'!$E$26:$O$26,1,MATCH('Основной лист'!GR$7,'РП (ЛК 2.0)'!$E$17:$O$17,0)),0)</f>
        <v>0</v>
      </c>
      <c r="GS8" s="878">
        <f>IFERROR(INDEX('РП (ЛК 2.0)'!$E$26:$O$26,1,MATCH('Основной лист'!GS$7,'РП (ЛК 2.0)'!$E$17:$O$17,0)),0)</f>
        <v>0</v>
      </c>
      <c r="GT8" s="878">
        <f>IFERROR(INDEX('РП (ЛК 2.0)'!$E$26:$O$26,1,MATCH('Основной лист'!GT$7,'РП (ЛК 2.0)'!$E$17:$O$17,0)),0)</f>
        <v>0</v>
      </c>
      <c r="GU8" s="878">
        <f>IFERROR(INDEX('РП (ЛК 2.0)'!$E$26:$O$26,1,MATCH('Основной лист'!GU$7,'РП (ЛК 2.0)'!$E$17:$O$17,0)),0)</f>
        <v>0</v>
      </c>
      <c r="GV8" s="878">
        <f>IFERROR(INDEX('РП (ЛК 2.0)'!$E$26:$O$26,1,MATCH('Основной лист'!GV$7,'РП (ЛК 2.0)'!$E$17:$O$17,0)),0)</f>
        <v>0</v>
      </c>
      <c r="GW8" s="878">
        <f>IFERROR(INDEX('РП (ЛК 2.0)'!$E$26:$O$26,1,MATCH('Основной лист'!GW$7,'РП (ЛК 2.0)'!$E$17:$O$17,0)),0)</f>
        <v>0</v>
      </c>
      <c r="GX8" s="878">
        <f>IFERROR(INDEX('РП (ЛК 2.0)'!$E$26:$O$26,1,MATCH('Основной лист'!GX$7,'РП (ЛК 2.0)'!$E$17:$O$17,0)),0)</f>
        <v>0</v>
      </c>
      <c r="GY8" s="878">
        <f>IFERROR(INDEX('РП (ЛК 2.0)'!$E$26:$O$26,1,MATCH('Основной лист'!GY$7,'РП (ЛК 2.0)'!$E$17:$O$17,0)),0)</f>
        <v>0</v>
      </c>
      <c r="GZ8" s="878">
        <f>IFERROR(INDEX('РП (ЛК 2.0)'!$E$26:$O$26,1,MATCH('Основной лист'!GZ$7,'РП (ЛК 2.0)'!$E$17:$O$17,0)),0)</f>
        <v>0</v>
      </c>
      <c r="HA8" s="878">
        <f>IFERROR(INDEX('РП (ЛК 2.0)'!$E$26:$O$26,1,MATCH('Основной лист'!HA$7,'РП (ЛК 2.0)'!$E$17:$O$17,0)),0)</f>
        <v>0</v>
      </c>
      <c r="HB8" s="878">
        <f>IFERROR(INDEX('РП (ЛК 2.0)'!$E$26:$O$26,1,MATCH('Основной лист'!HB$7,'РП (ЛК 2.0)'!$E$17:$O$17,0)),0)</f>
        <v>0</v>
      </c>
      <c r="HC8" s="878">
        <f>IFERROR(INDEX('РП (ЛК 2.0)'!$E$26:$O$26,1,MATCH('Основной лист'!HC$7,'РП (ЛК 2.0)'!$E$17:$O$17,0)),0)</f>
        <v>0</v>
      </c>
      <c r="HD8" s="878">
        <f>IFERROR(INDEX('РП (ЛК 2.0)'!$E$26:$O$26,1,MATCH('Основной лист'!HD$7,'РП (ЛК 2.0)'!$E$17:$O$17,0)),0)</f>
        <v>0</v>
      </c>
      <c r="HE8" s="878">
        <f>IFERROR(INDEX('РП (ЛК 2.0)'!$E$26:$O$26,1,MATCH('Основной лист'!HE$7,'РП (ЛК 2.0)'!$E$17:$O$17,0)),0)</f>
        <v>0</v>
      </c>
      <c r="HF8" s="878">
        <f>IFERROR(INDEX('РП (ЛК 2.0)'!$E$26:$O$26,1,MATCH('Основной лист'!HF$7,'РП (ЛК 2.0)'!$E$17:$O$17,0)),0)</f>
        <v>0</v>
      </c>
      <c r="HG8" s="878">
        <f>IFERROR(INDEX('РП (ЛК 2.0)'!$E$26:$O$26,1,MATCH('Основной лист'!HG$7,'РП (ЛК 2.0)'!$E$17:$O$17,0)),0)</f>
        <v>0</v>
      </c>
      <c r="HH8" s="878">
        <f>IFERROR(INDEX('РП (ЛК 2.0)'!$E$26:$O$26,1,MATCH('Основной лист'!HH$7,'РП (ЛК 2.0)'!$E$17:$O$17,0)),0)</f>
        <v>0</v>
      </c>
      <c r="HI8" s="878">
        <f>IFERROR(INDEX('РП (ЛК 2.0)'!$E$26:$O$26,1,MATCH('Основной лист'!HI$7,'РП (ЛК 2.0)'!$E$17:$O$17,0)),0)</f>
        <v>0</v>
      </c>
      <c r="HJ8" s="878">
        <f>IFERROR(INDEX('РП (ЛК 2.0)'!$E$26:$O$26,1,MATCH('Основной лист'!HJ$7,'РП (ЛК 2.0)'!$E$17:$O$17,0)),0)</f>
        <v>0</v>
      </c>
      <c r="HK8" s="878">
        <f>IFERROR(INDEX('РП (ЛК 2.0)'!$E$26:$O$26,1,MATCH('Основной лист'!HK$7,'РП (ЛК 2.0)'!$E$17:$O$17,0)),0)</f>
        <v>0</v>
      </c>
      <c r="HL8" s="878">
        <f>IFERROR(INDEX('РП (ЛК 2.0)'!$E$26:$O$26,1,MATCH('Основной лист'!HL$7,'РП (ЛК 2.0)'!$E$17:$O$17,0)),0)</f>
        <v>0</v>
      </c>
      <c r="HM8" s="878">
        <f>IFERROR(INDEX('РП (ЛК 2.0)'!$E$26:$O$26,1,MATCH('Основной лист'!HM$7,'РП (ЛК 2.0)'!$E$17:$O$17,0)),0)</f>
        <v>0</v>
      </c>
      <c r="HN8" s="878">
        <f>IFERROR(INDEX('РП (ЛК 2.0)'!$E$26:$O$26,1,MATCH('Основной лист'!HN$7,'РП (ЛК 2.0)'!$E$17:$O$17,0)),0)</f>
        <v>0</v>
      </c>
      <c r="HO8" s="878">
        <f>IFERROR(INDEX('РП (ЛК 2.0)'!$E$26:$O$26,1,MATCH('Основной лист'!HO$7,'РП (ЛК 2.0)'!$E$17:$O$17,0)),0)</f>
        <v>0</v>
      </c>
      <c r="HP8" s="878">
        <f>IFERROR(INDEX('РП (ЛК 2.0)'!$E$26:$O$26,1,MATCH('Основной лист'!HP$7,'РП (ЛК 2.0)'!$E$17:$O$17,0)),0)</f>
        <v>0</v>
      </c>
      <c r="HQ8" s="878">
        <f>IFERROR(INDEX('РП (ЛК 2.0)'!$E$26:$O$26,1,MATCH('Основной лист'!HQ$7,'РП (ЛК 2.0)'!$E$17:$O$17,0)),0)</f>
        <v>0</v>
      </c>
      <c r="HR8" s="878">
        <f>IFERROR(INDEX('РП (ЛК 2.0)'!$E$26:$O$26,1,MATCH('Основной лист'!HR$7,'РП (ЛК 2.0)'!$E$17:$O$17,0)),0)</f>
        <v>0</v>
      </c>
      <c r="HS8" s="878">
        <f>IFERROR(INDEX('РП (ЛК 2.0)'!$E$26:$O$26,1,MATCH('Основной лист'!HS$7,'РП (ЛК 2.0)'!$E$17:$O$17,0)),0)</f>
        <v>0</v>
      </c>
      <c r="HT8" s="878">
        <f>IFERROR(INDEX('РП (ЛК 2.0)'!$E$26:$O$26,1,MATCH('Основной лист'!HT$7,'РП (ЛК 2.0)'!$E$17:$O$17,0)),0)</f>
        <v>0</v>
      </c>
      <c r="HU8" s="878">
        <f>IFERROR(INDEX('РП (ЛК 2.0)'!$E$26:$O$26,1,MATCH('Основной лист'!HU$7,'РП (ЛК 2.0)'!$E$17:$O$17,0)),0)</f>
        <v>0</v>
      </c>
      <c r="HV8" s="878">
        <f>IFERROR(INDEX('РП (ЛК 2.0)'!$E$26:$O$26,1,MATCH('Основной лист'!HV$7,'РП (ЛК 2.0)'!$E$17:$O$17,0)),0)</f>
        <v>0</v>
      </c>
      <c r="HW8" s="878">
        <f>IFERROR(INDEX('РП (ЛК 2.0)'!$E$26:$O$26,1,MATCH('Основной лист'!HW$7,'РП (ЛК 2.0)'!$E$17:$O$17,0)),0)</f>
        <v>0</v>
      </c>
      <c r="HX8" s="878">
        <f>IFERROR(INDEX('РП (ЛК 2.0)'!$E$26:$O$26,1,MATCH('Основной лист'!HX$7,'РП (ЛК 2.0)'!$E$17:$O$17,0)),0)</f>
        <v>0</v>
      </c>
      <c r="HY8" s="878">
        <f>IFERROR(INDEX('РП (ЛК 2.0)'!$E$26:$O$26,1,MATCH('Основной лист'!HY$7,'РП (ЛК 2.0)'!$E$17:$O$17,0)),0)</f>
        <v>0</v>
      </c>
      <c r="HZ8" s="878">
        <f>IFERROR(INDEX('РП (ЛК 2.0)'!$E$26:$O$26,1,MATCH('Основной лист'!HZ$7,'РП (ЛК 2.0)'!$E$17:$O$17,0)),0)</f>
        <v>0</v>
      </c>
      <c r="IA8" s="878">
        <f>IFERROR(INDEX('РП (ЛК 2.0)'!$E$26:$O$26,1,MATCH('Основной лист'!IA$7,'РП (ЛК 2.0)'!$E$17:$O$17,0)),0)</f>
        <v>0</v>
      </c>
      <c r="IB8" s="878">
        <f>IFERROR(INDEX('РП (ЛК 2.0)'!$E$26:$O$26,1,MATCH('Основной лист'!IB$7,'РП (ЛК 2.0)'!$E$17:$O$17,0)),0)</f>
        <v>0</v>
      </c>
      <c r="IC8" s="878">
        <f>IFERROR(INDEX('РП (ЛК 2.0)'!$E$26:$O$26,1,MATCH('Основной лист'!IC$7,'РП (ЛК 2.0)'!$E$17:$O$17,0)),0)</f>
        <v>0</v>
      </c>
      <c r="ID8" s="878">
        <f>IFERROR(INDEX('РП (ЛК 2.0)'!$E$26:$O$26,1,MATCH('Основной лист'!ID$7,'РП (ЛК 2.0)'!$E$17:$O$17,0)),0)</f>
        <v>0</v>
      </c>
      <c r="IE8" s="878">
        <f>IFERROR(INDEX('РП (ЛК 2.0)'!$E$26:$O$26,1,MATCH('Основной лист'!IE$7,'РП (ЛК 2.0)'!$E$17:$O$17,0)),0)</f>
        <v>0</v>
      </c>
      <c r="IF8" s="878">
        <f>IFERROR(INDEX('РП (ЛК 2.0)'!$E$26:$O$26,1,MATCH('Основной лист'!IF$7,'РП (ЛК 2.0)'!$E$17:$O$17,0)),0)</f>
        <v>0</v>
      </c>
      <c r="IG8" s="878">
        <f>IFERROR(INDEX('РП (ЛК 2.0)'!$E$26:$O$26,1,MATCH('Основной лист'!IG$7,'РП (ЛК 2.0)'!$E$17:$O$17,0)),0)</f>
        <v>0</v>
      </c>
      <c r="IH8" s="878">
        <f>IFERROR(INDEX('РП (ЛК 2.0)'!$E$26:$O$26,1,MATCH('Основной лист'!IH$7,'РП (ЛК 2.0)'!$E$17:$O$17,0)),0)</f>
        <v>0</v>
      </c>
      <c r="II8" s="878">
        <f>IFERROR(INDEX('РП (ЛК 2.0)'!$E$26:$O$26,1,MATCH('Основной лист'!II$7,'РП (ЛК 2.0)'!$E$17:$O$17,0)),0)</f>
        <v>0</v>
      </c>
      <c r="IJ8" s="878">
        <f>IFERROR(INDEX('РП (ЛК 2.0)'!$E$26:$O$26,1,MATCH('Основной лист'!IJ$7,'РП (ЛК 2.0)'!$E$17:$O$17,0)),0)</f>
        <v>0</v>
      </c>
      <c r="IK8" s="878">
        <f>IFERROR(INDEX('РП (ЛК 2.0)'!$E$26:$O$26,1,MATCH('Основной лист'!IK$7,'РП (ЛК 2.0)'!$E$17:$O$17,0)),0)</f>
        <v>0</v>
      </c>
      <c r="IL8" s="878">
        <f>IFERROR(INDEX('РП (ЛК 2.0)'!$E$26:$O$26,1,MATCH('Основной лист'!IL$7,'РП (ЛК 2.0)'!$E$17:$O$17,0)),0)</f>
        <v>0</v>
      </c>
      <c r="IM8" s="878">
        <f>IFERROR(INDEX('РП (ЛК 2.0)'!$E$26:$O$26,1,MATCH('Основной лист'!IM$7,'РП (ЛК 2.0)'!$E$17:$O$17,0)),0)</f>
        <v>0</v>
      </c>
      <c r="IN8" s="878">
        <f>IFERROR(INDEX('РП (ЛК 2.0)'!$E$26:$O$26,1,MATCH('Основной лист'!IN$7,'РП (ЛК 2.0)'!$E$17:$O$17,0)),0)</f>
        <v>0</v>
      </c>
      <c r="IO8" s="878">
        <f>IFERROR(INDEX('РП (ЛК 2.0)'!$E$26:$O$26,1,MATCH('Основной лист'!IO$7,'РП (ЛК 2.0)'!$E$17:$O$17,0)),0)</f>
        <v>0</v>
      </c>
      <c r="IP8" s="878">
        <f>IFERROR(INDEX('РП (ЛК 2.0)'!$E$26:$O$26,1,MATCH('Основной лист'!IP$7,'РП (ЛК 2.0)'!$E$17:$O$17,0)),0)</f>
        <v>0</v>
      </c>
      <c r="IQ8" s="878">
        <f>IFERROR(INDEX('РП (ЛК 2.0)'!$E$26:$O$26,1,MATCH('Основной лист'!IQ$7,'РП (ЛК 2.0)'!$E$17:$O$17,0)),0)</f>
        <v>0</v>
      </c>
      <c r="IR8" s="878">
        <f>IFERROR(INDEX('РП (ЛК 2.0)'!$E$26:$O$26,1,MATCH('Основной лист'!IR$7,'РП (ЛК 2.0)'!$E$17:$O$17,0)),0)</f>
        <v>0</v>
      </c>
      <c r="IS8" s="878">
        <f>IFERROR(INDEX('РП (ЛК 2.0)'!$E$26:$O$26,1,MATCH('Основной лист'!IS$7,'РП (ЛК 2.0)'!$E$17:$O$17,0)),0)</f>
        <v>0</v>
      </c>
      <c r="IT8" s="878">
        <f>IFERROR(INDEX('РП (ЛК 2.0)'!$E$26:$O$26,1,MATCH('Основной лист'!IT$7,'РП (ЛК 2.0)'!$E$17:$O$17,0)),0)</f>
        <v>0</v>
      </c>
      <c r="IU8" s="878">
        <f>IFERROR(INDEX('РП (ЛК 2.0)'!$E$26:$O$26,1,MATCH('Основной лист'!IU$7,'РП (ЛК 2.0)'!$E$17:$O$17,0)),0)</f>
        <v>0</v>
      </c>
      <c r="IV8" s="878">
        <f>IFERROR(INDEX('РП (ЛК 2.0)'!$E$26:$O$26,1,MATCH('Основной лист'!IV$7,'РП (ЛК 2.0)'!$E$17:$O$17,0)),0)</f>
        <v>0</v>
      </c>
      <c r="IW8" s="878">
        <f>IFERROR(INDEX('РП (ЛК 2.0)'!$E$26:$O$26,1,MATCH('Основной лист'!IW$7,'РП (ЛК 2.0)'!$E$17:$O$17,0)),0)</f>
        <v>0</v>
      </c>
      <c r="IX8" s="878">
        <f>IFERROR(INDEX('РП (ЛК 2.0)'!$E$26:$O$26,1,MATCH('Основной лист'!IX$7,'РП (ЛК 2.0)'!$E$17:$O$17,0)),0)</f>
        <v>0</v>
      </c>
      <c r="IY8" s="878">
        <f>IFERROR(INDEX('РП (ЛК 2.0)'!$E$26:$O$26,1,MATCH('Основной лист'!IY$7,'РП (ЛК 2.0)'!$E$17:$O$17,0)),0)</f>
        <v>0</v>
      </c>
      <c r="IZ8" s="878">
        <f>IFERROR(INDEX('РП (ЛК 2.0)'!$E$26:$O$26,1,MATCH('Основной лист'!IZ$7,'РП (ЛК 2.0)'!$E$17:$O$17,0)),0)</f>
        <v>0</v>
      </c>
      <c r="JA8" s="878">
        <f>IFERROR(INDEX('РП (ЛК 2.0)'!$E$26:$O$26,1,MATCH('Основной лист'!JA$7,'РП (ЛК 2.0)'!$E$17:$O$17,0)),0)</f>
        <v>0</v>
      </c>
      <c r="JB8" s="878">
        <f>IFERROR(INDEX('РП (ЛК 2.0)'!$E$26:$O$26,1,MATCH('Основной лист'!JB$7,'РП (ЛК 2.0)'!$E$17:$O$17,0)),0)</f>
        <v>0</v>
      </c>
      <c r="JC8" s="878">
        <f>IFERROR(INDEX('РП (ЛК 2.0)'!$E$26:$O$26,1,MATCH('Основной лист'!JC$7,'РП (ЛК 2.0)'!$E$17:$O$17,0)),0)</f>
        <v>0</v>
      </c>
      <c r="JD8" s="878">
        <f>IFERROR(INDEX('РП (ЛК 2.0)'!$E$26:$O$26,1,MATCH('Основной лист'!JD$7,'РП (ЛК 2.0)'!$E$17:$O$17,0)),0)</f>
        <v>0</v>
      </c>
      <c r="JE8" s="878">
        <f>IFERROR(INDEX('РП (ЛК 2.0)'!$E$26:$O$26,1,MATCH('Основной лист'!JE$7,'РП (ЛК 2.0)'!$E$17:$O$17,0)),0)</f>
        <v>0</v>
      </c>
      <c r="JF8" s="878">
        <f>IFERROR(INDEX('РП (ЛК 2.0)'!$E$26:$O$26,1,MATCH('Основной лист'!JF$7,'РП (ЛК 2.0)'!$E$17:$O$17,0)),0)</f>
        <v>0</v>
      </c>
      <c r="JG8" s="878">
        <f>IFERROR(INDEX('РП (ЛК 2.0)'!$E$26:$O$26,1,MATCH('Основной лист'!JG$7,'РП (ЛК 2.0)'!$E$17:$O$17,0)),0)</f>
        <v>0</v>
      </c>
      <c r="JH8" s="878">
        <f>IFERROR(INDEX('РП (ЛК 2.0)'!$E$26:$O$26,1,MATCH('Основной лист'!JH$7,'РП (ЛК 2.0)'!$E$17:$O$17,0)),0)</f>
        <v>0</v>
      </c>
      <c r="JI8" s="878">
        <f>IFERROR(INDEX('РП (ЛК 2.0)'!$E$26:$O$26,1,MATCH('Основной лист'!JI$7,'РП (ЛК 2.0)'!$E$17:$O$17,0)),0)</f>
        <v>0</v>
      </c>
      <c r="JJ8" s="878">
        <f>IFERROR(INDEX('РП (ЛК 2.0)'!$E$26:$O$26,1,MATCH('Основной лист'!JJ$7,'РП (ЛК 2.0)'!$E$17:$O$17,0)),0)</f>
        <v>0</v>
      </c>
      <c r="JK8" s="878">
        <f>IFERROR(INDEX('РП (ЛК 2.0)'!$E$26:$O$26,1,MATCH('Основной лист'!JK$7,'РП (ЛК 2.0)'!$E$17:$O$17,0)),0)</f>
        <v>0</v>
      </c>
      <c r="JL8" s="878">
        <f>IFERROR(INDEX('РП (ЛК 2.0)'!$E$26:$O$26,1,MATCH('Основной лист'!JL$7,'РП (ЛК 2.0)'!$E$17:$O$17,0)),0)</f>
        <v>0</v>
      </c>
      <c r="JM8" s="878">
        <f>IFERROR(INDEX('РП (ЛК 2.0)'!$E$26:$O$26,1,MATCH('Основной лист'!JM$7,'РП (ЛК 2.0)'!$E$17:$O$17,0)),0)</f>
        <v>0</v>
      </c>
      <c r="JN8" s="878">
        <f>IFERROR(INDEX('РП (ЛК 2.0)'!$E$26:$O$26,1,MATCH('Основной лист'!JN$7,'РП (ЛК 2.0)'!$E$17:$O$17,0)),0)</f>
        <v>0</v>
      </c>
      <c r="JO8" s="878">
        <f>IFERROR(INDEX('РП (ЛК 2.0)'!$E$26:$O$26,1,MATCH('Основной лист'!JO$7,'РП (ЛК 2.0)'!$E$17:$O$17,0)),0)</f>
        <v>0</v>
      </c>
      <c r="JP8" s="878">
        <f>IFERROR(INDEX('РП (ЛК 2.0)'!$E$26:$O$26,1,MATCH('Основной лист'!JP$7,'РП (ЛК 2.0)'!$E$17:$O$17,0)),0)</f>
        <v>0</v>
      </c>
      <c r="JQ8" s="878">
        <f>IFERROR(INDEX('РП (ЛК 2.0)'!$E$26:$O$26,1,MATCH('Основной лист'!JQ$7,'РП (ЛК 2.0)'!$E$17:$O$17,0)),0)</f>
        <v>0</v>
      </c>
      <c r="JR8" s="878">
        <f>IFERROR(INDEX('РП (ЛК 2.0)'!$E$26:$O$26,1,MATCH('Основной лист'!JR$7,'РП (ЛК 2.0)'!$E$17:$O$17,0)),0)</f>
        <v>0</v>
      </c>
      <c r="JS8" s="878">
        <f>IFERROR(INDEX('РП (ЛК 2.0)'!$E$26:$O$26,1,MATCH('Основной лист'!JS$7,'РП (ЛК 2.0)'!$E$17:$O$17,0)),0)</f>
        <v>0</v>
      </c>
      <c r="JT8" s="878">
        <f>IFERROR(INDEX('РП (ЛК 2.0)'!$E$26:$O$26,1,MATCH('Основной лист'!JT$7,'РП (ЛК 2.0)'!$E$17:$O$17,0)),0)</f>
        <v>0</v>
      </c>
      <c r="JU8" s="878">
        <f>IFERROR(INDEX('РП (ЛК 2.0)'!$E$26:$O$26,1,MATCH('Основной лист'!JU$7,'РП (ЛК 2.0)'!$E$17:$O$17,0)),0)</f>
        <v>0</v>
      </c>
      <c r="JV8" s="878">
        <f>IFERROR(INDEX('РП (ЛК 2.0)'!$E$26:$O$26,1,MATCH('Основной лист'!JV$7,'РП (ЛК 2.0)'!$E$17:$O$17,0)),0)</f>
        <v>0</v>
      </c>
      <c r="JW8" s="878">
        <f>IFERROR(INDEX('РП (ЛК 2.0)'!$E$26:$O$26,1,MATCH('Основной лист'!JW$7,'РП (ЛК 2.0)'!$E$17:$O$17,0)),0)</f>
        <v>0</v>
      </c>
      <c r="JX8" s="878">
        <f>IFERROR(INDEX('РП (ЛК 2.0)'!$E$26:$O$26,1,MATCH('Основной лист'!JX$7,'РП (ЛК 2.0)'!$E$17:$O$17,0)),0)</f>
        <v>0</v>
      </c>
      <c r="JY8" s="878">
        <f>IFERROR(INDEX('РП (ЛК 2.0)'!$E$26:$O$26,1,MATCH('Основной лист'!JY$7,'РП (ЛК 2.0)'!$E$17:$O$17,0)),0)</f>
        <v>0</v>
      </c>
      <c r="JZ8" s="878">
        <f>IFERROR(INDEX('РП (ЛК 2.0)'!$E$26:$O$26,1,MATCH('Основной лист'!JZ$7,'РП (ЛК 2.0)'!$E$17:$O$17,0)),0)</f>
        <v>0</v>
      </c>
      <c r="KA8" s="878">
        <f>IFERROR(INDEX('РП (ЛК 2.0)'!$E$26:$O$26,1,MATCH('Основной лист'!KA$7,'РП (ЛК 2.0)'!$E$17:$O$17,0)),0)</f>
        <v>0</v>
      </c>
      <c r="KB8" s="878">
        <f>IFERROR(INDEX('РП (ЛК 2.0)'!$E$26:$O$26,1,MATCH('Основной лист'!KB$7,'РП (ЛК 2.0)'!$E$17:$O$17,0)),0)</f>
        <v>0</v>
      </c>
      <c r="KC8" s="878">
        <f>IFERROR(INDEX('РП (ЛК 2.0)'!$E$26:$O$26,1,MATCH('Основной лист'!KC$7,'РП (ЛК 2.0)'!$E$17:$O$17,0)),0)</f>
        <v>0</v>
      </c>
      <c r="KD8" s="878">
        <f>IFERROR(INDEX('РП (ЛК 2.0)'!$E$26:$O$26,1,MATCH('Основной лист'!KD$7,'РП (ЛК 2.0)'!$E$17:$O$17,0)),0)</f>
        <v>0</v>
      </c>
      <c r="KE8" s="878">
        <f>IFERROR(INDEX('РП (ЛК 2.0)'!$E$26:$O$26,1,MATCH('Основной лист'!KE$7,'РП (ЛК 2.0)'!$E$17:$O$17,0)),0)</f>
        <v>0</v>
      </c>
      <c r="KF8" s="878">
        <f>IFERROR(INDEX('РП (ЛК 2.0)'!$E$26:$O$26,1,MATCH('Основной лист'!KF$7,'РП (ЛК 2.0)'!$E$17:$O$17,0)),0)</f>
        <v>0</v>
      </c>
      <c r="KG8" s="878">
        <f>IFERROR(INDEX('РП (ЛК 2.0)'!$E$26:$O$26,1,MATCH('Основной лист'!KG$7,'РП (ЛК 2.0)'!$E$17:$O$17,0)),0)</f>
        <v>0</v>
      </c>
      <c r="KH8" s="878">
        <f>IFERROR(INDEX('РП (ЛК 2.0)'!$E$26:$O$26,1,MATCH('Основной лист'!KH$7,'РП (ЛК 2.0)'!$E$17:$O$17,0)),0)</f>
        <v>0</v>
      </c>
      <c r="KI8" s="878">
        <f>IFERROR(INDEX('РП (ЛК 2.0)'!$E$26:$O$26,1,MATCH('Основной лист'!KI$7,'РП (ЛК 2.0)'!$E$17:$O$17,0)),0)</f>
        <v>0</v>
      </c>
      <c r="KJ8" s="878">
        <f>IFERROR(INDEX('РП (ЛК 2.0)'!$E$26:$O$26,1,MATCH('Основной лист'!KJ$7,'РП (ЛК 2.0)'!$E$17:$O$17,0)),0)</f>
        <v>0</v>
      </c>
      <c r="KK8" s="878">
        <f>IFERROR(INDEX('РП (ЛК 2.0)'!$E$26:$O$26,1,MATCH('Основной лист'!KK$7,'РП (ЛК 2.0)'!$E$17:$O$17,0)),0)</f>
        <v>0</v>
      </c>
      <c r="KL8" s="878">
        <f>IFERROR(INDEX('РП (ЛК 2.0)'!$E$26:$O$26,1,MATCH('Основной лист'!KL$7,'РП (ЛК 2.0)'!$E$17:$O$17,0)),0)</f>
        <v>0</v>
      </c>
      <c r="KM8" s="878">
        <f>IFERROR(INDEX('РП (ЛК 2.0)'!$E$26:$O$26,1,MATCH('Основной лист'!KM$7,'РП (ЛК 2.0)'!$E$17:$O$17,0)),0)</f>
        <v>0</v>
      </c>
      <c r="KN8" s="878">
        <f>IFERROR(INDEX('РП (ЛК 2.0)'!$E$26:$O$26,1,MATCH('Основной лист'!KN$7,'РП (ЛК 2.0)'!$E$17:$O$17,0)),0)</f>
        <v>0</v>
      </c>
      <c r="KO8" s="878">
        <f>IFERROR(INDEX('РП (ЛК 2.0)'!$E$26:$O$26,1,MATCH('Основной лист'!KO$7,'РП (ЛК 2.0)'!$E$17:$O$17,0)),0)</f>
        <v>0</v>
      </c>
      <c r="KP8" s="878">
        <f>IFERROR(INDEX('РП (ЛК 2.0)'!$E$26:$O$26,1,MATCH('Основной лист'!KP$7,'РП (ЛК 2.0)'!$E$17:$O$17,0)),0)</f>
        <v>0</v>
      </c>
      <c r="KQ8" s="878">
        <f>IFERROR(INDEX('РП (ЛК 2.0)'!$E$26:$O$26,1,MATCH('Основной лист'!KQ$7,'РП (ЛК 2.0)'!$E$17:$O$17,0)),0)</f>
        <v>0</v>
      </c>
      <c r="KR8" s="878">
        <f>IFERROR(INDEX('РП (ЛК 2.0)'!$E$26:$O$26,1,MATCH('Основной лист'!KR$7,'РП (ЛК 2.0)'!$E$17:$O$17,0)),0)</f>
        <v>0</v>
      </c>
      <c r="KS8" s="878">
        <f>IFERROR(INDEX('РП (ЛК 2.0)'!$E$26:$O$26,1,MATCH('Основной лист'!KS$7,'РП (ЛК 2.0)'!$E$17:$O$17,0)),0)</f>
        <v>0</v>
      </c>
      <c r="KT8" s="878">
        <f>IFERROR(INDEX('РП (ЛК 2.0)'!$E$26:$O$26,1,MATCH('Основной лист'!KT$7,'РП (ЛК 2.0)'!$E$17:$O$17,0)),0)</f>
        <v>0</v>
      </c>
      <c r="KU8" s="878">
        <f>IFERROR(INDEX('РП (ЛК 2.0)'!$E$26:$O$26,1,MATCH('Основной лист'!KU$7,'РП (ЛК 2.0)'!$E$17:$O$17,0)),0)</f>
        <v>0</v>
      </c>
      <c r="KV8" s="878">
        <f>IFERROR(INDEX('РП (ЛК 2.0)'!$E$26:$O$26,1,MATCH('Основной лист'!KV$7,'РП (ЛК 2.0)'!$E$17:$O$17,0)),0)</f>
        <v>0</v>
      </c>
      <c r="KW8" s="878">
        <f>IFERROR(INDEX('РП (ЛК 2.0)'!$E$26:$O$26,1,MATCH('Основной лист'!KW$7,'РП (ЛК 2.0)'!$E$17:$O$17,0)),0)</f>
        <v>0</v>
      </c>
      <c r="KX8" s="878">
        <f>IFERROR(INDEX('РП (ЛК 2.0)'!$E$26:$O$26,1,MATCH('Основной лист'!KX$7,'РП (ЛК 2.0)'!$E$17:$O$17,0)),0)</f>
        <v>0</v>
      </c>
      <c r="KY8" s="878">
        <f>IFERROR(INDEX('РП (ЛК 2.0)'!$E$26:$O$26,1,MATCH('Основной лист'!KY$7,'РП (ЛК 2.0)'!$E$17:$O$17,0)),0)</f>
        <v>0</v>
      </c>
      <c r="KZ8" s="878">
        <f>IFERROR(INDEX('РП (ЛК 2.0)'!$E$26:$O$26,1,MATCH('Основной лист'!KZ$7,'РП (ЛК 2.0)'!$E$17:$O$17,0)),0)</f>
        <v>0</v>
      </c>
      <c r="LA8" s="878">
        <f>IFERROR(INDEX('РП (ЛК 2.0)'!$E$26:$O$26,1,MATCH('Основной лист'!LA$7,'РП (ЛК 2.0)'!$E$17:$O$17,0)),0)</f>
        <v>0</v>
      </c>
      <c r="LB8" s="878">
        <f>IFERROR(INDEX('РП (ЛК 2.0)'!$E$26:$O$26,1,MATCH('Основной лист'!LB$7,'РП (ЛК 2.0)'!$E$17:$O$17,0)),0)</f>
        <v>0</v>
      </c>
      <c r="LC8" s="878">
        <f>IFERROR(INDEX('РП (ЛК 2.0)'!$E$26:$O$26,1,MATCH('Основной лист'!LC$7,'РП (ЛК 2.0)'!$E$17:$O$17,0)),0)</f>
        <v>0</v>
      </c>
      <c r="LD8" s="878">
        <f>IFERROR(INDEX('РП (ЛК 2.0)'!$E$26:$O$26,1,MATCH('Основной лист'!LD$7,'РП (ЛК 2.0)'!$E$17:$O$17,0)),0)</f>
        <v>0</v>
      </c>
      <c r="LE8" s="878">
        <f>IFERROR(INDEX('РП (ЛК 2.0)'!$E$26:$O$26,1,MATCH('Основной лист'!LE$7,'РП (ЛК 2.0)'!$E$17:$O$17,0)),0)</f>
        <v>0</v>
      </c>
      <c r="LF8" s="878">
        <f>IFERROR(INDEX('РП (ЛК 2.0)'!$E$26:$O$26,1,MATCH('Основной лист'!LF$7,'РП (ЛК 2.0)'!$E$17:$O$17,0)),0)</f>
        <v>0</v>
      </c>
      <c r="LG8" s="878">
        <f>IFERROR(INDEX('РП (ЛК 2.0)'!$E$26:$O$26,1,MATCH('Основной лист'!LG$7,'РП (ЛК 2.0)'!$E$17:$O$17,0)),0)</f>
        <v>0</v>
      </c>
      <c r="LH8" s="878">
        <f>IFERROR(INDEX('РП (ЛК 2.0)'!$E$26:$O$26,1,MATCH('Основной лист'!LH$7,'РП (ЛК 2.0)'!$E$17:$O$17,0)),0)</f>
        <v>0</v>
      </c>
      <c r="LI8" s="878">
        <f>IFERROR(INDEX('РП (ЛК 2.0)'!$E$26:$O$26,1,MATCH('Основной лист'!LI$7,'РП (ЛК 2.0)'!$E$17:$O$17,0)),0)</f>
        <v>0</v>
      </c>
      <c r="LJ8" s="878">
        <f>IFERROR(INDEX('РП (ЛК 2.0)'!$E$26:$O$26,1,MATCH('Основной лист'!LJ$7,'РП (ЛК 2.0)'!$E$17:$O$17,0)),0)</f>
        <v>0</v>
      </c>
      <c r="LK8" s="878">
        <f>IFERROR(INDEX('РП (ЛК 2.0)'!$E$26:$O$26,1,MATCH('Основной лист'!LK$7,'РП (ЛК 2.0)'!$E$17:$O$17,0)),0)</f>
        <v>0</v>
      </c>
      <c r="LL8" s="878">
        <f>IFERROR(INDEX('РП (ЛК 2.0)'!$E$26:$O$26,1,MATCH('Основной лист'!LL$7,'РП (ЛК 2.0)'!$E$17:$O$17,0)),0)</f>
        <v>0</v>
      </c>
      <c r="LM8" s="878">
        <f>IFERROR(INDEX('РП (ЛК 2.0)'!$E$26:$O$26,1,MATCH('Основной лист'!LM$7,'РП (ЛК 2.0)'!$E$17:$O$17,0)),0)</f>
        <v>0</v>
      </c>
      <c r="LN8" s="878">
        <f>IFERROR(INDEX('РП (ЛК 2.0)'!$E$26:$O$26,1,MATCH('Основной лист'!LN$7,'РП (ЛК 2.0)'!$E$17:$O$17,0)),0)</f>
        <v>0</v>
      </c>
      <c r="LO8" s="878">
        <f>IFERROR(INDEX('РП (ЛК 2.0)'!$E$26:$O$26,1,MATCH('Основной лист'!LO$7,'РП (ЛК 2.0)'!$E$17:$O$17,0)),0)</f>
        <v>0</v>
      </c>
      <c r="LP8" s="878">
        <f>IFERROR(INDEX('РП (ЛК 2.0)'!$E$26:$O$26,1,MATCH('Основной лист'!LP$7,'РП (ЛК 2.0)'!$E$17:$O$17,0)),0)</f>
        <v>0</v>
      </c>
      <c r="LQ8" s="878">
        <f>IFERROR(INDEX('РП (ЛК 2.0)'!$E$26:$O$26,1,MATCH('Основной лист'!LQ$7,'РП (ЛК 2.0)'!$E$17:$O$17,0)),0)</f>
        <v>0</v>
      </c>
      <c r="LR8" s="878">
        <f>IFERROR(INDEX('РП (ЛК 2.0)'!$E$26:$O$26,1,MATCH('Основной лист'!LR$7,'РП (ЛК 2.0)'!$E$17:$O$17,0)),0)</f>
        <v>0</v>
      </c>
      <c r="LS8" s="878">
        <f>IFERROR(INDEX('РП (ЛК 2.0)'!$E$26:$O$26,1,MATCH('Основной лист'!LS$7,'РП (ЛК 2.0)'!$E$17:$O$17,0)),0)</f>
        <v>0</v>
      </c>
      <c r="LT8" s="878">
        <f>IFERROR(INDEX('РП (ЛК 2.0)'!$E$26:$O$26,1,MATCH('Основной лист'!LT$7,'РП (ЛК 2.0)'!$E$17:$O$17,0)),0)</f>
        <v>0</v>
      </c>
      <c r="LU8" s="878">
        <f>IFERROR(INDEX('РП (ЛК 2.0)'!$E$26:$O$26,1,MATCH('Основной лист'!LU$7,'РП (ЛК 2.0)'!$E$17:$O$17,0)),0)</f>
        <v>0</v>
      </c>
      <c r="LV8" s="878">
        <f>IFERROR(INDEX('РП (ЛК 2.0)'!$E$26:$O$26,1,MATCH('Основной лист'!LV$7,'РП (ЛК 2.0)'!$E$17:$O$17,0)),0)</f>
        <v>0</v>
      </c>
      <c r="LW8" s="878">
        <f>IFERROR(INDEX('РП (ЛК 2.0)'!$E$26:$O$26,1,MATCH('Основной лист'!LW$7,'РП (ЛК 2.0)'!$E$17:$O$17,0)),0)</f>
        <v>0</v>
      </c>
      <c r="LX8" s="878">
        <f>IFERROR(INDEX('РП (ЛК 2.0)'!$E$26:$O$26,1,MATCH('Основной лист'!LX$7,'РП (ЛК 2.0)'!$E$17:$O$17,0)),0)</f>
        <v>0</v>
      </c>
      <c r="LY8" s="878">
        <f>IFERROR(INDEX('РП (ЛК 2.0)'!$E$26:$O$26,1,MATCH('Основной лист'!LY$7,'РП (ЛК 2.0)'!$E$17:$O$17,0)),0)</f>
        <v>0</v>
      </c>
      <c r="LZ8" s="878">
        <f>IFERROR(INDEX('РП (ЛК 2.0)'!$E$26:$O$26,1,MATCH('Основной лист'!LZ$7,'РП (ЛК 2.0)'!$E$17:$O$17,0)),0)</f>
        <v>0</v>
      </c>
      <c r="MA8" s="878">
        <f>IFERROR(INDEX('РП (ЛК 2.0)'!$E$26:$O$26,1,MATCH('Основной лист'!MA$7,'РП (ЛК 2.0)'!$E$17:$O$17,0)),0)</f>
        <v>0</v>
      </c>
      <c r="MB8" s="878">
        <f>IFERROR(INDEX('РП (ЛК 2.0)'!$E$26:$O$26,1,MATCH('Основной лист'!MB$7,'РП (ЛК 2.0)'!$E$17:$O$17,0)),0)</f>
        <v>0</v>
      </c>
      <c r="MC8" s="878">
        <f>IFERROR(INDEX('РП (ЛК 2.0)'!$E$26:$O$26,1,MATCH('Основной лист'!MC$7,'РП (ЛК 2.0)'!$E$17:$O$17,0)),0)</f>
        <v>0</v>
      </c>
      <c r="MD8" s="878">
        <f>IFERROR(INDEX('РП (ЛК 2.0)'!$E$26:$O$26,1,MATCH('Основной лист'!MD$7,'РП (ЛК 2.0)'!$E$17:$O$17,0)),0)</f>
        <v>0</v>
      </c>
      <c r="ME8" s="878">
        <f>IFERROR(INDEX('РП (ЛК 2.0)'!$E$26:$O$26,1,MATCH('Основной лист'!ME$7,'РП (ЛК 2.0)'!$E$17:$O$17,0)),0)</f>
        <v>0</v>
      </c>
      <c r="MF8" s="878">
        <f>IFERROR(INDEX('РП (ЛК 2.0)'!$E$26:$O$26,1,MATCH('Основной лист'!MF$7,'РП (ЛК 2.0)'!$E$17:$O$17,0)),0)</f>
        <v>0</v>
      </c>
      <c r="MG8" s="878">
        <f>IFERROR(INDEX('РП (ЛК 2.0)'!$E$26:$O$26,1,MATCH('Основной лист'!MG$7,'РП (ЛК 2.0)'!$E$17:$O$17,0)),0)</f>
        <v>0</v>
      </c>
      <c r="MH8" s="878">
        <f>IFERROR(INDEX('РП (ЛК 2.0)'!$E$26:$O$26,1,MATCH('Основной лист'!MH$7,'РП (ЛК 2.0)'!$E$17:$O$17,0)),0)</f>
        <v>0</v>
      </c>
      <c r="MI8" s="878">
        <f>IFERROR(INDEX('РП (ЛК 2.0)'!$E$26:$O$26,1,MATCH('Основной лист'!MI$7,'РП (ЛК 2.0)'!$E$17:$O$17,0)),0)</f>
        <v>0</v>
      </c>
      <c r="MJ8" s="878">
        <f>IFERROR(INDEX('РП (ЛК 2.0)'!$E$26:$O$26,1,MATCH('Основной лист'!MJ$7,'РП (ЛК 2.0)'!$E$17:$O$17,0)),0)</f>
        <v>0</v>
      </c>
      <c r="MK8" s="878">
        <f>IFERROR(INDEX('РП (ЛК 2.0)'!$E$26:$O$26,1,MATCH('Основной лист'!MK$7,'РП (ЛК 2.0)'!$E$17:$O$17,0)),0)</f>
        <v>0</v>
      </c>
      <c r="ML8" s="878">
        <f>IFERROR(INDEX('РП (ЛК 2.0)'!$E$26:$O$26,1,MATCH('Основной лист'!ML$7,'РП (ЛК 2.0)'!$E$17:$O$17,0)),0)</f>
        <v>0</v>
      </c>
      <c r="MM8" s="878">
        <f>IFERROR(INDEX('РП (ЛК 2.0)'!$E$26:$O$26,1,MATCH('Основной лист'!MM$7,'РП (ЛК 2.0)'!$E$17:$O$17,0)),0)</f>
        <v>0</v>
      </c>
      <c r="MN8" s="878">
        <f>IFERROR(INDEX('РП (ЛК 2.0)'!$E$26:$O$26,1,MATCH('Основной лист'!MN$7,'РП (ЛК 2.0)'!$E$17:$O$17,0)),0)</f>
        <v>0</v>
      </c>
      <c r="MO8" s="878">
        <f>IFERROR(INDEX('РП (ЛК 2.0)'!$E$26:$O$26,1,MATCH('Основной лист'!MO$7,'РП (ЛК 2.0)'!$E$17:$O$17,0)),0)</f>
        <v>0</v>
      </c>
      <c r="MP8" s="878">
        <f>IFERROR(INDEX('РП (ЛК 2.0)'!$E$26:$O$26,1,MATCH('Основной лист'!MP$7,'РП (ЛК 2.0)'!$E$17:$O$17,0)),0)</f>
        <v>0</v>
      </c>
      <c r="MQ8" s="878">
        <f>IFERROR(INDEX('РП (ЛК 2.0)'!$E$26:$O$26,1,MATCH('Основной лист'!MQ$7,'РП (ЛК 2.0)'!$E$17:$O$17,0)),0)</f>
        <v>0</v>
      </c>
      <c r="MR8" s="878">
        <f>IFERROR(INDEX('РП (ЛК 2.0)'!$E$26:$O$26,1,MATCH('Основной лист'!MR$7,'РП (ЛК 2.0)'!$E$17:$O$17,0)),0)</f>
        <v>0</v>
      </c>
      <c r="MS8" s="878">
        <f>IFERROR(INDEX('РП (ЛК 2.0)'!$E$26:$O$26,1,MATCH('Основной лист'!MS$7,'РП (ЛК 2.0)'!$E$17:$O$17,0)),0)</f>
        <v>0</v>
      </c>
      <c r="MT8" s="878">
        <f>IFERROR(INDEX('РП (ЛК 2.0)'!$E$26:$O$26,1,MATCH('Основной лист'!MT$7,'РП (ЛК 2.0)'!$E$17:$O$17,0)),0)</f>
        <v>0</v>
      </c>
      <c r="MU8" s="878">
        <f>IFERROR(INDEX('РП (ЛК 2.0)'!$E$26:$O$26,1,MATCH('Основной лист'!MU$7,'РП (ЛК 2.0)'!$E$17:$O$17,0)),0)</f>
        <v>0</v>
      </c>
      <c r="MV8" s="878">
        <f>IFERROR(INDEX('РП (ЛК 2.0)'!$E$26:$O$26,1,MATCH('Основной лист'!MV$7,'РП (ЛК 2.0)'!$E$17:$O$17,0)),0)</f>
        <v>0</v>
      </c>
      <c r="MW8" s="878">
        <f>IFERROR(INDEX('РП (ЛК 2.0)'!$E$26:$O$26,1,MATCH('Основной лист'!MW$7,'РП (ЛК 2.0)'!$E$17:$O$17,0)),0)</f>
        <v>0</v>
      </c>
      <c r="MX8" s="878">
        <f>IFERROR(INDEX('РП (ЛК 2.0)'!$E$26:$O$26,1,MATCH('Основной лист'!MX$7,'РП (ЛК 2.0)'!$E$17:$O$17,0)),0)</f>
        <v>0</v>
      </c>
      <c r="MY8" s="878">
        <f>IFERROR(INDEX('РП (ЛК 2.0)'!$E$26:$O$26,1,MATCH('Основной лист'!MY$7,'РП (ЛК 2.0)'!$E$17:$O$17,0)),0)</f>
        <v>0</v>
      </c>
      <c r="MZ8" s="878">
        <f>IFERROR(INDEX('РП (ЛК 2.0)'!$E$26:$O$26,1,MATCH('Основной лист'!MZ$7,'РП (ЛК 2.0)'!$E$17:$O$17,0)),0)</f>
        <v>0</v>
      </c>
      <c r="NA8" s="878">
        <f>IFERROR(INDEX('РП (ЛК 2.0)'!$E$26:$O$26,1,MATCH('Основной лист'!NA$7,'РП (ЛК 2.0)'!$E$17:$O$17,0)),0)</f>
        <v>0</v>
      </c>
      <c r="NB8" s="878">
        <f>IFERROR(INDEX('РП (ЛК 2.0)'!$E$26:$O$26,1,MATCH('Основной лист'!NB$7,'РП (ЛК 2.0)'!$E$17:$O$17,0)),0)</f>
        <v>0</v>
      </c>
      <c r="NC8" s="878">
        <f>IFERROR(INDEX('РП (ЛК 2.0)'!$E$26:$O$26,1,MATCH('Основной лист'!NC$7,'РП (ЛК 2.0)'!$E$17:$O$17,0)),0)</f>
        <v>0</v>
      </c>
      <c r="ND8" s="878">
        <f>IFERROR(INDEX('РП (ЛК 2.0)'!$E$26:$O$26,1,MATCH('Основной лист'!ND$7,'РП (ЛК 2.0)'!$E$17:$O$17,0)),0)</f>
        <v>0</v>
      </c>
      <c r="NE8" s="878">
        <f>IFERROR(INDEX('РП (ЛК 2.0)'!$E$26:$O$26,1,MATCH('Основной лист'!NE$7,'РП (ЛК 2.0)'!$E$17:$O$17,0)),0)</f>
        <v>0</v>
      </c>
      <c r="NF8" s="878">
        <f>IFERROR(INDEX('РП (ЛК 2.0)'!$E$26:$O$26,1,MATCH('Основной лист'!NF$7,'РП (ЛК 2.0)'!$E$17:$O$17,0)),0)</f>
        <v>0</v>
      </c>
      <c r="NG8" s="878">
        <f>IFERROR(INDEX('РП (ЛК 2.0)'!$E$26:$O$26,1,MATCH('Основной лист'!NG$7,'РП (ЛК 2.0)'!$E$17:$O$17,0)),0)</f>
        <v>0</v>
      </c>
      <c r="NH8" s="878">
        <f>IFERROR(INDEX('РП (ЛК 2.0)'!$E$26:$O$26,1,MATCH('Основной лист'!NH$7,'РП (ЛК 2.0)'!$E$17:$O$17,0)),0)</f>
        <v>0</v>
      </c>
      <c r="NI8" s="878">
        <f>IFERROR(INDEX('РП (ЛК 2.0)'!$E$26:$O$26,1,MATCH('Основной лист'!NI$7,'РП (ЛК 2.0)'!$E$17:$O$17,0)),0)</f>
        <v>0</v>
      </c>
      <c r="NJ8" s="878">
        <f>IFERROR(INDEX('РП (ЛК 2.0)'!$E$26:$O$26,1,MATCH('Основной лист'!NJ$7,'РП (ЛК 2.0)'!$E$17:$O$17,0)),0)</f>
        <v>0</v>
      </c>
      <c r="NK8" s="878">
        <f>IFERROR(INDEX('РП (ЛК 2.0)'!$E$26:$O$26,1,MATCH('Основной лист'!NK$7,'РП (ЛК 2.0)'!$E$17:$O$17,0)),0)</f>
        <v>0</v>
      </c>
      <c r="NL8" s="878">
        <f>IFERROR(INDEX('РП (ЛК 2.0)'!$E$26:$O$26,1,MATCH('Основной лист'!NL$7,'РП (ЛК 2.0)'!$E$17:$O$17,0)),0)</f>
        <v>0</v>
      </c>
      <c r="NM8" s="878">
        <f>IFERROR(INDEX('РП (ЛК 2.0)'!$E$26:$O$26,1,MATCH('Основной лист'!NM$7,'РП (ЛК 2.0)'!$E$17:$O$17,0)),0)</f>
        <v>0</v>
      </c>
      <c r="NN8" s="878">
        <f>IFERROR(INDEX('РП (ЛК 2.0)'!$E$26:$O$26,1,MATCH('Основной лист'!NN$7,'РП (ЛК 2.0)'!$E$17:$O$17,0)),0)</f>
        <v>0</v>
      </c>
      <c r="NO8" s="878">
        <f>IFERROR(INDEX('РП (ЛК 2.0)'!$E$26:$O$26,1,MATCH('Основной лист'!NO$7,'РП (ЛК 2.0)'!$E$17:$O$17,0)),0)</f>
        <v>0</v>
      </c>
      <c r="NP8" s="878">
        <f>IFERROR(INDEX('РП (ЛК 2.0)'!$E$26:$O$26,1,MATCH('Основной лист'!NP$7,'РП (ЛК 2.0)'!$E$17:$O$17,0)),0)</f>
        <v>0</v>
      </c>
      <c r="NQ8" s="878">
        <f>IFERROR(INDEX('РП (ЛК 2.0)'!$E$26:$O$26,1,MATCH('Основной лист'!NQ$7,'РП (ЛК 2.0)'!$E$17:$O$17,0)),0)</f>
        <v>0</v>
      </c>
      <c r="NR8" s="878">
        <f>IFERROR(INDEX('РП (ЛК 2.0)'!$E$26:$O$26,1,MATCH('Основной лист'!NR$7,'РП (ЛК 2.0)'!$E$17:$O$17,0)),0)</f>
        <v>0</v>
      </c>
      <c r="NS8" s="878">
        <f>IFERROR(INDEX('РП (ЛК 2.0)'!$E$26:$O$26,1,MATCH('Основной лист'!NS$7,'РП (ЛК 2.0)'!$E$17:$O$17,0)),0)</f>
        <v>0</v>
      </c>
      <c r="NT8" s="878">
        <f>IFERROR(INDEX('РП (ЛК 2.0)'!$E$26:$O$26,1,MATCH('Основной лист'!NT$7,'РП (ЛК 2.0)'!$E$17:$O$17,0)),0)</f>
        <v>0</v>
      </c>
      <c r="NU8" s="878">
        <f>IFERROR(INDEX('РП (ЛК 2.0)'!$E$26:$O$26,1,MATCH('Основной лист'!NU$7,'РП (ЛК 2.0)'!$E$17:$O$17,0)),0)</f>
        <v>0</v>
      </c>
      <c r="NV8" s="878">
        <f>IFERROR(INDEX('РП (ЛК 2.0)'!$E$26:$O$26,1,MATCH('Основной лист'!NV$7,'РП (ЛК 2.0)'!$E$17:$O$17,0)),0)</f>
        <v>0</v>
      </c>
      <c r="NW8" s="878">
        <f>IFERROR(INDEX('РП (ЛК 2.0)'!$E$26:$O$26,1,MATCH('Основной лист'!NW$7,'РП (ЛК 2.0)'!$E$17:$O$17,0)),0)</f>
        <v>0</v>
      </c>
      <c r="NX8" s="878">
        <f>IFERROR(INDEX('РП (ЛК 2.0)'!$E$26:$O$26,1,MATCH('Основной лист'!NX$7,'РП (ЛК 2.0)'!$E$17:$O$17,0)),0)</f>
        <v>0</v>
      </c>
      <c r="NY8" s="878">
        <f>IFERROR(INDEX('РП (ЛК 2.0)'!$E$26:$O$26,1,MATCH('Основной лист'!NY$7,'РП (ЛК 2.0)'!$E$17:$O$17,0)),0)</f>
        <v>0</v>
      </c>
      <c r="NZ8" s="878">
        <f>IFERROR(INDEX('РП (ЛК 2.0)'!$E$26:$O$26,1,MATCH('Основной лист'!NZ$7,'РП (ЛК 2.0)'!$E$17:$O$17,0)),0)</f>
        <v>0</v>
      </c>
      <c r="OA8" s="878">
        <f>IFERROR(INDEX('РП (ЛК 2.0)'!$E$26:$O$26,1,MATCH('Основной лист'!OA$7,'РП (ЛК 2.0)'!$E$17:$O$17,0)),0)</f>
        <v>0</v>
      </c>
      <c r="OB8" s="878">
        <f>IFERROR(INDEX('РП (ЛК 2.0)'!$E$26:$O$26,1,MATCH('Основной лист'!OB$7,'РП (ЛК 2.0)'!$E$17:$O$17,0)),0)</f>
        <v>0</v>
      </c>
      <c r="OC8" s="878">
        <f>IFERROR(INDEX('РП (ЛК 2.0)'!$E$26:$O$26,1,MATCH('Основной лист'!OC$7,'РП (ЛК 2.0)'!$E$17:$O$17,0)),0)</f>
        <v>0</v>
      </c>
      <c r="OD8" s="878">
        <f>IFERROR(INDEX('РП (ЛК 2.0)'!$E$26:$O$26,1,MATCH('Основной лист'!OD$7,'РП (ЛК 2.0)'!$E$17:$O$17,0)),0)</f>
        <v>0</v>
      </c>
      <c r="OE8" s="878">
        <f>IFERROR(INDEX('РП (ЛК 2.0)'!$E$26:$O$26,1,MATCH('Основной лист'!OE$7,'РП (ЛК 2.0)'!$E$17:$O$17,0)),0)</f>
        <v>0</v>
      </c>
      <c r="OF8" s="878">
        <f>IFERROR(INDEX('РП (ЛК 2.0)'!$E$26:$O$26,1,MATCH('Основной лист'!OF$7,'РП (ЛК 2.0)'!$E$17:$O$17,0)),0)</f>
        <v>0</v>
      </c>
      <c r="OG8" s="878">
        <f>IFERROR(INDEX('РП (ЛК 2.0)'!$E$26:$O$26,1,MATCH('Основной лист'!OG$7,'РП (ЛК 2.0)'!$E$17:$O$17,0)),0)</f>
        <v>0</v>
      </c>
      <c r="OH8" s="878">
        <f>IFERROR(INDEX('РП (ЛК 2.0)'!$E$26:$O$26,1,MATCH('Основной лист'!OH$7,'РП (ЛК 2.0)'!$E$17:$O$17,0)),0)</f>
        <v>0</v>
      </c>
      <c r="OI8" s="878">
        <f>IFERROR(INDEX('РП (ЛК 2.0)'!$E$26:$O$26,1,MATCH('Основной лист'!OI$7,'РП (ЛК 2.0)'!$E$17:$O$17,0)),0)</f>
        <v>0</v>
      </c>
      <c r="OJ8" s="878">
        <f>IFERROR(INDEX('РП (ЛК 2.0)'!$E$26:$O$26,1,MATCH('Основной лист'!OJ$7,'РП (ЛК 2.0)'!$E$17:$O$17,0)),0)</f>
        <v>0</v>
      </c>
      <c r="OK8" s="878">
        <f>IFERROR(INDEX('РП (ЛК 2.0)'!$E$26:$O$26,1,MATCH('Основной лист'!OK$7,'РП (ЛК 2.0)'!$E$17:$O$17,0)),0)</f>
        <v>0</v>
      </c>
      <c r="OL8" s="878">
        <f>IFERROR(INDEX('РП (ЛК 2.0)'!$E$26:$O$26,1,MATCH('Основной лист'!OL$7,'РП (ЛК 2.0)'!$E$17:$O$17,0)),0)</f>
        <v>0</v>
      </c>
      <c r="OM8" s="878">
        <f>IFERROR(INDEX('РП (ЛК 2.0)'!$E$26:$O$26,1,MATCH('Основной лист'!OM$7,'РП (ЛК 2.0)'!$E$17:$O$17,0)),0)</f>
        <v>0</v>
      </c>
      <c r="ON8" s="878">
        <f>IFERROR(INDEX('РП (ЛК 2.0)'!$E$26:$O$26,1,MATCH('Основной лист'!ON$7,'РП (ЛК 2.0)'!$E$17:$O$17,0)),0)</f>
        <v>0</v>
      </c>
      <c r="OO8" s="878">
        <f>IFERROR(INDEX('РП (ЛК 2.0)'!$E$26:$O$26,1,MATCH('Основной лист'!OO$7,'РП (ЛК 2.0)'!$E$17:$O$17,0)),0)</f>
        <v>0</v>
      </c>
      <c r="OP8" s="878">
        <f>IFERROR(INDEX('РП (ЛК 2.0)'!$E$26:$O$26,1,MATCH('Основной лист'!OP$7,'РП (ЛК 2.0)'!$E$17:$O$17,0)),0)</f>
        <v>0</v>
      </c>
      <c r="OQ8" s="878">
        <f>IFERROR(INDEX('РП (ЛК 2.0)'!$E$26:$O$26,1,MATCH('Основной лист'!OQ$7,'РП (ЛК 2.0)'!$E$17:$O$17,0)),0)</f>
        <v>0</v>
      </c>
      <c r="OR8" s="878">
        <f>IFERROR(INDEX('РП (ЛК 2.0)'!$E$26:$O$26,1,MATCH('Основной лист'!OR$7,'РП (ЛК 2.0)'!$E$17:$O$17,0)),0)</f>
        <v>0</v>
      </c>
      <c r="OS8" s="878">
        <f>IFERROR(INDEX('РП (ЛК 2.0)'!$E$26:$O$26,1,MATCH('Основной лист'!OS$7,'РП (ЛК 2.0)'!$E$17:$O$17,0)),0)</f>
        <v>0</v>
      </c>
      <c r="OT8" s="878">
        <f>IFERROR(INDEX('РП (ЛК 2.0)'!$E$26:$O$26,1,MATCH('Основной лист'!OT$7,'РП (ЛК 2.0)'!$E$17:$O$17,0)),0)</f>
        <v>0</v>
      </c>
      <c r="OU8" s="878">
        <f>IFERROR(INDEX('РП (ЛК 2.0)'!$E$26:$O$26,1,MATCH('Основной лист'!OU$7,'РП (ЛК 2.0)'!$E$17:$O$17,0)),0)</f>
        <v>0</v>
      </c>
      <c r="OV8" s="878">
        <f>IFERROR(INDEX('РП (ЛК 2.0)'!$E$26:$O$26,1,MATCH('Основной лист'!OV$7,'РП (ЛК 2.0)'!$E$17:$O$17,0)),0)</f>
        <v>0</v>
      </c>
      <c r="OW8" s="878">
        <f>IFERROR(INDEX('РП (ЛК 2.0)'!$E$26:$O$26,1,MATCH('Основной лист'!OW$7,'РП (ЛК 2.0)'!$E$17:$O$17,0)),0)</f>
        <v>0</v>
      </c>
      <c r="OX8" s="878">
        <f>IFERROR(INDEX('РП (ЛК 2.0)'!$E$26:$O$26,1,MATCH('Основной лист'!OX$7,'РП (ЛК 2.0)'!$E$17:$O$17,0)),0)</f>
        <v>0</v>
      </c>
      <c r="OY8" s="878">
        <f>IFERROR(INDEX('РП (ЛК 2.0)'!$E$26:$O$26,1,MATCH('Основной лист'!OY$7,'РП (ЛК 2.0)'!$E$17:$O$17,0)),0)</f>
        <v>0</v>
      </c>
      <c r="OZ8" s="878">
        <f>IFERROR(INDEX('РП (ЛК 2.0)'!$E$26:$O$26,1,MATCH('Основной лист'!OZ$7,'РП (ЛК 2.0)'!$E$17:$O$17,0)),0)</f>
        <v>0</v>
      </c>
      <c r="PA8" s="878">
        <f>IFERROR(INDEX('РП (ЛК 2.0)'!$E$26:$O$26,1,MATCH('Основной лист'!PA$7,'РП (ЛК 2.0)'!$E$17:$O$17,0)),0)</f>
        <v>0</v>
      </c>
      <c r="PB8" s="878">
        <f>IFERROR(INDEX('РП (ЛК 2.0)'!$E$26:$O$26,1,MATCH('Основной лист'!PB$7,'РП (ЛК 2.0)'!$E$17:$O$17,0)),0)</f>
        <v>0</v>
      </c>
      <c r="PC8" s="878">
        <f>IFERROR(INDEX('РП (ЛК 2.0)'!$E$26:$O$26,1,MATCH('Основной лист'!PC$7,'РП (ЛК 2.0)'!$E$17:$O$17,0)),0)</f>
        <v>0</v>
      </c>
      <c r="PD8" s="878">
        <f>IFERROR(INDEX('РП (ЛК 2.0)'!$E$26:$O$26,1,MATCH('Основной лист'!PD$7,'РП (ЛК 2.0)'!$E$17:$O$17,0)),0)</f>
        <v>0</v>
      </c>
      <c r="PE8" s="878">
        <f>IFERROR(INDEX('РП (ЛК 2.0)'!$E$26:$O$26,1,MATCH('Основной лист'!PE$7,'РП (ЛК 2.0)'!$E$17:$O$17,0)),0)</f>
        <v>0</v>
      </c>
      <c r="PF8" s="878">
        <f>IFERROR(INDEX('РП (ЛК 2.0)'!$E$26:$O$26,1,MATCH('Основной лист'!PF$7,'РП (ЛК 2.0)'!$E$17:$O$17,0)),0)</f>
        <v>0</v>
      </c>
      <c r="PG8" s="878">
        <f>IFERROR(INDEX('РП (ЛК 2.0)'!$E$26:$O$26,1,MATCH('Основной лист'!PG$7,'РП (ЛК 2.0)'!$E$17:$O$17,0)),0)</f>
        <v>0</v>
      </c>
      <c r="PH8" s="878">
        <f>IFERROR(INDEX('РП (ЛК 2.0)'!$E$26:$O$26,1,MATCH('Основной лист'!PH$7,'РП (ЛК 2.0)'!$E$17:$O$17,0)),0)</f>
        <v>0</v>
      </c>
      <c r="PI8" s="878">
        <f>IFERROR(INDEX('РП (ЛК 2.0)'!$E$26:$O$26,1,MATCH('Основной лист'!PI$7,'РП (ЛК 2.0)'!$E$17:$O$17,0)),0)</f>
        <v>0</v>
      </c>
      <c r="PJ8" s="878">
        <f>IFERROR(INDEX('РП (ЛК 2.0)'!$E$26:$O$26,1,MATCH('Основной лист'!PJ$7,'РП (ЛК 2.0)'!$E$17:$O$17,0)),0)</f>
        <v>0</v>
      </c>
      <c r="PK8" s="878">
        <f>IFERROR(INDEX('РП (ЛК 2.0)'!$E$26:$O$26,1,MATCH('Основной лист'!PK$7,'РП (ЛК 2.0)'!$E$17:$O$17,0)),0)</f>
        <v>0</v>
      </c>
      <c r="PL8" s="878">
        <f>IFERROR(INDEX('РП (ЛК 2.0)'!$E$26:$O$26,1,MATCH('Основной лист'!PL$7,'РП (ЛК 2.0)'!$E$17:$O$17,0)),0)</f>
        <v>0</v>
      </c>
      <c r="PM8" s="878">
        <f>IFERROR(INDEX('РП (ЛК 2.0)'!$E$26:$O$26,1,MATCH('Основной лист'!PM$7,'РП (ЛК 2.0)'!$E$17:$O$17,0)),0)</f>
        <v>0</v>
      </c>
      <c r="PN8" s="878">
        <f>IFERROR(INDEX('РП (ЛК 2.0)'!$E$26:$O$26,1,MATCH('Основной лист'!PN$7,'РП (ЛК 2.0)'!$E$17:$O$17,0)),0)</f>
        <v>0</v>
      </c>
      <c r="PO8" s="878">
        <f>IFERROR(INDEX('РП (ЛК 2.0)'!$E$26:$O$26,1,MATCH('Основной лист'!PO$7,'РП (ЛК 2.0)'!$E$17:$O$17,0)),0)</f>
        <v>0</v>
      </c>
      <c r="PP8" s="878">
        <f>IFERROR(INDEX('РП (ЛК 2.0)'!$E$26:$O$26,1,MATCH('Основной лист'!PP$7,'РП (ЛК 2.0)'!$E$17:$O$17,0)),0)</f>
        <v>0</v>
      </c>
      <c r="PQ8" s="878">
        <f>IFERROR(INDEX('РП (ЛК 2.0)'!$E$26:$O$26,1,MATCH('Основной лист'!PQ$7,'РП (ЛК 2.0)'!$E$17:$O$17,0)),0)</f>
        <v>0</v>
      </c>
      <c r="PR8" s="878">
        <f>IFERROR(INDEX('РП (ЛК 2.0)'!$E$26:$O$26,1,MATCH('Основной лист'!PR$7,'РП (ЛК 2.0)'!$E$17:$O$17,0)),0)</f>
        <v>0</v>
      </c>
      <c r="PS8" s="878">
        <f>IFERROR(INDEX('РП (ЛК 2.0)'!$E$26:$O$26,1,MATCH('Основной лист'!PS$7,'РП (ЛК 2.0)'!$E$17:$O$17,0)),0)</f>
        <v>0</v>
      </c>
      <c r="PT8" s="878">
        <f>IFERROR(INDEX('РП (ЛК 2.0)'!$E$26:$O$26,1,MATCH('Основной лист'!PT$7,'РП (ЛК 2.0)'!$E$17:$O$17,0)),0)</f>
        <v>0</v>
      </c>
      <c r="PU8" s="878">
        <f>IFERROR(INDEX('РП (ЛК 2.0)'!$E$26:$O$26,1,MATCH('Основной лист'!PU$7,'РП (ЛК 2.0)'!$E$17:$O$17,0)),0)</f>
        <v>0</v>
      </c>
      <c r="PV8" s="878">
        <f>IFERROR(INDEX('РП (ЛК 2.0)'!$E$26:$O$26,1,MATCH('Основной лист'!PV$7,'РП (ЛК 2.0)'!$E$17:$O$17,0)),0)</f>
        <v>0</v>
      </c>
      <c r="PW8" s="878">
        <f>IFERROR(INDEX('РП (ЛК 2.0)'!$E$26:$O$26,1,MATCH('Основной лист'!PW$7,'РП (ЛК 2.0)'!$E$17:$O$17,0)),0)</f>
        <v>0</v>
      </c>
      <c r="PX8" s="878">
        <f>IFERROR(INDEX('РП (ЛК 2.0)'!$E$26:$O$26,1,MATCH('Основной лист'!PX$7,'РП (ЛК 2.0)'!$E$17:$O$17,0)),0)</f>
        <v>0</v>
      </c>
      <c r="PY8" s="878">
        <f>IFERROR(INDEX('РП (ЛК 2.0)'!$E$26:$O$26,1,MATCH('Основной лист'!PY$7,'РП (ЛК 2.0)'!$E$17:$O$17,0)),0)</f>
        <v>0</v>
      </c>
      <c r="PZ8" s="878">
        <f>IFERROR(INDEX('РП (ЛК 2.0)'!$E$26:$O$26,1,MATCH('Основной лист'!PZ$7,'РП (ЛК 2.0)'!$E$17:$O$17,0)),0)</f>
        <v>0</v>
      </c>
      <c r="QA8" s="878">
        <f>IFERROR(INDEX('РП (ЛК 2.0)'!$E$26:$O$26,1,MATCH('Основной лист'!QA$7,'РП (ЛК 2.0)'!$E$17:$O$17,0)),0)</f>
        <v>0</v>
      </c>
      <c r="QB8" s="878">
        <f>IFERROR(INDEX('РП (ЛК 2.0)'!$E$26:$O$26,1,MATCH('Основной лист'!QB$7,'РП (ЛК 2.0)'!$E$17:$O$17,0)),0)</f>
        <v>0</v>
      </c>
      <c r="QC8" s="878">
        <f>IFERROR(INDEX('РП (ЛК 2.0)'!$E$26:$O$26,1,MATCH('Основной лист'!QC$7,'РП (ЛК 2.0)'!$E$17:$O$17,0)),0)</f>
        <v>0</v>
      </c>
      <c r="QD8" s="878">
        <f>IFERROR(INDEX('РП (ЛК 2.0)'!$E$26:$O$26,1,MATCH('Основной лист'!QD$7,'РП (ЛК 2.0)'!$E$17:$O$17,0)),0)</f>
        <v>0</v>
      </c>
      <c r="QE8" s="878">
        <f>IFERROR(INDEX('РП (ЛК 2.0)'!$E$26:$O$26,1,MATCH('Основной лист'!QE$7,'РП (ЛК 2.0)'!$E$17:$O$17,0)),0)</f>
        <v>0</v>
      </c>
      <c r="QF8" s="878">
        <f>IFERROR(INDEX('РП (ЛК 2.0)'!$E$26:$O$26,1,MATCH('Основной лист'!QF$7,'РП (ЛК 2.0)'!$E$17:$O$17,0)),0)</f>
        <v>0</v>
      </c>
      <c r="QG8" s="878">
        <f>IFERROR(INDEX('РП (ЛК 2.0)'!$E$26:$O$26,1,MATCH('Основной лист'!QG$7,'РП (ЛК 2.0)'!$E$17:$O$17,0)),0)</f>
        <v>0</v>
      </c>
      <c r="QH8" s="878">
        <f>IFERROR(INDEX('РП (ЛК 2.0)'!$E$26:$O$26,1,MATCH('Основной лист'!QH$7,'РП (ЛК 2.0)'!$E$17:$O$17,0)),0)</f>
        <v>0</v>
      </c>
      <c r="QI8" s="878">
        <f>IFERROR(INDEX('РП (ЛК 2.0)'!$E$26:$O$26,1,MATCH('Основной лист'!QI$7,'РП (ЛК 2.0)'!$E$17:$O$17,0)),0)</f>
        <v>0</v>
      </c>
      <c r="QJ8" s="878">
        <f>IFERROR(INDEX('РП (ЛК 2.0)'!$E$26:$O$26,1,MATCH('Основной лист'!QJ$7,'РП (ЛК 2.0)'!$E$17:$O$17,0)),0)</f>
        <v>0</v>
      </c>
      <c r="QK8" s="878">
        <f>IFERROR(INDEX('РП (ЛК 2.0)'!$E$26:$O$26,1,MATCH('Основной лист'!QK$7,'РП (ЛК 2.0)'!$E$17:$O$17,0)),0)</f>
        <v>0</v>
      </c>
      <c r="QL8" s="878">
        <f>IFERROR(INDEX('РП (ЛК 2.0)'!$E$26:$O$26,1,MATCH('Основной лист'!QL$7,'РП (ЛК 2.0)'!$E$17:$O$17,0)),0)</f>
        <v>0</v>
      </c>
      <c r="QM8" s="878">
        <f>IFERROR(INDEX('РП (ЛК 2.0)'!$E$26:$O$26,1,MATCH('Основной лист'!QM$7,'РП (ЛК 2.0)'!$E$17:$O$17,0)),0)</f>
        <v>0</v>
      </c>
      <c r="QN8" s="878">
        <f>IFERROR(INDEX('РП (ЛК 2.0)'!$E$26:$O$26,1,MATCH('Основной лист'!QN$7,'РП (ЛК 2.0)'!$E$17:$O$17,0)),0)</f>
        <v>0</v>
      </c>
      <c r="QO8" s="878">
        <f>IFERROR(INDEX('РП (ЛК 2.0)'!$E$26:$O$26,1,MATCH('Основной лист'!QO$7,'РП (ЛК 2.0)'!$E$17:$O$17,0)),0)</f>
        <v>0</v>
      </c>
      <c r="QP8" s="878">
        <f>IFERROR(INDEX('РП (ЛК 2.0)'!$E$26:$O$26,1,MATCH('Основной лист'!QP$7,'РП (ЛК 2.0)'!$E$17:$O$17,0)),0)</f>
        <v>0</v>
      </c>
      <c r="QQ8" s="878">
        <f>IFERROR(INDEX('РП (ЛК 2.0)'!$E$26:$O$26,1,MATCH('Основной лист'!QQ$7,'РП (ЛК 2.0)'!$E$17:$O$17,0)),0)</f>
        <v>0</v>
      </c>
      <c r="QR8" s="878">
        <f>IFERROR(INDEX('РП (ЛК 2.0)'!$E$26:$O$26,1,MATCH('Основной лист'!QR$7,'РП (ЛК 2.0)'!$E$17:$O$17,0)),0)</f>
        <v>0</v>
      </c>
      <c r="QS8" s="878">
        <f>IFERROR(INDEX('РП (ЛК 2.0)'!$E$26:$O$26,1,MATCH('Основной лист'!QS$7,'РП (ЛК 2.0)'!$E$17:$O$17,0)),0)</f>
        <v>0</v>
      </c>
      <c r="QT8" s="878">
        <f>IFERROR(INDEX('РП (ЛК 2.0)'!$E$26:$O$26,1,MATCH('Основной лист'!QT$7,'РП (ЛК 2.0)'!$E$17:$O$17,0)),0)</f>
        <v>0</v>
      </c>
      <c r="QU8" s="878">
        <f>IFERROR(INDEX('РП (ЛК 2.0)'!$E$26:$O$26,1,MATCH('Основной лист'!QU$7,'РП (ЛК 2.0)'!$E$17:$O$17,0)),0)</f>
        <v>0</v>
      </c>
      <c r="QV8" s="878">
        <f>IFERROR(INDEX('РП (ЛК 2.0)'!$E$26:$O$26,1,MATCH('Основной лист'!QV$7,'РП (ЛК 2.0)'!$E$17:$O$17,0)),0)</f>
        <v>0</v>
      </c>
      <c r="QW8" s="878">
        <f>IFERROR(INDEX('РП (ЛК 2.0)'!$E$26:$O$26,1,MATCH('Основной лист'!QW$7,'РП (ЛК 2.0)'!$E$17:$O$17,0)),0)</f>
        <v>0</v>
      </c>
      <c r="QX8" s="878">
        <f>IFERROR(INDEX('РП (ЛК 2.0)'!$E$26:$O$26,1,MATCH('Основной лист'!QX$7,'РП (ЛК 2.0)'!$E$17:$O$17,0)),0)</f>
        <v>0</v>
      </c>
      <c r="QY8" s="878">
        <f>IFERROR(INDEX('РП (ЛК 2.0)'!$E$26:$O$26,1,MATCH('Основной лист'!QY$7,'РП (ЛК 2.0)'!$E$17:$O$17,0)),0)</f>
        <v>0</v>
      </c>
      <c r="QZ8" s="878">
        <f>IFERROR(INDEX('РП (ЛК 2.0)'!$E$26:$O$26,1,MATCH('Основной лист'!QZ$7,'РП (ЛК 2.0)'!$E$17:$O$17,0)),0)</f>
        <v>0</v>
      </c>
      <c r="RA8" s="878">
        <f>IFERROR(INDEX('РП (ЛК 2.0)'!$E$26:$O$26,1,MATCH('Основной лист'!RA$7,'РП (ЛК 2.0)'!$E$17:$O$17,0)),0)</f>
        <v>0</v>
      </c>
      <c r="RB8" s="878">
        <f>IFERROR(INDEX('РП (ЛК 2.0)'!$E$26:$O$26,1,MATCH('Основной лист'!RB$7,'РП (ЛК 2.0)'!$E$17:$O$17,0)),0)</f>
        <v>0</v>
      </c>
      <c r="RC8" s="878">
        <f>IFERROR(INDEX('РП (ЛК 2.0)'!$E$26:$O$26,1,MATCH('Основной лист'!RC$7,'РП (ЛК 2.0)'!$E$17:$O$17,0)),0)</f>
        <v>0</v>
      </c>
      <c r="RD8" s="878">
        <f>IFERROR(INDEX('РП (ЛК 2.0)'!$E$26:$O$26,1,MATCH('Основной лист'!RD$7,'РП (ЛК 2.0)'!$E$17:$O$17,0)),0)</f>
        <v>0</v>
      </c>
      <c r="RE8" s="878">
        <f>IFERROR(INDEX('РП (ЛК 2.0)'!$E$26:$O$26,1,MATCH('Основной лист'!RE$7,'РП (ЛК 2.0)'!$E$17:$O$17,0)),0)</f>
        <v>0</v>
      </c>
      <c r="RF8" s="878">
        <f>IFERROR(INDEX('РП (ЛК 2.0)'!$E$26:$O$26,1,MATCH('Основной лист'!RF$7,'РП (ЛК 2.0)'!$E$17:$O$17,0)),0)</f>
        <v>0</v>
      </c>
      <c r="RG8" s="878">
        <f>IFERROR(INDEX('РП (ЛК 2.0)'!$E$26:$O$26,1,MATCH('Основной лист'!RG$7,'РП (ЛК 2.0)'!$E$17:$O$17,0)),0)</f>
        <v>0</v>
      </c>
      <c r="RH8" s="878">
        <f>IFERROR(INDEX('РП (ЛК 2.0)'!$E$26:$O$26,1,MATCH('Основной лист'!RH$7,'РП (ЛК 2.0)'!$E$17:$O$17,0)),0)</f>
        <v>0</v>
      </c>
      <c r="RI8" s="878">
        <f>IFERROR(INDEX('РП (ЛК 2.0)'!$E$26:$O$26,1,MATCH('Основной лист'!RI$7,'РП (ЛК 2.0)'!$E$17:$O$17,0)),0)</f>
        <v>0</v>
      </c>
      <c r="RJ8" s="878">
        <f>IFERROR(INDEX('РП (ЛК 2.0)'!$E$26:$O$26,1,MATCH('Основной лист'!RJ$7,'РП (ЛК 2.0)'!$E$17:$O$17,0)),0)</f>
        <v>0</v>
      </c>
      <c r="RK8" s="878">
        <f>IFERROR(INDEX('РП (ЛК 2.0)'!$E$26:$O$26,1,MATCH('Основной лист'!RK$7,'РП (ЛК 2.0)'!$E$17:$O$17,0)),0)</f>
        <v>0</v>
      </c>
      <c r="RL8" s="878">
        <f>IFERROR(INDEX('РП (ЛК 2.0)'!$E$26:$O$26,1,MATCH('Основной лист'!RL$7,'РП (ЛК 2.0)'!$E$17:$O$17,0)),0)</f>
        <v>0</v>
      </c>
      <c r="RM8" s="878">
        <f>IFERROR(INDEX('РП (ЛК 2.0)'!$E$26:$O$26,1,MATCH('Основной лист'!RM$7,'РП (ЛК 2.0)'!$E$17:$O$17,0)),0)</f>
        <v>0</v>
      </c>
      <c r="RN8" s="878">
        <f>IFERROR(INDEX('РП (ЛК 2.0)'!$E$26:$O$26,1,MATCH('Основной лист'!RN$7,'РП (ЛК 2.0)'!$E$17:$O$17,0)),0)</f>
        <v>0</v>
      </c>
      <c r="RO8" s="878">
        <f>IFERROR(INDEX('РП (ЛК 2.0)'!$E$26:$O$26,1,MATCH('Основной лист'!RO$7,'РП (ЛК 2.0)'!$E$17:$O$17,0)),0)</f>
        <v>0</v>
      </c>
      <c r="RP8" s="878">
        <f>IFERROR(INDEX('РП (ЛК 2.0)'!$E$26:$O$26,1,MATCH('Основной лист'!RP$7,'РП (ЛК 2.0)'!$E$17:$O$17,0)),0)</f>
        <v>0</v>
      </c>
      <c r="RQ8" s="878">
        <f>IFERROR(INDEX('РП (ЛК 2.0)'!$E$26:$O$26,1,MATCH('Основной лист'!RQ$7,'РП (ЛК 2.0)'!$E$17:$O$17,0)),0)</f>
        <v>0</v>
      </c>
      <c r="RR8" s="878">
        <f>IFERROR(INDEX('РП (ЛК 2.0)'!$E$26:$O$26,1,MATCH('Основной лист'!RR$7,'РП (ЛК 2.0)'!$E$17:$O$17,0)),0)</f>
        <v>0</v>
      </c>
      <c r="RS8" s="878">
        <f>IFERROR(INDEX('РП (ЛК 2.0)'!$E$26:$O$26,1,MATCH('Основной лист'!RS$7,'РП (ЛК 2.0)'!$E$17:$O$17,0)),0)</f>
        <v>0</v>
      </c>
      <c r="RT8" s="878">
        <f>IFERROR(INDEX('РП (ЛК 2.0)'!$E$26:$O$26,1,MATCH('Основной лист'!RT$7,'РП (ЛК 2.0)'!$E$17:$O$17,0)),0)</f>
        <v>0</v>
      </c>
      <c r="RU8" s="878">
        <f>IFERROR(INDEX('РП (ЛК 2.0)'!$E$26:$O$26,1,MATCH('Основной лист'!RU$7,'РП (ЛК 2.0)'!$E$17:$O$17,0)),0)</f>
        <v>0</v>
      </c>
      <c r="RV8" s="878">
        <f>IFERROR(INDEX('РП (ЛК 2.0)'!$E$26:$O$26,1,MATCH('Основной лист'!RV$7,'РП (ЛК 2.0)'!$E$17:$O$17,0)),0)</f>
        <v>0</v>
      </c>
      <c r="RW8" s="878">
        <f>IFERROR(INDEX('РП (ЛК 2.0)'!$E$26:$O$26,1,MATCH('Основной лист'!RW$7,'РП (ЛК 2.0)'!$E$17:$O$17,0)),0)</f>
        <v>0</v>
      </c>
      <c r="RX8" s="878">
        <f>IFERROR(INDEX('РП (ЛК 2.0)'!$E$26:$O$26,1,MATCH('Основной лист'!RX$7,'РП (ЛК 2.0)'!$E$17:$O$17,0)),0)</f>
        <v>0</v>
      </c>
      <c r="RY8" s="878">
        <f>IFERROR(INDEX('РП (ЛК 2.0)'!$E$26:$O$26,1,MATCH('Основной лист'!RY$7,'РП (ЛК 2.0)'!$E$17:$O$17,0)),0)</f>
        <v>0</v>
      </c>
      <c r="RZ8" s="878">
        <f>IFERROR(INDEX('РП (ЛК 2.0)'!$E$26:$O$26,1,MATCH('Основной лист'!RZ$7,'РП (ЛК 2.0)'!$E$17:$O$17,0)),0)</f>
        <v>0</v>
      </c>
      <c r="SA8" s="878">
        <f>IFERROR(INDEX('РП (ЛК 2.0)'!$E$26:$O$26,1,MATCH('Основной лист'!SA$7,'РП (ЛК 2.0)'!$E$17:$O$17,0)),0)</f>
        <v>0</v>
      </c>
      <c r="SB8" s="878">
        <f>IFERROR(INDEX('РП (ЛК 2.0)'!$E$26:$O$26,1,MATCH('Основной лист'!SB$7,'РП (ЛК 2.0)'!$E$17:$O$17,0)),0)</f>
        <v>0</v>
      </c>
      <c r="SC8" s="878">
        <f>IFERROR(INDEX('РП (ЛК 2.0)'!$E$26:$O$26,1,MATCH('Основной лист'!SC$7,'РП (ЛК 2.0)'!$E$17:$O$17,0)),0)</f>
        <v>0</v>
      </c>
      <c r="SD8" s="878">
        <f>IFERROR(INDEX('РП (ЛК 2.0)'!$E$26:$O$26,1,MATCH('Основной лист'!SD$7,'РП (ЛК 2.0)'!$E$17:$O$17,0)),0)</f>
        <v>0</v>
      </c>
      <c r="SE8" s="878">
        <f>IFERROR(INDEX('РП (ЛК 2.0)'!$E$26:$O$26,1,MATCH('Основной лист'!SE$7,'РП (ЛК 2.0)'!$E$17:$O$17,0)),0)</f>
        <v>0</v>
      </c>
      <c r="SF8" s="878">
        <f>IFERROR(INDEX('РП (ЛК 2.0)'!$E$26:$O$26,1,MATCH('Основной лист'!SF$7,'РП (ЛК 2.0)'!$E$17:$O$17,0)),0)</f>
        <v>0</v>
      </c>
      <c r="SG8" s="878">
        <f>IFERROR(INDEX('РП (ЛК 2.0)'!$E$26:$O$26,1,MATCH('Основной лист'!SG$7,'РП (ЛК 2.0)'!$E$17:$O$17,0)),0)</f>
        <v>0</v>
      </c>
      <c r="SH8" s="878">
        <f>IFERROR(INDEX('РП (ЛК 2.0)'!$E$26:$O$26,1,MATCH('Основной лист'!SH$7,'РП (ЛК 2.0)'!$E$17:$O$17,0)),0)</f>
        <v>0</v>
      </c>
      <c r="SI8" s="878">
        <f>IFERROR(INDEX('РП (ЛК 2.0)'!$E$26:$O$26,1,MATCH('Основной лист'!SI$7,'РП (ЛК 2.0)'!$E$17:$O$17,0)),0)</f>
        <v>0</v>
      </c>
      <c r="SJ8" s="878">
        <f>IFERROR(INDEX('РП (ЛК 2.0)'!$E$26:$O$26,1,MATCH('Основной лист'!SJ$7,'РП (ЛК 2.0)'!$E$17:$O$17,0)),0)</f>
        <v>0</v>
      </c>
      <c r="SK8" s="878">
        <f>IFERROR(INDEX('РП (ЛК 2.0)'!$E$26:$O$26,1,MATCH('Основной лист'!SK$7,'РП (ЛК 2.0)'!$E$17:$O$17,0)),0)</f>
        <v>0</v>
      </c>
      <c r="SL8" s="878">
        <f>IFERROR(INDEX('РП (ЛК 2.0)'!$E$26:$O$26,1,MATCH('Основной лист'!SL$7,'РП (ЛК 2.0)'!$E$17:$O$17,0)),0)</f>
        <v>0</v>
      </c>
      <c r="SM8" s="878">
        <f>IFERROR(INDEX('РП (ЛК 2.0)'!$E$26:$O$26,1,MATCH('Основной лист'!SM$7,'РП (ЛК 2.0)'!$E$17:$O$17,0)),0)</f>
        <v>0</v>
      </c>
      <c r="SN8" s="878">
        <f>IFERROR(INDEX('РП (ЛК 2.0)'!$E$26:$O$26,1,MATCH('Основной лист'!SN$7,'РП (ЛК 2.0)'!$E$17:$O$17,0)),0)</f>
        <v>0</v>
      </c>
      <c r="SO8" s="878">
        <f>IFERROR(INDEX('РП (ЛК 2.0)'!$E$26:$O$26,1,MATCH('Основной лист'!SO$7,'РП (ЛК 2.0)'!$E$17:$O$17,0)),0)</f>
        <v>0</v>
      </c>
      <c r="SP8" s="878">
        <f>IFERROR(INDEX('РП (ЛК 2.0)'!$E$26:$O$26,1,MATCH('Основной лист'!SP$7,'РП (ЛК 2.0)'!$E$17:$O$17,0)),0)</f>
        <v>0</v>
      </c>
      <c r="SQ8" s="878">
        <f>IFERROR(INDEX('РП (ЛК 2.0)'!$E$26:$O$26,1,MATCH('Основной лист'!SQ$7,'РП (ЛК 2.0)'!$E$17:$O$17,0)),0)</f>
        <v>0</v>
      </c>
      <c r="SR8" s="878">
        <f>IFERROR(INDEX('РП (ЛК 2.0)'!$E$26:$O$26,1,MATCH('Основной лист'!SR$7,'РП (ЛК 2.0)'!$E$17:$O$17,0)),0)</f>
        <v>0</v>
      </c>
      <c r="SS8" s="878">
        <f>IFERROR(INDEX('РП (ЛК 2.0)'!$E$26:$O$26,1,MATCH('Основной лист'!SS$7,'РП (ЛК 2.0)'!$E$17:$O$17,0)),0)</f>
        <v>0</v>
      </c>
      <c r="ST8" s="878">
        <f>IFERROR(INDEX('РП (ЛК 2.0)'!$E$26:$O$26,1,MATCH('Основной лист'!ST$7,'РП (ЛК 2.0)'!$E$17:$O$17,0)),0)</f>
        <v>0</v>
      </c>
      <c r="SU8" s="878">
        <f>IFERROR(INDEX('РП (ЛК 2.0)'!$E$26:$O$26,1,MATCH('Основной лист'!SU$7,'РП (ЛК 2.0)'!$E$17:$O$17,0)),0)</f>
        <v>0</v>
      </c>
      <c r="SV8" s="878">
        <f>IFERROR(INDEX('РП (ЛК 2.0)'!$E$26:$O$26,1,MATCH('Основной лист'!SV$7,'РП (ЛК 2.0)'!$E$17:$O$17,0)),0)</f>
        <v>0</v>
      </c>
      <c r="SW8" s="878">
        <f>IFERROR(INDEX('РП (ЛК 2.0)'!$E$26:$O$26,1,MATCH('Основной лист'!SW$7,'РП (ЛК 2.0)'!$E$17:$O$17,0)),0)</f>
        <v>0</v>
      </c>
      <c r="SX8" s="878">
        <f>IFERROR(INDEX('РП (ЛК 2.0)'!$E$26:$O$26,1,MATCH('Основной лист'!SX$7,'РП (ЛК 2.0)'!$E$17:$O$17,0)),0)</f>
        <v>0</v>
      </c>
      <c r="SY8" s="878">
        <f>IFERROR(INDEX('РП (ЛК 2.0)'!$E$26:$O$26,1,MATCH('Основной лист'!SY$7,'РП (ЛК 2.0)'!$E$17:$O$17,0)),0)</f>
        <v>0</v>
      </c>
      <c r="SZ8" s="878">
        <f>IFERROR(INDEX('РП (ЛК 2.0)'!$E$26:$O$26,1,MATCH('Основной лист'!SZ$7,'РП (ЛК 2.0)'!$E$17:$O$17,0)),0)</f>
        <v>0</v>
      </c>
      <c r="TA8" s="878">
        <f>IFERROR(INDEX('РП (ЛК 2.0)'!$E$26:$O$26,1,MATCH('Основной лист'!TA$7,'РП (ЛК 2.0)'!$E$17:$O$17,0)),0)</f>
        <v>0</v>
      </c>
      <c r="TB8" s="878">
        <f>IFERROR(INDEX('РП (ЛК 2.0)'!$E$26:$O$26,1,MATCH('Основной лист'!TB$7,'РП (ЛК 2.0)'!$E$17:$O$17,0)),0)</f>
        <v>0</v>
      </c>
      <c r="TC8" s="878">
        <f>IFERROR(INDEX('РП (ЛК 2.0)'!$E$26:$O$26,1,MATCH('Основной лист'!TC$7,'РП (ЛК 2.0)'!$E$17:$O$17,0)),0)</f>
        <v>0</v>
      </c>
      <c r="TD8" s="878">
        <f>IFERROR(INDEX('РП (ЛК 2.0)'!$E$26:$O$26,1,MATCH('Основной лист'!TD$7,'РП (ЛК 2.0)'!$E$17:$O$17,0)),0)</f>
        <v>0</v>
      </c>
      <c r="TE8" s="878">
        <f>IFERROR(INDEX('РП (ЛК 2.0)'!$E$26:$O$26,1,MATCH('Основной лист'!TE$7,'РП (ЛК 2.0)'!$E$17:$O$17,0)),0)</f>
        <v>0</v>
      </c>
      <c r="TF8" s="878">
        <f>IFERROR(INDEX('РП (ЛК 2.0)'!$E$26:$O$26,1,MATCH('Основной лист'!TF$7,'РП (ЛК 2.0)'!$E$17:$O$17,0)),0)</f>
        <v>0</v>
      </c>
      <c r="TG8" s="878">
        <f>IFERROR(INDEX('РП (ЛК 2.0)'!$E$26:$O$26,1,MATCH('Основной лист'!TG$7,'РП (ЛК 2.0)'!$E$17:$O$17,0)),0)</f>
        <v>0</v>
      </c>
      <c r="TH8" s="878">
        <f>IFERROR(INDEX('РП (ЛК 2.0)'!$E$26:$O$26,1,MATCH('Основной лист'!TH$7,'РП (ЛК 2.0)'!$E$17:$O$17,0)),0)</f>
        <v>0</v>
      </c>
      <c r="TI8" s="878">
        <f>IFERROR(INDEX('РП (ЛК 2.0)'!$E$26:$O$26,1,MATCH('Основной лист'!TI$7,'РП (ЛК 2.0)'!$E$17:$O$17,0)),0)</f>
        <v>0</v>
      </c>
      <c r="TJ8" s="878">
        <f>IFERROR(INDEX('РП (ЛК 2.0)'!$E$26:$O$26,1,MATCH('Основной лист'!TJ$7,'РП (ЛК 2.0)'!$E$17:$O$17,0)),0)</f>
        <v>0</v>
      </c>
      <c r="TK8" s="878">
        <f>IFERROR(INDEX('РП (ЛК 2.0)'!$E$26:$O$26,1,MATCH('Основной лист'!TK$7,'РП (ЛК 2.0)'!$E$17:$O$17,0)),0)</f>
        <v>0</v>
      </c>
      <c r="TL8" s="878">
        <f>IFERROR(INDEX('РП (ЛК 2.0)'!$E$26:$O$26,1,MATCH('Основной лист'!TL$7,'РП (ЛК 2.0)'!$E$17:$O$17,0)),0)</f>
        <v>0</v>
      </c>
      <c r="TM8" s="878">
        <f>IFERROR(INDEX('РП (ЛК 2.0)'!$E$26:$O$26,1,MATCH('Основной лист'!TM$7,'РП (ЛК 2.0)'!$E$17:$O$17,0)),0)</f>
        <v>0</v>
      </c>
      <c r="TN8" s="878">
        <f>IFERROR(INDEX('РП (ЛК 2.0)'!$E$26:$O$26,1,MATCH('Основной лист'!TN$7,'РП (ЛК 2.0)'!$E$17:$O$17,0)),0)</f>
        <v>0</v>
      </c>
      <c r="TO8" s="878">
        <f>IFERROR(INDEX('РП (ЛК 2.0)'!$E$26:$O$26,1,MATCH('Основной лист'!TO$7,'РП (ЛК 2.0)'!$E$17:$O$17,0)),0)</f>
        <v>0</v>
      </c>
      <c r="TP8" s="878">
        <f>IFERROR(INDEX('РП (ЛК 2.0)'!$E$26:$O$26,1,MATCH('Основной лист'!TP$7,'РП (ЛК 2.0)'!$E$17:$O$17,0)),0)</f>
        <v>0</v>
      </c>
      <c r="TQ8" s="878">
        <f>IFERROR(INDEX('РП (ЛК 2.0)'!$E$26:$O$26,1,MATCH('Основной лист'!TQ$7,'РП (ЛК 2.0)'!$E$17:$O$17,0)),0)</f>
        <v>0</v>
      </c>
      <c r="TR8" s="878">
        <f>IFERROR(INDEX('РП (ЛК 2.0)'!$E$26:$O$26,1,MATCH('Основной лист'!TR$7,'РП (ЛК 2.0)'!$E$17:$O$17,0)),0)</f>
        <v>0</v>
      </c>
      <c r="TS8" s="878">
        <f>IFERROR(INDEX('РП (ЛК 2.0)'!$E$26:$O$26,1,MATCH('Основной лист'!TS$7,'РП (ЛК 2.0)'!$E$17:$O$17,0)),0)</f>
        <v>0</v>
      </c>
      <c r="TT8" s="878">
        <f>IFERROR(INDEX('РП (ЛК 2.0)'!$E$26:$O$26,1,MATCH('Основной лист'!TT$7,'РП (ЛК 2.0)'!$E$17:$O$17,0)),0)</f>
        <v>0</v>
      </c>
      <c r="TU8" s="878">
        <f>IFERROR(INDEX('РП (ЛК 2.0)'!$E$26:$O$26,1,MATCH('Основной лист'!TU$7,'РП (ЛК 2.0)'!$E$17:$O$17,0)),0)</f>
        <v>0</v>
      </c>
      <c r="TV8" s="878">
        <f>IFERROR(INDEX('РП (ЛК 2.0)'!$E$26:$O$26,1,MATCH('Основной лист'!TV$7,'РП (ЛК 2.0)'!$E$17:$O$17,0)),0)</f>
        <v>0</v>
      </c>
      <c r="TW8" s="878">
        <f>IFERROR(INDEX('РП (ЛК 2.0)'!$E$26:$O$26,1,MATCH('Основной лист'!TW$7,'РП (ЛК 2.0)'!$E$17:$O$17,0)),0)</f>
        <v>0</v>
      </c>
      <c r="TX8" s="878">
        <f>IFERROR(INDEX('РП (ЛК 2.0)'!$E$26:$O$26,1,MATCH('Основной лист'!TX$7,'РП (ЛК 2.0)'!$E$17:$O$17,0)),0)</f>
        <v>0</v>
      </c>
      <c r="TY8" s="878">
        <f>IFERROR(INDEX('РП (ЛК 2.0)'!$E$26:$O$26,1,MATCH('Основной лист'!TY$7,'РП (ЛК 2.0)'!$E$17:$O$17,0)),0)</f>
        <v>0</v>
      </c>
      <c r="TZ8" s="878">
        <f>IFERROR(INDEX('РП (ЛК 2.0)'!$E$26:$O$26,1,MATCH('Основной лист'!TZ$7,'РП (ЛК 2.0)'!$E$17:$O$17,0)),0)</f>
        <v>0</v>
      </c>
      <c r="UA8" s="878">
        <f>IFERROR(INDEX('РП (ЛК 2.0)'!$E$26:$O$26,1,MATCH('Основной лист'!UA$7,'РП (ЛК 2.0)'!$E$17:$O$17,0)),0)</f>
        <v>0</v>
      </c>
      <c r="UB8" s="878">
        <f>IFERROR(INDEX('РП (ЛК 2.0)'!$E$26:$O$26,1,MATCH('Основной лист'!UB$7,'РП (ЛК 2.0)'!$E$17:$O$17,0)),0)</f>
        <v>0</v>
      </c>
      <c r="UC8" s="878">
        <f>IFERROR(INDEX('РП (ЛК 2.0)'!$E$26:$O$26,1,MATCH('Основной лист'!UC$7,'РП (ЛК 2.0)'!$E$17:$O$17,0)),0)</f>
        <v>0</v>
      </c>
      <c r="UD8" s="878">
        <f>IFERROR(INDEX('РП (ЛК 2.0)'!$E$26:$O$26,1,MATCH('Основной лист'!UD$7,'РП (ЛК 2.0)'!$E$17:$O$17,0)),0)</f>
        <v>0</v>
      </c>
      <c r="UE8" s="878">
        <f>IFERROR(INDEX('РП (ЛК 2.0)'!$E$26:$O$26,1,MATCH('Основной лист'!UE$7,'РП (ЛК 2.0)'!$E$17:$O$17,0)),0)</f>
        <v>0</v>
      </c>
      <c r="UF8" s="878">
        <f>IFERROR(INDEX('РП (ЛК 2.0)'!$E$26:$O$26,1,MATCH('Основной лист'!UF$7,'РП (ЛК 2.0)'!$E$17:$O$17,0)),0)</f>
        <v>0</v>
      </c>
      <c r="UG8" s="878">
        <f>IFERROR(INDEX('РП (ЛК 2.0)'!$E$26:$O$26,1,MATCH('Основной лист'!UG$7,'РП (ЛК 2.0)'!$E$17:$O$17,0)),0)</f>
        <v>0</v>
      </c>
      <c r="UH8" s="878">
        <f>IFERROR(INDEX('РП (ЛК 2.0)'!$E$26:$O$26,1,MATCH('Основной лист'!UH$7,'РП (ЛК 2.0)'!$E$17:$O$17,0)),0)</f>
        <v>0</v>
      </c>
      <c r="UI8" s="878">
        <f>IFERROR(INDEX('РП (ЛК 2.0)'!$E$26:$O$26,1,MATCH('Основной лист'!UI$7,'РП (ЛК 2.0)'!$E$17:$O$17,0)),0)</f>
        <v>0</v>
      </c>
      <c r="UJ8" s="878">
        <f>IFERROR(INDEX('РП (ЛК 2.0)'!$E$26:$O$26,1,MATCH('Основной лист'!UJ$7,'РП (ЛК 2.0)'!$E$17:$O$17,0)),0)</f>
        <v>0</v>
      </c>
      <c r="UK8" s="878">
        <f>IFERROR(INDEX('РП (ЛК 2.0)'!$E$26:$O$26,1,MATCH('Основной лист'!UK$7,'РП (ЛК 2.0)'!$E$17:$O$17,0)),0)</f>
        <v>0</v>
      </c>
      <c r="UL8" s="878">
        <f>IFERROR(INDEX('РП (ЛК 2.0)'!$E$26:$O$26,1,MATCH('Основной лист'!UL$7,'РП (ЛК 2.0)'!$E$17:$O$17,0)),0)</f>
        <v>0</v>
      </c>
      <c r="UM8" s="878">
        <f>IFERROR(INDEX('РП (ЛК 2.0)'!$E$26:$O$26,1,MATCH('Основной лист'!UM$7,'РП (ЛК 2.0)'!$E$17:$O$17,0)),0)</f>
        <v>0</v>
      </c>
      <c r="UN8" s="878">
        <f>IFERROR(INDEX('РП (ЛК 2.0)'!$E$26:$O$26,1,MATCH('Основной лист'!UN$7,'РП (ЛК 2.0)'!$E$17:$O$17,0)),0)</f>
        <v>0</v>
      </c>
      <c r="UO8" s="878">
        <f>IFERROR(INDEX('РП (ЛК 2.0)'!$E$26:$O$26,1,MATCH('Основной лист'!UO$7,'РП (ЛК 2.0)'!$E$17:$O$17,0)),0)</f>
        <v>0</v>
      </c>
      <c r="UP8" s="878">
        <f>IFERROR(INDEX('РП (ЛК 2.0)'!$E$26:$O$26,1,MATCH('Основной лист'!UP$7,'РП (ЛК 2.0)'!$E$17:$O$17,0)),0)</f>
        <v>0</v>
      </c>
      <c r="UQ8" s="878">
        <f>IFERROR(INDEX('РП (ЛК 2.0)'!$E$26:$O$26,1,MATCH('Основной лист'!UQ$7,'РП (ЛК 2.0)'!$E$17:$O$17,0)),0)</f>
        <v>0</v>
      </c>
      <c r="UR8" s="878">
        <f>IFERROR(INDEX('РП (ЛК 2.0)'!$E$26:$O$26,1,MATCH('Основной лист'!UR$7,'РП (ЛК 2.0)'!$E$17:$O$17,0)),0)</f>
        <v>0</v>
      </c>
      <c r="US8" s="878">
        <f>IFERROR(INDEX('РП (ЛК 2.0)'!$E$26:$O$26,1,MATCH('Основной лист'!US$7,'РП (ЛК 2.0)'!$E$17:$O$17,0)),0)</f>
        <v>0</v>
      </c>
      <c r="UT8" s="878">
        <f>IFERROR(INDEX('РП (ЛК 2.0)'!$E$26:$O$26,1,MATCH('Основной лист'!UT$7,'РП (ЛК 2.0)'!$E$17:$O$17,0)),0)</f>
        <v>0</v>
      </c>
      <c r="UU8" s="878">
        <f>IFERROR(INDEX('РП (ЛК 2.0)'!$E$26:$O$26,1,MATCH('Основной лист'!UU$7,'РП (ЛК 2.0)'!$E$17:$O$17,0)),0)</f>
        <v>0</v>
      </c>
      <c r="UV8" s="878">
        <f>IFERROR(INDEX('РП (ЛК 2.0)'!$E$26:$O$26,1,MATCH('Основной лист'!UV$7,'РП (ЛК 2.0)'!$E$17:$O$17,0)),0)</f>
        <v>0</v>
      </c>
      <c r="UW8" s="878">
        <f>IFERROR(INDEX('РП (ЛК 2.0)'!$E$26:$O$26,1,MATCH('Основной лист'!UW$7,'РП (ЛК 2.0)'!$E$17:$O$17,0)),0)</f>
        <v>0</v>
      </c>
      <c r="UX8" s="878">
        <f>IFERROR(INDEX('РП (ЛК 2.0)'!$E$26:$O$26,1,MATCH('Основной лист'!UX$7,'РП (ЛК 2.0)'!$E$17:$O$17,0)),0)</f>
        <v>0</v>
      </c>
      <c r="UY8" s="878">
        <f>IFERROR(INDEX('РП (ЛК 2.0)'!$E$26:$O$26,1,MATCH('Основной лист'!UY$7,'РП (ЛК 2.0)'!$E$17:$O$17,0)),0)</f>
        <v>0</v>
      </c>
      <c r="UZ8" s="878">
        <f>IFERROR(INDEX('РП (ЛК 2.0)'!$E$26:$O$26,1,MATCH('Основной лист'!UZ$7,'РП (ЛК 2.0)'!$E$17:$O$17,0)),0)</f>
        <v>0</v>
      </c>
      <c r="VA8" s="878">
        <f>IFERROR(INDEX('РП (ЛК 2.0)'!$E$26:$O$26,1,MATCH('Основной лист'!VA$7,'РП (ЛК 2.0)'!$E$17:$O$17,0)),0)</f>
        <v>0</v>
      </c>
      <c r="VB8" s="878">
        <f>IFERROR(INDEX('РП (ЛК 2.0)'!$E$26:$O$26,1,MATCH('Основной лист'!VB$7,'РП (ЛК 2.0)'!$E$17:$O$17,0)),0)</f>
        <v>0</v>
      </c>
      <c r="VC8" s="878">
        <f>IFERROR(INDEX('РП (ЛК 2.0)'!$E$26:$O$26,1,MATCH('Основной лист'!VC$7,'РП (ЛК 2.0)'!$E$17:$O$17,0)),0)</f>
        <v>0</v>
      </c>
      <c r="VD8" s="878">
        <f>IFERROR(INDEX('РП (ЛК 2.0)'!$E$26:$O$26,1,MATCH('Основной лист'!VD$7,'РП (ЛК 2.0)'!$E$17:$O$17,0)),0)</f>
        <v>0</v>
      </c>
      <c r="VE8" s="878">
        <f>IFERROR(INDEX('РП (ЛК 2.0)'!$E$26:$O$26,1,MATCH('Основной лист'!VE$7,'РП (ЛК 2.0)'!$E$17:$O$17,0)),0)</f>
        <v>0</v>
      </c>
      <c r="VF8" s="878">
        <f>IFERROR(INDEX('РП (ЛК 2.0)'!$E$26:$O$26,1,MATCH('Основной лист'!VF$7,'РП (ЛК 2.0)'!$E$17:$O$17,0)),0)</f>
        <v>0</v>
      </c>
      <c r="VG8" s="878">
        <f>IFERROR(INDEX('РП (ЛК 2.0)'!$E$26:$O$26,1,MATCH('Основной лист'!VG$7,'РП (ЛК 2.0)'!$E$17:$O$17,0)),0)</f>
        <v>0</v>
      </c>
      <c r="VH8" s="878">
        <f>IFERROR(INDEX('РП (ЛК 2.0)'!$E$26:$O$26,1,MATCH('Основной лист'!VH$7,'РП (ЛК 2.0)'!$E$17:$O$17,0)),0)</f>
        <v>0</v>
      </c>
      <c r="VI8" s="878">
        <f>IFERROR(INDEX('РП (ЛК 2.0)'!$E$26:$O$26,1,MATCH('Основной лист'!VI$7,'РП (ЛК 2.0)'!$E$17:$O$17,0)),0)</f>
        <v>0</v>
      </c>
      <c r="VJ8" s="878">
        <f>IFERROR(INDEX('РП (ЛК 2.0)'!$E$26:$O$26,1,MATCH('Основной лист'!VJ$7,'РП (ЛК 2.0)'!$E$17:$O$17,0)),0)</f>
        <v>0</v>
      </c>
      <c r="VK8" s="878">
        <f>IFERROR(INDEX('РП (ЛК 2.0)'!$E$26:$O$26,1,MATCH('Основной лист'!VK$7,'РП (ЛК 2.0)'!$E$17:$O$17,0)),0)</f>
        <v>0</v>
      </c>
      <c r="VL8" s="878">
        <f>IFERROR(INDEX('РП (ЛК 2.0)'!$E$26:$O$26,1,MATCH('Основной лист'!VL$7,'РП (ЛК 2.0)'!$E$17:$O$17,0)),0)</f>
        <v>0</v>
      </c>
      <c r="VM8" s="878">
        <f>IFERROR(INDEX('РП (ЛК 2.0)'!$E$26:$O$26,1,MATCH('Основной лист'!VM$7,'РП (ЛК 2.0)'!$E$17:$O$17,0)),0)</f>
        <v>0</v>
      </c>
      <c r="VN8" s="878">
        <f>IFERROR(INDEX('РП (ЛК 2.0)'!$E$26:$O$26,1,MATCH('Основной лист'!VN$7,'РП (ЛК 2.0)'!$E$17:$O$17,0)),0)</f>
        <v>0</v>
      </c>
      <c r="VO8" s="878">
        <f>IFERROR(INDEX('РП (ЛК 2.0)'!$E$26:$O$26,1,MATCH('Основной лист'!VO$7,'РП (ЛК 2.0)'!$E$17:$O$17,0)),0)</f>
        <v>0</v>
      </c>
      <c r="VP8" s="878">
        <f>IFERROR(INDEX('РП (ЛК 2.0)'!$E$26:$O$26,1,MATCH('Основной лист'!VP$7,'РП (ЛК 2.0)'!$E$17:$O$17,0)),0)</f>
        <v>0</v>
      </c>
      <c r="VQ8" s="878">
        <f>IFERROR(INDEX('РП (ЛК 2.0)'!$E$26:$O$26,1,MATCH('Основной лист'!VQ$7,'РП (ЛК 2.0)'!$E$17:$O$17,0)),0)</f>
        <v>0</v>
      </c>
      <c r="VR8" s="878">
        <f>IFERROR(INDEX('РП (ЛК 2.0)'!$E$26:$O$26,1,MATCH('Основной лист'!VR$7,'РП (ЛК 2.0)'!$E$17:$O$17,0)),0)</f>
        <v>0</v>
      </c>
      <c r="VS8" s="878">
        <f>IFERROR(INDEX('РП (ЛК 2.0)'!$E$26:$O$26,1,MATCH('Основной лист'!VS$7,'РП (ЛК 2.0)'!$E$17:$O$17,0)),0)</f>
        <v>0</v>
      </c>
      <c r="VT8" s="878">
        <f>IFERROR(INDEX('РП (ЛК 2.0)'!$E$26:$O$26,1,MATCH('Основной лист'!VT$7,'РП (ЛК 2.0)'!$E$17:$O$17,0)),0)</f>
        <v>0</v>
      </c>
      <c r="VU8" s="878">
        <f>IFERROR(INDEX('РП (ЛК 2.0)'!$E$26:$O$26,1,MATCH('Основной лист'!VU$7,'РП (ЛК 2.0)'!$E$17:$O$17,0)),0)</f>
        <v>0</v>
      </c>
      <c r="VV8" s="878">
        <f>IFERROR(INDEX('РП (ЛК 2.0)'!$E$26:$O$26,1,MATCH('Основной лист'!VV$7,'РП (ЛК 2.0)'!$E$17:$O$17,0)),0)</f>
        <v>0</v>
      </c>
      <c r="VW8" s="878">
        <f>IFERROR(INDEX('РП (ЛК 2.0)'!$E$26:$O$26,1,MATCH('Основной лист'!VW$7,'РП (ЛК 2.0)'!$E$17:$O$17,0)),0)</f>
        <v>0</v>
      </c>
      <c r="VX8" s="878">
        <f>IFERROR(INDEX('РП (ЛК 2.0)'!$E$26:$O$26,1,MATCH('Основной лист'!VX$7,'РП (ЛК 2.0)'!$E$17:$O$17,0)),0)</f>
        <v>0</v>
      </c>
      <c r="VY8" s="878">
        <f>IFERROR(INDEX('РП (ЛК 2.0)'!$E$26:$O$26,1,MATCH('Основной лист'!VY$7,'РП (ЛК 2.0)'!$E$17:$O$17,0)),0)</f>
        <v>0</v>
      </c>
      <c r="VZ8" s="878">
        <f>IFERROR(INDEX('РП (ЛК 2.0)'!$E$26:$O$26,1,MATCH('Основной лист'!VZ$7,'РП (ЛК 2.0)'!$E$17:$O$17,0)),0)</f>
        <v>0</v>
      </c>
      <c r="WA8" s="878">
        <f>IFERROR(INDEX('РП (ЛК 2.0)'!$E$26:$O$26,1,MATCH('Основной лист'!WA$7,'РП (ЛК 2.0)'!$E$17:$O$17,0)),0)</f>
        <v>0</v>
      </c>
      <c r="WB8" s="878">
        <f>IFERROR(INDEX('РП (ЛК 2.0)'!$E$26:$O$26,1,MATCH('Основной лист'!WB$7,'РП (ЛК 2.0)'!$E$17:$O$17,0)),0)</f>
        <v>0</v>
      </c>
      <c r="WC8" s="878">
        <f>IFERROR(INDEX('РП (ЛК 2.0)'!$E$26:$O$26,1,MATCH('Основной лист'!WC$7,'РП (ЛК 2.0)'!$E$17:$O$17,0)),0)</f>
        <v>0</v>
      </c>
      <c r="WD8" s="878">
        <f>IFERROR(INDEX('РП (ЛК 2.0)'!$E$26:$O$26,1,MATCH('Основной лист'!WD$7,'РП (ЛК 2.0)'!$E$17:$O$17,0)),0)</f>
        <v>0</v>
      </c>
      <c r="WE8" s="878">
        <f>IFERROR(INDEX('РП (ЛК 2.0)'!$E$26:$O$26,1,MATCH('Основной лист'!WE$7,'РП (ЛК 2.0)'!$E$17:$O$17,0)),0)</f>
        <v>0</v>
      </c>
      <c r="WF8" s="878">
        <f>IFERROR(INDEX('РП (ЛК 2.0)'!$E$26:$O$26,1,MATCH('Основной лист'!WF$7,'РП (ЛК 2.0)'!$E$17:$O$17,0)),0)</f>
        <v>0</v>
      </c>
      <c r="WG8" s="878">
        <f>IFERROR(INDEX('РП (ЛК 2.0)'!$E$26:$O$26,1,MATCH('Основной лист'!WG$7,'РП (ЛК 2.0)'!$E$17:$O$17,0)),0)</f>
        <v>0</v>
      </c>
      <c r="WH8" s="878">
        <f>IFERROR(INDEX('РП (ЛК 2.0)'!$E$26:$O$26,1,MATCH('Основной лист'!WH$7,'РП (ЛК 2.0)'!$E$17:$O$17,0)),0)</f>
        <v>0</v>
      </c>
      <c r="WI8" s="878">
        <f>IFERROR(INDEX('РП (ЛК 2.0)'!$E$26:$O$26,1,MATCH('Основной лист'!WI$7,'РП (ЛК 2.0)'!$E$17:$O$17,0)),0)</f>
        <v>0</v>
      </c>
      <c r="WJ8" s="878">
        <f>IFERROR(INDEX('РП (ЛК 2.0)'!$E$26:$O$26,1,MATCH('Основной лист'!WJ$7,'РП (ЛК 2.0)'!$E$17:$O$17,0)),0)</f>
        <v>0</v>
      </c>
      <c r="WK8" s="878">
        <f>IFERROR(INDEX('РП (ЛК 2.0)'!$E$26:$O$26,1,MATCH('Основной лист'!WK$7,'РП (ЛК 2.0)'!$E$17:$O$17,0)),0)</f>
        <v>0</v>
      </c>
      <c r="WL8" s="878">
        <f>IFERROR(INDEX('РП (ЛК 2.0)'!$E$26:$O$26,1,MATCH('Основной лист'!WL$7,'РП (ЛК 2.0)'!$E$17:$O$17,0)),0)</f>
        <v>0</v>
      </c>
      <c r="WM8" s="878">
        <f>IFERROR(INDEX('РП (ЛК 2.0)'!$E$26:$O$26,1,MATCH('Основной лист'!WM$7,'РП (ЛК 2.0)'!$E$17:$O$17,0)),0)</f>
        <v>0</v>
      </c>
      <c r="WN8" s="878">
        <f>IFERROR(INDEX('РП (ЛК 2.0)'!$E$26:$O$26,1,MATCH('Основной лист'!WN$7,'РП (ЛК 2.0)'!$E$17:$O$17,0)),0)</f>
        <v>0</v>
      </c>
      <c r="WO8" s="878">
        <f>IFERROR(INDEX('РП (ЛК 2.0)'!$E$26:$O$26,1,MATCH('Основной лист'!WO$7,'РП (ЛК 2.0)'!$E$17:$O$17,0)),0)</f>
        <v>0</v>
      </c>
      <c r="WP8" s="878">
        <f>IFERROR(INDEX('РП (ЛК 2.0)'!$E$26:$O$26,1,MATCH('Основной лист'!WP$7,'РП (ЛК 2.0)'!$E$17:$O$17,0)),0)</f>
        <v>0</v>
      </c>
      <c r="WQ8" s="878">
        <f>IFERROR(INDEX('РП (ЛК 2.0)'!$E$26:$O$26,1,MATCH('Основной лист'!WQ$7,'РП (ЛК 2.0)'!$E$17:$O$17,0)),0)</f>
        <v>0</v>
      </c>
      <c r="WR8" s="878">
        <f>IFERROR(INDEX('РП (ЛК 2.0)'!$E$26:$O$26,1,MATCH('Основной лист'!WR$7,'РП (ЛК 2.0)'!$E$17:$O$17,0)),0)</f>
        <v>0</v>
      </c>
      <c r="WS8" s="878">
        <f>IFERROR(INDEX('РП (ЛК 2.0)'!$E$26:$O$26,1,MATCH('Основной лист'!WS$7,'РП (ЛК 2.0)'!$E$17:$O$17,0)),0)</f>
        <v>0</v>
      </c>
      <c r="WT8" s="878">
        <f>IFERROR(INDEX('РП (ЛК 2.0)'!$E$26:$O$26,1,MATCH('Основной лист'!WT$7,'РП (ЛК 2.0)'!$E$17:$O$17,0)),0)</f>
        <v>0</v>
      </c>
      <c r="WU8" s="878">
        <f>IFERROR(INDEX('РП (ЛК 2.0)'!$E$26:$O$26,1,MATCH('Основной лист'!WU$7,'РП (ЛК 2.0)'!$E$17:$O$17,0)),0)</f>
        <v>0</v>
      </c>
      <c r="WV8" s="878">
        <f>IFERROR(INDEX('РП (ЛК 2.0)'!$E$26:$O$26,1,MATCH('Основной лист'!WV$7,'РП (ЛК 2.0)'!$E$17:$O$17,0)),0)</f>
        <v>0</v>
      </c>
      <c r="WW8" s="878">
        <f>IFERROR(INDEX('РП (ЛК 2.0)'!$E$26:$O$26,1,MATCH('Основной лист'!WW$7,'РП (ЛК 2.0)'!$E$17:$O$17,0)),0)</f>
        <v>0</v>
      </c>
      <c r="WX8" s="878">
        <f>IFERROR(INDEX('РП (ЛК 2.0)'!$E$26:$O$26,1,MATCH('Основной лист'!WX$7,'РП (ЛК 2.0)'!$E$17:$O$17,0)),0)</f>
        <v>0</v>
      </c>
      <c r="WY8" s="878">
        <f>IFERROR(INDEX('РП (ЛК 2.0)'!$E$26:$O$26,1,MATCH('Основной лист'!WY$7,'РП (ЛК 2.0)'!$E$17:$O$17,0)),0)</f>
        <v>0</v>
      </c>
      <c r="WZ8" s="878">
        <f>IFERROR(INDEX('РП (ЛК 2.0)'!$E$26:$O$26,1,MATCH('Основной лист'!WZ$7,'РП (ЛК 2.0)'!$E$17:$O$17,0)),0)</f>
        <v>0</v>
      </c>
      <c r="XA8" s="878">
        <f>IFERROR(INDEX('РП (ЛК 2.0)'!$E$26:$O$26,1,MATCH('Основной лист'!XA$7,'РП (ЛК 2.0)'!$E$17:$O$17,0)),0)</f>
        <v>0</v>
      </c>
      <c r="XB8" s="878">
        <f>IFERROR(INDEX('РП (ЛК 2.0)'!$E$26:$O$26,1,MATCH('Основной лист'!XB$7,'РП (ЛК 2.0)'!$E$17:$O$17,0)),0)</f>
        <v>0</v>
      </c>
      <c r="XC8" s="878">
        <f>IFERROR(INDEX('РП (ЛК 2.0)'!$E$26:$O$26,1,MATCH('Основной лист'!XC$7,'РП (ЛК 2.0)'!$E$17:$O$17,0)),0)</f>
        <v>0</v>
      </c>
      <c r="XD8" s="878">
        <f>IFERROR(INDEX('РП (ЛК 2.0)'!$E$26:$O$26,1,MATCH('Основной лист'!XD$7,'РП (ЛК 2.0)'!$E$17:$O$17,0)),0)</f>
        <v>0</v>
      </c>
      <c r="XE8" s="878">
        <f>IFERROR(INDEX('РП (ЛК 2.0)'!$E$26:$O$26,1,MATCH('Основной лист'!XE$7,'РП (ЛК 2.0)'!$E$17:$O$17,0)),0)</f>
        <v>0</v>
      </c>
      <c r="XF8" s="878">
        <f>IFERROR(INDEX('РП (ЛК 2.0)'!$E$26:$O$26,1,MATCH('Основной лист'!XF$7,'РП (ЛК 2.0)'!$E$17:$O$17,0)),0)</f>
        <v>0</v>
      </c>
      <c r="XG8" s="878">
        <f>IFERROR(INDEX('РП (ЛК 2.0)'!$E$26:$O$26,1,MATCH('Основной лист'!XG$7,'РП (ЛК 2.0)'!$E$17:$O$17,0)),0)</f>
        <v>0</v>
      </c>
      <c r="XH8" s="878">
        <f>IFERROR(INDEX('РП (ЛК 2.0)'!$E$26:$O$26,1,MATCH('Основной лист'!XH$7,'РП (ЛК 2.0)'!$E$17:$O$17,0)),0)</f>
        <v>0</v>
      </c>
      <c r="XI8" s="878">
        <f>IFERROR(INDEX('РП (ЛК 2.0)'!$E$26:$O$26,1,MATCH('Основной лист'!XI$7,'РП (ЛК 2.0)'!$E$17:$O$17,0)),0)</f>
        <v>0</v>
      </c>
      <c r="XJ8" s="878">
        <f>IFERROR(INDEX('РП (ЛК 2.0)'!$E$26:$O$26,1,MATCH('Основной лист'!XJ$7,'РП (ЛК 2.0)'!$E$17:$O$17,0)),0)</f>
        <v>0</v>
      </c>
      <c r="XK8" s="878">
        <f>IFERROR(INDEX('РП (ЛК 2.0)'!$E$26:$O$26,1,MATCH('Основной лист'!XK$7,'РП (ЛК 2.0)'!$E$17:$O$17,0)),0)</f>
        <v>0</v>
      </c>
      <c r="XL8" s="878">
        <f>IFERROR(INDEX('РП (ЛК 2.0)'!$E$26:$O$26,1,MATCH('Основной лист'!XL$7,'РП (ЛК 2.0)'!$E$17:$O$17,0)),0)</f>
        <v>0</v>
      </c>
      <c r="XM8" s="878">
        <f>IFERROR(INDEX('РП (ЛК 2.0)'!$E$26:$O$26,1,MATCH('Основной лист'!XM$7,'РП (ЛК 2.0)'!$E$17:$O$17,0)),0)</f>
        <v>0</v>
      </c>
      <c r="XN8" s="878">
        <f>IFERROR(INDEX('РП (ЛК 2.0)'!$E$26:$O$26,1,MATCH('Основной лист'!XN$7,'РП (ЛК 2.0)'!$E$17:$O$17,0)),0)</f>
        <v>0</v>
      </c>
      <c r="XO8" s="878">
        <f>IFERROR(INDEX('РП (ЛК 2.0)'!$E$26:$O$26,1,MATCH('Основной лист'!XO$7,'РП (ЛК 2.0)'!$E$17:$O$17,0)),0)</f>
        <v>0</v>
      </c>
      <c r="XP8" s="878">
        <f>IFERROR(INDEX('РП (ЛК 2.0)'!$E$26:$O$26,1,MATCH('Основной лист'!XP$7,'РП (ЛК 2.0)'!$E$17:$O$17,0)),0)</f>
        <v>0</v>
      </c>
      <c r="XQ8" s="878">
        <f>IFERROR(INDEX('РП (ЛК 2.0)'!$E$26:$O$26,1,MATCH('Основной лист'!XQ$7,'РП (ЛК 2.0)'!$E$17:$O$17,0)),0)</f>
        <v>0</v>
      </c>
      <c r="XR8" s="878">
        <f>IFERROR(INDEX('РП (ЛК 2.0)'!$E$26:$O$26,1,MATCH('Основной лист'!XR$7,'РП (ЛК 2.0)'!$E$17:$O$17,0)),0)</f>
        <v>0</v>
      </c>
      <c r="XS8" s="878">
        <f>IFERROR(INDEX('РП (ЛК 2.0)'!$E$26:$O$26,1,MATCH('Основной лист'!XS$7,'РП (ЛК 2.0)'!$E$17:$O$17,0)),0)</f>
        <v>0</v>
      </c>
      <c r="XT8" s="878">
        <f>IFERROR(INDEX('РП (ЛК 2.0)'!$E$26:$O$26,1,MATCH('Основной лист'!XT$7,'РП (ЛК 2.0)'!$E$17:$O$17,0)),0)</f>
        <v>0</v>
      </c>
      <c r="XU8" s="878">
        <f>IFERROR(INDEX('РП (ЛК 2.0)'!$E$26:$O$26,1,MATCH('Основной лист'!XU$7,'РП (ЛК 2.0)'!$E$17:$O$17,0)),0)</f>
        <v>0</v>
      </c>
      <c r="XV8" s="878">
        <f>IFERROR(INDEX('РП (ЛК 2.0)'!$E$26:$O$26,1,MATCH('Основной лист'!XV$7,'РП (ЛК 2.0)'!$E$17:$O$17,0)),0)</f>
        <v>0</v>
      </c>
      <c r="XW8" s="878">
        <f>IFERROR(INDEX('РП (ЛК 2.0)'!$E$26:$O$26,1,MATCH('Основной лист'!XW$7,'РП (ЛК 2.0)'!$E$17:$O$17,0)),0)</f>
        <v>0</v>
      </c>
      <c r="XX8" s="878">
        <f>IFERROR(INDEX('РП (ЛК 2.0)'!$E$26:$O$26,1,MATCH('Основной лист'!XX$7,'РП (ЛК 2.0)'!$E$17:$O$17,0)),0)</f>
        <v>0</v>
      </c>
      <c r="XY8" s="878">
        <f>IFERROR(INDEX('РП (ЛК 2.0)'!$E$26:$O$26,1,MATCH('Основной лист'!XY$7,'РП (ЛК 2.0)'!$E$17:$O$17,0)),0)</f>
        <v>0</v>
      </c>
      <c r="XZ8" s="878">
        <f>IFERROR(INDEX('РП (ЛК 2.0)'!$E$26:$O$26,1,MATCH('Основной лист'!XZ$7,'РП (ЛК 2.0)'!$E$17:$O$17,0)),0)</f>
        <v>0</v>
      </c>
      <c r="YA8" s="878">
        <f>IFERROR(INDEX('РП (ЛК 2.0)'!$E$26:$O$26,1,MATCH('Основной лист'!YA$7,'РП (ЛК 2.0)'!$E$17:$O$17,0)),0)</f>
        <v>0</v>
      </c>
      <c r="YB8" s="878">
        <f>IFERROR(INDEX('РП (ЛК 2.0)'!$E$26:$O$26,1,MATCH('Основной лист'!YB$7,'РП (ЛК 2.0)'!$E$17:$O$17,0)),0)</f>
        <v>0</v>
      </c>
      <c r="YC8" s="878">
        <f>IFERROR(INDEX('РП (ЛК 2.0)'!$E$26:$O$26,1,MATCH('Основной лист'!YC$7,'РП (ЛК 2.0)'!$E$17:$O$17,0)),0)</f>
        <v>0</v>
      </c>
      <c r="YD8" s="878">
        <f>IFERROR(INDEX('РП (ЛК 2.0)'!$E$26:$O$26,1,MATCH('Основной лист'!YD$7,'РП (ЛК 2.0)'!$E$17:$O$17,0)),0)</f>
        <v>0</v>
      </c>
      <c r="YE8" s="878">
        <f>IFERROR(INDEX('РП (ЛК 2.0)'!$E$26:$O$26,1,MATCH('Основной лист'!YE$7,'РП (ЛК 2.0)'!$E$17:$O$17,0)),0)</f>
        <v>0</v>
      </c>
      <c r="YF8" s="878">
        <f>IFERROR(INDEX('РП (ЛК 2.0)'!$E$26:$O$26,1,MATCH('Основной лист'!YF$7,'РП (ЛК 2.0)'!$E$17:$O$17,0)),0)</f>
        <v>0</v>
      </c>
      <c r="YG8" s="878">
        <f>IFERROR(INDEX('РП (ЛК 2.0)'!$E$26:$O$26,1,MATCH('Основной лист'!YG$7,'РП (ЛК 2.0)'!$E$17:$O$17,0)),0)</f>
        <v>0</v>
      </c>
      <c r="YH8" s="878">
        <f>IFERROR(INDEX('РП (ЛК 2.0)'!$E$26:$O$26,1,MATCH('Основной лист'!YH$7,'РП (ЛК 2.0)'!$E$17:$O$17,0)),0)</f>
        <v>0</v>
      </c>
      <c r="YI8" s="878">
        <f>IFERROR(INDEX('РП (ЛК 2.0)'!$E$26:$O$26,1,MATCH('Основной лист'!YI$7,'РП (ЛК 2.0)'!$E$17:$O$17,0)),0)</f>
        <v>0</v>
      </c>
      <c r="YJ8" s="878">
        <f>IFERROR(INDEX('РП (ЛК 2.0)'!$E$26:$O$26,1,MATCH('Основной лист'!YJ$7,'РП (ЛК 2.0)'!$E$17:$O$17,0)),0)</f>
        <v>0</v>
      </c>
      <c r="YK8" s="878">
        <f>IFERROR(INDEX('РП (ЛК 2.0)'!$E$26:$O$26,1,MATCH('Основной лист'!YK$7,'РП (ЛК 2.0)'!$E$17:$O$17,0)),0)</f>
        <v>0</v>
      </c>
      <c r="YL8" s="878">
        <f>IFERROR(INDEX('РП (ЛК 2.0)'!$E$26:$O$26,1,MATCH('Основной лист'!YL$7,'РП (ЛК 2.0)'!$E$17:$O$17,0)),0)</f>
        <v>0</v>
      </c>
      <c r="YM8" s="878">
        <f>IFERROR(INDEX('РП (ЛК 2.0)'!$E$26:$O$26,1,MATCH('Основной лист'!YM$7,'РП (ЛК 2.0)'!$E$17:$O$17,0)),0)</f>
        <v>0</v>
      </c>
      <c r="YN8" s="878">
        <f>IFERROR(INDEX('РП (ЛК 2.0)'!$E$26:$O$26,1,MATCH('Основной лист'!YN$7,'РП (ЛК 2.0)'!$E$17:$O$17,0)),0)</f>
        <v>0</v>
      </c>
      <c r="YO8" s="878">
        <f>IFERROR(INDEX('РП (ЛК 2.0)'!$E$26:$O$26,1,MATCH('Основной лист'!YO$7,'РП (ЛК 2.0)'!$E$17:$O$17,0)),0)</f>
        <v>0</v>
      </c>
      <c r="YP8" s="878">
        <f>IFERROR(INDEX('РП (ЛК 2.0)'!$E$26:$O$26,1,MATCH('Основной лист'!YP$7,'РП (ЛК 2.0)'!$E$17:$O$17,0)),0)</f>
        <v>0</v>
      </c>
      <c r="YQ8" s="878">
        <f>IFERROR(INDEX('РП (ЛК 2.0)'!$E$26:$O$26,1,MATCH('Основной лист'!YQ$7,'РП (ЛК 2.0)'!$E$17:$O$17,0)),0)</f>
        <v>0</v>
      </c>
      <c r="YR8" s="878">
        <f>IFERROR(INDEX('РП (ЛК 2.0)'!$E$26:$O$26,1,MATCH('Основной лист'!YR$7,'РП (ЛК 2.0)'!$E$17:$O$17,0)),0)</f>
        <v>0</v>
      </c>
      <c r="YS8" s="878">
        <f>IFERROR(INDEX('РП (ЛК 2.0)'!$E$26:$O$26,1,MATCH('Основной лист'!YS$7,'РП (ЛК 2.0)'!$E$17:$O$17,0)),0)</f>
        <v>0</v>
      </c>
      <c r="YT8" s="878">
        <f>IFERROR(INDEX('РП (ЛК 2.0)'!$E$26:$O$26,1,MATCH('Основной лист'!YT$7,'РП (ЛК 2.0)'!$E$17:$O$17,0)),0)</f>
        <v>0</v>
      </c>
      <c r="YU8" s="878">
        <f>IFERROR(INDEX('РП (ЛК 2.0)'!$E$26:$O$26,1,MATCH('Основной лист'!YU$7,'РП (ЛК 2.0)'!$E$17:$O$17,0)),0)</f>
        <v>0</v>
      </c>
      <c r="YV8" s="878">
        <f>IFERROR(INDEX('РП (ЛК 2.0)'!$E$26:$O$26,1,MATCH('Основной лист'!YV$7,'РП (ЛК 2.0)'!$E$17:$O$17,0)),0)</f>
        <v>0</v>
      </c>
      <c r="YW8" s="878">
        <f>IFERROR(INDEX('РП (ЛК 2.0)'!$E$26:$O$26,1,MATCH('Основной лист'!YW$7,'РП (ЛК 2.0)'!$E$17:$O$17,0)),0)</f>
        <v>0</v>
      </c>
      <c r="YX8" s="878">
        <f>IFERROR(INDEX('РП (ЛК 2.0)'!$E$26:$O$26,1,MATCH('Основной лист'!YX$7,'РП (ЛК 2.0)'!$E$17:$O$17,0)),0)</f>
        <v>0</v>
      </c>
      <c r="YY8" s="878">
        <f>IFERROR(INDEX('РП (ЛК 2.0)'!$E$26:$O$26,1,MATCH('Основной лист'!YY$7,'РП (ЛК 2.0)'!$E$17:$O$17,0)),0)</f>
        <v>0</v>
      </c>
      <c r="YZ8" s="878">
        <f>IFERROR(INDEX('РП (ЛК 2.0)'!$E$26:$O$26,1,MATCH('Основной лист'!YZ$7,'РП (ЛК 2.0)'!$E$17:$O$17,0)),0)</f>
        <v>0</v>
      </c>
      <c r="ZA8" s="878">
        <f>IFERROR(INDEX('РП (ЛК 2.0)'!$E$26:$O$26,1,MATCH('Основной лист'!ZA$7,'РП (ЛК 2.0)'!$E$17:$O$17,0)),0)</f>
        <v>0</v>
      </c>
      <c r="ZB8" s="878">
        <f>IFERROR(INDEX('РП (ЛК 2.0)'!$E$26:$O$26,1,MATCH('Основной лист'!ZB$7,'РП (ЛК 2.0)'!$E$17:$O$17,0)),0)</f>
        <v>0</v>
      </c>
      <c r="ZC8" s="878">
        <f>IFERROR(INDEX('РП (ЛК 2.0)'!$E$26:$O$26,1,MATCH('Основной лист'!ZC$7,'РП (ЛК 2.0)'!$E$17:$O$17,0)),0)</f>
        <v>0</v>
      </c>
      <c r="ZD8" s="878">
        <f>IFERROR(INDEX('РП (ЛК 2.0)'!$E$26:$O$26,1,MATCH('Основной лист'!ZD$7,'РП (ЛК 2.0)'!$E$17:$O$17,0)),0)</f>
        <v>0</v>
      </c>
      <c r="ZE8" s="878">
        <f>IFERROR(INDEX('РП (ЛК 2.0)'!$E$26:$O$26,1,MATCH('Основной лист'!ZE$7,'РП (ЛК 2.0)'!$E$17:$O$17,0)),0)</f>
        <v>0</v>
      </c>
      <c r="ZF8" s="878">
        <f>IFERROR(INDEX('РП (ЛК 2.0)'!$E$26:$O$26,1,MATCH('Основной лист'!ZF$7,'РП (ЛК 2.0)'!$E$17:$O$17,0)),0)</f>
        <v>0</v>
      </c>
      <c r="ZG8" s="878">
        <f>IFERROR(INDEX('РП (ЛК 2.0)'!$E$26:$O$26,1,MATCH('Основной лист'!ZG$7,'РП (ЛК 2.0)'!$E$17:$O$17,0)),0)</f>
        <v>0</v>
      </c>
      <c r="ZH8" s="878">
        <f>IFERROR(INDEX('РП (ЛК 2.0)'!$E$26:$O$26,1,MATCH('Основной лист'!ZH$7,'РП (ЛК 2.0)'!$E$17:$O$17,0)),0)</f>
        <v>0</v>
      </c>
      <c r="ZI8" s="878">
        <f>IFERROR(INDEX('РП (ЛК 2.0)'!$E$26:$O$26,1,MATCH('Основной лист'!ZI$7,'РП (ЛК 2.0)'!$E$17:$O$17,0)),0)</f>
        <v>0</v>
      </c>
      <c r="ZJ8" s="878">
        <f>IFERROR(INDEX('РП (ЛК 2.0)'!$E$26:$O$26,1,MATCH('Основной лист'!ZJ$7,'РП (ЛК 2.0)'!$E$17:$O$17,0)),0)</f>
        <v>0</v>
      </c>
      <c r="ZK8" s="878">
        <f>IFERROR(INDEX('РП (ЛК 2.0)'!$E$26:$O$26,1,MATCH('Основной лист'!ZK$7,'РП (ЛК 2.0)'!$E$17:$O$17,0)),0)</f>
        <v>0</v>
      </c>
      <c r="ZL8" s="878">
        <f>IFERROR(INDEX('РП (ЛК 2.0)'!$E$26:$O$26,1,MATCH('Основной лист'!ZL$7,'РП (ЛК 2.0)'!$E$17:$O$17,0)),0)</f>
        <v>0</v>
      </c>
      <c r="ZM8" s="878">
        <f>IFERROR(INDEX('РП (ЛК 2.0)'!$E$26:$O$26,1,MATCH('Основной лист'!ZM$7,'РП (ЛК 2.0)'!$E$17:$O$17,0)),0)</f>
        <v>0</v>
      </c>
      <c r="ZN8" s="878">
        <f>IFERROR(INDEX('РП (ЛК 2.0)'!$E$26:$O$26,1,MATCH('Основной лист'!ZN$7,'РП (ЛК 2.0)'!$E$17:$O$17,0)),0)</f>
        <v>0</v>
      </c>
      <c r="ZO8" s="878">
        <f>IFERROR(INDEX('РП (ЛК 2.0)'!$E$26:$O$26,1,MATCH('Основной лист'!ZO$7,'РП (ЛК 2.0)'!$E$17:$O$17,0)),0)</f>
        <v>0</v>
      </c>
      <c r="ZP8" s="878">
        <f>IFERROR(INDEX('РП (ЛК 2.0)'!$E$26:$O$26,1,MATCH('Основной лист'!ZP$7,'РП (ЛК 2.0)'!$E$17:$O$17,0)),0)</f>
        <v>0</v>
      </c>
      <c r="ZQ8" s="878">
        <f>IFERROR(INDEX('РП (ЛК 2.0)'!$E$26:$O$26,1,MATCH('Основной лист'!ZQ$7,'РП (ЛК 2.0)'!$E$17:$O$17,0)),0)</f>
        <v>0</v>
      </c>
      <c r="ZR8" s="878">
        <f>IFERROR(INDEX('РП (ЛК 2.0)'!$E$26:$O$26,1,MATCH('Основной лист'!ZR$7,'РП (ЛК 2.0)'!$E$17:$O$17,0)),0)</f>
        <v>0</v>
      </c>
      <c r="ZS8" s="878">
        <f>IFERROR(INDEX('РП (ЛК 2.0)'!$E$26:$O$26,1,MATCH('Основной лист'!ZS$7,'РП (ЛК 2.0)'!$E$17:$O$17,0)),0)</f>
        <v>0</v>
      </c>
      <c r="ZT8" s="878">
        <f>IFERROR(INDEX('РП (ЛК 2.0)'!$E$26:$O$26,1,MATCH('Основной лист'!ZT$7,'РП (ЛК 2.0)'!$E$17:$O$17,0)),0)</f>
        <v>0</v>
      </c>
      <c r="ZU8" s="878">
        <f>IFERROR(INDEX('РП (ЛК 2.0)'!$E$26:$O$26,1,MATCH('Основной лист'!ZU$7,'РП (ЛК 2.0)'!$E$17:$O$17,0)),0)</f>
        <v>0</v>
      </c>
      <c r="ZV8" s="878">
        <f>IFERROR(INDEX('РП (ЛК 2.0)'!$E$26:$O$26,1,MATCH('Основной лист'!ZV$7,'РП (ЛК 2.0)'!$E$17:$O$17,0)),0)</f>
        <v>0</v>
      </c>
      <c r="ZW8" s="878">
        <f>IFERROR(INDEX('РП (ЛК 2.0)'!$E$26:$O$26,1,MATCH('Основной лист'!ZW$7,'РП (ЛК 2.0)'!$E$17:$O$17,0)),0)</f>
        <v>0</v>
      </c>
      <c r="ZX8" s="878">
        <f>IFERROR(INDEX('РП (ЛК 2.0)'!$E$26:$O$26,1,MATCH('Основной лист'!ZX$7,'РП (ЛК 2.0)'!$E$17:$O$17,0)),0)</f>
        <v>0</v>
      </c>
      <c r="ZY8" s="878">
        <f>IFERROR(INDEX('РП (ЛК 2.0)'!$E$26:$O$26,1,MATCH('Основной лист'!ZY$7,'РП (ЛК 2.0)'!$E$17:$O$17,0)),0)</f>
        <v>0</v>
      </c>
      <c r="ZZ8" s="878">
        <f>IFERROR(INDEX('РП (ЛК 2.0)'!$E$26:$O$26,1,MATCH('Основной лист'!ZZ$7,'РП (ЛК 2.0)'!$E$17:$O$17,0)),0)</f>
        <v>0</v>
      </c>
      <c r="AAA8" s="878">
        <f>IFERROR(INDEX('РП (ЛК 2.0)'!$E$26:$O$26,1,MATCH('Основной лист'!AAA$7,'РП (ЛК 2.0)'!$E$17:$O$17,0)),0)</f>
        <v>0</v>
      </c>
      <c r="AAB8" s="878">
        <f>IFERROR(INDEX('РП (ЛК 2.0)'!$E$26:$O$26,1,MATCH('Основной лист'!AAB$7,'РП (ЛК 2.0)'!$E$17:$O$17,0)),0)</f>
        <v>0</v>
      </c>
      <c r="AAC8" s="878">
        <f>IFERROR(INDEX('РП (ЛК 2.0)'!$E$26:$O$26,1,MATCH('Основной лист'!AAC$7,'РП (ЛК 2.0)'!$E$17:$O$17,0)),0)</f>
        <v>0</v>
      </c>
      <c r="AAD8" s="878">
        <f>IFERROR(INDEX('РП (ЛК 2.0)'!$E$26:$O$26,1,MATCH('Основной лист'!AAD$7,'РП (ЛК 2.0)'!$E$17:$O$17,0)),0)</f>
        <v>0</v>
      </c>
      <c r="AAE8" s="878">
        <f>IFERROR(INDEX('РП (ЛК 2.0)'!$E$26:$O$26,1,MATCH('Основной лист'!AAE$7,'РП (ЛК 2.0)'!$E$17:$O$17,0)),0)</f>
        <v>0</v>
      </c>
      <c r="AAF8" s="878">
        <f>IFERROR(INDEX('РП (ЛК 2.0)'!$E$26:$O$26,1,MATCH('Основной лист'!AAF$7,'РП (ЛК 2.0)'!$E$17:$O$17,0)),0)</f>
        <v>0</v>
      </c>
      <c r="AAG8" s="878">
        <f>IFERROR(INDEX('РП (ЛК 2.0)'!$E$26:$O$26,1,MATCH('Основной лист'!AAG$7,'РП (ЛК 2.0)'!$E$17:$O$17,0)),0)</f>
        <v>0</v>
      </c>
      <c r="AAH8" s="878">
        <f>IFERROR(INDEX('РП (ЛК 2.0)'!$E$26:$O$26,1,MATCH('Основной лист'!AAH$7,'РП (ЛК 2.0)'!$E$17:$O$17,0)),0)</f>
        <v>0</v>
      </c>
      <c r="AAI8" s="878">
        <f>IFERROR(INDEX('РП (ЛК 2.0)'!$E$26:$O$26,1,MATCH('Основной лист'!AAI$7,'РП (ЛК 2.0)'!$E$17:$O$17,0)),0)</f>
        <v>0</v>
      </c>
      <c r="AAJ8" s="878">
        <f>IFERROR(INDEX('РП (ЛК 2.0)'!$E$26:$O$26,1,MATCH('Основной лист'!AAJ$7,'РП (ЛК 2.0)'!$E$17:$O$17,0)),0)</f>
        <v>0</v>
      </c>
      <c r="AAK8" s="878">
        <f>IFERROR(INDEX('РП (ЛК 2.0)'!$E$26:$O$26,1,MATCH('Основной лист'!AAK$7,'РП (ЛК 2.0)'!$E$17:$O$17,0)),0)</f>
        <v>0</v>
      </c>
      <c r="AAL8" s="878">
        <f>IFERROR(INDEX('РП (ЛК 2.0)'!$E$26:$O$26,1,MATCH('Основной лист'!AAL$7,'РП (ЛК 2.0)'!$E$17:$O$17,0)),0)</f>
        <v>0</v>
      </c>
      <c r="AAM8" s="878">
        <f>IFERROR(INDEX('РП (ЛК 2.0)'!$E$26:$O$26,1,MATCH('Основной лист'!AAM$7,'РП (ЛК 2.0)'!$E$17:$O$17,0)),0)</f>
        <v>0</v>
      </c>
      <c r="AAN8" s="878">
        <f>IFERROR(INDEX('РП (ЛК 2.0)'!$E$26:$O$26,1,MATCH('Основной лист'!AAN$7,'РП (ЛК 2.0)'!$E$17:$O$17,0)),0)</f>
        <v>0</v>
      </c>
      <c r="AAO8" s="878">
        <f>IFERROR(INDEX('РП (ЛК 2.0)'!$E$26:$O$26,1,MATCH('Основной лист'!AAO$7,'РП (ЛК 2.0)'!$E$17:$O$17,0)),0)</f>
        <v>0</v>
      </c>
      <c r="AAP8" s="878">
        <f>IFERROR(INDEX('РП (ЛК 2.0)'!$E$26:$O$26,1,MATCH('Основной лист'!AAP$7,'РП (ЛК 2.0)'!$E$17:$O$17,0)),0)</f>
        <v>0</v>
      </c>
      <c r="AAQ8" s="878">
        <f>IFERROR(INDEX('РП (ЛК 2.0)'!$E$26:$O$26,1,MATCH('Основной лист'!AAQ$7,'РП (ЛК 2.0)'!$E$17:$O$17,0)),0)</f>
        <v>0</v>
      </c>
      <c r="AAR8" s="878">
        <f>IFERROR(INDEX('РП (ЛК 2.0)'!$E$26:$O$26,1,MATCH('Основной лист'!AAR$7,'РП (ЛК 2.0)'!$E$17:$O$17,0)),0)</f>
        <v>0</v>
      </c>
      <c r="AAS8" s="878">
        <f>IFERROR(INDEX('РП (ЛК 2.0)'!$E$26:$O$26,1,MATCH('Основной лист'!AAS$7,'РП (ЛК 2.0)'!$E$17:$O$17,0)),0)</f>
        <v>0</v>
      </c>
      <c r="AAT8" s="878">
        <f>IFERROR(INDEX('РП (ЛК 2.0)'!$E$26:$O$26,1,MATCH('Основной лист'!AAT$7,'РП (ЛК 2.0)'!$E$17:$O$17,0)),0)</f>
        <v>0</v>
      </c>
      <c r="AAU8" s="878">
        <f>IFERROR(INDEX('РП (ЛК 2.0)'!$E$26:$O$26,1,MATCH('Основной лист'!AAU$7,'РП (ЛК 2.0)'!$E$17:$O$17,0)),0)</f>
        <v>0</v>
      </c>
      <c r="AAV8" s="878">
        <f>IFERROR(INDEX('РП (ЛК 2.0)'!$E$26:$O$26,1,MATCH('Основной лист'!AAV$7,'РП (ЛК 2.0)'!$E$17:$O$17,0)),0)</f>
        <v>0</v>
      </c>
      <c r="AAW8" s="878">
        <f>IFERROR(INDEX('РП (ЛК 2.0)'!$E$26:$O$26,1,MATCH('Основной лист'!AAW$7,'РП (ЛК 2.0)'!$E$17:$O$17,0)),0)</f>
        <v>0</v>
      </c>
      <c r="AAX8" s="878">
        <f>IFERROR(INDEX('РП (ЛК 2.0)'!$E$26:$O$26,1,MATCH('Основной лист'!AAX$7,'РП (ЛК 2.0)'!$E$17:$O$17,0)),0)</f>
        <v>0</v>
      </c>
      <c r="AAY8" s="878">
        <f>IFERROR(INDEX('РП (ЛК 2.0)'!$E$26:$O$26,1,MATCH('Основной лист'!AAY$7,'РП (ЛК 2.0)'!$E$17:$O$17,0)),0)</f>
        <v>0</v>
      </c>
      <c r="AAZ8" s="878">
        <f>IFERROR(INDEX('РП (ЛК 2.0)'!$E$26:$O$26,1,MATCH('Основной лист'!AAZ$7,'РП (ЛК 2.0)'!$E$17:$O$17,0)),0)</f>
        <v>0</v>
      </c>
      <c r="ABA8" s="878">
        <f>IFERROR(INDEX('РП (ЛК 2.0)'!$E$26:$O$26,1,MATCH('Основной лист'!ABA$7,'РП (ЛК 2.0)'!$E$17:$O$17,0)),0)</f>
        <v>0</v>
      </c>
      <c r="ABB8" s="878">
        <f>IFERROR(INDEX('РП (ЛК 2.0)'!$E$26:$O$26,1,MATCH('Основной лист'!ABB$7,'РП (ЛК 2.0)'!$E$17:$O$17,0)),0)</f>
        <v>0</v>
      </c>
      <c r="ABC8" s="878">
        <f>IFERROR(INDEX('РП (ЛК 2.0)'!$E$26:$O$26,1,MATCH('Основной лист'!ABC$7,'РП (ЛК 2.0)'!$E$17:$O$17,0)),0)</f>
        <v>0</v>
      </c>
      <c r="ABD8" s="878">
        <f>IFERROR(INDEX('РП (ЛК 2.0)'!$E$26:$O$26,1,MATCH('Основной лист'!ABD$7,'РП (ЛК 2.0)'!$E$17:$O$17,0)),0)</f>
        <v>0</v>
      </c>
      <c r="ABE8" s="878">
        <f>IFERROR(INDEX('РП (ЛК 2.0)'!$E$26:$O$26,1,MATCH('Основной лист'!ABE$7,'РП (ЛК 2.0)'!$E$17:$O$17,0)),0)</f>
        <v>0</v>
      </c>
      <c r="ABF8" s="878">
        <f>IFERROR(INDEX('РП (ЛК 2.0)'!$E$26:$O$26,1,MATCH('Основной лист'!ABF$7,'РП (ЛК 2.0)'!$E$17:$O$17,0)),0)</f>
        <v>0</v>
      </c>
      <c r="ABG8" s="878">
        <f>IFERROR(INDEX('РП (ЛК 2.0)'!$E$26:$O$26,1,MATCH('Основной лист'!ABG$7,'РП (ЛК 2.0)'!$E$17:$O$17,0)),0)</f>
        <v>0</v>
      </c>
      <c r="ABH8" s="878">
        <f>IFERROR(INDEX('РП (ЛК 2.0)'!$E$26:$O$26,1,MATCH('Основной лист'!ABH$7,'РП (ЛК 2.0)'!$E$17:$O$17,0)),0)</f>
        <v>0</v>
      </c>
      <c r="ABI8" s="878">
        <f>IFERROR(INDEX('РП (ЛК 2.0)'!$E$26:$O$26,1,MATCH('Основной лист'!ABI$7,'РП (ЛК 2.0)'!$E$17:$O$17,0)),0)</f>
        <v>0</v>
      </c>
      <c r="ABJ8" s="878">
        <f>IFERROR(INDEX('РП (ЛК 2.0)'!$E$26:$O$26,1,MATCH('Основной лист'!ABJ$7,'РП (ЛК 2.0)'!$E$17:$O$17,0)),0)</f>
        <v>0</v>
      </c>
      <c r="ABK8" s="878">
        <f>IFERROR(INDEX('РП (ЛК 2.0)'!$E$26:$O$26,1,MATCH('Основной лист'!ABK$7,'РП (ЛК 2.0)'!$E$17:$O$17,0)),0)</f>
        <v>0</v>
      </c>
      <c r="ABL8" s="878">
        <f>IFERROR(INDEX('РП (ЛК 2.0)'!$E$26:$O$26,1,MATCH('Основной лист'!ABL$7,'РП (ЛК 2.0)'!$E$17:$O$17,0)),0)</f>
        <v>0</v>
      </c>
      <c r="ABM8" s="878">
        <f>IFERROR(INDEX('РП (ЛК 2.0)'!$E$26:$O$26,1,MATCH('Основной лист'!ABM$7,'РП (ЛК 2.0)'!$E$17:$O$17,0)),0)</f>
        <v>0</v>
      </c>
      <c r="ABN8" s="878">
        <f>IFERROR(INDEX('РП (ЛК 2.0)'!$E$26:$O$26,1,MATCH('Основной лист'!ABN$7,'РП (ЛК 2.0)'!$E$17:$O$17,0)),0)</f>
        <v>0</v>
      </c>
      <c r="ABO8" s="878">
        <f>IFERROR(INDEX('РП (ЛК 2.0)'!$E$26:$O$26,1,MATCH('Основной лист'!ABO$7,'РП (ЛК 2.0)'!$E$17:$O$17,0)),0)</f>
        <v>0</v>
      </c>
      <c r="ABP8" s="878">
        <f>IFERROR(INDEX('РП (ЛК 2.0)'!$E$26:$O$26,1,MATCH('Основной лист'!ABP$7,'РП (ЛК 2.0)'!$E$17:$O$17,0)),0)</f>
        <v>0</v>
      </c>
      <c r="ABQ8" s="878">
        <f>IFERROR(INDEX('РП (ЛК 2.0)'!$E$26:$O$26,1,MATCH('Основной лист'!ABQ$7,'РП (ЛК 2.0)'!$E$17:$O$17,0)),0)</f>
        <v>0</v>
      </c>
      <c r="ABR8" s="878">
        <f>IFERROR(INDEX('РП (ЛК 2.0)'!$E$26:$O$26,1,MATCH('Основной лист'!ABR$7,'РП (ЛК 2.0)'!$E$17:$O$17,0)),0)</f>
        <v>0</v>
      </c>
      <c r="ABS8" s="878">
        <f>IFERROR(INDEX('РП (ЛК 2.0)'!$E$26:$O$26,1,MATCH('Основной лист'!ABS$7,'РП (ЛК 2.0)'!$E$17:$O$17,0)),0)</f>
        <v>0</v>
      </c>
      <c r="ABT8" s="878">
        <f>IFERROR(INDEX('РП (ЛК 2.0)'!$E$26:$O$26,1,MATCH('Основной лист'!ABT$7,'РП (ЛК 2.0)'!$E$17:$O$17,0)),0)</f>
        <v>0</v>
      </c>
      <c r="ABU8" s="878">
        <f>IFERROR(INDEX('РП (ЛК 2.0)'!$E$26:$O$26,1,MATCH('Основной лист'!ABU$7,'РП (ЛК 2.0)'!$E$17:$O$17,0)),0)</f>
        <v>0</v>
      </c>
      <c r="ABV8" s="878">
        <f>IFERROR(INDEX('РП (ЛК 2.0)'!$E$26:$O$26,1,MATCH('Основной лист'!ABV$7,'РП (ЛК 2.0)'!$E$17:$O$17,0)),0)</f>
        <v>0</v>
      </c>
      <c r="ABW8" s="878">
        <f>IFERROR(INDEX('РП (ЛК 2.0)'!$E$26:$O$26,1,MATCH('Основной лист'!ABW$7,'РП (ЛК 2.0)'!$E$17:$O$17,0)),0)</f>
        <v>0</v>
      </c>
      <c r="ABX8" s="878">
        <f>IFERROR(INDEX('РП (ЛК 2.0)'!$E$26:$O$26,1,MATCH('Основной лист'!ABX$7,'РП (ЛК 2.0)'!$E$17:$O$17,0)),0)</f>
        <v>0</v>
      </c>
      <c r="ABY8" s="878">
        <f>IFERROR(INDEX('РП (ЛК 2.0)'!$E$26:$O$26,1,MATCH('Основной лист'!ABY$7,'РП (ЛК 2.0)'!$E$17:$O$17,0)),0)</f>
        <v>0</v>
      </c>
      <c r="ABZ8" s="878">
        <f>IFERROR(INDEX('РП (ЛК 2.0)'!$E$26:$O$26,1,MATCH('Основной лист'!ABZ$7,'РП (ЛК 2.0)'!$E$17:$O$17,0)),0)</f>
        <v>0</v>
      </c>
      <c r="ACA8" s="878">
        <f>IFERROR(INDEX('РП (ЛК 2.0)'!$E$26:$O$26,1,MATCH('Основной лист'!ACA$7,'РП (ЛК 2.0)'!$E$17:$O$17,0)),0)</f>
        <v>0</v>
      </c>
      <c r="ACB8" s="878">
        <f>IFERROR(INDEX('РП (ЛК 2.0)'!$E$26:$O$26,1,MATCH('Основной лист'!ACB$7,'РП (ЛК 2.0)'!$E$17:$O$17,0)),0)</f>
        <v>0</v>
      </c>
      <c r="ACC8" s="878">
        <f>IFERROR(INDEX('РП (ЛК 2.0)'!$E$26:$O$26,1,MATCH('Основной лист'!ACC$7,'РП (ЛК 2.0)'!$E$17:$O$17,0)),0)</f>
        <v>0</v>
      </c>
      <c r="ACD8" s="878">
        <f>IFERROR(INDEX('РП (ЛК 2.0)'!$E$26:$O$26,1,MATCH('Основной лист'!ACD$7,'РП (ЛК 2.0)'!$E$17:$O$17,0)),0)</f>
        <v>0</v>
      </c>
      <c r="ACE8" s="878">
        <f>IFERROR(INDEX('РП (ЛК 2.0)'!$E$26:$O$26,1,MATCH('Основной лист'!ACE$7,'РП (ЛК 2.0)'!$E$17:$O$17,0)),0)</f>
        <v>0</v>
      </c>
      <c r="ACF8" s="878">
        <f>IFERROR(INDEX('РП (ЛК 2.0)'!$E$26:$O$26,1,MATCH('Основной лист'!ACF$7,'РП (ЛК 2.0)'!$E$17:$O$17,0)),0)</f>
        <v>0</v>
      </c>
      <c r="ACG8" s="878">
        <f>IFERROR(INDEX('РП (ЛК 2.0)'!$E$26:$O$26,1,MATCH('Основной лист'!ACG$7,'РП (ЛК 2.0)'!$E$17:$O$17,0)),0)</f>
        <v>0</v>
      </c>
      <c r="ACH8" s="878">
        <f>IFERROR(INDEX('РП (ЛК 2.0)'!$E$26:$O$26,1,MATCH('Основной лист'!ACH$7,'РП (ЛК 2.0)'!$E$17:$O$17,0)),0)</f>
        <v>0</v>
      </c>
      <c r="ACI8" s="878">
        <f>IFERROR(INDEX('РП (ЛК 2.0)'!$E$26:$O$26,1,MATCH('Основной лист'!ACI$7,'РП (ЛК 2.0)'!$E$17:$O$17,0)),0)</f>
        <v>0</v>
      </c>
      <c r="ACJ8" s="878">
        <f>IFERROR(INDEX('РП (ЛК 2.0)'!$E$26:$O$26,1,MATCH('Основной лист'!ACJ$7,'РП (ЛК 2.0)'!$E$17:$O$17,0)),0)</f>
        <v>0</v>
      </c>
      <c r="ACK8" s="878">
        <f>IFERROR(INDEX('РП (ЛК 2.0)'!$E$26:$O$26,1,MATCH('Основной лист'!ACK$7,'РП (ЛК 2.0)'!$E$17:$O$17,0)),0)</f>
        <v>0</v>
      </c>
      <c r="ACL8" s="878">
        <f>IFERROR(INDEX('РП (ЛК 2.0)'!$E$26:$O$26,1,MATCH('Основной лист'!ACL$7,'РП (ЛК 2.0)'!$E$17:$O$17,0)),0)</f>
        <v>0</v>
      </c>
      <c r="ACM8" s="878">
        <f>IFERROR(INDEX('РП (ЛК 2.0)'!$E$26:$O$26,1,MATCH('Основной лист'!ACM$7,'РП (ЛК 2.0)'!$E$17:$O$17,0)),0)</f>
        <v>0</v>
      </c>
      <c r="ACN8" s="878">
        <f>IFERROR(INDEX('РП (ЛК 2.0)'!$E$26:$O$26,1,MATCH('Основной лист'!ACN$7,'РП (ЛК 2.0)'!$E$17:$O$17,0)),0)</f>
        <v>0</v>
      </c>
      <c r="ACO8" s="878">
        <f>IFERROR(INDEX('РП (ЛК 2.0)'!$E$26:$O$26,1,MATCH('Основной лист'!ACO$7,'РП (ЛК 2.0)'!$E$17:$O$17,0)),0)</f>
        <v>0</v>
      </c>
      <c r="ACP8" s="878">
        <f>IFERROR(INDEX('РП (ЛК 2.0)'!$E$26:$O$26,1,MATCH('Основной лист'!ACP$7,'РП (ЛК 2.0)'!$E$17:$O$17,0)),0)</f>
        <v>0</v>
      </c>
      <c r="ACQ8" s="878">
        <f>IFERROR(INDEX('РП (ЛК 2.0)'!$E$26:$O$26,1,MATCH('Основной лист'!ACQ$7,'РП (ЛК 2.0)'!$E$17:$O$17,0)),0)</f>
        <v>0</v>
      </c>
      <c r="ACR8" s="878">
        <f>IFERROR(INDEX('РП (ЛК 2.0)'!$E$26:$O$26,1,MATCH('Основной лист'!ACR$7,'РП (ЛК 2.0)'!$E$17:$O$17,0)),0)</f>
        <v>0</v>
      </c>
      <c r="ACS8" s="878">
        <f>IFERROR(INDEX('РП (ЛК 2.0)'!$E$26:$O$26,1,MATCH('Основной лист'!ACS$7,'РП (ЛК 2.0)'!$E$17:$O$17,0)),0)</f>
        <v>0</v>
      </c>
      <c r="ACT8" s="878">
        <f>IFERROR(INDEX('РП (ЛК 2.0)'!$E$26:$O$26,1,MATCH('Основной лист'!ACT$7,'РП (ЛК 2.0)'!$E$17:$O$17,0)),0)</f>
        <v>0</v>
      </c>
      <c r="ACU8" s="878">
        <f>IFERROR(INDEX('РП (ЛК 2.0)'!$E$26:$O$26,1,MATCH('Основной лист'!ACU$7,'РП (ЛК 2.0)'!$E$17:$O$17,0)),0)</f>
        <v>0</v>
      </c>
      <c r="ACV8" s="878">
        <f>IFERROR(INDEX('РП (ЛК 2.0)'!$E$26:$O$26,1,MATCH('Основной лист'!ACV$7,'РП (ЛК 2.0)'!$E$17:$O$17,0)),0)</f>
        <v>0</v>
      </c>
      <c r="ACW8" s="878">
        <f>IFERROR(INDEX('РП (ЛК 2.0)'!$E$26:$O$26,1,MATCH('Основной лист'!ACW$7,'РП (ЛК 2.0)'!$E$17:$O$17,0)),0)</f>
        <v>0</v>
      </c>
      <c r="ACX8" s="878">
        <f>IFERROR(INDEX('РП (ЛК 2.0)'!$E$26:$O$26,1,MATCH('Основной лист'!ACX$7,'РП (ЛК 2.0)'!$E$17:$O$17,0)),0)</f>
        <v>0</v>
      </c>
      <c r="ACY8" s="878">
        <f>IFERROR(INDEX('РП (ЛК 2.0)'!$E$26:$O$26,1,MATCH('Основной лист'!ACY$7,'РП (ЛК 2.0)'!$E$17:$O$17,0)),0)</f>
        <v>0</v>
      </c>
      <c r="ACZ8" s="878">
        <f>IFERROR(INDEX('РП (ЛК 2.0)'!$E$26:$O$26,1,MATCH('Основной лист'!ACZ$7,'РП (ЛК 2.0)'!$E$17:$O$17,0)),0)</f>
        <v>0</v>
      </c>
      <c r="ADA8" s="878">
        <f>IFERROR(INDEX('РП (ЛК 2.0)'!$E$26:$O$26,1,MATCH('Основной лист'!ADA$7,'РП (ЛК 2.0)'!$E$17:$O$17,0)),0)</f>
        <v>0</v>
      </c>
      <c r="ADB8" s="878">
        <f>IFERROR(INDEX('РП (ЛК 2.0)'!$E$26:$O$26,1,MATCH('Основной лист'!ADB$7,'РП (ЛК 2.0)'!$E$17:$O$17,0)),0)</f>
        <v>0</v>
      </c>
      <c r="ADC8" s="878">
        <f>IFERROR(INDEX('РП (ЛК 2.0)'!$E$26:$O$26,1,MATCH('Основной лист'!ADC$7,'РП (ЛК 2.0)'!$E$17:$O$17,0)),0)</f>
        <v>0</v>
      </c>
      <c r="ADD8" s="878">
        <f>IFERROR(INDEX('РП (ЛК 2.0)'!$E$26:$O$26,1,MATCH('Основной лист'!ADD$7,'РП (ЛК 2.0)'!$E$17:$O$17,0)),0)</f>
        <v>0</v>
      </c>
      <c r="ADE8" s="878">
        <f>IFERROR(INDEX('РП (ЛК 2.0)'!$E$26:$O$26,1,MATCH('Основной лист'!ADE$7,'РП (ЛК 2.0)'!$E$17:$O$17,0)),0)</f>
        <v>0</v>
      </c>
      <c r="ADF8" s="878">
        <f>IFERROR(INDEX('РП (ЛК 2.0)'!$E$26:$O$26,1,MATCH('Основной лист'!ADF$7,'РП (ЛК 2.0)'!$E$17:$O$17,0)),0)</f>
        <v>0</v>
      </c>
      <c r="ADG8" s="878">
        <f>IFERROR(INDEX('РП (ЛК 2.0)'!$E$26:$O$26,1,MATCH('Основной лист'!ADG$7,'РП (ЛК 2.0)'!$E$17:$O$17,0)),0)</f>
        <v>0</v>
      </c>
      <c r="ADH8" s="878">
        <f>IFERROR(INDEX('РП (ЛК 2.0)'!$E$26:$O$26,1,MATCH('Основной лист'!ADH$7,'РП (ЛК 2.0)'!$E$17:$O$17,0)),0)</f>
        <v>0</v>
      </c>
      <c r="ADI8" s="878">
        <f>IFERROR(INDEX('РП (ЛК 2.0)'!$E$26:$O$26,1,MATCH('Основной лист'!ADI$7,'РП (ЛК 2.0)'!$E$17:$O$17,0)),0)</f>
        <v>0</v>
      </c>
      <c r="ADJ8" s="878">
        <f>IFERROR(INDEX('РП (ЛК 2.0)'!$E$26:$O$26,1,MATCH('Основной лист'!ADJ$7,'РП (ЛК 2.0)'!$E$17:$O$17,0)),0)</f>
        <v>0</v>
      </c>
      <c r="ADK8" s="878">
        <f>IFERROR(INDEX('РП (ЛК 2.0)'!$E$26:$O$26,1,MATCH('Основной лист'!ADK$7,'РП (ЛК 2.0)'!$E$17:$O$17,0)),0)</f>
        <v>0</v>
      </c>
      <c r="ADL8" s="878">
        <f>IFERROR(INDEX('РП (ЛК 2.0)'!$E$26:$O$26,1,MATCH('Основной лист'!ADL$7,'РП (ЛК 2.0)'!$E$17:$O$17,0)),0)</f>
        <v>0</v>
      </c>
      <c r="ADM8" s="878">
        <f>IFERROR(INDEX('РП (ЛК 2.0)'!$E$26:$O$26,1,MATCH('Основной лист'!ADM$7,'РП (ЛК 2.0)'!$E$17:$O$17,0)),0)</f>
        <v>0</v>
      </c>
      <c r="ADN8" s="878">
        <f>IFERROR(INDEX('РП (ЛК 2.0)'!$E$26:$O$26,1,MATCH('Основной лист'!ADN$7,'РП (ЛК 2.0)'!$E$17:$O$17,0)),0)</f>
        <v>0</v>
      </c>
      <c r="ADO8" s="878">
        <f>IFERROR(INDEX('РП (ЛК 2.0)'!$E$26:$O$26,1,MATCH('Основной лист'!ADO$7,'РП (ЛК 2.0)'!$E$17:$O$17,0)),0)</f>
        <v>0</v>
      </c>
      <c r="ADP8" s="878">
        <f>IFERROR(INDEX('РП (ЛК 2.0)'!$E$26:$O$26,1,MATCH('Основной лист'!ADP$7,'РП (ЛК 2.0)'!$E$17:$O$17,0)),0)</f>
        <v>0</v>
      </c>
      <c r="ADQ8" s="878">
        <f>IFERROR(INDEX('РП (ЛК 2.0)'!$E$26:$O$26,1,MATCH('Основной лист'!ADQ$7,'РП (ЛК 2.0)'!$E$17:$O$17,0)),0)</f>
        <v>0</v>
      </c>
      <c r="ADR8" s="878">
        <f>IFERROR(INDEX('РП (ЛК 2.0)'!$E$26:$O$26,1,MATCH('Основной лист'!ADR$7,'РП (ЛК 2.0)'!$E$17:$O$17,0)),0)</f>
        <v>0</v>
      </c>
      <c r="ADS8" s="878">
        <f>IFERROR(INDEX('РП (ЛК 2.0)'!$E$26:$O$26,1,MATCH('Основной лист'!ADS$7,'РП (ЛК 2.0)'!$E$17:$O$17,0)),0)</f>
        <v>0</v>
      </c>
      <c r="ADT8" s="878">
        <f>IFERROR(INDEX('РП (ЛК 2.0)'!$E$26:$O$26,1,MATCH('Основной лист'!ADT$7,'РП (ЛК 2.0)'!$E$17:$O$17,0)),0)</f>
        <v>0</v>
      </c>
      <c r="ADU8" s="878">
        <f>IFERROR(INDEX('РП (ЛК 2.0)'!$E$26:$O$26,1,MATCH('Основной лист'!ADU$7,'РП (ЛК 2.0)'!$E$17:$O$17,0)),0)</f>
        <v>0</v>
      </c>
      <c r="ADV8" s="878">
        <f>IFERROR(INDEX('РП (ЛК 2.0)'!$E$26:$O$26,1,MATCH('Основной лист'!ADV$7,'РП (ЛК 2.0)'!$E$17:$O$17,0)),0)</f>
        <v>0</v>
      </c>
      <c r="ADW8" s="878">
        <f>IFERROR(INDEX('РП (ЛК 2.0)'!$E$26:$O$26,1,MATCH('Основной лист'!ADW$7,'РП (ЛК 2.0)'!$E$17:$O$17,0)),0)</f>
        <v>0</v>
      </c>
      <c r="ADX8" s="878">
        <f>IFERROR(INDEX('РП (ЛК 2.0)'!$E$26:$O$26,1,MATCH('Основной лист'!ADX$7,'РП (ЛК 2.0)'!$E$17:$O$17,0)),0)</f>
        <v>0</v>
      </c>
      <c r="ADY8" s="878">
        <f>IFERROR(INDEX('РП (ЛК 2.0)'!$E$26:$O$26,1,MATCH('Основной лист'!ADY$7,'РП (ЛК 2.0)'!$E$17:$O$17,0)),0)</f>
        <v>0</v>
      </c>
      <c r="ADZ8" s="878">
        <f>IFERROR(INDEX('РП (ЛК 2.0)'!$E$26:$O$26,1,MATCH('Основной лист'!ADZ$7,'РП (ЛК 2.0)'!$E$17:$O$17,0)),0)</f>
        <v>0</v>
      </c>
      <c r="AEA8" s="878">
        <f>IFERROR(INDEX('РП (ЛК 2.0)'!$E$26:$O$26,1,MATCH('Основной лист'!AEA$7,'РП (ЛК 2.0)'!$E$17:$O$17,0)),0)</f>
        <v>0</v>
      </c>
      <c r="AEB8" s="878">
        <f>IFERROR(INDEX('РП (ЛК 2.0)'!$E$26:$O$26,1,MATCH('Основной лист'!AEB$7,'РП (ЛК 2.0)'!$E$17:$O$17,0)),0)</f>
        <v>0</v>
      </c>
      <c r="AEC8" s="878">
        <f>IFERROR(INDEX('РП (ЛК 2.0)'!$E$26:$O$26,1,MATCH('Основной лист'!AEC$7,'РП (ЛК 2.0)'!$E$17:$O$17,0)),0)</f>
        <v>0</v>
      </c>
      <c r="AED8" s="878">
        <f>IFERROR(INDEX('РП (ЛК 2.0)'!$E$26:$O$26,1,MATCH('Основной лист'!AED$7,'РП (ЛК 2.0)'!$E$17:$O$17,0)),0)</f>
        <v>0</v>
      </c>
      <c r="AEE8" s="878">
        <f>IFERROR(INDEX('РП (ЛК 2.0)'!$E$26:$O$26,1,MATCH('Основной лист'!AEE$7,'РП (ЛК 2.0)'!$E$17:$O$17,0)),0)</f>
        <v>0</v>
      </c>
      <c r="AEF8" s="878">
        <f>IFERROR(INDEX('РП (ЛК 2.0)'!$E$26:$O$26,1,MATCH('Основной лист'!AEF$7,'РП (ЛК 2.0)'!$E$17:$O$17,0)),0)</f>
        <v>0</v>
      </c>
      <c r="AEG8" s="878">
        <f>IFERROR(INDEX('РП (ЛК 2.0)'!$E$26:$O$26,1,MATCH('Основной лист'!AEG$7,'РП (ЛК 2.0)'!$E$17:$O$17,0)),0)</f>
        <v>0</v>
      </c>
      <c r="AEH8" s="878">
        <f>IFERROR(INDEX('РП (ЛК 2.0)'!$E$26:$O$26,1,MATCH('Основной лист'!AEH$7,'РП (ЛК 2.0)'!$E$17:$O$17,0)),0)</f>
        <v>0</v>
      </c>
      <c r="AEI8" s="878">
        <f>IFERROR(INDEX('РП (ЛК 2.0)'!$E$26:$O$26,1,MATCH('Основной лист'!AEI$7,'РП (ЛК 2.0)'!$E$17:$O$17,0)),0)</f>
        <v>0</v>
      </c>
      <c r="AEJ8" s="878">
        <f>IFERROR(INDEX('РП (ЛК 2.0)'!$E$26:$O$26,1,MATCH('Основной лист'!AEJ$7,'РП (ЛК 2.0)'!$E$17:$O$17,0)),0)</f>
        <v>0</v>
      </c>
      <c r="AEK8" s="878">
        <f>IFERROR(INDEX('РП (ЛК 2.0)'!$E$26:$O$26,1,MATCH('Основной лист'!AEK$7,'РП (ЛК 2.0)'!$E$17:$O$17,0)),0)</f>
        <v>0</v>
      </c>
      <c r="AEL8" s="878">
        <f>IFERROR(INDEX('РП (ЛК 2.0)'!$E$26:$O$26,1,MATCH('Основной лист'!AEL$7,'РП (ЛК 2.0)'!$E$17:$O$17,0)),0)</f>
        <v>0</v>
      </c>
      <c r="AEM8" s="878">
        <f>IFERROR(INDEX('РП (ЛК 2.0)'!$E$26:$O$26,1,MATCH('Основной лист'!AEM$7,'РП (ЛК 2.0)'!$E$17:$O$17,0)),0)</f>
        <v>0</v>
      </c>
      <c r="AEN8" s="878">
        <f>IFERROR(INDEX('РП (ЛК 2.0)'!$E$26:$O$26,1,MATCH('Основной лист'!AEN$7,'РП (ЛК 2.0)'!$E$17:$O$17,0)),0)</f>
        <v>0</v>
      </c>
      <c r="AEO8" s="878">
        <f>IFERROR(INDEX('РП (ЛК 2.0)'!$E$26:$O$26,1,MATCH('Основной лист'!AEO$7,'РП (ЛК 2.0)'!$E$17:$O$17,0)),0)</f>
        <v>0</v>
      </c>
      <c r="AEP8" s="878">
        <f>IFERROR(INDEX('РП (ЛК 2.0)'!$E$26:$O$26,1,MATCH('Основной лист'!AEP$7,'РП (ЛК 2.0)'!$E$17:$O$17,0)),0)</f>
        <v>0</v>
      </c>
      <c r="AEQ8" s="878">
        <f>IFERROR(INDEX('РП (ЛК 2.0)'!$E$26:$O$26,1,MATCH('Основной лист'!AEQ$7,'РП (ЛК 2.0)'!$E$17:$O$17,0)),0)</f>
        <v>0</v>
      </c>
      <c r="AER8" s="878">
        <f>IFERROR(INDEX('РП (ЛК 2.0)'!$E$26:$O$26,1,MATCH('Основной лист'!AER$7,'РП (ЛК 2.0)'!$E$17:$O$17,0)),0)</f>
        <v>0</v>
      </c>
      <c r="AES8" s="878">
        <f>IFERROR(INDEX('РП (ЛК 2.0)'!$E$26:$O$26,1,MATCH('Основной лист'!AES$7,'РП (ЛК 2.0)'!$E$17:$O$17,0)),0)</f>
        <v>0</v>
      </c>
      <c r="AET8" s="878">
        <f>IFERROR(INDEX('РП (ЛК 2.0)'!$E$26:$O$26,1,MATCH('Основной лист'!AET$7,'РП (ЛК 2.0)'!$E$17:$O$17,0)),0)</f>
        <v>0</v>
      </c>
      <c r="AEU8" s="878">
        <f>IFERROR(INDEX('РП (ЛК 2.0)'!$E$26:$O$26,1,MATCH('Основной лист'!AEU$7,'РП (ЛК 2.0)'!$E$17:$O$17,0)),0)</f>
        <v>0</v>
      </c>
      <c r="AEV8" s="878">
        <f>IFERROR(INDEX('РП (ЛК 2.0)'!$E$26:$O$26,1,MATCH('Основной лист'!AEV$7,'РП (ЛК 2.0)'!$E$17:$O$17,0)),0)</f>
        <v>0</v>
      </c>
      <c r="AEW8" s="878">
        <f>IFERROR(INDEX('РП (ЛК 2.0)'!$E$26:$O$26,1,MATCH('Основной лист'!AEW$7,'РП (ЛК 2.0)'!$E$17:$O$17,0)),0)</f>
        <v>0</v>
      </c>
      <c r="AEX8" s="878">
        <f>IFERROR(INDEX('РП (ЛК 2.0)'!$E$26:$O$26,1,MATCH('Основной лист'!AEX$7,'РП (ЛК 2.0)'!$E$17:$O$17,0)),0)</f>
        <v>0</v>
      </c>
      <c r="AEY8" s="878">
        <f>IFERROR(INDEX('РП (ЛК 2.0)'!$E$26:$O$26,1,MATCH('Основной лист'!AEY$7,'РП (ЛК 2.0)'!$E$17:$O$17,0)),0)</f>
        <v>0</v>
      </c>
      <c r="AEZ8" s="878">
        <f>IFERROR(INDEX('РП (ЛК 2.0)'!$E$26:$O$26,1,MATCH('Основной лист'!AEZ$7,'РП (ЛК 2.0)'!$E$17:$O$17,0)),0)</f>
        <v>0</v>
      </c>
      <c r="AFA8" s="878">
        <f>IFERROR(INDEX('РП (ЛК 2.0)'!$E$26:$O$26,1,MATCH('Основной лист'!AFA$7,'РП (ЛК 2.0)'!$E$17:$O$17,0)),0)</f>
        <v>0</v>
      </c>
      <c r="AFB8" s="878">
        <f>IFERROR(INDEX('РП (ЛК 2.0)'!$E$26:$O$26,1,MATCH('Основной лист'!AFB$7,'РП (ЛК 2.0)'!$E$17:$O$17,0)),0)</f>
        <v>0</v>
      </c>
      <c r="AFC8" s="878">
        <f>IFERROR(INDEX('РП (ЛК 2.0)'!$E$26:$O$26,1,MATCH('Основной лист'!AFC$7,'РП (ЛК 2.0)'!$E$17:$O$17,0)),0)</f>
        <v>0</v>
      </c>
      <c r="AFD8" s="878">
        <f>IFERROR(INDEX('РП (ЛК 2.0)'!$E$26:$O$26,1,MATCH('Основной лист'!AFD$7,'РП (ЛК 2.0)'!$E$17:$O$17,0)),0)</f>
        <v>0</v>
      </c>
      <c r="AFE8" s="878">
        <f>IFERROR(INDEX('РП (ЛК 2.0)'!$E$26:$O$26,1,MATCH('Основной лист'!AFE$7,'РП (ЛК 2.0)'!$E$17:$O$17,0)),0)</f>
        <v>0</v>
      </c>
      <c r="AFF8" s="878">
        <f>IFERROR(INDEX('РП (ЛК 2.0)'!$E$26:$O$26,1,MATCH('Основной лист'!AFF$7,'РП (ЛК 2.0)'!$E$17:$O$17,0)),0)</f>
        <v>0</v>
      </c>
      <c r="AFG8" s="878">
        <f>IFERROR(INDEX('РП (ЛК 2.0)'!$E$26:$O$26,1,MATCH('Основной лист'!AFG$7,'РП (ЛК 2.0)'!$E$17:$O$17,0)),0)</f>
        <v>0</v>
      </c>
      <c r="AFH8" s="878">
        <f>IFERROR(INDEX('РП (ЛК 2.0)'!$E$26:$O$26,1,MATCH('Основной лист'!AFH$7,'РП (ЛК 2.0)'!$E$17:$O$17,0)),0)</f>
        <v>0</v>
      </c>
      <c r="AFI8" s="878">
        <f>IFERROR(INDEX('РП (ЛК 2.0)'!$E$26:$O$26,1,MATCH('Основной лист'!AFI$7,'РП (ЛК 2.0)'!$E$17:$O$17,0)),0)</f>
        <v>0</v>
      </c>
      <c r="AFJ8" s="878">
        <f>IFERROR(INDEX('РП (ЛК 2.0)'!$E$26:$O$26,1,MATCH('Основной лист'!AFJ$7,'РП (ЛК 2.0)'!$E$17:$O$17,0)),0)</f>
        <v>0</v>
      </c>
      <c r="AFK8" s="878">
        <f>IFERROR(INDEX('РП (ЛК 2.0)'!$E$26:$O$26,1,MATCH('Основной лист'!AFK$7,'РП (ЛК 2.0)'!$E$17:$O$17,0)),0)</f>
        <v>0</v>
      </c>
      <c r="AFL8" s="878">
        <f>IFERROR(INDEX('РП (ЛК 2.0)'!$E$26:$O$26,1,MATCH('Основной лист'!AFL$7,'РП (ЛК 2.0)'!$E$17:$O$17,0)),0)</f>
        <v>0</v>
      </c>
      <c r="AFM8" s="878">
        <f>IFERROR(INDEX('РП (ЛК 2.0)'!$E$26:$O$26,1,MATCH('Основной лист'!AFM$7,'РП (ЛК 2.0)'!$E$17:$O$17,0)),0)</f>
        <v>0</v>
      </c>
      <c r="AFN8" s="878">
        <f>IFERROR(INDEX('РП (ЛК 2.0)'!$E$26:$O$26,1,MATCH('Основной лист'!AFN$7,'РП (ЛК 2.0)'!$E$17:$O$17,0)),0)</f>
        <v>0</v>
      </c>
      <c r="AFO8" s="878">
        <f>IFERROR(INDEX('РП (ЛК 2.0)'!$E$26:$O$26,1,MATCH('Основной лист'!AFO$7,'РП (ЛК 2.0)'!$E$17:$O$17,0)),0)</f>
        <v>0</v>
      </c>
      <c r="AFP8" s="878">
        <f>IFERROR(INDEX('РП (ЛК 2.0)'!$E$26:$O$26,1,MATCH('Основной лист'!AFP$7,'РП (ЛК 2.0)'!$E$17:$O$17,0)),0)</f>
        <v>0</v>
      </c>
      <c r="AFQ8" s="878">
        <f>IFERROR(INDEX('РП (ЛК 2.0)'!$E$26:$O$26,1,MATCH('Основной лист'!AFQ$7,'РП (ЛК 2.0)'!$E$17:$O$17,0)),0)</f>
        <v>0</v>
      </c>
      <c r="AFR8" s="878">
        <f>IFERROR(INDEX('РП (ЛК 2.0)'!$E$26:$O$26,1,MATCH('Основной лист'!AFR$7,'РП (ЛК 2.0)'!$E$17:$O$17,0)),0)</f>
        <v>0</v>
      </c>
      <c r="AFS8" s="878">
        <f>IFERROR(INDEX('РП (ЛК 2.0)'!$E$26:$O$26,1,MATCH('Основной лист'!AFS$7,'РП (ЛК 2.0)'!$E$17:$O$17,0)),0)</f>
        <v>0</v>
      </c>
      <c r="AFT8" s="878">
        <f>IFERROR(INDEX('РП (ЛК 2.0)'!$E$26:$O$26,1,MATCH('Основной лист'!AFT$7,'РП (ЛК 2.0)'!$E$17:$O$17,0)),0)</f>
        <v>0</v>
      </c>
      <c r="AFU8" s="878">
        <f>IFERROR(INDEX('РП (ЛК 2.0)'!$E$26:$O$26,1,MATCH('Основной лист'!AFU$7,'РП (ЛК 2.0)'!$E$17:$O$17,0)),0)</f>
        <v>0</v>
      </c>
      <c r="AFV8" s="878">
        <f>IFERROR(INDEX('РП (ЛК 2.0)'!$E$26:$O$26,1,MATCH('Основной лист'!AFV$7,'РП (ЛК 2.0)'!$E$17:$O$17,0)),0)</f>
        <v>0</v>
      </c>
      <c r="AFW8" s="878">
        <f>IFERROR(INDEX('РП (ЛК 2.0)'!$E$26:$O$26,1,MATCH('Основной лист'!AFW$7,'РП (ЛК 2.0)'!$E$17:$O$17,0)),0)</f>
        <v>0</v>
      </c>
      <c r="AFX8" s="878">
        <f>IFERROR(INDEX('РП (ЛК 2.0)'!$E$26:$O$26,1,MATCH('Основной лист'!AFX$7,'РП (ЛК 2.0)'!$E$17:$O$17,0)),0)</f>
        <v>0</v>
      </c>
      <c r="AFY8" s="878">
        <f>IFERROR(INDEX('РП (ЛК 2.0)'!$E$26:$O$26,1,MATCH('Основной лист'!AFY$7,'РП (ЛК 2.0)'!$E$17:$O$17,0)),0)</f>
        <v>0</v>
      </c>
      <c r="AFZ8" s="878">
        <f>IFERROR(INDEX('РП (ЛК 2.0)'!$E$26:$O$26,1,MATCH('Основной лист'!AFZ$7,'РП (ЛК 2.0)'!$E$17:$O$17,0)),0)</f>
        <v>0</v>
      </c>
      <c r="AGA8" s="878">
        <f>IFERROR(INDEX('РП (ЛК 2.0)'!$E$26:$O$26,1,MATCH('Основной лист'!AGA$7,'РП (ЛК 2.0)'!$E$17:$O$17,0)),0)</f>
        <v>0</v>
      </c>
      <c r="AGB8" s="878">
        <f>IFERROR(INDEX('РП (ЛК 2.0)'!$E$26:$O$26,1,MATCH('Основной лист'!AGB$7,'РП (ЛК 2.0)'!$E$17:$O$17,0)),0)</f>
        <v>0</v>
      </c>
      <c r="AGC8" s="878">
        <f>IFERROR(INDEX('РП (ЛК 2.0)'!$E$26:$O$26,1,MATCH('Основной лист'!AGC$7,'РП (ЛК 2.0)'!$E$17:$O$17,0)),0)</f>
        <v>0</v>
      </c>
      <c r="AGD8" s="878">
        <f>IFERROR(INDEX('РП (ЛК 2.0)'!$E$26:$O$26,1,MATCH('Основной лист'!AGD$7,'РП (ЛК 2.0)'!$E$17:$O$17,0)),0)</f>
        <v>0</v>
      </c>
      <c r="AGE8" s="878">
        <f>IFERROR(INDEX('РП (ЛК 2.0)'!$E$26:$O$26,1,MATCH('Основной лист'!AGE$7,'РП (ЛК 2.0)'!$E$17:$O$17,0)),0)</f>
        <v>0</v>
      </c>
      <c r="AGF8" s="878">
        <f>IFERROR(INDEX('РП (ЛК 2.0)'!$E$26:$O$26,1,MATCH('Основной лист'!AGF$7,'РП (ЛК 2.0)'!$E$17:$O$17,0)),0)</f>
        <v>0</v>
      </c>
      <c r="AGG8" s="878">
        <f>IFERROR(INDEX('РП (ЛК 2.0)'!$E$26:$O$26,1,MATCH('Основной лист'!AGG$7,'РП (ЛК 2.0)'!$E$17:$O$17,0)),0)</f>
        <v>0</v>
      </c>
      <c r="AGH8" s="878">
        <f>IFERROR(INDEX('РП (ЛК 2.0)'!$E$26:$O$26,1,MATCH('Основной лист'!AGH$7,'РП (ЛК 2.0)'!$E$17:$O$17,0)),0)</f>
        <v>0</v>
      </c>
      <c r="AGI8" s="878">
        <f>IFERROR(INDEX('РП (ЛК 2.0)'!$E$26:$O$26,1,MATCH('Основной лист'!AGI$7,'РП (ЛК 2.0)'!$E$17:$O$17,0)),0)</f>
        <v>0</v>
      </c>
      <c r="AGJ8" s="878">
        <f>IFERROR(INDEX('РП (ЛК 2.0)'!$E$26:$O$26,1,MATCH('Основной лист'!AGJ$7,'РП (ЛК 2.0)'!$E$17:$O$17,0)),0)</f>
        <v>0</v>
      </c>
      <c r="AGK8" s="878">
        <f>IFERROR(INDEX('РП (ЛК 2.0)'!$E$26:$O$26,1,MATCH('Основной лист'!AGK$7,'РП (ЛК 2.0)'!$E$17:$O$17,0)),0)</f>
        <v>0</v>
      </c>
      <c r="AGL8" s="878">
        <f>IFERROR(INDEX('РП (ЛК 2.0)'!$E$26:$O$26,1,MATCH('Основной лист'!AGL$7,'РП (ЛК 2.0)'!$E$17:$O$17,0)),0)</f>
        <v>0</v>
      </c>
      <c r="AGM8" s="878">
        <f>IFERROR(INDEX('РП (ЛК 2.0)'!$E$26:$O$26,1,MATCH('Основной лист'!AGM$7,'РП (ЛК 2.0)'!$E$17:$O$17,0)),0)</f>
        <v>0</v>
      </c>
      <c r="AGN8" s="878">
        <f>IFERROR(INDEX('РП (ЛК 2.0)'!$E$26:$O$26,1,MATCH('Основной лист'!AGN$7,'РП (ЛК 2.0)'!$E$17:$O$17,0)),0)</f>
        <v>0</v>
      </c>
      <c r="AGO8" s="878">
        <f>IFERROR(INDEX('РП (ЛК 2.0)'!$E$26:$O$26,1,MATCH('Основной лист'!AGO$7,'РП (ЛК 2.0)'!$E$17:$O$17,0)),0)</f>
        <v>0</v>
      </c>
      <c r="AGP8" s="878">
        <f>IFERROR(INDEX('РП (ЛК 2.0)'!$E$26:$O$26,1,MATCH('Основной лист'!AGP$7,'РП (ЛК 2.0)'!$E$17:$O$17,0)),0)</f>
        <v>0</v>
      </c>
      <c r="AGQ8" s="878">
        <f>IFERROR(INDEX('РП (ЛК 2.0)'!$E$26:$O$26,1,MATCH('Основной лист'!AGQ$7,'РП (ЛК 2.0)'!$E$17:$O$17,0)),0)</f>
        <v>0</v>
      </c>
      <c r="AGR8" s="878">
        <f>IFERROR(INDEX('РП (ЛК 2.0)'!$E$26:$O$26,1,MATCH('Основной лист'!AGR$7,'РП (ЛК 2.0)'!$E$17:$O$17,0)),0)</f>
        <v>0</v>
      </c>
      <c r="AGS8" s="878">
        <f>IFERROR(INDEX('РП (ЛК 2.0)'!$E$26:$O$26,1,MATCH('Основной лист'!AGS$7,'РП (ЛК 2.0)'!$E$17:$O$17,0)),0)</f>
        <v>0</v>
      </c>
      <c r="AGT8" s="878">
        <f>IFERROR(INDEX('РП (ЛК 2.0)'!$E$26:$O$26,1,MATCH('Основной лист'!AGT$7,'РП (ЛК 2.0)'!$E$17:$O$17,0)),0)</f>
        <v>0</v>
      </c>
      <c r="AGU8" s="878">
        <f>IFERROR(INDEX('РП (ЛК 2.0)'!$E$26:$O$26,1,MATCH('Основной лист'!AGU$7,'РП (ЛК 2.0)'!$E$17:$O$17,0)),0)</f>
        <v>0</v>
      </c>
      <c r="AGV8" s="878">
        <f>IFERROR(INDEX('РП (ЛК 2.0)'!$E$26:$O$26,1,MATCH('Основной лист'!AGV$7,'РП (ЛК 2.0)'!$E$17:$O$17,0)),0)</f>
        <v>0</v>
      </c>
      <c r="AGW8" s="878">
        <f>IFERROR(INDEX('РП (ЛК 2.0)'!$E$26:$O$26,1,MATCH('Основной лист'!AGW$7,'РП (ЛК 2.0)'!$E$17:$O$17,0)),0)</f>
        <v>0</v>
      </c>
      <c r="AGX8" s="878">
        <f>IFERROR(INDEX('РП (ЛК 2.0)'!$E$26:$O$26,1,MATCH('Основной лист'!AGX$7,'РП (ЛК 2.0)'!$E$17:$O$17,0)),0)</f>
        <v>0</v>
      </c>
      <c r="AGY8" s="878">
        <f>IFERROR(INDEX('РП (ЛК 2.0)'!$E$26:$O$26,1,MATCH('Основной лист'!AGY$7,'РП (ЛК 2.0)'!$E$17:$O$17,0)),0)</f>
        <v>0</v>
      </c>
      <c r="AGZ8" s="878">
        <f>IFERROR(INDEX('РП (ЛК 2.0)'!$E$26:$O$26,1,MATCH('Основной лист'!AGZ$7,'РП (ЛК 2.0)'!$E$17:$O$17,0)),0)</f>
        <v>0</v>
      </c>
      <c r="AHA8" s="878">
        <f>IFERROR(INDEX('РП (ЛК 2.0)'!$E$26:$O$26,1,MATCH('Основной лист'!AHA$7,'РП (ЛК 2.0)'!$E$17:$O$17,0)),0)</f>
        <v>0</v>
      </c>
      <c r="AHB8" s="878">
        <f>IFERROR(INDEX('РП (ЛК 2.0)'!$E$26:$O$26,1,MATCH('Основной лист'!AHB$7,'РП (ЛК 2.0)'!$E$17:$O$17,0)),0)</f>
        <v>0</v>
      </c>
      <c r="AHC8" s="878">
        <f>IFERROR(INDEX('РП (ЛК 2.0)'!$E$26:$O$26,1,MATCH('Основной лист'!AHC$7,'РП (ЛК 2.0)'!$E$17:$O$17,0)),0)</f>
        <v>0</v>
      </c>
      <c r="AHD8" s="878">
        <f>IFERROR(INDEX('РП (ЛК 2.0)'!$E$26:$O$26,1,MATCH('Основной лист'!AHD$7,'РП (ЛК 2.0)'!$E$17:$O$17,0)),0)</f>
        <v>0</v>
      </c>
      <c r="AHE8" s="878">
        <f>IFERROR(INDEX('РП (ЛК 2.0)'!$E$26:$O$26,1,MATCH('Основной лист'!AHE$7,'РП (ЛК 2.0)'!$E$17:$O$17,0)),0)</f>
        <v>0</v>
      </c>
      <c r="AHF8" s="878">
        <f>IFERROR(INDEX('РП (ЛК 2.0)'!$E$26:$O$26,1,MATCH('Основной лист'!AHF$7,'РП (ЛК 2.0)'!$E$17:$O$17,0)),0)</f>
        <v>0</v>
      </c>
      <c r="AHG8" s="878">
        <f>IFERROR(INDEX('РП (ЛК 2.0)'!$E$26:$O$26,1,MATCH('Основной лист'!AHG$7,'РП (ЛК 2.0)'!$E$17:$O$17,0)),0)</f>
        <v>0</v>
      </c>
      <c r="AHH8" s="878">
        <f>IFERROR(INDEX('РП (ЛК 2.0)'!$E$26:$O$26,1,MATCH('Основной лист'!AHH$7,'РП (ЛК 2.0)'!$E$17:$O$17,0)),0)</f>
        <v>0</v>
      </c>
      <c r="AHI8" s="878">
        <f>IFERROR(INDEX('РП (ЛК 2.0)'!$E$26:$O$26,1,MATCH('Основной лист'!AHI$7,'РП (ЛК 2.0)'!$E$17:$O$17,0)),0)</f>
        <v>0</v>
      </c>
      <c r="AHJ8" s="878">
        <f>IFERROR(INDEX('РП (ЛК 2.0)'!$E$26:$O$26,1,MATCH('Основной лист'!AHJ$7,'РП (ЛК 2.0)'!$E$17:$O$17,0)),0)</f>
        <v>0</v>
      </c>
      <c r="AHK8" s="878">
        <f>IFERROR(INDEX('РП (ЛК 2.0)'!$E$26:$O$26,1,MATCH('Основной лист'!AHK$7,'РП (ЛК 2.0)'!$E$17:$O$17,0)),0)</f>
        <v>0</v>
      </c>
      <c r="AHL8" s="878">
        <f>IFERROR(INDEX('РП (ЛК 2.0)'!$E$26:$O$26,1,MATCH('Основной лист'!AHL$7,'РП (ЛК 2.0)'!$E$17:$O$17,0)),0)</f>
        <v>0</v>
      </c>
      <c r="AHM8" s="878">
        <f>IFERROR(INDEX('РП (ЛК 2.0)'!$E$26:$O$26,1,MATCH('Основной лист'!AHM$7,'РП (ЛК 2.0)'!$E$17:$O$17,0)),0)</f>
        <v>0</v>
      </c>
      <c r="AHN8" s="878">
        <f>IFERROR(INDEX('РП (ЛК 2.0)'!$E$26:$O$26,1,MATCH('Основной лист'!AHN$7,'РП (ЛК 2.0)'!$E$17:$O$17,0)),0)</f>
        <v>0</v>
      </c>
      <c r="AHO8" s="878">
        <f>IFERROR(INDEX('РП (ЛК 2.0)'!$E$26:$O$26,1,MATCH('Основной лист'!AHO$7,'РП (ЛК 2.0)'!$E$17:$O$17,0)),0)</f>
        <v>0</v>
      </c>
      <c r="AHP8" s="878">
        <f>IFERROR(INDEX('РП (ЛК 2.0)'!$E$26:$O$26,1,MATCH('Основной лист'!AHP$7,'РП (ЛК 2.0)'!$E$17:$O$17,0)),0)</f>
        <v>0</v>
      </c>
      <c r="AHQ8" s="878">
        <f>IFERROR(INDEX('РП (ЛК 2.0)'!$E$26:$O$26,1,MATCH('Основной лист'!AHQ$7,'РП (ЛК 2.0)'!$E$17:$O$17,0)),0)</f>
        <v>0</v>
      </c>
      <c r="AHR8" s="878">
        <f>IFERROR(INDEX('РП (ЛК 2.0)'!$E$26:$O$26,1,MATCH('Основной лист'!AHR$7,'РП (ЛК 2.0)'!$E$17:$O$17,0)),0)</f>
        <v>0</v>
      </c>
      <c r="AHS8" s="878">
        <f>IFERROR(INDEX('РП (ЛК 2.0)'!$E$26:$O$26,1,MATCH('Основной лист'!AHS$7,'РП (ЛК 2.0)'!$E$17:$O$17,0)),0)</f>
        <v>0</v>
      </c>
      <c r="AHT8" s="878">
        <f>IFERROR(INDEX('РП (ЛК 2.0)'!$E$26:$O$26,1,MATCH('Основной лист'!AHT$7,'РП (ЛК 2.0)'!$E$17:$O$17,0)),0)</f>
        <v>0</v>
      </c>
      <c r="AHU8" s="878">
        <f>IFERROR(INDEX('РП (ЛК 2.0)'!$E$26:$O$26,1,MATCH('Основной лист'!AHU$7,'РП (ЛК 2.0)'!$E$17:$O$17,0)),0)</f>
        <v>0</v>
      </c>
      <c r="AHV8" s="878">
        <f>IFERROR(INDEX('РП (ЛК 2.0)'!$E$26:$O$26,1,MATCH('Основной лист'!AHV$7,'РП (ЛК 2.0)'!$E$17:$O$17,0)),0)</f>
        <v>0</v>
      </c>
      <c r="AHW8" s="878">
        <f>IFERROR(INDEX('РП (ЛК 2.0)'!$E$26:$O$26,1,MATCH('Основной лист'!AHW$7,'РП (ЛК 2.0)'!$E$17:$O$17,0)),0)</f>
        <v>0</v>
      </c>
      <c r="AHX8" s="878">
        <f>IFERROR(INDEX('РП (ЛК 2.0)'!$E$26:$O$26,1,MATCH('Основной лист'!AHX$7,'РП (ЛК 2.0)'!$E$17:$O$17,0)),0)</f>
        <v>0</v>
      </c>
      <c r="AHY8" s="878">
        <f>IFERROR(INDEX('РП (ЛК 2.0)'!$E$26:$O$26,1,MATCH('Основной лист'!AHY$7,'РП (ЛК 2.0)'!$E$17:$O$17,0)),0)</f>
        <v>0</v>
      </c>
      <c r="AHZ8" s="878">
        <f>IFERROR(INDEX('РП (ЛК 2.0)'!$E$26:$O$26,1,MATCH('Основной лист'!AHZ$7,'РП (ЛК 2.0)'!$E$17:$O$17,0)),0)</f>
        <v>0</v>
      </c>
      <c r="AIA8" s="878">
        <f>IFERROR(INDEX('РП (ЛК 2.0)'!$E$26:$O$26,1,MATCH('Основной лист'!AIA$7,'РП (ЛК 2.0)'!$E$17:$O$17,0)),0)</f>
        <v>0</v>
      </c>
      <c r="AIB8" s="878">
        <f>IFERROR(INDEX('РП (ЛК 2.0)'!$E$26:$O$26,1,MATCH('Основной лист'!AIB$7,'РП (ЛК 2.0)'!$E$17:$O$17,0)),0)</f>
        <v>0</v>
      </c>
      <c r="AIC8" s="878">
        <f>IFERROR(INDEX('РП (ЛК 2.0)'!$E$26:$O$26,1,MATCH('Основной лист'!AIC$7,'РП (ЛК 2.0)'!$E$17:$O$17,0)),0)</f>
        <v>0</v>
      </c>
      <c r="AID8" s="878">
        <f>IFERROR(INDEX('РП (ЛК 2.0)'!$E$26:$O$26,1,MATCH('Основной лист'!AID$7,'РП (ЛК 2.0)'!$E$17:$O$17,0)),0)</f>
        <v>0</v>
      </c>
      <c r="AIE8" s="878">
        <f>IFERROR(INDEX('РП (ЛК 2.0)'!$E$26:$O$26,1,MATCH('Основной лист'!AIE$7,'РП (ЛК 2.0)'!$E$17:$O$17,0)),0)</f>
        <v>0</v>
      </c>
      <c r="AIF8" s="878">
        <f>IFERROR(INDEX('РП (ЛК 2.0)'!$E$26:$O$26,1,MATCH('Основной лист'!AIF$7,'РП (ЛК 2.0)'!$E$17:$O$17,0)),0)</f>
        <v>0</v>
      </c>
      <c r="AIG8" s="878">
        <f>IFERROR(INDEX('РП (ЛК 2.0)'!$E$26:$O$26,1,MATCH('Основной лист'!AIG$7,'РП (ЛК 2.0)'!$E$17:$O$17,0)),0)</f>
        <v>0</v>
      </c>
      <c r="AIH8" s="878">
        <f>IFERROR(INDEX('РП (ЛК 2.0)'!$E$26:$O$26,1,MATCH('Основной лист'!AIH$7,'РП (ЛК 2.0)'!$E$17:$O$17,0)),0)</f>
        <v>0</v>
      </c>
      <c r="AII8" s="878">
        <f>IFERROR(INDEX('РП (ЛК 2.0)'!$E$26:$O$26,1,MATCH('Основной лист'!AII$7,'РП (ЛК 2.0)'!$E$17:$O$17,0)),0)</f>
        <v>0</v>
      </c>
      <c r="AIJ8" s="878">
        <f>IFERROR(INDEX('РП (ЛК 2.0)'!$E$26:$O$26,1,MATCH('Основной лист'!AIJ$7,'РП (ЛК 2.0)'!$E$17:$O$17,0)),0)</f>
        <v>0</v>
      </c>
      <c r="AIK8" s="878">
        <f>IFERROR(INDEX('РП (ЛК 2.0)'!$E$26:$O$26,1,MATCH('Основной лист'!AIK$7,'РП (ЛК 2.0)'!$E$17:$O$17,0)),0)</f>
        <v>0</v>
      </c>
      <c r="AIL8" s="878">
        <f>IFERROR(INDEX('РП (ЛК 2.0)'!$E$26:$O$26,1,MATCH('Основной лист'!AIL$7,'РП (ЛК 2.0)'!$E$17:$O$17,0)),0)</f>
        <v>0</v>
      </c>
      <c r="AIM8" s="878">
        <f>IFERROR(INDEX('РП (ЛК 2.0)'!$E$26:$O$26,1,MATCH('Основной лист'!AIM$7,'РП (ЛК 2.0)'!$E$17:$O$17,0)),0)</f>
        <v>0</v>
      </c>
      <c r="AIN8" s="878">
        <f>IFERROR(INDEX('РП (ЛК 2.0)'!$E$26:$O$26,1,MATCH('Основной лист'!AIN$7,'РП (ЛК 2.0)'!$E$17:$O$17,0)),0)</f>
        <v>0</v>
      </c>
      <c r="AIO8" s="878">
        <f>IFERROR(INDEX('РП (ЛК 2.0)'!$E$26:$O$26,1,MATCH('Основной лист'!AIO$7,'РП (ЛК 2.0)'!$E$17:$O$17,0)),0)</f>
        <v>0</v>
      </c>
      <c r="AIP8" s="878">
        <f>IFERROR(INDEX('РП (ЛК 2.0)'!$E$26:$O$26,1,MATCH('Основной лист'!AIP$7,'РП (ЛК 2.0)'!$E$17:$O$17,0)),0)</f>
        <v>0</v>
      </c>
      <c r="AIQ8" s="878">
        <f>IFERROR(INDEX('РП (ЛК 2.0)'!$E$26:$O$26,1,MATCH('Основной лист'!AIQ$7,'РП (ЛК 2.0)'!$E$17:$O$17,0)),0)</f>
        <v>0</v>
      </c>
      <c r="AIR8" s="878">
        <f>IFERROR(INDEX('РП (ЛК 2.0)'!$E$26:$O$26,1,MATCH('Основной лист'!AIR$7,'РП (ЛК 2.0)'!$E$17:$O$17,0)),0)</f>
        <v>0</v>
      </c>
      <c r="AIS8" s="878">
        <f>IFERROR(INDEX('РП (ЛК 2.0)'!$E$26:$O$26,1,MATCH('Основной лист'!AIS$7,'РП (ЛК 2.0)'!$E$17:$O$17,0)),0)</f>
        <v>0</v>
      </c>
      <c r="AIT8" s="878">
        <f>IFERROR(INDEX('РП (ЛК 2.0)'!$E$26:$O$26,1,MATCH('Основной лист'!AIT$7,'РП (ЛК 2.0)'!$E$17:$O$17,0)),0)</f>
        <v>0</v>
      </c>
      <c r="AIU8" s="878">
        <f>IFERROR(INDEX('РП (ЛК 2.0)'!$E$26:$O$26,1,MATCH('Основной лист'!AIU$7,'РП (ЛК 2.0)'!$E$17:$O$17,0)),0)</f>
        <v>0</v>
      </c>
      <c r="AIV8" s="878">
        <f>IFERROR(INDEX('РП (ЛК 2.0)'!$E$26:$O$26,1,MATCH('Основной лист'!AIV$7,'РП (ЛК 2.0)'!$E$17:$O$17,0)),0)</f>
        <v>0</v>
      </c>
      <c r="AIW8" s="878">
        <f>IFERROR(INDEX('РП (ЛК 2.0)'!$E$26:$O$26,1,MATCH('Основной лист'!AIW$7,'РП (ЛК 2.0)'!$E$17:$O$17,0)),0)</f>
        <v>0</v>
      </c>
      <c r="AIX8" s="878">
        <f>IFERROR(INDEX('РП (ЛК 2.0)'!$E$26:$O$26,1,MATCH('Основной лист'!AIX$7,'РП (ЛК 2.0)'!$E$17:$O$17,0)),0)</f>
        <v>0</v>
      </c>
      <c r="AIY8" s="878">
        <f>IFERROR(INDEX('РП (ЛК 2.0)'!$E$26:$O$26,1,MATCH('Основной лист'!AIY$7,'РП (ЛК 2.0)'!$E$17:$O$17,0)),0)</f>
        <v>0</v>
      </c>
      <c r="AIZ8" s="878">
        <f>IFERROR(INDEX('РП (ЛК 2.0)'!$E$26:$O$26,1,MATCH('Основной лист'!AIZ$7,'РП (ЛК 2.0)'!$E$17:$O$17,0)),0)</f>
        <v>0</v>
      </c>
      <c r="AJA8" s="878">
        <f>IFERROR(INDEX('РП (ЛК 2.0)'!$E$26:$O$26,1,MATCH('Основной лист'!AJA$7,'РП (ЛК 2.0)'!$E$17:$O$17,0)),0)</f>
        <v>0</v>
      </c>
      <c r="AJB8" s="878">
        <f>IFERROR(INDEX('РП (ЛК 2.0)'!$E$26:$O$26,1,MATCH('Основной лист'!AJB$7,'РП (ЛК 2.0)'!$E$17:$O$17,0)),0)</f>
        <v>0</v>
      </c>
      <c r="AJC8" s="878">
        <f>IFERROR(INDEX('РП (ЛК 2.0)'!$E$26:$O$26,1,MATCH('Основной лист'!AJC$7,'РП (ЛК 2.0)'!$E$17:$O$17,0)),0)</f>
        <v>0</v>
      </c>
      <c r="AJD8" s="878">
        <f>IFERROR(INDEX('РП (ЛК 2.0)'!$E$26:$O$26,1,MATCH('Основной лист'!AJD$7,'РП (ЛК 2.0)'!$E$17:$O$17,0)),0)</f>
        <v>0</v>
      </c>
      <c r="AJE8" s="878">
        <f>IFERROR(INDEX('РП (ЛК 2.0)'!$E$26:$O$26,1,MATCH('Основной лист'!AJE$7,'РП (ЛК 2.0)'!$E$17:$O$17,0)),0)</f>
        <v>0</v>
      </c>
      <c r="AJF8" s="878">
        <f>IFERROR(INDEX('РП (ЛК 2.0)'!$E$26:$O$26,1,MATCH('Основной лист'!AJF$7,'РП (ЛК 2.0)'!$E$17:$O$17,0)),0)</f>
        <v>0</v>
      </c>
      <c r="AJG8" s="878">
        <f>IFERROR(INDEX('РП (ЛК 2.0)'!$E$26:$O$26,1,MATCH('Основной лист'!AJG$7,'РП (ЛК 2.0)'!$E$17:$O$17,0)),0)</f>
        <v>0</v>
      </c>
      <c r="AJH8" s="878">
        <f>IFERROR(INDEX('РП (ЛК 2.0)'!$E$26:$O$26,1,MATCH('Основной лист'!AJH$7,'РП (ЛК 2.0)'!$E$17:$O$17,0)),0)</f>
        <v>0</v>
      </c>
      <c r="AJI8" s="878">
        <f>IFERROR(INDEX('РП (ЛК 2.0)'!$E$26:$O$26,1,MATCH('Основной лист'!AJI$7,'РП (ЛК 2.0)'!$E$17:$O$17,0)),0)</f>
        <v>0</v>
      </c>
      <c r="AJJ8" s="878">
        <f>IFERROR(INDEX('РП (ЛК 2.0)'!$E$26:$O$26,1,MATCH('Основной лист'!AJJ$7,'РП (ЛК 2.0)'!$E$17:$O$17,0)),0)</f>
        <v>0</v>
      </c>
      <c r="AJK8" s="878">
        <f>IFERROR(INDEX('РП (ЛК 2.0)'!$E$26:$O$26,1,MATCH('Основной лист'!AJK$7,'РП (ЛК 2.0)'!$E$17:$O$17,0)),0)</f>
        <v>0</v>
      </c>
      <c r="AJL8" s="878">
        <f>IFERROR(INDEX('РП (ЛК 2.0)'!$E$26:$O$26,1,MATCH('Основной лист'!AJL$7,'РП (ЛК 2.0)'!$E$17:$O$17,0)),0)</f>
        <v>0</v>
      </c>
      <c r="AJM8" s="878">
        <f>IFERROR(INDEX('РП (ЛК 2.0)'!$E$26:$O$26,1,MATCH('Основной лист'!AJM$7,'РП (ЛК 2.0)'!$E$17:$O$17,0)),0)</f>
        <v>0</v>
      </c>
      <c r="AJN8" s="878">
        <f>IFERROR(INDEX('РП (ЛК 2.0)'!$E$26:$O$26,1,MATCH('Основной лист'!AJN$7,'РП (ЛК 2.0)'!$E$17:$O$17,0)),0)</f>
        <v>0</v>
      </c>
      <c r="AJO8" s="878">
        <f>IFERROR(INDEX('РП (ЛК 2.0)'!$E$26:$O$26,1,MATCH('Основной лист'!AJO$7,'РП (ЛК 2.0)'!$E$17:$O$17,0)),0)</f>
        <v>0</v>
      </c>
      <c r="AJP8" s="878">
        <f>IFERROR(INDEX('РП (ЛК 2.0)'!$E$26:$O$26,1,MATCH('Основной лист'!AJP$7,'РП (ЛК 2.0)'!$E$17:$O$17,0)),0)</f>
        <v>0</v>
      </c>
      <c r="AJQ8" s="878">
        <f>IFERROR(INDEX('РП (ЛК 2.0)'!$E$26:$O$26,1,MATCH('Основной лист'!AJQ$7,'РП (ЛК 2.0)'!$E$17:$O$17,0)),0)</f>
        <v>0</v>
      </c>
      <c r="AJR8" s="878">
        <f>IFERROR(INDEX('РП (ЛК 2.0)'!$E$26:$O$26,1,MATCH('Основной лист'!AJR$7,'РП (ЛК 2.0)'!$E$17:$O$17,0)),0)</f>
        <v>0</v>
      </c>
      <c r="AJS8" s="878">
        <f>IFERROR(INDEX('РП (ЛК 2.0)'!$E$26:$O$26,1,MATCH('Основной лист'!AJS$7,'РП (ЛК 2.0)'!$E$17:$O$17,0)),0)</f>
        <v>0</v>
      </c>
      <c r="AJT8" s="878">
        <f>IFERROR(INDEX('РП (ЛК 2.0)'!$E$26:$O$26,1,MATCH('Основной лист'!AJT$7,'РП (ЛК 2.0)'!$E$17:$O$17,0)),0)</f>
        <v>0</v>
      </c>
      <c r="AJU8" s="878">
        <f>IFERROR(INDEX('РП (ЛК 2.0)'!$E$26:$O$26,1,MATCH('Основной лист'!AJU$7,'РП (ЛК 2.0)'!$E$17:$O$17,0)),0)</f>
        <v>0</v>
      </c>
      <c r="AJV8" s="878">
        <f>IFERROR(INDEX('РП (ЛК 2.0)'!$E$26:$O$26,1,MATCH('Основной лист'!AJV$7,'РП (ЛК 2.0)'!$E$17:$O$17,0)),0)</f>
        <v>0</v>
      </c>
      <c r="AJW8" s="878">
        <f>IFERROR(INDEX('РП (ЛК 2.0)'!$E$26:$O$26,1,MATCH('Основной лист'!AJW$7,'РП (ЛК 2.0)'!$E$17:$O$17,0)),0)</f>
        <v>0</v>
      </c>
      <c r="AJX8" s="878">
        <f>IFERROR(INDEX('РП (ЛК 2.0)'!$E$26:$O$26,1,MATCH('Основной лист'!AJX$7,'РП (ЛК 2.0)'!$E$17:$O$17,0)),0)</f>
        <v>0</v>
      </c>
      <c r="AJY8" s="878">
        <f>IFERROR(INDEX('РП (ЛК 2.0)'!$E$26:$O$26,1,MATCH('Основной лист'!AJY$7,'РП (ЛК 2.0)'!$E$17:$O$17,0)),0)</f>
        <v>0</v>
      </c>
      <c r="AJZ8" s="878">
        <f>IFERROR(INDEX('РП (ЛК 2.0)'!$E$26:$O$26,1,MATCH('Основной лист'!AJZ$7,'РП (ЛК 2.0)'!$E$17:$O$17,0)),0)</f>
        <v>0</v>
      </c>
      <c r="AKA8" s="878">
        <f>IFERROR(INDEX('РП (ЛК 2.0)'!$E$26:$O$26,1,MATCH('Основной лист'!AKA$7,'РП (ЛК 2.0)'!$E$17:$O$17,0)),0)</f>
        <v>0</v>
      </c>
      <c r="AKB8" s="878">
        <f>IFERROR(INDEX('РП (ЛК 2.0)'!$E$26:$O$26,1,MATCH('Основной лист'!AKB$7,'РП (ЛК 2.0)'!$E$17:$O$17,0)),0)</f>
        <v>0</v>
      </c>
      <c r="AKC8" s="878">
        <f>IFERROR(INDEX('РП (ЛК 2.0)'!$E$26:$O$26,1,MATCH('Основной лист'!AKC$7,'РП (ЛК 2.0)'!$E$17:$O$17,0)),0)</f>
        <v>0</v>
      </c>
      <c r="AKD8" s="878">
        <f>IFERROR(INDEX('РП (ЛК 2.0)'!$E$26:$O$26,1,MATCH('Основной лист'!AKD$7,'РП (ЛК 2.0)'!$E$17:$O$17,0)),0)</f>
        <v>0</v>
      </c>
      <c r="AKE8" s="878">
        <f>IFERROR(INDEX('РП (ЛК 2.0)'!$E$26:$O$26,1,MATCH('Основной лист'!AKE$7,'РП (ЛК 2.0)'!$E$17:$O$17,0)),0)</f>
        <v>0</v>
      </c>
      <c r="AKF8" s="878">
        <f>IFERROR(INDEX('РП (ЛК 2.0)'!$E$26:$O$26,1,MATCH('Основной лист'!AKF$7,'РП (ЛК 2.0)'!$E$17:$O$17,0)),0)</f>
        <v>0</v>
      </c>
      <c r="AKG8" s="878">
        <f>IFERROR(INDEX('РП (ЛК 2.0)'!$E$26:$O$26,1,MATCH('Основной лист'!AKG$7,'РП (ЛК 2.0)'!$E$17:$O$17,0)),0)</f>
        <v>0</v>
      </c>
      <c r="AKH8" s="878">
        <f>IFERROR(INDEX('РП (ЛК 2.0)'!$E$26:$O$26,1,MATCH('Основной лист'!AKH$7,'РП (ЛК 2.0)'!$E$17:$O$17,0)),0)</f>
        <v>0</v>
      </c>
      <c r="AKI8" s="878">
        <f>IFERROR(INDEX('РП (ЛК 2.0)'!$E$26:$O$26,1,MATCH('Основной лист'!AKI$7,'РП (ЛК 2.0)'!$E$17:$O$17,0)),0)</f>
        <v>0</v>
      </c>
      <c r="AKJ8" s="878">
        <f>IFERROR(INDEX('РП (ЛК 2.0)'!$E$26:$O$26,1,MATCH('Основной лист'!AKJ$7,'РП (ЛК 2.0)'!$E$17:$O$17,0)),0)</f>
        <v>0</v>
      </c>
      <c r="AKK8" s="878">
        <f>IFERROR(INDEX('РП (ЛК 2.0)'!$E$26:$O$26,1,MATCH('Основной лист'!AKK$7,'РП (ЛК 2.0)'!$E$17:$O$17,0)),0)</f>
        <v>0</v>
      </c>
      <c r="AKL8" s="878">
        <f>IFERROR(INDEX('РП (ЛК 2.0)'!$E$26:$O$26,1,MATCH('Основной лист'!AKL$7,'РП (ЛК 2.0)'!$E$17:$O$17,0)),0)</f>
        <v>0</v>
      </c>
      <c r="AKM8" s="878">
        <f>IFERROR(INDEX('РП (ЛК 2.0)'!$E$26:$O$26,1,MATCH('Основной лист'!AKM$7,'РП (ЛК 2.0)'!$E$17:$O$17,0)),0)</f>
        <v>0</v>
      </c>
      <c r="AKN8" s="878">
        <f>IFERROR(INDEX('РП (ЛК 2.0)'!$E$26:$O$26,1,MATCH('Основной лист'!AKN$7,'РП (ЛК 2.0)'!$E$17:$O$17,0)),0)</f>
        <v>0</v>
      </c>
      <c r="AKO8" s="878">
        <f>IFERROR(INDEX('РП (ЛК 2.0)'!$E$26:$O$26,1,MATCH('Основной лист'!AKO$7,'РП (ЛК 2.0)'!$E$17:$O$17,0)),0)</f>
        <v>0</v>
      </c>
      <c r="AKP8" s="878">
        <f>IFERROR(INDEX('РП (ЛК 2.0)'!$E$26:$O$26,1,MATCH('Основной лист'!AKP$7,'РП (ЛК 2.0)'!$E$17:$O$17,0)),0)</f>
        <v>0</v>
      </c>
      <c r="AKQ8" s="878">
        <f>IFERROR(INDEX('РП (ЛК 2.0)'!$E$26:$O$26,1,MATCH('Основной лист'!AKQ$7,'РП (ЛК 2.0)'!$E$17:$O$17,0)),0)</f>
        <v>0</v>
      </c>
      <c r="AKR8" s="878">
        <f>IFERROR(INDEX('РП (ЛК 2.0)'!$E$26:$O$26,1,MATCH('Основной лист'!AKR$7,'РП (ЛК 2.0)'!$E$17:$O$17,0)),0)</f>
        <v>0</v>
      </c>
      <c r="AKS8" s="878">
        <f>IFERROR(INDEX('РП (ЛК 2.0)'!$E$26:$O$26,1,MATCH('Основной лист'!AKS$7,'РП (ЛК 2.0)'!$E$17:$O$17,0)),0)</f>
        <v>0</v>
      </c>
      <c r="AKT8" s="878">
        <f>IFERROR(INDEX('РП (ЛК 2.0)'!$E$26:$O$26,1,MATCH('Основной лист'!AKT$7,'РП (ЛК 2.0)'!$E$17:$O$17,0)),0)</f>
        <v>0</v>
      </c>
      <c r="AKU8" s="878">
        <f>IFERROR(INDEX('РП (ЛК 2.0)'!$E$26:$O$26,1,MATCH('Основной лист'!AKU$7,'РП (ЛК 2.0)'!$E$17:$O$17,0)),0)</f>
        <v>0</v>
      </c>
      <c r="AKV8" s="878">
        <f>IFERROR(INDEX('РП (ЛК 2.0)'!$E$26:$O$26,1,MATCH('Основной лист'!AKV$7,'РП (ЛК 2.0)'!$E$17:$O$17,0)),0)</f>
        <v>0</v>
      </c>
      <c r="AKW8" s="878">
        <f>IFERROR(INDEX('РП (ЛК 2.0)'!$E$26:$O$26,1,MATCH('Основной лист'!AKW$7,'РП (ЛК 2.0)'!$E$17:$O$17,0)),0)</f>
        <v>0</v>
      </c>
      <c r="AKX8" s="878">
        <f>IFERROR(INDEX('РП (ЛК 2.0)'!$E$26:$O$26,1,MATCH('Основной лист'!AKX$7,'РП (ЛК 2.0)'!$E$17:$O$17,0)),0)</f>
        <v>0</v>
      </c>
      <c r="AKY8" s="878">
        <f>IFERROR(INDEX('РП (ЛК 2.0)'!$E$26:$O$26,1,MATCH('Основной лист'!AKY$7,'РП (ЛК 2.0)'!$E$17:$O$17,0)),0)</f>
        <v>0</v>
      </c>
      <c r="AKZ8" s="878">
        <f>IFERROR(INDEX('РП (ЛК 2.0)'!$E$26:$O$26,1,MATCH('Основной лист'!AKZ$7,'РП (ЛК 2.0)'!$E$17:$O$17,0)),0)</f>
        <v>0</v>
      </c>
      <c r="ALA8" s="878">
        <f>IFERROR(INDEX('РП (ЛК 2.0)'!$E$26:$O$26,1,MATCH('Основной лист'!ALA$7,'РП (ЛК 2.0)'!$E$17:$O$17,0)),0)</f>
        <v>0</v>
      </c>
      <c r="ALB8" s="878">
        <f>IFERROR(INDEX('РП (ЛК 2.0)'!$E$26:$O$26,1,MATCH('Основной лист'!ALB$7,'РП (ЛК 2.0)'!$E$17:$O$17,0)),0)</f>
        <v>0</v>
      </c>
      <c r="ALC8" s="878">
        <f>IFERROR(INDEX('РП (ЛК 2.0)'!$E$26:$O$26,1,MATCH('Основной лист'!ALC$7,'РП (ЛК 2.0)'!$E$17:$O$17,0)),0)</f>
        <v>0</v>
      </c>
      <c r="ALD8" s="878">
        <f>IFERROR(INDEX('РП (ЛК 2.0)'!$E$26:$O$26,1,MATCH('Основной лист'!ALD$7,'РП (ЛК 2.0)'!$E$17:$O$17,0)),0)</f>
        <v>0</v>
      </c>
      <c r="ALE8" s="878">
        <f>IFERROR(INDEX('РП (ЛК 2.0)'!$E$26:$O$26,1,MATCH('Основной лист'!ALE$7,'РП (ЛК 2.0)'!$E$17:$O$17,0)),0)</f>
        <v>0</v>
      </c>
      <c r="ALF8" s="878">
        <f>IFERROR(INDEX('РП (ЛК 2.0)'!$E$26:$O$26,1,MATCH('Основной лист'!ALF$7,'РП (ЛК 2.0)'!$E$17:$O$17,0)),0)</f>
        <v>0</v>
      </c>
      <c r="ALG8" s="878">
        <f>IFERROR(INDEX('РП (ЛК 2.0)'!$E$26:$O$26,1,MATCH('Основной лист'!ALG$7,'РП (ЛК 2.0)'!$E$17:$O$17,0)),0)</f>
        <v>0</v>
      </c>
      <c r="ALH8" s="878">
        <f>IFERROR(INDEX('РП (ЛК 2.0)'!$E$26:$O$26,1,MATCH('Основной лист'!ALH$7,'РП (ЛК 2.0)'!$E$17:$O$17,0)),0)</f>
        <v>0</v>
      </c>
      <c r="ALI8" s="878">
        <f>IFERROR(INDEX('РП (ЛК 2.0)'!$E$26:$O$26,1,MATCH('Основной лист'!ALI$7,'РП (ЛК 2.0)'!$E$17:$O$17,0)),0)</f>
        <v>0</v>
      </c>
      <c r="ALJ8" s="878">
        <f>IFERROR(INDEX('РП (ЛК 2.0)'!$E$26:$O$26,1,MATCH('Основной лист'!ALJ$7,'РП (ЛК 2.0)'!$E$17:$O$17,0)),0)</f>
        <v>0</v>
      </c>
      <c r="ALK8" s="878">
        <f>IFERROR(INDEX('РП (ЛК 2.0)'!$E$26:$O$26,1,MATCH('Основной лист'!ALK$7,'РП (ЛК 2.0)'!$E$17:$O$17,0)),0)</f>
        <v>0</v>
      </c>
      <c r="ALL8" s="878">
        <f>IFERROR(INDEX('РП (ЛК 2.0)'!$E$26:$O$26,1,MATCH('Основной лист'!ALL$7,'РП (ЛК 2.0)'!$E$17:$O$17,0)),0)</f>
        <v>0</v>
      </c>
      <c r="ALM8" s="878">
        <f>IFERROR(INDEX('РП (ЛК 2.0)'!$E$26:$O$26,1,MATCH('Основной лист'!ALM$7,'РП (ЛК 2.0)'!$E$17:$O$17,0)),0)</f>
        <v>0</v>
      </c>
      <c r="ALN8" s="878">
        <f>IFERROR(INDEX('РП (ЛК 2.0)'!$E$26:$O$26,1,MATCH('Основной лист'!ALN$7,'РП (ЛК 2.0)'!$E$17:$O$17,0)),0)</f>
        <v>0</v>
      </c>
      <c r="ALO8" s="878">
        <f>IFERROR(INDEX('РП (ЛК 2.0)'!$E$26:$O$26,1,MATCH('Основной лист'!ALO$7,'РП (ЛК 2.0)'!$E$17:$O$17,0)),0)</f>
        <v>0</v>
      </c>
      <c r="ALP8" s="878">
        <f>IFERROR(INDEX('РП (ЛК 2.0)'!$E$26:$O$26,1,MATCH('Основной лист'!ALP$7,'РП (ЛК 2.0)'!$E$17:$O$17,0)),0)</f>
        <v>0</v>
      </c>
      <c r="ALQ8" s="878">
        <f>IFERROR(INDEX('РП (ЛК 2.0)'!$E$26:$O$26,1,MATCH('Основной лист'!ALQ$7,'РП (ЛК 2.0)'!$E$17:$O$17,0)),0)</f>
        <v>0</v>
      </c>
      <c r="ALR8" s="878">
        <f>IFERROR(INDEX('РП (ЛК 2.0)'!$E$26:$O$26,1,MATCH('Основной лист'!ALR$7,'РП (ЛК 2.0)'!$E$17:$O$17,0)),0)</f>
        <v>0</v>
      </c>
      <c r="ALS8" s="878">
        <f>IFERROR(INDEX('РП (ЛК 2.0)'!$E$26:$O$26,1,MATCH('Основной лист'!ALS$7,'РП (ЛК 2.0)'!$E$17:$O$17,0)),0)</f>
        <v>0</v>
      </c>
      <c r="ALT8" s="878">
        <f>IFERROR(INDEX('РП (ЛК 2.0)'!$E$26:$O$26,1,MATCH('Основной лист'!ALT$7,'РП (ЛК 2.0)'!$E$17:$O$17,0)),0)</f>
        <v>0</v>
      </c>
      <c r="ALU8" s="878">
        <f>IFERROR(INDEX('РП (ЛК 2.0)'!$E$26:$O$26,1,MATCH('Основной лист'!ALU$7,'РП (ЛК 2.0)'!$E$17:$O$17,0)),0)</f>
        <v>0</v>
      </c>
      <c r="ALV8" s="878">
        <f>IFERROR(INDEX('РП (ЛК 2.0)'!$E$26:$O$26,1,MATCH('Основной лист'!ALV$7,'РП (ЛК 2.0)'!$E$17:$O$17,0)),0)</f>
        <v>0</v>
      </c>
      <c r="ALW8" s="878">
        <f>IFERROR(INDEX('РП (ЛК 2.0)'!$E$26:$O$26,1,MATCH('Основной лист'!ALW$7,'РП (ЛК 2.0)'!$E$17:$O$17,0)),0)</f>
        <v>0</v>
      </c>
      <c r="ALX8" s="878">
        <f>IFERROR(INDEX('РП (ЛК 2.0)'!$E$26:$O$26,1,MATCH('Основной лист'!ALX$7,'РП (ЛК 2.0)'!$E$17:$O$17,0)),0)</f>
        <v>0</v>
      </c>
      <c r="ALY8" s="878">
        <f>IFERROR(INDEX('РП (ЛК 2.0)'!$E$26:$O$26,1,MATCH('Основной лист'!ALY$7,'РП (ЛК 2.0)'!$E$17:$O$17,0)),0)</f>
        <v>0</v>
      </c>
      <c r="ALZ8" s="878">
        <f>IFERROR(INDEX('РП (ЛК 2.0)'!$E$26:$O$26,1,MATCH('Основной лист'!ALZ$7,'РП (ЛК 2.0)'!$E$17:$O$17,0)),0)</f>
        <v>0</v>
      </c>
      <c r="AMA8" s="878">
        <f>IFERROR(INDEX('РП (ЛК 2.0)'!$E$26:$O$26,1,MATCH('Основной лист'!AMA$7,'РП (ЛК 2.0)'!$E$17:$O$17,0)),0)</f>
        <v>0</v>
      </c>
      <c r="AMB8" s="878">
        <f>IFERROR(INDEX('РП (ЛК 2.0)'!$E$26:$O$26,1,MATCH('Основной лист'!AMB$7,'РП (ЛК 2.0)'!$E$17:$O$17,0)),0)</f>
        <v>0</v>
      </c>
      <c r="AMC8" s="878">
        <f>IFERROR(INDEX('РП (ЛК 2.0)'!$E$26:$O$26,1,MATCH('Основной лист'!AMC$7,'РП (ЛК 2.0)'!$E$17:$O$17,0)),0)</f>
        <v>0</v>
      </c>
      <c r="AMD8" s="878">
        <f>IFERROR(INDEX('РП (ЛК 2.0)'!$E$26:$O$26,1,MATCH('Основной лист'!AMD$7,'РП (ЛК 2.0)'!$E$17:$O$17,0)),0)</f>
        <v>0</v>
      </c>
      <c r="AME8" s="878">
        <f>IFERROR(INDEX('РП (ЛК 2.0)'!$E$26:$O$26,1,MATCH('Основной лист'!AME$7,'РП (ЛК 2.0)'!$E$17:$O$17,0)),0)</f>
        <v>0</v>
      </c>
      <c r="AMF8" s="878">
        <f>IFERROR(INDEX('РП (ЛК 2.0)'!$E$26:$O$26,1,MATCH('Основной лист'!AMF$7,'РП (ЛК 2.0)'!$E$17:$O$17,0)),0)</f>
        <v>0</v>
      </c>
      <c r="AMG8" s="878">
        <f>IFERROR(INDEX('РП (ЛК 2.0)'!$E$26:$O$26,1,MATCH('Основной лист'!AMG$7,'РП (ЛК 2.0)'!$E$17:$O$17,0)),0)</f>
        <v>0</v>
      </c>
      <c r="AMH8" s="878">
        <f>IFERROR(INDEX('РП (ЛК 2.0)'!$E$26:$O$26,1,MATCH('Основной лист'!AMH$7,'РП (ЛК 2.0)'!$E$17:$O$17,0)),0)</f>
        <v>0</v>
      </c>
      <c r="AMI8" s="878">
        <f>IFERROR(INDEX('РП (ЛК 2.0)'!$E$26:$O$26,1,MATCH('Основной лист'!AMI$7,'РП (ЛК 2.0)'!$E$17:$O$17,0)),0)</f>
        <v>0</v>
      </c>
      <c r="AMJ8" s="878">
        <f>IFERROR(INDEX('РП (ЛК 2.0)'!$E$26:$O$26,1,MATCH('Основной лист'!AMJ$7,'РП (ЛК 2.0)'!$E$17:$O$17,0)),0)</f>
        <v>0</v>
      </c>
      <c r="AMK8" s="878">
        <f>IFERROR(INDEX('РП (ЛК 2.0)'!$E$26:$O$26,1,MATCH('Основной лист'!AMK$7,'РП (ЛК 2.0)'!$E$17:$O$17,0)),0)</f>
        <v>0</v>
      </c>
      <c r="AML8" s="878">
        <f>IFERROR(INDEX('РП (ЛК 2.0)'!$E$26:$O$26,1,MATCH('Основной лист'!AML$7,'РП (ЛК 2.0)'!$E$17:$O$17,0)),0)</f>
        <v>0</v>
      </c>
      <c r="AMM8" s="878">
        <f>IFERROR(INDEX('РП (ЛК 2.0)'!$E$26:$O$26,1,MATCH('Основной лист'!AMM$7,'РП (ЛК 2.0)'!$E$17:$O$17,0)),0)</f>
        <v>0</v>
      </c>
      <c r="AMN8" s="878">
        <f>IFERROR(INDEX('РП (ЛК 2.0)'!$E$26:$O$26,1,MATCH('Основной лист'!AMN$7,'РП (ЛК 2.0)'!$E$17:$O$17,0)),0)</f>
        <v>0</v>
      </c>
      <c r="AMO8" s="878">
        <f>IFERROR(INDEX('РП (ЛК 2.0)'!$E$26:$O$26,1,MATCH('Основной лист'!AMO$7,'РП (ЛК 2.0)'!$E$17:$O$17,0)),0)</f>
        <v>0</v>
      </c>
      <c r="AMP8" s="878">
        <f>IFERROR(INDEX('РП (ЛК 2.0)'!$E$26:$O$26,1,MATCH('Основной лист'!AMP$7,'РП (ЛК 2.0)'!$E$17:$O$17,0)),0)</f>
        <v>0</v>
      </c>
      <c r="AMQ8" s="878">
        <f>IFERROR(INDEX('РП (ЛК 2.0)'!$E$26:$O$26,1,MATCH('Основной лист'!AMQ$7,'РП (ЛК 2.0)'!$E$17:$O$17,0)),0)</f>
        <v>0</v>
      </c>
      <c r="AMR8" s="878">
        <f>IFERROR(INDEX('РП (ЛК 2.0)'!$E$26:$O$26,1,MATCH('Основной лист'!AMR$7,'РП (ЛК 2.0)'!$E$17:$O$17,0)),0)</f>
        <v>0</v>
      </c>
      <c r="AMS8" s="878">
        <f>IFERROR(INDEX('РП (ЛК 2.0)'!$E$26:$O$26,1,MATCH('Основной лист'!AMS$7,'РП (ЛК 2.0)'!$E$17:$O$17,0)),0)</f>
        <v>0</v>
      </c>
      <c r="AMT8" s="878">
        <f>IFERROR(INDEX('РП (ЛК 2.0)'!$E$26:$O$26,1,MATCH('Основной лист'!AMT$7,'РП (ЛК 2.0)'!$E$17:$O$17,0)),0)</f>
        <v>0</v>
      </c>
      <c r="AMU8" s="878">
        <f>IFERROR(INDEX('РП (ЛК 2.0)'!$E$26:$O$26,1,MATCH('Основной лист'!AMU$7,'РП (ЛК 2.0)'!$E$17:$O$17,0)),0)</f>
        <v>0</v>
      </c>
      <c r="AMV8" s="878">
        <f>IFERROR(INDEX('РП (ЛК 2.0)'!$E$26:$O$26,1,MATCH('Основной лист'!AMV$7,'РП (ЛК 2.0)'!$E$17:$O$17,0)),0)</f>
        <v>0</v>
      </c>
      <c r="AMW8" s="878">
        <f>IFERROR(INDEX('РП (ЛК 2.0)'!$E$26:$O$26,1,MATCH('Основной лист'!AMW$7,'РП (ЛК 2.0)'!$E$17:$O$17,0)),0)</f>
        <v>0</v>
      </c>
      <c r="AMX8" s="878">
        <f>IFERROR(INDEX('РП (ЛК 2.0)'!$E$26:$O$26,1,MATCH('Основной лист'!AMX$7,'РП (ЛК 2.0)'!$E$17:$O$17,0)),0)</f>
        <v>0</v>
      </c>
      <c r="AMY8" s="878">
        <f>IFERROR(INDEX('РП (ЛК 2.0)'!$E$26:$O$26,1,MATCH('Основной лист'!AMY$7,'РП (ЛК 2.0)'!$E$17:$O$17,0)),0)</f>
        <v>0</v>
      </c>
      <c r="AMZ8" s="878">
        <f>IFERROR(INDEX('РП (ЛК 2.0)'!$E$26:$O$26,1,MATCH('Основной лист'!AMZ$7,'РП (ЛК 2.0)'!$E$17:$O$17,0)),0)</f>
        <v>0</v>
      </c>
      <c r="ANA8" s="878">
        <f>IFERROR(INDEX('РП (ЛК 2.0)'!$E$26:$O$26,1,MATCH('Основной лист'!ANA$7,'РП (ЛК 2.0)'!$E$17:$O$17,0)),0)</f>
        <v>0</v>
      </c>
      <c r="ANB8" s="878">
        <f>IFERROR(INDEX('РП (ЛК 2.0)'!$E$26:$O$26,1,MATCH('Основной лист'!ANB$7,'РП (ЛК 2.0)'!$E$17:$O$17,0)),0)</f>
        <v>0</v>
      </c>
      <c r="ANC8" s="878">
        <f>IFERROR(INDEX('РП (ЛК 2.0)'!$E$26:$O$26,1,MATCH('Основной лист'!ANC$7,'РП (ЛК 2.0)'!$E$17:$O$17,0)),0)</f>
        <v>0</v>
      </c>
      <c r="AND8" s="878">
        <f>IFERROR(INDEX('РП (ЛК 2.0)'!$E$26:$O$26,1,MATCH('Основной лист'!AND$7,'РП (ЛК 2.0)'!$E$17:$O$17,0)),0)</f>
        <v>0</v>
      </c>
      <c r="ANE8" s="878">
        <f>IFERROR(INDEX('РП (ЛК 2.0)'!$E$26:$O$26,1,MATCH('Основной лист'!ANE$7,'РП (ЛК 2.0)'!$E$17:$O$17,0)),0)</f>
        <v>0</v>
      </c>
      <c r="ANF8" s="878">
        <f>IFERROR(INDEX('РП (ЛК 2.0)'!$E$26:$O$26,1,MATCH('Основной лист'!ANF$7,'РП (ЛК 2.0)'!$E$17:$O$17,0)),0)</f>
        <v>0</v>
      </c>
      <c r="ANG8" s="878">
        <f>IFERROR(INDEX('РП (ЛК 2.0)'!$E$26:$O$26,1,MATCH('Основной лист'!ANG$7,'РП (ЛК 2.0)'!$E$17:$O$17,0)),0)</f>
        <v>0</v>
      </c>
      <c r="ANH8" s="878">
        <f>IFERROR(INDEX('РП (ЛК 2.0)'!$E$26:$O$26,1,MATCH('Основной лист'!ANH$7,'РП (ЛК 2.0)'!$E$17:$O$17,0)),0)</f>
        <v>0</v>
      </c>
      <c r="ANI8" s="878">
        <f>IFERROR(INDEX('РП (ЛК 2.0)'!$E$26:$O$26,1,MATCH('Основной лист'!ANI$7,'РП (ЛК 2.0)'!$E$17:$O$17,0)),0)</f>
        <v>0</v>
      </c>
      <c r="ANJ8" s="878">
        <f>IFERROR(INDEX('РП (ЛК 2.0)'!$E$26:$O$26,1,MATCH('Основной лист'!ANJ$7,'РП (ЛК 2.0)'!$E$17:$O$17,0)),0)</f>
        <v>0</v>
      </c>
      <c r="ANK8" s="878">
        <f>IFERROR(INDEX('РП (ЛК 2.0)'!$E$26:$O$26,1,MATCH('Основной лист'!ANK$7,'РП (ЛК 2.0)'!$E$17:$O$17,0)),0)</f>
        <v>0</v>
      </c>
      <c r="ANL8" s="878">
        <f>IFERROR(INDEX('РП (ЛК 2.0)'!$E$26:$O$26,1,MATCH('Основной лист'!ANL$7,'РП (ЛК 2.0)'!$E$17:$O$17,0)),0)</f>
        <v>0</v>
      </c>
      <c r="ANM8" s="878">
        <f>IFERROR(INDEX('РП (ЛК 2.0)'!$E$26:$O$26,1,MATCH('Основной лист'!ANM$7,'РП (ЛК 2.0)'!$E$17:$O$17,0)),0)</f>
        <v>0</v>
      </c>
      <c r="ANN8" s="878">
        <f>IFERROR(INDEX('РП (ЛК 2.0)'!$E$26:$O$26,1,MATCH('Основной лист'!ANN$7,'РП (ЛК 2.0)'!$E$17:$O$17,0)),0)</f>
        <v>0</v>
      </c>
      <c r="ANO8" s="878">
        <f>IFERROR(INDEX('РП (ЛК 2.0)'!$E$26:$O$26,1,MATCH('Основной лист'!ANO$7,'РП (ЛК 2.0)'!$E$17:$O$17,0)),0)</f>
        <v>0</v>
      </c>
      <c r="ANP8" s="878">
        <f>IFERROR(INDEX('РП (ЛК 2.0)'!$E$26:$O$26,1,MATCH('Основной лист'!ANP$7,'РП (ЛК 2.0)'!$E$17:$O$17,0)),0)</f>
        <v>0</v>
      </c>
      <c r="ANQ8" s="878">
        <f>IFERROR(INDEX('РП (ЛК 2.0)'!$E$26:$O$26,1,MATCH('Основной лист'!ANQ$7,'РП (ЛК 2.0)'!$E$17:$O$17,0)),0)</f>
        <v>0</v>
      </c>
      <c r="ANR8" s="878">
        <f>IFERROR(INDEX('РП (ЛК 2.0)'!$E$26:$O$26,1,MATCH('Основной лист'!ANR$7,'РП (ЛК 2.0)'!$E$17:$O$17,0)),0)</f>
        <v>0</v>
      </c>
      <c r="ANS8" s="878">
        <f>IFERROR(INDEX('РП (ЛК 2.0)'!$E$26:$O$26,1,MATCH('Основной лист'!ANS$7,'РП (ЛК 2.0)'!$E$17:$O$17,0)),0)</f>
        <v>0</v>
      </c>
      <c r="ANT8" s="878">
        <f>IFERROR(INDEX('РП (ЛК 2.0)'!$E$26:$O$26,1,MATCH('Основной лист'!ANT$7,'РП (ЛК 2.0)'!$E$17:$O$17,0)),0)</f>
        <v>0</v>
      </c>
      <c r="ANU8" s="878">
        <f>IFERROR(INDEX('РП (ЛК 2.0)'!$E$26:$O$26,1,MATCH('Основной лист'!ANU$7,'РП (ЛК 2.0)'!$E$17:$O$17,0)),0)</f>
        <v>0</v>
      </c>
      <c r="ANV8" s="878">
        <f>IFERROR(INDEX('РП (ЛК 2.0)'!$E$26:$O$26,1,MATCH('Основной лист'!ANV$7,'РП (ЛК 2.0)'!$E$17:$O$17,0)),0)</f>
        <v>0</v>
      </c>
      <c r="ANW8" s="878">
        <f>IFERROR(INDEX('РП (ЛК 2.0)'!$E$26:$O$26,1,MATCH('Основной лист'!ANW$7,'РП (ЛК 2.0)'!$E$17:$O$17,0)),0)</f>
        <v>0</v>
      </c>
      <c r="ANX8" s="878">
        <f>IFERROR(INDEX('РП (ЛК 2.0)'!$E$26:$O$26,1,MATCH('Основной лист'!ANX$7,'РП (ЛК 2.0)'!$E$17:$O$17,0)),0)</f>
        <v>0</v>
      </c>
      <c r="ANY8" s="878">
        <f>IFERROR(INDEX('РП (ЛК 2.0)'!$E$26:$O$26,1,MATCH('Основной лист'!ANY$7,'РП (ЛК 2.0)'!$E$17:$O$17,0)),0)</f>
        <v>0</v>
      </c>
      <c r="ANZ8" s="878">
        <f>IFERROR(INDEX('РП (ЛК 2.0)'!$E$26:$O$26,1,MATCH('Основной лист'!ANZ$7,'РП (ЛК 2.0)'!$E$17:$O$17,0)),0)</f>
        <v>0</v>
      </c>
      <c r="AOA8" s="878">
        <f>IFERROR(INDEX('РП (ЛК 2.0)'!$E$26:$O$26,1,MATCH('Основной лист'!AOA$7,'РП (ЛК 2.0)'!$E$17:$O$17,0)),0)</f>
        <v>0</v>
      </c>
      <c r="AOB8" s="878">
        <f>IFERROR(INDEX('РП (ЛК 2.0)'!$E$26:$O$26,1,MATCH('Основной лист'!AOB$7,'РП (ЛК 2.0)'!$E$17:$O$17,0)),0)</f>
        <v>0</v>
      </c>
      <c r="AOC8" s="878">
        <f>IFERROR(INDEX('РП (ЛК 2.0)'!$E$26:$O$26,1,MATCH('Основной лист'!AOC$7,'РП (ЛК 2.0)'!$E$17:$O$17,0)),0)</f>
        <v>0</v>
      </c>
      <c r="AOD8" s="878">
        <f>IFERROR(INDEX('РП (ЛК 2.0)'!$E$26:$O$26,1,MATCH('Основной лист'!AOD$7,'РП (ЛК 2.0)'!$E$17:$O$17,0)),0)</f>
        <v>0</v>
      </c>
      <c r="AOE8" s="878">
        <f>IFERROR(INDEX('РП (ЛК 2.0)'!$E$26:$O$26,1,MATCH('Основной лист'!AOE$7,'РП (ЛК 2.0)'!$E$17:$O$17,0)),0)</f>
        <v>0</v>
      </c>
      <c r="AOF8" s="878">
        <f>IFERROR(INDEX('РП (ЛК 2.0)'!$E$26:$O$26,1,MATCH('Основной лист'!AOF$7,'РП (ЛК 2.0)'!$E$17:$O$17,0)),0)</f>
        <v>0</v>
      </c>
      <c r="AOG8" s="878">
        <f>IFERROR(INDEX('РП (ЛК 2.0)'!$E$26:$O$26,1,MATCH('Основной лист'!AOG$7,'РП (ЛК 2.0)'!$E$17:$O$17,0)),0)</f>
        <v>0</v>
      </c>
      <c r="AOH8" s="878">
        <f>IFERROR(INDEX('РП (ЛК 2.0)'!$E$26:$O$26,1,MATCH('Основной лист'!AOH$7,'РП (ЛК 2.0)'!$E$17:$O$17,0)),0)</f>
        <v>0</v>
      </c>
      <c r="AOI8" s="878">
        <f>IFERROR(INDEX('РП (ЛК 2.0)'!$E$26:$O$26,1,MATCH('Основной лист'!AOI$7,'РП (ЛК 2.0)'!$E$17:$O$17,0)),0)</f>
        <v>0</v>
      </c>
      <c r="AOJ8" s="878">
        <f>IFERROR(INDEX('РП (ЛК 2.0)'!$E$26:$O$26,1,MATCH('Основной лист'!AOJ$7,'РП (ЛК 2.0)'!$E$17:$O$17,0)),0)</f>
        <v>0</v>
      </c>
      <c r="AOK8" s="878">
        <f>IFERROR(INDEX('РП (ЛК 2.0)'!$E$26:$O$26,1,MATCH('Основной лист'!AOK$7,'РП (ЛК 2.0)'!$E$17:$O$17,0)),0)</f>
        <v>0</v>
      </c>
      <c r="AOL8" s="878">
        <f>IFERROR(INDEX('РП (ЛК 2.0)'!$E$26:$O$26,1,MATCH('Основной лист'!AOL$7,'РП (ЛК 2.0)'!$E$17:$O$17,0)),0)</f>
        <v>0</v>
      </c>
      <c r="AOM8" s="878">
        <f>IFERROR(INDEX('РП (ЛК 2.0)'!$E$26:$O$26,1,MATCH('Основной лист'!AOM$7,'РП (ЛК 2.0)'!$E$17:$O$17,0)),0)</f>
        <v>0</v>
      </c>
      <c r="AON8" s="878">
        <f>IFERROR(INDEX('РП (ЛК 2.0)'!$E$26:$O$26,1,MATCH('Основной лист'!AON$7,'РП (ЛК 2.0)'!$E$17:$O$17,0)),0)</f>
        <v>0</v>
      </c>
      <c r="AOO8" s="878">
        <f>IFERROR(INDEX('РП (ЛК 2.0)'!$E$26:$O$26,1,MATCH('Основной лист'!AOO$7,'РП (ЛК 2.0)'!$E$17:$O$17,0)),0)</f>
        <v>0</v>
      </c>
      <c r="AOP8" s="878">
        <f>IFERROR(INDEX('РП (ЛК 2.0)'!$E$26:$O$26,1,MATCH('Основной лист'!AOP$7,'РП (ЛК 2.0)'!$E$17:$O$17,0)),0)</f>
        <v>0</v>
      </c>
      <c r="AOQ8" s="878">
        <f>IFERROR(INDEX('РП (ЛК 2.0)'!$E$26:$O$26,1,MATCH('Основной лист'!AOQ$7,'РП (ЛК 2.0)'!$E$17:$O$17,0)),0)</f>
        <v>0</v>
      </c>
      <c r="AOR8" s="878">
        <f>IFERROR(INDEX('РП (ЛК 2.0)'!$E$26:$O$26,1,MATCH('Основной лист'!AOR$7,'РП (ЛК 2.0)'!$E$17:$O$17,0)),0)</f>
        <v>0</v>
      </c>
      <c r="AOS8" s="878">
        <f>IFERROR(INDEX('РП (ЛК 2.0)'!$E$26:$O$26,1,MATCH('Основной лист'!AOS$7,'РП (ЛК 2.0)'!$E$17:$O$17,0)),0)</f>
        <v>0</v>
      </c>
      <c r="AOT8" s="878">
        <f>IFERROR(INDEX('РП (ЛК 2.0)'!$E$26:$O$26,1,MATCH('Основной лист'!AOT$7,'РП (ЛК 2.0)'!$E$17:$O$17,0)),0)</f>
        <v>0</v>
      </c>
      <c r="AOU8" s="878">
        <f>IFERROR(INDEX('РП (ЛК 2.0)'!$E$26:$O$26,1,MATCH('Основной лист'!AOU$7,'РП (ЛК 2.0)'!$E$17:$O$17,0)),0)</f>
        <v>0</v>
      </c>
      <c r="AOV8" s="878">
        <f>IFERROR(INDEX('РП (ЛК 2.0)'!$E$26:$O$26,1,MATCH('Основной лист'!AOV$7,'РП (ЛК 2.0)'!$E$17:$O$17,0)),0)</f>
        <v>0</v>
      </c>
      <c r="AOW8" s="878">
        <f>IFERROR(INDEX('РП (ЛК 2.0)'!$E$26:$O$26,1,MATCH('Основной лист'!AOW$7,'РП (ЛК 2.0)'!$E$17:$O$17,0)),0)</f>
        <v>0</v>
      </c>
      <c r="AOX8" s="878">
        <f>IFERROR(INDEX('РП (ЛК 2.0)'!$E$26:$O$26,1,MATCH('Основной лист'!AOX$7,'РП (ЛК 2.0)'!$E$17:$O$17,0)),0)</f>
        <v>0</v>
      </c>
      <c r="AOY8" s="878">
        <f>IFERROR(INDEX('РП (ЛК 2.0)'!$E$26:$O$26,1,MATCH('Основной лист'!AOY$7,'РП (ЛК 2.0)'!$E$17:$O$17,0)),0)</f>
        <v>0</v>
      </c>
      <c r="AOZ8" s="878">
        <f>IFERROR(INDEX('РП (ЛК 2.0)'!$E$26:$O$26,1,MATCH('Основной лист'!AOZ$7,'РП (ЛК 2.0)'!$E$17:$O$17,0)),0)</f>
        <v>0</v>
      </c>
      <c r="APA8" s="878">
        <f>IFERROR(INDEX('РП (ЛК 2.0)'!$E$26:$O$26,1,MATCH('Основной лист'!APA$7,'РП (ЛК 2.0)'!$E$17:$O$17,0)),0)</f>
        <v>0</v>
      </c>
      <c r="APB8" s="878">
        <f>IFERROR(INDEX('РП (ЛК 2.0)'!$E$26:$O$26,1,MATCH('Основной лист'!APB$7,'РП (ЛК 2.0)'!$E$17:$O$17,0)),0)</f>
        <v>0</v>
      </c>
      <c r="APC8" s="878">
        <f>IFERROR(INDEX('РП (ЛК 2.0)'!$E$26:$O$26,1,MATCH('Основной лист'!APC$7,'РП (ЛК 2.0)'!$E$17:$O$17,0)),0)</f>
        <v>0</v>
      </c>
      <c r="APD8" s="878">
        <f>IFERROR(INDEX('РП (ЛК 2.0)'!$E$26:$O$26,1,MATCH('Основной лист'!APD$7,'РП (ЛК 2.0)'!$E$17:$O$17,0)),0)</f>
        <v>0</v>
      </c>
      <c r="APE8" s="878">
        <f>IFERROR(INDEX('РП (ЛК 2.0)'!$E$26:$O$26,1,MATCH('Основной лист'!APE$7,'РП (ЛК 2.0)'!$E$17:$O$17,0)),0)</f>
        <v>0</v>
      </c>
      <c r="APF8" s="878">
        <f>IFERROR(INDEX('РП (ЛК 2.0)'!$E$26:$O$26,1,MATCH('Основной лист'!APF$7,'РП (ЛК 2.0)'!$E$17:$O$17,0)),0)</f>
        <v>0</v>
      </c>
      <c r="APG8" s="878">
        <f>IFERROR(INDEX('РП (ЛК 2.0)'!$E$26:$O$26,1,MATCH('Основной лист'!APG$7,'РП (ЛК 2.0)'!$E$17:$O$17,0)),0)</f>
        <v>0</v>
      </c>
      <c r="APH8" s="878">
        <f>IFERROR(INDEX('РП (ЛК 2.0)'!$E$26:$O$26,1,MATCH('Основной лист'!APH$7,'РП (ЛК 2.0)'!$E$17:$O$17,0)),0)</f>
        <v>0</v>
      </c>
      <c r="API8" s="878">
        <f>IFERROR(INDEX('РП (ЛК 2.0)'!$E$26:$O$26,1,MATCH('Основной лист'!API$7,'РП (ЛК 2.0)'!$E$17:$O$17,0)),0)</f>
        <v>0</v>
      </c>
      <c r="APJ8" s="878">
        <f>IFERROR(INDEX('РП (ЛК 2.0)'!$E$26:$O$26,1,MATCH('Основной лист'!APJ$7,'РП (ЛК 2.0)'!$E$17:$O$17,0)),0)</f>
        <v>0</v>
      </c>
      <c r="APK8" s="878">
        <f>IFERROR(INDEX('РП (ЛК 2.0)'!$E$26:$O$26,1,MATCH('Основной лист'!APK$7,'РП (ЛК 2.0)'!$E$17:$O$17,0)),0)</f>
        <v>0</v>
      </c>
      <c r="APL8" s="878">
        <f>IFERROR(INDEX('РП (ЛК 2.0)'!$E$26:$O$26,1,MATCH('Основной лист'!APL$7,'РП (ЛК 2.0)'!$E$17:$O$17,0)),0)</f>
        <v>0</v>
      </c>
      <c r="APM8" s="878">
        <f>IFERROR(INDEX('РП (ЛК 2.0)'!$E$26:$O$26,1,MATCH('Основной лист'!APM$7,'РП (ЛК 2.0)'!$E$17:$O$17,0)),0)</f>
        <v>0</v>
      </c>
      <c r="APN8" s="878">
        <f>IFERROR(INDEX('РП (ЛК 2.0)'!$E$26:$O$26,1,MATCH('Основной лист'!APN$7,'РП (ЛК 2.0)'!$E$17:$O$17,0)),0)</f>
        <v>0</v>
      </c>
      <c r="APO8" s="878">
        <f>IFERROR(INDEX('РП (ЛК 2.0)'!$E$26:$O$26,1,MATCH('Основной лист'!APO$7,'РП (ЛК 2.0)'!$E$17:$O$17,0)),0)</f>
        <v>0</v>
      </c>
      <c r="APP8" s="878">
        <f>IFERROR(INDEX('РП (ЛК 2.0)'!$E$26:$O$26,1,MATCH('Основной лист'!APP$7,'РП (ЛК 2.0)'!$E$17:$O$17,0)),0)</f>
        <v>0</v>
      </c>
      <c r="APQ8" s="878">
        <f>IFERROR(INDEX('РП (ЛК 2.0)'!$E$26:$O$26,1,MATCH('Основной лист'!APQ$7,'РП (ЛК 2.0)'!$E$17:$O$17,0)),0)</f>
        <v>0</v>
      </c>
      <c r="APR8" s="878">
        <f>IFERROR(INDEX('РП (ЛК 2.0)'!$E$26:$O$26,1,MATCH('Основной лист'!APR$7,'РП (ЛК 2.0)'!$E$17:$O$17,0)),0)</f>
        <v>0</v>
      </c>
      <c r="APS8" s="878">
        <f>IFERROR(INDEX('РП (ЛК 2.0)'!$E$26:$O$26,1,MATCH('Основной лист'!APS$7,'РП (ЛК 2.0)'!$E$17:$O$17,0)),0)</f>
        <v>0</v>
      </c>
      <c r="APT8" s="878">
        <f>IFERROR(INDEX('РП (ЛК 2.0)'!$E$26:$O$26,1,MATCH('Основной лист'!APT$7,'РП (ЛК 2.0)'!$E$17:$O$17,0)),0)</f>
        <v>0</v>
      </c>
      <c r="APU8" s="878">
        <f>IFERROR(INDEX('РП (ЛК 2.0)'!$E$26:$O$26,1,MATCH('Основной лист'!APU$7,'РП (ЛК 2.0)'!$E$17:$O$17,0)),0)</f>
        <v>0</v>
      </c>
      <c r="APV8" s="878">
        <f>IFERROR(INDEX('РП (ЛК 2.0)'!$E$26:$O$26,1,MATCH('Основной лист'!APV$7,'РП (ЛК 2.0)'!$E$17:$O$17,0)),0)</f>
        <v>0</v>
      </c>
      <c r="APW8" s="878">
        <f>IFERROR(INDEX('РП (ЛК 2.0)'!$E$26:$O$26,1,MATCH('Основной лист'!APW$7,'РП (ЛК 2.0)'!$E$17:$O$17,0)),0)</f>
        <v>0</v>
      </c>
      <c r="APX8" s="878">
        <f>IFERROR(INDEX('РП (ЛК 2.0)'!$E$26:$O$26,1,MATCH('Основной лист'!APX$7,'РП (ЛК 2.0)'!$E$17:$O$17,0)),0)</f>
        <v>0</v>
      </c>
      <c r="APY8" s="878">
        <f>IFERROR(INDEX('РП (ЛК 2.0)'!$E$26:$O$26,1,MATCH('Основной лист'!APY$7,'РП (ЛК 2.0)'!$E$17:$O$17,0)),0)</f>
        <v>0</v>
      </c>
      <c r="APZ8" s="878">
        <f>IFERROR(INDEX('РП (ЛК 2.0)'!$E$26:$O$26,1,MATCH('Основной лист'!APZ$7,'РП (ЛК 2.0)'!$E$17:$O$17,0)),0)</f>
        <v>0</v>
      </c>
      <c r="AQA8" s="878">
        <f>IFERROR(INDEX('РП (ЛК 2.0)'!$E$26:$O$26,1,MATCH('Основной лист'!AQA$7,'РП (ЛК 2.0)'!$E$17:$O$17,0)),0)</f>
        <v>0</v>
      </c>
      <c r="AQB8" s="878">
        <f>IFERROR(INDEX('РП (ЛК 2.0)'!$E$26:$O$26,1,MATCH('Основной лист'!AQB$7,'РП (ЛК 2.0)'!$E$17:$O$17,0)),0)</f>
        <v>0</v>
      </c>
      <c r="AQC8" s="878">
        <f>IFERROR(INDEX('РП (ЛК 2.0)'!$E$26:$O$26,1,MATCH('Основной лист'!AQC$7,'РП (ЛК 2.0)'!$E$17:$O$17,0)),0)</f>
        <v>0</v>
      </c>
      <c r="AQD8" s="878">
        <f>IFERROR(INDEX('РП (ЛК 2.0)'!$E$26:$O$26,1,MATCH('Основной лист'!AQD$7,'РП (ЛК 2.0)'!$E$17:$O$17,0)),0)</f>
        <v>0</v>
      </c>
      <c r="AQE8" s="878">
        <f>IFERROR(INDEX('РП (ЛК 2.0)'!$E$26:$O$26,1,MATCH('Основной лист'!AQE$7,'РП (ЛК 2.0)'!$E$17:$O$17,0)),0)</f>
        <v>0</v>
      </c>
      <c r="AQF8" s="878">
        <f>IFERROR(INDEX('РП (ЛК 2.0)'!$E$26:$O$26,1,MATCH('Основной лист'!AQF$7,'РП (ЛК 2.0)'!$E$17:$O$17,0)),0)</f>
        <v>0</v>
      </c>
      <c r="AQG8" s="878">
        <f>IFERROR(INDEX('РП (ЛК 2.0)'!$E$26:$O$26,1,MATCH('Основной лист'!AQG$7,'РП (ЛК 2.0)'!$E$17:$O$17,0)),0)</f>
        <v>0</v>
      </c>
      <c r="AQH8" s="878">
        <f>IFERROR(INDEX('РП (ЛК 2.0)'!$E$26:$O$26,1,MATCH('Основной лист'!AQH$7,'РП (ЛК 2.0)'!$E$17:$O$17,0)),0)</f>
        <v>0</v>
      </c>
      <c r="AQI8" s="878">
        <f>IFERROR(INDEX('РП (ЛК 2.0)'!$E$26:$O$26,1,MATCH('Основной лист'!AQI$7,'РП (ЛК 2.0)'!$E$17:$O$17,0)),0)</f>
        <v>0</v>
      </c>
      <c r="AQJ8" s="878">
        <f>IFERROR(INDEX('РП (ЛК 2.0)'!$E$26:$O$26,1,MATCH('Основной лист'!AQJ$7,'РП (ЛК 2.0)'!$E$17:$O$17,0)),0)</f>
        <v>0</v>
      </c>
      <c r="AQK8" s="878">
        <f>IFERROR(INDEX('РП (ЛК 2.0)'!$E$26:$O$26,1,MATCH('Основной лист'!AQK$7,'РП (ЛК 2.0)'!$E$17:$O$17,0)),0)</f>
        <v>0</v>
      </c>
      <c r="AQL8" s="878">
        <f>IFERROR(INDEX('РП (ЛК 2.0)'!$E$26:$O$26,1,MATCH('Основной лист'!AQL$7,'РП (ЛК 2.0)'!$E$17:$O$17,0)),0)</f>
        <v>0</v>
      </c>
      <c r="AQM8" s="878">
        <f>IFERROR(INDEX('РП (ЛК 2.0)'!$E$26:$O$26,1,MATCH('Основной лист'!AQM$7,'РП (ЛК 2.0)'!$E$17:$O$17,0)),0)</f>
        <v>0</v>
      </c>
      <c r="AQN8" s="878">
        <f>IFERROR(INDEX('РП (ЛК 2.0)'!$E$26:$O$26,1,MATCH('Основной лист'!AQN$7,'РП (ЛК 2.0)'!$E$17:$O$17,0)),0)</f>
        <v>0</v>
      </c>
      <c r="AQO8" s="878">
        <f>IFERROR(INDEX('РП (ЛК 2.0)'!$E$26:$O$26,1,MATCH('Основной лист'!AQO$7,'РП (ЛК 2.0)'!$E$17:$O$17,0)),0)</f>
        <v>0</v>
      </c>
      <c r="AQP8" s="878">
        <f>IFERROR(INDEX('РП (ЛК 2.0)'!$E$26:$O$26,1,MATCH('Основной лист'!AQP$7,'РП (ЛК 2.0)'!$E$17:$O$17,0)),0)</f>
        <v>0</v>
      </c>
      <c r="AQQ8" s="878">
        <f>IFERROR(INDEX('РП (ЛК 2.0)'!$E$26:$O$26,1,MATCH('Основной лист'!AQQ$7,'РП (ЛК 2.0)'!$E$17:$O$17,0)),0)</f>
        <v>0</v>
      </c>
      <c r="AQR8" s="878">
        <f>IFERROR(INDEX('РП (ЛК 2.0)'!$E$26:$O$26,1,MATCH('Основной лист'!AQR$7,'РП (ЛК 2.0)'!$E$17:$O$17,0)),0)</f>
        <v>0</v>
      </c>
      <c r="AQS8" s="878">
        <f>IFERROR(INDEX('РП (ЛК 2.0)'!$E$26:$O$26,1,MATCH('Основной лист'!AQS$7,'РП (ЛК 2.0)'!$E$17:$O$17,0)),0)</f>
        <v>0</v>
      </c>
      <c r="AQT8" s="878">
        <f>IFERROR(INDEX('РП (ЛК 2.0)'!$E$26:$O$26,1,MATCH('Основной лист'!AQT$7,'РП (ЛК 2.0)'!$E$17:$O$17,0)),0)</f>
        <v>0</v>
      </c>
      <c r="AQU8" s="878">
        <f>IFERROR(INDEX('РП (ЛК 2.0)'!$E$26:$O$26,1,MATCH('Основной лист'!AQU$7,'РП (ЛК 2.0)'!$E$17:$O$17,0)),0)</f>
        <v>0</v>
      </c>
      <c r="AQV8" s="878">
        <f>IFERROR(INDEX('РП (ЛК 2.0)'!$E$26:$O$26,1,MATCH('Основной лист'!AQV$7,'РП (ЛК 2.0)'!$E$17:$O$17,0)),0)</f>
        <v>0</v>
      </c>
      <c r="AQW8" s="878">
        <f>IFERROR(INDEX('РП (ЛК 2.0)'!$E$26:$O$26,1,MATCH('Основной лист'!AQW$7,'РП (ЛК 2.0)'!$E$17:$O$17,0)),0)</f>
        <v>0</v>
      </c>
      <c r="AQX8" s="878">
        <f>IFERROR(INDEX('РП (ЛК 2.0)'!$E$26:$O$26,1,MATCH('Основной лист'!AQX$7,'РП (ЛК 2.0)'!$E$17:$O$17,0)),0)</f>
        <v>0</v>
      </c>
      <c r="AQY8" s="878">
        <f>IFERROR(INDEX('РП (ЛК 2.0)'!$E$26:$O$26,1,MATCH('Основной лист'!AQY$7,'РП (ЛК 2.0)'!$E$17:$O$17,0)),0)</f>
        <v>0</v>
      </c>
      <c r="AQZ8" s="878">
        <f>IFERROR(INDEX('РП (ЛК 2.0)'!$E$26:$O$26,1,MATCH('Основной лист'!AQZ$7,'РП (ЛК 2.0)'!$E$17:$O$17,0)),0)</f>
        <v>0</v>
      </c>
      <c r="ARA8" s="878">
        <f>IFERROR(INDEX('РП (ЛК 2.0)'!$E$26:$O$26,1,MATCH('Основной лист'!ARA$7,'РП (ЛК 2.0)'!$E$17:$O$17,0)),0)</f>
        <v>0</v>
      </c>
      <c r="ARB8" s="878">
        <f>IFERROR(INDEX('РП (ЛК 2.0)'!$E$26:$O$26,1,MATCH('Основной лист'!ARB$7,'РП (ЛК 2.0)'!$E$17:$O$17,0)),0)</f>
        <v>0</v>
      </c>
      <c r="ARC8" s="878">
        <f>IFERROR(INDEX('РП (ЛК 2.0)'!$E$26:$O$26,1,MATCH('Основной лист'!ARC$7,'РП (ЛК 2.0)'!$E$17:$O$17,0)),0)</f>
        <v>0</v>
      </c>
      <c r="ARD8" s="878">
        <f>IFERROR(INDEX('РП (ЛК 2.0)'!$E$26:$O$26,1,MATCH('Основной лист'!ARD$7,'РП (ЛК 2.0)'!$E$17:$O$17,0)),0)</f>
        <v>0</v>
      </c>
      <c r="ARE8" s="878">
        <f>IFERROR(INDEX('РП (ЛК 2.0)'!$E$26:$O$26,1,MATCH('Основной лист'!ARE$7,'РП (ЛК 2.0)'!$E$17:$O$17,0)),0)</f>
        <v>0</v>
      </c>
      <c r="ARF8" s="878">
        <f>IFERROR(INDEX('РП (ЛК 2.0)'!$E$26:$O$26,1,MATCH('Основной лист'!ARF$7,'РП (ЛК 2.0)'!$E$17:$O$17,0)),0)</f>
        <v>0</v>
      </c>
      <c r="ARG8" s="878">
        <f>IFERROR(INDEX('РП (ЛК 2.0)'!$E$26:$O$26,1,MATCH('Основной лист'!ARG$7,'РП (ЛК 2.0)'!$E$17:$O$17,0)),0)</f>
        <v>0</v>
      </c>
      <c r="ARH8" s="878">
        <f>IFERROR(INDEX('РП (ЛК 2.0)'!$E$26:$O$26,1,MATCH('Основной лист'!ARH$7,'РП (ЛК 2.0)'!$E$17:$O$17,0)),0)</f>
        <v>0</v>
      </c>
      <c r="ARI8" s="878">
        <f>IFERROR(INDEX('РП (ЛК 2.0)'!$E$26:$O$26,1,MATCH('Основной лист'!ARI$7,'РП (ЛК 2.0)'!$E$17:$O$17,0)),0)</f>
        <v>0</v>
      </c>
      <c r="ARJ8" s="878">
        <f>IFERROR(INDEX('РП (ЛК 2.0)'!$E$26:$O$26,1,MATCH('Основной лист'!ARJ$7,'РП (ЛК 2.0)'!$E$17:$O$17,0)),0)</f>
        <v>0</v>
      </c>
      <c r="ARK8" s="878">
        <f>IFERROR(INDEX('РП (ЛК 2.0)'!$E$26:$O$26,1,MATCH('Основной лист'!ARK$7,'РП (ЛК 2.0)'!$E$17:$O$17,0)),0)</f>
        <v>0</v>
      </c>
      <c r="ARL8" s="878">
        <f>IFERROR(INDEX('РП (ЛК 2.0)'!$E$26:$O$26,1,MATCH('Основной лист'!ARL$7,'РП (ЛК 2.0)'!$E$17:$O$17,0)),0)</f>
        <v>0</v>
      </c>
      <c r="ARM8" s="878">
        <f>IFERROR(INDEX('РП (ЛК 2.0)'!$E$26:$O$26,1,MATCH('Основной лист'!ARM$7,'РП (ЛК 2.0)'!$E$17:$O$17,0)),0)</f>
        <v>0</v>
      </c>
      <c r="ARN8" s="878">
        <f>IFERROR(INDEX('РП (ЛК 2.0)'!$E$26:$O$26,1,MATCH('Основной лист'!ARN$7,'РП (ЛК 2.0)'!$E$17:$O$17,0)),0)</f>
        <v>0</v>
      </c>
      <c r="ARO8" s="878">
        <f>IFERROR(INDEX('РП (ЛК 2.0)'!$E$26:$O$26,1,MATCH('Основной лист'!ARO$7,'РП (ЛК 2.0)'!$E$17:$O$17,0)),0)</f>
        <v>0</v>
      </c>
      <c r="ARP8" s="878">
        <f>IFERROR(INDEX('РП (ЛК 2.0)'!$E$26:$O$26,1,MATCH('Основной лист'!ARP$7,'РП (ЛК 2.0)'!$E$17:$O$17,0)),0)</f>
        <v>0</v>
      </c>
      <c r="ARQ8" s="878">
        <f>IFERROR(INDEX('РП (ЛК 2.0)'!$E$26:$O$26,1,MATCH('Основной лист'!ARQ$7,'РП (ЛК 2.0)'!$E$17:$O$17,0)),0)</f>
        <v>0</v>
      </c>
      <c r="ARR8" s="878">
        <f>IFERROR(INDEX('РП (ЛК 2.0)'!$E$26:$O$26,1,MATCH('Основной лист'!ARR$7,'РП (ЛК 2.0)'!$E$17:$O$17,0)),0)</f>
        <v>0</v>
      </c>
      <c r="ARS8" s="878">
        <f>IFERROR(INDEX('РП (ЛК 2.0)'!$E$26:$O$26,1,MATCH('Основной лист'!ARS$7,'РП (ЛК 2.0)'!$E$17:$O$17,0)),0)</f>
        <v>0</v>
      </c>
      <c r="ART8" s="878">
        <f>IFERROR(INDEX('РП (ЛК 2.0)'!$E$26:$O$26,1,MATCH('Основной лист'!ART$7,'РП (ЛК 2.0)'!$E$17:$O$17,0)),0)</f>
        <v>0</v>
      </c>
      <c r="ARU8" s="878">
        <f>IFERROR(INDEX('РП (ЛК 2.0)'!$E$26:$O$26,1,MATCH('Основной лист'!ARU$7,'РП (ЛК 2.0)'!$E$17:$O$17,0)),0)</f>
        <v>0</v>
      </c>
      <c r="ARV8" s="878">
        <f>IFERROR(INDEX('РП (ЛК 2.0)'!$E$26:$O$26,1,MATCH('Основной лист'!ARV$7,'РП (ЛК 2.0)'!$E$17:$O$17,0)),0)</f>
        <v>0</v>
      </c>
      <c r="ARW8" s="878">
        <f>IFERROR(INDEX('РП (ЛК 2.0)'!$E$26:$O$26,1,MATCH('Основной лист'!ARW$7,'РП (ЛК 2.0)'!$E$17:$O$17,0)),0)</f>
        <v>0</v>
      </c>
      <c r="ARX8" s="878">
        <f>IFERROR(INDEX('РП (ЛК 2.0)'!$E$26:$O$26,1,MATCH('Основной лист'!ARX$7,'РП (ЛК 2.0)'!$E$17:$O$17,0)),0)</f>
        <v>0</v>
      </c>
      <c r="ARY8" s="878">
        <f>IFERROR(INDEX('РП (ЛК 2.0)'!$E$26:$O$26,1,MATCH('Основной лист'!ARY$7,'РП (ЛК 2.0)'!$E$17:$O$17,0)),0)</f>
        <v>0</v>
      </c>
      <c r="ARZ8" s="878">
        <f>IFERROR(INDEX('РП (ЛК 2.0)'!$E$26:$O$26,1,MATCH('Основной лист'!ARZ$7,'РП (ЛК 2.0)'!$E$17:$O$17,0)),0)</f>
        <v>0</v>
      </c>
      <c r="ASA8" s="878">
        <f>IFERROR(INDEX('РП (ЛК 2.0)'!$E$26:$O$26,1,MATCH('Основной лист'!ASA$7,'РП (ЛК 2.0)'!$E$17:$O$17,0)),0)</f>
        <v>0</v>
      </c>
      <c r="ASB8" s="878">
        <f>IFERROR(INDEX('РП (ЛК 2.0)'!$E$26:$O$26,1,MATCH('Основной лист'!ASB$7,'РП (ЛК 2.0)'!$E$17:$O$17,0)),0)</f>
        <v>0</v>
      </c>
      <c r="ASC8" s="878">
        <f>IFERROR(INDEX('РП (ЛК 2.0)'!$E$26:$O$26,1,MATCH('Основной лист'!ASC$7,'РП (ЛК 2.0)'!$E$17:$O$17,0)),0)</f>
        <v>0</v>
      </c>
      <c r="ASD8" s="878">
        <f>IFERROR(INDEX('РП (ЛК 2.0)'!$E$26:$O$26,1,MATCH('Основной лист'!ASD$7,'РП (ЛК 2.0)'!$E$17:$O$17,0)),0)</f>
        <v>0</v>
      </c>
      <c r="ASE8" s="878">
        <f>IFERROR(INDEX('РП (ЛК 2.0)'!$E$26:$O$26,1,MATCH('Основной лист'!ASE$7,'РП (ЛК 2.0)'!$E$17:$O$17,0)),0)</f>
        <v>0</v>
      </c>
      <c r="ASF8" s="878">
        <f>IFERROR(INDEX('РП (ЛК 2.0)'!$E$26:$O$26,1,MATCH('Основной лист'!ASF$7,'РП (ЛК 2.0)'!$E$17:$O$17,0)),0)</f>
        <v>0</v>
      </c>
      <c r="ASG8" s="878">
        <f>IFERROR(INDEX('РП (ЛК 2.0)'!$E$26:$O$26,1,MATCH('Основной лист'!ASG$7,'РП (ЛК 2.0)'!$E$17:$O$17,0)),0)</f>
        <v>0</v>
      </c>
      <c r="ASH8" s="878">
        <f>IFERROR(INDEX('РП (ЛК 2.0)'!$E$26:$O$26,1,MATCH('Основной лист'!ASH$7,'РП (ЛК 2.0)'!$E$17:$O$17,0)),0)</f>
        <v>0</v>
      </c>
      <c r="ASI8" s="878">
        <f>IFERROR(INDEX('РП (ЛК 2.0)'!$E$26:$O$26,1,MATCH('Основной лист'!ASI$7,'РП (ЛК 2.0)'!$E$17:$O$17,0)),0)</f>
        <v>0</v>
      </c>
      <c r="ASJ8" s="878">
        <f>IFERROR(INDEX('РП (ЛК 2.0)'!$E$26:$O$26,1,MATCH('Основной лист'!ASJ$7,'РП (ЛК 2.0)'!$E$17:$O$17,0)),0)</f>
        <v>0</v>
      </c>
      <c r="ASK8" s="878">
        <f>IFERROR(INDEX('РП (ЛК 2.0)'!$E$26:$O$26,1,MATCH('Основной лист'!ASK$7,'РП (ЛК 2.0)'!$E$17:$O$17,0)),0)</f>
        <v>0</v>
      </c>
      <c r="ASL8" s="878">
        <f>IFERROR(INDEX('РП (ЛК 2.0)'!$E$26:$O$26,1,MATCH('Основной лист'!ASL$7,'РП (ЛК 2.0)'!$E$17:$O$17,0)),0)</f>
        <v>0</v>
      </c>
      <c r="ASM8" s="878">
        <f>IFERROR(INDEX('РП (ЛК 2.0)'!$E$26:$O$26,1,MATCH('Основной лист'!ASM$7,'РП (ЛК 2.0)'!$E$17:$O$17,0)),0)</f>
        <v>0</v>
      </c>
      <c r="ASN8" s="878">
        <f>IFERROR(INDEX('РП (ЛК 2.0)'!$E$26:$O$26,1,MATCH('Основной лист'!ASN$7,'РП (ЛК 2.0)'!$E$17:$O$17,0)),0)</f>
        <v>0</v>
      </c>
      <c r="ASO8" s="878">
        <f>IFERROR(INDEX('РП (ЛК 2.0)'!$E$26:$O$26,1,MATCH('Основной лист'!ASO$7,'РП (ЛК 2.0)'!$E$17:$O$17,0)),0)</f>
        <v>0</v>
      </c>
      <c r="ASP8" s="878">
        <f>IFERROR(INDEX('РП (ЛК 2.0)'!$E$26:$O$26,1,MATCH('Основной лист'!ASP$7,'РП (ЛК 2.0)'!$E$17:$O$17,0)),0)</f>
        <v>0</v>
      </c>
      <c r="ASQ8" s="878">
        <f>IFERROR(INDEX('РП (ЛК 2.0)'!$E$26:$O$26,1,MATCH('Основной лист'!ASQ$7,'РП (ЛК 2.0)'!$E$17:$O$17,0)),0)</f>
        <v>0</v>
      </c>
      <c r="ASR8" s="878">
        <f>IFERROR(INDEX('РП (ЛК 2.0)'!$E$26:$O$26,1,MATCH('Основной лист'!ASR$7,'РП (ЛК 2.0)'!$E$17:$O$17,0)),0)</f>
        <v>0</v>
      </c>
      <c r="ASS8" s="878">
        <f>IFERROR(INDEX('РП (ЛК 2.0)'!$E$26:$O$26,1,MATCH('Основной лист'!ASS$7,'РП (ЛК 2.0)'!$E$17:$O$17,0)),0)</f>
        <v>0</v>
      </c>
      <c r="AST8" s="878">
        <f>IFERROR(INDEX('РП (ЛК 2.0)'!$E$26:$O$26,1,MATCH('Основной лист'!AST$7,'РП (ЛК 2.0)'!$E$17:$O$17,0)),0)</f>
        <v>0</v>
      </c>
      <c r="ASU8" s="878">
        <f>IFERROR(INDEX('РП (ЛК 2.0)'!$E$26:$O$26,1,MATCH('Основной лист'!ASU$7,'РП (ЛК 2.0)'!$E$17:$O$17,0)),0)</f>
        <v>0</v>
      </c>
      <c r="ASV8" s="878">
        <f>IFERROR(INDEX('РП (ЛК 2.0)'!$E$26:$O$26,1,MATCH('Основной лист'!ASV$7,'РП (ЛК 2.0)'!$E$17:$O$17,0)),0)</f>
        <v>0</v>
      </c>
      <c r="ASW8" s="878">
        <f>IFERROR(INDEX('РП (ЛК 2.0)'!$E$26:$O$26,1,MATCH('Основной лист'!ASW$7,'РП (ЛК 2.0)'!$E$17:$O$17,0)),0)</f>
        <v>0</v>
      </c>
      <c r="ASX8" s="878">
        <f>IFERROR(INDEX('РП (ЛК 2.0)'!$E$26:$O$26,1,MATCH('Основной лист'!ASX$7,'РП (ЛК 2.0)'!$E$17:$O$17,0)),0)</f>
        <v>0</v>
      </c>
      <c r="ASY8" s="878">
        <f>IFERROR(INDEX('РП (ЛК 2.0)'!$E$26:$O$26,1,MATCH('Основной лист'!ASY$7,'РП (ЛК 2.0)'!$E$17:$O$17,0)),0)</f>
        <v>0</v>
      </c>
      <c r="ASZ8" s="878">
        <f>IFERROR(INDEX('РП (ЛК 2.0)'!$E$26:$O$26,1,MATCH('Основной лист'!ASZ$7,'РП (ЛК 2.0)'!$E$17:$O$17,0)),0)</f>
        <v>0</v>
      </c>
      <c r="ATA8" s="878">
        <f>IFERROR(INDEX('РП (ЛК 2.0)'!$E$26:$O$26,1,MATCH('Основной лист'!ATA$7,'РП (ЛК 2.0)'!$E$17:$O$17,0)),0)</f>
        <v>0</v>
      </c>
      <c r="ATB8" s="878">
        <f>IFERROR(INDEX('РП (ЛК 2.0)'!$E$26:$O$26,1,MATCH('Основной лист'!ATB$7,'РП (ЛК 2.0)'!$E$17:$O$17,0)),0)</f>
        <v>0</v>
      </c>
      <c r="ATC8" s="878">
        <f>IFERROR(INDEX('РП (ЛК 2.0)'!$E$26:$O$26,1,MATCH('Основной лист'!ATC$7,'РП (ЛК 2.0)'!$E$17:$O$17,0)),0)</f>
        <v>0</v>
      </c>
      <c r="ATD8" s="878">
        <f>IFERROR(INDEX('РП (ЛК 2.0)'!$E$26:$O$26,1,MATCH('Основной лист'!ATD$7,'РП (ЛК 2.0)'!$E$17:$O$17,0)),0)</f>
        <v>0</v>
      </c>
      <c r="ATE8" s="878">
        <f>IFERROR(INDEX('РП (ЛК 2.0)'!$E$26:$O$26,1,MATCH('Основной лист'!ATE$7,'РП (ЛК 2.0)'!$E$17:$O$17,0)),0)</f>
        <v>0</v>
      </c>
      <c r="ATF8" s="878">
        <f>IFERROR(INDEX('РП (ЛК 2.0)'!$E$26:$O$26,1,MATCH('Основной лист'!ATF$7,'РП (ЛК 2.0)'!$E$17:$O$17,0)),0)</f>
        <v>0</v>
      </c>
      <c r="ATG8" s="878">
        <f>IFERROR(INDEX('РП (ЛК 2.0)'!$E$26:$O$26,1,MATCH('Основной лист'!ATG$7,'РП (ЛК 2.0)'!$E$17:$O$17,0)),0)</f>
        <v>0</v>
      </c>
      <c r="ATH8" s="878">
        <f>IFERROR(INDEX('РП (ЛК 2.0)'!$E$26:$O$26,1,MATCH('Основной лист'!ATH$7,'РП (ЛК 2.0)'!$E$17:$O$17,0)),0)</f>
        <v>0</v>
      </c>
      <c r="ATI8" s="878">
        <f>IFERROR(INDEX('РП (ЛК 2.0)'!$E$26:$O$26,1,MATCH('Основной лист'!ATI$7,'РП (ЛК 2.0)'!$E$17:$O$17,0)),0)</f>
        <v>0</v>
      </c>
      <c r="ATJ8" s="878">
        <f>IFERROR(INDEX('РП (ЛК 2.0)'!$E$26:$O$26,1,MATCH('Основной лист'!ATJ$7,'РП (ЛК 2.0)'!$E$17:$O$17,0)),0)</f>
        <v>0</v>
      </c>
      <c r="ATK8" s="878">
        <f>IFERROR(INDEX('РП (ЛК 2.0)'!$E$26:$O$26,1,MATCH('Основной лист'!ATK$7,'РП (ЛК 2.0)'!$E$17:$O$17,0)),0)</f>
        <v>0</v>
      </c>
      <c r="ATL8" s="878">
        <f>IFERROR(INDEX('РП (ЛК 2.0)'!$E$26:$O$26,1,MATCH('Основной лист'!ATL$7,'РП (ЛК 2.0)'!$E$17:$O$17,0)),0)</f>
        <v>0</v>
      </c>
      <c r="ATM8" s="878">
        <f>IFERROR(INDEX('РП (ЛК 2.0)'!$E$26:$O$26,1,MATCH('Основной лист'!ATM$7,'РП (ЛК 2.0)'!$E$17:$O$17,0)),0)</f>
        <v>0</v>
      </c>
      <c r="ATN8" s="878">
        <f>IFERROR(INDEX('РП (ЛК 2.0)'!$E$26:$O$26,1,MATCH('Основной лист'!ATN$7,'РП (ЛК 2.0)'!$E$17:$O$17,0)),0)</f>
        <v>0</v>
      </c>
      <c r="ATO8" s="878">
        <f>IFERROR(INDEX('РП (ЛК 2.0)'!$E$26:$O$26,1,MATCH('Основной лист'!ATO$7,'РП (ЛК 2.0)'!$E$17:$O$17,0)),0)</f>
        <v>0</v>
      </c>
      <c r="ATP8" s="878">
        <f>IFERROR(INDEX('РП (ЛК 2.0)'!$E$26:$O$26,1,MATCH('Основной лист'!ATP$7,'РП (ЛК 2.0)'!$E$17:$O$17,0)),0)</f>
        <v>0</v>
      </c>
      <c r="ATQ8" s="878">
        <f>IFERROR(INDEX('РП (ЛК 2.0)'!$E$26:$O$26,1,MATCH('Основной лист'!ATQ$7,'РП (ЛК 2.0)'!$E$17:$O$17,0)),0)</f>
        <v>0</v>
      </c>
      <c r="ATR8" s="878">
        <f>IFERROR(INDEX('РП (ЛК 2.0)'!$E$26:$O$26,1,MATCH('Основной лист'!ATR$7,'РП (ЛК 2.0)'!$E$17:$O$17,0)),0)</f>
        <v>0</v>
      </c>
      <c r="ATS8" s="878">
        <f>IFERROR(INDEX('РП (ЛК 2.0)'!$E$26:$O$26,1,MATCH('Основной лист'!ATS$7,'РП (ЛК 2.0)'!$E$17:$O$17,0)),0)</f>
        <v>0</v>
      </c>
      <c r="ATT8" s="878">
        <f>IFERROR(INDEX('РП (ЛК 2.0)'!$E$26:$O$26,1,MATCH('Основной лист'!ATT$7,'РП (ЛК 2.0)'!$E$17:$O$17,0)),0)</f>
        <v>0</v>
      </c>
      <c r="ATU8" s="878">
        <f>IFERROR(INDEX('РП (ЛК 2.0)'!$E$26:$O$26,1,MATCH('Основной лист'!ATU$7,'РП (ЛК 2.0)'!$E$17:$O$17,0)),0)</f>
        <v>0</v>
      </c>
      <c r="ATV8" s="878">
        <f>IFERROR(INDEX('РП (ЛК 2.0)'!$E$26:$O$26,1,MATCH('Основной лист'!ATV$7,'РП (ЛК 2.0)'!$E$17:$O$17,0)),0)</f>
        <v>0</v>
      </c>
      <c r="ATW8" s="878">
        <f>IFERROR(INDEX('РП (ЛК 2.0)'!$E$26:$O$26,1,MATCH('Основной лист'!ATW$7,'РП (ЛК 2.0)'!$E$17:$O$17,0)),0)</f>
        <v>0</v>
      </c>
      <c r="ATX8" s="878">
        <f>IFERROR(INDEX('РП (ЛК 2.0)'!$E$26:$O$26,1,MATCH('Основной лист'!ATX$7,'РП (ЛК 2.0)'!$E$17:$O$17,0)),0)</f>
        <v>0</v>
      </c>
      <c r="ATY8" s="878">
        <f>IFERROR(INDEX('РП (ЛК 2.0)'!$E$26:$O$26,1,MATCH('Основной лист'!ATY$7,'РП (ЛК 2.0)'!$E$17:$O$17,0)),0)</f>
        <v>0</v>
      </c>
      <c r="ATZ8" s="878">
        <f>IFERROR(INDEX('РП (ЛК 2.0)'!$E$26:$O$26,1,MATCH('Основной лист'!ATZ$7,'РП (ЛК 2.0)'!$E$17:$O$17,0)),0)</f>
        <v>0</v>
      </c>
      <c r="AUA8" s="878">
        <f>IFERROR(INDEX('РП (ЛК 2.0)'!$E$26:$O$26,1,MATCH('Основной лист'!AUA$7,'РП (ЛК 2.0)'!$E$17:$O$17,0)),0)</f>
        <v>0</v>
      </c>
      <c r="AUB8" s="878">
        <f>IFERROR(INDEX('РП (ЛК 2.0)'!$E$26:$O$26,1,MATCH('Основной лист'!AUB$7,'РП (ЛК 2.0)'!$E$17:$O$17,0)),0)</f>
        <v>0</v>
      </c>
      <c r="AUC8" s="878">
        <f>IFERROR(INDEX('РП (ЛК 2.0)'!$E$26:$O$26,1,MATCH('Основной лист'!AUC$7,'РП (ЛК 2.0)'!$E$17:$O$17,0)),0)</f>
        <v>0</v>
      </c>
      <c r="AUD8" s="878">
        <f>IFERROR(INDEX('РП (ЛК 2.0)'!$E$26:$O$26,1,MATCH('Основной лист'!AUD$7,'РП (ЛК 2.0)'!$E$17:$O$17,0)),0)</f>
        <v>0</v>
      </c>
      <c r="AUE8" s="878">
        <f>IFERROR(INDEX('РП (ЛК 2.0)'!$E$26:$O$26,1,MATCH('Основной лист'!AUE$7,'РП (ЛК 2.0)'!$E$17:$O$17,0)),0)</f>
        <v>0</v>
      </c>
      <c r="AUF8" s="878">
        <f>IFERROR(INDEX('РП (ЛК 2.0)'!$E$26:$O$26,1,MATCH('Основной лист'!AUF$7,'РП (ЛК 2.0)'!$E$17:$O$17,0)),0)</f>
        <v>0</v>
      </c>
      <c r="AUG8" s="878">
        <f>IFERROR(INDEX('РП (ЛК 2.0)'!$E$26:$O$26,1,MATCH('Основной лист'!AUG$7,'РП (ЛК 2.0)'!$E$17:$O$17,0)),0)</f>
        <v>0</v>
      </c>
      <c r="AUH8" s="878">
        <f>IFERROR(INDEX('РП (ЛК 2.0)'!$E$26:$O$26,1,MATCH('Основной лист'!AUH$7,'РП (ЛК 2.0)'!$E$17:$O$17,0)),0)</f>
        <v>0</v>
      </c>
      <c r="AUI8" s="878">
        <f>IFERROR(INDEX('РП (ЛК 2.0)'!$E$26:$O$26,1,MATCH('Основной лист'!AUI$7,'РП (ЛК 2.0)'!$E$17:$O$17,0)),0)</f>
        <v>0</v>
      </c>
      <c r="AUJ8" s="878">
        <f>IFERROR(INDEX('РП (ЛК 2.0)'!$E$26:$O$26,1,MATCH('Основной лист'!AUJ$7,'РП (ЛК 2.0)'!$E$17:$O$17,0)),0)</f>
        <v>0</v>
      </c>
      <c r="AUK8" s="878">
        <f>IFERROR(INDEX('РП (ЛК 2.0)'!$E$26:$O$26,1,MATCH('Основной лист'!AUK$7,'РП (ЛК 2.0)'!$E$17:$O$17,0)),0)</f>
        <v>0</v>
      </c>
      <c r="AUL8" s="878">
        <f>IFERROR(INDEX('РП (ЛК 2.0)'!$E$26:$O$26,1,MATCH('Основной лист'!AUL$7,'РП (ЛК 2.0)'!$E$17:$O$17,0)),0)</f>
        <v>0</v>
      </c>
      <c r="AUM8" s="878">
        <f>IFERROR(INDEX('РП (ЛК 2.0)'!$E$26:$O$26,1,MATCH('Основной лист'!AUM$7,'РП (ЛК 2.0)'!$E$17:$O$17,0)),0)</f>
        <v>0</v>
      </c>
      <c r="AUN8" s="878">
        <f>IFERROR(INDEX('РП (ЛК 2.0)'!$E$26:$O$26,1,MATCH('Основной лист'!AUN$7,'РП (ЛК 2.0)'!$E$17:$O$17,0)),0)</f>
        <v>0</v>
      </c>
      <c r="AUO8" s="878">
        <f>IFERROR(INDEX('РП (ЛК 2.0)'!$E$26:$O$26,1,MATCH('Основной лист'!AUO$7,'РП (ЛК 2.0)'!$E$17:$O$17,0)),0)</f>
        <v>0</v>
      </c>
      <c r="AUP8" s="878">
        <f>IFERROR(INDEX('РП (ЛК 2.0)'!$E$26:$O$26,1,MATCH('Основной лист'!AUP$7,'РП (ЛК 2.0)'!$E$17:$O$17,0)),0)</f>
        <v>0</v>
      </c>
      <c r="AUQ8" s="878">
        <f>IFERROR(INDEX('РП (ЛК 2.0)'!$E$26:$O$26,1,MATCH('Основной лист'!AUQ$7,'РП (ЛК 2.0)'!$E$17:$O$17,0)),0)</f>
        <v>0</v>
      </c>
      <c r="AUR8" s="878">
        <f>IFERROR(INDEX('РП (ЛК 2.0)'!$E$26:$O$26,1,MATCH('Основной лист'!AUR$7,'РП (ЛК 2.0)'!$E$17:$O$17,0)),0)</f>
        <v>0</v>
      </c>
      <c r="AUS8" s="878">
        <f>IFERROR(INDEX('РП (ЛК 2.0)'!$E$26:$O$26,1,MATCH('Основной лист'!AUS$7,'РП (ЛК 2.0)'!$E$17:$O$17,0)),0)</f>
        <v>0</v>
      </c>
      <c r="AUT8" s="878">
        <f>IFERROR(INDEX('РП (ЛК 2.0)'!$E$26:$O$26,1,MATCH('Основной лист'!AUT$7,'РП (ЛК 2.0)'!$E$17:$O$17,0)),0)</f>
        <v>0</v>
      </c>
      <c r="AUU8" s="878">
        <f>IFERROR(INDEX('РП (ЛК 2.0)'!$E$26:$O$26,1,MATCH('Основной лист'!AUU$7,'РП (ЛК 2.0)'!$E$17:$O$17,0)),0)</f>
        <v>0</v>
      </c>
      <c r="AUV8" s="878">
        <f>IFERROR(INDEX('РП (ЛК 2.0)'!$E$26:$O$26,1,MATCH('Основной лист'!AUV$7,'РП (ЛК 2.0)'!$E$17:$O$17,0)),0)</f>
        <v>0</v>
      </c>
      <c r="AUW8" s="878">
        <f>IFERROR(INDEX('РП (ЛК 2.0)'!$E$26:$O$26,1,MATCH('Основной лист'!AUW$7,'РП (ЛК 2.0)'!$E$17:$O$17,0)),0)</f>
        <v>0</v>
      </c>
      <c r="AUX8" s="878">
        <f>IFERROR(INDEX('РП (ЛК 2.0)'!$E$26:$O$26,1,MATCH('Основной лист'!AUX$7,'РП (ЛК 2.0)'!$E$17:$O$17,0)),0)</f>
        <v>0</v>
      </c>
      <c r="AUY8" s="878">
        <f>IFERROR(INDEX('РП (ЛК 2.0)'!$E$26:$O$26,1,MATCH('Основной лист'!AUY$7,'РП (ЛК 2.0)'!$E$17:$O$17,0)),0)</f>
        <v>0</v>
      </c>
      <c r="AUZ8" s="878">
        <f>IFERROR(INDEX('РП (ЛК 2.0)'!$E$26:$O$26,1,MATCH('Основной лист'!AUZ$7,'РП (ЛК 2.0)'!$E$17:$O$17,0)),0)</f>
        <v>0</v>
      </c>
      <c r="AVA8" s="878">
        <f>IFERROR(INDEX('РП (ЛК 2.0)'!$E$26:$O$26,1,MATCH('Основной лист'!AVA$7,'РП (ЛК 2.0)'!$E$17:$O$17,0)),0)</f>
        <v>0</v>
      </c>
      <c r="AVB8" s="878">
        <f>IFERROR(INDEX('РП (ЛК 2.0)'!$E$26:$O$26,1,MATCH('Основной лист'!AVB$7,'РП (ЛК 2.0)'!$E$17:$O$17,0)),0)</f>
        <v>0</v>
      </c>
      <c r="AVC8" s="878">
        <f>IFERROR(INDEX('РП (ЛК 2.0)'!$E$26:$O$26,1,MATCH('Основной лист'!AVC$7,'РП (ЛК 2.0)'!$E$17:$O$17,0)),0)</f>
        <v>0</v>
      </c>
      <c r="AVD8" s="878">
        <f>IFERROR(INDEX('РП (ЛК 2.0)'!$E$26:$O$26,1,MATCH('Основной лист'!AVD$7,'РП (ЛК 2.0)'!$E$17:$O$17,0)),0)</f>
        <v>0</v>
      </c>
      <c r="AVE8" s="878">
        <f>IFERROR(INDEX('РП (ЛК 2.0)'!$E$26:$O$26,1,MATCH('Основной лист'!AVE$7,'РП (ЛК 2.0)'!$E$17:$O$17,0)),0)</f>
        <v>0</v>
      </c>
      <c r="AVF8" s="878">
        <f>IFERROR(INDEX('РП (ЛК 2.0)'!$E$26:$O$26,1,MATCH('Основной лист'!AVF$7,'РП (ЛК 2.0)'!$E$17:$O$17,0)),0)</f>
        <v>0</v>
      </c>
      <c r="AVG8" s="878">
        <f>IFERROR(INDEX('РП (ЛК 2.0)'!$E$26:$O$26,1,MATCH('Основной лист'!AVG$7,'РП (ЛК 2.0)'!$E$17:$O$17,0)),0)</f>
        <v>0</v>
      </c>
      <c r="AVH8" s="878">
        <f>IFERROR(INDEX('РП (ЛК 2.0)'!$E$26:$O$26,1,MATCH('Основной лист'!AVH$7,'РП (ЛК 2.0)'!$E$17:$O$17,0)),0)</f>
        <v>0</v>
      </c>
      <c r="AVI8" s="878">
        <f>IFERROR(INDEX('РП (ЛК 2.0)'!$E$26:$O$26,1,MATCH('Основной лист'!AVI$7,'РП (ЛК 2.0)'!$E$17:$O$17,0)),0)</f>
        <v>0</v>
      </c>
      <c r="AVJ8" s="878">
        <f>IFERROR(INDEX('РП (ЛК 2.0)'!$E$26:$O$26,1,MATCH('Основной лист'!AVJ$7,'РП (ЛК 2.0)'!$E$17:$O$17,0)),0)</f>
        <v>0</v>
      </c>
      <c r="AVK8" s="878">
        <f>IFERROR(INDEX('РП (ЛК 2.0)'!$E$26:$O$26,1,MATCH('Основной лист'!AVK$7,'РП (ЛК 2.0)'!$E$17:$O$17,0)),0)</f>
        <v>0</v>
      </c>
      <c r="AVL8" s="878">
        <f>IFERROR(INDEX('РП (ЛК 2.0)'!$E$26:$O$26,1,MATCH('Основной лист'!AVL$7,'РП (ЛК 2.0)'!$E$17:$O$17,0)),0)</f>
        <v>0</v>
      </c>
      <c r="AVM8" s="878">
        <f>IFERROR(INDEX('РП (ЛК 2.0)'!$E$26:$O$26,1,MATCH('Основной лист'!AVM$7,'РП (ЛК 2.0)'!$E$17:$O$17,0)),0)</f>
        <v>0</v>
      </c>
      <c r="AVN8" s="878">
        <f>IFERROR(INDEX('РП (ЛК 2.0)'!$E$26:$O$26,1,MATCH('Основной лист'!AVN$7,'РП (ЛК 2.0)'!$E$17:$O$17,0)),0)</f>
        <v>0</v>
      </c>
      <c r="AVO8" s="878">
        <f>IFERROR(INDEX('РП (ЛК 2.0)'!$E$26:$O$26,1,MATCH('Основной лист'!AVO$7,'РП (ЛК 2.0)'!$E$17:$O$17,0)),0)</f>
        <v>0</v>
      </c>
      <c r="AVP8" s="878">
        <f>IFERROR(INDEX('РП (ЛК 2.0)'!$E$26:$O$26,1,MATCH('Основной лист'!AVP$7,'РП (ЛК 2.0)'!$E$17:$O$17,0)),0)</f>
        <v>0</v>
      </c>
      <c r="AVQ8" s="878">
        <f>IFERROR(INDEX('РП (ЛК 2.0)'!$E$26:$O$26,1,MATCH('Основной лист'!AVQ$7,'РП (ЛК 2.0)'!$E$17:$O$17,0)),0)</f>
        <v>0</v>
      </c>
      <c r="AVR8" s="878">
        <f>IFERROR(INDEX('РП (ЛК 2.0)'!$E$26:$O$26,1,MATCH('Основной лист'!AVR$7,'РП (ЛК 2.0)'!$E$17:$O$17,0)),0)</f>
        <v>0</v>
      </c>
      <c r="AVS8" s="878">
        <f>IFERROR(INDEX('РП (ЛК 2.0)'!$E$26:$O$26,1,MATCH('Основной лист'!AVS$7,'РП (ЛК 2.0)'!$E$17:$O$17,0)),0)</f>
        <v>0</v>
      </c>
      <c r="AVT8" s="878">
        <f>IFERROR(INDEX('РП (ЛК 2.0)'!$E$26:$O$26,1,MATCH('Основной лист'!AVT$7,'РП (ЛК 2.0)'!$E$17:$O$17,0)),0)</f>
        <v>0</v>
      </c>
      <c r="AVU8" s="878">
        <f>IFERROR(INDEX('РП (ЛК 2.0)'!$E$26:$O$26,1,MATCH('Основной лист'!AVU$7,'РП (ЛК 2.0)'!$E$17:$O$17,0)),0)</f>
        <v>0</v>
      </c>
      <c r="AVV8" s="878">
        <f>IFERROR(INDEX('РП (ЛК 2.0)'!$E$26:$O$26,1,MATCH('Основной лист'!AVV$7,'РП (ЛК 2.0)'!$E$17:$O$17,0)),0)</f>
        <v>0</v>
      </c>
      <c r="AVW8" s="878">
        <f>IFERROR(INDEX('РП (ЛК 2.0)'!$E$26:$O$26,1,MATCH('Основной лист'!AVW$7,'РП (ЛК 2.0)'!$E$17:$O$17,0)),0)</f>
        <v>0</v>
      </c>
      <c r="AVX8" s="878">
        <f>IFERROR(INDEX('РП (ЛК 2.0)'!$E$26:$O$26,1,MATCH('Основной лист'!AVX$7,'РП (ЛК 2.0)'!$E$17:$O$17,0)),0)</f>
        <v>0</v>
      </c>
      <c r="AVY8" s="878">
        <f>IFERROR(INDEX('РП (ЛК 2.0)'!$E$26:$O$26,1,MATCH('Основной лист'!AVY$7,'РП (ЛК 2.0)'!$E$17:$O$17,0)),0)</f>
        <v>0</v>
      </c>
      <c r="AVZ8" s="878">
        <f>IFERROR(INDEX('РП (ЛК 2.0)'!$E$26:$O$26,1,MATCH('Основной лист'!AVZ$7,'РП (ЛК 2.0)'!$E$17:$O$17,0)),0)</f>
        <v>0</v>
      </c>
      <c r="AWA8" s="878">
        <f>IFERROR(INDEX('РП (ЛК 2.0)'!$E$26:$O$26,1,MATCH('Основной лист'!AWA$7,'РП (ЛК 2.0)'!$E$17:$O$17,0)),0)</f>
        <v>0</v>
      </c>
      <c r="AWB8" s="878">
        <f>IFERROR(INDEX('РП (ЛК 2.0)'!$E$26:$O$26,1,MATCH('Основной лист'!AWB$7,'РП (ЛК 2.0)'!$E$17:$O$17,0)),0)</f>
        <v>0</v>
      </c>
      <c r="AWC8" s="878">
        <f>IFERROR(INDEX('РП (ЛК 2.0)'!$E$26:$O$26,1,MATCH('Основной лист'!AWC$7,'РП (ЛК 2.0)'!$E$17:$O$17,0)),0)</f>
        <v>0</v>
      </c>
      <c r="AWD8" s="878">
        <f>IFERROR(INDEX('РП (ЛК 2.0)'!$E$26:$O$26,1,MATCH('Основной лист'!AWD$7,'РП (ЛК 2.0)'!$E$17:$O$17,0)),0)</f>
        <v>0</v>
      </c>
      <c r="AWE8" s="878">
        <f>IFERROR(INDEX('РП (ЛК 2.0)'!$E$26:$O$26,1,MATCH('Основной лист'!AWE$7,'РП (ЛК 2.0)'!$E$17:$O$17,0)),0)</f>
        <v>0</v>
      </c>
      <c r="AWF8" s="878">
        <f>IFERROR(INDEX('РП (ЛК 2.0)'!$E$26:$O$26,1,MATCH('Основной лист'!AWF$7,'РП (ЛК 2.0)'!$E$17:$O$17,0)),0)</f>
        <v>0</v>
      </c>
      <c r="AWG8" s="878">
        <f>IFERROR(INDEX('РП (ЛК 2.0)'!$E$26:$O$26,1,MATCH('Основной лист'!AWG$7,'РП (ЛК 2.0)'!$E$17:$O$17,0)),0)</f>
        <v>0</v>
      </c>
      <c r="AWH8" s="878">
        <f>IFERROR(INDEX('РП (ЛК 2.0)'!$E$26:$O$26,1,MATCH('Основной лист'!AWH$7,'РП (ЛК 2.0)'!$E$17:$O$17,0)),0)</f>
        <v>0</v>
      </c>
      <c r="AWI8" s="878">
        <f>IFERROR(INDEX('РП (ЛК 2.0)'!$E$26:$O$26,1,MATCH('Основной лист'!AWI$7,'РП (ЛК 2.0)'!$E$17:$O$17,0)),0)</f>
        <v>0</v>
      </c>
      <c r="AWJ8" s="878">
        <f>IFERROR(INDEX('РП (ЛК 2.0)'!$E$26:$O$26,1,MATCH('Основной лист'!AWJ$7,'РП (ЛК 2.0)'!$E$17:$O$17,0)),0)</f>
        <v>0</v>
      </c>
      <c r="AWK8" s="878">
        <f>IFERROR(INDEX('РП (ЛК 2.0)'!$E$26:$O$26,1,MATCH('Основной лист'!AWK$7,'РП (ЛК 2.0)'!$E$17:$O$17,0)),0)</f>
        <v>0</v>
      </c>
      <c r="AWL8" s="878">
        <f>IFERROR(INDEX('РП (ЛК 2.0)'!$E$26:$O$26,1,MATCH('Основной лист'!AWL$7,'РП (ЛК 2.0)'!$E$17:$O$17,0)),0)</f>
        <v>0</v>
      </c>
      <c r="AWM8" s="878">
        <f>IFERROR(INDEX('РП (ЛК 2.0)'!$E$26:$O$26,1,MATCH('Основной лист'!AWM$7,'РП (ЛК 2.0)'!$E$17:$O$17,0)),0)</f>
        <v>0</v>
      </c>
      <c r="AWN8" s="878">
        <f>IFERROR(INDEX('РП (ЛК 2.0)'!$E$26:$O$26,1,MATCH('Основной лист'!AWN$7,'РП (ЛК 2.0)'!$E$17:$O$17,0)),0)</f>
        <v>0</v>
      </c>
      <c r="AWO8" s="878">
        <f>IFERROR(INDEX('РП (ЛК 2.0)'!$E$26:$O$26,1,MATCH('Основной лист'!AWO$7,'РП (ЛК 2.0)'!$E$17:$O$17,0)),0)</f>
        <v>0</v>
      </c>
      <c r="AWP8" s="878">
        <f>IFERROR(INDEX('РП (ЛК 2.0)'!$E$26:$O$26,1,MATCH('Основной лист'!AWP$7,'РП (ЛК 2.0)'!$E$17:$O$17,0)),0)</f>
        <v>0</v>
      </c>
      <c r="AWQ8" s="878">
        <f>IFERROR(INDEX('РП (ЛК 2.0)'!$E$26:$O$26,1,MATCH('Основной лист'!AWQ$7,'РП (ЛК 2.0)'!$E$17:$O$17,0)),0)</f>
        <v>0</v>
      </c>
      <c r="AWR8" s="878">
        <f>IFERROR(INDEX('РП (ЛК 2.0)'!$E$26:$O$26,1,MATCH('Основной лист'!AWR$7,'РП (ЛК 2.0)'!$E$17:$O$17,0)),0)</f>
        <v>0</v>
      </c>
      <c r="AWS8" s="878">
        <f>IFERROR(INDEX('РП (ЛК 2.0)'!$E$26:$O$26,1,MATCH('Основной лист'!AWS$7,'РП (ЛК 2.0)'!$E$17:$O$17,0)),0)</f>
        <v>0</v>
      </c>
      <c r="AWT8" s="878">
        <f>IFERROR(INDEX('РП (ЛК 2.0)'!$E$26:$O$26,1,MATCH('Основной лист'!AWT$7,'РП (ЛК 2.0)'!$E$17:$O$17,0)),0)</f>
        <v>0</v>
      </c>
      <c r="AWU8" s="878">
        <f>IFERROR(INDEX('РП (ЛК 2.0)'!$E$26:$O$26,1,MATCH('Основной лист'!AWU$7,'РП (ЛК 2.0)'!$E$17:$O$17,0)),0)</f>
        <v>0</v>
      </c>
      <c r="AWV8" s="878">
        <f>IFERROR(INDEX('РП (ЛК 2.0)'!$E$26:$O$26,1,MATCH('Основной лист'!AWV$7,'РП (ЛК 2.0)'!$E$17:$O$17,0)),0)</f>
        <v>0</v>
      </c>
      <c r="AWW8" s="878">
        <f>IFERROR(INDEX('РП (ЛК 2.0)'!$E$26:$O$26,1,MATCH('Основной лист'!AWW$7,'РП (ЛК 2.0)'!$E$17:$O$17,0)),0)</f>
        <v>0</v>
      </c>
      <c r="AWX8" s="878">
        <f>IFERROR(INDEX('РП (ЛК 2.0)'!$E$26:$O$26,1,MATCH('Основной лист'!AWX$7,'РП (ЛК 2.0)'!$E$17:$O$17,0)),0)</f>
        <v>0</v>
      </c>
      <c r="AWY8" s="878">
        <f>IFERROR(INDEX('РП (ЛК 2.0)'!$E$26:$O$26,1,MATCH('Основной лист'!AWY$7,'РП (ЛК 2.0)'!$E$17:$O$17,0)),0)</f>
        <v>0</v>
      </c>
      <c r="AWZ8" s="878">
        <f>IFERROR(INDEX('РП (ЛК 2.0)'!$E$26:$O$26,1,MATCH('Основной лист'!AWZ$7,'РП (ЛК 2.0)'!$E$17:$O$17,0)),0)</f>
        <v>0</v>
      </c>
      <c r="AXA8" s="878">
        <f>IFERROR(INDEX('РП (ЛК 2.0)'!$E$26:$O$26,1,MATCH('Основной лист'!AXA$7,'РП (ЛК 2.0)'!$E$17:$O$17,0)),0)</f>
        <v>0</v>
      </c>
      <c r="AXB8" s="878">
        <f>IFERROR(INDEX('РП (ЛК 2.0)'!$E$26:$O$26,1,MATCH('Основной лист'!AXB$7,'РП (ЛК 2.0)'!$E$17:$O$17,0)),0)</f>
        <v>0</v>
      </c>
      <c r="AXC8" s="878">
        <f>IFERROR(INDEX('РП (ЛК 2.0)'!$E$26:$O$26,1,MATCH('Основной лист'!AXC$7,'РП (ЛК 2.0)'!$E$17:$O$17,0)),0)</f>
        <v>0</v>
      </c>
      <c r="AXD8" s="878">
        <f>IFERROR(INDEX('РП (ЛК 2.0)'!$E$26:$O$26,1,MATCH('Основной лист'!AXD$7,'РП (ЛК 2.0)'!$E$17:$O$17,0)),0)</f>
        <v>0</v>
      </c>
      <c r="AXE8" s="878">
        <f>IFERROR(INDEX('РП (ЛК 2.0)'!$E$26:$O$26,1,MATCH('Основной лист'!AXE$7,'РП (ЛК 2.0)'!$E$17:$O$17,0)),0)</f>
        <v>0</v>
      </c>
      <c r="AXF8" s="878">
        <f>IFERROR(INDEX('РП (ЛК 2.0)'!$E$26:$O$26,1,MATCH('Основной лист'!AXF$7,'РП (ЛК 2.0)'!$E$17:$O$17,0)),0)</f>
        <v>0</v>
      </c>
      <c r="AXG8" s="878">
        <f>IFERROR(INDEX('РП (ЛК 2.0)'!$E$26:$O$26,1,MATCH('Основной лист'!AXG$7,'РП (ЛК 2.0)'!$E$17:$O$17,0)),0)</f>
        <v>0</v>
      </c>
      <c r="AXH8" s="878">
        <f>IFERROR(INDEX('РП (ЛК 2.0)'!$E$26:$O$26,1,MATCH('Основной лист'!AXH$7,'РП (ЛК 2.0)'!$E$17:$O$17,0)),0)</f>
        <v>0</v>
      </c>
      <c r="AXI8" s="878">
        <f>IFERROR(INDEX('РП (ЛК 2.0)'!$E$26:$O$26,1,MATCH('Основной лист'!AXI$7,'РП (ЛК 2.0)'!$E$17:$O$17,0)),0)</f>
        <v>0</v>
      </c>
      <c r="AXJ8" s="878">
        <f>IFERROR(INDEX('РП (ЛК 2.0)'!$E$26:$O$26,1,MATCH('Основной лист'!AXJ$7,'РП (ЛК 2.0)'!$E$17:$O$17,0)),0)</f>
        <v>0</v>
      </c>
      <c r="AXK8" s="878">
        <f>IFERROR(INDEX('РП (ЛК 2.0)'!$E$26:$O$26,1,MATCH('Основной лист'!AXK$7,'РП (ЛК 2.0)'!$E$17:$O$17,0)),0)</f>
        <v>0</v>
      </c>
      <c r="AXL8" s="878">
        <f>IFERROR(INDEX('РП (ЛК 2.0)'!$E$26:$O$26,1,MATCH('Основной лист'!AXL$7,'РП (ЛК 2.0)'!$E$17:$O$17,0)),0)</f>
        <v>0</v>
      </c>
      <c r="AXM8" s="878">
        <f>IFERROR(INDEX('РП (ЛК 2.0)'!$E$26:$O$26,1,MATCH('Основной лист'!AXM$7,'РП (ЛК 2.0)'!$E$17:$O$17,0)),0)</f>
        <v>0</v>
      </c>
      <c r="AXN8" s="878">
        <f>IFERROR(INDEX('РП (ЛК 2.0)'!$E$26:$O$26,1,MATCH('Основной лист'!AXN$7,'РП (ЛК 2.0)'!$E$17:$O$17,0)),0)</f>
        <v>0</v>
      </c>
      <c r="AXO8" s="878">
        <f>IFERROR(INDEX('РП (ЛК 2.0)'!$E$26:$O$26,1,MATCH('Основной лист'!AXO$7,'РП (ЛК 2.0)'!$E$17:$O$17,0)),0)</f>
        <v>0</v>
      </c>
      <c r="AXP8" s="878">
        <f>IFERROR(INDEX('РП (ЛК 2.0)'!$E$26:$O$26,1,MATCH('Основной лист'!AXP$7,'РП (ЛК 2.0)'!$E$17:$O$17,0)),0)</f>
        <v>0</v>
      </c>
      <c r="AXQ8" s="878">
        <f>IFERROR(INDEX('РП (ЛК 2.0)'!$E$26:$O$26,1,MATCH('Основной лист'!AXQ$7,'РП (ЛК 2.0)'!$E$17:$O$17,0)),0)</f>
        <v>0</v>
      </c>
      <c r="AXR8" s="878">
        <f>IFERROR(INDEX('РП (ЛК 2.0)'!$E$26:$O$26,1,MATCH('Основной лист'!AXR$7,'РП (ЛК 2.0)'!$E$17:$O$17,0)),0)</f>
        <v>0</v>
      </c>
      <c r="AXS8" s="878">
        <f>IFERROR(INDEX('РП (ЛК 2.0)'!$E$26:$O$26,1,MATCH('Основной лист'!AXS$7,'РП (ЛК 2.0)'!$E$17:$O$17,0)),0)</f>
        <v>0</v>
      </c>
      <c r="AXT8" s="878">
        <f>IFERROR(INDEX('РП (ЛК 2.0)'!$E$26:$O$26,1,MATCH('Основной лист'!AXT$7,'РП (ЛК 2.0)'!$E$17:$O$17,0)),0)</f>
        <v>0</v>
      </c>
      <c r="AXU8" s="878">
        <f>IFERROR(INDEX('РП (ЛК 2.0)'!$E$26:$O$26,1,MATCH('Основной лист'!AXU$7,'РП (ЛК 2.0)'!$E$17:$O$17,0)),0)</f>
        <v>0</v>
      </c>
      <c r="AXV8" s="878">
        <f>IFERROR(INDEX('РП (ЛК 2.0)'!$E$26:$O$26,1,MATCH('Основной лист'!AXV$7,'РП (ЛК 2.0)'!$E$17:$O$17,0)),0)</f>
        <v>0</v>
      </c>
      <c r="AXW8" s="878">
        <f>IFERROR(INDEX('РП (ЛК 2.0)'!$E$26:$O$26,1,MATCH('Основной лист'!AXW$7,'РП (ЛК 2.0)'!$E$17:$O$17,0)),0)</f>
        <v>0</v>
      </c>
      <c r="AXX8" s="878">
        <f>IFERROR(INDEX('РП (ЛК 2.0)'!$E$26:$O$26,1,MATCH('Основной лист'!AXX$7,'РП (ЛК 2.0)'!$E$17:$O$17,0)),0)</f>
        <v>0</v>
      </c>
      <c r="AXY8" s="878">
        <f>IFERROR(INDEX('РП (ЛК 2.0)'!$E$26:$O$26,1,MATCH('Основной лист'!AXY$7,'РП (ЛК 2.0)'!$E$17:$O$17,0)),0)</f>
        <v>0</v>
      </c>
      <c r="AXZ8" s="878">
        <f>IFERROR(INDEX('РП (ЛК 2.0)'!$E$26:$O$26,1,MATCH('Основной лист'!AXZ$7,'РП (ЛК 2.0)'!$E$17:$O$17,0)),0)</f>
        <v>0</v>
      </c>
      <c r="AYA8" s="878">
        <f>IFERROR(INDEX('РП (ЛК 2.0)'!$E$26:$O$26,1,MATCH('Основной лист'!AYA$7,'РП (ЛК 2.0)'!$E$17:$O$17,0)),0)</f>
        <v>0</v>
      </c>
      <c r="AYB8" s="878">
        <f>IFERROR(INDEX('РП (ЛК 2.0)'!$E$26:$O$26,1,MATCH('Основной лист'!AYB$7,'РП (ЛК 2.0)'!$E$17:$O$17,0)),0)</f>
        <v>0</v>
      </c>
      <c r="AYC8" s="878">
        <f>IFERROR(INDEX('РП (ЛК 2.0)'!$E$26:$O$26,1,MATCH('Основной лист'!AYC$7,'РП (ЛК 2.0)'!$E$17:$O$17,0)),0)</f>
        <v>0</v>
      </c>
      <c r="AYD8" s="878">
        <f>IFERROR(INDEX('РП (ЛК 2.0)'!$E$26:$O$26,1,MATCH('Основной лист'!AYD$7,'РП (ЛК 2.0)'!$E$17:$O$17,0)),0)</f>
        <v>0</v>
      </c>
      <c r="AYE8" s="878">
        <f>IFERROR(INDEX('РП (ЛК 2.0)'!$E$26:$O$26,1,MATCH('Основной лист'!AYE$7,'РП (ЛК 2.0)'!$E$17:$O$17,0)),0)</f>
        <v>0</v>
      </c>
      <c r="AYF8" s="878">
        <f>IFERROR(INDEX('РП (ЛК 2.0)'!$E$26:$O$26,1,MATCH('Основной лист'!AYF$7,'РП (ЛК 2.0)'!$E$17:$O$17,0)),0)</f>
        <v>0</v>
      </c>
      <c r="AYG8" s="878">
        <f>IFERROR(INDEX('РП (ЛК 2.0)'!$E$26:$O$26,1,MATCH('Основной лист'!AYG$7,'РП (ЛК 2.0)'!$E$17:$O$17,0)),0)</f>
        <v>0</v>
      </c>
      <c r="AYH8" s="878">
        <f>IFERROR(INDEX('РП (ЛК 2.0)'!$E$26:$O$26,1,MATCH('Основной лист'!AYH$7,'РП (ЛК 2.0)'!$E$17:$O$17,0)),0)</f>
        <v>0</v>
      </c>
      <c r="AYI8" s="878">
        <f>IFERROR(INDEX('РП (ЛК 2.0)'!$E$26:$O$26,1,MATCH('Основной лист'!AYI$7,'РП (ЛК 2.0)'!$E$17:$O$17,0)),0)</f>
        <v>0</v>
      </c>
      <c r="AYJ8" s="878">
        <f>IFERROR(INDEX('РП (ЛК 2.0)'!$E$26:$O$26,1,MATCH('Основной лист'!AYJ$7,'РП (ЛК 2.0)'!$E$17:$O$17,0)),0)</f>
        <v>0</v>
      </c>
      <c r="AYK8" s="878">
        <f>IFERROR(INDEX('РП (ЛК 2.0)'!$E$26:$O$26,1,MATCH('Основной лист'!AYK$7,'РП (ЛК 2.0)'!$E$17:$O$17,0)),0)</f>
        <v>0</v>
      </c>
      <c r="AYL8" s="878">
        <f>IFERROR(INDEX('РП (ЛК 2.0)'!$E$26:$O$26,1,MATCH('Основной лист'!AYL$7,'РП (ЛК 2.0)'!$E$17:$O$17,0)),0)</f>
        <v>0</v>
      </c>
      <c r="AYM8" s="878">
        <f>IFERROR(INDEX('РП (ЛК 2.0)'!$E$26:$O$26,1,MATCH('Основной лист'!AYM$7,'РП (ЛК 2.0)'!$E$17:$O$17,0)),0)</f>
        <v>0</v>
      </c>
      <c r="AYN8" s="878">
        <f>IFERROR(INDEX('РП (ЛК 2.0)'!$E$26:$O$26,1,MATCH('Основной лист'!AYN$7,'РП (ЛК 2.0)'!$E$17:$O$17,0)),0)</f>
        <v>0</v>
      </c>
      <c r="AYO8" s="878">
        <f>IFERROR(INDEX('РП (ЛК 2.0)'!$E$26:$O$26,1,MATCH('Основной лист'!AYO$7,'РП (ЛК 2.0)'!$E$17:$O$17,0)),0)</f>
        <v>0</v>
      </c>
      <c r="AYP8" s="878">
        <f>IFERROR(INDEX('РП (ЛК 2.0)'!$E$26:$O$26,1,MATCH('Основной лист'!AYP$7,'РП (ЛК 2.0)'!$E$17:$O$17,0)),0)</f>
        <v>0</v>
      </c>
      <c r="AYQ8" s="878">
        <f>IFERROR(INDEX('РП (ЛК 2.0)'!$E$26:$O$26,1,MATCH('Основной лист'!AYQ$7,'РП (ЛК 2.0)'!$E$17:$O$17,0)),0)</f>
        <v>0</v>
      </c>
      <c r="AYR8" s="878">
        <f>IFERROR(INDEX('РП (ЛК 2.0)'!$E$26:$O$26,1,MATCH('Основной лист'!AYR$7,'РП (ЛК 2.0)'!$E$17:$O$17,0)),0)</f>
        <v>0</v>
      </c>
      <c r="AYS8" s="878">
        <f>IFERROR(INDEX('РП (ЛК 2.0)'!$E$26:$O$26,1,MATCH('Основной лист'!AYS$7,'РП (ЛК 2.0)'!$E$17:$O$17,0)),0)</f>
        <v>0</v>
      </c>
      <c r="AYT8" s="878">
        <f>IFERROR(INDEX('РП (ЛК 2.0)'!$E$26:$O$26,1,MATCH('Основной лист'!AYT$7,'РП (ЛК 2.0)'!$E$17:$O$17,0)),0)</f>
        <v>0</v>
      </c>
      <c r="AYU8" s="878">
        <f>IFERROR(INDEX('РП (ЛК 2.0)'!$E$26:$O$26,1,MATCH('Основной лист'!AYU$7,'РП (ЛК 2.0)'!$E$17:$O$17,0)),0)</f>
        <v>0</v>
      </c>
      <c r="AYV8" s="878">
        <f>IFERROR(INDEX('РП (ЛК 2.0)'!$E$26:$O$26,1,MATCH('Основной лист'!AYV$7,'РП (ЛК 2.0)'!$E$17:$O$17,0)),0)</f>
        <v>0</v>
      </c>
      <c r="AYW8" s="878">
        <f>IFERROR(INDEX('РП (ЛК 2.0)'!$E$26:$O$26,1,MATCH('Основной лист'!AYW$7,'РП (ЛК 2.0)'!$E$17:$O$17,0)),0)</f>
        <v>0</v>
      </c>
      <c r="AYX8" s="878">
        <f>IFERROR(INDEX('РП (ЛК 2.0)'!$E$26:$O$26,1,MATCH('Основной лист'!AYX$7,'РП (ЛК 2.0)'!$E$17:$O$17,0)),0)</f>
        <v>0</v>
      </c>
      <c r="AYY8" s="878">
        <f>IFERROR(INDEX('РП (ЛК 2.0)'!$E$26:$O$26,1,MATCH('Основной лист'!AYY$7,'РП (ЛК 2.0)'!$E$17:$O$17,0)),0)</f>
        <v>0</v>
      </c>
      <c r="AYZ8" s="878">
        <f>IFERROR(INDEX('РП (ЛК 2.0)'!$E$26:$O$26,1,MATCH('Основной лист'!AYZ$7,'РП (ЛК 2.0)'!$E$17:$O$17,0)),0)</f>
        <v>0</v>
      </c>
      <c r="AZA8" s="878">
        <f>IFERROR(INDEX('РП (ЛК 2.0)'!$E$26:$O$26,1,MATCH('Основной лист'!AZA$7,'РП (ЛК 2.0)'!$E$17:$O$17,0)),0)</f>
        <v>0</v>
      </c>
      <c r="AZB8" s="878">
        <f>IFERROR(INDEX('РП (ЛК 2.0)'!$E$26:$O$26,1,MATCH('Основной лист'!AZB$7,'РП (ЛК 2.0)'!$E$17:$O$17,0)),0)</f>
        <v>0</v>
      </c>
      <c r="AZC8" s="878">
        <f>IFERROR(INDEX('РП (ЛК 2.0)'!$E$26:$O$26,1,MATCH('Основной лист'!AZC$7,'РП (ЛК 2.0)'!$E$17:$O$17,0)),0)</f>
        <v>0</v>
      </c>
      <c r="AZD8" s="878">
        <f>IFERROR(INDEX('РП (ЛК 2.0)'!$E$26:$O$26,1,MATCH('Основной лист'!AZD$7,'РП (ЛК 2.0)'!$E$17:$O$17,0)),0)</f>
        <v>0</v>
      </c>
      <c r="AZE8" s="878">
        <f>IFERROR(INDEX('РП (ЛК 2.0)'!$E$26:$O$26,1,MATCH('Основной лист'!AZE$7,'РП (ЛК 2.0)'!$E$17:$O$17,0)),0)</f>
        <v>0</v>
      </c>
      <c r="AZF8" s="878">
        <f>IFERROR(INDEX('РП (ЛК 2.0)'!$E$26:$O$26,1,MATCH('Основной лист'!AZF$7,'РП (ЛК 2.0)'!$E$17:$O$17,0)),0)</f>
        <v>0</v>
      </c>
      <c r="AZG8" s="878">
        <f>IFERROR(INDEX('РП (ЛК 2.0)'!$E$26:$O$26,1,MATCH('Основной лист'!AZG$7,'РП (ЛК 2.0)'!$E$17:$O$17,0)),0)</f>
        <v>0</v>
      </c>
      <c r="AZH8" s="878">
        <f>IFERROR(INDEX('РП (ЛК 2.0)'!$E$26:$O$26,1,MATCH('Основной лист'!AZH$7,'РП (ЛК 2.0)'!$E$17:$O$17,0)),0)</f>
        <v>0</v>
      </c>
      <c r="AZI8" s="878">
        <f>IFERROR(INDEX('РП (ЛК 2.0)'!$E$26:$O$26,1,MATCH('Основной лист'!AZI$7,'РП (ЛК 2.0)'!$E$17:$O$17,0)),0)</f>
        <v>0</v>
      </c>
      <c r="AZJ8" s="878">
        <f>IFERROR(INDEX('РП (ЛК 2.0)'!$E$26:$O$26,1,MATCH('Основной лист'!AZJ$7,'РП (ЛК 2.0)'!$E$17:$O$17,0)),0)</f>
        <v>0</v>
      </c>
      <c r="AZK8" s="878">
        <f>IFERROR(INDEX('РП (ЛК 2.0)'!$E$26:$O$26,1,MATCH('Основной лист'!AZK$7,'РП (ЛК 2.0)'!$E$17:$O$17,0)),0)</f>
        <v>0</v>
      </c>
      <c r="AZL8" s="878">
        <f>IFERROR(INDEX('РП (ЛК 2.0)'!$E$26:$O$26,1,MATCH('Основной лист'!AZL$7,'РП (ЛК 2.0)'!$E$17:$O$17,0)),0)</f>
        <v>0</v>
      </c>
      <c r="AZM8" s="878">
        <f>IFERROR(INDEX('РП (ЛК 2.0)'!$E$26:$O$26,1,MATCH('Основной лист'!AZM$7,'РП (ЛК 2.0)'!$E$17:$O$17,0)),0)</f>
        <v>0</v>
      </c>
      <c r="AZN8" s="878">
        <f>IFERROR(INDEX('РП (ЛК 2.0)'!$E$26:$O$26,1,MATCH('Основной лист'!AZN$7,'РП (ЛК 2.0)'!$E$17:$O$17,0)),0)</f>
        <v>0</v>
      </c>
      <c r="AZO8" s="878">
        <f>IFERROR(INDEX('РП (ЛК 2.0)'!$E$26:$O$26,1,MATCH('Основной лист'!AZO$7,'РП (ЛК 2.0)'!$E$17:$O$17,0)),0)</f>
        <v>0</v>
      </c>
      <c r="AZP8" s="878">
        <f>IFERROR(INDEX('РП (ЛК 2.0)'!$E$26:$O$26,1,MATCH('Основной лист'!AZP$7,'РП (ЛК 2.0)'!$E$17:$O$17,0)),0)</f>
        <v>0</v>
      </c>
      <c r="AZQ8" s="878">
        <f>IFERROR(INDEX('РП (ЛК 2.0)'!$E$26:$O$26,1,MATCH('Основной лист'!AZQ$7,'РП (ЛК 2.0)'!$E$17:$O$17,0)),0)</f>
        <v>0</v>
      </c>
      <c r="AZR8" s="878">
        <f>IFERROR(INDEX('РП (ЛК 2.0)'!$E$26:$O$26,1,MATCH('Основной лист'!AZR$7,'РП (ЛК 2.0)'!$E$17:$O$17,0)),0)</f>
        <v>0</v>
      </c>
      <c r="AZS8" s="878">
        <f>IFERROR(INDEX('РП (ЛК 2.0)'!$E$26:$O$26,1,MATCH('Основной лист'!AZS$7,'РП (ЛК 2.0)'!$E$17:$O$17,0)),0)</f>
        <v>0</v>
      </c>
      <c r="AZT8" s="878">
        <f>IFERROR(INDEX('РП (ЛК 2.0)'!$E$26:$O$26,1,MATCH('Основной лист'!AZT$7,'РП (ЛК 2.0)'!$E$17:$O$17,0)),0)</f>
        <v>0</v>
      </c>
      <c r="AZU8" s="878">
        <f>IFERROR(INDEX('РП (ЛК 2.0)'!$E$26:$O$26,1,MATCH('Основной лист'!AZU$7,'РП (ЛК 2.0)'!$E$17:$O$17,0)),0)</f>
        <v>0</v>
      </c>
      <c r="AZV8" s="878">
        <f>IFERROR(INDEX('РП (ЛК 2.0)'!$E$26:$O$26,1,MATCH('Основной лист'!AZV$7,'РП (ЛК 2.0)'!$E$17:$O$17,0)),0)</f>
        <v>0</v>
      </c>
      <c r="AZW8" s="878">
        <f>IFERROR(INDEX('РП (ЛК 2.0)'!$E$26:$O$26,1,MATCH('Основной лист'!AZW$7,'РП (ЛК 2.0)'!$E$17:$O$17,0)),0)</f>
        <v>0</v>
      </c>
      <c r="AZX8" s="878">
        <f>IFERROR(INDEX('РП (ЛК 2.0)'!$E$26:$O$26,1,MATCH('Основной лист'!AZX$7,'РП (ЛК 2.0)'!$E$17:$O$17,0)),0)</f>
        <v>0</v>
      </c>
      <c r="AZY8" s="878">
        <f>IFERROR(INDEX('РП (ЛК 2.0)'!$E$26:$O$26,1,MATCH('Основной лист'!AZY$7,'РП (ЛК 2.0)'!$E$17:$O$17,0)),0)</f>
        <v>0</v>
      </c>
      <c r="AZZ8" s="878">
        <f>IFERROR(INDEX('РП (ЛК 2.0)'!$E$26:$O$26,1,MATCH('Основной лист'!AZZ$7,'РП (ЛК 2.0)'!$E$17:$O$17,0)),0)</f>
        <v>0</v>
      </c>
      <c r="BAA8" s="878">
        <f>IFERROR(INDEX('РП (ЛК 2.0)'!$E$26:$O$26,1,MATCH('Основной лист'!BAA$7,'РП (ЛК 2.0)'!$E$17:$O$17,0)),0)</f>
        <v>0</v>
      </c>
      <c r="BAB8" s="878">
        <f>IFERROR(INDEX('РП (ЛК 2.0)'!$E$26:$O$26,1,MATCH('Основной лист'!BAB$7,'РП (ЛК 2.0)'!$E$17:$O$17,0)),0)</f>
        <v>0</v>
      </c>
      <c r="BAC8" s="878">
        <f>IFERROR(INDEX('РП (ЛК 2.0)'!$E$26:$O$26,1,MATCH('Основной лист'!BAC$7,'РП (ЛК 2.0)'!$E$17:$O$17,0)),0)</f>
        <v>0</v>
      </c>
      <c r="BAD8" s="878">
        <f>IFERROR(INDEX('РП (ЛК 2.0)'!$E$26:$O$26,1,MATCH('Основной лист'!BAD$7,'РП (ЛК 2.0)'!$E$17:$O$17,0)),0)</f>
        <v>0</v>
      </c>
      <c r="BAE8" s="878">
        <f>IFERROR(INDEX('РП (ЛК 2.0)'!$E$26:$O$26,1,MATCH('Основной лист'!BAE$7,'РП (ЛК 2.0)'!$E$17:$O$17,0)),0)</f>
        <v>0</v>
      </c>
      <c r="BAF8" s="878">
        <f>IFERROR(INDEX('РП (ЛК 2.0)'!$E$26:$O$26,1,MATCH('Основной лист'!BAF$7,'РП (ЛК 2.0)'!$E$17:$O$17,0)),0)</f>
        <v>0</v>
      </c>
      <c r="BAG8" s="878">
        <f>IFERROR(INDEX('РП (ЛК 2.0)'!$E$26:$O$26,1,MATCH('Основной лист'!BAG$7,'РП (ЛК 2.0)'!$E$17:$O$17,0)),0)</f>
        <v>0</v>
      </c>
      <c r="BAH8" s="878">
        <f>IFERROR(INDEX('РП (ЛК 2.0)'!$E$26:$O$26,1,MATCH('Основной лист'!BAH$7,'РП (ЛК 2.0)'!$E$17:$O$17,0)),0)</f>
        <v>0</v>
      </c>
      <c r="BAI8" s="878">
        <f>IFERROR(INDEX('РП (ЛК 2.0)'!$E$26:$O$26,1,MATCH('Основной лист'!BAI$7,'РП (ЛК 2.0)'!$E$17:$O$17,0)),0)</f>
        <v>0</v>
      </c>
      <c r="BAJ8" s="878">
        <f>IFERROR(INDEX('РП (ЛК 2.0)'!$E$26:$O$26,1,MATCH('Основной лист'!BAJ$7,'РП (ЛК 2.0)'!$E$17:$O$17,0)),0)</f>
        <v>0</v>
      </c>
      <c r="BAK8" s="878">
        <f>IFERROR(INDEX('РП (ЛК 2.0)'!$E$26:$O$26,1,MATCH('Основной лист'!BAK$7,'РП (ЛК 2.0)'!$E$17:$O$17,0)),0)</f>
        <v>0</v>
      </c>
      <c r="BAL8" s="878">
        <f>IFERROR(INDEX('РП (ЛК 2.0)'!$E$26:$O$26,1,MATCH('Основной лист'!BAL$7,'РП (ЛК 2.0)'!$E$17:$O$17,0)),0)</f>
        <v>0</v>
      </c>
      <c r="BAM8" s="878">
        <f>IFERROR(INDEX('РП (ЛК 2.0)'!$E$26:$O$26,1,MATCH('Основной лист'!BAM$7,'РП (ЛК 2.0)'!$E$17:$O$17,0)),0)</f>
        <v>0</v>
      </c>
      <c r="BAN8" s="878">
        <f>IFERROR(INDEX('РП (ЛК 2.0)'!$E$26:$O$26,1,MATCH('Основной лист'!BAN$7,'РП (ЛК 2.0)'!$E$17:$O$17,0)),0)</f>
        <v>0</v>
      </c>
      <c r="BAO8" s="878">
        <f>IFERROR(INDEX('РП (ЛК 2.0)'!$E$26:$O$26,1,MATCH('Основной лист'!BAO$7,'РП (ЛК 2.0)'!$E$17:$O$17,0)),0)</f>
        <v>0</v>
      </c>
      <c r="BAP8" s="878">
        <f>IFERROR(INDEX('РП (ЛК 2.0)'!$E$26:$O$26,1,MATCH('Основной лист'!BAP$7,'РП (ЛК 2.0)'!$E$17:$O$17,0)),0)</f>
        <v>0</v>
      </c>
      <c r="BAQ8" s="878">
        <f>IFERROR(INDEX('РП (ЛК 2.0)'!$E$26:$O$26,1,MATCH('Основной лист'!BAQ$7,'РП (ЛК 2.0)'!$E$17:$O$17,0)),0)</f>
        <v>0</v>
      </c>
      <c r="BAR8" s="878">
        <f>IFERROR(INDEX('РП (ЛК 2.0)'!$E$26:$O$26,1,MATCH('Основной лист'!BAR$7,'РП (ЛК 2.0)'!$E$17:$O$17,0)),0)</f>
        <v>0</v>
      </c>
      <c r="BAS8" s="878">
        <f>IFERROR(INDEX('РП (ЛК 2.0)'!$E$26:$O$26,1,MATCH('Основной лист'!BAS$7,'РП (ЛК 2.0)'!$E$17:$O$17,0)),0)</f>
        <v>0</v>
      </c>
      <c r="BAT8" s="878">
        <f>IFERROR(INDEX('РП (ЛК 2.0)'!$E$26:$O$26,1,MATCH('Основной лист'!BAT$7,'РП (ЛК 2.0)'!$E$17:$O$17,0)),0)</f>
        <v>0</v>
      </c>
      <c r="BAU8" s="878">
        <f>IFERROR(INDEX('РП (ЛК 2.0)'!$E$26:$O$26,1,MATCH('Основной лист'!BAU$7,'РП (ЛК 2.0)'!$E$17:$O$17,0)),0)</f>
        <v>0</v>
      </c>
      <c r="BAV8" s="878">
        <f>IFERROR(INDEX('РП (ЛК 2.0)'!$E$26:$O$26,1,MATCH('Основной лист'!BAV$7,'РП (ЛК 2.0)'!$E$17:$O$17,0)),0)</f>
        <v>0</v>
      </c>
      <c r="BAW8" s="878">
        <f>IFERROR(INDEX('РП (ЛК 2.0)'!$E$26:$O$26,1,MATCH('Основной лист'!BAW$7,'РП (ЛК 2.0)'!$E$17:$O$17,0)),0)</f>
        <v>0</v>
      </c>
      <c r="BAX8" s="878">
        <f>IFERROR(INDEX('РП (ЛК 2.0)'!$E$26:$O$26,1,MATCH('Основной лист'!BAX$7,'РП (ЛК 2.0)'!$E$17:$O$17,0)),0)</f>
        <v>0</v>
      </c>
      <c r="BAY8" s="878">
        <f>IFERROR(INDEX('РП (ЛК 2.0)'!$E$26:$O$26,1,MATCH('Основной лист'!BAY$7,'РП (ЛК 2.0)'!$E$17:$O$17,0)),0)</f>
        <v>0</v>
      </c>
      <c r="BAZ8" s="878">
        <f>IFERROR(INDEX('РП (ЛК 2.0)'!$E$26:$O$26,1,MATCH('Основной лист'!BAZ$7,'РП (ЛК 2.0)'!$E$17:$O$17,0)),0)</f>
        <v>0</v>
      </c>
      <c r="BBA8" s="878">
        <f>IFERROR(INDEX('РП (ЛК 2.0)'!$E$26:$O$26,1,MATCH('Основной лист'!BBA$7,'РП (ЛК 2.0)'!$E$17:$O$17,0)),0)</f>
        <v>0</v>
      </c>
      <c r="BBB8" s="878">
        <f>IFERROR(INDEX('РП (ЛК 2.0)'!$E$26:$O$26,1,MATCH('Основной лист'!BBB$7,'РП (ЛК 2.0)'!$E$17:$O$17,0)),0)</f>
        <v>0</v>
      </c>
      <c r="BBC8" s="878">
        <f>IFERROR(INDEX('РП (ЛК 2.0)'!$E$26:$O$26,1,MATCH('Основной лист'!BBC$7,'РП (ЛК 2.0)'!$E$17:$O$17,0)),0)</f>
        <v>0</v>
      </c>
      <c r="BBD8" s="878">
        <f>IFERROR(INDEX('РП (ЛК 2.0)'!$E$26:$O$26,1,MATCH('Основной лист'!BBD$7,'РП (ЛК 2.0)'!$E$17:$O$17,0)),0)</f>
        <v>0</v>
      </c>
      <c r="BBE8" s="878">
        <f>IFERROR(INDEX('РП (ЛК 2.0)'!$E$26:$O$26,1,MATCH('Основной лист'!BBE$7,'РП (ЛК 2.0)'!$E$17:$O$17,0)),0)</f>
        <v>0</v>
      </c>
      <c r="BBF8" s="878">
        <f>IFERROR(INDEX('РП (ЛК 2.0)'!$E$26:$O$26,1,MATCH('Основной лист'!BBF$7,'РП (ЛК 2.0)'!$E$17:$O$17,0)),0)</f>
        <v>0</v>
      </c>
      <c r="BBG8" s="878">
        <f>IFERROR(INDEX('РП (ЛК 2.0)'!$E$26:$O$26,1,MATCH('Основной лист'!BBG$7,'РП (ЛК 2.0)'!$E$17:$O$17,0)),0)</f>
        <v>0</v>
      </c>
      <c r="BBH8" s="878">
        <f>IFERROR(INDEX('РП (ЛК 2.0)'!$E$26:$O$26,1,MATCH('Основной лист'!BBH$7,'РП (ЛК 2.0)'!$E$17:$O$17,0)),0)</f>
        <v>0</v>
      </c>
      <c r="BBI8" s="878">
        <f>IFERROR(INDEX('РП (ЛК 2.0)'!$E$26:$O$26,1,MATCH('Основной лист'!BBI$7,'РП (ЛК 2.0)'!$E$17:$O$17,0)),0)</f>
        <v>0</v>
      </c>
      <c r="BBJ8" s="878">
        <f>IFERROR(INDEX('РП (ЛК 2.0)'!$E$26:$O$26,1,MATCH('Основной лист'!BBJ$7,'РП (ЛК 2.0)'!$E$17:$O$17,0)),0)</f>
        <v>0</v>
      </c>
      <c r="BBK8" s="878">
        <f>IFERROR(INDEX('РП (ЛК 2.0)'!$E$26:$O$26,1,MATCH('Основной лист'!BBK$7,'РП (ЛК 2.0)'!$E$17:$O$17,0)),0)</f>
        <v>0</v>
      </c>
      <c r="BBL8" s="878">
        <f>IFERROR(INDEX('РП (ЛК 2.0)'!$E$26:$O$26,1,MATCH('Основной лист'!BBL$7,'РП (ЛК 2.0)'!$E$17:$O$17,0)),0)</f>
        <v>0</v>
      </c>
      <c r="BBM8" s="878">
        <f>IFERROR(INDEX('РП (ЛК 2.0)'!$E$26:$O$26,1,MATCH('Основной лист'!BBM$7,'РП (ЛК 2.0)'!$E$17:$O$17,0)),0)</f>
        <v>0</v>
      </c>
      <c r="BBN8" s="878">
        <f>IFERROR(INDEX('РП (ЛК 2.0)'!$E$26:$O$26,1,MATCH('Основной лист'!BBN$7,'РП (ЛК 2.0)'!$E$17:$O$17,0)),0)</f>
        <v>0</v>
      </c>
      <c r="BBO8" s="878">
        <f>IFERROR(INDEX('РП (ЛК 2.0)'!$E$26:$O$26,1,MATCH('Основной лист'!BBO$7,'РП (ЛК 2.0)'!$E$17:$O$17,0)),0)</f>
        <v>0</v>
      </c>
      <c r="BBP8" s="878">
        <f>IFERROR(INDEX('РП (ЛК 2.0)'!$E$26:$O$26,1,MATCH('Основной лист'!BBP$7,'РП (ЛК 2.0)'!$E$17:$O$17,0)),0)</f>
        <v>0</v>
      </c>
      <c r="BBQ8" s="878">
        <f>IFERROR(INDEX('РП (ЛК 2.0)'!$E$26:$O$26,1,MATCH('Основной лист'!BBQ$7,'РП (ЛК 2.0)'!$E$17:$O$17,0)),0)</f>
        <v>0</v>
      </c>
      <c r="BBR8" s="878">
        <f>IFERROR(INDEX('РП (ЛК 2.0)'!$E$26:$O$26,1,MATCH('Основной лист'!BBR$7,'РП (ЛК 2.0)'!$E$17:$O$17,0)),0)</f>
        <v>0</v>
      </c>
      <c r="BBS8" s="878">
        <f>IFERROR(INDEX('РП (ЛК 2.0)'!$E$26:$O$26,1,MATCH('Основной лист'!BBS$7,'РП (ЛК 2.0)'!$E$17:$O$17,0)),0)</f>
        <v>0</v>
      </c>
      <c r="BBT8" s="878">
        <f>IFERROR(INDEX('РП (ЛК 2.0)'!$E$26:$O$26,1,MATCH('Основной лист'!BBT$7,'РП (ЛК 2.0)'!$E$17:$O$17,0)),0)</f>
        <v>0</v>
      </c>
      <c r="BBU8" s="878">
        <f>IFERROR(INDEX('РП (ЛК 2.0)'!$E$26:$O$26,1,MATCH('Основной лист'!BBU$7,'РП (ЛК 2.0)'!$E$17:$O$17,0)),0)</f>
        <v>0</v>
      </c>
      <c r="BBV8" s="878">
        <f>IFERROR(INDEX('РП (ЛК 2.0)'!$E$26:$O$26,1,MATCH('Основной лист'!BBV$7,'РП (ЛК 2.0)'!$E$17:$O$17,0)),0)</f>
        <v>0</v>
      </c>
      <c r="BBW8" s="878">
        <f>IFERROR(INDEX('РП (ЛК 2.0)'!$E$26:$O$26,1,MATCH('Основной лист'!BBW$7,'РП (ЛК 2.0)'!$E$17:$O$17,0)),0)</f>
        <v>0</v>
      </c>
      <c r="BBX8" s="878">
        <f>IFERROR(INDEX('РП (ЛК 2.0)'!$E$26:$O$26,1,MATCH('Основной лист'!BBX$7,'РП (ЛК 2.0)'!$E$17:$O$17,0)),0)</f>
        <v>0</v>
      </c>
      <c r="BBY8" s="878">
        <f>IFERROR(INDEX('РП (ЛК 2.0)'!$E$26:$O$26,1,MATCH('Основной лист'!BBY$7,'РП (ЛК 2.0)'!$E$17:$O$17,0)),0)</f>
        <v>0</v>
      </c>
      <c r="BBZ8" s="878">
        <f>IFERROR(INDEX('РП (ЛК 2.0)'!$E$26:$O$26,1,MATCH('Основной лист'!BBZ$7,'РП (ЛК 2.0)'!$E$17:$O$17,0)),0)</f>
        <v>0</v>
      </c>
      <c r="BCA8" s="878">
        <f>IFERROR(INDEX('РП (ЛК 2.0)'!$E$26:$O$26,1,MATCH('Основной лист'!BCA$7,'РП (ЛК 2.0)'!$E$17:$O$17,0)),0)</f>
        <v>0</v>
      </c>
      <c r="BCB8" s="878">
        <f>IFERROR(INDEX('РП (ЛК 2.0)'!$E$26:$O$26,1,MATCH('Основной лист'!BCB$7,'РП (ЛК 2.0)'!$E$17:$O$17,0)),0)</f>
        <v>0</v>
      </c>
      <c r="BCC8" s="878">
        <f>IFERROR(INDEX('РП (ЛК 2.0)'!$E$26:$O$26,1,MATCH('Основной лист'!BCC$7,'РП (ЛК 2.0)'!$E$17:$O$17,0)),0)</f>
        <v>0</v>
      </c>
      <c r="BCD8" s="878">
        <f>IFERROR(INDEX('РП (ЛК 2.0)'!$E$26:$O$26,1,MATCH('Основной лист'!BCD$7,'РП (ЛК 2.0)'!$E$17:$O$17,0)),0)</f>
        <v>0</v>
      </c>
      <c r="BCE8" s="878">
        <f>IFERROR(INDEX('РП (ЛК 2.0)'!$E$26:$O$26,1,MATCH('Основной лист'!BCE$7,'РП (ЛК 2.0)'!$E$17:$O$17,0)),0)</f>
        <v>0</v>
      </c>
      <c r="BCF8" s="878">
        <f>IFERROR(INDEX('РП (ЛК 2.0)'!$E$26:$O$26,1,MATCH('Основной лист'!BCF$7,'РП (ЛК 2.0)'!$E$17:$O$17,0)),0)</f>
        <v>0</v>
      </c>
      <c r="BCG8" s="878">
        <f>IFERROR(INDEX('РП (ЛК 2.0)'!$E$26:$O$26,1,MATCH('Основной лист'!BCG$7,'РП (ЛК 2.0)'!$E$17:$O$17,0)),0)</f>
        <v>0</v>
      </c>
      <c r="BCH8" s="878">
        <f>IFERROR(INDEX('РП (ЛК 2.0)'!$E$26:$O$26,1,MATCH('Основной лист'!BCH$7,'РП (ЛК 2.0)'!$E$17:$O$17,0)),0)</f>
        <v>0</v>
      </c>
      <c r="BCI8" s="878">
        <f>IFERROR(INDEX('РП (ЛК 2.0)'!$E$26:$O$26,1,MATCH('Основной лист'!BCI$7,'РП (ЛК 2.0)'!$E$17:$O$17,0)),0)</f>
        <v>0</v>
      </c>
      <c r="BCJ8" s="878">
        <f>IFERROR(INDEX('РП (ЛК 2.0)'!$E$26:$O$26,1,MATCH('Основной лист'!BCJ$7,'РП (ЛК 2.0)'!$E$17:$O$17,0)),0)</f>
        <v>0</v>
      </c>
      <c r="BCK8" s="878">
        <f>IFERROR(INDEX('РП (ЛК 2.0)'!$E$26:$O$26,1,MATCH('Основной лист'!BCK$7,'РП (ЛК 2.0)'!$E$17:$O$17,0)),0)</f>
        <v>0</v>
      </c>
      <c r="BCL8" s="878">
        <f>IFERROR(INDEX('РП (ЛК 2.0)'!$E$26:$O$26,1,MATCH('Основной лист'!BCL$7,'РП (ЛК 2.0)'!$E$17:$O$17,0)),0)</f>
        <v>0</v>
      </c>
      <c r="BCM8" s="878">
        <f>IFERROR(INDEX('РП (ЛК 2.0)'!$E$26:$O$26,1,MATCH('Основной лист'!BCM$7,'РП (ЛК 2.0)'!$E$17:$O$17,0)),0)</f>
        <v>0</v>
      </c>
      <c r="BCN8" s="878">
        <f>IFERROR(INDEX('РП (ЛК 2.0)'!$E$26:$O$26,1,MATCH('Основной лист'!BCN$7,'РП (ЛК 2.0)'!$E$17:$O$17,0)),0)</f>
        <v>0</v>
      </c>
      <c r="BCO8" s="878">
        <f>IFERROR(INDEX('РП (ЛК 2.0)'!$E$26:$O$26,1,MATCH('Основной лист'!BCO$7,'РП (ЛК 2.0)'!$E$17:$O$17,0)),0)</f>
        <v>0</v>
      </c>
      <c r="BCP8" s="878">
        <f>IFERROR(INDEX('РП (ЛК 2.0)'!$E$26:$O$26,1,MATCH('Основной лист'!BCP$7,'РП (ЛК 2.0)'!$E$17:$O$17,0)),0)</f>
        <v>0</v>
      </c>
      <c r="BCQ8" s="878">
        <f>IFERROR(INDEX('РП (ЛК 2.0)'!$E$26:$O$26,1,MATCH('Основной лист'!BCQ$7,'РП (ЛК 2.0)'!$E$17:$O$17,0)),0)</f>
        <v>0</v>
      </c>
      <c r="BCR8" s="878">
        <f>IFERROR(INDEX('РП (ЛК 2.0)'!$E$26:$O$26,1,MATCH('Основной лист'!BCR$7,'РП (ЛК 2.0)'!$E$17:$O$17,0)),0)</f>
        <v>0</v>
      </c>
      <c r="BCS8" s="878">
        <f>IFERROR(INDEX('РП (ЛК 2.0)'!$E$26:$O$26,1,MATCH('Основной лист'!BCS$7,'РП (ЛК 2.0)'!$E$17:$O$17,0)),0)</f>
        <v>0</v>
      </c>
      <c r="BCT8" s="878">
        <f>IFERROR(INDEX('РП (ЛК 2.0)'!$E$26:$O$26,1,MATCH('Основной лист'!BCT$7,'РП (ЛК 2.0)'!$E$17:$O$17,0)),0)</f>
        <v>0</v>
      </c>
      <c r="BCU8" s="878">
        <f>IFERROR(INDEX('РП (ЛК 2.0)'!$E$26:$O$26,1,MATCH('Основной лист'!BCU$7,'РП (ЛК 2.0)'!$E$17:$O$17,0)),0)</f>
        <v>0</v>
      </c>
      <c r="BCV8" s="878">
        <f>IFERROR(INDEX('РП (ЛК 2.0)'!$E$26:$O$26,1,MATCH('Основной лист'!BCV$7,'РП (ЛК 2.0)'!$E$17:$O$17,0)),0)</f>
        <v>0</v>
      </c>
      <c r="BCW8" s="878">
        <f>IFERROR(INDEX('РП (ЛК 2.0)'!$E$26:$O$26,1,MATCH('Основной лист'!BCW$7,'РП (ЛК 2.0)'!$E$17:$O$17,0)),0)</f>
        <v>0</v>
      </c>
      <c r="BCX8" s="878">
        <f>IFERROR(INDEX('РП (ЛК 2.0)'!$E$26:$O$26,1,MATCH('Основной лист'!BCX$7,'РП (ЛК 2.0)'!$E$17:$O$17,0)),0)</f>
        <v>0</v>
      </c>
      <c r="BCY8" s="878">
        <f>IFERROR(INDEX('РП (ЛК 2.0)'!$E$26:$O$26,1,MATCH('Основной лист'!BCY$7,'РП (ЛК 2.0)'!$E$17:$O$17,0)),0)</f>
        <v>0</v>
      </c>
      <c r="BCZ8" s="878">
        <f>IFERROR(INDEX('РП (ЛК 2.0)'!$E$26:$O$26,1,MATCH('Основной лист'!BCZ$7,'РП (ЛК 2.0)'!$E$17:$O$17,0)),0)</f>
        <v>0</v>
      </c>
      <c r="BDA8" s="878">
        <f>IFERROR(INDEX('РП (ЛК 2.0)'!$E$26:$O$26,1,MATCH('Основной лист'!BDA$7,'РП (ЛК 2.0)'!$E$17:$O$17,0)),0)</f>
        <v>0</v>
      </c>
      <c r="BDB8" s="878">
        <f>IFERROR(INDEX('РП (ЛК 2.0)'!$E$26:$O$26,1,MATCH('Основной лист'!BDB$7,'РП (ЛК 2.0)'!$E$17:$O$17,0)),0)</f>
        <v>0</v>
      </c>
      <c r="BDC8" s="878">
        <f>IFERROR(INDEX('РП (ЛК 2.0)'!$E$26:$O$26,1,MATCH('Основной лист'!BDC$7,'РП (ЛК 2.0)'!$E$17:$O$17,0)),0)</f>
        <v>0</v>
      </c>
      <c r="BDD8" s="878">
        <f>IFERROR(INDEX('РП (ЛК 2.0)'!$E$26:$O$26,1,MATCH('Основной лист'!BDD$7,'РП (ЛК 2.0)'!$E$17:$O$17,0)),0)</f>
        <v>0</v>
      </c>
      <c r="BDE8" s="878">
        <f>IFERROR(INDEX('РП (ЛК 2.0)'!$E$26:$O$26,1,MATCH('Основной лист'!BDE$7,'РП (ЛК 2.0)'!$E$17:$O$17,0)),0)</f>
        <v>0</v>
      </c>
      <c r="BDF8" s="878">
        <f>IFERROR(INDEX('РП (ЛК 2.0)'!$E$26:$O$26,1,MATCH('Основной лист'!BDF$7,'РП (ЛК 2.0)'!$E$17:$O$17,0)),0)</f>
        <v>0</v>
      </c>
      <c r="BDG8" s="878">
        <f>IFERROR(INDEX('РП (ЛК 2.0)'!$E$26:$O$26,1,MATCH('Основной лист'!BDG$7,'РП (ЛК 2.0)'!$E$17:$O$17,0)),0)</f>
        <v>0</v>
      </c>
      <c r="BDH8" s="878">
        <f>IFERROR(INDEX('РП (ЛК 2.0)'!$E$26:$O$26,1,MATCH('Основной лист'!BDH$7,'РП (ЛК 2.0)'!$E$17:$O$17,0)),0)</f>
        <v>0</v>
      </c>
      <c r="BDI8" s="878">
        <f>IFERROR(INDEX('РП (ЛК 2.0)'!$E$26:$O$26,1,MATCH('Основной лист'!BDI$7,'РП (ЛК 2.0)'!$E$17:$O$17,0)),0)</f>
        <v>0</v>
      </c>
      <c r="BDJ8" s="878">
        <f>IFERROR(INDEX('РП (ЛК 2.0)'!$E$26:$O$26,1,MATCH('Основной лист'!BDJ$7,'РП (ЛК 2.0)'!$E$17:$O$17,0)),0)</f>
        <v>0</v>
      </c>
      <c r="BDK8" s="878">
        <f>IFERROR(INDEX('РП (ЛК 2.0)'!$E$26:$O$26,1,MATCH('Основной лист'!BDK$7,'РП (ЛК 2.0)'!$E$17:$O$17,0)),0)</f>
        <v>0</v>
      </c>
      <c r="BDL8" s="878">
        <f>IFERROR(INDEX('РП (ЛК 2.0)'!$E$26:$O$26,1,MATCH('Основной лист'!BDL$7,'РП (ЛК 2.0)'!$E$17:$O$17,0)),0)</f>
        <v>0</v>
      </c>
      <c r="BDM8" s="878">
        <f>IFERROR(INDEX('РП (ЛК 2.0)'!$E$26:$O$26,1,MATCH('Основной лист'!BDM$7,'РП (ЛК 2.0)'!$E$17:$O$17,0)),0)</f>
        <v>0</v>
      </c>
      <c r="BDN8" s="878">
        <f>IFERROR(INDEX('РП (ЛК 2.0)'!$E$26:$O$26,1,MATCH('Основной лист'!BDN$7,'РП (ЛК 2.0)'!$E$17:$O$17,0)),0)</f>
        <v>0</v>
      </c>
      <c r="BDO8" s="878">
        <f>IFERROR(INDEX('РП (ЛК 2.0)'!$E$26:$O$26,1,MATCH('Основной лист'!BDO$7,'РП (ЛК 2.0)'!$E$17:$O$17,0)),0)</f>
        <v>0</v>
      </c>
      <c r="BDP8" s="878">
        <f>IFERROR(INDEX('РП (ЛК 2.0)'!$E$26:$O$26,1,MATCH('Основной лист'!BDP$7,'РП (ЛК 2.0)'!$E$17:$O$17,0)),0)</f>
        <v>0</v>
      </c>
      <c r="BDQ8" s="878">
        <f>IFERROR(INDEX('РП (ЛК 2.0)'!$E$26:$O$26,1,MATCH('Основной лист'!BDQ$7,'РП (ЛК 2.0)'!$E$17:$O$17,0)),0)</f>
        <v>0</v>
      </c>
      <c r="BDR8" s="878">
        <f>IFERROR(INDEX('РП (ЛК 2.0)'!$E$26:$O$26,1,MATCH('Основной лист'!BDR$7,'РП (ЛК 2.0)'!$E$17:$O$17,0)),0)</f>
        <v>0</v>
      </c>
      <c r="BDS8" s="878">
        <f>IFERROR(INDEX('РП (ЛК 2.0)'!$E$26:$O$26,1,MATCH('Основной лист'!BDS$7,'РП (ЛК 2.0)'!$E$17:$O$17,0)),0)</f>
        <v>0</v>
      </c>
      <c r="BDT8" s="878">
        <f>IFERROR(INDEX('РП (ЛК 2.0)'!$E$26:$O$26,1,MATCH('Основной лист'!BDT$7,'РП (ЛК 2.0)'!$E$17:$O$17,0)),0)</f>
        <v>0</v>
      </c>
      <c r="BDU8" s="878">
        <f>IFERROR(INDEX('РП (ЛК 2.0)'!$E$26:$O$26,1,MATCH('Основной лист'!BDU$7,'РП (ЛК 2.0)'!$E$17:$O$17,0)),0)</f>
        <v>0</v>
      </c>
      <c r="BDV8" s="878">
        <f>IFERROR(INDEX('РП (ЛК 2.0)'!$E$26:$O$26,1,MATCH('Основной лист'!BDV$7,'РП (ЛК 2.0)'!$E$17:$O$17,0)),0)</f>
        <v>0</v>
      </c>
      <c r="BDW8" s="878">
        <f>IFERROR(INDEX('РП (ЛК 2.0)'!$E$26:$O$26,1,MATCH('Основной лист'!BDW$7,'РП (ЛК 2.0)'!$E$17:$O$17,0)),0)</f>
        <v>0</v>
      </c>
      <c r="BDX8" s="878">
        <f>IFERROR(INDEX('РП (ЛК 2.0)'!$E$26:$O$26,1,MATCH('Основной лист'!BDX$7,'РП (ЛК 2.0)'!$E$17:$O$17,0)),0)</f>
        <v>0</v>
      </c>
      <c r="BDY8" s="878">
        <f>IFERROR(INDEX('РП (ЛК 2.0)'!$E$26:$O$26,1,MATCH('Основной лист'!BDY$7,'РП (ЛК 2.0)'!$E$17:$O$17,0)),0)</f>
        <v>0</v>
      </c>
      <c r="BDZ8" s="878">
        <f>IFERROR(INDEX('РП (ЛК 2.0)'!$E$26:$O$26,1,MATCH('Основной лист'!BDZ$7,'РП (ЛК 2.0)'!$E$17:$O$17,0)),0)</f>
        <v>0</v>
      </c>
      <c r="BEA8" s="878">
        <f>IFERROR(INDEX('РП (ЛК 2.0)'!$E$26:$O$26,1,MATCH('Основной лист'!BEA$7,'РП (ЛК 2.0)'!$E$17:$O$17,0)),0)</f>
        <v>0</v>
      </c>
      <c r="BEB8" s="878">
        <f>IFERROR(INDEX('РП (ЛК 2.0)'!$E$26:$O$26,1,MATCH('Основной лист'!BEB$7,'РП (ЛК 2.0)'!$E$17:$O$17,0)),0)</f>
        <v>0</v>
      </c>
      <c r="BEC8" s="878">
        <f>IFERROR(INDEX('РП (ЛК 2.0)'!$E$26:$O$26,1,MATCH('Основной лист'!BEC$7,'РП (ЛК 2.0)'!$E$17:$O$17,0)),0)</f>
        <v>0</v>
      </c>
      <c r="BED8" s="878">
        <f>IFERROR(INDEX('РП (ЛК 2.0)'!$E$26:$O$26,1,MATCH('Основной лист'!BED$7,'РП (ЛК 2.0)'!$E$17:$O$17,0)),0)</f>
        <v>0</v>
      </c>
      <c r="BEE8" s="878">
        <f>IFERROR(INDEX('РП (ЛК 2.0)'!$E$26:$O$26,1,MATCH('Основной лист'!BEE$7,'РП (ЛК 2.0)'!$E$17:$O$17,0)),0)</f>
        <v>0</v>
      </c>
      <c r="BEF8" s="878">
        <f>IFERROR(INDEX('РП (ЛК 2.0)'!$E$26:$O$26,1,MATCH('Основной лист'!BEF$7,'РП (ЛК 2.0)'!$E$17:$O$17,0)),0)</f>
        <v>0</v>
      </c>
      <c r="BEG8" s="878">
        <f>IFERROR(INDEX('РП (ЛК 2.0)'!$E$26:$O$26,1,MATCH('Основной лист'!BEG$7,'РП (ЛК 2.0)'!$E$17:$O$17,0)),0)</f>
        <v>0</v>
      </c>
      <c r="BEH8" s="878">
        <f>IFERROR(INDEX('РП (ЛК 2.0)'!$E$26:$O$26,1,MATCH('Основной лист'!BEH$7,'РП (ЛК 2.0)'!$E$17:$O$17,0)),0)</f>
        <v>0</v>
      </c>
      <c r="BEI8" s="878">
        <f>IFERROR(INDEX('РП (ЛК 2.0)'!$E$26:$O$26,1,MATCH('Основной лист'!BEI$7,'РП (ЛК 2.0)'!$E$17:$O$17,0)),0)</f>
        <v>0</v>
      </c>
      <c r="BEJ8" s="878">
        <f>IFERROR(INDEX('РП (ЛК 2.0)'!$E$26:$O$26,1,MATCH('Основной лист'!BEJ$7,'РП (ЛК 2.0)'!$E$17:$O$17,0)),0)</f>
        <v>0</v>
      </c>
      <c r="BEK8" s="878">
        <f>IFERROR(INDEX('РП (ЛК 2.0)'!$E$26:$O$26,1,MATCH('Основной лист'!BEK$7,'РП (ЛК 2.0)'!$E$17:$O$17,0)),0)</f>
        <v>0</v>
      </c>
      <c r="BEL8" s="878">
        <f>IFERROR(INDEX('РП (ЛК 2.0)'!$E$26:$O$26,1,MATCH('Основной лист'!BEL$7,'РП (ЛК 2.0)'!$E$17:$O$17,0)),0)</f>
        <v>0</v>
      </c>
      <c r="BEM8" s="878">
        <f>IFERROR(INDEX('РП (ЛК 2.0)'!$E$26:$O$26,1,MATCH('Основной лист'!BEM$7,'РП (ЛК 2.0)'!$E$17:$O$17,0)),0)</f>
        <v>0</v>
      </c>
      <c r="BEN8" s="878">
        <f>IFERROR(INDEX('РП (ЛК 2.0)'!$E$26:$O$26,1,MATCH('Основной лист'!BEN$7,'РП (ЛК 2.0)'!$E$17:$O$17,0)),0)</f>
        <v>0</v>
      </c>
      <c r="BEO8" s="878">
        <f>IFERROR(INDEX('РП (ЛК 2.0)'!$E$26:$O$26,1,MATCH('Основной лист'!BEO$7,'РП (ЛК 2.0)'!$E$17:$O$17,0)),0)</f>
        <v>0</v>
      </c>
      <c r="BEP8" s="878">
        <f>IFERROR(INDEX('РП (ЛК 2.0)'!$E$26:$O$26,1,MATCH('Основной лист'!BEP$7,'РП (ЛК 2.0)'!$E$17:$O$17,0)),0)</f>
        <v>0</v>
      </c>
      <c r="BEQ8" s="878">
        <f>IFERROR(INDEX('РП (ЛК 2.0)'!$E$26:$O$26,1,MATCH('Основной лист'!BEQ$7,'РП (ЛК 2.0)'!$E$17:$O$17,0)),0)</f>
        <v>0</v>
      </c>
      <c r="BER8" s="878">
        <f>IFERROR(INDEX('РП (ЛК 2.0)'!$E$26:$O$26,1,MATCH('Основной лист'!BER$7,'РП (ЛК 2.0)'!$E$17:$O$17,0)),0)</f>
        <v>0</v>
      </c>
      <c r="BES8" s="878">
        <f>IFERROR(INDEX('РП (ЛК 2.0)'!$E$26:$O$26,1,MATCH('Основной лист'!BES$7,'РП (ЛК 2.0)'!$E$17:$O$17,0)),0)</f>
        <v>0</v>
      </c>
      <c r="BET8" s="878">
        <f>IFERROR(INDEX('РП (ЛК 2.0)'!$E$26:$O$26,1,MATCH('Основной лист'!BET$7,'РП (ЛК 2.0)'!$E$17:$O$17,0)),0)</f>
        <v>0</v>
      </c>
      <c r="BEU8" s="878">
        <f>IFERROR(INDEX('РП (ЛК 2.0)'!$E$26:$O$26,1,MATCH('Основной лист'!BEU$7,'РП (ЛК 2.0)'!$E$17:$O$17,0)),0)</f>
        <v>0</v>
      </c>
      <c r="BEV8" s="878">
        <f>IFERROR(INDEX('РП (ЛК 2.0)'!$E$26:$O$26,1,MATCH('Основной лист'!BEV$7,'РП (ЛК 2.0)'!$E$17:$O$17,0)),0)</f>
        <v>0</v>
      </c>
      <c r="BEW8" s="878">
        <f>IFERROR(INDEX('РП (ЛК 2.0)'!$E$26:$O$26,1,MATCH('Основной лист'!BEW$7,'РП (ЛК 2.0)'!$E$17:$O$17,0)),0)</f>
        <v>0</v>
      </c>
      <c r="BEX8" s="878">
        <f>IFERROR(INDEX('РП (ЛК 2.0)'!$E$26:$O$26,1,MATCH('Основной лист'!BEX$7,'РП (ЛК 2.0)'!$E$17:$O$17,0)),0)</f>
        <v>0</v>
      </c>
      <c r="BEY8" s="878">
        <f>IFERROR(INDEX('РП (ЛК 2.0)'!$E$26:$O$26,1,MATCH('Основной лист'!BEY$7,'РП (ЛК 2.0)'!$E$17:$O$17,0)),0)</f>
        <v>0</v>
      </c>
      <c r="BEZ8" s="878">
        <f>IFERROR(INDEX('РП (ЛК 2.0)'!$E$26:$O$26,1,MATCH('Основной лист'!BEZ$7,'РП (ЛК 2.0)'!$E$17:$O$17,0)),0)</f>
        <v>0</v>
      </c>
      <c r="BFA8" s="878">
        <f>IFERROR(INDEX('РП (ЛК 2.0)'!$E$26:$O$26,1,MATCH('Основной лист'!BFA$7,'РП (ЛК 2.0)'!$E$17:$O$17,0)),0)</f>
        <v>0</v>
      </c>
      <c r="BFB8" s="878">
        <f>IFERROR(INDEX('РП (ЛК 2.0)'!$E$26:$O$26,1,MATCH('Основной лист'!BFB$7,'РП (ЛК 2.0)'!$E$17:$O$17,0)),0)</f>
        <v>0</v>
      </c>
      <c r="BFC8" s="878">
        <f>IFERROR(INDEX('РП (ЛК 2.0)'!$E$26:$O$26,1,MATCH('Основной лист'!BFC$7,'РП (ЛК 2.0)'!$E$17:$O$17,0)),0)</f>
        <v>0</v>
      </c>
      <c r="BFD8" s="878">
        <f>IFERROR(INDEX('РП (ЛК 2.0)'!$E$26:$O$26,1,MATCH('Основной лист'!BFD$7,'РП (ЛК 2.0)'!$E$17:$O$17,0)),0)</f>
        <v>0</v>
      </c>
      <c r="BFE8" s="878">
        <f>IFERROR(INDEX('РП (ЛК 2.0)'!$E$26:$O$26,1,MATCH('Основной лист'!BFE$7,'РП (ЛК 2.0)'!$E$17:$O$17,0)),0)</f>
        <v>0</v>
      </c>
      <c r="BFF8" s="878">
        <f>IFERROR(INDEX('РП (ЛК 2.0)'!$E$26:$O$26,1,MATCH('Основной лист'!BFF$7,'РП (ЛК 2.0)'!$E$17:$O$17,0)),0)</f>
        <v>0</v>
      </c>
      <c r="BFG8" s="878">
        <f>IFERROR(INDEX('РП (ЛК 2.0)'!$E$26:$O$26,1,MATCH('Основной лист'!BFG$7,'РП (ЛК 2.0)'!$E$17:$O$17,0)),0)</f>
        <v>0</v>
      </c>
      <c r="BFH8" s="878">
        <f>IFERROR(INDEX('РП (ЛК 2.0)'!$E$26:$O$26,1,MATCH('Основной лист'!BFH$7,'РП (ЛК 2.0)'!$E$17:$O$17,0)),0)</f>
        <v>0</v>
      </c>
      <c r="BFI8" s="878">
        <f>IFERROR(INDEX('РП (ЛК 2.0)'!$E$26:$O$26,1,MATCH('Основной лист'!BFI$7,'РП (ЛК 2.0)'!$E$17:$O$17,0)),0)</f>
        <v>0</v>
      </c>
      <c r="BFJ8" s="878">
        <f>IFERROR(INDEX('РП (ЛК 2.0)'!$E$26:$O$26,1,MATCH('Основной лист'!BFJ$7,'РП (ЛК 2.0)'!$E$17:$O$17,0)),0)</f>
        <v>0</v>
      </c>
      <c r="BFK8" s="878">
        <f>IFERROR(INDEX('РП (ЛК 2.0)'!$E$26:$O$26,1,MATCH('Основной лист'!BFK$7,'РП (ЛК 2.0)'!$E$17:$O$17,0)),0)</f>
        <v>0</v>
      </c>
      <c r="BFL8" s="878">
        <f>IFERROR(INDEX('РП (ЛК 2.0)'!$E$26:$O$26,1,MATCH('Основной лист'!BFL$7,'РП (ЛК 2.0)'!$E$17:$O$17,0)),0)</f>
        <v>0</v>
      </c>
      <c r="BFM8" s="878">
        <f>IFERROR(INDEX('РП (ЛК 2.0)'!$E$26:$O$26,1,MATCH('Основной лист'!BFM$7,'РП (ЛК 2.0)'!$E$17:$O$17,0)),0)</f>
        <v>0</v>
      </c>
      <c r="BFN8" s="878">
        <f>IFERROR(INDEX('РП (ЛК 2.0)'!$E$26:$O$26,1,MATCH('Основной лист'!BFN$7,'РП (ЛК 2.0)'!$E$17:$O$17,0)),0)</f>
        <v>0</v>
      </c>
      <c r="BFO8" s="878">
        <f>IFERROR(INDEX('РП (ЛК 2.0)'!$E$26:$O$26,1,MATCH('Основной лист'!BFO$7,'РП (ЛК 2.0)'!$E$17:$O$17,0)),0)</f>
        <v>0</v>
      </c>
      <c r="BFP8" s="878">
        <f>IFERROR(INDEX('РП (ЛК 2.0)'!$E$26:$O$26,1,MATCH('Основной лист'!BFP$7,'РП (ЛК 2.0)'!$E$17:$O$17,0)),0)</f>
        <v>0</v>
      </c>
      <c r="BFQ8" s="878">
        <f>IFERROR(INDEX('РП (ЛК 2.0)'!$E$26:$O$26,1,MATCH('Основной лист'!BFQ$7,'РП (ЛК 2.0)'!$E$17:$O$17,0)),0)</f>
        <v>0</v>
      </c>
      <c r="BFR8" s="878">
        <f>IFERROR(INDEX('РП (ЛК 2.0)'!$E$26:$O$26,1,MATCH('Основной лист'!BFR$7,'РП (ЛК 2.0)'!$E$17:$O$17,0)),0)</f>
        <v>0</v>
      </c>
      <c r="BFS8" s="878">
        <f>IFERROR(INDEX('РП (ЛК 2.0)'!$E$26:$O$26,1,MATCH('Основной лист'!BFS$7,'РП (ЛК 2.0)'!$E$17:$O$17,0)),0)</f>
        <v>0</v>
      </c>
      <c r="BFT8" s="878">
        <f>IFERROR(INDEX('РП (ЛК 2.0)'!$E$26:$O$26,1,MATCH('Основной лист'!BFT$7,'РП (ЛК 2.0)'!$E$17:$O$17,0)),0)</f>
        <v>0</v>
      </c>
      <c r="BFU8" s="878">
        <f>IFERROR(INDEX('РП (ЛК 2.0)'!$E$26:$O$26,1,MATCH('Основной лист'!BFU$7,'РП (ЛК 2.0)'!$E$17:$O$17,0)),0)</f>
        <v>0</v>
      </c>
      <c r="BFV8" s="878">
        <f>IFERROR(INDEX('РП (ЛК 2.0)'!$E$26:$O$26,1,MATCH('Основной лист'!BFV$7,'РП (ЛК 2.0)'!$E$17:$O$17,0)),0)</f>
        <v>0</v>
      </c>
      <c r="BFW8" s="878">
        <f>IFERROR(INDEX('РП (ЛК 2.0)'!$E$26:$O$26,1,MATCH('Основной лист'!BFW$7,'РП (ЛК 2.0)'!$E$17:$O$17,0)),0)</f>
        <v>0</v>
      </c>
      <c r="BFX8" s="878">
        <f>IFERROR(INDEX('РП (ЛК 2.0)'!$E$26:$O$26,1,MATCH('Основной лист'!BFX$7,'РП (ЛК 2.0)'!$E$17:$O$17,0)),0)</f>
        <v>0</v>
      </c>
      <c r="BFY8" s="878">
        <f>IFERROR(INDEX('РП (ЛК 2.0)'!$E$26:$O$26,1,MATCH('Основной лист'!BFY$7,'РП (ЛК 2.0)'!$E$17:$O$17,0)),0)</f>
        <v>0</v>
      </c>
      <c r="BFZ8" s="878">
        <f>IFERROR(INDEX('РП (ЛК 2.0)'!$E$26:$O$26,1,MATCH('Основной лист'!BFZ$7,'РП (ЛК 2.0)'!$E$17:$O$17,0)),0)</f>
        <v>0</v>
      </c>
      <c r="BGA8" s="878">
        <f>IFERROR(INDEX('РП (ЛК 2.0)'!$E$26:$O$26,1,MATCH('Основной лист'!BGA$7,'РП (ЛК 2.0)'!$E$17:$O$17,0)),0)</f>
        <v>0</v>
      </c>
      <c r="BGB8" s="878">
        <f>IFERROR(INDEX('РП (ЛК 2.0)'!$E$26:$O$26,1,MATCH('Основной лист'!BGB$7,'РП (ЛК 2.0)'!$E$17:$O$17,0)),0)</f>
        <v>0</v>
      </c>
      <c r="BGC8" s="878">
        <f>IFERROR(INDEX('РП (ЛК 2.0)'!$E$26:$O$26,1,MATCH('Основной лист'!BGC$7,'РП (ЛК 2.0)'!$E$17:$O$17,0)),0)</f>
        <v>0</v>
      </c>
      <c r="BGD8" s="878">
        <f>IFERROR(INDEX('РП (ЛК 2.0)'!$E$26:$O$26,1,MATCH('Основной лист'!BGD$7,'РП (ЛК 2.0)'!$E$17:$O$17,0)),0)</f>
        <v>0</v>
      </c>
      <c r="BGE8" s="878">
        <f>IFERROR(INDEX('РП (ЛК 2.0)'!$E$26:$O$26,1,MATCH('Основной лист'!BGE$7,'РП (ЛК 2.0)'!$E$17:$O$17,0)),0)</f>
        <v>0</v>
      </c>
      <c r="BGF8" s="878">
        <f>IFERROR(INDEX('РП (ЛК 2.0)'!$E$26:$O$26,1,MATCH('Основной лист'!BGF$7,'РП (ЛК 2.0)'!$E$17:$O$17,0)),0)</f>
        <v>0</v>
      </c>
      <c r="BGG8" s="878">
        <f>IFERROR(INDEX('РП (ЛК 2.0)'!$E$26:$O$26,1,MATCH('Основной лист'!BGG$7,'РП (ЛК 2.0)'!$E$17:$O$17,0)),0)</f>
        <v>0</v>
      </c>
      <c r="BGH8" s="878">
        <f>IFERROR(INDEX('РП (ЛК 2.0)'!$E$26:$O$26,1,MATCH('Основной лист'!BGH$7,'РП (ЛК 2.0)'!$E$17:$O$17,0)),0)</f>
        <v>0</v>
      </c>
      <c r="BGI8" s="878">
        <f>IFERROR(INDEX('РП (ЛК 2.0)'!$E$26:$O$26,1,MATCH('Основной лист'!BGI$7,'РП (ЛК 2.0)'!$E$17:$O$17,0)),0)</f>
        <v>0</v>
      </c>
      <c r="BGJ8" s="878">
        <f>IFERROR(INDEX('РП (ЛК 2.0)'!$E$26:$O$26,1,MATCH('Основной лист'!BGJ$7,'РП (ЛК 2.0)'!$E$17:$O$17,0)),0)</f>
        <v>0</v>
      </c>
      <c r="BGK8" s="878">
        <f>IFERROR(INDEX('РП (ЛК 2.0)'!$E$26:$O$26,1,MATCH('Основной лист'!BGK$7,'РП (ЛК 2.0)'!$E$17:$O$17,0)),0)</f>
        <v>0</v>
      </c>
      <c r="BGL8" s="878">
        <f>IFERROR(INDEX('РП (ЛК 2.0)'!$E$26:$O$26,1,MATCH('Основной лист'!BGL$7,'РП (ЛК 2.0)'!$E$17:$O$17,0)),0)</f>
        <v>0</v>
      </c>
      <c r="BGM8" s="878">
        <f>IFERROR(INDEX('РП (ЛК 2.0)'!$E$26:$O$26,1,MATCH('Основной лист'!BGM$7,'РП (ЛК 2.0)'!$E$17:$O$17,0)),0)</f>
        <v>0</v>
      </c>
      <c r="BGN8" s="878">
        <f>IFERROR(INDEX('РП (ЛК 2.0)'!$E$26:$O$26,1,MATCH('Основной лист'!BGN$7,'РП (ЛК 2.0)'!$E$17:$O$17,0)),0)</f>
        <v>0</v>
      </c>
      <c r="BGO8" s="878">
        <f>IFERROR(INDEX('РП (ЛК 2.0)'!$E$26:$O$26,1,MATCH('Основной лист'!BGO$7,'РП (ЛК 2.0)'!$E$17:$O$17,0)),0)</f>
        <v>0</v>
      </c>
      <c r="BGP8" s="878">
        <f>IFERROR(INDEX('РП (ЛК 2.0)'!$E$26:$O$26,1,MATCH('Основной лист'!BGP$7,'РП (ЛК 2.0)'!$E$17:$O$17,0)),0)</f>
        <v>0</v>
      </c>
      <c r="BGQ8" s="878">
        <f>IFERROR(INDEX('РП (ЛК 2.0)'!$E$26:$O$26,1,MATCH('Основной лист'!BGQ$7,'РП (ЛК 2.0)'!$E$17:$O$17,0)),0)</f>
        <v>0</v>
      </c>
      <c r="BGR8" s="878">
        <f>IFERROR(INDEX('РП (ЛК 2.0)'!$E$26:$O$26,1,MATCH('Основной лист'!BGR$7,'РП (ЛК 2.0)'!$E$17:$O$17,0)),0)</f>
        <v>0</v>
      </c>
      <c r="BGS8" s="878">
        <f>IFERROR(INDEX('РП (ЛК 2.0)'!$E$26:$O$26,1,MATCH('Основной лист'!BGS$7,'РП (ЛК 2.0)'!$E$17:$O$17,0)),0)</f>
        <v>0</v>
      </c>
      <c r="BGT8" s="878">
        <f>IFERROR(INDEX('РП (ЛК 2.0)'!$E$26:$O$26,1,MATCH('Основной лист'!BGT$7,'РП (ЛК 2.0)'!$E$17:$O$17,0)),0)</f>
        <v>0</v>
      </c>
      <c r="BGU8" s="878">
        <f>IFERROR(INDEX('РП (ЛК 2.0)'!$E$26:$O$26,1,MATCH('Основной лист'!BGU$7,'РП (ЛК 2.0)'!$E$17:$O$17,0)),0)</f>
        <v>0</v>
      </c>
      <c r="BGV8" s="878">
        <f>IFERROR(INDEX('РП (ЛК 2.0)'!$E$26:$O$26,1,MATCH('Основной лист'!BGV$7,'РП (ЛК 2.0)'!$E$17:$O$17,0)),0)</f>
        <v>0</v>
      </c>
      <c r="BGW8" s="878">
        <f>IFERROR(INDEX('РП (ЛК 2.0)'!$E$26:$O$26,1,MATCH('Основной лист'!BGW$7,'РП (ЛК 2.0)'!$E$17:$O$17,0)),0)</f>
        <v>0</v>
      </c>
      <c r="BGX8" s="878">
        <f>IFERROR(INDEX('РП (ЛК 2.0)'!$E$26:$O$26,1,MATCH('Основной лист'!BGX$7,'РП (ЛК 2.0)'!$E$17:$O$17,0)),0)</f>
        <v>0</v>
      </c>
      <c r="BGY8" s="878">
        <f>IFERROR(INDEX('РП (ЛК 2.0)'!$E$26:$O$26,1,MATCH('Основной лист'!BGY$7,'РП (ЛК 2.0)'!$E$17:$O$17,0)),0)</f>
        <v>0</v>
      </c>
      <c r="BGZ8" s="878">
        <f>IFERROR(INDEX('РП (ЛК 2.0)'!$E$26:$O$26,1,MATCH('Основной лист'!BGZ$7,'РП (ЛК 2.0)'!$E$17:$O$17,0)),0)</f>
        <v>0</v>
      </c>
      <c r="BHA8" s="878">
        <f>IFERROR(INDEX('РП (ЛК 2.0)'!$E$26:$O$26,1,MATCH('Основной лист'!BHA$7,'РП (ЛК 2.0)'!$E$17:$O$17,0)),0)</f>
        <v>0</v>
      </c>
      <c r="BHB8" s="878">
        <f>IFERROR(INDEX('РП (ЛК 2.0)'!$E$26:$O$26,1,MATCH('Основной лист'!BHB$7,'РП (ЛК 2.0)'!$E$17:$O$17,0)),0)</f>
        <v>0</v>
      </c>
      <c r="BHC8" s="878">
        <f>IFERROR(INDEX('РП (ЛК 2.0)'!$E$26:$O$26,1,MATCH('Основной лист'!BHC$7,'РП (ЛК 2.0)'!$E$17:$O$17,0)),0)</f>
        <v>0</v>
      </c>
      <c r="BHD8" s="878">
        <f>IFERROR(INDEX('РП (ЛК 2.0)'!$E$26:$O$26,1,MATCH('Основной лист'!BHD$7,'РП (ЛК 2.0)'!$E$17:$O$17,0)),0)</f>
        <v>0</v>
      </c>
      <c r="BHE8" s="878">
        <f>IFERROR(INDEX('РП (ЛК 2.0)'!$E$26:$O$26,1,MATCH('Основной лист'!BHE$7,'РП (ЛК 2.0)'!$E$17:$O$17,0)),0)</f>
        <v>0</v>
      </c>
      <c r="BHF8" s="878">
        <f>IFERROR(INDEX('РП (ЛК 2.0)'!$E$26:$O$26,1,MATCH('Основной лист'!BHF$7,'РП (ЛК 2.0)'!$E$17:$O$17,0)),0)</f>
        <v>0</v>
      </c>
      <c r="BHG8" s="878">
        <f>IFERROR(INDEX('РП (ЛК 2.0)'!$E$26:$O$26,1,MATCH('Основной лист'!BHG$7,'РП (ЛК 2.0)'!$E$17:$O$17,0)),0)</f>
        <v>0</v>
      </c>
      <c r="BHH8" s="878">
        <f>IFERROR(INDEX('РП (ЛК 2.0)'!$E$26:$O$26,1,MATCH('Основной лист'!BHH$7,'РП (ЛК 2.0)'!$E$17:$O$17,0)),0)</f>
        <v>0</v>
      </c>
      <c r="BHI8" s="878">
        <f>IFERROR(INDEX('РП (ЛК 2.0)'!$E$26:$O$26,1,MATCH('Основной лист'!BHI$7,'РП (ЛК 2.0)'!$E$17:$O$17,0)),0)</f>
        <v>0</v>
      </c>
      <c r="BHJ8" s="878">
        <f>IFERROR(INDEX('РП (ЛК 2.0)'!$E$26:$O$26,1,MATCH('Основной лист'!BHJ$7,'РП (ЛК 2.0)'!$E$17:$O$17,0)),0)</f>
        <v>0</v>
      </c>
      <c r="BHK8" s="878">
        <f>IFERROR(INDEX('РП (ЛК 2.0)'!$E$26:$O$26,1,MATCH('Основной лист'!BHK$7,'РП (ЛК 2.0)'!$E$17:$O$17,0)),0)</f>
        <v>0</v>
      </c>
      <c r="BHL8" s="878">
        <f>IFERROR(INDEX('РП (ЛК 2.0)'!$E$26:$O$26,1,MATCH('Основной лист'!BHL$7,'РП (ЛК 2.0)'!$E$17:$O$17,0)),0)</f>
        <v>0</v>
      </c>
      <c r="BHM8" s="878">
        <f>IFERROR(INDEX('РП (ЛК 2.0)'!$E$26:$O$26,1,MATCH('Основной лист'!BHM$7,'РП (ЛК 2.0)'!$E$17:$O$17,0)),0)</f>
        <v>0</v>
      </c>
      <c r="BHN8" s="878">
        <f>IFERROR(INDEX('РП (ЛК 2.0)'!$E$26:$O$26,1,MATCH('Основной лист'!BHN$7,'РП (ЛК 2.0)'!$E$17:$O$17,0)),0)</f>
        <v>0</v>
      </c>
      <c r="BHO8" s="878">
        <f>IFERROR(INDEX('РП (ЛК 2.0)'!$E$26:$O$26,1,MATCH('Основной лист'!BHO$7,'РП (ЛК 2.0)'!$E$17:$O$17,0)),0)</f>
        <v>0</v>
      </c>
      <c r="BHP8" s="878">
        <f>IFERROR(INDEX('РП (ЛК 2.0)'!$E$26:$O$26,1,MATCH('Основной лист'!BHP$7,'РП (ЛК 2.0)'!$E$17:$O$17,0)),0)</f>
        <v>0</v>
      </c>
      <c r="BHQ8" s="878">
        <f>IFERROR(INDEX('РП (ЛК 2.0)'!$E$26:$O$26,1,MATCH('Основной лист'!BHQ$7,'РП (ЛК 2.0)'!$E$17:$O$17,0)),0)</f>
        <v>0</v>
      </c>
      <c r="BHR8" s="878">
        <f>IFERROR(INDEX('РП (ЛК 2.0)'!$E$26:$O$26,1,MATCH('Основной лист'!BHR$7,'РП (ЛК 2.0)'!$E$17:$O$17,0)),0)</f>
        <v>0</v>
      </c>
      <c r="BHS8" s="878">
        <f>IFERROR(INDEX('РП (ЛК 2.0)'!$E$26:$O$26,1,MATCH('Основной лист'!BHS$7,'РП (ЛК 2.0)'!$E$17:$O$17,0)),0)</f>
        <v>0</v>
      </c>
      <c r="BHT8" s="878">
        <f>IFERROR(INDEX('РП (ЛК 2.0)'!$E$26:$O$26,1,MATCH('Основной лист'!BHT$7,'РП (ЛК 2.0)'!$E$17:$O$17,0)),0)</f>
        <v>0</v>
      </c>
      <c r="BHU8" s="878">
        <f>IFERROR(INDEX('РП (ЛК 2.0)'!$E$26:$O$26,1,MATCH('Основной лист'!BHU$7,'РП (ЛК 2.0)'!$E$17:$O$17,0)),0)</f>
        <v>0</v>
      </c>
      <c r="BHV8" s="878">
        <f>IFERROR(INDEX('РП (ЛК 2.0)'!$E$26:$O$26,1,MATCH('Основной лист'!BHV$7,'РП (ЛК 2.0)'!$E$17:$O$17,0)),0)</f>
        <v>0</v>
      </c>
      <c r="BHW8" s="878">
        <f>IFERROR(INDEX('РП (ЛК 2.0)'!$E$26:$O$26,1,MATCH('Основной лист'!BHW$7,'РП (ЛК 2.0)'!$E$17:$O$17,0)),0)</f>
        <v>0</v>
      </c>
      <c r="BHX8" s="878">
        <f>IFERROR(INDEX('РП (ЛК 2.0)'!$E$26:$O$26,1,MATCH('Основной лист'!BHX$7,'РП (ЛК 2.0)'!$E$17:$O$17,0)),0)</f>
        <v>0</v>
      </c>
      <c r="BHY8" s="878">
        <f>IFERROR(INDEX('РП (ЛК 2.0)'!$E$26:$O$26,1,MATCH('Основной лист'!BHY$7,'РП (ЛК 2.0)'!$E$17:$O$17,0)),0)</f>
        <v>0</v>
      </c>
      <c r="BHZ8" s="878">
        <f>IFERROR(INDEX('РП (ЛК 2.0)'!$E$26:$O$26,1,MATCH('Основной лист'!BHZ$7,'РП (ЛК 2.0)'!$E$17:$O$17,0)),0)</f>
        <v>0</v>
      </c>
      <c r="BIA8" s="878">
        <f>IFERROR(INDEX('РП (ЛК 2.0)'!$E$26:$O$26,1,MATCH('Основной лист'!BIA$7,'РП (ЛК 2.0)'!$E$17:$O$17,0)),0)</f>
        <v>0</v>
      </c>
      <c r="BIB8" s="878">
        <f>IFERROR(INDEX('РП (ЛК 2.0)'!$E$26:$O$26,1,MATCH('Основной лист'!BIB$7,'РП (ЛК 2.0)'!$E$17:$O$17,0)),0)</f>
        <v>0</v>
      </c>
      <c r="BIC8" s="878">
        <f>IFERROR(INDEX('РП (ЛК 2.0)'!$E$26:$O$26,1,MATCH('Основной лист'!BIC$7,'РП (ЛК 2.0)'!$E$17:$O$17,0)),0)</f>
        <v>0</v>
      </c>
      <c r="BID8" s="878">
        <f>IFERROR(INDEX('РП (ЛК 2.0)'!$E$26:$O$26,1,MATCH('Основной лист'!BID$7,'РП (ЛК 2.0)'!$E$17:$O$17,0)),0)</f>
        <v>0</v>
      </c>
      <c r="BIE8" s="878">
        <f>IFERROR(INDEX('РП (ЛК 2.0)'!$E$26:$O$26,1,MATCH('Основной лист'!BIE$7,'РП (ЛК 2.0)'!$E$17:$O$17,0)),0)</f>
        <v>0</v>
      </c>
      <c r="BIF8" s="878">
        <f>IFERROR(INDEX('РП (ЛК 2.0)'!$E$26:$O$26,1,MATCH('Основной лист'!BIF$7,'РП (ЛК 2.0)'!$E$17:$O$17,0)),0)</f>
        <v>0</v>
      </c>
      <c r="BIG8" s="878">
        <f>IFERROR(INDEX('РП (ЛК 2.0)'!$E$26:$O$26,1,MATCH('Основной лист'!BIG$7,'РП (ЛК 2.0)'!$E$17:$O$17,0)),0)</f>
        <v>0</v>
      </c>
      <c r="BIH8" s="878">
        <f>IFERROR(INDEX('РП (ЛК 2.0)'!$E$26:$O$26,1,MATCH('Основной лист'!BIH$7,'РП (ЛК 2.0)'!$E$17:$O$17,0)),0)</f>
        <v>0</v>
      </c>
      <c r="BII8" s="878">
        <f>IFERROR(INDEX('РП (ЛК 2.0)'!$E$26:$O$26,1,MATCH('Основной лист'!BII$7,'РП (ЛК 2.0)'!$E$17:$O$17,0)),0)</f>
        <v>0</v>
      </c>
      <c r="BIJ8" s="878">
        <f>IFERROR(INDEX('РП (ЛК 2.0)'!$E$26:$O$26,1,MATCH('Основной лист'!BIJ$7,'РП (ЛК 2.0)'!$E$17:$O$17,0)),0)</f>
        <v>0</v>
      </c>
      <c r="BIK8" s="878">
        <f>IFERROR(INDEX('РП (ЛК 2.0)'!$E$26:$O$26,1,MATCH('Основной лист'!BIK$7,'РП (ЛК 2.0)'!$E$17:$O$17,0)),0)</f>
        <v>0</v>
      </c>
      <c r="BIL8" s="878">
        <f>IFERROR(INDEX('РП (ЛК 2.0)'!$E$26:$O$26,1,MATCH('Основной лист'!BIL$7,'РП (ЛК 2.0)'!$E$17:$O$17,0)),0)</f>
        <v>0</v>
      </c>
      <c r="BIM8" s="878">
        <f>IFERROR(INDEX('РП (ЛК 2.0)'!$E$26:$O$26,1,MATCH('Основной лист'!BIM$7,'РП (ЛК 2.0)'!$E$17:$O$17,0)),0)</f>
        <v>0</v>
      </c>
      <c r="BIN8" s="878">
        <f>IFERROR(INDEX('РП (ЛК 2.0)'!$E$26:$O$26,1,MATCH('Основной лист'!BIN$7,'РП (ЛК 2.0)'!$E$17:$O$17,0)),0)</f>
        <v>0</v>
      </c>
      <c r="BIO8" s="878">
        <f>IFERROR(INDEX('РП (ЛК 2.0)'!$E$26:$O$26,1,MATCH('Основной лист'!BIO$7,'РП (ЛК 2.0)'!$E$17:$O$17,0)),0)</f>
        <v>0</v>
      </c>
      <c r="BIP8" s="878">
        <f>IFERROR(INDEX('РП (ЛК 2.0)'!$E$26:$O$26,1,MATCH('Основной лист'!BIP$7,'РП (ЛК 2.0)'!$E$17:$O$17,0)),0)</f>
        <v>0</v>
      </c>
      <c r="BIQ8" s="878">
        <f>IFERROR(INDEX('РП (ЛК 2.0)'!$E$26:$O$26,1,MATCH('Основной лист'!BIQ$7,'РП (ЛК 2.0)'!$E$17:$O$17,0)),0)</f>
        <v>0</v>
      </c>
      <c r="BIR8" s="878">
        <f>IFERROR(INDEX('РП (ЛК 2.0)'!$E$26:$O$26,1,MATCH('Основной лист'!BIR$7,'РП (ЛК 2.0)'!$E$17:$O$17,0)),0)</f>
        <v>0</v>
      </c>
      <c r="BIS8" s="878">
        <f>IFERROR(INDEX('РП (ЛК 2.0)'!$E$26:$O$26,1,MATCH('Основной лист'!BIS$7,'РП (ЛК 2.0)'!$E$17:$O$17,0)),0)</f>
        <v>0</v>
      </c>
      <c r="BIT8" s="878">
        <f>IFERROR(INDEX('РП (ЛК 2.0)'!$E$26:$O$26,1,MATCH('Основной лист'!BIT$7,'РП (ЛК 2.0)'!$E$17:$O$17,0)),0)</f>
        <v>0</v>
      </c>
      <c r="BIU8" s="878">
        <f>IFERROR(INDEX('РП (ЛК 2.0)'!$E$26:$O$26,1,MATCH('Основной лист'!BIU$7,'РП (ЛК 2.0)'!$E$17:$O$17,0)),0)</f>
        <v>0</v>
      </c>
      <c r="BIV8" s="878">
        <f>IFERROR(INDEX('РП (ЛК 2.0)'!$E$26:$O$26,1,MATCH('Основной лист'!BIV$7,'РП (ЛК 2.0)'!$E$17:$O$17,0)),0)</f>
        <v>0</v>
      </c>
      <c r="BIW8" s="878">
        <f>IFERROR(INDEX('РП (ЛК 2.0)'!$E$26:$O$26,1,MATCH('Основной лист'!BIW$7,'РП (ЛК 2.0)'!$E$17:$O$17,0)),0)</f>
        <v>0</v>
      </c>
      <c r="BIX8" s="878">
        <f>IFERROR(INDEX('РП (ЛК 2.0)'!$E$26:$O$26,1,MATCH('Основной лист'!BIX$7,'РП (ЛК 2.0)'!$E$17:$O$17,0)),0)</f>
        <v>0</v>
      </c>
      <c r="BIY8" s="878">
        <f>IFERROR(INDEX('РП (ЛК 2.0)'!$E$26:$O$26,1,MATCH('Основной лист'!BIY$7,'РП (ЛК 2.0)'!$E$17:$O$17,0)),0)</f>
        <v>0</v>
      </c>
      <c r="BIZ8" s="878">
        <f>IFERROR(INDEX('РП (ЛК 2.0)'!$E$26:$O$26,1,MATCH('Основной лист'!BIZ$7,'РП (ЛК 2.0)'!$E$17:$O$17,0)),0)</f>
        <v>0</v>
      </c>
      <c r="BJA8" s="878">
        <f>IFERROR(INDEX('РП (ЛК 2.0)'!$E$26:$O$26,1,MATCH('Основной лист'!BJA$7,'РП (ЛК 2.0)'!$E$17:$O$17,0)),0)</f>
        <v>0</v>
      </c>
      <c r="BJB8" s="878">
        <f>IFERROR(INDEX('РП (ЛК 2.0)'!$E$26:$O$26,1,MATCH('Основной лист'!BJB$7,'РП (ЛК 2.0)'!$E$17:$O$17,0)),0)</f>
        <v>0</v>
      </c>
      <c r="BJC8" s="878">
        <f>IFERROR(INDEX('РП (ЛК 2.0)'!$E$26:$O$26,1,MATCH('Основной лист'!BJC$7,'РП (ЛК 2.0)'!$E$17:$O$17,0)),0)</f>
        <v>0</v>
      </c>
      <c r="BJD8" s="878">
        <f>IFERROR(INDEX('РП (ЛК 2.0)'!$E$26:$O$26,1,MATCH('Основной лист'!BJD$7,'РП (ЛК 2.0)'!$E$17:$O$17,0)),0)</f>
        <v>0</v>
      </c>
      <c r="BJE8" s="878">
        <f>IFERROR(INDEX('РП (ЛК 2.0)'!$E$26:$O$26,1,MATCH('Основной лист'!BJE$7,'РП (ЛК 2.0)'!$E$17:$O$17,0)),0)</f>
        <v>0</v>
      </c>
      <c r="BJF8" s="878">
        <f>IFERROR(INDEX('РП (ЛК 2.0)'!$E$26:$O$26,1,MATCH('Основной лист'!BJF$7,'РП (ЛК 2.0)'!$E$17:$O$17,0)),0)</f>
        <v>0</v>
      </c>
      <c r="BJG8" s="878">
        <f>IFERROR(INDEX('РП (ЛК 2.0)'!$E$26:$O$26,1,MATCH('Основной лист'!BJG$7,'РП (ЛК 2.0)'!$E$17:$O$17,0)),0)</f>
        <v>0</v>
      </c>
      <c r="BJH8" s="878">
        <f>IFERROR(INDEX('РП (ЛК 2.0)'!$E$26:$O$26,1,MATCH('Основной лист'!BJH$7,'РП (ЛК 2.0)'!$E$17:$O$17,0)),0)</f>
        <v>0</v>
      </c>
      <c r="BJI8" s="878">
        <f>IFERROR(INDEX('РП (ЛК 2.0)'!$E$26:$O$26,1,MATCH('Основной лист'!BJI$7,'РП (ЛК 2.0)'!$E$17:$O$17,0)),0)</f>
        <v>0</v>
      </c>
      <c r="BJJ8" s="878">
        <f>IFERROR(INDEX('РП (ЛК 2.0)'!$E$26:$O$26,1,MATCH('Основной лист'!BJJ$7,'РП (ЛК 2.0)'!$E$17:$O$17,0)),0)</f>
        <v>0</v>
      </c>
      <c r="BJK8" s="878">
        <f>IFERROR(INDEX('РП (ЛК 2.0)'!$E$26:$O$26,1,MATCH('Основной лист'!BJK$7,'РП (ЛК 2.0)'!$E$17:$O$17,0)),0)</f>
        <v>0</v>
      </c>
      <c r="BJL8" s="878">
        <f>IFERROR(INDEX('РП (ЛК 2.0)'!$E$26:$O$26,1,MATCH('Основной лист'!BJL$7,'РП (ЛК 2.0)'!$E$17:$O$17,0)),0)</f>
        <v>0</v>
      </c>
      <c r="BJM8" s="878">
        <f>IFERROR(INDEX('РП (ЛК 2.0)'!$E$26:$O$26,1,MATCH('Основной лист'!BJM$7,'РП (ЛК 2.0)'!$E$17:$O$17,0)),0)</f>
        <v>0</v>
      </c>
      <c r="BJN8" s="878">
        <f>IFERROR(INDEX('РП (ЛК 2.0)'!$E$26:$O$26,1,MATCH('Основной лист'!BJN$7,'РП (ЛК 2.0)'!$E$17:$O$17,0)),0)</f>
        <v>0</v>
      </c>
      <c r="BJO8" s="878">
        <f>IFERROR(INDEX('РП (ЛК 2.0)'!$E$26:$O$26,1,MATCH('Основной лист'!BJO$7,'РП (ЛК 2.0)'!$E$17:$O$17,0)),0)</f>
        <v>0</v>
      </c>
      <c r="BJP8" s="878">
        <f>IFERROR(INDEX('РП (ЛК 2.0)'!$E$26:$O$26,1,MATCH('Основной лист'!BJP$7,'РП (ЛК 2.0)'!$E$17:$O$17,0)),0)</f>
        <v>0</v>
      </c>
      <c r="BJQ8" s="878">
        <f>IFERROR(INDEX('РП (ЛК 2.0)'!$E$26:$O$26,1,MATCH('Основной лист'!BJQ$7,'РП (ЛК 2.0)'!$E$17:$O$17,0)),0)</f>
        <v>0</v>
      </c>
      <c r="BJR8" s="878">
        <f>IFERROR(INDEX('РП (ЛК 2.0)'!$E$26:$O$26,1,MATCH('Основной лист'!BJR$7,'РП (ЛК 2.0)'!$E$17:$O$17,0)),0)</f>
        <v>0</v>
      </c>
      <c r="BJS8" s="878">
        <f>IFERROR(INDEX('РП (ЛК 2.0)'!$E$26:$O$26,1,MATCH('Основной лист'!BJS$7,'РП (ЛК 2.0)'!$E$17:$O$17,0)),0)</f>
        <v>0</v>
      </c>
      <c r="BJT8" s="878">
        <f>IFERROR(INDEX('РП (ЛК 2.0)'!$E$26:$O$26,1,MATCH('Основной лист'!BJT$7,'РП (ЛК 2.0)'!$E$17:$O$17,0)),0)</f>
        <v>0</v>
      </c>
      <c r="BJU8" s="878">
        <f>IFERROR(INDEX('РП (ЛК 2.0)'!$E$26:$O$26,1,MATCH('Основной лист'!BJU$7,'РП (ЛК 2.0)'!$E$17:$O$17,0)),0)</f>
        <v>0</v>
      </c>
      <c r="BJV8" s="878">
        <f>IFERROR(INDEX('РП (ЛК 2.0)'!$E$26:$O$26,1,MATCH('Основной лист'!BJV$7,'РП (ЛК 2.0)'!$E$17:$O$17,0)),0)</f>
        <v>0</v>
      </c>
      <c r="BJW8" s="878">
        <f>IFERROR(INDEX('РП (ЛК 2.0)'!$E$26:$O$26,1,MATCH('Основной лист'!BJW$7,'РП (ЛК 2.0)'!$E$17:$O$17,0)),0)</f>
        <v>0</v>
      </c>
      <c r="BJX8" s="878">
        <f>IFERROR(INDEX('РП (ЛК 2.0)'!$E$26:$O$26,1,MATCH('Основной лист'!BJX$7,'РП (ЛК 2.0)'!$E$17:$O$17,0)),0)</f>
        <v>0</v>
      </c>
      <c r="BJY8" s="878">
        <f>IFERROR(INDEX('РП (ЛК 2.0)'!$E$26:$O$26,1,MATCH('Основной лист'!BJY$7,'РП (ЛК 2.0)'!$E$17:$O$17,0)),0)</f>
        <v>0</v>
      </c>
      <c r="BJZ8" s="878">
        <f>IFERROR(INDEX('РП (ЛК 2.0)'!$E$26:$O$26,1,MATCH('Основной лист'!BJZ$7,'РП (ЛК 2.0)'!$E$17:$O$17,0)),0)</f>
        <v>0</v>
      </c>
      <c r="BKA8" s="878">
        <f>IFERROR(INDEX('РП (ЛК 2.0)'!$E$26:$O$26,1,MATCH('Основной лист'!BKA$7,'РП (ЛК 2.0)'!$E$17:$O$17,0)),0)</f>
        <v>0</v>
      </c>
      <c r="BKB8" s="878">
        <f>IFERROR(INDEX('РП (ЛК 2.0)'!$E$26:$O$26,1,MATCH('Основной лист'!BKB$7,'РП (ЛК 2.0)'!$E$17:$O$17,0)),0)</f>
        <v>0</v>
      </c>
      <c r="BKC8" s="878">
        <f>IFERROR(INDEX('РП (ЛК 2.0)'!$E$26:$O$26,1,MATCH('Основной лист'!BKC$7,'РП (ЛК 2.0)'!$E$17:$O$17,0)),0)</f>
        <v>0</v>
      </c>
      <c r="BKD8" s="878">
        <f>IFERROR(INDEX('РП (ЛК 2.0)'!$E$26:$O$26,1,MATCH('Основной лист'!BKD$7,'РП (ЛК 2.0)'!$E$17:$O$17,0)),0)</f>
        <v>0</v>
      </c>
      <c r="BKE8" s="878">
        <f>IFERROR(INDEX('РП (ЛК 2.0)'!$E$26:$O$26,1,MATCH('Основной лист'!BKE$7,'РП (ЛК 2.0)'!$E$17:$O$17,0)),0)</f>
        <v>0</v>
      </c>
      <c r="BKF8" s="878">
        <f>IFERROR(INDEX('РП (ЛК 2.0)'!$E$26:$O$26,1,MATCH('Основной лист'!BKF$7,'РП (ЛК 2.0)'!$E$17:$O$17,0)),0)</f>
        <v>0</v>
      </c>
      <c r="BKG8" s="878">
        <f>IFERROR(INDEX('РП (ЛК 2.0)'!$E$26:$O$26,1,MATCH('Основной лист'!BKG$7,'РП (ЛК 2.0)'!$E$17:$O$17,0)),0)</f>
        <v>0</v>
      </c>
      <c r="BKH8" s="878">
        <f>IFERROR(INDEX('РП (ЛК 2.0)'!$E$26:$O$26,1,MATCH('Основной лист'!BKH$7,'РП (ЛК 2.0)'!$E$17:$O$17,0)),0)</f>
        <v>0</v>
      </c>
      <c r="BKI8" s="878">
        <f>IFERROR(INDEX('РП (ЛК 2.0)'!$E$26:$O$26,1,MATCH('Основной лист'!BKI$7,'РП (ЛК 2.0)'!$E$17:$O$17,0)),0)</f>
        <v>0</v>
      </c>
      <c r="BKJ8" s="878">
        <f>IFERROR(INDEX('РП (ЛК 2.0)'!$E$26:$O$26,1,MATCH('Основной лист'!BKJ$7,'РП (ЛК 2.0)'!$E$17:$O$17,0)),0)</f>
        <v>0</v>
      </c>
      <c r="BKK8" s="878">
        <f>IFERROR(INDEX('РП (ЛК 2.0)'!$E$26:$O$26,1,MATCH('Основной лист'!BKK$7,'РП (ЛК 2.0)'!$E$17:$O$17,0)),0)</f>
        <v>0</v>
      </c>
      <c r="BKL8" s="878">
        <f>IFERROR(INDEX('РП (ЛК 2.0)'!$E$26:$O$26,1,MATCH('Основной лист'!BKL$7,'РП (ЛК 2.0)'!$E$17:$O$17,0)),0)</f>
        <v>0</v>
      </c>
      <c r="BKM8" s="878">
        <f>IFERROR(INDEX('РП (ЛК 2.0)'!$E$26:$O$26,1,MATCH('Основной лист'!BKM$7,'РП (ЛК 2.0)'!$E$17:$O$17,0)),0)</f>
        <v>0</v>
      </c>
      <c r="BKN8" s="878">
        <f>IFERROR(INDEX('РП (ЛК 2.0)'!$E$26:$O$26,1,MATCH('Основной лист'!BKN$7,'РП (ЛК 2.0)'!$E$17:$O$17,0)),0)</f>
        <v>0</v>
      </c>
      <c r="BKO8" s="878">
        <f>IFERROR(INDEX('РП (ЛК 2.0)'!$E$26:$O$26,1,MATCH('Основной лист'!BKO$7,'РП (ЛК 2.0)'!$E$17:$O$17,0)),0)</f>
        <v>0</v>
      </c>
      <c r="BKP8" s="878">
        <f>IFERROR(INDEX('РП (ЛК 2.0)'!$E$26:$O$26,1,MATCH('Основной лист'!BKP$7,'РП (ЛК 2.0)'!$E$17:$O$17,0)),0)</f>
        <v>0</v>
      </c>
      <c r="BKQ8" s="878">
        <f>IFERROR(INDEX('РП (ЛК 2.0)'!$E$26:$O$26,1,MATCH('Основной лист'!BKQ$7,'РП (ЛК 2.0)'!$E$17:$O$17,0)),0)</f>
        <v>0</v>
      </c>
      <c r="BKR8" s="878">
        <f>IFERROR(INDEX('РП (ЛК 2.0)'!$E$26:$O$26,1,MATCH('Основной лист'!BKR$7,'РП (ЛК 2.0)'!$E$17:$O$17,0)),0)</f>
        <v>0</v>
      </c>
      <c r="BKS8" s="878">
        <f>IFERROR(INDEX('РП (ЛК 2.0)'!$E$26:$O$26,1,MATCH('Основной лист'!BKS$7,'РП (ЛК 2.0)'!$E$17:$O$17,0)),0)</f>
        <v>0</v>
      </c>
      <c r="BKT8" s="878">
        <f>IFERROR(INDEX('РП (ЛК 2.0)'!$E$26:$O$26,1,MATCH('Основной лист'!BKT$7,'РП (ЛК 2.0)'!$E$17:$O$17,0)),0)</f>
        <v>0</v>
      </c>
      <c r="BKU8" s="878">
        <f>IFERROR(INDEX('РП (ЛК 2.0)'!$E$26:$O$26,1,MATCH('Основной лист'!BKU$7,'РП (ЛК 2.0)'!$E$17:$O$17,0)),0)</f>
        <v>0</v>
      </c>
      <c r="BKV8" s="878">
        <f>IFERROR(INDEX('РП (ЛК 2.0)'!$E$26:$O$26,1,MATCH('Основной лист'!BKV$7,'РП (ЛК 2.0)'!$E$17:$O$17,0)),0)</f>
        <v>0</v>
      </c>
      <c r="BKW8" s="878">
        <f>IFERROR(INDEX('РП (ЛК 2.0)'!$E$26:$O$26,1,MATCH('Основной лист'!BKW$7,'РП (ЛК 2.0)'!$E$17:$O$17,0)),0)</f>
        <v>0</v>
      </c>
      <c r="BKX8" s="878">
        <f>IFERROR(INDEX('РП (ЛК 2.0)'!$E$26:$O$26,1,MATCH('Основной лист'!BKX$7,'РП (ЛК 2.0)'!$E$17:$O$17,0)),0)</f>
        <v>0</v>
      </c>
      <c r="BKY8" s="878">
        <f>IFERROR(INDEX('РП (ЛК 2.0)'!$E$26:$O$26,1,MATCH('Основной лист'!BKY$7,'РП (ЛК 2.0)'!$E$17:$O$17,0)),0)</f>
        <v>0</v>
      </c>
      <c r="BKZ8" s="878">
        <f>IFERROR(INDEX('РП (ЛК 2.0)'!$E$26:$O$26,1,MATCH('Основной лист'!BKZ$7,'РП (ЛК 2.0)'!$E$17:$O$17,0)),0)</f>
        <v>0</v>
      </c>
      <c r="BLA8" s="878">
        <f>IFERROR(INDEX('РП (ЛК 2.0)'!$E$26:$O$26,1,MATCH('Основной лист'!BLA$7,'РП (ЛК 2.0)'!$E$17:$O$17,0)),0)</f>
        <v>0</v>
      </c>
      <c r="BLB8" s="878">
        <f>IFERROR(INDEX('РП (ЛК 2.0)'!$E$26:$O$26,1,MATCH('Основной лист'!BLB$7,'РП (ЛК 2.0)'!$E$17:$O$17,0)),0)</f>
        <v>0</v>
      </c>
      <c r="BLC8" s="878">
        <f>IFERROR(INDEX('РП (ЛК 2.0)'!$E$26:$O$26,1,MATCH('Основной лист'!BLC$7,'РП (ЛК 2.0)'!$E$17:$O$17,0)),0)</f>
        <v>0</v>
      </c>
      <c r="BLD8" s="878">
        <f>IFERROR(INDEX('РП (ЛК 2.0)'!$E$26:$O$26,1,MATCH('Основной лист'!BLD$7,'РП (ЛК 2.0)'!$E$17:$O$17,0)),0)</f>
        <v>0</v>
      </c>
      <c r="BLE8" s="878">
        <f>IFERROR(INDEX('РП (ЛК 2.0)'!$E$26:$O$26,1,MATCH('Основной лист'!BLE$7,'РП (ЛК 2.0)'!$E$17:$O$17,0)),0)</f>
        <v>0</v>
      </c>
      <c r="BLF8" s="878">
        <f>IFERROR(INDEX('РП (ЛК 2.0)'!$E$26:$O$26,1,MATCH('Основной лист'!BLF$7,'РП (ЛК 2.0)'!$E$17:$O$17,0)),0)</f>
        <v>0</v>
      </c>
      <c r="BLG8" s="878">
        <f>IFERROR(INDEX('РП (ЛК 2.0)'!$E$26:$O$26,1,MATCH('Основной лист'!BLG$7,'РП (ЛК 2.0)'!$E$17:$O$17,0)),0)</f>
        <v>0</v>
      </c>
      <c r="BLH8" s="878">
        <f>IFERROR(INDEX('РП (ЛК 2.0)'!$E$26:$O$26,1,MATCH('Основной лист'!BLH$7,'РП (ЛК 2.0)'!$E$17:$O$17,0)),0)</f>
        <v>0</v>
      </c>
      <c r="BLI8" s="878">
        <f>IFERROR(INDEX('РП (ЛК 2.0)'!$E$26:$O$26,1,MATCH('Основной лист'!BLI$7,'РП (ЛК 2.0)'!$E$17:$O$17,0)),0)</f>
        <v>0</v>
      </c>
      <c r="BLJ8" s="878">
        <f>IFERROR(INDEX('РП (ЛК 2.0)'!$E$26:$O$26,1,MATCH('Основной лист'!BLJ$7,'РП (ЛК 2.0)'!$E$17:$O$17,0)),0)</f>
        <v>0</v>
      </c>
      <c r="BLK8" s="878">
        <f>IFERROR(INDEX('РП (ЛК 2.0)'!$E$26:$O$26,1,MATCH('Основной лист'!BLK$7,'РП (ЛК 2.0)'!$E$17:$O$17,0)),0)</f>
        <v>0</v>
      </c>
      <c r="BLL8" s="878">
        <f>IFERROR(INDEX('РП (ЛК 2.0)'!$E$26:$O$26,1,MATCH('Основной лист'!BLL$7,'РП (ЛК 2.0)'!$E$17:$O$17,0)),0)</f>
        <v>0</v>
      </c>
      <c r="BLM8" s="878">
        <f>IFERROR(INDEX('РП (ЛК 2.0)'!$E$26:$O$26,1,MATCH('Основной лист'!BLM$7,'РП (ЛК 2.0)'!$E$17:$O$17,0)),0)</f>
        <v>0</v>
      </c>
      <c r="BLN8" s="878">
        <f>IFERROR(INDEX('РП (ЛК 2.0)'!$E$26:$O$26,1,MATCH('Основной лист'!BLN$7,'РП (ЛК 2.0)'!$E$17:$O$17,0)),0)</f>
        <v>0</v>
      </c>
      <c r="BLO8" s="878">
        <f>IFERROR(INDEX('РП (ЛК 2.0)'!$E$26:$O$26,1,MATCH('Основной лист'!BLO$7,'РП (ЛК 2.0)'!$E$17:$O$17,0)),0)</f>
        <v>0</v>
      </c>
      <c r="BLP8" s="878">
        <f>IFERROR(INDEX('РП (ЛК 2.0)'!$E$26:$O$26,1,MATCH('Основной лист'!BLP$7,'РП (ЛК 2.0)'!$E$17:$O$17,0)),0)</f>
        <v>0</v>
      </c>
      <c r="BLQ8" s="878">
        <f>IFERROR(INDEX('РП (ЛК 2.0)'!$E$26:$O$26,1,MATCH('Основной лист'!BLQ$7,'РП (ЛК 2.0)'!$E$17:$O$17,0)),0)</f>
        <v>0</v>
      </c>
      <c r="BLR8" s="878">
        <f>IFERROR(INDEX('РП (ЛК 2.0)'!$E$26:$O$26,1,MATCH('Основной лист'!BLR$7,'РП (ЛК 2.0)'!$E$17:$O$17,0)),0)</f>
        <v>0</v>
      </c>
      <c r="BLS8" s="878">
        <f>IFERROR(INDEX('РП (ЛК 2.0)'!$E$26:$O$26,1,MATCH('Основной лист'!BLS$7,'РП (ЛК 2.0)'!$E$17:$O$17,0)),0)</f>
        <v>0</v>
      </c>
      <c r="BLT8" s="878">
        <f>IFERROR(INDEX('РП (ЛК 2.0)'!$E$26:$O$26,1,MATCH('Основной лист'!BLT$7,'РП (ЛК 2.0)'!$E$17:$O$17,0)),0)</f>
        <v>0</v>
      </c>
      <c r="BLU8" s="878">
        <f>IFERROR(INDEX('РП (ЛК 2.0)'!$E$26:$O$26,1,MATCH('Основной лист'!BLU$7,'РП (ЛК 2.0)'!$E$17:$O$17,0)),0)</f>
        <v>0</v>
      </c>
      <c r="BLV8" s="878">
        <f>IFERROR(INDEX('РП (ЛК 2.0)'!$E$26:$O$26,1,MATCH('Основной лист'!BLV$7,'РП (ЛК 2.0)'!$E$17:$O$17,0)),0)</f>
        <v>0</v>
      </c>
      <c r="BLW8" s="878">
        <f>IFERROR(INDEX('РП (ЛК 2.0)'!$E$26:$O$26,1,MATCH('Основной лист'!BLW$7,'РП (ЛК 2.0)'!$E$17:$O$17,0)),0)</f>
        <v>0</v>
      </c>
      <c r="BLX8" s="878">
        <f>IFERROR(INDEX('РП (ЛК 2.0)'!$E$26:$O$26,1,MATCH('Основной лист'!BLX$7,'РП (ЛК 2.0)'!$E$17:$O$17,0)),0)</f>
        <v>0</v>
      </c>
      <c r="BLY8" s="878">
        <f>IFERROR(INDEX('РП (ЛК 2.0)'!$E$26:$O$26,1,MATCH('Основной лист'!BLY$7,'РП (ЛК 2.0)'!$E$17:$O$17,0)),0)</f>
        <v>0</v>
      </c>
      <c r="BLZ8" s="878">
        <f>IFERROR(INDEX('РП (ЛК 2.0)'!$E$26:$O$26,1,MATCH('Основной лист'!BLZ$7,'РП (ЛК 2.0)'!$E$17:$O$17,0)),0)</f>
        <v>0</v>
      </c>
      <c r="BMA8" s="878">
        <f>IFERROR(INDEX('РП (ЛК 2.0)'!$E$26:$O$26,1,MATCH('Основной лист'!BMA$7,'РП (ЛК 2.0)'!$E$17:$O$17,0)),0)</f>
        <v>0</v>
      </c>
      <c r="BMB8" s="878">
        <f>IFERROR(INDEX('РП (ЛК 2.0)'!$E$26:$O$26,1,MATCH('Основной лист'!BMB$7,'РП (ЛК 2.0)'!$E$17:$O$17,0)),0)</f>
        <v>0</v>
      </c>
      <c r="BMC8" s="878">
        <f>IFERROR(INDEX('РП (ЛК 2.0)'!$E$26:$O$26,1,MATCH('Основной лист'!BMC$7,'РП (ЛК 2.0)'!$E$17:$O$17,0)),0)</f>
        <v>0</v>
      </c>
      <c r="BMD8" s="878">
        <f>IFERROR(INDEX('РП (ЛК 2.0)'!$E$26:$O$26,1,MATCH('Основной лист'!BMD$7,'РП (ЛК 2.0)'!$E$17:$O$17,0)),0)</f>
        <v>0</v>
      </c>
      <c r="BME8" s="878">
        <f>IFERROR(INDEX('РП (ЛК 2.0)'!$E$26:$O$26,1,MATCH('Основной лист'!BME$7,'РП (ЛК 2.0)'!$E$17:$O$17,0)),0)</f>
        <v>0</v>
      </c>
      <c r="BMF8" s="878">
        <f>IFERROR(INDEX('РП (ЛК 2.0)'!$E$26:$O$26,1,MATCH('Основной лист'!BMF$7,'РП (ЛК 2.0)'!$E$17:$O$17,0)),0)</f>
        <v>0</v>
      </c>
      <c r="BMG8" s="878">
        <f>IFERROR(INDEX('РП (ЛК 2.0)'!$E$26:$O$26,1,MATCH('Основной лист'!BMG$7,'РП (ЛК 2.0)'!$E$17:$O$17,0)),0)</f>
        <v>0</v>
      </c>
      <c r="BMH8" s="878">
        <f>IFERROR(INDEX('РП (ЛК 2.0)'!$E$26:$O$26,1,MATCH('Основной лист'!BMH$7,'РП (ЛК 2.0)'!$E$17:$O$17,0)),0)</f>
        <v>0</v>
      </c>
      <c r="BMI8" s="878">
        <f>IFERROR(INDEX('РП (ЛК 2.0)'!$E$26:$O$26,1,MATCH('Основной лист'!BMI$7,'РП (ЛК 2.0)'!$E$17:$O$17,0)),0)</f>
        <v>0</v>
      </c>
      <c r="BMJ8" s="878">
        <f>IFERROR(INDEX('РП (ЛК 2.0)'!$E$26:$O$26,1,MATCH('Основной лист'!BMJ$7,'РП (ЛК 2.0)'!$E$17:$O$17,0)),0)</f>
        <v>0</v>
      </c>
      <c r="BMK8" s="878">
        <f>IFERROR(INDEX('РП (ЛК 2.0)'!$E$26:$O$26,1,MATCH('Основной лист'!BMK$7,'РП (ЛК 2.0)'!$E$17:$O$17,0)),0)</f>
        <v>0</v>
      </c>
      <c r="BML8" s="878">
        <f>IFERROR(INDEX('РП (ЛК 2.0)'!$E$26:$O$26,1,MATCH('Основной лист'!BML$7,'РП (ЛК 2.0)'!$E$17:$O$17,0)),0)</f>
        <v>0</v>
      </c>
      <c r="BMM8" s="878">
        <f>IFERROR(INDEX('РП (ЛК 2.0)'!$E$26:$O$26,1,MATCH('Основной лист'!BMM$7,'РП (ЛК 2.0)'!$E$17:$O$17,0)),0)</f>
        <v>0</v>
      </c>
      <c r="BMN8" s="878">
        <f>IFERROR(INDEX('РП (ЛК 2.0)'!$E$26:$O$26,1,MATCH('Основной лист'!BMN$7,'РП (ЛК 2.0)'!$E$17:$O$17,0)),0)</f>
        <v>0</v>
      </c>
      <c r="BMO8" s="878">
        <f>IFERROR(INDEX('РП (ЛК 2.0)'!$E$26:$O$26,1,MATCH('Основной лист'!BMO$7,'РП (ЛК 2.0)'!$E$17:$O$17,0)),0)</f>
        <v>0</v>
      </c>
      <c r="BMP8" s="878">
        <f>IFERROR(INDEX('РП (ЛК 2.0)'!$E$26:$O$26,1,MATCH('Основной лист'!BMP$7,'РП (ЛК 2.0)'!$E$17:$O$17,0)),0)</f>
        <v>0</v>
      </c>
      <c r="BMQ8" s="878">
        <f>IFERROR(INDEX('РП (ЛК 2.0)'!$E$26:$O$26,1,MATCH('Основной лист'!BMQ$7,'РП (ЛК 2.0)'!$E$17:$O$17,0)),0)</f>
        <v>0</v>
      </c>
      <c r="BMR8" s="878">
        <f>IFERROR(INDEX('РП (ЛК 2.0)'!$E$26:$O$26,1,MATCH('Основной лист'!BMR$7,'РП (ЛК 2.0)'!$E$17:$O$17,0)),0)</f>
        <v>0</v>
      </c>
      <c r="BMS8" s="878">
        <f>IFERROR(INDEX('РП (ЛК 2.0)'!$E$26:$O$26,1,MATCH('Основной лист'!BMS$7,'РП (ЛК 2.0)'!$E$17:$O$17,0)),0)</f>
        <v>0</v>
      </c>
      <c r="BMT8" s="878">
        <f>IFERROR(INDEX('РП (ЛК 2.0)'!$E$26:$O$26,1,MATCH('Основной лист'!BMT$7,'РП (ЛК 2.0)'!$E$17:$O$17,0)),0)</f>
        <v>0</v>
      </c>
      <c r="BMU8" s="878">
        <f>IFERROR(INDEX('РП (ЛК 2.0)'!$E$26:$O$26,1,MATCH('Основной лист'!BMU$7,'РП (ЛК 2.0)'!$E$17:$O$17,0)),0)</f>
        <v>0</v>
      </c>
      <c r="BMV8" s="878">
        <f>IFERROR(INDEX('РП (ЛК 2.0)'!$E$26:$O$26,1,MATCH('Основной лист'!BMV$7,'РП (ЛК 2.0)'!$E$17:$O$17,0)),0)</f>
        <v>0</v>
      </c>
      <c r="BMW8" s="878">
        <f>IFERROR(INDEX('РП (ЛК 2.0)'!$E$26:$O$26,1,MATCH('Основной лист'!BMW$7,'РП (ЛК 2.0)'!$E$17:$O$17,0)),0)</f>
        <v>0</v>
      </c>
      <c r="BMX8" s="878">
        <f>IFERROR(INDEX('РП (ЛК 2.0)'!$E$26:$O$26,1,MATCH('Основной лист'!BMX$7,'РП (ЛК 2.0)'!$E$17:$O$17,0)),0)</f>
        <v>0</v>
      </c>
      <c r="BMY8" s="878">
        <f>IFERROR(INDEX('РП (ЛК 2.0)'!$E$26:$O$26,1,MATCH('Основной лист'!BMY$7,'РП (ЛК 2.0)'!$E$17:$O$17,0)),0)</f>
        <v>0</v>
      </c>
      <c r="BMZ8" s="878">
        <f>IFERROR(INDEX('РП (ЛК 2.0)'!$E$26:$O$26,1,MATCH('Основной лист'!BMZ$7,'РП (ЛК 2.0)'!$E$17:$O$17,0)),0)</f>
        <v>0</v>
      </c>
      <c r="BNA8" s="878">
        <f>IFERROR(INDEX('РП (ЛК 2.0)'!$E$26:$O$26,1,MATCH('Основной лист'!BNA$7,'РП (ЛК 2.0)'!$E$17:$O$17,0)),0)</f>
        <v>0</v>
      </c>
      <c r="BNB8" s="878">
        <f>IFERROR(INDEX('РП (ЛК 2.0)'!$E$26:$O$26,1,MATCH('Основной лист'!BNB$7,'РП (ЛК 2.0)'!$E$17:$O$17,0)),0)</f>
        <v>0</v>
      </c>
      <c r="BNC8" s="878">
        <f>IFERROR(INDEX('РП (ЛК 2.0)'!$E$26:$O$26,1,MATCH('Основной лист'!BNC$7,'РП (ЛК 2.0)'!$E$17:$O$17,0)),0)</f>
        <v>0</v>
      </c>
      <c r="BND8" s="878">
        <f>IFERROR(INDEX('РП (ЛК 2.0)'!$E$26:$O$26,1,MATCH('Основной лист'!BND$7,'РП (ЛК 2.0)'!$E$17:$O$17,0)),0)</f>
        <v>0</v>
      </c>
      <c r="BNE8" s="878">
        <f>IFERROR(INDEX('РП (ЛК 2.0)'!$E$26:$O$26,1,MATCH('Основной лист'!BNE$7,'РП (ЛК 2.0)'!$E$17:$O$17,0)),0)</f>
        <v>0</v>
      </c>
      <c r="BNF8" s="878">
        <f>IFERROR(INDEX('РП (ЛК 2.0)'!$E$26:$O$26,1,MATCH('Основной лист'!BNF$7,'РП (ЛК 2.0)'!$E$17:$O$17,0)),0)</f>
        <v>0</v>
      </c>
      <c r="BNG8" s="878">
        <f>IFERROR(INDEX('РП (ЛК 2.0)'!$E$26:$O$26,1,MATCH('Основной лист'!BNG$7,'РП (ЛК 2.0)'!$E$17:$O$17,0)),0)</f>
        <v>0</v>
      </c>
      <c r="BNH8" s="878">
        <f>IFERROR(INDEX('РП (ЛК 2.0)'!$E$26:$O$26,1,MATCH('Основной лист'!BNH$7,'РП (ЛК 2.0)'!$E$17:$O$17,0)),0)</f>
        <v>0</v>
      </c>
      <c r="BNI8" s="878">
        <f>IFERROR(INDEX('РП (ЛК 2.0)'!$E$26:$O$26,1,MATCH('Основной лист'!BNI$7,'РП (ЛК 2.0)'!$E$17:$O$17,0)),0)</f>
        <v>0</v>
      </c>
      <c r="BNJ8" s="878">
        <f>IFERROR(INDEX('РП (ЛК 2.0)'!$E$26:$O$26,1,MATCH('Основной лист'!BNJ$7,'РП (ЛК 2.0)'!$E$17:$O$17,0)),0)</f>
        <v>0</v>
      </c>
      <c r="BNK8" s="878">
        <f>IFERROR(INDEX('РП (ЛК 2.0)'!$E$26:$O$26,1,MATCH('Основной лист'!BNK$7,'РП (ЛК 2.0)'!$E$17:$O$17,0)),0)</f>
        <v>0</v>
      </c>
      <c r="BNL8" s="878">
        <f>IFERROR(INDEX('РП (ЛК 2.0)'!$E$26:$O$26,1,MATCH('Основной лист'!BNL$7,'РП (ЛК 2.0)'!$E$17:$O$17,0)),0)</f>
        <v>0</v>
      </c>
      <c r="BNM8" s="878">
        <f>IFERROR(INDEX('РП (ЛК 2.0)'!$E$26:$O$26,1,MATCH('Основной лист'!BNM$7,'РП (ЛК 2.0)'!$E$17:$O$17,0)),0)</f>
        <v>0</v>
      </c>
      <c r="BNN8" s="878">
        <f>IFERROR(INDEX('РП (ЛК 2.0)'!$E$26:$O$26,1,MATCH('Основной лист'!BNN$7,'РП (ЛК 2.0)'!$E$17:$O$17,0)),0)</f>
        <v>0</v>
      </c>
      <c r="BNO8" s="878">
        <f>IFERROR(INDEX('РП (ЛК 2.0)'!$E$26:$O$26,1,MATCH('Основной лист'!BNO$7,'РП (ЛК 2.0)'!$E$17:$O$17,0)),0)</f>
        <v>0</v>
      </c>
      <c r="BNP8" s="878">
        <f>IFERROR(INDEX('РП (ЛК 2.0)'!$E$26:$O$26,1,MATCH('Основной лист'!BNP$7,'РП (ЛК 2.0)'!$E$17:$O$17,0)),0)</f>
        <v>0</v>
      </c>
      <c r="BNQ8" s="878">
        <f>IFERROR(INDEX('РП (ЛК 2.0)'!$E$26:$O$26,1,MATCH('Основной лист'!BNQ$7,'РП (ЛК 2.0)'!$E$17:$O$17,0)),0)</f>
        <v>0</v>
      </c>
      <c r="BNR8" s="878">
        <f>IFERROR(INDEX('РП (ЛК 2.0)'!$E$26:$O$26,1,MATCH('Основной лист'!BNR$7,'РП (ЛК 2.0)'!$E$17:$O$17,0)),0)</f>
        <v>0</v>
      </c>
      <c r="BNS8" s="878">
        <f>IFERROR(INDEX('РП (ЛК 2.0)'!$E$26:$O$26,1,MATCH('Основной лист'!BNS$7,'РП (ЛК 2.0)'!$E$17:$O$17,0)),0)</f>
        <v>0</v>
      </c>
      <c r="BNT8" s="878">
        <f>IFERROR(INDEX('РП (ЛК 2.0)'!$E$26:$O$26,1,MATCH('Основной лист'!BNT$7,'РП (ЛК 2.0)'!$E$17:$O$17,0)),0)</f>
        <v>0</v>
      </c>
      <c r="BNU8" s="878">
        <f>IFERROR(INDEX('РП (ЛК 2.0)'!$E$26:$O$26,1,MATCH('Основной лист'!BNU$7,'РП (ЛК 2.0)'!$E$17:$O$17,0)),0)</f>
        <v>0</v>
      </c>
      <c r="BNV8" s="878">
        <f>IFERROR(INDEX('РП (ЛК 2.0)'!$E$26:$O$26,1,MATCH('Основной лист'!BNV$7,'РП (ЛК 2.0)'!$E$17:$O$17,0)),0)</f>
        <v>0</v>
      </c>
      <c r="BNW8" s="878">
        <f>IFERROR(INDEX('РП (ЛК 2.0)'!$E$26:$O$26,1,MATCH('Основной лист'!BNW$7,'РП (ЛК 2.0)'!$E$17:$O$17,0)),0)</f>
        <v>0</v>
      </c>
      <c r="BNX8" s="878">
        <f>IFERROR(INDEX('РП (ЛК 2.0)'!$E$26:$O$26,1,MATCH('Основной лист'!BNX$7,'РП (ЛК 2.0)'!$E$17:$O$17,0)),0)</f>
        <v>0</v>
      </c>
      <c r="BNY8" s="878">
        <f>IFERROR(INDEX('РП (ЛК 2.0)'!$E$26:$O$26,1,MATCH('Основной лист'!BNY$7,'РП (ЛК 2.0)'!$E$17:$O$17,0)),0)</f>
        <v>0</v>
      </c>
      <c r="BNZ8" s="878">
        <f>IFERROR(INDEX('РП (ЛК 2.0)'!$E$26:$O$26,1,MATCH('Основной лист'!BNZ$7,'РП (ЛК 2.0)'!$E$17:$O$17,0)),0)</f>
        <v>0</v>
      </c>
      <c r="BOA8" s="878">
        <f>IFERROR(INDEX('РП (ЛК 2.0)'!$E$26:$O$26,1,MATCH('Основной лист'!BOA$7,'РП (ЛК 2.0)'!$E$17:$O$17,0)),0)</f>
        <v>0</v>
      </c>
      <c r="BOB8" s="878">
        <f>IFERROR(INDEX('РП (ЛК 2.0)'!$E$26:$O$26,1,MATCH('Основной лист'!BOB$7,'РП (ЛК 2.0)'!$E$17:$O$17,0)),0)</f>
        <v>0</v>
      </c>
      <c r="BOC8" s="878">
        <f>IFERROR(INDEX('РП (ЛК 2.0)'!$E$26:$O$26,1,MATCH('Основной лист'!BOC$7,'РП (ЛК 2.0)'!$E$17:$O$17,0)),0)</f>
        <v>0</v>
      </c>
      <c r="BOD8" s="878">
        <f>IFERROR(INDEX('РП (ЛК 2.0)'!$E$26:$O$26,1,MATCH('Основной лист'!BOD$7,'РП (ЛК 2.0)'!$E$17:$O$17,0)),0)</f>
        <v>0</v>
      </c>
      <c r="BOE8" s="878">
        <f>IFERROR(INDEX('РП (ЛК 2.0)'!$E$26:$O$26,1,MATCH('Основной лист'!BOE$7,'РП (ЛК 2.0)'!$E$17:$O$17,0)),0)</f>
        <v>0</v>
      </c>
      <c r="BOF8" s="878">
        <f>IFERROR(INDEX('РП (ЛК 2.0)'!$E$26:$O$26,1,MATCH('Основной лист'!BOF$7,'РП (ЛК 2.0)'!$E$17:$O$17,0)),0)</f>
        <v>0</v>
      </c>
      <c r="BOG8" s="878">
        <f>IFERROR(INDEX('РП (ЛК 2.0)'!$E$26:$O$26,1,MATCH('Основной лист'!BOG$7,'РП (ЛК 2.0)'!$E$17:$O$17,0)),0)</f>
        <v>0</v>
      </c>
      <c r="BOH8" s="878">
        <f>IFERROR(INDEX('РП (ЛК 2.0)'!$E$26:$O$26,1,MATCH('Основной лист'!BOH$7,'РП (ЛК 2.0)'!$E$17:$O$17,0)),0)</f>
        <v>0</v>
      </c>
      <c r="BOI8" s="878">
        <f>IFERROR(INDEX('РП (ЛК 2.0)'!$E$26:$O$26,1,MATCH('Основной лист'!BOI$7,'РП (ЛК 2.0)'!$E$17:$O$17,0)),0)</f>
        <v>0</v>
      </c>
      <c r="BOJ8" s="878">
        <f>IFERROR(INDEX('РП (ЛК 2.0)'!$E$26:$O$26,1,MATCH('Основной лист'!BOJ$7,'РП (ЛК 2.0)'!$E$17:$O$17,0)),0)</f>
        <v>0</v>
      </c>
      <c r="BOK8" s="878">
        <f>IFERROR(INDEX('РП (ЛК 2.0)'!$E$26:$O$26,1,MATCH('Основной лист'!BOK$7,'РП (ЛК 2.0)'!$E$17:$O$17,0)),0)</f>
        <v>0</v>
      </c>
      <c r="BOL8" s="878">
        <f>IFERROR(INDEX('РП (ЛК 2.0)'!$E$26:$O$26,1,MATCH('Основной лист'!BOL$7,'РП (ЛК 2.0)'!$E$17:$O$17,0)),0)</f>
        <v>0</v>
      </c>
      <c r="BOM8" s="878">
        <f>IFERROR(INDEX('РП (ЛК 2.0)'!$E$26:$O$26,1,MATCH('Основной лист'!BOM$7,'РП (ЛК 2.0)'!$E$17:$O$17,0)),0)</f>
        <v>0</v>
      </c>
      <c r="BON8" s="878">
        <f>IFERROR(INDEX('РП (ЛК 2.0)'!$E$26:$O$26,1,MATCH('Основной лист'!BON$7,'РП (ЛК 2.0)'!$E$17:$O$17,0)),0)</f>
        <v>0</v>
      </c>
      <c r="BOO8" s="878">
        <f>IFERROR(INDEX('РП (ЛК 2.0)'!$E$26:$O$26,1,MATCH('Основной лист'!BOO$7,'РП (ЛК 2.0)'!$E$17:$O$17,0)),0)</f>
        <v>0</v>
      </c>
      <c r="BOP8" s="878">
        <f>IFERROR(INDEX('РП (ЛК 2.0)'!$E$26:$O$26,1,MATCH('Основной лист'!BOP$7,'РП (ЛК 2.0)'!$E$17:$O$17,0)),0)</f>
        <v>0</v>
      </c>
      <c r="BOQ8" s="878">
        <f>IFERROR(INDEX('РП (ЛК 2.0)'!$E$26:$O$26,1,MATCH('Основной лист'!BOQ$7,'РП (ЛК 2.0)'!$E$17:$O$17,0)),0)</f>
        <v>0</v>
      </c>
      <c r="BOR8" s="878">
        <f>IFERROR(INDEX('РП (ЛК 2.0)'!$E$26:$O$26,1,MATCH('Основной лист'!BOR$7,'РП (ЛК 2.0)'!$E$17:$O$17,0)),0)</f>
        <v>0</v>
      </c>
      <c r="BOS8" s="878">
        <f>IFERROR(INDEX('РП (ЛК 2.0)'!$E$26:$O$26,1,MATCH('Основной лист'!BOS$7,'РП (ЛК 2.0)'!$E$17:$O$17,0)),0)</f>
        <v>0</v>
      </c>
      <c r="BOT8" s="878">
        <f>IFERROR(INDEX('РП (ЛК 2.0)'!$E$26:$O$26,1,MATCH('Основной лист'!BOT$7,'РП (ЛК 2.0)'!$E$17:$O$17,0)),0)</f>
        <v>0</v>
      </c>
      <c r="BOU8" s="878">
        <f>IFERROR(INDEX('РП (ЛК 2.0)'!$E$26:$O$26,1,MATCH('Основной лист'!BOU$7,'РП (ЛК 2.0)'!$E$17:$O$17,0)),0)</f>
        <v>0</v>
      </c>
      <c r="BOV8" s="878">
        <f>IFERROR(INDEX('РП (ЛК 2.0)'!$E$26:$O$26,1,MATCH('Основной лист'!BOV$7,'РП (ЛК 2.0)'!$E$17:$O$17,0)),0)</f>
        <v>0</v>
      </c>
      <c r="BOW8" s="878">
        <f>IFERROR(INDEX('РП (ЛК 2.0)'!$E$26:$O$26,1,MATCH('Основной лист'!BOW$7,'РП (ЛК 2.0)'!$E$17:$O$17,0)),0)</f>
        <v>0</v>
      </c>
      <c r="BOX8" s="878">
        <f>IFERROR(INDEX('РП (ЛК 2.0)'!$E$26:$O$26,1,MATCH('Основной лист'!BOX$7,'РП (ЛК 2.0)'!$E$17:$O$17,0)),0)</f>
        <v>0</v>
      </c>
      <c r="BOY8" s="878">
        <f>IFERROR(INDEX('РП (ЛК 2.0)'!$E$26:$O$26,1,MATCH('Основной лист'!BOY$7,'РП (ЛК 2.0)'!$E$17:$O$17,0)),0)</f>
        <v>0</v>
      </c>
      <c r="BOZ8" s="878">
        <f>IFERROR(INDEX('РП (ЛК 2.0)'!$E$26:$O$26,1,MATCH('Основной лист'!BOZ$7,'РП (ЛК 2.0)'!$E$17:$O$17,0)),0)</f>
        <v>0</v>
      </c>
      <c r="BPA8" s="878">
        <f>IFERROR(INDEX('РП (ЛК 2.0)'!$E$26:$O$26,1,MATCH('Основной лист'!BPA$7,'РП (ЛК 2.0)'!$E$17:$O$17,0)),0)</f>
        <v>0</v>
      </c>
      <c r="BPB8" s="878">
        <f>IFERROR(INDEX('РП (ЛК 2.0)'!$E$26:$O$26,1,MATCH('Основной лист'!BPB$7,'РП (ЛК 2.0)'!$E$17:$O$17,0)),0)</f>
        <v>0</v>
      </c>
      <c r="BPC8" s="878">
        <f>IFERROR(INDEX('РП (ЛК 2.0)'!$E$26:$O$26,1,MATCH('Основной лист'!BPC$7,'РП (ЛК 2.0)'!$E$17:$O$17,0)),0)</f>
        <v>0</v>
      </c>
      <c r="BPD8" s="878">
        <f>IFERROR(INDEX('РП (ЛК 2.0)'!$E$26:$O$26,1,MATCH('Основной лист'!BPD$7,'РП (ЛК 2.0)'!$E$17:$O$17,0)),0)</f>
        <v>0</v>
      </c>
      <c r="BPE8" s="878">
        <f>IFERROR(INDEX('РП (ЛК 2.0)'!$E$26:$O$26,1,MATCH('Основной лист'!BPE$7,'РП (ЛК 2.0)'!$E$17:$O$17,0)),0)</f>
        <v>0</v>
      </c>
      <c r="BPF8" s="878">
        <f>IFERROR(INDEX('РП (ЛК 2.0)'!$E$26:$O$26,1,MATCH('Основной лист'!BPF$7,'РП (ЛК 2.0)'!$E$17:$O$17,0)),0)</f>
        <v>0</v>
      </c>
      <c r="BPG8" s="878">
        <f>IFERROR(INDEX('РП (ЛК 2.0)'!$E$26:$O$26,1,MATCH('Основной лист'!BPG$7,'РП (ЛК 2.0)'!$E$17:$O$17,0)),0)</f>
        <v>0</v>
      </c>
      <c r="BPH8" s="878">
        <f>IFERROR(INDEX('РП (ЛК 2.0)'!$E$26:$O$26,1,MATCH('Основной лист'!BPH$7,'РП (ЛК 2.0)'!$E$17:$O$17,0)),0)</f>
        <v>0</v>
      </c>
      <c r="BPI8" s="878">
        <f>IFERROR(INDEX('РП (ЛК 2.0)'!$E$26:$O$26,1,MATCH('Основной лист'!BPI$7,'РП (ЛК 2.0)'!$E$17:$O$17,0)),0)</f>
        <v>0</v>
      </c>
      <c r="BPJ8" s="878">
        <f>IFERROR(INDEX('РП (ЛК 2.0)'!$E$26:$O$26,1,MATCH('Основной лист'!BPJ$7,'РП (ЛК 2.0)'!$E$17:$O$17,0)),0)</f>
        <v>0</v>
      </c>
      <c r="BPK8" s="878">
        <f>IFERROR(INDEX('РП (ЛК 2.0)'!$E$26:$O$26,1,MATCH('Основной лист'!BPK$7,'РП (ЛК 2.0)'!$E$17:$O$17,0)),0)</f>
        <v>0</v>
      </c>
      <c r="BPL8" s="878">
        <f>IFERROR(INDEX('РП (ЛК 2.0)'!$E$26:$O$26,1,MATCH('Основной лист'!BPL$7,'РП (ЛК 2.0)'!$E$17:$O$17,0)),0)</f>
        <v>0</v>
      </c>
      <c r="BPM8" s="878">
        <f>IFERROR(INDEX('РП (ЛК 2.0)'!$E$26:$O$26,1,MATCH('Основной лист'!BPM$7,'РП (ЛК 2.0)'!$E$17:$O$17,0)),0)</f>
        <v>0</v>
      </c>
      <c r="BPN8" s="878">
        <f>IFERROR(INDEX('РП (ЛК 2.0)'!$E$26:$O$26,1,MATCH('Основной лист'!BPN$7,'РП (ЛК 2.0)'!$E$17:$O$17,0)),0)</f>
        <v>0</v>
      </c>
      <c r="BPO8" s="878">
        <f>IFERROR(INDEX('РП (ЛК 2.0)'!$E$26:$O$26,1,MATCH('Основной лист'!BPO$7,'РП (ЛК 2.0)'!$E$17:$O$17,0)),0)</f>
        <v>0</v>
      </c>
      <c r="BPP8" s="878">
        <f>IFERROR(INDEX('РП (ЛК 2.0)'!$E$26:$O$26,1,MATCH('Основной лист'!BPP$7,'РП (ЛК 2.0)'!$E$17:$O$17,0)),0)</f>
        <v>0</v>
      </c>
      <c r="BPQ8" s="878">
        <f>IFERROR(INDEX('РП (ЛК 2.0)'!$E$26:$O$26,1,MATCH('Основной лист'!BPQ$7,'РП (ЛК 2.0)'!$E$17:$O$17,0)),0)</f>
        <v>0</v>
      </c>
      <c r="BPR8" s="878">
        <f>IFERROR(INDEX('РП (ЛК 2.0)'!$E$26:$O$26,1,MATCH('Основной лист'!BPR$7,'РП (ЛК 2.0)'!$E$17:$O$17,0)),0)</f>
        <v>0</v>
      </c>
      <c r="BPS8" s="878">
        <f>IFERROR(INDEX('РП (ЛК 2.0)'!$E$26:$O$26,1,MATCH('Основной лист'!BPS$7,'РП (ЛК 2.0)'!$E$17:$O$17,0)),0)</f>
        <v>0</v>
      </c>
      <c r="BPT8" s="878">
        <f>IFERROR(INDEX('РП (ЛК 2.0)'!$E$26:$O$26,1,MATCH('Основной лист'!BPT$7,'РП (ЛК 2.0)'!$E$17:$O$17,0)),0)</f>
        <v>0</v>
      </c>
      <c r="BPU8" s="878">
        <f>IFERROR(INDEX('РП (ЛК 2.0)'!$E$26:$O$26,1,MATCH('Основной лист'!BPU$7,'РП (ЛК 2.0)'!$E$17:$O$17,0)),0)</f>
        <v>0</v>
      </c>
      <c r="BPV8" s="878">
        <f>IFERROR(INDEX('РП (ЛК 2.0)'!$E$26:$O$26,1,MATCH('Основной лист'!BPV$7,'РП (ЛК 2.0)'!$E$17:$O$17,0)),0)</f>
        <v>0</v>
      </c>
      <c r="BPW8" s="878">
        <f>IFERROR(INDEX('РП (ЛК 2.0)'!$E$26:$O$26,1,MATCH('Основной лист'!BPW$7,'РП (ЛК 2.0)'!$E$17:$O$17,0)),0)</f>
        <v>0</v>
      </c>
      <c r="BPX8" s="878">
        <f>IFERROR(INDEX('РП (ЛК 2.0)'!$E$26:$O$26,1,MATCH('Основной лист'!BPX$7,'РП (ЛК 2.0)'!$E$17:$O$17,0)),0)</f>
        <v>0</v>
      </c>
      <c r="BPY8" s="878">
        <f>IFERROR(INDEX('РП (ЛК 2.0)'!$E$26:$O$26,1,MATCH('Основной лист'!BPY$7,'РП (ЛК 2.0)'!$E$17:$O$17,0)),0)</f>
        <v>0</v>
      </c>
      <c r="BPZ8" s="878">
        <f>IFERROR(INDEX('РП (ЛК 2.0)'!$E$26:$O$26,1,MATCH('Основной лист'!BPZ$7,'РП (ЛК 2.0)'!$E$17:$O$17,0)),0)</f>
        <v>0</v>
      </c>
      <c r="BQA8" s="878">
        <f>IFERROR(INDEX('РП (ЛК 2.0)'!$E$26:$O$26,1,MATCH('Основной лист'!BQA$7,'РП (ЛК 2.0)'!$E$17:$O$17,0)),0)</f>
        <v>0</v>
      </c>
      <c r="BQB8" s="878">
        <f>IFERROR(INDEX('РП (ЛК 2.0)'!$E$26:$O$26,1,MATCH('Основной лист'!BQB$7,'РП (ЛК 2.0)'!$E$17:$O$17,0)),0)</f>
        <v>0</v>
      </c>
      <c r="BQC8" s="878">
        <f>IFERROR(INDEX('РП (ЛК 2.0)'!$E$26:$O$26,1,MATCH('Основной лист'!BQC$7,'РП (ЛК 2.0)'!$E$17:$O$17,0)),0)</f>
        <v>0</v>
      </c>
      <c r="BQD8" s="878">
        <f>IFERROR(INDEX('РП (ЛК 2.0)'!$E$26:$O$26,1,MATCH('Основной лист'!BQD$7,'РП (ЛК 2.0)'!$E$17:$O$17,0)),0)</f>
        <v>0</v>
      </c>
      <c r="BQE8" s="878">
        <f>IFERROR(INDEX('РП (ЛК 2.0)'!$E$26:$O$26,1,MATCH('Основной лист'!BQE$7,'РП (ЛК 2.0)'!$E$17:$O$17,0)),0)</f>
        <v>0</v>
      </c>
      <c r="BQF8" s="878">
        <f>IFERROR(INDEX('РП (ЛК 2.0)'!$E$26:$O$26,1,MATCH('Основной лист'!BQF$7,'РП (ЛК 2.0)'!$E$17:$O$17,0)),0)</f>
        <v>0</v>
      </c>
      <c r="BQG8" s="878">
        <f>IFERROR(INDEX('РП (ЛК 2.0)'!$E$26:$O$26,1,MATCH('Основной лист'!BQG$7,'РП (ЛК 2.0)'!$E$17:$O$17,0)),0)</f>
        <v>0</v>
      </c>
      <c r="BQH8" s="878">
        <f>IFERROR(INDEX('РП (ЛК 2.0)'!$E$26:$O$26,1,MATCH('Основной лист'!BQH$7,'РП (ЛК 2.0)'!$E$17:$O$17,0)),0)</f>
        <v>0</v>
      </c>
      <c r="BQI8" s="878">
        <f>IFERROR(INDEX('РП (ЛК 2.0)'!$E$26:$O$26,1,MATCH('Основной лист'!BQI$7,'РП (ЛК 2.0)'!$E$17:$O$17,0)),0)</f>
        <v>0</v>
      </c>
      <c r="BQJ8" s="878">
        <f>IFERROR(INDEX('РП (ЛК 2.0)'!$E$26:$O$26,1,MATCH('Основной лист'!BQJ$7,'РП (ЛК 2.0)'!$E$17:$O$17,0)),0)</f>
        <v>0</v>
      </c>
      <c r="BQK8" s="878">
        <f>IFERROR(INDEX('РП (ЛК 2.0)'!$E$26:$O$26,1,MATCH('Основной лист'!BQK$7,'РП (ЛК 2.0)'!$E$17:$O$17,0)),0)</f>
        <v>0</v>
      </c>
      <c r="BQL8" s="878">
        <f>IFERROR(INDEX('РП (ЛК 2.0)'!$E$26:$O$26,1,MATCH('Основной лист'!BQL$7,'РП (ЛК 2.0)'!$E$17:$O$17,0)),0)</f>
        <v>0</v>
      </c>
      <c r="BQM8" s="878">
        <f>IFERROR(INDEX('РП (ЛК 2.0)'!$E$26:$O$26,1,MATCH('Основной лист'!BQM$7,'РП (ЛК 2.0)'!$E$17:$O$17,0)),0)</f>
        <v>0</v>
      </c>
      <c r="BQN8" s="878">
        <f>IFERROR(INDEX('РП (ЛК 2.0)'!$E$26:$O$26,1,MATCH('Основной лист'!BQN$7,'РП (ЛК 2.0)'!$E$17:$O$17,0)),0)</f>
        <v>0</v>
      </c>
      <c r="BQO8" s="878">
        <f>IFERROR(INDEX('РП (ЛК 2.0)'!$E$26:$O$26,1,MATCH('Основной лист'!BQO$7,'РП (ЛК 2.0)'!$E$17:$O$17,0)),0)</f>
        <v>0</v>
      </c>
      <c r="BQP8" s="878">
        <f>IFERROR(INDEX('РП (ЛК 2.0)'!$E$26:$O$26,1,MATCH('Основной лист'!BQP$7,'РП (ЛК 2.0)'!$E$17:$O$17,0)),0)</f>
        <v>0</v>
      </c>
      <c r="BQQ8" s="878">
        <f>IFERROR(INDEX('РП (ЛК 2.0)'!$E$26:$O$26,1,MATCH('Основной лист'!BQQ$7,'РП (ЛК 2.0)'!$E$17:$O$17,0)),0)</f>
        <v>0</v>
      </c>
      <c r="BQR8" s="878">
        <f>IFERROR(INDEX('РП (ЛК 2.0)'!$E$26:$O$26,1,MATCH('Основной лист'!BQR$7,'РП (ЛК 2.0)'!$E$17:$O$17,0)),0)</f>
        <v>0</v>
      </c>
      <c r="BQS8" s="878">
        <f>IFERROR(INDEX('РП (ЛК 2.0)'!$E$26:$O$26,1,MATCH('Основной лист'!BQS$7,'РП (ЛК 2.0)'!$E$17:$O$17,0)),0)</f>
        <v>0</v>
      </c>
      <c r="BQT8" s="878">
        <f>IFERROR(INDEX('РП (ЛК 2.0)'!$E$26:$O$26,1,MATCH('Основной лист'!BQT$7,'РП (ЛК 2.0)'!$E$17:$O$17,0)),0)</f>
        <v>0</v>
      </c>
      <c r="BQU8" s="878">
        <f>IFERROR(INDEX('РП (ЛК 2.0)'!$E$26:$O$26,1,MATCH('Основной лист'!BQU$7,'РП (ЛК 2.0)'!$E$17:$O$17,0)),0)</f>
        <v>0</v>
      </c>
      <c r="BQV8" s="878">
        <f>IFERROR(INDEX('РП (ЛК 2.0)'!$E$26:$O$26,1,MATCH('Основной лист'!BQV$7,'РП (ЛК 2.0)'!$E$17:$O$17,0)),0)</f>
        <v>0</v>
      </c>
      <c r="BQW8" s="878">
        <f>IFERROR(INDEX('РП (ЛК 2.0)'!$E$26:$O$26,1,MATCH('Основной лист'!BQW$7,'РП (ЛК 2.0)'!$E$17:$O$17,0)),0)</f>
        <v>0</v>
      </c>
      <c r="BQX8" s="878">
        <f>IFERROR(INDEX('РП (ЛК 2.0)'!$E$26:$O$26,1,MATCH('Основной лист'!BQX$7,'РП (ЛК 2.0)'!$E$17:$O$17,0)),0)</f>
        <v>0</v>
      </c>
      <c r="BQY8" s="878">
        <f>IFERROR(INDEX('РП (ЛК 2.0)'!$E$26:$O$26,1,MATCH('Основной лист'!BQY$7,'РП (ЛК 2.0)'!$E$17:$O$17,0)),0)</f>
        <v>0</v>
      </c>
      <c r="BQZ8" s="878">
        <f>IFERROR(INDEX('РП (ЛК 2.0)'!$E$26:$O$26,1,MATCH('Основной лист'!BQZ$7,'РП (ЛК 2.0)'!$E$17:$O$17,0)),0)</f>
        <v>0</v>
      </c>
      <c r="BRA8" s="878">
        <f>IFERROR(INDEX('РП (ЛК 2.0)'!$E$26:$O$26,1,MATCH('Основной лист'!BRA$7,'РП (ЛК 2.0)'!$E$17:$O$17,0)),0)</f>
        <v>0</v>
      </c>
      <c r="BRB8" s="878">
        <f>IFERROR(INDEX('РП (ЛК 2.0)'!$E$26:$O$26,1,MATCH('Основной лист'!BRB$7,'РП (ЛК 2.0)'!$E$17:$O$17,0)),0)</f>
        <v>0</v>
      </c>
      <c r="BRC8" s="878">
        <f>IFERROR(INDEX('РП (ЛК 2.0)'!$E$26:$O$26,1,MATCH('Основной лист'!BRC$7,'РП (ЛК 2.0)'!$E$17:$O$17,0)),0)</f>
        <v>0</v>
      </c>
      <c r="BRD8" s="878">
        <f>IFERROR(INDEX('РП (ЛК 2.0)'!$E$26:$O$26,1,MATCH('Основной лист'!BRD$7,'РП (ЛК 2.0)'!$E$17:$O$17,0)),0)</f>
        <v>0</v>
      </c>
      <c r="BRE8" s="878">
        <f>IFERROR(INDEX('РП (ЛК 2.0)'!$E$26:$O$26,1,MATCH('Основной лист'!BRE$7,'РП (ЛК 2.0)'!$E$17:$O$17,0)),0)</f>
        <v>0</v>
      </c>
      <c r="BRF8" s="878">
        <f>IFERROR(INDEX('РП (ЛК 2.0)'!$E$26:$O$26,1,MATCH('Основной лист'!BRF$7,'РП (ЛК 2.0)'!$E$17:$O$17,0)),0)</f>
        <v>0</v>
      </c>
      <c r="BRG8" s="878">
        <f>IFERROR(INDEX('РП (ЛК 2.0)'!$E$26:$O$26,1,MATCH('Основной лист'!BRG$7,'РП (ЛК 2.0)'!$E$17:$O$17,0)),0)</f>
        <v>0</v>
      </c>
      <c r="BRH8" s="878">
        <f>IFERROR(INDEX('РП (ЛК 2.0)'!$E$26:$O$26,1,MATCH('Основной лист'!BRH$7,'РП (ЛК 2.0)'!$E$17:$O$17,0)),0)</f>
        <v>0</v>
      </c>
      <c r="BRI8" s="878">
        <f>IFERROR(INDEX('РП (ЛК 2.0)'!$E$26:$O$26,1,MATCH('Основной лист'!BRI$7,'РП (ЛК 2.0)'!$E$17:$O$17,0)),0)</f>
        <v>0</v>
      </c>
      <c r="BRJ8" s="878">
        <f>IFERROR(INDEX('РП (ЛК 2.0)'!$E$26:$O$26,1,MATCH('Основной лист'!BRJ$7,'РП (ЛК 2.0)'!$E$17:$O$17,0)),0)</f>
        <v>0</v>
      </c>
      <c r="BRK8" s="878">
        <f>IFERROR(INDEX('РП (ЛК 2.0)'!$E$26:$O$26,1,MATCH('Основной лист'!BRK$7,'РП (ЛК 2.0)'!$E$17:$O$17,0)),0)</f>
        <v>0</v>
      </c>
      <c r="BRL8" s="878">
        <f>IFERROR(INDEX('РП (ЛК 2.0)'!$E$26:$O$26,1,MATCH('Основной лист'!BRL$7,'РП (ЛК 2.0)'!$E$17:$O$17,0)),0)</f>
        <v>0</v>
      </c>
      <c r="BRM8" s="878">
        <f>IFERROR(INDEX('РП (ЛК 2.0)'!$E$26:$O$26,1,MATCH('Основной лист'!BRM$7,'РП (ЛК 2.0)'!$E$17:$O$17,0)),0)</f>
        <v>0</v>
      </c>
      <c r="BRN8" s="878">
        <f>IFERROR(INDEX('РП (ЛК 2.0)'!$E$26:$O$26,1,MATCH('Основной лист'!BRN$7,'РП (ЛК 2.0)'!$E$17:$O$17,0)),0)</f>
        <v>0</v>
      </c>
      <c r="BRO8" s="878">
        <f>IFERROR(INDEX('РП (ЛК 2.0)'!$E$26:$O$26,1,MATCH('Основной лист'!BRO$7,'РП (ЛК 2.0)'!$E$17:$O$17,0)),0)</f>
        <v>0</v>
      </c>
      <c r="BRP8" s="878">
        <f>IFERROR(INDEX('РП (ЛК 2.0)'!$E$26:$O$26,1,MATCH('Основной лист'!BRP$7,'РП (ЛК 2.0)'!$E$17:$O$17,0)),0)</f>
        <v>0</v>
      </c>
      <c r="BRQ8" s="878">
        <f>IFERROR(INDEX('РП (ЛК 2.0)'!$E$26:$O$26,1,MATCH('Основной лист'!BRQ$7,'РП (ЛК 2.0)'!$E$17:$O$17,0)),0)</f>
        <v>0</v>
      </c>
      <c r="BRR8" s="878">
        <f>IFERROR(INDEX('РП (ЛК 2.0)'!$E$26:$O$26,1,MATCH('Основной лист'!BRR$7,'РП (ЛК 2.0)'!$E$17:$O$17,0)),0)</f>
        <v>0</v>
      </c>
      <c r="BRS8" s="878">
        <f>IFERROR(INDEX('РП (ЛК 2.0)'!$E$26:$O$26,1,MATCH('Основной лист'!BRS$7,'РП (ЛК 2.0)'!$E$17:$O$17,0)),0)</f>
        <v>0</v>
      </c>
      <c r="BRT8" s="878">
        <f>IFERROR(INDEX('РП (ЛК 2.0)'!$E$26:$O$26,1,MATCH('Основной лист'!BRT$7,'РП (ЛК 2.0)'!$E$17:$O$17,0)),0)</f>
        <v>0</v>
      </c>
      <c r="BRU8" s="878">
        <f>IFERROR(INDEX('РП (ЛК 2.0)'!$E$26:$O$26,1,MATCH('Основной лист'!BRU$7,'РП (ЛК 2.0)'!$E$17:$O$17,0)),0)</f>
        <v>0</v>
      </c>
      <c r="BRV8" s="878">
        <f>IFERROR(INDEX('РП (ЛК 2.0)'!$E$26:$O$26,1,MATCH('Основной лист'!BRV$7,'РП (ЛК 2.0)'!$E$17:$O$17,0)),0)</f>
        <v>0</v>
      </c>
      <c r="BRW8" s="878">
        <f>IFERROR(INDEX('РП (ЛК 2.0)'!$E$26:$O$26,1,MATCH('Основной лист'!BRW$7,'РП (ЛК 2.0)'!$E$17:$O$17,0)),0)</f>
        <v>0</v>
      </c>
      <c r="BRX8" s="878">
        <f>IFERROR(INDEX('РП (ЛК 2.0)'!$E$26:$O$26,1,MATCH('Основной лист'!BRX$7,'РП (ЛК 2.0)'!$E$17:$O$17,0)),0)</f>
        <v>0</v>
      </c>
      <c r="BRY8" s="878">
        <f>IFERROR(INDEX('РП (ЛК 2.0)'!$E$26:$O$26,1,MATCH('Основной лист'!BRY$7,'РП (ЛК 2.0)'!$E$17:$O$17,0)),0)</f>
        <v>0</v>
      </c>
      <c r="BRZ8" s="878">
        <f>IFERROR(INDEX('РП (ЛК 2.0)'!$E$26:$O$26,1,MATCH('Основной лист'!BRZ$7,'РП (ЛК 2.0)'!$E$17:$O$17,0)),0)</f>
        <v>0</v>
      </c>
      <c r="BSA8" s="878">
        <f>IFERROR(INDEX('РП (ЛК 2.0)'!$E$26:$O$26,1,MATCH('Основной лист'!BSA$7,'РП (ЛК 2.0)'!$E$17:$O$17,0)),0)</f>
        <v>0</v>
      </c>
      <c r="BSB8" s="878">
        <f>IFERROR(INDEX('РП (ЛК 2.0)'!$E$26:$O$26,1,MATCH('Основной лист'!BSB$7,'РП (ЛК 2.0)'!$E$17:$O$17,0)),0)</f>
        <v>0</v>
      </c>
      <c r="BSC8" s="878">
        <f>IFERROR(INDEX('РП (ЛК 2.0)'!$E$26:$O$26,1,MATCH('Основной лист'!BSC$7,'РП (ЛК 2.0)'!$E$17:$O$17,0)),0)</f>
        <v>0</v>
      </c>
      <c r="BSD8" s="878">
        <f>IFERROR(INDEX('РП (ЛК 2.0)'!$E$26:$O$26,1,MATCH('Основной лист'!BSD$7,'РП (ЛК 2.0)'!$E$17:$O$17,0)),0)</f>
        <v>0</v>
      </c>
      <c r="BSE8" s="878">
        <f>IFERROR(INDEX('РП (ЛК 2.0)'!$E$26:$O$26,1,MATCH('Основной лист'!BSE$7,'РП (ЛК 2.0)'!$E$17:$O$17,0)),0)</f>
        <v>0</v>
      </c>
      <c r="BSF8" s="878">
        <f>IFERROR(INDEX('РП (ЛК 2.0)'!$E$26:$O$26,1,MATCH('Основной лист'!BSF$7,'РП (ЛК 2.0)'!$E$17:$O$17,0)),0)</f>
        <v>0</v>
      </c>
      <c r="BSG8" s="878">
        <f>IFERROR(INDEX('РП (ЛК 2.0)'!$E$26:$O$26,1,MATCH('Основной лист'!BSG$7,'РП (ЛК 2.0)'!$E$17:$O$17,0)),0)</f>
        <v>0</v>
      </c>
      <c r="BSH8" s="878">
        <f>IFERROR(INDEX('РП (ЛК 2.0)'!$E$26:$O$26,1,MATCH('Основной лист'!BSH$7,'РП (ЛК 2.0)'!$E$17:$O$17,0)),0)</f>
        <v>0</v>
      </c>
      <c r="BSI8" s="878">
        <f>IFERROR(INDEX('РП (ЛК 2.0)'!$E$26:$O$26,1,MATCH('Основной лист'!BSI$7,'РП (ЛК 2.0)'!$E$17:$O$17,0)),0)</f>
        <v>0</v>
      </c>
      <c r="BSJ8" s="878">
        <f>IFERROR(INDEX('РП (ЛК 2.0)'!$E$26:$O$26,1,MATCH('Основной лист'!BSJ$7,'РП (ЛК 2.0)'!$E$17:$O$17,0)),0)</f>
        <v>0</v>
      </c>
      <c r="BSK8" s="878">
        <f>IFERROR(INDEX('РП (ЛК 2.0)'!$E$26:$O$26,1,MATCH('Основной лист'!BSK$7,'РП (ЛК 2.0)'!$E$17:$O$17,0)),0)</f>
        <v>0</v>
      </c>
      <c r="BSL8" s="878">
        <f>IFERROR(INDEX('РП (ЛК 2.0)'!$E$26:$O$26,1,MATCH('Основной лист'!BSL$7,'РП (ЛК 2.0)'!$E$17:$O$17,0)),0)</f>
        <v>0</v>
      </c>
      <c r="BSM8" s="878">
        <f>IFERROR(INDEX('РП (ЛК 2.0)'!$E$26:$O$26,1,MATCH('Основной лист'!BSM$7,'РП (ЛК 2.0)'!$E$17:$O$17,0)),0)</f>
        <v>0</v>
      </c>
      <c r="BSN8" s="878">
        <f>IFERROR(INDEX('РП (ЛК 2.0)'!$E$26:$O$26,1,MATCH('Основной лист'!BSN$7,'РП (ЛК 2.0)'!$E$17:$O$17,0)),0)</f>
        <v>0</v>
      </c>
      <c r="BSO8" s="878">
        <f>IFERROR(INDEX('РП (ЛК 2.0)'!$E$26:$O$26,1,MATCH('Основной лист'!BSO$7,'РП (ЛК 2.0)'!$E$17:$O$17,0)),0)</f>
        <v>0</v>
      </c>
      <c r="BSP8" s="878">
        <f>IFERROR(INDEX('РП (ЛК 2.0)'!$E$26:$O$26,1,MATCH('Основной лист'!BSP$7,'РП (ЛК 2.0)'!$E$17:$O$17,0)),0)</f>
        <v>0</v>
      </c>
      <c r="BSQ8" s="878">
        <f>IFERROR(INDEX('РП (ЛК 2.0)'!$E$26:$O$26,1,MATCH('Основной лист'!BSQ$7,'РП (ЛК 2.0)'!$E$17:$O$17,0)),0)</f>
        <v>0</v>
      </c>
      <c r="BSR8" s="878">
        <f>IFERROR(INDEX('РП (ЛК 2.0)'!$E$26:$O$26,1,MATCH('Основной лист'!BSR$7,'РП (ЛК 2.0)'!$E$17:$O$17,0)),0)</f>
        <v>0</v>
      </c>
      <c r="BSS8" s="878">
        <f>IFERROR(INDEX('РП (ЛК 2.0)'!$E$26:$O$26,1,MATCH('Основной лист'!BSS$7,'РП (ЛК 2.0)'!$E$17:$O$17,0)),0)</f>
        <v>0</v>
      </c>
      <c r="BST8" s="878">
        <f>IFERROR(INDEX('РП (ЛК 2.0)'!$E$26:$O$26,1,MATCH('Основной лист'!BST$7,'РП (ЛК 2.0)'!$E$17:$O$17,0)),0)</f>
        <v>0</v>
      </c>
      <c r="BSU8" s="878">
        <f>IFERROR(INDEX('РП (ЛК 2.0)'!$E$26:$O$26,1,MATCH('Основной лист'!BSU$7,'РП (ЛК 2.0)'!$E$17:$O$17,0)),0)</f>
        <v>0</v>
      </c>
      <c r="BSV8" s="878">
        <f>IFERROR(INDEX('РП (ЛК 2.0)'!$E$26:$O$26,1,MATCH('Основной лист'!BSV$7,'РП (ЛК 2.0)'!$E$17:$O$17,0)),0)</f>
        <v>0</v>
      </c>
      <c r="BSW8" s="878">
        <f>IFERROR(INDEX('РП (ЛК 2.0)'!$E$26:$O$26,1,MATCH('Основной лист'!BSW$7,'РП (ЛК 2.0)'!$E$17:$O$17,0)),0)</f>
        <v>0</v>
      </c>
      <c r="BSX8" s="878">
        <f>IFERROR(INDEX('РП (ЛК 2.0)'!$E$26:$O$26,1,MATCH('Основной лист'!BSX$7,'РП (ЛК 2.0)'!$E$17:$O$17,0)),0)</f>
        <v>0</v>
      </c>
      <c r="BSY8" s="878">
        <f>IFERROR(INDEX('РП (ЛК 2.0)'!$E$26:$O$26,1,MATCH('Основной лист'!BSY$7,'РП (ЛК 2.0)'!$E$17:$O$17,0)),0)</f>
        <v>0</v>
      </c>
      <c r="BSZ8" s="878">
        <f>IFERROR(INDEX('РП (ЛК 2.0)'!$E$26:$O$26,1,MATCH('Основной лист'!BSZ$7,'РП (ЛК 2.0)'!$E$17:$O$17,0)),0)</f>
        <v>0</v>
      </c>
      <c r="BTA8" s="878">
        <f>IFERROR(INDEX('РП (ЛК 2.0)'!$E$26:$O$26,1,MATCH('Основной лист'!BTA$7,'РП (ЛК 2.0)'!$E$17:$O$17,0)),0)</f>
        <v>0</v>
      </c>
      <c r="BTB8" s="878">
        <f>IFERROR(INDEX('РП (ЛК 2.0)'!$E$26:$O$26,1,MATCH('Основной лист'!BTB$7,'РП (ЛК 2.0)'!$E$17:$O$17,0)),0)</f>
        <v>0</v>
      </c>
      <c r="BTC8" s="878">
        <f>IFERROR(INDEX('РП (ЛК 2.0)'!$E$26:$O$26,1,MATCH('Основной лист'!BTC$7,'РП (ЛК 2.0)'!$E$17:$O$17,0)),0)</f>
        <v>0</v>
      </c>
      <c r="BTD8" s="878">
        <f>IFERROR(INDEX('РП (ЛК 2.0)'!$E$26:$O$26,1,MATCH('Основной лист'!BTD$7,'РП (ЛК 2.0)'!$E$17:$O$17,0)),0)</f>
        <v>0</v>
      </c>
      <c r="BTE8" s="878">
        <f>IFERROR(INDEX('РП (ЛК 2.0)'!$E$26:$O$26,1,MATCH('Основной лист'!BTE$7,'РП (ЛК 2.0)'!$E$17:$O$17,0)),0)</f>
        <v>0</v>
      </c>
      <c r="BTF8" s="878">
        <f>IFERROR(INDEX('РП (ЛК 2.0)'!$E$26:$O$26,1,MATCH('Основной лист'!BTF$7,'РП (ЛК 2.0)'!$E$17:$O$17,0)),0)</f>
        <v>0</v>
      </c>
      <c r="BTG8" s="878">
        <f>IFERROR(INDEX('РП (ЛК 2.0)'!$E$26:$O$26,1,MATCH('Основной лист'!BTG$7,'РП (ЛК 2.0)'!$E$17:$O$17,0)),0)</f>
        <v>0</v>
      </c>
      <c r="BTH8" s="878">
        <f>IFERROR(INDEX('РП (ЛК 2.0)'!$E$26:$O$26,1,MATCH('Основной лист'!BTH$7,'РП (ЛК 2.0)'!$E$17:$O$17,0)),0)</f>
        <v>0</v>
      </c>
      <c r="BTI8" s="878">
        <f>IFERROR(INDEX('РП (ЛК 2.0)'!$E$26:$O$26,1,MATCH('Основной лист'!BTI$7,'РП (ЛК 2.0)'!$E$17:$O$17,0)),0)</f>
        <v>0</v>
      </c>
      <c r="BTJ8" s="878">
        <f>IFERROR(INDEX('РП (ЛК 2.0)'!$E$26:$O$26,1,MATCH('Основной лист'!BTJ$7,'РП (ЛК 2.0)'!$E$17:$O$17,0)),0)</f>
        <v>0</v>
      </c>
      <c r="BTK8" s="878">
        <f>IFERROR(INDEX('РП (ЛК 2.0)'!$E$26:$O$26,1,MATCH('Основной лист'!BTK$7,'РП (ЛК 2.0)'!$E$17:$O$17,0)),0)</f>
        <v>0</v>
      </c>
      <c r="BTL8" s="878">
        <f>IFERROR(INDEX('РП (ЛК 2.0)'!$E$26:$O$26,1,MATCH('Основной лист'!BTL$7,'РП (ЛК 2.0)'!$E$17:$O$17,0)),0)</f>
        <v>0</v>
      </c>
      <c r="BTM8" s="878">
        <f>IFERROR(INDEX('РП (ЛК 2.0)'!$E$26:$O$26,1,MATCH('Основной лист'!BTM$7,'РП (ЛК 2.0)'!$E$17:$O$17,0)),0)</f>
        <v>0</v>
      </c>
      <c r="BTN8" s="878">
        <f>IFERROR(INDEX('РП (ЛК 2.0)'!$E$26:$O$26,1,MATCH('Основной лист'!BTN$7,'РП (ЛК 2.0)'!$E$17:$O$17,0)),0)</f>
        <v>0</v>
      </c>
      <c r="BTO8" s="878">
        <f>IFERROR(INDEX('РП (ЛК 2.0)'!$E$26:$O$26,1,MATCH('Основной лист'!BTO$7,'РП (ЛК 2.0)'!$E$17:$O$17,0)),0)</f>
        <v>0</v>
      </c>
      <c r="BTP8" s="878">
        <f>IFERROR(INDEX('РП (ЛК 2.0)'!$E$26:$O$26,1,MATCH('Основной лист'!BTP$7,'РП (ЛК 2.0)'!$E$17:$O$17,0)),0)</f>
        <v>0</v>
      </c>
      <c r="BTQ8" s="878">
        <f>IFERROR(INDEX('РП (ЛК 2.0)'!$E$26:$O$26,1,MATCH('Основной лист'!BTQ$7,'РП (ЛК 2.0)'!$E$17:$O$17,0)),0)</f>
        <v>0</v>
      </c>
      <c r="BTR8" s="878">
        <f>IFERROR(INDEX('РП (ЛК 2.0)'!$E$26:$O$26,1,MATCH('Основной лист'!BTR$7,'РП (ЛК 2.0)'!$E$17:$O$17,0)),0)</f>
        <v>0</v>
      </c>
      <c r="BTS8" s="878">
        <f>IFERROR(INDEX('РП (ЛК 2.0)'!$E$26:$O$26,1,MATCH('Основной лист'!BTS$7,'РП (ЛК 2.0)'!$E$17:$O$17,0)),0)</f>
        <v>0</v>
      </c>
      <c r="BTT8" s="878">
        <f>IFERROR(INDEX('РП (ЛК 2.0)'!$E$26:$O$26,1,MATCH('Основной лист'!BTT$7,'РП (ЛК 2.0)'!$E$17:$O$17,0)),0)</f>
        <v>0</v>
      </c>
      <c r="BTU8" s="878">
        <f>IFERROR(INDEX('РП (ЛК 2.0)'!$E$26:$O$26,1,MATCH('Основной лист'!BTU$7,'РП (ЛК 2.0)'!$E$17:$O$17,0)),0)</f>
        <v>0</v>
      </c>
      <c r="BTV8" s="878">
        <f>IFERROR(INDEX('РП (ЛК 2.0)'!$E$26:$O$26,1,MATCH('Основной лист'!BTV$7,'РП (ЛК 2.0)'!$E$17:$O$17,0)),0)</f>
        <v>0</v>
      </c>
      <c r="BTW8" s="878">
        <f>IFERROR(INDEX('РП (ЛК 2.0)'!$E$26:$O$26,1,MATCH('Основной лист'!BTW$7,'РП (ЛК 2.0)'!$E$17:$O$17,0)),0)</f>
        <v>0</v>
      </c>
      <c r="BTX8" s="878">
        <f>IFERROR(INDEX('РП (ЛК 2.0)'!$E$26:$O$26,1,MATCH('Основной лист'!BTX$7,'РП (ЛК 2.0)'!$E$17:$O$17,0)),0)</f>
        <v>0</v>
      </c>
      <c r="BTY8" s="878">
        <f>IFERROR(INDEX('РП (ЛК 2.0)'!$E$26:$O$26,1,MATCH('Основной лист'!BTY$7,'РП (ЛК 2.0)'!$E$17:$O$17,0)),0)</f>
        <v>0</v>
      </c>
      <c r="BTZ8" s="878">
        <f>IFERROR(INDEX('РП (ЛК 2.0)'!$E$26:$O$26,1,MATCH('Основной лист'!BTZ$7,'РП (ЛК 2.0)'!$E$17:$O$17,0)),0)</f>
        <v>0</v>
      </c>
      <c r="BUA8" s="878">
        <f>IFERROR(INDEX('РП (ЛК 2.0)'!$E$26:$O$26,1,MATCH('Основной лист'!BUA$7,'РП (ЛК 2.0)'!$E$17:$O$17,0)),0)</f>
        <v>0</v>
      </c>
      <c r="BUB8" s="878">
        <f>IFERROR(INDEX('РП (ЛК 2.0)'!$E$26:$O$26,1,MATCH('Основной лист'!BUB$7,'РП (ЛК 2.0)'!$E$17:$O$17,0)),0)</f>
        <v>0</v>
      </c>
      <c r="BUC8" s="878">
        <f>IFERROR(INDEX('РП (ЛК 2.0)'!$E$26:$O$26,1,MATCH('Основной лист'!BUC$7,'РП (ЛК 2.0)'!$E$17:$O$17,0)),0)</f>
        <v>0</v>
      </c>
      <c r="BUD8" s="878">
        <f>IFERROR(INDEX('РП (ЛК 2.0)'!$E$26:$O$26,1,MATCH('Основной лист'!BUD$7,'РП (ЛК 2.0)'!$E$17:$O$17,0)),0)</f>
        <v>0</v>
      </c>
      <c r="BUE8" s="878">
        <f>IFERROR(INDEX('РП (ЛК 2.0)'!$E$26:$O$26,1,MATCH('Основной лист'!BUE$7,'РП (ЛК 2.0)'!$E$17:$O$17,0)),0)</f>
        <v>0</v>
      </c>
      <c r="BUF8" s="878">
        <f>IFERROR(INDEX('РП (ЛК 2.0)'!$E$26:$O$26,1,MATCH('Основной лист'!BUF$7,'РП (ЛК 2.0)'!$E$17:$O$17,0)),0)</f>
        <v>0</v>
      </c>
      <c r="BUG8" s="878">
        <f>IFERROR(INDEX('РП (ЛК 2.0)'!$E$26:$O$26,1,MATCH('Основной лист'!BUG$7,'РП (ЛК 2.0)'!$E$17:$O$17,0)),0)</f>
        <v>0</v>
      </c>
      <c r="BUH8" s="878">
        <f>IFERROR(INDEX('РП (ЛК 2.0)'!$E$26:$O$26,1,MATCH('Основной лист'!BUH$7,'РП (ЛК 2.0)'!$E$17:$O$17,0)),0)</f>
        <v>0</v>
      </c>
      <c r="BUI8" s="878">
        <f>IFERROR(INDEX('РП (ЛК 2.0)'!$E$26:$O$26,1,MATCH('Основной лист'!BUI$7,'РП (ЛК 2.0)'!$E$17:$O$17,0)),0)</f>
        <v>0</v>
      </c>
      <c r="BUJ8" s="878">
        <f>IFERROR(INDEX('РП (ЛК 2.0)'!$E$26:$O$26,1,MATCH('Основной лист'!BUJ$7,'РП (ЛК 2.0)'!$E$17:$O$17,0)),0)</f>
        <v>0</v>
      </c>
      <c r="BUK8" s="878">
        <f>IFERROR(INDEX('РП (ЛК 2.0)'!$E$26:$O$26,1,MATCH('Основной лист'!BUK$7,'РП (ЛК 2.0)'!$E$17:$O$17,0)),0)</f>
        <v>0</v>
      </c>
      <c r="BUL8" s="878">
        <f>IFERROR(INDEX('РП (ЛК 2.0)'!$E$26:$O$26,1,MATCH('Основной лист'!BUL$7,'РП (ЛК 2.0)'!$E$17:$O$17,0)),0)</f>
        <v>0</v>
      </c>
      <c r="BUM8" s="878">
        <f>IFERROR(INDEX('РП (ЛК 2.0)'!$E$26:$O$26,1,MATCH('Основной лист'!BUM$7,'РП (ЛК 2.0)'!$E$17:$O$17,0)),0)</f>
        <v>0</v>
      </c>
      <c r="BUN8" s="878">
        <f>IFERROR(INDEX('РП (ЛК 2.0)'!$E$26:$O$26,1,MATCH('Основной лист'!BUN$7,'РП (ЛК 2.0)'!$E$17:$O$17,0)),0)</f>
        <v>0</v>
      </c>
      <c r="BUO8" s="878">
        <f>IFERROR(INDEX('РП (ЛК 2.0)'!$E$26:$O$26,1,MATCH('Основной лист'!BUO$7,'РП (ЛК 2.0)'!$E$17:$O$17,0)),0)</f>
        <v>0</v>
      </c>
      <c r="BUP8" s="878">
        <f>IFERROR(INDEX('РП (ЛК 2.0)'!$E$26:$O$26,1,MATCH('Основной лист'!BUP$7,'РП (ЛК 2.0)'!$E$17:$O$17,0)),0)</f>
        <v>0</v>
      </c>
      <c r="BUQ8" s="878">
        <f>IFERROR(INDEX('РП (ЛК 2.0)'!$E$26:$O$26,1,MATCH('Основной лист'!BUQ$7,'РП (ЛК 2.0)'!$E$17:$O$17,0)),0)</f>
        <v>0</v>
      </c>
      <c r="BUR8" s="878">
        <f>IFERROR(INDEX('РП (ЛК 2.0)'!$E$26:$O$26,1,MATCH('Основной лист'!BUR$7,'РП (ЛК 2.0)'!$E$17:$O$17,0)),0)</f>
        <v>0</v>
      </c>
      <c r="BUS8" s="878">
        <f>IFERROR(INDEX('РП (ЛК 2.0)'!$E$26:$O$26,1,MATCH('Основной лист'!BUS$7,'РП (ЛК 2.0)'!$E$17:$O$17,0)),0)</f>
        <v>0</v>
      </c>
      <c r="BUT8" s="878">
        <f>IFERROR(INDEX('РП (ЛК 2.0)'!$E$26:$O$26,1,MATCH('Основной лист'!BUT$7,'РП (ЛК 2.0)'!$E$17:$O$17,0)),0)</f>
        <v>0</v>
      </c>
      <c r="BUU8" s="878">
        <f>IFERROR(INDEX('РП (ЛК 2.0)'!$E$26:$O$26,1,MATCH('Основной лист'!BUU$7,'РП (ЛК 2.0)'!$E$17:$O$17,0)),0)</f>
        <v>0</v>
      </c>
      <c r="BUV8" s="878">
        <f>IFERROR(INDEX('РП (ЛК 2.0)'!$E$26:$O$26,1,MATCH('Основной лист'!BUV$7,'РП (ЛК 2.0)'!$E$17:$O$17,0)),0)</f>
        <v>0</v>
      </c>
      <c r="BUW8" s="878">
        <f>IFERROR(INDEX('РП (ЛК 2.0)'!$E$26:$O$26,1,MATCH('Основной лист'!BUW$7,'РП (ЛК 2.0)'!$E$17:$O$17,0)),0)</f>
        <v>0</v>
      </c>
      <c r="BUX8" s="878">
        <f>IFERROR(INDEX('РП (ЛК 2.0)'!$E$26:$O$26,1,MATCH('Основной лист'!BUX$7,'РП (ЛК 2.0)'!$E$17:$O$17,0)),0)</f>
        <v>0</v>
      </c>
      <c r="BUY8" s="878">
        <f>IFERROR(INDEX('РП (ЛК 2.0)'!$E$26:$O$26,1,MATCH('Основной лист'!BUY$7,'РП (ЛК 2.0)'!$E$17:$O$17,0)),0)</f>
        <v>0</v>
      </c>
      <c r="BUZ8" s="878">
        <f>IFERROR(INDEX('РП (ЛК 2.0)'!$E$26:$O$26,1,MATCH('Основной лист'!BUZ$7,'РП (ЛК 2.0)'!$E$17:$O$17,0)),0)</f>
        <v>0</v>
      </c>
      <c r="BVA8" s="878">
        <f>IFERROR(INDEX('РП (ЛК 2.0)'!$E$26:$O$26,1,MATCH('Основной лист'!BVA$7,'РП (ЛК 2.0)'!$E$17:$O$17,0)),0)</f>
        <v>0</v>
      </c>
      <c r="BVB8" s="878">
        <f>IFERROR(INDEX('РП (ЛК 2.0)'!$E$26:$O$26,1,MATCH('Основной лист'!BVB$7,'РП (ЛК 2.0)'!$E$17:$O$17,0)),0)</f>
        <v>0</v>
      </c>
      <c r="BVC8" s="878">
        <f>IFERROR(INDEX('РП (ЛК 2.0)'!$E$26:$O$26,1,MATCH('Основной лист'!BVC$7,'РП (ЛК 2.0)'!$E$17:$O$17,0)),0)</f>
        <v>0</v>
      </c>
      <c r="BVD8" s="878">
        <f>IFERROR(INDEX('РП (ЛК 2.0)'!$E$26:$O$26,1,MATCH('Основной лист'!BVD$7,'РП (ЛК 2.0)'!$E$17:$O$17,0)),0)</f>
        <v>0</v>
      </c>
      <c r="BVE8" s="878">
        <f>IFERROR(INDEX('РП (ЛК 2.0)'!$E$26:$O$26,1,MATCH('Основной лист'!BVE$7,'РП (ЛК 2.0)'!$E$17:$O$17,0)),0)</f>
        <v>0</v>
      </c>
      <c r="BVF8" s="878">
        <f>IFERROR(INDEX('РП (ЛК 2.0)'!$E$26:$O$26,1,MATCH('Основной лист'!BVF$7,'РП (ЛК 2.0)'!$E$17:$O$17,0)),0)</f>
        <v>0</v>
      </c>
      <c r="BVG8" s="878">
        <f>IFERROR(INDEX('РП (ЛК 2.0)'!$E$26:$O$26,1,MATCH('Основной лист'!BVG$7,'РП (ЛК 2.0)'!$E$17:$O$17,0)),0)</f>
        <v>0</v>
      </c>
      <c r="BVH8" s="878">
        <f>IFERROR(INDEX('РП (ЛК 2.0)'!$E$26:$O$26,1,MATCH('Основной лист'!BVH$7,'РП (ЛК 2.0)'!$E$17:$O$17,0)),0)</f>
        <v>0</v>
      </c>
      <c r="BVI8" s="878">
        <f>IFERROR(INDEX('РП (ЛК 2.0)'!$E$26:$O$26,1,MATCH('Основной лист'!BVI$7,'РП (ЛК 2.0)'!$E$17:$O$17,0)),0)</f>
        <v>0</v>
      </c>
      <c r="BVJ8" s="878">
        <f>IFERROR(INDEX('РП (ЛК 2.0)'!$E$26:$O$26,1,MATCH('Основной лист'!BVJ$7,'РП (ЛК 2.0)'!$E$17:$O$17,0)),0)</f>
        <v>0</v>
      </c>
      <c r="BVK8" s="878">
        <f>IFERROR(INDEX('РП (ЛК 2.0)'!$E$26:$O$26,1,MATCH('Основной лист'!BVK$7,'РП (ЛК 2.0)'!$E$17:$O$17,0)),0)</f>
        <v>0</v>
      </c>
      <c r="BVL8" s="878">
        <f>IFERROR(INDEX('РП (ЛК 2.0)'!$E$26:$O$26,1,MATCH('Основной лист'!BVL$7,'РП (ЛК 2.0)'!$E$17:$O$17,0)),0)</f>
        <v>0</v>
      </c>
      <c r="BVM8" s="878">
        <f>IFERROR(INDEX('РП (ЛК 2.0)'!$E$26:$O$26,1,MATCH('Основной лист'!BVM$7,'РП (ЛК 2.0)'!$E$17:$O$17,0)),0)</f>
        <v>0</v>
      </c>
      <c r="BVN8" s="878">
        <f>IFERROR(INDEX('РП (ЛК 2.0)'!$E$26:$O$26,1,MATCH('Основной лист'!BVN$7,'РП (ЛК 2.0)'!$E$17:$O$17,0)),0)</f>
        <v>0</v>
      </c>
      <c r="BVO8" s="878">
        <f>IFERROR(INDEX('РП (ЛК 2.0)'!$E$26:$O$26,1,MATCH('Основной лист'!BVO$7,'РП (ЛК 2.0)'!$E$17:$O$17,0)),0)</f>
        <v>0</v>
      </c>
      <c r="BVP8" s="878">
        <f>IFERROR(INDEX('РП (ЛК 2.0)'!$E$26:$O$26,1,MATCH('Основной лист'!BVP$7,'РП (ЛК 2.0)'!$E$17:$O$17,0)),0)</f>
        <v>0</v>
      </c>
      <c r="BVQ8" s="878">
        <f>IFERROR(INDEX('РП (ЛК 2.0)'!$E$26:$O$26,1,MATCH('Основной лист'!BVQ$7,'РП (ЛК 2.0)'!$E$17:$O$17,0)),0)</f>
        <v>0</v>
      </c>
      <c r="BVR8" s="878">
        <f>IFERROR(INDEX('РП (ЛК 2.0)'!$E$26:$O$26,1,MATCH('Основной лист'!BVR$7,'РП (ЛК 2.0)'!$E$17:$O$17,0)),0)</f>
        <v>0</v>
      </c>
      <c r="BVS8" s="878">
        <f>IFERROR(INDEX('РП (ЛК 2.0)'!$E$26:$O$26,1,MATCH('Основной лист'!BVS$7,'РП (ЛК 2.0)'!$E$17:$O$17,0)),0)</f>
        <v>0</v>
      </c>
      <c r="BVT8" s="878">
        <f>IFERROR(INDEX('РП (ЛК 2.0)'!$E$26:$O$26,1,MATCH('Основной лист'!BVT$7,'РП (ЛК 2.0)'!$E$17:$O$17,0)),0)</f>
        <v>0</v>
      </c>
      <c r="BVU8" s="878">
        <f>IFERROR(INDEX('РП (ЛК 2.0)'!$E$26:$O$26,1,MATCH('Основной лист'!BVU$7,'РП (ЛК 2.0)'!$E$17:$O$17,0)),0)</f>
        <v>0</v>
      </c>
      <c r="BVV8" s="878">
        <f>IFERROR(INDEX('РП (ЛК 2.0)'!$E$26:$O$26,1,MATCH('Основной лист'!BVV$7,'РП (ЛК 2.0)'!$E$17:$O$17,0)),0)</f>
        <v>0</v>
      </c>
      <c r="BVW8" s="878">
        <f>IFERROR(INDEX('РП (ЛК 2.0)'!$E$26:$O$26,1,MATCH('Основной лист'!BVW$7,'РП (ЛК 2.0)'!$E$17:$O$17,0)),0)</f>
        <v>0</v>
      </c>
      <c r="BVX8" s="878">
        <f>IFERROR(INDEX('РП (ЛК 2.0)'!$E$26:$O$26,1,MATCH('Основной лист'!BVX$7,'РП (ЛК 2.0)'!$E$17:$O$17,0)),0)</f>
        <v>0</v>
      </c>
      <c r="BVY8" s="878">
        <f>IFERROR(INDEX('РП (ЛК 2.0)'!$E$26:$O$26,1,MATCH('Основной лист'!BVY$7,'РП (ЛК 2.0)'!$E$17:$O$17,0)),0)</f>
        <v>0</v>
      </c>
      <c r="BVZ8" s="878">
        <f>IFERROR(INDEX('РП (ЛК 2.0)'!$E$26:$O$26,1,MATCH('Основной лист'!BVZ$7,'РП (ЛК 2.0)'!$E$17:$O$17,0)),0)</f>
        <v>0</v>
      </c>
      <c r="BWA8" s="878">
        <f>IFERROR(INDEX('РП (ЛК 2.0)'!$E$26:$O$26,1,MATCH('Основной лист'!BWA$7,'РП (ЛК 2.0)'!$E$17:$O$17,0)),0)</f>
        <v>0</v>
      </c>
      <c r="BWB8" s="878">
        <f>IFERROR(INDEX('РП (ЛК 2.0)'!$E$26:$O$26,1,MATCH('Основной лист'!BWB$7,'РП (ЛК 2.0)'!$E$17:$O$17,0)),0)</f>
        <v>0</v>
      </c>
      <c r="BWC8" s="878">
        <f>IFERROR(INDEX('РП (ЛК 2.0)'!$E$26:$O$26,1,MATCH('Основной лист'!BWC$7,'РП (ЛК 2.0)'!$E$17:$O$17,0)),0)</f>
        <v>0</v>
      </c>
      <c r="BWD8" s="878">
        <f>IFERROR(INDEX('РП (ЛК 2.0)'!$E$26:$O$26,1,MATCH('Основной лист'!BWD$7,'РП (ЛК 2.0)'!$E$17:$O$17,0)),0)</f>
        <v>0</v>
      </c>
      <c r="BWE8" s="878">
        <f>IFERROR(INDEX('РП (ЛК 2.0)'!$E$26:$O$26,1,MATCH('Основной лист'!BWE$7,'РП (ЛК 2.0)'!$E$17:$O$17,0)),0)</f>
        <v>0</v>
      </c>
      <c r="BWF8" s="878">
        <f>IFERROR(INDEX('РП (ЛК 2.0)'!$E$26:$O$26,1,MATCH('Основной лист'!BWF$7,'РП (ЛК 2.0)'!$E$17:$O$17,0)),0)</f>
        <v>0</v>
      </c>
      <c r="BWG8" s="878">
        <f>IFERROR(INDEX('РП (ЛК 2.0)'!$E$26:$O$26,1,MATCH('Основной лист'!BWG$7,'РП (ЛК 2.0)'!$E$17:$O$17,0)),0)</f>
        <v>0</v>
      </c>
      <c r="BWH8" s="878">
        <f>IFERROR(INDEX('РП (ЛК 2.0)'!$E$26:$O$26,1,MATCH('Основной лист'!BWH$7,'РП (ЛК 2.0)'!$E$17:$O$17,0)),0)</f>
        <v>0</v>
      </c>
      <c r="BWI8" s="878">
        <f>IFERROR(INDEX('РП (ЛК 2.0)'!$E$26:$O$26,1,MATCH('Основной лист'!BWI$7,'РП (ЛК 2.0)'!$E$17:$O$17,0)),0)</f>
        <v>0</v>
      </c>
      <c r="BWJ8" s="878">
        <f>IFERROR(INDEX('РП (ЛК 2.0)'!$E$26:$O$26,1,MATCH('Основной лист'!BWJ$7,'РП (ЛК 2.0)'!$E$17:$O$17,0)),0)</f>
        <v>0</v>
      </c>
      <c r="BWK8" s="878">
        <f>IFERROR(INDEX('РП (ЛК 2.0)'!$E$26:$O$26,1,MATCH('Основной лист'!BWK$7,'РП (ЛК 2.0)'!$E$17:$O$17,0)),0)</f>
        <v>0</v>
      </c>
      <c r="BWL8" s="878">
        <f>IFERROR(INDEX('РП (ЛК 2.0)'!$E$26:$O$26,1,MATCH('Основной лист'!BWL$7,'РП (ЛК 2.0)'!$E$17:$O$17,0)),0)</f>
        <v>0</v>
      </c>
      <c r="BWM8" s="878">
        <f>IFERROR(INDEX('РП (ЛК 2.0)'!$E$26:$O$26,1,MATCH('Основной лист'!BWM$7,'РП (ЛК 2.0)'!$E$17:$O$17,0)),0)</f>
        <v>0</v>
      </c>
      <c r="BWN8" s="878">
        <f>IFERROR(INDEX('РП (ЛК 2.0)'!$E$26:$O$26,1,MATCH('Основной лист'!BWN$7,'РП (ЛК 2.0)'!$E$17:$O$17,0)),0)</f>
        <v>0</v>
      </c>
      <c r="BWO8" s="878">
        <f>IFERROR(INDEX('РП (ЛК 2.0)'!$E$26:$O$26,1,MATCH('Основной лист'!BWO$7,'РП (ЛК 2.0)'!$E$17:$O$17,0)),0)</f>
        <v>0</v>
      </c>
      <c r="BWP8" s="878">
        <f>IFERROR(INDEX('РП (ЛК 2.0)'!$E$26:$O$26,1,MATCH('Основной лист'!BWP$7,'РП (ЛК 2.0)'!$E$17:$O$17,0)),0)</f>
        <v>0</v>
      </c>
      <c r="BWQ8" s="878">
        <f>IFERROR(INDEX('РП (ЛК 2.0)'!$E$26:$O$26,1,MATCH('Основной лист'!BWQ$7,'РП (ЛК 2.0)'!$E$17:$O$17,0)),0)</f>
        <v>0</v>
      </c>
      <c r="BWR8" s="878">
        <f>IFERROR(INDEX('РП (ЛК 2.0)'!$E$26:$O$26,1,MATCH('Основной лист'!BWR$7,'РП (ЛК 2.0)'!$E$17:$O$17,0)),0)</f>
        <v>0</v>
      </c>
      <c r="BWS8" s="878">
        <f>IFERROR(INDEX('РП (ЛК 2.0)'!$E$26:$O$26,1,MATCH('Основной лист'!BWS$7,'РП (ЛК 2.0)'!$E$17:$O$17,0)),0)</f>
        <v>0</v>
      </c>
      <c r="BWT8" s="878">
        <f>IFERROR(INDEX('РП (ЛК 2.0)'!$E$26:$O$26,1,MATCH('Основной лист'!BWT$7,'РП (ЛК 2.0)'!$E$17:$O$17,0)),0)</f>
        <v>0</v>
      </c>
      <c r="BWU8" s="878">
        <f>IFERROR(INDEX('РП (ЛК 2.0)'!$E$26:$O$26,1,MATCH('Основной лист'!BWU$7,'РП (ЛК 2.0)'!$E$17:$O$17,0)),0)</f>
        <v>0</v>
      </c>
      <c r="BWV8" s="878">
        <f>IFERROR(INDEX('РП (ЛК 2.0)'!$E$26:$O$26,1,MATCH('Основной лист'!BWV$7,'РП (ЛК 2.0)'!$E$17:$O$17,0)),0)</f>
        <v>0</v>
      </c>
      <c r="BWW8" s="878">
        <f>IFERROR(INDEX('РП (ЛК 2.0)'!$E$26:$O$26,1,MATCH('Основной лист'!BWW$7,'РП (ЛК 2.0)'!$E$17:$O$17,0)),0)</f>
        <v>0</v>
      </c>
      <c r="BWX8" s="878">
        <f>IFERROR(INDEX('РП (ЛК 2.0)'!$E$26:$O$26,1,MATCH('Основной лист'!BWX$7,'РП (ЛК 2.0)'!$E$17:$O$17,0)),0)</f>
        <v>0</v>
      </c>
      <c r="BWY8" s="878">
        <f>IFERROR(INDEX('РП (ЛК 2.0)'!$E$26:$O$26,1,MATCH('Основной лист'!BWY$7,'РП (ЛК 2.0)'!$E$17:$O$17,0)),0)</f>
        <v>0</v>
      </c>
      <c r="BWZ8" s="878">
        <f>IFERROR(INDEX('РП (ЛК 2.0)'!$E$26:$O$26,1,MATCH('Основной лист'!BWZ$7,'РП (ЛК 2.0)'!$E$17:$O$17,0)),0)</f>
        <v>0</v>
      </c>
      <c r="BXA8" s="878">
        <f>IFERROR(INDEX('РП (ЛК 2.0)'!$E$26:$O$26,1,MATCH('Основной лист'!BXA$7,'РП (ЛК 2.0)'!$E$17:$O$17,0)),0)</f>
        <v>0</v>
      </c>
      <c r="BXB8" s="878">
        <f>IFERROR(INDEX('РП (ЛК 2.0)'!$E$26:$O$26,1,MATCH('Основной лист'!BXB$7,'РП (ЛК 2.0)'!$E$17:$O$17,0)),0)</f>
        <v>0</v>
      </c>
      <c r="BXC8" s="878">
        <f>IFERROR(INDEX('РП (ЛК 2.0)'!$E$26:$O$26,1,MATCH('Основной лист'!BXC$7,'РП (ЛК 2.0)'!$E$17:$O$17,0)),0)</f>
        <v>0</v>
      </c>
      <c r="BXD8" s="878">
        <f>IFERROR(INDEX('РП (ЛК 2.0)'!$E$26:$O$26,1,MATCH('Основной лист'!BXD$7,'РП (ЛК 2.0)'!$E$17:$O$17,0)),0)</f>
        <v>0</v>
      </c>
      <c r="BXE8" s="878">
        <f>IFERROR(INDEX('РП (ЛК 2.0)'!$E$26:$O$26,1,MATCH('Основной лист'!BXE$7,'РП (ЛК 2.0)'!$E$17:$O$17,0)),0)</f>
        <v>0</v>
      </c>
      <c r="BXF8" s="878">
        <f>IFERROR(INDEX('РП (ЛК 2.0)'!$E$26:$O$26,1,MATCH('Основной лист'!BXF$7,'РП (ЛК 2.0)'!$E$17:$O$17,0)),0)</f>
        <v>0</v>
      </c>
      <c r="BXG8" s="878">
        <f>IFERROR(INDEX('РП (ЛК 2.0)'!$E$26:$O$26,1,MATCH('Основной лист'!BXG$7,'РП (ЛК 2.0)'!$E$17:$O$17,0)),0)</f>
        <v>0</v>
      </c>
      <c r="BXH8" s="878">
        <f>IFERROR(INDEX('РП (ЛК 2.0)'!$E$26:$O$26,1,MATCH('Основной лист'!BXH$7,'РП (ЛК 2.0)'!$E$17:$O$17,0)),0)</f>
        <v>0</v>
      </c>
      <c r="BXI8" s="878">
        <f>IFERROR(INDEX('РП (ЛК 2.0)'!$E$26:$O$26,1,MATCH('Основной лист'!BXI$7,'РП (ЛК 2.0)'!$E$17:$O$17,0)),0)</f>
        <v>0</v>
      </c>
      <c r="BXJ8" s="878">
        <f>IFERROR(INDEX('РП (ЛК 2.0)'!$E$26:$O$26,1,MATCH('Основной лист'!BXJ$7,'РП (ЛК 2.0)'!$E$17:$O$17,0)),0)</f>
        <v>0</v>
      </c>
      <c r="BXK8" s="878">
        <f>IFERROR(INDEX('РП (ЛК 2.0)'!$E$26:$O$26,1,MATCH('Основной лист'!BXK$7,'РП (ЛК 2.0)'!$E$17:$O$17,0)),0)</f>
        <v>0</v>
      </c>
      <c r="BXL8" s="878">
        <f>IFERROR(INDEX('РП (ЛК 2.0)'!$E$26:$O$26,1,MATCH('Основной лист'!BXL$7,'РП (ЛК 2.0)'!$E$17:$O$17,0)),0)</f>
        <v>0</v>
      </c>
      <c r="BXM8" s="878">
        <f>IFERROR(INDEX('РП (ЛК 2.0)'!$E$26:$O$26,1,MATCH('Основной лист'!BXM$7,'РП (ЛК 2.0)'!$E$17:$O$17,0)),0)</f>
        <v>0</v>
      </c>
      <c r="BXN8" s="878">
        <f>IFERROR(INDEX('РП (ЛК 2.0)'!$E$26:$O$26,1,MATCH('Основной лист'!BXN$7,'РП (ЛК 2.0)'!$E$17:$O$17,0)),0)</f>
        <v>0</v>
      </c>
      <c r="BXO8" s="878">
        <f>IFERROR(INDEX('РП (ЛК 2.0)'!$E$26:$O$26,1,MATCH('Основной лист'!BXO$7,'РП (ЛК 2.0)'!$E$17:$O$17,0)),0)</f>
        <v>0</v>
      </c>
      <c r="BXP8" s="878">
        <f>IFERROR(INDEX('РП (ЛК 2.0)'!$E$26:$O$26,1,MATCH('Основной лист'!BXP$7,'РП (ЛК 2.0)'!$E$17:$O$17,0)),0)</f>
        <v>0</v>
      </c>
      <c r="BXQ8" s="878">
        <f>IFERROR(INDEX('РП (ЛК 2.0)'!$E$26:$O$26,1,MATCH('Основной лист'!BXQ$7,'РП (ЛК 2.0)'!$E$17:$O$17,0)),0)</f>
        <v>0</v>
      </c>
      <c r="BXR8" s="878">
        <f>IFERROR(INDEX('РП (ЛК 2.0)'!$E$26:$O$26,1,MATCH('Основной лист'!BXR$7,'РП (ЛК 2.0)'!$E$17:$O$17,0)),0)</f>
        <v>0</v>
      </c>
      <c r="BXS8" s="878">
        <f>IFERROR(INDEX('РП (ЛК 2.0)'!$E$26:$O$26,1,MATCH('Основной лист'!BXS$7,'РП (ЛК 2.0)'!$E$17:$O$17,0)),0)</f>
        <v>0</v>
      </c>
      <c r="BXT8" s="878">
        <f>IFERROR(INDEX('РП (ЛК 2.0)'!$E$26:$O$26,1,MATCH('Основной лист'!BXT$7,'РП (ЛК 2.0)'!$E$17:$O$17,0)),0)</f>
        <v>0</v>
      </c>
      <c r="BXU8" s="878">
        <f>IFERROR(INDEX('РП (ЛК 2.0)'!$E$26:$O$26,1,MATCH('Основной лист'!BXU$7,'РП (ЛК 2.0)'!$E$17:$O$17,0)),0)</f>
        <v>0</v>
      </c>
      <c r="BXV8" s="878">
        <f>IFERROR(INDEX('РП (ЛК 2.0)'!$E$26:$O$26,1,MATCH('Основной лист'!BXV$7,'РП (ЛК 2.0)'!$E$17:$O$17,0)),0)</f>
        <v>0</v>
      </c>
      <c r="BXW8" s="878">
        <f>IFERROR(INDEX('РП (ЛК 2.0)'!$E$26:$O$26,1,MATCH('Основной лист'!BXW$7,'РП (ЛК 2.0)'!$E$17:$O$17,0)),0)</f>
        <v>0</v>
      </c>
      <c r="BXX8" s="878">
        <f>IFERROR(INDEX('РП (ЛК 2.0)'!$E$26:$O$26,1,MATCH('Основной лист'!BXX$7,'РП (ЛК 2.0)'!$E$17:$O$17,0)),0)</f>
        <v>0</v>
      </c>
      <c r="BXY8" s="878">
        <f>IFERROR(INDEX('РП (ЛК 2.0)'!$E$26:$O$26,1,MATCH('Основной лист'!BXY$7,'РП (ЛК 2.0)'!$E$17:$O$17,0)),0)</f>
        <v>0</v>
      </c>
      <c r="BXZ8" s="878">
        <f>IFERROR(INDEX('РП (ЛК 2.0)'!$E$26:$O$26,1,MATCH('Основной лист'!BXZ$7,'РП (ЛК 2.0)'!$E$17:$O$17,0)),0)</f>
        <v>0</v>
      </c>
      <c r="BYA8" s="878">
        <f>IFERROR(INDEX('РП (ЛК 2.0)'!$E$26:$O$26,1,MATCH('Основной лист'!BYA$7,'РП (ЛК 2.0)'!$E$17:$O$17,0)),0)</f>
        <v>0</v>
      </c>
      <c r="BYB8" s="878">
        <f>IFERROR(INDEX('РП (ЛК 2.0)'!$E$26:$O$26,1,MATCH('Основной лист'!BYB$7,'РП (ЛК 2.0)'!$E$17:$O$17,0)),0)</f>
        <v>0</v>
      </c>
      <c r="BYC8" s="878">
        <f>IFERROR(INDEX('РП (ЛК 2.0)'!$E$26:$O$26,1,MATCH('Основной лист'!BYC$7,'РП (ЛК 2.0)'!$E$17:$O$17,0)),0)</f>
        <v>0</v>
      </c>
      <c r="BYD8" s="878">
        <f>IFERROR(INDEX('РП (ЛК 2.0)'!$E$26:$O$26,1,MATCH('Основной лист'!BYD$7,'РП (ЛК 2.0)'!$E$17:$O$17,0)),0)</f>
        <v>0</v>
      </c>
      <c r="BYE8" s="878">
        <f>IFERROR(INDEX('РП (ЛК 2.0)'!$E$26:$O$26,1,MATCH('Основной лист'!BYE$7,'РП (ЛК 2.0)'!$E$17:$O$17,0)),0)</f>
        <v>0</v>
      </c>
      <c r="BYF8" s="878">
        <f>IFERROR(INDEX('РП (ЛК 2.0)'!$E$26:$O$26,1,MATCH('Основной лист'!BYF$7,'РП (ЛК 2.0)'!$E$17:$O$17,0)),0)</f>
        <v>0</v>
      </c>
      <c r="BYG8" s="878">
        <f>IFERROR(INDEX('РП (ЛК 2.0)'!$E$26:$O$26,1,MATCH('Основной лист'!BYG$7,'РП (ЛК 2.0)'!$E$17:$O$17,0)),0)</f>
        <v>0</v>
      </c>
      <c r="BYH8" s="878">
        <f>IFERROR(INDEX('РП (ЛК 2.0)'!$E$26:$O$26,1,MATCH('Основной лист'!BYH$7,'РП (ЛК 2.0)'!$E$17:$O$17,0)),0)</f>
        <v>0</v>
      </c>
      <c r="BYI8" s="878">
        <f>IFERROR(INDEX('РП (ЛК 2.0)'!$E$26:$O$26,1,MATCH('Основной лист'!BYI$7,'РП (ЛК 2.0)'!$E$17:$O$17,0)),0)</f>
        <v>0</v>
      </c>
      <c r="BYJ8" s="878">
        <f>IFERROR(INDEX('РП (ЛК 2.0)'!$E$26:$O$26,1,MATCH('Основной лист'!BYJ$7,'РП (ЛК 2.0)'!$E$17:$O$17,0)),0)</f>
        <v>0</v>
      </c>
      <c r="BYK8" s="878">
        <f>IFERROR(INDEX('РП (ЛК 2.0)'!$E$26:$O$26,1,MATCH('Основной лист'!BYK$7,'РП (ЛК 2.0)'!$E$17:$O$17,0)),0)</f>
        <v>0</v>
      </c>
      <c r="BYL8" s="878">
        <f>IFERROR(INDEX('РП (ЛК 2.0)'!$E$26:$O$26,1,MATCH('Основной лист'!BYL$7,'РП (ЛК 2.0)'!$E$17:$O$17,0)),0)</f>
        <v>0</v>
      </c>
      <c r="BYM8" s="878">
        <f>IFERROR(INDEX('РП (ЛК 2.0)'!$E$26:$O$26,1,MATCH('Основной лист'!BYM$7,'РП (ЛК 2.0)'!$E$17:$O$17,0)),0)</f>
        <v>0</v>
      </c>
      <c r="BYN8" s="878">
        <f>IFERROR(INDEX('РП (ЛК 2.0)'!$E$26:$O$26,1,MATCH('Основной лист'!BYN$7,'РП (ЛК 2.0)'!$E$17:$O$17,0)),0)</f>
        <v>0</v>
      </c>
      <c r="BYO8" s="878">
        <f>IFERROR(INDEX('РП (ЛК 2.0)'!$E$26:$O$26,1,MATCH('Основной лист'!BYO$7,'РП (ЛК 2.0)'!$E$17:$O$17,0)),0)</f>
        <v>0</v>
      </c>
      <c r="BYP8" s="878">
        <f>IFERROR(INDEX('РП (ЛК 2.0)'!$E$26:$O$26,1,MATCH('Основной лист'!BYP$7,'РП (ЛК 2.0)'!$E$17:$O$17,0)),0)</f>
        <v>0</v>
      </c>
      <c r="BYQ8" s="878">
        <f>IFERROR(INDEX('РП (ЛК 2.0)'!$E$26:$O$26,1,MATCH('Основной лист'!BYQ$7,'РП (ЛК 2.0)'!$E$17:$O$17,0)),0)</f>
        <v>0</v>
      </c>
      <c r="BYR8" s="878">
        <f>IFERROR(INDEX('РП (ЛК 2.0)'!$E$26:$O$26,1,MATCH('Основной лист'!BYR$7,'РП (ЛК 2.0)'!$E$17:$O$17,0)),0)</f>
        <v>0</v>
      </c>
      <c r="BYS8" s="878">
        <f>IFERROR(INDEX('РП (ЛК 2.0)'!$E$26:$O$26,1,MATCH('Основной лист'!BYS$7,'РП (ЛК 2.0)'!$E$17:$O$17,0)),0)</f>
        <v>0</v>
      </c>
      <c r="BYT8" s="878">
        <f>IFERROR(INDEX('РП (ЛК 2.0)'!$E$26:$O$26,1,MATCH('Основной лист'!BYT$7,'РП (ЛК 2.0)'!$E$17:$O$17,0)),0)</f>
        <v>0</v>
      </c>
      <c r="BYU8" s="878">
        <f>IFERROR(INDEX('РП (ЛК 2.0)'!$E$26:$O$26,1,MATCH('Основной лист'!BYU$7,'РП (ЛК 2.0)'!$E$17:$O$17,0)),0)</f>
        <v>0</v>
      </c>
      <c r="BYV8" s="878">
        <f>IFERROR(INDEX('РП (ЛК 2.0)'!$E$26:$O$26,1,MATCH('Основной лист'!BYV$7,'РП (ЛК 2.0)'!$E$17:$O$17,0)),0)</f>
        <v>0</v>
      </c>
      <c r="BYW8" s="878">
        <f>IFERROR(INDEX('РП (ЛК 2.0)'!$E$26:$O$26,1,MATCH('Основной лист'!BYW$7,'РП (ЛК 2.0)'!$E$17:$O$17,0)),0)</f>
        <v>0</v>
      </c>
      <c r="BYX8" s="878">
        <f>IFERROR(INDEX('РП (ЛК 2.0)'!$E$26:$O$26,1,MATCH('Основной лист'!BYX$7,'РП (ЛК 2.0)'!$E$17:$O$17,0)),0)</f>
        <v>0</v>
      </c>
      <c r="BYY8" s="878">
        <f>IFERROR(INDEX('РП (ЛК 2.0)'!$E$26:$O$26,1,MATCH('Основной лист'!BYY$7,'РП (ЛК 2.0)'!$E$17:$O$17,0)),0)</f>
        <v>0</v>
      </c>
      <c r="BYZ8" s="878">
        <f>IFERROR(INDEX('РП (ЛК 2.0)'!$E$26:$O$26,1,MATCH('Основной лист'!BYZ$7,'РП (ЛК 2.0)'!$E$17:$O$17,0)),0)</f>
        <v>0</v>
      </c>
      <c r="BZA8" s="878">
        <f>IFERROR(INDEX('РП (ЛК 2.0)'!$E$26:$O$26,1,MATCH('Основной лист'!BZA$7,'РП (ЛК 2.0)'!$E$17:$O$17,0)),0)</f>
        <v>0</v>
      </c>
      <c r="BZB8" s="878">
        <f>IFERROR(INDEX('РП (ЛК 2.0)'!$E$26:$O$26,1,MATCH('Основной лист'!BZB$7,'РП (ЛК 2.0)'!$E$17:$O$17,0)),0)</f>
        <v>0</v>
      </c>
      <c r="BZC8" s="878">
        <f>IFERROR(INDEX('РП (ЛК 2.0)'!$E$26:$O$26,1,MATCH('Основной лист'!BZC$7,'РП (ЛК 2.0)'!$E$17:$O$17,0)),0)</f>
        <v>0</v>
      </c>
      <c r="BZD8" s="878">
        <f>IFERROR(INDEX('РП (ЛК 2.0)'!$E$26:$O$26,1,MATCH('Основной лист'!BZD$7,'РП (ЛК 2.0)'!$E$17:$O$17,0)),0)</f>
        <v>0</v>
      </c>
      <c r="BZE8" s="878">
        <f>IFERROR(INDEX('РП (ЛК 2.0)'!$E$26:$O$26,1,MATCH('Основной лист'!BZE$7,'РП (ЛК 2.0)'!$E$17:$O$17,0)),0)</f>
        <v>0</v>
      </c>
      <c r="BZF8" s="878">
        <f>IFERROR(INDEX('РП (ЛК 2.0)'!$E$26:$O$26,1,MATCH('Основной лист'!BZF$7,'РП (ЛК 2.0)'!$E$17:$O$17,0)),0)</f>
        <v>0</v>
      </c>
      <c r="BZG8" s="878">
        <f>IFERROR(INDEX('РП (ЛК 2.0)'!$E$26:$O$26,1,MATCH('Основной лист'!BZG$7,'РП (ЛК 2.0)'!$E$17:$O$17,0)),0)</f>
        <v>0</v>
      </c>
      <c r="BZH8" s="878">
        <f>IFERROR(INDEX('РП (ЛК 2.0)'!$E$26:$O$26,1,MATCH('Основной лист'!BZH$7,'РП (ЛК 2.0)'!$E$17:$O$17,0)),0)</f>
        <v>0</v>
      </c>
      <c r="BZI8" s="878">
        <f>IFERROR(INDEX('РП (ЛК 2.0)'!$E$26:$O$26,1,MATCH('Основной лист'!BZI$7,'РП (ЛК 2.0)'!$E$17:$O$17,0)),0)</f>
        <v>0</v>
      </c>
      <c r="BZJ8" s="878">
        <f>IFERROR(INDEX('РП (ЛК 2.0)'!$E$26:$O$26,1,MATCH('Основной лист'!BZJ$7,'РП (ЛК 2.0)'!$E$17:$O$17,0)),0)</f>
        <v>0</v>
      </c>
      <c r="BZK8" s="878">
        <f>IFERROR(INDEX('РП (ЛК 2.0)'!$E$26:$O$26,1,MATCH('Основной лист'!BZK$7,'РП (ЛК 2.0)'!$E$17:$O$17,0)),0)</f>
        <v>0</v>
      </c>
      <c r="BZL8" s="878">
        <f>IFERROR(INDEX('РП (ЛК 2.0)'!$E$26:$O$26,1,MATCH('Основной лист'!BZL$7,'РП (ЛК 2.0)'!$E$17:$O$17,0)),0)</f>
        <v>0</v>
      </c>
      <c r="BZM8" s="878">
        <f>IFERROR(INDEX('РП (ЛК 2.0)'!$E$26:$O$26,1,MATCH('Основной лист'!BZM$7,'РП (ЛК 2.0)'!$E$17:$O$17,0)),0)</f>
        <v>0</v>
      </c>
      <c r="BZN8" s="878">
        <f>IFERROR(INDEX('РП (ЛК 2.0)'!$E$26:$O$26,1,MATCH('Основной лист'!BZN$7,'РП (ЛК 2.0)'!$E$17:$O$17,0)),0)</f>
        <v>0</v>
      </c>
      <c r="BZO8" s="878">
        <f>IFERROR(INDEX('РП (ЛК 2.0)'!$E$26:$O$26,1,MATCH('Основной лист'!BZO$7,'РП (ЛК 2.0)'!$E$17:$O$17,0)),0)</f>
        <v>0</v>
      </c>
      <c r="BZP8" s="878">
        <f>IFERROR(INDEX('РП (ЛК 2.0)'!$E$26:$O$26,1,MATCH('Основной лист'!BZP$7,'РП (ЛК 2.0)'!$E$17:$O$17,0)),0)</f>
        <v>0</v>
      </c>
      <c r="BZQ8" s="878">
        <f>IFERROR(INDEX('РП (ЛК 2.0)'!$E$26:$O$26,1,MATCH('Основной лист'!BZQ$7,'РП (ЛК 2.0)'!$E$17:$O$17,0)),0)</f>
        <v>0</v>
      </c>
      <c r="BZR8" s="878">
        <f>IFERROR(INDEX('РП (ЛК 2.0)'!$E$26:$O$26,1,MATCH('Основной лист'!BZR$7,'РП (ЛК 2.0)'!$E$17:$O$17,0)),0)</f>
        <v>0</v>
      </c>
      <c r="BZS8" s="878">
        <f>IFERROR(INDEX('РП (ЛК 2.0)'!$E$26:$O$26,1,MATCH('Основной лист'!BZS$7,'РП (ЛК 2.0)'!$E$17:$O$17,0)),0)</f>
        <v>0</v>
      </c>
      <c r="BZT8" s="878">
        <f>IFERROR(INDEX('РП (ЛК 2.0)'!$E$26:$O$26,1,MATCH('Основной лист'!BZT$7,'РП (ЛК 2.0)'!$E$17:$O$17,0)),0)</f>
        <v>0</v>
      </c>
      <c r="BZU8" s="878">
        <f>IFERROR(INDEX('РП (ЛК 2.0)'!$E$26:$O$26,1,MATCH('Основной лист'!BZU$7,'РП (ЛК 2.0)'!$E$17:$O$17,0)),0)</f>
        <v>0</v>
      </c>
      <c r="BZV8" s="878">
        <f>IFERROR(INDEX('РП (ЛК 2.0)'!$E$26:$O$26,1,MATCH('Основной лист'!BZV$7,'РП (ЛК 2.0)'!$E$17:$O$17,0)),0)</f>
        <v>0</v>
      </c>
      <c r="BZW8" s="878">
        <f>IFERROR(INDEX('РП (ЛК 2.0)'!$E$26:$O$26,1,MATCH('Основной лист'!BZW$7,'РП (ЛК 2.0)'!$E$17:$O$17,0)),0)</f>
        <v>0</v>
      </c>
      <c r="BZX8" s="878">
        <f>IFERROR(INDEX('РП (ЛК 2.0)'!$E$26:$O$26,1,MATCH('Основной лист'!BZX$7,'РП (ЛК 2.0)'!$E$17:$O$17,0)),0)</f>
        <v>0</v>
      </c>
      <c r="BZY8" s="878">
        <f>IFERROR(INDEX('РП (ЛК 2.0)'!$E$26:$O$26,1,MATCH('Основной лист'!BZY$7,'РП (ЛК 2.0)'!$E$17:$O$17,0)),0)</f>
        <v>0</v>
      </c>
      <c r="BZZ8" s="878">
        <f>IFERROR(INDEX('РП (ЛК 2.0)'!$E$26:$O$26,1,MATCH('Основной лист'!BZZ$7,'РП (ЛК 2.0)'!$E$17:$O$17,0)),0)</f>
        <v>0</v>
      </c>
      <c r="CAA8" s="878">
        <f>IFERROR(INDEX('РП (ЛК 2.0)'!$E$26:$O$26,1,MATCH('Основной лист'!CAA$7,'РП (ЛК 2.0)'!$E$17:$O$17,0)),0)</f>
        <v>0</v>
      </c>
      <c r="CAB8" s="878">
        <f>IFERROR(INDEX('РП (ЛК 2.0)'!$E$26:$O$26,1,MATCH('Основной лист'!CAB$7,'РП (ЛК 2.0)'!$E$17:$O$17,0)),0)</f>
        <v>0</v>
      </c>
      <c r="CAC8" s="878">
        <f>IFERROR(INDEX('РП (ЛК 2.0)'!$E$26:$O$26,1,MATCH('Основной лист'!CAC$7,'РП (ЛК 2.0)'!$E$17:$O$17,0)),0)</f>
        <v>0</v>
      </c>
      <c r="CAD8" s="878">
        <f>IFERROR(INDEX('РП (ЛК 2.0)'!$E$26:$O$26,1,MATCH('Основной лист'!CAD$7,'РП (ЛК 2.0)'!$E$17:$O$17,0)),0)</f>
        <v>0</v>
      </c>
      <c r="CAE8" s="878">
        <f>IFERROR(INDEX('РП (ЛК 2.0)'!$E$26:$O$26,1,MATCH('Основной лист'!CAE$7,'РП (ЛК 2.0)'!$E$17:$O$17,0)),0)</f>
        <v>0</v>
      </c>
      <c r="CAF8" s="878">
        <f>IFERROR(INDEX('РП (ЛК 2.0)'!$E$26:$O$26,1,MATCH('Основной лист'!CAF$7,'РП (ЛК 2.0)'!$E$17:$O$17,0)),0)</f>
        <v>0</v>
      </c>
      <c r="CAG8" s="878">
        <f>IFERROR(INDEX('РП (ЛК 2.0)'!$E$26:$O$26,1,MATCH('Основной лист'!CAG$7,'РП (ЛК 2.0)'!$E$17:$O$17,0)),0)</f>
        <v>0</v>
      </c>
      <c r="CAH8" s="878">
        <f>IFERROR(INDEX('РП (ЛК 2.0)'!$E$26:$O$26,1,MATCH('Основной лист'!CAH$7,'РП (ЛК 2.0)'!$E$17:$O$17,0)),0)</f>
        <v>0</v>
      </c>
      <c r="CAI8" s="878">
        <f>IFERROR(INDEX('РП (ЛК 2.0)'!$E$26:$O$26,1,MATCH('Основной лист'!CAI$7,'РП (ЛК 2.0)'!$E$17:$O$17,0)),0)</f>
        <v>0</v>
      </c>
      <c r="CAJ8" s="878">
        <f>IFERROR(INDEX('РП (ЛК 2.0)'!$E$26:$O$26,1,MATCH('Основной лист'!CAJ$7,'РП (ЛК 2.0)'!$E$17:$O$17,0)),0)</f>
        <v>0</v>
      </c>
      <c r="CAK8" s="878">
        <f>IFERROR(INDEX('РП (ЛК 2.0)'!$E$26:$O$26,1,MATCH('Основной лист'!CAK$7,'РП (ЛК 2.0)'!$E$17:$O$17,0)),0)</f>
        <v>0</v>
      </c>
      <c r="CAL8" s="878">
        <f>IFERROR(INDEX('РП (ЛК 2.0)'!$E$26:$O$26,1,MATCH('Основной лист'!CAL$7,'РП (ЛК 2.0)'!$E$17:$O$17,0)),0)</f>
        <v>0</v>
      </c>
      <c r="CAM8" s="878">
        <f>IFERROR(INDEX('РП (ЛК 2.0)'!$E$26:$O$26,1,MATCH('Основной лист'!CAM$7,'РП (ЛК 2.0)'!$E$17:$O$17,0)),0)</f>
        <v>0</v>
      </c>
      <c r="CAN8" s="878">
        <f>IFERROR(INDEX('РП (ЛК 2.0)'!$E$26:$O$26,1,MATCH('Основной лист'!CAN$7,'РП (ЛК 2.0)'!$E$17:$O$17,0)),0)</f>
        <v>0</v>
      </c>
      <c r="CAO8" s="878">
        <f>IFERROR(INDEX('РП (ЛК 2.0)'!$E$26:$O$26,1,MATCH('Основной лист'!CAO$7,'РП (ЛК 2.0)'!$E$17:$O$17,0)),0)</f>
        <v>0</v>
      </c>
      <c r="CAP8" s="878">
        <f>IFERROR(INDEX('РП (ЛК 2.0)'!$E$26:$O$26,1,MATCH('Основной лист'!CAP$7,'РП (ЛК 2.0)'!$E$17:$O$17,0)),0)</f>
        <v>0</v>
      </c>
      <c r="CAQ8" s="878">
        <f>IFERROR(INDEX('РП (ЛК 2.0)'!$E$26:$O$26,1,MATCH('Основной лист'!CAQ$7,'РП (ЛК 2.0)'!$E$17:$O$17,0)),0)</f>
        <v>0</v>
      </c>
      <c r="CAR8" s="878">
        <f>IFERROR(INDEX('РП (ЛК 2.0)'!$E$26:$O$26,1,MATCH('Основной лист'!CAR$7,'РП (ЛК 2.0)'!$E$17:$O$17,0)),0)</f>
        <v>0</v>
      </c>
      <c r="CAS8" s="878">
        <f>IFERROR(INDEX('РП (ЛК 2.0)'!$E$26:$O$26,1,MATCH('Основной лист'!CAS$7,'РП (ЛК 2.0)'!$E$17:$O$17,0)),0)</f>
        <v>0</v>
      </c>
      <c r="CAT8" s="878">
        <f>IFERROR(INDEX('РП (ЛК 2.0)'!$E$26:$O$26,1,MATCH('Основной лист'!CAT$7,'РП (ЛК 2.0)'!$E$17:$O$17,0)),0)</f>
        <v>0</v>
      </c>
      <c r="CAU8" s="878">
        <f>IFERROR(INDEX('РП (ЛК 2.0)'!$E$26:$O$26,1,MATCH('Основной лист'!CAU$7,'РП (ЛК 2.0)'!$E$17:$O$17,0)),0)</f>
        <v>0</v>
      </c>
      <c r="CAV8" s="878">
        <f>IFERROR(INDEX('РП (ЛК 2.0)'!$E$26:$O$26,1,MATCH('Основной лист'!CAV$7,'РП (ЛК 2.0)'!$E$17:$O$17,0)),0)</f>
        <v>0</v>
      </c>
      <c r="CAW8" s="878">
        <f>IFERROR(INDEX('РП (ЛК 2.0)'!$E$26:$O$26,1,MATCH('Основной лист'!CAW$7,'РП (ЛК 2.0)'!$E$17:$O$17,0)),0)</f>
        <v>0</v>
      </c>
      <c r="CAX8" s="878">
        <f>IFERROR(INDEX('РП (ЛК 2.0)'!$E$26:$O$26,1,MATCH('Основной лист'!CAX$7,'РП (ЛК 2.0)'!$E$17:$O$17,0)),0)</f>
        <v>0</v>
      </c>
      <c r="CAY8" s="878">
        <f>IFERROR(INDEX('РП (ЛК 2.0)'!$E$26:$O$26,1,MATCH('Основной лист'!CAY$7,'РП (ЛК 2.0)'!$E$17:$O$17,0)),0)</f>
        <v>0</v>
      </c>
      <c r="CAZ8" s="878">
        <f>IFERROR(INDEX('РП (ЛК 2.0)'!$E$26:$O$26,1,MATCH('Основной лист'!CAZ$7,'РП (ЛК 2.0)'!$E$17:$O$17,0)),0)</f>
        <v>0</v>
      </c>
      <c r="CBA8" s="878">
        <f>IFERROR(INDEX('РП (ЛК 2.0)'!$E$26:$O$26,1,MATCH('Основной лист'!CBA$7,'РП (ЛК 2.0)'!$E$17:$O$17,0)),0)</f>
        <v>0</v>
      </c>
      <c r="CBB8" s="878">
        <f>IFERROR(INDEX('РП (ЛК 2.0)'!$E$26:$O$26,1,MATCH('Основной лист'!CBB$7,'РП (ЛК 2.0)'!$E$17:$O$17,0)),0)</f>
        <v>0</v>
      </c>
      <c r="CBC8" s="878">
        <f>IFERROR(INDEX('РП (ЛК 2.0)'!$E$26:$O$26,1,MATCH('Основной лист'!CBC$7,'РП (ЛК 2.0)'!$E$17:$O$17,0)),0)</f>
        <v>0</v>
      </c>
      <c r="CBD8" s="878">
        <f>IFERROR(INDEX('РП (ЛК 2.0)'!$E$26:$O$26,1,MATCH('Основной лист'!CBD$7,'РП (ЛК 2.0)'!$E$17:$O$17,0)),0)</f>
        <v>0</v>
      </c>
      <c r="CBE8" s="878">
        <f>IFERROR(INDEX('РП (ЛК 2.0)'!$E$26:$O$26,1,MATCH('Основной лист'!CBE$7,'РП (ЛК 2.0)'!$E$17:$O$17,0)),0)</f>
        <v>0</v>
      </c>
      <c r="CBF8" s="878">
        <f>IFERROR(INDEX('РП (ЛК 2.0)'!$E$26:$O$26,1,MATCH('Основной лист'!CBF$7,'РП (ЛК 2.0)'!$E$17:$O$17,0)),0)</f>
        <v>0</v>
      </c>
      <c r="CBG8" s="878">
        <f>IFERROR(INDEX('РП (ЛК 2.0)'!$E$26:$O$26,1,MATCH('Основной лист'!CBG$7,'РП (ЛК 2.0)'!$E$17:$O$17,0)),0)</f>
        <v>0</v>
      </c>
      <c r="CBH8" s="878">
        <f>IFERROR(INDEX('РП (ЛК 2.0)'!$E$26:$O$26,1,MATCH('Основной лист'!CBH$7,'РП (ЛК 2.0)'!$E$17:$O$17,0)),0)</f>
        <v>0</v>
      </c>
      <c r="CBI8" s="878">
        <f>IFERROR(INDEX('РП (ЛК 2.0)'!$E$26:$O$26,1,MATCH('Основной лист'!CBI$7,'РП (ЛК 2.0)'!$E$17:$O$17,0)),0)</f>
        <v>0</v>
      </c>
      <c r="CBJ8" s="878">
        <f>IFERROR(INDEX('РП (ЛК 2.0)'!$E$26:$O$26,1,MATCH('Основной лист'!CBJ$7,'РП (ЛК 2.0)'!$E$17:$O$17,0)),0)</f>
        <v>0</v>
      </c>
      <c r="CBK8" s="878">
        <f>IFERROR(INDEX('РП (ЛК 2.0)'!$E$26:$O$26,1,MATCH('Основной лист'!CBK$7,'РП (ЛК 2.0)'!$E$17:$O$17,0)),0)</f>
        <v>0</v>
      </c>
      <c r="CBL8" s="878">
        <f>IFERROR(INDEX('РП (ЛК 2.0)'!$E$26:$O$26,1,MATCH('Основной лист'!CBL$7,'РП (ЛК 2.0)'!$E$17:$O$17,0)),0)</f>
        <v>0</v>
      </c>
      <c r="CBM8" s="878">
        <f>IFERROR(INDEX('РП (ЛК 2.0)'!$E$26:$O$26,1,MATCH('Основной лист'!CBM$7,'РП (ЛК 2.0)'!$E$17:$O$17,0)),0)</f>
        <v>0</v>
      </c>
      <c r="CBN8" s="878">
        <f>IFERROR(INDEX('РП (ЛК 2.0)'!$E$26:$O$26,1,MATCH('Основной лист'!CBN$7,'РП (ЛК 2.0)'!$E$17:$O$17,0)),0)</f>
        <v>0</v>
      </c>
      <c r="CBO8" s="878">
        <f>IFERROR(INDEX('РП (ЛК 2.0)'!$E$26:$O$26,1,MATCH('Основной лист'!CBO$7,'РП (ЛК 2.0)'!$E$17:$O$17,0)),0)</f>
        <v>0</v>
      </c>
      <c r="CBP8" s="878">
        <f>IFERROR(INDEX('РП (ЛК 2.0)'!$E$26:$O$26,1,MATCH('Основной лист'!CBP$7,'РП (ЛК 2.0)'!$E$17:$O$17,0)),0)</f>
        <v>0</v>
      </c>
      <c r="CBQ8" s="878">
        <f>IFERROR(INDEX('РП (ЛК 2.0)'!$E$26:$O$26,1,MATCH('Основной лист'!CBQ$7,'РП (ЛК 2.0)'!$E$17:$O$17,0)),0)</f>
        <v>0</v>
      </c>
      <c r="CBR8" s="878">
        <f>IFERROR(INDEX('РП (ЛК 2.0)'!$E$26:$O$26,1,MATCH('Основной лист'!CBR$7,'РП (ЛК 2.0)'!$E$17:$O$17,0)),0)</f>
        <v>0</v>
      </c>
      <c r="CBS8" s="878">
        <f>IFERROR(INDEX('РП (ЛК 2.0)'!$E$26:$O$26,1,MATCH('Основной лист'!CBS$7,'РП (ЛК 2.0)'!$E$17:$O$17,0)),0)</f>
        <v>0</v>
      </c>
      <c r="CBT8" s="878">
        <f>IFERROR(INDEX('РП (ЛК 2.0)'!$E$26:$O$26,1,MATCH('Основной лист'!CBT$7,'РП (ЛК 2.0)'!$E$17:$O$17,0)),0)</f>
        <v>0</v>
      </c>
      <c r="CBU8" s="878">
        <f>IFERROR(INDEX('РП (ЛК 2.0)'!$E$26:$O$26,1,MATCH('Основной лист'!CBU$7,'РП (ЛК 2.0)'!$E$17:$O$17,0)),0)</f>
        <v>0</v>
      </c>
      <c r="CBV8" s="878">
        <f>IFERROR(INDEX('РП (ЛК 2.0)'!$E$26:$O$26,1,MATCH('Основной лист'!CBV$7,'РП (ЛК 2.0)'!$E$17:$O$17,0)),0)</f>
        <v>0</v>
      </c>
      <c r="CBW8" s="878">
        <f>IFERROR(INDEX('РП (ЛК 2.0)'!$E$26:$O$26,1,MATCH('Основной лист'!CBW$7,'РП (ЛК 2.0)'!$E$17:$O$17,0)),0)</f>
        <v>0</v>
      </c>
      <c r="CBX8" s="878">
        <f>IFERROR(INDEX('РП (ЛК 2.0)'!$E$26:$O$26,1,MATCH('Основной лист'!CBX$7,'РП (ЛК 2.0)'!$E$17:$O$17,0)),0)</f>
        <v>0</v>
      </c>
      <c r="CBY8" s="878">
        <f>IFERROR(INDEX('РП (ЛК 2.0)'!$E$26:$O$26,1,MATCH('Основной лист'!CBY$7,'РП (ЛК 2.0)'!$E$17:$O$17,0)),0)</f>
        <v>0</v>
      </c>
      <c r="CBZ8" s="878">
        <f>IFERROR(INDEX('РП (ЛК 2.0)'!$E$26:$O$26,1,MATCH('Основной лист'!CBZ$7,'РП (ЛК 2.0)'!$E$17:$O$17,0)),0)</f>
        <v>0</v>
      </c>
      <c r="CCA8" s="878">
        <f>IFERROR(INDEX('РП (ЛК 2.0)'!$E$26:$O$26,1,MATCH('Основной лист'!CCA$7,'РП (ЛК 2.0)'!$E$17:$O$17,0)),0)</f>
        <v>0</v>
      </c>
      <c r="CCB8" s="878">
        <f>IFERROR(INDEX('РП (ЛК 2.0)'!$E$26:$O$26,1,MATCH('Основной лист'!CCB$7,'РП (ЛК 2.0)'!$E$17:$O$17,0)),0)</f>
        <v>0</v>
      </c>
      <c r="CCC8" s="878">
        <f>IFERROR(INDEX('РП (ЛК 2.0)'!$E$26:$O$26,1,MATCH('Основной лист'!CCC$7,'РП (ЛК 2.0)'!$E$17:$O$17,0)),0)</f>
        <v>0</v>
      </c>
      <c r="CCD8" s="878">
        <f>IFERROR(INDEX('РП (ЛК 2.0)'!$E$26:$O$26,1,MATCH('Основной лист'!CCD$7,'РП (ЛК 2.0)'!$E$17:$O$17,0)),0)</f>
        <v>0</v>
      </c>
      <c r="CCE8" s="878">
        <f>IFERROR(INDEX('РП (ЛК 2.0)'!$E$26:$O$26,1,MATCH('Основной лист'!CCE$7,'РП (ЛК 2.0)'!$E$17:$O$17,0)),0)</f>
        <v>0</v>
      </c>
      <c r="CCF8" s="878">
        <f>IFERROR(INDEX('РП (ЛК 2.0)'!$E$26:$O$26,1,MATCH('Основной лист'!CCF$7,'РП (ЛК 2.0)'!$E$17:$O$17,0)),0)</f>
        <v>0</v>
      </c>
      <c r="CCG8" s="878">
        <f>IFERROR(INDEX('РП (ЛК 2.0)'!$E$26:$O$26,1,MATCH('Основной лист'!CCG$7,'РП (ЛК 2.0)'!$E$17:$O$17,0)),0)</f>
        <v>0</v>
      </c>
      <c r="CCH8" s="878">
        <f>IFERROR(INDEX('РП (ЛК 2.0)'!$E$26:$O$26,1,MATCH('Основной лист'!CCH$7,'РП (ЛК 2.0)'!$E$17:$O$17,0)),0)</f>
        <v>0</v>
      </c>
      <c r="CCI8" s="878">
        <f>IFERROR(INDEX('РП (ЛК 2.0)'!$E$26:$O$26,1,MATCH('Основной лист'!CCI$7,'РП (ЛК 2.0)'!$E$17:$O$17,0)),0)</f>
        <v>0</v>
      </c>
      <c r="CCJ8" s="878">
        <f>IFERROR(INDEX('РП (ЛК 2.0)'!$E$26:$O$26,1,MATCH('Основной лист'!CCJ$7,'РП (ЛК 2.0)'!$E$17:$O$17,0)),0)</f>
        <v>0</v>
      </c>
      <c r="CCK8" s="878">
        <f>IFERROR(INDEX('РП (ЛК 2.0)'!$E$26:$O$26,1,MATCH('Основной лист'!CCK$7,'РП (ЛК 2.0)'!$E$17:$O$17,0)),0)</f>
        <v>0</v>
      </c>
      <c r="CCL8" s="878">
        <f>IFERROR(INDEX('РП (ЛК 2.0)'!$E$26:$O$26,1,MATCH('Основной лист'!CCL$7,'РП (ЛК 2.0)'!$E$17:$O$17,0)),0)</f>
        <v>0</v>
      </c>
      <c r="CCM8" s="878">
        <f>IFERROR(INDEX('РП (ЛК 2.0)'!$E$26:$O$26,1,MATCH('Основной лист'!CCM$7,'РП (ЛК 2.0)'!$E$17:$O$17,0)),0)</f>
        <v>0</v>
      </c>
      <c r="CCN8" s="878">
        <f>IFERROR(INDEX('РП (ЛК 2.0)'!$E$26:$O$26,1,MATCH('Основной лист'!CCN$7,'РП (ЛК 2.0)'!$E$17:$O$17,0)),0)</f>
        <v>0</v>
      </c>
      <c r="CCO8" s="878">
        <f>IFERROR(INDEX('РП (ЛК 2.0)'!$E$26:$O$26,1,MATCH('Основной лист'!CCO$7,'РП (ЛК 2.0)'!$E$17:$O$17,0)),0)</f>
        <v>0</v>
      </c>
      <c r="CCP8" s="878">
        <f>IFERROR(INDEX('РП (ЛК 2.0)'!$E$26:$O$26,1,MATCH('Основной лист'!CCP$7,'РП (ЛК 2.0)'!$E$17:$O$17,0)),0)</f>
        <v>0</v>
      </c>
      <c r="CCQ8" s="878">
        <f>IFERROR(INDEX('РП (ЛК 2.0)'!$E$26:$O$26,1,MATCH('Основной лист'!CCQ$7,'РП (ЛК 2.0)'!$E$17:$O$17,0)),0)</f>
        <v>0</v>
      </c>
      <c r="CCR8" s="878">
        <f>IFERROR(INDEX('РП (ЛК 2.0)'!$E$26:$O$26,1,MATCH('Основной лист'!CCR$7,'РП (ЛК 2.0)'!$E$17:$O$17,0)),0)</f>
        <v>0</v>
      </c>
      <c r="CCS8" s="878">
        <f>IFERROR(INDEX('РП (ЛК 2.0)'!$E$26:$O$26,1,MATCH('Основной лист'!CCS$7,'РП (ЛК 2.0)'!$E$17:$O$17,0)),0)</f>
        <v>0</v>
      </c>
      <c r="CCT8" s="878">
        <f>IFERROR(INDEX('РП (ЛК 2.0)'!$E$26:$O$26,1,MATCH('Основной лист'!CCT$7,'РП (ЛК 2.0)'!$E$17:$O$17,0)),0)</f>
        <v>0</v>
      </c>
      <c r="CCU8" s="878">
        <f>IFERROR(INDEX('РП (ЛК 2.0)'!$E$26:$O$26,1,MATCH('Основной лист'!CCU$7,'РП (ЛК 2.0)'!$E$17:$O$17,0)),0)</f>
        <v>0</v>
      </c>
      <c r="CCV8" s="878">
        <f>IFERROR(INDEX('РП (ЛК 2.0)'!$E$26:$O$26,1,MATCH('Основной лист'!CCV$7,'РП (ЛК 2.0)'!$E$17:$O$17,0)),0)</f>
        <v>0</v>
      </c>
      <c r="CCW8" s="878">
        <f>IFERROR(INDEX('РП (ЛК 2.0)'!$E$26:$O$26,1,MATCH('Основной лист'!CCW$7,'РП (ЛК 2.0)'!$E$17:$O$17,0)),0)</f>
        <v>0</v>
      </c>
      <c r="CCX8" s="878">
        <f>IFERROR(INDEX('РП (ЛК 2.0)'!$E$26:$O$26,1,MATCH('Основной лист'!CCX$7,'РП (ЛК 2.0)'!$E$17:$O$17,0)),0)</f>
        <v>0</v>
      </c>
      <c r="CCY8" s="878">
        <f>IFERROR(INDEX('РП (ЛК 2.0)'!$E$26:$O$26,1,MATCH('Основной лист'!CCY$7,'РП (ЛК 2.0)'!$E$17:$O$17,0)),0)</f>
        <v>0</v>
      </c>
      <c r="CCZ8" s="878">
        <f>IFERROR(INDEX('РП (ЛК 2.0)'!$E$26:$O$26,1,MATCH('Основной лист'!CCZ$7,'РП (ЛК 2.0)'!$E$17:$O$17,0)),0)</f>
        <v>0</v>
      </c>
      <c r="CDA8" s="878">
        <f>IFERROR(INDEX('РП (ЛК 2.0)'!$E$26:$O$26,1,MATCH('Основной лист'!CDA$7,'РП (ЛК 2.0)'!$E$17:$O$17,0)),0)</f>
        <v>0</v>
      </c>
      <c r="CDB8" s="878">
        <f>IFERROR(INDEX('РП (ЛК 2.0)'!$E$26:$O$26,1,MATCH('Основной лист'!CDB$7,'РП (ЛК 2.0)'!$E$17:$O$17,0)),0)</f>
        <v>0</v>
      </c>
      <c r="CDC8" s="878">
        <f>IFERROR(INDEX('РП (ЛК 2.0)'!$E$26:$O$26,1,MATCH('Основной лист'!CDC$7,'РП (ЛК 2.0)'!$E$17:$O$17,0)),0)</f>
        <v>0</v>
      </c>
      <c r="CDD8" s="878">
        <f>IFERROR(INDEX('РП (ЛК 2.0)'!$E$26:$O$26,1,MATCH('Основной лист'!CDD$7,'РП (ЛК 2.0)'!$E$17:$O$17,0)),0)</f>
        <v>0</v>
      </c>
      <c r="CDE8" s="878">
        <f>IFERROR(INDEX('РП (ЛК 2.0)'!$E$26:$O$26,1,MATCH('Основной лист'!CDE$7,'РП (ЛК 2.0)'!$E$17:$O$17,0)),0)</f>
        <v>0</v>
      </c>
      <c r="CDF8" s="878">
        <f>IFERROR(INDEX('РП (ЛК 2.0)'!$E$26:$O$26,1,MATCH('Основной лист'!CDF$7,'РП (ЛК 2.0)'!$E$17:$O$17,0)),0)</f>
        <v>0</v>
      </c>
      <c r="CDG8" s="878">
        <f>IFERROR(INDEX('РП (ЛК 2.0)'!$E$26:$O$26,1,MATCH('Основной лист'!CDG$7,'РП (ЛК 2.0)'!$E$17:$O$17,0)),0)</f>
        <v>0</v>
      </c>
      <c r="CDH8" s="878">
        <f>IFERROR(INDEX('РП (ЛК 2.0)'!$E$26:$O$26,1,MATCH('Основной лист'!CDH$7,'РП (ЛК 2.0)'!$E$17:$O$17,0)),0)</f>
        <v>0</v>
      </c>
      <c r="CDI8" s="878">
        <f>IFERROR(INDEX('РП (ЛК 2.0)'!$E$26:$O$26,1,MATCH('Основной лист'!CDI$7,'РП (ЛК 2.0)'!$E$17:$O$17,0)),0)</f>
        <v>0</v>
      </c>
      <c r="CDJ8" s="878">
        <f>IFERROR(INDEX('РП (ЛК 2.0)'!$E$26:$O$26,1,MATCH('Основной лист'!CDJ$7,'РП (ЛК 2.0)'!$E$17:$O$17,0)),0)</f>
        <v>0</v>
      </c>
      <c r="CDK8" s="878">
        <f>IFERROR(INDEX('РП (ЛК 2.0)'!$E$26:$O$26,1,MATCH('Основной лист'!CDK$7,'РП (ЛК 2.0)'!$E$17:$O$17,0)),0)</f>
        <v>0</v>
      </c>
      <c r="CDL8" s="878">
        <f>IFERROR(INDEX('РП (ЛК 2.0)'!$E$26:$O$26,1,MATCH('Основной лист'!CDL$7,'РП (ЛК 2.0)'!$E$17:$O$17,0)),0)</f>
        <v>0</v>
      </c>
      <c r="CDM8" s="878">
        <f>IFERROR(INDEX('РП (ЛК 2.0)'!$E$26:$O$26,1,MATCH('Основной лист'!CDM$7,'РП (ЛК 2.0)'!$E$17:$O$17,0)),0)</f>
        <v>0</v>
      </c>
      <c r="CDN8" s="878">
        <f>IFERROR(INDEX('РП (ЛК 2.0)'!$E$26:$O$26,1,MATCH('Основной лист'!CDN$7,'РП (ЛК 2.0)'!$E$17:$O$17,0)),0)</f>
        <v>0</v>
      </c>
      <c r="CDO8" s="878">
        <f>IFERROR(INDEX('РП (ЛК 2.0)'!$E$26:$O$26,1,MATCH('Основной лист'!CDO$7,'РП (ЛК 2.0)'!$E$17:$O$17,0)),0)</f>
        <v>0</v>
      </c>
      <c r="CDP8" s="878">
        <f>IFERROR(INDEX('РП (ЛК 2.0)'!$E$26:$O$26,1,MATCH('Основной лист'!CDP$7,'РП (ЛК 2.0)'!$E$17:$O$17,0)),0)</f>
        <v>0</v>
      </c>
      <c r="CDQ8" s="878">
        <f>IFERROR(INDEX('РП (ЛК 2.0)'!$E$26:$O$26,1,MATCH('Основной лист'!CDQ$7,'РП (ЛК 2.0)'!$E$17:$O$17,0)),0)</f>
        <v>0</v>
      </c>
      <c r="CDR8" s="878">
        <f>IFERROR(INDEX('РП (ЛК 2.0)'!$E$26:$O$26,1,MATCH('Основной лист'!CDR$7,'РП (ЛК 2.0)'!$E$17:$O$17,0)),0)</f>
        <v>0</v>
      </c>
      <c r="CDS8" s="878">
        <f>IFERROR(INDEX('РП (ЛК 2.0)'!$E$26:$O$26,1,MATCH('Основной лист'!CDS$7,'РП (ЛК 2.0)'!$E$17:$O$17,0)),0)</f>
        <v>0</v>
      </c>
      <c r="CDT8" s="878">
        <f>IFERROR(INDEX('РП (ЛК 2.0)'!$E$26:$O$26,1,MATCH('Основной лист'!CDT$7,'РП (ЛК 2.0)'!$E$17:$O$17,0)),0)</f>
        <v>0</v>
      </c>
      <c r="CDU8" s="878">
        <f>IFERROR(INDEX('РП (ЛК 2.0)'!$E$26:$O$26,1,MATCH('Основной лист'!CDU$7,'РП (ЛК 2.0)'!$E$17:$O$17,0)),0)</f>
        <v>0</v>
      </c>
      <c r="CDV8" s="878">
        <f>IFERROR(INDEX('РП (ЛК 2.0)'!$E$26:$O$26,1,MATCH('Основной лист'!CDV$7,'РП (ЛК 2.0)'!$E$17:$O$17,0)),0)</f>
        <v>0</v>
      </c>
      <c r="CDW8" s="878">
        <f>IFERROR(INDEX('РП (ЛК 2.0)'!$E$26:$O$26,1,MATCH('Основной лист'!CDW$7,'РП (ЛК 2.0)'!$E$17:$O$17,0)),0)</f>
        <v>0</v>
      </c>
      <c r="CDX8" s="878">
        <f>IFERROR(INDEX('РП (ЛК 2.0)'!$E$26:$O$26,1,MATCH('Основной лист'!CDX$7,'РП (ЛК 2.0)'!$E$17:$O$17,0)),0)</f>
        <v>0</v>
      </c>
      <c r="CDY8" s="878">
        <f>IFERROR(INDEX('РП (ЛК 2.0)'!$E$26:$O$26,1,MATCH('Основной лист'!CDY$7,'РП (ЛК 2.0)'!$E$17:$O$17,0)),0)</f>
        <v>0</v>
      </c>
      <c r="CDZ8" s="878">
        <f>IFERROR(INDEX('РП (ЛК 2.0)'!$E$26:$O$26,1,MATCH('Основной лист'!CDZ$7,'РП (ЛК 2.0)'!$E$17:$O$17,0)),0)</f>
        <v>0</v>
      </c>
      <c r="CEA8" s="878">
        <f>IFERROR(INDEX('РП (ЛК 2.0)'!$E$26:$O$26,1,MATCH('Основной лист'!CEA$7,'РП (ЛК 2.0)'!$E$17:$O$17,0)),0)</f>
        <v>0</v>
      </c>
      <c r="CEB8" s="878">
        <f>IFERROR(INDEX('РП (ЛК 2.0)'!$E$26:$O$26,1,MATCH('Основной лист'!CEB$7,'РП (ЛК 2.0)'!$E$17:$O$17,0)),0)</f>
        <v>0</v>
      </c>
      <c r="CEC8" s="878">
        <f>IFERROR(INDEX('РП (ЛК 2.0)'!$E$26:$O$26,1,MATCH('Основной лист'!CEC$7,'РП (ЛК 2.0)'!$E$17:$O$17,0)),0)</f>
        <v>0</v>
      </c>
      <c r="CED8" s="878">
        <f>IFERROR(INDEX('РП (ЛК 2.0)'!$E$26:$O$26,1,MATCH('Основной лист'!CED$7,'РП (ЛК 2.0)'!$E$17:$O$17,0)),0)</f>
        <v>0</v>
      </c>
      <c r="CEE8" s="878">
        <f>IFERROR(INDEX('РП (ЛК 2.0)'!$E$26:$O$26,1,MATCH('Основной лист'!CEE$7,'РП (ЛК 2.0)'!$E$17:$O$17,0)),0)</f>
        <v>0</v>
      </c>
      <c r="CEF8" s="878">
        <f>IFERROR(INDEX('РП (ЛК 2.0)'!$E$26:$O$26,1,MATCH('Основной лист'!CEF$7,'РП (ЛК 2.0)'!$E$17:$O$17,0)),0)</f>
        <v>0</v>
      </c>
      <c r="CEG8" s="878">
        <f>IFERROR(INDEX('РП (ЛК 2.0)'!$E$26:$O$26,1,MATCH('Основной лист'!CEG$7,'РП (ЛК 2.0)'!$E$17:$O$17,0)),0)</f>
        <v>0</v>
      </c>
      <c r="CEH8" s="878">
        <f>IFERROR(INDEX('РП (ЛК 2.0)'!$E$26:$O$26,1,MATCH('Основной лист'!CEH$7,'РП (ЛК 2.0)'!$E$17:$O$17,0)),0)</f>
        <v>0</v>
      </c>
      <c r="CEI8" s="878">
        <f>IFERROR(INDEX('РП (ЛК 2.0)'!$E$26:$O$26,1,MATCH('Основной лист'!CEI$7,'РП (ЛК 2.0)'!$E$17:$O$17,0)),0)</f>
        <v>0</v>
      </c>
      <c r="CEJ8" s="878">
        <f>IFERROR(INDEX('РП (ЛК 2.0)'!$E$26:$O$26,1,MATCH('Основной лист'!CEJ$7,'РП (ЛК 2.0)'!$E$17:$O$17,0)),0)</f>
        <v>0</v>
      </c>
      <c r="CEK8" s="878">
        <f>IFERROR(INDEX('РП (ЛК 2.0)'!$E$26:$O$26,1,MATCH('Основной лист'!CEK$7,'РП (ЛК 2.0)'!$E$17:$O$17,0)),0)</f>
        <v>0</v>
      </c>
      <c r="CEL8" s="878">
        <f>IFERROR(INDEX('РП (ЛК 2.0)'!$E$26:$O$26,1,MATCH('Основной лист'!CEL$7,'РП (ЛК 2.0)'!$E$17:$O$17,0)),0)</f>
        <v>0</v>
      </c>
      <c r="CEM8" s="878">
        <f>IFERROR(INDEX('РП (ЛК 2.0)'!$E$26:$O$26,1,MATCH('Основной лист'!CEM$7,'РП (ЛК 2.0)'!$E$17:$O$17,0)),0)</f>
        <v>0</v>
      </c>
      <c r="CEN8" s="878">
        <f>IFERROR(INDEX('РП (ЛК 2.0)'!$E$26:$O$26,1,MATCH('Основной лист'!CEN$7,'РП (ЛК 2.0)'!$E$17:$O$17,0)),0)</f>
        <v>0</v>
      </c>
      <c r="CEO8" s="878">
        <f>IFERROR(INDEX('РП (ЛК 2.0)'!$E$26:$O$26,1,MATCH('Основной лист'!CEO$7,'РП (ЛК 2.0)'!$E$17:$O$17,0)),0)</f>
        <v>0</v>
      </c>
      <c r="CEP8" s="878">
        <f>IFERROR(INDEX('РП (ЛК 2.0)'!$E$26:$O$26,1,MATCH('Основной лист'!CEP$7,'РП (ЛК 2.0)'!$E$17:$O$17,0)),0)</f>
        <v>0</v>
      </c>
      <c r="CEQ8" s="878">
        <f>IFERROR(INDEX('РП (ЛК 2.0)'!$E$26:$O$26,1,MATCH('Основной лист'!CEQ$7,'РП (ЛК 2.0)'!$E$17:$O$17,0)),0)</f>
        <v>0</v>
      </c>
      <c r="CER8" s="878">
        <f>IFERROR(INDEX('РП (ЛК 2.0)'!$E$26:$O$26,1,MATCH('Основной лист'!CER$7,'РП (ЛК 2.0)'!$E$17:$O$17,0)),0)</f>
        <v>0</v>
      </c>
      <c r="CES8" s="878">
        <f>IFERROR(INDEX('РП (ЛК 2.0)'!$E$26:$O$26,1,MATCH('Основной лист'!CES$7,'РП (ЛК 2.0)'!$E$17:$O$17,0)),0)</f>
        <v>0</v>
      </c>
      <c r="CET8" s="878">
        <f>IFERROR(INDEX('РП (ЛК 2.0)'!$E$26:$O$26,1,MATCH('Основной лист'!CET$7,'РП (ЛК 2.0)'!$E$17:$O$17,0)),0)</f>
        <v>0</v>
      </c>
      <c r="CEU8" s="878">
        <f>IFERROR(INDEX('РП (ЛК 2.0)'!$E$26:$O$26,1,MATCH('Основной лист'!CEU$7,'РП (ЛК 2.0)'!$E$17:$O$17,0)),0)</f>
        <v>0</v>
      </c>
      <c r="CEV8" s="878">
        <f>IFERROR(INDEX('РП (ЛК 2.0)'!$E$26:$O$26,1,MATCH('Основной лист'!CEV$7,'РП (ЛК 2.0)'!$E$17:$O$17,0)),0)</f>
        <v>0</v>
      </c>
      <c r="CEW8" s="878">
        <f>IFERROR(INDEX('РП (ЛК 2.0)'!$E$26:$O$26,1,MATCH('Основной лист'!CEW$7,'РП (ЛК 2.0)'!$E$17:$O$17,0)),0)</f>
        <v>0</v>
      </c>
      <c r="CEX8" s="878">
        <f>IFERROR(INDEX('РП (ЛК 2.0)'!$E$26:$O$26,1,MATCH('Основной лист'!CEX$7,'РП (ЛК 2.0)'!$E$17:$O$17,0)),0)</f>
        <v>0</v>
      </c>
      <c r="CEY8" s="878">
        <f>IFERROR(INDEX('РП (ЛК 2.0)'!$E$26:$O$26,1,MATCH('Основной лист'!CEY$7,'РП (ЛК 2.0)'!$E$17:$O$17,0)),0)</f>
        <v>0</v>
      </c>
      <c r="CEZ8" s="878">
        <f>IFERROR(INDEX('РП (ЛК 2.0)'!$E$26:$O$26,1,MATCH('Основной лист'!CEZ$7,'РП (ЛК 2.0)'!$E$17:$O$17,0)),0)</f>
        <v>0</v>
      </c>
      <c r="CFA8" s="878">
        <f>IFERROR(INDEX('РП (ЛК 2.0)'!$E$26:$O$26,1,MATCH('Основной лист'!CFA$7,'РП (ЛК 2.0)'!$E$17:$O$17,0)),0)</f>
        <v>0</v>
      </c>
      <c r="CFB8" s="878">
        <f>IFERROR(INDEX('РП (ЛК 2.0)'!$E$26:$O$26,1,MATCH('Основной лист'!CFB$7,'РП (ЛК 2.0)'!$E$17:$O$17,0)),0)</f>
        <v>0</v>
      </c>
      <c r="CFC8" s="878">
        <f>IFERROR(INDEX('РП (ЛК 2.0)'!$E$26:$O$26,1,MATCH('Основной лист'!CFC$7,'РП (ЛК 2.0)'!$E$17:$O$17,0)),0)</f>
        <v>0</v>
      </c>
      <c r="CFD8" s="878">
        <f>IFERROR(INDEX('РП (ЛК 2.0)'!$E$26:$O$26,1,MATCH('Основной лист'!CFD$7,'РП (ЛК 2.0)'!$E$17:$O$17,0)),0)</f>
        <v>0</v>
      </c>
      <c r="CFE8" s="878">
        <f>IFERROR(INDEX('РП (ЛК 2.0)'!$E$26:$O$26,1,MATCH('Основной лист'!CFE$7,'РП (ЛК 2.0)'!$E$17:$O$17,0)),0)</f>
        <v>0</v>
      </c>
      <c r="CFF8" s="878">
        <f>IFERROR(INDEX('РП (ЛК 2.0)'!$E$26:$O$26,1,MATCH('Основной лист'!CFF$7,'РП (ЛК 2.0)'!$E$17:$O$17,0)),0)</f>
        <v>0</v>
      </c>
      <c r="CFG8" s="878">
        <f>IFERROR(INDEX('РП (ЛК 2.0)'!$E$26:$O$26,1,MATCH('Основной лист'!CFG$7,'РП (ЛК 2.0)'!$E$17:$O$17,0)),0)</f>
        <v>0</v>
      </c>
      <c r="CFH8" s="878">
        <f>IFERROR(INDEX('РП (ЛК 2.0)'!$E$26:$O$26,1,MATCH('Основной лист'!CFH$7,'РП (ЛК 2.0)'!$E$17:$O$17,0)),0)</f>
        <v>0</v>
      </c>
      <c r="CFI8" s="878">
        <f>IFERROR(INDEX('РП (ЛК 2.0)'!$E$26:$O$26,1,MATCH('Основной лист'!CFI$7,'РП (ЛК 2.0)'!$E$17:$O$17,0)),0)</f>
        <v>0</v>
      </c>
      <c r="CFJ8" s="878">
        <f>IFERROR(INDEX('РП (ЛК 2.0)'!$E$26:$O$26,1,MATCH('Основной лист'!CFJ$7,'РП (ЛК 2.0)'!$E$17:$O$17,0)),0)</f>
        <v>0</v>
      </c>
      <c r="CFK8" s="878">
        <f>IFERROR(INDEX('РП (ЛК 2.0)'!$E$26:$O$26,1,MATCH('Основной лист'!CFK$7,'РП (ЛК 2.0)'!$E$17:$O$17,0)),0)</f>
        <v>0</v>
      </c>
      <c r="CFL8" s="878">
        <f>IFERROR(INDEX('РП (ЛК 2.0)'!$E$26:$O$26,1,MATCH('Основной лист'!CFL$7,'РП (ЛК 2.0)'!$E$17:$O$17,0)),0)</f>
        <v>0</v>
      </c>
      <c r="CFM8" s="878">
        <f>IFERROR(INDEX('РП (ЛК 2.0)'!$E$26:$O$26,1,MATCH('Основной лист'!CFM$7,'РП (ЛК 2.0)'!$E$17:$O$17,0)),0)</f>
        <v>0</v>
      </c>
      <c r="CFN8" s="878">
        <f>IFERROR(INDEX('РП (ЛК 2.0)'!$E$26:$O$26,1,MATCH('Основной лист'!CFN$7,'РП (ЛК 2.0)'!$E$17:$O$17,0)),0)</f>
        <v>0</v>
      </c>
      <c r="CFO8" s="878">
        <f>IFERROR(INDEX('РП (ЛК 2.0)'!$E$26:$O$26,1,MATCH('Основной лист'!CFO$7,'РП (ЛК 2.0)'!$E$17:$O$17,0)),0)</f>
        <v>0</v>
      </c>
      <c r="CFP8" s="878">
        <f>IFERROR(INDEX('РП (ЛК 2.0)'!$E$26:$O$26,1,MATCH('Основной лист'!CFP$7,'РП (ЛК 2.0)'!$E$17:$O$17,0)),0)</f>
        <v>0</v>
      </c>
      <c r="CFQ8" s="878">
        <f>IFERROR(INDEX('РП (ЛК 2.0)'!$E$26:$O$26,1,MATCH('Основной лист'!CFQ$7,'РП (ЛК 2.0)'!$E$17:$O$17,0)),0)</f>
        <v>0</v>
      </c>
      <c r="CFR8" s="878">
        <f>IFERROR(INDEX('РП (ЛК 2.0)'!$E$26:$O$26,1,MATCH('Основной лист'!CFR$7,'РП (ЛК 2.0)'!$E$17:$O$17,0)),0)</f>
        <v>0</v>
      </c>
      <c r="CFS8" s="878">
        <f>IFERROR(INDEX('РП (ЛК 2.0)'!$E$26:$O$26,1,MATCH('Основной лист'!CFS$7,'РП (ЛК 2.0)'!$E$17:$O$17,0)),0)</f>
        <v>0</v>
      </c>
      <c r="CFT8" s="878">
        <f>IFERROR(INDEX('РП (ЛК 2.0)'!$E$26:$O$26,1,MATCH('Основной лист'!CFT$7,'РП (ЛК 2.0)'!$E$17:$O$17,0)),0)</f>
        <v>0</v>
      </c>
      <c r="CFU8" s="878">
        <f>IFERROR(INDEX('РП (ЛК 2.0)'!$E$26:$O$26,1,MATCH('Основной лист'!CFU$7,'РП (ЛК 2.0)'!$E$17:$O$17,0)),0)</f>
        <v>0</v>
      </c>
      <c r="CFV8" s="878">
        <f>IFERROR(INDEX('РП (ЛК 2.0)'!$E$26:$O$26,1,MATCH('Основной лист'!CFV$7,'РП (ЛК 2.0)'!$E$17:$O$17,0)),0)</f>
        <v>0</v>
      </c>
      <c r="CFW8" s="878">
        <f>IFERROR(INDEX('РП (ЛК 2.0)'!$E$26:$O$26,1,MATCH('Основной лист'!CFW$7,'РП (ЛК 2.0)'!$E$17:$O$17,0)),0)</f>
        <v>0</v>
      </c>
      <c r="CFX8" s="878">
        <f>IFERROR(INDEX('РП (ЛК 2.0)'!$E$26:$O$26,1,MATCH('Основной лист'!CFX$7,'РП (ЛК 2.0)'!$E$17:$O$17,0)),0)</f>
        <v>0</v>
      </c>
      <c r="CFY8" s="878">
        <f>IFERROR(INDEX('РП (ЛК 2.0)'!$E$26:$O$26,1,MATCH('Основной лист'!CFY$7,'РП (ЛК 2.0)'!$E$17:$O$17,0)),0)</f>
        <v>0</v>
      </c>
      <c r="CFZ8" s="878">
        <f>IFERROR(INDEX('РП (ЛК 2.0)'!$E$26:$O$26,1,MATCH('Основной лист'!CFZ$7,'РП (ЛК 2.0)'!$E$17:$O$17,0)),0)</f>
        <v>0</v>
      </c>
      <c r="CGA8" s="878">
        <f>IFERROR(INDEX('РП (ЛК 2.0)'!$E$26:$O$26,1,MATCH('Основной лист'!CGA$7,'РП (ЛК 2.0)'!$E$17:$O$17,0)),0)</f>
        <v>0</v>
      </c>
      <c r="CGB8" s="878">
        <f>IFERROR(INDEX('РП (ЛК 2.0)'!$E$26:$O$26,1,MATCH('Основной лист'!CGB$7,'РП (ЛК 2.0)'!$E$17:$O$17,0)),0)</f>
        <v>0</v>
      </c>
      <c r="CGC8" s="878">
        <f>IFERROR(INDEX('РП (ЛК 2.0)'!$E$26:$O$26,1,MATCH('Основной лист'!CGC$7,'РП (ЛК 2.0)'!$E$17:$O$17,0)),0)</f>
        <v>0</v>
      </c>
      <c r="CGD8" s="878">
        <f>IFERROR(INDEX('РП (ЛК 2.0)'!$E$26:$O$26,1,MATCH('Основной лист'!CGD$7,'РП (ЛК 2.0)'!$E$17:$O$17,0)),0)</f>
        <v>0</v>
      </c>
      <c r="CGE8" s="878">
        <f>IFERROR(INDEX('РП (ЛК 2.0)'!$E$26:$O$26,1,MATCH('Основной лист'!CGE$7,'РП (ЛК 2.0)'!$E$17:$O$17,0)),0)</f>
        <v>0</v>
      </c>
      <c r="CGF8" s="878">
        <f>IFERROR(INDEX('РП (ЛК 2.0)'!$E$26:$O$26,1,MATCH('Основной лист'!CGF$7,'РП (ЛК 2.0)'!$E$17:$O$17,0)),0)</f>
        <v>0</v>
      </c>
      <c r="CGG8" s="878">
        <f>IFERROR(INDEX('РП (ЛК 2.0)'!$E$26:$O$26,1,MATCH('Основной лист'!CGG$7,'РП (ЛК 2.0)'!$E$17:$O$17,0)),0)</f>
        <v>0</v>
      </c>
      <c r="CGH8" s="878">
        <f>IFERROR(INDEX('РП (ЛК 2.0)'!$E$26:$O$26,1,MATCH('Основной лист'!CGH$7,'РП (ЛК 2.0)'!$E$17:$O$17,0)),0)</f>
        <v>0</v>
      </c>
      <c r="CGI8" s="878">
        <f>IFERROR(INDEX('РП (ЛК 2.0)'!$E$26:$O$26,1,MATCH('Основной лист'!CGI$7,'РП (ЛК 2.0)'!$E$17:$O$17,0)),0)</f>
        <v>0</v>
      </c>
      <c r="CGJ8" s="878">
        <f>IFERROR(INDEX('РП (ЛК 2.0)'!$E$26:$O$26,1,MATCH('Основной лист'!CGJ$7,'РП (ЛК 2.0)'!$E$17:$O$17,0)),0)</f>
        <v>0</v>
      </c>
      <c r="CGK8" s="878">
        <f>IFERROR(INDEX('РП (ЛК 2.0)'!$E$26:$O$26,1,MATCH('Основной лист'!CGK$7,'РП (ЛК 2.0)'!$E$17:$O$17,0)),0)</f>
        <v>0</v>
      </c>
      <c r="CGL8" s="878">
        <f>IFERROR(INDEX('РП (ЛК 2.0)'!$E$26:$O$26,1,MATCH('Основной лист'!CGL$7,'РП (ЛК 2.0)'!$E$17:$O$17,0)),0)</f>
        <v>0</v>
      </c>
      <c r="CGM8" s="878">
        <f>IFERROR(INDEX('РП (ЛК 2.0)'!$E$26:$O$26,1,MATCH('Основной лист'!CGM$7,'РП (ЛК 2.0)'!$E$17:$O$17,0)),0)</f>
        <v>0</v>
      </c>
      <c r="CGN8" s="878">
        <f>IFERROR(INDEX('РП (ЛК 2.0)'!$E$26:$O$26,1,MATCH('Основной лист'!CGN$7,'РП (ЛК 2.0)'!$E$17:$O$17,0)),0)</f>
        <v>0</v>
      </c>
      <c r="CGO8" s="878">
        <f>IFERROR(INDEX('РП (ЛК 2.0)'!$E$26:$O$26,1,MATCH('Основной лист'!CGO$7,'РП (ЛК 2.0)'!$E$17:$O$17,0)),0)</f>
        <v>0</v>
      </c>
      <c r="CGP8" s="878">
        <f>IFERROR(INDEX('РП (ЛК 2.0)'!$E$26:$O$26,1,MATCH('Основной лист'!CGP$7,'РП (ЛК 2.0)'!$E$17:$O$17,0)),0)</f>
        <v>0</v>
      </c>
      <c r="CGQ8" s="878">
        <f>IFERROR(INDEX('РП (ЛК 2.0)'!$E$26:$O$26,1,MATCH('Основной лист'!CGQ$7,'РП (ЛК 2.0)'!$E$17:$O$17,0)),0)</f>
        <v>0</v>
      </c>
      <c r="CGR8" s="878">
        <f>IFERROR(INDEX('РП (ЛК 2.0)'!$E$26:$O$26,1,MATCH('Основной лист'!CGR$7,'РП (ЛК 2.0)'!$E$17:$O$17,0)),0)</f>
        <v>0</v>
      </c>
      <c r="CGS8" s="878">
        <f>IFERROR(INDEX('РП (ЛК 2.0)'!$E$26:$O$26,1,MATCH('Основной лист'!CGS$7,'РП (ЛК 2.0)'!$E$17:$O$17,0)),0)</f>
        <v>0</v>
      </c>
      <c r="CGT8" s="878">
        <f>IFERROR(INDEX('РП (ЛК 2.0)'!$E$26:$O$26,1,MATCH('Основной лист'!CGT$7,'РП (ЛК 2.0)'!$E$17:$O$17,0)),0)</f>
        <v>0</v>
      </c>
      <c r="CGU8" s="878">
        <f>IFERROR(INDEX('РП (ЛК 2.0)'!$E$26:$O$26,1,MATCH('Основной лист'!CGU$7,'РП (ЛК 2.0)'!$E$17:$O$17,0)),0)</f>
        <v>0</v>
      </c>
      <c r="CGV8" s="878">
        <f>IFERROR(INDEX('РП (ЛК 2.0)'!$E$26:$O$26,1,MATCH('Основной лист'!CGV$7,'РП (ЛК 2.0)'!$E$17:$O$17,0)),0)</f>
        <v>0</v>
      </c>
      <c r="CGW8" s="878">
        <f>IFERROR(INDEX('РП (ЛК 2.0)'!$E$26:$O$26,1,MATCH('Основной лист'!CGW$7,'РП (ЛК 2.0)'!$E$17:$O$17,0)),0)</f>
        <v>0</v>
      </c>
      <c r="CGX8" s="878">
        <f>IFERROR(INDEX('РП (ЛК 2.0)'!$E$26:$O$26,1,MATCH('Основной лист'!CGX$7,'РП (ЛК 2.0)'!$E$17:$O$17,0)),0)</f>
        <v>0</v>
      </c>
      <c r="CGY8" s="878">
        <f>IFERROR(INDEX('РП (ЛК 2.0)'!$E$26:$O$26,1,MATCH('Основной лист'!CGY$7,'РП (ЛК 2.0)'!$E$17:$O$17,0)),0)</f>
        <v>0</v>
      </c>
      <c r="CGZ8" s="878">
        <f>IFERROR(INDEX('РП (ЛК 2.0)'!$E$26:$O$26,1,MATCH('Основной лист'!CGZ$7,'РП (ЛК 2.0)'!$E$17:$O$17,0)),0)</f>
        <v>0</v>
      </c>
      <c r="CHA8" s="878">
        <f>IFERROR(INDEX('РП (ЛК 2.0)'!$E$26:$O$26,1,MATCH('Основной лист'!CHA$7,'РП (ЛК 2.0)'!$E$17:$O$17,0)),0)</f>
        <v>0</v>
      </c>
      <c r="CHB8" s="878">
        <f>IFERROR(INDEX('РП (ЛК 2.0)'!$E$26:$O$26,1,MATCH('Основной лист'!CHB$7,'РП (ЛК 2.0)'!$E$17:$O$17,0)),0)</f>
        <v>0</v>
      </c>
      <c r="CHC8" s="878">
        <f>IFERROR(INDEX('РП (ЛК 2.0)'!$E$26:$O$26,1,MATCH('Основной лист'!CHC$7,'РП (ЛК 2.0)'!$E$17:$O$17,0)),0)</f>
        <v>0</v>
      </c>
      <c r="CHD8" s="878">
        <f>IFERROR(INDEX('РП (ЛК 2.0)'!$E$26:$O$26,1,MATCH('Основной лист'!CHD$7,'РП (ЛК 2.0)'!$E$17:$O$17,0)),0)</f>
        <v>0</v>
      </c>
      <c r="CHE8" s="878">
        <f>IFERROR(INDEX('РП (ЛК 2.0)'!$E$26:$O$26,1,MATCH('Основной лист'!CHE$7,'РП (ЛК 2.0)'!$E$17:$O$17,0)),0)</f>
        <v>0</v>
      </c>
      <c r="CHF8" s="878">
        <f>IFERROR(INDEX('РП (ЛК 2.0)'!$E$26:$O$26,1,MATCH('Основной лист'!CHF$7,'РП (ЛК 2.0)'!$E$17:$O$17,0)),0)</f>
        <v>0</v>
      </c>
      <c r="CHG8" s="878">
        <f>IFERROR(INDEX('РП (ЛК 2.0)'!$E$26:$O$26,1,MATCH('Основной лист'!CHG$7,'РП (ЛК 2.0)'!$E$17:$O$17,0)),0)</f>
        <v>0</v>
      </c>
      <c r="CHH8" s="878">
        <f>IFERROR(INDEX('РП (ЛК 2.0)'!$E$26:$O$26,1,MATCH('Основной лист'!CHH$7,'РП (ЛК 2.0)'!$E$17:$O$17,0)),0)</f>
        <v>0</v>
      </c>
      <c r="CHI8" s="878">
        <f>IFERROR(INDEX('РП (ЛК 2.0)'!$E$26:$O$26,1,MATCH('Основной лист'!CHI$7,'РП (ЛК 2.0)'!$E$17:$O$17,0)),0)</f>
        <v>0</v>
      </c>
      <c r="CHJ8" s="878">
        <f>IFERROR(INDEX('РП (ЛК 2.0)'!$E$26:$O$26,1,MATCH('Основной лист'!CHJ$7,'РП (ЛК 2.0)'!$E$17:$O$17,0)),0)</f>
        <v>0</v>
      </c>
      <c r="CHK8" s="878">
        <f>IFERROR(INDEX('РП (ЛК 2.0)'!$E$26:$O$26,1,MATCH('Основной лист'!CHK$7,'РП (ЛК 2.0)'!$E$17:$O$17,0)),0)</f>
        <v>0</v>
      </c>
      <c r="CHL8" s="878">
        <f>IFERROR(INDEX('РП (ЛК 2.0)'!$E$26:$O$26,1,MATCH('Основной лист'!CHL$7,'РП (ЛК 2.0)'!$E$17:$O$17,0)),0)</f>
        <v>0</v>
      </c>
      <c r="CHM8" s="878">
        <f>IFERROR(INDEX('РП (ЛК 2.0)'!$E$26:$O$26,1,MATCH('Основной лист'!CHM$7,'РП (ЛК 2.0)'!$E$17:$O$17,0)),0)</f>
        <v>0</v>
      </c>
      <c r="CHN8" s="878">
        <f>IFERROR(INDEX('РП (ЛК 2.0)'!$E$26:$O$26,1,MATCH('Основной лист'!CHN$7,'РП (ЛК 2.0)'!$E$17:$O$17,0)),0)</f>
        <v>0</v>
      </c>
      <c r="CHO8" s="878">
        <f>IFERROR(INDEX('РП (ЛК 2.0)'!$E$26:$O$26,1,MATCH('Основной лист'!CHO$7,'РП (ЛК 2.0)'!$E$17:$O$17,0)),0)</f>
        <v>0</v>
      </c>
      <c r="CHP8" s="878">
        <f>IFERROR(INDEX('РП (ЛК 2.0)'!$E$26:$O$26,1,MATCH('Основной лист'!CHP$7,'РП (ЛК 2.0)'!$E$17:$O$17,0)),0)</f>
        <v>0</v>
      </c>
      <c r="CHQ8" s="878">
        <f>IFERROR(INDEX('РП (ЛК 2.0)'!$E$26:$O$26,1,MATCH('Основной лист'!CHQ$7,'РП (ЛК 2.0)'!$E$17:$O$17,0)),0)</f>
        <v>0</v>
      </c>
      <c r="CHR8" s="878">
        <f>IFERROR(INDEX('РП (ЛК 2.0)'!$E$26:$O$26,1,MATCH('Основной лист'!CHR$7,'РП (ЛК 2.0)'!$E$17:$O$17,0)),0)</f>
        <v>0</v>
      </c>
      <c r="CHS8" s="878">
        <f>IFERROR(INDEX('РП (ЛК 2.0)'!$E$26:$O$26,1,MATCH('Основной лист'!CHS$7,'РП (ЛК 2.0)'!$E$17:$O$17,0)),0)</f>
        <v>0</v>
      </c>
      <c r="CHT8" s="878">
        <f>IFERROR(INDEX('РП (ЛК 2.0)'!$E$26:$O$26,1,MATCH('Основной лист'!CHT$7,'РП (ЛК 2.0)'!$E$17:$O$17,0)),0)</f>
        <v>0</v>
      </c>
      <c r="CHU8" s="878">
        <f>IFERROR(INDEX('РП (ЛК 2.0)'!$E$26:$O$26,1,MATCH('Основной лист'!CHU$7,'РП (ЛК 2.0)'!$E$17:$O$17,0)),0)</f>
        <v>0</v>
      </c>
      <c r="CHV8" s="878">
        <f>IFERROR(INDEX('РП (ЛК 2.0)'!$E$26:$O$26,1,MATCH('Основной лист'!CHV$7,'РП (ЛК 2.0)'!$E$17:$O$17,0)),0)</f>
        <v>0</v>
      </c>
      <c r="CHW8" s="878">
        <f>IFERROR(INDEX('РП (ЛК 2.0)'!$E$26:$O$26,1,MATCH('Основной лист'!CHW$7,'РП (ЛК 2.0)'!$E$17:$O$17,0)),0)</f>
        <v>0</v>
      </c>
      <c r="CHX8" s="878">
        <f>IFERROR(INDEX('РП (ЛК 2.0)'!$E$26:$O$26,1,MATCH('Основной лист'!CHX$7,'РП (ЛК 2.0)'!$E$17:$O$17,0)),0)</f>
        <v>0</v>
      </c>
      <c r="CHY8" s="878">
        <f>IFERROR(INDEX('РП (ЛК 2.0)'!$E$26:$O$26,1,MATCH('Основной лист'!CHY$7,'РП (ЛК 2.0)'!$E$17:$O$17,0)),0)</f>
        <v>0</v>
      </c>
      <c r="CHZ8" s="878">
        <f>IFERROR(INDEX('РП (ЛК 2.0)'!$E$26:$O$26,1,MATCH('Основной лист'!CHZ$7,'РП (ЛК 2.0)'!$E$17:$O$17,0)),0)</f>
        <v>0</v>
      </c>
      <c r="CIA8" s="878">
        <f>IFERROR(INDEX('РП (ЛК 2.0)'!$E$26:$O$26,1,MATCH('Основной лист'!CIA$7,'РП (ЛК 2.0)'!$E$17:$O$17,0)),0)</f>
        <v>0</v>
      </c>
      <c r="CIB8" s="878">
        <f>IFERROR(INDEX('РП (ЛК 2.0)'!$E$26:$O$26,1,MATCH('Основной лист'!CIB$7,'РП (ЛК 2.0)'!$E$17:$O$17,0)),0)</f>
        <v>0</v>
      </c>
      <c r="CIC8" s="878">
        <f>IFERROR(INDEX('РП (ЛК 2.0)'!$E$26:$O$26,1,MATCH('Основной лист'!CIC$7,'РП (ЛК 2.0)'!$E$17:$O$17,0)),0)</f>
        <v>0</v>
      </c>
      <c r="CID8" s="878">
        <f>IFERROR(INDEX('РП (ЛК 2.0)'!$E$26:$O$26,1,MATCH('Основной лист'!CID$7,'РП (ЛК 2.0)'!$E$17:$O$17,0)),0)</f>
        <v>0</v>
      </c>
      <c r="CIE8" s="878">
        <f>IFERROR(INDEX('РП (ЛК 2.0)'!$E$26:$O$26,1,MATCH('Основной лист'!CIE$7,'РП (ЛК 2.0)'!$E$17:$O$17,0)),0)</f>
        <v>0</v>
      </c>
      <c r="CIF8" s="878">
        <f>IFERROR(INDEX('РП (ЛК 2.0)'!$E$26:$O$26,1,MATCH('Основной лист'!CIF$7,'РП (ЛК 2.0)'!$E$17:$O$17,0)),0)</f>
        <v>0</v>
      </c>
      <c r="CIG8" s="878">
        <f>IFERROR(INDEX('РП (ЛК 2.0)'!$E$26:$O$26,1,MATCH('Основной лист'!CIG$7,'РП (ЛК 2.0)'!$E$17:$O$17,0)),0)</f>
        <v>0</v>
      </c>
      <c r="CIH8" s="878">
        <f>IFERROR(INDEX('РП (ЛК 2.0)'!$E$26:$O$26,1,MATCH('Основной лист'!CIH$7,'РП (ЛК 2.0)'!$E$17:$O$17,0)),0)</f>
        <v>0</v>
      </c>
      <c r="CII8" s="878">
        <f>IFERROR(INDEX('РП (ЛК 2.0)'!$E$26:$O$26,1,MATCH('Основной лист'!CII$7,'РП (ЛК 2.0)'!$E$17:$O$17,0)),0)</f>
        <v>0</v>
      </c>
      <c r="CIJ8" s="878">
        <f>IFERROR(INDEX('РП (ЛК 2.0)'!$E$26:$O$26,1,MATCH('Основной лист'!CIJ$7,'РП (ЛК 2.0)'!$E$17:$O$17,0)),0)</f>
        <v>0</v>
      </c>
      <c r="CIK8" s="878">
        <f>IFERROR(INDEX('РП (ЛК 2.0)'!$E$26:$O$26,1,MATCH('Основной лист'!CIK$7,'РП (ЛК 2.0)'!$E$17:$O$17,0)),0)</f>
        <v>0</v>
      </c>
      <c r="CIL8" s="878">
        <f>IFERROR(INDEX('РП (ЛК 2.0)'!$E$26:$O$26,1,MATCH('Основной лист'!CIL$7,'РП (ЛК 2.0)'!$E$17:$O$17,0)),0)</f>
        <v>0</v>
      </c>
      <c r="CIM8" s="878">
        <f>IFERROR(INDEX('РП (ЛК 2.0)'!$E$26:$O$26,1,MATCH('Основной лист'!CIM$7,'РП (ЛК 2.0)'!$E$17:$O$17,0)),0)</f>
        <v>0</v>
      </c>
      <c r="CIN8" s="878">
        <f>IFERROR(INDEX('РП (ЛК 2.0)'!$E$26:$O$26,1,MATCH('Основной лист'!CIN$7,'РП (ЛК 2.0)'!$E$17:$O$17,0)),0)</f>
        <v>0</v>
      </c>
      <c r="CIO8" s="878">
        <f>IFERROR(INDEX('РП (ЛК 2.0)'!$E$26:$O$26,1,MATCH('Основной лист'!CIO$7,'РП (ЛК 2.0)'!$E$17:$O$17,0)),0)</f>
        <v>0</v>
      </c>
      <c r="CIP8" s="878">
        <f>IFERROR(INDEX('РП (ЛК 2.0)'!$E$26:$O$26,1,MATCH('Основной лист'!CIP$7,'РП (ЛК 2.0)'!$E$17:$O$17,0)),0)</f>
        <v>0</v>
      </c>
      <c r="CIQ8" s="878">
        <f>IFERROR(INDEX('РП (ЛК 2.0)'!$E$26:$O$26,1,MATCH('Основной лист'!CIQ$7,'РП (ЛК 2.0)'!$E$17:$O$17,0)),0)</f>
        <v>0</v>
      </c>
      <c r="CIR8" s="878">
        <f>IFERROR(INDEX('РП (ЛК 2.0)'!$E$26:$O$26,1,MATCH('Основной лист'!CIR$7,'РП (ЛК 2.0)'!$E$17:$O$17,0)),0)</f>
        <v>0</v>
      </c>
      <c r="CIS8" s="878">
        <f>IFERROR(INDEX('РП (ЛК 2.0)'!$E$26:$O$26,1,MATCH('Основной лист'!CIS$7,'РП (ЛК 2.0)'!$E$17:$O$17,0)),0)</f>
        <v>0</v>
      </c>
      <c r="CIT8" s="878">
        <f>IFERROR(INDEX('РП (ЛК 2.0)'!$E$26:$O$26,1,MATCH('Основной лист'!CIT$7,'РП (ЛК 2.0)'!$E$17:$O$17,0)),0)</f>
        <v>0</v>
      </c>
      <c r="CIU8" s="878">
        <f>IFERROR(INDEX('РП (ЛК 2.0)'!$E$26:$O$26,1,MATCH('Основной лист'!CIU$7,'РП (ЛК 2.0)'!$E$17:$O$17,0)),0)</f>
        <v>0</v>
      </c>
      <c r="CIV8" s="878">
        <f>IFERROR(INDEX('РП (ЛК 2.0)'!$E$26:$O$26,1,MATCH('Основной лист'!CIV$7,'РП (ЛК 2.0)'!$E$17:$O$17,0)),0)</f>
        <v>0</v>
      </c>
      <c r="CIW8" s="878">
        <f>IFERROR(INDEX('РП (ЛК 2.0)'!$E$26:$O$26,1,MATCH('Основной лист'!CIW$7,'РП (ЛК 2.0)'!$E$17:$O$17,0)),0)</f>
        <v>0</v>
      </c>
      <c r="CIX8" s="878">
        <f>IFERROR(INDEX('РП (ЛК 2.0)'!$E$26:$O$26,1,MATCH('Основной лист'!CIX$7,'РП (ЛК 2.0)'!$E$17:$O$17,0)),0)</f>
        <v>0</v>
      </c>
      <c r="CIY8" s="878">
        <f>IFERROR(INDEX('РП (ЛК 2.0)'!$E$26:$O$26,1,MATCH('Основной лист'!CIY$7,'РП (ЛК 2.0)'!$E$17:$O$17,0)),0)</f>
        <v>0</v>
      </c>
      <c r="CIZ8" s="878">
        <f>IFERROR(INDEX('РП (ЛК 2.0)'!$E$26:$O$26,1,MATCH('Основной лист'!CIZ$7,'РП (ЛК 2.0)'!$E$17:$O$17,0)),0)</f>
        <v>0</v>
      </c>
      <c r="CJA8" s="878">
        <f>IFERROR(INDEX('РП (ЛК 2.0)'!$E$26:$O$26,1,MATCH('Основной лист'!CJA$7,'РП (ЛК 2.0)'!$E$17:$O$17,0)),0)</f>
        <v>0</v>
      </c>
      <c r="CJB8" s="878">
        <f>IFERROR(INDEX('РП (ЛК 2.0)'!$E$26:$O$26,1,MATCH('Основной лист'!CJB$7,'РП (ЛК 2.0)'!$E$17:$O$17,0)),0)</f>
        <v>0</v>
      </c>
      <c r="CJC8" s="878">
        <f>IFERROR(INDEX('РП (ЛК 2.0)'!$E$26:$O$26,1,MATCH('Основной лист'!CJC$7,'РП (ЛК 2.0)'!$E$17:$O$17,0)),0)</f>
        <v>0</v>
      </c>
      <c r="CJD8" s="878">
        <f>IFERROR(INDEX('РП (ЛК 2.0)'!$E$26:$O$26,1,MATCH('Основной лист'!CJD$7,'РП (ЛК 2.0)'!$E$17:$O$17,0)),0)</f>
        <v>0</v>
      </c>
      <c r="CJE8" s="878">
        <f>IFERROR(INDEX('РП (ЛК 2.0)'!$E$26:$O$26,1,MATCH('Основной лист'!CJE$7,'РП (ЛК 2.0)'!$E$17:$O$17,0)),0)</f>
        <v>0</v>
      </c>
      <c r="CJF8" s="878">
        <f>IFERROR(INDEX('РП (ЛК 2.0)'!$E$26:$O$26,1,MATCH('Основной лист'!CJF$7,'РП (ЛК 2.0)'!$E$17:$O$17,0)),0)</f>
        <v>0</v>
      </c>
      <c r="CJG8" s="878">
        <f>IFERROR(INDEX('РП (ЛК 2.0)'!$E$26:$O$26,1,MATCH('Основной лист'!CJG$7,'РП (ЛК 2.0)'!$E$17:$O$17,0)),0)</f>
        <v>0</v>
      </c>
      <c r="CJH8" s="878">
        <f>IFERROR(INDEX('РП (ЛК 2.0)'!$E$26:$O$26,1,MATCH('Основной лист'!CJH$7,'РП (ЛК 2.0)'!$E$17:$O$17,0)),0)</f>
        <v>0</v>
      </c>
      <c r="CJI8" s="878">
        <f>IFERROR(INDEX('РП (ЛК 2.0)'!$E$26:$O$26,1,MATCH('Основной лист'!CJI$7,'РП (ЛК 2.0)'!$E$17:$O$17,0)),0)</f>
        <v>0</v>
      </c>
      <c r="CJJ8" s="878">
        <f>IFERROR(INDEX('РП (ЛК 2.0)'!$E$26:$O$26,1,MATCH('Основной лист'!CJJ$7,'РП (ЛК 2.0)'!$E$17:$O$17,0)),0)</f>
        <v>0</v>
      </c>
      <c r="CJK8" s="878">
        <f>IFERROR(INDEX('РП (ЛК 2.0)'!$E$26:$O$26,1,MATCH('Основной лист'!CJK$7,'РП (ЛК 2.0)'!$E$17:$O$17,0)),0)</f>
        <v>0</v>
      </c>
      <c r="CJL8" s="878">
        <f>IFERROR(INDEX('РП (ЛК 2.0)'!$E$26:$O$26,1,MATCH('Основной лист'!CJL$7,'РП (ЛК 2.0)'!$E$17:$O$17,0)),0)</f>
        <v>0</v>
      </c>
      <c r="CJM8" s="878">
        <f>IFERROR(INDEX('РП (ЛК 2.0)'!$E$26:$O$26,1,MATCH('Основной лист'!CJM$7,'РП (ЛК 2.0)'!$E$17:$O$17,0)),0)</f>
        <v>0</v>
      </c>
      <c r="CJN8" s="878">
        <f>IFERROR(INDEX('РП (ЛК 2.0)'!$E$26:$O$26,1,MATCH('Основной лист'!CJN$7,'РП (ЛК 2.0)'!$E$17:$O$17,0)),0)</f>
        <v>0</v>
      </c>
      <c r="CJO8" s="878">
        <f>IFERROR(INDEX('РП (ЛК 2.0)'!$E$26:$O$26,1,MATCH('Основной лист'!CJO$7,'РП (ЛК 2.0)'!$E$17:$O$17,0)),0)</f>
        <v>0</v>
      </c>
      <c r="CJP8" s="878">
        <f>IFERROR(INDEX('РП (ЛК 2.0)'!$E$26:$O$26,1,MATCH('Основной лист'!CJP$7,'РП (ЛК 2.0)'!$E$17:$O$17,0)),0)</f>
        <v>0</v>
      </c>
      <c r="CJQ8" s="878">
        <f>IFERROR(INDEX('РП (ЛК 2.0)'!$E$26:$O$26,1,MATCH('Основной лист'!CJQ$7,'РП (ЛК 2.0)'!$E$17:$O$17,0)),0)</f>
        <v>0</v>
      </c>
      <c r="CJR8" s="878">
        <f>IFERROR(INDEX('РП (ЛК 2.0)'!$E$26:$O$26,1,MATCH('Основной лист'!CJR$7,'РП (ЛК 2.0)'!$E$17:$O$17,0)),0)</f>
        <v>0</v>
      </c>
      <c r="CJS8" s="878">
        <f>IFERROR(INDEX('РП (ЛК 2.0)'!$E$26:$O$26,1,MATCH('Основной лист'!CJS$7,'РП (ЛК 2.0)'!$E$17:$O$17,0)),0)</f>
        <v>0</v>
      </c>
      <c r="CJT8" s="878">
        <f>IFERROR(INDEX('РП (ЛК 2.0)'!$E$26:$O$26,1,MATCH('Основной лист'!CJT$7,'РП (ЛК 2.0)'!$E$17:$O$17,0)),0)</f>
        <v>0</v>
      </c>
      <c r="CJU8" s="878">
        <f>IFERROR(INDEX('РП (ЛК 2.0)'!$E$26:$O$26,1,MATCH('Основной лист'!CJU$7,'РП (ЛК 2.0)'!$E$17:$O$17,0)),0)</f>
        <v>0</v>
      </c>
      <c r="CJV8" s="878">
        <f>IFERROR(INDEX('РП (ЛК 2.0)'!$E$26:$O$26,1,MATCH('Основной лист'!CJV$7,'РП (ЛК 2.0)'!$E$17:$O$17,0)),0)</f>
        <v>0</v>
      </c>
      <c r="CJW8" s="878">
        <f>IFERROR(INDEX('РП (ЛК 2.0)'!$E$26:$O$26,1,MATCH('Основной лист'!CJW$7,'РП (ЛК 2.0)'!$E$17:$O$17,0)),0)</f>
        <v>0</v>
      </c>
      <c r="CJX8" s="878">
        <f>IFERROR(INDEX('РП (ЛК 2.0)'!$E$26:$O$26,1,MATCH('Основной лист'!CJX$7,'РП (ЛК 2.0)'!$E$17:$O$17,0)),0)</f>
        <v>0</v>
      </c>
      <c r="CJY8" s="878">
        <f>IFERROR(INDEX('РП (ЛК 2.0)'!$E$26:$O$26,1,MATCH('Основной лист'!CJY$7,'РП (ЛК 2.0)'!$E$17:$O$17,0)),0)</f>
        <v>0</v>
      </c>
      <c r="CJZ8" s="878">
        <f>IFERROR(INDEX('РП (ЛК 2.0)'!$E$26:$O$26,1,MATCH('Основной лист'!CJZ$7,'РП (ЛК 2.0)'!$E$17:$O$17,0)),0)</f>
        <v>0</v>
      </c>
      <c r="CKA8" s="878">
        <f>IFERROR(INDEX('РП (ЛК 2.0)'!$E$26:$O$26,1,MATCH('Основной лист'!CKA$7,'РП (ЛК 2.0)'!$E$17:$O$17,0)),0)</f>
        <v>0</v>
      </c>
      <c r="CKB8" s="878">
        <f>IFERROR(INDEX('РП (ЛК 2.0)'!$E$26:$O$26,1,MATCH('Основной лист'!CKB$7,'РП (ЛК 2.0)'!$E$17:$O$17,0)),0)</f>
        <v>0</v>
      </c>
      <c r="CKC8" s="878">
        <f>IFERROR(INDEX('РП (ЛК 2.0)'!$E$26:$O$26,1,MATCH('Основной лист'!CKC$7,'РП (ЛК 2.0)'!$E$17:$O$17,0)),0)</f>
        <v>0</v>
      </c>
      <c r="CKD8" s="878">
        <f>IFERROR(INDEX('РП (ЛК 2.0)'!$E$26:$O$26,1,MATCH('Основной лист'!CKD$7,'РП (ЛК 2.0)'!$E$17:$O$17,0)),0)</f>
        <v>0</v>
      </c>
      <c r="CKE8" s="878">
        <f>IFERROR(INDEX('РП (ЛК 2.0)'!$E$26:$O$26,1,MATCH('Основной лист'!CKE$7,'РП (ЛК 2.0)'!$E$17:$O$17,0)),0)</f>
        <v>0</v>
      </c>
      <c r="CKF8" s="878">
        <f>IFERROR(INDEX('РП (ЛК 2.0)'!$E$26:$O$26,1,MATCH('Основной лист'!CKF$7,'РП (ЛК 2.0)'!$E$17:$O$17,0)),0)</f>
        <v>0</v>
      </c>
      <c r="CKG8" s="878">
        <f>IFERROR(INDEX('РП (ЛК 2.0)'!$E$26:$O$26,1,MATCH('Основной лист'!CKG$7,'РП (ЛК 2.0)'!$E$17:$O$17,0)),0)</f>
        <v>0</v>
      </c>
      <c r="CKH8" s="878">
        <f>IFERROR(INDEX('РП (ЛК 2.0)'!$E$26:$O$26,1,MATCH('Основной лист'!CKH$7,'РП (ЛК 2.0)'!$E$17:$O$17,0)),0)</f>
        <v>0</v>
      </c>
      <c r="CKI8" s="878">
        <f>IFERROR(INDEX('РП (ЛК 2.0)'!$E$26:$O$26,1,MATCH('Основной лист'!CKI$7,'РП (ЛК 2.0)'!$E$17:$O$17,0)),0)</f>
        <v>0</v>
      </c>
      <c r="CKJ8" s="878">
        <f>IFERROR(INDEX('РП (ЛК 2.0)'!$E$26:$O$26,1,MATCH('Основной лист'!CKJ$7,'РП (ЛК 2.0)'!$E$17:$O$17,0)),0)</f>
        <v>0</v>
      </c>
      <c r="CKK8" s="878">
        <f>IFERROR(INDEX('РП (ЛК 2.0)'!$E$26:$O$26,1,MATCH('Основной лист'!CKK$7,'РП (ЛК 2.0)'!$E$17:$O$17,0)),0)</f>
        <v>0</v>
      </c>
      <c r="CKL8" s="878">
        <f>IFERROR(INDEX('РП (ЛК 2.0)'!$E$26:$O$26,1,MATCH('Основной лист'!CKL$7,'РП (ЛК 2.0)'!$E$17:$O$17,0)),0)</f>
        <v>0</v>
      </c>
      <c r="CKM8" s="878">
        <f>IFERROR(INDEX('РП (ЛК 2.0)'!$E$26:$O$26,1,MATCH('Основной лист'!CKM$7,'РП (ЛК 2.0)'!$E$17:$O$17,0)),0)</f>
        <v>0</v>
      </c>
      <c r="CKN8" s="878">
        <f>IFERROR(INDEX('РП (ЛК 2.0)'!$E$26:$O$26,1,MATCH('Основной лист'!CKN$7,'РП (ЛК 2.0)'!$E$17:$O$17,0)),0)</f>
        <v>0</v>
      </c>
      <c r="CKO8" s="878">
        <f>IFERROR(INDEX('РП (ЛК 2.0)'!$E$26:$O$26,1,MATCH('Основной лист'!CKO$7,'РП (ЛК 2.0)'!$E$17:$O$17,0)),0)</f>
        <v>0</v>
      </c>
      <c r="CKP8" s="878">
        <f>IFERROR(INDEX('РП (ЛК 2.0)'!$E$26:$O$26,1,MATCH('Основной лист'!CKP$7,'РП (ЛК 2.0)'!$E$17:$O$17,0)),0)</f>
        <v>0</v>
      </c>
      <c r="CKQ8" s="878">
        <f>IFERROR(INDEX('РП (ЛК 2.0)'!$E$26:$O$26,1,MATCH('Основной лист'!CKQ$7,'РП (ЛК 2.0)'!$E$17:$O$17,0)),0)</f>
        <v>0</v>
      </c>
      <c r="CKR8" s="878">
        <f>IFERROR(INDEX('РП (ЛК 2.0)'!$E$26:$O$26,1,MATCH('Основной лист'!CKR$7,'РП (ЛК 2.0)'!$E$17:$O$17,0)),0)</f>
        <v>0</v>
      </c>
      <c r="CKS8" s="878">
        <f>IFERROR(INDEX('РП (ЛК 2.0)'!$E$26:$O$26,1,MATCH('Основной лист'!CKS$7,'РП (ЛК 2.0)'!$E$17:$O$17,0)),0)</f>
        <v>0</v>
      </c>
      <c r="CKT8" s="878">
        <f>IFERROR(INDEX('РП (ЛК 2.0)'!$E$26:$O$26,1,MATCH('Основной лист'!CKT$7,'РП (ЛК 2.0)'!$E$17:$O$17,0)),0)</f>
        <v>0</v>
      </c>
      <c r="CKU8" s="878">
        <f>IFERROR(INDEX('РП (ЛК 2.0)'!$E$26:$O$26,1,MATCH('Основной лист'!CKU$7,'РП (ЛК 2.0)'!$E$17:$O$17,0)),0)</f>
        <v>0</v>
      </c>
      <c r="CKV8" s="878">
        <f>IFERROR(INDEX('РП (ЛК 2.0)'!$E$26:$O$26,1,MATCH('Основной лист'!CKV$7,'РП (ЛК 2.0)'!$E$17:$O$17,0)),0)</f>
        <v>0</v>
      </c>
      <c r="CKW8" s="878">
        <f>IFERROR(INDEX('РП (ЛК 2.0)'!$E$26:$O$26,1,MATCH('Основной лист'!CKW$7,'РП (ЛК 2.0)'!$E$17:$O$17,0)),0)</f>
        <v>0</v>
      </c>
      <c r="CKX8" s="878">
        <f>IFERROR(INDEX('РП (ЛК 2.0)'!$E$26:$O$26,1,MATCH('Основной лист'!CKX$7,'РП (ЛК 2.0)'!$E$17:$O$17,0)),0)</f>
        <v>0</v>
      </c>
      <c r="CKY8" s="878">
        <f>IFERROR(INDEX('РП (ЛК 2.0)'!$E$26:$O$26,1,MATCH('Основной лист'!CKY$7,'РП (ЛК 2.0)'!$E$17:$O$17,0)),0)</f>
        <v>0</v>
      </c>
      <c r="CKZ8" s="878">
        <f>IFERROR(INDEX('РП (ЛК 2.0)'!$E$26:$O$26,1,MATCH('Основной лист'!CKZ$7,'РП (ЛК 2.0)'!$E$17:$O$17,0)),0)</f>
        <v>0</v>
      </c>
      <c r="CLA8" s="878">
        <f>IFERROR(INDEX('РП (ЛК 2.0)'!$E$26:$O$26,1,MATCH('Основной лист'!CLA$7,'РП (ЛК 2.0)'!$E$17:$O$17,0)),0)</f>
        <v>0</v>
      </c>
      <c r="CLB8" s="878">
        <f>IFERROR(INDEX('РП (ЛК 2.0)'!$E$26:$O$26,1,MATCH('Основной лист'!CLB$7,'РП (ЛК 2.0)'!$E$17:$O$17,0)),0)</f>
        <v>0</v>
      </c>
      <c r="CLC8" s="878">
        <f>IFERROR(INDEX('РП (ЛК 2.0)'!$E$26:$O$26,1,MATCH('Основной лист'!CLC$7,'РП (ЛК 2.0)'!$E$17:$O$17,0)),0)</f>
        <v>0</v>
      </c>
      <c r="CLD8" s="878">
        <f>IFERROR(INDEX('РП (ЛК 2.0)'!$E$26:$O$26,1,MATCH('Основной лист'!CLD$7,'РП (ЛК 2.0)'!$E$17:$O$17,0)),0)</f>
        <v>0</v>
      </c>
      <c r="CLE8" s="878">
        <f>IFERROR(INDEX('РП (ЛК 2.0)'!$E$26:$O$26,1,MATCH('Основной лист'!CLE$7,'РП (ЛК 2.0)'!$E$17:$O$17,0)),0)</f>
        <v>0</v>
      </c>
      <c r="CLF8" s="878">
        <f>IFERROR(INDEX('РП (ЛК 2.0)'!$E$26:$O$26,1,MATCH('Основной лист'!CLF$7,'РП (ЛК 2.0)'!$E$17:$O$17,0)),0)</f>
        <v>0</v>
      </c>
      <c r="CLG8" s="878">
        <f>IFERROR(INDEX('РП (ЛК 2.0)'!$E$26:$O$26,1,MATCH('Основной лист'!CLG$7,'РП (ЛК 2.0)'!$E$17:$O$17,0)),0)</f>
        <v>0</v>
      </c>
      <c r="CLH8" s="878">
        <f>IFERROR(INDEX('РП (ЛК 2.0)'!$E$26:$O$26,1,MATCH('Основной лист'!CLH$7,'РП (ЛК 2.0)'!$E$17:$O$17,0)),0)</f>
        <v>0</v>
      </c>
      <c r="CLI8" s="878">
        <f>IFERROR(INDEX('РП (ЛК 2.0)'!$E$26:$O$26,1,MATCH('Основной лист'!CLI$7,'РП (ЛК 2.0)'!$E$17:$O$17,0)),0)</f>
        <v>0</v>
      </c>
      <c r="CLJ8" s="878">
        <f>IFERROR(INDEX('РП (ЛК 2.0)'!$E$26:$O$26,1,MATCH('Основной лист'!CLJ$7,'РП (ЛК 2.0)'!$E$17:$O$17,0)),0)</f>
        <v>0</v>
      </c>
      <c r="CLK8" s="878">
        <f>IFERROR(INDEX('РП (ЛК 2.0)'!$E$26:$O$26,1,MATCH('Основной лист'!CLK$7,'РП (ЛК 2.0)'!$E$17:$O$17,0)),0)</f>
        <v>0</v>
      </c>
      <c r="CLL8" s="878">
        <f>IFERROR(INDEX('РП (ЛК 2.0)'!$E$26:$O$26,1,MATCH('Основной лист'!CLL$7,'РП (ЛК 2.0)'!$E$17:$O$17,0)),0)</f>
        <v>0</v>
      </c>
      <c r="CLM8" s="878">
        <f>IFERROR(INDEX('РП (ЛК 2.0)'!$E$26:$O$26,1,MATCH('Основной лист'!CLM$7,'РП (ЛК 2.0)'!$E$17:$O$17,0)),0)</f>
        <v>0</v>
      </c>
      <c r="CLN8" s="878">
        <f>IFERROR(INDEX('РП (ЛК 2.0)'!$E$26:$O$26,1,MATCH('Основной лист'!CLN$7,'РП (ЛК 2.0)'!$E$17:$O$17,0)),0)</f>
        <v>0</v>
      </c>
      <c r="CLO8" s="878">
        <f>IFERROR(INDEX('РП (ЛК 2.0)'!$E$26:$O$26,1,MATCH('Основной лист'!CLO$7,'РП (ЛК 2.0)'!$E$17:$O$17,0)),0)</f>
        <v>0</v>
      </c>
      <c r="CLP8" s="878">
        <f>IFERROR(INDEX('РП (ЛК 2.0)'!$E$26:$O$26,1,MATCH('Основной лист'!CLP$7,'РП (ЛК 2.0)'!$E$17:$O$17,0)),0)</f>
        <v>0</v>
      </c>
      <c r="CLQ8" s="878">
        <f>IFERROR(INDEX('РП (ЛК 2.0)'!$E$26:$O$26,1,MATCH('Основной лист'!CLQ$7,'РП (ЛК 2.0)'!$E$17:$O$17,0)),0)</f>
        <v>0</v>
      </c>
      <c r="CLR8" s="878">
        <f>IFERROR(INDEX('РП (ЛК 2.0)'!$E$26:$O$26,1,MATCH('Основной лист'!CLR$7,'РП (ЛК 2.0)'!$E$17:$O$17,0)),0)</f>
        <v>0</v>
      </c>
      <c r="CLS8" s="878">
        <f>IFERROR(INDEX('РП (ЛК 2.0)'!$E$26:$O$26,1,MATCH('Основной лист'!CLS$7,'РП (ЛК 2.0)'!$E$17:$O$17,0)),0)</f>
        <v>0</v>
      </c>
      <c r="CLT8" s="878">
        <f>IFERROR(INDEX('РП (ЛК 2.0)'!$E$26:$O$26,1,MATCH('Основной лист'!CLT$7,'РП (ЛК 2.0)'!$E$17:$O$17,0)),0)</f>
        <v>0</v>
      </c>
      <c r="CLU8" s="878">
        <f>IFERROR(INDEX('РП (ЛК 2.0)'!$E$26:$O$26,1,MATCH('Основной лист'!CLU$7,'РП (ЛК 2.0)'!$E$17:$O$17,0)),0)</f>
        <v>0</v>
      </c>
      <c r="CLV8" s="878">
        <f>IFERROR(INDEX('РП (ЛК 2.0)'!$E$26:$O$26,1,MATCH('Основной лист'!CLV$7,'РП (ЛК 2.0)'!$E$17:$O$17,0)),0)</f>
        <v>0</v>
      </c>
      <c r="CLW8" s="878">
        <f>IFERROR(INDEX('РП (ЛК 2.0)'!$E$26:$O$26,1,MATCH('Основной лист'!CLW$7,'РП (ЛК 2.0)'!$E$17:$O$17,0)),0)</f>
        <v>0</v>
      </c>
      <c r="CLX8" s="878">
        <f>IFERROR(INDEX('РП (ЛК 2.0)'!$E$26:$O$26,1,MATCH('Основной лист'!CLX$7,'РП (ЛК 2.0)'!$E$17:$O$17,0)),0)</f>
        <v>0</v>
      </c>
      <c r="CLY8" s="878">
        <f>IFERROR(INDEX('РП (ЛК 2.0)'!$E$26:$O$26,1,MATCH('Основной лист'!CLY$7,'РП (ЛК 2.0)'!$E$17:$O$17,0)),0)</f>
        <v>0</v>
      </c>
      <c r="CLZ8" s="878">
        <f>IFERROR(INDEX('РП (ЛК 2.0)'!$E$26:$O$26,1,MATCH('Основной лист'!CLZ$7,'РП (ЛК 2.0)'!$E$17:$O$17,0)),0)</f>
        <v>0</v>
      </c>
      <c r="CMA8" s="878">
        <f>IFERROR(INDEX('РП (ЛК 2.0)'!$E$26:$O$26,1,MATCH('Основной лист'!CMA$7,'РП (ЛК 2.0)'!$E$17:$O$17,0)),0)</f>
        <v>0</v>
      </c>
      <c r="CMB8" s="878">
        <f>IFERROR(INDEX('РП (ЛК 2.0)'!$E$26:$O$26,1,MATCH('Основной лист'!CMB$7,'РП (ЛК 2.0)'!$E$17:$O$17,0)),0)</f>
        <v>0</v>
      </c>
      <c r="CMC8" s="878">
        <f>IFERROR(INDEX('РП (ЛК 2.0)'!$E$26:$O$26,1,MATCH('Основной лист'!CMC$7,'РП (ЛК 2.0)'!$E$17:$O$17,0)),0)</f>
        <v>0</v>
      </c>
      <c r="CMD8" s="878">
        <f>IFERROR(INDEX('РП (ЛК 2.0)'!$E$26:$O$26,1,MATCH('Основной лист'!CMD$7,'РП (ЛК 2.0)'!$E$17:$O$17,0)),0)</f>
        <v>0</v>
      </c>
      <c r="CME8" s="878">
        <f>IFERROR(INDEX('РП (ЛК 2.0)'!$E$26:$O$26,1,MATCH('Основной лист'!CME$7,'РП (ЛК 2.0)'!$E$17:$O$17,0)),0)</f>
        <v>0</v>
      </c>
      <c r="CMF8" s="878">
        <f>IFERROR(INDEX('РП (ЛК 2.0)'!$E$26:$O$26,1,MATCH('Основной лист'!CMF$7,'РП (ЛК 2.0)'!$E$17:$O$17,0)),0)</f>
        <v>0</v>
      </c>
      <c r="CMG8" s="878">
        <f>IFERROR(INDEX('РП (ЛК 2.0)'!$E$26:$O$26,1,MATCH('Основной лист'!CMG$7,'РП (ЛК 2.0)'!$E$17:$O$17,0)),0)</f>
        <v>0</v>
      </c>
      <c r="CMH8" s="878">
        <f>IFERROR(INDEX('РП (ЛК 2.0)'!$E$26:$O$26,1,MATCH('Основной лист'!CMH$7,'РП (ЛК 2.0)'!$E$17:$O$17,0)),0)</f>
        <v>0</v>
      </c>
      <c r="CMI8" s="878">
        <f>IFERROR(INDEX('РП (ЛК 2.0)'!$E$26:$O$26,1,MATCH('Основной лист'!CMI$7,'РП (ЛК 2.0)'!$E$17:$O$17,0)),0)</f>
        <v>0</v>
      </c>
      <c r="CMJ8" s="878">
        <f>IFERROR(INDEX('РП (ЛК 2.0)'!$E$26:$O$26,1,MATCH('Основной лист'!CMJ$7,'РП (ЛК 2.0)'!$E$17:$O$17,0)),0)</f>
        <v>0</v>
      </c>
      <c r="CMK8" s="878">
        <f>IFERROR(INDEX('РП (ЛК 2.0)'!$E$26:$O$26,1,MATCH('Основной лист'!CMK$7,'РП (ЛК 2.0)'!$E$17:$O$17,0)),0)</f>
        <v>0</v>
      </c>
      <c r="CML8" s="878">
        <f>IFERROR(INDEX('РП (ЛК 2.0)'!$E$26:$O$26,1,MATCH('Основной лист'!CML$7,'РП (ЛК 2.0)'!$E$17:$O$17,0)),0)</f>
        <v>0</v>
      </c>
      <c r="CMM8" s="878">
        <f>IFERROR(INDEX('РП (ЛК 2.0)'!$E$26:$O$26,1,MATCH('Основной лист'!CMM$7,'РП (ЛК 2.0)'!$E$17:$O$17,0)),0)</f>
        <v>0</v>
      </c>
      <c r="CMN8" s="878">
        <f>IFERROR(INDEX('РП (ЛК 2.0)'!$E$26:$O$26,1,MATCH('Основной лист'!CMN$7,'РП (ЛК 2.0)'!$E$17:$O$17,0)),0)</f>
        <v>0</v>
      </c>
      <c r="CMO8" s="878">
        <f>IFERROR(INDEX('РП (ЛК 2.0)'!$E$26:$O$26,1,MATCH('Основной лист'!CMO$7,'РП (ЛК 2.0)'!$E$17:$O$17,0)),0)</f>
        <v>0</v>
      </c>
      <c r="CMP8" s="878">
        <f>IFERROR(INDEX('РП (ЛК 2.0)'!$E$26:$O$26,1,MATCH('Основной лист'!CMP$7,'РП (ЛК 2.0)'!$E$17:$O$17,0)),0)</f>
        <v>0</v>
      </c>
      <c r="CMQ8" s="878">
        <f>IFERROR(INDEX('РП (ЛК 2.0)'!$E$26:$O$26,1,MATCH('Основной лист'!CMQ$7,'РП (ЛК 2.0)'!$E$17:$O$17,0)),0)</f>
        <v>0</v>
      </c>
      <c r="CMR8" s="878">
        <f>IFERROR(INDEX('РП (ЛК 2.0)'!$E$26:$O$26,1,MATCH('Основной лист'!CMR$7,'РП (ЛК 2.0)'!$E$17:$O$17,0)),0)</f>
        <v>0</v>
      </c>
      <c r="CMS8" s="878">
        <f>IFERROR(INDEX('РП (ЛК 2.0)'!$E$26:$O$26,1,MATCH('Основной лист'!CMS$7,'РП (ЛК 2.0)'!$E$17:$O$17,0)),0)</f>
        <v>0</v>
      </c>
      <c r="CMT8" s="878">
        <f>IFERROR(INDEX('РП (ЛК 2.0)'!$E$26:$O$26,1,MATCH('Основной лист'!CMT$7,'РП (ЛК 2.0)'!$E$17:$O$17,0)),0)</f>
        <v>0</v>
      </c>
      <c r="CMU8" s="878">
        <f>IFERROR(INDEX('РП (ЛК 2.0)'!$E$26:$O$26,1,MATCH('Основной лист'!CMU$7,'РП (ЛК 2.0)'!$E$17:$O$17,0)),0)</f>
        <v>0</v>
      </c>
      <c r="CMV8" s="878">
        <f>IFERROR(INDEX('РП (ЛК 2.0)'!$E$26:$O$26,1,MATCH('Основной лист'!CMV$7,'РП (ЛК 2.0)'!$E$17:$O$17,0)),0)</f>
        <v>0</v>
      </c>
      <c r="CMW8" s="878">
        <f>IFERROR(INDEX('РП (ЛК 2.0)'!$E$26:$O$26,1,MATCH('Основной лист'!CMW$7,'РП (ЛК 2.0)'!$E$17:$O$17,0)),0)</f>
        <v>0</v>
      </c>
      <c r="CMX8" s="878">
        <f>IFERROR(INDEX('РП (ЛК 2.0)'!$E$26:$O$26,1,MATCH('Основной лист'!CMX$7,'РП (ЛК 2.0)'!$E$17:$O$17,0)),0)</f>
        <v>0</v>
      </c>
      <c r="CMY8" s="878">
        <f>IFERROR(INDEX('РП (ЛК 2.0)'!$E$26:$O$26,1,MATCH('Основной лист'!CMY$7,'РП (ЛК 2.0)'!$E$17:$O$17,0)),0)</f>
        <v>0</v>
      </c>
      <c r="CMZ8" s="878">
        <f>IFERROR(INDEX('РП (ЛК 2.0)'!$E$26:$O$26,1,MATCH('Основной лист'!CMZ$7,'РП (ЛК 2.0)'!$E$17:$O$17,0)),0)</f>
        <v>0</v>
      </c>
      <c r="CNA8" s="878">
        <f>IFERROR(INDEX('РП (ЛК 2.0)'!$E$26:$O$26,1,MATCH('Основной лист'!CNA$7,'РП (ЛК 2.0)'!$E$17:$O$17,0)),0)</f>
        <v>0</v>
      </c>
      <c r="CNB8" s="878">
        <f>IFERROR(INDEX('РП (ЛК 2.0)'!$E$26:$O$26,1,MATCH('Основной лист'!CNB$7,'РП (ЛК 2.0)'!$E$17:$O$17,0)),0)</f>
        <v>0</v>
      </c>
      <c r="CNC8" s="878">
        <f>IFERROR(INDEX('РП (ЛК 2.0)'!$E$26:$O$26,1,MATCH('Основной лист'!CNC$7,'РП (ЛК 2.0)'!$E$17:$O$17,0)),0)</f>
        <v>0</v>
      </c>
      <c r="CND8" s="878">
        <f>IFERROR(INDEX('РП (ЛК 2.0)'!$E$26:$O$26,1,MATCH('Основной лист'!CND$7,'РП (ЛК 2.0)'!$E$17:$O$17,0)),0)</f>
        <v>0</v>
      </c>
      <c r="CNE8" s="878">
        <f>IFERROR(INDEX('РП (ЛК 2.0)'!$E$26:$O$26,1,MATCH('Основной лист'!CNE$7,'РП (ЛК 2.0)'!$E$17:$O$17,0)),0)</f>
        <v>0</v>
      </c>
      <c r="CNF8" s="878">
        <f>IFERROR(INDEX('РП (ЛК 2.0)'!$E$26:$O$26,1,MATCH('Основной лист'!CNF$7,'РП (ЛК 2.0)'!$E$17:$O$17,0)),0)</f>
        <v>0</v>
      </c>
      <c r="CNG8" s="878">
        <f>IFERROR(INDEX('РП (ЛК 2.0)'!$E$26:$O$26,1,MATCH('Основной лист'!CNG$7,'РП (ЛК 2.0)'!$E$17:$O$17,0)),0)</f>
        <v>0</v>
      </c>
      <c r="CNH8" s="878">
        <f>IFERROR(INDEX('РП (ЛК 2.0)'!$E$26:$O$26,1,MATCH('Основной лист'!CNH$7,'РП (ЛК 2.0)'!$E$17:$O$17,0)),0)</f>
        <v>0</v>
      </c>
      <c r="CNI8" s="878">
        <f>IFERROR(INDEX('РП (ЛК 2.0)'!$E$26:$O$26,1,MATCH('Основной лист'!CNI$7,'РП (ЛК 2.0)'!$E$17:$O$17,0)),0)</f>
        <v>0</v>
      </c>
      <c r="CNJ8" s="878">
        <f>IFERROR(INDEX('РП (ЛК 2.0)'!$E$26:$O$26,1,MATCH('Основной лист'!CNJ$7,'РП (ЛК 2.0)'!$E$17:$O$17,0)),0)</f>
        <v>0</v>
      </c>
      <c r="CNK8" s="878">
        <f>IFERROR(INDEX('РП (ЛК 2.0)'!$E$26:$O$26,1,MATCH('Основной лист'!CNK$7,'РП (ЛК 2.0)'!$E$17:$O$17,0)),0)</f>
        <v>0</v>
      </c>
      <c r="CNL8" s="878">
        <f>IFERROR(INDEX('РП (ЛК 2.0)'!$E$26:$O$26,1,MATCH('Основной лист'!CNL$7,'РП (ЛК 2.0)'!$E$17:$O$17,0)),0)</f>
        <v>0</v>
      </c>
      <c r="CNM8" s="878">
        <f>IFERROR(INDEX('РП (ЛК 2.0)'!$E$26:$O$26,1,MATCH('Основной лист'!CNM$7,'РП (ЛК 2.0)'!$E$17:$O$17,0)),0)</f>
        <v>0</v>
      </c>
      <c r="CNN8" s="878">
        <f>IFERROR(INDEX('РП (ЛК 2.0)'!$E$26:$O$26,1,MATCH('Основной лист'!CNN$7,'РП (ЛК 2.0)'!$E$17:$O$17,0)),0)</f>
        <v>0</v>
      </c>
      <c r="CNO8" s="878">
        <f>IFERROR(INDEX('РП (ЛК 2.0)'!$E$26:$O$26,1,MATCH('Основной лист'!CNO$7,'РП (ЛК 2.0)'!$E$17:$O$17,0)),0)</f>
        <v>0</v>
      </c>
      <c r="CNP8" s="878">
        <f>IFERROR(INDEX('РП (ЛК 2.0)'!$E$26:$O$26,1,MATCH('Основной лист'!CNP$7,'РП (ЛК 2.0)'!$E$17:$O$17,0)),0)</f>
        <v>0</v>
      </c>
      <c r="CNQ8" s="878">
        <f>IFERROR(INDEX('РП (ЛК 2.0)'!$E$26:$O$26,1,MATCH('Основной лист'!CNQ$7,'РП (ЛК 2.0)'!$E$17:$O$17,0)),0)</f>
        <v>0</v>
      </c>
      <c r="CNR8" s="878">
        <f>IFERROR(INDEX('РП (ЛК 2.0)'!$E$26:$O$26,1,MATCH('Основной лист'!CNR$7,'РП (ЛК 2.0)'!$E$17:$O$17,0)),0)</f>
        <v>0</v>
      </c>
      <c r="CNS8" s="878">
        <f>IFERROR(INDEX('РП (ЛК 2.0)'!$E$26:$O$26,1,MATCH('Основной лист'!CNS$7,'РП (ЛК 2.0)'!$E$17:$O$17,0)),0)</f>
        <v>0</v>
      </c>
      <c r="CNT8" s="878">
        <f>IFERROR(INDEX('РП (ЛК 2.0)'!$E$26:$O$26,1,MATCH('Основной лист'!CNT$7,'РП (ЛК 2.0)'!$E$17:$O$17,0)),0)</f>
        <v>0</v>
      </c>
      <c r="CNU8" s="878">
        <f>IFERROR(INDEX('РП (ЛК 2.0)'!$E$26:$O$26,1,MATCH('Основной лист'!CNU$7,'РП (ЛК 2.0)'!$E$17:$O$17,0)),0)</f>
        <v>0</v>
      </c>
      <c r="CNV8" s="878">
        <f>IFERROR(INDEX('РП (ЛК 2.0)'!$E$26:$O$26,1,MATCH('Основной лист'!CNV$7,'РП (ЛК 2.0)'!$E$17:$O$17,0)),0)</f>
        <v>0</v>
      </c>
      <c r="CNW8" s="878">
        <f>IFERROR(INDEX('РП (ЛК 2.0)'!$E$26:$O$26,1,MATCH('Основной лист'!CNW$7,'РП (ЛК 2.0)'!$E$17:$O$17,0)),0)</f>
        <v>0</v>
      </c>
      <c r="CNX8" s="878">
        <f>IFERROR(INDEX('РП (ЛК 2.0)'!$E$26:$O$26,1,MATCH('Основной лист'!CNX$7,'РП (ЛК 2.0)'!$E$17:$O$17,0)),0)</f>
        <v>0</v>
      </c>
      <c r="CNY8" s="878">
        <f>IFERROR(INDEX('РП (ЛК 2.0)'!$E$26:$O$26,1,MATCH('Основной лист'!CNY$7,'РП (ЛК 2.0)'!$E$17:$O$17,0)),0)</f>
        <v>0</v>
      </c>
      <c r="CNZ8" s="878">
        <f>IFERROR(INDEX('РП (ЛК 2.0)'!$E$26:$O$26,1,MATCH('Основной лист'!CNZ$7,'РП (ЛК 2.0)'!$E$17:$O$17,0)),0)</f>
        <v>0</v>
      </c>
      <c r="COA8" s="878">
        <f>IFERROR(INDEX('РП (ЛК 2.0)'!$E$26:$O$26,1,MATCH('Основной лист'!COA$7,'РП (ЛК 2.0)'!$E$17:$O$17,0)),0)</f>
        <v>0</v>
      </c>
      <c r="COB8" s="878">
        <f>IFERROR(INDEX('РП (ЛК 2.0)'!$E$26:$O$26,1,MATCH('Основной лист'!COB$7,'РП (ЛК 2.0)'!$E$17:$O$17,0)),0)</f>
        <v>0</v>
      </c>
      <c r="COC8" s="878">
        <f>IFERROR(INDEX('РП (ЛК 2.0)'!$E$26:$O$26,1,MATCH('Основной лист'!COC$7,'РП (ЛК 2.0)'!$E$17:$O$17,0)),0)</f>
        <v>0</v>
      </c>
      <c r="COD8" s="878">
        <f>IFERROR(INDEX('РП (ЛК 2.0)'!$E$26:$O$26,1,MATCH('Основной лист'!COD$7,'РП (ЛК 2.0)'!$E$17:$O$17,0)),0)</f>
        <v>0</v>
      </c>
      <c r="COE8" s="878">
        <f>IFERROR(INDEX('РП (ЛК 2.0)'!$E$26:$O$26,1,MATCH('Основной лист'!COE$7,'РП (ЛК 2.0)'!$E$17:$O$17,0)),0)</f>
        <v>0</v>
      </c>
      <c r="COF8" s="878">
        <f>IFERROR(INDEX('РП (ЛК 2.0)'!$E$26:$O$26,1,MATCH('Основной лист'!COF$7,'РП (ЛК 2.0)'!$E$17:$O$17,0)),0)</f>
        <v>0</v>
      </c>
      <c r="COG8" s="878">
        <f>IFERROR(INDEX('РП (ЛК 2.0)'!$E$26:$O$26,1,MATCH('Основной лист'!COG$7,'РП (ЛК 2.0)'!$E$17:$O$17,0)),0)</f>
        <v>0</v>
      </c>
      <c r="COH8" s="878">
        <f>IFERROR(INDEX('РП (ЛК 2.0)'!$E$26:$O$26,1,MATCH('Основной лист'!COH$7,'РП (ЛК 2.0)'!$E$17:$O$17,0)),0)</f>
        <v>0</v>
      </c>
      <c r="COI8" s="878">
        <f>IFERROR(INDEX('РП (ЛК 2.0)'!$E$26:$O$26,1,MATCH('Основной лист'!COI$7,'РП (ЛК 2.0)'!$E$17:$O$17,0)),0)</f>
        <v>0</v>
      </c>
      <c r="COJ8" s="878">
        <f>IFERROR(INDEX('РП (ЛК 2.0)'!$E$26:$O$26,1,MATCH('Основной лист'!COJ$7,'РП (ЛК 2.0)'!$E$17:$O$17,0)),0)</f>
        <v>0</v>
      </c>
      <c r="COK8" s="878">
        <f>IFERROR(INDEX('РП (ЛК 2.0)'!$E$26:$O$26,1,MATCH('Основной лист'!COK$7,'РП (ЛК 2.0)'!$E$17:$O$17,0)),0)</f>
        <v>0</v>
      </c>
      <c r="COL8" s="878">
        <f>IFERROR(INDEX('РП (ЛК 2.0)'!$E$26:$O$26,1,MATCH('Основной лист'!COL$7,'РП (ЛК 2.0)'!$E$17:$O$17,0)),0)</f>
        <v>0</v>
      </c>
      <c r="COM8" s="878">
        <f>IFERROR(INDEX('РП (ЛК 2.0)'!$E$26:$O$26,1,MATCH('Основной лист'!COM$7,'РП (ЛК 2.0)'!$E$17:$O$17,0)),0)</f>
        <v>0</v>
      </c>
      <c r="CON8" s="878">
        <f>IFERROR(INDEX('РП (ЛК 2.0)'!$E$26:$O$26,1,MATCH('Основной лист'!CON$7,'РП (ЛК 2.0)'!$E$17:$O$17,0)),0)</f>
        <v>0</v>
      </c>
      <c r="COO8" s="878">
        <f>IFERROR(INDEX('РП (ЛК 2.0)'!$E$26:$O$26,1,MATCH('Основной лист'!COO$7,'РП (ЛК 2.0)'!$E$17:$O$17,0)),0)</f>
        <v>0</v>
      </c>
      <c r="COP8" s="878">
        <f>IFERROR(INDEX('РП (ЛК 2.0)'!$E$26:$O$26,1,MATCH('Основной лист'!COP$7,'РП (ЛК 2.0)'!$E$17:$O$17,0)),0)</f>
        <v>0</v>
      </c>
      <c r="COQ8" s="878">
        <f>IFERROR(INDEX('РП (ЛК 2.0)'!$E$26:$O$26,1,MATCH('Основной лист'!COQ$7,'РП (ЛК 2.0)'!$E$17:$O$17,0)),0)</f>
        <v>0</v>
      </c>
      <c r="COR8" s="878">
        <f>IFERROR(INDEX('РП (ЛК 2.0)'!$E$26:$O$26,1,MATCH('Основной лист'!COR$7,'РП (ЛК 2.0)'!$E$17:$O$17,0)),0)</f>
        <v>0</v>
      </c>
      <c r="COS8" s="878">
        <f>IFERROR(INDEX('РП (ЛК 2.0)'!$E$26:$O$26,1,MATCH('Основной лист'!COS$7,'РП (ЛК 2.0)'!$E$17:$O$17,0)),0)</f>
        <v>0</v>
      </c>
      <c r="COT8" s="878">
        <f>IFERROR(INDEX('РП (ЛК 2.0)'!$E$26:$O$26,1,MATCH('Основной лист'!COT$7,'РП (ЛК 2.0)'!$E$17:$O$17,0)),0)</f>
        <v>0</v>
      </c>
      <c r="COU8" s="878">
        <f>IFERROR(INDEX('РП (ЛК 2.0)'!$E$26:$O$26,1,MATCH('Основной лист'!COU$7,'РП (ЛК 2.0)'!$E$17:$O$17,0)),0)</f>
        <v>0</v>
      </c>
      <c r="COV8" s="878">
        <f>IFERROR(INDEX('РП (ЛК 2.0)'!$E$26:$O$26,1,MATCH('Основной лист'!COV$7,'РП (ЛК 2.0)'!$E$17:$O$17,0)),0)</f>
        <v>0</v>
      </c>
      <c r="COW8" s="878">
        <f>IFERROR(INDEX('РП (ЛК 2.0)'!$E$26:$O$26,1,MATCH('Основной лист'!COW$7,'РП (ЛК 2.0)'!$E$17:$O$17,0)),0)</f>
        <v>0</v>
      </c>
      <c r="COX8" s="878">
        <f>IFERROR(INDEX('РП (ЛК 2.0)'!$E$26:$O$26,1,MATCH('Основной лист'!COX$7,'РП (ЛК 2.0)'!$E$17:$O$17,0)),0)</f>
        <v>0</v>
      </c>
      <c r="COY8" s="878">
        <f>IFERROR(INDEX('РП (ЛК 2.0)'!$E$26:$O$26,1,MATCH('Основной лист'!COY$7,'РП (ЛК 2.0)'!$E$17:$O$17,0)),0)</f>
        <v>0</v>
      </c>
      <c r="COZ8" s="878">
        <f>IFERROR(INDEX('РП (ЛК 2.0)'!$E$26:$O$26,1,MATCH('Основной лист'!COZ$7,'РП (ЛК 2.0)'!$E$17:$O$17,0)),0)</f>
        <v>0</v>
      </c>
      <c r="CPA8" s="878">
        <f>IFERROR(INDEX('РП (ЛК 2.0)'!$E$26:$O$26,1,MATCH('Основной лист'!CPA$7,'РП (ЛК 2.0)'!$E$17:$O$17,0)),0)</f>
        <v>0</v>
      </c>
      <c r="CPB8" s="878">
        <f>IFERROR(INDEX('РП (ЛК 2.0)'!$E$26:$O$26,1,MATCH('Основной лист'!CPB$7,'РП (ЛК 2.0)'!$E$17:$O$17,0)),0)</f>
        <v>0</v>
      </c>
      <c r="CPC8" s="878">
        <f>IFERROR(INDEX('РП (ЛК 2.0)'!$E$26:$O$26,1,MATCH('Основной лист'!CPC$7,'РП (ЛК 2.0)'!$E$17:$O$17,0)),0)</f>
        <v>0</v>
      </c>
      <c r="CPD8" s="878">
        <f>IFERROR(INDEX('РП (ЛК 2.0)'!$E$26:$O$26,1,MATCH('Основной лист'!CPD$7,'РП (ЛК 2.0)'!$E$17:$O$17,0)),0)</f>
        <v>0</v>
      </c>
      <c r="CPE8" s="878">
        <f>IFERROR(INDEX('РП (ЛК 2.0)'!$E$26:$O$26,1,MATCH('Основной лист'!CPE$7,'РП (ЛК 2.0)'!$E$17:$O$17,0)),0)</f>
        <v>0</v>
      </c>
      <c r="CPF8" s="878">
        <f>IFERROR(INDEX('РП (ЛК 2.0)'!$E$26:$O$26,1,MATCH('Основной лист'!CPF$7,'РП (ЛК 2.0)'!$E$17:$O$17,0)),0)</f>
        <v>0</v>
      </c>
      <c r="CPG8" s="878">
        <f>IFERROR(INDEX('РП (ЛК 2.0)'!$E$26:$O$26,1,MATCH('Основной лист'!CPG$7,'РП (ЛК 2.0)'!$E$17:$O$17,0)),0)</f>
        <v>0</v>
      </c>
      <c r="CPH8" s="878">
        <f>IFERROR(INDEX('РП (ЛК 2.0)'!$E$26:$O$26,1,MATCH('Основной лист'!CPH$7,'РП (ЛК 2.0)'!$E$17:$O$17,0)),0)</f>
        <v>0</v>
      </c>
      <c r="CPI8" s="878">
        <f>IFERROR(INDEX('РП (ЛК 2.0)'!$E$26:$O$26,1,MATCH('Основной лист'!CPI$7,'РП (ЛК 2.0)'!$E$17:$O$17,0)),0)</f>
        <v>0</v>
      </c>
      <c r="CPJ8" s="878">
        <f>IFERROR(INDEX('РП (ЛК 2.0)'!$E$26:$O$26,1,MATCH('Основной лист'!CPJ$7,'РП (ЛК 2.0)'!$E$17:$O$17,0)),0)</f>
        <v>0</v>
      </c>
      <c r="CPK8" s="878">
        <f>IFERROR(INDEX('РП (ЛК 2.0)'!$E$26:$O$26,1,MATCH('Основной лист'!CPK$7,'РП (ЛК 2.0)'!$E$17:$O$17,0)),0)</f>
        <v>0</v>
      </c>
      <c r="CPL8" s="878">
        <f>IFERROR(INDEX('РП (ЛК 2.0)'!$E$26:$O$26,1,MATCH('Основной лист'!CPL$7,'РП (ЛК 2.0)'!$E$17:$O$17,0)),0)</f>
        <v>0</v>
      </c>
      <c r="CPM8" s="878">
        <f>IFERROR(INDEX('РП (ЛК 2.0)'!$E$26:$O$26,1,MATCH('Основной лист'!CPM$7,'РП (ЛК 2.0)'!$E$17:$O$17,0)),0)</f>
        <v>0</v>
      </c>
      <c r="CPN8" s="878">
        <f>IFERROR(INDEX('РП (ЛК 2.0)'!$E$26:$O$26,1,MATCH('Основной лист'!CPN$7,'РП (ЛК 2.0)'!$E$17:$O$17,0)),0)</f>
        <v>0</v>
      </c>
      <c r="CPO8" s="878">
        <f>IFERROR(INDEX('РП (ЛК 2.0)'!$E$26:$O$26,1,MATCH('Основной лист'!CPO$7,'РП (ЛК 2.0)'!$E$17:$O$17,0)),0)</f>
        <v>0</v>
      </c>
      <c r="CPP8" s="878">
        <f>IFERROR(INDEX('РП (ЛК 2.0)'!$E$26:$O$26,1,MATCH('Основной лист'!CPP$7,'РП (ЛК 2.0)'!$E$17:$O$17,0)),0)</f>
        <v>0</v>
      </c>
      <c r="CPQ8" s="878">
        <f>IFERROR(INDEX('РП (ЛК 2.0)'!$E$26:$O$26,1,MATCH('Основной лист'!CPQ$7,'РП (ЛК 2.0)'!$E$17:$O$17,0)),0)</f>
        <v>0</v>
      </c>
      <c r="CPR8" s="878">
        <f>IFERROR(INDEX('РП (ЛК 2.0)'!$E$26:$O$26,1,MATCH('Основной лист'!CPR$7,'РП (ЛК 2.0)'!$E$17:$O$17,0)),0)</f>
        <v>0</v>
      </c>
      <c r="CPS8" s="878">
        <f>IFERROR(INDEX('РП (ЛК 2.0)'!$E$26:$O$26,1,MATCH('Основной лист'!CPS$7,'РП (ЛК 2.0)'!$E$17:$O$17,0)),0)</f>
        <v>0</v>
      </c>
      <c r="CPT8" s="878">
        <f>IFERROR(INDEX('РП (ЛК 2.0)'!$E$26:$O$26,1,MATCH('Основной лист'!CPT$7,'РП (ЛК 2.0)'!$E$17:$O$17,0)),0)</f>
        <v>0</v>
      </c>
      <c r="CPU8" s="878">
        <f>IFERROR(INDEX('РП (ЛК 2.0)'!$E$26:$O$26,1,MATCH('Основной лист'!CPU$7,'РП (ЛК 2.0)'!$E$17:$O$17,0)),0)</f>
        <v>0</v>
      </c>
      <c r="CPV8" s="878">
        <f>IFERROR(INDEX('РП (ЛК 2.0)'!$E$26:$O$26,1,MATCH('Основной лист'!CPV$7,'РП (ЛК 2.0)'!$E$17:$O$17,0)),0)</f>
        <v>0</v>
      </c>
      <c r="CPW8" s="878">
        <f>IFERROR(INDEX('РП (ЛК 2.0)'!$E$26:$O$26,1,MATCH('Основной лист'!CPW$7,'РП (ЛК 2.0)'!$E$17:$O$17,0)),0)</f>
        <v>0</v>
      </c>
      <c r="CPX8" s="878">
        <f>IFERROR(INDEX('РП (ЛК 2.0)'!$E$26:$O$26,1,MATCH('Основной лист'!CPX$7,'РП (ЛК 2.0)'!$E$17:$O$17,0)),0)</f>
        <v>0</v>
      </c>
      <c r="CPY8" s="878">
        <f>IFERROR(INDEX('РП (ЛК 2.0)'!$E$26:$O$26,1,MATCH('Основной лист'!CPY$7,'РП (ЛК 2.0)'!$E$17:$O$17,0)),0)</f>
        <v>0</v>
      </c>
      <c r="CPZ8" s="878">
        <f>IFERROR(INDEX('РП (ЛК 2.0)'!$E$26:$O$26,1,MATCH('Основной лист'!CPZ$7,'РП (ЛК 2.0)'!$E$17:$O$17,0)),0)</f>
        <v>0</v>
      </c>
      <c r="CQA8" s="878">
        <f>IFERROR(INDEX('РП (ЛК 2.0)'!$E$26:$O$26,1,MATCH('Основной лист'!CQA$7,'РП (ЛК 2.0)'!$E$17:$O$17,0)),0)</f>
        <v>0</v>
      </c>
      <c r="CQB8" s="878">
        <f>IFERROR(INDEX('РП (ЛК 2.0)'!$E$26:$O$26,1,MATCH('Основной лист'!CQB$7,'РП (ЛК 2.0)'!$E$17:$O$17,0)),0)</f>
        <v>0</v>
      </c>
      <c r="CQC8" s="878">
        <f>IFERROR(INDEX('РП (ЛК 2.0)'!$E$26:$O$26,1,MATCH('Основной лист'!CQC$7,'РП (ЛК 2.0)'!$E$17:$O$17,0)),0)</f>
        <v>0</v>
      </c>
      <c r="CQD8" s="878">
        <f>IFERROR(INDEX('РП (ЛК 2.0)'!$E$26:$O$26,1,MATCH('Основной лист'!CQD$7,'РП (ЛК 2.0)'!$E$17:$O$17,0)),0)</f>
        <v>0</v>
      </c>
      <c r="CQE8" s="878">
        <f>IFERROR(INDEX('РП (ЛК 2.0)'!$E$26:$O$26,1,MATCH('Основной лист'!CQE$7,'РП (ЛК 2.0)'!$E$17:$O$17,0)),0)</f>
        <v>0</v>
      </c>
      <c r="CQF8" s="878">
        <f>IFERROR(INDEX('РП (ЛК 2.0)'!$E$26:$O$26,1,MATCH('Основной лист'!CQF$7,'РП (ЛК 2.0)'!$E$17:$O$17,0)),0)</f>
        <v>0</v>
      </c>
      <c r="CQG8" s="878">
        <f>IFERROR(INDEX('РП (ЛК 2.0)'!$E$26:$O$26,1,MATCH('Основной лист'!CQG$7,'РП (ЛК 2.0)'!$E$17:$O$17,0)),0)</f>
        <v>0</v>
      </c>
      <c r="CQH8" s="878">
        <f>IFERROR(INDEX('РП (ЛК 2.0)'!$E$26:$O$26,1,MATCH('Основной лист'!CQH$7,'РП (ЛК 2.0)'!$E$17:$O$17,0)),0)</f>
        <v>0</v>
      </c>
      <c r="CQI8" s="878">
        <f>IFERROR(INDEX('РП (ЛК 2.0)'!$E$26:$O$26,1,MATCH('Основной лист'!CQI$7,'РП (ЛК 2.0)'!$E$17:$O$17,0)),0)</f>
        <v>0</v>
      </c>
      <c r="CQJ8" s="878">
        <f>IFERROR(INDEX('РП (ЛК 2.0)'!$E$26:$O$26,1,MATCH('Основной лист'!CQJ$7,'РП (ЛК 2.0)'!$E$17:$O$17,0)),0)</f>
        <v>0</v>
      </c>
      <c r="CQK8" s="878">
        <f>IFERROR(INDEX('РП (ЛК 2.0)'!$E$26:$O$26,1,MATCH('Основной лист'!CQK$7,'РП (ЛК 2.0)'!$E$17:$O$17,0)),0)</f>
        <v>0</v>
      </c>
      <c r="CQL8" s="878">
        <f>IFERROR(INDEX('РП (ЛК 2.0)'!$E$26:$O$26,1,MATCH('Основной лист'!CQL$7,'РП (ЛК 2.0)'!$E$17:$O$17,0)),0)</f>
        <v>0</v>
      </c>
      <c r="CQM8" s="878">
        <f>IFERROR(INDEX('РП (ЛК 2.0)'!$E$26:$O$26,1,MATCH('Основной лист'!CQM$7,'РП (ЛК 2.0)'!$E$17:$O$17,0)),0)</f>
        <v>0</v>
      </c>
      <c r="CQN8" s="878">
        <f>IFERROR(INDEX('РП (ЛК 2.0)'!$E$26:$O$26,1,MATCH('Основной лист'!CQN$7,'РП (ЛК 2.0)'!$E$17:$O$17,0)),0)</f>
        <v>0</v>
      </c>
      <c r="CQO8" s="878">
        <f>IFERROR(INDEX('РП (ЛК 2.0)'!$E$26:$O$26,1,MATCH('Основной лист'!CQO$7,'РП (ЛК 2.0)'!$E$17:$O$17,0)),0)</f>
        <v>0</v>
      </c>
      <c r="CQP8" s="878">
        <f>IFERROR(INDEX('РП (ЛК 2.0)'!$E$26:$O$26,1,MATCH('Основной лист'!CQP$7,'РП (ЛК 2.0)'!$E$17:$O$17,0)),0)</f>
        <v>0</v>
      </c>
      <c r="CQQ8" s="878">
        <f>IFERROR(INDEX('РП (ЛК 2.0)'!$E$26:$O$26,1,MATCH('Основной лист'!CQQ$7,'РП (ЛК 2.0)'!$E$17:$O$17,0)),0)</f>
        <v>0</v>
      </c>
      <c r="CQR8" s="878">
        <f>IFERROR(INDEX('РП (ЛК 2.0)'!$E$26:$O$26,1,MATCH('Основной лист'!CQR$7,'РП (ЛК 2.0)'!$E$17:$O$17,0)),0)</f>
        <v>0</v>
      </c>
      <c r="CQS8" s="878">
        <f>IFERROR(INDEX('РП (ЛК 2.0)'!$E$26:$O$26,1,MATCH('Основной лист'!CQS$7,'РП (ЛК 2.0)'!$E$17:$O$17,0)),0)</f>
        <v>0</v>
      </c>
      <c r="CQT8" s="878">
        <f>IFERROR(INDEX('РП (ЛК 2.0)'!$E$26:$O$26,1,MATCH('Основной лист'!CQT$7,'РП (ЛК 2.0)'!$E$17:$O$17,0)),0)</f>
        <v>0</v>
      </c>
      <c r="CQU8" s="878">
        <f>IFERROR(INDEX('РП (ЛК 2.0)'!$E$26:$O$26,1,MATCH('Основной лист'!CQU$7,'РП (ЛК 2.0)'!$E$17:$O$17,0)),0)</f>
        <v>0</v>
      </c>
      <c r="CQV8" s="878">
        <f>IFERROR(INDEX('РП (ЛК 2.0)'!$E$26:$O$26,1,MATCH('Основной лист'!CQV$7,'РП (ЛК 2.0)'!$E$17:$O$17,0)),0)</f>
        <v>0</v>
      </c>
      <c r="CQW8" s="878">
        <f>IFERROR(INDEX('РП (ЛК 2.0)'!$E$26:$O$26,1,MATCH('Основной лист'!CQW$7,'РП (ЛК 2.0)'!$E$17:$O$17,0)),0)</f>
        <v>0</v>
      </c>
      <c r="CQX8" s="878">
        <f>IFERROR(INDEX('РП (ЛК 2.0)'!$E$26:$O$26,1,MATCH('Основной лист'!CQX$7,'РП (ЛК 2.0)'!$E$17:$O$17,0)),0)</f>
        <v>0</v>
      </c>
      <c r="CQY8" s="878">
        <f>IFERROR(INDEX('РП (ЛК 2.0)'!$E$26:$O$26,1,MATCH('Основной лист'!CQY$7,'РП (ЛК 2.0)'!$E$17:$O$17,0)),0)</f>
        <v>0</v>
      </c>
      <c r="CQZ8" s="878">
        <f>IFERROR(INDEX('РП (ЛК 2.0)'!$E$26:$O$26,1,MATCH('Основной лист'!CQZ$7,'РП (ЛК 2.0)'!$E$17:$O$17,0)),0)</f>
        <v>0</v>
      </c>
      <c r="CRA8" s="878">
        <f>IFERROR(INDEX('РП (ЛК 2.0)'!$E$26:$O$26,1,MATCH('Основной лист'!CRA$7,'РП (ЛК 2.0)'!$E$17:$O$17,0)),0)</f>
        <v>0</v>
      </c>
      <c r="CRB8" s="878">
        <f>IFERROR(INDEX('РП (ЛК 2.0)'!$E$26:$O$26,1,MATCH('Основной лист'!CRB$7,'РП (ЛК 2.0)'!$E$17:$O$17,0)),0)</f>
        <v>0</v>
      </c>
      <c r="CRC8" s="878">
        <f>IFERROR(INDEX('РП (ЛК 2.0)'!$E$26:$O$26,1,MATCH('Основной лист'!CRC$7,'РП (ЛК 2.0)'!$E$17:$O$17,0)),0)</f>
        <v>0</v>
      </c>
      <c r="CRD8" s="878">
        <f>IFERROR(INDEX('РП (ЛК 2.0)'!$E$26:$O$26,1,MATCH('Основной лист'!CRD$7,'РП (ЛК 2.0)'!$E$17:$O$17,0)),0)</f>
        <v>0</v>
      </c>
      <c r="CRE8" s="878">
        <f>IFERROR(INDEX('РП (ЛК 2.0)'!$E$26:$O$26,1,MATCH('Основной лист'!CRE$7,'РП (ЛК 2.0)'!$E$17:$O$17,0)),0)</f>
        <v>0</v>
      </c>
      <c r="CRF8" s="878">
        <f>IFERROR(INDEX('РП (ЛК 2.0)'!$E$26:$O$26,1,MATCH('Основной лист'!CRF$7,'РП (ЛК 2.0)'!$E$17:$O$17,0)),0)</f>
        <v>0</v>
      </c>
      <c r="CRG8" s="878">
        <f>IFERROR(INDEX('РП (ЛК 2.0)'!$E$26:$O$26,1,MATCH('Основной лист'!CRG$7,'РП (ЛК 2.0)'!$E$17:$O$17,0)),0)</f>
        <v>0</v>
      </c>
      <c r="CRH8" s="878">
        <f>IFERROR(INDEX('РП (ЛК 2.0)'!$E$26:$O$26,1,MATCH('Основной лист'!CRH$7,'РП (ЛК 2.0)'!$E$17:$O$17,0)),0)</f>
        <v>0</v>
      </c>
      <c r="CRI8" s="878">
        <f>IFERROR(INDEX('РП (ЛК 2.0)'!$E$26:$O$26,1,MATCH('Основной лист'!CRI$7,'РП (ЛК 2.0)'!$E$17:$O$17,0)),0)</f>
        <v>0</v>
      </c>
      <c r="CRJ8" s="878">
        <f>IFERROR(INDEX('РП (ЛК 2.0)'!$E$26:$O$26,1,MATCH('Основной лист'!CRJ$7,'РП (ЛК 2.0)'!$E$17:$O$17,0)),0)</f>
        <v>0</v>
      </c>
      <c r="CRK8" s="878">
        <f>IFERROR(INDEX('РП (ЛК 2.0)'!$E$26:$O$26,1,MATCH('Основной лист'!CRK$7,'РП (ЛК 2.0)'!$E$17:$O$17,0)),0)</f>
        <v>0</v>
      </c>
      <c r="CRL8" s="878">
        <f>IFERROR(INDEX('РП (ЛК 2.0)'!$E$26:$O$26,1,MATCH('Основной лист'!CRL$7,'РП (ЛК 2.0)'!$E$17:$O$17,0)),0)</f>
        <v>0</v>
      </c>
      <c r="CRM8" s="878">
        <f>IFERROR(INDEX('РП (ЛК 2.0)'!$E$26:$O$26,1,MATCH('Основной лист'!CRM$7,'РП (ЛК 2.0)'!$E$17:$O$17,0)),0)</f>
        <v>0</v>
      </c>
      <c r="CRN8" s="878">
        <f>IFERROR(INDEX('РП (ЛК 2.0)'!$E$26:$O$26,1,MATCH('Основной лист'!CRN$7,'РП (ЛК 2.0)'!$E$17:$O$17,0)),0)</f>
        <v>0</v>
      </c>
      <c r="CRO8" s="878">
        <f>IFERROR(INDEX('РП (ЛК 2.0)'!$E$26:$O$26,1,MATCH('Основной лист'!CRO$7,'РП (ЛК 2.0)'!$E$17:$O$17,0)),0)</f>
        <v>0</v>
      </c>
      <c r="CRP8" s="878">
        <f>IFERROR(INDEX('РП (ЛК 2.0)'!$E$26:$O$26,1,MATCH('Основной лист'!CRP$7,'РП (ЛК 2.0)'!$E$17:$O$17,0)),0)</f>
        <v>0</v>
      </c>
      <c r="CRQ8" s="878">
        <f>IFERROR(INDEX('РП (ЛК 2.0)'!$E$26:$O$26,1,MATCH('Основной лист'!CRQ$7,'РП (ЛК 2.0)'!$E$17:$O$17,0)),0)</f>
        <v>0</v>
      </c>
      <c r="CRR8" s="878">
        <f>IFERROR(INDEX('РП (ЛК 2.0)'!$E$26:$O$26,1,MATCH('Основной лист'!CRR$7,'РП (ЛК 2.0)'!$E$17:$O$17,0)),0)</f>
        <v>0</v>
      </c>
      <c r="CRS8" s="878">
        <f>IFERROR(INDEX('РП (ЛК 2.0)'!$E$26:$O$26,1,MATCH('Основной лист'!CRS$7,'РП (ЛК 2.0)'!$E$17:$O$17,0)),0)</f>
        <v>0</v>
      </c>
      <c r="CRT8" s="878">
        <f>IFERROR(INDEX('РП (ЛК 2.0)'!$E$26:$O$26,1,MATCH('Основной лист'!CRT$7,'РП (ЛК 2.0)'!$E$17:$O$17,0)),0)</f>
        <v>0</v>
      </c>
      <c r="CRU8" s="878">
        <f>IFERROR(INDEX('РП (ЛК 2.0)'!$E$26:$O$26,1,MATCH('Основной лист'!CRU$7,'РП (ЛК 2.0)'!$E$17:$O$17,0)),0)</f>
        <v>0</v>
      </c>
      <c r="CRV8" s="878">
        <f>IFERROR(INDEX('РП (ЛК 2.0)'!$E$26:$O$26,1,MATCH('Основной лист'!CRV$7,'РП (ЛК 2.0)'!$E$17:$O$17,0)),0)</f>
        <v>0</v>
      </c>
      <c r="CRW8" s="878">
        <f>IFERROR(INDEX('РП (ЛК 2.0)'!$E$26:$O$26,1,MATCH('Основной лист'!CRW$7,'РП (ЛК 2.0)'!$E$17:$O$17,0)),0)</f>
        <v>0</v>
      </c>
      <c r="CRX8" s="878">
        <f>IFERROR(INDEX('РП (ЛК 2.0)'!$E$26:$O$26,1,MATCH('Основной лист'!CRX$7,'РП (ЛК 2.0)'!$E$17:$O$17,0)),0)</f>
        <v>0</v>
      </c>
      <c r="CRY8" s="878">
        <f>IFERROR(INDEX('РП (ЛК 2.0)'!$E$26:$O$26,1,MATCH('Основной лист'!CRY$7,'РП (ЛК 2.0)'!$E$17:$O$17,0)),0)</f>
        <v>0</v>
      </c>
      <c r="CRZ8" s="878">
        <f>IFERROR(INDEX('РП (ЛК 2.0)'!$E$26:$O$26,1,MATCH('Основной лист'!CRZ$7,'РП (ЛК 2.0)'!$E$17:$O$17,0)),0)</f>
        <v>0</v>
      </c>
      <c r="CSA8" s="878">
        <f>IFERROR(INDEX('РП (ЛК 2.0)'!$E$26:$O$26,1,MATCH('Основной лист'!CSA$7,'РП (ЛК 2.0)'!$E$17:$O$17,0)),0)</f>
        <v>0</v>
      </c>
      <c r="CSB8" s="878">
        <f>IFERROR(INDEX('РП (ЛК 2.0)'!$E$26:$O$26,1,MATCH('Основной лист'!CSB$7,'РП (ЛК 2.0)'!$E$17:$O$17,0)),0)</f>
        <v>0</v>
      </c>
      <c r="CSC8" s="878">
        <f>IFERROR(INDEX('РП (ЛК 2.0)'!$E$26:$O$26,1,MATCH('Основной лист'!CSC$7,'РП (ЛК 2.0)'!$E$17:$O$17,0)),0)</f>
        <v>0</v>
      </c>
      <c r="CSD8" s="878">
        <f>IFERROR(INDEX('РП (ЛК 2.0)'!$E$26:$O$26,1,MATCH('Основной лист'!CSD$7,'РП (ЛК 2.0)'!$E$17:$O$17,0)),0)</f>
        <v>0</v>
      </c>
      <c r="CSE8" s="878">
        <f>IFERROR(INDEX('РП (ЛК 2.0)'!$E$26:$O$26,1,MATCH('Основной лист'!CSE$7,'РП (ЛК 2.0)'!$E$17:$O$17,0)),0)</f>
        <v>0</v>
      </c>
      <c r="CSF8" s="878">
        <f>IFERROR(INDEX('РП (ЛК 2.0)'!$E$26:$O$26,1,MATCH('Основной лист'!CSF$7,'РП (ЛК 2.0)'!$E$17:$O$17,0)),0)</f>
        <v>0</v>
      </c>
      <c r="CSG8" s="878">
        <f>IFERROR(INDEX('РП (ЛК 2.0)'!$E$26:$O$26,1,MATCH('Основной лист'!CSG$7,'РП (ЛК 2.0)'!$E$17:$O$17,0)),0)</f>
        <v>0</v>
      </c>
      <c r="CSH8" s="878">
        <f>IFERROR(INDEX('РП (ЛК 2.0)'!$E$26:$O$26,1,MATCH('Основной лист'!CSH$7,'РП (ЛК 2.0)'!$E$17:$O$17,0)),0)</f>
        <v>0</v>
      </c>
      <c r="CSI8" s="878">
        <f>IFERROR(INDEX('РП (ЛК 2.0)'!$E$26:$O$26,1,MATCH('Основной лист'!CSI$7,'РП (ЛК 2.0)'!$E$17:$O$17,0)),0)</f>
        <v>0</v>
      </c>
      <c r="CSJ8" s="878">
        <f>IFERROR(INDEX('РП (ЛК 2.0)'!$E$26:$O$26,1,MATCH('Основной лист'!CSJ$7,'РП (ЛК 2.0)'!$E$17:$O$17,0)),0)</f>
        <v>0</v>
      </c>
      <c r="CSK8" s="878">
        <f>IFERROR(INDEX('РП (ЛК 2.0)'!$E$26:$O$26,1,MATCH('Основной лист'!CSK$7,'РП (ЛК 2.0)'!$E$17:$O$17,0)),0)</f>
        <v>0</v>
      </c>
      <c r="CSL8" s="878">
        <f>IFERROR(INDEX('РП (ЛК 2.0)'!$E$26:$O$26,1,MATCH('Основной лист'!CSL$7,'РП (ЛК 2.0)'!$E$17:$O$17,0)),0)</f>
        <v>0</v>
      </c>
      <c r="CSM8" s="878">
        <f>IFERROR(INDEX('РП (ЛК 2.0)'!$E$26:$O$26,1,MATCH('Основной лист'!CSM$7,'РП (ЛК 2.0)'!$E$17:$O$17,0)),0)</f>
        <v>0</v>
      </c>
      <c r="CSN8" s="878">
        <f>IFERROR(INDEX('РП (ЛК 2.0)'!$E$26:$O$26,1,MATCH('Основной лист'!CSN$7,'РП (ЛК 2.0)'!$E$17:$O$17,0)),0)</f>
        <v>0</v>
      </c>
      <c r="CSO8" s="878">
        <f>IFERROR(INDEX('РП (ЛК 2.0)'!$E$26:$O$26,1,MATCH('Основной лист'!CSO$7,'РП (ЛК 2.0)'!$E$17:$O$17,0)),0)</f>
        <v>0</v>
      </c>
      <c r="CSP8" s="878">
        <f>IFERROR(INDEX('РП (ЛК 2.0)'!$E$26:$O$26,1,MATCH('Основной лист'!CSP$7,'РП (ЛК 2.0)'!$E$17:$O$17,0)),0)</f>
        <v>0</v>
      </c>
      <c r="CSQ8" s="878">
        <f>IFERROR(INDEX('РП (ЛК 2.0)'!$E$26:$O$26,1,MATCH('Основной лист'!CSQ$7,'РП (ЛК 2.0)'!$E$17:$O$17,0)),0)</f>
        <v>0</v>
      </c>
      <c r="CSR8" s="878">
        <f>IFERROR(INDEX('РП (ЛК 2.0)'!$E$26:$O$26,1,MATCH('Основной лист'!CSR$7,'РП (ЛК 2.0)'!$E$17:$O$17,0)),0)</f>
        <v>0</v>
      </c>
      <c r="CSS8" s="878">
        <f>IFERROR(INDEX('РП (ЛК 2.0)'!$E$26:$O$26,1,MATCH('Основной лист'!CSS$7,'РП (ЛК 2.0)'!$E$17:$O$17,0)),0)</f>
        <v>0</v>
      </c>
      <c r="CST8" s="878">
        <f>IFERROR(INDEX('РП (ЛК 2.0)'!$E$26:$O$26,1,MATCH('Основной лист'!CST$7,'РП (ЛК 2.0)'!$E$17:$O$17,0)),0)</f>
        <v>0</v>
      </c>
      <c r="CSU8" s="878">
        <f>IFERROR(INDEX('РП (ЛК 2.0)'!$E$26:$O$26,1,MATCH('Основной лист'!CSU$7,'РП (ЛК 2.0)'!$E$17:$O$17,0)),0)</f>
        <v>0</v>
      </c>
      <c r="CSV8" s="878">
        <f>IFERROR(INDEX('РП (ЛК 2.0)'!$E$26:$O$26,1,MATCH('Основной лист'!CSV$7,'РП (ЛК 2.0)'!$E$17:$O$17,0)),0)</f>
        <v>0</v>
      </c>
      <c r="CSW8" s="878">
        <f>IFERROR(INDEX('РП (ЛК 2.0)'!$E$26:$O$26,1,MATCH('Основной лист'!CSW$7,'РП (ЛК 2.0)'!$E$17:$O$17,0)),0)</f>
        <v>0</v>
      </c>
      <c r="CSX8" s="878">
        <f>IFERROR(INDEX('РП (ЛК 2.0)'!$E$26:$O$26,1,MATCH('Основной лист'!CSX$7,'РП (ЛК 2.0)'!$E$17:$O$17,0)),0)</f>
        <v>0</v>
      </c>
      <c r="CSY8" s="878">
        <f>IFERROR(INDEX('РП (ЛК 2.0)'!$E$26:$O$26,1,MATCH('Основной лист'!CSY$7,'РП (ЛК 2.0)'!$E$17:$O$17,0)),0)</f>
        <v>0</v>
      </c>
      <c r="CSZ8" s="878">
        <f>IFERROR(INDEX('РП (ЛК 2.0)'!$E$26:$O$26,1,MATCH('Основной лист'!CSZ$7,'РП (ЛК 2.0)'!$E$17:$O$17,0)),0)</f>
        <v>0</v>
      </c>
      <c r="CTA8" s="878">
        <f>IFERROR(INDEX('РП (ЛК 2.0)'!$E$26:$O$26,1,MATCH('Основной лист'!CTA$7,'РП (ЛК 2.0)'!$E$17:$O$17,0)),0)</f>
        <v>0</v>
      </c>
      <c r="CTB8" s="878">
        <f>IFERROR(INDEX('РП (ЛК 2.0)'!$E$26:$O$26,1,MATCH('Основной лист'!CTB$7,'РП (ЛК 2.0)'!$E$17:$O$17,0)),0)</f>
        <v>0</v>
      </c>
      <c r="CTC8" s="878">
        <f>IFERROR(INDEX('РП (ЛК 2.0)'!$E$26:$O$26,1,MATCH('Основной лист'!CTC$7,'РП (ЛК 2.0)'!$E$17:$O$17,0)),0)</f>
        <v>0</v>
      </c>
      <c r="CTD8" s="878">
        <f>IFERROR(INDEX('РП (ЛК 2.0)'!$E$26:$O$26,1,MATCH('Основной лист'!CTD$7,'РП (ЛК 2.0)'!$E$17:$O$17,0)),0)</f>
        <v>0</v>
      </c>
      <c r="CTE8" s="878">
        <f>IFERROR(INDEX('РП (ЛК 2.0)'!$E$26:$O$26,1,MATCH('Основной лист'!CTE$7,'РП (ЛК 2.0)'!$E$17:$O$17,0)),0)</f>
        <v>0</v>
      </c>
      <c r="CTF8" s="878">
        <f>IFERROR(INDEX('РП (ЛК 2.0)'!$E$26:$O$26,1,MATCH('Основной лист'!CTF$7,'РП (ЛК 2.0)'!$E$17:$O$17,0)),0)</f>
        <v>0</v>
      </c>
      <c r="CTG8" s="878">
        <f>IFERROR(INDEX('РП (ЛК 2.0)'!$E$26:$O$26,1,MATCH('Основной лист'!CTG$7,'РП (ЛК 2.0)'!$E$17:$O$17,0)),0)</f>
        <v>0</v>
      </c>
      <c r="CTH8" s="878">
        <f>IFERROR(INDEX('РП (ЛК 2.0)'!$E$26:$O$26,1,MATCH('Основной лист'!CTH$7,'РП (ЛК 2.0)'!$E$17:$O$17,0)),0)</f>
        <v>0</v>
      </c>
      <c r="CTI8" s="878">
        <f>IFERROR(INDEX('РП (ЛК 2.0)'!$E$26:$O$26,1,MATCH('Основной лист'!CTI$7,'РП (ЛК 2.0)'!$E$17:$O$17,0)),0)</f>
        <v>0</v>
      </c>
      <c r="CTJ8" s="878">
        <f>IFERROR(INDEX('РП (ЛК 2.0)'!$E$26:$O$26,1,MATCH('Основной лист'!CTJ$7,'РП (ЛК 2.0)'!$E$17:$O$17,0)),0)</f>
        <v>0</v>
      </c>
      <c r="CTK8" s="878">
        <f>IFERROR(INDEX('РП (ЛК 2.0)'!$E$26:$O$26,1,MATCH('Основной лист'!CTK$7,'РП (ЛК 2.0)'!$E$17:$O$17,0)),0)</f>
        <v>0</v>
      </c>
      <c r="CTL8" s="878">
        <f>IFERROR(INDEX('РП (ЛК 2.0)'!$E$26:$O$26,1,MATCH('Основной лист'!CTL$7,'РП (ЛК 2.0)'!$E$17:$O$17,0)),0)</f>
        <v>0</v>
      </c>
      <c r="CTM8" s="878">
        <f>IFERROR(INDEX('РП (ЛК 2.0)'!$E$26:$O$26,1,MATCH('Основной лист'!CTM$7,'РП (ЛК 2.0)'!$E$17:$O$17,0)),0)</f>
        <v>0</v>
      </c>
      <c r="CTN8" s="878">
        <f>IFERROR(INDEX('РП (ЛК 2.0)'!$E$26:$O$26,1,MATCH('Основной лист'!CTN$7,'РП (ЛК 2.0)'!$E$17:$O$17,0)),0)</f>
        <v>0</v>
      </c>
      <c r="CTO8" s="878">
        <f>IFERROR(INDEX('РП (ЛК 2.0)'!$E$26:$O$26,1,MATCH('Основной лист'!CTO$7,'РП (ЛК 2.0)'!$E$17:$O$17,0)),0)</f>
        <v>0</v>
      </c>
      <c r="CTP8" s="878">
        <f>IFERROR(INDEX('РП (ЛК 2.0)'!$E$26:$O$26,1,MATCH('Основной лист'!CTP$7,'РП (ЛК 2.0)'!$E$17:$O$17,0)),0)</f>
        <v>0</v>
      </c>
      <c r="CTQ8" s="878">
        <f>IFERROR(INDEX('РП (ЛК 2.0)'!$E$26:$O$26,1,MATCH('Основной лист'!CTQ$7,'РП (ЛК 2.0)'!$E$17:$O$17,0)),0)</f>
        <v>0</v>
      </c>
      <c r="CTR8" s="878">
        <f>IFERROR(INDEX('РП (ЛК 2.0)'!$E$26:$O$26,1,MATCH('Основной лист'!CTR$7,'РП (ЛК 2.0)'!$E$17:$O$17,0)),0)</f>
        <v>0</v>
      </c>
      <c r="CTS8" s="878">
        <f>IFERROR(INDEX('РП (ЛК 2.0)'!$E$26:$O$26,1,MATCH('Основной лист'!CTS$7,'РП (ЛК 2.0)'!$E$17:$O$17,0)),0)</f>
        <v>0</v>
      </c>
      <c r="CTT8" s="878">
        <f>IFERROR(INDEX('РП (ЛК 2.0)'!$E$26:$O$26,1,MATCH('Основной лист'!CTT$7,'РП (ЛК 2.0)'!$E$17:$O$17,0)),0)</f>
        <v>0</v>
      </c>
      <c r="CTU8" s="878">
        <f>IFERROR(INDEX('РП (ЛК 2.0)'!$E$26:$O$26,1,MATCH('Основной лист'!CTU$7,'РП (ЛК 2.0)'!$E$17:$O$17,0)),0)</f>
        <v>0</v>
      </c>
      <c r="CTV8" s="878">
        <f>IFERROR(INDEX('РП (ЛК 2.0)'!$E$26:$O$26,1,MATCH('Основной лист'!CTV$7,'РП (ЛК 2.0)'!$E$17:$O$17,0)),0)</f>
        <v>0</v>
      </c>
      <c r="CTW8" s="878">
        <f>IFERROR(INDEX('РП (ЛК 2.0)'!$E$26:$O$26,1,MATCH('Основной лист'!CTW$7,'РП (ЛК 2.0)'!$E$17:$O$17,0)),0)</f>
        <v>0</v>
      </c>
      <c r="CTX8" s="878">
        <f>IFERROR(INDEX('РП (ЛК 2.0)'!$E$26:$O$26,1,MATCH('Основной лист'!CTX$7,'РП (ЛК 2.0)'!$E$17:$O$17,0)),0)</f>
        <v>0</v>
      </c>
      <c r="CTY8" s="878">
        <f>IFERROR(INDEX('РП (ЛК 2.0)'!$E$26:$O$26,1,MATCH('Основной лист'!CTY$7,'РП (ЛК 2.0)'!$E$17:$O$17,0)),0)</f>
        <v>0</v>
      </c>
      <c r="CTZ8" s="878">
        <f>IFERROR(INDEX('РП (ЛК 2.0)'!$E$26:$O$26,1,MATCH('Основной лист'!CTZ$7,'РП (ЛК 2.0)'!$E$17:$O$17,0)),0)</f>
        <v>0</v>
      </c>
      <c r="CUA8" s="878">
        <f>IFERROR(INDEX('РП (ЛК 2.0)'!$E$26:$O$26,1,MATCH('Основной лист'!CUA$7,'РП (ЛК 2.0)'!$E$17:$O$17,0)),0)</f>
        <v>0</v>
      </c>
      <c r="CUB8" s="878">
        <f>IFERROR(INDEX('РП (ЛК 2.0)'!$E$26:$O$26,1,MATCH('Основной лист'!CUB$7,'РП (ЛК 2.0)'!$E$17:$O$17,0)),0)</f>
        <v>0</v>
      </c>
      <c r="CUC8" s="878">
        <f>IFERROR(INDEX('РП (ЛК 2.0)'!$E$26:$O$26,1,MATCH('Основной лист'!CUC$7,'РП (ЛК 2.0)'!$E$17:$O$17,0)),0)</f>
        <v>0</v>
      </c>
      <c r="CUD8" s="878">
        <f>IFERROR(INDEX('РП (ЛК 2.0)'!$E$26:$O$26,1,MATCH('Основной лист'!CUD$7,'РП (ЛК 2.0)'!$E$17:$O$17,0)),0)</f>
        <v>0</v>
      </c>
      <c r="CUE8" s="878">
        <f>IFERROR(INDEX('РП (ЛК 2.0)'!$E$26:$O$26,1,MATCH('Основной лист'!CUE$7,'РП (ЛК 2.0)'!$E$17:$O$17,0)),0)</f>
        <v>0</v>
      </c>
      <c r="CUF8" s="878">
        <f>IFERROR(INDEX('РП (ЛК 2.0)'!$E$26:$O$26,1,MATCH('Основной лист'!CUF$7,'РП (ЛК 2.0)'!$E$17:$O$17,0)),0)</f>
        <v>0</v>
      </c>
      <c r="CUG8" s="878">
        <f>IFERROR(INDEX('РП (ЛК 2.0)'!$E$26:$O$26,1,MATCH('Основной лист'!CUG$7,'РП (ЛК 2.0)'!$E$17:$O$17,0)),0)</f>
        <v>0</v>
      </c>
      <c r="CUH8" s="878">
        <f>IFERROR(INDEX('РП (ЛК 2.0)'!$E$26:$O$26,1,MATCH('Основной лист'!CUH$7,'РП (ЛК 2.0)'!$E$17:$O$17,0)),0)</f>
        <v>0</v>
      </c>
      <c r="CUI8" s="878">
        <f>IFERROR(INDEX('РП (ЛК 2.0)'!$E$26:$O$26,1,MATCH('Основной лист'!CUI$7,'РП (ЛК 2.0)'!$E$17:$O$17,0)),0)</f>
        <v>0</v>
      </c>
      <c r="CUJ8" s="878">
        <f>IFERROR(INDEX('РП (ЛК 2.0)'!$E$26:$O$26,1,MATCH('Основной лист'!CUJ$7,'РП (ЛК 2.0)'!$E$17:$O$17,0)),0)</f>
        <v>0</v>
      </c>
      <c r="CUK8" s="878">
        <f>IFERROR(INDEX('РП (ЛК 2.0)'!$E$26:$O$26,1,MATCH('Основной лист'!CUK$7,'РП (ЛК 2.0)'!$E$17:$O$17,0)),0)</f>
        <v>0</v>
      </c>
      <c r="CUL8" s="878">
        <f>IFERROR(INDEX('РП (ЛК 2.0)'!$E$26:$O$26,1,MATCH('Основной лист'!CUL$7,'РП (ЛК 2.0)'!$E$17:$O$17,0)),0)</f>
        <v>0</v>
      </c>
      <c r="CUM8" s="878">
        <f>IFERROR(INDEX('РП (ЛК 2.0)'!$E$26:$O$26,1,MATCH('Основной лист'!CUM$7,'РП (ЛК 2.0)'!$E$17:$O$17,0)),0)</f>
        <v>0</v>
      </c>
      <c r="CUN8" s="878">
        <f>IFERROR(INDEX('РП (ЛК 2.0)'!$E$26:$O$26,1,MATCH('Основной лист'!CUN$7,'РП (ЛК 2.0)'!$E$17:$O$17,0)),0)</f>
        <v>0</v>
      </c>
      <c r="CUO8" s="878">
        <f>IFERROR(INDEX('РП (ЛК 2.0)'!$E$26:$O$26,1,MATCH('Основной лист'!CUO$7,'РП (ЛК 2.0)'!$E$17:$O$17,0)),0)</f>
        <v>0</v>
      </c>
      <c r="CUP8" s="878">
        <f>IFERROR(INDEX('РП (ЛК 2.0)'!$E$26:$O$26,1,MATCH('Основной лист'!CUP$7,'РП (ЛК 2.0)'!$E$17:$O$17,0)),0)</f>
        <v>0</v>
      </c>
      <c r="CUQ8" s="878">
        <f>IFERROR(INDEX('РП (ЛК 2.0)'!$E$26:$O$26,1,MATCH('Основной лист'!CUQ$7,'РП (ЛК 2.0)'!$E$17:$O$17,0)),0)</f>
        <v>0</v>
      </c>
      <c r="CUR8" s="878">
        <f>IFERROR(INDEX('РП (ЛК 2.0)'!$E$26:$O$26,1,MATCH('Основной лист'!CUR$7,'РП (ЛК 2.0)'!$E$17:$O$17,0)),0)</f>
        <v>0</v>
      </c>
      <c r="CUS8" s="878">
        <f>IFERROR(INDEX('РП (ЛК 2.0)'!$E$26:$O$26,1,MATCH('Основной лист'!CUS$7,'РП (ЛК 2.0)'!$E$17:$O$17,0)),0)</f>
        <v>0</v>
      </c>
      <c r="CUT8" s="878">
        <f>IFERROR(INDEX('РП (ЛК 2.0)'!$E$26:$O$26,1,MATCH('Основной лист'!CUT$7,'РП (ЛК 2.0)'!$E$17:$O$17,0)),0)</f>
        <v>0</v>
      </c>
      <c r="CUU8" s="878">
        <f>IFERROR(INDEX('РП (ЛК 2.0)'!$E$26:$O$26,1,MATCH('Основной лист'!CUU$7,'РП (ЛК 2.0)'!$E$17:$O$17,0)),0)</f>
        <v>0</v>
      </c>
      <c r="CUV8" s="878">
        <f>IFERROR(INDEX('РП (ЛК 2.0)'!$E$26:$O$26,1,MATCH('Основной лист'!CUV$7,'РП (ЛК 2.0)'!$E$17:$O$17,0)),0)</f>
        <v>0</v>
      </c>
      <c r="CUW8" s="878">
        <f>IFERROR(INDEX('РП (ЛК 2.0)'!$E$26:$O$26,1,MATCH('Основной лист'!CUW$7,'РП (ЛК 2.0)'!$E$17:$O$17,0)),0)</f>
        <v>0</v>
      </c>
      <c r="CUX8" s="878">
        <f>IFERROR(INDEX('РП (ЛК 2.0)'!$E$26:$O$26,1,MATCH('Основной лист'!CUX$7,'РП (ЛК 2.0)'!$E$17:$O$17,0)),0)</f>
        <v>0</v>
      </c>
      <c r="CUY8" s="878">
        <f>IFERROR(INDEX('РП (ЛК 2.0)'!$E$26:$O$26,1,MATCH('Основной лист'!CUY$7,'РП (ЛК 2.0)'!$E$17:$O$17,0)),0)</f>
        <v>0</v>
      </c>
      <c r="CUZ8" s="878">
        <f>IFERROR(INDEX('РП (ЛК 2.0)'!$E$26:$O$26,1,MATCH('Основной лист'!CUZ$7,'РП (ЛК 2.0)'!$E$17:$O$17,0)),0)</f>
        <v>0</v>
      </c>
      <c r="CVA8" s="878">
        <f>IFERROR(INDEX('РП (ЛК 2.0)'!$E$26:$O$26,1,MATCH('Основной лист'!CVA$7,'РП (ЛК 2.0)'!$E$17:$O$17,0)),0)</f>
        <v>0</v>
      </c>
      <c r="CVB8" s="878">
        <f>IFERROR(INDEX('РП (ЛК 2.0)'!$E$26:$O$26,1,MATCH('Основной лист'!CVB$7,'РП (ЛК 2.0)'!$E$17:$O$17,0)),0)</f>
        <v>0</v>
      </c>
      <c r="CVC8" s="878">
        <f>IFERROR(INDEX('РП (ЛК 2.0)'!$E$26:$O$26,1,MATCH('Основной лист'!CVC$7,'РП (ЛК 2.0)'!$E$17:$O$17,0)),0)</f>
        <v>0</v>
      </c>
      <c r="CVD8" s="878">
        <f>IFERROR(INDEX('РП (ЛК 2.0)'!$E$26:$O$26,1,MATCH('Основной лист'!CVD$7,'РП (ЛК 2.0)'!$E$17:$O$17,0)),0)</f>
        <v>0</v>
      </c>
      <c r="CVE8" s="878">
        <f>IFERROR(INDEX('РП (ЛК 2.0)'!$E$26:$O$26,1,MATCH('Основной лист'!CVE$7,'РП (ЛК 2.0)'!$E$17:$O$17,0)),0)</f>
        <v>0</v>
      </c>
      <c r="CVF8" s="878">
        <f>IFERROR(INDEX('РП (ЛК 2.0)'!$E$26:$O$26,1,MATCH('Основной лист'!CVF$7,'РП (ЛК 2.0)'!$E$17:$O$17,0)),0)</f>
        <v>0</v>
      </c>
      <c r="CVG8" s="878">
        <f>IFERROR(INDEX('РП (ЛК 2.0)'!$E$26:$O$26,1,MATCH('Основной лист'!CVG$7,'РП (ЛК 2.0)'!$E$17:$O$17,0)),0)</f>
        <v>0</v>
      </c>
      <c r="CVH8" s="878">
        <f>IFERROR(INDEX('РП (ЛК 2.0)'!$E$26:$O$26,1,MATCH('Основной лист'!CVH$7,'РП (ЛК 2.0)'!$E$17:$O$17,0)),0)</f>
        <v>0</v>
      </c>
      <c r="CVI8" s="878">
        <f>IFERROR(INDEX('РП (ЛК 2.0)'!$E$26:$O$26,1,MATCH('Основной лист'!CVI$7,'РП (ЛК 2.0)'!$E$17:$O$17,0)),0)</f>
        <v>0</v>
      </c>
      <c r="CVJ8" s="878">
        <f>IFERROR(INDEX('РП (ЛК 2.0)'!$E$26:$O$26,1,MATCH('Основной лист'!CVJ$7,'РП (ЛК 2.0)'!$E$17:$O$17,0)),0)</f>
        <v>0</v>
      </c>
      <c r="CVK8" s="878">
        <f>IFERROR(INDEX('РП (ЛК 2.0)'!$E$26:$O$26,1,MATCH('Основной лист'!CVK$7,'РП (ЛК 2.0)'!$E$17:$O$17,0)),0)</f>
        <v>0</v>
      </c>
      <c r="CVL8" s="878">
        <f>IFERROR(INDEX('РП (ЛК 2.0)'!$E$26:$O$26,1,MATCH('Основной лист'!CVL$7,'РП (ЛК 2.0)'!$E$17:$O$17,0)),0)</f>
        <v>0</v>
      </c>
      <c r="CVM8" s="878">
        <f>IFERROR(INDEX('РП (ЛК 2.0)'!$E$26:$O$26,1,MATCH('Основной лист'!CVM$7,'РП (ЛК 2.0)'!$E$17:$O$17,0)),0)</f>
        <v>0</v>
      </c>
      <c r="CVN8" s="878">
        <f>IFERROR(INDEX('РП (ЛК 2.0)'!$E$26:$O$26,1,MATCH('Основной лист'!CVN$7,'РП (ЛК 2.0)'!$E$17:$O$17,0)),0)</f>
        <v>0</v>
      </c>
      <c r="CVO8" s="878">
        <f>IFERROR(INDEX('РП (ЛК 2.0)'!$E$26:$O$26,1,MATCH('Основной лист'!CVO$7,'РП (ЛК 2.0)'!$E$17:$O$17,0)),0)</f>
        <v>0</v>
      </c>
      <c r="CVP8" s="878">
        <f>IFERROR(INDEX('РП (ЛК 2.0)'!$E$26:$O$26,1,MATCH('Основной лист'!CVP$7,'РП (ЛК 2.0)'!$E$17:$O$17,0)),0)</f>
        <v>0</v>
      </c>
      <c r="CVQ8" s="878">
        <f>IFERROR(INDEX('РП (ЛК 2.0)'!$E$26:$O$26,1,MATCH('Основной лист'!CVQ$7,'РП (ЛК 2.0)'!$E$17:$O$17,0)),0)</f>
        <v>0</v>
      </c>
      <c r="CVR8" s="878">
        <f>IFERROR(INDEX('РП (ЛК 2.0)'!$E$26:$O$26,1,MATCH('Основной лист'!CVR$7,'РП (ЛК 2.0)'!$E$17:$O$17,0)),0)</f>
        <v>0</v>
      </c>
      <c r="CVS8" s="878">
        <f>IFERROR(INDEX('РП (ЛК 2.0)'!$E$26:$O$26,1,MATCH('Основной лист'!CVS$7,'РП (ЛК 2.0)'!$E$17:$O$17,0)),0)</f>
        <v>0</v>
      </c>
      <c r="CVT8" s="878">
        <f>IFERROR(INDEX('РП (ЛК 2.0)'!$E$26:$O$26,1,MATCH('Основной лист'!CVT$7,'РП (ЛК 2.0)'!$E$17:$O$17,0)),0)</f>
        <v>0</v>
      </c>
      <c r="CVU8" s="878">
        <f>IFERROR(INDEX('РП (ЛК 2.0)'!$E$26:$O$26,1,MATCH('Основной лист'!CVU$7,'РП (ЛК 2.0)'!$E$17:$O$17,0)),0)</f>
        <v>0</v>
      </c>
      <c r="CVV8" s="878">
        <f>IFERROR(INDEX('РП (ЛК 2.0)'!$E$26:$O$26,1,MATCH('Основной лист'!CVV$7,'РП (ЛК 2.0)'!$E$17:$O$17,0)),0)</f>
        <v>0</v>
      </c>
      <c r="CVW8" s="878">
        <f>IFERROR(INDEX('РП (ЛК 2.0)'!$E$26:$O$26,1,MATCH('Основной лист'!CVW$7,'РП (ЛК 2.0)'!$E$17:$O$17,0)),0)</f>
        <v>0</v>
      </c>
      <c r="CVX8" s="878">
        <f>IFERROR(INDEX('РП (ЛК 2.0)'!$E$26:$O$26,1,MATCH('Основной лист'!CVX$7,'РП (ЛК 2.0)'!$E$17:$O$17,0)),0)</f>
        <v>0</v>
      </c>
      <c r="CVY8" s="878">
        <f>IFERROR(INDEX('РП (ЛК 2.0)'!$E$26:$O$26,1,MATCH('Основной лист'!CVY$7,'РП (ЛК 2.0)'!$E$17:$O$17,0)),0)</f>
        <v>0</v>
      </c>
      <c r="CVZ8" s="878">
        <f>IFERROR(INDEX('РП (ЛК 2.0)'!$E$26:$O$26,1,MATCH('Основной лист'!CVZ$7,'РП (ЛК 2.0)'!$E$17:$O$17,0)),0)</f>
        <v>0</v>
      </c>
      <c r="CWA8" s="878">
        <f>IFERROR(INDEX('РП (ЛК 2.0)'!$E$26:$O$26,1,MATCH('Основной лист'!CWA$7,'РП (ЛК 2.0)'!$E$17:$O$17,0)),0)</f>
        <v>0</v>
      </c>
      <c r="CWB8" s="878">
        <f>IFERROR(INDEX('РП (ЛК 2.0)'!$E$26:$O$26,1,MATCH('Основной лист'!CWB$7,'РП (ЛК 2.0)'!$E$17:$O$17,0)),0)</f>
        <v>0</v>
      </c>
      <c r="CWC8" s="878">
        <f>IFERROR(INDEX('РП (ЛК 2.0)'!$E$26:$O$26,1,MATCH('Основной лист'!CWC$7,'РП (ЛК 2.0)'!$E$17:$O$17,0)),0)</f>
        <v>0</v>
      </c>
      <c r="CWD8" s="878">
        <f>IFERROR(INDEX('РП (ЛК 2.0)'!$E$26:$O$26,1,MATCH('Основной лист'!CWD$7,'РП (ЛК 2.0)'!$E$17:$O$17,0)),0)</f>
        <v>0</v>
      </c>
      <c r="CWE8" s="878">
        <f>IFERROR(INDEX('РП (ЛК 2.0)'!$E$26:$O$26,1,MATCH('Основной лист'!CWE$7,'РП (ЛК 2.0)'!$E$17:$O$17,0)),0)</f>
        <v>0</v>
      </c>
      <c r="CWF8" s="878">
        <f>IFERROR(INDEX('РП (ЛК 2.0)'!$E$26:$O$26,1,MATCH('Основной лист'!CWF$7,'РП (ЛК 2.0)'!$E$17:$O$17,0)),0)</f>
        <v>0</v>
      </c>
      <c r="CWG8" s="878">
        <f>IFERROR(INDEX('РП (ЛК 2.0)'!$E$26:$O$26,1,MATCH('Основной лист'!CWG$7,'РП (ЛК 2.0)'!$E$17:$O$17,0)),0)</f>
        <v>0</v>
      </c>
      <c r="CWH8" s="878">
        <f>IFERROR(INDEX('РП (ЛК 2.0)'!$E$26:$O$26,1,MATCH('Основной лист'!CWH$7,'РП (ЛК 2.0)'!$E$17:$O$17,0)),0)</f>
        <v>0</v>
      </c>
      <c r="CWI8" s="878">
        <f>IFERROR(INDEX('РП (ЛК 2.0)'!$E$26:$O$26,1,MATCH('Основной лист'!CWI$7,'РП (ЛК 2.0)'!$E$17:$O$17,0)),0)</f>
        <v>0</v>
      </c>
      <c r="CWJ8" s="878">
        <f>IFERROR(INDEX('РП (ЛК 2.0)'!$E$26:$O$26,1,MATCH('Основной лист'!CWJ$7,'РП (ЛК 2.0)'!$E$17:$O$17,0)),0)</f>
        <v>0</v>
      </c>
      <c r="CWK8" s="878">
        <f>IFERROR(INDEX('РП (ЛК 2.0)'!$E$26:$O$26,1,MATCH('Основной лист'!CWK$7,'РП (ЛК 2.0)'!$E$17:$O$17,0)),0)</f>
        <v>0</v>
      </c>
      <c r="CWL8" s="878">
        <f>IFERROR(INDEX('РП (ЛК 2.0)'!$E$26:$O$26,1,MATCH('Основной лист'!CWL$7,'РП (ЛК 2.0)'!$E$17:$O$17,0)),0)</f>
        <v>0</v>
      </c>
      <c r="CWM8" s="878">
        <f>IFERROR(INDEX('РП (ЛК 2.0)'!$E$26:$O$26,1,MATCH('Основной лист'!CWM$7,'РП (ЛК 2.0)'!$E$17:$O$17,0)),0)</f>
        <v>0</v>
      </c>
      <c r="CWN8" s="878">
        <f>IFERROR(INDEX('РП (ЛК 2.0)'!$E$26:$O$26,1,MATCH('Основной лист'!CWN$7,'РП (ЛК 2.0)'!$E$17:$O$17,0)),0)</f>
        <v>0</v>
      </c>
      <c r="CWO8" s="878">
        <f>IFERROR(INDEX('РП (ЛК 2.0)'!$E$26:$O$26,1,MATCH('Основной лист'!CWO$7,'РП (ЛК 2.0)'!$E$17:$O$17,0)),0)</f>
        <v>0</v>
      </c>
      <c r="CWP8" s="878">
        <f>IFERROR(INDEX('РП (ЛК 2.0)'!$E$26:$O$26,1,MATCH('Основной лист'!CWP$7,'РП (ЛК 2.0)'!$E$17:$O$17,0)),0)</f>
        <v>0</v>
      </c>
      <c r="CWQ8" s="878">
        <f>IFERROR(INDEX('РП (ЛК 2.0)'!$E$26:$O$26,1,MATCH('Основной лист'!CWQ$7,'РП (ЛК 2.0)'!$E$17:$O$17,0)),0)</f>
        <v>0</v>
      </c>
      <c r="CWR8" s="878">
        <f>IFERROR(INDEX('РП (ЛК 2.0)'!$E$26:$O$26,1,MATCH('Основной лист'!CWR$7,'РП (ЛК 2.0)'!$E$17:$O$17,0)),0)</f>
        <v>0</v>
      </c>
      <c r="CWS8" s="878">
        <f>IFERROR(INDEX('РП (ЛК 2.0)'!$E$26:$O$26,1,MATCH('Основной лист'!CWS$7,'РП (ЛК 2.0)'!$E$17:$O$17,0)),0)</f>
        <v>0</v>
      </c>
      <c r="CWT8" s="878">
        <f>IFERROR(INDEX('РП (ЛК 2.0)'!$E$26:$O$26,1,MATCH('Основной лист'!CWT$7,'РП (ЛК 2.0)'!$E$17:$O$17,0)),0)</f>
        <v>0</v>
      </c>
      <c r="CWU8" s="878">
        <f>IFERROR(INDEX('РП (ЛК 2.0)'!$E$26:$O$26,1,MATCH('Основной лист'!CWU$7,'РП (ЛК 2.0)'!$E$17:$O$17,0)),0)</f>
        <v>0</v>
      </c>
      <c r="CWV8" s="878">
        <f>IFERROR(INDEX('РП (ЛК 2.0)'!$E$26:$O$26,1,MATCH('Основной лист'!CWV$7,'РП (ЛК 2.0)'!$E$17:$O$17,0)),0)</f>
        <v>0</v>
      </c>
      <c r="CWW8" s="878">
        <f>IFERROR(INDEX('РП (ЛК 2.0)'!$E$26:$O$26,1,MATCH('Основной лист'!CWW$7,'РП (ЛК 2.0)'!$E$17:$O$17,0)),0)</f>
        <v>0</v>
      </c>
      <c r="CWX8" s="878">
        <f>IFERROR(INDEX('РП (ЛК 2.0)'!$E$26:$O$26,1,MATCH('Основной лист'!CWX$7,'РП (ЛК 2.0)'!$E$17:$O$17,0)),0)</f>
        <v>0</v>
      </c>
      <c r="CWY8" s="878">
        <f>IFERROR(INDEX('РП (ЛК 2.0)'!$E$26:$O$26,1,MATCH('Основной лист'!CWY$7,'РП (ЛК 2.0)'!$E$17:$O$17,0)),0)</f>
        <v>0</v>
      </c>
      <c r="CWZ8" s="878">
        <f>IFERROR(INDEX('РП (ЛК 2.0)'!$E$26:$O$26,1,MATCH('Основной лист'!CWZ$7,'РП (ЛК 2.0)'!$E$17:$O$17,0)),0)</f>
        <v>0</v>
      </c>
      <c r="CXA8" s="878">
        <f>IFERROR(INDEX('РП (ЛК 2.0)'!$E$26:$O$26,1,MATCH('Основной лист'!CXA$7,'РП (ЛК 2.0)'!$E$17:$O$17,0)),0)</f>
        <v>0</v>
      </c>
      <c r="CXB8" s="878">
        <f>IFERROR(INDEX('РП (ЛК 2.0)'!$E$26:$O$26,1,MATCH('Основной лист'!CXB$7,'РП (ЛК 2.0)'!$E$17:$O$17,0)),0)</f>
        <v>0</v>
      </c>
      <c r="CXC8" s="878">
        <f>IFERROR(INDEX('РП (ЛК 2.0)'!$E$26:$O$26,1,MATCH('Основной лист'!CXC$7,'РП (ЛК 2.0)'!$E$17:$O$17,0)),0)</f>
        <v>0</v>
      </c>
      <c r="CXD8" s="878">
        <f>IFERROR(INDEX('РП (ЛК 2.0)'!$E$26:$O$26,1,MATCH('Основной лист'!CXD$7,'РП (ЛК 2.0)'!$E$17:$O$17,0)),0)</f>
        <v>0</v>
      </c>
      <c r="CXE8" s="878">
        <f>IFERROR(INDEX('РП (ЛК 2.0)'!$E$26:$O$26,1,MATCH('Основной лист'!CXE$7,'РП (ЛК 2.0)'!$E$17:$O$17,0)),0)</f>
        <v>0</v>
      </c>
      <c r="CXF8" s="878">
        <f>IFERROR(INDEX('РП (ЛК 2.0)'!$E$26:$O$26,1,MATCH('Основной лист'!CXF$7,'РП (ЛК 2.0)'!$E$17:$O$17,0)),0)</f>
        <v>0</v>
      </c>
      <c r="CXG8" s="878">
        <f>IFERROR(INDEX('РП (ЛК 2.0)'!$E$26:$O$26,1,MATCH('Основной лист'!CXG$7,'РП (ЛК 2.0)'!$E$17:$O$17,0)),0)</f>
        <v>0</v>
      </c>
      <c r="CXH8" s="878">
        <f>IFERROR(INDEX('РП (ЛК 2.0)'!$E$26:$O$26,1,MATCH('Основной лист'!CXH$7,'РП (ЛК 2.0)'!$E$17:$O$17,0)),0)</f>
        <v>0</v>
      </c>
      <c r="CXI8" s="878">
        <f>IFERROR(INDEX('РП (ЛК 2.0)'!$E$26:$O$26,1,MATCH('Основной лист'!CXI$7,'РП (ЛК 2.0)'!$E$17:$O$17,0)),0)</f>
        <v>0</v>
      </c>
      <c r="CXJ8" s="878">
        <f>IFERROR(INDEX('РП (ЛК 2.0)'!$E$26:$O$26,1,MATCH('Основной лист'!CXJ$7,'РП (ЛК 2.0)'!$E$17:$O$17,0)),0)</f>
        <v>0</v>
      </c>
      <c r="CXK8" s="878">
        <f>IFERROR(INDEX('РП (ЛК 2.0)'!$E$26:$O$26,1,MATCH('Основной лист'!CXK$7,'РП (ЛК 2.0)'!$E$17:$O$17,0)),0)</f>
        <v>0</v>
      </c>
      <c r="CXL8" s="878">
        <f>IFERROR(INDEX('РП (ЛК 2.0)'!$E$26:$O$26,1,MATCH('Основной лист'!CXL$7,'РП (ЛК 2.0)'!$E$17:$O$17,0)),0)</f>
        <v>0</v>
      </c>
      <c r="CXM8" s="878">
        <f>IFERROR(INDEX('РП (ЛК 2.0)'!$E$26:$O$26,1,MATCH('Основной лист'!CXM$7,'РП (ЛК 2.0)'!$E$17:$O$17,0)),0)</f>
        <v>0</v>
      </c>
      <c r="CXN8" s="878">
        <f>IFERROR(INDEX('РП (ЛК 2.0)'!$E$26:$O$26,1,MATCH('Основной лист'!CXN$7,'РП (ЛК 2.0)'!$E$17:$O$17,0)),0)</f>
        <v>0</v>
      </c>
      <c r="CXO8" s="878">
        <f>IFERROR(INDEX('РП (ЛК 2.0)'!$E$26:$O$26,1,MATCH('Основной лист'!CXO$7,'РП (ЛК 2.0)'!$E$17:$O$17,0)),0)</f>
        <v>0</v>
      </c>
      <c r="CXP8" s="878">
        <f>IFERROR(INDEX('РП (ЛК 2.0)'!$E$26:$O$26,1,MATCH('Основной лист'!CXP$7,'РП (ЛК 2.0)'!$E$17:$O$17,0)),0)</f>
        <v>0</v>
      </c>
      <c r="CXQ8" s="878">
        <f>IFERROR(INDEX('РП (ЛК 2.0)'!$E$26:$O$26,1,MATCH('Основной лист'!CXQ$7,'РП (ЛК 2.0)'!$E$17:$O$17,0)),0)</f>
        <v>0</v>
      </c>
      <c r="CXR8" s="878">
        <f>IFERROR(INDEX('РП (ЛК 2.0)'!$E$26:$O$26,1,MATCH('Основной лист'!CXR$7,'РП (ЛК 2.0)'!$E$17:$O$17,0)),0)</f>
        <v>0</v>
      </c>
      <c r="CXS8" s="878">
        <f>IFERROR(INDEX('РП (ЛК 2.0)'!$E$26:$O$26,1,MATCH('Основной лист'!CXS$7,'РП (ЛК 2.0)'!$E$17:$O$17,0)),0)</f>
        <v>0</v>
      </c>
      <c r="CXT8" s="878">
        <f>IFERROR(INDEX('РП (ЛК 2.0)'!$E$26:$O$26,1,MATCH('Основной лист'!CXT$7,'РП (ЛК 2.0)'!$E$17:$O$17,0)),0)</f>
        <v>0</v>
      </c>
      <c r="CXU8" s="878">
        <f>IFERROR(INDEX('РП (ЛК 2.0)'!$E$26:$O$26,1,MATCH('Основной лист'!CXU$7,'РП (ЛК 2.0)'!$E$17:$O$17,0)),0)</f>
        <v>0</v>
      </c>
      <c r="CXV8" s="878">
        <f>IFERROR(INDEX('РП (ЛК 2.0)'!$E$26:$O$26,1,MATCH('Основной лист'!CXV$7,'РП (ЛК 2.0)'!$E$17:$O$17,0)),0)</f>
        <v>0</v>
      </c>
      <c r="CXW8" s="878">
        <f>IFERROR(INDEX('РП (ЛК 2.0)'!$E$26:$O$26,1,MATCH('Основной лист'!CXW$7,'РП (ЛК 2.0)'!$E$17:$O$17,0)),0)</f>
        <v>0</v>
      </c>
      <c r="CXX8" s="878">
        <f>IFERROR(INDEX('РП (ЛК 2.0)'!$E$26:$O$26,1,MATCH('Основной лист'!CXX$7,'РП (ЛК 2.0)'!$E$17:$O$17,0)),0)</f>
        <v>0</v>
      </c>
      <c r="CXY8" s="878">
        <f>IFERROR(INDEX('РП (ЛК 2.0)'!$E$26:$O$26,1,MATCH('Основной лист'!CXY$7,'РП (ЛК 2.0)'!$E$17:$O$17,0)),0)</f>
        <v>0</v>
      </c>
      <c r="CXZ8" s="878">
        <f>IFERROR(INDEX('РП (ЛК 2.0)'!$E$26:$O$26,1,MATCH('Основной лист'!CXZ$7,'РП (ЛК 2.0)'!$E$17:$O$17,0)),0)</f>
        <v>0</v>
      </c>
      <c r="CYA8" s="878">
        <f>IFERROR(INDEX('РП (ЛК 2.0)'!$E$26:$O$26,1,MATCH('Основной лист'!CYA$7,'РП (ЛК 2.0)'!$E$17:$O$17,0)),0)</f>
        <v>0</v>
      </c>
      <c r="CYB8" s="878">
        <f>IFERROR(INDEX('РП (ЛК 2.0)'!$E$26:$O$26,1,MATCH('Основной лист'!CYB$7,'РП (ЛК 2.0)'!$E$17:$O$17,0)),0)</f>
        <v>0</v>
      </c>
      <c r="CYC8" s="878">
        <f>IFERROR(INDEX('РП (ЛК 2.0)'!$E$26:$O$26,1,MATCH('Основной лист'!CYC$7,'РП (ЛК 2.0)'!$E$17:$O$17,0)),0)</f>
        <v>0</v>
      </c>
      <c r="CYD8" s="878">
        <f>IFERROR(INDEX('РП (ЛК 2.0)'!$E$26:$O$26,1,MATCH('Основной лист'!CYD$7,'РП (ЛК 2.0)'!$E$17:$O$17,0)),0)</f>
        <v>0</v>
      </c>
      <c r="CYE8" s="878">
        <f>IFERROR(INDEX('РП (ЛК 2.0)'!$E$26:$O$26,1,MATCH('Основной лист'!CYE$7,'РП (ЛК 2.0)'!$E$17:$O$17,0)),0)</f>
        <v>0</v>
      </c>
      <c r="CYF8" s="878">
        <f>IFERROR(INDEX('РП (ЛК 2.0)'!$E$26:$O$26,1,MATCH('Основной лист'!CYF$7,'РП (ЛК 2.0)'!$E$17:$O$17,0)),0)</f>
        <v>0</v>
      </c>
      <c r="CYG8" s="878">
        <f>IFERROR(INDEX('РП (ЛК 2.0)'!$E$26:$O$26,1,MATCH('Основной лист'!CYG$7,'РП (ЛК 2.0)'!$E$17:$O$17,0)),0)</f>
        <v>0</v>
      </c>
      <c r="CYH8" s="878">
        <f>IFERROR(INDEX('РП (ЛК 2.0)'!$E$26:$O$26,1,MATCH('Основной лист'!CYH$7,'РП (ЛК 2.0)'!$E$17:$O$17,0)),0)</f>
        <v>0</v>
      </c>
      <c r="CYI8" s="878">
        <f>IFERROR(INDEX('РП (ЛК 2.0)'!$E$26:$O$26,1,MATCH('Основной лист'!CYI$7,'РП (ЛК 2.0)'!$E$17:$O$17,0)),0)</f>
        <v>0</v>
      </c>
      <c r="CYJ8" s="878">
        <f>IFERROR(INDEX('РП (ЛК 2.0)'!$E$26:$O$26,1,MATCH('Основной лист'!CYJ$7,'РП (ЛК 2.0)'!$E$17:$O$17,0)),0)</f>
        <v>0</v>
      </c>
      <c r="CYK8" s="878">
        <f>IFERROR(INDEX('РП (ЛК 2.0)'!$E$26:$O$26,1,MATCH('Основной лист'!CYK$7,'РП (ЛК 2.0)'!$E$17:$O$17,0)),0)</f>
        <v>0</v>
      </c>
      <c r="CYL8" s="878">
        <f>IFERROR(INDEX('РП (ЛК 2.0)'!$E$26:$O$26,1,MATCH('Основной лист'!CYL$7,'РП (ЛК 2.0)'!$E$17:$O$17,0)),0)</f>
        <v>0</v>
      </c>
      <c r="CYM8" s="878">
        <f>IFERROR(INDEX('РП (ЛК 2.0)'!$E$26:$O$26,1,MATCH('Основной лист'!CYM$7,'РП (ЛК 2.0)'!$E$17:$O$17,0)),0)</f>
        <v>0</v>
      </c>
      <c r="CYN8" s="878">
        <f>IFERROR(INDEX('РП (ЛК 2.0)'!$E$26:$O$26,1,MATCH('Основной лист'!CYN$7,'РП (ЛК 2.0)'!$E$17:$O$17,0)),0)</f>
        <v>0</v>
      </c>
      <c r="CYO8" s="878">
        <f>IFERROR(INDEX('РП (ЛК 2.0)'!$E$26:$O$26,1,MATCH('Основной лист'!CYO$7,'РП (ЛК 2.0)'!$E$17:$O$17,0)),0)</f>
        <v>0</v>
      </c>
      <c r="CYP8" s="878">
        <f>IFERROR(INDEX('РП (ЛК 2.0)'!$E$26:$O$26,1,MATCH('Основной лист'!CYP$7,'РП (ЛК 2.0)'!$E$17:$O$17,0)),0)</f>
        <v>0</v>
      </c>
      <c r="CYQ8" s="878">
        <f>IFERROR(INDEX('РП (ЛК 2.0)'!$E$26:$O$26,1,MATCH('Основной лист'!CYQ$7,'РП (ЛК 2.0)'!$E$17:$O$17,0)),0)</f>
        <v>0</v>
      </c>
      <c r="CYR8" s="878">
        <f>IFERROR(INDEX('РП (ЛК 2.0)'!$E$26:$O$26,1,MATCH('Основной лист'!CYR$7,'РП (ЛК 2.0)'!$E$17:$O$17,0)),0)</f>
        <v>0</v>
      </c>
      <c r="CYS8" s="878">
        <f>IFERROR(INDEX('РП (ЛК 2.0)'!$E$26:$O$26,1,MATCH('Основной лист'!CYS$7,'РП (ЛК 2.0)'!$E$17:$O$17,0)),0)</f>
        <v>0</v>
      </c>
      <c r="CYT8" s="878">
        <f>IFERROR(INDEX('РП (ЛК 2.0)'!$E$26:$O$26,1,MATCH('Основной лист'!CYT$7,'РП (ЛК 2.0)'!$E$17:$O$17,0)),0)</f>
        <v>0</v>
      </c>
      <c r="CYU8" s="878">
        <f>IFERROR(INDEX('РП (ЛК 2.0)'!$E$26:$O$26,1,MATCH('Основной лист'!CYU$7,'РП (ЛК 2.0)'!$E$17:$O$17,0)),0)</f>
        <v>0</v>
      </c>
      <c r="CYV8" s="878">
        <f>IFERROR(INDEX('РП (ЛК 2.0)'!$E$26:$O$26,1,MATCH('Основной лист'!CYV$7,'РП (ЛК 2.0)'!$E$17:$O$17,0)),0)</f>
        <v>0</v>
      </c>
      <c r="CYW8" s="878">
        <f>IFERROR(INDEX('РП (ЛК 2.0)'!$E$26:$O$26,1,MATCH('Основной лист'!CYW$7,'РП (ЛК 2.0)'!$E$17:$O$17,0)),0)</f>
        <v>0</v>
      </c>
      <c r="CYX8" s="878">
        <f>IFERROR(INDEX('РП (ЛК 2.0)'!$E$26:$O$26,1,MATCH('Основной лист'!CYX$7,'РП (ЛК 2.0)'!$E$17:$O$17,0)),0)</f>
        <v>0</v>
      </c>
      <c r="CYY8" s="878">
        <f>IFERROR(INDEX('РП (ЛК 2.0)'!$E$26:$O$26,1,MATCH('Основной лист'!CYY$7,'РП (ЛК 2.0)'!$E$17:$O$17,0)),0)</f>
        <v>0</v>
      </c>
      <c r="CYZ8" s="878">
        <f>IFERROR(INDEX('РП (ЛК 2.0)'!$E$26:$O$26,1,MATCH('Основной лист'!CYZ$7,'РП (ЛК 2.0)'!$E$17:$O$17,0)),0)</f>
        <v>0</v>
      </c>
      <c r="CZA8" s="878">
        <f>IFERROR(INDEX('РП (ЛК 2.0)'!$E$26:$O$26,1,MATCH('Основной лист'!CZA$7,'РП (ЛК 2.0)'!$E$17:$O$17,0)),0)</f>
        <v>0</v>
      </c>
      <c r="CZB8" s="878">
        <f>IFERROR(INDEX('РП (ЛК 2.0)'!$E$26:$O$26,1,MATCH('Основной лист'!CZB$7,'РП (ЛК 2.0)'!$E$17:$O$17,0)),0)</f>
        <v>0</v>
      </c>
      <c r="CZC8" s="878">
        <f>IFERROR(INDEX('РП (ЛК 2.0)'!$E$26:$O$26,1,MATCH('Основной лист'!CZC$7,'РП (ЛК 2.0)'!$E$17:$O$17,0)),0)</f>
        <v>0</v>
      </c>
      <c r="CZD8" s="878">
        <f>IFERROR(INDEX('РП (ЛК 2.0)'!$E$26:$O$26,1,MATCH('Основной лист'!CZD$7,'РП (ЛК 2.0)'!$E$17:$O$17,0)),0)</f>
        <v>0</v>
      </c>
      <c r="CZE8" s="878">
        <f>IFERROR(INDEX('РП (ЛК 2.0)'!$E$26:$O$26,1,MATCH('Основной лист'!CZE$7,'РП (ЛК 2.0)'!$E$17:$O$17,0)),0)</f>
        <v>0</v>
      </c>
      <c r="CZF8" s="878">
        <f>IFERROR(INDEX('РП (ЛК 2.0)'!$E$26:$O$26,1,MATCH('Основной лист'!CZF$7,'РП (ЛК 2.0)'!$E$17:$O$17,0)),0)</f>
        <v>0</v>
      </c>
      <c r="CZG8" s="878">
        <f>IFERROR(INDEX('РП (ЛК 2.0)'!$E$26:$O$26,1,MATCH('Основной лист'!CZG$7,'РП (ЛК 2.0)'!$E$17:$O$17,0)),0)</f>
        <v>0</v>
      </c>
      <c r="CZH8" s="878">
        <f>IFERROR(INDEX('РП (ЛК 2.0)'!$E$26:$O$26,1,MATCH('Основной лист'!CZH$7,'РП (ЛК 2.0)'!$E$17:$O$17,0)),0)</f>
        <v>0</v>
      </c>
      <c r="CZI8" s="878">
        <f>IFERROR(INDEX('РП (ЛК 2.0)'!$E$26:$O$26,1,MATCH('Основной лист'!CZI$7,'РП (ЛК 2.0)'!$E$17:$O$17,0)),0)</f>
        <v>0</v>
      </c>
      <c r="CZJ8" s="878">
        <f>IFERROR(INDEX('РП (ЛК 2.0)'!$E$26:$O$26,1,MATCH('Основной лист'!CZJ$7,'РП (ЛК 2.0)'!$E$17:$O$17,0)),0)</f>
        <v>0</v>
      </c>
      <c r="CZK8" s="878">
        <f>IFERROR(INDEX('РП (ЛК 2.0)'!$E$26:$O$26,1,MATCH('Основной лист'!CZK$7,'РП (ЛК 2.0)'!$E$17:$O$17,0)),0)</f>
        <v>0</v>
      </c>
      <c r="CZL8" s="878">
        <f>IFERROR(INDEX('РП (ЛК 2.0)'!$E$26:$O$26,1,MATCH('Основной лист'!CZL$7,'РП (ЛК 2.0)'!$E$17:$O$17,0)),0)</f>
        <v>0</v>
      </c>
      <c r="CZM8" s="878">
        <f>IFERROR(INDEX('РП (ЛК 2.0)'!$E$26:$O$26,1,MATCH('Основной лист'!CZM$7,'РП (ЛК 2.0)'!$E$17:$O$17,0)),0)</f>
        <v>0</v>
      </c>
      <c r="CZN8" s="878">
        <f>IFERROR(INDEX('РП (ЛК 2.0)'!$E$26:$O$26,1,MATCH('Основной лист'!CZN$7,'РП (ЛК 2.0)'!$E$17:$O$17,0)),0)</f>
        <v>0</v>
      </c>
      <c r="CZO8" s="878">
        <f>IFERROR(INDEX('РП (ЛК 2.0)'!$E$26:$O$26,1,MATCH('Основной лист'!CZO$7,'РП (ЛК 2.0)'!$E$17:$O$17,0)),0)</f>
        <v>0</v>
      </c>
      <c r="CZP8" s="878">
        <f>IFERROR(INDEX('РП (ЛК 2.0)'!$E$26:$O$26,1,MATCH('Основной лист'!CZP$7,'РП (ЛК 2.0)'!$E$17:$O$17,0)),0)</f>
        <v>0</v>
      </c>
      <c r="CZQ8" s="878">
        <f>IFERROR(INDEX('РП (ЛК 2.0)'!$E$26:$O$26,1,MATCH('Основной лист'!CZQ$7,'РП (ЛК 2.0)'!$E$17:$O$17,0)),0)</f>
        <v>0</v>
      </c>
      <c r="CZR8" s="878">
        <f>IFERROR(INDEX('РП (ЛК 2.0)'!$E$26:$O$26,1,MATCH('Основной лист'!CZR$7,'РП (ЛК 2.0)'!$E$17:$O$17,0)),0)</f>
        <v>0</v>
      </c>
      <c r="CZS8" s="878">
        <f>IFERROR(INDEX('РП (ЛК 2.0)'!$E$26:$O$26,1,MATCH('Основной лист'!CZS$7,'РП (ЛК 2.0)'!$E$17:$O$17,0)),0)</f>
        <v>0</v>
      </c>
      <c r="CZT8" s="878">
        <f>IFERROR(INDEX('РП (ЛК 2.0)'!$E$26:$O$26,1,MATCH('Основной лист'!CZT$7,'РП (ЛК 2.0)'!$E$17:$O$17,0)),0)</f>
        <v>0</v>
      </c>
      <c r="CZU8" s="878">
        <f>IFERROR(INDEX('РП (ЛК 2.0)'!$E$26:$O$26,1,MATCH('Основной лист'!CZU$7,'РП (ЛК 2.0)'!$E$17:$O$17,0)),0)</f>
        <v>0</v>
      </c>
      <c r="CZV8" s="878">
        <f>IFERROR(INDEX('РП (ЛК 2.0)'!$E$26:$O$26,1,MATCH('Основной лист'!CZV$7,'РП (ЛК 2.0)'!$E$17:$O$17,0)),0)</f>
        <v>0</v>
      </c>
      <c r="CZW8" s="878">
        <f>IFERROR(INDEX('РП (ЛК 2.0)'!$E$26:$O$26,1,MATCH('Основной лист'!CZW$7,'РП (ЛК 2.0)'!$E$17:$O$17,0)),0)</f>
        <v>0</v>
      </c>
      <c r="CZX8" s="878">
        <f>IFERROR(INDEX('РП (ЛК 2.0)'!$E$26:$O$26,1,MATCH('Основной лист'!CZX$7,'РП (ЛК 2.0)'!$E$17:$O$17,0)),0)</f>
        <v>0</v>
      </c>
      <c r="CZY8" s="878">
        <f>IFERROR(INDEX('РП (ЛК 2.0)'!$E$26:$O$26,1,MATCH('Основной лист'!CZY$7,'РП (ЛК 2.0)'!$E$17:$O$17,0)),0)</f>
        <v>0</v>
      </c>
      <c r="CZZ8" s="878">
        <f>IFERROR(INDEX('РП (ЛК 2.0)'!$E$26:$O$26,1,MATCH('Основной лист'!CZZ$7,'РП (ЛК 2.0)'!$E$17:$O$17,0)),0)</f>
        <v>0</v>
      </c>
      <c r="DAA8" s="878">
        <f>IFERROR(INDEX('РП (ЛК 2.0)'!$E$26:$O$26,1,MATCH('Основной лист'!DAA$7,'РП (ЛК 2.0)'!$E$17:$O$17,0)),0)</f>
        <v>0</v>
      </c>
      <c r="DAB8" s="878">
        <f>IFERROR(INDEX('РП (ЛК 2.0)'!$E$26:$O$26,1,MATCH('Основной лист'!DAB$7,'РП (ЛК 2.0)'!$E$17:$O$17,0)),0)</f>
        <v>0</v>
      </c>
      <c r="DAC8" s="878">
        <f>IFERROR(INDEX('РП (ЛК 2.0)'!$E$26:$O$26,1,MATCH('Основной лист'!DAC$7,'РП (ЛК 2.0)'!$E$17:$O$17,0)),0)</f>
        <v>0</v>
      </c>
      <c r="DAD8" s="878">
        <f>IFERROR(INDEX('РП (ЛК 2.0)'!$E$26:$O$26,1,MATCH('Основной лист'!DAD$7,'РП (ЛК 2.0)'!$E$17:$O$17,0)),0)</f>
        <v>0</v>
      </c>
      <c r="DAE8" s="878">
        <f>IFERROR(INDEX('РП (ЛК 2.0)'!$E$26:$O$26,1,MATCH('Основной лист'!DAE$7,'РП (ЛК 2.0)'!$E$17:$O$17,0)),0)</f>
        <v>0</v>
      </c>
      <c r="DAF8" s="878">
        <f>IFERROR(INDEX('РП (ЛК 2.0)'!$E$26:$O$26,1,MATCH('Основной лист'!DAF$7,'РП (ЛК 2.0)'!$E$17:$O$17,0)),0)</f>
        <v>0</v>
      </c>
      <c r="DAG8" s="878">
        <f>IFERROR(INDEX('РП (ЛК 2.0)'!$E$26:$O$26,1,MATCH('Основной лист'!DAG$7,'РП (ЛК 2.0)'!$E$17:$O$17,0)),0)</f>
        <v>0</v>
      </c>
      <c r="DAH8" s="878">
        <f>IFERROR(INDEX('РП (ЛК 2.0)'!$E$26:$O$26,1,MATCH('Основной лист'!DAH$7,'РП (ЛК 2.0)'!$E$17:$O$17,0)),0)</f>
        <v>0</v>
      </c>
      <c r="DAI8" s="878">
        <f>IFERROR(INDEX('РП (ЛК 2.0)'!$E$26:$O$26,1,MATCH('Основной лист'!DAI$7,'РП (ЛК 2.0)'!$E$17:$O$17,0)),0)</f>
        <v>0</v>
      </c>
      <c r="DAJ8" s="878">
        <f>IFERROR(INDEX('РП (ЛК 2.0)'!$E$26:$O$26,1,MATCH('Основной лист'!DAJ$7,'РП (ЛК 2.0)'!$E$17:$O$17,0)),0)</f>
        <v>0</v>
      </c>
      <c r="DAK8" s="878">
        <f>IFERROR(INDEX('РП (ЛК 2.0)'!$E$26:$O$26,1,MATCH('Основной лист'!DAK$7,'РП (ЛК 2.0)'!$E$17:$O$17,0)),0)</f>
        <v>0</v>
      </c>
      <c r="DAL8" s="878">
        <f>IFERROR(INDEX('РП (ЛК 2.0)'!$E$26:$O$26,1,MATCH('Основной лист'!DAL$7,'РП (ЛК 2.0)'!$E$17:$O$17,0)),0)</f>
        <v>0</v>
      </c>
      <c r="DAM8" s="878">
        <f>IFERROR(INDEX('РП (ЛК 2.0)'!$E$26:$O$26,1,MATCH('Основной лист'!DAM$7,'РП (ЛК 2.0)'!$E$17:$O$17,0)),0)</f>
        <v>0</v>
      </c>
      <c r="DAN8" s="878">
        <f>IFERROR(INDEX('РП (ЛК 2.0)'!$E$26:$O$26,1,MATCH('Основной лист'!DAN$7,'РП (ЛК 2.0)'!$E$17:$O$17,0)),0)</f>
        <v>0</v>
      </c>
      <c r="DAO8" s="878">
        <f>IFERROR(INDEX('РП (ЛК 2.0)'!$E$26:$O$26,1,MATCH('Основной лист'!DAO$7,'РП (ЛК 2.0)'!$E$17:$O$17,0)),0)</f>
        <v>0</v>
      </c>
      <c r="DAP8" s="878">
        <f>IFERROR(INDEX('РП (ЛК 2.0)'!$E$26:$O$26,1,MATCH('Основной лист'!DAP$7,'РП (ЛК 2.0)'!$E$17:$O$17,0)),0)</f>
        <v>0</v>
      </c>
      <c r="DAQ8" s="878">
        <f>IFERROR(INDEX('РП (ЛК 2.0)'!$E$26:$O$26,1,MATCH('Основной лист'!DAQ$7,'РП (ЛК 2.0)'!$E$17:$O$17,0)),0)</f>
        <v>0</v>
      </c>
      <c r="DAR8" s="878">
        <f>IFERROR(INDEX('РП (ЛК 2.0)'!$E$26:$O$26,1,MATCH('Основной лист'!DAR$7,'РП (ЛК 2.0)'!$E$17:$O$17,0)),0)</f>
        <v>0</v>
      </c>
      <c r="DAS8" s="878">
        <f>IFERROR(INDEX('РП (ЛК 2.0)'!$E$26:$O$26,1,MATCH('Основной лист'!DAS$7,'РП (ЛК 2.0)'!$E$17:$O$17,0)),0)</f>
        <v>0</v>
      </c>
      <c r="DAT8" s="878">
        <f>IFERROR(INDEX('РП (ЛК 2.0)'!$E$26:$O$26,1,MATCH('Основной лист'!DAT$7,'РП (ЛК 2.0)'!$E$17:$O$17,0)),0)</f>
        <v>0</v>
      </c>
      <c r="DAU8" s="878">
        <f>IFERROR(INDEX('РП (ЛК 2.0)'!$E$26:$O$26,1,MATCH('Основной лист'!DAU$7,'РП (ЛК 2.0)'!$E$17:$O$17,0)),0)</f>
        <v>0</v>
      </c>
      <c r="DAV8" s="878">
        <f>IFERROR(INDEX('РП (ЛК 2.0)'!$E$26:$O$26,1,MATCH('Основной лист'!DAV$7,'РП (ЛК 2.0)'!$E$17:$O$17,0)),0)</f>
        <v>0</v>
      </c>
      <c r="DAW8" s="878">
        <f>IFERROR(INDEX('РП (ЛК 2.0)'!$E$26:$O$26,1,MATCH('Основной лист'!DAW$7,'РП (ЛК 2.0)'!$E$17:$O$17,0)),0)</f>
        <v>0</v>
      </c>
      <c r="DAX8" s="878">
        <f>IFERROR(INDEX('РП (ЛК 2.0)'!$E$26:$O$26,1,MATCH('Основной лист'!DAX$7,'РП (ЛК 2.0)'!$E$17:$O$17,0)),0)</f>
        <v>0</v>
      </c>
      <c r="DAY8" s="878">
        <f>IFERROR(INDEX('РП (ЛК 2.0)'!$E$26:$O$26,1,MATCH('Основной лист'!DAY$7,'РП (ЛК 2.0)'!$E$17:$O$17,0)),0)</f>
        <v>0</v>
      </c>
      <c r="DAZ8" s="878">
        <f>IFERROR(INDEX('РП (ЛК 2.0)'!$E$26:$O$26,1,MATCH('Основной лист'!DAZ$7,'РП (ЛК 2.0)'!$E$17:$O$17,0)),0)</f>
        <v>0</v>
      </c>
      <c r="DBA8" s="878">
        <f>IFERROR(INDEX('РП (ЛК 2.0)'!$E$26:$O$26,1,MATCH('Основной лист'!DBA$7,'РП (ЛК 2.0)'!$E$17:$O$17,0)),0)</f>
        <v>0</v>
      </c>
      <c r="DBB8" s="878">
        <f>IFERROR(INDEX('РП (ЛК 2.0)'!$E$26:$O$26,1,MATCH('Основной лист'!DBB$7,'РП (ЛК 2.0)'!$E$17:$O$17,0)),0)</f>
        <v>0</v>
      </c>
      <c r="DBC8" s="878">
        <f>IFERROR(INDEX('РП (ЛК 2.0)'!$E$26:$O$26,1,MATCH('Основной лист'!DBC$7,'РП (ЛК 2.0)'!$E$17:$O$17,0)),0)</f>
        <v>0</v>
      </c>
      <c r="DBD8" s="878">
        <f>IFERROR(INDEX('РП (ЛК 2.0)'!$E$26:$O$26,1,MATCH('Основной лист'!DBD$7,'РП (ЛК 2.0)'!$E$17:$O$17,0)),0)</f>
        <v>0</v>
      </c>
      <c r="DBE8" s="878">
        <f>IFERROR(INDEX('РП (ЛК 2.0)'!$E$26:$O$26,1,MATCH('Основной лист'!DBE$7,'РП (ЛК 2.0)'!$E$17:$O$17,0)),0)</f>
        <v>0</v>
      </c>
      <c r="DBF8" s="878">
        <f>IFERROR(INDEX('РП (ЛК 2.0)'!$E$26:$O$26,1,MATCH('Основной лист'!DBF$7,'РП (ЛК 2.0)'!$E$17:$O$17,0)),0)</f>
        <v>0</v>
      </c>
      <c r="DBG8" s="878">
        <f>IFERROR(INDEX('РП (ЛК 2.0)'!$E$26:$O$26,1,MATCH('Основной лист'!DBG$7,'РП (ЛК 2.0)'!$E$17:$O$17,0)),0)</f>
        <v>0</v>
      </c>
      <c r="DBH8" s="878">
        <f>IFERROR(INDEX('РП (ЛК 2.0)'!$E$26:$O$26,1,MATCH('Основной лист'!DBH$7,'РП (ЛК 2.0)'!$E$17:$O$17,0)),0)</f>
        <v>0</v>
      </c>
      <c r="DBI8" s="878">
        <f>IFERROR(INDEX('РП (ЛК 2.0)'!$E$26:$O$26,1,MATCH('Основной лист'!DBI$7,'РП (ЛК 2.0)'!$E$17:$O$17,0)),0)</f>
        <v>0</v>
      </c>
      <c r="DBJ8" s="878">
        <f>IFERROR(INDEX('РП (ЛК 2.0)'!$E$26:$O$26,1,MATCH('Основной лист'!DBJ$7,'РП (ЛК 2.0)'!$E$17:$O$17,0)),0)</f>
        <v>0</v>
      </c>
      <c r="DBK8" s="878">
        <f>IFERROR(INDEX('РП (ЛК 2.0)'!$E$26:$O$26,1,MATCH('Основной лист'!DBK$7,'РП (ЛК 2.0)'!$E$17:$O$17,0)),0)</f>
        <v>0</v>
      </c>
      <c r="DBL8" s="878">
        <f>IFERROR(INDEX('РП (ЛК 2.0)'!$E$26:$O$26,1,MATCH('Основной лист'!DBL$7,'РП (ЛК 2.0)'!$E$17:$O$17,0)),0)</f>
        <v>0</v>
      </c>
      <c r="DBM8" s="878">
        <f>IFERROR(INDEX('РП (ЛК 2.0)'!$E$26:$O$26,1,MATCH('Основной лист'!DBM$7,'РП (ЛК 2.0)'!$E$17:$O$17,0)),0)</f>
        <v>0</v>
      </c>
      <c r="DBN8" s="878">
        <f>IFERROR(INDEX('РП (ЛК 2.0)'!$E$26:$O$26,1,MATCH('Основной лист'!DBN$7,'РП (ЛК 2.0)'!$E$17:$O$17,0)),0)</f>
        <v>0</v>
      </c>
      <c r="DBO8" s="878">
        <f>IFERROR(INDEX('РП (ЛК 2.0)'!$E$26:$O$26,1,MATCH('Основной лист'!DBO$7,'РП (ЛК 2.0)'!$E$17:$O$17,0)),0)</f>
        <v>0</v>
      </c>
      <c r="DBP8" s="878">
        <f>IFERROR(INDEX('РП (ЛК 2.0)'!$E$26:$O$26,1,MATCH('Основной лист'!DBP$7,'РП (ЛК 2.0)'!$E$17:$O$17,0)),0)</f>
        <v>0</v>
      </c>
      <c r="DBQ8" s="878">
        <f>IFERROR(INDEX('РП (ЛК 2.0)'!$E$26:$O$26,1,MATCH('Основной лист'!DBQ$7,'РП (ЛК 2.0)'!$E$17:$O$17,0)),0)</f>
        <v>0</v>
      </c>
      <c r="DBR8" s="878">
        <f>IFERROR(INDEX('РП (ЛК 2.0)'!$E$26:$O$26,1,MATCH('Основной лист'!DBR$7,'РП (ЛК 2.0)'!$E$17:$O$17,0)),0)</f>
        <v>0</v>
      </c>
      <c r="DBS8" s="878">
        <f>IFERROR(INDEX('РП (ЛК 2.0)'!$E$26:$O$26,1,MATCH('Основной лист'!DBS$7,'РП (ЛК 2.0)'!$E$17:$O$17,0)),0)</f>
        <v>0</v>
      </c>
      <c r="DBT8" s="878">
        <f>IFERROR(INDEX('РП (ЛК 2.0)'!$E$26:$O$26,1,MATCH('Основной лист'!DBT$7,'РП (ЛК 2.0)'!$E$17:$O$17,0)),0)</f>
        <v>0</v>
      </c>
      <c r="DBU8" s="878">
        <f>IFERROR(INDEX('РП (ЛК 2.0)'!$E$26:$O$26,1,MATCH('Основной лист'!DBU$7,'РП (ЛК 2.0)'!$E$17:$O$17,0)),0)</f>
        <v>0</v>
      </c>
      <c r="DBV8" s="878">
        <f>IFERROR(INDEX('РП (ЛК 2.0)'!$E$26:$O$26,1,MATCH('Основной лист'!DBV$7,'РП (ЛК 2.0)'!$E$17:$O$17,0)),0)</f>
        <v>0</v>
      </c>
      <c r="DBW8" s="878">
        <f>IFERROR(INDEX('РП (ЛК 2.0)'!$E$26:$O$26,1,MATCH('Основной лист'!DBW$7,'РП (ЛК 2.0)'!$E$17:$O$17,0)),0)</f>
        <v>0</v>
      </c>
      <c r="DBX8" s="878">
        <f>IFERROR(INDEX('РП (ЛК 2.0)'!$E$26:$O$26,1,MATCH('Основной лист'!DBX$7,'РП (ЛК 2.0)'!$E$17:$O$17,0)),0)</f>
        <v>0</v>
      </c>
      <c r="DBY8" s="878">
        <f>IFERROR(INDEX('РП (ЛК 2.0)'!$E$26:$O$26,1,MATCH('Основной лист'!DBY$7,'РП (ЛК 2.0)'!$E$17:$O$17,0)),0)</f>
        <v>0</v>
      </c>
      <c r="DBZ8" s="878">
        <f>IFERROR(INDEX('РП (ЛК 2.0)'!$E$26:$O$26,1,MATCH('Основной лист'!DBZ$7,'РП (ЛК 2.0)'!$E$17:$O$17,0)),0)</f>
        <v>0</v>
      </c>
      <c r="DCA8" s="878">
        <f>IFERROR(INDEX('РП (ЛК 2.0)'!$E$26:$O$26,1,MATCH('Основной лист'!DCA$7,'РП (ЛК 2.0)'!$E$17:$O$17,0)),0)</f>
        <v>0</v>
      </c>
      <c r="DCB8" s="878">
        <f>IFERROR(INDEX('РП (ЛК 2.0)'!$E$26:$O$26,1,MATCH('Основной лист'!DCB$7,'РП (ЛК 2.0)'!$E$17:$O$17,0)),0)</f>
        <v>0</v>
      </c>
      <c r="DCC8" s="878">
        <f>IFERROR(INDEX('РП (ЛК 2.0)'!$E$26:$O$26,1,MATCH('Основной лист'!DCC$7,'РП (ЛК 2.0)'!$E$17:$O$17,0)),0)</f>
        <v>0</v>
      </c>
      <c r="DCD8" s="878">
        <f>IFERROR(INDEX('РП (ЛК 2.0)'!$E$26:$O$26,1,MATCH('Основной лист'!DCD$7,'РП (ЛК 2.0)'!$E$17:$O$17,0)),0)</f>
        <v>0</v>
      </c>
      <c r="DCE8" s="878">
        <f>IFERROR(INDEX('РП (ЛК 2.0)'!$E$26:$O$26,1,MATCH('Основной лист'!DCE$7,'РП (ЛК 2.0)'!$E$17:$O$17,0)),0)</f>
        <v>0</v>
      </c>
      <c r="DCF8" s="878">
        <f>IFERROR(INDEX('РП (ЛК 2.0)'!$E$26:$O$26,1,MATCH('Основной лист'!DCF$7,'РП (ЛК 2.0)'!$E$17:$O$17,0)),0)</f>
        <v>0</v>
      </c>
      <c r="DCG8" s="878">
        <f>IFERROR(INDEX('РП (ЛК 2.0)'!$E$26:$O$26,1,MATCH('Основной лист'!DCG$7,'РП (ЛК 2.0)'!$E$17:$O$17,0)),0)</f>
        <v>0</v>
      </c>
      <c r="DCH8" s="878">
        <f>IFERROR(INDEX('РП (ЛК 2.0)'!$E$26:$O$26,1,MATCH('Основной лист'!DCH$7,'РП (ЛК 2.0)'!$E$17:$O$17,0)),0)</f>
        <v>0</v>
      </c>
      <c r="DCI8" s="878">
        <f>IFERROR(INDEX('РП (ЛК 2.0)'!$E$26:$O$26,1,MATCH('Основной лист'!DCI$7,'РП (ЛК 2.0)'!$E$17:$O$17,0)),0)</f>
        <v>0</v>
      </c>
      <c r="DCJ8" s="878">
        <f>IFERROR(INDEX('РП (ЛК 2.0)'!$E$26:$O$26,1,MATCH('Основной лист'!DCJ$7,'РП (ЛК 2.0)'!$E$17:$O$17,0)),0)</f>
        <v>0</v>
      </c>
      <c r="DCK8" s="878">
        <f>IFERROR(INDEX('РП (ЛК 2.0)'!$E$26:$O$26,1,MATCH('Основной лист'!DCK$7,'РП (ЛК 2.0)'!$E$17:$O$17,0)),0)</f>
        <v>0</v>
      </c>
      <c r="DCL8" s="878">
        <f>IFERROR(INDEX('РП (ЛК 2.0)'!$E$26:$O$26,1,MATCH('Основной лист'!DCL$7,'РП (ЛК 2.0)'!$E$17:$O$17,0)),0)</f>
        <v>0</v>
      </c>
      <c r="DCM8" s="878">
        <f>IFERROR(INDEX('РП (ЛК 2.0)'!$E$26:$O$26,1,MATCH('Основной лист'!DCM$7,'РП (ЛК 2.0)'!$E$17:$O$17,0)),0)</f>
        <v>0</v>
      </c>
      <c r="DCN8" s="878">
        <f>IFERROR(INDEX('РП (ЛК 2.0)'!$E$26:$O$26,1,MATCH('Основной лист'!DCN$7,'РП (ЛК 2.0)'!$E$17:$O$17,0)),0)</f>
        <v>0</v>
      </c>
      <c r="DCO8" s="878">
        <f>IFERROR(INDEX('РП (ЛК 2.0)'!$E$26:$O$26,1,MATCH('Основной лист'!DCO$7,'РП (ЛК 2.0)'!$E$17:$O$17,0)),0)</f>
        <v>0</v>
      </c>
      <c r="DCP8" s="878">
        <f>IFERROR(INDEX('РП (ЛК 2.0)'!$E$26:$O$26,1,MATCH('Основной лист'!DCP$7,'РП (ЛК 2.0)'!$E$17:$O$17,0)),0)</f>
        <v>0</v>
      </c>
      <c r="DCQ8" s="878">
        <f>IFERROR(INDEX('РП (ЛК 2.0)'!$E$26:$O$26,1,MATCH('Основной лист'!DCQ$7,'РП (ЛК 2.0)'!$E$17:$O$17,0)),0)</f>
        <v>0</v>
      </c>
      <c r="DCR8" s="878">
        <f>IFERROR(INDEX('РП (ЛК 2.0)'!$E$26:$O$26,1,MATCH('Основной лист'!DCR$7,'РП (ЛК 2.0)'!$E$17:$O$17,0)),0)</f>
        <v>0</v>
      </c>
      <c r="DCS8" s="878">
        <f>IFERROR(INDEX('РП (ЛК 2.0)'!$E$26:$O$26,1,MATCH('Основной лист'!DCS$7,'РП (ЛК 2.0)'!$E$17:$O$17,0)),0)</f>
        <v>0</v>
      </c>
      <c r="DCT8" s="878">
        <f>IFERROR(INDEX('РП (ЛК 2.0)'!$E$26:$O$26,1,MATCH('Основной лист'!DCT$7,'РП (ЛК 2.0)'!$E$17:$O$17,0)),0)</f>
        <v>0</v>
      </c>
      <c r="DCU8" s="878">
        <f>IFERROR(INDEX('РП (ЛК 2.0)'!$E$26:$O$26,1,MATCH('Основной лист'!DCU$7,'РП (ЛК 2.0)'!$E$17:$O$17,0)),0)</f>
        <v>0</v>
      </c>
      <c r="DCV8" s="878">
        <f>IFERROR(INDEX('РП (ЛК 2.0)'!$E$26:$O$26,1,MATCH('Основной лист'!DCV$7,'РП (ЛК 2.0)'!$E$17:$O$17,0)),0)</f>
        <v>0</v>
      </c>
      <c r="DCW8" s="878">
        <f>IFERROR(INDEX('РП (ЛК 2.0)'!$E$26:$O$26,1,MATCH('Основной лист'!DCW$7,'РП (ЛК 2.0)'!$E$17:$O$17,0)),0)</f>
        <v>0</v>
      </c>
      <c r="DCX8" s="878">
        <f>IFERROR(INDEX('РП (ЛК 2.0)'!$E$26:$O$26,1,MATCH('Основной лист'!DCX$7,'РП (ЛК 2.0)'!$E$17:$O$17,0)),0)</f>
        <v>0</v>
      </c>
      <c r="DCY8" s="878">
        <f>IFERROR(INDEX('РП (ЛК 2.0)'!$E$26:$O$26,1,MATCH('Основной лист'!DCY$7,'РП (ЛК 2.0)'!$E$17:$O$17,0)),0)</f>
        <v>0</v>
      </c>
      <c r="DCZ8" s="878">
        <f>IFERROR(INDEX('РП (ЛК 2.0)'!$E$26:$O$26,1,MATCH('Основной лист'!DCZ$7,'РП (ЛК 2.0)'!$E$17:$O$17,0)),0)</f>
        <v>0</v>
      </c>
      <c r="DDA8" s="878">
        <f>IFERROR(INDEX('РП (ЛК 2.0)'!$E$26:$O$26,1,MATCH('Основной лист'!DDA$7,'РП (ЛК 2.0)'!$E$17:$O$17,0)),0)</f>
        <v>0</v>
      </c>
      <c r="DDB8" s="878">
        <f>IFERROR(INDEX('РП (ЛК 2.0)'!$E$26:$O$26,1,MATCH('Основной лист'!DDB$7,'РП (ЛК 2.0)'!$E$17:$O$17,0)),0)</f>
        <v>0</v>
      </c>
      <c r="DDC8" s="878">
        <f>IFERROR(INDEX('РП (ЛК 2.0)'!$E$26:$O$26,1,MATCH('Основной лист'!DDC$7,'РП (ЛК 2.0)'!$E$17:$O$17,0)),0)</f>
        <v>0</v>
      </c>
      <c r="DDD8" s="878">
        <f>IFERROR(INDEX('РП (ЛК 2.0)'!$E$26:$O$26,1,MATCH('Основной лист'!DDD$7,'РП (ЛК 2.0)'!$E$17:$O$17,0)),0)</f>
        <v>0</v>
      </c>
      <c r="DDE8" s="878">
        <f>IFERROR(INDEX('РП (ЛК 2.0)'!$E$26:$O$26,1,MATCH('Основной лист'!DDE$7,'РП (ЛК 2.0)'!$E$17:$O$17,0)),0)</f>
        <v>0</v>
      </c>
      <c r="DDF8" s="878">
        <f>IFERROR(INDEX('РП (ЛК 2.0)'!$E$26:$O$26,1,MATCH('Основной лист'!DDF$7,'РП (ЛК 2.0)'!$E$17:$O$17,0)),0)</f>
        <v>0</v>
      </c>
      <c r="DDG8" s="878">
        <f>IFERROR(INDEX('РП (ЛК 2.0)'!$E$26:$O$26,1,MATCH('Основной лист'!DDG$7,'РП (ЛК 2.0)'!$E$17:$O$17,0)),0)</f>
        <v>0</v>
      </c>
      <c r="DDH8" s="878">
        <f>IFERROR(INDEX('РП (ЛК 2.0)'!$E$26:$O$26,1,MATCH('Основной лист'!DDH$7,'РП (ЛК 2.0)'!$E$17:$O$17,0)),0)</f>
        <v>0</v>
      </c>
      <c r="DDI8" s="878">
        <f>IFERROR(INDEX('РП (ЛК 2.0)'!$E$26:$O$26,1,MATCH('Основной лист'!DDI$7,'РП (ЛК 2.0)'!$E$17:$O$17,0)),0)</f>
        <v>0</v>
      </c>
      <c r="DDJ8" s="878">
        <f>IFERROR(INDEX('РП (ЛК 2.0)'!$E$26:$O$26,1,MATCH('Основной лист'!DDJ$7,'РП (ЛК 2.0)'!$E$17:$O$17,0)),0)</f>
        <v>0</v>
      </c>
      <c r="DDK8" s="878">
        <f>IFERROR(INDEX('РП (ЛК 2.0)'!$E$26:$O$26,1,MATCH('Основной лист'!DDK$7,'РП (ЛК 2.0)'!$E$17:$O$17,0)),0)</f>
        <v>0</v>
      </c>
      <c r="DDL8" s="878">
        <f>IFERROR(INDEX('РП (ЛК 2.0)'!$E$26:$O$26,1,MATCH('Основной лист'!DDL$7,'РП (ЛК 2.0)'!$E$17:$O$17,0)),0)</f>
        <v>0</v>
      </c>
      <c r="DDM8" s="878">
        <f>IFERROR(INDEX('РП (ЛК 2.0)'!$E$26:$O$26,1,MATCH('Основной лист'!DDM$7,'РП (ЛК 2.0)'!$E$17:$O$17,0)),0)</f>
        <v>0</v>
      </c>
      <c r="DDN8" s="878">
        <f>IFERROR(INDEX('РП (ЛК 2.0)'!$E$26:$O$26,1,MATCH('Основной лист'!DDN$7,'РП (ЛК 2.0)'!$E$17:$O$17,0)),0)</f>
        <v>0</v>
      </c>
      <c r="DDO8" s="878">
        <f>IFERROR(INDEX('РП (ЛК 2.0)'!$E$26:$O$26,1,MATCH('Основной лист'!DDO$7,'РП (ЛК 2.0)'!$E$17:$O$17,0)),0)</f>
        <v>0</v>
      </c>
      <c r="DDP8" s="878">
        <f>IFERROR(INDEX('РП (ЛК 2.0)'!$E$26:$O$26,1,MATCH('Основной лист'!DDP$7,'РП (ЛК 2.0)'!$E$17:$O$17,0)),0)</f>
        <v>0</v>
      </c>
      <c r="DDQ8" s="878">
        <f>IFERROR(INDEX('РП (ЛК 2.0)'!$E$26:$O$26,1,MATCH('Основной лист'!DDQ$7,'РП (ЛК 2.0)'!$E$17:$O$17,0)),0)</f>
        <v>0</v>
      </c>
      <c r="DDR8" s="878">
        <f>IFERROR(INDEX('РП (ЛК 2.0)'!$E$26:$O$26,1,MATCH('Основной лист'!DDR$7,'РП (ЛК 2.0)'!$E$17:$O$17,0)),0)</f>
        <v>0</v>
      </c>
      <c r="DDS8" s="878">
        <f>IFERROR(INDEX('РП (ЛК 2.0)'!$E$26:$O$26,1,MATCH('Основной лист'!DDS$7,'РП (ЛК 2.0)'!$E$17:$O$17,0)),0)</f>
        <v>0</v>
      </c>
      <c r="DDT8" s="878">
        <f>IFERROR(INDEX('РП (ЛК 2.0)'!$E$26:$O$26,1,MATCH('Основной лист'!DDT$7,'РП (ЛК 2.0)'!$E$17:$O$17,0)),0)</f>
        <v>0</v>
      </c>
      <c r="DDU8" s="878">
        <f>IFERROR(INDEX('РП (ЛК 2.0)'!$E$26:$O$26,1,MATCH('Основной лист'!DDU$7,'РП (ЛК 2.0)'!$E$17:$O$17,0)),0)</f>
        <v>0</v>
      </c>
      <c r="DDV8" s="878">
        <f>IFERROR(INDEX('РП (ЛК 2.0)'!$E$26:$O$26,1,MATCH('Основной лист'!DDV$7,'РП (ЛК 2.0)'!$E$17:$O$17,0)),0)</f>
        <v>0</v>
      </c>
      <c r="DDW8" s="878">
        <f>IFERROR(INDEX('РП (ЛК 2.0)'!$E$26:$O$26,1,MATCH('Основной лист'!DDW$7,'РП (ЛК 2.0)'!$E$17:$O$17,0)),0)</f>
        <v>0</v>
      </c>
      <c r="DDX8" s="878">
        <f>IFERROR(INDEX('РП (ЛК 2.0)'!$E$26:$O$26,1,MATCH('Основной лист'!DDX$7,'РП (ЛК 2.0)'!$E$17:$O$17,0)),0)</f>
        <v>0</v>
      </c>
      <c r="DDY8" s="878">
        <f>IFERROR(INDEX('РП (ЛК 2.0)'!$E$26:$O$26,1,MATCH('Основной лист'!DDY$7,'РП (ЛК 2.0)'!$E$17:$O$17,0)),0)</f>
        <v>0</v>
      </c>
      <c r="DDZ8" s="878">
        <f>IFERROR(INDEX('РП (ЛК 2.0)'!$E$26:$O$26,1,MATCH('Основной лист'!DDZ$7,'РП (ЛК 2.0)'!$E$17:$O$17,0)),0)</f>
        <v>0</v>
      </c>
      <c r="DEA8" s="878">
        <f>IFERROR(INDEX('РП (ЛК 2.0)'!$E$26:$O$26,1,MATCH('Основной лист'!DEA$7,'РП (ЛК 2.0)'!$E$17:$O$17,0)),0)</f>
        <v>0</v>
      </c>
      <c r="DEB8" s="878">
        <f>IFERROR(INDEX('РП (ЛК 2.0)'!$E$26:$O$26,1,MATCH('Основной лист'!DEB$7,'РП (ЛК 2.0)'!$E$17:$O$17,0)),0)</f>
        <v>0</v>
      </c>
      <c r="DEC8" s="878">
        <f>IFERROR(INDEX('РП (ЛК 2.0)'!$E$26:$O$26,1,MATCH('Основной лист'!DEC$7,'РП (ЛК 2.0)'!$E$17:$O$17,0)),0)</f>
        <v>0</v>
      </c>
      <c r="DED8" s="878">
        <f>IFERROR(INDEX('РП (ЛК 2.0)'!$E$26:$O$26,1,MATCH('Основной лист'!DED$7,'РП (ЛК 2.0)'!$E$17:$O$17,0)),0)</f>
        <v>0</v>
      </c>
      <c r="DEE8" s="878">
        <f>IFERROR(INDEX('РП (ЛК 2.0)'!$E$26:$O$26,1,MATCH('Основной лист'!DEE$7,'РП (ЛК 2.0)'!$E$17:$O$17,0)),0)</f>
        <v>0</v>
      </c>
      <c r="DEF8" s="878">
        <f>IFERROR(INDEX('РП (ЛК 2.0)'!$E$26:$O$26,1,MATCH('Основной лист'!DEF$7,'РП (ЛК 2.0)'!$E$17:$O$17,0)),0)</f>
        <v>0</v>
      </c>
      <c r="DEG8" s="878">
        <f>IFERROR(INDEX('РП (ЛК 2.0)'!$E$26:$O$26,1,MATCH('Основной лист'!DEG$7,'РП (ЛК 2.0)'!$E$17:$O$17,0)),0)</f>
        <v>0</v>
      </c>
      <c r="DEH8" s="878">
        <f>IFERROR(INDEX('РП (ЛК 2.0)'!$E$26:$O$26,1,MATCH('Основной лист'!DEH$7,'РП (ЛК 2.0)'!$E$17:$O$17,0)),0)</f>
        <v>0</v>
      </c>
      <c r="DEI8" s="878">
        <f>IFERROR(INDEX('РП (ЛК 2.0)'!$E$26:$O$26,1,MATCH('Основной лист'!DEI$7,'РП (ЛК 2.0)'!$E$17:$O$17,0)),0)</f>
        <v>0</v>
      </c>
      <c r="DEJ8" s="878">
        <f>IFERROR(INDEX('РП (ЛК 2.0)'!$E$26:$O$26,1,MATCH('Основной лист'!DEJ$7,'РП (ЛК 2.0)'!$E$17:$O$17,0)),0)</f>
        <v>0</v>
      </c>
      <c r="DEK8" s="878">
        <f>IFERROR(INDEX('РП (ЛК 2.0)'!$E$26:$O$26,1,MATCH('Основной лист'!DEK$7,'РП (ЛК 2.0)'!$E$17:$O$17,0)),0)</f>
        <v>0</v>
      </c>
      <c r="DEL8" s="878">
        <f>IFERROR(INDEX('РП (ЛК 2.0)'!$E$26:$O$26,1,MATCH('Основной лист'!DEL$7,'РП (ЛК 2.0)'!$E$17:$O$17,0)),0)</f>
        <v>0</v>
      </c>
      <c r="DEM8" s="878">
        <f>IFERROR(INDEX('РП (ЛК 2.0)'!$E$26:$O$26,1,MATCH('Основной лист'!DEM$7,'РП (ЛК 2.0)'!$E$17:$O$17,0)),0)</f>
        <v>0</v>
      </c>
      <c r="DEN8" s="878">
        <f>IFERROR(INDEX('РП (ЛК 2.0)'!$E$26:$O$26,1,MATCH('Основной лист'!DEN$7,'РП (ЛК 2.0)'!$E$17:$O$17,0)),0)</f>
        <v>0</v>
      </c>
      <c r="DEO8" s="878">
        <f>IFERROR(INDEX('РП (ЛК 2.0)'!$E$26:$O$26,1,MATCH('Основной лист'!DEO$7,'РП (ЛК 2.0)'!$E$17:$O$17,0)),0)</f>
        <v>0</v>
      </c>
      <c r="DEP8" s="878">
        <f>IFERROR(INDEX('РП (ЛК 2.0)'!$E$26:$O$26,1,MATCH('Основной лист'!DEP$7,'РП (ЛК 2.0)'!$E$17:$O$17,0)),0)</f>
        <v>0</v>
      </c>
      <c r="DEQ8" s="878">
        <f>IFERROR(INDEX('РП (ЛК 2.0)'!$E$26:$O$26,1,MATCH('Основной лист'!DEQ$7,'РП (ЛК 2.0)'!$E$17:$O$17,0)),0)</f>
        <v>0</v>
      </c>
      <c r="DER8" s="878">
        <f>IFERROR(INDEX('РП (ЛК 2.0)'!$E$26:$O$26,1,MATCH('Основной лист'!DER$7,'РП (ЛК 2.0)'!$E$17:$O$17,0)),0)</f>
        <v>0</v>
      </c>
      <c r="DES8" s="878">
        <f>IFERROR(INDEX('РП (ЛК 2.0)'!$E$26:$O$26,1,MATCH('Основной лист'!DES$7,'РП (ЛК 2.0)'!$E$17:$O$17,0)),0)</f>
        <v>0</v>
      </c>
      <c r="DET8" s="878">
        <f>IFERROR(INDEX('РП (ЛК 2.0)'!$E$26:$O$26,1,MATCH('Основной лист'!DET$7,'РП (ЛК 2.0)'!$E$17:$O$17,0)),0)</f>
        <v>0</v>
      </c>
      <c r="DEU8" s="878">
        <f>IFERROR(INDEX('РП (ЛК 2.0)'!$E$26:$O$26,1,MATCH('Основной лист'!DEU$7,'РП (ЛК 2.0)'!$E$17:$O$17,0)),0)</f>
        <v>0</v>
      </c>
      <c r="DEV8" s="878">
        <f>IFERROR(INDEX('РП (ЛК 2.0)'!$E$26:$O$26,1,MATCH('Основной лист'!DEV$7,'РП (ЛК 2.0)'!$E$17:$O$17,0)),0)</f>
        <v>0</v>
      </c>
      <c r="DEW8" s="878">
        <f>IFERROR(INDEX('РП (ЛК 2.0)'!$E$26:$O$26,1,MATCH('Основной лист'!DEW$7,'РП (ЛК 2.0)'!$E$17:$O$17,0)),0)</f>
        <v>0</v>
      </c>
      <c r="DEX8" s="878">
        <f>IFERROR(INDEX('РП (ЛК 2.0)'!$E$26:$O$26,1,MATCH('Основной лист'!DEX$7,'РП (ЛК 2.0)'!$E$17:$O$17,0)),0)</f>
        <v>0</v>
      </c>
      <c r="DEY8" s="878">
        <f>IFERROR(INDEX('РП (ЛК 2.0)'!$E$26:$O$26,1,MATCH('Основной лист'!DEY$7,'РП (ЛК 2.0)'!$E$17:$O$17,0)),0)</f>
        <v>0</v>
      </c>
      <c r="DEZ8" s="878">
        <f>IFERROR(INDEX('РП (ЛК 2.0)'!$E$26:$O$26,1,MATCH('Основной лист'!DEZ$7,'РП (ЛК 2.0)'!$E$17:$O$17,0)),0)</f>
        <v>0</v>
      </c>
      <c r="DFA8" s="878">
        <f>IFERROR(INDEX('РП (ЛК 2.0)'!$E$26:$O$26,1,MATCH('Основной лист'!DFA$7,'РП (ЛК 2.0)'!$E$17:$O$17,0)),0)</f>
        <v>0</v>
      </c>
      <c r="DFB8" s="878">
        <f>IFERROR(INDEX('РП (ЛК 2.0)'!$E$26:$O$26,1,MATCH('Основной лист'!DFB$7,'РП (ЛК 2.0)'!$E$17:$O$17,0)),0)</f>
        <v>0</v>
      </c>
      <c r="DFC8" s="878">
        <f>IFERROR(INDEX('РП (ЛК 2.0)'!$E$26:$O$26,1,MATCH('Основной лист'!DFC$7,'РП (ЛК 2.0)'!$E$17:$O$17,0)),0)</f>
        <v>0</v>
      </c>
      <c r="DFD8" s="878">
        <f>IFERROR(INDEX('РП (ЛК 2.0)'!$E$26:$O$26,1,MATCH('Основной лист'!DFD$7,'РП (ЛК 2.0)'!$E$17:$O$17,0)),0)</f>
        <v>0</v>
      </c>
      <c r="DFE8" s="878">
        <f>IFERROR(INDEX('РП (ЛК 2.0)'!$E$26:$O$26,1,MATCH('Основной лист'!DFE$7,'РП (ЛК 2.0)'!$E$17:$O$17,0)),0)</f>
        <v>0</v>
      </c>
      <c r="DFF8" s="878">
        <f>IFERROR(INDEX('РП (ЛК 2.0)'!$E$26:$O$26,1,MATCH('Основной лист'!DFF$7,'РП (ЛК 2.0)'!$E$17:$O$17,0)),0)</f>
        <v>0</v>
      </c>
      <c r="DFG8" s="878">
        <f>IFERROR(INDEX('РП (ЛК 2.0)'!$E$26:$O$26,1,MATCH('Основной лист'!DFG$7,'РП (ЛК 2.0)'!$E$17:$O$17,0)),0)</f>
        <v>0</v>
      </c>
      <c r="DFH8" s="878">
        <f>IFERROR(INDEX('РП (ЛК 2.0)'!$E$26:$O$26,1,MATCH('Основной лист'!DFH$7,'РП (ЛК 2.0)'!$E$17:$O$17,0)),0)</f>
        <v>0</v>
      </c>
      <c r="DFI8" s="878">
        <f>IFERROR(INDEX('РП (ЛК 2.0)'!$E$26:$O$26,1,MATCH('Основной лист'!DFI$7,'РП (ЛК 2.0)'!$E$17:$O$17,0)),0)</f>
        <v>0</v>
      </c>
      <c r="DFJ8" s="878">
        <f>IFERROR(INDEX('РП (ЛК 2.0)'!$E$26:$O$26,1,MATCH('Основной лист'!DFJ$7,'РП (ЛК 2.0)'!$E$17:$O$17,0)),0)</f>
        <v>0</v>
      </c>
      <c r="DFK8" s="878">
        <f>IFERROR(INDEX('РП (ЛК 2.0)'!$E$26:$O$26,1,MATCH('Основной лист'!DFK$7,'РП (ЛК 2.0)'!$E$17:$O$17,0)),0)</f>
        <v>0</v>
      </c>
      <c r="DFL8" s="878">
        <f>IFERROR(INDEX('РП (ЛК 2.0)'!$E$26:$O$26,1,MATCH('Основной лист'!DFL$7,'РП (ЛК 2.0)'!$E$17:$O$17,0)),0)</f>
        <v>0</v>
      </c>
      <c r="DFM8" s="878">
        <f>IFERROR(INDEX('РП (ЛК 2.0)'!$E$26:$O$26,1,MATCH('Основной лист'!DFM$7,'РП (ЛК 2.0)'!$E$17:$O$17,0)),0)</f>
        <v>0</v>
      </c>
      <c r="DFN8" s="878">
        <f>IFERROR(INDEX('РП (ЛК 2.0)'!$E$26:$O$26,1,MATCH('Основной лист'!DFN$7,'РП (ЛК 2.0)'!$E$17:$O$17,0)),0)</f>
        <v>0</v>
      </c>
      <c r="DFO8" s="878">
        <f>IFERROR(INDEX('РП (ЛК 2.0)'!$E$26:$O$26,1,MATCH('Основной лист'!DFO$7,'РП (ЛК 2.0)'!$E$17:$O$17,0)),0)</f>
        <v>0</v>
      </c>
      <c r="DFP8" s="878">
        <f>IFERROR(INDEX('РП (ЛК 2.0)'!$E$26:$O$26,1,MATCH('Основной лист'!DFP$7,'РП (ЛК 2.0)'!$E$17:$O$17,0)),0)</f>
        <v>0</v>
      </c>
      <c r="DFQ8" s="878">
        <f>IFERROR(INDEX('РП (ЛК 2.0)'!$E$26:$O$26,1,MATCH('Основной лист'!DFQ$7,'РП (ЛК 2.0)'!$E$17:$O$17,0)),0)</f>
        <v>0</v>
      </c>
      <c r="DFR8" s="878">
        <f>IFERROR(INDEX('РП (ЛК 2.0)'!$E$26:$O$26,1,MATCH('Основной лист'!DFR$7,'РП (ЛК 2.0)'!$E$17:$O$17,0)),0)</f>
        <v>0</v>
      </c>
      <c r="DFS8" s="878">
        <f>IFERROR(INDEX('РП (ЛК 2.0)'!$E$26:$O$26,1,MATCH('Основной лист'!DFS$7,'РП (ЛК 2.0)'!$E$17:$O$17,0)),0)</f>
        <v>0</v>
      </c>
      <c r="DFT8" s="878">
        <f>IFERROR(INDEX('РП (ЛК 2.0)'!$E$26:$O$26,1,MATCH('Основной лист'!DFT$7,'РП (ЛК 2.0)'!$E$17:$O$17,0)),0)</f>
        <v>0</v>
      </c>
      <c r="DFU8" s="878">
        <f>IFERROR(INDEX('РП (ЛК 2.0)'!$E$26:$O$26,1,MATCH('Основной лист'!DFU$7,'РП (ЛК 2.0)'!$E$17:$O$17,0)),0)</f>
        <v>0</v>
      </c>
      <c r="DFV8" s="878">
        <f>IFERROR(INDEX('РП (ЛК 2.0)'!$E$26:$O$26,1,MATCH('Основной лист'!DFV$7,'РП (ЛК 2.0)'!$E$17:$O$17,0)),0)</f>
        <v>0</v>
      </c>
      <c r="DFW8" s="878">
        <f>IFERROR(INDEX('РП (ЛК 2.0)'!$E$26:$O$26,1,MATCH('Основной лист'!DFW$7,'РП (ЛК 2.0)'!$E$17:$O$17,0)),0)</f>
        <v>0</v>
      </c>
      <c r="DFX8" s="878">
        <f>IFERROR(INDEX('РП (ЛК 2.0)'!$E$26:$O$26,1,MATCH('Основной лист'!DFX$7,'РП (ЛК 2.0)'!$E$17:$O$17,0)),0)</f>
        <v>0</v>
      </c>
      <c r="DFY8" s="878">
        <f>IFERROR(INDEX('РП (ЛК 2.0)'!$E$26:$O$26,1,MATCH('Основной лист'!DFY$7,'РП (ЛК 2.0)'!$E$17:$O$17,0)),0)</f>
        <v>0</v>
      </c>
      <c r="DFZ8" s="878">
        <f>IFERROR(INDEX('РП (ЛК 2.0)'!$E$26:$O$26,1,MATCH('Основной лист'!DFZ$7,'РП (ЛК 2.0)'!$E$17:$O$17,0)),0)</f>
        <v>0</v>
      </c>
      <c r="DGA8" s="878">
        <f>IFERROR(INDEX('РП (ЛК 2.0)'!$E$26:$O$26,1,MATCH('Основной лист'!DGA$7,'РП (ЛК 2.0)'!$E$17:$O$17,0)),0)</f>
        <v>0</v>
      </c>
      <c r="DGB8" s="878">
        <f>IFERROR(INDEX('РП (ЛК 2.0)'!$E$26:$O$26,1,MATCH('Основной лист'!DGB$7,'РП (ЛК 2.0)'!$E$17:$O$17,0)),0)</f>
        <v>0</v>
      </c>
      <c r="DGC8" s="878">
        <f>IFERROR(INDEX('РП (ЛК 2.0)'!$E$26:$O$26,1,MATCH('Основной лист'!DGC$7,'РП (ЛК 2.0)'!$E$17:$O$17,0)),0)</f>
        <v>0</v>
      </c>
      <c r="DGD8" s="878">
        <f>IFERROR(INDEX('РП (ЛК 2.0)'!$E$26:$O$26,1,MATCH('Основной лист'!DGD$7,'РП (ЛК 2.0)'!$E$17:$O$17,0)),0)</f>
        <v>0</v>
      </c>
      <c r="DGE8" s="878">
        <f>IFERROR(INDEX('РП (ЛК 2.0)'!$E$26:$O$26,1,MATCH('Основной лист'!DGE$7,'РП (ЛК 2.0)'!$E$17:$O$17,0)),0)</f>
        <v>0</v>
      </c>
      <c r="DGF8" s="878">
        <f>IFERROR(INDEX('РП (ЛК 2.0)'!$E$26:$O$26,1,MATCH('Основной лист'!DGF$7,'РП (ЛК 2.0)'!$E$17:$O$17,0)),0)</f>
        <v>0</v>
      </c>
      <c r="DGG8" s="878">
        <f>IFERROR(INDEX('РП (ЛК 2.0)'!$E$26:$O$26,1,MATCH('Основной лист'!DGG$7,'РП (ЛК 2.0)'!$E$17:$O$17,0)),0)</f>
        <v>0</v>
      </c>
      <c r="DGH8" s="878">
        <f>IFERROR(INDEX('РП (ЛК 2.0)'!$E$26:$O$26,1,MATCH('Основной лист'!DGH$7,'РП (ЛК 2.0)'!$E$17:$O$17,0)),0)</f>
        <v>0</v>
      </c>
      <c r="DGI8" s="878">
        <f>IFERROR(INDEX('РП (ЛК 2.0)'!$E$26:$O$26,1,MATCH('Основной лист'!DGI$7,'РП (ЛК 2.0)'!$E$17:$O$17,0)),0)</f>
        <v>0</v>
      </c>
      <c r="DGJ8" s="878">
        <f>IFERROR(INDEX('РП (ЛК 2.0)'!$E$26:$O$26,1,MATCH('Основной лист'!DGJ$7,'РП (ЛК 2.0)'!$E$17:$O$17,0)),0)</f>
        <v>0</v>
      </c>
      <c r="DGK8" s="878">
        <f>IFERROR(INDEX('РП (ЛК 2.0)'!$E$26:$O$26,1,MATCH('Основной лист'!DGK$7,'РП (ЛК 2.0)'!$E$17:$O$17,0)),0)</f>
        <v>0</v>
      </c>
      <c r="DGL8" s="878">
        <f>IFERROR(INDEX('РП (ЛК 2.0)'!$E$26:$O$26,1,MATCH('Основной лист'!DGL$7,'РП (ЛК 2.0)'!$E$17:$O$17,0)),0)</f>
        <v>0</v>
      </c>
      <c r="DGM8" s="878">
        <f>IFERROR(INDEX('РП (ЛК 2.0)'!$E$26:$O$26,1,MATCH('Основной лист'!DGM$7,'РП (ЛК 2.0)'!$E$17:$O$17,0)),0)</f>
        <v>0</v>
      </c>
      <c r="DGN8" s="878">
        <f>IFERROR(INDEX('РП (ЛК 2.0)'!$E$26:$O$26,1,MATCH('Основной лист'!DGN$7,'РП (ЛК 2.0)'!$E$17:$O$17,0)),0)</f>
        <v>0</v>
      </c>
      <c r="DGO8" s="878">
        <f>IFERROR(INDEX('РП (ЛК 2.0)'!$E$26:$O$26,1,MATCH('Основной лист'!DGO$7,'РП (ЛК 2.0)'!$E$17:$O$17,0)),0)</f>
        <v>0</v>
      </c>
      <c r="DGP8" s="878">
        <f>IFERROR(INDEX('РП (ЛК 2.0)'!$E$26:$O$26,1,MATCH('Основной лист'!DGP$7,'РП (ЛК 2.0)'!$E$17:$O$17,0)),0)</f>
        <v>0</v>
      </c>
      <c r="DGQ8" s="878">
        <f>IFERROR(INDEX('РП (ЛК 2.0)'!$E$26:$O$26,1,MATCH('Основной лист'!DGQ$7,'РП (ЛК 2.0)'!$E$17:$O$17,0)),0)</f>
        <v>0</v>
      </c>
      <c r="DGR8" s="878">
        <f>IFERROR(INDEX('РП (ЛК 2.0)'!$E$26:$O$26,1,MATCH('Основной лист'!DGR$7,'РП (ЛК 2.0)'!$E$17:$O$17,0)),0)</f>
        <v>0</v>
      </c>
      <c r="DGS8" s="878">
        <f>IFERROR(INDEX('РП (ЛК 2.0)'!$E$26:$O$26,1,MATCH('Основной лист'!DGS$7,'РП (ЛК 2.0)'!$E$17:$O$17,0)),0)</f>
        <v>0</v>
      </c>
      <c r="DGT8" s="878">
        <f>IFERROR(INDEX('РП (ЛК 2.0)'!$E$26:$O$26,1,MATCH('Основной лист'!DGT$7,'РП (ЛК 2.0)'!$E$17:$O$17,0)),0)</f>
        <v>0</v>
      </c>
      <c r="DGU8" s="878">
        <f>IFERROR(INDEX('РП (ЛК 2.0)'!$E$26:$O$26,1,MATCH('Основной лист'!DGU$7,'РП (ЛК 2.0)'!$E$17:$O$17,0)),0)</f>
        <v>0</v>
      </c>
      <c r="DGV8" s="878">
        <f>IFERROR(INDEX('РП (ЛК 2.0)'!$E$26:$O$26,1,MATCH('Основной лист'!DGV$7,'РП (ЛК 2.0)'!$E$17:$O$17,0)),0)</f>
        <v>0</v>
      </c>
      <c r="DGW8" s="878">
        <f>IFERROR(INDEX('РП (ЛК 2.0)'!$E$26:$O$26,1,MATCH('Основной лист'!DGW$7,'РП (ЛК 2.0)'!$E$17:$O$17,0)),0)</f>
        <v>0</v>
      </c>
      <c r="DGX8" s="878">
        <f>IFERROR(INDEX('РП (ЛК 2.0)'!$E$26:$O$26,1,MATCH('Основной лист'!DGX$7,'РП (ЛК 2.0)'!$E$17:$O$17,0)),0)</f>
        <v>0</v>
      </c>
      <c r="DGY8" s="878">
        <f>IFERROR(INDEX('РП (ЛК 2.0)'!$E$26:$O$26,1,MATCH('Основной лист'!DGY$7,'РП (ЛК 2.0)'!$E$17:$O$17,0)),0)</f>
        <v>0</v>
      </c>
      <c r="DGZ8" s="878">
        <f>IFERROR(INDEX('РП (ЛК 2.0)'!$E$26:$O$26,1,MATCH('Основной лист'!DGZ$7,'РП (ЛК 2.0)'!$E$17:$O$17,0)),0)</f>
        <v>0</v>
      </c>
      <c r="DHA8" s="878">
        <f>IFERROR(INDEX('РП (ЛК 2.0)'!$E$26:$O$26,1,MATCH('Основной лист'!DHA$7,'РП (ЛК 2.0)'!$E$17:$O$17,0)),0)</f>
        <v>0</v>
      </c>
      <c r="DHB8" s="878">
        <f>IFERROR(INDEX('РП (ЛК 2.0)'!$E$26:$O$26,1,MATCH('Основной лист'!DHB$7,'РП (ЛК 2.0)'!$E$17:$O$17,0)),0)</f>
        <v>0</v>
      </c>
      <c r="DHC8" s="878">
        <f>IFERROR(INDEX('РП (ЛК 2.0)'!$E$26:$O$26,1,MATCH('Основной лист'!DHC$7,'РП (ЛК 2.0)'!$E$17:$O$17,0)),0)</f>
        <v>0</v>
      </c>
      <c r="DHD8" s="878">
        <f>IFERROR(INDEX('РП (ЛК 2.0)'!$E$26:$O$26,1,MATCH('Основной лист'!DHD$7,'РП (ЛК 2.0)'!$E$17:$O$17,0)),0)</f>
        <v>0</v>
      </c>
      <c r="DHE8" s="878">
        <f>IFERROR(INDEX('РП (ЛК 2.0)'!$E$26:$O$26,1,MATCH('Основной лист'!DHE$7,'РП (ЛК 2.0)'!$E$17:$O$17,0)),0)</f>
        <v>0</v>
      </c>
      <c r="DHF8" s="878">
        <f>IFERROR(INDEX('РП (ЛК 2.0)'!$E$26:$O$26,1,MATCH('Основной лист'!DHF$7,'РП (ЛК 2.0)'!$E$17:$O$17,0)),0)</f>
        <v>0</v>
      </c>
      <c r="DHG8" s="878">
        <f>IFERROR(INDEX('РП (ЛК 2.0)'!$E$26:$O$26,1,MATCH('Основной лист'!DHG$7,'РП (ЛК 2.0)'!$E$17:$O$17,0)),0)</f>
        <v>0</v>
      </c>
      <c r="DHH8" s="878">
        <f>IFERROR(INDEX('РП (ЛК 2.0)'!$E$26:$O$26,1,MATCH('Основной лист'!DHH$7,'РП (ЛК 2.0)'!$E$17:$O$17,0)),0)</f>
        <v>0</v>
      </c>
      <c r="DHI8" s="878">
        <f>IFERROR(INDEX('РП (ЛК 2.0)'!$E$26:$O$26,1,MATCH('Основной лист'!DHI$7,'РП (ЛК 2.0)'!$E$17:$O$17,0)),0)</f>
        <v>0</v>
      </c>
      <c r="DHJ8" s="878">
        <f>IFERROR(INDEX('РП (ЛК 2.0)'!$E$26:$O$26,1,MATCH('Основной лист'!DHJ$7,'РП (ЛК 2.0)'!$E$17:$O$17,0)),0)</f>
        <v>0</v>
      </c>
      <c r="DHK8" s="878">
        <f>IFERROR(INDEX('РП (ЛК 2.0)'!$E$26:$O$26,1,MATCH('Основной лист'!DHK$7,'РП (ЛК 2.0)'!$E$17:$O$17,0)),0)</f>
        <v>0</v>
      </c>
      <c r="DHL8" s="878">
        <f>IFERROR(INDEX('РП (ЛК 2.0)'!$E$26:$O$26,1,MATCH('Основной лист'!DHL$7,'РП (ЛК 2.0)'!$E$17:$O$17,0)),0)</f>
        <v>0</v>
      </c>
      <c r="DHM8" s="878">
        <f>IFERROR(INDEX('РП (ЛК 2.0)'!$E$26:$O$26,1,MATCH('Основной лист'!DHM$7,'РП (ЛК 2.0)'!$E$17:$O$17,0)),0)</f>
        <v>0</v>
      </c>
      <c r="DHN8" s="878">
        <f>IFERROR(INDEX('РП (ЛК 2.0)'!$E$26:$O$26,1,MATCH('Основной лист'!DHN$7,'РП (ЛК 2.0)'!$E$17:$O$17,0)),0)</f>
        <v>0</v>
      </c>
      <c r="DHO8" s="878">
        <f>IFERROR(INDEX('РП (ЛК 2.0)'!$E$26:$O$26,1,MATCH('Основной лист'!DHO$7,'РП (ЛК 2.0)'!$E$17:$O$17,0)),0)</f>
        <v>0</v>
      </c>
      <c r="DHP8" s="878">
        <f>IFERROR(INDEX('РП (ЛК 2.0)'!$E$26:$O$26,1,MATCH('Основной лист'!DHP$7,'РП (ЛК 2.0)'!$E$17:$O$17,0)),0)</f>
        <v>0</v>
      </c>
      <c r="DHQ8" s="878">
        <f>IFERROR(INDEX('РП (ЛК 2.0)'!$E$26:$O$26,1,MATCH('Основной лист'!DHQ$7,'РП (ЛК 2.0)'!$E$17:$O$17,0)),0)</f>
        <v>0</v>
      </c>
      <c r="DHR8" s="878">
        <f>IFERROR(INDEX('РП (ЛК 2.0)'!$E$26:$O$26,1,MATCH('Основной лист'!DHR$7,'РП (ЛК 2.0)'!$E$17:$O$17,0)),0)</f>
        <v>0</v>
      </c>
      <c r="DHS8" s="878">
        <f>IFERROR(INDEX('РП (ЛК 2.0)'!$E$26:$O$26,1,MATCH('Основной лист'!DHS$7,'РП (ЛК 2.0)'!$E$17:$O$17,0)),0)</f>
        <v>0</v>
      </c>
      <c r="DHT8" s="878">
        <f>IFERROR(INDEX('РП (ЛК 2.0)'!$E$26:$O$26,1,MATCH('Основной лист'!DHT$7,'РП (ЛК 2.0)'!$E$17:$O$17,0)),0)</f>
        <v>0</v>
      </c>
      <c r="DHU8" s="878">
        <f>IFERROR(INDEX('РП (ЛК 2.0)'!$E$26:$O$26,1,MATCH('Основной лист'!DHU$7,'РП (ЛК 2.0)'!$E$17:$O$17,0)),0)</f>
        <v>0</v>
      </c>
      <c r="DHV8" s="878">
        <f>IFERROR(INDEX('РП (ЛК 2.0)'!$E$26:$O$26,1,MATCH('Основной лист'!DHV$7,'РП (ЛК 2.0)'!$E$17:$O$17,0)),0)</f>
        <v>0</v>
      </c>
      <c r="DHW8" s="878">
        <f>IFERROR(INDEX('РП (ЛК 2.0)'!$E$26:$O$26,1,MATCH('Основной лист'!DHW$7,'РП (ЛК 2.0)'!$E$17:$O$17,0)),0)</f>
        <v>0</v>
      </c>
      <c r="DHX8" s="878">
        <f>IFERROR(INDEX('РП (ЛК 2.0)'!$E$26:$O$26,1,MATCH('Основной лист'!DHX$7,'РП (ЛК 2.0)'!$E$17:$O$17,0)),0)</f>
        <v>0</v>
      </c>
      <c r="DHY8" s="878">
        <f>IFERROR(INDEX('РП (ЛК 2.0)'!$E$26:$O$26,1,MATCH('Основной лист'!DHY$7,'РП (ЛК 2.0)'!$E$17:$O$17,0)),0)</f>
        <v>0</v>
      </c>
      <c r="DHZ8" s="878">
        <f>IFERROR(INDEX('РП (ЛК 2.0)'!$E$26:$O$26,1,MATCH('Основной лист'!DHZ$7,'РП (ЛК 2.0)'!$E$17:$O$17,0)),0)</f>
        <v>0</v>
      </c>
      <c r="DIA8" s="878">
        <f>IFERROR(INDEX('РП (ЛК 2.0)'!$E$26:$O$26,1,MATCH('Основной лист'!DIA$7,'РП (ЛК 2.0)'!$E$17:$O$17,0)),0)</f>
        <v>0</v>
      </c>
      <c r="DIB8" s="878">
        <f>IFERROR(INDEX('РП (ЛК 2.0)'!$E$26:$O$26,1,MATCH('Основной лист'!DIB$7,'РП (ЛК 2.0)'!$E$17:$O$17,0)),0)</f>
        <v>0</v>
      </c>
      <c r="DIC8" s="878">
        <f>IFERROR(INDEX('РП (ЛК 2.0)'!$E$26:$O$26,1,MATCH('Основной лист'!DIC$7,'РП (ЛК 2.0)'!$E$17:$O$17,0)),0)</f>
        <v>0</v>
      </c>
      <c r="DID8" s="878">
        <f>IFERROR(INDEX('РП (ЛК 2.0)'!$E$26:$O$26,1,MATCH('Основной лист'!DID$7,'РП (ЛК 2.0)'!$E$17:$O$17,0)),0)</f>
        <v>0</v>
      </c>
      <c r="DIE8" s="878">
        <f>IFERROR(INDEX('РП (ЛК 2.0)'!$E$26:$O$26,1,MATCH('Основной лист'!DIE$7,'РП (ЛК 2.0)'!$E$17:$O$17,0)),0)</f>
        <v>0</v>
      </c>
      <c r="DIF8" s="878">
        <f>IFERROR(INDEX('РП (ЛК 2.0)'!$E$26:$O$26,1,MATCH('Основной лист'!DIF$7,'РП (ЛК 2.0)'!$E$17:$O$17,0)),0)</f>
        <v>0</v>
      </c>
      <c r="DIG8" s="878">
        <f>IFERROR(INDEX('РП (ЛК 2.0)'!$E$26:$O$26,1,MATCH('Основной лист'!DIG$7,'РП (ЛК 2.0)'!$E$17:$O$17,0)),0)</f>
        <v>0</v>
      </c>
      <c r="DIH8" s="878">
        <f>IFERROR(INDEX('РП (ЛК 2.0)'!$E$26:$O$26,1,MATCH('Основной лист'!DIH$7,'РП (ЛК 2.0)'!$E$17:$O$17,0)),0)</f>
        <v>0</v>
      </c>
      <c r="DII8" s="878">
        <f>IFERROR(INDEX('РП (ЛК 2.0)'!$E$26:$O$26,1,MATCH('Основной лист'!DII$7,'РП (ЛК 2.0)'!$E$17:$O$17,0)),0)</f>
        <v>0</v>
      </c>
      <c r="DIJ8" s="878">
        <f>IFERROR(INDEX('РП (ЛК 2.0)'!$E$26:$O$26,1,MATCH('Основной лист'!DIJ$7,'РП (ЛК 2.0)'!$E$17:$O$17,0)),0)</f>
        <v>0</v>
      </c>
      <c r="DIK8" s="878">
        <f>IFERROR(INDEX('РП (ЛК 2.0)'!$E$26:$O$26,1,MATCH('Основной лист'!DIK$7,'РП (ЛК 2.0)'!$E$17:$O$17,0)),0)</f>
        <v>0</v>
      </c>
      <c r="DIL8" s="878">
        <f>IFERROR(INDEX('РП (ЛК 2.0)'!$E$26:$O$26,1,MATCH('Основной лист'!DIL$7,'РП (ЛК 2.0)'!$E$17:$O$17,0)),0)</f>
        <v>0</v>
      </c>
      <c r="DIM8" s="878">
        <f>IFERROR(INDEX('РП (ЛК 2.0)'!$E$26:$O$26,1,MATCH('Основной лист'!DIM$7,'РП (ЛК 2.0)'!$E$17:$O$17,0)),0)</f>
        <v>0</v>
      </c>
      <c r="DIN8" s="878">
        <f>IFERROR(INDEX('РП (ЛК 2.0)'!$E$26:$O$26,1,MATCH('Основной лист'!DIN$7,'РП (ЛК 2.0)'!$E$17:$O$17,0)),0)</f>
        <v>0</v>
      </c>
      <c r="DIO8" s="878">
        <f>IFERROR(INDEX('РП (ЛК 2.0)'!$E$26:$O$26,1,MATCH('Основной лист'!DIO$7,'РП (ЛК 2.0)'!$E$17:$O$17,0)),0)</f>
        <v>0</v>
      </c>
      <c r="DIP8" s="878">
        <f>IFERROR(INDEX('РП (ЛК 2.0)'!$E$26:$O$26,1,MATCH('Основной лист'!DIP$7,'РП (ЛК 2.0)'!$E$17:$O$17,0)),0)</f>
        <v>0</v>
      </c>
      <c r="DIQ8" s="878">
        <f>IFERROR(INDEX('РП (ЛК 2.0)'!$E$26:$O$26,1,MATCH('Основной лист'!DIQ$7,'РП (ЛК 2.0)'!$E$17:$O$17,0)),0)</f>
        <v>0</v>
      </c>
      <c r="DIR8" s="878">
        <f>IFERROR(INDEX('РП (ЛК 2.0)'!$E$26:$O$26,1,MATCH('Основной лист'!DIR$7,'РП (ЛК 2.0)'!$E$17:$O$17,0)),0)</f>
        <v>0</v>
      </c>
      <c r="DIS8" s="878">
        <f>IFERROR(INDEX('РП (ЛК 2.0)'!$E$26:$O$26,1,MATCH('Основной лист'!DIS$7,'РП (ЛК 2.0)'!$E$17:$O$17,0)),0)</f>
        <v>0</v>
      </c>
      <c r="DIT8" s="878">
        <f>IFERROR(INDEX('РП (ЛК 2.0)'!$E$26:$O$26,1,MATCH('Основной лист'!DIT$7,'РП (ЛК 2.0)'!$E$17:$O$17,0)),0)</f>
        <v>0</v>
      </c>
      <c r="DIU8" s="878">
        <f>IFERROR(INDEX('РП (ЛК 2.0)'!$E$26:$O$26,1,MATCH('Основной лист'!DIU$7,'РП (ЛК 2.0)'!$E$17:$O$17,0)),0)</f>
        <v>0</v>
      </c>
      <c r="DIV8" s="878">
        <f>IFERROR(INDEX('РП (ЛК 2.0)'!$E$26:$O$26,1,MATCH('Основной лист'!DIV$7,'РП (ЛК 2.0)'!$E$17:$O$17,0)),0)</f>
        <v>0</v>
      </c>
      <c r="DIW8" s="878">
        <f>IFERROR(INDEX('РП (ЛК 2.0)'!$E$26:$O$26,1,MATCH('Основной лист'!DIW$7,'РП (ЛК 2.0)'!$E$17:$O$17,0)),0)</f>
        <v>0</v>
      </c>
      <c r="DIX8" s="878">
        <f>IFERROR(INDEX('РП (ЛК 2.0)'!$E$26:$O$26,1,MATCH('Основной лист'!DIX$7,'РП (ЛК 2.0)'!$E$17:$O$17,0)),0)</f>
        <v>0</v>
      </c>
      <c r="DIY8" s="878">
        <f>IFERROR(INDEX('РП (ЛК 2.0)'!$E$26:$O$26,1,MATCH('Основной лист'!DIY$7,'РП (ЛК 2.0)'!$E$17:$O$17,0)),0)</f>
        <v>0</v>
      </c>
      <c r="DIZ8" s="878">
        <f>IFERROR(INDEX('РП (ЛК 2.0)'!$E$26:$O$26,1,MATCH('Основной лист'!DIZ$7,'РП (ЛК 2.0)'!$E$17:$O$17,0)),0)</f>
        <v>0</v>
      </c>
      <c r="DJA8" s="878">
        <f>IFERROR(INDEX('РП (ЛК 2.0)'!$E$26:$O$26,1,MATCH('Основной лист'!DJA$7,'РП (ЛК 2.0)'!$E$17:$O$17,0)),0)</f>
        <v>0</v>
      </c>
      <c r="DJB8" s="878">
        <f>IFERROR(INDEX('РП (ЛК 2.0)'!$E$26:$O$26,1,MATCH('Основной лист'!DJB$7,'РП (ЛК 2.0)'!$E$17:$O$17,0)),0)</f>
        <v>0</v>
      </c>
      <c r="DJC8" s="878">
        <f>IFERROR(INDEX('РП (ЛК 2.0)'!$E$26:$O$26,1,MATCH('Основной лист'!DJC$7,'РП (ЛК 2.0)'!$E$17:$O$17,0)),0)</f>
        <v>0</v>
      </c>
      <c r="DJD8" s="878">
        <f>IFERROR(INDEX('РП (ЛК 2.0)'!$E$26:$O$26,1,MATCH('Основной лист'!DJD$7,'РП (ЛК 2.0)'!$E$17:$O$17,0)),0)</f>
        <v>0</v>
      </c>
      <c r="DJE8" s="878">
        <f>IFERROR(INDEX('РП (ЛК 2.0)'!$E$26:$O$26,1,MATCH('Основной лист'!DJE$7,'РП (ЛК 2.0)'!$E$17:$O$17,0)),0)</f>
        <v>0</v>
      </c>
      <c r="DJF8" s="878">
        <f>IFERROR(INDEX('РП (ЛК 2.0)'!$E$26:$O$26,1,MATCH('Основной лист'!DJF$7,'РП (ЛК 2.0)'!$E$17:$O$17,0)),0)</f>
        <v>0</v>
      </c>
      <c r="DJG8" s="878">
        <f>IFERROR(INDEX('РП (ЛК 2.0)'!$E$26:$O$26,1,MATCH('Основной лист'!DJG$7,'РП (ЛК 2.0)'!$E$17:$O$17,0)),0)</f>
        <v>0</v>
      </c>
      <c r="DJH8" s="878">
        <f>IFERROR(INDEX('РП (ЛК 2.0)'!$E$26:$O$26,1,MATCH('Основной лист'!DJH$7,'РП (ЛК 2.0)'!$E$17:$O$17,0)),0)</f>
        <v>0</v>
      </c>
      <c r="DJI8" s="878">
        <f>IFERROR(INDEX('РП (ЛК 2.0)'!$E$26:$O$26,1,MATCH('Основной лист'!DJI$7,'РП (ЛК 2.0)'!$E$17:$O$17,0)),0)</f>
        <v>0</v>
      </c>
      <c r="DJJ8" s="878">
        <f>IFERROR(INDEX('РП (ЛК 2.0)'!$E$26:$O$26,1,MATCH('Основной лист'!DJJ$7,'РП (ЛК 2.0)'!$E$17:$O$17,0)),0)</f>
        <v>0</v>
      </c>
      <c r="DJK8" s="878">
        <f>IFERROR(INDEX('РП (ЛК 2.0)'!$E$26:$O$26,1,MATCH('Основной лист'!DJK$7,'РП (ЛК 2.0)'!$E$17:$O$17,0)),0)</f>
        <v>0</v>
      </c>
      <c r="DJL8" s="878">
        <f>IFERROR(INDEX('РП (ЛК 2.0)'!$E$26:$O$26,1,MATCH('Основной лист'!DJL$7,'РП (ЛК 2.0)'!$E$17:$O$17,0)),0)</f>
        <v>0</v>
      </c>
      <c r="DJM8" s="878">
        <f>IFERROR(INDEX('РП (ЛК 2.0)'!$E$26:$O$26,1,MATCH('Основной лист'!DJM$7,'РП (ЛК 2.0)'!$E$17:$O$17,0)),0)</f>
        <v>0</v>
      </c>
      <c r="DJN8" s="878">
        <f>IFERROR(INDEX('РП (ЛК 2.0)'!$E$26:$O$26,1,MATCH('Основной лист'!DJN$7,'РП (ЛК 2.0)'!$E$17:$O$17,0)),0)</f>
        <v>0</v>
      </c>
      <c r="DJO8" s="878">
        <f>IFERROR(INDEX('РП (ЛК 2.0)'!$E$26:$O$26,1,MATCH('Основной лист'!DJO$7,'РП (ЛК 2.0)'!$E$17:$O$17,0)),0)</f>
        <v>0</v>
      </c>
      <c r="DJP8" s="878">
        <f>IFERROR(INDEX('РП (ЛК 2.0)'!$E$26:$O$26,1,MATCH('Основной лист'!DJP$7,'РП (ЛК 2.0)'!$E$17:$O$17,0)),0)</f>
        <v>0</v>
      </c>
      <c r="DJQ8" s="878">
        <f>IFERROR(INDEX('РП (ЛК 2.0)'!$E$26:$O$26,1,MATCH('Основной лист'!DJQ$7,'РП (ЛК 2.0)'!$E$17:$O$17,0)),0)</f>
        <v>0</v>
      </c>
      <c r="DJR8" s="878">
        <f>IFERROR(INDEX('РП (ЛК 2.0)'!$E$26:$O$26,1,MATCH('Основной лист'!DJR$7,'РП (ЛК 2.0)'!$E$17:$O$17,0)),0)</f>
        <v>0</v>
      </c>
      <c r="DJS8" s="878">
        <f>IFERROR(INDEX('РП (ЛК 2.0)'!$E$26:$O$26,1,MATCH('Основной лист'!DJS$7,'РП (ЛК 2.0)'!$E$17:$O$17,0)),0)</f>
        <v>0</v>
      </c>
      <c r="DJT8" s="878">
        <f>IFERROR(INDEX('РП (ЛК 2.0)'!$E$26:$O$26,1,MATCH('Основной лист'!DJT$7,'РП (ЛК 2.0)'!$E$17:$O$17,0)),0)</f>
        <v>0</v>
      </c>
      <c r="DJU8" s="878">
        <f>IFERROR(INDEX('РП (ЛК 2.0)'!$E$26:$O$26,1,MATCH('Основной лист'!DJU$7,'РП (ЛК 2.0)'!$E$17:$O$17,0)),0)</f>
        <v>0</v>
      </c>
      <c r="DJV8" s="878">
        <f>IFERROR(INDEX('РП (ЛК 2.0)'!$E$26:$O$26,1,MATCH('Основной лист'!DJV$7,'РП (ЛК 2.0)'!$E$17:$O$17,0)),0)</f>
        <v>0</v>
      </c>
      <c r="DJW8" s="878">
        <f>IFERROR(INDEX('РП (ЛК 2.0)'!$E$26:$O$26,1,MATCH('Основной лист'!DJW$7,'РП (ЛК 2.0)'!$E$17:$O$17,0)),0)</f>
        <v>0</v>
      </c>
      <c r="DJX8" s="878">
        <f>IFERROR(INDEX('РП (ЛК 2.0)'!$E$26:$O$26,1,MATCH('Основной лист'!DJX$7,'РП (ЛК 2.0)'!$E$17:$O$17,0)),0)</f>
        <v>0</v>
      </c>
      <c r="DJY8" s="878">
        <f>IFERROR(INDEX('РП (ЛК 2.0)'!$E$26:$O$26,1,MATCH('Основной лист'!DJY$7,'РП (ЛК 2.0)'!$E$17:$O$17,0)),0)</f>
        <v>0</v>
      </c>
      <c r="DJZ8" s="878">
        <f>IFERROR(INDEX('РП (ЛК 2.0)'!$E$26:$O$26,1,MATCH('Основной лист'!DJZ$7,'РП (ЛК 2.0)'!$E$17:$O$17,0)),0)</f>
        <v>0</v>
      </c>
      <c r="DKA8" s="878">
        <f>IFERROR(INDEX('РП (ЛК 2.0)'!$E$26:$O$26,1,MATCH('Основной лист'!DKA$7,'РП (ЛК 2.0)'!$E$17:$O$17,0)),0)</f>
        <v>0</v>
      </c>
      <c r="DKB8" s="878">
        <f>IFERROR(INDEX('РП (ЛК 2.0)'!$E$26:$O$26,1,MATCH('Основной лист'!DKB$7,'РП (ЛК 2.0)'!$E$17:$O$17,0)),0)</f>
        <v>0</v>
      </c>
      <c r="DKC8" s="878">
        <f>IFERROR(INDEX('РП (ЛК 2.0)'!$E$26:$O$26,1,MATCH('Основной лист'!DKC$7,'РП (ЛК 2.0)'!$E$17:$O$17,0)),0)</f>
        <v>0</v>
      </c>
      <c r="DKD8" s="878">
        <f>IFERROR(INDEX('РП (ЛК 2.0)'!$E$26:$O$26,1,MATCH('Основной лист'!DKD$7,'РП (ЛК 2.0)'!$E$17:$O$17,0)),0)</f>
        <v>0</v>
      </c>
      <c r="DKE8" s="878">
        <f>IFERROR(INDEX('РП (ЛК 2.0)'!$E$26:$O$26,1,MATCH('Основной лист'!DKE$7,'РП (ЛК 2.0)'!$E$17:$O$17,0)),0)</f>
        <v>0</v>
      </c>
      <c r="DKF8" s="878">
        <f>IFERROR(INDEX('РП (ЛК 2.0)'!$E$26:$O$26,1,MATCH('Основной лист'!DKF$7,'РП (ЛК 2.0)'!$E$17:$O$17,0)),0)</f>
        <v>0</v>
      </c>
      <c r="DKG8" s="878">
        <f>IFERROR(INDEX('РП (ЛК 2.0)'!$E$26:$O$26,1,MATCH('Основной лист'!DKG$7,'РП (ЛК 2.0)'!$E$17:$O$17,0)),0)</f>
        <v>0</v>
      </c>
      <c r="DKH8" s="878">
        <f>IFERROR(INDEX('РП (ЛК 2.0)'!$E$26:$O$26,1,MATCH('Основной лист'!DKH$7,'РП (ЛК 2.0)'!$E$17:$O$17,0)),0)</f>
        <v>0</v>
      </c>
      <c r="DKI8" s="878">
        <f>IFERROR(INDEX('РП (ЛК 2.0)'!$E$26:$O$26,1,MATCH('Основной лист'!DKI$7,'РП (ЛК 2.0)'!$E$17:$O$17,0)),0)</f>
        <v>0</v>
      </c>
      <c r="DKJ8" s="878">
        <f>IFERROR(INDEX('РП (ЛК 2.0)'!$E$26:$O$26,1,MATCH('Основной лист'!DKJ$7,'РП (ЛК 2.0)'!$E$17:$O$17,0)),0)</f>
        <v>0</v>
      </c>
      <c r="DKK8" s="878">
        <f>IFERROR(INDEX('РП (ЛК 2.0)'!$E$26:$O$26,1,MATCH('Основной лист'!DKK$7,'РП (ЛК 2.0)'!$E$17:$O$17,0)),0)</f>
        <v>0</v>
      </c>
      <c r="DKL8" s="878">
        <f>IFERROR(INDEX('РП (ЛК 2.0)'!$E$26:$O$26,1,MATCH('Основной лист'!DKL$7,'РП (ЛК 2.0)'!$E$17:$O$17,0)),0)</f>
        <v>0</v>
      </c>
      <c r="DKM8" s="878">
        <f>IFERROR(INDEX('РП (ЛК 2.0)'!$E$26:$O$26,1,MATCH('Основной лист'!DKM$7,'РП (ЛК 2.0)'!$E$17:$O$17,0)),0)</f>
        <v>0</v>
      </c>
      <c r="DKN8" s="878">
        <f>IFERROR(INDEX('РП (ЛК 2.0)'!$E$26:$O$26,1,MATCH('Основной лист'!DKN$7,'РП (ЛК 2.0)'!$E$17:$O$17,0)),0)</f>
        <v>0</v>
      </c>
      <c r="DKO8" s="878">
        <f>IFERROR(INDEX('РП (ЛК 2.0)'!$E$26:$O$26,1,MATCH('Основной лист'!DKO$7,'РП (ЛК 2.0)'!$E$17:$O$17,0)),0)</f>
        <v>0</v>
      </c>
      <c r="DKP8" s="878">
        <f>IFERROR(INDEX('РП (ЛК 2.0)'!$E$26:$O$26,1,MATCH('Основной лист'!DKP$7,'РП (ЛК 2.0)'!$E$17:$O$17,0)),0)</f>
        <v>0</v>
      </c>
      <c r="DKQ8" s="878">
        <f>IFERROR(INDEX('РП (ЛК 2.0)'!$E$26:$O$26,1,MATCH('Основной лист'!DKQ$7,'РП (ЛК 2.0)'!$E$17:$O$17,0)),0)</f>
        <v>0</v>
      </c>
      <c r="DKR8" s="878">
        <f>IFERROR(INDEX('РП (ЛК 2.0)'!$E$26:$O$26,1,MATCH('Основной лист'!DKR$7,'РП (ЛК 2.0)'!$E$17:$O$17,0)),0)</f>
        <v>0</v>
      </c>
      <c r="DKS8" s="878">
        <f>IFERROR(INDEX('РП (ЛК 2.0)'!$E$26:$O$26,1,MATCH('Основной лист'!DKS$7,'РП (ЛК 2.0)'!$E$17:$O$17,0)),0)</f>
        <v>0</v>
      </c>
      <c r="DKT8" s="878">
        <f>IFERROR(INDEX('РП (ЛК 2.0)'!$E$26:$O$26,1,MATCH('Основной лист'!DKT$7,'РП (ЛК 2.0)'!$E$17:$O$17,0)),0)</f>
        <v>0</v>
      </c>
      <c r="DKU8" s="878">
        <f>IFERROR(INDEX('РП (ЛК 2.0)'!$E$26:$O$26,1,MATCH('Основной лист'!DKU$7,'РП (ЛК 2.0)'!$E$17:$O$17,0)),0)</f>
        <v>0</v>
      </c>
      <c r="DKV8" s="878">
        <f>IFERROR(INDEX('РП (ЛК 2.0)'!$E$26:$O$26,1,MATCH('Основной лист'!DKV$7,'РП (ЛК 2.0)'!$E$17:$O$17,0)),0)</f>
        <v>0</v>
      </c>
      <c r="DKW8" s="878">
        <f>IFERROR(INDEX('РП (ЛК 2.0)'!$E$26:$O$26,1,MATCH('Основной лист'!DKW$7,'РП (ЛК 2.0)'!$E$17:$O$17,0)),0)</f>
        <v>0</v>
      </c>
      <c r="DKX8" s="878">
        <f>IFERROR(INDEX('РП (ЛК 2.0)'!$E$26:$O$26,1,MATCH('Основной лист'!DKX$7,'РП (ЛК 2.0)'!$E$17:$O$17,0)),0)</f>
        <v>0</v>
      </c>
      <c r="DKY8" s="878">
        <f>IFERROR(INDEX('РП (ЛК 2.0)'!$E$26:$O$26,1,MATCH('Основной лист'!DKY$7,'РП (ЛК 2.0)'!$E$17:$O$17,0)),0)</f>
        <v>0</v>
      </c>
      <c r="DKZ8" s="878">
        <f>IFERROR(INDEX('РП (ЛК 2.0)'!$E$26:$O$26,1,MATCH('Основной лист'!DKZ$7,'РП (ЛК 2.0)'!$E$17:$O$17,0)),0)</f>
        <v>0</v>
      </c>
      <c r="DLA8" s="878">
        <f>IFERROR(INDEX('РП (ЛК 2.0)'!$E$26:$O$26,1,MATCH('Основной лист'!DLA$7,'РП (ЛК 2.0)'!$E$17:$O$17,0)),0)</f>
        <v>0</v>
      </c>
      <c r="DLB8" s="878">
        <f>IFERROR(INDEX('РП (ЛК 2.0)'!$E$26:$O$26,1,MATCH('Основной лист'!DLB$7,'РП (ЛК 2.0)'!$E$17:$O$17,0)),0)</f>
        <v>0</v>
      </c>
      <c r="DLC8" s="878">
        <f>IFERROR(INDEX('РП (ЛК 2.0)'!$E$26:$O$26,1,MATCH('Основной лист'!DLC$7,'РП (ЛК 2.0)'!$E$17:$O$17,0)),0)</f>
        <v>0</v>
      </c>
      <c r="DLD8" s="878">
        <f>IFERROR(INDEX('РП (ЛК 2.0)'!$E$26:$O$26,1,MATCH('Основной лист'!DLD$7,'РП (ЛК 2.0)'!$E$17:$O$17,0)),0)</f>
        <v>0</v>
      </c>
      <c r="DLE8" s="878">
        <f>IFERROR(INDEX('РП (ЛК 2.0)'!$E$26:$O$26,1,MATCH('Основной лист'!DLE$7,'РП (ЛК 2.0)'!$E$17:$O$17,0)),0)</f>
        <v>0</v>
      </c>
      <c r="DLF8" s="878">
        <f>IFERROR(INDEX('РП (ЛК 2.0)'!$E$26:$O$26,1,MATCH('Основной лист'!DLF$7,'РП (ЛК 2.0)'!$E$17:$O$17,0)),0)</f>
        <v>0</v>
      </c>
      <c r="DLG8" s="878">
        <f>IFERROR(INDEX('РП (ЛК 2.0)'!$E$26:$O$26,1,MATCH('Основной лист'!DLG$7,'РП (ЛК 2.0)'!$E$17:$O$17,0)),0)</f>
        <v>0</v>
      </c>
      <c r="DLH8" s="878">
        <f>IFERROR(INDEX('РП (ЛК 2.0)'!$E$26:$O$26,1,MATCH('Основной лист'!DLH$7,'РП (ЛК 2.0)'!$E$17:$O$17,0)),0)</f>
        <v>0</v>
      </c>
      <c r="DLI8" s="878">
        <f>IFERROR(INDEX('РП (ЛК 2.0)'!$E$26:$O$26,1,MATCH('Основной лист'!DLI$7,'РП (ЛК 2.0)'!$E$17:$O$17,0)),0)</f>
        <v>0</v>
      </c>
      <c r="DLJ8" s="878">
        <f>IFERROR(INDEX('РП (ЛК 2.0)'!$E$26:$O$26,1,MATCH('Основной лист'!DLJ$7,'РП (ЛК 2.0)'!$E$17:$O$17,0)),0)</f>
        <v>0</v>
      </c>
      <c r="DLK8" s="878">
        <f>IFERROR(INDEX('РП (ЛК 2.0)'!$E$26:$O$26,1,MATCH('Основной лист'!DLK$7,'РП (ЛК 2.0)'!$E$17:$O$17,0)),0)</f>
        <v>0</v>
      </c>
      <c r="DLL8" s="878">
        <f>IFERROR(INDEX('РП (ЛК 2.0)'!$E$26:$O$26,1,MATCH('Основной лист'!DLL$7,'РП (ЛК 2.0)'!$E$17:$O$17,0)),0)</f>
        <v>0</v>
      </c>
      <c r="DLM8" s="878">
        <f>IFERROR(INDEX('РП (ЛК 2.0)'!$E$26:$O$26,1,MATCH('Основной лист'!DLM$7,'РП (ЛК 2.0)'!$E$17:$O$17,0)),0)</f>
        <v>0</v>
      </c>
      <c r="DLN8" s="878">
        <f>IFERROR(INDEX('РП (ЛК 2.0)'!$E$26:$O$26,1,MATCH('Основной лист'!DLN$7,'РП (ЛК 2.0)'!$E$17:$O$17,0)),0)</f>
        <v>0</v>
      </c>
      <c r="DLO8" s="878">
        <f>IFERROR(INDEX('РП (ЛК 2.0)'!$E$26:$O$26,1,MATCH('Основной лист'!DLO$7,'РП (ЛК 2.0)'!$E$17:$O$17,0)),0)</f>
        <v>0</v>
      </c>
      <c r="DLP8" s="878">
        <f>IFERROR(INDEX('РП (ЛК 2.0)'!$E$26:$O$26,1,MATCH('Основной лист'!DLP$7,'РП (ЛК 2.0)'!$E$17:$O$17,0)),0)</f>
        <v>0</v>
      </c>
      <c r="DLQ8" s="878">
        <f>IFERROR(INDEX('РП (ЛК 2.0)'!$E$26:$O$26,1,MATCH('Основной лист'!DLQ$7,'РП (ЛК 2.0)'!$E$17:$O$17,0)),0)</f>
        <v>0</v>
      </c>
      <c r="DLR8" s="878">
        <f>IFERROR(INDEX('РП (ЛК 2.0)'!$E$26:$O$26,1,MATCH('Основной лист'!DLR$7,'РП (ЛК 2.0)'!$E$17:$O$17,0)),0)</f>
        <v>0</v>
      </c>
      <c r="DLS8" s="878">
        <f>IFERROR(INDEX('РП (ЛК 2.0)'!$E$26:$O$26,1,MATCH('Основной лист'!DLS$7,'РП (ЛК 2.0)'!$E$17:$O$17,0)),0)</f>
        <v>0</v>
      </c>
      <c r="DLT8" s="878">
        <f>IFERROR(INDEX('РП (ЛК 2.0)'!$E$26:$O$26,1,MATCH('Основной лист'!DLT$7,'РП (ЛК 2.0)'!$E$17:$O$17,0)),0)</f>
        <v>0</v>
      </c>
      <c r="DLU8" s="878">
        <f>IFERROR(INDEX('РП (ЛК 2.0)'!$E$26:$O$26,1,MATCH('Основной лист'!DLU$7,'РП (ЛК 2.0)'!$E$17:$O$17,0)),0)</f>
        <v>0</v>
      </c>
      <c r="DLV8" s="878">
        <f>IFERROR(INDEX('РП (ЛК 2.0)'!$E$26:$O$26,1,MATCH('Основной лист'!DLV$7,'РП (ЛК 2.0)'!$E$17:$O$17,0)),0)</f>
        <v>0</v>
      </c>
      <c r="DLW8" s="878">
        <f>IFERROR(INDEX('РП (ЛК 2.0)'!$E$26:$O$26,1,MATCH('Основной лист'!DLW$7,'РП (ЛК 2.0)'!$E$17:$O$17,0)),0)</f>
        <v>0</v>
      </c>
      <c r="DLX8" s="878">
        <f>IFERROR(INDEX('РП (ЛК 2.0)'!$E$26:$O$26,1,MATCH('Основной лист'!DLX$7,'РП (ЛК 2.0)'!$E$17:$O$17,0)),0)</f>
        <v>0</v>
      </c>
      <c r="DLY8" s="878">
        <f>IFERROR(INDEX('РП (ЛК 2.0)'!$E$26:$O$26,1,MATCH('Основной лист'!DLY$7,'РП (ЛК 2.0)'!$E$17:$O$17,0)),0)</f>
        <v>0</v>
      </c>
      <c r="DLZ8" s="878">
        <f>IFERROR(INDEX('РП (ЛК 2.0)'!$E$26:$O$26,1,MATCH('Основной лист'!DLZ$7,'РП (ЛК 2.0)'!$E$17:$O$17,0)),0)</f>
        <v>0</v>
      </c>
      <c r="DMA8" s="878">
        <f>IFERROR(INDEX('РП (ЛК 2.0)'!$E$26:$O$26,1,MATCH('Основной лист'!DMA$7,'РП (ЛК 2.0)'!$E$17:$O$17,0)),0)</f>
        <v>0</v>
      </c>
      <c r="DMB8" s="878">
        <f>IFERROR(INDEX('РП (ЛК 2.0)'!$E$26:$O$26,1,MATCH('Основной лист'!DMB$7,'РП (ЛК 2.0)'!$E$17:$O$17,0)),0)</f>
        <v>0</v>
      </c>
      <c r="DMC8" s="878">
        <f>IFERROR(INDEX('РП (ЛК 2.0)'!$E$26:$O$26,1,MATCH('Основной лист'!DMC$7,'РП (ЛК 2.0)'!$E$17:$O$17,0)),0)</f>
        <v>0</v>
      </c>
      <c r="DMD8" s="878">
        <f>IFERROR(INDEX('РП (ЛК 2.0)'!$E$26:$O$26,1,MATCH('Основной лист'!DMD$7,'РП (ЛК 2.0)'!$E$17:$O$17,0)),0)</f>
        <v>0</v>
      </c>
      <c r="DME8" s="878">
        <f>IFERROR(INDEX('РП (ЛК 2.0)'!$E$26:$O$26,1,MATCH('Основной лист'!DME$7,'РП (ЛК 2.0)'!$E$17:$O$17,0)),0)</f>
        <v>0</v>
      </c>
      <c r="DMF8" s="878">
        <f>IFERROR(INDEX('РП (ЛК 2.0)'!$E$26:$O$26,1,MATCH('Основной лист'!DMF$7,'РП (ЛК 2.0)'!$E$17:$O$17,0)),0)</f>
        <v>0</v>
      </c>
      <c r="DMG8" s="878">
        <f>IFERROR(INDEX('РП (ЛК 2.0)'!$E$26:$O$26,1,MATCH('Основной лист'!DMG$7,'РП (ЛК 2.0)'!$E$17:$O$17,0)),0)</f>
        <v>0</v>
      </c>
      <c r="DMH8" s="878">
        <f>IFERROR(INDEX('РП (ЛК 2.0)'!$E$26:$O$26,1,MATCH('Основной лист'!DMH$7,'РП (ЛК 2.0)'!$E$17:$O$17,0)),0)</f>
        <v>0</v>
      </c>
      <c r="DMI8" s="878">
        <f>IFERROR(INDEX('РП (ЛК 2.0)'!$E$26:$O$26,1,MATCH('Основной лист'!DMI$7,'РП (ЛК 2.0)'!$E$17:$O$17,0)),0)</f>
        <v>0</v>
      </c>
      <c r="DMJ8" s="878">
        <f>IFERROR(INDEX('РП (ЛК 2.0)'!$E$26:$O$26,1,MATCH('Основной лист'!DMJ$7,'РП (ЛК 2.0)'!$E$17:$O$17,0)),0)</f>
        <v>0</v>
      </c>
      <c r="DMK8" s="878">
        <f>IFERROR(INDEX('РП (ЛК 2.0)'!$E$26:$O$26,1,MATCH('Основной лист'!DMK$7,'РП (ЛК 2.0)'!$E$17:$O$17,0)),0)</f>
        <v>0</v>
      </c>
      <c r="DML8" s="878">
        <f>IFERROR(INDEX('РП (ЛК 2.0)'!$E$26:$O$26,1,MATCH('Основной лист'!DML$7,'РП (ЛК 2.0)'!$E$17:$O$17,0)),0)</f>
        <v>0</v>
      </c>
      <c r="DMM8" s="878">
        <f>IFERROR(INDEX('РП (ЛК 2.0)'!$E$26:$O$26,1,MATCH('Основной лист'!DMM$7,'РП (ЛК 2.0)'!$E$17:$O$17,0)),0)</f>
        <v>0</v>
      </c>
      <c r="DMN8" s="878">
        <f>IFERROR(INDEX('РП (ЛК 2.0)'!$E$26:$O$26,1,MATCH('Основной лист'!DMN$7,'РП (ЛК 2.0)'!$E$17:$O$17,0)),0)</f>
        <v>0</v>
      </c>
      <c r="DMO8" s="878">
        <f>IFERROR(INDEX('РП (ЛК 2.0)'!$E$26:$O$26,1,MATCH('Основной лист'!DMO$7,'РП (ЛК 2.0)'!$E$17:$O$17,0)),0)</f>
        <v>0</v>
      </c>
      <c r="DMP8" s="878">
        <f>IFERROR(INDEX('РП (ЛК 2.0)'!$E$26:$O$26,1,MATCH('Основной лист'!DMP$7,'РП (ЛК 2.0)'!$E$17:$O$17,0)),0)</f>
        <v>0</v>
      </c>
      <c r="DMQ8" s="878">
        <f>IFERROR(INDEX('РП (ЛК 2.0)'!$E$26:$O$26,1,MATCH('Основной лист'!DMQ$7,'РП (ЛК 2.0)'!$E$17:$O$17,0)),0)</f>
        <v>0</v>
      </c>
      <c r="DMR8" s="878">
        <f>IFERROR(INDEX('РП (ЛК 2.0)'!$E$26:$O$26,1,MATCH('Основной лист'!DMR$7,'РП (ЛК 2.0)'!$E$17:$O$17,0)),0)</f>
        <v>0</v>
      </c>
      <c r="DMS8" s="878">
        <f>IFERROR(INDEX('РП (ЛК 2.0)'!$E$26:$O$26,1,MATCH('Основной лист'!DMS$7,'РП (ЛК 2.0)'!$E$17:$O$17,0)),0)</f>
        <v>0</v>
      </c>
      <c r="DMT8" s="878">
        <f>IFERROR(INDEX('РП (ЛК 2.0)'!$E$26:$O$26,1,MATCH('Основной лист'!DMT$7,'РП (ЛК 2.0)'!$E$17:$O$17,0)),0)</f>
        <v>0</v>
      </c>
      <c r="DMU8" s="878">
        <f>IFERROR(INDEX('РП (ЛК 2.0)'!$E$26:$O$26,1,MATCH('Основной лист'!DMU$7,'РП (ЛК 2.0)'!$E$17:$O$17,0)),0)</f>
        <v>0</v>
      </c>
      <c r="DMV8" s="878">
        <f>IFERROR(INDEX('РП (ЛК 2.0)'!$E$26:$O$26,1,MATCH('Основной лист'!DMV$7,'РП (ЛК 2.0)'!$E$17:$O$17,0)),0)</f>
        <v>0</v>
      </c>
      <c r="DMW8" s="878">
        <f>IFERROR(INDEX('РП (ЛК 2.0)'!$E$26:$O$26,1,MATCH('Основной лист'!DMW$7,'РП (ЛК 2.0)'!$E$17:$O$17,0)),0)</f>
        <v>0</v>
      </c>
      <c r="DMX8" s="878">
        <f>IFERROR(INDEX('РП (ЛК 2.0)'!$E$26:$O$26,1,MATCH('Основной лист'!DMX$7,'РП (ЛК 2.0)'!$E$17:$O$17,0)),0)</f>
        <v>0</v>
      </c>
      <c r="DMY8" s="878">
        <f>IFERROR(INDEX('РП (ЛК 2.0)'!$E$26:$O$26,1,MATCH('Основной лист'!DMY$7,'РП (ЛК 2.0)'!$E$17:$O$17,0)),0)</f>
        <v>0</v>
      </c>
      <c r="DMZ8" s="878">
        <f>IFERROR(INDEX('РП (ЛК 2.0)'!$E$26:$O$26,1,MATCH('Основной лист'!DMZ$7,'РП (ЛК 2.0)'!$E$17:$O$17,0)),0)</f>
        <v>0</v>
      </c>
      <c r="DNA8" s="878">
        <f>IFERROR(INDEX('РП (ЛК 2.0)'!$E$26:$O$26,1,MATCH('Основной лист'!DNA$7,'РП (ЛК 2.0)'!$E$17:$O$17,0)),0)</f>
        <v>0</v>
      </c>
      <c r="DNB8" s="878">
        <f>IFERROR(INDEX('РП (ЛК 2.0)'!$E$26:$O$26,1,MATCH('Основной лист'!DNB$7,'РП (ЛК 2.0)'!$E$17:$O$17,0)),0)</f>
        <v>0</v>
      </c>
      <c r="DNC8" s="878">
        <f>IFERROR(INDEX('РП (ЛК 2.0)'!$E$26:$O$26,1,MATCH('Основной лист'!DNC$7,'РП (ЛК 2.0)'!$E$17:$O$17,0)),0)</f>
        <v>0</v>
      </c>
      <c r="DND8" s="878">
        <f>IFERROR(INDEX('РП (ЛК 2.0)'!$E$26:$O$26,1,MATCH('Основной лист'!DND$7,'РП (ЛК 2.0)'!$E$17:$O$17,0)),0)</f>
        <v>0</v>
      </c>
      <c r="DNE8" s="878">
        <f>IFERROR(INDEX('РП (ЛК 2.0)'!$E$26:$O$26,1,MATCH('Основной лист'!DNE$7,'РП (ЛК 2.0)'!$E$17:$O$17,0)),0)</f>
        <v>0</v>
      </c>
      <c r="DNF8" s="878">
        <f>IFERROR(INDEX('РП (ЛК 2.0)'!$E$26:$O$26,1,MATCH('Основной лист'!DNF$7,'РП (ЛК 2.0)'!$E$17:$O$17,0)),0)</f>
        <v>0</v>
      </c>
      <c r="DNG8" s="878">
        <f>IFERROR(INDEX('РП (ЛК 2.0)'!$E$26:$O$26,1,MATCH('Основной лист'!DNG$7,'РП (ЛК 2.0)'!$E$17:$O$17,0)),0)</f>
        <v>0</v>
      </c>
      <c r="DNH8" s="878">
        <f>IFERROR(INDEX('РП (ЛК 2.0)'!$E$26:$O$26,1,MATCH('Основной лист'!DNH$7,'РП (ЛК 2.0)'!$E$17:$O$17,0)),0)</f>
        <v>0</v>
      </c>
      <c r="DNI8" s="878">
        <f>IFERROR(INDEX('РП (ЛК 2.0)'!$E$26:$O$26,1,MATCH('Основной лист'!DNI$7,'РП (ЛК 2.0)'!$E$17:$O$17,0)),0)</f>
        <v>0</v>
      </c>
      <c r="DNJ8" s="878">
        <f>IFERROR(INDEX('РП (ЛК 2.0)'!$E$26:$O$26,1,MATCH('Основной лист'!DNJ$7,'РП (ЛК 2.0)'!$E$17:$O$17,0)),0)</f>
        <v>0</v>
      </c>
      <c r="DNK8" s="878">
        <f>IFERROR(INDEX('РП (ЛК 2.0)'!$E$26:$O$26,1,MATCH('Основной лист'!DNK$7,'РП (ЛК 2.0)'!$E$17:$O$17,0)),0)</f>
        <v>0</v>
      </c>
      <c r="DNL8" s="878">
        <f>IFERROR(INDEX('РП (ЛК 2.0)'!$E$26:$O$26,1,MATCH('Основной лист'!DNL$7,'РП (ЛК 2.0)'!$E$17:$O$17,0)),0)</f>
        <v>0</v>
      </c>
      <c r="DNM8" s="878">
        <f>IFERROR(INDEX('РП (ЛК 2.0)'!$E$26:$O$26,1,MATCH('Основной лист'!DNM$7,'РП (ЛК 2.0)'!$E$17:$O$17,0)),0)</f>
        <v>0</v>
      </c>
      <c r="DNN8" s="878">
        <f>IFERROR(INDEX('РП (ЛК 2.0)'!$E$26:$O$26,1,MATCH('Основной лист'!DNN$7,'РП (ЛК 2.0)'!$E$17:$O$17,0)),0)</f>
        <v>0</v>
      </c>
      <c r="DNO8" s="878">
        <f>IFERROR(INDEX('РП (ЛК 2.0)'!$E$26:$O$26,1,MATCH('Основной лист'!DNO$7,'РП (ЛК 2.0)'!$E$17:$O$17,0)),0)</f>
        <v>0</v>
      </c>
      <c r="DNP8" s="878">
        <f>IFERROR(INDEX('РП (ЛК 2.0)'!$E$26:$O$26,1,MATCH('Основной лист'!DNP$7,'РП (ЛК 2.0)'!$E$17:$O$17,0)),0)</f>
        <v>0</v>
      </c>
      <c r="DNQ8" s="878">
        <f>IFERROR(INDEX('РП (ЛК 2.0)'!$E$26:$O$26,1,MATCH('Основной лист'!DNQ$7,'РП (ЛК 2.0)'!$E$17:$O$17,0)),0)</f>
        <v>0</v>
      </c>
      <c r="DNR8" s="878">
        <f>IFERROR(INDEX('РП (ЛК 2.0)'!$E$26:$O$26,1,MATCH('Основной лист'!DNR$7,'РП (ЛК 2.0)'!$E$17:$O$17,0)),0)</f>
        <v>0</v>
      </c>
      <c r="DNS8" s="878">
        <f>IFERROR(INDEX('РП (ЛК 2.0)'!$E$26:$O$26,1,MATCH('Основной лист'!DNS$7,'РП (ЛК 2.0)'!$E$17:$O$17,0)),0)</f>
        <v>0</v>
      </c>
      <c r="DNT8" s="878">
        <f>IFERROR(INDEX('РП (ЛК 2.0)'!$E$26:$O$26,1,MATCH('Основной лист'!DNT$7,'РП (ЛК 2.0)'!$E$17:$O$17,0)),0)</f>
        <v>0</v>
      </c>
      <c r="DNU8" s="878">
        <f>IFERROR(INDEX('РП (ЛК 2.0)'!$E$26:$O$26,1,MATCH('Основной лист'!DNU$7,'РП (ЛК 2.0)'!$E$17:$O$17,0)),0)</f>
        <v>0</v>
      </c>
      <c r="DNV8" s="878">
        <f>IFERROR(INDEX('РП (ЛК 2.0)'!$E$26:$O$26,1,MATCH('Основной лист'!DNV$7,'РП (ЛК 2.0)'!$E$17:$O$17,0)),0)</f>
        <v>0</v>
      </c>
      <c r="DNW8" s="878">
        <f>IFERROR(INDEX('РП (ЛК 2.0)'!$E$26:$O$26,1,MATCH('Основной лист'!DNW$7,'РП (ЛК 2.0)'!$E$17:$O$17,0)),0)</f>
        <v>0</v>
      </c>
      <c r="DNX8" s="878">
        <f>IFERROR(INDEX('РП (ЛК 2.0)'!$E$26:$O$26,1,MATCH('Основной лист'!DNX$7,'РП (ЛК 2.0)'!$E$17:$O$17,0)),0)</f>
        <v>0</v>
      </c>
      <c r="DNY8" s="878">
        <f>IFERROR(INDEX('РП (ЛК 2.0)'!$E$26:$O$26,1,MATCH('Основной лист'!DNY$7,'РП (ЛК 2.0)'!$E$17:$O$17,0)),0)</f>
        <v>0</v>
      </c>
      <c r="DNZ8" s="878">
        <f>IFERROR(INDEX('РП (ЛК 2.0)'!$E$26:$O$26,1,MATCH('Основной лист'!DNZ$7,'РП (ЛК 2.0)'!$E$17:$O$17,0)),0)</f>
        <v>0</v>
      </c>
      <c r="DOA8" s="878">
        <f>IFERROR(INDEX('РП (ЛК 2.0)'!$E$26:$O$26,1,MATCH('Основной лист'!DOA$7,'РП (ЛК 2.0)'!$E$17:$O$17,0)),0)</f>
        <v>0</v>
      </c>
      <c r="DOB8" s="878">
        <f>IFERROR(INDEX('РП (ЛК 2.0)'!$E$26:$O$26,1,MATCH('Основной лист'!DOB$7,'РП (ЛК 2.0)'!$E$17:$O$17,0)),0)</f>
        <v>0</v>
      </c>
      <c r="DOC8" s="878">
        <f>IFERROR(INDEX('РП (ЛК 2.0)'!$E$26:$O$26,1,MATCH('Основной лист'!DOC$7,'РП (ЛК 2.0)'!$E$17:$O$17,0)),0)</f>
        <v>0</v>
      </c>
      <c r="DOD8" s="878">
        <f>IFERROR(INDEX('РП (ЛК 2.0)'!$E$26:$O$26,1,MATCH('Основной лист'!DOD$7,'РП (ЛК 2.0)'!$E$17:$O$17,0)),0)</f>
        <v>0</v>
      </c>
      <c r="DOE8" s="878">
        <f>IFERROR(INDEX('РП (ЛК 2.0)'!$E$26:$O$26,1,MATCH('Основной лист'!DOE$7,'РП (ЛК 2.0)'!$E$17:$O$17,0)),0)</f>
        <v>0</v>
      </c>
      <c r="DOF8" s="878">
        <f>IFERROR(INDEX('РП (ЛК 2.0)'!$E$26:$O$26,1,MATCH('Основной лист'!DOF$7,'РП (ЛК 2.0)'!$E$17:$O$17,0)),0)</f>
        <v>0</v>
      </c>
      <c r="DOG8" s="878">
        <f>IFERROR(INDEX('РП (ЛК 2.0)'!$E$26:$O$26,1,MATCH('Основной лист'!DOG$7,'РП (ЛК 2.0)'!$E$17:$O$17,0)),0)</f>
        <v>0</v>
      </c>
      <c r="DOH8" s="878">
        <f>IFERROR(INDEX('РП (ЛК 2.0)'!$E$26:$O$26,1,MATCH('Основной лист'!DOH$7,'РП (ЛК 2.0)'!$E$17:$O$17,0)),0)</f>
        <v>0</v>
      </c>
      <c r="DOI8" s="878">
        <f>IFERROR(INDEX('РП (ЛК 2.0)'!$E$26:$O$26,1,MATCH('Основной лист'!DOI$7,'РП (ЛК 2.0)'!$E$17:$O$17,0)),0)</f>
        <v>0</v>
      </c>
      <c r="DOJ8" s="878">
        <f>IFERROR(INDEX('РП (ЛК 2.0)'!$E$26:$O$26,1,MATCH('Основной лист'!DOJ$7,'РП (ЛК 2.0)'!$E$17:$O$17,0)),0)</f>
        <v>0</v>
      </c>
      <c r="DOK8" s="878">
        <f>IFERROR(INDEX('РП (ЛК 2.0)'!$E$26:$O$26,1,MATCH('Основной лист'!DOK$7,'РП (ЛК 2.0)'!$E$17:$O$17,0)),0)</f>
        <v>0</v>
      </c>
      <c r="DOL8" s="878">
        <f>IFERROR(INDEX('РП (ЛК 2.0)'!$E$26:$O$26,1,MATCH('Основной лист'!DOL$7,'РП (ЛК 2.0)'!$E$17:$O$17,0)),0)</f>
        <v>0</v>
      </c>
      <c r="DOM8" s="878">
        <f>IFERROR(INDEX('РП (ЛК 2.0)'!$E$26:$O$26,1,MATCH('Основной лист'!DOM$7,'РП (ЛК 2.0)'!$E$17:$O$17,0)),0)</f>
        <v>0</v>
      </c>
      <c r="DON8" s="878">
        <f>IFERROR(INDEX('РП (ЛК 2.0)'!$E$26:$O$26,1,MATCH('Основной лист'!DON$7,'РП (ЛК 2.0)'!$E$17:$O$17,0)),0)</f>
        <v>0</v>
      </c>
      <c r="DOO8" s="878">
        <f>IFERROR(INDEX('РП (ЛК 2.0)'!$E$26:$O$26,1,MATCH('Основной лист'!DOO$7,'РП (ЛК 2.0)'!$E$17:$O$17,0)),0)</f>
        <v>0</v>
      </c>
      <c r="DOP8" s="878">
        <f>IFERROR(INDEX('РП (ЛК 2.0)'!$E$26:$O$26,1,MATCH('Основной лист'!DOP$7,'РП (ЛК 2.0)'!$E$17:$O$17,0)),0)</f>
        <v>0</v>
      </c>
      <c r="DOQ8" s="878">
        <f>IFERROR(INDEX('РП (ЛК 2.0)'!$E$26:$O$26,1,MATCH('Основной лист'!DOQ$7,'РП (ЛК 2.0)'!$E$17:$O$17,0)),0)</f>
        <v>0</v>
      </c>
      <c r="DOR8" s="878">
        <f>IFERROR(INDEX('РП (ЛК 2.0)'!$E$26:$O$26,1,MATCH('Основной лист'!DOR$7,'РП (ЛК 2.0)'!$E$17:$O$17,0)),0)</f>
        <v>0</v>
      </c>
      <c r="DOS8" s="878">
        <f>IFERROR(INDEX('РП (ЛК 2.0)'!$E$26:$O$26,1,MATCH('Основной лист'!DOS$7,'РП (ЛК 2.0)'!$E$17:$O$17,0)),0)</f>
        <v>0</v>
      </c>
      <c r="DOT8" s="878">
        <f>IFERROR(INDEX('РП (ЛК 2.0)'!$E$26:$O$26,1,MATCH('Основной лист'!DOT$7,'РП (ЛК 2.0)'!$E$17:$O$17,0)),0)</f>
        <v>0</v>
      </c>
      <c r="DOU8" s="878">
        <f>IFERROR(INDEX('РП (ЛК 2.0)'!$E$26:$O$26,1,MATCH('Основной лист'!DOU$7,'РП (ЛК 2.0)'!$E$17:$O$17,0)),0)</f>
        <v>0</v>
      </c>
      <c r="DOV8" s="878">
        <f>IFERROR(INDEX('РП (ЛК 2.0)'!$E$26:$O$26,1,MATCH('Основной лист'!DOV$7,'РП (ЛК 2.0)'!$E$17:$O$17,0)),0)</f>
        <v>0</v>
      </c>
      <c r="DOW8" s="878">
        <f>IFERROR(INDEX('РП (ЛК 2.0)'!$E$26:$O$26,1,MATCH('Основной лист'!DOW$7,'РП (ЛК 2.0)'!$E$17:$O$17,0)),0)</f>
        <v>0</v>
      </c>
      <c r="DOX8" s="878">
        <f>IFERROR(INDEX('РП (ЛК 2.0)'!$E$26:$O$26,1,MATCH('Основной лист'!DOX$7,'РП (ЛК 2.0)'!$E$17:$O$17,0)),0)</f>
        <v>0</v>
      </c>
      <c r="DOY8" s="878">
        <f>IFERROR(INDEX('РП (ЛК 2.0)'!$E$26:$O$26,1,MATCH('Основной лист'!DOY$7,'РП (ЛК 2.0)'!$E$17:$O$17,0)),0)</f>
        <v>0</v>
      </c>
      <c r="DOZ8" s="878">
        <f>IFERROR(INDEX('РП (ЛК 2.0)'!$E$26:$O$26,1,MATCH('Основной лист'!DOZ$7,'РП (ЛК 2.0)'!$E$17:$O$17,0)),0)</f>
        <v>0</v>
      </c>
      <c r="DPA8" s="878">
        <f>IFERROR(INDEX('РП (ЛК 2.0)'!$E$26:$O$26,1,MATCH('Основной лист'!DPA$7,'РП (ЛК 2.0)'!$E$17:$O$17,0)),0)</f>
        <v>0</v>
      </c>
      <c r="DPB8" s="878">
        <f>IFERROR(INDEX('РП (ЛК 2.0)'!$E$26:$O$26,1,MATCH('Основной лист'!DPB$7,'РП (ЛК 2.0)'!$E$17:$O$17,0)),0)</f>
        <v>0</v>
      </c>
      <c r="DPC8" s="878">
        <f>IFERROR(INDEX('РП (ЛК 2.0)'!$E$26:$O$26,1,MATCH('Основной лист'!DPC$7,'РП (ЛК 2.0)'!$E$17:$O$17,0)),0)</f>
        <v>0</v>
      </c>
      <c r="DPD8" s="878">
        <f>IFERROR(INDEX('РП (ЛК 2.0)'!$E$26:$O$26,1,MATCH('Основной лист'!DPD$7,'РП (ЛК 2.0)'!$E$17:$O$17,0)),0)</f>
        <v>0</v>
      </c>
      <c r="DPE8" s="878">
        <f>IFERROR(INDEX('РП (ЛК 2.0)'!$E$26:$O$26,1,MATCH('Основной лист'!DPE$7,'РП (ЛК 2.0)'!$E$17:$O$17,0)),0)</f>
        <v>0</v>
      </c>
      <c r="DPF8" s="878">
        <f>IFERROR(INDEX('РП (ЛК 2.0)'!$E$26:$O$26,1,MATCH('Основной лист'!DPF$7,'РП (ЛК 2.0)'!$E$17:$O$17,0)),0)</f>
        <v>0</v>
      </c>
      <c r="DPG8" s="878">
        <f>IFERROR(INDEX('РП (ЛК 2.0)'!$E$26:$O$26,1,MATCH('Основной лист'!DPG$7,'РП (ЛК 2.0)'!$E$17:$O$17,0)),0)</f>
        <v>0</v>
      </c>
      <c r="DPH8" s="878">
        <f>IFERROR(INDEX('РП (ЛК 2.0)'!$E$26:$O$26,1,MATCH('Основной лист'!DPH$7,'РП (ЛК 2.0)'!$E$17:$O$17,0)),0)</f>
        <v>0</v>
      </c>
      <c r="DPI8" s="878">
        <f>IFERROR(INDEX('РП (ЛК 2.0)'!$E$26:$O$26,1,MATCH('Основной лист'!DPI$7,'РП (ЛК 2.0)'!$E$17:$O$17,0)),0)</f>
        <v>0</v>
      </c>
      <c r="DPJ8" s="878">
        <f>IFERROR(INDEX('РП (ЛК 2.0)'!$E$26:$O$26,1,MATCH('Основной лист'!DPJ$7,'РП (ЛК 2.0)'!$E$17:$O$17,0)),0)</f>
        <v>0</v>
      </c>
      <c r="DPK8" s="878">
        <f>IFERROR(INDEX('РП (ЛК 2.0)'!$E$26:$O$26,1,MATCH('Основной лист'!DPK$7,'РП (ЛК 2.0)'!$E$17:$O$17,0)),0)</f>
        <v>0</v>
      </c>
      <c r="DPL8" s="878">
        <f>IFERROR(INDEX('РП (ЛК 2.0)'!$E$26:$O$26,1,MATCH('Основной лист'!DPL$7,'РП (ЛК 2.0)'!$E$17:$O$17,0)),0)</f>
        <v>0</v>
      </c>
      <c r="DPM8" s="878">
        <f>IFERROR(INDEX('РП (ЛК 2.0)'!$E$26:$O$26,1,MATCH('Основной лист'!DPM$7,'РП (ЛК 2.0)'!$E$17:$O$17,0)),0)</f>
        <v>0</v>
      </c>
      <c r="DPN8" s="878">
        <f>IFERROR(INDEX('РП (ЛК 2.0)'!$E$26:$O$26,1,MATCH('Основной лист'!DPN$7,'РП (ЛК 2.0)'!$E$17:$O$17,0)),0)</f>
        <v>0</v>
      </c>
      <c r="DPO8" s="878">
        <f>IFERROR(INDEX('РП (ЛК 2.0)'!$E$26:$O$26,1,MATCH('Основной лист'!DPO$7,'РП (ЛК 2.0)'!$E$17:$O$17,0)),0)</f>
        <v>0</v>
      </c>
      <c r="DPP8" s="878">
        <f>IFERROR(INDEX('РП (ЛК 2.0)'!$E$26:$O$26,1,MATCH('Основной лист'!DPP$7,'РП (ЛК 2.0)'!$E$17:$O$17,0)),0)</f>
        <v>0</v>
      </c>
      <c r="DPQ8" s="878">
        <f>IFERROR(INDEX('РП (ЛК 2.0)'!$E$26:$O$26,1,MATCH('Основной лист'!DPQ$7,'РП (ЛК 2.0)'!$E$17:$O$17,0)),0)</f>
        <v>0</v>
      </c>
      <c r="DPR8" s="878">
        <f>IFERROR(INDEX('РП (ЛК 2.0)'!$E$26:$O$26,1,MATCH('Основной лист'!DPR$7,'РП (ЛК 2.0)'!$E$17:$O$17,0)),0)</f>
        <v>0</v>
      </c>
      <c r="DPS8" s="878">
        <f>IFERROR(INDEX('РП (ЛК 2.0)'!$E$26:$O$26,1,MATCH('Основной лист'!DPS$7,'РП (ЛК 2.0)'!$E$17:$O$17,0)),0)</f>
        <v>0</v>
      </c>
      <c r="DPT8" s="878">
        <f>IFERROR(INDEX('РП (ЛК 2.0)'!$E$26:$O$26,1,MATCH('Основной лист'!DPT$7,'РП (ЛК 2.0)'!$E$17:$O$17,0)),0)</f>
        <v>0</v>
      </c>
      <c r="DPU8" s="878">
        <f>IFERROR(INDEX('РП (ЛК 2.0)'!$E$26:$O$26,1,MATCH('Основной лист'!DPU$7,'РП (ЛК 2.0)'!$E$17:$O$17,0)),0)</f>
        <v>0</v>
      </c>
      <c r="DPV8" s="878">
        <f>IFERROR(INDEX('РП (ЛК 2.0)'!$E$26:$O$26,1,MATCH('Основной лист'!DPV$7,'РП (ЛК 2.0)'!$E$17:$O$17,0)),0)</f>
        <v>0</v>
      </c>
      <c r="DPW8" s="878">
        <f>IFERROR(INDEX('РП (ЛК 2.0)'!$E$26:$O$26,1,MATCH('Основной лист'!DPW$7,'РП (ЛК 2.0)'!$E$17:$O$17,0)),0)</f>
        <v>0</v>
      </c>
      <c r="DPX8" s="878">
        <f>IFERROR(INDEX('РП (ЛК 2.0)'!$E$26:$O$26,1,MATCH('Основной лист'!DPX$7,'РП (ЛК 2.0)'!$E$17:$O$17,0)),0)</f>
        <v>0</v>
      </c>
      <c r="DPY8" s="878">
        <f>IFERROR(INDEX('РП (ЛК 2.0)'!$E$26:$O$26,1,MATCH('Основной лист'!DPY$7,'РП (ЛК 2.0)'!$E$17:$O$17,0)),0)</f>
        <v>0</v>
      </c>
      <c r="DPZ8" s="878">
        <f>IFERROR(INDEX('РП (ЛК 2.0)'!$E$26:$O$26,1,MATCH('Основной лист'!DPZ$7,'РП (ЛК 2.0)'!$E$17:$O$17,0)),0)</f>
        <v>0</v>
      </c>
      <c r="DQA8" s="878">
        <f>IFERROR(INDEX('РП (ЛК 2.0)'!$E$26:$O$26,1,MATCH('Основной лист'!DQA$7,'РП (ЛК 2.0)'!$E$17:$O$17,0)),0)</f>
        <v>0</v>
      </c>
      <c r="DQB8" s="878">
        <f>IFERROR(INDEX('РП (ЛК 2.0)'!$E$26:$O$26,1,MATCH('Основной лист'!DQB$7,'РП (ЛК 2.0)'!$E$17:$O$17,0)),0)</f>
        <v>0</v>
      </c>
      <c r="DQC8" s="878">
        <f>IFERROR(INDEX('РП (ЛК 2.0)'!$E$26:$O$26,1,MATCH('Основной лист'!DQC$7,'РП (ЛК 2.0)'!$E$17:$O$17,0)),0)</f>
        <v>0</v>
      </c>
      <c r="DQD8" s="878">
        <f>IFERROR(INDEX('РП (ЛК 2.0)'!$E$26:$O$26,1,MATCH('Основной лист'!DQD$7,'РП (ЛК 2.0)'!$E$17:$O$17,0)),0)</f>
        <v>0</v>
      </c>
      <c r="DQE8" s="878">
        <f>IFERROR(INDEX('РП (ЛК 2.0)'!$E$26:$O$26,1,MATCH('Основной лист'!DQE$7,'РП (ЛК 2.0)'!$E$17:$O$17,0)),0)</f>
        <v>0</v>
      </c>
      <c r="DQF8" s="878">
        <f>IFERROR(INDEX('РП (ЛК 2.0)'!$E$26:$O$26,1,MATCH('Основной лист'!DQF$7,'РП (ЛК 2.0)'!$E$17:$O$17,0)),0)</f>
        <v>0</v>
      </c>
      <c r="DQG8" s="878">
        <f>IFERROR(INDEX('РП (ЛК 2.0)'!$E$26:$O$26,1,MATCH('Основной лист'!DQG$7,'РП (ЛК 2.0)'!$E$17:$O$17,0)),0)</f>
        <v>0</v>
      </c>
      <c r="DQH8" s="878">
        <f>IFERROR(INDEX('РП (ЛК 2.0)'!$E$26:$O$26,1,MATCH('Основной лист'!DQH$7,'РП (ЛК 2.0)'!$E$17:$O$17,0)),0)</f>
        <v>0</v>
      </c>
      <c r="DQI8" s="878">
        <f>IFERROR(INDEX('РП (ЛК 2.0)'!$E$26:$O$26,1,MATCH('Основной лист'!DQI$7,'РП (ЛК 2.0)'!$E$17:$O$17,0)),0)</f>
        <v>0</v>
      </c>
      <c r="DQJ8" s="878">
        <f>IFERROR(INDEX('РП (ЛК 2.0)'!$E$26:$O$26,1,MATCH('Основной лист'!DQJ$7,'РП (ЛК 2.0)'!$E$17:$O$17,0)),0)</f>
        <v>0</v>
      </c>
      <c r="DQK8" s="878">
        <f>IFERROR(INDEX('РП (ЛК 2.0)'!$E$26:$O$26,1,MATCH('Основной лист'!DQK$7,'РП (ЛК 2.0)'!$E$17:$O$17,0)),0)</f>
        <v>0</v>
      </c>
      <c r="DQL8" s="878">
        <f>IFERROR(INDEX('РП (ЛК 2.0)'!$E$26:$O$26,1,MATCH('Основной лист'!DQL$7,'РП (ЛК 2.0)'!$E$17:$O$17,0)),0)</f>
        <v>0</v>
      </c>
      <c r="DQM8" s="878">
        <f>IFERROR(INDEX('РП (ЛК 2.0)'!$E$26:$O$26,1,MATCH('Основной лист'!DQM$7,'РП (ЛК 2.0)'!$E$17:$O$17,0)),0)</f>
        <v>0</v>
      </c>
      <c r="DQN8" s="878">
        <f>IFERROR(INDEX('РП (ЛК 2.0)'!$E$26:$O$26,1,MATCH('Основной лист'!DQN$7,'РП (ЛК 2.0)'!$E$17:$O$17,0)),0)</f>
        <v>0</v>
      </c>
      <c r="DQO8" s="878">
        <f>IFERROR(INDEX('РП (ЛК 2.0)'!$E$26:$O$26,1,MATCH('Основной лист'!DQO$7,'РП (ЛК 2.0)'!$E$17:$O$17,0)),0)</f>
        <v>0</v>
      </c>
      <c r="DQP8" s="878">
        <f>IFERROR(INDEX('РП (ЛК 2.0)'!$E$26:$O$26,1,MATCH('Основной лист'!DQP$7,'РП (ЛК 2.0)'!$E$17:$O$17,0)),0)</f>
        <v>0</v>
      </c>
      <c r="DQQ8" s="878">
        <f>IFERROR(INDEX('РП (ЛК 2.0)'!$E$26:$O$26,1,MATCH('Основной лист'!DQQ$7,'РП (ЛК 2.0)'!$E$17:$O$17,0)),0)</f>
        <v>0</v>
      </c>
      <c r="DQR8" s="878">
        <f>IFERROR(INDEX('РП (ЛК 2.0)'!$E$26:$O$26,1,MATCH('Основной лист'!DQR$7,'РП (ЛК 2.0)'!$E$17:$O$17,0)),0)</f>
        <v>0</v>
      </c>
      <c r="DQS8" s="878">
        <f>IFERROR(INDEX('РП (ЛК 2.0)'!$E$26:$O$26,1,MATCH('Основной лист'!DQS$7,'РП (ЛК 2.0)'!$E$17:$O$17,0)),0)</f>
        <v>0</v>
      </c>
      <c r="DQT8" s="878">
        <f>IFERROR(INDEX('РП (ЛК 2.0)'!$E$26:$O$26,1,MATCH('Основной лист'!DQT$7,'РП (ЛК 2.0)'!$E$17:$O$17,0)),0)</f>
        <v>0</v>
      </c>
      <c r="DQU8" s="878">
        <f>IFERROR(INDEX('РП (ЛК 2.0)'!$E$26:$O$26,1,MATCH('Основной лист'!DQU$7,'РП (ЛК 2.0)'!$E$17:$O$17,0)),0)</f>
        <v>0</v>
      </c>
      <c r="DQV8" s="878">
        <f>IFERROR(INDEX('РП (ЛК 2.0)'!$E$26:$O$26,1,MATCH('Основной лист'!DQV$7,'РП (ЛК 2.0)'!$E$17:$O$17,0)),0)</f>
        <v>0</v>
      </c>
      <c r="DQW8" s="878">
        <f>IFERROR(INDEX('РП (ЛК 2.0)'!$E$26:$O$26,1,MATCH('Основной лист'!DQW$7,'РП (ЛК 2.0)'!$E$17:$O$17,0)),0)</f>
        <v>0</v>
      </c>
      <c r="DQX8" s="878">
        <f>IFERROR(INDEX('РП (ЛК 2.0)'!$E$26:$O$26,1,MATCH('Основной лист'!DQX$7,'РП (ЛК 2.0)'!$E$17:$O$17,0)),0)</f>
        <v>0</v>
      </c>
      <c r="DQY8" s="878">
        <f>IFERROR(INDEX('РП (ЛК 2.0)'!$E$26:$O$26,1,MATCH('Основной лист'!DQY$7,'РП (ЛК 2.0)'!$E$17:$O$17,0)),0)</f>
        <v>0</v>
      </c>
      <c r="DQZ8" s="878">
        <f>IFERROR(INDEX('РП (ЛК 2.0)'!$E$26:$O$26,1,MATCH('Основной лист'!DQZ$7,'РП (ЛК 2.0)'!$E$17:$O$17,0)),0)</f>
        <v>0</v>
      </c>
      <c r="DRA8" s="878">
        <f>IFERROR(INDEX('РП (ЛК 2.0)'!$E$26:$O$26,1,MATCH('Основной лист'!DRA$7,'РП (ЛК 2.0)'!$E$17:$O$17,0)),0)</f>
        <v>0</v>
      </c>
      <c r="DRB8" s="878">
        <f>IFERROR(INDEX('РП (ЛК 2.0)'!$E$26:$O$26,1,MATCH('Основной лист'!DRB$7,'РП (ЛК 2.0)'!$E$17:$O$17,0)),0)</f>
        <v>0</v>
      </c>
      <c r="DRC8" s="878">
        <f>IFERROR(INDEX('РП (ЛК 2.0)'!$E$26:$O$26,1,MATCH('Основной лист'!DRC$7,'РП (ЛК 2.0)'!$E$17:$O$17,0)),0)</f>
        <v>0</v>
      </c>
      <c r="DRD8" s="878">
        <f>IFERROR(INDEX('РП (ЛК 2.0)'!$E$26:$O$26,1,MATCH('Основной лист'!DRD$7,'РП (ЛК 2.0)'!$E$17:$O$17,0)),0)</f>
        <v>0</v>
      </c>
      <c r="DRE8" s="878">
        <f>IFERROR(INDEX('РП (ЛК 2.0)'!$E$26:$O$26,1,MATCH('Основной лист'!DRE$7,'РП (ЛК 2.0)'!$E$17:$O$17,0)),0)</f>
        <v>0</v>
      </c>
      <c r="DRF8" s="878">
        <f>IFERROR(INDEX('РП (ЛК 2.0)'!$E$26:$O$26,1,MATCH('Основной лист'!DRF$7,'РП (ЛК 2.0)'!$E$17:$O$17,0)),0)</f>
        <v>0</v>
      </c>
      <c r="DRG8" s="878">
        <f>IFERROR(INDEX('РП (ЛК 2.0)'!$E$26:$O$26,1,MATCH('Основной лист'!DRG$7,'РП (ЛК 2.0)'!$E$17:$O$17,0)),0)</f>
        <v>0</v>
      </c>
      <c r="DRH8" s="878">
        <f>IFERROR(INDEX('РП (ЛК 2.0)'!$E$26:$O$26,1,MATCH('Основной лист'!DRH$7,'РП (ЛК 2.0)'!$E$17:$O$17,0)),0)</f>
        <v>0</v>
      </c>
      <c r="DRI8" s="878">
        <f>IFERROR(INDEX('РП (ЛК 2.0)'!$E$26:$O$26,1,MATCH('Основной лист'!DRI$7,'РП (ЛК 2.0)'!$E$17:$O$17,0)),0)</f>
        <v>0</v>
      </c>
      <c r="DRJ8" s="878">
        <f>IFERROR(INDEX('РП (ЛК 2.0)'!$E$26:$O$26,1,MATCH('Основной лист'!DRJ$7,'РП (ЛК 2.0)'!$E$17:$O$17,0)),0)</f>
        <v>0</v>
      </c>
      <c r="DRK8" s="878">
        <f>IFERROR(INDEX('РП (ЛК 2.0)'!$E$26:$O$26,1,MATCH('Основной лист'!DRK$7,'РП (ЛК 2.0)'!$E$17:$O$17,0)),0)</f>
        <v>0</v>
      </c>
      <c r="DRL8" s="878">
        <f>IFERROR(INDEX('РП (ЛК 2.0)'!$E$26:$O$26,1,MATCH('Основной лист'!DRL$7,'РП (ЛК 2.0)'!$E$17:$O$17,0)),0)</f>
        <v>0</v>
      </c>
      <c r="DRM8" s="878">
        <f>IFERROR(INDEX('РП (ЛК 2.0)'!$E$26:$O$26,1,MATCH('Основной лист'!DRM$7,'РП (ЛК 2.0)'!$E$17:$O$17,0)),0)</f>
        <v>0</v>
      </c>
      <c r="DRN8" s="878">
        <f>IFERROR(INDEX('РП (ЛК 2.0)'!$E$26:$O$26,1,MATCH('Основной лист'!DRN$7,'РП (ЛК 2.0)'!$E$17:$O$17,0)),0)</f>
        <v>0</v>
      </c>
      <c r="DRO8" s="878">
        <f>IFERROR(INDEX('РП (ЛК 2.0)'!$E$26:$O$26,1,MATCH('Основной лист'!DRO$7,'РП (ЛК 2.0)'!$E$17:$O$17,0)),0)</f>
        <v>0</v>
      </c>
      <c r="DRP8" s="878">
        <f>IFERROR(INDEX('РП (ЛК 2.0)'!$E$26:$O$26,1,MATCH('Основной лист'!DRP$7,'РП (ЛК 2.0)'!$E$17:$O$17,0)),0)</f>
        <v>0</v>
      </c>
      <c r="DRQ8" s="878">
        <f>IFERROR(INDEX('РП (ЛК 2.0)'!$E$26:$O$26,1,MATCH('Основной лист'!DRQ$7,'РП (ЛК 2.0)'!$E$17:$O$17,0)),0)</f>
        <v>0</v>
      </c>
      <c r="DRR8" s="878">
        <f>IFERROR(INDEX('РП (ЛК 2.0)'!$E$26:$O$26,1,MATCH('Основной лист'!DRR$7,'РП (ЛК 2.0)'!$E$17:$O$17,0)),0)</f>
        <v>0</v>
      </c>
      <c r="DRS8" s="878">
        <f>IFERROR(INDEX('РП (ЛК 2.0)'!$E$26:$O$26,1,MATCH('Основной лист'!DRS$7,'РП (ЛК 2.0)'!$E$17:$O$17,0)),0)</f>
        <v>0</v>
      </c>
      <c r="DRT8" s="878">
        <f>IFERROR(INDEX('РП (ЛК 2.0)'!$E$26:$O$26,1,MATCH('Основной лист'!DRT$7,'РП (ЛК 2.0)'!$E$17:$O$17,0)),0)</f>
        <v>0</v>
      </c>
      <c r="DRU8" s="878">
        <f>IFERROR(INDEX('РП (ЛК 2.0)'!$E$26:$O$26,1,MATCH('Основной лист'!DRU$7,'РП (ЛК 2.0)'!$E$17:$O$17,0)),0)</f>
        <v>0</v>
      </c>
      <c r="DRV8" s="878">
        <f>IFERROR(INDEX('РП (ЛК 2.0)'!$E$26:$O$26,1,MATCH('Основной лист'!DRV$7,'РП (ЛК 2.0)'!$E$17:$O$17,0)),0)</f>
        <v>0</v>
      </c>
      <c r="DRW8" s="878">
        <f>IFERROR(INDEX('РП (ЛК 2.0)'!$E$26:$O$26,1,MATCH('Основной лист'!DRW$7,'РП (ЛК 2.0)'!$E$17:$O$17,0)),0)</f>
        <v>0</v>
      </c>
      <c r="DRX8" s="878">
        <f>IFERROR(INDEX('РП (ЛК 2.0)'!$E$26:$O$26,1,MATCH('Основной лист'!DRX$7,'РП (ЛК 2.0)'!$E$17:$O$17,0)),0)</f>
        <v>0</v>
      </c>
      <c r="DRY8" s="878">
        <f>IFERROR(INDEX('РП (ЛК 2.0)'!$E$26:$O$26,1,MATCH('Основной лист'!DRY$7,'РП (ЛК 2.0)'!$E$17:$O$17,0)),0)</f>
        <v>0</v>
      </c>
      <c r="DRZ8" s="878">
        <f>IFERROR(INDEX('РП (ЛК 2.0)'!$E$26:$O$26,1,MATCH('Основной лист'!DRZ$7,'РП (ЛК 2.0)'!$E$17:$O$17,0)),0)</f>
        <v>0</v>
      </c>
      <c r="DSA8" s="878">
        <f>IFERROR(INDEX('РП (ЛК 2.0)'!$E$26:$O$26,1,MATCH('Основной лист'!DSA$7,'РП (ЛК 2.0)'!$E$17:$O$17,0)),0)</f>
        <v>0</v>
      </c>
      <c r="DSB8" s="878">
        <f>IFERROR(INDEX('РП (ЛК 2.0)'!$E$26:$O$26,1,MATCH('Основной лист'!DSB$7,'РП (ЛК 2.0)'!$E$17:$O$17,0)),0)</f>
        <v>0</v>
      </c>
      <c r="DSC8" s="878">
        <f>IFERROR(INDEX('РП (ЛК 2.0)'!$E$26:$O$26,1,MATCH('Основной лист'!DSC$7,'РП (ЛК 2.0)'!$E$17:$O$17,0)),0)</f>
        <v>0</v>
      </c>
      <c r="DSD8" s="878">
        <f>IFERROR(INDEX('РП (ЛК 2.0)'!$E$26:$O$26,1,MATCH('Основной лист'!DSD$7,'РП (ЛК 2.0)'!$E$17:$O$17,0)),0)</f>
        <v>0</v>
      </c>
      <c r="DSE8" s="878">
        <f>IFERROR(INDEX('РП (ЛК 2.0)'!$E$26:$O$26,1,MATCH('Основной лист'!DSE$7,'РП (ЛК 2.0)'!$E$17:$O$17,0)),0)</f>
        <v>0</v>
      </c>
      <c r="DSF8" s="878">
        <f>IFERROR(INDEX('РП (ЛК 2.0)'!$E$26:$O$26,1,MATCH('Основной лист'!DSF$7,'РП (ЛК 2.0)'!$E$17:$O$17,0)),0)</f>
        <v>0</v>
      </c>
      <c r="DSG8" s="878">
        <f>IFERROR(INDEX('РП (ЛК 2.0)'!$E$26:$O$26,1,MATCH('Основной лист'!DSG$7,'РП (ЛК 2.0)'!$E$17:$O$17,0)),0)</f>
        <v>0</v>
      </c>
      <c r="DSH8" s="878">
        <f>IFERROR(INDEX('РП (ЛК 2.0)'!$E$26:$O$26,1,MATCH('Основной лист'!DSH$7,'РП (ЛК 2.0)'!$E$17:$O$17,0)),0)</f>
        <v>0</v>
      </c>
      <c r="DSI8" s="878">
        <f>IFERROR(INDEX('РП (ЛК 2.0)'!$E$26:$O$26,1,MATCH('Основной лист'!DSI$7,'РП (ЛК 2.0)'!$E$17:$O$17,0)),0)</f>
        <v>0</v>
      </c>
      <c r="DSJ8" s="878">
        <f>IFERROR(INDEX('РП (ЛК 2.0)'!$E$26:$O$26,1,MATCH('Основной лист'!DSJ$7,'РП (ЛК 2.0)'!$E$17:$O$17,0)),0)</f>
        <v>0</v>
      </c>
      <c r="DSK8" s="878">
        <f>IFERROR(INDEX('РП (ЛК 2.0)'!$E$26:$O$26,1,MATCH('Основной лист'!DSK$7,'РП (ЛК 2.0)'!$E$17:$O$17,0)),0)</f>
        <v>0</v>
      </c>
      <c r="DSL8" s="878">
        <f>IFERROR(INDEX('РП (ЛК 2.0)'!$E$26:$O$26,1,MATCH('Основной лист'!DSL$7,'РП (ЛК 2.0)'!$E$17:$O$17,0)),0)</f>
        <v>0</v>
      </c>
      <c r="DSM8" s="878">
        <f>IFERROR(INDEX('РП (ЛК 2.0)'!$E$26:$O$26,1,MATCH('Основной лист'!DSM$7,'РП (ЛК 2.0)'!$E$17:$O$17,0)),0)</f>
        <v>0</v>
      </c>
      <c r="DSN8" s="878">
        <f>IFERROR(INDEX('РП (ЛК 2.0)'!$E$26:$O$26,1,MATCH('Основной лист'!DSN$7,'РП (ЛК 2.0)'!$E$17:$O$17,0)),0)</f>
        <v>0</v>
      </c>
      <c r="DSO8" s="878">
        <f>IFERROR(INDEX('РП (ЛК 2.0)'!$E$26:$O$26,1,MATCH('Основной лист'!DSO$7,'РП (ЛК 2.0)'!$E$17:$O$17,0)),0)</f>
        <v>0</v>
      </c>
      <c r="DSP8" s="878">
        <f>IFERROR(INDEX('РП (ЛК 2.0)'!$E$26:$O$26,1,MATCH('Основной лист'!DSP$7,'РП (ЛК 2.0)'!$E$17:$O$17,0)),0)</f>
        <v>0</v>
      </c>
      <c r="DSQ8" s="878">
        <f>IFERROR(INDEX('РП (ЛК 2.0)'!$E$26:$O$26,1,MATCH('Основной лист'!DSQ$7,'РП (ЛК 2.0)'!$E$17:$O$17,0)),0)</f>
        <v>0</v>
      </c>
      <c r="DSR8" s="878">
        <f>IFERROR(INDEX('РП (ЛК 2.0)'!$E$26:$O$26,1,MATCH('Основной лист'!DSR$7,'РП (ЛК 2.0)'!$E$17:$O$17,0)),0)</f>
        <v>0</v>
      </c>
      <c r="DSS8" s="878">
        <f>IFERROR(INDEX('РП (ЛК 2.0)'!$E$26:$O$26,1,MATCH('Основной лист'!DSS$7,'РП (ЛК 2.0)'!$E$17:$O$17,0)),0)</f>
        <v>0</v>
      </c>
      <c r="DST8" s="878">
        <f>IFERROR(INDEX('РП (ЛК 2.0)'!$E$26:$O$26,1,MATCH('Основной лист'!DST$7,'РП (ЛК 2.0)'!$E$17:$O$17,0)),0)</f>
        <v>0</v>
      </c>
      <c r="DSU8" s="878">
        <f>IFERROR(INDEX('РП (ЛК 2.0)'!$E$26:$O$26,1,MATCH('Основной лист'!DSU$7,'РП (ЛК 2.0)'!$E$17:$O$17,0)),0)</f>
        <v>0</v>
      </c>
      <c r="DSV8" s="878">
        <f>IFERROR(INDEX('РП (ЛК 2.0)'!$E$26:$O$26,1,MATCH('Основной лист'!DSV$7,'РП (ЛК 2.0)'!$E$17:$O$17,0)),0)</f>
        <v>0</v>
      </c>
      <c r="DSW8" s="878">
        <f>IFERROR(INDEX('РП (ЛК 2.0)'!$E$26:$O$26,1,MATCH('Основной лист'!DSW$7,'РП (ЛК 2.0)'!$E$17:$O$17,0)),0)</f>
        <v>0</v>
      </c>
      <c r="DSX8" s="878">
        <f>IFERROR(INDEX('РП (ЛК 2.0)'!$E$26:$O$26,1,MATCH('Основной лист'!DSX$7,'РП (ЛК 2.0)'!$E$17:$O$17,0)),0)</f>
        <v>0</v>
      </c>
      <c r="DSY8" s="878">
        <f>IFERROR(INDEX('РП (ЛК 2.0)'!$E$26:$O$26,1,MATCH('Основной лист'!DSY$7,'РП (ЛК 2.0)'!$E$17:$O$17,0)),0)</f>
        <v>0</v>
      </c>
      <c r="DSZ8" s="878">
        <f>IFERROR(INDEX('РП (ЛК 2.0)'!$E$26:$O$26,1,MATCH('Основной лист'!DSZ$7,'РП (ЛК 2.0)'!$E$17:$O$17,0)),0)</f>
        <v>0</v>
      </c>
      <c r="DTA8" s="878">
        <f>IFERROR(INDEX('РП (ЛК 2.0)'!$E$26:$O$26,1,MATCH('Основной лист'!DTA$7,'РП (ЛК 2.0)'!$E$17:$O$17,0)),0)</f>
        <v>0</v>
      </c>
      <c r="DTB8" s="878">
        <f>IFERROR(INDEX('РП (ЛК 2.0)'!$E$26:$O$26,1,MATCH('Основной лист'!DTB$7,'РП (ЛК 2.0)'!$E$17:$O$17,0)),0)</f>
        <v>0</v>
      </c>
      <c r="DTC8" s="878">
        <f>IFERROR(INDEX('РП (ЛК 2.0)'!$E$26:$O$26,1,MATCH('Основной лист'!DTC$7,'РП (ЛК 2.0)'!$E$17:$O$17,0)),0)</f>
        <v>0</v>
      </c>
      <c r="DTD8" s="878">
        <f>IFERROR(INDEX('РП (ЛК 2.0)'!$E$26:$O$26,1,MATCH('Основной лист'!DTD$7,'РП (ЛК 2.0)'!$E$17:$O$17,0)),0)</f>
        <v>0</v>
      </c>
      <c r="DTE8" s="878">
        <f>IFERROR(INDEX('РП (ЛК 2.0)'!$E$26:$O$26,1,MATCH('Основной лист'!DTE$7,'РП (ЛК 2.0)'!$E$17:$O$17,0)),0)</f>
        <v>0</v>
      </c>
      <c r="DTF8" s="878">
        <f>IFERROR(INDEX('РП (ЛК 2.0)'!$E$26:$O$26,1,MATCH('Основной лист'!DTF$7,'РП (ЛК 2.0)'!$E$17:$O$17,0)),0)</f>
        <v>0</v>
      </c>
      <c r="DTG8" s="878">
        <f>IFERROR(INDEX('РП (ЛК 2.0)'!$E$26:$O$26,1,MATCH('Основной лист'!DTG$7,'РП (ЛК 2.0)'!$E$17:$O$17,0)),0)</f>
        <v>0</v>
      </c>
      <c r="DTH8" s="878">
        <f>IFERROR(INDEX('РП (ЛК 2.0)'!$E$26:$O$26,1,MATCH('Основной лист'!DTH$7,'РП (ЛК 2.0)'!$E$17:$O$17,0)),0)</f>
        <v>0</v>
      </c>
      <c r="DTI8" s="878">
        <f>IFERROR(INDEX('РП (ЛК 2.0)'!$E$26:$O$26,1,MATCH('Основной лист'!DTI$7,'РП (ЛК 2.0)'!$E$17:$O$17,0)),0)</f>
        <v>0</v>
      </c>
      <c r="DTJ8" s="878">
        <f>IFERROR(INDEX('РП (ЛК 2.0)'!$E$26:$O$26,1,MATCH('Основной лист'!DTJ$7,'РП (ЛК 2.0)'!$E$17:$O$17,0)),0)</f>
        <v>0</v>
      </c>
      <c r="DTK8" s="878">
        <f>IFERROR(INDEX('РП (ЛК 2.0)'!$E$26:$O$26,1,MATCH('Основной лист'!DTK$7,'РП (ЛК 2.0)'!$E$17:$O$17,0)),0)</f>
        <v>0</v>
      </c>
      <c r="DTL8" s="878">
        <f>IFERROR(INDEX('РП (ЛК 2.0)'!$E$26:$O$26,1,MATCH('Основной лист'!DTL$7,'РП (ЛК 2.0)'!$E$17:$O$17,0)),0)</f>
        <v>0</v>
      </c>
      <c r="DTM8" s="878">
        <f>IFERROR(INDEX('РП (ЛК 2.0)'!$E$26:$O$26,1,MATCH('Основной лист'!DTM$7,'РП (ЛК 2.0)'!$E$17:$O$17,0)),0)</f>
        <v>0</v>
      </c>
      <c r="DTN8" s="878">
        <f>IFERROR(INDEX('РП (ЛК 2.0)'!$E$26:$O$26,1,MATCH('Основной лист'!DTN$7,'РП (ЛК 2.0)'!$E$17:$O$17,0)),0)</f>
        <v>0</v>
      </c>
      <c r="DTO8" s="878">
        <f>IFERROR(INDEX('РП (ЛК 2.0)'!$E$26:$O$26,1,MATCH('Основной лист'!DTO$7,'РП (ЛК 2.0)'!$E$17:$O$17,0)),0)</f>
        <v>0</v>
      </c>
      <c r="DTP8" s="878">
        <f>IFERROR(INDEX('РП (ЛК 2.0)'!$E$26:$O$26,1,MATCH('Основной лист'!DTP$7,'РП (ЛК 2.0)'!$E$17:$O$17,0)),0)</f>
        <v>0</v>
      </c>
      <c r="DTQ8" s="878">
        <f>IFERROR(INDEX('РП (ЛК 2.0)'!$E$26:$O$26,1,MATCH('Основной лист'!DTQ$7,'РП (ЛК 2.0)'!$E$17:$O$17,0)),0)</f>
        <v>0</v>
      </c>
      <c r="DTR8" s="878">
        <f>IFERROR(INDEX('РП (ЛК 2.0)'!$E$26:$O$26,1,MATCH('Основной лист'!DTR$7,'РП (ЛК 2.0)'!$E$17:$O$17,0)),0)</f>
        <v>0</v>
      </c>
      <c r="DTS8" s="878">
        <f>IFERROR(INDEX('РП (ЛК 2.0)'!$E$26:$O$26,1,MATCH('Основной лист'!DTS$7,'РП (ЛК 2.0)'!$E$17:$O$17,0)),0)</f>
        <v>0</v>
      </c>
      <c r="DTT8" s="878">
        <f>IFERROR(INDEX('РП (ЛК 2.0)'!$E$26:$O$26,1,MATCH('Основной лист'!DTT$7,'РП (ЛК 2.0)'!$E$17:$O$17,0)),0)</f>
        <v>0</v>
      </c>
      <c r="DTU8" s="878">
        <f>IFERROR(INDEX('РП (ЛК 2.0)'!$E$26:$O$26,1,MATCH('Основной лист'!DTU$7,'РП (ЛК 2.0)'!$E$17:$O$17,0)),0)</f>
        <v>0</v>
      </c>
      <c r="DTV8" s="878">
        <f>IFERROR(INDEX('РП (ЛК 2.0)'!$E$26:$O$26,1,MATCH('Основной лист'!DTV$7,'РП (ЛК 2.0)'!$E$17:$O$17,0)),0)</f>
        <v>0</v>
      </c>
      <c r="DTW8" s="878">
        <f>IFERROR(INDEX('РП (ЛК 2.0)'!$E$26:$O$26,1,MATCH('Основной лист'!DTW$7,'РП (ЛК 2.0)'!$E$17:$O$17,0)),0)</f>
        <v>0</v>
      </c>
      <c r="DTX8" s="878">
        <f>IFERROR(INDEX('РП (ЛК 2.0)'!$E$26:$O$26,1,MATCH('Основной лист'!DTX$7,'РП (ЛК 2.0)'!$E$17:$O$17,0)),0)</f>
        <v>0</v>
      </c>
      <c r="DTY8" s="878">
        <f>IFERROR(INDEX('РП (ЛК 2.0)'!$E$26:$O$26,1,MATCH('Основной лист'!DTY$7,'РП (ЛК 2.0)'!$E$17:$O$17,0)),0)</f>
        <v>0</v>
      </c>
      <c r="DTZ8" s="878">
        <f>IFERROR(INDEX('РП (ЛК 2.0)'!$E$26:$O$26,1,MATCH('Основной лист'!DTZ$7,'РП (ЛК 2.0)'!$E$17:$O$17,0)),0)</f>
        <v>0</v>
      </c>
      <c r="DUA8" s="878">
        <f>IFERROR(INDEX('РП (ЛК 2.0)'!$E$26:$O$26,1,MATCH('Основной лист'!DUA$7,'РП (ЛК 2.0)'!$E$17:$O$17,0)),0)</f>
        <v>0</v>
      </c>
      <c r="DUB8" s="878">
        <f>IFERROR(INDEX('РП (ЛК 2.0)'!$E$26:$O$26,1,MATCH('Основной лист'!DUB$7,'РП (ЛК 2.0)'!$E$17:$O$17,0)),0)</f>
        <v>0</v>
      </c>
      <c r="DUC8" s="878">
        <f>IFERROR(INDEX('РП (ЛК 2.0)'!$E$26:$O$26,1,MATCH('Основной лист'!DUC$7,'РП (ЛК 2.0)'!$E$17:$O$17,0)),0)</f>
        <v>0</v>
      </c>
      <c r="DUD8" s="878">
        <f>IFERROR(INDEX('РП (ЛК 2.0)'!$E$26:$O$26,1,MATCH('Основной лист'!DUD$7,'РП (ЛК 2.0)'!$E$17:$O$17,0)),0)</f>
        <v>0</v>
      </c>
      <c r="DUE8" s="878">
        <f>IFERROR(INDEX('РП (ЛК 2.0)'!$E$26:$O$26,1,MATCH('Основной лист'!DUE$7,'РП (ЛК 2.0)'!$E$17:$O$17,0)),0)</f>
        <v>0</v>
      </c>
      <c r="DUF8" s="878">
        <f>IFERROR(INDEX('РП (ЛК 2.0)'!$E$26:$O$26,1,MATCH('Основной лист'!DUF$7,'РП (ЛК 2.0)'!$E$17:$O$17,0)),0)</f>
        <v>0</v>
      </c>
      <c r="DUG8" s="878">
        <f>IFERROR(INDEX('РП (ЛК 2.0)'!$E$26:$O$26,1,MATCH('Основной лист'!DUG$7,'РП (ЛК 2.0)'!$E$17:$O$17,0)),0)</f>
        <v>0</v>
      </c>
      <c r="DUH8" s="878">
        <f>IFERROR(INDEX('РП (ЛК 2.0)'!$E$26:$O$26,1,MATCH('Основной лист'!DUH$7,'РП (ЛК 2.0)'!$E$17:$O$17,0)),0)</f>
        <v>0</v>
      </c>
      <c r="DUI8" s="878">
        <f>IFERROR(INDEX('РП (ЛК 2.0)'!$E$26:$O$26,1,MATCH('Основной лист'!DUI$7,'РП (ЛК 2.0)'!$E$17:$O$17,0)),0)</f>
        <v>0</v>
      </c>
      <c r="DUJ8" s="878">
        <f>IFERROR(INDEX('РП (ЛК 2.0)'!$E$26:$O$26,1,MATCH('Основной лист'!DUJ$7,'РП (ЛК 2.0)'!$E$17:$O$17,0)),0)</f>
        <v>0</v>
      </c>
      <c r="DUK8" s="878">
        <f>IFERROR(INDEX('РП (ЛК 2.0)'!$E$26:$O$26,1,MATCH('Основной лист'!DUK$7,'РП (ЛК 2.0)'!$E$17:$O$17,0)),0)</f>
        <v>0</v>
      </c>
      <c r="DUL8" s="878">
        <f>IFERROR(INDEX('РП (ЛК 2.0)'!$E$26:$O$26,1,MATCH('Основной лист'!DUL$7,'РП (ЛК 2.0)'!$E$17:$O$17,0)),0)</f>
        <v>0</v>
      </c>
      <c r="DUM8" s="878">
        <f>IFERROR(INDEX('РП (ЛК 2.0)'!$E$26:$O$26,1,MATCH('Основной лист'!DUM$7,'РП (ЛК 2.0)'!$E$17:$O$17,0)),0)</f>
        <v>0</v>
      </c>
      <c r="DUN8" s="878">
        <f>IFERROR(INDEX('РП (ЛК 2.0)'!$E$26:$O$26,1,MATCH('Основной лист'!DUN$7,'РП (ЛК 2.0)'!$E$17:$O$17,0)),0)</f>
        <v>0</v>
      </c>
      <c r="DUO8" s="878">
        <f>IFERROR(INDEX('РП (ЛК 2.0)'!$E$26:$O$26,1,MATCH('Основной лист'!DUO$7,'РП (ЛК 2.0)'!$E$17:$O$17,0)),0)</f>
        <v>0</v>
      </c>
      <c r="DUP8" s="878">
        <f>IFERROR(INDEX('РП (ЛК 2.0)'!$E$26:$O$26,1,MATCH('Основной лист'!DUP$7,'РП (ЛК 2.0)'!$E$17:$O$17,0)),0)</f>
        <v>0</v>
      </c>
      <c r="DUQ8" s="878">
        <f>IFERROR(INDEX('РП (ЛК 2.0)'!$E$26:$O$26,1,MATCH('Основной лист'!DUQ$7,'РП (ЛК 2.0)'!$E$17:$O$17,0)),0)</f>
        <v>0</v>
      </c>
      <c r="DUR8" s="878">
        <f>IFERROR(INDEX('РП (ЛК 2.0)'!$E$26:$O$26,1,MATCH('Основной лист'!DUR$7,'РП (ЛК 2.0)'!$E$17:$O$17,0)),0)</f>
        <v>0</v>
      </c>
      <c r="DUS8" s="878">
        <f>IFERROR(INDEX('РП (ЛК 2.0)'!$E$26:$O$26,1,MATCH('Основной лист'!DUS$7,'РП (ЛК 2.0)'!$E$17:$O$17,0)),0)</f>
        <v>0</v>
      </c>
      <c r="DUT8" s="878">
        <f>IFERROR(INDEX('РП (ЛК 2.0)'!$E$26:$O$26,1,MATCH('Основной лист'!DUT$7,'РП (ЛК 2.0)'!$E$17:$O$17,0)),0)</f>
        <v>0</v>
      </c>
      <c r="DUU8" s="878">
        <f>IFERROR(INDEX('РП (ЛК 2.0)'!$E$26:$O$26,1,MATCH('Основной лист'!DUU$7,'РП (ЛК 2.0)'!$E$17:$O$17,0)),0)</f>
        <v>0</v>
      </c>
      <c r="DUV8" s="878">
        <f>IFERROR(INDEX('РП (ЛК 2.0)'!$E$26:$O$26,1,MATCH('Основной лист'!DUV$7,'РП (ЛК 2.0)'!$E$17:$O$17,0)),0)</f>
        <v>0</v>
      </c>
      <c r="DUW8" s="878">
        <f>IFERROR(INDEX('РП (ЛК 2.0)'!$E$26:$O$26,1,MATCH('Основной лист'!DUW$7,'РП (ЛК 2.0)'!$E$17:$O$17,0)),0)</f>
        <v>0</v>
      </c>
      <c r="DUX8" s="878">
        <f>IFERROR(INDEX('РП (ЛК 2.0)'!$E$26:$O$26,1,MATCH('Основной лист'!DUX$7,'РП (ЛК 2.0)'!$E$17:$O$17,0)),0)</f>
        <v>0</v>
      </c>
      <c r="DUY8" s="878">
        <f>IFERROR(INDEX('РП (ЛК 2.0)'!$E$26:$O$26,1,MATCH('Основной лист'!DUY$7,'РП (ЛК 2.0)'!$E$17:$O$17,0)),0)</f>
        <v>0</v>
      </c>
      <c r="DUZ8" s="878">
        <f>IFERROR(INDEX('РП (ЛК 2.0)'!$E$26:$O$26,1,MATCH('Основной лист'!DUZ$7,'РП (ЛК 2.0)'!$E$17:$O$17,0)),0)</f>
        <v>0</v>
      </c>
      <c r="DVA8" s="878">
        <f>IFERROR(INDEX('РП (ЛК 2.0)'!$E$26:$O$26,1,MATCH('Основной лист'!DVA$7,'РП (ЛК 2.0)'!$E$17:$O$17,0)),0)</f>
        <v>0</v>
      </c>
      <c r="DVB8" s="878">
        <f>IFERROR(INDEX('РП (ЛК 2.0)'!$E$26:$O$26,1,MATCH('Основной лист'!DVB$7,'РП (ЛК 2.0)'!$E$17:$O$17,0)),0)</f>
        <v>0</v>
      </c>
      <c r="DVC8" s="878">
        <f>IFERROR(INDEX('РП (ЛК 2.0)'!$E$26:$O$26,1,MATCH('Основной лист'!DVC$7,'РП (ЛК 2.0)'!$E$17:$O$17,0)),0)</f>
        <v>0</v>
      </c>
      <c r="DVD8" s="878">
        <f>IFERROR(INDEX('РП (ЛК 2.0)'!$E$26:$O$26,1,MATCH('Основной лист'!DVD$7,'РП (ЛК 2.0)'!$E$17:$O$17,0)),0)</f>
        <v>0</v>
      </c>
      <c r="DVE8" s="878">
        <f>IFERROR(INDEX('РП (ЛК 2.0)'!$E$26:$O$26,1,MATCH('Основной лист'!DVE$7,'РП (ЛК 2.0)'!$E$17:$O$17,0)),0)</f>
        <v>0</v>
      </c>
      <c r="DVF8" s="878">
        <f>IFERROR(INDEX('РП (ЛК 2.0)'!$E$26:$O$26,1,MATCH('Основной лист'!DVF$7,'РП (ЛК 2.0)'!$E$17:$O$17,0)),0)</f>
        <v>0</v>
      </c>
      <c r="DVG8" s="878">
        <f>IFERROR(INDEX('РП (ЛК 2.0)'!$E$26:$O$26,1,MATCH('Основной лист'!DVG$7,'РП (ЛК 2.0)'!$E$17:$O$17,0)),0)</f>
        <v>0</v>
      </c>
      <c r="DVH8" s="878">
        <f>IFERROR(INDEX('РП (ЛК 2.0)'!$E$26:$O$26,1,MATCH('Основной лист'!DVH$7,'РП (ЛК 2.0)'!$E$17:$O$17,0)),0)</f>
        <v>0</v>
      </c>
      <c r="DVI8" s="878">
        <f>IFERROR(INDEX('РП (ЛК 2.0)'!$E$26:$O$26,1,MATCH('Основной лист'!DVI$7,'РП (ЛК 2.0)'!$E$17:$O$17,0)),0)</f>
        <v>0</v>
      </c>
      <c r="DVJ8" s="878">
        <f>IFERROR(INDEX('РП (ЛК 2.0)'!$E$26:$O$26,1,MATCH('Основной лист'!DVJ$7,'РП (ЛК 2.0)'!$E$17:$O$17,0)),0)</f>
        <v>0</v>
      </c>
      <c r="DVK8" s="878">
        <f>IFERROR(INDEX('РП (ЛК 2.0)'!$E$26:$O$26,1,MATCH('Основной лист'!DVK$7,'РП (ЛК 2.0)'!$E$17:$O$17,0)),0)</f>
        <v>0</v>
      </c>
      <c r="DVL8" s="878">
        <f>IFERROR(INDEX('РП (ЛК 2.0)'!$E$26:$O$26,1,MATCH('Основной лист'!DVL$7,'РП (ЛК 2.0)'!$E$17:$O$17,0)),0)</f>
        <v>0</v>
      </c>
      <c r="DVM8" s="878">
        <f>IFERROR(INDEX('РП (ЛК 2.0)'!$E$26:$O$26,1,MATCH('Основной лист'!DVM$7,'РП (ЛК 2.0)'!$E$17:$O$17,0)),0)</f>
        <v>0</v>
      </c>
      <c r="DVN8" s="878">
        <f>IFERROR(INDEX('РП (ЛК 2.0)'!$E$26:$O$26,1,MATCH('Основной лист'!DVN$7,'РП (ЛК 2.0)'!$E$17:$O$17,0)),0)</f>
        <v>0</v>
      </c>
      <c r="DVO8" s="878">
        <f>IFERROR(INDEX('РП (ЛК 2.0)'!$E$26:$O$26,1,MATCH('Основной лист'!DVO$7,'РП (ЛК 2.0)'!$E$17:$O$17,0)),0)</f>
        <v>0</v>
      </c>
      <c r="DVP8" s="878">
        <f>IFERROR(INDEX('РП (ЛК 2.0)'!$E$26:$O$26,1,MATCH('Основной лист'!DVP$7,'РП (ЛК 2.0)'!$E$17:$O$17,0)),0)</f>
        <v>0</v>
      </c>
      <c r="DVQ8" s="878">
        <f>IFERROR(INDEX('РП (ЛК 2.0)'!$E$26:$O$26,1,MATCH('Основной лист'!DVQ$7,'РП (ЛК 2.0)'!$E$17:$O$17,0)),0)</f>
        <v>0</v>
      </c>
      <c r="DVR8" s="878">
        <f>IFERROR(INDEX('РП (ЛК 2.0)'!$E$26:$O$26,1,MATCH('Основной лист'!DVR$7,'РП (ЛК 2.0)'!$E$17:$O$17,0)),0)</f>
        <v>0</v>
      </c>
      <c r="DVS8" s="878">
        <f>IFERROR(INDEX('РП (ЛК 2.0)'!$E$26:$O$26,1,MATCH('Основной лист'!DVS$7,'РП (ЛК 2.0)'!$E$17:$O$17,0)),0)</f>
        <v>0</v>
      </c>
      <c r="DVT8" s="878">
        <f>IFERROR(INDEX('РП (ЛК 2.0)'!$E$26:$O$26,1,MATCH('Основной лист'!DVT$7,'РП (ЛК 2.0)'!$E$17:$O$17,0)),0)</f>
        <v>0</v>
      </c>
      <c r="DVU8" s="878">
        <f>IFERROR(INDEX('РП (ЛК 2.0)'!$E$26:$O$26,1,MATCH('Основной лист'!DVU$7,'РП (ЛК 2.0)'!$E$17:$O$17,0)),0)</f>
        <v>0</v>
      </c>
      <c r="DVV8" s="878">
        <f>IFERROR(INDEX('РП (ЛК 2.0)'!$E$26:$O$26,1,MATCH('Основной лист'!DVV$7,'РП (ЛК 2.0)'!$E$17:$O$17,0)),0)</f>
        <v>0</v>
      </c>
      <c r="DVW8" s="878">
        <f>IFERROR(INDEX('РП (ЛК 2.0)'!$E$26:$O$26,1,MATCH('Основной лист'!DVW$7,'РП (ЛК 2.0)'!$E$17:$O$17,0)),0)</f>
        <v>0</v>
      </c>
      <c r="DVX8" s="878">
        <f>IFERROR(INDEX('РП (ЛК 2.0)'!$E$26:$O$26,1,MATCH('Основной лист'!DVX$7,'РП (ЛК 2.0)'!$E$17:$O$17,0)),0)</f>
        <v>0</v>
      </c>
      <c r="DVY8" s="878">
        <f>IFERROR(INDEX('РП (ЛК 2.0)'!$E$26:$O$26,1,MATCH('Основной лист'!DVY$7,'РП (ЛК 2.0)'!$E$17:$O$17,0)),0)</f>
        <v>0</v>
      </c>
      <c r="DVZ8" s="878">
        <f>IFERROR(INDEX('РП (ЛК 2.0)'!$E$26:$O$26,1,MATCH('Основной лист'!DVZ$7,'РП (ЛК 2.0)'!$E$17:$O$17,0)),0)</f>
        <v>0</v>
      </c>
      <c r="DWA8" s="878">
        <f>IFERROR(INDEX('РП (ЛК 2.0)'!$E$26:$O$26,1,MATCH('Основной лист'!DWA$7,'РП (ЛК 2.0)'!$E$17:$O$17,0)),0)</f>
        <v>0</v>
      </c>
      <c r="DWB8" s="878">
        <f>IFERROR(INDEX('РП (ЛК 2.0)'!$E$26:$O$26,1,MATCH('Основной лист'!DWB$7,'РП (ЛК 2.0)'!$E$17:$O$17,0)),0)</f>
        <v>0</v>
      </c>
      <c r="DWC8" s="878">
        <f>IFERROR(INDEX('РП (ЛК 2.0)'!$E$26:$O$26,1,MATCH('Основной лист'!DWC$7,'РП (ЛК 2.0)'!$E$17:$O$17,0)),0)</f>
        <v>0</v>
      </c>
      <c r="DWD8" s="878">
        <f>IFERROR(INDEX('РП (ЛК 2.0)'!$E$26:$O$26,1,MATCH('Основной лист'!DWD$7,'РП (ЛК 2.0)'!$E$17:$O$17,0)),0)</f>
        <v>0</v>
      </c>
      <c r="DWE8" s="878">
        <f>IFERROR(INDEX('РП (ЛК 2.0)'!$E$26:$O$26,1,MATCH('Основной лист'!DWE$7,'РП (ЛК 2.0)'!$E$17:$O$17,0)),0)</f>
        <v>0</v>
      </c>
      <c r="DWF8" s="878">
        <f>IFERROR(INDEX('РП (ЛК 2.0)'!$E$26:$O$26,1,MATCH('Основной лист'!DWF$7,'РП (ЛК 2.0)'!$E$17:$O$17,0)),0)</f>
        <v>0</v>
      </c>
      <c r="DWG8" s="878">
        <f>IFERROR(INDEX('РП (ЛК 2.0)'!$E$26:$O$26,1,MATCH('Основной лист'!DWG$7,'РП (ЛК 2.0)'!$E$17:$O$17,0)),0)</f>
        <v>0</v>
      </c>
      <c r="DWH8" s="878">
        <f>IFERROR(INDEX('РП (ЛК 2.0)'!$E$26:$O$26,1,MATCH('Основной лист'!DWH$7,'РП (ЛК 2.0)'!$E$17:$O$17,0)),0)</f>
        <v>0</v>
      </c>
      <c r="DWI8" s="878">
        <f>IFERROR(INDEX('РП (ЛК 2.0)'!$E$26:$O$26,1,MATCH('Основной лист'!DWI$7,'РП (ЛК 2.0)'!$E$17:$O$17,0)),0)</f>
        <v>0</v>
      </c>
      <c r="DWJ8" s="878">
        <f>IFERROR(INDEX('РП (ЛК 2.0)'!$E$26:$O$26,1,MATCH('Основной лист'!DWJ$7,'РП (ЛК 2.0)'!$E$17:$O$17,0)),0)</f>
        <v>0</v>
      </c>
      <c r="DWK8" s="878">
        <f>IFERROR(INDEX('РП (ЛК 2.0)'!$E$26:$O$26,1,MATCH('Основной лист'!DWK$7,'РП (ЛК 2.0)'!$E$17:$O$17,0)),0)</f>
        <v>0</v>
      </c>
      <c r="DWL8" s="878">
        <f>IFERROR(INDEX('РП (ЛК 2.0)'!$E$26:$O$26,1,MATCH('Основной лист'!DWL$7,'РП (ЛК 2.0)'!$E$17:$O$17,0)),0)</f>
        <v>0</v>
      </c>
      <c r="DWM8" s="878">
        <f>IFERROR(INDEX('РП (ЛК 2.0)'!$E$26:$O$26,1,MATCH('Основной лист'!DWM$7,'РП (ЛК 2.0)'!$E$17:$O$17,0)),0)</f>
        <v>0</v>
      </c>
      <c r="DWN8" s="878">
        <f>IFERROR(INDEX('РП (ЛК 2.0)'!$E$26:$O$26,1,MATCH('Основной лист'!DWN$7,'РП (ЛК 2.0)'!$E$17:$O$17,0)),0)</f>
        <v>0</v>
      </c>
      <c r="DWO8" s="878">
        <f>IFERROR(INDEX('РП (ЛК 2.0)'!$E$26:$O$26,1,MATCH('Основной лист'!DWO$7,'РП (ЛК 2.0)'!$E$17:$O$17,0)),0)</f>
        <v>0</v>
      </c>
      <c r="DWP8" s="878">
        <f>IFERROR(INDEX('РП (ЛК 2.0)'!$E$26:$O$26,1,MATCH('Основной лист'!DWP$7,'РП (ЛК 2.0)'!$E$17:$O$17,0)),0)</f>
        <v>0</v>
      </c>
      <c r="DWQ8" s="878">
        <f>IFERROR(INDEX('РП (ЛК 2.0)'!$E$26:$O$26,1,MATCH('Основной лист'!DWQ$7,'РП (ЛК 2.0)'!$E$17:$O$17,0)),0)</f>
        <v>0</v>
      </c>
      <c r="DWR8" s="878">
        <f>IFERROR(INDEX('РП (ЛК 2.0)'!$E$26:$O$26,1,MATCH('Основной лист'!DWR$7,'РП (ЛК 2.0)'!$E$17:$O$17,0)),0)</f>
        <v>0</v>
      </c>
      <c r="DWS8" s="878">
        <f>IFERROR(INDEX('РП (ЛК 2.0)'!$E$26:$O$26,1,MATCH('Основной лист'!DWS$7,'РП (ЛК 2.0)'!$E$17:$O$17,0)),0)</f>
        <v>0</v>
      </c>
      <c r="DWT8" s="878">
        <f>IFERROR(INDEX('РП (ЛК 2.0)'!$E$26:$O$26,1,MATCH('Основной лист'!DWT$7,'РП (ЛК 2.0)'!$E$17:$O$17,0)),0)</f>
        <v>0</v>
      </c>
      <c r="DWU8" s="878">
        <f>IFERROR(INDEX('РП (ЛК 2.0)'!$E$26:$O$26,1,MATCH('Основной лист'!DWU$7,'РП (ЛК 2.0)'!$E$17:$O$17,0)),0)</f>
        <v>0</v>
      </c>
      <c r="DWV8" s="878">
        <f>IFERROR(INDEX('РП (ЛК 2.0)'!$E$26:$O$26,1,MATCH('Основной лист'!DWV$7,'РП (ЛК 2.0)'!$E$17:$O$17,0)),0)</f>
        <v>0</v>
      </c>
      <c r="DWW8" s="878">
        <f>IFERROR(INDEX('РП (ЛК 2.0)'!$E$26:$O$26,1,MATCH('Основной лист'!DWW$7,'РП (ЛК 2.0)'!$E$17:$O$17,0)),0)</f>
        <v>0</v>
      </c>
      <c r="DWX8" s="878">
        <f>IFERROR(INDEX('РП (ЛК 2.0)'!$E$26:$O$26,1,MATCH('Основной лист'!DWX$7,'РП (ЛК 2.0)'!$E$17:$O$17,0)),0)</f>
        <v>0</v>
      </c>
      <c r="DWY8" s="878">
        <f>IFERROR(INDEX('РП (ЛК 2.0)'!$E$26:$O$26,1,MATCH('Основной лист'!DWY$7,'РП (ЛК 2.0)'!$E$17:$O$17,0)),0)</f>
        <v>0</v>
      </c>
      <c r="DWZ8" s="878">
        <f>IFERROR(INDEX('РП (ЛК 2.0)'!$E$26:$O$26,1,MATCH('Основной лист'!DWZ$7,'РП (ЛК 2.0)'!$E$17:$O$17,0)),0)</f>
        <v>0</v>
      </c>
      <c r="DXA8" s="878">
        <f>IFERROR(INDEX('РП (ЛК 2.0)'!$E$26:$O$26,1,MATCH('Основной лист'!DXA$7,'РП (ЛК 2.0)'!$E$17:$O$17,0)),0)</f>
        <v>0</v>
      </c>
      <c r="DXB8" s="878">
        <f>IFERROR(INDEX('РП (ЛК 2.0)'!$E$26:$O$26,1,MATCH('Основной лист'!DXB$7,'РП (ЛК 2.0)'!$E$17:$O$17,0)),0)</f>
        <v>0</v>
      </c>
      <c r="DXC8" s="878">
        <f>IFERROR(INDEX('РП (ЛК 2.0)'!$E$26:$O$26,1,MATCH('Основной лист'!DXC$7,'РП (ЛК 2.0)'!$E$17:$O$17,0)),0)</f>
        <v>0</v>
      </c>
      <c r="DXD8" s="878">
        <f>IFERROR(INDEX('РП (ЛК 2.0)'!$E$26:$O$26,1,MATCH('Основной лист'!DXD$7,'РП (ЛК 2.0)'!$E$17:$O$17,0)),0)</f>
        <v>0</v>
      </c>
      <c r="DXE8" s="878">
        <f>IFERROR(INDEX('РП (ЛК 2.0)'!$E$26:$O$26,1,MATCH('Основной лист'!DXE$7,'РП (ЛК 2.0)'!$E$17:$O$17,0)),0)</f>
        <v>0</v>
      </c>
      <c r="DXF8" s="878">
        <f>IFERROR(INDEX('РП (ЛК 2.0)'!$E$26:$O$26,1,MATCH('Основной лист'!DXF$7,'РП (ЛК 2.0)'!$E$17:$O$17,0)),0)</f>
        <v>0</v>
      </c>
      <c r="DXG8" s="878">
        <f>IFERROR(INDEX('РП (ЛК 2.0)'!$E$26:$O$26,1,MATCH('Основной лист'!DXG$7,'РП (ЛК 2.0)'!$E$17:$O$17,0)),0)</f>
        <v>0</v>
      </c>
      <c r="DXH8" s="878">
        <f>IFERROR(INDEX('РП (ЛК 2.0)'!$E$26:$O$26,1,MATCH('Основной лист'!DXH$7,'РП (ЛК 2.0)'!$E$17:$O$17,0)),0)</f>
        <v>0</v>
      </c>
      <c r="DXI8" s="878">
        <f>IFERROR(INDEX('РП (ЛК 2.0)'!$E$26:$O$26,1,MATCH('Основной лист'!DXI$7,'РП (ЛК 2.0)'!$E$17:$O$17,0)),0)</f>
        <v>0</v>
      </c>
      <c r="DXJ8" s="878">
        <f>IFERROR(INDEX('РП (ЛК 2.0)'!$E$26:$O$26,1,MATCH('Основной лист'!DXJ$7,'РП (ЛК 2.0)'!$E$17:$O$17,0)),0)</f>
        <v>0</v>
      </c>
      <c r="DXK8" s="878">
        <f>IFERROR(INDEX('РП (ЛК 2.0)'!$E$26:$O$26,1,MATCH('Основной лист'!DXK$7,'РП (ЛК 2.0)'!$E$17:$O$17,0)),0)</f>
        <v>0</v>
      </c>
      <c r="DXL8" s="878">
        <f>IFERROR(INDEX('РП (ЛК 2.0)'!$E$26:$O$26,1,MATCH('Основной лист'!DXL$7,'РП (ЛК 2.0)'!$E$17:$O$17,0)),0)</f>
        <v>0</v>
      </c>
      <c r="DXM8" s="878">
        <f>IFERROR(INDEX('РП (ЛК 2.0)'!$E$26:$O$26,1,MATCH('Основной лист'!DXM$7,'РП (ЛК 2.0)'!$E$17:$O$17,0)),0)</f>
        <v>0</v>
      </c>
      <c r="DXN8" s="878">
        <f>IFERROR(INDEX('РП (ЛК 2.0)'!$E$26:$O$26,1,MATCH('Основной лист'!DXN$7,'РП (ЛК 2.0)'!$E$17:$O$17,0)),0)</f>
        <v>0</v>
      </c>
      <c r="DXO8" s="878">
        <f>IFERROR(INDEX('РП (ЛК 2.0)'!$E$26:$O$26,1,MATCH('Основной лист'!DXO$7,'РП (ЛК 2.0)'!$E$17:$O$17,0)),0)</f>
        <v>0</v>
      </c>
      <c r="DXP8" s="878">
        <f>IFERROR(INDEX('РП (ЛК 2.0)'!$E$26:$O$26,1,MATCH('Основной лист'!DXP$7,'РП (ЛК 2.0)'!$E$17:$O$17,0)),0)</f>
        <v>0</v>
      </c>
      <c r="DXQ8" s="878">
        <f>IFERROR(INDEX('РП (ЛК 2.0)'!$E$26:$O$26,1,MATCH('Основной лист'!DXQ$7,'РП (ЛК 2.0)'!$E$17:$O$17,0)),0)</f>
        <v>0</v>
      </c>
      <c r="DXR8" s="878">
        <f>IFERROR(INDEX('РП (ЛК 2.0)'!$E$26:$O$26,1,MATCH('Основной лист'!DXR$7,'РП (ЛК 2.0)'!$E$17:$O$17,0)),0)</f>
        <v>0</v>
      </c>
      <c r="DXS8" s="878">
        <f>IFERROR(INDEX('РП (ЛК 2.0)'!$E$26:$O$26,1,MATCH('Основной лист'!DXS$7,'РП (ЛК 2.0)'!$E$17:$O$17,0)),0)</f>
        <v>0</v>
      </c>
      <c r="DXT8" s="878">
        <f>IFERROR(INDEX('РП (ЛК 2.0)'!$E$26:$O$26,1,MATCH('Основной лист'!DXT$7,'РП (ЛК 2.0)'!$E$17:$O$17,0)),0)</f>
        <v>0</v>
      </c>
      <c r="DXU8" s="878">
        <f>IFERROR(INDEX('РП (ЛК 2.0)'!$E$26:$O$26,1,MATCH('Основной лист'!DXU$7,'РП (ЛК 2.0)'!$E$17:$O$17,0)),0)</f>
        <v>0</v>
      </c>
      <c r="DXV8" s="878">
        <f>IFERROR(INDEX('РП (ЛК 2.0)'!$E$26:$O$26,1,MATCH('Основной лист'!DXV$7,'РП (ЛК 2.0)'!$E$17:$O$17,0)),0)</f>
        <v>0</v>
      </c>
      <c r="DXW8" s="878">
        <f>IFERROR(INDEX('РП (ЛК 2.0)'!$E$26:$O$26,1,MATCH('Основной лист'!DXW$7,'РП (ЛК 2.0)'!$E$17:$O$17,0)),0)</f>
        <v>0</v>
      </c>
      <c r="DXX8" s="878">
        <f>IFERROR(INDEX('РП (ЛК 2.0)'!$E$26:$O$26,1,MATCH('Основной лист'!DXX$7,'РП (ЛК 2.0)'!$E$17:$O$17,0)),0)</f>
        <v>0</v>
      </c>
      <c r="DXY8" s="878">
        <f>IFERROR(INDEX('РП (ЛК 2.0)'!$E$26:$O$26,1,MATCH('Основной лист'!DXY$7,'РП (ЛК 2.0)'!$E$17:$O$17,0)),0)</f>
        <v>0</v>
      </c>
      <c r="DXZ8" s="878">
        <f>IFERROR(INDEX('РП (ЛК 2.0)'!$E$26:$O$26,1,MATCH('Основной лист'!DXZ$7,'РП (ЛК 2.0)'!$E$17:$O$17,0)),0)</f>
        <v>0</v>
      </c>
      <c r="DYA8" s="878">
        <f>IFERROR(INDEX('РП (ЛК 2.0)'!$E$26:$O$26,1,MATCH('Основной лист'!DYA$7,'РП (ЛК 2.0)'!$E$17:$O$17,0)),0)</f>
        <v>0</v>
      </c>
      <c r="DYB8" s="878">
        <f>IFERROR(INDEX('РП (ЛК 2.0)'!$E$26:$O$26,1,MATCH('Основной лист'!DYB$7,'РП (ЛК 2.0)'!$E$17:$O$17,0)),0)</f>
        <v>0</v>
      </c>
      <c r="DYC8" s="878">
        <f>IFERROR(INDEX('РП (ЛК 2.0)'!$E$26:$O$26,1,MATCH('Основной лист'!DYC$7,'РП (ЛК 2.0)'!$E$17:$O$17,0)),0)</f>
        <v>0</v>
      </c>
      <c r="DYD8" s="878">
        <f>IFERROR(INDEX('РП (ЛК 2.0)'!$E$26:$O$26,1,MATCH('Основной лист'!DYD$7,'РП (ЛК 2.0)'!$E$17:$O$17,0)),0)</f>
        <v>0</v>
      </c>
      <c r="DYE8" s="878">
        <f>IFERROR(INDEX('РП (ЛК 2.0)'!$E$26:$O$26,1,MATCH('Основной лист'!DYE$7,'РП (ЛК 2.0)'!$E$17:$O$17,0)),0)</f>
        <v>0</v>
      </c>
      <c r="DYF8" s="878">
        <f>IFERROR(INDEX('РП (ЛК 2.0)'!$E$26:$O$26,1,MATCH('Основной лист'!DYF$7,'РП (ЛК 2.0)'!$E$17:$O$17,0)),0)</f>
        <v>0</v>
      </c>
      <c r="DYG8" s="878">
        <f>IFERROR(INDEX('РП (ЛК 2.0)'!$E$26:$O$26,1,MATCH('Основной лист'!DYG$7,'РП (ЛК 2.0)'!$E$17:$O$17,0)),0)</f>
        <v>0</v>
      </c>
      <c r="DYH8" s="878">
        <f>IFERROR(INDEX('РП (ЛК 2.0)'!$E$26:$O$26,1,MATCH('Основной лист'!DYH$7,'РП (ЛК 2.0)'!$E$17:$O$17,0)),0)</f>
        <v>0</v>
      </c>
      <c r="DYI8" s="878">
        <f>IFERROR(INDEX('РП (ЛК 2.0)'!$E$26:$O$26,1,MATCH('Основной лист'!DYI$7,'РП (ЛК 2.0)'!$E$17:$O$17,0)),0)</f>
        <v>0</v>
      </c>
      <c r="DYJ8" s="878">
        <f>IFERROR(INDEX('РП (ЛК 2.0)'!$E$26:$O$26,1,MATCH('Основной лист'!DYJ$7,'РП (ЛК 2.0)'!$E$17:$O$17,0)),0)</f>
        <v>0</v>
      </c>
      <c r="DYK8" s="878">
        <f>IFERROR(INDEX('РП (ЛК 2.0)'!$E$26:$O$26,1,MATCH('Основной лист'!DYK$7,'РП (ЛК 2.0)'!$E$17:$O$17,0)),0)</f>
        <v>0</v>
      </c>
      <c r="DYL8" s="878">
        <f>IFERROR(INDEX('РП (ЛК 2.0)'!$E$26:$O$26,1,MATCH('Основной лист'!DYL$7,'РП (ЛК 2.0)'!$E$17:$O$17,0)),0)</f>
        <v>0</v>
      </c>
      <c r="DYM8" s="878">
        <f>IFERROR(INDEX('РП (ЛК 2.0)'!$E$26:$O$26,1,MATCH('Основной лист'!DYM$7,'РП (ЛК 2.0)'!$E$17:$O$17,0)),0)</f>
        <v>0</v>
      </c>
      <c r="DYN8" s="878">
        <f>IFERROR(INDEX('РП (ЛК 2.0)'!$E$26:$O$26,1,MATCH('Основной лист'!DYN$7,'РП (ЛК 2.0)'!$E$17:$O$17,0)),0)</f>
        <v>0</v>
      </c>
      <c r="DYO8" s="878">
        <f>IFERROR(INDEX('РП (ЛК 2.0)'!$E$26:$O$26,1,MATCH('Основной лист'!DYO$7,'РП (ЛК 2.0)'!$E$17:$O$17,0)),0)</f>
        <v>0</v>
      </c>
      <c r="DYP8" s="878">
        <f>IFERROR(INDEX('РП (ЛК 2.0)'!$E$26:$O$26,1,MATCH('Основной лист'!DYP$7,'РП (ЛК 2.0)'!$E$17:$O$17,0)),0)</f>
        <v>0</v>
      </c>
      <c r="DYQ8" s="878">
        <f>IFERROR(INDEX('РП (ЛК 2.0)'!$E$26:$O$26,1,MATCH('Основной лист'!DYQ$7,'РП (ЛК 2.0)'!$E$17:$O$17,0)),0)</f>
        <v>0</v>
      </c>
      <c r="DYR8" s="878">
        <f>IFERROR(INDEX('РП (ЛК 2.0)'!$E$26:$O$26,1,MATCH('Основной лист'!DYR$7,'РП (ЛК 2.0)'!$E$17:$O$17,0)),0)</f>
        <v>0</v>
      </c>
      <c r="DYS8" s="878">
        <f>IFERROR(INDEX('РП (ЛК 2.0)'!$E$26:$O$26,1,MATCH('Основной лист'!DYS$7,'РП (ЛК 2.0)'!$E$17:$O$17,0)),0)</f>
        <v>0</v>
      </c>
      <c r="DYT8" s="878">
        <f>IFERROR(INDEX('РП (ЛК 2.0)'!$E$26:$O$26,1,MATCH('Основной лист'!DYT$7,'РП (ЛК 2.0)'!$E$17:$O$17,0)),0)</f>
        <v>0</v>
      </c>
      <c r="DYU8" s="878">
        <f>IFERROR(INDEX('РП (ЛК 2.0)'!$E$26:$O$26,1,MATCH('Основной лист'!DYU$7,'РП (ЛК 2.0)'!$E$17:$O$17,0)),0)</f>
        <v>0</v>
      </c>
      <c r="DYV8" s="878">
        <f>IFERROR(INDEX('РП (ЛК 2.0)'!$E$26:$O$26,1,MATCH('Основной лист'!DYV$7,'РП (ЛК 2.0)'!$E$17:$O$17,0)),0)</f>
        <v>0</v>
      </c>
      <c r="DYW8" s="878">
        <f>IFERROR(INDEX('РП (ЛК 2.0)'!$E$26:$O$26,1,MATCH('Основной лист'!DYW$7,'РП (ЛК 2.0)'!$E$17:$O$17,0)),0)</f>
        <v>0</v>
      </c>
      <c r="DYX8" s="878">
        <f>IFERROR(INDEX('РП (ЛК 2.0)'!$E$26:$O$26,1,MATCH('Основной лист'!DYX$7,'РП (ЛК 2.0)'!$E$17:$O$17,0)),0)</f>
        <v>0</v>
      </c>
      <c r="DYY8" s="878">
        <f>IFERROR(INDEX('РП (ЛК 2.0)'!$E$26:$O$26,1,MATCH('Основной лист'!DYY$7,'РП (ЛК 2.0)'!$E$17:$O$17,0)),0)</f>
        <v>0</v>
      </c>
      <c r="DYZ8" s="878">
        <f>IFERROR(INDEX('РП (ЛК 2.0)'!$E$26:$O$26,1,MATCH('Основной лист'!DYZ$7,'РП (ЛК 2.0)'!$E$17:$O$17,0)),0)</f>
        <v>0</v>
      </c>
      <c r="DZA8" s="878">
        <f>IFERROR(INDEX('РП (ЛК 2.0)'!$E$26:$O$26,1,MATCH('Основной лист'!DZA$7,'РП (ЛК 2.0)'!$E$17:$O$17,0)),0)</f>
        <v>0</v>
      </c>
      <c r="DZB8" s="878">
        <f>IFERROR(INDEX('РП (ЛК 2.0)'!$E$26:$O$26,1,MATCH('Основной лист'!DZB$7,'РП (ЛК 2.0)'!$E$17:$O$17,0)),0)</f>
        <v>0</v>
      </c>
      <c r="DZC8" s="878">
        <f>IFERROR(INDEX('РП (ЛК 2.0)'!$E$26:$O$26,1,MATCH('Основной лист'!DZC$7,'РП (ЛК 2.0)'!$E$17:$O$17,0)),0)</f>
        <v>0</v>
      </c>
      <c r="DZD8" s="878">
        <f>IFERROR(INDEX('РП (ЛК 2.0)'!$E$26:$O$26,1,MATCH('Основной лист'!DZD$7,'РП (ЛК 2.0)'!$E$17:$O$17,0)),0)</f>
        <v>0</v>
      </c>
      <c r="DZE8" s="878">
        <f>IFERROR(INDEX('РП (ЛК 2.0)'!$E$26:$O$26,1,MATCH('Основной лист'!DZE$7,'РП (ЛК 2.0)'!$E$17:$O$17,0)),0)</f>
        <v>0</v>
      </c>
      <c r="DZF8" s="878">
        <f>IFERROR(INDEX('РП (ЛК 2.0)'!$E$26:$O$26,1,MATCH('Основной лист'!DZF$7,'РП (ЛК 2.0)'!$E$17:$O$17,0)),0)</f>
        <v>0</v>
      </c>
      <c r="DZG8" s="878">
        <f>IFERROR(INDEX('РП (ЛК 2.0)'!$E$26:$O$26,1,MATCH('Основной лист'!DZG$7,'РП (ЛК 2.0)'!$E$17:$O$17,0)),0)</f>
        <v>0</v>
      </c>
      <c r="DZH8" s="878">
        <f>IFERROR(INDEX('РП (ЛК 2.0)'!$E$26:$O$26,1,MATCH('Основной лист'!DZH$7,'РП (ЛК 2.0)'!$E$17:$O$17,0)),0)</f>
        <v>0</v>
      </c>
      <c r="DZI8" s="878">
        <f>IFERROR(INDEX('РП (ЛК 2.0)'!$E$26:$O$26,1,MATCH('Основной лист'!DZI$7,'РП (ЛК 2.0)'!$E$17:$O$17,0)),0)</f>
        <v>0</v>
      </c>
      <c r="DZJ8" s="878">
        <f>IFERROR(INDEX('РП (ЛК 2.0)'!$E$26:$O$26,1,MATCH('Основной лист'!DZJ$7,'РП (ЛК 2.0)'!$E$17:$O$17,0)),0)</f>
        <v>0</v>
      </c>
      <c r="DZK8" s="878">
        <f>IFERROR(INDEX('РП (ЛК 2.0)'!$E$26:$O$26,1,MATCH('Основной лист'!DZK$7,'РП (ЛК 2.0)'!$E$17:$O$17,0)),0)</f>
        <v>0</v>
      </c>
      <c r="DZL8" s="878">
        <f>IFERROR(INDEX('РП (ЛК 2.0)'!$E$26:$O$26,1,MATCH('Основной лист'!DZL$7,'РП (ЛК 2.0)'!$E$17:$O$17,0)),0)</f>
        <v>0</v>
      </c>
      <c r="DZM8" s="878">
        <f>IFERROR(INDEX('РП (ЛК 2.0)'!$E$26:$O$26,1,MATCH('Основной лист'!DZM$7,'РП (ЛК 2.0)'!$E$17:$O$17,0)),0)</f>
        <v>0</v>
      </c>
      <c r="DZN8" s="878">
        <f>IFERROR(INDEX('РП (ЛК 2.0)'!$E$26:$O$26,1,MATCH('Основной лист'!DZN$7,'РП (ЛК 2.0)'!$E$17:$O$17,0)),0)</f>
        <v>0</v>
      </c>
      <c r="DZO8" s="878">
        <f>IFERROR(INDEX('РП (ЛК 2.0)'!$E$26:$O$26,1,MATCH('Основной лист'!DZO$7,'РП (ЛК 2.0)'!$E$17:$O$17,0)),0)</f>
        <v>0</v>
      </c>
      <c r="DZP8" s="878">
        <f>IFERROR(INDEX('РП (ЛК 2.0)'!$E$26:$O$26,1,MATCH('Основной лист'!DZP$7,'РП (ЛК 2.0)'!$E$17:$O$17,0)),0)</f>
        <v>0</v>
      </c>
      <c r="DZQ8" s="878">
        <f>IFERROR(INDEX('РП (ЛК 2.0)'!$E$26:$O$26,1,MATCH('Основной лист'!DZQ$7,'РП (ЛК 2.0)'!$E$17:$O$17,0)),0)</f>
        <v>0</v>
      </c>
      <c r="DZR8" s="878">
        <f>IFERROR(INDEX('РП (ЛК 2.0)'!$E$26:$O$26,1,MATCH('Основной лист'!DZR$7,'РП (ЛК 2.0)'!$E$17:$O$17,0)),0)</f>
        <v>0</v>
      </c>
      <c r="DZS8" s="878">
        <f>IFERROR(INDEX('РП (ЛК 2.0)'!$E$26:$O$26,1,MATCH('Основной лист'!DZS$7,'РП (ЛК 2.0)'!$E$17:$O$17,0)),0)</f>
        <v>0</v>
      </c>
      <c r="DZT8" s="878">
        <f>IFERROR(INDEX('РП (ЛК 2.0)'!$E$26:$O$26,1,MATCH('Основной лист'!DZT$7,'РП (ЛК 2.0)'!$E$17:$O$17,0)),0)</f>
        <v>0</v>
      </c>
      <c r="DZU8" s="878">
        <f>IFERROR(INDEX('РП (ЛК 2.0)'!$E$26:$O$26,1,MATCH('Основной лист'!DZU$7,'РП (ЛК 2.0)'!$E$17:$O$17,0)),0)</f>
        <v>0</v>
      </c>
      <c r="DZV8" s="878">
        <f>IFERROR(INDEX('РП (ЛК 2.0)'!$E$26:$O$26,1,MATCH('Основной лист'!DZV$7,'РП (ЛК 2.0)'!$E$17:$O$17,0)),0)</f>
        <v>0</v>
      </c>
      <c r="DZW8" s="878">
        <f>IFERROR(INDEX('РП (ЛК 2.0)'!$E$26:$O$26,1,MATCH('Основной лист'!DZW$7,'РП (ЛК 2.0)'!$E$17:$O$17,0)),0)</f>
        <v>0</v>
      </c>
      <c r="DZX8" s="878">
        <f>IFERROR(INDEX('РП (ЛК 2.0)'!$E$26:$O$26,1,MATCH('Основной лист'!DZX$7,'РП (ЛК 2.0)'!$E$17:$O$17,0)),0)</f>
        <v>0</v>
      </c>
      <c r="DZY8" s="878">
        <f>IFERROR(INDEX('РП (ЛК 2.0)'!$E$26:$O$26,1,MATCH('Основной лист'!DZY$7,'РП (ЛК 2.0)'!$E$17:$O$17,0)),0)</f>
        <v>0</v>
      </c>
      <c r="DZZ8" s="878">
        <f>IFERROR(INDEX('РП (ЛК 2.0)'!$E$26:$O$26,1,MATCH('Основной лист'!DZZ$7,'РП (ЛК 2.0)'!$E$17:$O$17,0)),0)</f>
        <v>0</v>
      </c>
      <c r="EAA8" s="878">
        <f>IFERROR(INDEX('РП (ЛК 2.0)'!$E$26:$O$26,1,MATCH('Основной лист'!EAA$7,'РП (ЛК 2.0)'!$E$17:$O$17,0)),0)</f>
        <v>0</v>
      </c>
      <c r="EAB8" s="878">
        <f>IFERROR(INDEX('РП (ЛК 2.0)'!$E$26:$O$26,1,MATCH('Основной лист'!EAB$7,'РП (ЛК 2.0)'!$E$17:$O$17,0)),0)</f>
        <v>0</v>
      </c>
      <c r="EAC8" s="878">
        <f>IFERROR(INDEX('РП (ЛК 2.0)'!$E$26:$O$26,1,MATCH('Основной лист'!EAC$7,'РП (ЛК 2.0)'!$E$17:$O$17,0)),0)</f>
        <v>0</v>
      </c>
      <c r="EAD8" s="878">
        <f>IFERROR(INDEX('РП (ЛК 2.0)'!$E$26:$O$26,1,MATCH('Основной лист'!EAD$7,'РП (ЛК 2.0)'!$E$17:$O$17,0)),0)</f>
        <v>0</v>
      </c>
      <c r="EAE8" s="878">
        <f>IFERROR(INDEX('РП (ЛК 2.0)'!$E$26:$O$26,1,MATCH('Основной лист'!EAE$7,'РП (ЛК 2.0)'!$E$17:$O$17,0)),0)</f>
        <v>0</v>
      </c>
      <c r="EAF8" s="878">
        <f>IFERROR(INDEX('РП (ЛК 2.0)'!$E$26:$O$26,1,MATCH('Основной лист'!EAF$7,'РП (ЛК 2.0)'!$E$17:$O$17,0)),0)</f>
        <v>0</v>
      </c>
      <c r="EAG8" s="878">
        <f>IFERROR(INDEX('РП (ЛК 2.0)'!$E$26:$O$26,1,MATCH('Основной лист'!EAG$7,'РП (ЛК 2.0)'!$E$17:$O$17,0)),0)</f>
        <v>0</v>
      </c>
      <c r="EAH8" s="878">
        <f>IFERROR(INDEX('РП (ЛК 2.0)'!$E$26:$O$26,1,MATCH('Основной лист'!EAH$7,'РП (ЛК 2.0)'!$E$17:$O$17,0)),0)</f>
        <v>0</v>
      </c>
      <c r="EAI8" s="878">
        <f>IFERROR(INDEX('РП (ЛК 2.0)'!$E$26:$O$26,1,MATCH('Основной лист'!EAI$7,'РП (ЛК 2.0)'!$E$17:$O$17,0)),0)</f>
        <v>0</v>
      </c>
      <c r="EAJ8" s="878">
        <f>IFERROR(INDEX('РП (ЛК 2.0)'!$E$26:$O$26,1,MATCH('Основной лист'!EAJ$7,'РП (ЛК 2.0)'!$E$17:$O$17,0)),0)</f>
        <v>0</v>
      </c>
      <c r="EAK8" s="878">
        <f>IFERROR(INDEX('РП (ЛК 2.0)'!$E$26:$O$26,1,MATCH('Основной лист'!EAK$7,'РП (ЛК 2.0)'!$E$17:$O$17,0)),0)</f>
        <v>0</v>
      </c>
      <c r="EAL8" s="878">
        <f>IFERROR(INDEX('РП (ЛК 2.0)'!$E$26:$O$26,1,MATCH('Основной лист'!EAL$7,'РП (ЛК 2.0)'!$E$17:$O$17,0)),0)</f>
        <v>0</v>
      </c>
      <c r="EAM8" s="878">
        <f>IFERROR(INDEX('РП (ЛК 2.0)'!$E$26:$O$26,1,MATCH('Основной лист'!EAM$7,'РП (ЛК 2.0)'!$E$17:$O$17,0)),0)</f>
        <v>0</v>
      </c>
      <c r="EAN8" s="878">
        <f>IFERROR(INDEX('РП (ЛК 2.0)'!$E$26:$O$26,1,MATCH('Основной лист'!EAN$7,'РП (ЛК 2.0)'!$E$17:$O$17,0)),0)</f>
        <v>0</v>
      </c>
      <c r="EAO8" s="878">
        <f>IFERROR(INDEX('РП (ЛК 2.0)'!$E$26:$O$26,1,MATCH('Основной лист'!EAO$7,'РП (ЛК 2.0)'!$E$17:$O$17,0)),0)</f>
        <v>0</v>
      </c>
      <c r="EAP8" s="878">
        <f>IFERROR(INDEX('РП (ЛК 2.0)'!$E$26:$O$26,1,MATCH('Основной лист'!EAP$7,'РП (ЛК 2.0)'!$E$17:$O$17,0)),0)</f>
        <v>0</v>
      </c>
      <c r="EAQ8" s="878">
        <f>IFERROR(INDEX('РП (ЛК 2.0)'!$E$26:$O$26,1,MATCH('Основной лист'!EAQ$7,'РП (ЛК 2.0)'!$E$17:$O$17,0)),0)</f>
        <v>0</v>
      </c>
      <c r="EAR8" s="878">
        <f>IFERROR(INDEX('РП (ЛК 2.0)'!$E$26:$O$26,1,MATCH('Основной лист'!EAR$7,'РП (ЛК 2.0)'!$E$17:$O$17,0)),0)</f>
        <v>0</v>
      </c>
      <c r="EAS8" s="878">
        <f>IFERROR(INDEX('РП (ЛК 2.0)'!$E$26:$O$26,1,MATCH('Основной лист'!EAS$7,'РП (ЛК 2.0)'!$E$17:$O$17,0)),0)</f>
        <v>0</v>
      </c>
      <c r="EAT8" s="878">
        <f>IFERROR(INDEX('РП (ЛК 2.0)'!$E$26:$O$26,1,MATCH('Основной лист'!EAT$7,'РП (ЛК 2.0)'!$E$17:$O$17,0)),0)</f>
        <v>0</v>
      </c>
      <c r="EAU8" s="878">
        <f>IFERROR(INDEX('РП (ЛК 2.0)'!$E$26:$O$26,1,MATCH('Основной лист'!EAU$7,'РП (ЛК 2.0)'!$E$17:$O$17,0)),0)</f>
        <v>0</v>
      </c>
      <c r="EAV8" s="878">
        <f>IFERROR(INDEX('РП (ЛК 2.0)'!$E$26:$O$26,1,MATCH('Основной лист'!EAV$7,'РП (ЛК 2.0)'!$E$17:$O$17,0)),0)</f>
        <v>0</v>
      </c>
      <c r="EAW8" s="878">
        <f>IFERROR(INDEX('РП (ЛК 2.0)'!$E$26:$O$26,1,MATCH('Основной лист'!EAW$7,'РП (ЛК 2.0)'!$E$17:$O$17,0)),0)</f>
        <v>0</v>
      </c>
      <c r="EAX8" s="878">
        <f>IFERROR(INDEX('РП (ЛК 2.0)'!$E$26:$O$26,1,MATCH('Основной лист'!EAX$7,'РП (ЛК 2.0)'!$E$17:$O$17,0)),0)</f>
        <v>0</v>
      </c>
      <c r="EAY8" s="878">
        <f>IFERROR(INDEX('РП (ЛК 2.0)'!$E$26:$O$26,1,MATCH('Основной лист'!EAY$7,'РП (ЛК 2.0)'!$E$17:$O$17,0)),0)</f>
        <v>0</v>
      </c>
      <c r="EAZ8" s="878">
        <f>IFERROR(INDEX('РП (ЛК 2.0)'!$E$26:$O$26,1,MATCH('Основной лист'!EAZ$7,'РП (ЛК 2.0)'!$E$17:$O$17,0)),0)</f>
        <v>0</v>
      </c>
      <c r="EBA8" s="878">
        <f>IFERROR(INDEX('РП (ЛК 2.0)'!$E$26:$O$26,1,MATCH('Основной лист'!EBA$7,'РП (ЛК 2.0)'!$E$17:$O$17,0)),0)</f>
        <v>0</v>
      </c>
      <c r="EBB8" s="878">
        <f>IFERROR(INDEX('РП (ЛК 2.0)'!$E$26:$O$26,1,MATCH('Основной лист'!EBB$7,'РП (ЛК 2.0)'!$E$17:$O$17,0)),0)</f>
        <v>0</v>
      </c>
      <c r="EBC8" s="878">
        <f>IFERROR(INDEX('РП (ЛК 2.0)'!$E$26:$O$26,1,MATCH('Основной лист'!EBC$7,'РП (ЛК 2.0)'!$E$17:$O$17,0)),0)</f>
        <v>0</v>
      </c>
      <c r="EBD8" s="878">
        <f>IFERROR(INDEX('РП (ЛК 2.0)'!$E$26:$O$26,1,MATCH('Основной лист'!EBD$7,'РП (ЛК 2.0)'!$E$17:$O$17,0)),0)</f>
        <v>0</v>
      </c>
      <c r="EBE8" s="878">
        <f>IFERROR(INDEX('РП (ЛК 2.0)'!$E$26:$O$26,1,MATCH('Основной лист'!EBE$7,'РП (ЛК 2.0)'!$E$17:$O$17,0)),0)</f>
        <v>0</v>
      </c>
      <c r="EBF8" s="878">
        <f>IFERROR(INDEX('РП (ЛК 2.0)'!$E$26:$O$26,1,MATCH('Основной лист'!EBF$7,'РП (ЛК 2.0)'!$E$17:$O$17,0)),0)</f>
        <v>0</v>
      </c>
      <c r="EBG8" s="878">
        <f>IFERROR(INDEX('РП (ЛК 2.0)'!$E$26:$O$26,1,MATCH('Основной лист'!EBG$7,'РП (ЛК 2.0)'!$E$17:$O$17,0)),0)</f>
        <v>0</v>
      </c>
      <c r="EBH8" s="878">
        <f>IFERROR(INDEX('РП (ЛК 2.0)'!$E$26:$O$26,1,MATCH('Основной лист'!EBH$7,'РП (ЛК 2.0)'!$E$17:$O$17,0)),0)</f>
        <v>0</v>
      </c>
      <c r="EBI8" s="878">
        <f>IFERROR(INDEX('РП (ЛК 2.0)'!$E$26:$O$26,1,MATCH('Основной лист'!EBI$7,'РП (ЛК 2.0)'!$E$17:$O$17,0)),0)</f>
        <v>0</v>
      </c>
      <c r="EBJ8" s="878">
        <f>IFERROR(INDEX('РП (ЛК 2.0)'!$E$26:$O$26,1,MATCH('Основной лист'!EBJ$7,'РП (ЛК 2.0)'!$E$17:$O$17,0)),0)</f>
        <v>0</v>
      </c>
      <c r="EBK8" s="878">
        <f>IFERROR(INDEX('РП (ЛК 2.0)'!$E$26:$O$26,1,MATCH('Основной лист'!EBK$7,'РП (ЛК 2.0)'!$E$17:$O$17,0)),0)</f>
        <v>0</v>
      </c>
      <c r="EBL8" s="878">
        <f>IFERROR(INDEX('РП (ЛК 2.0)'!$E$26:$O$26,1,MATCH('Основной лист'!EBL$7,'РП (ЛК 2.0)'!$E$17:$O$17,0)),0)</f>
        <v>0</v>
      </c>
      <c r="EBM8" s="878">
        <f>IFERROR(INDEX('РП (ЛК 2.0)'!$E$26:$O$26,1,MATCH('Основной лист'!EBM$7,'РП (ЛК 2.0)'!$E$17:$O$17,0)),0)</f>
        <v>0</v>
      </c>
      <c r="EBN8" s="878">
        <f>IFERROR(INDEX('РП (ЛК 2.0)'!$E$26:$O$26,1,MATCH('Основной лист'!EBN$7,'РП (ЛК 2.0)'!$E$17:$O$17,0)),0)</f>
        <v>0</v>
      </c>
      <c r="EBO8" s="878">
        <f>IFERROR(INDEX('РП (ЛК 2.0)'!$E$26:$O$26,1,MATCH('Основной лист'!EBO$7,'РП (ЛК 2.0)'!$E$17:$O$17,0)),0)</f>
        <v>0</v>
      </c>
      <c r="EBP8" s="878">
        <f>IFERROR(INDEX('РП (ЛК 2.0)'!$E$26:$O$26,1,MATCH('Основной лист'!EBP$7,'РП (ЛК 2.0)'!$E$17:$O$17,0)),0)</f>
        <v>0</v>
      </c>
      <c r="EBQ8" s="878">
        <f>IFERROR(INDEX('РП (ЛК 2.0)'!$E$26:$O$26,1,MATCH('Основной лист'!EBQ$7,'РП (ЛК 2.0)'!$E$17:$O$17,0)),0)</f>
        <v>0</v>
      </c>
      <c r="EBR8" s="878">
        <f>IFERROR(INDEX('РП (ЛК 2.0)'!$E$26:$O$26,1,MATCH('Основной лист'!EBR$7,'РП (ЛК 2.0)'!$E$17:$O$17,0)),0)</f>
        <v>0</v>
      </c>
      <c r="EBS8" s="878">
        <f>IFERROR(INDEX('РП (ЛК 2.0)'!$E$26:$O$26,1,MATCH('Основной лист'!EBS$7,'РП (ЛК 2.0)'!$E$17:$O$17,0)),0)</f>
        <v>0</v>
      </c>
      <c r="EBT8" s="878">
        <f>IFERROR(INDEX('РП (ЛК 2.0)'!$E$26:$O$26,1,MATCH('Основной лист'!EBT$7,'РП (ЛК 2.0)'!$E$17:$O$17,0)),0)</f>
        <v>0</v>
      </c>
      <c r="EBU8" s="878">
        <f>IFERROR(INDEX('РП (ЛК 2.0)'!$E$26:$O$26,1,MATCH('Основной лист'!EBU$7,'РП (ЛК 2.0)'!$E$17:$O$17,0)),0)</f>
        <v>0</v>
      </c>
      <c r="EBV8" s="878">
        <f>IFERROR(INDEX('РП (ЛК 2.0)'!$E$26:$O$26,1,MATCH('Основной лист'!EBV$7,'РП (ЛК 2.0)'!$E$17:$O$17,0)),0)</f>
        <v>0</v>
      </c>
      <c r="EBW8" s="878">
        <f>IFERROR(INDEX('РП (ЛК 2.0)'!$E$26:$O$26,1,MATCH('Основной лист'!EBW$7,'РП (ЛК 2.0)'!$E$17:$O$17,0)),0)</f>
        <v>0</v>
      </c>
      <c r="EBX8" s="878">
        <f>IFERROR(INDEX('РП (ЛК 2.0)'!$E$26:$O$26,1,MATCH('Основной лист'!EBX$7,'РП (ЛК 2.0)'!$E$17:$O$17,0)),0)</f>
        <v>0</v>
      </c>
      <c r="EBY8" s="878">
        <f>IFERROR(INDEX('РП (ЛК 2.0)'!$E$26:$O$26,1,MATCH('Основной лист'!EBY$7,'РП (ЛК 2.0)'!$E$17:$O$17,0)),0)</f>
        <v>0</v>
      </c>
      <c r="EBZ8" s="878">
        <f>IFERROR(INDEX('РП (ЛК 2.0)'!$E$26:$O$26,1,MATCH('Основной лист'!EBZ$7,'РП (ЛК 2.0)'!$E$17:$O$17,0)),0)</f>
        <v>0</v>
      </c>
      <c r="ECA8" s="878">
        <f>IFERROR(INDEX('РП (ЛК 2.0)'!$E$26:$O$26,1,MATCH('Основной лист'!ECA$7,'РП (ЛК 2.0)'!$E$17:$O$17,0)),0)</f>
        <v>0</v>
      </c>
      <c r="ECB8" s="878">
        <f>IFERROR(INDEX('РП (ЛК 2.0)'!$E$26:$O$26,1,MATCH('Основной лист'!ECB$7,'РП (ЛК 2.0)'!$E$17:$O$17,0)),0)</f>
        <v>0</v>
      </c>
      <c r="ECC8" s="878">
        <f>IFERROR(INDEX('РП (ЛК 2.0)'!$E$26:$O$26,1,MATCH('Основной лист'!ECC$7,'РП (ЛК 2.0)'!$E$17:$O$17,0)),0)</f>
        <v>0</v>
      </c>
      <c r="ECD8" s="878">
        <f>IFERROR(INDEX('РП (ЛК 2.0)'!$E$26:$O$26,1,MATCH('Основной лист'!ECD$7,'РП (ЛК 2.0)'!$E$17:$O$17,0)),0)</f>
        <v>0</v>
      </c>
      <c r="ECE8" s="878">
        <f>IFERROR(INDEX('РП (ЛК 2.0)'!$E$26:$O$26,1,MATCH('Основной лист'!ECE$7,'РП (ЛК 2.0)'!$E$17:$O$17,0)),0)</f>
        <v>0</v>
      </c>
      <c r="ECF8" s="878">
        <f>IFERROR(INDEX('РП (ЛК 2.0)'!$E$26:$O$26,1,MATCH('Основной лист'!ECF$7,'РП (ЛК 2.0)'!$E$17:$O$17,0)),0)</f>
        <v>0</v>
      </c>
      <c r="ECG8" s="878">
        <f>IFERROR(INDEX('РП (ЛК 2.0)'!$E$26:$O$26,1,MATCH('Основной лист'!ECG$7,'РП (ЛК 2.0)'!$E$17:$O$17,0)),0)</f>
        <v>0</v>
      </c>
      <c r="ECH8" s="878">
        <f>IFERROR(INDEX('РП (ЛК 2.0)'!$E$26:$O$26,1,MATCH('Основной лист'!ECH$7,'РП (ЛК 2.0)'!$E$17:$O$17,0)),0)</f>
        <v>0</v>
      </c>
      <c r="ECI8" s="878">
        <f>IFERROR(INDEX('РП (ЛК 2.0)'!$E$26:$O$26,1,MATCH('Основной лист'!ECI$7,'РП (ЛК 2.0)'!$E$17:$O$17,0)),0)</f>
        <v>0</v>
      </c>
      <c r="ECJ8" s="878">
        <f>IFERROR(INDEX('РП (ЛК 2.0)'!$E$26:$O$26,1,MATCH('Основной лист'!ECJ$7,'РП (ЛК 2.0)'!$E$17:$O$17,0)),0)</f>
        <v>0</v>
      </c>
      <c r="ECK8" s="878">
        <f>IFERROR(INDEX('РП (ЛК 2.0)'!$E$26:$O$26,1,MATCH('Основной лист'!ECK$7,'РП (ЛК 2.0)'!$E$17:$O$17,0)),0)</f>
        <v>0</v>
      </c>
      <c r="ECL8" s="878">
        <f>IFERROR(INDEX('РП (ЛК 2.0)'!$E$26:$O$26,1,MATCH('Основной лист'!ECL$7,'РП (ЛК 2.0)'!$E$17:$O$17,0)),0)</f>
        <v>0</v>
      </c>
      <c r="ECM8" s="878">
        <f>IFERROR(INDEX('РП (ЛК 2.0)'!$E$26:$O$26,1,MATCH('Основной лист'!ECM$7,'РП (ЛК 2.0)'!$E$17:$O$17,0)),0)</f>
        <v>0</v>
      </c>
      <c r="ECN8" s="878">
        <f>IFERROR(INDEX('РП (ЛК 2.0)'!$E$26:$O$26,1,MATCH('Основной лист'!ECN$7,'РП (ЛК 2.0)'!$E$17:$O$17,0)),0)</f>
        <v>0</v>
      </c>
      <c r="ECO8" s="878">
        <f>IFERROR(INDEX('РП (ЛК 2.0)'!$E$26:$O$26,1,MATCH('Основной лист'!ECO$7,'РП (ЛК 2.0)'!$E$17:$O$17,0)),0)</f>
        <v>0</v>
      </c>
      <c r="ECP8" s="878">
        <f>IFERROR(INDEX('РП (ЛК 2.0)'!$E$26:$O$26,1,MATCH('Основной лист'!ECP$7,'РП (ЛК 2.0)'!$E$17:$O$17,0)),0)</f>
        <v>0</v>
      </c>
      <c r="ECQ8" s="878">
        <f>IFERROR(INDEX('РП (ЛК 2.0)'!$E$26:$O$26,1,MATCH('Основной лист'!ECQ$7,'РП (ЛК 2.0)'!$E$17:$O$17,0)),0)</f>
        <v>0</v>
      </c>
      <c r="ECR8" s="878">
        <f>IFERROR(INDEX('РП (ЛК 2.0)'!$E$26:$O$26,1,MATCH('Основной лист'!ECR$7,'РП (ЛК 2.0)'!$E$17:$O$17,0)),0)</f>
        <v>0</v>
      </c>
      <c r="ECS8" s="878">
        <f>IFERROR(INDEX('РП (ЛК 2.0)'!$E$26:$O$26,1,MATCH('Основной лист'!ECS$7,'РП (ЛК 2.0)'!$E$17:$O$17,0)),0)</f>
        <v>0</v>
      </c>
      <c r="ECT8" s="878">
        <f>IFERROR(INDEX('РП (ЛК 2.0)'!$E$26:$O$26,1,MATCH('Основной лист'!ECT$7,'РП (ЛК 2.0)'!$E$17:$O$17,0)),0)</f>
        <v>0</v>
      </c>
      <c r="ECU8" s="878">
        <f>IFERROR(INDEX('РП (ЛК 2.0)'!$E$26:$O$26,1,MATCH('Основной лист'!ECU$7,'РП (ЛК 2.0)'!$E$17:$O$17,0)),0)</f>
        <v>0</v>
      </c>
      <c r="ECV8" s="878">
        <f>IFERROR(INDEX('РП (ЛК 2.0)'!$E$26:$O$26,1,MATCH('Основной лист'!ECV$7,'РП (ЛК 2.0)'!$E$17:$O$17,0)),0)</f>
        <v>0</v>
      </c>
      <c r="ECW8" s="878">
        <f>IFERROR(INDEX('РП (ЛК 2.0)'!$E$26:$O$26,1,MATCH('Основной лист'!ECW$7,'РП (ЛК 2.0)'!$E$17:$O$17,0)),0)</f>
        <v>0</v>
      </c>
      <c r="ECX8" s="878">
        <f>IFERROR(INDEX('РП (ЛК 2.0)'!$E$26:$O$26,1,MATCH('Основной лист'!ECX$7,'РП (ЛК 2.0)'!$E$17:$O$17,0)),0)</f>
        <v>0</v>
      </c>
      <c r="ECY8" s="878">
        <f>IFERROR(INDEX('РП (ЛК 2.0)'!$E$26:$O$26,1,MATCH('Основной лист'!ECY$7,'РП (ЛК 2.0)'!$E$17:$O$17,0)),0)</f>
        <v>0</v>
      </c>
      <c r="ECZ8" s="878">
        <f>IFERROR(INDEX('РП (ЛК 2.0)'!$E$26:$O$26,1,MATCH('Основной лист'!ECZ$7,'РП (ЛК 2.0)'!$E$17:$O$17,0)),0)</f>
        <v>0</v>
      </c>
      <c r="EDA8" s="878">
        <f>IFERROR(INDEX('РП (ЛК 2.0)'!$E$26:$O$26,1,MATCH('Основной лист'!EDA$7,'РП (ЛК 2.0)'!$E$17:$O$17,0)),0)</f>
        <v>0</v>
      </c>
      <c r="EDB8" s="878">
        <f>IFERROR(INDEX('РП (ЛК 2.0)'!$E$26:$O$26,1,MATCH('Основной лист'!EDB$7,'РП (ЛК 2.0)'!$E$17:$O$17,0)),0)</f>
        <v>0</v>
      </c>
      <c r="EDC8" s="878">
        <f>IFERROR(INDEX('РП (ЛК 2.0)'!$E$26:$O$26,1,MATCH('Основной лист'!EDC$7,'РП (ЛК 2.0)'!$E$17:$O$17,0)),0)</f>
        <v>0</v>
      </c>
      <c r="EDD8" s="878">
        <f>IFERROR(INDEX('РП (ЛК 2.0)'!$E$26:$O$26,1,MATCH('Основной лист'!EDD$7,'РП (ЛК 2.0)'!$E$17:$O$17,0)),0)</f>
        <v>0</v>
      </c>
      <c r="EDE8" s="878">
        <f>IFERROR(INDEX('РП (ЛК 2.0)'!$E$26:$O$26,1,MATCH('Основной лист'!EDE$7,'РП (ЛК 2.0)'!$E$17:$O$17,0)),0)</f>
        <v>0</v>
      </c>
      <c r="EDF8" s="878">
        <f>IFERROR(INDEX('РП (ЛК 2.0)'!$E$26:$O$26,1,MATCH('Основной лист'!EDF$7,'РП (ЛК 2.0)'!$E$17:$O$17,0)),0)</f>
        <v>0</v>
      </c>
      <c r="EDG8" s="878">
        <f>IFERROR(INDEX('РП (ЛК 2.0)'!$E$26:$O$26,1,MATCH('Основной лист'!EDG$7,'РП (ЛК 2.0)'!$E$17:$O$17,0)),0)</f>
        <v>0</v>
      </c>
      <c r="EDH8" s="878">
        <f>IFERROR(INDEX('РП (ЛК 2.0)'!$E$26:$O$26,1,MATCH('Основной лист'!EDH$7,'РП (ЛК 2.0)'!$E$17:$O$17,0)),0)</f>
        <v>0</v>
      </c>
      <c r="EDI8" s="878">
        <f>IFERROR(INDEX('РП (ЛК 2.0)'!$E$26:$O$26,1,MATCH('Основной лист'!EDI$7,'РП (ЛК 2.0)'!$E$17:$O$17,0)),0)</f>
        <v>0</v>
      </c>
      <c r="EDJ8" s="878">
        <f>IFERROR(INDEX('РП (ЛК 2.0)'!$E$26:$O$26,1,MATCH('Основной лист'!EDJ$7,'РП (ЛК 2.0)'!$E$17:$O$17,0)),0)</f>
        <v>0</v>
      </c>
      <c r="EDK8" s="878">
        <f>IFERROR(INDEX('РП (ЛК 2.0)'!$E$26:$O$26,1,MATCH('Основной лист'!EDK$7,'РП (ЛК 2.0)'!$E$17:$O$17,0)),0)</f>
        <v>0</v>
      </c>
      <c r="EDL8" s="878">
        <f>IFERROR(INDEX('РП (ЛК 2.0)'!$E$26:$O$26,1,MATCH('Основной лист'!EDL$7,'РП (ЛК 2.0)'!$E$17:$O$17,0)),0)</f>
        <v>0</v>
      </c>
      <c r="EDM8" s="878">
        <f>IFERROR(INDEX('РП (ЛК 2.0)'!$E$26:$O$26,1,MATCH('Основной лист'!EDM$7,'РП (ЛК 2.0)'!$E$17:$O$17,0)),0)</f>
        <v>0</v>
      </c>
      <c r="EDN8" s="878">
        <f>IFERROR(INDEX('РП (ЛК 2.0)'!$E$26:$O$26,1,MATCH('Основной лист'!EDN$7,'РП (ЛК 2.0)'!$E$17:$O$17,0)),0)</f>
        <v>0</v>
      </c>
      <c r="EDO8" s="878">
        <f>IFERROR(INDEX('РП (ЛК 2.0)'!$E$26:$O$26,1,MATCH('Основной лист'!EDO$7,'РП (ЛК 2.0)'!$E$17:$O$17,0)),0)</f>
        <v>0</v>
      </c>
      <c r="EDP8" s="878">
        <f>IFERROR(INDEX('РП (ЛК 2.0)'!$E$26:$O$26,1,MATCH('Основной лист'!EDP$7,'РП (ЛК 2.0)'!$E$17:$O$17,0)),0)</f>
        <v>0</v>
      </c>
      <c r="EDQ8" s="878">
        <f>IFERROR(INDEX('РП (ЛК 2.0)'!$E$26:$O$26,1,MATCH('Основной лист'!EDQ$7,'РП (ЛК 2.0)'!$E$17:$O$17,0)),0)</f>
        <v>0</v>
      </c>
      <c r="EDR8" s="878">
        <f>IFERROR(INDEX('РП (ЛК 2.0)'!$E$26:$O$26,1,MATCH('Основной лист'!EDR$7,'РП (ЛК 2.0)'!$E$17:$O$17,0)),0)</f>
        <v>0</v>
      </c>
      <c r="EDS8" s="878">
        <f>IFERROR(INDEX('РП (ЛК 2.0)'!$E$26:$O$26,1,MATCH('Основной лист'!EDS$7,'РП (ЛК 2.0)'!$E$17:$O$17,0)),0)</f>
        <v>0</v>
      </c>
      <c r="EDT8" s="878">
        <f>IFERROR(INDEX('РП (ЛК 2.0)'!$E$26:$O$26,1,MATCH('Основной лист'!EDT$7,'РП (ЛК 2.0)'!$E$17:$O$17,0)),0)</f>
        <v>0</v>
      </c>
      <c r="EDU8" s="878">
        <f>IFERROR(INDEX('РП (ЛК 2.0)'!$E$26:$O$26,1,MATCH('Основной лист'!EDU$7,'РП (ЛК 2.0)'!$E$17:$O$17,0)),0)</f>
        <v>0</v>
      </c>
      <c r="EDV8" s="878">
        <f>IFERROR(INDEX('РП (ЛК 2.0)'!$E$26:$O$26,1,MATCH('Основной лист'!EDV$7,'РП (ЛК 2.0)'!$E$17:$O$17,0)),0)</f>
        <v>0</v>
      </c>
      <c r="EDW8" s="878">
        <f>IFERROR(INDEX('РП (ЛК 2.0)'!$E$26:$O$26,1,MATCH('Основной лист'!EDW$7,'РП (ЛК 2.0)'!$E$17:$O$17,0)),0)</f>
        <v>0</v>
      </c>
      <c r="EDX8" s="878">
        <f>IFERROR(INDEX('РП (ЛК 2.0)'!$E$26:$O$26,1,MATCH('Основной лист'!EDX$7,'РП (ЛК 2.0)'!$E$17:$O$17,0)),0)</f>
        <v>0</v>
      </c>
      <c r="EDY8" s="878">
        <f>IFERROR(INDEX('РП (ЛК 2.0)'!$E$26:$O$26,1,MATCH('Основной лист'!EDY$7,'РП (ЛК 2.0)'!$E$17:$O$17,0)),0)</f>
        <v>0</v>
      </c>
      <c r="EDZ8" s="878">
        <f>IFERROR(INDEX('РП (ЛК 2.0)'!$E$26:$O$26,1,MATCH('Основной лист'!EDZ$7,'РП (ЛК 2.0)'!$E$17:$O$17,0)),0)</f>
        <v>0</v>
      </c>
      <c r="EEA8" s="878">
        <f>IFERROR(INDEX('РП (ЛК 2.0)'!$E$26:$O$26,1,MATCH('Основной лист'!EEA$7,'РП (ЛК 2.0)'!$E$17:$O$17,0)),0)</f>
        <v>0</v>
      </c>
      <c r="EEB8" s="878">
        <f>IFERROR(INDEX('РП (ЛК 2.0)'!$E$26:$O$26,1,MATCH('Основной лист'!EEB$7,'РП (ЛК 2.0)'!$E$17:$O$17,0)),0)</f>
        <v>0</v>
      </c>
      <c r="EEC8" s="878">
        <f>IFERROR(INDEX('РП (ЛК 2.0)'!$E$26:$O$26,1,MATCH('Основной лист'!EEC$7,'РП (ЛК 2.0)'!$E$17:$O$17,0)),0)</f>
        <v>0</v>
      </c>
      <c r="EED8" s="878">
        <f>IFERROR(INDEX('РП (ЛК 2.0)'!$E$26:$O$26,1,MATCH('Основной лист'!EED$7,'РП (ЛК 2.0)'!$E$17:$O$17,0)),0)</f>
        <v>0</v>
      </c>
      <c r="EEE8" s="878">
        <f>IFERROR(INDEX('РП (ЛК 2.0)'!$E$26:$O$26,1,MATCH('Основной лист'!EEE$7,'РП (ЛК 2.0)'!$E$17:$O$17,0)),0)</f>
        <v>0</v>
      </c>
      <c r="EEF8" s="878">
        <f>IFERROR(INDEX('РП (ЛК 2.0)'!$E$26:$O$26,1,MATCH('Основной лист'!EEF$7,'РП (ЛК 2.0)'!$E$17:$O$17,0)),0)</f>
        <v>0</v>
      </c>
      <c r="EEG8" s="878">
        <f>IFERROR(INDEX('РП (ЛК 2.0)'!$E$26:$O$26,1,MATCH('Основной лист'!EEG$7,'РП (ЛК 2.0)'!$E$17:$O$17,0)),0)</f>
        <v>0</v>
      </c>
      <c r="EEH8" s="878">
        <f>IFERROR(INDEX('РП (ЛК 2.0)'!$E$26:$O$26,1,MATCH('Основной лист'!EEH$7,'РП (ЛК 2.0)'!$E$17:$O$17,0)),0)</f>
        <v>0</v>
      </c>
      <c r="EEI8" s="878">
        <f>IFERROR(INDEX('РП (ЛК 2.0)'!$E$26:$O$26,1,MATCH('Основной лист'!EEI$7,'РП (ЛК 2.0)'!$E$17:$O$17,0)),0)</f>
        <v>0</v>
      </c>
      <c r="EEJ8" s="878">
        <f>IFERROR(INDEX('РП (ЛК 2.0)'!$E$26:$O$26,1,MATCH('Основной лист'!EEJ$7,'РП (ЛК 2.0)'!$E$17:$O$17,0)),0)</f>
        <v>0</v>
      </c>
      <c r="EEK8" s="878">
        <f>IFERROR(INDEX('РП (ЛК 2.0)'!$E$26:$O$26,1,MATCH('Основной лист'!EEK$7,'РП (ЛК 2.0)'!$E$17:$O$17,0)),0)</f>
        <v>0</v>
      </c>
      <c r="EEL8" s="878">
        <f>IFERROR(INDEX('РП (ЛК 2.0)'!$E$26:$O$26,1,MATCH('Основной лист'!EEL$7,'РП (ЛК 2.0)'!$E$17:$O$17,0)),0)</f>
        <v>0</v>
      </c>
      <c r="EEM8" s="878">
        <f>IFERROR(INDEX('РП (ЛК 2.0)'!$E$26:$O$26,1,MATCH('Основной лист'!EEM$7,'РП (ЛК 2.0)'!$E$17:$O$17,0)),0)</f>
        <v>0</v>
      </c>
      <c r="EEN8" s="878">
        <f>IFERROR(INDEX('РП (ЛК 2.0)'!$E$26:$O$26,1,MATCH('Основной лист'!EEN$7,'РП (ЛК 2.0)'!$E$17:$O$17,0)),0)</f>
        <v>0</v>
      </c>
      <c r="EEO8" s="878">
        <f>IFERROR(INDEX('РП (ЛК 2.0)'!$E$26:$O$26,1,MATCH('Основной лист'!EEO$7,'РП (ЛК 2.0)'!$E$17:$O$17,0)),0)</f>
        <v>0</v>
      </c>
      <c r="EEP8" s="878">
        <f>IFERROR(INDEX('РП (ЛК 2.0)'!$E$26:$O$26,1,MATCH('Основной лист'!EEP$7,'РП (ЛК 2.0)'!$E$17:$O$17,0)),0)</f>
        <v>0</v>
      </c>
      <c r="EEQ8" s="878">
        <f>IFERROR(INDEX('РП (ЛК 2.0)'!$E$26:$O$26,1,MATCH('Основной лист'!EEQ$7,'РП (ЛК 2.0)'!$E$17:$O$17,0)),0)</f>
        <v>0</v>
      </c>
      <c r="EER8" s="878">
        <f>IFERROR(INDEX('РП (ЛК 2.0)'!$E$26:$O$26,1,MATCH('Основной лист'!EER$7,'РП (ЛК 2.0)'!$E$17:$O$17,0)),0)</f>
        <v>0</v>
      </c>
      <c r="EES8" s="878">
        <f>IFERROR(INDEX('РП (ЛК 2.0)'!$E$26:$O$26,1,MATCH('Основной лист'!EES$7,'РП (ЛК 2.0)'!$E$17:$O$17,0)),0)</f>
        <v>0</v>
      </c>
      <c r="EET8" s="878">
        <f>IFERROR(INDEX('РП (ЛК 2.0)'!$E$26:$O$26,1,MATCH('Основной лист'!EET$7,'РП (ЛК 2.0)'!$E$17:$O$17,0)),0)</f>
        <v>0</v>
      </c>
      <c r="EEU8" s="878">
        <f>IFERROR(INDEX('РП (ЛК 2.0)'!$E$26:$O$26,1,MATCH('Основной лист'!EEU$7,'РП (ЛК 2.0)'!$E$17:$O$17,0)),0)</f>
        <v>0</v>
      </c>
      <c r="EEV8" s="878">
        <f>IFERROR(INDEX('РП (ЛК 2.0)'!$E$26:$O$26,1,MATCH('Основной лист'!EEV$7,'РП (ЛК 2.0)'!$E$17:$O$17,0)),0)</f>
        <v>0</v>
      </c>
      <c r="EEW8" s="878">
        <f>IFERROR(INDEX('РП (ЛК 2.0)'!$E$26:$O$26,1,MATCH('Основной лист'!EEW$7,'РП (ЛК 2.0)'!$E$17:$O$17,0)),0)</f>
        <v>0</v>
      </c>
      <c r="EEX8" s="878">
        <f>IFERROR(INDEX('РП (ЛК 2.0)'!$E$26:$O$26,1,MATCH('Основной лист'!EEX$7,'РП (ЛК 2.0)'!$E$17:$O$17,0)),0)</f>
        <v>0</v>
      </c>
      <c r="EEY8" s="878">
        <f>IFERROR(INDEX('РП (ЛК 2.0)'!$E$26:$O$26,1,MATCH('Основной лист'!EEY$7,'РП (ЛК 2.0)'!$E$17:$O$17,0)),0)</f>
        <v>0</v>
      </c>
      <c r="EEZ8" s="878">
        <f>IFERROR(INDEX('РП (ЛК 2.0)'!$E$26:$O$26,1,MATCH('Основной лист'!EEZ$7,'РП (ЛК 2.0)'!$E$17:$O$17,0)),0)</f>
        <v>0</v>
      </c>
      <c r="EFA8" s="878">
        <f>IFERROR(INDEX('РП (ЛК 2.0)'!$E$26:$O$26,1,MATCH('Основной лист'!EFA$7,'РП (ЛК 2.0)'!$E$17:$O$17,0)),0)</f>
        <v>0</v>
      </c>
      <c r="EFB8" s="878">
        <f>IFERROR(INDEX('РП (ЛК 2.0)'!$E$26:$O$26,1,MATCH('Основной лист'!EFB$7,'РП (ЛК 2.0)'!$E$17:$O$17,0)),0)</f>
        <v>0</v>
      </c>
      <c r="EFC8" s="878">
        <f>IFERROR(INDEX('РП (ЛК 2.0)'!$E$26:$O$26,1,MATCH('Основной лист'!EFC$7,'РП (ЛК 2.0)'!$E$17:$O$17,0)),0)</f>
        <v>0</v>
      </c>
      <c r="EFD8" s="878">
        <f>IFERROR(INDEX('РП (ЛК 2.0)'!$E$26:$O$26,1,MATCH('Основной лист'!EFD$7,'РП (ЛК 2.0)'!$E$17:$O$17,0)),0)</f>
        <v>0</v>
      </c>
      <c r="EFE8" s="878">
        <f>IFERROR(INDEX('РП (ЛК 2.0)'!$E$26:$O$26,1,MATCH('Основной лист'!EFE$7,'РП (ЛК 2.0)'!$E$17:$O$17,0)),0)</f>
        <v>0</v>
      </c>
      <c r="EFF8" s="878">
        <f>IFERROR(INDEX('РП (ЛК 2.0)'!$E$26:$O$26,1,MATCH('Основной лист'!EFF$7,'РП (ЛК 2.0)'!$E$17:$O$17,0)),0)</f>
        <v>0</v>
      </c>
      <c r="EFG8" s="878">
        <f>IFERROR(INDEX('РП (ЛК 2.0)'!$E$26:$O$26,1,MATCH('Основной лист'!EFG$7,'РП (ЛК 2.0)'!$E$17:$O$17,0)),0)</f>
        <v>0</v>
      </c>
      <c r="EFH8" s="878">
        <f>IFERROR(INDEX('РП (ЛК 2.0)'!$E$26:$O$26,1,MATCH('Основной лист'!EFH$7,'РП (ЛК 2.0)'!$E$17:$O$17,0)),0)</f>
        <v>0</v>
      </c>
      <c r="EFI8" s="878">
        <f>IFERROR(INDEX('РП (ЛК 2.0)'!$E$26:$O$26,1,MATCH('Основной лист'!EFI$7,'РП (ЛК 2.0)'!$E$17:$O$17,0)),0)</f>
        <v>0</v>
      </c>
      <c r="EFJ8" s="878">
        <f>IFERROR(INDEX('РП (ЛК 2.0)'!$E$26:$O$26,1,MATCH('Основной лист'!EFJ$7,'РП (ЛК 2.0)'!$E$17:$O$17,0)),0)</f>
        <v>0</v>
      </c>
      <c r="EFK8" s="878">
        <f>IFERROR(INDEX('РП (ЛК 2.0)'!$E$26:$O$26,1,MATCH('Основной лист'!EFK$7,'РП (ЛК 2.0)'!$E$17:$O$17,0)),0)</f>
        <v>0</v>
      </c>
      <c r="EFL8" s="878">
        <f>IFERROR(INDEX('РП (ЛК 2.0)'!$E$26:$O$26,1,MATCH('Основной лист'!EFL$7,'РП (ЛК 2.0)'!$E$17:$O$17,0)),0)</f>
        <v>0</v>
      </c>
      <c r="EFM8" s="878">
        <f>IFERROR(INDEX('РП (ЛК 2.0)'!$E$26:$O$26,1,MATCH('Основной лист'!EFM$7,'РП (ЛК 2.0)'!$E$17:$O$17,0)),0)</f>
        <v>0</v>
      </c>
      <c r="EFN8" s="878">
        <f>IFERROR(INDEX('РП (ЛК 2.0)'!$E$26:$O$26,1,MATCH('Основной лист'!EFN$7,'РП (ЛК 2.0)'!$E$17:$O$17,0)),0)</f>
        <v>0</v>
      </c>
      <c r="EFO8" s="878">
        <f>IFERROR(INDEX('РП (ЛК 2.0)'!$E$26:$O$26,1,MATCH('Основной лист'!EFO$7,'РП (ЛК 2.0)'!$E$17:$O$17,0)),0)</f>
        <v>0</v>
      </c>
      <c r="EFP8" s="878">
        <f>IFERROR(INDEX('РП (ЛК 2.0)'!$E$26:$O$26,1,MATCH('Основной лист'!EFP$7,'РП (ЛК 2.0)'!$E$17:$O$17,0)),0)</f>
        <v>0</v>
      </c>
      <c r="EFQ8" s="878">
        <f>IFERROR(INDEX('РП (ЛК 2.0)'!$E$26:$O$26,1,MATCH('Основной лист'!EFQ$7,'РП (ЛК 2.0)'!$E$17:$O$17,0)),0)</f>
        <v>0</v>
      </c>
      <c r="EFR8" s="878">
        <f>IFERROR(INDEX('РП (ЛК 2.0)'!$E$26:$O$26,1,MATCH('Основной лист'!EFR$7,'РП (ЛК 2.0)'!$E$17:$O$17,0)),0)</f>
        <v>0</v>
      </c>
      <c r="EFS8" s="878">
        <f>IFERROR(INDEX('РП (ЛК 2.0)'!$E$26:$O$26,1,MATCH('Основной лист'!EFS$7,'РП (ЛК 2.0)'!$E$17:$O$17,0)),0)</f>
        <v>0</v>
      </c>
      <c r="EFT8" s="878">
        <f>IFERROR(INDEX('РП (ЛК 2.0)'!$E$26:$O$26,1,MATCH('Основной лист'!EFT$7,'РП (ЛК 2.0)'!$E$17:$O$17,0)),0)</f>
        <v>0</v>
      </c>
      <c r="EFU8" s="878">
        <f>IFERROR(INDEX('РП (ЛК 2.0)'!$E$26:$O$26,1,MATCH('Основной лист'!EFU$7,'РП (ЛК 2.0)'!$E$17:$O$17,0)),0)</f>
        <v>0</v>
      </c>
      <c r="EFV8" s="878">
        <f>IFERROR(INDEX('РП (ЛК 2.0)'!$E$26:$O$26,1,MATCH('Основной лист'!EFV$7,'РП (ЛК 2.0)'!$E$17:$O$17,0)),0)</f>
        <v>0</v>
      </c>
      <c r="EFW8" s="878">
        <f>IFERROR(INDEX('РП (ЛК 2.0)'!$E$26:$O$26,1,MATCH('Основной лист'!EFW$7,'РП (ЛК 2.0)'!$E$17:$O$17,0)),0)</f>
        <v>0</v>
      </c>
      <c r="EFX8" s="878">
        <f>IFERROR(INDEX('РП (ЛК 2.0)'!$E$26:$O$26,1,MATCH('Основной лист'!EFX$7,'РП (ЛК 2.0)'!$E$17:$O$17,0)),0)</f>
        <v>0</v>
      </c>
      <c r="EFY8" s="878">
        <f>IFERROR(INDEX('РП (ЛК 2.0)'!$E$26:$O$26,1,MATCH('Основной лист'!EFY$7,'РП (ЛК 2.0)'!$E$17:$O$17,0)),0)</f>
        <v>0</v>
      </c>
      <c r="EFZ8" s="878">
        <f>IFERROR(INDEX('РП (ЛК 2.0)'!$E$26:$O$26,1,MATCH('Основной лист'!EFZ$7,'РП (ЛК 2.0)'!$E$17:$O$17,0)),0)</f>
        <v>0</v>
      </c>
      <c r="EGA8" s="878">
        <f>IFERROR(INDEX('РП (ЛК 2.0)'!$E$26:$O$26,1,MATCH('Основной лист'!EGA$7,'РП (ЛК 2.0)'!$E$17:$O$17,0)),0)</f>
        <v>0</v>
      </c>
      <c r="EGB8" s="878">
        <f>IFERROR(INDEX('РП (ЛК 2.0)'!$E$26:$O$26,1,MATCH('Основной лист'!EGB$7,'РП (ЛК 2.0)'!$E$17:$O$17,0)),0)</f>
        <v>0</v>
      </c>
      <c r="EGC8" s="878">
        <f>IFERROR(INDEX('РП (ЛК 2.0)'!$E$26:$O$26,1,MATCH('Основной лист'!EGC$7,'РП (ЛК 2.0)'!$E$17:$O$17,0)),0)</f>
        <v>0</v>
      </c>
      <c r="EGD8" s="878">
        <f>IFERROR(INDEX('РП (ЛК 2.0)'!$E$26:$O$26,1,MATCH('Основной лист'!EGD$7,'РП (ЛК 2.0)'!$E$17:$O$17,0)),0)</f>
        <v>0</v>
      </c>
      <c r="EGE8" s="878">
        <f>IFERROR(INDEX('РП (ЛК 2.0)'!$E$26:$O$26,1,MATCH('Основной лист'!EGE$7,'РП (ЛК 2.0)'!$E$17:$O$17,0)),0)</f>
        <v>0</v>
      </c>
      <c r="EGF8" s="878">
        <f>IFERROR(INDEX('РП (ЛК 2.0)'!$E$26:$O$26,1,MATCH('Основной лист'!EGF$7,'РП (ЛК 2.0)'!$E$17:$O$17,0)),0)</f>
        <v>0</v>
      </c>
      <c r="EGG8" s="878">
        <f>IFERROR(INDEX('РП (ЛК 2.0)'!$E$26:$O$26,1,MATCH('Основной лист'!EGG$7,'РП (ЛК 2.0)'!$E$17:$O$17,0)),0)</f>
        <v>0</v>
      </c>
      <c r="EGH8" s="878">
        <f>IFERROR(INDEX('РП (ЛК 2.0)'!$E$26:$O$26,1,MATCH('Основной лист'!EGH$7,'РП (ЛК 2.0)'!$E$17:$O$17,0)),0)</f>
        <v>0</v>
      </c>
      <c r="EGI8" s="878">
        <f>IFERROR(INDEX('РП (ЛК 2.0)'!$E$26:$O$26,1,MATCH('Основной лист'!EGI$7,'РП (ЛК 2.0)'!$E$17:$O$17,0)),0)</f>
        <v>0</v>
      </c>
      <c r="EGJ8" s="878">
        <f>IFERROR(INDEX('РП (ЛК 2.0)'!$E$26:$O$26,1,MATCH('Основной лист'!EGJ$7,'РП (ЛК 2.0)'!$E$17:$O$17,0)),0)</f>
        <v>0</v>
      </c>
      <c r="EGK8" s="878">
        <f>IFERROR(INDEX('РП (ЛК 2.0)'!$E$26:$O$26,1,MATCH('Основной лист'!EGK$7,'РП (ЛК 2.0)'!$E$17:$O$17,0)),0)</f>
        <v>0</v>
      </c>
      <c r="EGL8" s="878">
        <f>IFERROR(INDEX('РП (ЛК 2.0)'!$E$26:$O$26,1,MATCH('Основной лист'!EGL$7,'РП (ЛК 2.0)'!$E$17:$O$17,0)),0)</f>
        <v>0</v>
      </c>
      <c r="EGM8" s="878">
        <f>IFERROR(INDEX('РП (ЛК 2.0)'!$E$26:$O$26,1,MATCH('Основной лист'!EGM$7,'РП (ЛК 2.0)'!$E$17:$O$17,0)),0)</f>
        <v>0</v>
      </c>
      <c r="EGN8" s="878">
        <f>IFERROR(INDEX('РП (ЛК 2.0)'!$E$26:$O$26,1,MATCH('Основной лист'!EGN$7,'РП (ЛК 2.0)'!$E$17:$O$17,0)),0)</f>
        <v>0</v>
      </c>
      <c r="EGO8" s="878">
        <f>IFERROR(INDEX('РП (ЛК 2.0)'!$E$26:$O$26,1,MATCH('Основной лист'!EGO$7,'РП (ЛК 2.0)'!$E$17:$O$17,0)),0)</f>
        <v>0</v>
      </c>
      <c r="EGP8" s="878">
        <f>IFERROR(INDEX('РП (ЛК 2.0)'!$E$26:$O$26,1,MATCH('Основной лист'!EGP$7,'РП (ЛК 2.0)'!$E$17:$O$17,0)),0)</f>
        <v>0</v>
      </c>
      <c r="EGQ8" s="878">
        <f>IFERROR(INDEX('РП (ЛК 2.0)'!$E$26:$O$26,1,MATCH('Основной лист'!EGQ$7,'РП (ЛК 2.0)'!$E$17:$O$17,0)),0)</f>
        <v>0</v>
      </c>
      <c r="EGR8" s="878">
        <f>IFERROR(INDEX('РП (ЛК 2.0)'!$E$26:$O$26,1,MATCH('Основной лист'!EGR$7,'РП (ЛК 2.0)'!$E$17:$O$17,0)),0)</f>
        <v>0</v>
      </c>
      <c r="EGS8" s="878">
        <f>IFERROR(INDEX('РП (ЛК 2.0)'!$E$26:$O$26,1,MATCH('Основной лист'!EGS$7,'РП (ЛК 2.0)'!$E$17:$O$17,0)),0)</f>
        <v>0</v>
      </c>
      <c r="EGT8" s="878">
        <f>IFERROR(INDEX('РП (ЛК 2.0)'!$E$26:$O$26,1,MATCH('Основной лист'!EGT$7,'РП (ЛК 2.0)'!$E$17:$O$17,0)),0)</f>
        <v>0</v>
      </c>
      <c r="EGU8" s="878">
        <f>IFERROR(INDEX('РП (ЛК 2.0)'!$E$26:$O$26,1,MATCH('Основной лист'!EGU$7,'РП (ЛК 2.0)'!$E$17:$O$17,0)),0)</f>
        <v>0</v>
      </c>
      <c r="EGV8" s="878">
        <f>IFERROR(INDEX('РП (ЛК 2.0)'!$E$26:$O$26,1,MATCH('Основной лист'!EGV$7,'РП (ЛК 2.0)'!$E$17:$O$17,0)),0)</f>
        <v>0</v>
      </c>
      <c r="EGW8" s="878">
        <f>IFERROR(INDEX('РП (ЛК 2.0)'!$E$26:$O$26,1,MATCH('Основной лист'!EGW$7,'РП (ЛК 2.0)'!$E$17:$O$17,0)),0)</f>
        <v>0</v>
      </c>
      <c r="EGX8" s="878">
        <f>IFERROR(INDEX('РП (ЛК 2.0)'!$E$26:$O$26,1,MATCH('Основной лист'!EGX$7,'РП (ЛК 2.0)'!$E$17:$O$17,0)),0)</f>
        <v>0</v>
      </c>
      <c r="EGY8" s="878">
        <f>IFERROR(INDEX('РП (ЛК 2.0)'!$E$26:$O$26,1,MATCH('Основной лист'!EGY$7,'РП (ЛК 2.0)'!$E$17:$O$17,0)),0)</f>
        <v>0</v>
      </c>
      <c r="EGZ8" s="878">
        <f>IFERROR(INDEX('РП (ЛК 2.0)'!$E$26:$O$26,1,MATCH('Основной лист'!EGZ$7,'РП (ЛК 2.0)'!$E$17:$O$17,0)),0)</f>
        <v>0</v>
      </c>
      <c r="EHA8" s="878">
        <f>IFERROR(INDEX('РП (ЛК 2.0)'!$E$26:$O$26,1,MATCH('Основной лист'!EHA$7,'РП (ЛК 2.0)'!$E$17:$O$17,0)),0)</f>
        <v>0</v>
      </c>
      <c r="EHB8" s="878">
        <f>IFERROR(INDEX('РП (ЛК 2.0)'!$E$26:$O$26,1,MATCH('Основной лист'!EHB$7,'РП (ЛК 2.0)'!$E$17:$O$17,0)),0)</f>
        <v>0</v>
      </c>
      <c r="EHC8" s="878">
        <f>IFERROR(INDEX('РП (ЛК 2.0)'!$E$26:$O$26,1,MATCH('Основной лист'!EHC$7,'РП (ЛК 2.0)'!$E$17:$O$17,0)),0)</f>
        <v>0</v>
      </c>
      <c r="EHD8" s="878">
        <f>IFERROR(INDEX('РП (ЛК 2.0)'!$E$26:$O$26,1,MATCH('Основной лист'!EHD$7,'РП (ЛК 2.0)'!$E$17:$O$17,0)),0)</f>
        <v>0</v>
      </c>
      <c r="EHE8" s="878">
        <f>IFERROR(INDEX('РП (ЛК 2.0)'!$E$26:$O$26,1,MATCH('Основной лист'!EHE$7,'РП (ЛК 2.0)'!$E$17:$O$17,0)),0)</f>
        <v>0</v>
      </c>
      <c r="EHF8" s="878">
        <f>IFERROR(INDEX('РП (ЛК 2.0)'!$E$26:$O$26,1,MATCH('Основной лист'!EHF$7,'РП (ЛК 2.0)'!$E$17:$O$17,0)),0)</f>
        <v>0</v>
      </c>
      <c r="EHG8" s="878">
        <f>IFERROR(INDEX('РП (ЛК 2.0)'!$E$26:$O$26,1,MATCH('Основной лист'!EHG$7,'РП (ЛК 2.0)'!$E$17:$O$17,0)),0)</f>
        <v>0</v>
      </c>
      <c r="EHH8" s="878">
        <f>IFERROR(INDEX('РП (ЛК 2.0)'!$E$26:$O$26,1,MATCH('Основной лист'!EHH$7,'РП (ЛК 2.0)'!$E$17:$O$17,0)),0)</f>
        <v>0</v>
      </c>
      <c r="EHI8" s="878">
        <f>IFERROR(INDEX('РП (ЛК 2.0)'!$E$26:$O$26,1,MATCH('Основной лист'!EHI$7,'РП (ЛК 2.0)'!$E$17:$O$17,0)),0)</f>
        <v>0</v>
      </c>
      <c r="EHJ8" s="878">
        <f>IFERROR(INDEX('РП (ЛК 2.0)'!$E$26:$O$26,1,MATCH('Основной лист'!EHJ$7,'РП (ЛК 2.0)'!$E$17:$O$17,0)),0)</f>
        <v>0</v>
      </c>
      <c r="EHK8" s="878">
        <f>IFERROR(INDEX('РП (ЛК 2.0)'!$E$26:$O$26,1,MATCH('Основной лист'!EHK$7,'РП (ЛК 2.0)'!$E$17:$O$17,0)),0)</f>
        <v>0</v>
      </c>
      <c r="EHL8" s="878">
        <f>IFERROR(INDEX('РП (ЛК 2.0)'!$E$26:$O$26,1,MATCH('Основной лист'!EHL$7,'РП (ЛК 2.0)'!$E$17:$O$17,0)),0)</f>
        <v>0</v>
      </c>
      <c r="EHM8" s="878">
        <f>IFERROR(INDEX('РП (ЛК 2.0)'!$E$26:$O$26,1,MATCH('Основной лист'!EHM$7,'РП (ЛК 2.0)'!$E$17:$O$17,0)),0)</f>
        <v>0</v>
      </c>
      <c r="EHN8" s="878">
        <f>IFERROR(INDEX('РП (ЛК 2.0)'!$E$26:$O$26,1,MATCH('Основной лист'!EHN$7,'РП (ЛК 2.0)'!$E$17:$O$17,0)),0)</f>
        <v>0</v>
      </c>
      <c r="EHO8" s="878">
        <f>IFERROR(INDEX('РП (ЛК 2.0)'!$E$26:$O$26,1,MATCH('Основной лист'!EHO$7,'РП (ЛК 2.0)'!$E$17:$O$17,0)),0)</f>
        <v>0</v>
      </c>
      <c r="EHP8" s="878">
        <f>IFERROR(INDEX('РП (ЛК 2.0)'!$E$26:$O$26,1,MATCH('Основной лист'!EHP$7,'РП (ЛК 2.0)'!$E$17:$O$17,0)),0)</f>
        <v>0</v>
      </c>
      <c r="EHQ8" s="878">
        <f>IFERROR(INDEX('РП (ЛК 2.0)'!$E$26:$O$26,1,MATCH('Основной лист'!EHQ$7,'РП (ЛК 2.0)'!$E$17:$O$17,0)),0)</f>
        <v>0</v>
      </c>
      <c r="EHR8" s="878">
        <f>IFERROR(INDEX('РП (ЛК 2.0)'!$E$26:$O$26,1,MATCH('Основной лист'!EHR$7,'РП (ЛК 2.0)'!$E$17:$O$17,0)),0)</f>
        <v>0</v>
      </c>
      <c r="EHS8" s="878">
        <f>IFERROR(INDEX('РП (ЛК 2.0)'!$E$26:$O$26,1,MATCH('Основной лист'!EHS$7,'РП (ЛК 2.0)'!$E$17:$O$17,0)),0)</f>
        <v>0</v>
      </c>
      <c r="EHT8" s="878">
        <f>IFERROR(INDEX('РП (ЛК 2.0)'!$E$26:$O$26,1,MATCH('Основной лист'!EHT$7,'РП (ЛК 2.0)'!$E$17:$O$17,0)),0)</f>
        <v>0</v>
      </c>
      <c r="EHU8" s="878">
        <f>IFERROR(INDEX('РП (ЛК 2.0)'!$E$26:$O$26,1,MATCH('Основной лист'!EHU$7,'РП (ЛК 2.0)'!$E$17:$O$17,0)),0)</f>
        <v>0</v>
      </c>
      <c r="EHV8" s="878">
        <f>IFERROR(INDEX('РП (ЛК 2.0)'!$E$26:$O$26,1,MATCH('Основной лист'!EHV$7,'РП (ЛК 2.0)'!$E$17:$O$17,0)),0)</f>
        <v>0</v>
      </c>
      <c r="EHW8" s="878">
        <f>IFERROR(INDEX('РП (ЛК 2.0)'!$E$26:$O$26,1,MATCH('Основной лист'!EHW$7,'РП (ЛК 2.0)'!$E$17:$O$17,0)),0)</f>
        <v>0</v>
      </c>
      <c r="EHX8" s="878">
        <f>IFERROR(INDEX('РП (ЛК 2.0)'!$E$26:$O$26,1,MATCH('Основной лист'!EHX$7,'РП (ЛК 2.0)'!$E$17:$O$17,0)),0)</f>
        <v>0</v>
      </c>
      <c r="EHY8" s="878">
        <f>IFERROR(INDEX('РП (ЛК 2.0)'!$E$26:$O$26,1,MATCH('Основной лист'!EHY$7,'РП (ЛК 2.0)'!$E$17:$O$17,0)),0)</f>
        <v>0</v>
      </c>
      <c r="EHZ8" s="878">
        <f>IFERROR(INDEX('РП (ЛК 2.0)'!$E$26:$O$26,1,MATCH('Основной лист'!EHZ$7,'РП (ЛК 2.0)'!$E$17:$O$17,0)),0)</f>
        <v>0</v>
      </c>
      <c r="EIA8" s="878">
        <f>IFERROR(INDEX('РП (ЛК 2.0)'!$E$26:$O$26,1,MATCH('Основной лист'!EIA$7,'РП (ЛК 2.0)'!$E$17:$O$17,0)),0)</f>
        <v>0</v>
      </c>
      <c r="EIB8" s="878">
        <f>IFERROR(INDEX('РП (ЛК 2.0)'!$E$26:$O$26,1,MATCH('Основной лист'!EIB$7,'РП (ЛК 2.0)'!$E$17:$O$17,0)),0)</f>
        <v>0</v>
      </c>
      <c r="EIC8" s="878">
        <f>IFERROR(INDEX('РП (ЛК 2.0)'!$E$26:$O$26,1,MATCH('Основной лист'!EIC$7,'РП (ЛК 2.0)'!$E$17:$O$17,0)),0)</f>
        <v>0</v>
      </c>
      <c r="EID8" s="878">
        <f>IFERROR(INDEX('РП (ЛК 2.0)'!$E$26:$O$26,1,MATCH('Основной лист'!EID$7,'РП (ЛК 2.0)'!$E$17:$O$17,0)),0)</f>
        <v>0</v>
      </c>
      <c r="EIE8" s="878">
        <f>IFERROR(INDEX('РП (ЛК 2.0)'!$E$26:$O$26,1,MATCH('Основной лист'!EIE$7,'РП (ЛК 2.0)'!$E$17:$O$17,0)),0)</f>
        <v>0</v>
      </c>
      <c r="EIF8" s="878">
        <f>IFERROR(INDEX('РП (ЛК 2.0)'!$E$26:$O$26,1,MATCH('Основной лист'!EIF$7,'РП (ЛК 2.0)'!$E$17:$O$17,0)),0)</f>
        <v>0</v>
      </c>
      <c r="EIG8" s="878">
        <f>IFERROR(INDEX('РП (ЛК 2.0)'!$E$26:$O$26,1,MATCH('Основной лист'!EIG$7,'РП (ЛК 2.0)'!$E$17:$O$17,0)),0)</f>
        <v>0</v>
      </c>
      <c r="EIH8" s="878">
        <f>IFERROR(INDEX('РП (ЛК 2.0)'!$E$26:$O$26,1,MATCH('Основной лист'!EIH$7,'РП (ЛК 2.0)'!$E$17:$O$17,0)),0)</f>
        <v>0</v>
      </c>
      <c r="EII8" s="878">
        <f>IFERROR(INDEX('РП (ЛК 2.0)'!$E$26:$O$26,1,MATCH('Основной лист'!EII$7,'РП (ЛК 2.0)'!$E$17:$O$17,0)),0)</f>
        <v>0</v>
      </c>
      <c r="EIJ8" s="878">
        <f>IFERROR(INDEX('РП (ЛК 2.0)'!$E$26:$O$26,1,MATCH('Основной лист'!EIJ$7,'РП (ЛК 2.0)'!$E$17:$O$17,0)),0)</f>
        <v>0</v>
      </c>
      <c r="EIK8" s="878">
        <f>IFERROR(INDEX('РП (ЛК 2.0)'!$E$26:$O$26,1,MATCH('Основной лист'!EIK$7,'РП (ЛК 2.0)'!$E$17:$O$17,0)),0)</f>
        <v>0</v>
      </c>
      <c r="EIL8" s="878">
        <f>IFERROR(INDEX('РП (ЛК 2.0)'!$E$26:$O$26,1,MATCH('Основной лист'!EIL$7,'РП (ЛК 2.0)'!$E$17:$O$17,0)),0)</f>
        <v>0</v>
      </c>
      <c r="EIM8" s="878">
        <f>IFERROR(INDEX('РП (ЛК 2.0)'!$E$26:$O$26,1,MATCH('Основной лист'!EIM$7,'РП (ЛК 2.0)'!$E$17:$O$17,0)),0)</f>
        <v>0</v>
      </c>
      <c r="EIN8" s="878">
        <f>IFERROR(INDEX('РП (ЛК 2.0)'!$E$26:$O$26,1,MATCH('Основной лист'!EIN$7,'РП (ЛК 2.0)'!$E$17:$O$17,0)),0)</f>
        <v>0</v>
      </c>
      <c r="EIO8" s="878">
        <f>IFERROR(INDEX('РП (ЛК 2.0)'!$E$26:$O$26,1,MATCH('Основной лист'!EIO$7,'РП (ЛК 2.0)'!$E$17:$O$17,0)),0)</f>
        <v>0</v>
      </c>
      <c r="EIP8" s="878">
        <f>IFERROR(INDEX('РП (ЛК 2.0)'!$E$26:$O$26,1,MATCH('Основной лист'!EIP$7,'РП (ЛК 2.0)'!$E$17:$O$17,0)),0)</f>
        <v>0</v>
      </c>
      <c r="EIQ8" s="878">
        <f>IFERROR(INDEX('РП (ЛК 2.0)'!$E$26:$O$26,1,MATCH('Основной лист'!EIQ$7,'РП (ЛК 2.0)'!$E$17:$O$17,0)),0)</f>
        <v>0</v>
      </c>
      <c r="EIR8" s="878">
        <f>IFERROR(INDEX('РП (ЛК 2.0)'!$E$26:$O$26,1,MATCH('Основной лист'!EIR$7,'РП (ЛК 2.0)'!$E$17:$O$17,0)),0)</f>
        <v>0</v>
      </c>
      <c r="EIS8" s="878">
        <f>IFERROR(INDEX('РП (ЛК 2.0)'!$E$26:$O$26,1,MATCH('Основной лист'!EIS$7,'РП (ЛК 2.0)'!$E$17:$O$17,0)),0)</f>
        <v>0</v>
      </c>
      <c r="EIT8" s="878">
        <f>IFERROR(INDEX('РП (ЛК 2.0)'!$E$26:$O$26,1,MATCH('Основной лист'!EIT$7,'РП (ЛК 2.0)'!$E$17:$O$17,0)),0)</f>
        <v>0</v>
      </c>
      <c r="EIU8" s="878">
        <f>IFERROR(INDEX('РП (ЛК 2.0)'!$E$26:$O$26,1,MATCH('Основной лист'!EIU$7,'РП (ЛК 2.0)'!$E$17:$O$17,0)),0)</f>
        <v>0</v>
      </c>
      <c r="EIV8" s="878">
        <f>IFERROR(INDEX('РП (ЛК 2.0)'!$E$26:$O$26,1,MATCH('Основной лист'!EIV$7,'РП (ЛК 2.0)'!$E$17:$O$17,0)),0)</f>
        <v>0</v>
      </c>
      <c r="EIW8" s="878">
        <f>IFERROR(INDEX('РП (ЛК 2.0)'!$E$26:$O$26,1,MATCH('Основной лист'!EIW$7,'РП (ЛК 2.0)'!$E$17:$O$17,0)),0)</f>
        <v>0</v>
      </c>
      <c r="EIX8" s="878">
        <f>IFERROR(INDEX('РП (ЛК 2.0)'!$E$26:$O$26,1,MATCH('Основной лист'!EIX$7,'РП (ЛК 2.0)'!$E$17:$O$17,0)),0)</f>
        <v>0</v>
      </c>
      <c r="EIY8" s="878">
        <f>IFERROR(INDEX('РП (ЛК 2.0)'!$E$26:$O$26,1,MATCH('Основной лист'!EIY$7,'РП (ЛК 2.0)'!$E$17:$O$17,0)),0)</f>
        <v>0</v>
      </c>
      <c r="EIZ8" s="878">
        <f>IFERROR(INDEX('РП (ЛК 2.0)'!$E$26:$O$26,1,MATCH('Основной лист'!EIZ$7,'РП (ЛК 2.0)'!$E$17:$O$17,0)),0)</f>
        <v>0</v>
      </c>
      <c r="EJA8" s="878">
        <f>IFERROR(INDEX('РП (ЛК 2.0)'!$E$26:$O$26,1,MATCH('Основной лист'!EJA$7,'РП (ЛК 2.0)'!$E$17:$O$17,0)),0)</f>
        <v>0</v>
      </c>
      <c r="EJB8" s="878">
        <f>IFERROR(INDEX('РП (ЛК 2.0)'!$E$26:$O$26,1,MATCH('Основной лист'!EJB$7,'РП (ЛК 2.0)'!$E$17:$O$17,0)),0)</f>
        <v>0</v>
      </c>
      <c r="EJC8" s="878">
        <f>IFERROR(INDEX('РП (ЛК 2.0)'!$E$26:$O$26,1,MATCH('Основной лист'!EJC$7,'РП (ЛК 2.0)'!$E$17:$O$17,0)),0)</f>
        <v>0</v>
      </c>
      <c r="EJD8" s="878">
        <f>IFERROR(INDEX('РП (ЛК 2.0)'!$E$26:$O$26,1,MATCH('Основной лист'!EJD$7,'РП (ЛК 2.0)'!$E$17:$O$17,0)),0)</f>
        <v>0</v>
      </c>
      <c r="EJE8" s="878">
        <f>IFERROR(INDEX('РП (ЛК 2.0)'!$E$26:$O$26,1,MATCH('Основной лист'!EJE$7,'РП (ЛК 2.0)'!$E$17:$O$17,0)),0)</f>
        <v>0</v>
      </c>
      <c r="EJF8" s="878">
        <f>IFERROR(INDEX('РП (ЛК 2.0)'!$E$26:$O$26,1,MATCH('Основной лист'!EJF$7,'РП (ЛК 2.0)'!$E$17:$O$17,0)),0)</f>
        <v>0</v>
      </c>
      <c r="EJG8" s="878">
        <f>IFERROR(INDEX('РП (ЛК 2.0)'!$E$26:$O$26,1,MATCH('Основной лист'!EJG$7,'РП (ЛК 2.0)'!$E$17:$O$17,0)),0)</f>
        <v>0</v>
      </c>
      <c r="EJH8" s="878">
        <f>IFERROR(INDEX('РП (ЛК 2.0)'!$E$26:$O$26,1,MATCH('Основной лист'!EJH$7,'РП (ЛК 2.0)'!$E$17:$O$17,0)),0)</f>
        <v>0</v>
      </c>
      <c r="EJI8" s="878">
        <f>IFERROR(INDEX('РП (ЛК 2.0)'!$E$26:$O$26,1,MATCH('Основной лист'!EJI$7,'РП (ЛК 2.0)'!$E$17:$O$17,0)),0)</f>
        <v>0</v>
      </c>
      <c r="EJJ8" s="878">
        <f>IFERROR(INDEX('РП (ЛК 2.0)'!$E$26:$O$26,1,MATCH('Основной лист'!EJJ$7,'РП (ЛК 2.0)'!$E$17:$O$17,0)),0)</f>
        <v>0</v>
      </c>
      <c r="EJK8" s="878">
        <f>IFERROR(INDEX('РП (ЛК 2.0)'!$E$26:$O$26,1,MATCH('Основной лист'!EJK$7,'РП (ЛК 2.0)'!$E$17:$O$17,0)),0)</f>
        <v>0</v>
      </c>
      <c r="EJL8" s="878">
        <f>IFERROR(INDEX('РП (ЛК 2.0)'!$E$26:$O$26,1,MATCH('Основной лист'!EJL$7,'РП (ЛК 2.0)'!$E$17:$O$17,0)),0)</f>
        <v>0</v>
      </c>
      <c r="EJM8" s="878">
        <f>IFERROR(INDEX('РП (ЛК 2.0)'!$E$26:$O$26,1,MATCH('Основной лист'!EJM$7,'РП (ЛК 2.0)'!$E$17:$O$17,0)),0)</f>
        <v>0</v>
      </c>
      <c r="EJN8" s="878">
        <f>IFERROR(INDEX('РП (ЛК 2.0)'!$E$26:$O$26,1,MATCH('Основной лист'!EJN$7,'РП (ЛК 2.0)'!$E$17:$O$17,0)),0)</f>
        <v>0</v>
      </c>
      <c r="EJO8" s="878">
        <f>IFERROR(INDEX('РП (ЛК 2.0)'!$E$26:$O$26,1,MATCH('Основной лист'!EJO$7,'РП (ЛК 2.0)'!$E$17:$O$17,0)),0)</f>
        <v>0</v>
      </c>
      <c r="EJP8" s="878">
        <f>IFERROR(INDEX('РП (ЛК 2.0)'!$E$26:$O$26,1,MATCH('Основной лист'!EJP$7,'РП (ЛК 2.0)'!$E$17:$O$17,0)),0)</f>
        <v>0</v>
      </c>
      <c r="EJQ8" s="878">
        <f>IFERROR(INDEX('РП (ЛК 2.0)'!$E$26:$O$26,1,MATCH('Основной лист'!EJQ$7,'РП (ЛК 2.0)'!$E$17:$O$17,0)),0)</f>
        <v>0</v>
      </c>
      <c r="EJR8" s="878">
        <f>IFERROR(INDEX('РП (ЛК 2.0)'!$E$26:$O$26,1,MATCH('Основной лист'!EJR$7,'РП (ЛК 2.0)'!$E$17:$O$17,0)),0)</f>
        <v>0</v>
      </c>
      <c r="EJS8" s="878">
        <f>IFERROR(INDEX('РП (ЛК 2.0)'!$E$26:$O$26,1,MATCH('Основной лист'!EJS$7,'РП (ЛК 2.0)'!$E$17:$O$17,0)),0)</f>
        <v>0</v>
      </c>
      <c r="EJT8" s="878">
        <f>IFERROR(INDEX('РП (ЛК 2.0)'!$E$26:$O$26,1,MATCH('Основной лист'!EJT$7,'РП (ЛК 2.0)'!$E$17:$O$17,0)),0)</f>
        <v>0</v>
      </c>
      <c r="EJU8" s="878">
        <f>IFERROR(INDEX('РП (ЛК 2.0)'!$E$26:$O$26,1,MATCH('Основной лист'!EJU$7,'РП (ЛК 2.0)'!$E$17:$O$17,0)),0)</f>
        <v>0</v>
      </c>
      <c r="EJV8" s="878">
        <f>IFERROR(INDEX('РП (ЛК 2.0)'!$E$26:$O$26,1,MATCH('Основной лист'!EJV$7,'РП (ЛК 2.0)'!$E$17:$O$17,0)),0)</f>
        <v>0</v>
      </c>
      <c r="EJW8" s="878">
        <f>IFERROR(INDEX('РП (ЛК 2.0)'!$E$26:$O$26,1,MATCH('Основной лист'!EJW$7,'РП (ЛК 2.0)'!$E$17:$O$17,0)),0)</f>
        <v>0</v>
      </c>
      <c r="EJX8" s="878">
        <f>IFERROR(INDEX('РП (ЛК 2.0)'!$E$26:$O$26,1,MATCH('Основной лист'!EJX$7,'РП (ЛК 2.0)'!$E$17:$O$17,0)),0)</f>
        <v>0</v>
      </c>
      <c r="EJY8" s="878">
        <f>IFERROR(INDEX('РП (ЛК 2.0)'!$E$26:$O$26,1,MATCH('Основной лист'!EJY$7,'РП (ЛК 2.0)'!$E$17:$O$17,0)),0)</f>
        <v>0</v>
      </c>
      <c r="EJZ8" s="878">
        <f>IFERROR(INDEX('РП (ЛК 2.0)'!$E$26:$O$26,1,MATCH('Основной лист'!EJZ$7,'РП (ЛК 2.0)'!$E$17:$O$17,0)),0)</f>
        <v>0</v>
      </c>
      <c r="EKA8" s="878">
        <f>IFERROR(INDEX('РП (ЛК 2.0)'!$E$26:$O$26,1,MATCH('Основной лист'!EKA$7,'РП (ЛК 2.0)'!$E$17:$O$17,0)),0)</f>
        <v>0</v>
      </c>
      <c r="EKB8" s="878">
        <f>IFERROR(INDEX('РП (ЛК 2.0)'!$E$26:$O$26,1,MATCH('Основной лист'!EKB$7,'РП (ЛК 2.0)'!$E$17:$O$17,0)),0)</f>
        <v>0</v>
      </c>
      <c r="EKC8" s="878">
        <f>IFERROR(INDEX('РП (ЛК 2.0)'!$E$26:$O$26,1,MATCH('Основной лист'!EKC$7,'РП (ЛК 2.0)'!$E$17:$O$17,0)),0)</f>
        <v>0</v>
      </c>
      <c r="EKD8" s="878">
        <f>IFERROR(INDEX('РП (ЛК 2.0)'!$E$26:$O$26,1,MATCH('Основной лист'!EKD$7,'РП (ЛК 2.0)'!$E$17:$O$17,0)),0)</f>
        <v>0</v>
      </c>
      <c r="EKE8" s="878">
        <f>IFERROR(INDEX('РП (ЛК 2.0)'!$E$26:$O$26,1,MATCH('Основной лист'!EKE$7,'РП (ЛК 2.0)'!$E$17:$O$17,0)),0)</f>
        <v>0</v>
      </c>
      <c r="EKF8" s="878">
        <f>IFERROR(INDEX('РП (ЛК 2.0)'!$E$26:$O$26,1,MATCH('Основной лист'!EKF$7,'РП (ЛК 2.0)'!$E$17:$O$17,0)),0)</f>
        <v>0</v>
      </c>
      <c r="EKG8" s="878">
        <f>IFERROR(INDEX('РП (ЛК 2.0)'!$E$26:$O$26,1,MATCH('Основной лист'!EKG$7,'РП (ЛК 2.0)'!$E$17:$O$17,0)),0)</f>
        <v>0</v>
      </c>
      <c r="EKH8" s="878">
        <f>IFERROR(INDEX('РП (ЛК 2.0)'!$E$26:$O$26,1,MATCH('Основной лист'!EKH$7,'РП (ЛК 2.0)'!$E$17:$O$17,0)),0)</f>
        <v>0</v>
      </c>
      <c r="EKI8" s="878">
        <f>IFERROR(INDEX('РП (ЛК 2.0)'!$E$26:$O$26,1,MATCH('Основной лист'!EKI$7,'РП (ЛК 2.0)'!$E$17:$O$17,0)),0)</f>
        <v>0</v>
      </c>
      <c r="EKJ8" s="878">
        <f>IFERROR(INDEX('РП (ЛК 2.0)'!$E$26:$O$26,1,MATCH('Основной лист'!EKJ$7,'РП (ЛК 2.0)'!$E$17:$O$17,0)),0)</f>
        <v>0</v>
      </c>
      <c r="EKK8" s="878">
        <f>IFERROR(INDEX('РП (ЛК 2.0)'!$E$26:$O$26,1,MATCH('Основной лист'!EKK$7,'РП (ЛК 2.0)'!$E$17:$O$17,0)),0)</f>
        <v>0</v>
      </c>
      <c r="EKL8" s="878">
        <f>IFERROR(INDEX('РП (ЛК 2.0)'!$E$26:$O$26,1,MATCH('Основной лист'!EKL$7,'РП (ЛК 2.0)'!$E$17:$O$17,0)),0)</f>
        <v>0</v>
      </c>
      <c r="EKM8" s="878">
        <f>IFERROR(INDEX('РП (ЛК 2.0)'!$E$26:$O$26,1,MATCH('Основной лист'!EKM$7,'РП (ЛК 2.0)'!$E$17:$O$17,0)),0)</f>
        <v>0</v>
      </c>
      <c r="EKN8" s="878">
        <f>IFERROR(INDEX('РП (ЛК 2.0)'!$E$26:$O$26,1,MATCH('Основной лист'!EKN$7,'РП (ЛК 2.0)'!$E$17:$O$17,0)),0)</f>
        <v>0</v>
      </c>
      <c r="EKO8" s="878">
        <f>IFERROR(INDEX('РП (ЛК 2.0)'!$E$26:$O$26,1,MATCH('Основной лист'!EKO$7,'РП (ЛК 2.0)'!$E$17:$O$17,0)),0)</f>
        <v>0</v>
      </c>
      <c r="EKP8" s="878">
        <f>IFERROR(INDEX('РП (ЛК 2.0)'!$E$26:$O$26,1,MATCH('Основной лист'!EKP$7,'РП (ЛК 2.0)'!$E$17:$O$17,0)),0)</f>
        <v>0</v>
      </c>
      <c r="EKQ8" s="878">
        <f>IFERROR(INDEX('РП (ЛК 2.0)'!$E$26:$O$26,1,MATCH('Основной лист'!EKQ$7,'РП (ЛК 2.0)'!$E$17:$O$17,0)),0)</f>
        <v>0</v>
      </c>
      <c r="EKR8" s="878">
        <f>IFERROR(INDEX('РП (ЛК 2.0)'!$E$26:$O$26,1,MATCH('Основной лист'!EKR$7,'РП (ЛК 2.0)'!$E$17:$O$17,0)),0)</f>
        <v>0</v>
      </c>
      <c r="EKS8" s="878">
        <f>IFERROR(INDEX('РП (ЛК 2.0)'!$E$26:$O$26,1,MATCH('Основной лист'!EKS$7,'РП (ЛК 2.0)'!$E$17:$O$17,0)),0)</f>
        <v>0</v>
      </c>
      <c r="EKT8" s="878">
        <f>IFERROR(INDEX('РП (ЛК 2.0)'!$E$26:$O$26,1,MATCH('Основной лист'!EKT$7,'РП (ЛК 2.0)'!$E$17:$O$17,0)),0)</f>
        <v>0</v>
      </c>
      <c r="EKU8" s="878">
        <f>IFERROR(INDEX('РП (ЛК 2.0)'!$E$26:$O$26,1,MATCH('Основной лист'!EKU$7,'РП (ЛК 2.0)'!$E$17:$O$17,0)),0)</f>
        <v>0</v>
      </c>
      <c r="EKV8" s="878">
        <f>IFERROR(INDEX('РП (ЛК 2.0)'!$E$26:$O$26,1,MATCH('Основной лист'!EKV$7,'РП (ЛК 2.0)'!$E$17:$O$17,0)),0)</f>
        <v>0</v>
      </c>
      <c r="EKW8" s="878">
        <f>IFERROR(INDEX('РП (ЛК 2.0)'!$E$26:$O$26,1,MATCH('Основной лист'!EKW$7,'РП (ЛК 2.0)'!$E$17:$O$17,0)),0)</f>
        <v>0</v>
      </c>
      <c r="EKX8" s="878">
        <f>IFERROR(INDEX('РП (ЛК 2.0)'!$E$26:$O$26,1,MATCH('Основной лист'!EKX$7,'РП (ЛК 2.0)'!$E$17:$O$17,0)),0)</f>
        <v>0</v>
      </c>
      <c r="EKY8" s="878">
        <f>IFERROR(INDEX('РП (ЛК 2.0)'!$E$26:$O$26,1,MATCH('Основной лист'!EKY$7,'РП (ЛК 2.0)'!$E$17:$O$17,0)),0)</f>
        <v>0</v>
      </c>
      <c r="EKZ8" s="878">
        <f>IFERROR(INDEX('РП (ЛК 2.0)'!$E$26:$O$26,1,MATCH('Основной лист'!EKZ$7,'РП (ЛК 2.0)'!$E$17:$O$17,0)),0)</f>
        <v>0</v>
      </c>
      <c r="ELA8" s="878">
        <f>IFERROR(INDEX('РП (ЛК 2.0)'!$E$26:$O$26,1,MATCH('Основной лист'!ELA$7,'РП (ЛК 2.0)'!$E$17:$O$17,0)),0)</f>
        <v>0</v>
      </c>
      <c r="ELB8" s="878">
        <f>IFERROR(INDEX('РП (ЛК 2.0)'!$E$26:$O$26,1,MATCH('Основной лист'!ELB$7,'РП (ЛК 2.0)'!$E$17:$O$17,0)),0)</f>
        <v>0</v>
      </c>
      <c r="ELC8" s="878">
        <f>IFERROR(INDEX('РП (ЛК 2.0)'!$E$26:$O$26,1,MATCH('Основной лист'!ELC$7,'РП (ЛК 2.0)'!$E$17:$O$17,0)),0)</f>
        <v>0</v>
      </c>
      <c r="ELD8" s="878">
        <f>IFERROR(INDEX('РП (ЛК 2.0)'!$E$26:$O$26,1,MATCH('Основной лист'!ELD$7,'РП (ЛК 2.0)'!$E$17:$O$17,0)),0)</f>
        <v>0</v>
      </c>
      <c r="ELE8" s="878">
        <f>IFERROR(INDEX('РП (ЛК 2.0)'!$E$26:$O$26,1,MATCH('Основной лист'!ELE$7,'РП (ЛК 2.0)'!$E$17:$O$17,0)),0)</f>
        <v>0</v>
      </c>
      <c r="ELF8" s="878">
        <f>IFERROR(INDEX('РП (ЛК 2.0)'!$E$26:$O$26,1,MATCH('Основной лист'!ELF$7,'РП (ЛК 2.0)'!$E$17:$O$17,0)),0)</f>
        <v>0</v>
      </c>
      <c r="ELG8" s="878">
        <f>IFERROR(INDEX('РП (ЛК 2.0)'!$E$26:$O$26,1,MATCH('Основной лист'!ELG$7,'РП (ЛК 2.0)'!$E$17:$O$17,0)),0)</f>
        <v>0</v>
      </c>
      <c r="ELH8" s="878">
        <f>IFERROR(INDEX('РП (ЛК 2.0)'!$E$26:$O$26,1,MATCH('Основной лист'!ELH$7,'РП (ЛК 2.0)'!$E$17:$O$17,0)),0)</f>
        <v>0</v>
      </c>
      <c r="ELI8" s="878">
        <f>IFERROR(INDEX('РП (ЛК 2.0)'!$E$26:$O$26,1,MATCH('Основной лист'!ELI$7,'РП (ЛК 2.0)'!$E$17:$O$17,0)),0)</f>
        <v>0</v>
      </c>
      <c r="ELJ8" s="878">
        <f>IFERROR(INDEX('РП (ЛК 2.0)'!$E$26:$O$26,1,MATCH('Основной лист'!ELJ$7,'РП (ЛК 2.0)'!$E$17:$O$17,0)),0)</f>
        <v>0</v>
      </c>
      <c r="ELK8" s="878">
        <f>IFERROR(INDEX('РП (ЛК 2.0)'!$E$26:$O$26,1,MATCH('Основной лист'!ELK$7,'РП (ЛК 2.0)'!$E$17:$O$17,0)),0)</f>
        <v>0</v>
      </c>
      <c r="ELL8" s="878">
        <f>IFERROR(INDEX('РП (ЛК 2.0)'!$E$26:$O$26,1,MATCH('Основной лист'!ELL$7,'РП (ЛК 2.0)'!$E$17:$O$17,0)),0)</f>
        <v>0</v>
      </c>
      <c r="ELM8" s="878">
        <f>IFERROR(INDEX('РП (ЛК 2.0)'!$E$26:$O$26,1,MATCH('Основной лист'!ELM$7,'РП (ЛК 2.0)'!$E$17:$O$17,0)),0)</f>
        <v>0</v>
      </c>
      <c r="ELN8" s="878">
        <f>IFERROR(INDEX('РП (ЛК 2.0)'!$E$26:$O$26,1,MATCH('Основной лист'!ELN$7,'РП (ЛК 2.0)'!$E$17:$O$17,0)),0)</f>
        <v>0</v>
      </c>
      <c r="ELO8" s="878">
        <f>IFERROR(INDEX('РП (ЛК 2.0)'!$E$26:$O$26,1,MATCH('Основной лист'!ELO$7,'РП (ЛК 2.0)'!$E$17:$O$17,0)),0)</f>
        <v>0</v>
      </c>
      <c r="ELP8" s="878">
        <f>IFERROR(INDEX('РП (ЛК 2.0)'!$E$26:$O$26,1,MATCH('Основной лист'!ELP$7,'РП (ЛК 2.0)'!$E$17:$O$17,0)),0)</f>
        <v>0</v>
      </c>
      <c r="ELQ8" s="878">
        <f>IFERROR(INDEX('РП (ЛК 2.0)'!$E$26:$O$26,1,MATCH('Основной лист'!ELQ$7,'РП (ЛК 2.0)'!$E$17:$O$17,0)),0)</f>
        <v>0</v>
      </c>
      <c r="ELR8" s="878">
        <f>IFERROR(INDEX('РП (ЛК 2.0)'!$E$26:$O$26,1,MATCH('Основной лист'!ELR$7,'РП (ЛК 2.0)'!$E$17:$O$17,0)),0)</f>
        <v>0</v>
      </c>
      <c r="ELS8" s="878">
        <f>IFERROR(INDEX('РП (ЛК 2.0)'!$E$26:$O$26,1,MATCH('Основной лист'!ELS$7,'РП (ЛК 2.0)'!$E$17:$O$17,0)),0)</f>
        <v>0</v>
      </c>
      <c r="ELT8" s="878">
        <f>IFERROR(INDEX('РП (ЛК 2.0)'!$E$26:$O$26,1,MATCH('Основной лист'!ELT$7,'РП (ЛК 2.0)'!$E$17:$O$17,0)),0)</f>
        <v>0</v>
      </c>
      <c r="ELU8" s="878">
        <f>IFERROR(INDEX('РП (ЛК 2.0)'!$E$26:$O$26,1,MATCH('Основной лист'!ELU$7,'РП (ЛК 2.0)'!$E$17:$O$17,0)),0)</f>
        <v>0</v>
      </c>
      <c r="ELV8" s="878">
        <f>IFERROR(INDEX('РП (ЛК 2.0)'!$E$26:$O$26,1,MATCH('Основной лист'!ELV$7,'РП (ЛК 2.0)'!$E$17:$O$17,0)),0)</f>
        <v>0</v>
      </c>
      <c r="ELW8" s="878">
        <f>IFERROR(INDEX('РП (ЛК 2.0)'!$E$26:$O$26,1,MATCH('Основной лист'!ELW$7,'РП (ЛК 2.0)'!$E$17:$O$17,0)),0)</f>
        <v>0</v>
      </c>
      <c r="ELX8" s="878">
        <f>IFERROR(INDEX('РП (ЛК 2.0)'!$E$26:$O$26,1,MATCH('Основной лист'!ELX$7,'РП (ЛК 2.0)'!$E$17:$O$17,0)),0)</f>
        <v>0</v>
      </c>
      <c r="ELY8" s="878">
        <f>IFERROR(INDEX('РП (ЛК 2.0)'!$E$26:$O$26,1,MATCH('Основной лист'!ELY$7,'РП (ЛК 2.0)'!$E$17:$O$17,0)),0)</f>
        <v>0</v>
      </c>
      <c r="ELZ8" s="878">
        <f>IFERROR(INDEX('РП (ЛК 2.0)'!$E$26:$O$26,1,MATCH('Основной лист'!ELZ$7,'РП (ЛК 2.0)'!$E$17:$O$17,0)),0)</f>
        <v>0</v>
      </c>
      <c r="EMA8" s="878">
        <f>IFERROR(INDEX('РП (ЛК 2.0)'!$E$26:$O$26,1,MATCH('Основной лист'!EMA$7,'РП (ЛК 2.0)'!$E$17:$O$17,0)),0)</f>
        <v>0</v>
      </c>
      <c r="EMB8" s="878">
        <f>IFERROR(INDEX('РП (ЛК 2.0)'!$E$26:$O$26,1,MATCH('Основной лист'!EMB$7,'РП (ЛК 2.0)'!$E$17:$O$17,0)),0)</f>
        <v>0</v>
      </c>
      <c r="EMC8" s="878">
        <f>IFERROR(INDEX('РП (ЛК 2.0)'!$E$26:$O$26,1,MATCH('Основной лист'!EMC$7,'РП (ЛК 2.0)'!$E$17:$O$17,0)),0)</f>
        <v>0</v>
      </c>
      <c r="EMD8" s="878">
        <f>IFERROR(INDEX('РП (ЛК 2.0)'!$E$26:$O$26,1,MATCH('Основной лист'!EMD$7,'РП (ЛК 2.0)'!$E$17:$O$17,0)),0)</f>
        <v>0</v>
      </c>
      <c r="EME8" s="878">
        <f>IFERROR(INDEX('РП (ЛК 2.0)'!$E$26:$O$26,1,MATCH('Основной лист'!EME$7,'РП (ЛК 2.0)'!$E$17:$O$17,0)),0)</f>
        <v>0</v>
      </c>
      <c r="EMF8" s="878">
        <f>IFERROR(INDEX('РП (ЛК 2.0)'!$E$26:$O$26,1,MATCH('Основной лист'!EMF$7,'РП (ЛК 2.0)'!$E$17:$O$17,0)),0)</f>
        <v>0</v>
      </c>
      <c r="EMG8" s="878">
        <f>IFERROR(INDEX('РП (ЛК 2.0)'!$E$26:$O$26,1,MATCH('Основной лист'!EMG$7,'РП (ЛК 2.0)'!$E$17:$O$17,0)),0)</f>
        <v>0</v>
      </c>
      <c r="EMH8" s="878">
        <f>IFERROR(INDEX('РП (ЛК 2.0)'!$E$26:$O$26,1,MATCH('Основной лист'!EMH$7,'РП (ЛК 2.0)'!$E$17:$O$17,0)),0)</f>
        <v>0</v>
      </c>
      <c r="EMI8" s="878">
        <f>IFERROR(INDEX('РП (ЛК 2.0)'!$E$26:$O$26,1,MATCH('Основной лист'!EMI$7,'РП (ЛК 2.0)'!$E$17:$O$17,0)),0)</f>
        <v>0</v>
      </c>
      <c r="EMJ8" s="878">
        <f>IFERROR(INDEX('РП (ЛК 2.0)'!$E$26:$O$26,1,MATCH('Основной лист'!EMJ$7,'РП (ЛК 2.0)'!$E$17:$O$17,0)),0)</f>
        <v>0</v>
      </c>
      <c r="EMK8" s="878">
        <f>IFERROR(INDEX('РП (ЛК 2.0)'!$E$26:$O$26,1,MATCH('Основной лист'!EMK$7,'РП (ЛК 2.0)'!$E$17:$O$17,0)),0)</f>
        <v>0</v>
      </c>
      <c r="EML8" s="878">
        <f>IFERROR(INDEX('РП (ЛК 2.0)'!$E$26:$O$26,1,MATCH('Основной лист'!EML$7,'РП (ЛК 2.0)'!$E$17:$O$17,0)),0)</f>
        <v>0</v>
      </c>
      <c r="EMM8" s="878">
        <f>IFERROR(INDEX('РП (ЛК 2.0)'!$E$26:$O$26,1,MATCH('Основной лист'!EMM$7,'РП (ЛК 2.0)'!$E$17:$O$17,0)),0)</f>
        <v>0</v>
      </c>
      <c r="EMN8" s="878">
        <f>IFERROR(INDEX('РП (ЛК 2.0)'!$E$26:$O$26,1,MATCH('Основной лист'!EMN$7,'РП (ЛК 2.0)'!$E$17:$O$17,0)),0)</f>
        <v>0</v>
      </c>
      <c r="EMO8" s="878">
        <f>IFERROR(INDEX('РП (ЛК 2.0)'!$E$26:$O$26,1,MATCH('Основной лист'!EMO$7,'РП (ЛК 2.0)'!$E$17:$O$17,0)),0)</f>
        <v>0</v>
      </c>
      <c r="EMP8" s="878">
        <f>IFERROR(INDEX('РП (ЛК 2.0)'!$E$26:$O$26,1,MATCH('Основной лист'!EMP$7,'РП (ЛК 2.0)'!$E$17:$O$17,0)),0)</f>
        <v>0</v>
      </c>
      <c r="EMQ8" s="878">
        <f>IFERROR(INDEX('РП (ЛК 2.0)'!$E$26:$O$26,1,MATCH('Основной лист'!EMQ$7,'РП (ЛК 2.0)'!$E$17:$O$17,0)),0)</f>
        <v>0</v>
      </c>
      <c r="EMR8" s="878">
        <f>IFERROR(INDEX('РП (ЛК 2.0)'!$E$26:$O$26,1,MATCH('Основной лист'!EMR$7,'РП (ЛК 2.0)'!$E$17:$O$17,0)),0)</f>
        <v>0</v>
      </c>
      <c r="EMS8" s="878">
        <f>IFERROR(INDEX('РП (ЛК 2.0)'!$E$26:$O$26,1,MATCH('Основной лист'!EMS$7,'РП (ЛК 2.0)'!$E$17:$O$17,0)),0)</f>
        <v>0</v>
      </c>
      <c r="EMT8" s="878">
        <f>IFERROR(INDEX('РП (ЛК 2.0)'!$E$26:$O$26,1,MATCH('Основной лист'!EMT$7,'РП (ЛК 2.0)'!$E$17:$O$17,0)),0)</f>
        <v>0</v>
      </c>
      <c r="EMU8" s="878">
        <f>IFERROR(INDEX('РП (ЛК 2.0)'!$E$26:$O$26,1,MATCH('Основной лист'!EMU$7,'РП (ЛК 2.0)'!$E$17:$O$17,0)),0)</f>
        <v>0</v>
      </c>
      <c r="EMV8" s="878">
        <f>IFERROR(INDEX('РП (ЛК 2.0)'!$E$26:$O$26,1,MATCH('Основной лист'!EMV$7,'РП (ЛК 2.0)'!$E$17:$O$17,0)),0)</f>
        <v>0</v>
      </c>
      <c r="EMW8" s="878">
        <f>IFERROR(INDEX('РП (ЛК 2.0)'!$E$26:$O$26,1,MATCH('Основной лист'!EMW$7,'РП (ЛК 2.0)'!$E$17:$O$17,0)),0)</f>
        <v>0</v>
      </c>
      <c r="EMX8" s="878">
        <f>IFERROR(INDEX('РП (ЛК 2.0)'!$E$26:$O$26,1,MATCH('Основной лист'!EMX$7,'РП (ЛК 2.0)'!$E$17:$O$17,0)),0)</f>
        <v>0</v>
      </c>
      <c r="EMY8" s="878">
        <f>IFERROR(INDEX('РП (ЛК 2.0)'!$E$26:$O$26,1,MATCH('Основной лист'!EMY$7,'РП (ЛК 2.0)'!$E$17:$O$17,0)),0)</f>
        <v>0</v>
      </c>
      <c r="EMZ8" s="878">
        <f>IFERROR(INDEX('РП (ЛК 2.0)'!$E$26:$O$26,1,MATCH('Основной лист'!EMZ$7,'РП (ЛК 2.0)'!$E$17:$O$17,0)),0)</f>
        <v>0</v>
      </c>
      <c r="ENA8" s="878">
        <f>IFERROR(INDEX('РП (ЛК 2.0)'!$E$26:$O$26,1,MATCH('Основной лист'!ENA$7,'РП (ЛК 2.0)'!$E$17:$O$17,0)),0)</f>
        <v>0</v>
      </c>
      <c r="ENB8" s="878">
        <f>IFERROR(INDEX('РП (ЛК 2.0)'!$E$26:$O$26,1,MATCH('Основной лист'!ENB$7,'РП (ЛК 2.0)'!$E$17:$O$17,0)),0)</f>
        <v>0</v>
      </c>
      <c r="ENC8" s="878">
        <f>IFERROR(INDEX('РП (ЛК 2.0)'!$E$26:$O$26,1,MATCH('Основной лист'!ENC$7,'РП (ЛК 2.0)'!$E$17:$O$17,0)),0)</f>
        <v>0</v>
      </c>
      <c r="END8" s="878">
        <f>IFERROR(INDEX('РП (ЛК 2.0)'!$E$26:$O$26,1,MATCH('Основной лист'!END$7,'РП (ЛК 2.0)'!$E$17:$O$17,0)),0)</f>
        <v>0</v>
      </c>
      <c r="ENE8" s="878">
        <f>IFERROR(INDEX('РП (ЛК 2.0)'!$E$26:$O$26,1,MATCH('Основной лист'!ENE$7,'РП (ЛК 2.0)'!$E$17:$O$17,0)),0)</f>
        <v>0</v>
      </c>
      <c r="ENF8" s="878">
        <f>IFERROR(INDEX('РП (ЛК 2.0)'!$E$26:$O$26,1,MATCH('Основной лист'!ENF$7,'РП (ЛК 2.0)'!$E$17:$O$17,0)),0)</f>
        <v>0</v>
      </c>
      <c r="ENG8" s="878">
        <f>IFERROR(INDEX('РП (ЛК 2.0)'!$E$26:$O$26,1,MATCH('Основной лист'!ENG$7,'РП (ЛК 2.0)'!$E$17:$O$17,0)),0)</f>
        <v>0</v>
      </c>
      <c r="ENH8" s="878">
        <f>IFERROR(INDEX('РП (ЛК 2.0)'!$E$26:$O$26,1,MATCH('Основной лист'!ENH$7,'РП (ЛК 2.0)'!$E$17:$O$17,0)),0)</f>
        <v>0</v>
      </c>
      <c r="ENI8" s="878">
        <f>IFERROR(INDEX('РП (ЛК 2.0)'!$E$26:$O$26,1,MATCH('Основной лист'!ENI$7,'РП (ЛК 2.0)'!$E$17:$O$17,0)),0)</f>
        <v>0</v>
      </c>
      <c r="ENJ8" s="878">
        <f>IFERROR(INDEX('РП (ЛК 2.0)'!$E$26:$O$26,1,MATCH('Основной лист'!ENJ$7,'РП (ЛК 2.0)'!$E$17:$O$17,0)),0)</f>
        <v>0</v>
      </c>
      <c r="ENK8" s="878">
        <f>IFERROR(INDEX('РП (ЛК 2.0)'!$E$26:$O$26,1,MATCH('Основной лист'!ENK$7,'РП (ЛК 2.0)'!$E$17:$O$17,0)),0)</f>
        <v>0</v>
      </c>
      <c r="ENL8" s="878">
        <f>IFERROR(INDEX('РП (ЛК 2.0)'!$E$26:$O$26,1,MATCH('Основной лист'!ENL$7,'РП (ЛК 2.0)'!$E$17:$O$17,0)),0)</f>
        <v>0</v>
      </c>
      <c r="ENM8" s="878">
        <f>IFERROR(INDEX('РП (ЛК 2.0)'!$E$26:$O$26,1,MATCH('Основной лист'!ENM$7,'РП (ЛК 2.0)'!$E$17:$O$17,0)),0)</f>
        <v>0</v>
      </c>
      <c r="ENN8" s="878">
        <f>IFERROR(INDEX('РП (ЛК 2.0)'!$E$26:$O$26,1,MATCH('Основной лист'!ENN$7,'РП (ЛК 2.0)'!$E$17:$O$17,0)),0)</f>
        <v>0</v>
      </c>
      <c r="ENO8" s="878">
        <f>IFERROR(INDEX('РП (ЛК 2.0)'!$E$26:$O$26,1,MATCH('Основной лист'!ENO$7,'РП (ЛК 2.0)'!$E$17:$O$17,0)),0)</f>
        <v>0</v>
      </c>
      <c r="ENP8" s="878">
        <f>IFERROR(INDEX('РП (ЛК 2.0)'!$E$26:$O$26,1,MATCH('Основной лист'!ENP$7,'РП (ЛК 2.0)'!$E$17:$O$17,0)),0)</f>
        <v>0</v>
      </c>
      <c r="ENQ8" s="878">
        <f>IFERROR(INDEX('РП (ЛК 2.0)'!$E$26:$O$26,1,MATCH('Основной лист'!ENQ$7,'РП (ЛК 2.0)'!$E$17:$O$17,0)),0)</f>
        <v>0</v>
      </c>
      <c r="ENR8" s="878">
        <f>IFERROR(INDEX('РП (ЛК 2.0)'!$E$26:$O$26,1,MATCH('Основной лист'!ENR$7,'РП (ЛК 2.0)'!$E$17:$O$17,0)),0)</f>
        <v>0</v>
      </c>
      <c r="ENS8" s="878">
        <f>IFERROR(INDEX('РП (ЛК 2.0)'!$E$26:$O$26,1,MATCH('Основной лист'!ENS$7,'РП (ЛК 2.0)'!$E$17:$O$17,0)),0)</f>
        <v>0</v>
      </c>
      <c r="ENT8" s="878">
        <f>IFERROR(INDEX('РП (ЛК 2.0)'!$E$26:$O$26,1,MATCH('Основной лист'!ENT$7,'РП (ЛК 2.0)'!$E$17:$O$17,0)),0)</f>
        <v>0</v>
      </c>
      <c r="ENU8" s="878">
        <f>IFERROR(INDEX('РП (ЛК 2.0)'!$E$26:$O$26,1,MATCH('Основной лист'!ENU$7,'РП (ЛК 2.0)'!$E$17:$O$17,0)),0)</f>
        <v>0</v>
      </c>
      <c r="ENV8" s="878">
        <f>IFERROR(INDEX('РП (ЛК 2.0)'!$E$26:$O$26,1,MATCH('Основной лист'!ENV$7,'РП (ЛК 2.0)'!$E$17:$O$17,0)),0)</f>
        <v>0</v>
      </c>
      <c r="ENW8" s="878">
        <f>IFERROR(INDEX('РП (ЛК 2.0)'!$E$26:$O$26,1,MATCH('Основной лист'!ENW$7,'РП (ЛК 2.0)'!$E$17:$O$17,0)),0)</f>
        <v>0</v>
      </c>
      <c r="ENX8" s="878">
        <f>IFERROR(INDEX('РП (ЛК 2.0)'!$E$26:$O$26,1,MATCH('Основной лист'!ENX$7,'РП (ЛК 2.0)'!$E$17:$O$17,0)),0)</f>
        <v>0</v>
      </c>
      <c r="ENY8" s="878">
        <f>IFERROR(INDEX('РП (ЛК 2.0)'!$E$26:$O$26,1,MATCH('Основной лист'!ENY$7,'РП (ЛК 2.0)'!$E$17:$O$17,0)),0)</f>
        <v>0</v>
      </c>
      <c r="ENZ8" s="878">
        <f>IFERROR(INDEX('РП (ЛК 2.0)'!$E$26:$O$26,1,MATCH('Основной лист'!ENZ$7,'РП (ЛК 2.0)'!$E$17:$O$17,0)),0)</f>
        <v>0</v>
      </c>
      <c r="EOA8" s="878">
        <f>IFERROR(INDEX('РП (ЛК 2.0)'!$E$26:$O$26,1,MATCH('Основной лист'!EOA$7,'РП (ЛК 2.0)'!$E$17:$O$17,0)),0)</f>
        <v>0</v>
      </c>
      <c r="EOB8" s="878">
        <f>IFERROR(INDEX('РП (ЛК 2.0)'!$E$26:$O$26,1,MATCH('Основной лист'!EOB$7,'РП (ЛК 2.0)'!$E$17:$O$17,0)),0)</f>
        <v>0</v>
      </c>
      <c r="EOC8" s="878">
        <f>IFERROR(INDEX('РП (ЛК 2.0)'!$E$26:$O$26,1,MATCH('Основной лист'!EOC$7,'РП (ЛК 2.0)'!$E$17:$O$17,0)),0)</f>
        <v>0</v>
      </c>
      <c r="EOD8" s="878">
        <f>IFERROR(INDEX('РП (ЛК 2.0)'!$E$26:$O$26,1,MATCH('Основной лист'!EOD$7,'РП (ЛК 2.0)'!$E$17:$O$17,0)),0)</f>
        <v>0</v>
      </c>
      <c r="EOE8" s="878">
        <f>IFERROR(INDEX('РП (ЛК 2.0)'!$E$26:$O$26,1,MATCH('Основной лист'!EOE$7,'РП (ЛК 2.0)'!$E$17:$O$17,0)),0)</f>
        <v>0</v>
      </c>
      <c r="EOF8" s="878">
        <f>IFERROR(INDEX('РП (ЛК 2.0)'!$E$26:$O$26,1,MATCH('Основной лист'!EOF$7,'РП (ЛК 2.0)'!$E$17:$O$17,0)),0)</f>
        <v>0</v>
      </c>
      <c r="EOG8" s="878">
        <f>IFERROR(INDEX('РП (ЛК 2.0)'!$E$26:$O$26,1,MATCH('Основной лист'!EOG$7,'РП (ЛК 2.0)'!$E$17:$O$17,0)),0)</f>
        <v>0</v>
      </c>
      <c r="EOH8" s="878">
        <f>IFERROR(INDEX('РП (ЛК 2.0)'!$E$26:$O$26,1,MATCH('Основной лист'!EOH$7,'РП (ЛК 2.0)'!$E$17:$O$17,0)),0)</f>
        <v>0</v>
      </c>
      <c r="EOI8" s="878">
        <f>IFERROR(INDEX('РП (ЛК 2.0)'!$E$26:$O$26,1,MATCH('Основной лист'!EOI$7,'РП (ЛК 2.0)'!$E$17:$O$17,0)),0)</f>
        <v>0</v>
      </c>
      <c r="EOJ8" s="878">
        <f>IFERROR(INDEX('РП (ЛК 2.0)'!$E$26:$O$26,1,MATCH('Основной лист'!EOJ$7,'РП (ЛК 2.0)'!$E$17:$O$17,0)),0)</f>
        <v>0</v>
      </c>
      <c r="EOK8" s="878">
        <f>IFERROR(INDEX('РП (ЛК 2.0)'!$E$26:$O$26,1,MATCH('Основной лист'!EOK$7,'РП (ЛК 2.0)'!$E$17:$O$17,0)),0)</f>
        <v>0</v>
      </c>
      <c r="EOL8" s="878">
        <f>IFERROR(INDEX('РП (ЛК 2.0)'!$E$26:$O$26,1,MATCH('Основной лист'!EOL$7,'РП (ЛК 2.0)'!$E$17:$O$17,0)),0)</f>
        <v>0</v>
      </c>
      <c r="EOM8" s="878">
        <f>IFERROR(INDEX('РП (ЛК 2.0)'!$E$26:$O$26,1,MATCH('Основной лист'!EOM$7,'РП (ЛК 2.0)'!$E$17:$O$17,0)),0)</f>
        <v>0</v>
      </c>
      <c r="EON8" s="878">
        <f>IFERROR(INDEX('РП (ЛК 2.0)'!$E$26:$O$26,1,MATCH('Основной лист'!EON$7,'РП (ЛК 2.0)'!$E$17:$O$17,0)),0)</f>
        <v>0</v>
      </c>
      <c r="EOO8" s="878">
        <f>IFERROR(INDEX('РП (ЛК 2.0)'!$E$26:$O$26,1,MATCH('Основной лист'!EOO$7,'РП (ЛК 2.0)'!$E$17:$O$17,0)),0)</f>
        <v>0</v>
      </c>
      <c r="EOP8" s="878">
        <f>IFERROR(INDEX('РП (ЛК 2.0)'!$E$26:$O$26,1,MATCH('Основной лист'!EOP$7,'РП (ЛК 2.0)'!$E$17:$O$17,0)),0)</f>
        <v>0</v>
      </c>
      <c r="EOQ8" s="878">
        <f>IFERROR(INDEX('РП (ЛК 2.0)'!$E$26:$O$26,1,MATCH('Основной лист'!EOQ$7,'РП (ЛК 2.0)'!$E$17:$O$17,0)),0)</f>
        <v>0</v>
      </c>
      <c r="EOR8" s="878">
        <f>IFERROR(INDEX('РП (ЛК 2.0)'!$E$26:$O$26,1,MATCH('Основной лист'!EOR$7,'РП (ЛК 2.0)'!$E$17:$O$17,0)),0)</f>
        <v>0</v>
      </c>
      <c r="EOS8" s="878">
        <f>IFERROR(INDEX('РП (ЛК 2.0)'!$E$26:$O$26,1,MATCH('Основной лист'!EOS$7,'РП (ЛК 2.0)'!$E$17:$O$17,0)),0)</f>
        <v>0</v>
      </c>
      <c r="EOT8" s="878">
        <f>IFERROR(INDEX('РП (ЛК 2.0)'!$E$26:$O$26,1,MATCH('Основной лист'!EOT$7,'РП (ЛК 2.0)'!$E$17:$O$17,0)),0)</f>
        <v>0</v>
      </c>
      <c r="EOU8" s="878">
        <f>IFERROR(INDEX('РП (ЛК 2.0)'!$E$26:$O$26,1,MATCH('Основной лист'!EOU$7,'РП (ЛК 2.0)'!$E$17:$O$17,0)),0)</f>
        <v>0</v>
      </c>
      <c r="EOV8" s="878">
        <f>IFERROR(INDEX('РП (ЛК 2.0)'!$E$26:$O$26,1,MATCH('Основной лист'!EOV$7,'РП (ЛК 2.0)'!$E$17:$O$17,0)),0)</f>
        <v>0</v>
      </c>
      <c r="EOW8" s="878">
        <f>IFERROR(INDEX('РП (ЛК 2.0)'!$E$26:$O$26,1,MATCH('Основной лист'!EOW$7,'РП (ЛК 2.0)'!$E$17:$O$17,0)),0)</f>
        <v>0</v>
      </c>
      <c r="EOX8" s="878">
        <f>IFERROR(INDEX('РП (ЛК 2.0)'!$E$26:$O$26,1,MATCH('Основной лист'!EOX$7,'РП (ЛК 2.0)'!$E$17:$O$17,0)),0)</f>
        <v>0</v>
      </c>
      <c r="EOY8" s="878">
        <f>IFERROR(INDEX('РП (ЛК 2.0)'!$E$26:$O$26,1,MATCH('Основной лист'!EOY$7,'РП (ЛК 2.0)'!$E$17:$O$17,0)),0)</f>
        <v>0</v>
      </c>
      <c r="EOZ8" s="878">
        <f>IFERROR(INDEX('РП (ЛК 2.0)'!$E$26:$O$26,1,MATCH('Основной лист'!EOZ$7,'РП (ЛК 2.0)'!$E$17:$O$17,0)),0)</f>
        <v>0</v>
      </c>
      <c r="EPA8" s="878">
        <f>IFERROR(INDEX('РП (ЛК 2.0)'!$E$26:$O$26,1,MATCH('Основной лист'!EPA$7,'РП (ЛК 2.0)'!$E$17:$O$17,0)),0)</f>
        <v>0</v>
      </c>
      <c r="EPB8" s="878">
        <f>IFERROR(INDEX('РП (ЛК 2.0)'!$E$26:$O$26,1,MATCH('Основной лист'!EPB$7,'РП (ЛК 2.0)'!$E$17:$O$17,0)),0)</f>
        <v>0</v>
      </c>
      <c r="EPC8" s="878">
        <f>IFERROR(INDEX('РП (ЛК 2.0)'!$E$26:$O$26,1,MATCH('Основной лист'!EPC$7,'РП (ЛК 2.0)'!$E$17:$O$17,0)),0)</f>
        <v>0</v>
      </c>
      <c r="EPD8" s="878">
        <f>IFERROR(INDEX('РП (ЛК 2.0)'!$E$26:$O$26,1,MATCH('Основной лист'!EPD$7,'РП (ЛК 2.0)'!$E$17:$O$17,0)),0)</f>
        <v>0</v>
      </c>
      <c r="EPE8" s="878">
        <f>IFERROR(INDEX('РП (ЛК 2.0)'!$E$26:$O$26,1,MATCH('Основной лист'!EPE$7,'РП (ЛК 2.0)'!$E$17:$O$17,0)),0)</f>
        <v>0</v>
      </c>
      <c r="EPF8" s="878">
        <f>IFERROR(INDEX('РП (ЛК 2.0)'!$E$26:$O$26,1,MATCH('Основной лист'!EPF$7,'РП (ЛК 2.0)'!$E$17:$O$17,0)),0)</f>
        <v>0</v>
      </c>
      <c r="EPG8" s="878">
        <f>IFERROR(INDEX('РП (ЛК 2.0)'!$E$26:$O$26,1,MATCH('Основной лист'!EPG$7,'РП (ЛК 2.0)'!$E$17:$O$17,0)),0)</f>
        <v>0</v>
      </c>
      <c r="EPH8" s="878">
        <f>IFERROR(INDEX('РП (ЛК 2.0)'!$E$26:$O$26,1,MATCH('Основной лист'!EPH$7,'РП (ЛК 2.0)'!$E$17:$O$17,0)),0)</f>
        <v>0</v>
      </c>
      <c r="EPI8" s="878">
        <f>IFERROR(INDEX('РП (ЛК 2.0)'!$E$26:$O$26,1,MATCH('Основной лист'!EPI$7,'РП (ЛК 2.0)'!$E$17:$O$17,0)),0)</f>
        <v>0</v>
      </c>
      <c r="EPJ8" s="878">
        <f>IFERROR(INDEX('РП (ЛК 2.0)'!$E$26:$O$26,1,MATCH('Основной лист'!EPJ$7,'РП (ЛК 2.0)'!$E$17:$O$17,0)),0)</f>
        <v>0</v>
      </c>
      <c r="EPK8" s="878">
        <f>IFERROR(INDEX('РП (ЛК 2.0)'!$E$26:$O$26,1,MATCH('Основной лист'!EPK$7,'РП (ЛК 2.0)'!$E$17:$O$17,0)),0)</f>
        <v>0</v>
      </c>
      <c r="EPL8" s="878">
        <f>IFERROR(INDEX('РП (ЛК 2.0)'!$E$26:$O$26,1,MATCH('Основной лист'!EPL$7,'РП (ЛК 2.0)'!$E$17:$O$17,0)),0)</f>
        <v>0</v>
      </c>
      <c r="EPM8" s="878">
        <f>IFERROR(INDEX('РП (ЛК 2.0)'!$E$26:$O$26,1,MATCH('Основной лист'!EPM$7,'РП (ЛК 2.0)'!$E$17:$O$17,0)),0)</f>
        <v>0</v>
      </c>
      <c r="EPN8" s="878">
        <f>IFERROR(INDEX('РП (ЛК 2.0)'!$E$26:$O$26,1,MATCH('Основной лист'!EPN$7,'РП (ЛК 2.0)'!$E$17:$O$17,0)),0)</f>
        <v>0</v>
      </c>
      <c r="EPO8" s="878">
        <f>IFERROR(INDEX('РП (ЛК 2.0)'!$E$26:$O$26,1,MATCH('Основной лист'!EPO$7,'РП (ЛК 2.0)'!$E$17:$O$17,0)),0)</f>
        <v>0</v>
      </c>
      <c r="EPP8" s="878">
        <f>IFERROR(INDEX('РП (ЛК 2.0)'!$E$26:$O$26,1,MATCH('Основной лист'!EPP$7,'РП (ЛК 2.0)'!$E$17:$O$17,0)),0)</f>
        <v>0</v>
      </c>
      <c r="EPQ8" s="878">
        <f>IFERROR(INDEX('РП (ЛК 2.0)'!$E$26:$O$26,1,MATCH('Основной лист'!EPQ$7,'РП (ЛК 2.0)'!$E$17:$O$17,0)),0)</f>
        <v>0</v>
      </c>
      <c r="EPR8" s="878">
        <f>IFERROR(INDEX('РП (ЛК 2.0)'!$E$26:$O$26,1,MATCH('Основной лист'!EPR$7,'РП (ЛК 2.0)'!$E$17:$O$17,0)),0)</f>
        <v>0</v>
      </c>
      <c r="EPS8" s="878">
        <f>IFERROR(INDEX('РП (ЛК 2.0)'!$E$26:$O$26,1,MATCH('Основной лист'!EPS$7,'РП (ЛК 2.0)'!$E$17:$O$17,0)),0)</f>
        <v>0</v>
      </c>
      <c r="EPT8" s="878">
        <f>IFERROR(INDEX('РП (ЛК 2.0)'!$E$26:$O$26,1,MATCH('Основной лист'!EPT$7,'РП (ЛК 2.0)'!$E$17:$O$17,0)),0)</f>
        <v>0</v>
      </c>
      <c r="EPU8" s="878">
        <f>IFERROR(INDEX('РП (ЛК 2.0)'!$E$26:$O$26,1,MATCH('Основной лист'!EPU$7,'РП (ЛК 2.0)'!$E$17:$O$17,0)),0)</f>
        <v>0</v>
      </c>
      <c r="EPV8" s="878">
        <f>IFERROR(INDEX('РП (ЛК 2.0)'!$E$26:$O$26,1,MATCH('Основной лист'!EPV$7,'РП (ЛК 2.0)'!$E$17:$O$17,0)),0)</f>
        <v>0</v>
      </c>
      <c r="EPW8" s="878">
        <f>IFERROR(INDEX('РП (ЛК 2.0)'!$E$26:$O$26,1,MATCH('Основной лист'!EPW$7,'РП (ЛК 2.0)'!$E$17:$O$17,0)),0)</f>
        <v>0</v>
      </c>
      <c r="EPX8" s="878">
        <f>IFERROR(INDEX('РП (ЛК 2.0)'!$E$26:$O$26,1,MATCH('Основной лист'!EPX$7,'РП (ЛК 2.0)'!$E$17:$O$17,0)),0)</f>
        <v>0</v>
      </c>
      <c r="EPY8" s="878">
        <f>IFERROR(INDEX('РП (ЛК 2.0)'!$E$26:$O$26,1,MATCH('Основной лист'!EPY$7,'РП (ЛК 2.0)'!$E$17:$O$17,0)),0)</f>
        <v>0</v>
      </c>
      <c r="EPZ8" s="878">
        <f>IFERROR(INDEX('РП (ЛК 2.0)'!$E$26:$O$26,1,MATCH('Основной лист'!EPZ$7,'РП (ЛК 2.0)'!$E$17:$O$17,0)),0)</f>
        <v>0</v>
      </c>
      <c r="EQA8" s="878">
        <f>IFERROR(INDEX('РП (ЛК 2.0)'!$E$26:$O$26,1,MATCH('Основной лист'!EQA$7,'РП (ЛК 2.0)'!$E$17:$O$17,0)),0)</f>
        <v>0</v>
      </c>
      <c r="EQB8" s="878">
        <f>IFERROR(INDEX('РП (ЛК 2.0)'!$E$26:$O$26,1,MATCH('Основной лист'!EQB$7,'РП (ЛК 2.0)'!$E$17:$O$17,0)),0)</f>
        <v>0</v>
      </c>
      <c r="EQC8" s="878">
        <f>IFERROR(INDEX('РП (ЛК 2.0)'!$E$26:$O$26,1,MATCH('Основной лист'!EQC$7,'РП (ЛК 2.0)'!$E$17:$O$17,0)),0)</f>
        <v>0</v>
      </c>
      <c r="EQD8" s="878">
        <f>IFERROR(INDEX('РП (ЛК 2.0)'!$E$26:$O$26,1,MATCH('Основной лист'!EQD$7,'РП (ЛК 2.0)'!$E$17:$O$17,0)),0)</f>
        <v>0</v>
      </c>
      <c r="EQE8" s="878">
        <f>IFERROR(INDEX('РП (ЛК 2.0)'!$E$26:$O$26,1,MATCH('Основной лист'!EQE$7,'РП (ЛК 2.0)'!$E$17:$O$17,0)),0)</f>
        <v>0</v>
      </c>
      <c r="EQF8" s="878">
        <f>IFERROR(INDEX('РП (ЛК 2.0)'!$E$26:$O$26,1,MATCH('Основной лист'!EQF$7,'РП (ЛК 2.0)'!$E$17:$O$17,0)),0)</f>
        <v>0</v>
      </c>
      <c r="EQG8" s="878">
        <f>IFERROR(INDEX('РП (ЛК 2.0)'!$E$26:$O$26,1,MATCH('Основной лист'!EQG$7,'РП (ЛК 2.0)'!$E$17:$O$17,0)),0)</f>
        <v>0</v>
      </c>
      <c r="EQH8" s="878">
        <f>IFERROR(INDEX('РП (ЛК 2.0)'!$E$26:$O$26,1,MATCH('Основной лист'!EQH$7,'РП (ЛК 2.0)'!$E$17:$O$17,0)),0)</f>
        <v>0</v>
      </c>
      <c r="EQI8" s="878">
        <f>IFERROR(INDEX('РП (ЛК 2.0)'!$E$26:$O$26,1,MATCH('Основной лист'!EQI$7,'РП (ЛК 2.0)'!$E$17:$O$17,0)),0)</f>
        <v>0</v>
      </c>
      <c r="EQJ8" s="878">
        <f>IFERROR(INDEX('РП (ЛК 2.0)'!$E$26:$O$26,1,MATCH('Основной лист'!EQJ$7,'РП (ЛК 2.0)'!$E$17:$O$17,0)),0)</f>
        <v>0</v>
      </c>
      <c r="EQK8" s="878">
        <f>IFERROR(INDEX('РП (ЛК 2.0)'!$E$26:$O$26,1,MATCH('Основной лист'!EQK$7,'РП (ЛК 2.0)'!$E$17:$O$17,0)),0)</f>
        <v>0</v>
      </c>
      <c r="EQL8" s="878">
        <f>IFERROR(INDEX('РП (ЛК 2.0)'!$E$26:$O$26,1,MATCH('Основной лист'!EQL$7,'РП (ЛК 2.0)'!$E$17:$O$17,0)),0)</f>
        <v>0</v>
      </c>
      <c r="EQM8" s="878">
        <f>IFERROR(INDEX('РП (ЛК 2.0)'!$E$26:$O$26,1,MATCH('Основной лист'!EQM$7,'РП (ЛК 2.0)'!$E$17:$O$17,0)),0)</f>
        <v>0</v>
      </c>
      <c r="EQN8" s="878">
        <f>IFERROR(INDEX('РП (ЛК 2.0)'!$E$26:$O$26,1,MATCH('Основной лист'!EQN$7,'РП (ЛК 2.0)'!$E$17:$O$17,0)),0)</f>
        <v>0</v>
      </c>
      <c r="EQO8" s="878">
        <f>IFERROR(INDEX('РП (ЛК 2.0)'!$E$26:$O$26,1,MATCH('Основной лист'!EQO$7,'РП (ЛК 2.0)'!$E$17:$O$17,0)),0)</f>
        <v>0</v>
      </c>
      <c r="EQP8" s="878">
        <f>IFERROR(INDEX('РП (ЛК 2.0)'!$E$26:$O$26,1,MATCH('Основной лист'!EQP$7,'РП (ЛК 2.0)'!$E$17:$O$17,0)),0)</f>
        <v>0</v>
      </c>
      <c r="EQQ8" s="878">
        <f>IFERROR(INDEX('РП (ЛК 2.0)'!$E$26:$O$26,1,MATCH('Основной лист'!EQQ$7,'РП (ЛК 2.0)'!$E$17:$O$17,0)),0)</f>
        <v>0</v>
      </c>
      <c r="EQR8" s="878">
        <f>IFERROR(INDEX('РП (ЛК 2.0)'!$E$26:$O$26,1,MATCH('Основной лист'!EQR$7,'РП (ЛК 2.0)'!$E$17:$O$17,0)),0)</f>
        <v>0</v>
      </c>
      <c r="EQS8" s="878">
        <f>IFERROR(INDEX('РП (ЛК 2.0)'!$E$26:$O$26,1,MATCH('Основной лист'!EQS$7,'РП (ЛК 2.0)'!$E$17:$O$17,0)),0)</f>
        <v>0</v>
      </c>
      <c r="EQT8" s="878">
        <f>IFERROR(INDEX('РП (ЛК 2.0)'!$E$26:$O$26,1,MATCH('Основной лист'!EQT$7,'РП (ЛК 2.0)'!$E$17:$O$17,0)),0)</f>
        <v>0</v>
      </c>
      <c r="EQU8" s="878">
        <f>IFERROR(INDEX('РП (ЛК 2.0)'!$E$26:$O$26,1,MATCH('Основной лист'!EQU$7,'РП (ЛК 2.0)'!$E$17:$O$17,0)),0)</f>
        <v>0</v>
      </c>
      <c r="EQV8" s="878">
        <f>IFERROR(INDEX('РП (ЛК 2.0)'!$E$26:$O$26,1,MATCH('Основной лист'!EQV$7,'РП (ЛК 2.0)'!$E$17:$O$17,0)),0)</f>
        <v>0</v>
      </c>
      <c r="EQW8" s="878">
        <f>IFERROR(INDEX('РП (ЛК 2.0)'!$E$26:$O$26,1,MATCH('Основной лист'!EQW$7,'РП (ЛК 2.0)'!$E$17:$O$17,0)),0)</f>
        <v>0</v>
      </c>
      <c r="EQX8" s="878">
        <f>IFERROR(INDEX('РП (ЛК 2.0)'!$E$26:$O$26,1,MATCH('Основной лист'!EQX$7,'РП (ЛК 2.0)'!$E$17:$O$17,0)),0)</f>
        <v>0</v>
      </c>
      <c r="EQY8" s="878">
        <f>IFERROR(INDEX('РП (ЛК 2.0)'!$E$26:$O$26,1,MATCH('Основной лист'!EQY$7,'РП (ЛК 2.0)'!$E$17:$O$17,0)),0)</f>
        <v>0</v>
      </c>
      <c r="EQZ8" s="878">
        <f>IFERROR(INDEX('РП (ЛК 2.0)'!$E$26:$O$26,1,MATCH('Основной лист'!EQZ$7,'РП (ЛК 2.0)'!$E$17:$O$17,0)),0)</f>
        <v>0</v>
      </c>
      <c r="ERA8" s="878">
        <f>IFERROR(INDEX('РП (ЛК 2.0)'!$E$26:$O$26,1,MATCH('Основной лист'!ERA$7,'РП (ЛК 2.0)'!$E$17:$O$17,0)),0)</f>
        <v>0</v>
      </c>
      <c r="ERB8" s="878">
        <f>IFERROR(INDEX('РП (ЛК 2.0)'!$E$26:$O$26,1,MATCH('Основной лист'!ERB$7,'РП (ЛК 2.0)'!$E$17:$O$17,0)),0)</f>
        <v>0</v>
      </c>
      <c r="ERC8" s="878">
        <f>IFERROR(INDEX('РП (ЛК 2.0)'!$E$26:$O$26,1,MATCH('Основной лист'!ERC$7,'РП (ЛК 2.0)'!$E$17:$O$17,0)),0)</f>
        <v>0</v>
      </c>
      <c r="ERD8" s="878">
        <f>IFERROR(INDEX('РП (ЛК 2.0)'!$E$26:$O$26,1,MATCH('Основной лист'!ERD$7,'РП (ЛК 2.0)'!$E$17:$O$17,0)),0)</f>
        <v>0</v>
      </c>
      <c r="ERE8" s="878">
        <f>IFERROR(INDEX('РП (ЛК 2.0)'!$E$26:$O$26,1,MATCH('Основной лист'!ERE$7,'РП (ЛК 2.0)'!$E$17:$O$17,0)),0)</f>
        <v>0</v>
      </c>
      <c r="ERF8" s="878">
        <f>IFERROR(INDEX('РП (ЛК 2.0)'!$E$26:$O$26,1,MATCH('Основной лист'!ERF$7,'РП (ЛК 2.0)'!$E$17:$O$17,0)),0)</f>
        <v>0</v>
      </c>
      <c r="ERG8" s="878">
        <f>IFERROR(INDEX('РП (ЛК 2.0)'!$E$26:$O$26,1,MATCH('Основной лист'!ERG$7,'РП (ЛК 2.0)'!$E$17:$O$17,0)),0)</f>
        <v>0</v>
      </c>
      <c r="ERH8" s="878">
        <f>IFERROR(INDEX('РП (ЛК 2.0)'!$E$26:$O$26,1,MATCH('Основной лист'!ERH$7,'РП (ЛК 2.0)'!$E$17:$O$17,0)),0)</f>
        <v>0</v>
      </c>
      <c r="ERI8" s="878">
        <f>IFERROR(INDEX('РП (ЛК 2.0)'!$E$26:$O$26,1,MATCH('Основной лист'!ERI$7,'РП (ЛК 2.0)'!$E$17:$O$17,0)),0)</f>
        <v>0</v>
      </c>
      <c r="ERJ8" s="878">
        <f>IFERROR(INDEX('РП (ЛК 2.0)'!$E$26:$O$26,1,MATCH('Основной лист'!ERJ$7,'РП (ЛК 2.0)'!$E$17:$O$17,0)),0)</f>
        <v>0</v>
      </c>
      <c r="ERK8" s="878">
        <f>IFERROR(INDEX('РП (ЛК 2.0)'!$E$26:$O$26,1,MATCH('Основной лист'!ERK$7,'РП (ЛК 2.0)'!$E$17:$O$17,0)),0)</f>
        <v>0</v>
      </c>
      <c r="ERL8" s="878">
        <f>IFERROR(INDEX('РП (ЛК 2.0)'!$E$26:$O$26,1,MATCH('Основной лист'!ERL$7,'РП (ЛК 2.0)'!$E$17:$O$17,0)),0)</f>
        <v>0</v>
      </c>
      <c r="ERM8" s="878">
        <f>IFERROR(INDEX('РП (ЛК 2.0)'!$E$26:$O$26,1,MATCH('Основной лист'!ERM$7,'РП (ЛК 2.0)'!$E$17:$O$17,0)),0)</f>
        <v>0</v>
      </c>
      <c r="ERN8" s="878">
        <f>IFERROR(INDEX('РП (ЛК 2.0)'!$E$26:$O$26,1,MATCH('Основной лист'!ERN$7,'РП (ЛК 2.0)'!$E$17:$O$17,0)),0)</f>
        <v>0</v>
      </c>
      <c r="ERO8" s="878">
        <f>IFERROR(INDEX('РП (ЛК 2.0)'!$E$26:$O$26,1,MATCH('Основной лист'!ERO$7,'РП (ЛК 2.0)'!$E$17:$O$17,0)),0)</f>
        <v>0</v>
      </c>
      <c r="ERP8" s="878">
        <f>IFERROR(INDEX('РП (ЛК 2.0)'!$E$26:$O$26,1,MATCH('Основной лист'!ERP$7,'РП (ЛК 2.0)'!$E$17:$O$17,0)),0)</f>
        <v>0</v>
      </c>
      <c r="ERQ8" s="878">
        <f>IFERROR(INDEX('РП (ЛК 2.0)'!$E$26:$O$26,1,MATCH('Основной лист'!ERQ$7,'РП (ЛК 2.0)'!$E$17:$O$17,0)),0)</f>
        <v>0</v>
      </c>
      <c r="ERR8" s="878">
        <f>IFERROR(INDEX('РП (ЛК 2.0)'!$E$26:$O$26,1,MATCH('Основной лист'!ERR$7,'РП (ЛК 2.0)'!$E$17:$O$17,0)),0)</f>
        <v>0</v>
      </c>
      <c r="ERS8" s="878">
        <f>IFERROR(INDEX('РП (ЛК 2.0)'!$E$26:$O$26,1,MATCH('Основной лист'!ERS$7,'РП (ЛК 2.0)'!$E$17:$O$17,0)),0)</f>
        <v>0</v>
      </c>
      <c r="ERT8" s="878">
        <f>IFERROR(INDEX('РП (ЛК 2.0)'!$E$26:$O$26,1,MATCH('Основной лист'!ERT$7,'РП (ЛК 2.0)'!$E$17:$O$17,0)),0)</f>
        <v>0</v>
      </c>
      <c r="ERU8" s="878">
        <f>IFERROR(INDEX('РП (ЛК 2.0)'!$E$26:$O$26,1,MATCH('Основной лист'!ERU$7,'РП (ЛК 2.0)'!$E$17:$O$17,0)),0)</f>
        <v>0</v>
      </c>
      <c r="ERV8" s="878">
        <f>IFERROR(INDEX('РП (ЛК 2.0)'!$E$26:$O$26,1,MATCH('Основной лист'!ERV$7,'РП (ЛК 2.0)'!$E$17:$O$17,0)),0)</f>
        <v>0</v>
      </c>
      <c r="ERW8" s="878">
        <f>IFERROR(INDEX('РП (ЛК 2.0)'!$E$26:$O$26,1,MATCH('Основной лист'!ERW$7,'РП (ЛК 2.0)'!$E$17:$O$17,0)),0)</f>
        <v>0</v>
      </c>
      <c r="ERX8" s="878">
        <f>IFERROR(INDEX('РП (ЛК 2.0)'!$E$26:$O$26,1,MATCH('Основной лист'!ERX$7,'РП (ЛК 2.0)'!$E$17:$O$17,0)),0)</f>
        <v>0</v>
      </c>
      <c r="ERY8" s="878">
        <f>IFERROR(INDEX('РП (ЛК 2.0)'!$E$26:$O$26,1,MATCH('Основной лист'!ERY$7,'РП (ЛК 2.0)'!$E$17:$O$17,0)),0)</f>
        <v>0</v>
      </c>
      <c r="ERZ8" s="878">
        <f>IFERROR(INDEX('РП (ЛК 2.0)'!$E$26:$O$26,1,MATCH('Основной лист'!ERZ$7,'РП (ЛК 2.0)'!$E$17:$O$17,0)),0)</f>
        <v>0</v>
      </c>
      <c r="ESA8" s="878">
        <f>IFERROR(INDEX('РП (ЛК 2.0)'!$E$26:$O$26,1,MATCH('Основной лист'!ESA$7,'РП (ЛК 2.0)'!$E$17:$O$17,0)),0)</f>
        <v>0</v>
      </c>
      <c r="ESB8" s="878">
        <f>IFERROR(INDEX('РП (ЛК 2.0)'!$E$26:$O$26,1,MATCH('Основной лист'!ESB$7,'РП (ЛК 2.0)'!$E$17:$O$17,0)),0)</f>
        <v>0</v>
      </c>
      <c r="ESC8" s="878">
        <f>IFERROR(INDEX('РП (ЛК 2.0)'!$E$26:$O$26,1,MATCH('Основной лист'!ESC$7,'РП (ЛК 2.0)'!$E$17:$O$17,0)),0)</f>
        <v>0</v>
      </c>
      <c r="ESD8" s="878">
        <f>IFERROR(INDEX('РП (ЛК 2.0)'!$E$26:$O$26,1,MATCH('Основной лист'!ESD$7,'РП (ЛК 2.0)'!$E$17:$O$17,0)),0)</f>
        <v>0</v>
      </c>
      <c r="ESE8" s="878">
        <f>IFERROR(INDEX('РП (ЛК 2.0)'!$E$26:$O$26,1,MATCH('Основной лист'!ESE$7,'РП (ЛК 2.0)'!$E$17:$O$17,0)),0)</f>
        <v>0</v>
      </c>
      <c r="ESF8" s="878">
        <f>IFERROR(INDEX('РП (ЛК 2.0)'!$E$26:$O$26,1,MATCH('Основной лист'!ESF$7,'РП (ЛК 2.0)'!$E$17:$O$17,0)),0)</f>
        <v>0</v>
      </c>
      <c r="ESG8" s="878">
        <f>IFERROR(INDEX('РП (ЛК 2.0)'!$E$26:$O$26,1,MATCH('Основной лист'!ESG$7,'РП (ЛК 2.0)'!$E$17:$O$17,0)),0)</f>
        <v>0</v>
      </c>
      <c r="ESH8" s="878">
        <f>IFERROR(INDEX('РП (ЛК 2.0)'!$E$26:$O$26,1,MATCH('Основной лист'!ESH$7,'РП (ЛК 2.0)'!$E$17:$O$17,0)),0)</f>
        <v>0</v>
      </c>
      <c r="ESI8" s="878">
        <f>IFERROR(INDEX('РП (ЛК 2.0)'!$E$26:$O$26,1,MATCH('Основной лист'!ESI$7,'РП (ЛК 2.0)'!$E$17:$O$17,0)),0)</f>
        <v>0</v>
      </c>
      <c r="ESJ8" s="878">
        <f>IFERROR(INDEX('РП (ЛК 2.0)'!$E$26:$O$26,1,MATCH('Основной лист'!ESJ$7,'РП (ЛК 2.0)'!$E$17:$O$17,0)),0)</f>
        <v>0</v>
      </c>
      <c r="ESK8" s="878">
        <f>IFERROR(INDEX('РП (ЛК 2.0)'!$E$26:$O$26,1,MATCH('Основной лист'!ESK$7,'РП (ЛК 2.0)'!$E$17:$O$17,0)),0)</f>
        <v>0</v>
      </c>
      <c r="ESL8" s="878">
        <f>IFERROR(INDEX('РП (ЛК 2.0)'!$E$26:$O$26,1,MATCH('Основной лист'!ESL$7,'РП (ЛК 2.0)'!$E$17:$O$17,0)),0)</f>
        <v>0</v>
      </c>
      <c r="ESM8" s="878">
        <f>IFERROR(INDEX('РП (ЛК 2.0)'!$E$26:$O$26,1,MATCH('Основной лист'!ESM$7,'РП (ЛК 2.0)'!$E$17:$O$17,0)),0)</f>
        <v>0</v>
      </c>
      <c r="ESN8" s="878">
        <f>IFERROR(INDEX('РП (ЛК 2.0)'!$E$26:$O$26,1,MATCH('Основной лист'!ESN$7,'РП (ЛК 2.0)'!$E$17:$O$17,0)),0)</f>
        <v>0</v>
      </c>
      <c r="ESO8" s="878">
        <f>IFERROR(INDEX('РП (ЛК 2.0)'!$E$26:$O$26,1,MATCH('Основной лист'!ESO$7,'РП (ЛК 2.0)'!$E$17:$O$17,0)),0)</f>
        <v>0</v>
      </c>
      <c r="ESP8" s="878">
        <f>IFERROR(INDEX('РП (ЛК 2.0)'!$E$26:$O$26,1,MATCH('Основной лист'!ESP$7,'РП (ЛК 2.0)'!$E$17:$O$17,0)),0)</f>
        <v>0</v>
      </c>
      <c r="ESQ8" s="878">
        <f>IFERROR(INDEX('РП (ЛК 2.0)'!$E$26:$O$26,1,MATCH('Основной лист'!ESQ$7,'РП (ЛК 2.0)'!$E$17:$O$17,0)),0)</f>
        <v>0</v>
      </c>
      <c r="ESR8" s="878">
        <f>IFERROR(INDEX('РП (ЛК 2.0)'!$E$26:$O$26,1,MATCH('Основной лист'!ESR$7,'РП (ЛК 2.0)'!$E$17:$O$17,0)),0)</f>
        <v>0</v>
      </c>
      <c r="ESS8" s="878">
        <f>IFERROR(INDEX('РП (ЛК 2.0)'!$E$26:$O$26,1,MATCH('Основной лист'!ESS$7,'РП (ЛК 2.0)'!$E$17:$O$17,0)),0)</f>
        <v>0</v>
      </c>
      <c r="EST8" s="878">
        <f>IFERROR(INDEX('РП (ЛК 2.0)'!$E$26:$O$26,1,MATCH('Основной лист'!EST$7,'РП (ЛК 2.0)'!$E$17:$O$17,0)),0)</f>
        <v>0</v>
      </c>
      <c r="ESU8" s="878">
        <f>IFERROR(INDEX('РП (ЛК 2.0)'!$E$26:$O$26,1,MATCH('Основной лист'!ESU$7,'РП (ЛК 2.0)'!$E$17:$O$17,0)),0)</f>
        <v>0</v>
      </c>
      <c r="ESV8" s="878">
        <f>IFERROR(INDEX('РП (ЛК 2.0)'!$E$26:$O$26,1,MATCH('Основной лист'!ESV$7,'РП (ЛК 2.0)'!$E$17:$O$17,0)),0)</f>
        <v>0</v>
      </c>
      <c r="ESW8" s="878">
        <f>IFERROR(INDEX('РП (ЛК 2.0)'!$E$26:$O$26,1,MATCH('Основной лист'!ESW$7,'РП (ЛК 2.0)'!$E$17:$O$17,0)),0)</f>
        <v>0</v>
      </c>
      <c r="ESX8" s="878">
        <f>IFERROR(INDEX('РП (ЛК 2.0)'!$E$26:$O$26,1,MATCH('Основной лист'!ESX$7,'РП (ЛК 2.0)'!$E$17:$O$17,0)),0)</f>
        <v>0</v>
      </c>
      <c r="ESY8" s="878">
        <f>IFERROR(INDEX('РП (ЛК 2.0)'!$E$26:$O$26,1,MATCH('Основной лист'!ESY$7,'РП (ЛК 2.0)'!$E$17:$O$17,0)),0)</f>
        <v>0</v>
      </c>
      <c r="ESZ8" s="878">
        <f>IFERROR(INDEX('РП (ЛК 2.0)'!$E$26:$O$26,1,MATCH('Основной лист'!ESZ$7,'РП (ЛК 2.0)'!$E$17:$O$17,0)),0)</f>
        <v>0</v>
      </c>
      <c r="ETA8" s="878">
        <f>IFERROR(INDEX('РП (ЛК 2.0)'!$E$26:$O$26,1,MATCH('Основной лист'!ETA$7,'РП (ЛК 2.0)'!$E$17:$O$17,0)),0)</f>
        <v>0</v>
      </c>
      <c r="ETB8" s="878">
        <f>IFERROR(INDEX('РП (ЛК 2.0)'!$E$26:$O$26,1,MATCH('Основной лист'!ETB$7,'РП (ЛК 2.0)'!$E$17:$O$17,0)),0)</f>
        <v>0</v>
      </c>
      <c r="ETC8" s="878">
        <f>IFERROR(INDEX('РП (ЛК 2.0)'!$E$26:$O$26,1,MATCH('Основной лист'!ETC$7,'РП (ЛК 2.0)'!$E$17:$O$17,0)),0)</f>
        <v>0</v>
      </c>
      <c r="ETD8" s="878">
        <f>IFERROR(INDEX('РП (ЛК 2.0)'!$E$26:$O$26,1,MATCH('Основной лист'!ETD$7,'РП (ЛК 2.0)'!$E$17:$O$17,0)),0)</f>
        <v>0</v>
      </c>
      <c r="ETE8" s="878">
        <f>IFERROR(INDEX('РП (ЛК 2.0)'!$E$26:$O$26,1,MATCH('Основной лист'!ETE$7,'РП (ЛК 2.0)'!$E$17:$O$17,0)),0)</f>
        <v>0</v>
      </c>
      <c r="ETF8" s="878">
        <f>IFERROR(INDEX('РП (ЛК 2.0)'!$E$26:$O$26,1,MATCH('Основной лист'!ETF$7,'РП (ЛК 2.0)'!$E$17:$O$17,0)),0)</f>
        <v>0</v>
      </c>
      <c r="ETG8" s="878">
        <f>IFERROR(INDEX('РП (ЛК 2.0)'!$E$26:$O$26,1,MATCH('Основной лист'!ETG$7,'РП (ЛК 2.0)'!$E$17:$O$17,0)),0)</f>
        <v>0</v>
      </c>
      <c r="ETH8" s="878">
        <f>IFERROR(INDEX('РП (ЛК 2.0)'!$E$26:$O$26,1,MATCH('Основной лист'!ETH$7,'РП (ЛК 2.0)'!$E$17:$O$17,0)),0)</f>
        <v>0</v>
      </c>
      <c r="ETI8" s="878">
        <f>IFERROR(INDEX('РП (ЛК 2.0)'!$E$26:$O$26,1,MATCH('Основной лист'!ETI$7,'РП (ЛК 2.0)'!$E$17:$O$17,0)),0)</f>
        <v>0</v>
      </c>
      <c r="ETJ8" s="878">
        <f>IFERROR(INDEX('РП (ЛК 2.0)'!$E$26:$O$26,1,MATCH('Основной лист'!ETJ$7,'РП (ЛК 2.0)'!$E$17:$O$17,0)),0)</f>
        <v>0</v>
      </c>
      <c r="ETK8" s="878">
        <f>IFERROR(INDEX('РП (ЛК 2.0)'!$E$26:$O$26,1,MATCH('Основной лист'!ETK$7,'РП (ЛК 2.0)'!$E$17:$O$17,0)),0)</f>
        <v>0</v>
      </c>
      <c r="ETL8" s="878">
        <f>IFERROR(INDEX('РП (ЛК 2.0)'!$E$26:$O$26,1,MATCH('Основной лист'!ETL$7,'РП (ЛК 2.0)'!$E$17:$O$17,0)),0)</f>
        <v>0</v>
      </c>
      <c r="ETM8" s="878">
        <f>IFERROR(INDEX('РП (ЛК 2.0)'!$E$26:$O$26,1,MATCH('Основной лист'!ETM$7,'РП (ЛК 2.0)'!$E$17:$O$17,0)),0)</f>
        <v>0</v>
      </c>
      <c r="ETN8" s="878">
        <f>IFERROR(INDEX('РП (ЛК 2.0)'!$E$26:$O$26,1,MATCH('Основной лист'!ETN$7,'РП (ЛК 2.0)'!$E$17:$O$17,0)),0)</f>
        <v>0</v>
      </c>
      <c r="ETO8" s="878">
        <f>IFERROR(INDEX('РП (ЛК 2.0)'!$E$26:$O$26,1,MATCH('Основной лист'!ETO$7,'РП (ЛК 2.0)'!$E$17:$O$17,0)),0)</f>
        <v>0</v>
      </c>
      <c r="ETP8" s="878">
        <f>IFERROR(INDEX('РП (ЛК 2.0)'!$E$26:$O$26,1,MATCH('Основной лист'!ETP$7,'РП (ЛК 2.0)'!$E$17:$O$17,0)),0)</f>
        <v>0</v>
      </c>
      <c r="ETQ8" s="878">
        <f>IFERROR(INDEX('РП (ЛК 2.0)'!$E$26:$O$26,1,MATCH('Основной лист'!ETQ$7,'РП (ЛК 2.0)'!$E$17:$O$17,0)),0)</f>
        <v>0</v>
      </c>
      <c r="ETR8" s="878">
        <f>IFERROR(INDEX('РП (ЛК 2.0)'!$E$26:$O$26,1,MATCH('Основной лист'!ETR$7,'РП (ЛК 2.0)'!$E$17:$O$17,0)),0)</f>
        <v>0</v>
      </c>
      <c r="ETS8" s="878">
        <f>IFERROR(INDEX('РП (ЛК 2.0)'!$E$26:$O$26,1,MATCH('Основной лист'!ETS$7,'РП (ЛК 2.0)'!$E$17:$O$17,0)),0)</f>
        <v>0</v>
      </c>
      <c r="ETT8" s="878">
        <f>IFERROR(INDEX('РП (ЛК 2.0)'!$E$26:$O$26,1,MATCH('Основной лист'!ETT$7,'РП (ЛК 2.0)'!$E$17:$O$17,0)),0)</f>
        <v>0</v>
      </c>
      <c r="ETU8" s="878">
        <f>IFERROR(INDEX('РП (ЛК 2.0)'!$E$26:$O$26,1,MATCH('Основной лист'!ETU$7,'РП (ЛК 2.0)'!$E$17:$O$17,0)),0)</f>
        <v>0</v>
      </c>
      <c r="ETV8" s="878">
        <f>IFERROR(INDEX('РП (ЛК 2.0)'!$E$26:$O$26,1,MATCH('Основной лист'!ETV$7,'РП (ЛК 2.0)'!$E$17:$O$17,0)),0)</f>
        <v>0</v>
      </c>
      <c r="ETW8" s="878">
        <f>IFERROR(INDEX('РП (ЛК 2.0)'!$E$26:$O$26,1,MATCH('Основной лист'!ETW$7,'РП (ЛК 2.0)'!$E$17:$O$17,0)),0)</f>
        <v>0</v>
      </c>
      <c r="ETX8" s="878">
        <f>IFERROR(INDEX('РП (ЛК 2.0)'!$E$26:$O$26,1,MATCH('Основной лист'!ETX$7,'РП (ЛК 2.0)'!$E$17:$O$17,0)),0)</f>
        <v>0</v>
      </c>
      <c r="ETY8" s="878">
        <f>IFERROR(INDEX('РП (ЛК 2.0)'!$E$26:$O$26,1,MATCH('Основной лист'!ETY$7,'РП (ЛК 2.0)'!$E$17:$O$17,0)),0)</f>
        <v>0</v>
      </c>
      <c r="ETZ8" s="878">
        <f>IFERROR(INDEX('РП (ЛК 2.0)'!$E$26:$O$26,1,MATCH('Основной лист'!ETZ$7,'РП (ЛК 2.0)'!$E$17:$O$17,0)),0)</f>
        <v>0</v>
      </c>
      <c r="EUA8" s="878">
        <f>IFERROR(INDEX('РП (ЛК 2.0)'!$E$26:$O$26,1,MATCH('Основной лист'!EUA$7,'РП (ЛК 2.0)'!$E$17:$O$17,0)),0)</f>
        <v>0</v>
      </c>
      <c r="EUB8" s="878">
        <f>IFERROR(INDEX('РП (ЛК 2.0)'!$E$26:$O$26,1,MATCH('Основной лист'!EUB$7,'РП (ЛК 2.0)'!$E$17:$O$17,0)),0)</f>
        <v>0</v>
      </c>
      <c r="EUC8" s="878">
        <f>IFERROR(INDEX('РП (ЛК 2.0)'!$E$26:$O$26,1,MATCH('Основной лист'!EUC$7,'РП (ЛК 2.0)'!$E$17:$O$17,0)),0)</f>
        <v>0</v>
      </c>
      <c r="EUD8" s="878">
        <f>IFERROR(INDEX('РП (ЛК 2.0)'!$E$26:$O$26,1,MATCH('Основной лист'!EUD$7,'РП (ЛК 2.0)'!$E$17:$O$17,0)),0)</f>
        <v>0</v>
      </c>
      <c r="EUE8" s="878">
        <f>IFERROR(INDEX('РП (ЛК 2.0)'!$E$26:$O$26,1,MATCH('Основной лист'!EUE$7,'РП (ЛК 2.0)'!$E$17:$O$17,0)),0)</f>
        <v>0</v>
      </c>
      <c r="EUF8" s="878">
        <f>IFERROR(INDEX('РП (ЛК 2.0)'!$E$26:$O$26,1,MATCH('Основной лист'!EUF$7,'РП (ЛК 2.0)'!$E$17:$O$17,0)),0)</f>
        <v>0</v>
      </c>
      <c r="EUG8" s="878">
        <f>IFERROR(INDEX('РП (ЛК 2.0)'!$E$26:$O$26,1,MATCH('Основной лист'!EUG$7,'РП (ЛК 2.0)'!$E$17:$O$17,0)),0)</f>
        <v>0</v>
      </c>
      <c r="EUH8" s="878">
        <f>IFERROR(INDEX('РП (ЛК 2.0)'!$E$26:$O$26,1,MATCH('Основной лист'!EUH$7,'РП (ЛК 2.0)'!$E$17:$O$17,0)),0)</f>
        <v>0</v>
      </c>
      <c r="EUI8" s="878">
        <f>IFERROR(INDEX('РП (ЛК 2.0)'!$E$26:$O$26,1,MATCH('Основной лист'!EUI$7,'РП (ЛК 2.0)'!$E$17:$O$17,0)),0)</f>
        <v>0</v>
      </c>
      <c r="EUJ8" s="878">
        <f>IFERROR(INDEX('РП (ЛК 2.0)'!$E$26:$O$26,1,MATCH('Основной лист'!EUJ$7,'РП (ЛК 2.0)'!$E$17:$O$17,0)),0)</f>
        <v>0</v>
      </c>
      <c r="EUK8" s="878">
        <f>IFERROR(INDEX('РП (ЛК 2.0)'!$E$26:$O$26,1,MATCH('Основной лист'!EUK$7,'РП (ЛК 2.0)'!$E$17:$O$17,0)),0)</f>
        <v>0</v>
      </c>
      <c r="EUL8" s="878">
        <f>IFERROR(INDEX('РП (ЛК 2.0)'!$E$26:$O$26,1,MATCH('Основной лист'!EUL$7,'РП (ЛК 2.0)'!$E$17:$O$17,0)),0)</f>
        <v>0</v>
      </c>
      <c r="EUM8" s="878">
        <f>IFERROR(INDEX('РП (ЛК 2.0)'!$E$26:$O$26,1,MATCH('Основной лист'!EUM$7,'РП (ЛК 2.0)'!$E$17:$O$17,0)),0)</f>
        <v>0</v>
      </c>
      <c r="EUN8" s="878">
        <f>IFERROR(INDEX('РП (ЛК 2.0)'!$E$26:$O$26,1,MATCH('Основной лист'!EUN$7,'РП (ЛК 2.0)'!$E$17:$O$17,0)),0)</f>
        <v>0</v>
      </c>
      <c r="EUO8" s="878">
        <f>IFERROR(INDEX('РП (ЛК 2.0)'!$E$26:$O$26,1,MATCH('Основной лист'!EUO$7,'РП (ЛК 2.0)'!$E$17:$O$17,0)),0)</f>
        <v>0</v>
      </c>
      <c r="EUP8" s="878">
        <f>IFERROR(INDEX('РП (ЛК 2.0)'!$E$26:$O$26,1,MATCH('Основной лист'!EUP$7,'РП (ЛК 2.0)'!$E$17:$O$17,0)),0)</f>
        <v>0</v>
      </c>
      <c r="EUQ8" s="878">
        <f>IFERROR(INDEX('РП (ЛК 2.0)'!$E$26:$O$26,1,MATCH('Основной лист'!EUQ$7,'РП (ЛК 2.0)'!$E$17:$O$17,0)),0)</f>
        <v>0</v>
      </c>
      <c r="EUR8" s="878">
        <f>IFERROR(INDEX('РП (ЛК 2.0)'!$E$26:$O$26,1,MATCH('Основной лист'!EUR$7,'РП (ЛК 2.0)'!$E$17:$O$17,0)),0)</f>
        <v>0</v>
      </c>
      <c r="EUS8" s="878">
        <f>IFERROR(INDEX('РП (ЛК 2.0)'!$E$26:$O$26,1,MATCH('Основной лист'!EUS$7,'РП (ЛК 2.0)'!$E$17:$O$17,0)),0)</f>
        <v>0</v>
      </c>
      <c r="EUT8" s="878">
        <f>IFERROR(INDEX('РП (ЛК 2.0)'!$E$26:$O$26,1,MATCH('Основной лист'!EUT$7,'РП (ЛК 2.0)'!$E$17:$O$17,0)),0)</f>
        <v>0</v>
      </c>
      <c r="EUU8" s="878">
        <f>IFERROR(INDEX('РП (ЛК 2.0)'!$E$26:$O$26,1,MATCH('Основной лист'!EUU$7,'РП (ЛК 2.0)'!$E$17:$O$17,0)),0)</f>
        <v>0</v>
      </c>
      <c r="EUV8" s="878">
        <f>IFERROR(INDEX('РП (ЛК 2.0)'!$E$26:$O$26,1,MATCH('Основной лист'!EUV$7,'РП (ЛК 2.0)'!$E$17:$O$17,0)),0)</f>
        <v>0</v>
      </c>
      <c r="EUW8" s="878">
        <f>IFERROR(INDEX('РП (ЛК 2.0)'!$E$26:$O$26,1,MATCH('Основной лист'!EUW$7,'РП (ЛК 2.0)'!$E$17:$O$17,0)),0)</f>
        <v>0</v>
      </c>
      <c r="EUX8" s="878">
        <f>IFERROR(INDEX('РП (ЛК 2.0)'!$E$26:$O$26,1,MATCH('Основной лист'!EUX$7,'РП (ЛК 2.0)'!$E$17:$O$17,0)),0)</f>
        <v>0</v>
      </c>
      <c r="EUY8" s="878">
        <f>IFERROR(INDEX('РП (ЛК 2.0)'!$E$26:$O$26,1,MATCH('Основной лист'!EUY$7,'РП (ЛК 2.0)'!$E$17:$O$17,0)),0)</f>
        <v>0</v>
      </c>
      <c r="EUZ8" s="878">
        <f>IFERROR(INDEX('РП (ЛК 2.0)'!$E$26:$O$26,1,MATCH('Основной лист'!EUZ$7,'РП (ЛК 2.0)'!$E$17:$O$17,0)),0)</f>
        <v>0</v>
      </c>
      <c r="EVA8" s="878">
        <f>IFERROR(INDEX('РП (ЛК 2.0)'!$E$26:$O$26,1,MATCH('Основной лист'!EVA$7,'РП (ЛК 2.0)'!$E$17:$O$17,0)),0)</f>
        <v>0</v>
      </c>
      <c r="EVB8" s="878">
        <f>IFERROR(INDEX('РП (ЛК 2.0)'!$E$26:$O$26,1,MATCH('Основной лист'!EVB$7,'РП (ЛК 2.0)'!$E$17:$O$17,0)),0)</f>
        <v>0</v>
      </c>
      <c r="EVC8" s="878">
        <f>IFERROR(INDEX('РП (ЛК 2.0)'!$E$26:$O$26,1,MATCH('Основной лист'!EVC$7,'РП (ЛК 2.0)'!$E$17:$O$17,0)),0)</f>
        <v>0</v>
      </c>
      <c r="EVD8" s="878">
        <f>IFERROR(INDEX('РП (ЛК 2.0)'!$E$26:$O$26,1,MATCH('Основной лист'!EVD$7,'РП (ЛК 2.0)'!$E$17:$O$17,0)),0)</f>
        <v>0</v>
      </c>
      <c r="EVE8" s="878">
        <f>IFERROR(INDEX('РП (ЛК 2.0)'!$E$26:$O$26,1,MATCH('Основной лист'!EVE$7,'РП (ЛК 2.0)'!$E$17:$O$17,0)),0)</f>
        <v>0</v>
      </c>
      <c r="EVF8" s="878">
        <f>IFERROR(INDEX('РП (ЛК 2.0)'!$E$26:$O$26,1,MATCH('Основной лист'!EVF$7,'РП (ЛК 2.0)'!$E$17:$O$17,0)),0)</f>
        <v>0</v>
      </c>
      <c r="EVG8" s="878">
        <f>IFERROR(INDEX('РП (ЛК 2.0)'!$E$26:$O$26,1,MATCH('Основной лист'!EVG$7,'РП (ЛК 2.0)'!$E$17:$O$17,0)),0)</f>
        <v>0</v>
      </c>
      <c r="EVH8" s="878">
        <f>IFERROR(INDEX('РП (ЛК 2.0)'!$E$26:$O$26,1,MATCH('Основной лист'!EVH$7,'РП (ЛК 2.0)'!$E$17:$O$17,0)),0)</f>
        <v>0</v>
      </c>
      <c r="EVI8" s="878">
        <f>IFERROR(INDEX('РП (ЛК 2.0)'!$E$26:$O$26,1,MATCH('Основной лист'!EVI$7,'РП (ЛК 2.0)'!$E$17:$O$17,0)),0)</f>
        <v>0</v>
      </c>
      <c r="EVJ8" s="878">
        <f>IFERROR(INDEX('РП (ЛК 2.0)'!$E$26:$O$26,1,MATCH('Основной лист'!EVJ$7,'РП (ЛК 2.0)'!$E$17:$O$17,0)),0)</f>
        <v>0</v>
      </c>
      <c r="EVK8" s="878">
        <f>IFERROR(INDEX('РП (ЛК 2.0)'!$E$26:$O$26,1,MATCH('Основной лист'!EVK$7,'РП (ЛК 2.0)'!$E$17:$O$17,0)),0)</f>
        <v>0</v>
      </c>
      <c r="EVL8" s="878">
        <f>IFERROR(INDEX('РП (ЛК 2.0)'!$E$26:$O$26,1,MATCH('Основной лист'!EVL$7,'РП (ЛК 2.0)'!$E$17:$O$17,0)),0)</f>
        <v>0</v>
      </c>
      <c r="EVM8" s="878">
        <f>IFERROR(INDEX('РП (ЛК 2.0)'!$E$26:$O$26,1,MATCH('Основной лист'!EVM$7,'РП (ЛК 2.0)'!$E$17:$O$17,0)),0)</f>
        <v>0</v>
      </c>
      <c r="EVN8" s="878">
        <f>IFERROR(INDEX('РП (ЛК 2.0)'!$E$26:$O$26,1,MATCH('Основной лист'!EVN$7,'РП (ЛК 2.0)'!$E$17:$O$17,0)),0)</f>
        <v>0</v>
      </c>
      <c r="EVO8" s="878">
        <f>IFERROR(INDEX('РП (ЛК 2.0)'!$E$26:$O$26,1,MATCH('Основной лист'!EVO$7,'РП (ЛК 2.0)'!$E$17:$O$17,0)),0)</f>
        <v>0</v>
      </c>
      <c r="EVP8" s="878">
        <f>IFERROR(INDEX('РП (ЛК 2.0)'!$E$26:$O$26,1,MATCH('Основной лист'!EVP$7,'РП (ЛК 2.0)'!$E$17:$O$17,0)),0)</f>
        <v>0</v>
      </c>
      <c r="EVQ8" s="878">
        <f>IFERROR(INDEX('РП (ЛК 2.0)'!$E$26:$O$26,1,MATCH('Основной лист'!EVQ$7,'РП (ЛК 2.0)'!$E$17:$O$17,0)),0)</f>
        <v>0</v>
      </c>
      <c r="EVR8" s="878">
        <f>IFERROR(INDEX('РП (ЛК 2.0)'!$E$26:$O$26,1,MATCH('Основной лист'!EVR$7,'РП (ЛК 2.0)'!$E$17:$O$17,0)),0)</f>
        <v>0</v>
      </c>
      <c r="EVS8" s="878">
        <f>IFERROR(INDEX('РП (ЛК 2.0)'!$E$26:$O$26,1,MATCH('Основной лист'!EVS$7,'РП (ЛК 2.0)'!$E$17:$O$17,0)),0)</f>
        <v>0</v>
      </c>
      <c r="EVT8" s="878">
        <f>IFERROR(INDEX('РП (ЛК 2.0)'!$E$26:$O$26,1,MATCH('Основной лист'!EVT$7,'РП (ЛК 2.0)'!$E$17:$O$17,0)),0)</f>
        <v>0</v>
      </c>
      <c r="EVU8" s="878">
        <f>IFERROR(INDEX('РП (ЛК 2.0)'!$E$26:$O$26,1,MATCH('Основной лист'!EVU$7,'РП (ЛК 2.0)'!$E$17:$O$17,0)),0)</f>
        <v>0</v>
      </c>
      <c r="EVV8" s="878">
        <f>IFERROR(INDEX('РП (ЛК 2.0)'!$E$26:$O$26,1,MATCH('Основной лист'!EVV$7,'РП (ЛК 2.0)'!$E$17:$O$17,0)),0)</f>
        <v>0</v>
      </c>
      <c r="EVW8" s="878">
        <f>IFERROR(INDEX('РП (ЛК 2.0)'!$E$26:$O$26,1,MATCH('Основной лист'!EVW$7,'РП (ЛК 2.0)'!$E$17:$O$17,0)),0)</f>
        <v>0</v>
      </c>
      <c r="EVX8" s="878">
        <f>IFERROR(INDEX('РП (ЛК 2.0)'!$E$26:$O$26,1,MATCH('Основной лист'!EVX$7,'РП (ЛК 2.0)'!$E$17:$O$17,0)),0)</f>
        <v>0</v>
      </c>
      <c r="EVY8" s="878">
        <f>IFERROR(INDEX('РП (ЛК 2.0)'!$E$26:$O$26,1,MATCH('Основной лист'!EVY$7,'РП (ЛК 2.0)'!$E$17:$O$17,0)),0)</f>
        <v>0</v>
      </c>
      <c r="EVZ8" s="878">
        <f>IFERROR(INDEX('РП (ЛК 2.0)'!$E$26:$O$26,1,MATCH('Основной лист'!EVZ$7,'РП (ЛК 2.0)'!$E$17:$O$17,0)),0)</f>
        <v>0</v>
      </c>
      <c r="EWA8" s="878">
        <f>IFERROR(INDEX('РП (ЛК 2.0)'!$E$26:$O$26,1,MATCH('Основной лист'!EWA$7,'РП (ЛК 2.0)'!$E$17:$O$17,0)),0)</f>
        <v>0</v>
      </c>
      <c r="EWB8" s="878">
        <f>IFERROR(INDEX('РП (ЛК 2.0)'!$E$26:$O$26,1,MATCH('Основной лист'!EWB$7,'РП (ЛК 2.0)'!$E$17:$O$17,0)),0)</f>
        <v>0</v>
      </c>
      <c r="EWC8" s="878">
        <f>IFERROR(INDEX('РП (ЛК 2.0)'!$E$26:$O$26,1,MATCH('Основной лист'!EWC$7,'РП (ЛК 2.0)'!$E$17:$O$17,0)),0)</f>
        <v>0</v>
      </c>
      <c r="EWD8" s="878">
        <f>IFERROR(INDEX('РП (ЛК 2.0)'!$E$26:$O$26,1,MATCH('Основной лист'!EWD$7,'РП (ЛК 2.0)'!$E$17:$O$17,0)),0)</f>
        <v>0</v>
      </c>
      <c r="EWE8" s="878">
        <f>IFERROR(INDEX('РП (ЛК 2.0)'!$E$26:$O$26,1,MATCH('Основной лист'!EWE$7,'РП (ЛК 2.0)'!$E$17:$O$17,0)),0)</f>
        <v>0</v>
      </c>
      <c r="EWF8" s="878">
        <f>IFERROR(INDEX('РП (ЛК 2.0)'!$E$26:$O$26,1,MATCH('Основной лист'!EWF$7,'РП (ЛК 2.0)'!$E$17:$O$17,0)),0)</f>
        <v>0</v>
      </c>
      <c r="EWG8" s="878">
        <f>IFERROR(INDEX('РП (ЛК 2.0)'!$E$26:$O$26,1,MATCH('Основной лист'!EWG$7,'РП (ЛК 2.0)'!$E$17:$O$17,0)),0)</f>
        <v>0</v>
      </c>
      <c r="EWH8" s="878">
        <f>IFERROR(INDEX('РП (ЛК 2.0)'!$E$26:$O$26,1,MATCH('Основной лист'!EWH$7,'РП (ЛК 2.0)'!$E$17:$O$17,0)),0)</f>
        <v>0</v>
      </c>
      <c r="EWI8" s="878">
        <f>IFERROR(INDEX('РП (ЛК 2.0)'!$E$26:$O$26,1,MATCH('Основной лист'!EWI$7,'РП (ЛК 2.0)'!$E$17:$O$17,0)),0)</f>
        <v>0</v>
      </c>
      <c r="EWJ8" s="878">
        <f>IFERROR(INDEX('РП (ЛК 2.0)'!$E$26:$O$26,1,MATCH('Основной лист'!EWJ$7,'РП (ЛК 2.0)'!$E$17:$O$17,0)),0)</f>
        <v>0</v>
      </c>
      <c r="EWK8" s="878">
        <f>IFERROR(INDEX('РП (ЛК 2.0)'!$E$26:$O$26,1,MATCH('Основной лист'!EWK$7,'РП (ЛК 2.0)'!$E$17:$O$17,0)),0)</f>
        <v>0</v>
      </c>
      <c r="EWL8" s="878">
        <f>IFERROR(INDEX('РП (ЛК 2.0)'!$E$26:$O$26,1,MATCH('Основной лист'!EWL$7,'РП (ЛК 2.0)'!$E$17:$O$17,0)),0)</f>
        <v>0</v>
      </c>
      <c r="EWM8" s="878">
        <f>IFERROR(INDEX('РП (ЛК 2.0)'!$E$26:$O$26,1,MATCH('Основной лист'!EWM$7,'РП (ЛК 2.0)'!$E$17:$O$17,0)),0)</f>
        <v>0</v>
      </c>
      <c r="EWN8" s="878">
        <f>IFERROR(INDEX('РП (ЛК 2.0)'!$E$26:$O$26,1,MATCH('Основной лист'!EWN$7,'РП (ЛК 2.0)'!$E$17:$O$17,0)),0)</f>
        <v>0</v>
      </c>
      <c r="EWO8" s="878">
        <f>IFERROR(INDEX('РП (ЛК 2.0)'!$E$26:$O$26,1,MATCH('Основной лист'!EWO$7,'РП (ЛК 2.0)'!$E$17:$O$17,0)),0)</f>
        <v>0</v>
      </c>
      <c r="EWP8" s="878">
        <f>IFERROR(INDEX('РП (ЛК 2.0)'!$E$26:$O$26,1,MATCH('Основной лист'!EWP$7,'РП (ЛК 2.0)'!$E$17:$O$17,0)),0)</f>
        <v>0</v>
      </c>
      <c r="EWQ8" s="878">
        <f>IFERROR(INDEX('РП (ЛК 2.0)'!$E$26:$O$26,1,MATCH('Основной лист'!EWQ$7,'РП (ЛК 2.0)'!$E$17:$O$17,0)),0)</f>
        <v>0</v>
      </c>
      <c r="EWR8" s="878">
        <f>IFERROR(INDEX('РП (ЛК 2.0)'!$E$26:$O$26,1,MATCH('Основной лист'!EWR$7,'РП (ЛК 2.0)'!$E$17:$O$17,0)),0)</f>
        <v>0</v>
      </c>
      <c r="EWS8" s="878">
        <f>IFERROR(INDEX('РП (ЛК 2.0)'!$E$26:$O$26,1,MATCH('Основной лист'!EWS$7,'РП (ЛК 2.0)'!$E$17:$O$17,0)),0)</f>
        <v>0</v>
      </c>
      <c r="EWT8" s="878">
        <f>IFERROR(INDEX('РП (ЛК 2.0)'!$E$26:$O$26,1,MATCH('Основной лист'!EWT$7,'РП (ЛК 2.0)'!$E$17:$O$17,0)),0)</f>
        <v>0</v>
      </c>
      <c r="EWU8" s="878">
        <f>IFERROR(INDEX('РП (ЛК 2.0)'!$E$26:$O$26,1,MATCH('Основной лист'!EWU$7,'РП (ЛК 2.0)'!$E$17:$O$17,0)),0)</f>
        <v>0</v>
      </c>
      <c r="EWV8" s="878">
        <f>IFERROR(INDEX('РП (ЛК 2.0)'!$E$26:$O$26,1,MATCH('Основной лист'!EWV$7,'РП (ЛК 2.0)'!$E$17:$O$17,0)),0)</f>
        <v>0</v>
      </c>
      <c r="EWW8" s="878">
        <f>IFERROR(INDEX('РП (ЛК 2.0)'!$E$26:$O$26,1,MATCH('Основной лист'!EWW$7,'РП (ЛК 2.0)'!$E$17:$O$17,0)),0)</f>
        <v>0</v>
      </c>
      <c r="EWX8" s="878">
        <f>IFERROR(INDEX('РП (ЛК 2.0)'!$E$26:$O$26,1,MATCH('Основной лист'!EWX$7,'РП (ЛК 2.0)'!$E$17:$O$17,0)),0)</f>
        <v>0</v>
      </c>
      <c r="EWY8" s="878">
        <f>IFERROR(INDEX('РП (ЛК 2.0)'!$E$26:$O$26,1,MATCH('Основной лист'!EWY$7,'РП (ЛК 2.0)'!$E$17:$O$17,0)),0)</f>
        <v>0</v>
      </c>
      <c r="EWZ8" s="878">
        <f>IFERROR(INDEX('РП (ЛК 2.0)'!$E$26:$O$26,1,MATCH('Основной лист'!EWZ$7,'РП (ЛК 2.0)'!$E$17:$O$17,0)),0)</f>
        <v>0</v>
      </c>
      <c r="EXA8" s="878">
        <f>IFERROR(INDEX('РП (ЛК 2.0)'!$E$26:$O$26,1,MATCH('Основной лист'!EXA$7,'РП (ЛК 2.0)'!$E$17:$O$17,0)),0)</f>
        <v>0</v>
      </c>
      <c r="EXB8" s="878">
        <f>IFERROR(INDEX('РП (ЛК 2.0)'!$E$26:$O$26,1,MATCH('Основной лист'!EXB$7,'РП (ЛК 2.0)'!$E$17:$O$17,0)),0)</f>
        <v>0</v>
      </c>
      <c r="EXC8" s="878">
        <f>IFERROR(INDEX('РП (ЛК 2.0)'!$E$26:$O$26,1,MATCH('Основной лист'!EXC$7,'РП (ЛК 2.0)'!$E$17:$O$17,0)),0)</f>
        <v>0</v>
      </c>
      <c r="EXD8" s="878">
        <f>IFERROR(INDEX('РП (ЛК 2.0)'!$E$26:$O$26,1,MATCH('Основной лист'!EXD$7,'РП (ЛК 2.0)'!$E$17:$O$17,0)),0)</f>
        <v>0</v>
      </c>
      <c r="EXE8" s="878">
        <f>IFERROR(INDEX('РП (ЛК 2.0)'!$E$26:$O$26,1,MATCH('Основной лист'!EXE$7,'РП (ЛК 2.0)'!$E$17:$O$17,0)),0)</f>
        <v>0</v>
      </c>
      <c r="EXF8" s="878">
        <f>IFERROR(INDEX('РП (ЛК 2.0)'!$E$26:$O$26,1,MATCH('Основной лист'!EXF$7,'РП (ЛК 2.0)'!$E$17:$O$17,0)),0)</f>
        <v>0</v>
      </c>
      <c r="EXG8" s="878">
        <f>IFERROR(INDEX('РП (ЛК 2.0)'!$E$26:$O$26,1,MATCH('Основной лист'!EXG$7,'РП (ЛК 2.0)'!$E$17:$O$17,0)),0)</f>
        <v>0</v>
      </c>
      <c r="EXH8" s="878">
        <f>IFERROR(INDEX('РП (ЛК 2.0)'!$E$26:$O$26,1,MATCH('Основной лист'!EXH$7,'РП (ЛК 2.0)'!$E$17:$O$17,0)),0)</f>
        <v>0</v>
      </c>
      <c r="EXI8" s="878">
        <f>IFERROR(INDEX('РП (ЛК 2.0)'!$E$26:$O$26,1,MATCH('Основной лист'!EXI$7,'РП (ЛК 2.0)'!$E$17:$O$17,0)),0)</f>
        <v>0</v>
      </c>
      <c r="EXJ8" s="878">
        <f>IFERROR(INDEX('РП (ЛК 2.0)'!$E$26:$O$26,1,MATCH('Основной лист'!EXJ$7,'РП (ЛК 2.0)'!$E$17:$O$17,0)),0)</f>
        <v>0</v>
      </c>
      <c r="EXK8" s="878">
        <f>IFERROR(INDEX('РП (ЛК 2.0)'!$E$26:$O$26,1,MATCH('Основной лист'!EXK$7,'РП (ЛК 2.0)'!$E$17:$O$17,0)),0)</f>
        <v>0</v>
      </c>
      <c r="EXL8" s="878">
        <f>IFERROR(INDEX('РП (ЛК 2.0)'!$E$26:$O$26,1,MATCH('Основной лист'!EXL$7,'РП (ЛК 2.0)'!$E$17:$O$17,0)),0)</f>
        <v>0</v>
      </c>
      <c r="EXM8" s="878">
        <f>IFERROR(INDEX('РП (ЛК 2.0)'!$E$26:$O$26,1,MATCH('Основной лист'!EXM$7,'РП (ЛК 2.0)'!$E$17:$O$17,0)),0)</f>
        <v>0</v>
      </c>
      <c r="EXN8" s="878">
        <f>IFERROR(INDEX('РП (ЛК 2.0)'!$E$26:$O$26,1,MATCH('Основной лист'!EXN$7,'РП (ЛК 2.0)'!$E$17:$O$17,0)),0)</f>
        <v>0</v>
      </c>
      <c r="EXO8" s="878">
        <f>IFERROR(INDEX('РП (ЛК 2.0)'!$E$26:$O$26,1,MATCH('Основной лист'!EXO$7,'РП (ЛК 2.0)'!$E$17:$O$17,0)),0)</f>
        <v>0</v>
      </c>
      <c r="EXP8" s="878">
        <f>IFERROR(INDEX('РП (ЛК 2.0)'!$E$26:$O$26,1,MATCH('Основной лист'!EXP$7,'РП (ЛК 2.0)'!$E$17:$O$17,0)),0)</f>
        <v>0</v>
      </c>
      <c r="EXQ8" s="878">
        <f>IFERROR(INDEX('РП (ЛК 2.0)'!$E$26:$O$26,1,MATCH('Основной лист'!EXQ$7,'РП (ЛК 2.0)'!$E$17:$O$17,0)),0)</f>
        <v>0</v>
      </c>
      <c r="EXR8" s="878">
        <f>IFERROR(INDEX('РП (ЛК 2.0)'!$E$26:$O$26,1,MATCH('Основной лист'!EXR$7,'РП (ЛК 2.0)'!$E$17:$O$17,0)),0)</f>
        <v>0</v>
      </c>
      <c r="EXS8" s="878">
        <f>IFERROR(INDEX('РП (ЛК 2.0)'!$E$26:$O$26,1,MATCH('Основной лист'!EXS$7,'РП (ЛК 2.0)'!$E$17:$O$17,0)),0)</f>
        <v>0</v>
      </c>
      <c r="EXT8" s="878">
        <f>IFERROR(INDEX('РП (ЛК 2.0)'!$E$26:$O$26,1,MATCH('Основной лист'!EXT$7,'РП (ЛК 2.0)'!$E$17:$O$17,0)),0)</f>
        <v>0</v>
      </c>
      <c r="EXU8" s="878">
        <f>IFERROR(INDEX('РП (ЛК 2.0)'!$E$26:$O$26,1,MATCH('Основной лист'!EXU$7,'РП (ЛК 2.0)'!$E$17:$O$17,0)),0)</f>
        <v>0</v>
      </c>
      <c r="EXV8" s="878">
        <f>IFERROR(INDEX('РП (ЛК 2.0)'!$E$26:$O$26,1,MATCH('Основной лист'!EXV$7,'РП (ЛК 2.0)'!$E$17:$O$17,0)),0)</f>
        <v>0</v>
      </c>
      <c r="EXW8" s="878">
        <f>IFERROR(INDEX('РП (ЛК 2.0)'!$E$26:$O$26,1,MATCH('Основной лист'!EXW$7,'РП (ЛК 2.0)'!$E$17:$O$17,0)),0)</f>
        <v>0</v>
      </c>
      <c r="EXX8" s="878">
        <f>IFERROR(INDEX('РП (ЛК 2.0)'!$E$26:$O$26,1,MATCH('Основной лист'!EXX$7,'РП (ЛК 2.0)'!$E$17:$O$17,0)),0)</f>
        <v>0</v>
      </c>
      <c r="EXY8" s="878">
        <f>IFERROR(INDEX('РП (ЛК 2.0)'!$E$26:$O$26,1,MATCH('Основной лист'!EXY$7,'РП (ЛК 2.0)'!$E$17:$O$17,0)),0)</f>
        <v>0</v>
      </c>
      <c r="EXZ8" s="878">
        <f>IFERROR(INDEX('РП (ЛК 2.0)'!$E$26:$O$26,1,MATCH('Основной лист'!EXZ$7,'РП (ЛК 2.0)'!$E$17:$O$17,0)),0)</f>
        <v>0</v>
      </c>
      <c r="EYA8" s="878">
        <f>IFERROR(INDEX('РП (ЛК 2.0)'!$E$26:$O$26,1,MATCH('Основной лист'!EYA$7,'РП (ЛК 2.0)'!$E$17:$O$17,0)),0)</f>
        <v>0</v>
      </c>
      <c r="EYB8" s="878">
        <f>IFERROR(INDEX('РП (ЛК 2.0)'!$E$26:$O$26,1,MATCH('Основной лист'!EYB$7,'РП (ЛК 2.0)'!$E$17:$O$17,0)),0)</f>
        <v>0</v>
      </c>
      <c r="EYC8" s="878">
        <f>IFERROR(INDEX('РП (ЛК 2.0)'!$E$26:$O$26,1,MATCH('Основной лист'!EYC$7,'РП (ЛК 2.0)'!$E$17:$O$17,0)),0)</f>
        <v>0</v>
      </c>
      <c r="EYD8" s="878">
        <f>IFERROR(INDEX('РП (ЛК 2.0)'!$E$26:$O$26,1,MATCH('Основной лист'!EYD$7,'РП (ЛК 2.0)'!$E$17:$O$17,0)),0)</f>
        <v>0</v>
      </c>
      <c r="EYE8" s="878">
        <f>IFERROR(INDEX('РП (ЛК 2.0)'!$E$26:$O$26,1,MATCH('Основной лист'!EYE$7,'РП (ЛК 2.0)'!$E$17:$O$17,0)),0)</f>
        <v>0</v>
      </c>
      <c r="EYF8" s="878">
        <f>IFERROR(INDEX('РП (ЛК 2.0)'!$E$26:$O$26,1,MATCH('Основной лист'!EYF$7,'РП (ЛК 2.0)'!$E$17:$O$17,0)),0)</f>
        <v>0</v>
      </c>
      <c r="EYG8" s="878">
        <f>IFERROR(INDEX('РП (ЛК 2.0)'!$E$26:$O$26,1,MATCH('Основной лист'!EYG$7,'РП (ЛК 2.0)'!$E$17:$O$17,0)),0)</f>
        <v>0</v>
      </c>
      <c r="EYH8" s="878">
        <f>IFERROR(INDEX('РП (ЛК 2.0)'!$E$26:$O$26,1,MATCH('Основной лист'!EYH$7,'РП (ЛК 2.0)'!$E$17:$O$17,0)),0)</f>
        <v>0</v>
      </c>
      <c r="EYI8" s="878">
        <f>IFERROR(INDEX('РП (ЛК 2.0)'!$E$26:$O$26,1,MATCH('Основной лист'!EYI$7,'РП (ЛК 2.0)'!$E$17:$O$17,0)),0)</f>
        <v>0</v>
      </c>
      <c r="EYJ8" s="878">
        <f>IFERROR(INDEX('РП (ЛК 2.0)'!$E$26:$O$26,1,MATCH('Основной лист'!EYJ$7,'РП (ЛК 2.0)'!$E$17:$O$17,0)),0)</f>
        <v>0</v>
      </c>
      <c r="EYK8" s="878">
        <f>IFERROR(INDEX('РП (ЛК 2.0)'!$E$26:$O$26,1,MATCH('Основной лист'!EYK$7,'РП (ЛК 2.0)'!$E$17:$O$17,0)),0)</f>
        <v>0</v>
      </c>
      <c r="EYL8" s="878">
        <f>IFERROR(INDEX('РП (ЛК 2.0)'!$E$26:$O$26,1,MATCH('Основной лист'!EYL$7,'РП (ЛК 2.0)'!$E$17:$O$17,0)),0)</f>
        <v>0</v>
      </c>
      <c r="EYM8" s="878">
        <f>IFERROR(INDEX('РП (ЛК 2.0)'!$E$26:$O$26,1,MATCH('Основной лист'!EYM$7,'РП (ЛК 2.0)'!$E$17:$O$17,0)),0)</f>
        <v>0</v>
      </c>
      <c r="EYN8" s="878">
        <f>IFERROR(INDEX('РП (ЛК 2.0)'!$E$26:$O$26,1,MATCH('Основной лист'!EYN$7,'РП (ЛК 2.0)'!$E$17:$O$17,0)),0)</f>
        <v>0</v>
      </c>
      <c r="EYO8" s="878">
        <f>IFERROR(INDEX('РП (ЛК 2.0)'!$E$26:$O$26,1,MATCH('Основной лист'!EYO$7,'РП (ЛК 2.0)'!$E$17:$O$17,0)),0)</f>
        <v>0</v>
      </c>
      <c r="EYP8" s="878">
        <f>IFERROR(INDEX('РП (ЛК 2.0)'!$E$26:$O$26,1,MATCH('Основной лист'!EYP$7,'РП (ЛК 2.0)'!$E$17:$O$17,0)),0)</f>
        <v>0</v>
      </c>
      <c r="EYQ8" s="878">
        <f>IFERROR(INDEX('РП (ЛК 2.0)'!$E$26:$O$26,1,MATCH('Основной лист'!EYQ$7,'РП (ЛК 2.0)'!$E$17:$O$17,0)),0)</f>
        <v>0</v>
      </c>
      <c r="EYR8" s="878">
        <f>IFERROR(INDEX('РП (ЛК 2.0)'!$E$26:$O$26,1,MATCH('Основной лист'!EYR$7,'РП (ЛК 2.0)'!$E$17:$O$17,0)),0)</f>
        <v>0</v>
      </c>
      <c r="EYS8" s="878">
        <f>IFERROR(INDEX('РП (ЛК 2.0)'!$E$26:$O$26,1,MATCH('Основной лист'!EYS$7,'РП (ЛК 2.0)'!$E$17:$O$17,0)),0)</f>
        <v>0</v>
      </c>
      <c r="EYT8" s="878">
        <f>IFERROR(INDEX('РП (ЛК 2.0)'!$E$26:$O$26,1,MATCH('Основной лист'!EYT$7,'РП (ЛК 2.0)'!$E$17:$O$17,0)),0)</f>
        <v>0</v>
      </c>
      <c r="EYU8" s="878">
        <f>IFERROR(INDEX('РП (ЛК 2.0)'!$E$26:$O$26,1,MATCH('Основной лист'!EYU$7,'РП (ЛК 2.0)'!$E$17:$O$17,0)),0)</f>
        <v>0</v>
      </c>
      <c r="EYV8" s="878">
        <f>IFERROR(INDEX('РП (ЛК 2.0)'!$E$26:$O$26,1,MATCH('Основной лист'!EYV$7,'РП (ЛК 2.0)'!$E$17:$O$17,0)),0)</f>
        <v>0</v>
      </c>
      <c r="EYW8" s="878">
        <f>IFERROR(INDEX('РП (ЛК 2.0)'!$E$26:$O$26,1,MATCH('Основной лист'!EYW$7,'РП (ЛК 2.0)'!$E$17:$O$17,0)),0)</f>
        <v>0</v>
      </c>
      <c r="EYX8" s="878">
        <f>IFERROR(INDEX('РП (ЛК 2.0)'!$E$26:$O$26,1,MATCH('Основной лист'!EYX$7,'РП (ЛК 2.0)'!$E$17:$O$17,0)),0)</f>
        <v>0</v>
      </c>
      <c r="EYY8" s="878">
        <f>IFERROR(INDEX('РП (ЛК 2.0)'!$E$26:$O$26,1,MATCH('Основной лист'!EYY$7,'РП (ЛК 2.0)'!$E$17:$O$17,0)),0)</f>
        <v>0</v>
      </c>
      <c r="EYZ8" s="878">
        <f>IFERROR(INDEX('РП (ЛК 2.0)'!$E$26:$O$26,1,MATCH('Основной лист'!EYZ$7,'РП (ЛК 2.0)'!$E$17:$O$17,0)),0)</f>
        <v>0</v>
      </c>
      <c r="EZA8" s="878">
        <f>IFERROR(INDEX('РП (ЛК 2.0)'!$E$26:$O$26,1,MATCH('Основной лист'!EZA$7,'РП (ЛК 2.0)'!$E$17:$O$17,0)),0)</f>
        <v>0</v>
      </c>
      <c r="EZB8" s="878">
        <f>IFERROR(INDEX('РП (ЛК 2.0)'!$E$26:$O$26,1,MATCH('Основной лист'!EZB$7,'РП (ЛК 2.0)'!$E$17:$O$17,0)),0)</f>
        <v>0</v>
      </c>
      <c r="EZC8" s="878">
        <f>IFERROR(INDEX('РП (ЛК 2.0)'!$E$26:$O$26,1,MATCH('Основной лист'!EZC$7,'РП (ЛК 2.0)'!$E$17:$O$17,0)),0)</f>
        <v>0</v>
      </c>
      <c r="EZD8" s="878">
        <f>IFERROR(INDEX('РП (ЛК 2.0)'!$E$26:$O$26,1,MATCH('Основной лист'!EZD$7,'РП (ЛК 2.0)'!$E$17:$O$17,0)),0)</f>
        <v>0</v>
      </c>
      <c r="EZE8" s="878">
        <f>IFERROR(INDEX('РП (ЛК 2.0)'!$E$26:$O$26,1,MATCH('Основной лист'!EZE$7,'РП (ЛК 2.0)'!$E$17:$O$17,0)),0)</f>
        <v>0</v>
      </c>
      <c r="EZF8" s="878">
        <f>IFERROR(INDEX('РП (ЛК 2.0)'!$E$26:$O$26,1,MATCH('Основной лист'!EZF$7,'РП (ЛК 2.0)'!$E$17:$O$17,0)),0)</f>
        <v>0</v>
      </c>
      <c r="EZG8" s="878">
        <f>IFERROR(INDEX('РП (ЛК 2.0)'!$E$26:$O$26,1,MATCH('Основной лист'!EZG$7,'РП (ЛК 2.0)'!$E$17:$O$17,0)),0)</f>
        <v>0</v>
      </c>
      <c r="EZH8" s="878">
        <f>IFERROR(INDEX('РП (ЛК 2.0)'!$E$26:$O$26,1,MATCH('Основной лист'!EZH$7,'РП (ЛК 2.0)'!$E$17:$O$17,0)),0)</f>
        <v>0</v>
      </c>
      <c r="EZI8" s="878">
        <f>IFERROR(INDEX('РП (ЛК 2.0)'!$E$26:$O$26,1,MATCH('Основной лист'!EZI$7,'РП (ЛК 2.0)'!$E$17:$O$17,0)),0)</f>
        <v>0</v>
      </c>
      <c r="EZJ8" s="878">
        <f>IFERROR(INDEX('РП (ЛК 2.0)'!$E$26:$O$26,1,MATCH('Основной лист'!EZJ$7,'РП (ЛК 2.0)'!$E$17:$O$17,0)),0)</f>
        <v>0</v>
      </c>
      <c r="EZK8" s="878">
        <f>IFERROR(INDEX('РП (ЛК 2.0)'!$E$26:$O$26,1,MATCH('Основной лист'!EZK$7,'РП (ЛК 2.0)'!$E$17:$O$17,0)),0)</f>
        <v>0</v>
      </c>
      <c r="EZL8" s="878">
        <f>IFERROR(INDEX('РП (ЛК 2.0)'!$E$26:$O$26,1,MATCH('Основной лист'!EZL$7,'РП (ЛК 2.0)'!$E$17:$O$17,0)),0)</f>
        <v>0</v>
      </c>
      <c r="EZM8" s="878">
        <f>IFERROR(INDEX('РП (ЛК 2.0)'!$E$26:$O$26,1,MATCH('Основной лист'!EZM$7,'РП (ЛК 2.0)'!$E$17:$O$17,0)),0)</f>
        <v>0</v>
      </c>
      <c r="EZN8" s="878">
        <f>IFERROR(INDEX('РП (ЛК 2.0)'!$E$26:$O$26,1,MATCH('Основной лист'!EZN$7,'РП (ЛК 2.0)'!$E$17:$O$17,0)),0)</f>
        <v>0</v>
      </c>
      <c r="EZO8" s="878">
        <f>IFERROR(INDEX('РП (ЛК 2.0)'!$E$26:$O$26,1,MATCH('Основной лист'!EZO$7,'РП (ЛК 2.0)'!$E$17:$O$17,0)),0)</f>
        <v>0</v>
      </c>
      <c r="EZP8" s="878">
        <f>IFERROR(INDEX('РП (ЛК 2.0)'!$E$26:$O$26,1,MATCH('Основной лист'!EZP$7,'РП (ЛК 2.0)'!$E$17:$O$17,0)),0)</f>
        <v>0</v>
      </c>
      <c r="EZQ8" s="878">
        <f>IFERROR(INDEX('РП (ЛК 2.0)'!$E$26:$O$26,1,MATCH('Основной лист'!EZQ$7,'РП (ЛК 2.0)'!$E$17:$O$17,0)),0)</f>
        <v>0</v>
      </c>
      <c r="EZR8" s="878">
        <f>IFERROR(INDEX('РП (ЛК 2.0)'!$E$26:$O$26,1,MATCH('Основной лист'!EZR$7,'РП (ЛК 2.0)'!$E$17:$O$17,0)),0)</f>
        <v>0</v>
      </c>
      <c r="EZS8" s="878">
        <f>IFERROR(INDEX('РП (ЛК 2.0)'!$E$26:$O$26,1,MATCH('Основной лист'!EZS$7,'РП (ЛК 2.0)'!$E$17:$O$17,0)),0)</f>
        <v>0</v>
      </c>
      <c r="EZT8" s="878">
        <f>IFERROR(INDEX('РП (ЛК 2.0)'!$E$26:$O$26,1,MATCH('Основной лист'!EZT$7,'РП (ЛК 2.0)'!$E$17:$O$17,0)),0)</f>
        <v>0</v>
      </c>
      <c r="EZU8" s="878">
        <f>IFERROR(INDEX('РП (ЛК 2.0)'!$E$26:$O$26,1,MATCH('Основной лист'!EZU$7,'РП (ЛК 2.0)'!$E$17:$O$17,0)),0)</f>
        <v>0</v>
      </c>
      <c r="EZV8" s="878">
        <f>IFERROR(INDEX('РП (ЛК 2.0)'!$E$26:$O$26,1,MATCH('Основной лист'!EZV$7,'РП (ЛК 2.0)'!$E$17:$O$17,0)),0)</f>
        <v>0</v>
      </c>
      <c r="EZW8" s="878">
        <f>IFERROR(INDEX('РП (ЛК 2.0)'!$E$26:$O$26,1,MATCH('Основной лист'!EZW$7,'РП (ЛК 2.0)'!$E$17:$O$17,0)),0)</f>
        <v>0</v>
      </c>
      <c r="EZX8" s="878">
        <f>IFERROR(INDEX('РП (ЛК 2.0)'!$E$26:$O$26,1,MATCH('Основной лист'!EZX$7,'РП (ЛК 2.0)'!$E$17:$O$17,0)),0)</f>
        <v>0</v>
      </c>
      <c r="EZY8" s="878">
        <f>IFERROR(INDEX('РП (ЛК 2.0)'!$E$26:$O$26,1,MATCH('Основной лист'!EZY$7,'РП (ЛК 2.0)'!$E$17:$O$17,0)),0)</f>
        <v>0</v>
      </c>
      <c r="EZZ8" s="878">
        <f>IFERROR(INDEX('РП (ЛК 2.0)'!$E$26:$O$26,1,MATCH('Основной лист'!EZZ$7,'РП (ЛК 2.0)'!$E$17:$O$17,0)),0)</f>
        <v>0</v>
      </c>
      <c r="FAA8" s="878">
        <f>IFERROR(INDEX('РП (ЛК 2.0)'!$E$26:$O$26,1,MATCH('Основной лист'!FAA$7,'РП (ЛК 2.0)'!$E$17:$O$17,0)),0)</f>
        <v>0</v>
      </c>
      <c r="FAB8" s="878">
        <f>IFERROR(INDEX('РП (ЛК 2.0)'!$E$26:$O$26,1,MATCH('Основной лист'!FAB$7,'РП (ЛК 2.0)'!$E$17:$O$17,0)),0)</f>
        <v>0</v>
      </c>
      <c r="FAC8" s="878">
        <f>IFERROR(INDEX('РП (ЛК 2.0)'!$E$26:$O$26,1,MATCH('Основной лист'!FAC$7,'РП (ЛК 2.0)'!$E$17:$O$17,0)),0)</f>
        <v>0</v>
      </c>
      <c r="FAD8" s="878">
        <f>IFERROR(INDEX('РП (ЛК 2.0)'!$E$26:$O$26,1,MATCH('Основной лист'!FAD$7,'РП (ЛК 2.0)'!$E$17:$O$17,0)),0)</f>
        <v>0</v>
      </c>
      <c r="FAE8" s="878">
        <f>IFERROR(INDEX('РП (ЛК 2.0)'!$E$26:$O$26,1,MATCH('Основной лист'!FAE$7,'РП (ЛК 2.0)'!$E$17:$O$17,0)),0)</f>
        <v>0</v>
      </c>
      <c r="FAF8" s="878">
        <f>IFERROR(INDEX('РП (ЛК 2.0)'!$E$26:$O$26,1,MATCH('Основной лист'!FAF$7,'РП (ЛК 2.0)'!$E$17:$O$17,0)),0)</f>
        <v>0</v>
      </c>
      <c r="FAG8" s="878">
        <f>IFERROR(INDEX('РП (ЛК 2.0)'!$E$26:$O$26,1,MATCH('Основной лист'!FAG$7,'РП (ЛК 2.0)'!$E$17:$O$17,0)),0)</f>
        <v>0</v>
      </c>
      <c r="FAH8" s="878">
        <f>IFERROR(INDEX('РП (ЛК 2.0)'!$E$26:$O$26,1,MATCH('Основной лист'!FAH$7,'РП (ЛК 2.0)'!$E$17:$O$17,0)),0)</f>
        <v>0</v>
      </c>
      <c r="FAI8" s="878">
        <f>IFERROR(INDEX('РП (ЛК 2.0)'!$E$26:$O$26,1,MATCH('Основной лист'!FAI$7,'РП (ЛК 2.0)'!$E$17:$O$17,0)),0)</f>
        <v>0</v>
      </c>
      <c r="FAJ8" s="878">
        <f>IFERROR(INDEX('РП (ЛК 2.0)'!$E$26:$O$26,1,MATCH('Основной лист'!FAJ$7,'РП (ЛК 2.0)'!$E$17:$O$17,0)),0)</f>
        <v>0</v>
      </c>
      <c r="FAK8" s="878">
        <f>IFERROR(INDEX('РП (ЛК 2.0)'!$E$26:$O$26,1,MATCH('Основной лист'!FAK$7,'РП (ЛК 2.0)'!$E$17:$O$17,0)),0)</f>
        <v>0</v>
      </c>
      <c r="FAL8" s="878">
        <f>IFERROR(INDEX('РП (ЛК 2.0)'!$E$26:$O$26,1,MATCH('Основной лист'!FAL$7,'РП (ЛК 2.0)'!$E$17:$O$17,0)),0)</f>
        <v>0</v>
      </c>
      <c r="FAM8" s="878">
        <f>IFERROR(INDEX('РП (ЛК 2.0)'!$E$26:$O$26,1,MATCH('Основной лист'!FAM$7,'РП (ЛК 2.0)'!$E$17:$O$17,0)),0)</f>
        <v>0</v>
      </c>
      <c r="FAN8" s="878">
        <f>IFERROR(INDEX('РП (ЛК 2.0)'!$E$26:$O$26,1,MATCH('Основной лист'!FAN$7,'РП (ЛК 2.0)'!$E$17:$O$17,0)),0)</f>
        <v>0</v>
      </c>
      <c r="FAO8" s="878">
        <f>IFERROR(INDEX('РП (ЛК 2.0)'!$E$26:$O$26,1,MATCH('Основной лист'!FAO$7,'РП (ЛК 2.0)'!$E$17:$O$17,0)),0)</f>
        <v>0</v>
      </c>
      <c r="FAP8" s="878">
        <f>IFERROR(INDEX('РП (ЛК 2.0)'!$E$26:$O$26,1,MATCH('Основной лист'!FAP$7,'РП (ЛК 2.0)'!$E$17:$O$17,0)),0)</f>
        <v>0</v>
      </c>
      <c r="FAQ8" s="878">
        <f>IFERROR(INDEX('РП (ЛК 2.0)'!$E$26:$O$26,1,MATCH('Основной лист'!FAQ$7,'РП (ЛК 2.0)'!$E$17:$O$17,0)),0)</f>
        <v>0</v>
      </c>
      <c r="FAR8" s="878">
        <f>IFERROR(INDEX('РП (ЛК 2.0)'!$E$26:$O$26,1,MATCH('Основной лист'!FAR$7,'РП (ЛК 2.0)'!$E$17:$O$17,0)),0)</f>
        <v>0</v>
      </c>
      <c r="FAS8" s="878">
        <f>IFERROR(INDEX('РП (ЛК 2.0)'!$E$26:$O$26,1,MATCH('Основной лист'!FAS$7,'РП (ЛК 2.0)'!$E$17:$O$17,0)),0)</f>
        <v>0</v>
      </c>
      <c r="FAT8" s="878">
        <f>IFERROR(INDEX('РП (ЛК 2.0)'!$E$26:$O$26,1,MATCH('Основной лист'!FAT$7,'РП (ЛК 2.0)'!$E$17:$O$17,0)),0)</f>
        <v>0</v>
      </c>
      <c r="FAU8" s="878">
        <f>IFERROR(INDEX('РП (ЛК 2.0)'!$E$26:$O$26,1,MATCH('Основной лист'!FAU$7,'РП (ЛК 2.0)'!$E$17:$O$17,0)),0)</f>
        <v>0</v>
      </c>
      <c r="FAV8" s="878">
        <f>IFERROR(INDEX('РП (ЛК 2.0)'!$E$26:$O$26,1,MATCH('Основной лист'!FAV$7,'РП (ЛК 2.0)'!$E$17:$O$17,0)),0)</f>
        <v>0</v>
      </c>
      <c r="FAW8" s="878">
        <f>IFERROR(INDEX('РП (ЛК 2.0)'!$E$26:$O$26,1,MATCH('Основной лист'!FAW$7,'РП (ЛК 2.0)'!$E$17:$O$17,0)),0)</f>
        <v>0</v>
      </c>
      <c r="FAX8" s="878">
        <f>IFERROR(INDEX('РП (ЛК 2.0)'!$E$26:$O$26,1,MATCH('Основной лист'!FAX$7,'РП (ЛК 2.0)'!$E$17:$O$17,0)),0)</f>
        <v>0</v>
      </c>
      <c r="FAY8" s="878">
        <f>IFERROR(INDEX('РП (ЛК 2.0)'!$E$26:$O$26,1,MATCH('Основной лист'!FAY$7,'РП (ЛК 2.0)'!$E$17:$O$17,0)),0)</f>
        <v>0</v>
      </c>
      <c r="FAZ8" s="878">
        <f>IFERROR(INDEX('РП (ЛК 2.0)'!$E$26:$O$26,1,MATCH('Основной лист'!FAZ$7,'РП (ЛК 2.0)'!$E$17:$O$17,0)),0)</f>
        <v>0</v>
      </c>
      <c r="FBA8" s="878">
        <f>IFERROR(INDEX('РП (ЛК 2.0)'!$E$26:$O$26,1,MATCH('Основной лист'!FBA$7,'РП (ЛК 2.0)'!$E$17:$O$17,0)),0)</f>
        <v>0</v>
      </c>
      <c r="FBB8" s="878">
        <f>IFERROR(INDEX('РП (ЛК 2.0)'!$E$26:$O$26,1,MATCH('Основной лист'!FBB$7,'РП (ЛК 2.0)'!$E$17:$O$17,0)),0)</f>
        <v>0</v>
      </c>
      <c r="FBC8" s="878">
        <f>IFERROR(INDEX('РП (ЛК 2.0)'!$E$26:$O$26,1,MATCH('Основной лист'!FBC$7,'РП (ЛК 2.0)'!$E$17:$O$17,0)),0)</f>
        <v>0</v>
      </c>
      <c r="FBD8" s="878">
        <f>IFERROR(INDEX('РП (ЛК 2.0)'!$E$26:$O$26,1,MATCH('Основной лист'!FBD$7,'РП (ЛК 2.0)'!$E$17:$O$17,0)),0)</f>
        <v>0</v>
      </c>
      <c r="FBE8" s="878">
        <f>IFERROR(INDEX('РП (ЛК 2.0)'!$E$26:$O$26,1,MATCH('Основной лист'!FBE$7,'РП (ЛК 2.0)'!$E$17:$O$17,0)),0)</f>
        <v>0</v>
      </c>
      <c r="FBF8" s="878">
        <f>IFERROR(INDEX('РП (ЛК 2.0)'!$E$26:$O$26,1,MATCH('Основной лист'!FBF$7,'РП (ЛК 2.0)'!$E$17:$O$17,0)),0)</f>
        <v>0</v>
      </c>
      <c r="FBG8" s="878">
        <f>IFERROR(INDEX('РП (ЛК 2.0)'!$E$26:$O$26,1,MATCH('Основной лист'!FBG$7,'РП (ЛК 2.0)'!$E$17:$O$17,0)),0)</f>
        <v>0</v>
      </c>
      <c r="FBH8" s="878">
        <f>IFERROR(INDEX('РП (ЛК 2.0)'!$E$26:$O$26,1,MATCH('Основной лист'!FBH$7,'РП (ЛК 2.0)'!$E$17:$O$17,0)),0)</f>
        <v>0</v>
      </c>
      <c r="FBI8" s="878">
        <f>IFERROR(INDEX('РП (ЛК 2.0)'!$E$26:$O$26,1,MATCH('Основной лист'!FBI$7,'РП (ЛК 2.0)'!$E$17:$O$17,0)),0)</f>
        <v>0</v>
      </c>
      <c r="FBJ8" s="878">
        <f>IFERROR(INDEX('РП (ЛК 2.0)'!$E$26:$O$26,1,MATCH('Основной лист'!FBJ$7,'РП (ЛК 2.0)'!$E$17:$O$17,0)),0)</f>
        <v>0</v>
      </c>
      <c r="FBK8" s="878">
        <f>IFERROR(INDEX('РП (ЛК 2.0)'!$E$26:$O$26,1,MATCH('Основной лист'!FBK$7,'РП (ЛК 2.0)'!$E$17:$O$17,0)),0)</f>
        <v>0</v>
      </c>
      <c r="FBL8" s="878">
        <f>IFERROR(INDEX('РП (ЛК 2.0)'!$E$26:$O$26,1,MATCH('Основной лист'!FBL$7,'РП (ЛК 2.0)'!$E$17:$O$17,0)),0)</f>
        <v>0</v>
      </c>
      <c r="FBM8" s="878">
        <f>IFERROR(INDEX('РП (ЛК 2.0)'!$E$26:$O$26,1,MATCH('Основной лист'!FBM$7,'РП (ЛК 2.0)'!$E$17:$O$17,0)),0)</f>
        <v>0</v>
      </c>
      <c r="FBN8" s="878">
        <f>IFERROR(INDEX('РП (ЛК 2.0)'!$E$26:$O$26,1,MATCH('Основной лист'!FBN$7,'РП (ЛК 2.0)'!$E$17:$O$17,0)),0)</f>
        <v>0</v>
      </c>
      <c r="FBO8" s="878">
        <f>IFERROR(INDEX('РП (ЛК 2.0)'!$E$26:$O$26,1,MATCH('Основной лист'!FBO$7,'РП (ЛК 2.0)'!$E$17:$O$17,0)),0)</f>
        <v>0</v>
      </c>
      <c r="FBP8" s="878">
        <f>IFERROR(INDEX('РП (ЛК 2.0)'!$E$26:$O$26,1,MATCH('Основной лист'!FBP$7,'РП (ЛК 2.0)'!$E$17:$O$17,0)),0)</f>
        <v>0</v>
      </c>
      <c r="FBQ8" s="878">
        <f>IFERROR(INDEX('РП (ЛК 2.0)'!$E$26:$O$26,1,MATCH('Основной лист'!FBQ$7,'РП (ЛК 2.0)'!$E$17:$O$17,0)),0)</f>
        <v>0</v>
      </c>
      <c r="FBR8" s="878">
        <f>IFERROR(INDEX('РП (ЛК 2.0)'!$E$26:$O$26,1,MATCH('Основной лист'!FBR$7,'РП (ЛК 2.0)'!$E$17:$O$17,0)),0)</f>
        <v>0</v>
      </c>
      <c r="FBS8" s="878">
        <f>IFERROR(INDEX('РП (ЛК 2.0)'!$E$26:$O$26,1,MATCH('Основной лист'!FBS$7,'РП (ЛК 2.0)'!$E$17:$O$17,0)),0)</f>
        <v>0</v>
      </c>
      <c r="FBT8" s="878">
        <f>IFERROR(INDEX('РП (ЛК 2.0)'!$E$26:$O$26,1,MATCH('Основной лист'!FBT$7,'РП (ЛК 2.0)'!$E$17:$O$17,0)),0)</f>
        <v>0</v>
      </c>
      <c r="FBU8" s="878">
        <f>IFERROR(INDEX('РП (ЛК 2.0)'!$E$26:$O$26,1,MATCH('Основной лист'!FBU$7,'РП (ЛК 2.0)'!$E$17:$O$17,0)),0)</f>
        <v>0</v>
      </c>
      <c r="FBV8" s="878">
        <f>IFERROR(INDEX('РП (ЛК 2.0)'!$E$26:$O$26,1,MATCH('Основной лист'!FBV$7,'РП (ЛК 2.0)'!$E$17:$O$17,0)),0)</f>
        <v>0</v>
      </c>
      <c r="FBW8" s="878">
        <f>IFERROR(INDEX('РП (ЛК 2.0)'!$E$26:$O$26,1,MATCH('Основной лист'!FBW$7,'РП (ЛК 2.0)'!$E$17:$O$17,0)),0)</f>
        <v>0</v>
      </c>
      <c r="FBX8" s="878">
        <f>IFERROR(INDEX('РП (ЛК 2.0)'!$E$26:$O$26,1,MATCH('Основной лист'!FBX$7,'РП (ЛК 2.0)'!$E$17:$O$17,0)),0)</f>
        <v>0</v>
      </c>
      <c r="FBY8" s="878">
        <f>IFERROR(INDEX('РП (ЛК 2.0)'!$E$26:$O$26,1,MATCH('Основной лист'!FBY$7,'РП (ЛК 2.0)'!$E$17:$O$17,0)),0)</f>
        <v>0</v>
      </c>
      <c r="FBZ8" s="878">
        <f>IFERROR(INDEX('РП (ЛК 2.0)'!$E$26:$O$26,1,MATCH('Основной лист'!FBZ$7,'РП (ЛК 2.0)'!$E$17:$O$17,0)),0)</f>
        <v>0</v>
      </c>
      <c r="FCA8" s="878">
        <f>IFERROR(INDEX('РП (ЛК 2.0)'!$E$26:$O$26,1,MATCH('Основной лист'!FCA$7,'РП (ЛК 2.0)'!$E$17:$O$17,0)),0)</f>
        <v>0</v>
      </c>
      <c r="FCB8" s="878">
        <f>IFERROR(INDEX('РП (ЛК 2.0)'!$E$26:$O$26,1,MATCH('Основной лист'!FCB$7,'РП (ЛК 2.0)'!$E$17:$O$17,0)),0)</f>
        <v>0</v>
      </c>
      <c r="FCC8" s="878">
        <f>IFERROR(INDEX('РП (ЛК 2.0)'!$E$26:$O$26,1,MATCH('Основной лист'!FCC$7,'РП (ЛК 2.0)'!$E$17:$O$17,0)),0)</f>
        <v>0</v>
      </c>
      <c r="FCD8" s="878">
        <f>IFERROR(INDEX('РП (ЛК 2.0)'!$E$26:$O$26,1,MATCH('Основной лист'!FCD$7,'РП (ЛК 2.0)'!$E$17:$O$17,0)),0)</f>
        <v>0</v>
      </c>
      <c r="FCE8" s="878">
        <f>IFERROR(INDEX('РП (ЛК 2.0)'!$E$26:$O$26,1,MATCH('Основной лист'!FCE$7,'РП (ЛК 2.0)'!$E$17:$O$17,0)),0)</f>
        <v>0</v>
      </c>
      <c r="FCF8" s="878">
        <f>IFERROR(INDEX('РП (ЛК 2.0)'!$E$26:$O$26,1,MATCH('Основной лист'!FCF$7,'РП (ЛК 2.0)'!$E$17:$O$17,0)),0)</f>
        <v>0</v>
      </c>
      <c r="FCG8" s="878">
        <f>IFERROR(INDEX('РП (ЛК 2.0)'!$E$26:$O$26,1,MATCH('Основной лист'!FCG$7,'РП (ЛК 2.0)'!$E$17:$O$17,0)),0)</f>
        <v>0</v>
      </c>
      <c r="FCH8" s="878">
        <f>IFERROR(INDEX('РП (ЛК 2.0)'!$E$26:$O$26,1,MATCH('Основной лист'!FCH$7,'РП (ЛК 2.0)'!$E$17:$O$17,0)),0)</f>
        <v>0</v>
      </c>
      <c r="FCI8" s="878">
        <f>IFERROR(INDEX('РП (ЛК 2.0)'!$E$26:$O$26,1,MATCH('Основной лист'!FCI$7,'РП (ЛК 2.0)'!$E$17:$O$17,0)),0)</f>
        <v>0</v>
      </c>
      <c r="FCJ8" s="878">
        <f>IFERROR(INDEX('РП (ЛК 2.0)'!$E$26:$O$26,1,MATCH('Основной лист'!FCJ$7,'РП (ЛК 2.0)'!$E$17:$O$17,0)),0)</f>
        <v>0</v>
      </c>
      <c r="FCK8" s="878">
        <f>IFERROR(INDEX('РП (ЛК 2.0)'!$E$26:$O$26,1,MATCH('Основной лист'!FCK$7,'РП (ЛК 2.0)'!$E$17:$O$17,0)),0)</f>
        <v>0</v>
      </c>
      <c r="FCL8" s="878">
        <f>IFERROR(INDEX('РП (ЛК 2.0)'!$E$26:$O$26,1,MATCH('Основной лист'!FCL$7,'РП (ЛК 2.0)'!$E$17:$O$17,0)),0)</f>
        <v>0</v>
      </c>
      <c r="FCM8" s="878">
        <f>IFERROR(INDEX('РП (ЛК 2.0)'!$E$26:$O$26,1,MATCH('Основной лист'!FCM$7,'РП (ЛК 2.0)'!$E$17:$O$17,0)),0)</f>
        <v>0</v>
      </c>
      <c r="FCN8" s="878">
        <f>IFERROR(INDEX('РП (ЛК 2.0)'!$E$26:$O$26,1,MATCH('Основной лист'!FCN$7,'РП (ЛК 2.0)'!$E$17:$O$17,0)),0)</f>
        <v>0</v>
      </c>
      <c r="FCO8" s="878">
        <f>IFERROR(INDEX('РП (ЛК 2.0)'!$E$26:$O$26,1,MATCH('Основной лист'!FCO$7,'РП (ЛК 2.0)'!$E$17:$O$17,0)),0)</f>
        <v>0</v>
      </c>
      <c r="FCP8" s="878">
        <f>IFERROR(INDEX('РП (ЛК 2.0)'!$E$26:$O$26,1,MATCH('Основной лист'!FCP$7,'РП (ЛК 2.0)'!$E$17:$O$17,0)),0)</f>
        <v>0</v>
      </c>
      <c r="FCQ8" s="878">
        <f>IFERROR(INDEX('РП (ЛК 2.0)'!$E$26:$O$26,1,MATCH('Основной лист'!FCQ$7,'РП (ЛК 2.0)'!$E$17:$O$17,0)),0)</f>
        <v>0</v>
      </c>
      <c r="FCR8" s="878">
        <f>IFERROR(INDEX('РП (ЛК 2.0)'!$E$26:$O$26,1,MATCH('Основной лист'!FCR$7,'РП (ЛК 2.0)'!$E$17:$O$17,0)),0)</f>
        <v>0</v>
      </c>
      <c r="FCS8" s="878">
        <f>IFERROR(INDEX('РП (ЛК 2.0)'!$E$26:$O$26,1,MATCH('Основной лист'!FCS$7,'РП (ЛК 2.0)'!$E$17:$O$17,0)),0)</f>
        <v>0</v>
      </c>
      <c r="FCT8" s="878">
        <f>IFERROR(INDEX('РП (ЛК 2.0)'!$E$26:$O$26,1,MATCH('Основной лист'!FCT$7,'РП (ЛК 2.0)'!$E$17:$O$17,0)),0)</f>
        <v>0</v>
      </c>
      <c r="FCU8" s="878">
        <f>IFERROR(INDEX('РП (ЛК 2.0)'!$E$26:$O$26,1,MATCH('Основной лист'!FCU$7,'РП (ЛК 2.0)'!$E$17:$O$17,0)),0)</f>
        <v>0</v>
      </c>
      <c r="FCV8" s="878">
        <f>IFERROR(INDEX('РП (ЛК 2.0)'!$E$26:$O$26,1,MATCH('Основной лист'!FCV$7,'РП (ЛК 2.0)'!$E$17:$O$17,0)),0)</f>
        <v>0</v>
      </c>
      <c r="FCW8" s="878">
        <f>IFERROR(INDEX('РП (ЛК 2.0)'!$E$26:$O$26,1,MATCH('Основной лист'!FCW$7,'РП (ЛК 2.0)'!$E$17:$O$17,0)),0)</f>
        <v>0</v>
      </c>
      <c r="FCX8" s="878">
        <f>IFERROR(INDEX('РП (ЛК 2.0)'!$E$26:$O$26,1,MATCH('Основной лист'!FCX$7,'РП (ЛК 2.0)'!$E$17:$O$17,0)),0)</f>
        <v>0</v>
      </c>
      <c r="FCY8" s="878">
        <f>IFERROR(INDEX('РП (ЛК 2.0)'!$E$26:$O$26,1,MATCH('Основной лист'!FCY$7,'РП (ЛК 2.0)'!$E$17:$O$17,0)),0)</f>
        <v>0</v>
      </c>
      <c r="FCZ8" s="878">
        <f>IFERROR(INDEX('РП (ЛК 2.0)'!$E$26:$O$26,1,MATCH('Основной лист'!FCZ$7,'РП (ЛК 2.0)'!$E$17:$O$17,0)),0)</f>
        <v>0</v>
      </c>
      <c r="FDA8" s="878">
        <f>IFERROR(INDEX('РП (ЛК 2.0)'!$E$26:$O$26,1,MATCH('Основной лист'!FDA$7,'РП (ЛК 2.0)'!$E$17:$O$17,0)),0)</f>
        <v>0</v>
      </c>
      <c r="FDB8" s="878">
        <f>IFERROR(INDEX('РП (ЛК 2.0)'!$E$26:$O$26,1,MATCH('Основной лист'!FDB$7,'РП (ЛК 2.0)'!$E$17:$O$17,0)),0)</f>
        <v>0</v>
      </c>
      <c r="FDC8" s="878">
        <f>IFERROR(INDEX('РП (ЛК 2.0)'!$E$26:$O$26,1,MATCH('Основной лист'!FDC$7,'РП (ЛК 2.0)'!$E$17:$O$17,0)),0)</f>
        <v>0</v>
      </c>
      <c r="FDD8" s="878">
        <f>IFERROR(INDEX('РП (ЛК 2.0)'!$E$26:$O$26,1,MATCH('Основной лист'!FDD$7,'РП (ЛК 2.0)'!$E$17:$O$17,0)),0)</f>
        <v>0</v>
      </c>
      <c r="FDE8" s="878">
        <f>IFERROR(INDEX('РП (ЛК 2.0)'!$E$26:$O$26,1,MATCH('Основной лист'!FDE$7,'РП (ЛК 2.0)'!$E$17:$O$17,0)),0)</f>
        <v>0</v>
      </c>
      <c r="FDF8" s="878">
        <f>IFERROR(INDEX('РП (ЛК 2.0)'!$E$26:$O$26,1,MATCH('Основной лист'!FDF$7,'РП (ЛК 2.0)'!$E$17:$O$17,0)),0)</f>
        <v>0</v>
      </c>
      <c r="FDG8" s="878">
        <f>IFERROR(INDEX('РП (ЛК 2.0)'!$E$26:$O$26,1,MATCH('Основной лист'!FDG$7,'РП (ЛК 2.0)'!$E$17:$O$17,0)),0)</f>
        <v>0</v>
      </c>
      <c r="FDH8" s="878">
        <f>IFERROR(INDEX('РП (ЛК 2.0)'!$E$26:$O$26,1,MATCH('Основной лист'!FDH$7,'РП (ЛК 2.0)'!$E$17:$O$17,0)),0)</f>
        <v>0</v>
      </c>
      <c r="FDI8" s="878">
        <f>IFERROR(INDEX('РП (ЛК 2.0)'!$E$26:$O$26,1,MATCH('Основной лист'!FDI$7,'РП (ЛК 2.0)'!$E$17:$O$17,0)),0)</f>
        <v>0</v>
      </c>
      <c r="FDJ8" s="878">
        <f>IFERROR(INDEX('РП (ЛК 2.0)'!$E$26:$O$26,1,MATCH('Основной лист'!FDJ$7,'РП (ЛК 2.0)'!$E$17:$O$17,0)),0)</f>
        <v>0</v>
      </c>
      <c r="FDK8" s="878">
        <f>IFERROR(INDEX('РП (ЛК 2.0)'!$E$26:$O$26,1,MATCH('Основной лист'!FDK$7,'РП (ЛК 2.0)'!$E$17:$O$17,0)),0)</f>
        <v>0</v>
      </c>
      <c r="FDL8" s="878">
        <f>IFERROR(INDEX('РП (ЛК 2.0)'!$E$26:$O$26,1,MATCH('Основной лист'!FDL$7,'РП (ЛК 2.0)'!$E$17:$O$17,0)),0)</f>
        <v>0</v>
      </c>
      <c r="FDM8" s="878">
        <f>IFERROR(INDEX('РП (ЛК 2.0)'!$E$26:$O$26,1,MATCH('Основной лист'!FDM$7,'РП (ЛК 2.0)'!$E$17:$O$17,0)),0)</f>
        <v>0</v>
      </c>
      <c r="FDN8" s="878">
        <f>IFERROR(INDEX('РП (ЛК 2.0)'!$E$26:$O$26,1,MATCH('Основной лист'!FDN$7,'РП (ЛК 2.0)'!$E$17:$O$17,0)),0)</f>
        <v>0</v>
      </c>
      <c r="FDO8" s="878">
        <f>IFERROR(INDEX('РП (ЛК 2.0)'!$E$26:$O$26,1,MATCH('Основной лист'!FDO$7,'РП (ЛК 2.0)'!$E$17:$O$17,0)),0)</f>
        <v>0</v>
      </c>
      <c r="FDP8" s="878">
        <f>IFERROR(INDEX('РП (ЛК 2.0)'!$E$26:$O$26,1,MATCH('Основной лист'!FDP$7,'РП (ЛК 2.0)'!$E$17:$O$17,0)),0)</f>
        <v>0</v>
      </c>
      <c r="FDQ8" s="878">
        <f>IFERROR(INDEX('РП (ЛК 2.0)'!$E$26:$O$26,1,MATCH('Основной лист'!FDQ$7,'РП (ЛК 2.0)'!$E$17:$O$17,0)),0)</f>
        <v>0</v>
      </c>
      <c r="FDR8" s="878">
        <f>IFERROR(INDEX('РП (ЛК 2.0)'!$E$26:$O$26,1,MATCH('Основной лист'!FDR$7,'РП (ЛК 2.0)'!$E$17:$O$17,0)),0)</f>
        <v>0</v>
      </c>
      <c r="FDS8" s="878">
        <f>IFERROR(INDEX('РП (ЛК 2.0)'!$E$26:$O$26,1,MATCH('Основной лист'!FDS$7,'РП (ЛК 2.0)'!$E$17:$O$17,0)),0)</f>
        <v>0</v>
      </c>
      <c r="FDT8" s="878">
        <f>IFERROR(INDEX('РП (ЛК 2.0)'!$E$26:$O$26,1,MATCH('Основной лист'!FDT$7,'РП (ЛК 2.0)'!$E$17:$O$17,0)),0)</f>
        <v>0</v>
      </c>
      <c r="FDU8" s="878">
        <f>IFERROR(INDEX('РП (ЛК 2.0)'!$E$26:$O$26,1,MATCH('Основной лист'!FDU$7,'РП (ЛК 2.0)'!$E$17:$O$17,0)),0)</f>
        <v>0</v>
      </c>
      <c r="FDV8" s="878">
        <f>IFERROR(INDEX('РП (ЛК 2.0)'!$E$26:$O$26,1,MATCH('Основной лист'!FDV$7,'РП (ЛК 2.0)'!$E$17:$O$17,0)),0)</f>
        <v>0</v>
      </c>
      <c r="FDW8" s="878">
        <f>IFERROR(INDEX('РП (ЛК 2.0)'!$E$26:$O$26,1,MATCH('Основной лист'!FDW$7,'РП (ЛК 2.0)'!$E$17:$O$17,0)),0)</f>
        <v>0</v>
      </c>
      <c r="FDX8" s="878">
        <f>IFERROR(INDEX('РП (ЛК 2.0)'!$E$26:$O$26,1,MATCH('Основной лист'!FDX$7,'РП (ЛК 2.0)'!$E$17:$O$17,0)),0)</f>
        <v>0</v>
      </c>
      <c r="FDY8" s="878">
        <f>IFERROR(INDEX('РП (ЛК 2.0)'!$E$26:$O$26,1,MATCH('Основной лист'!FDY$7,'РП (ЛК 2.0)'!$E$17:$O$17,0)),0)</f>
        <v>0</v>
      </c>
      <c r="FDZ8" s="878">
        <f>IFERROR(INDEX('РП (ЛК 2.0)'!$E$26:$O$26,1,MATCH('Основной лист'!FDZ$7,'РП (ЛК 2.0)'!$E$17:$O$17,0)),0)</f>
        <v>0</v>
      </c>
      <c r="FEA8" s="878">
        <f>IFERROR(INDEX('РП (ЛК 2.0)'!$E$26:$O$26,1,MATCH('Основной лист'!FEA$7,'РП (ЛК 2.0)'!$E$17:$O$17,0)),0)</f>
        <v>0</v>
      </c>
      <c r="FEB8" s="878">
        <f>IFERROR(INDEX('РП (ЛК 2.0)'!$E$26:$O$26,1,MATCH('Основной лист'!FEB$7,'РП (ЛК 2.0)'!$E$17:$O$17,0)),0)</f>
        <v>0</v>
      </c>
      <c r="FEC8" s="878">
        <f>IFERROR(INDEX('РП (ЛК 2.0)'!$E$26:$O$26,1,MATCH('Основной лист'!FEC$7,'РП (ЛК 2.0)'!$E$17:$O$17,0)),0)</f>
        <v>0</v>
      </c>
      <c r="FED8" s="878">
        <f>IFERROR(INDEX('РП (ЛК 2.0)'!$E$26:$O$26,1,MATCH('Основной лист'!FED$7,'РП (ЛК 2.0)'!$E$17:$O$17,0)),0)</f>
        <v>0</v>
      </c>
      <c r="FEE8" s="878">
        <f>IFERROR(INDEX('РП (ЛК 2.0)'!$E$26:$O$26,1,MATCH('Основной лист'!FEE$7,'РП (ЛК 2.0)'!$E$17:$O$17,0)),0)</f>
        <v>0</v>
      </c>
      <c r="FEF8" s="878">
        <f>IFERROR(INDEX('РП (ЛК 2.0)'!$E$26:$O$26,1,MATCH('Основной лист'!FEF$7,'РП (ЛК 2.0)'!$E$17:$O$17,0)),0)</f>
        <v>0</v>
      </c>
      <c r="FEG8" s="878">
        <f>IFERROR(INDEX('РП (ЛК 2.0)'!$E$26:$O$26,1,MATCH('Основной лист'!FEG$7,'РП (ЛК 2.0)'!$E$17:$O$17,0)),0)</f>
        <v>0</v>
      </c>
      <c r="FEH8" s="878">
        <f>IFERROR(INDEX('РП (ЛК 2.0)'!$E$26:$O$26,1,MATCH('Основной лист'!FEH$7,'РП (ЛК 2.0)'!$E$17:$O$17,0)),0)</f>
        <v>0</v>
      </c>
      <c r="FEI8" s="878">
        <f>IFERROR(INDEX('РП (ЛК 2.0)'!$E$26:$O$26,1,MATCH('Основной лист'!FEI$7,'РП (ЛК 2.0)'!$E$17:$O$17,0)),0)</f>
        <v>0</v>
      </c>
      <c r="FEJ8" s="878">
        <f>IFERROR(INDEX('РП (ЛК 2.0)'!$E$26:$O$26,1,MATCH('Основной лист'!FEJ$7,'РП (ЛК 2.0)'!$E$17:$O$17,0)),0)</f>
        <v>0</v>
      </c>
      <c r="FEK8" s="878">
        <f>IFERROR(INDEX('РП (ЛК 2.0)'!$E$26:$O$26,1,MATCH('Основной лист'!FEK$7,'РП (ЛК 2.0)'!$E$17:$O$17,0)),0)</f>
        <v>0</v>
      </c>
      <c r="FEL8" s="878">
        <f>IFERROR(INDEX('РП (ЛК 2.0)'!$E$26:$O$26,1,MATCH('Основной лист'!FEL$7,'РП (ЛК 2.0)'!$E$17:$O$17,0)),0)</f>
        <v>0</v>
      </c>
      <c r="FEM8" s="878">
        <f>IFERROR(INDEX('РП (ЛК 2.0)'!$E$26:$O$26,1,MATCH('Основной лист'!FEM$7,'РП (ЛК 2.0)'!$E$17:$O$17,0)),0)</f>
        <v>0</v>
      </c>
      <c r="FEN8" s="878">
        <f>IFERROR(INDEX('РП (ЛК 2.0)'!$E$26:$O$26,1,MATCH('Основной лист'!FEN$7,'РП (ЛК 2.0)'!$E$17:$O$17,0)),0)</f>
        <v>0</v>
      </c>
      <c r="FEO8" s="878">
        <f>IFERROR(INDEX('РП (ЛК 2.0)'!$E$26:$O$26,1,MATCH('Основной лист'!FEO$7,'РП (ЛК 2.0)'!$E$17:$O$17,0)),0)</f>
        <v>0</v>
      </c>
      <c r="FEP8" s="878">
        <f>IFERROR(INDEX('РП (ЛК 2.0)'!$E$26:$O$26,1,MATCH('Основной лист'!FEP$7,'РП (ЛК 2.0)'!$E$17:$O$17,0)),0)</f>
        <v>0</v>
      </c>
      <c r="FEQ8" s="878">
        <f>IFERROR(INDEX('РП (ЛК 2.0)'!$E$26:$O$26,1,MATCH('Основной лист'!FEQ$7,'РП (ЛК 2.0)'!$E$17:$O$17,0)),0)</f>
        <v>0</v>
      </c>
      <c r="FER8" s="878">
        <f>IFERROR(INDEX('РП (ЛК 2.0)'!$E$26:$O$26,1,MATCH('Основной лист'!FER$7,'РП (ЛК 2.0)'!$E$17:$O$17,0)),0)</f>
        <v>0</v>
      </c>
      <c r="FES8" s="878">
        <f>IFERROR(INDEX('РП (ЛК 2.0)'!$E$26:$O$26,1,MATCH('Основной лист'!FES$7,'РП (ЛК 2.0)'!$E$17:$O$17,0)),0)</f>
        <v>0</v>
      </c>
      <c r="FET8" s="878">
        <f>IFERROR(INDEX('РП (ЛК 2.0)'!$E$26:$O$26,1,MATCH('Основной лист'!FET$7,'РП (ЛК 2.0)'!$E$17:$O$17,0)),0)</f>
        <v>0</v>
      </c>
      <c r="FEU8" s="878">
        <f>IFERROR(INDEX('РП (ЛК 2.0)'!$E$26:$O$26,1,MATCH('Основной лист'!FEU$7,'РП (ЛК 2.0)'!$E$17:$O$17,0)),0)</f>
        <v>0</v>
      </c>
      <c r="FEV8" s="878">
        <f>IFERROR(INDEX('РП (ЛК 2.0)'!$E$26:$O$26,1,MATCH('Основной лист'!FEV$7,'РП (ЛК 2.0)'!$E$17:$O$17,0)),0)</f>
        <v>0</v>
      </c>
      <c r="FEW8" s="878">
        <f>IFERROR(INDEX('РП (ЛК 2.0)'!$E$26:$O$26,1,MATCH('Основной лист'!FEW$7,'РП (ЛК 2.0)'!$E$17:$O$17,0)),0)</f>
        <v>0</v>
      </c>
      <c r="FEX8" s="878">
        <f>IFERROR(INDEX('РП (ЛК 2.0)'!$E$26:$O$26,1,MATCH('Основной лист'!FEX$7,'РП (ЛК 2.0)'!$E$17:$O$17,0)),0)</f>
        <v>0</v>
      </c>
      <c r="FEY8" s="878">
        <f>IFERROR(INDEX('РП (ЛК 2.0)'!$E$26:$O$26,1,MATCH('Основной лист'!FEY$7,'РП (ЛК 2.0)'!$E$17:$O$17,0)),0)</f>
        <v>0</v>
      </c>
      <c r="FEZ8" s="878">
        <f>IFERROR(INDEX('РП (ЛК 2.0)'!$E$26:$O$26,1,MATCH('Основной лист'!FEZ$7,'РП (ЛК 2.0)'!$E$17:$O$17,0)),0)</f>
        <v>0</v>
      </c>
      <c r="FFA8" s="878">
        <f>IFERROR(INDEX('РП (ЛК 2.0)'!$E$26:$O$26,1,MATCH('Основной лист'!FFA$7,'РП (ЛК 2.0)'!$E$17:$O$17,0)),0)</f>
        <v>0</v>
      </c>
      <c r="FFB8" s="878">
        <f>IFERROR(INDEX('РП (ЛК 2.0)'!$E$26:$O$26,1,MATCH('Основной лист'!FFB$7,'РП (ЛК 2.0)'!$E$17:$O$17,0)),0)</f>
        <v>0</v>
      </c>
      <c r="FFC8" s="878">
        <f>IFERROR(INDEX('РП (ЛК 2.0)'!$E$26:$O$26,1,MATCH('Основной лист'!FFC$7,'РП (ЛК 2.0)'!$E$17:$O$17,0)),0)</f>
        <v>0</v>
      </c>
      <c r="FFD8" s="878">
        <f>IFERROR(INDEX('РП (ЛК 2.0)'!$E$26:$O$26,1,MATCH('Основной лист'!FFD$7,'РП (ЛК 2.0)'!$E$17:$O$17,0)),0)</f>
        <v>0</v>
      </c>
      <c r="FFE8" s="878">
        <f>IFERROR(INDEX('РП (ЛК 2.0)'!$E$26:$O$26,1,MATCH('Основной лист'!FFE$7,'РП (ЛК 2.0)'!$E$17:$O$17,0)),0)</f>
        <v>0</v>
      </c>
      <c r="FFF8" s="878">
        <f>IFERROR(INDEX('РП (ЛК 2.0)'!$E$26:$O$26,1,MATCH('Основной лист'!FFF$7,'РП (ЛК 2.0)'!$E$17:$O$17,0)),0)</f>
        <v>0</v>
      </c>
      <c r="FFG8" s="878">
        <f>IFERROR(INDEX('РП (ЛК 2.0)'!$E$26:$O$26,1,MATCH('Основной лист'!FFG$7,'РП (ЛК 2.0)'!$E$17:$O$17,0)),0)</f>
        <v>0</v>
      </c>
      <c r="FFH8" s="878">
        <f>IFERROR(INDEX('РП (ЛК 2.0)'!$E$26:$O$26,1,MATCH('Основной лист'!FFH$7,'РП (ЛК 2.0)'!$E$17:$O$17,0)),0)</f>
        <v>0</v>
      </c>
      <c r="FFI8" s="878">
        <f>IFERROR(INDEX('РП (ЛК 2.0)'!$E$26:$O$26,1,MATCH('Основной лист'!FFI$7,'РП (ЛК 2.0)'!$E$17:$O$17,0)),0)</f>
        <v>0</v>
      </c>
      <c r="FFJ8" s="878">
        <f>IFERROR(INDEX('РП (ЛК 2.0)'!$E$26:$O$26,1,MATCH('Основной лист'!FFJ$7,'РП (ЛК 2.0)'!$E$17:$O$17,0)),0)</f>
        <v>0</v>
      </c>
      <c r="FFK8" s="878">
        <f>IFERROR(INDEX('РП (ЛК 2.0)'!$E$26:$O$26,1,MATCH('Основной лист'!FFK$7,'РП (ЛК 2.0)'!$E$17:$O$17,0)),0)</f>
        <v>0</v>
      </c>
      <c r="FFL8" s="878">
        <f>IFERROR(INDEX('РП (ЛК 2.0)'!$E$26:$O$26,1,MATCH('Основной лист'!FFL$7,'РП (ЛК 2.0)'!$E$17:$O$17,0)),0)</f>
        <v>0</v>
      </c>
      <c r="FFM8" s="878">
        <f>IFERROR(INDEX('РП (ЛК 2.0)'!$E$26:$O$26,1,MATCH('Основной лист'!FFM$7,'РП (ЛК 2.0)'!$E$17:$O$17,0)),0)</f>
        <v>0</v>
      </c>
      <c r="FFN8" s="878">
        <f>IFERROR(INDEX('РП (ЛК 2.0)'!$E$26:$O$26,1,MATCH('Основной лист'!FFN$7,'РП (ЛК 2.0)'!$E$17:$O$17,0)),0)</f>
        <v>0</v>
      </c>
      <c r="FFO8" s="878">
        <f>IFERROR(INDEX('РП (ЛК 2.0)'!$E$26:$O$26,1,MATCH('Основной лист'!FFO$7,'РП (ЛК 2.0)'!$E$17:$O$17,0)),0)</f>
        <v>0</v>
      </c>
      <c r="FFP8" s="878">
        <f>IFERROR(INDEX('РП (ЛК 2.0)'!$E$26:$O$26,1,MATCH('Основной лист'!FFP$7,'РП (ЛК 2.0)'!$E$17:$O$17,0)),0)</f>
        <v>0</v>
      </c>
      <c r="FFQ8" s="878">
        <f>IFERROR(INDEX('РП (ЛК 2.0)'!$E$26:$O$26,1,MATCH('Основной лист'!FFQ$7,'РП (ЛК 2.0)'!$E$17:$O$17,0)),0)</f>
        <v>0</v>
      </c>
      <c r="FFR8" s="878">
        <f>IFERROR(INDEX('РП (ЛК 2.0)'!$E$26:$O$26,1,MATCH('Основной лист'!FFR$7,'РП (ЛК 2.0)'!$E$17:$O$17,0)),0)</f>
        <v>0</v>
      </c>
      <c r="FFS8" s="878">
        <f>IFERROR(INDEX('РП (ЛК 2.0)'!$E$26:$O$26,1,MATCH('Основной лист'!FFS$7,'РП (ЛК 2.0)'!$E$17:$O$17,0)),0)</f>
        <v>0</v>
      </c>
      <c r="FFT8" s="878">
        <f>IFERROR(INDEX('РП (ЛК 2.0)'!$E$26:$O$26,1,MATCH('Основной лист'!FFT$7,'РП (ЛК 2.0)'!$E$17:$O$17,0)),0)</f>
        <v>0</v>
      </c>
      <c r="FFU8" s="878">
        <f>IFERROR(INDEX('РП (ЛК 2.0)'!$E$26:$O$26,1,MATCH('Основной лист'!FFU$7,'РП (ЛК 2.0)'!$E$17:$O$17,0)),0)</f>
        <v>0</v>
      </c>
      <c r="FFV8" s="878">
        <f>IFERROR(INDEX('РП (ЛК 2.0)'!$E$26:$O$26,1,MATCH('Основной лист'!FFV$7,'РП (ЛК 2.0)'!$E$17:$O$17,0)),0)</f>
        <v>0</v>
      </c>
      <c r="FFW8" s="878">
        <f>IFERROR(INDEX('РП (ЛК 2.0)'!$E$26:$O$26,1,MATCH('Основной лист'!FFW$7,'РП (ЛК 2.0)'!$E$17:$O$17,0)),0)</f>
        <v>0</v>
      </c>
      <c r="FFX8" s="878">
        <f>IFERROR(INDEX('РП (ЛК 2.0)'!$E$26:$O$26,1,MATCH('Основной лист'!FFX$7,'РП (ЛК 2.0)'!$E$17:$O$17,0)),0)</f>
        <v>0</v>
      </c>
      <c r="FFY8" s="878">
        <f>IFERROR(INDEX('РП (ЛК 2.0)'!$E$26:$O$26,1,MATCH('Основной лист'!FFY$7,'РП (ЛК 2.0)'!$E$17:$O$17,0)),0)</f>
        <v>0</v>
      </c>
      <c r="FFZ8" s="878">
        <f>IFERROR(INDEX('РП (ЛК 2.0)'!$E$26:$O$26,1,MATCH('Основной лист'!FFZ$7,'РП (ЛК 2.0)'!$E$17:$O$17,0)),0)</f>
        <v>0</v>
      </c>
      <c r="FGA8" s="878">
        <f>IFERROR(INDEX('РП (ЛК 2.0)'!$E$26:$O$26,1,MATCH('Основной лист'!FGA$7,'РП (ЛК 2.0)'!$E$17:$O$17,0)),0)</f>
        <v>0</v>
      </c>
      <c r="FGB8" s="878">
        <f>IFERROR(INDEX('РП (ЛК 2.0)'!$E$26:$O$26,1,MATCH('Основной лист'!FGB$7,'РП (ЛК 2.0)'!$E$17:$O$17,0)),0)</f>
        <v>0</v>
      </c>
      <c r="FGC8" s="878">
        <f>IFERROR(INDEX('РП (ЛК 2.0)'!$E$26:$O$26,1,MATCH('Основной лист'!FGC$7,'РП (ЛК 2.0)'!$E$17:$O$17,0)),0)</f>
        <v>0</v>
      </c>
      <c r="FGD8" s="878">
        <f>IFERROR(INDEX('РП (ЛК 2.0)'!$E$26:$O$26,1,MATCH('Основной лист'!FGD$7,'РП (ЛК 2.0)'!$E$17:$O$17,0)),0)</f>
        <v>0</v>
      </c>
      <c r="FGE8" s="878">
        <f>IFERROR(INDEX('РП (ЛК 2.0)'!$E$26:$O$26,1,MATCH('Основной лист'!FGE$7,'РП (ЛК 2.0)'!$E$17:$O$17,0)),0)</f>
        <v>0</v>
      </c>
      <c r="FGF8" s="878">
        <f>IFERROR(INDEX('РП (ЛК 2.0)'!$E$26:$O$26,1,MATCH('Основной лист'!FGF$7,'РП (ЛК 2.0)'!$E$17:$O$17,0)),0)</f>
        <v>0</v>
      </c>
      <c r="FGG8" s="878">
        <f>IFERROR(INDEX('РП (ЛК 2.0)'!$E$26:$O$26,1,MATCH('Основной лист'!FGG$7,'РП (ЛК 2.0)'!$E$17:$O$17,0)),0)</f>
        <v>0</v>
      </c>
      <c r="FGH8" s="878">
        <f>IFERROR(INDEX('РП (ЛК 2.0)'!$E$26:$O$26,1,MATCH('Основной лист'!FGH$7,'РП (ЛК 2.0)'!$E$17:$O$17,0)),0)</f>
        <v>0</v>
      </c>
      <c r="FGI8" s="878">
        <f>IFERROR(INDEX('РП (ЛК 2.0)'!$E$26:$O$26,1,MATCH('Основной лист'!FGI$7,'РП (ЛК 2.0)'!$E$17:$O$17,0)),0)</f>
        <v>0</v>
      </c>
      <c r="FGJ8" s="878">
        <f>IFERROR(INDEX('РП (ЛК 2.0)'!$E$26:$O$26,1,MATCH('Основной лист'!FGJ$7,'РП (ЛК 2.0)'!$E$17:$O$17,0)),0)</f>
        <v>0</v>
      </c>
      <c r="FGK8" s="878">
        <f>IFERROR(INDEX('РП (ЛК 2.0)'!$E$26:$O$26,1,MATCH('Основной лист'!FGK$7,'РП (ЛК 2.0)'!$E$17:$O$17,0)),0)</f>
        <v>0</v>
      </c>
      <c r="FGL8" s="878">
        <f>IFERROR(INDEX('РП (ЛК 2.0)'!$E$26:$O$26,1,MATCH('Основной лист'!FGL$7,'РП (ЛК 2.0)'!$E$17:$O$17,0)),0)</f>
        <v>0</v>
      </c>
      <c r="FGM8" s="878">
        <f>IFERROR(INDEX('РП (ЛК 2.0)'!$E$26:$O$26,1,MATCH('Основной лист'!FGM$7,'РП (ЛК 2.0)'!$E$17:$O$17,0)),0)</f>
        <v>0</v>
      </c>
      <c r="FGN8" s="878">
        <f>IFERROR(INDEX('РП (ЛК 2.0)'!$E$26:$O$26,1,MATCH('Основной лист'!FGN$7,'РП (ЛК 2.0)'!$E$17:$O$17,0)),0)</f>
        <v>0</v>
      </c>
      <c r="FGO8" s="878">
        <f>IFERROR(INDEX('РП (ЛК 2.0)'!$E$26:$O$26,1,MATCH('Основной лист'!FGO$7,'РП (ЛК 2.0)'!$E$17:$O$17,0)),0)</f>
        <v>0</v>
      </c>
      <c r="FGP8" s="878">
        <f>IFERROR(INDEX('РП (ЛК 2.0)'!$E$26:$O$26,1,MATCH('Основной лист'!FGP$7,'РП (ЛК 2.0)'!$E$17:$O$17,0)),0)</f>
        <v>0</v>
      </c>
      <c r="FGQ8" s="878">
        <f>IFERROR(INDEX('РП (ЛК 2.0)'!$E$26:$O$26,1,MATCH('Основной лист'!FGQ$7,'РП (ЛК 2.0)'!$E$17:$O$17,0)),0)</f>
        <v>0</v>
      </c>
      <c r="FGR8" s="878">
        <f>IFERROR(INDEX('РП (ЛК 2.0)'!$E$26:$O$26,1,MATCH('Основной лист'!FGR$7,'РП (ЛК 2.0)'!$E$17:$O$17,0)),0)</f>
        <v>0</v>
      </c>
      <c r="FGS8" s="878">
        <f>IFERROR(INDEX('РП (ЛК 2.0)'!$E$26:$O$26,1,MATCH('Основной лист'!FGS$7,'РП (ЛК 2.0)'!$E$17:$O$17,0)),0)</f>
        <v>0</v>
      </c>
      <c r="FGT8" s="878">
        <f>IFERROR(INDEX('РП (ЛК 2.0)'!$E$26:$O$26,1,MATCH('Основной лист'!FGT$7,'РП (ЛК 2.0)'!$E$17:$O$17,0)),0)</f>
        <v>0</v>
      </c>
      <c r="FGU8" s="878">
        <f>IFERROR(INDEX('РП (ЛК 2.0)'!$E$26:$O$26,1,MATCH('Основной лист'!FGU$7,'РП (ЛК 2.0)'!$E$17:$O$17,0)),0)</f>
        <v>0</v>
      </c>
      <c r="FGV8" s="878">
        <f>IFERROR(INDEX('РП (ЛК 2.0)'!$E$26:$O$26,1,MATCH('Основной лист'!FGV$7,'РП (ЛК 2.0)'!$E$17:$O$17,0)),0)</f>
        <v>0</v>
      </c>
      <c r="FGW8" s="878">
        <f>IFERROR(INDEX('РП (ЛК 2.0)'!$E$26:$O$26,1,MATCH('Основной лист'!FGW$7,'РП (ЛК 2.0)'!$E$17:$O$17,0)),0)</f>
        <v>0</v>
      </c>
      <c r="FGX8" s="878">
        <f>IFERROR(INDEX('РП (ЛК 2.0)'!$E$26:$O$26,1,MATCH('Основной лист'!FGX$7,'РП (ЛК 2.0)'!$E$17:$O$17,0)),0)</f>
        <v>0</v>
      </c>
      <c r="FGY8" s="878">
        <f>IFERROR(INDEX('РП (ЛК 2.0)'!$E$26:$O$26,1,MATCH('Основной лист'!FGY$7,'РП (ЛК 2.0)'!$E$17:$O$17,0)),0)</f>
        <v>0</v>
      </c>
      <c r="FGZ8" s="878">
        <f>IFERROR(INDEX('РП (ЛК 2.0)'!$E$26:$O$26,1,MATCH('Основной лист'!FGZ$7,'РП (ЛК 2.0)'!$E$17:$O$17,0)),0)</f>
        <v>0</v>
      </c>
      <c r="FHA8" s="878">
        <f>IFERROR(INDEX('РП (ЛК 2.0)'!$E$26:$O$26,1,MATCH('Основной лист'!FHA$7,'РП (ЛК 2.0)'!$E$17:$O$17,0)),0)</f>
        <v>0</v>
      </c>
      <c r="FHB8" s="878">
        <f>IFERROR(INDEX('РП (ЛК 2.0)'!$E$26:$O$26,1,MATCH('Основной лист'!FHB$7,'РП (ЛК 2.0)'!$E$17:$O$17,0)),0)</f>
        <v>0</v>
      </c>
      <c r="FHC8" s="878">
        <f>IFERROR(INDEX('РП (ЛК 2.0)'!$E$26:$O$26,1,MATCH('Основной лист'!FHC$7,'РП (ЛК 2.0)'!$E$17:$O$17,0)),0)</f>
        <v>0</v>
      </c>
      <c r="FHD8" s="878">
        <f>IFERROR(INDEX('РП (ЛК 2.0)'!$E$26:$O$26,1,MATCH('Основной лист'!FHD$7,'РП (ЛК 2.0)'!$E$17:$O$17,0)),0)</f>
        <v>0</v>
      </c>
      <c r="FHE8" s="878">
        <f>IFERROR(INDEX('РП (ЛК 2.0)'!$E$26:$O$26,1,MATCH('Основной лист'!FHE$7,'РП (ЛК 2.0)'!$E$17:$O$17,0)),0)</f>
        <v>0</v>
      </c>
      <c r="FHF8" s="878">
        <f>IFERROR(INDEX('РП (ЛК 2.0)'!$E$26:$O$26,1,MATCH('Основной лист'!FHF$7,'РП (ЛК 2.0)'!$E$17:$O$17,0)),0)</f>
        <v>0</v>
      </c>
      <c r="FHG8" s="878">
        <f>IFERROR(INDEX('РП (ЛК 2.0)'!$E$26:$O$26,1,MATCH('Основной лист'!FHG$7,'РП (ЛК 2.0)'!$E$17:$O$17,0)),0)</f>
        <v>0</v>
      </c>
      <c r="FHH8" s="878">
        <f>IFERROR(INDEX('РП (ЛК 2.0)'!$E$26:$O$26,1,MATCH('Основной лист'!FHH$7,'РП (ЛК 2.0)'!$E$17:$O$17,0)),0)</f>
        <v>0</v>
      </c>
      <c r="FHI8" s="878">
        <f>IFERROR(INDEX('РП (ЛК 2.0)'!$E$26:$O$26,1,MATCH('Основной лист'!FHI$7,'РП (ЛК 2.0)'!$E$17:$O$17,0)),0)</f>
        <v>0</v>
      </c>
      <c r="FHJ8" s="878">
        <f>IFERROR(INDEX('РП (ЛК 2.0)'!$E$26:$O$26,1,MATCH('Основной лист'!FHJ$7,'РП (ЛК 2.0)'!$E$17:$O$17,0)),0)</f>
        <v>0</v>
      </c>
      <c r="FHK8" s="878">
        <f>IFERROR(INDEX('РП (ЛК 2.0)'!$E$26:$O$26,1,MATCH('Основной лист'!FHK$7,'РП (ЛК 2.0)'!$E$17:$O$17,0)),0)</f>
        <v>0</v>
      </c>
      <c r="FHL8" s="878">
        <f>IFERROR(INDEX('РП (ЛК 2.0)'!$E$26:$O$26,1,MATCH('Основной лист'!FHL$7,'РП (ЛК 2.0)'!$E$17:$O$17,0)),0)</f>
        <v>0</v>
      </c>
      <c r="FHM8" s="878">
        <f>IFERROR(INDEX('РП (ЛК 2.0)'!$E$26:$O$26,1,MATCH('Основной лист'!FHM$7,'РП (ЛК 2.0)'!$E$17:$O$17,0)),0)</f>
        <v>0</v>
      </c>
      <c r="FHN8" s="878">
        <f>IFERROR(INDEX('РП (ЛК 2.0)'!$E$26:$O$26,1,MATCH('Основной лист'!FHN$7,'РП (ЛК 2.0)'!$E$17:$O$17,0)),0)</f>
        <v>0</v>
      </c>
      <c r="FHO8" s="878">
        <f>IFERROR(INDEX('РП (ЛК 2.0)'!$E$26:$O$26,1,MATCH('Основной лист'!FHO$7,'РП (ЛК 2.0)'!$E$17:$O$17,0)),0)</f>
        <v>0</v>
      </c>
      <c r="FHP8" s="878">
        <f>IFERROR(INDEX('РП (ЛК 2.0)'!$E$26:$O$26,1,MATCH('Основной лист'!FHP$7,'РП (ЛК 2.0)'!$E$17:$O$17,0)),0)</f>
        <v>0</v>
      </c>
      <c r="FHQ8" s="878">
        <f>IFERROR(INDEX('РП (ЛК 2.0)'!$E$26:$O$26,1,MATCH('Основной лист'!FHQ$7,'РП (ЛК 2.0)'!$E$17:$O$17,0)),0)</f>
        <v>0</v>
      </c>
      <c r="FHR8" s="878">
        <f>IFERROR(INDEX('РП (ЛК 2.0)'!$E$26:$O$26,1,MATCH('Основной лист'!FHR$7,'РП (ЛК 2.0)'!$E$17:$O$17,0)),0)</f>
        <v>0</v>
      </c>
      <c r="FHS8" s="878">
        <f>IFERROR(INDEX('РП (ЛК 2.0)'!$E$26:$O$26,1,MATCH('Основной лист'!FHS$7,'РП (ЛК 2.0)'!$E$17:$O$17,0)),0)</f>
        <v>0</v>
      </c>
      <c r="FHT8" s="878">
        <f>IFERROR(INDEX('РП (ЛК 2.0)'!$E$26:$O$26,1,MATCH('Основной лист'!FHT$7,'РП (ЛК 2.0)'!$E$17:$O$17,0)),0)</f>
        <v>0</v>
      </c>
      <c r="FHU8" s="878">
        <f>IFERROR(INDEX('РП (ЛК 2.0)'!$E$26:$O$26,1,MATCH('Основной лист'!FHU$7,'РП (ЛК 2.0)'!$E$17:$O$17,0)),0)</f>
        <v>0</v>
      </c>
      <c r="FHV8" s="878">
        <f>IFERROR(INDEX('РП (ЛК 2.0)'!$E$26:$O$26,1,MATCH('Основной лист'!FHV$7,'РП (ЛК 2.0)'!$E$17:$O$17,0)),0)</f>
        <v>0</v>
      </c>
      <c r="FHW8" s="878">
        <f>IFERROR(INDEX('РП (ЛК 2.0)'!$E$26:$O$26,1,MATCH('Основной лист'!FHW$7,'РП (ЛК 2.0)'!$E$17:$O$17,0)),0)</f>
        <v>0</v>
      </c>
      <c r="FHX8" s="878">
        <f>IFERROR(INDEX('РП (ЛК 2.0)'!$E$26:$O$26,1,MATCH('Основной лист'!FHX$7,'РП (ЛК 2.0)'!$E$17:$O$17,0)),0)</f>
        <v>0</v>
      </c>
      <c r="FHY8" s="878">
        <f>IFERROR(INDEX('РП (ЛК 2.0)'!$E$26:$O$26,1,MATCH('Основной лист'!FHY$7,'РП (ЛК 2.0)'!$E$17:$O$17,0)),0)</f>
        <v>0</v>
      </c>
      <c r="FHZ8" s="878">
        <f>IFERROR(INDEX('РП (ЛК 2.0)'!$E$26:$O$26,1,MATCH('Основной лист'!FHZ$7,'РП (ЛК 2.0)'!$E$17:$O$17,0)),0)</f>
        <v>0</v>
      </c>
      <c r="FIA8" s="878">
        <f>IFERROR(INDEX('РП (ЛК 2.0)'!$E$26:$O$26,1,MATCH('Основной лист'!FIA$7,'РП (ЛК 2.0)'!$E$17:$O$17,0)),0)</f>
        <v>0</v>
      </c>
      <c r="FIB8" s="878">
        <f>IFERROR(INDEX('РП (ЛК 2.0)'!$E$26:$O$26,1,MATCH('Основной лист'!FIB$7,'РП (ЛК 2.0)'!$E$17:$O$17,0)),0)</f>
        <v>0</v>
      </c>
      <c r="FIC8" s="878">
        <f>IFERROR(INDEX('РП (ЛК 2.0)'!$E$26:$O$26,1,MATCH('Основной лист'!FIC$7,'РП (ЛК 2.0)'!$E$17:$O$17,0)),0)</f>
        <v>0</v>
      </c>
      <c r="FID8" s="878">
        <f>IFERROR(INDEX('РП (ЛК 2.0)'!$E$26:$O$26,1,MATCH('Основной лист'!FID$7,'РП (ЛК 2.0)'!$E$17:$O$17,0)),0)</f>
        <v>0</v>
      </c>
      <c r="FIE8" s="878">
        <f>IFERROR(INDEX('РП (ЛК 2.0)'!$E$26:$O$26,1,MATCH('Основной лист'!FIE$7,'РП (ЛК 2.0)'!$E$17:$O$17,0)),0)</f>
        <v>0</v>
      </c>
      <c r="FIF8" s="878">
        <f>IFERROR(INDEX('РП (ЛК 2.0)'!$E$26:$O$26,1,MATCH('Основной лист'!FIF$7,'РП (ЛК 2.0)'!$E$17:$O$17,0)),0)</f>
        <v>0</v>
      </c>
      <c r="FIG8" s="878">
        <f>IFERROR(INDEX('РП (ЛК 2.0)'!$E$26:$O$26,1,MATCH('Основной лист'!FIG$7,'РП (ЛК 2.0)'!$E$17:$O$17,0)),0)</f>
        <v>0</v>
      </c>
      <c r="FIH8" s="878">
        <f>IFERROR(INDEX('РП (ЛК 2.0)'!$E$26:$O$26,1,MATCH('Основной лист'!FIH$7,'РП (ЛК 2.0)'!$E$17:$O$17,0)),0)</f>
        <v>0</v>
      </c>
      <c r="FII8" s="878">
        <f>IFERROR(INDEX('РП (ЛК 2.0)'!$E$26:$O$26,1,MATCH('Основной лист'!FII$7,'РП (ЛК 2.0)'!$E$17:$O$17,0)),0)</f>
        <v>0</v>
      </c>
      <c r="FIJ8" s="878">
        <f>IFERROR(INDEX('РП (ЛК 2.0)'!$E$26:$O$26,1,MATCH('Основной лист'!FIJ$7,'РП (ЛК 2.0)'!$E$17:$O$17,0)),0)</f>
        <v>0</v>
      </c>
      <c r="FIK8" s="878">
        <f>IFERROR(INDEX('РП (ЛК 2.0)'!$E$26:$O$26,1,MATCH('Основной лист'!FIK$7,'РП (ЛК 2.0)'!$E$17:$O$17,0)),0)</f>
        <v>0</v>
      </c>
      <c r="FIL8" s="878">
        <f>IFERROR(INDEX('РП (ЛК 2.0)'!$E$26:$O$26,1,MATCH('Основной лист'!FIL$7,'РП (ЛК 2.0)'!$E$17:$O$17,0)),0)</f>
        <v>0</v>
      </c>
      <c r="FIM8" s="878">
        <f>IFERROR(INDEX('РП (ЛК 2.0)'!$E$26:$O$26,1,MATCH('Основной лист'!FIM$7,'РП (ЛК 2.0)'!$E$17:$O$17,0)),0)</f>
        <v>0</v>
      </c>
      <c r="FIN8" s="878">
        <f>IFERROR(INDEX('РП (ЛК 2.0)'!$E$26:$O$26,1,MATCH('Основной лист'!FIN$7,'РП (ЛК 2.0)'!$E$17:$O$17,0)),0)</f>
        <v>0</v>
      </c>
      <c r="FIO8" s="878">
        <f>IFERROR(INDEX('РП (ЛК 2.0)'!$E$26:$O$26,1,MATCH('Основной лист'!FIO$7,'РП (ЛК 2.0)'!$E$17:$O$17,0)),0)</f>
        <v>0</v>
      </c>
      <c r="FIP8" s="878">
        <f>IFERROR(INDEX('РП (ЛК 2.0)'!$E$26:$O$26,1,MATCH('Основной лист'!FIP$7,'РП (ЛК 2.0)'!$E$17:$O$17,0)),0)</f>
        <v>0</v>
      </c>
      <c r="FIQ8" s="878">
        <f>IFERROR(INDEX('РП (ЛК 2.0)'!$E$26:$O$26,1,MATCH('Основной лист'!FIQ$7,'РП (ЛК 2.0)'!$E$17:$O$17,0)),0)</f>
        <v>0</v>
      </c>
      <c r="FIR8" s="878">
        <f>IFERROR(INDEX('РП (ЛК 2.0)'!$E$26:$O$26,1,MATCH('Основной лист'!FIR$7,'РП (ЛК 2.0)'!$E$17:$O$17,0)),0)</f>
        <v>0</v>
      </c>
      <c r="FIS8" s="878">
        <f>IFERROR(INDEX('РП (ЛК 2.0)'!$E$26:$O$26,1,MATCH('Основной лист'!FIS$7,'РП (ЛК 2.0)'!$E$17:$O$17,0)),0)</f>
        <v>0</v>
      </c>
      <c r="FIT8" s="878">
        <f>IFERROR(INDEX('РП (ЛК 2.0)'!$E$26:$O$26,1,MATCH('Основной лист'!FIT$7,'РП (ЛК 2.0)'!$E$17:$O$17,0)),0)</f>
        <v>0</v>
      </c>
      <c r="FIU8" s="878">
        <f>IFERROR(INDEX('РП (ЛК 2.0)'!$E$26:$O$26,1,MATCH('Основной лист'!FIU$7,'РП (ЛК 2.0)'!$E$17:$O$17,0)),0)</f>
        <v>0</v>
      </c>
      <c r="FIV8" s="878">
        <f>IFERROR(INDEX('РП (ЛК 2.0)'!$E$26:$O$26,1,MATCH('Основной лист'!FIV$7,'РП (ЛК 2.0)'!$E$17:$O$17,0)),0)</f>
        <v>0</v>
      </c>
      <c r="FIW8" s="878">
        <f>IFERROR(INDEX('РП (ЛК 2.0)'!$E$26:$O$26,1,MATCH('Основной лист'!FIW$7,'РП (ЛК 2.0)'!$E$17:$O$17,0)),0)</f>
        <v>0</v>
      </c>
      <c r="FIX8" s="878">
        <f>IFERROR(INDEX('РП (ЛК 2.0)'!$E$26:$O$26,1,MATCH('Основной лист'!FIX$7,'РП (ЛК 2.0)'!$E$17:$O$17,0)),0)</f>
        <v>0</v>
      </c>
      <c r="FIY8" s="878">
        <f>IFERROR(INDEX('РП (ЛК 2.0)'!$E$26:$O$26,1,MATCH('Основной лист'!FIY$7,'РП (ЛК 2.0)'!$E$17:$O$17,0)),0)</f>
        <v>0</v>
      </c>
      <c r="FIZ8" s="878">
        <f>IFERROR(INDEX('РП (ЛК 2.0)'!$E$26:$O$26,1,MATCH('Основной лист'!FIZ$7,'РП (ЛК 2.0)'!$E$17:$O$17,0)),0)</f>
        <v>0</v>
      </c>
      <c r="FJA8" s="878">
        <f>IFERROR(INDEX('РП (ЛК 2.0)'!$E$26:$O$26,1,MATCH('Основной лист'!FJA$7,'РП (ЛК 2.0)'!$E$17:$O$17,0)),0)</f>
        <v>0</v>
      </c>
      <c r="FJB8" s="878">
        <f>IFERROR(INDEX('РП (ЛК 2.0)'!$E$26:$O$26,1,MATCH('Основной лист'!FJB$7,'РП (ЛК 2.0)'!$E$17:$O$17,0)),0)</f>
        <v>0</v>
      </c>
      <c r="FJC8" s="878">
        <f>IFERROR(INDEX('РП (ЛК 2.0)'!$E$26:$O$26,1,MATCH('Основной лист'!FJC$7,'РП (ЛК 2.0)'!$E$17:$O$17,0)),0)</f>
        <v>0</v>
      </c>
      <c r="FJD8" s="878">
        <f>IFERROR(INDEX('РП (ЛК 2.0)'!$E$26:$O$26,1,MATCH('Основной лист'!FJD$7,'РП (ЛК 2.0)'!$E$17:$O$17,0)),0)</f>
        <v>0</v>
      </c>
      <c r="FJE8" s="878">
        <f>IFERROR(INDEX('РП (ЛК 2.0)'!$E$26:$O$26,1,MATCH('Основной лист'!FJE$7,'РП (ЛК 2.0)'!$E$17:$O$17,0)),0)</f>
        <v>0</v>
      </c>
      <c r="FJF8" s="878">
        <f>IFERROR(INDEX('РП (ЛК 2.0)'!$E$26:$O$26,1,MATCH('Основной лист'!FJF$7,'РП (ЛК 2.0)'!$E$17:$O$17,0)),0)</f>
        <v>0</v>
      </c>
      <c r="FJG8" s="878">
        <f>IFERROR(INDEX('РП (ЛК 2.0)'!$E$26:$O$26,1,MATCH('Основной лист'!FJG$7,'РП (ЛК 2.0)'!$E$17:$O$17,0)),0)</f>
        <v>0</v>
      </c>
      <c r="FJH8" s="878">
        <f>IFERROR(INDEX('РП (ЛК 2.0)'!$E$26:$O$26,1,MATCH('Основной лист'!FJH$7,'РП (ЛК 2.0)'!$E$17:$O$17,0)),0)</f>
        <v>0</v>
      </c>
      <c r="FJI8" s="878">
        <f>IFERROR(INDEX('РП (ЛК 2.0)'!$E$26:$O$26,1,MATCH('Основной лист'!FJI$7,'РП (ЛК 2.0)'!$E$17:$O$17,0)),0)</f>
        <v>0</v>
      </c>
      <c r="FJJ8" s="878">
        <f>IFERROR(INDEX('РП (ЛК 2.0)'!$E$26:$O$26,1,MATCH('Основной лист'!FJJ$7,'РП (ЛК 2.0)'!$E$17:$O$17,0)),0)</f>
        <v>0</v>
      </c>
      <c r="FJK8" s="878">
        <f>IFERROR(INDEX('РП (ЛК 2.0)'!$E$26:$O$26,1,MATCH('Основной лист'!FJK$7,'РП (ЛК 2.0)'!$E$17:$O$17,0)),0)</f>
        <v>0</v>
      </c>
      <c r="FJL8" s="878">
        <f>IFERROR(INDEX('РП (ЛК 2.0)'!$E$26:$O$26,1,MATCH('Основной лист'!FJL$7,'РП (ЛК 2.0)'!$E$17:$O$17,0)),0)</f>
        <v>0</v>
      </c>
      <c r="FJM8" s="878">
        <f>IFERROR(INDEX('РП (ЛК 2.0)'!$E$26:$O$26,1,MATCH('Основной лист'!FJM$7,'РП (ЛК 2.0)'!$E$17:$O$17,0)),0)</f>
        <v>0</v>
      </c>
      <c r="FJN8" s="878">
        <f>IFERROR(INDEX('РП (ЛК 2.0)'!$E$26:$O$26,1,MATCH('Основной лист'!FJN$7,'РП (ЛК 2.0)'!$E$17:$O$17,0)),0)</f>
        <v>0</v>
      </c>
      <c r="FJO8" s="878">
        <f>IFERROR(INDEX('РП (ЛК 2.0)'!$E$26:$O$26,1,MATCH('Основной лист'!FJO$7,'РП (ЛК 2.0)'!$E$17:$O$17,0)),0)</f>
        <v>0</v>
      </c>
      <c r="FJP8" s="878">
        <f>IFERROR(INDEX('РП (ЛК 2.0)'!$E$26:$O$26,1,MATCH('Основной лист'!FJP$7,'РП (ЛК 2.0)'!$E$17:$O$17,0)),0)</f>
        <v>0</v>
      </c>
      <c r="FJQ8" s="878">
        <f>IFERROR(INDEX('РП (ЛК 2.0)'!$E$26:$O$26,1,MATCH('Основной лист'!FJQ$7,'РП (ЛК 2.0)'!$E$17:$O$17,0)),0)</f>
        <v>0</v>
      </c>
      <c r="FJR8" s="878">
        <f>IFERROR(INDEX('РП (ЛК 2.0)'!$E$26:$O$26,1,MATCH('Основной лист'!FJR$7,'РП (ЛК 2.0)'!$E$17:$O$17,0)),0)</f>
        <v>0</v>
      </c>
      <c r="FJS8" s="878">
        <f>IFERROR(INDEX('РП (ЛК 2.0)'!$E$26:$O$26,1,MATCH('Основной лист'!FJS$7,'РП (ЛК 2.0)'!$E$17:$O$17,0)),0)</f>
        <v>0</v>
      </c>
      <c r="FJT8" s="878">
        <f>IFERROR(INDEX('РП (ЛК 2.0)'!$E$26:$O$26,1,MATCH('Основной лист'!FJT$7,'РП (ЛК 2.0)'!$E$17:$O$17,0)),0)</f>
        <v>0</v>
      </c>
      <c r="FJU8" s="878">
        <f>IFERROR(INDEX('РП (ЛК 2.0)'!$E$26:$O$26,1,MATCH('Основной лист'!FJU$7,'РП (ЛК 2.0)'!$E$17:$O$17,0)),0)</f>
        <v>0</v>
      </c>
      <c r="FJV8" s="878">
        <f>IFERROR(INDEX('РП (ЛК 2.0)'!$E$26:$O$26,1,MATCH('Основной лист'!FJV$7,'РП (ЛК 2.0)'!$E$17:$O$17,0)),0)</f>
        <v>0</v>
      </c>
      <c r="FJW8" s="878">
        <f>IFERROR(INDEX('РП (ЛК 2.0)'!$E$26:$O$26,1,MATCH('Основной лист'!FJW$7,'РП (ЛК 2.0)'!$E$17:$O$17,0)),0)</f>
        <v>0</v>
      </c>
      <c r="FJX8" s="878">
        <f>IFERROR(INDEX('РП (ЛК 2.0)'!$E$26:$O$26,1,MATCH('Основной лист'!FJX$7,'РП (ЛК 2.0)'!$E$17:$O$17,0)),0)</f>
        <v>0</v>
      </c>
      <c r="FJY8" s="878">
        <f>IFERROR(INDEX('РП (ЛК 2.0)'!$E$26:$O$26,1,MATCH('Основной лист'!FJY$7,'РП (ЛК 2.0)'!$E$17:$O$17,0)),0)</f>
        <v>0</v>
      </c>
      <c r="FJZ8" s="878">
        <f>IFERROR(INDEX('РП (ЛК 2.0)'!$E$26:$O$26,1,MATCH('Основной лист'!FJZ$7,'РП (ЛК 2.0)'!$E$17:$O$17,0)),0)</f>
        <v>0</v>
      </c>
      <c r="FKA8" s="878">
        <f>IFERROR(INDEX('РП (ЛК 2.0)'!$E$26:$O$26,1,MATCH('Основной лист'!FKA$7,'РП (ЛК 2.0)'!$E$17:$O$17,0)),0)</f>
        <v>0</v>
      </c>
      <c r="FKB8" s="878">
        <f>IFERROR(INDEX('РП (ЛК 2.0)'!$E$26:$O$26,1,MATCH('Основной лист'!FKB$7,'РП (ЛК 2.0)'!$E$17:$O$17,0)),0)</f>
        <v>0</v>
      </c>
      <c r="FKC8" s="878">
        <f>IFERROR(INDEX('РП (ЛК 2.0)'!$E$26:$O$26,1,MATCH('Основной лист'!FKC$7,'РП (ЛК 2.0)'!$E$17:$O$17,0)),0)</f>
        <v>0</v>
      </c>
      <c r="FKD8" s="878">
        <f>IFERROR(INDEX('РП (ЛК 2.0)'!$E$26:$O$26,1,MATCH('Основной лист'!FKD$7,'РП (ЛК 2.0)'!$E$17:$O$17,0)),0)</f>
        <v>0</v>
      </c>
      <c r="FKE8" s="878">
        <f>IFERROR(INDEX('РП (ЛК 2.0)'!$E$26:$O$26,1,MATCH('Основной лист'!FKE$7,'РП (ЛК 2.0)'!$E$17:$O$17,0)),0)</f>
        <v>0</v>
      </c>
      <c r="FKF8" s="878">
        <f>IFERROR(INDEX('РП (ЛК 2.0)'!$E$26:$O$26,1,MATCH('Основной лист'!FKF$7,'РП (ЛК 2.0)'!$E$17:$O$17,0)),0)</f>
        <v>0</v>
      </c>
      <c r="FKG8" s="878">
        <f>IFERROR(INDEX('РП (ЛК 2.0)'!$E$26:$O$26,1,MATCH('Основной лист'!FKG$7,'РП (ЛК 2.0)'!$E$17:$O$17,0)),0)</f>
        <v>0</v>
      </c>
      <c r="FKH8" s="878">
        <f>IFERROR(INDEX('РП (ЛК 2.0)'!$E$26:$O$26,1,MATCH('Основной лист'!FKH$7,'РП (ЛК 2.0)'!$E$17:$O$17,0)),0)</f>
        <v>0</v>
      </c>
      <c r="FKI8" s="878">
        <f>IFERROR(INDEX('РП (ЛК 2.0)'!$E$26:$O$26,1,MATCH('Основной лист'!FKI$7,'РП (ЛК 2.0)'!$E$17:$O$17,0)),0)</f>
        <v>0</v>
      </c>
      <c r="FKJ8" s="878">
        <f>IFERROR(INDEX('РП (ЛК 2.0)'!$E$26:$O$26,1,MATCH('Основной лист'!FKJ$7,'РП (ЛК 2.0)'!$E$17:$O$17,0)),0)</f>
        <v>0</v>
      </c>
      <c r="FKK8" s="878">
        <f>IFERROR(INDEX('РП (ЛК 2.0)'!$E$26:$O$26,1,MATCH('Основной лист'!FKK$7,'РП (ЛК 2.0)'!$E$17:$O$17,0)),0)</f>
        <v>0</v>
      </c>
      <c r="FKL8" s="878">
        <f>IFERROR(INDEX('РП (ЛК 2.0)'!$E$26:$O$26,1,MATCH('Основной лист'!FKL$7,'РП (ЛК 2.0)'!$E$17:$O$17,0)),0)</f>
        <v>0</v>
      </c>
      <c r="FKM8" s="878">
        <f>IFERROR(INDEX('РП (ЛК 2.0)'!$E$26:$O$26,1,MATCH('Основной лист'!FKM$7,'РП (ЛК 2.0)'!$E$17:$O$17,0)),0)</f>
        <v>0</v>
      </c>
      <c r="FKN8" s="878">
        <f>IFERROR(INDEX('РП (ЛК 2.0)'!$E$26:$O$26,1,MATCH('Основной лист'!FKN$7,'РП (ЛК 2.0)'!$E$17:$O$17,0)),0)</f>
        <v>0</v>
      </c>
      <c r="FKO8" s="878">
        <f>IFERROR(INDEX('РП (ЛК 2.0)'!$E$26:$O$26,1,MATCH('Основной лист'!FKO$7,'РП (ЛК 2.0)'!$E$17:$O$17,0)),0)</f>
        <v>0</v>
      </c>
      <c r="FKP8" s="878">
        <f>IFERROR(INDEX('РП (ЛК 2.0)'!$E$26:$O$26,1,MATCH('Основной лист'!FKP$7,'РП (ЛК 2.0)'!$E$17:$O$17,0)),0)</f>
        <v>0</v>
      </c>
      <c r="FKQ8" s="878">
        <f>IFERROR(INDEX('РП (ЛК 2.0)'!$E$26:$O$26,1,MATCH('Основной лист'!FKQ$7,'РП (ЛК 2.0)'!$E$17:$O$17,0)),0)</f>
        <v>0</v>
      </c>
      <c r="FKR8" s="878">
        <f>IFERROR(INDEX('РП (ЛК 2.0)'!$E$26:$O$26,1,MATCH('Основной лист'!FKR$7,'РП (ЛК 2.0)'!$E$17:$O$17,0)),0)</f>
        <v>0</v>
      </c>
      <c r="FKS8" s="878">
        <f>IFERROR(INDEX('РП (ЛК 2.0)'!$E$26:$O$26,1,MATCH('Основной лист'!FKS$7,'РП (ЛК 2.0)'!$E$17:$O$17,0)),0)</f>
        <v>0</v>
      </c>
      <c r="FKT8" s="878">
        <f>IFERROR(INDEX('РП (ЛК 2.0)'!$E$26:$O$26,1,MATCH('Основной лист'!FKT$7,'РП (ЛК 2.0)'!$E$17:$O$17,0)),0)</f>
        <v>0</v>
      </c>
      <c r="FKU8" s="878">
        <f>IFERROR(INDEX('РП (ЛК 2.0)'!$E$26:$O$26,1,MATCH('Основной лист'!FKU$7,'РП (ЛК 2.0)'!$E$17:$O$17,0)),0)</f>
        <v>0</v>
      </c>
      <c r="FKV8" s="878">
        <f>IFERROR(INDEX('РП (ЛК 2.0)'!$E$26:$O$26,1,MATCH('Основной лист'!FKV$7,'РП (ЛК 2.0)'!$E$17:$O$17,0)),0)</f>
        <v>0</v>
      </c>
      <c r="FKW8" s="878">
        <f>IFERROR(INDEX('РП (ЛК 2.0)'!$E$26:$O$26,1,MATCH('Основной лист'!FKW$7,'РП (ЛК 2.0)'!$E$17:$O$17,0)),0)</f>
        <v>0</v>
      </c>
      <c r="FKX8" s="878">
        <f>IFERROR(INDEX('РП (ЛК 2.0)'!$E$26:$O$26,1,MATCH('Основной лист'!FKX$7,'РП (ЛК 2.0)'!$E$17:$O$17,0)),0)</f>
        <v>0</v>
      </c>
      <c r="FKY8" s="878">
        <f>IFERROR(INDEX('РП (ЛК 2.0)'!$E$26:$O$26,1,MATCH('Основной лист'!FKY$7,'РП (ЛК 2.0)'!$E$17:$O$17,0)),0)</f>
        <v>0</v>
      </c>
      <c r="FKZ8" s="878">
        <f>IFERROR(INDEX('РП (ЛК 2.0)'!$E$26:$O$26,1,MATCH('Основной лист'!FKZ$7,'РП (ЛК 2.0)'!$E$17:$O$17,0)),0)</f>
        <v>0</v>
      </c>
      <c r="FLA8" s="878">
        <f>IFERROR(INDEX('РП (ЛК 2.0)'!$E$26:$O$26,1,MATCH('Основной лист'!FLA$7,'РП (ЛК 2.0)'!$E$17:$O$17,0)),0)</f>
        <v>0</v>
      </c>
      <c r="FLB8" s="878">
        <f>IFERROR(INDEX('РП (ЛК 2.0)'!$E$26:$O$26,1,MATCH('Основной лист'!FLB$7,'РП (ЛК 2.0)'!$E$17:$O$17,0)),0)</f>
        <v>0</v>
      </c>
      <c r="FLC8" s="878">
        <f>IFERROR(INDEX('РП (ЛК 2.0)'!$E$26:$O$26,1,MATCH('Основной лист'!FLC$7,'РП (ЛК 2.0)'!$E$17:$O$17,0)),0)</f>
        <v>0</v>
      </c>
      <c r="FLD8" s="878">
        <f>IFERROR(INDEX('РП (ЛК 2.0)'!$E$26:$O$26,1,MATCH('Основной лист'!FLD$7,'РП (ЛК 2.0)'!$E$17:$O$17,0)),0)</f>
        <v>0</v>
      </c>
      <c r="FLE8" s="878">
        <f>IFERROR(INDEX('РП (ЛК 2.0)'!$E$26:$O$26,1,MATCH('Основной лист'!FLE$7,'РП (ЛК 2.0)'!$E$17:$O$17,0)),0)</f>
        <v>0</v>
      </c>
      <c r="FLF8" s="878">
        <f>IFERROR(INDEX('РП (ЛК 2.0)'!$E$26:$O$26,1,MATCH('Основной лист'!FLF$7,'РП (ЛК 2.0)'!$E$17:$O$17,0)),0)</f>
        <v>0</v>
      </c>
      <c r="FLG8" s="878">
        <f>IFERROR(INDEX('РП (ЛК 2.0)'!$E$26:$O$26,1,MATCH('Основной лист'!FLG$7,'РП (ЛК 2.0)'!$E$17:$O$17,0)),0)</f>
        <v>0</v>
      </c>
      <c r="FLH8" s="878">
        <f>IFERROR(INDEX('РП (ЛК 2.0)'!$E$26:$O$26,1,MATCH('Основной лист'!FLH$7,'РП (ЛК 2.0)'!$E$17:$O$17,0)),0)</f>
        <v>0</v>
      </c>
      <c r="FLI8" s="878">
        <f>IFERROR(INDEX('РП (ЛК 2.0)'!$E$26:$O$26,1,MATCH('Основной лист'!FLI$7,'РП (ЛК 2.0)'!$E$17:$O$17,0)),0)</f>
        <v>0</v>
      </c>
      <c r="FLJ8" s="878">
        <f>IFERROR(INDEX('РП (ЛК 2.0)'!$E$26:$O$26,1,MATCH('Основной лист'!FLJ$7,'РП (ЛК 2.0)'!$E$17:$O$17,0)),0)</f>
        <v>0</v>
      </c>
      <c r="FLK8" s="878">
        <f>IFERROR(INDEX('РП (ЛК 2.0)'!$E$26:$O$26,1,MATCH('Основной лист'!FLK$7,'РП (ЛК 2.0)'!$E$17:$O$17,0)),0)</f>
        <v>0</v>
      </c>
      <c r="FLL8" s="878">
        <f>IFERROR(INDEX('РП (ЛК 2.0)'!$E$26:$O$26,1,MATCH('Основной лист'!FLL$7,'РП (ЛК 2.0)'!$E$17:$O$17,0)),0)</f>
        <v>0</v>
      </c>
      <c r="FLM8" s="878">
        <f>IFERROR(INDEX('РП (ЛК 2.0)'!$E$26:$O$26,1,MATCH('Основной лист'!FLM$7,'РП (ЛК 2.0)'!$E$17:$O$17,0)),0)</f>
        <v>0</v>
      </c>
      <c r="FLN8" s="878">
        <f>IFERROR(INDEX('РП (ЛК 2.0)'!$E$26:$O$26,1,MATCH('Основной лист'!FLN$7,'РП (ЛК 2.0)'!$E$17:$O$17,0)),0)</f>
        <v>0</v>
      </c>
      <c r="FLO8" s="878">
        <f>IFERROR(INDEX('РП (ЛК 2.0)'!$E$26:$O$26,1,MATCH('Основной лист'!FLO$7,'РП (ЛК 2.0)'!$E$17:$O$17,0)),0)</f>
        <v>0</v>
      </c>
      <c r="FLP8" s="878">
        <f>IFERROR(INDEX('РП (ЛК 2.0)'!$E$26:$O$26,1,MATCH('Основной лист'!FLP$7,'РП (ЛК 2.0)'!$E$17:$O$17,0)),0)</f>
        <v>0</v>
      </c>
      <c r="FLQ8" s="878">
        <f>IFERROR(INDEX('РП (ЛК 2.0)'!$E$26:$O$26,1,MATCH('Основной лист'!FLQ$7,'РП (ЛК 2.0)'!$E$17:$O$17,0)),0)</f>
        <v>0</v>
      </c>
      <c r="FLR8" s="878">
        <f>IFERROR(INDEX('РП (ЛК 2.0)'!$E$26:$O$26,1,MATCH('Основной лист'!FLR$7,'РП (ЛК 2.0)'!$E$17:$O$17,0)),0)</f>
        <v>0</v>
      </c>
      <c r="FLS8" s="878">
        <f>IFERROR(INDEX('РП (ЛК 2.0)'!$E$26:$O$26,1,MATCH('Основной лист'!FLS$7,'РП (ЛК 2.0)'!$E$17:$O$17,0)),0)</f>
        <v>0</v>
      </c>
      <c r="FLT8" s="878">
        <f>IFERROR(INDEX('РП (ЛК 2.0)'!$E$26:$O$26,1,MATCH('Основной лист'!FLT$7,'РП (ЛК 2.0)'!$E$17:$O$17,0)),0)</f>
        <v>0</v>
      </c>
      <c r="FLU8" s="878">
        <f>IFERROR(INDEX('РП (ЛК 2.0)'!$E$26:$O$26,1,MATCH('Основной лист'!FLU$7,'РП (ЛК 2.0)'!$E$17:$O$17,0)),0)</f>
        <v>0</v>
      </c>
      <c r="FLV8" s="878">
        <f>IFERROR(INDEX('РП (ЛК 2.0)'!$E$26:$O$26,1,MATCH('Основной лист'!FLV$7,'РП (ЛК 2.0)'!$E$17:$O$17,0)),0)</f>
        <v>0</v>
      </c>
      <c r="FLW8" s="878">
        <f>IFERROR(INDEX('РП (ЛК 2.0)'!$E$26:$O$26,1,MATCH('Основной лист'!FLW$7,'РП (ЛК 2.0)'!$E$17:$O$17,0)),0)</f>
        <v>0</v>
      </c>
      <c r="FLX8" s="878">
        <f>IFERROR(INDEX('РП (ЛК 2.0)'!$E$26:$O$26,1,MATCH('Основной лист'!FLX$7,'РП (ЛК 2.0)'!$E$17:$O$17,0)),0)</f>
        <v>0</v>
      </c>
      <c r="FLY8" s="878">
        <f>IFERROR(INDEX('РП (ЛК 2.0)'!$E$26:$O$26,1,MATCH('Основной лист'!FLY$7,'РП (ЛК 2.0)'!$E$17:$O$17,0)),0)</f>
        <v>0</v>
      </c>
      <c r="FLZ8" s="878">
        <f>IFERROR(INDEX('РП (ЛК 2.0)'!$E$26:$O$26,1,MATCH('Основной лист'!FLZ$7,'РП (ЛК 2.0)'!$E$17:$O$17,0)),0)</f>
        <v>0</v>
      </c>
      <c r="FMA8" s="878">
        <f>IFERROR(INDEX('РП (ЛК 2.0)'!$E$26:$O$26,1,MATCH('Основной лист'!FMA$7,'РП (ЛК 2.0)'!$E$17:$O$17,0)),0)</f>
        <v>0</v>
      </c>
      <c r="FMB8" s="878">
        <f>IFERROR(INDEX('РП (ЛК 2.0)'!$E$26:$O$26,1,MATCH('Основной лист'!FMB$7,'РП (ЛК 2.0)'!$E$17:$O$17,0)),0)</f>
        <v>0</v>
      </c>
      <c r="FMC8" s="878">
        <f>IFERROR(INDEX('РП (ЛК 2.0)'!$E$26:$O$26,1,MATCH('Основной лист'!FMC$7,'РП (ЛК 2.0)'!$E$17:$O$17,0)),0)</f>
        <v>0</v>
      </c>
      <c r="FMD8" s="878">
        <f>IFERROR(INDEX('РП (ЛК 2.0)'!$E$26:$O$26,1,MATCH('Основной лист'!FMD$7,'РП (ЛК 2.0)'!$E$17:$O$17,0)),0)</f>
        <v>0</v>
      </c>
      <c r="FME8" s="878">
        <f>IFERROR(INDEX('РП (ЛК 2.0)'!$E$26:$O$26,1,MATCH('Основной лист'!FME$7,'РП (ЛК 2.0)'!$E$17:$O$17,0)),0)</f>
        <v>0</v>
      </c>
      <c r="FMF8" s="878">
        <f>IFERROR(INDEX('РП (ЛК 2.0)'!$E$26:$O$26,1,MATCH('Основной лист'!FMF$7,'РП (ЛК 2.0)'!$E$17:$O$17,0)),0)</f>
        <v>0</v>
      </c>
      <c r="FMG8" s="878">
        <f>IFERROR(INDEX('РП (ЛК 2.0)'!$E$26:$O$26,1,MATCH('Основной лист'!FMG$7,'РП (ЛК 2.0)'!$E$17:$O$17,0)),0)</f>
        <v>0</v>
      </c>
      <c r="FMH8" s="878">
        <f>IFERROR(INDEX('РП (ЛК 2.0)'!$E$26:$O$26,1,MATCH('Основной лист'!FMH$7,'РП (ЛК 2.0)'!$E$17:$O$17,0)),0)</f>
        <v>0</v>
      </c>
      <c r="FMI8" s="878">
        <f>IFERROR(INDEX('РП (ЛК 2.0)'!$E$26:$O$26,1,MATCH('Основной лист'!FMI$7,'РП (ЛК 2.0)'!$E$17:$O$17,0)),0)</f>
        <v>0</v>
      </c>
      <c r="FMJ8" s="878">
        <f>IFERROR(INDEX('РП (ЛК 2.0)'!$E$26:$O$26,1,MATCH('Основной лист'!FMJ$7,'РП (ЛК 2.0)'!$E$17:$O$17,0)),0)</f>
        <v>0</v>
      </c>
      <c r="FMK8" s="878">
        <f>IFERROR(INDEX('РП (ЛК 2.0)'!$E$26:$O$26,1,MATCH('Основной лист'!FMK$7,'РП (ЛК 2.0)'!$E$17:$O$17,0)),0)</f>
        <v>0</v>
      </c>
      <c r="FML8" s="878">
        <f>IFERROR(INDEX('РП (ЛК 2.0)'!$E$26:$O$26,1,MATCH('Основной лист'!FML$7,'РП (ЛК 2.0)'!$E$17:$O$17,0)),0)</f>
        <v>0</v>
      </c>
      <c r="FMM8" s="878">
        <f>IFERROR(INDEX('РП (ЛК 2.0)'!$E$26:$O$26,1,MATCH('Основной лист'!FMM$7,'РП (ЛК 2.0)'!$E$17:$O$17,0)),0)</f>
        <v>0</v>
      </c>
      <c r="FMN8" s="878">
        <f>IFERROR(INDEX('РП (ЛК 2.0)'!$E$26:$O$26,1,MATCH('Основной лист'!FMN$7,'РП (ЛК 2.0)'!$E$17:$O$17,0)),0)</f>
        <v>0</v>
      </c>
      <c r="FMO8" s="878">
        <f>IFERROR(INDEX('РП (ЛК 2.0)'!$E$26:$O$26,1,MATCH('Основной лист'!FMO$7,'РП (ЛК 2.0)'!$E$17:$O$17,0)),0)</f>
        <v>0</v>
      </c>
      <c r="FMP8" s="878">
        <f>IFERROR(INDEX('РП (ЛК 2.0)'!$E$26:$O$26,1,MATCH('Основной лист'!FMP$7,'РП (ЛК 2.0)'!$E$17:$O$17,0)),0)</f>
        <v>0</v>
      </c>
      <c r="FMQ8" s="878">
        <f>IFERROR(INDEX('РП (ЛК 2.0)'!$E$26:$O$26,1,MATCH('Основной лист'!FMQ$7,'РП (ЛК 2.0)'!$E$17:$O$17,0)),0)</f>
        <v>0</v>
      </c>
      <c r="FMR8" s="878">
        <f>IFERROR(INDEX('РП (ЛК 2.0)'!$E$26:$O$26,1,MATCH('Основной лист'!FMR$7,'РП (ЛК 2.0)'!$E$17:$O$17,0)),0)</f>
        <v>0</v>
      </c>
      <c r="FMS8" s="878">
        <f>IFERROR(INDEX('РП (ЛК 2.0)'!$E$26:$O$26,1,MATCH('Основной лист'!FMS$7,'РП (ЛК 2.0)'!$E$17:$O$17,0)),0)</f>
        <v>0</v>
      </c>
      <c r="FMT8" s="878">
        <f>IFERROR(INDEX('РП (ЛК 2.0)'!$E$26:$O$26,1,MATCH('Основной лист'!FMT$7,'РП (ЛК 2.0)'!$E$17:$O$17,0)),0)</f>
        <v>0</v>
      </c>
      <c r="FMU8" s="878">
        <f>IFERROR(INDEX('РП (ЛК 2.0)'!$E$26:$O$26,1,MATCH('Основной лист'!FMU$7,'РП (ЛК 2.0)'!$E$17:$O$17,0)),0)</f>
        <v>0</v>
      </c>
      <c r="FMV8" s="878">
        <f>IFERROR(INDEX('РП (ЛК 2.0)'!$E$26:$O$26,1,MATCH('Основной лист'!FMV$7,'РП (ЛК 2.0)'!$E$17:$O$17,0)),0)</f>
        <v>0</v>
      </c>
      <c r="FMW8" s="878">
        <f>IFERROR(INDEX('РП (ЛК 2.0)'!$E$26:$O$26,1,MATCH('Основной лист'!FMW$7,'РП (ЛК 2.0)'!$E$17:$O$17,0)),0)</f>
        <v>0</v>
      </c>
      <c r="FMX8" s="878">
        <f>IFERROR(INDEX('РП (ЛК 2.0)'!$E$26:$O$26,1,MATCH('Основной лист'!FMX$7,'РП (ЛК 2.0)'!$E$17:$O$17,0)),0)</f>
        <v>0</v>
      </c>
      <c r="FMY8" s="878">
        <f>IFERROR(INDEX('РП (ЛК 2.0)'!$E$26:$O$26,1,MATCH('Основной лист'!FMY$7,'РП (ЛК 2.0)'!$E$17:$O$17,0)),0)</f>
        <v>0</v>
      </c>
      <c r="FMZ8" s="878">
        <f>IFERROR(INDEX('РП (ЛК 2.0)'!$E$26:$O$26,1,MATCH('Основной лист'!FMZ$7,'РП (ЛК 2.0)'!$E$17:$O$17,0)),0)</f>
        <v>0</v>
      </c>
      <c r="FNA8" s="878">
        <f>IFERROR(INDEX('РП (ЛК 2.0)'!$E$26:$O$26,1,MATCH('Основной лист'!FNA$7,'РП (ЛК 2.0)'!$E$17:$O$17,0)),0)</f>
        <v>0</v>
      </c>
      <c r="FNB8" s="878">
        <f>IFERROR(INDEX('РП (ЛК 2.0)'!$E$26:$O$26,1,MATCH('Основной лист'!FNB$7,'РП (ЛК 2.0)'!$E$17:$O$17,0)),0)</f>
        <v>0</v>
      </c>
      <c r="FNC8" s="878">
        <f>IFERROR(INDEX('РП (ЛК 2.0)'!$E$26:$O$26,1,MATCH('Основной лист'!FNC$7,'РП (ЛК 2.0)'!$E$17:$O$17,0)),0)</f>
        <v>0</v>
      </c>
      <c r="FND8" s="878">
        <f>IFERROR(INDEX('РП (ЛК 2.0)'!$E$26:$O$26,1,MATCH('Основной лист'!FND$7,'РП (ЛК 2.0)'!$E$17:$O$17,0)),0)</f>
        <v>0</v>
      </c>
      <c r="FNE8" s="878">
        <f>IFERROR(INDEX('РП (ЛК 2.0)'!$E$26:$O$26,1,MATCH('Основной лист'!FNE$7,'РП (ЛК 2.0)'!$E$17:$O$17,0)),0)</f>
        <v>0</v>
      </c>
      <c r="FNF8" s="878">
        <f>IFERROR(INDEX('РП (ЛК 2.0)'!$E$26:$O$26,1,MATCH('Основной лист'!FNF$7,'РП (ЛК 2.0)'!$E$17:$O$17,0)),0)</f>
        <v>0</v>
      </c>
      <c r="FNG8" s="878">
        <f>IFERROR(INDEX('РП (ЛК 2.0)'!$E$26:$O$26,1,MATCH('Основной лист'!FNG$7,'РП (ЛК 2.0)'!$E$17:$O$17,0)),0)</f>
        <v>0</v>
      </c>
      <c r="FNH8" s="878">
        <f>IFERROR(INDEX('РП (ЛК 2.0)'!$E$26:$O$26,1,MATCH('Основной лист'!FNH$7,'РП (ЛК 2.0)'!$E$17:$O$17,0)),0)</f>
        <v>0</v>
      </c>
      <c r="FNI8" s="878">
        <f>IFERROR(INDEX('РП (ЛК 2.0)'!$E$26:$O$26,1,MATCH('Основной лист'!FNI$7,'РП (ЛК 2.0)'!$E$17:$O$17,0)),0)</f>
        <v>0</v>
      </c>
      <c r="FNJ8" s="878">
        <f>IFERROR(INDEX('РП (ЛК 2.0)'!$E$26:$O$26,1,MATCH('Основной лист'!FNJ$7,'РП (ЛК 2.0)'!$E$17:$O$17,0)),0)</f>
        <v>0</v>
      </c>
      <c r="FNK8" s="878">
        <f>IFERROR(INDEX('РП (ЛК 2.0)'!$E$26:$O$26,1,MATCH('Основной лист'!FNK$7,'РП (ЛК 2.0)'!$E$17:$O$17,0)),0)</f>
        <v>0</v>
      </c>
      <c r="FNL8" s="878">
        <f>IFERROR(INDEX('РП (ЛК 2.0)'!$E$26:$O$26,1,MATCH('Основной лист'!FNL$7,'РП (ЛК 2.0)'!$E$17:$O$17,0)),0)</f>
        <v>0</v>
      </c>
      <c r="FNM8" s="878">
        <f>IFERROR(INDEX('РП (ЛК 2.0)'!$E$26:$O$26,1,MATCH('Основной лист'!FNM$7,'РП (ЛК 2.0)'!$E$17:$O$17,0)),0)</f>
        <v>0</v>
      </c>
      <c r="FNN8" s="878">
        <f>IFERROR(INDEX('РП (ЛК 2.0)'!$E$26:$O$26,1,MATCH('Основной лист'!FNN$7,'РП (ЛК 2.0)'!$E$17:$O$17,0)),0)</f>
        <v>0</v>
      </c>
      <c r="FNO8" s="878">
        <f>IFERROR(INDEX('РП (ЛК 2.0)'!$E$26:$O$26,1,MATCH('Основной лист'!FNO$7,'РП (ЛК 2.0)'!$E$17:$O$17,0)),0)</f>
        <v>0</v>
      </c>
      <c r="FNP8" s="878">
        <f>IFERROR(INDEX('РП (ЛК 2.0)'!$E$26:$O$26,1,MATCH('Основной лист'!FNP$7,'РП (ЛК 2.0)'!$E$17:$O$17,0)),0)</f>
        <v>0</v>
      </c>
      <c r="FNQ8" s="878">
        <f>IFERROR(INDEX('РП (ЛК 2.0)'!$E$26:$O$26,1,MATCH('Основной лист'!FNQ$7,'РП (ЛК 2.0)'!$E$17:$O$17,0)),0)</f>
        <v>0</v>
      </c>
      <c r="FNR8" s="878">
        <f>IFERROR(INDEX('РП (ЛК 2.0)'!$E$26:$O$26,1,MATCH('Основной лист'!FNR$7,'РП (ЛК 2.0)'!$E$17:$O$17,0)),0)</f>
        <v>0</v>
      </c>
      <c r="FNS8" s="878">
        <f>IFERROR(INDEX('РП (ЛК 2.0)'!$E$26:$O$26,1,MATCH('Основной лист'!FNS$7,'РП (ЛК 2.0)'!$E$17:$O$17,0)),0)</f>
        <v>0</v>
      </c>
      <c r="FNT8" s="878">
        <f>IFERROR(INDEX('РП (ЛК 2.0)'!$E$26:$O$26,1,MATCH('Основной лист'!FNT$7,'РП (ЛК 2.0)'!$E$17:$O$17,0)),0)</f>
        <v>0</v>
      </c>
      <c r="FNU8" s="878">
        <f>IFERROR(INDEX('РП (ЛК 2.0)'!$E$26:$O$26,1,MATCH('Основной лист'!FNU$7,'РП (ЛК 2.0)'!$E$17:$O$17,0)),0)</f>
        <v>0</v>
      </c>
      <c r="FNV8" s="878">
        <f>IFERROR(INDEX('РП (ЛК 2.0)'!$E$26:$O$26,1,MATCH('Основной лист'!FNV$7,'РП (ЛК 2.0)'!$E$17:$O$17,0)),0)</f>
        <v>0</v>
      </c>
      <c r="FNW8" s="878">
        <f>IFERROR(INDEX('РП (ЛК 2.0)'!$E$26:$O$26,1,MATCH('Основной лист'!FNW$7,'РП (ЛК 2.0)'!$E$17:$O$17,0)),0)</f>
        <v>0</v>
      </c>
      <c r="FNX8" s="878">
        <f>IFERROR(INDEX('РП (ЛК 2.0)'!$E$26:$O$26,1,MATCH('Основной лист'!FNX$7,'РП (ЛК 2.0)'!$E$17:$O$17,0)),0)</f>
        <v>0</v>
      </c>
      <c r="FNY8" s="878">
        <f>IFERROR(INDEX('РП (ЛК 2.0)'!$E$26:$O$26,1,MATCH('Основной лист'!FNY$7,'РП (ЛК 2.0)'!$E$17:$O$17,0)),0)</f>
        <v>0</v>
      </c>
      <c r="FNZ8" s="878">
        <f>IFERROR(INDEX('РП (ЛК 2.0)'!$E$26:$O$26,1,MATCH('Основной лист'!FNZ$7,'РП (ЛК 2.0)'!$E$17:$O$17,0)),0)</f>
        <v>0</v>
      </c>
      <c r="FOA8" s="878">
        <f>IFERROR(INDEX('РП (ЛК 2.0)'!$E$26:$O$26,1,MATCH('Основной лист'!FOA$7,'РП (ЛК 2.0)'!$E$17:$O$17,0)),0)</f>
        <v>0</v>
      </c>
      <c r="FOB8" s="878">
        <f>IFERROR(INDEX('РП (ЛК 2.0)'!$E$26:$O$26,1,MATCH('Основной лист'!FOB$7,'РП (ЛК 2.0)'!$E$17:$O$17,0)),0)</f>
        <v>0</v>
      </c>
      <c r="FOC8" s="878">
        <f>IFERROR(INDEX('РП (ЛК 2.0)'!$E$26:$O$26,1,MATCH('Основной лист'!FOC$7,'РП (ЛК 2.0)'!$E$17:$O$17,0)),0)</f>
        <v>0</v>
      </c>
      <c r="FOD8" s="878">
        <f>IFERROR(INDEX('РП (ЛК 2.0)'!$E$26:$O$26,1,MATCH('Основной лист'!FOD$7,'РП (ЛК 2.0)'!$E$17:$O$17,0)),0)</f>
        <v>0</v>
      </c>
      <c r="FOE8" s="878">
        <f>IFERROR(INDEX('РП (ЛК 2.0)'!$E$26:$O$26,1,MATCH('Основной лист'!FOE$7,'РП (ЛК 2.0)'!$E$17:$O$17,0)),0)</f>
        <v>0</v>
      </c>
      <c r="FOF8" s="878">
        <f>IFERROR(INDEX('РП (ЛК 2.0)'!$E$26:$O$26,1,MATCH('Основной лист'!FOF$7,'РП (ЛК 2.0)'!$E$17:$O$17,0)),0)</f>
        <v>0</v>
      </c>
      <c r="FOG8" s="878">
        <f>IFERROR(INDEX('РП (ЛК 2.0)'!$E$26:$O$26,1,MATCH('Основной лист'!FOG$7,'РП (ЛК 2.0)'!$E$17:$O$17,0)),0)</f>
        <v>0</v>
      </c>
      <c r="FOH8" s="878">
        <f>IFERROR(INDEX('РП (ЛК 2.0)'!$E$26:$O$26,1,MATCH('Основной лист'!FOH$7,'РП (ЛК 2.0)'!$E$17:$O$17,0)),0)</f>
        <v>0</v>
      </c>
      <c r="FOI8" s="878">
        <f>IFERROR(INDEX('РП (ЛК 2.0)'!$E$26:$O$26,1,MATCH('Основной лист'!FOI$7,'РП (ЛК 2.0)'!$E$17:$O$17,0)),0)</f>
        <v>0</v>
      </c>
      <c r="FOJ8" s="878">
        <f>IFERROR(INDEX('РП (ЛК 2.0)'!$E$26:$O$26,1,MATCH('Основной лист'!FOJ$7,'РП (ЛК 2.0)'!$E$17:$O$17,0)),0)</f>
        <v>0</v>
      </c>
      <c r="FOK8" s="878">
        <f>IFERROR(INDEX('РП (ЛК 2.0)'!$E$26:$O$26,1,MATCH('Основной лист'!FOK$7,'РП (ЛК 2.0)'!$E$17:$O$17,0)),0)</f>
        <v>0</v>
      </c>
      <c r="FOL8" s="878">
        <f>IFERROR(INDEX('РП (ЛК 2.0)'!$E$26:$O$26,1,MATCH('Основной лист'!FOL$7,'РП (ЛК 2.0)'!$E$17:$O$17,0)),0)</f>
        <v>0</v>
      </c>
      <c r="FOM8" s="878">
        <f>IFERROR(INDEX('РП (ЛК 2.0)'!$E$26:$O$26,1,MATCH('Основной лист'!FOM$7,'РП (ЛК 2.0)'!$E$17:$O$17,0)),0)</f>
        <v>0</v>
      </c>
      <c r="FON8" s="878">
        <f>IFERROR(INDEX('РП (ЛК 2.0)'!$E$26:$O$26,1,MATCH('Основной лист'!FON$7,'РП (ЛК 2.0)'!$E$17:$O$17,0)),0)</f>
        <v>0</v>
      </c>
      <c r="FOO8" s="878">
        <f>IFERROR(INDEX('РП (ЛК 2.0)'!$E$26:$O$26,1,MATCH('Основной лист'!FOO$7,'РП (ЛК 2.0)'!$E$17:$O$17,0)),0)</f>
        <v>0</v>
      </c>
      <c r="FOP8" s="878">
        <f>IFERROR(INDEX('РП (ЛК 2.0)'!$E$26:$O$26,1,MATCH('Основной лист'!FOP$7,'РП (ЛК 2.0)'!$E$17:$O$17,0)),0)</f>
        <v>0</v>
      </c>
      <c r="FOQ8" s="878">
        <f>IFERROR(INDEX('РП (ЛК 2.0)'!$E$26:$O$26,1,MATCH('Основной лист'!FOQ$7,'РП (ЛК 2.0)'!$E$17:$O$17,0)),0)</f>
        <v>0</v>
      </c>
      <c r="FOR8" s="878">
        <f>IFERROR(INDEX('РП (ЛК 2.0)'!$E$26:$O$26,1,MATCH('Основной лист'!FOR$7,'РП (ЛК 2.0)'!$E$17:$O$17,0)),0)</f>
        <v>0</v>
      </c>
      <c r="FOS8" s="878">
        <f>IFERROR(INDEX('РП (ЛК 2.0)'!$E$26:$O$26,1,MATCH('Основной лист'!FOS$7,'РП (ЛК 2.0)'!$E$17:$O$17,0)),0)</f>
        <v>0</v>
      </c>
      <c r="FOT8" s="878">
        <f>IFERROR(INDEX('РП (ЛК 2.0)'!$E$26:$O$26,1,MATCH('Основной лист'!FOT$7,'РП (ЛК 2.0)'!$E$17:$O$17,0)),0)</f>
        <v>0</v>
      </c>
      <c r="FOU8" s="878">
        <f>IFERROR(INDEX('РП (ЛК 2.0)'!$E$26:$O$26,1,MATCH('Основной лист'!FOU$7,'РП (ЛК 2.0)'!$E$17:$O$17,0)),0)</f>
        <v>0</v>
      </c>
      <c r="FOV8" s="878">
        <f>IFERROR(INDEX('РП (ЛК 2.0)'!$E$26:$O$26,1,MATCH('Основной лист'!FOV$7,'РП (ЛК 2.0)'!$E$17:$O$17,0)),0)</f>
        <v>0</v>
      </c>
      <c r="FOW8" s="878">
        <f>IFERROR(INDEX('РП (ЛК 2.0)'!$E$26:$O$26,1,MATCH('Основной лист'!FOW$7,'РП (ЛК 2.0)'!$E$17:$O$17,0)),0)</f>
        <v>0</v>
      </c>
      <c r="FOX8" s="878">
        <f>IFERROR(INDEX('РП (ЛК 2.0)'!$E$26:$O$26,1,MATCH('Основной лист'!FOX$7,'РП (ЛК 2.0)'!$E$17:$O$17,0)),0)</f>
        <v>0</v>
      </c>
      <c r="FOY8" s="878">
        <f>IFERROR(INDEX('РП (ЛК 2.0)'!$E$26:$O$26,1,MATCH('Основной лист'!FOY$7,'РП (ЛК 2.0)'!$E$17:$O$17,0)),0)</f>
        <v>0</v>
      </c>
      <c r="FOZ8" s="878">
        <f>IFERROR(INDEX('РП (ЛК 2.0)'!$E$26:$O$26,1,MATCH('Основной лист'!FOZ$7,'РП (ЛК 2.0)'!$E$17:$O$17,0)),0)</f>
        <v>0</v>
      </c>
      <c r="FPA8" s="878">
        <f>IFERROR(INDEX('РП (ЛК 2.0)'!$E$26:$O$26,1,MATCH('Основной лист'!FPA$7,'РП (ЛК 2.0)'!$E$17:$O$17,0)),0)</f>
        <v>0</v>
      </c>
      <c r="FPB8" s="878">
        <f>IFERROR(INDEX('РП (ЛК 2.0)'!$E$26:$O$26,1,MATCH('Основной лист'!FPB$7,'РП (ЛК 2.0)'!$E$17:$O$17,0)),0)</f>
        <v>0</v>
      </c>
      <c r="FPC8" s="878">
        <f>IFERROR(INDEX('РП (ЛК 2.0)'!$E$26:$O$26,1,MATCH('Основной лист'!FPC$7,'РП (ЛК 2.0)'!$E$17:$O$17,0)),0)</f>
        <v>0</v>
      </c>
      <c r="FPD8" s="878">
        <f>IFERROR(INDEX('РП (ЛК 2.0)'!$E$26:$O$26,1,MATCH('Основной лист'!FPD$7,'РП (ЛК 2.0)'!$E$17:$O$17,0)),0)</f>
        <v>0</v>
      </c>
      <c r="FPE8" s="878">
        <f>IFERROR(INDEX('РП (ЛК 2.0)'!$E$26:$O$26,1,MATCH('Основной лист'!FPE$7,'РП (ЛК 2.0)'!$E$17:$O$17,0)),0)</f>
        <v>0</v>
      </c>
      <c r="FPF8" s="878">
        <f>IFERROR(INDEX('РП (ЛК 2.0)'!$E$26:$O$26,1,MATCH('Основной лист'!FPF$7,'РП (ЛК 2.0)'!$E$17:$O$17,0)),0)</f>
        <v>0</v>
      </c>
      <c r="FPG8" s="878">
        <f>IFERROR(INDEX('РП (ЛК 2.0)'!$E$26:$O$26,1,MATCH('Основной лист'!FPG$7,'РП (ЛК 2.0)'!$E$17:$O$17,0)),0)</f>
        <v>0</v>
      </c>
      <c r="FPH8" s="878">
        <f>IFERROR(INDEX('РП (ЛК 2.0)'!$E$26:$O$26,1,MATCH('Основной лист'!FPH$7,'РП (ЛК 2.0)'!$E$17:$O$17,0)),0)</f>
        <v>0</v>
      </c>
      <c r="FPI8" s="878">
        <f>IFERROR(INDEX('РП (ЛК 2.0)'!$E$26:$O$26,1,MATCH('Основной лист'!FPI$7,'РП (ЛК 2.0)'!$E$17:$O$17,0)),0)</f>
        <v>0</v>
      </c>
      <c r="FPJ8" s="878">
        <f>IFERROR(INDEX('РП (ЛК 2.0)'!$E$26:$O$26,1,MATCH('Основной лист'!FPJ$7,'РП (ЛК 2.0)'!$E$17:$O$17,0)),0)</f>
        <v>0</v>
      </c>
      <c r="FPK8" s="878">
        <f>IFERROR(INDEX('РП (ЛК 2.0)'!$E$26:$O$26,1,MATCH('Основной лист'!FPK$7,'РП (ЛК 2.0)'!$E$17:$O$17,0)),0)</f>
        <v>0</v>
      </c>
      <c r="FPL8" s="878">
        <f>IFERROR(INDEX('РП (ЛК 2.0)'!$E$26:$O$26,1,MATCH('Основной лист'!FPL$7,'РП (ЛК 2.0)'!$E$17:$O$17,0)),0)</f>
        <v>0</v>
      </c>
      <c r="FPM8" s="878">
        <f>IFERROR(INDEX('РП (ЛК 2.0)'!$E$26:$O$26,1,MATCH('Основной лист'!FPM$7,'РП (ЛК 2.0)'!$E$17:$O$17,0)),0)</f>
        <v>0</v>
      </c>
      <c r="FPN8" s="878">
        <f>IFERROR(INDEX('РП (ЛК 2.0)'!$E$26:$O$26,1,MATCH('Основной лист'!FPN$7,'РП (ЛК 2.0)'!$E$17:$O$17,0)),0)</f>
        <v>0</v>
      </c>
      <c r="FPO8" s="878">
        <f>IFERROR(INDEX('РП (ЛК 2.0)'!$E$26:$O$26,1,MATCH('Основной лист'!FPO$7,'РП (ЛК 2.0)'!$E$17:$O$17,0)),0)</f>
        <v>0</v>
      </c>
      <c r="FPP8" s="878">
        <f>IFERROR(INDEX('РП (ЛК 2.0)'!$E$26:$O$26,1,MATCH('Основной лист'!FPP$7,'РП (ЛК 2.0)'!$E$17:$O$17,0)),0)</f>
        <v>0</v>
      </c>
      <c r="FPQ8" s="878">
        <f>IFERROR(INDEX('РП (ЛК 2.0)'!$E$26:$O$26,1,MATCH('Основной лист'!FPQ$7,'РП (ЛК 2.0)'!$E$17:$O$17,0)),0)</f>
        <v>0</v>
      </c>
      <c r="FPR8" s="878">
        <f>IFERROR(INDEX('РП (ЛК 2.0)'!$E$26:$O$26,1,MATCH('Основной лист'!FPR$7,'РП (ЛК 2.0)'!$E$17:$O$17,0)),0)</f>
        <v>0</v>
      </c>
      <c r="FPS8" s="878">
        <f>IFERROR(INDEX('РП (ЛК 2.0)'!$E$26:$O$26,1,MATCH('Основной лист'!FPS$7,'РП (ЛК 2.0)'!$E$17:$O$17,0)),0)</f>
        <v>0</v>
      </c>
      <c r="FPT8" s="878">
        <f>IFERROR(INDEX('РП (ЛК 2.0)'!$E$26:$O$26,1,MATCH('Основной лист'!FPT$7,'РП (ЛК 2.0)'!$E$17:$O$17,0)),0)</f>
        <v>0</v>
      </c>
      <c r="FPU8" s="878">
        <f>IFERROR(INDEX('РП (ЛК 2.0)'!$E$26:$O$26,1,MATCH('Основной лист'!FPU$7,'РП (ЛК 2.0)'!$E$17:$O$17,0)),0)</f>
        <v>0</v>
      </c>
      <c r="FPV8" s="878">
        <f>IFERROR(INDEX('РП (ЛК 2.0)'!$E$26:$O$26,1,MATCH('Основной лист'!FPV$7,'РП (ЛК 2.0)'!$E$17:$O$17,0)),0)</f>
        <v>0</v>
      </c>
      <c r="FPW8" s="878">
        <f>IFERROR(INDEX('РП (ЛК 2.0)'!$E$26:$O$26,1,MATCH('Основной лист'!FPW$7,'РП (ЛК 2.0)'!$E$17:$O$17,0)),0)</f>
        <v>0</v>
      </c>
      <c r="FPX8" s="878">
        <f>IFERROR(INDEX('РП (ЛК 2.0)'!$E$26:$O$26,1,MATCH('Основной лист'!FPX$7,'РП (ЛК 2.0)'!$E$17:$O$17,0)),0)</f>
        <v>0</v>
      </c>
      <c r="FPY8" s="878">
        <f>IFERROR(INDEX('РП (ЛК 2.0)'!$E$26:$O$26,1,MATCH('Основной лист'!FPY$7,'РП (ЛК 2.0)'!$E$17:$O$17,0)),0)</f>
        <v>0</v>
      </c>
      <c r="FPZ8" s="878">
        <f>IFERROR(INDEX('РП (ЛК 2.0)'!$E$26:$O$26,1,MATCH('Основной лист'!FPZ$7,'РП (ЛК 2.0)'!$E$17:$O$17,0)),0)</f>
        <v>0</v>
      </c>
      <c r="FQA8" s="878">
        <f>IFERROR(INDEX('РП (ЛК 2.0)'!$E$26:$O$26,1,MATCH('Основной лист'!FQA$7,'РП (ЛК 2.0)'!$E$17:$O$17,0)),0)</f>
        <v>0</v>
      </c>
      <c r="FQB8" s="878">
        <f>IFERROR(INDEX('РП (ЛК 2.0)'!$E$26:$O$26,1,MATCH('Основной лист'!FQB$7,'РП (ЛК 2.0)'!$E$17:$O$17,0)),0)</f>
        <v>0</v>
      </c>
      <c r="FQC8" s="878">
        <f>IFERROR(INDEX('РП (ЛК 2.0)'!$E$26:$O$26,1,MATCH('Основной лист'!FQC$7,'РП (ЛК 2.0)'!$E$17:$O$17,0)),0)</f>
        <v>0</v>
      </c>
      <c r="FQD8" s="878">
        <f>IFERROR(INDEX('РП (ЛК 2.0)'!$E$26:$O$26,1,MATCH('Основной лист'!FQD$7,'РП (ЛК 2.0)'!$E$17:$O$17,0)),0)</f>
        <v>0</v>
      </c>
      <c r="FQE8" s="878">
        <f>IFERROR(INDEX('РП (ЛК 2.0)'!$E$26:$O$26,1,MATCH('Основной лист'!FQE$7,'РП (ЛК 2.0)'!$E$17:$O$17,0)),0)</f>
        <v>0</v>
      </c>
      <c r="FQF8" s="878">
        <f>IFERROR(INDEX('РП (ЛК 2.0)'!$E$26:$O$26,1,MATCH('Основной лист'!FQF$7,'РП (ЛК 2.0)'!$E$17:$O$17,0)),0)</f>
        <v>0</v>
      </c>
      <c r="FQG8" s="878">
        <f>IFERROR(INDEX('РП (ЛК 2.0)'!$E$26:$O$26,1,MATCH('Основной лист'!FQG$7,'РП (ЛК 2.0)'!$E$17:$O$17,0)),0)</f>
        <v>0</v>
      </c>
      <c r="FQH8" s="878">
        <f>IFERROR(INDEX('РП (ЛК 2.0)'!$E$26:$O$26,1,MATCH('Основной лист'!FQH$7,'РП (ЛК 2.0)'!$E$17:$O$17,0)),0)</f>
        <v>0</v>
      </c>
      <c r="FQI8" s="878">
        <f>IFERROR(INDEX('РП (ЛК 2.0)'!$E$26:$O$26,1,MATCH('Основной лист'!FQI$7,'РП (ЛК 2.0)'!$E$17:$O$17,0)),0)</f>
        <v>0</v>
      </c>
      <c r="FQJ8" s="878">
        <f>IFERROR(INDEX('РП (ЛК 2.0)'!$E$26:$O$26,1,MATCH('Основной лист'!FQJ$7,'РП (ЛК 2.0)'!$E$17:$O$17,0)),0)</f>
        <v>0</v>
      </c>
      <c r="FQK8" s="878">
        <f>IFERROR(INDEX('РП (ЛК 2.0)'!$E$26:$O$26,1,MATCH('Основной лист'!FQK$7,'РП (ЛК 2.0)'!$E$17:$O$17,0)),0)</f>
        <v>0</v>
      </c>
      <c r="FQL8" s="878">
        <f>IFERROR(INDEX('РП (ЛК 2.0)'!$E$26:$O$26,1,MATCH('Основной лист'!FQL$7,'РП (ЛК 2.0)'!$E$17:$O$17,0)),0)</f>
        <v>0</v>
      </c>
      <c r="FQM8" s="878">
        <f>IFERROR(INDEX('РП (ЛК 2.0)'!$E$26:$O$26,1,MATCH('Основной лист'!FQM$7,'РП (ЛК 2.0)'!$E$17:$O$17,0)),0)</f>
        <v>0</v>
      </c>
      <c r="FQN8" s="878">
        <f>IFERROR(INDEX('РП (ЛК 2.0)'!$E$26:$O$26,1,MATCH('Основной лист'!FQN$7,'РП (ЛК 2.0)'!$E$17:$O$17,0)),0)</f>
        <v>0</v>
      </c>
      <c r="FQO8" s="878">
        <f>IFERROR(INDEX('РП (ЛК 2.0)'!$E$26:$O$26,1,MATCH('Основной лист'!FQO$7,'РП (ЛК 2.0)'!$E$17:$O$17,0)),0)</f>
        <v>0</v>
      </c>
      <c r="FQP8" s="878">
        <f>IFERROR(INDEX('РП (ЛК 2.0)'!$E$26:$O$26,1,MATCH('Основной лист'!FQP$7,'РП (ЛК 2.0)'!$E$17:$O$17,0)),0)</f>
        <v>0</v>
      </c>
      <c r="FQQ8" s="878">
        <f>IFERROR(INDEX('РП (ЛК 2.0)'!$E$26:$O$26,1,MATCH('Основной лист'!FQQ$7,'РП (ЛК 2.0)'!$E$17:$O$17,0)),0)</f>
        <v>0</v>
      </c>
      <c r="FQR8" s="878">
        <f>IFERROR(INDEX('РП (ЛК 2.0)'!$E$26:$O$26,1,MATCH('Основной лист'!FQR$7,'РП (ЛК 2.0)'!$E$17:$O$17,0)),0)</f>
        <v>0</v>
      </c>
      <c r="FQS8" s="878">
        <f>IFERROR(INDEX('РП (ЛК 2.0)'!$E$26:$O$26,1,MATCH('Основной лист'!FQS$7,'РП (ЛК 2.0)'!$E$17:$O$17,0)),0)</f>
        <v>0</v>
      </c>
      <c r="FQT8" s="878">
        <f>IFERROR(INDEX('РП (ЛК 2.0)'!$E$26:$O$26,1,MATCH('Основной лист'!FQT$7,'РП (ЛК 2.0)'!$E$17:$O$17,0)),0)</f>
        <v>0</v>
      </c>
      <c r="FQU8" s="878">
        <f>IFERROR(INDEX('РП (ЛК 2.0)'!$E$26:$O$26,1,MATCH('Основной лист'!FQU$7,'РП (ЛК 2.0)'!$E$17:$O$17,0)),0)</f>
        <v>0</v>
      </c>
      <c r="FQV8" s="878">
        <f>IFERROR(INDEX('РП (ЛК 2.0)'!$E$26:$O$26,1,MATCH('Основной лист'!FQV$7,'РП (ЛК 2.0)'!$E$17:$O$17,0)),0)</f>
        <v>0</v>
      </c>
      <c r="FQW8" s="878">
        <f>IFERROR(INDEX('РП (ЛК 2.0)'!$E$26:$O$26,1,MATCH('Основной лист'!FQW$7,'РП (ЛК 2.0)'!$E$17:$O$17,0)),0)</f>
        <v>0</v>
      </c>
      <c r="FQX8" s="878">
        <f>IFERROR(INDEX('РП (ЛК 2.0)'!$E$26:$O$26,1,MATCH('Основной лист'!FQX$7,'РП (ЛК 2.0)'!$E$17:$O$17,0)),0)</f>
        <v>0</v>
      </c>
      <c r="FQY8" s="878">
        <f>IFERROR(INDEX('РП (ЛК 2.0)'!$E$26:$O$26,1,MATCH('Основной лист'!FQY$7,'РП (ЛК 2.0)'!$E$17:$O$17,0)),0)</f>
        <v>0</v>
      </c>
      <c r="FQZ8" s="878">
        <f>IFERROR(INDEX('РП (ЛК 2.0)'!$E$26:$O$26,1,MATCH('Основной лист'!FQZ$7,'РП (ЛК 2.0)'!$E$17:$O$17,0)),0)</f>
        <v>0</v>
      </c>
      <c r="FRA8" s="878">
        <f>IFERROR(INDEX('РП (ЛК 2.0)'!$E$26:$O$26,1,MATCH('Основной лист'!FRA$7,'РП (ЛК 2.0)'!$E$17:$O$17,0)),0)</f>
        <v>0</v>
      </c>
      <c r="FRB8" s="878">
        <f>IFERROR(INDEX('РП (ЛК 2.0)'!$E$26:$O$26,1,MATCH('Основной лист'!FRB$7,'РП (ЛК 2.0)'!$E$17:$O$17,0)),0)</f>
        <v>0</v>
      </c>
      <c r="FRC8" s="878">
        <f>IFERROR(INDEX('РП (ЛК 2.0)'!$E$26:$O$26,1,MATCH('Основной лист'!FRC$7,'РП (ЛК 2.0)'!$E$17:$O$17,0)),0)</f>
        <v>0</v>
      </c>
      <c r="FRD8" s="878">
        <f>IFERROR(INDEX('РП (ЛК 2.0)'!$E$26:$O$26,1,MATCH('Основной лист'!FRD$7,'РП (ЛК 2.0)'!$E$17:$O$17,0)),0)</f>
        <v>0</v>
      </c>
      <c r="FRE8" s="878">
        <f>IFERROR(INDEX('РП (ЛК 2.0)'!$E$26:$O$26,1,MATCH('Основной лист'!FRE$7,'РП (ЛК 2.0)'!$E$17:$O$17,0)),0)</f>
        <v>0</v>
      </c>
      <c r="FRF8" s="878">
        <f>IFERROR(INDEX('РП (ЛК 2.0)'!$E$26:$O$26,1,MATCH('Основной лист'!FRF$7,'РП (ЛК 2.0)'!$E$17:$O$17,0)),0)</f>
        <v>0</v>
      </c>
      <c r="FRG8" s="878">
        <f>IFERROR(INDEX('РП (ЛК 2.0)'!$E$26:$O$26,1,MATCH('Основной лист'!FRG$7,'РП (ЛК 2.0)'!$E$17:$O$17,0)),0)</f>
        <v>0</v>
      </c>
      <c r="FRH8" s="878">
        <f>IFERROR(INDEX('РП (ЛК 2.0)'!$E$26:$O$26,1,MATCH('Основной лист'!FRH$7,'РП (ЛК 2.0)'!$E$17:$O$17,0)),0)</f>
        <v>0</v>
      </c>
      <c r="FRI8" s="878">
        <f>IFERROR(INDEX('РП (ЛК 2.0)'!$E$26:$O$26,1,MATCH('Основной лист'!FRI$7,'РП (ЛК 2.0)'!$E$17:$O$17,0)),0)</f>
        <v>0</v>
      </c>
      <c r="FRJ8" s="878">
        <f>IFERROR(INDEX('РП (ЛК 2.0)'!$E$26:$O$26,1,MATCH('Основной лист'!FRJ$7,'РП (ЛК 2.0)'!$E$17:$O$17,0)),0)</f>
        <v>0</v>
      </c>
      <c r="FRK8" s="878">
        <f>IFERROR(INDEX('РП (ЛК 2.0)'!$E$26:$O$26,1,MATCH('Основной лист'!FRK$7,'РП (ЛК 2.0)'!$E$17:$O$17,0)),0)</f>
        <v>0</v>
      </c>
      <c r="FRL8" s="878">
        <f>IFERROR(INDEX('РП (ЛК 2.0)'!$E$26:$O$26,1,MATCH('Основной лист'!FRL$7,'РП (ЛК 2.0)'!$E$17:$O$17,0)),0)</f>
        <v>0</v>
      </c>
      <c r="FRM8" s="878">
        <f>IFERROR(INDEX('РП (ЛК 2.0)'!$E$26:$O$26,1,MATCH('Основной лист'!FRM$7,'РП (ЛК 2.0)'!$E$17:$O$17,0)),0)</f>
        <v>0</v>
      </c>
      <c r="FRN8" s="878">
        <f>IFERROR(INDEX('РП (ЛК 2.0)'!$E$26:$O$26,1,MATCH('Основной лист'!FRN$7,'РП (ЛК 2.0)'!$E$17:$O$17,0)),0)</f>
        <v>0</v>
      </c>
      <c r="FRO8" s="878">
        <f>IFERROR(INDEX('РП (ЛК 2.0)'!$E$26:$O$26,1,MATCH('Основной лист'!FRO$7,'РП (ЛК 2.0)'!$E$17:$O$17,0)),0)</f>
        <v>0</v>
      </c>
      <c r="FRP8" s="878">
        <f>IFERROR(INDEX('РП (ЛК 2.0)'!$E$26:$O$26,1,MATCH('Основной лист'!FRP$7,'РП (ЛК 2.0)'!$E$17:$O$17,0)),0)</f>
        <v>0</v>
      </c>
      <c r="FRQ8" s="878">
        <f>IFERROR(INDEX('РП (ЛК 2.0)'!$E$26:$O$26,1,MATCH('Основной лист'!FRQ$7,'РП (ЛК 2.0)'!$E$17:$O$17,0)),0)</f>
        <v>0</v>
      </c>
      <c r="FRR8" s="878">
        <f>IFERROR(INDEX('РП (ЛК 2.0)'!$E$26:$O$26,1,MATCH('Основной лист'!FRR$7,'РП (ЛК 2.0)'!$E$17:$O$17,0)),0)</f>
        <v>0</v>
      </c>
      <c r="FRS8" s="878">
        <f>IFERROR(INDEX('РП (ЛК 2.0)'!$E$26:$O$26,1,MATCH('Основной лист'!FRS$7,'РП (ЛК 2.0)'!$E$17:$O$17,0)),0)</f>
        <v>0</v>
      </c>
      <c r="FRT8" s="878">
        <f>IFERROR(INDEX('РП (ЛК 2.0)'!$E$26:$O$26,1,MATCH('Основной лист'!FRT$7,'РП (ЛК 2.0)'!$E$17:$O$17,0)),0)</f>
        <v>0</v>
      </c>
      <c r="FRU8" s="878">
        <f>IFERROR(INDEX('РП (ЛК 2.0)'!$E$26:$O$26,1,MATCH('Основной лист'!FRU$7,'РП (ЛК 2.0)'!$E$17:$O$17,0)),0)</f>
        <v>0</v>
      </c>
      <c r="FRV8" s="878">
        <f>IFERROR(INDEX('РП (ЛК 2.0)'!$E$26:$O$26,1,MATCH('Основной лист'!FRV$7,'РП (ЛК 2.0)'!$E$17:$O$17,0)),0)</f>
        <v>0</v>
      </c>
      <c r="FRW8" s="878">
        <f>IFERROR(INDEX('РП (ЛК 2.0)'!$E$26:$O$26,1,MATCH('Основной лист'!FRW$7,'РП (ЛК 2.0)'!$E$17:$O$17,0)),0)</f>
        <v>0</v>
      </c>
      <c r="FRX8" s="878">
        <f>IFERROR(INDEX('РП (ЛК 2.0)'!$E$26:$O$26,1,MATCH('Основной лист'!FRX$7,'РП (ЛК 2.0)'!$E$17:$O$17,0)),0)</f>
        <v>0</v>
      </c>
      <c r="FRY8" s="878">
        <f>IFERROR(INDEX('РП (ЛК 2.0)'!$E$26:$O$26,1,MATCH('Основной лист'!FRY$7,'РП (ЛК 2.0)'!$E$17:$O$17,0)),0)</f>
        <v>0</v>
      </c>
      <c r="FRZ8" s="878">
        <f>IFERROR(INDEX('РП (ЛК 2.0)'!$E$26:$O$26,1,MATCH('Основной лист'!FRZ$7,'РП (ЛК 2.0)'!$E$17:$O$17,0)),0)</f>
        <v>0</v>
      </c>
      <c r="FSA8" s="878">
        <f>IFERROR(INDEX('РП (ЛК 2.0)'!$E$26:$O$26,1,MATCH('Основной лист'!FSA$7,'РП (ЛК 2.0)'!$E$17:$O$17,0)),0)</f>
        <v>0</v>
      </c>
      <c r="FSB8" s="878">
        <f>IFERROR(INDEX('РП (ЛК 2.0)'!$E$26:$O$26,1,MATCH('Основной лист'!FSB$7,'РП (ЛК 2.0)'!$E$17:$O$17,0)),0)</f>
        <v>0</v>
      </c>
      <c r="FSC8" s="878">
        <f>IFERROR(INDEX('РП (ЛК 2.0)'!$E$26:$O$26,1,MATCH('Основной лист'!FSC$7,'РП (ЛК 2.0)'!$E$17:$O$17,0)),0)</f>
        <v>0</v>
      </c>
      <c r="FSD8" s="878">
        <f>IFERROR(INDEX('РП (ЛК 2.0)'!$E$26:$O$26,1,MATCH('Основной лист'!FSD$7,'РП (ЛК 2.0)'!$E$17:$O$17,0)),0)</f>
        <v>0</v>
      </c>
      <c r="FSE8" s="878">
        <f>IFERROR(INDEX('РП (ЛК 2.0)'!$E$26:$O$26,1,MATCH('Основной лист'!FSE$7,'РП (ЛК 2.0)'!$E$17:$O$17,0)),0)</f>
        <v>0</v>
      </c>
      <c r="FSF8" s="878">
        <f>IFERROR(INDEX('РП (ЛК 2.0)'!$E$26:$O$26,1,MATCH('Основной лист'!FSF$7,'РП (ЛК 2.0)'!$E$17:$O$17,0)),0)</f>
        <v>0</v>
      </c>
      <c r="FSG8" s="878">
        <f>IFERROR(INDEX('РП (ЛК 2.0)'!$E$26:$O$26,1,MATCH('Основной лист'!FSG$7,'РП (ЛК 2.0)'!$E$17:$O$17,0)),0)</f>
        <v>0</v>
      </c>
      <c r="FSH8" s="878">
        <f>IFERROR(INDEX('РП (ЛК 2.0)'!$E$26:$O$26,1,MATCH('Основной лист'!FSH$7,'РП (ЛК 2.0)'!$E$17:$O$17,0)),0)</f>
        <v>0</v>
      </c>
      <c r="FSI8" s="878">
        <f>IFERROR(INDEX('РП (ЛК 2.0)'!$E$26:$O$26,1,MATCH('Основной лист'!FSI$7,'РП (ЛК 2.0)'!$E$17:$O$17,0)),0)</f>
        <v>0</v>
      </c>
      <c r="FSJ8" s="878">
        <f>IFERROR(INDEX('РП (ЛК 2.0)'!$E$26:$O$26,1,MATCH('Основной лист'!FSJ$7,'РП (ЛК 2.0)'!$E$17:$O$17,0)),0)</f>
        <v>0</v>
      </c>
      <c r="FSK8" s="878">
        <f>IFERROR(INDEX('РП (ЛК 2.0)'!$E$26:$O$26,1,MATCH('Основной лист'!FSK$7,'РП (ЛК 2.0)'!$E$17:$O$17,0)),0)</f>
        <v>0</v>
      </c>
      <c r="FSL8" s="878">
        <f>IFERROR(INDEX('РП (ЛК 2.0)'!$E$26:$O$26,1,MATCH('Основной лист'!FSL$7,'РП (ЛК 2.0)'!$E$17:$O$17,0)),0)</f>
        <v>0</v>
      </c>
      <c r="FSM8" s="878">
        <f>IFERROR(INDEX('РП (ЛК 2.0)'!$E$26:$O$26,1,MATCH('Основной лист'!FSM$7,'РП (ЛК 2.0)'!$E$17:$O$17,0)),0)</f>
        <v>0</v>
      </c>
      <c r="FSN8" s="878">
        <f>IFERROR(INDEX('РП (ЛК 2.0)'!$E$26:$O$26,1,MATCH('Основной лист'!FSN$7,'РП (ЛК 2.0)'!$E$17:$O$17,0)),0)</f>
        <v>0</v>
      </c>
      <c r="FSO8" s="878">
        <f>IFERROR(INDEX('РП (ЛК 2.0)'!$E$26:$O$26,1,MATCH('Основной лист'!FSO$7,'РП (ЛК 2.0)'!$E$17:$O$17,0)),0)</f>
        <v>0</v>
      </c>
      <c r="FSP8" s="878">
        <f>IFERROR(INDEX('РП (ЛК 2.0)'!$E$26:$O$26,1,MATCH('Основной лист'!FSP$7,'РП (ЛК 2.0)'!$E$17:$O$17,0)),0)</f>
        <v>0</v>
      </c>
      <c r="FSQ8" s="878">
        <f>IFERROR(INDEX('РП (ЛК 2.0)'!$E$26:$O$26,1,MATCH('Основной лист'!FSQ$7,'РП (ЛК 2.0)'!$E$17:$O$17,0)),0)</f>
        <v>0</v>
      </c>
      <c r="FSR8" s="878">
        <f>IFERROR(INDEX('РП (ЛК 2.0)'!$E$26:$O$26,1,MATCH('Основной лист'!FSR$7,'РП (ЛК 2.0)'!$E$17:$O$17,0)),0)</f>
        <v>0</v>
      </c>
      <c r="FSS8" s="878">
        <f>IFERROR(INDEX('РП (ЛК 2.0)'!$E$26:$O$26,1,MATCH('Основной лист'!FSS$7,'РП (ЛК 2.0)'!$E$17:$O$17,0)),0)</f>
        <v>0</v>
      </c>
      <c r="FST8" s="878">
        <f>IFERROR(INDEX('РП (ЛК 2.0)'!$E$26:$O$26,1,MATCH('Основной лист'!FST$7,'РП (ЛК 2.0)'!$E$17:$O$17,0)),0)</f>
        <v>0</v>
      </c>
      <c r="FSU8" s="878">
        <f>IFERROR(INDEX('РП (ЛК 2.0)'!$E$26:$O$26,1,MATCH('Основной лист'!FSU$7,'РП (ЛК 2.0)'!$E$17:$O$17,0)),0)</f>
        <v>0</v>
      </c>
      <c r="FSV8" s="878">
        <f>IFERROR(INDEX('РП (ЛК 2.0)'!$E$26:$O$26,1,MATCH('Основной лист'!FSV$7,'РП (ЛК 2.0)'!$E$17:$O$17,0)),0)</f>
        <v>0</v>
      </c>
      <c r="FSW8" s="878">
        <f>IFERROR(INDEX('РП (ЛК 2.0)'!$E$26:$O$26,1,MATCH('Основной лист'!FSW$7,'РП (ЛК 2.0)'!$E$17:$O$17,0)),0)</f>
        <v>0</v>
      </c>
      <c r="FSX8" s="878">
        <f>IFERROR(INDEX('РП (ЛК 2.0)'!$E$26:$O$26,1,MATCH('Основной лист'!FSX$7,'РП (ЛК 2.0)'!$E$17:$O$17,0)),0)</f>
        <v>0</v>
      </c>
      <c r="FSY8" s="878">
        <f>IFERROR(INDEX('РП (ЛК 2.0)'!$E$26:$O$26,1,MATCH('Основной лист'!FSY$7,'РП (ЛК 2.0)'!$E$17:$O$17,0)),0)</f>
        <v>0</v>
      </c>
      <c r="FSZ8" s="878">
        <f>IFERROR(INDEX('РП (ЛК 2.0)'!$E$26:$O$26,1,MATCH('Основной лист'!FSZ$7,'РП (ЛК 2.0)'!$E$17:$O$17,0)),0)</f>
        <v>0</v>
      </c>
      <c r="FTA8" s="878">
        <f>IFERROR(INDEX('РП (ЛК 2.0)'!$E$26:$O$26,1,MATCH('Основной лист'!FTA$7,'РП (ЛК 2.0)'!$E$17:$O$17,0)),0)</f>
        <v>0</v>
      </c>
      <c r="FTB8" s="878">
        <f>IFERROR(INDEX('РП (ЛК 2.0)'!$E$26:$O$26,1,MATCH('Основной лист'!FTB$7,'РП (ЛК 2.0)'!$E$17:$O$17,0)),0)</f>
        <v>0</v>
      </c>
      <c r="FTC8" s="878">
        <f>IFERROR(INDEX('РП (ЛК 2.0)'!$E$26:$O$26,1,MATCH('Основной лист'!FTC$7,'РП (ЛК 2.0)'!$E$17:$O$17,0)),0)</f>
        <v>0</v>
      </c>
      <c r="FTD8" s="878">
        <f>IFERROR(INDEX('РП (ЛК 2.0)'!$E$26:$O$26,1,MATCH('Основной лист'!FTD$7,'РП (ЛК 2.0)'!$E$17:$O$17,0)),0)</f>
        <v>0</v>
      </c>
      <c r="FTE8" s="878">
        <f>IFERROR(INDEX('РП (ЛК 2.0)'!$E$26:$O$26,1,MATCH('Основной лист'!FTE$7,'РП (ЛК 2.0)'!$E$17:$O$17,0)),0)</f>
        <v>0</v>
      </c>
      <c r="FTF8" s="878">
        <f>IFERROR(INDEX('РП (ЛК 2.0)'!$E$26:$O$26,1,MATCH('Основной лист'!FTF$7,'РП (ЛК 2.0)'!$E$17:$O$17,0)),0)</f>
        <v>0</v>
      </c>
      <c r="FTG8" s="878">
        <f>IFERROR(INDEX('РП (ЛК 2.0)'!$E$26:$O$26,1,MATCH('Основной лист'!FTG$7,'РП (ЛК 2.0)'!$E$17:$O$17,0)),0)</f>
        <v>0</v>
      </c>
      <c r="FTH8" s="878">
        <f>IFERROR(INDEX('РП (ЛК 2.0)'!$E$26:$O$26,1,MATCH('Основной лист'!FTH$7,'РП (ЛК 2.0)'!$E$17:$O$17,0)),0)</f>
        <v>0</v>
      </c>
      <c r="FTI8" s="878">
        <f>IFERROR(INDEX('РП (ЛК 2.0)'!$E$26:$O$26,1,MATCH('Основной лист'!FTI$7,'РП (ЛК 2.0)'!$E$17:$O$17,0)),0)</f>
        <v>0</v>
      </c>
      <c r="FTJ8" s="878">
        <f>IFERROR(INDEX('РП (ЛК 2.0)'!$E$26:$O$26,1,MATCH('Основной лист'!FTJ$7,'РП (ЛК 2.0)'!$E$17:$O$17,0)),0)</f>
        <v>0</v>
      </c>
      <c r="FTK8" s="878">
        <f>IFERROR(INDEX('РП (ЛК 2.0)'!$E$26:$O$26,1,MATCH('Основной лист'!FTK$7,'РП (ЛК 2.0)'!$E$17:$O$17,0)),0)</f>
        <v>0</v>
      </c>
      <c r="FTL8" s="878">
        <f>IFERROR(INDEX('РП (ЛК 2.0)'!$E$26:$O$26,1,MATCH('Основной лист'!FTL$7,'РП (ЛК 2.0)'!$E$17:$O$17,0)),0)</f>
        <v>0</v>
      </c>
      <c r="FTM8" s="878">
        <f>IFERROR(INDEX('РП (ЛК 2.0)'!$E$26:$O$26,1,MATCH('Основной лист'!FTM$7,'РП (ЛК 2.0)'!$E$17:$O$17,0)),0)</f>
        <v>0</v>
      </c>
      <c r="FTN8" s="878">
        <f>IFERROR(INDEX('РП (ЛК 2.0)'!$E$26:$O$26,1,MATCH('Основной лист'!FTN$7,'РП (ЛК 2.0)'!$E$17:$O$17,0)),0)</f>
        <v>0</v>
      </c>
      <c r="FTO8" s="878">
        <f>IFERROR(INDEX('РП (ЛК 2.0)'!$E$26:$O$26,1,MATCH('Основной лист'!FTO$7,'РП (ЛК 2.0)'!$E$17:$O$17,0)),0)</f>
        <v>0</v>
      </c>
      <c r="FTP8" s="878">
        <f>IFERROR(INDEX('РП (ЛК 2.0)'!$E$26:$O$26,1,MATCH('Основной лист'!FTP$7,'РП (ЛК 2.0)'!$E$17:$O$17,0)),0)</f>
        <v>0</v>
      </c>
      <c r="FTQ8" s="878">
        <f>IFERROR(INDEX('РП (ЛК 2.0)'!$E$26:$O$26,1,MATCH('Основной лист'!FTQ$7,'РП (ЛК 2.0)'!$E$17:$O$17,0)),0)</f>
        <v>0</v>
      </c>
      <c r="FTR8" s="878">
        <f>IFERROR(INDEX('РП (ЛК 2.0)'!$E$26:$O$26,1,MATCH('Основной лист'!FTR$7,'РП (ЛК 2.0)'!$E$17:$O$17,0)),0)</f>
        <v>0</v>
      </c>
      <c r="FTS8" s="878">
        <f>IFERROR(INDEX('РП (ЛК 2.0)'!$E$26:$O$26,1,MATCH('Основной лист'!FTS$7,'РП (ЛК 2.0)'!$E$17:$O$17,0)),0)</f>
        <v>0</v>
      </c>
      <c r="FTT8" s="878">
        <f>IFERROR(INDEX('РП (ЛК 2.0)'!$E$26:$O$26,1,MATCH('Основной лист'!FTT$7,'РП (ЛК 2.0)'!$E$17:$O$17,0)),0)</f>
        <v>0</v>
      </c>
      <c r="FTU8" s="878">
        <f>IFERROR(INDEX('РП (ЛК 2.0)'!$E$26:$O$26,1,MATCH('Основной лист'!FTU$7,'РП (ЛК 2.0)'!$E$17:$O$17,0)),0)</f>
        <v>0</v>
      </c>
      <c r="FTV8" s="878">
        <f>IFERROR(INDEX('РП (ЛК 2.0)'!$E$26:$O$26,1,MATCH('Основной лист'!FTV$7,'РП (ЛК 2.0)'!$E$17:$O$17,0)),0)</f>
        <v>0</v>
      </c>
      <c r="FTW8" s="878">
        <f>IFERROR(INDEX('РП (ЛК 2.0)'!$E$26:$O$26,1,MATCH('Основной лист'!FTW$7,'РП (ЛК 2.0)'!$E$17:$O$17,0)),0)</f>
        <v>0</v>
      </c>
      <c r="FTX8" s="878">
        <f>IFERROR(INDEX('РП (ЛК 2.0)'!$E$26:$O$26,1,MATCH('Основной лист'!FTX$7,'РП (ЛК 2.0)'!$E$17:$O$17,0)),0)</f>
        <v>0</v>
      </c>
      <c r="FTY8" s="878">
        <f>IFERROR(INDEX('РП (ЛК 2.0)'!$E$26:$O$26,1,MATCH('Основной лист'!FTY$7,'РП (ЛК 2.0)'!$E$17:$O$17,0)),0)</f>
        <v>0</v>
      </c>
      <c r="FTZ8" s="878">
        <f>IFERROR(INDEX('РП (ЛК 2.0)'!$E$26:$O$26,1,MATCH('Основной лист'!FTZ$7,'РП (ЛК 2.0)'!$E$17:$O$17,0)),0)</f>
        <v>0</v>
      </c>
      <c r="FUA8" s="878">
        <f>IFERROR(INDEX('РП (ЛК 2.0)'!$E$26:$O$26,1,MATCH('Основной лист'!FUA$7,'РП (ЛК 2.0)'!$E$17:$O$17,0)),0)</f>
        <v>0</v>
      </c>
      <c r="FUB8" s="878">
        <f>IFERROR(INDEX('РП (ЛК 2.0)'!$E$26:$O$26,1,MATCH('Основной лист'!FUB$7,'РП (ЛК 2.0)'!$E$17:$O$17,0)),0)</f>
        <v>0</v>
      </c>
      <c r="FUC8" s="878">
        <f>IFERROR(INDEX('РП (ЛК 2.0)'!$E$26:$O$26,1,MATCH('Основной лист'!FUC$7,'РП (ЛК 2.0)'!$E$17:$O$17,0)),0)</f>
        <v>0</v>
      </c>
      <c r="FUD8" s="878">
        <f>IFERROR(INDEX('РП (ЛК 2.0)'!$E$26:$O$26,1,MATCH('Основной лист'!FUD$7,'РП (ЛК 2.0)'!$E$17:$O$17,0)),0)</f>
        <v>0</v>
      </c>
      <c r="FUE8" s="878">
        <f>IFERROR(INDEX('РП (ЛК 2.0)'!$E$26:$O$26,1,MATCH('Основной лист'!FUE$7,'РП (ЛК 2.0)'!$E$17:$O$17,0)),0)</f>
        <v>0</v>
      </c>
      <c r="FUF8" s="878">
        <f>IFERROR(INDEX('РП (ЛК 2.0)'!$E$26:$O$26,1,MATCH('Основной лист'!FUF$7,'РП (ЛК 2.0)'!$E$17:$O$17,0)),0)</f>
        <v>0</v>
      </c>
      <c r="FUG8" s="878">
        <f>IFERROR(INDEX('РП (ЛК 2.0)'!$E$26:$O$26,1,MATCH('Основной лист'!FUG$7,'РП (ЛК 2.0)'!$E$17:$O$17,0)),0)</f>
        <v>0</v>
      </c>
      <c r="FUH8" s="878">
        <f>IFERROR(INDEX('РП (ЛК 2.0)'!$E$26:$O$26,1,MATCH('Основной лист'!FUH$7,'РП (ЛК 2.0)'!$E$17:$O$17,0)),0)</f>
        <v>0</v>
      </c>
      <c r="FUI8" s="878">
        <f>IFERROR(INDEX('РП (ЛК 2.0)'!$E$26:$O$26,1,MATCH('Основной лист'!FUI$7,'РП (ЛК 2.0)'!$E$17:$O$17,0)),0)</f>
        <v>0</v>
      </c>
      <c r="FUJ8" s="878">
        <f>IFERROR(INDEX('РП (ЛК 2.0)'!$E$26:$O$26,1,MATCH('Основной лист'!FUJ$7,'РП (ЛК 2.0)'!$E$17:$O$17,0)),0)</f>
        <v>0</v>
      </c>
      <c r="FUK8" s="878">
        <f>IFERROR(INDEX('РП (ЛК 2.0)'!$E$26:$O$26,1,MATCH('Основной лист'!FUK$7,'РП (ЛК 2.0)'!$E$17:$O$17,0)),0)</f>
        <v>0</v>
      </c>
      <c r="FUL8" s="878">
        <f>IFERROR(INDEX('РП (ЛК 2.0)'!$E$26:$O$26,1,MATCH('Основной лист'!FUL$7,'РП (ЛК 2.0)'!$E$17:$O$17,0)),0)</f>
        <v>0</v>
      </c>
      <c r="FUM8" s="878">
        <f>IFERROR(INDEX('РП (ЛК 2.0)'!$E$26:$O$26,1,MATCH('Основной лист'!FUM$7,'РП (ЛК 2.0)'!$E$17:$O$17,0)),0)</f>
        <v>0</v>
      </c>
      <c r="FUN8" s="878">
        <f>IFERROR(INDEX('РП (ЛК 2.0)'!$E$26:$O$26,1,MATCH('Основной лист'!FUN$7,'РП (ЛК 2.0)'!$E$17:$O$17,0)),0)</f>
        <v>0</v>
      </c>
      <c r="FUO8" s="878">
        <f>IFERROR(INDEX('РП (ЛК 2.0)'!$E$26:$O$26,1,MATCH('Основной лист'!FUO$7,'РП (ЛК 2.0)'!$E$17:$O$17,0)),0)</f>
        <v>0</v>
      </c>
      <c r="FUP8" s="878">
        <f>IFERROR(INDEX('РП (ЛК 2.0)'!$E$26:$O$26,1,MATCH('Основной лист'!FUP$7,'РП (ЛК 2.0)'!$E$17:$O$17,0)),0)</f>
        <v>0</v>
      </c>
      <c r="FUQ8" s="878">
        <f>IFERROR(INDEX('РП (ЛК 2.0)'!$E$26:$O$26,1,MATCH('Основной лист'!FUQ$7,'РП (ЛК 2.0)'!$E$17:$O$17,0)),0)</f>
        <v>0</v>
      </c>
      <c r="FUR8" s="878">
        <f>IFERROR(INDEX('РП (ЛК 2.0)'!$E$26:$O$26,1,MATCH('Основной лист'!FUR$7,'РП (ЛК 2.0)'!$E$17:$O$17,0)),0)</f>
        <v>0</v>
      </c>
      <c r="FUS8" s="878">
        <f>IFERROR(INDEX('РП (ЛК 2.0)'!$E$26:$O$26,1,MATCH('Основной лист'!FUS$7,'РП (ЛК 2.0)'!$E$17:$O$17,0)),0)</f>
        <v>0</v>
      </c>
      <c r="FUT8" s="878">
        <f>IFERROR(INDEX('РП (ЛК 2.0)'!$E$26:$O$26,1,MATCH('Основной лист'!FUT$7,'РП (ЛК 2.0)'!$E$17:$O$17,0)),0)</f>
        <v>0</v>
      </c>
      <c r="FUU8" s="878">
        <f>IFERROR(INDEX('РП (ЛК 2.0)'!$E$26:$O$26,1,MATCH('Основной лист'!FUU$7,'РП (ЛК 2.0)'!$E$17:$O$17,0)),0)</f>
        <v>0</v>
      </c>
      <c r="FUV8" s="878">
        <f>IFERROR(INDEX('РП (ЛК 2.0)'!$E$26:$O$26,1,MATCH('Основной лист'!FUV$7,'РП (ЛК 2.0)'!$E$17:$O$17,0)),0)</f>
        <v>0</v>
      </c>
      <c r="FUW8" s="878">
        <f>IFERROR(INDEX('РП (ЛК 2.0)'!$E$26:$O$26,1,MATCH('Основной лист'!FUW$7,'РП (ЛК 2.0)'!$E$17:$O$17,0)),0)</f>
        <v>0</v>
      </c>
      <c r="FUX8" s="878">
        <f>IFERROR(INDEX('РП (ЛК 2.0)'!$E$26:$O$26,1,MATCH('Основной лист'!FUX$7,'РП (ЛК 2.0)'!$E$17:$O$17,0)),0)</f>
        <v>0</v>
      </c>
      <c r="FUY8" s="878">
        <f>IFERROR(INDEX('РП (ЛК 2.0)'!$E$26:$O$26,1,MATCH('Основной лист'!FUY$7,'РП (ЛК 2.0)'!$E$17:$O$17,0)),0)</f>
        <v>0</v>
      </c>
      <c r="FUZ8" s="878">
        <f>IFERROR(INDEX('РП (ЛК 2.0)'!$E$26:$O$26,1,MATCH('Основной лист'!FUZ$7,'РП (ЛК 2.0)'!$E$17:$O$17,0)),0)</f>
        <v>0</v>
      </c>
      <c r="FVA8" s="878">
        <f>IFERROR(INDEX('РП (ЛК 2.0)'!$E$26:$O$26,1,MATCH('Основной лист'!FVA$7,'РП (ЛК 2.0)'!$E$17:$O$17,0)),0)</f>
        <v>0</v>
      </c>
      <c r="FVB8" s="878">
        <f>IFERROR(INDEX('РП (ЛК 2.0)'!$E$26:$O$26,1,MATCH('Основной лист'!FVB$7,'РП (ЛК 2.0)'!$E$17:$O$17,0)),0)</f>
        <v>0</v>
      </c>
      <c r="FVC8" s="878">
        <f>IFERROR(INDEX('РП (ЛК 2.0)'!$E$26:$O$26,1,MATCH('Основной лист'!FVC$7,'РП (ЛК 2.0)'!$E$17:$O$17,0)),0)</f>
        <v>0</v>
      </c>
      <c r="FVD8" s="878">
        <f>IFERROR(INDEX('РП (ЛК 2.0)'!$E$26:$O$26,1,MATCH('Основной лист'!FVD$7,'РП (ЛК 2.0)'!$E$17:$O$17,0)),0)</f>
        <v>0</v>
      </c>
      <c r="FVE8" s="878">
        <f>IFERROR(INDEX('РП (ЛК 2.0)'!$E$26:$O$26,1,MATCH('Основной лист'!FVE$7,'РП (ЛК 2.0)'!$E$17:$O$17,0)),0)</f>
        <v>0</v>
      </c>
      <c r="FVF8" s="878">
        <f>IFERROR(INDEX('РП (ЛК 2.0)'!$E$26:$O$26,1,MATCH('Основной лист'!FVF$7,'РП (ЛК 2.0)'!$E$17:$O$17,0)),0)</f>
        <v>0</v>
      </c>
      <c r="FVG8" s="878">
        <f>IFERROR(INDEX('РП (ЛК 2.0)'!$E$26:$O$26,1,MATCH('Основной лист'!FVG$7,'РП (ЛК 2.0)'!$E$17:$O$17,0)),0)</f>
        <v>0</v>
      </c>
      <c r="FVH8" s="878">
        <f>IFERROR(INDEX('РП (ЛК 2.0)'!$E$26:$O$26,1,MATCH('Основной лист'!FVH$7,'РП (ЛК 2.0)'!$E$17:$O$17,0)),0)</f>
        <v>0</v>
      </c>
      <c r="FVI8" s="878">
        <f>IFERROR(INDEX('РП (ЛК 2.0)'!$E$26:$O$26,1,MATCH('Основной лист'!FVI$7,'РП (ЛК 2.0)'!$E$17:$O$17,0)),0)</f>
        <v>0</v>
      </c>
      <c r="FVJ8" s="878">
        <f>IFERROR(INDEX('РП (ЛК 2.0)'!$E$26:$O$26,1,MATCH('Основной лист'!FVJ$7,'РП (ЛК 2.0)'!$E$17:$O$17,0)),0)</f>
        <v>0</v>
      </c>
      <c r="FVK8" s="878">
        <f>IFERROR(INDEX('РП (ЛК 2.0)'!$E$26:$O$26,1,MATCH('Основной лист'!FVK$7,'РП (ЛК 2.0)'!$E$17:$O$17,0)),0)</f>
        <v>0</v>
      </c>
      <c r="FVL8" s="878">
        <f>IFERROR(INDEX('РП (ЛК 2.0)'!$E$26:$O$26,1,MATCH('Основной лист'!FVL$7,'РП (ЛК 2.0)'!$E$17:$O$17,0)),0)</f>
        <v>0</v>
      </c>
      <c r="FVM8" s="878">
        <f>IFERROR(INDEX('РП (ЛК 2.0)'!$E$26:$O$26,1,MATCH('Основной лист'!FVM$7,'РП (ЛК 2.0)'!$E$17:$O$17,0)),0)</f>
        <v>0</v>
      </c>
      <c r="FVN8" s="878">
        <f>IFERROR(INDEX('РП (ЛК 2.0)'!$E$26:$O$26,1,MATCH('Основной лист'!FVN$7,'РП (ЛК 2.0)'!$E$17:$O$17,0)),0)</f>
        <v>0</v>
      </c>
      <c r="FVO8" s="878">
        <f>IFERROR(INDEX('РП (ЛК 2.0)'!$E$26:$O$26,1,MATCH('Основной лист'!FVO$7,'РП (ЛК 2.0)'!$E$17:$O$17,0)),0)</f>
        <v>0</v>
      </c>
      <c r="FVP8" s="878">
        <f>IFERROR(INDEX('РП (ЛК 2.0)'!$E$26:$O$26,1,MATCH('Основной лист'!FVP$7,'РП (ЛК 2.0)'!$E$17:$O$17,0)),0)</f>
        <v>0</v>
      </c>
      <c r="FVQ8" s="878">
        <f>IFERROR(INDEX('РП (ЛК 2.0)'!$E$26:$O$26,1,MATCH('Основной лист'!FVQ$7,'РП (ЛК 2.0)'!$E$17:$O$17,0)),0)</f>
        <v>0</v>
      </c>
      <c r="FVR8" s="878">
        <f>IFERROR(INDEX('РП (ЛК 2.0)'!$E$26:$O$26,1,MATCH('Основной лист'!FVR$7,'РП (ЛК 2.0)'!$E$17:$O$17,0)),0)</f>
        <v>0</v>
      </c>
      <c r="FVS8" s="878">
        <f>IFERROR(INDEX('РП (ЛК 2.0)'!$E$26:$O$26,1,MATCH('Основной лист'!FVS$7,'РП (ЛК 2.0)'!$E$17:$O$17,0)),0)</f>
        <v>0</v>
      </c>
      <c r="FVT8" s="878">
        <f>IFERROR(INDEX('РП (ЛК 2.0)'!$E$26:$O$26,1,MATCH('Основной лист'!FVT$7,'РП (ЛК 2.0)'!$E$17:$O$17,0)),0)</f>
        <v>0</v>
      </c>
      <c r="FVU8" s="878">
        <f>IFERROR(INDEX('РП (ЛК 2.0)'!$E$26:$O$26,1,MATCH('Основной лист'!FVU$7,'РП (ЛК 2.0)'!$E$17:$O$17,0)),0)</f>
        <v>0</v>
      </c>
      <c r="FVV8" s="878">
        <f>IFERROR(INDEX('РП (ЛК 2.0)'!$E$26:$O$26,1,MATCH('Основной лист'!FVV$7,'РП (ЛК 2.0)'!$E$17:$O$17,0)),0)</f>
        <v>0</v>
      </c>
      <c r="FVW8" s="878">
        <f>IFERROR(INDEX('РП (ЛК 2.0)'!$E$26:$O$26,1,MATCH('Основной лист'!FVW$7,'РП (ЛК 2.0)'!$E$17:$O$17,0)),0)</f>
        <v>0</v>
      </c>
      <c r="FVX8" s="878">
        <f>IFERROR(INDEX('РП (ЛК 2.0)'!$E$26:$O$26,1,MATCH('Основной лист'!FVX$7,'РП (ЛК 2.0)'!$E$17:$O$17,0)),0)</f>
        <v>0</v>
      </c>
      <c r="FVY8" s="878">
        <f>IFERROR(INDEX('РП (ЛК 2.0)'!$E$26:$O$26,1,MATCH('Основной лист'!FVY$7,'РП (ЛК 2.0)'!$E$17:$O$17,0)),0)</f>
        <v>0</v>
      </c>
      <c r="FVZ8" s="878">
        <f>IFERROR(INDEX('РП (ЛК 2.0)'!$E$26:$O$26,1,MATCH('Основной лист'!FVZ$7,'РП (ЛК 2.0)'!$E$17:$O$17,0)),0)</f>
        <v>0</v>
      </c>
      <c r="FWA8" s="878">
        <f>IFERROR(INDEX('РП (ЛК 2.0)'!$E$26:$O$26,1,MATCH('Основной лист'!FWA$7,'РП (ЛК 2.0)'!$E$17:$O$17,0)),0)</f>
        <v>0</v>
      </c>
      <c r="FWB8" s="878">
        <f>IFERROR(INDEX('РП (ЛК 2.0)'!$E$26:$O$26,1,MATCH('Основной лист'!FWB$7,'РП (ЛК 2.0)'!$E$17:$O$17,0)),0)</f>
        <v>0</v>
      </c>
      <c r="FWC8" s="878">
        <f>IFERROR(INDEX('РП (ЛК 2.0)'!$E$26:$O$26,1,MATCH('Основной лист'!FWC$7,'РП (ЛК 2.0)'!$E$17:$O$17,0)),0)</f>
        <v>0</v>
      </c>
      <c r="FWD8" s="878">
        <f>IFERROR(INDEX('РП (ЛК 2.0)'!$E$26:$O$26,1,MATCH('Основной лист'!FWD$7,'РП (ЛК 2.0)'!$E$17:$O$17,0)),0)</f>
        <v>0</v>
      </c>
      <c r="FWE8" s="878">
        <f>IFERROR(INDEX('РП (ЛК 2.0)'!$E$26:$O$26,1,MATCH('Основной лист'!FWE$7,'РП (ЛК 2.0)'!$E$17:$O$17,0)),0)</f>
        <v>0</v>
      </c>
      <c r="FWF8" s="878">
        <f>IFERROR(INDEX('РП (ЛК 2.0)'!$E$26:$O$26,1,MATCH('Основной лист'!FWF$7,'РП (ЛК 2.0)'!$E$17:$O$17,0)),0)</f>
        <v>0</v>
      </c>
      <c r="FWG8" s="878">
        <f>IFERROR(INDEX('РП (ЛК 2.0)'!$E$26:$O$26,1,MATCH('Основной лист'!FWG$7,'РП (ЛК 2.0)'!$E$17:$O$17,0)),0)</f>
        <v>0</v>
      </c>
      <c r="FWH8" s="878">
        <f>IFERROR(INDEX('РП (ЛК 2.0)'!$E$26:$O$26,1,MATCH('Основной лист'!FWH$7,'РП (ЛК 2.0)'!$E$17:$O$17,0)),0)</f>
        <v>0</v>
      </c>
      <c r="FWI8" s="878">
        <f>IFERROR(INDEX('РП (ЛК 2.0)'!$E$26:$O$26,1,MATCH('Основной лист'!FWI$7,'РП (ЛК 2.0)'!$E$17:$O$17,0)),0)</f>
        <v>0</v>
      </c>
      <c r="FWJ8" s="878">
        <f>IFERROR(INDEX('РП (ЛК 2.0)'!$E$26:$O$26,1,MATCH('Основной лист'!FWJ$7,'РП (ЛК 2.0)'!$E$17:$O$17,0)),0)</f>
        <v>0</v>
      </c>
      <c r="FWK8" s="878">
        <f>IFERROR(INDEX('РП (ЛК 2.0)'!$E$26:$O$26,1,MATCH('Основной лист'!FWK$7,'РП (ЛК 2.0)'!$E$17:$O$17,0)),0)</f>
        <v>0</v>
      </c>
      <c r="FWL8" s="878">
        <f>IFERROR(INDEX('РП (ЛК 2.0)'!$E$26:$O$26,1,MATCH('Основной лист'!FWL$7,'РП (ЛК 2.0)'!$E$17:$O$17,0)),0)</f>
        <v>0</v>
      </c>
      <c r="FWM8" s="878">
        <f>IFERROR(INDEX('РП (ЛК 2.0)'!$E$26:$O$26,1,MATCH('Основной лист'!FWM$7,'РП (ЛК 2.0)'!$E$17:$O$17,0)),0)</f>
        <v>0</v>
      </c>
      <c r="FWN8" s="878">
        <f>IFERROR(INDEX('РП (ЛК 2.0)'!$E$26:$O$26,1,MATCH('Основной лист'!FWN$7,'РП (ЛК 2.0)'!$E$17:$O$17,0)),0)</f>
        <v>0</v>
      </c>
      <c r="FWO8" s="878">
        <f>IFERROR(INDEX('РП (ЛК 2.0)'!$E$26:$O$26,1,MATCH('Основной лист'!FWO$7,'РП (ЛК 2.0)'!$E$17:$O$17,0)),0)</f>
        <v>0</v>
      </c>
      <c r="FWP8" s="878">
        <f>IFERROR(INDEX('РП (ЛК 2.0)'!$E$26:$O$26,1,MATCH('Основной лист'!FWP$7,'РП (ЛК 2.0)'!$E$17:$O$17,0)),0)</f>
        <v>0</v>
      </c>
      <c r="FWQ8" s="878">
        <f>IFERROR(INDEX('РП (ЛК 2.0)'!$E$26:$O$26,1,MATCH('Основной лист'!FWQ$7,'РП (ЛК 2.0)'!$E$17:$O$17,0)),0)</f>
        <v>0</v>
      </c>
      <c r="FWR8" s="878">
        <f>IFERROR(INDEX('РП (ЛК 2.0)'!$E$26:$O$26,1,MATCH('Основной лист'!FWR$7,'РП (ЛК 2.0)'!$E$17:$O$17,0)),0)</f>
        <v>0</v>
      </c>
      <c r="FWS8" s="878">
        <f>IFERROR(INDEX('РП (ЛК 2.0)'!$E$26:$O$26,1,MATCH('Основной лист'!FWS$7,'РП (ЛК 2.0)'!$E$17:$O$17,0)),0)</f>
        <v>0</v>
      </c>
      <c r="FWT8" s="878">
        <f>IFERROR(INDEX('РП (ЛК 2.0)'!$E$26:$O$26,1,MATCH('Основной лист'!FWT$7,'РП (ЛК 2.0)'!$E$17:$O$17,0)),0)</f>
        <v>0</v>
      </c>
      <c r="FWU8" s="878">
        <f>IFERROR(INDEX('РП (ЛК 2.0)'!$E$26:$O$26,1,MATCH('Основной лист'!FWU$7,'РП (ЛК 2.0)'!$E$17:$O$17,0)),0)</f>
        <v>0</v>
      </c>
      <c r="FWV8" s="878">
        <f>IFERROR(INDEX('РП (ЛК 2.0)'!$E$26:$O$26,1,MATCH('Основной лист'!FWV$7,'РП (ЛК 2.0)'!$E$17:$O$17,0)),0)</f>
        <v>0</v>
      </c>
      <c r="FWW8" s="878">
        <f>IFERROR(INDEX('РП (ЛК 2.0)'!$E$26:$O$26,1,MATCH('Основной лист'!FWW$7,'РП (ЛК 2.0)'!$E$17:$O$17,0)),0)</f>
        <v>0</v>
      </c>
      <c r="FWX8" s="878">
        <f>IFERROR(INDEX('РП (ЛК 2.0)'!$E$26:$O$26,1,MATCH('Основной лист'!FWX$7,'РП (ЛК 2.0)'!$E$17:$O$17,0)),0)</f>
        <v>0</v>
      </c>
      <c r="FWY8" s="878">
        <f>IFERROR(INDEX('РП (ЛК 2.0)'!$E$26:$O$26,1,MATCH('Основной лист'!FWY$7,'РП (ЛК 2.0)'!$E$17:$O$17,0)),0)</f>
        <v>0</v>
      </c>
      <c r="FWZ8" s="878">
        <f>IFERROR(INDEX('РП (ЛК 2.0)'!$E$26:$O$26,1,MATCH('Основной лист'!FWZ$7,'РП (ЛК 2.0)'!$E$17:$O$17,0)),0)</f>
        <v>0</v>
      </c>
      <c r="FXA8" s="878">
        <f>IFERROR(INDEX('РП (ЛК 2.0)'!$E$26:$O$26,1,MATCH('Основной лист'!FXA$7,'РП (ЛК 2.0)'!$E$17:$O$17,0)),0)</f>
        <v>0</v>
      </c>
      <c r="FXB8" s="878">
        <f>IFERROR(INDEX('РП (ЛК 2.0)'!$E$26:$O$26,1,MATCH('Основной лист'!FXB$7,'РП (ЛК 2.0)'!$E$17:$O$17,0)),0)</f>
        <v>0</v>
      </c>
      <c r="FXC8" s="878">
        <f>IFERROR(INDEX('РП (ЛК 2.0)'!$E$26:$O$26,1,MATCH('Основной лист'!FXC$7,'РП (ЛК 2.0)'!$E$17:$O$17,0)),0)</f>
        <v>0</v>
      </c>
      <c r="FXD8" s="878">
        <f>IFERROR(INDEX('РП (ЛК 2.0)'!$E$26:$O$26,1,MATCH('Основной лист'!FXD$7,'РП (ЛК 2.0)'!$E$17:$O$17,0)),0)</f>
        <v>0</v>
      </c>
      <c r="FXE8" s="878">
        <f>IFERROR(INDEX('РП (ЛК 2.0)'!$E$26:$O$26,1,MATCH('Основной лист'!FXE$7,'РП (ЛК 2.0)'!$E$17:$O$17,0)),0)</f>
        <v>0</v>
      </c>
      <c r="FXF8" s="878">
        <f>IFERROR(INDEX('РП (ЛК 2.0)'!$E$26:$O$26,1,MATCH('Основной лист'!FXF$7,'РП (ЛК 2.0)'!$E$17:$O$17,0)),0)</f>
        <v>0</v>
      </c>
      <c r="FXG8" s="878">
        <f>IFERROR(INDEX('РП (ЛК 2.0)'!$E$26:$O$26,1,MATCH('Основной лист'!FXG$7,'РП (ЛК 2.0)'!$E$17:$O$17,0)),0)</f>
        <v>0</v>
      </c>
      <c r="FXH8" s="878">
        <f>IFERROR(INDEX('РП (ЛК 2.0)'!$E$26:$O$26,1,MATCH('Основной лист'!FXH$7,'РП (ЛК 2.0)'!$E$17:$O$17,0)),0)</f>
        <v>0</v>
      </c>
      <c r="FXI8" s="878">
        <f>IFERROR(INDEX('РП (ЛК 2.0)'!$E$26:$O$26,1,MATCH('Основной лист'!FXI$7,'РП (ЛК 2.0)'!$E$17:$O$17,0)),0)</f>
        <v>0</v>
      </c>
      <c r="FXJ8" s="878">
        <f>IFERROR(INDEX('РП (ЛК 2.0)'!$E$26:$O$26,1,MATCH('Основной лист'!FXJ$7,'РП (ЛК 2.0)'!$E$17:$O$17,0)),0)</f>
        <v>0</v>
      </c>
      <c r="FXK8" s="878">
        <f>IFERROR(INDEX('РП (ЛК 2.0)'!$E$26:$O$26,1,MATCH('Основной лист'!FXK$7,'РП (ЛК 2.0)'!$E$17:$O$17,0)),0)</f>
        <v>0</v>
      </c>
      <c r="FXL8" s="878">
        <f>IFERROR(INDEX('РП (ЛК 2.0)'!$E$26:$O$26,1,MATCH('Основной лист'!FXL$7,'РП (ЛК 2.0)'!$E$17:$O$17,0)),0)</f>
        <v>0</v>
      </c>
      <c r="FXM8" s="878">
        <f>IFERROR(INDEX('РП (ЛК 2.0)'!$E$26:$O$26,1,MATCH('Основной лист'!FXM$7,'РП (ЛК 2.0)'!$E$17:$O$17,0)),0)</f>
        <v>0</v>
      </c>
      <c r="FXN8" s="878">
        <f>IFERROR(INDEX('РП (ЛК 2.0)'!$E$26:$O$26,1,MATCH('Основной лист'!FXN$7,'РП (ЛК 2.0)'!$E$17:$O$17,0)),0)</f>
        <v>0</v>
      </c>
      <c r="FXO8" s="878">
        <f>IFERROR(INDEX('РП (ЛК 2.0)'!$E$26:$O$26,1,MATCH('Основной лист'!FXO$7,'РП (ЛК 2.0)'!$E$17:$O$17,0)),0)</f>
        <v>0</v>
      </c>
      <c r="FXP8" s="878">
        <f>IFERROR(INDEX('РП (ЛК 2.0)'!$E$26:$O$26,1,MATCH('Основной лист'!FXP$7,'РП (ЛК 2.0)'!$E$17:$O$17,0)),0)</f>
        <v>0</v>
      </c>
      <c r="FXQ8" s="878">
        <f>IFERROR(INDEX('РП (ЛК 2.0)'!$E$26:$O$26,1,MATCH('Основной лист'!FXQ$7,'РП (ЛК 2.0)'!$E$17:$O$17,0)),0)</f>
        <v>0</v>
      </c>
      <c r="FXR8" s="878">
        <f>IFERROR(INDEX('РП (ЛК 2.0)'!$E$26:$O$26,1,MATCH('Основной лист'!FXR$7,'РП (ЛК 2.0)'!$E$17:$O$17,0)),0)</f>
        <v>0</v>
      </c>
      <c r="FXS8" s="878">
        <f>IFERROR(INDEX('РП (ЛК 2.0)'!$E$26:$O$26,1,MATCH('Основной лист'!FXS$7,'РП (ЛК 2.0)'!$E$17:$O$17,0)),0)</f>
        <v>0</v>
      </c>
      <c r="FXT8" s="878">
        <f>IFERROR(INDEX('РП (ЛК 2.0)'!$E$26:$O$26,1,MATCH('Основной лист'!FXT$7,'РП (ЛК 2.0)'!$E$17:$O$17,0)),0)</f>
        <v>0</v>
      </c>
      <c r="FXU8" s="878">
        <f>IFERROR(INDEX('РП (ЛК 2.0)'!$E$26:$O$26,1,MATCH('Основной лист'!FXU$7,'РП (ЛК 2.0)'!$E$17:$O$17,0)),0)</f>
        <v>0</v>
      </c>
      <c r="FXV8" s="878">
        <f>IFERROR(INDEX('РП (ЛК 2.0)'!$E$26:$O$26,1,MATCH('Основной лист'!FXV$7,'РП (ЛК 2.0)'!$E$17:$O$17,0)),0)</f>
        <v>0</v>
      </c>
      <c r="FXW8" s="878">
        <f>IFERROR(INDEX('РП (ЛК 2.0)'!$E$26:$O$26,1,MATCH('Основной лист'!FXW$7,'РП (ЛК 2.0)'!$E$17:$O$17,0)),0)</f>
        <v>0</v>
      </c>
      <c r="FXX8" s="878">
        <f>IFERROR(INDEX('РП (ЛК 2.0)'!$E$26:$O$26,1,MATCH('Основной лист'!FXX$7,'РП (ЛК 2.0)'!$E$17:$O$17,0)),0)</f>
        <v>0</v>
      </c>
      <c r="FXY8" s="878">
        <f>IFERROR(INDEX('РП (ЛК 2.0)'!$E$26:$O$26,1,MATCH('Основной лист'!FXY$7,'РП (ЛК 2.0)'!$E$17:$O$17,0)),0)</f>
        <v>0</v>
      </c>
      <c r="FXZ8" s="878">
        <f>IFERROR(INDEX('РП (ЛК 2.0)'!$E$26:$O$26,1,MATCH('Основной лист'!FXZ$7,'РП (ЛК 2.0)'!$E$17:$O$17,0)),0)</f>
        <v>0</v>
      </c>
      <c r="FYA8" s="878">
        <f>IFERROR(INDEX('РП (ЛК 2.0)'!$E$26:$O$26,1,MATCH('Основной лист'!FYA$7,'РП (ЛК 2.0)'!$E$17:$O$17,0)),0)</f>
        <v>0</v>
      </c>
      <c r="FYB8" s="878">
        <f>IFERROR(INDEX('РП (ЛК 2.0)'!$E$26:$O$26,1,MATCH('Основной лист'!FYB$7,'РП (ЛК 2.0)'!$E$17:$O$17,0)),0)</f>
        <v>0</v>
      </c>
      <c r="FYC8" s="878">
        <f>IFERROR(INDEX('РП (ЛК 2.0)'!$E$26:$O$26,1,MATCH('Основной лист'!FYC$7,'РП (ЛК 2.0)'!$E$17:$O$17,0)),0)</f>
        <v>0</v>
      </c>
      <c r="FYD8" s="878">
        <f>IFERROR(INDEX('РП (ЛК 2.0)'!$E$26:$O$26,1,MATCH('Основной лист'!FYD$7,'РП (ЛК 2.0)'!$E$17:$O$17,0)),0)</f>
        <v>0</v>
      </c>
      <c r="FYE8" s="878">
        <f>IFERROR(INDEX('РП (ЛК 2.0)'!$E$26:$O$26,1,MATCH('Основной лист'!FYE$7,'РП (ЛК 2.0)'!$E$17:$O$17,0)),0)</f>
        <v>0</v>
      </c>
      <c r="FYF8" s="878">
        <f>IFERROR(INDEX('РП (ЛК 2.0)'!$E$26:$O$26,1,MATCH('Основной лист'!FYF$7,'РП (ЛК 2.0)'!$E$17:$O$17,0)),0)</f>
        <v>0</v>
      </c>
      <c r="FYG8" s="878">
        <f>IFERROR(INDEX('РП (ЛК 2.0)'!$E$26:$O$26,1,MATCH('Основной лист'!FYG$7,'РП (ЛК 2.0)'!$E$17:$O$17,0)),0)</f>
        <v>0</v>
      </c>
      <c r="FYH8" s="878">
        <f>IFERROR(INDEX('РП (ЛК 2.0)'!$E$26:$O$26,1,MATCH('Основной лист'!FYH$7,'РП (ЛК 2.0)'!$E$17:$O$17,0)),0)</f>
        <v>0</v>
      </c>
      <c r="FYI8" s="878">
        <f>IFERROR(INDEX('РП (ЛК 2.0)'!$E$26:$O$26,1,MATCH('Основной лист'!FYI$7,'РП (ЛК 2.0)'!$E$17:$O$17,0)),0)</f>
        <v>0</v>
      </c>
      <c r="FYJ8" s="878">
        <f>IFERROR(INDEX('РП (ЛК 2.0)'!$E$26:$O$26,1,MATCH('Основной лист'!FYJ$7,'РП (ЛК 2.0)'!$E$17:$O$17,0)),0)</f>
        <v>0</v>
      </c>
      <c r="FYK8" s="878">
        <f>IFERROR(INDEX('РП (ЛК 2.0)'!$E$26:$O$26,1,MATCH('Основной лист'!FYK$7,'РП (ЛК 2.0)'!$E$17:$O$17,0)),0)</f>
        <v>0</v>
      </c>
      <c r="FYL8" s="878">
        <f>IFERROR(INDEX('РП (ЛК 2.0)'!$E$26:$O$26,1,MATCH('Основной лист'!FYL$7,'РП (ЛК 2.0)'!$E$17:$O$17,0)),0)</f>
        <v>0</v>
      </c>
      <c r="FYM8" s="878">
        <f>IFERROR(INDEX('РП (ЛК 2.0)'!$E$26:$O$26,1,MATCH('Основной лист'!FYM$7,'РП (ЛК 2.0)'!$E$17:$O$17,0)),0)</f>
        <v>0</v>
      </c>
      <c r="FYN8" s="878">
        <f>IFERROR(INDEX('РП (ЛК 2.0)'!$E$26:$O$26,1,MATCH('Основной лист'!FYN$7,'РП (ЛК 2.0)'!$E$17:$O$17,0)),0)</f>
        <v>0</v>
      </c>
      <c r="FYO8" s="878">
        <f>IFERROR(INDEX('РП (ЛК 2.0)'!$E$26:$O$26,1,MATCH('Основной лист'!FYO$7,'РП (ЛК 2.0)'!$E$17:$O$17,0)),0)</f>
        <v>0</v>
      </c>
      <c r="FYP8" s="878">
        <f>IFERROR(INDEX('РП (ЛК 2.0)'!$E$26:$O$26,1,MATCH('Основной лист'!FYP$7,'РП (ЛК 2.0)'!$E$17:$O$17,0)),0)</f>
        <v>0</v>
      </c>
      <c r="FYQ8" s="878">
        <f>IFERROR(INDEX('РП (ЛК 2.0)'!$E$26:$O$26,1,MATCH('Основной лист'!FYQ$7,'РП (ЛК 2.0)'!$E$17:$O$17,0)),0)</f>
        <v>0</v>
      </c>
      <c r="FYR8" s="878">
        <f>IFERROR(INDEX('РП (ЛК 2.0)'!$E$26:$O$26,1,MATCH('Основной лист'!FYR$7,'РП (ЛК 2.0)'!$E$17:$O$17,0)),0)</f>
        <v>0</v>
      </c>
      <c r="FYS8" s="878">
        <f>IFERROR(INDEX('РП (ЛК 2.0)'!$E$26:$O$26,1,MATCH('Основной лист'!FYS$7,'РП (ЛК 2.0)'!$E$17:$O$17,0)),0)</f>
        <v>0</v>
      </c>
      <c r="FYT8" s="878">
        <f>IFERROR(INDEX('РП (ЛК 2.0)'!$E$26:$O$26,1,MATCH('Основной лист'!FYT$7,'РП (ЛК 2.0)'!$E$17:$O$17,0)),0)</f>
        <v>0</v>
      </c>
      <c r="FYU8" s="878">
        <f>IFERROR(INDEX('РП (ЛК 2.0)'!$E$26:$O$26,1,MATCH('Основной лист'!FYU$7,'РП (ЛК 2.0)'!$E$17:$O$17,0)),0)</f>
        <v>0</v>
      </c>
      <c r="FYV8" s="878">
        <f>IFERROR(INDEX('РП (ЛК 2.0)'!$E$26:$O$26,1,MATCH('Основной лист'!FYV$7,'РП (ЛК 2.0)'!$E$17:$O$17,0)),0)</f>
        <v>0</v>
      </c>
      <c r="FYW8" s="878">
        <f>IFERROR(INDEX('РП (ЛК 2.0)'!$E$26:$O$26,1,MATCH('Основной лист'!FYW$7,'РП (ЛК 2.0)'!$E$17:$O$17,0)),0)</f>
        <v>0</v>
      </c>
      <c r="FYX8" s="878">
        <f>IFERROR(INDEX('РП (ЛК 2.0)'!$E$26:$O$26,1,MATCH('Основной лист'!FYX$7,'РП (ЛК 2.0)'!$E$17:$O$17,0)),0)</f>
        <v>0</v>
      </c>
      <c r="FYY8" s="878">
        <f>IFERROR(INDEX('РП (ЛК 2.0)'!$E$26:$O$26,1,MATCH('Основной лист'!FYY$7,'РП (ЛК 2.0)'!$E$17:$O$17,0)),0)</f>
        <v>0</v>
      </c>
      <c r="FYZ8" s="878">
        <f>IFERROR(INDEX('РП (ЛК 2.0)'!$E$26:$O$26,1,MATCH('Основной лист'!FYZ$7,'РП (ЛК 2.0)'!$E$17:$O$17,0)),0)</f>
        <v>0</v>
      </c>
      <c r="FZA8" s="878">
        <f>IFERROR(INDEX('РП (ЛК 2.0)'!$E$26:$O$26,1,MATCH('Основной лист'!FZA$7,'РП (ЛК 2.0)'!$E$17:$O$17,0)),0)</f>
        <v>0</v>
      </c>
      <c r="FZB8" s="878">
        <f>IFERROR(INDEX('РП (ЛК 2.0)'!$E$26:$O$26,1,MATCH('Основной лист'!FZB$7,'РП (ЛК 2.0)'!$E$17:$O$17,0)),0)</f>
        <v>0</v>
      </c>
      <c r="FZC8" s="878">
        <f>IFERROR(INDEX('РП (ЛК 2.0)'!$E$26:$O$26,1,MATCH('Основной лист'!FZC$7,'РП (ЛК 2.0)'!$E$17:$O$17,0)),0)</f>
        <v>0</v>
      </c>
      <c r="FZD8" s="878">
        <f>IFERROR(INDEX('РП (ЛК 2.0)'!$E$26:$O$26,1,MATCH('Основной лист'!FZD$7,'РП (ЛК 2.0)'!$E$17:$O$17,0)),0)</f>
        <v>0</v>
      </c>
      <c r="FZE8" s="878">
        <f>IFERROR(INDEX('РП (ЛК 2.0)'!$E$26:$O$26,1,MATCH('Основной лист'!FZE$7,'РП (ЛК 2.0)'!$E$17:$O$17,0)),0)</f>
        <v>0</v>
      </c>
      <c r="FZF8" s="878">
        <f>IFERROR(INDEX('РП (ЛК 2.0)'!$E$26:$O$26,1,MATCH('Основной лист'!FZF$7,'РП (ЛК 2.0)'!$E$17:$O$17,0)),0)</f>
        <v>0</v>
      </c>
      <c r="FZG8" s="878">
        <f>IFERROR(INDEX('РП (ЛК 2.0)'!$E$26:$O$26,1,MATCH('Основной лист'!FZG$7,'РП (ЛК 2.0)'!$E$17:$O$17,0)),0)</f>
        <v>0</v>
      </c>
      <c r="FZH8" s="878">
        <f>IFERROR(INDEX('РП (ЛК 2.0)'!$E$26:$O$26,1,MATCH('Основной лист'!FZH$7,'РП (ЛК 2.0)'!$E$17:$O$17,0)),0)</f>
        <v>0</v>
      </c>
      <c r="FZI8" s="878">
        <f>IFERROR(INDEX('РП (ЛК 2.0)'!$E$26:$O$26,1,MATCH('Основной лист'!FZI$7,'РП (ЛК 2.0)'!$E$17:$O$17,0)),0)</f>
        <v>0</v>
      </c>
      <c r="FZJ8" s="878">
        <f>IFERROR(INDEX('РП (ЛК 2.0)'!$E$26:$O$26,1,MATCH('Основной лист'!FZJ$7,'РП (ЛК 2.0)'!$E$17:$O$17,0)),0)</f>
        <v>0</v>
      </c>
      <c r="FZK8" s="878">
        <f>IFERROR(INDEX('РП (ЛК 2.0)'!$E$26:$O$26,1,MATCH('Основной лист'!FZK$7,'РП (ЛК 2.0)'!$E$17:$O$17,0)),0)</f>
        <v>0</v>
      </c>
      <c r="FZL8" s="878">
        <f>IFERROR(INDEX('РП (ЛК 2.0)'!$E$26:$O$26,1,MATCH('Основной лист'!FZL$7,'РП (ЛК 2.0)'!$E$17:$O$17,0)),0)</f>
        <v>0</v>
      </c>
      <c r="FZM8" s="878">
        <f>IFERROR(INDEX('РП (ЛК 2.0)'!$E$26:$O$26,1,MATCH('Основной лист'!FZM$7,'РП (ЛК 2.0)'!$E$17:$O$17,0)),0)</f>
        <v>0</v>
      </c>
      <c r="FZN8" s="878">
        <f>IFERROR(INDEX('РП (ЛК 2.0)'!$E$26:$O$26,1,MATCH('Основной лист'!FZN$7,'РП (ЛК 2.0)'!$E$17:$O$17,0)),0)</f>
        <v>0</v>
      </c>
      <c r="FZO8" s="878">
        <f>IFERROR(INDEX('РП (ЛК 2.0)'!$E$26:$O$26,1,MATCH('Основной лист'!FZO$7,'РП (ЛК 2.0)'!$E$17:$O$17,0)),0)</f>
        <v>0</v>
      </c>
      <c r="FZP8" s="878">
        <f>IFERROR(INDEX('РП (ЛК 2.0)'!$E$26:$O$26,1,MATCH('Основной лист'!FZP$7,'РП (ЛК 2.0)'!$E$17:$O$17,0)),0)</f>
        <v>0</v>
      </c>
      <c r="FZQ8" s="878">
        <f>IFERROR(INDEX('РП (ЛК 2.0)'!$E$26:$O$26,1,MATCH('Основной лист'!FZQ$7,'РП (ЛК 2.0)'!$E$17:$O$17,0)),0)</f>
        <v>0</v>
      </c>
      <c r="FZR8" s="878">
        <f>IFERROR(INDEX('РП (ЛК 2.0)'!$E$26:$O$26,1,MATCH('Основной лист'!FZR$7,'РП (ЛК 2.0)'!$E$17:$O$17,0)),0)</f>
        <v>0</v>
      </c>
      <c r="FZS8" s="878">
        <f>IFERROR(INDEX('РП (ЛК 2.0)'!$E$26:$O$26,1,MATCH('Основной лист'!FZS$7,'РП (ЛК 2.0)'!$E$17:$O$17,0)),0)</f>
        <v>0</v>
      </c>
      <c r="FZT8" s="878">
        <f>IFERROR(INDEX('РП (ЛК 2.0)'!$E$26:$O$26,1,MATCH('Основной лист'!FZT$7,'РП (ЛК 2.0)'!$E$17:$O$17,0)),0)</f>
        <v>0</v>
      </c>
      <c r="FZU8" s="878">
        <f>IFERROR(INDEX('РП (ЛК 2.0)'!$E$26:$O$26,1,MATCH('Основной лист'!FZU$7,'РП (ЛК 2.0)'!$E$17:$O$17,0)),0)</f>
        <v>0</v>
      </c>
      <c r="FZV8" s="878">
        <f>IFERROR(INDEX('РП (ЛК 2.0)'!$E$26:$O$26,1,MATCH('Основной лист'!FZV$7,'РП (ЛК 2.0)'!$E$17:$O$17,0)),0)</f>
        <v>0</v>
      </c>
      <c r="FZW8" s="878">
        <f>IFERROR(INDEX('РП (ЛК 2.0)'!$E$26:$O$26,1,MATCH('Основной лист'!FZW$7,'РП (ЛК 2.0)'!$E$17:$O$17,0)),0)</f>
        <v>0</v>
      </c>
      <c r="FZX8" s="878">
        <f>IFERROR(INDEX('РП (ЛК 2.0)'!$E$26:$O$26,1,MATCH('Основной лист'!FZX$7,'РП (ЛК 2.0)'!$E$17:$O$17,0)),0)</f>
        <v>0</v>
      </c>
      <c r="FZY8" s="878">
        <f>IFERROR(INDEX('РП (ЛК 2.0)'!$E$26:$O$26,1,MATCH('Основной лист'!FZY$7,'РП (ЛК 2.0)'!$E$17:$O$17,0)),0)</f>
        <v>0</v>
      </c>
      <c r="FZZ8" s="878">
        <f>IFERROR(INDEX('РП (ЛК 2.0)'!$E$26:$O$26,1,MATCH('Основной лист'!FZZ$7,'РП (ЛК 2.0)'!$E$17:$O$17,0)),0)</f>
        <v>0</v>
      </c>
      <c r="GAA8" s="878">
        <f>IFERROR(INDEX('РП (ЛК 2.0)'!$E$26:$O$26,1,MATCH('Основной лист'!GAA$7,'РП (ЛК 2.0)'!$E$17:$O$17,0)),0)</f>
        <v>0</v>
      </c>
      <c r="GAB8" s="878">
        <f>IFERROR(INDEX('РП (ЛК 2.0)'!$E$26:$O$26,1,MATCH('Основной лист'!GAB$7,'РП (ЛК 2.0)'!$E$17:$O$17,0)),0)</f>
        <v>0</v>
      </c>
      <c r="GAC8" s="878">
        <f>IFERROR(INDEX('РП (ЛК 2.0)'!$E$26:$O$26,1,MATCH('Основной лист'!GAC$7,'РП (ЛК 2.0)'!$E$17:$O$17,0)),0)</f>
        <v>0</v>
      </c>
      <c r="GAD8" s="878">
        <f>IFERROR(INDEX('РП (ЛК 2.0)'!$E$26:$O$26,1,MATCH('Основной лист'!GAD$7,'РП (ЛК 2.0)'!$E$17:$O$17,0)),0)</f>
        <v>0</v>
      </c>
      <c r="GAE8" s="878">
        <f>IFERROR(INDEX('РП (ЛК 2.0)'!$E$26:$O$26,1,MATCH('Основной лист'!GAE$7,'РП (ЛК 2.0)'!$E$17:$O$17,0)),0)</f>
        <v>0</v>
      </c>
      <c r="GAF8" s="878">
        <f>IFERROR(INDEX('РП (ЛК 2.0)'!$E$26:$O$26,1,MATCH('Основной лист'!GAF$7,'РП (ЛК 2.0)'!$E$17:$O$17,0)),0)</f>
        <v>0</v>
      </c>
      <c r="GAG8" s="878">
        <f>IFERROR(INDEX('РП (ЛК 2.0)'!$E$26:$O$26,1,MATCH('Основной лист'!GAG$7,'РП (ЛК 2.0)'!$E$17:$O$17,0)),0)</f>
        <v>0</v>
      </c>
      <c r="GAH8" s="878">
        <f>IFERROR(INDEX('РП (ЛК 2.0)'!$E$26:$O$26,1,MATCH('Основной лист'!GAH$7,'РП (ЛК 2.0)'!$E$17:$O$17,0)),0)</f>
        <v>0</v>
      </c>
      <c r="GAI8" s="878">
        <f>IFERROR(INDEX('РП (ЛК 2.0)'!$E$26:$O$26,1,MATCH('Основной лист'!GAI$7,'РП (ЛК 2.0)'!$E$17:$O$17,0)),0)</f>
        <v>0</v>
      </c>
      <c r="GAJ8" s="878">
        <f>IFERROR(INDEX('РП (ЛК 2.0)'!$E$26:$O$26,1,MATCH('Основной лист'!GAJ$7,'РП (ЛК 2.0)'!$E$17:$O$17,0)),0)</f>
        <v>0</v>
      </c>
      <c r="GAK8" s="878">
        <f>IFERROR(INDEX('РП (ЛК 2.0)'!$E$26:$O$26,1,MATCH('Основной лист'!GAK$7,'РП (ЛК 2.0)'!$E$17:$O$17,0)),0)</f>
        <v>0</v>
      </c>
      <c r="GAL8" s="878">
        <f>IFERROR(INDEX('РП (ЛК 2.0)'!$E$26:$O$26,1,MATCH('Основной лист'!GAL$7,'РП (ЛК 2.0)'!$E$17:$O$17,0)),0)</f>
        <v>0</v>
      </c>
      <c r="GAM8" s="878">
        <f>IFERROR(INDEX('РП (ЛК 2.0)'!$E$26:$O$26,1,MATCH('Основной лист'!GAM$7,'РП (ЛК 2.0)'!$E$17:$O$17,0)),0)</f>
        <v>0</v>
      </c>
      <c r="GAN8" s="878">
        <f>IFERROR(INDEX('РП (ЛК 2.0)'!$E$26:$O$26,1,MATCH('Основной лист'!GAN$7,'РП (ЛК 2.0)'!$E$17:$O$17,0)),0)</f>
        <v>0</v>
      </c>
      <c r="GAO8" s="878">
        <f>IFERROR(INDEX('РП (ЛК 2.0)'!$E$26:$O$26,1,MATCH('Основной лист'!GAO$7,'РП (ЛК 2.0)'!$E$17:$O$17,0)),0)</f>
        <v>0</v>
      </c>
      <c r="GAP8" s="878">
        <f>IFERROR(INDEX('РП (ЛК 2.0)'!$E$26:$O$26,1,MATCH('Основной лист'!GAP$7,'РП (ЛК 2.0)'!$E$17:$O$17,0)),0)</f>
        <v>0</v>
      </c>
      <c r="GAQ8" s="878">
        <f>IFERROR(INDEX('РП (ЛК 2.0)'!$E$26:$O$26,1,MATCH('Основной лист'!GAQ$7,'РП (ЛК 2.0)'!$E$17:$O$17,0)),0)</f>
        <v>0</v>
      </c>
      <c r="GAR8" s="878">
        <f>IFERROR(INDEX('РП (ЛК 2.0)'!$E$26:$O$26,1,MATCH('Основной лист'!GAR$7,'РП (ЛК 2.0)'!$E$17:$O$17,0)),0)</f>
        <v>0</v>
      </c>
      <c r="GAS8" s="878">
        <f>IFERROR(INDEX('РП (ЛК 2.0)'!$E$26:$O$26,1,MATCH('Основной лист'!GAS$7,'РП (ЛК 2.0)'!$E$17:$O$17,0)),0)</f>
        <v>0</v>
      </c>
      <c r="GAT8" s="878">
        <f>IFERROR(INDEX('РП (ЛК 2.0)'!$E$26:$O$26,1,MATCH('Основной лист'!GAT$7,'РП (ЛК 2.0)'!$E$17:$O$17,0)),0)</f>
        <v>0</v>
      </c>
      <c r="GAU8" s="878">
        <f>IFERROR(INDEX('РП (ЛК 2.0)'!$E$26:$O$26,1,MATCH('Основной лист'!GAU$7,'РП (ЛК 2.0)'!$E$17:$O$17,0)),0)</f>
        <v>0</v>
      </c>
      <c r="GAV8" s="878">
        <f>IFERROR(INDEX('РП (ЛК 2.0)'!$E$26:$O$26,1,MATCH('Основной лист'!GAV$7,'РП (ЛК 2.0)'!$E$17:$O$17,0)),0)</f>
        <v>0</v>
      </c>
      <c r="GAW8" s="878">
        <f>IFERROR(INDEX('РП (ЛК 2.0)'!$E$26:$O$26,1,MATCH('Основной лист'!GAW$7,'РП (ЛК 2.0)'!$E$17:$O$17,0)),0)</f>
        <v>0</v>
      </c>
      <c r="GAX8" s="878">
        <f>IFERROR(INDEX('РП (ЛК 2.0)'!$E$26:$O$26,1,MATCH('Основной лист'!GAX$7,'РП (ЛК 2.0)'!$E$17:$O$17,0)),0)</f>
        <v>0</v>
      </c>
      <c r="GAY8" s="878">
        <f>IFERROR(INDEX('РП (ЛК 2.0)'!$E$26:$O$26,1,MATCH('Основной лист'!GAY$7,'РП (ЛК 2.0)'!$E$17:$O$17,0)),0)</f>
        <v>0</v>
      </c>
      <c r="GAZ8" s="878">
        <f>IFERROR(INDEX('РП (ЛК 2.0)'!$E$26:$O$26,1,MATCH('Основной лист'!GAZ$7,'РП (ЛК 2.0)'!$E$17:$O$17,0)),0)</f>
        <v>0</v>
      </c>
      <c r="GBA8" s="878">
        <f>IFERROR(INDEX('РП (ЛК 2.0)'!$E$26:$O$26,1,MATCH('Основной лист'!GBA$7,'РП (ЛК 2.0)'!$E$17:$O$17,0)),0)</f>
        <v>0</v>
      </c>
      <c r="GBB8" s="878">
        <f>IFERROR(INDEX('РП (ЛК 2.0)'!$E$26:$O$26,1,MATCH('Основной лист'!GBB$7,'РП (ЛК 2.0)'!$E$17:$O$17,0)),0)</f>
        <v>0</v>
      </c>
      <c r="GBC8" s="878">
        <f>IFERROR(INDEX('РП (ЛК 2.0)'!$E$26:$O$26,1,MATCH('Основной лист'!GBC$7,'РП (ЛК 2.0)'!$E$17:$O$17,0)),0)</f>
        <v>0</v>
      </c>
      <c r="GBD8" s="878">
        <f>IFERROR(INDEX('РП (ЛК 2.0)'!$E$26:$O$26,1,MATCH('Основной лист'!GBD$7,'РП (ЛК 2.0)'!$E$17:$O$17,0)),0)</f>
        <v>0</v>
      </c>
      <c r="GBE8" s="878">
        <f>IFERROR(INDEX('РП (ЛК 2.0)'!$E$26:$O$26,1,MATCH('Основной лист'!GBE$7,'РП (ЛК 2.0)'!$E$17:$O$17,0)),0)</f>
        <v>0</v>
      </c>
      <c r="GBF8" s="878">
        <f>IFERROR(INDEX('РП (ЛК 2.0)'!$E$26:$O$26,1,MATCH('Основной лист'!GBF$7,'РП (ЛК 2.0)'!$E$17:$O$17,0)),0)</f>
        <v>0</v>
      </c>
      <c r="GBG8" s="878">
        <f>IFERROR(INDEX('РП (ЛК 2.0)'!$E$26:$O$26,1,MATCH('Основной лист'!GBG$7,'РП (ЛК 2.0)'!$E$17:$O$17,0)),0)</f>
        <v>0</v>
      </c>
      <c r="GBH8" s="878">
        <f>IFERROR(INDEX('РП (ЛК 2.0)'!$E$26:$O$26,1,MATCH('Основной лист'!GBH$7,'РП (ЛК 2.0)'!$E$17:$O$17,0)),0)</f>
        <v>0</v>
      </c>
      <c r="GBI8" s="878">
        <f>IFERROR(INDEX('РП (ЛК 2.0)'!$E$26:$O$26,1,MATCH('Основной лист'!GBI$7,'РП (ЛК 2.0)'!$E$17:$O$17,0)),0)</f>
        <v>0</v>
      </c>
      <c r="GBJ8" s="878">
        <f>IFERROR(INDEX('РП (ЛК 2.0)'!$E$26:$O$26,1,MATCH('Основной лист'!GBJ$7,'РП (ЛК 2.0)'!$E$17:$O$17,0)),0)</f>
        <v>0</v>
      </c>
      <c r="GBK8" s="878">
        <f>IFERROR(INDEX('РП (ЛК 2.0)'!$E$26:$O$26,1,MATCH('Основной лист'!GBK$7,'РП (ЛК 2.0)'!$E$17:$O$17,0)),0)</f>
        <v>0</v>
      </c>
      <c r="GBL8" s="878">
        <f>IFERROR(INDEX('РП (ЛК 2.0)'!$E$26:$O$26,1,MATCH('Основной лист'!GBL$7,'РП (ЛК 2.0)'!$E$17:$O$17,0)),0)</f>
        <v>0</v>
      </c>
      <c r="GBM8" s="878">
        <f>IFERROR(INDEX('РП (ЛК 2.0)'!$E$26:$O$26,1,MATCH('Основной лист'!GBM$7,'РП (ЛК 2.0)'!$E$17:$O$17,0)),0)</f>
        <v>0</v>
      </c>
      <c r="GBN8" s="878">
        <f>IFERROR(INDEX('РП (ЛК 2.0)'!$E$26:$O$26,1,MATCH('Основной лист'!GBN$7,'РП (ЛК 2.0)'!$E$17:$O$17,0)),0)</f>
        <v>0</v>
      </c>
      <c r="GBO8" s="878">
        <f>IFERROR(INDEX('РП (ЛК 2.0)'!$E$26:$O$26,1,MATCH('Основной лист'!GBO$7,'РП (ЛК 2.0)'!$E$17:$O$17,0)),0)</f>
        <v>0</v>
      </c>
      <c r="GBP8" s="878">
        <f>IFERROR(INDEX('РП (ЛК 2.0)'!$E$26:$O$26,1,MATCH('Основной лист'!GBP$7,'РП (ЛК 2.0)'!$E$17:$O$17,0)),0)</f>
        <v>0</v>
      </c>
      <c r="GBQ8" s="878">
        <f>IFERROR(INDEX('РП (ЛК 2.0)'!$E$26:$O$26,1,MATCH('Основной лист'!GBQ$7,'РП (ЛК 2.0)'!$E$17:$O$17,0)),0)</f>
        <v>0</v>
      </c>
      <c r="GBR8" s="878">
        <f>IFERROR(INDEX('РП (ЛК 2.0)'!$E$26:$O$26,1,MATCH('Основной лист'!GBR$7,'РП (ЛК 2.0)'!$E$17:$O$17,0)),0)</f>
        <v>0</v>
      </c>
      <c r="GBS8" s="878">
        <f>IFERROR(INDEX('РП (ЛК 2.0)'!$E$26:$O$26,1,MATCH('Основной лист'!GBS$7,'РП (ЛК 2.0)'!$E$17:$O$17,0)),0)</f>
        <v>0</v>
      </c>
      <c r="GBT8" s="878">
        <f>IFERROR(INDEX('РП (ЛК 2.0)'!$E$26:$O$26,1,MATCH('Основной лист'!GBT$7,'РП (ЛК 2.0)'!$E$17:$O$17,0)),0)</f>
        <v>0</v>
      </c>
      <c r="GBU8" s="878">
        <f>IFERROR(INDEX('РП (ЛК 2.0)'!$E$26:$O$26,1,MATCH('Основной лист'!GBU$7,'РП (ЛК 2.0)'!$E$17:$O$17,0)),0)</f>
        <v>0</v>
      </c>
      <c r="GBV8" s="878">
        <f>IFERROR(INDEX('РП (ЛК 2.0)'!$E$26:$O$26,1,MATCH('Основной лист'!GBV$7,'РП (ЛК 2.0)'!$E$17:$O$17,0)),0)</f>
        <v>0</v>
      </c>
      <c r="GBW8" s="878">
        <f>IFERROR(INDEX('РП (ЛК 2.0)'!$E$26:$O$26,1,MATCH('Основной лист'!GBW$7,'РП (ЛК 2.0)'!$E$17:$O$17,0)),0)</f>
        <v>0</v>
      </c>
      <c r="GBX8" s="878">
        <f>IFERROR(INDEX('РП (ЛК 2.0)'!$E$26:$O$26,1,MATCH('Основной лист'!GBX$7,'РП (ЛК 2.0)'!$E$17:$O$17,0)),0)</f>
        <v>0</v>
      </c>
      <c r="GBY8" s="878">
        <f>IFERROR(INDEX('РП (ЛК 2.0)'!$E$26:$O$26,1,MATCH('Основной лист'!GBY$7,'РП (ЛК 2.0)'!$E$17:$O$17,0)),0)</f>
        <v>0</v>
      </c>
      <c r="GBZ8" s="878">
        <f>IFERROR(INDEX('РП (ЛК 2.0)'!$E$26:$O$26,1,MATCH('Основной лист'!GBZ$7,'РП (ЛК 2.0)'!$E$17:$O$17,0)),0)</f>
        <v>0</v>
      </c>
      <c r="GCA8" s="878">
        <f>IFERROR(INDEX('РП (ЛК 2.0)'!$E$26:$O$26,1,MATCH('Основной лист'!GCA$7,'РП (ЛК 2.0)'!$E$17:$O$17,0)),0)</f>
        <v>0</v>
      </c>
      <c r="GCB8" s="878">
        <f>IFERROR(INDEX('РП (ЛК 2.0)'!$E$26:$O$26,1,MATCH('Основной лист'!GCB$7,'РП (ЛК 2.0)'!$E$17:$O$17,0)),0)</f>
        <v>0</v>
      </c>
      <c r="GCC8" s="878">
        <f>IFERROR(INDEX('РП (ЛК 2.0)'!$E$26:$O$26,1,MATCH('Основной лист'!GCC$7,'РП (ЛК 2.0)'!$E$17:$O$17,0)),0)</f>
        <v>0</v>
      </c>
      <c r="GCD8" s="878">
        <f>IFERROR(INDEX('РП (ЛК 2.0)'!$E$26:$O$26,1,MATCH('Основной лист'!GCD$7,'РП (ЛК 2.0)'!$E$17:$O$17,0)),0)</f>
        <v>0</v>
      </c>
      <c r="GCE8" s="878">
        <f>IFERROR(INDEX('РП (ЛК 2.0)'!$E$26:$O$26,1,MATCH('Основной лист'!GCE$7,'РП (ЛК 2.0)'!$E$17:$O$17,0)),0)</f>
        <v>0</v>
      </c>
      <c r="GCF8" s="878">
        <f>IFERROR(INDEX('РП (ЛК 2.0)'!$E$26:$O$26,1,MATCH('Основной лист'!GCF$7,'РП (ЛК 2.0)'!$E$17:$O$17,0)),0)</f>
        <v>0</v>
      </c>
      <c r="GCG8" s="878">
        <f>IFERROR(INDEX('РП (ЛК 2.0)'!$E$26:$O$26,1,MATCH('Основной лист'!GCG$7,'РП (ЛК 2.0)'!$E$17:$O$17,0)),0)</f>
        <v>0</v>
      </c>
      <c r="GCH8" s="878">
        <f>IFERROR(INDEX('РП (ЛК 2.0)'!$E$26:$O$26,1,MATCH('Основной лист'!GCH$7,'РП (ЛК 2.0)'!$E$17:$O$17,0)),0)</f>
        <v>0</v>
      </c>
      <c r="GCI8" s="878">
        <f>IFERROR(INDEX('РП (ЛК 2.0)'!$E$26:$O$26,1,MATCH('Основной лист'!GCI$7,'РП (ЛК 2.0)'!$E$17:$O$17,0)),0)</f>
        <v>0</v>
      </c>
      <c r="GCJ8" s="878">
        <f>IFERROR(INDEX('РП (ЛК 2.0)'!$E$26:$O$26,1,MATCH('Основной лист'!GCJ$7,'РП (ЛК 2.0)'!$E$17:$O$17,0)),0)</f>
        <v>0</v>
      </c>
      <c r="GCK8" s="878">
        <f>IFERROR(INDEX('РП (ЛК 2.0)'!$E$26:$O$26,1,MATCH('Основной лист'!GCK$7,'РП (ЛК 2.0)'!$E$17:$O$17,0)),0)</f>
        <v>0</v>
      </c>
      <c r="GCL8" s="878">
        <f>IFERROR(INDEX('РП (ЛК 2.0)'!$E$26:$O$26,1,MATCH('Основной лист'!GCL$7,'РП (ЛК 2.0)'!$E$17:$O$17,0)),0)</f>
        <v>0</v>
      </c>
      <c r="GCM8" s="878">
        <f>IFERROR(INDEX('РП (ЛК 2.0)'!$E$26:$O$26,1,MATCH('Основной лист'!GCM$7,'РП (ЛК 2.0)'!$E$17:$O$17,0)),0)</f>
        <v>0</v>
      </c>
      <c r="GCN8" s="878">
        <f>IFERROR(INDEX('РП (ЛК 2.0)'!$E$26:$O$26,1,MATCH('Основной лист'!GCN$7,'РП (ЛК 2.0)'!$E$17:$O$17,0)),0)</f>
        <v>0</v>
      </c>
      <c r="GCO8" s="878">
        <f>IFERROR(INDEX('РП (ЛК 2.0)'!$E$26:$O$26,1,MATCH('Основной лист'!GCO$7,'РП (ЛК 2.0)'!$E$17:$O$17,0)),0)</f>
        <v>0</v>
      </c>
      <c r="GCP8" s="878">
        <f>IFERROR(INDEX('РП (ЛК 2.0)'!$E$26:$O$26,1,MATCH('Основной лист'!GCP$7,'РП (ЛК 2.0)'!$E$17:$O$17,0)),0)</f>
        <v>0</v>
      </c>
      <c r="GCQ8" s="878">
        <f>IFERROR(INDEX('РП (ЛК 2.0)'!$E$26:$O$26,1,MATCH('Основной лист'!GCQ$7,'РП (ЛК 2.0)'!$E$17:$O$17,0)),0)</f>
        <v>0</v>
      </c>
      <c r="GCR8" s="878">
        <f>IFERROR(INDEX('РП (ЛК 2.0)'!$E$26:$O$26,1,MATCH('Основной лист'!GCR$7,'РП (ЛК 2.0)'!$E$17:$O$17,0)),0)</f>
        <v>0</v>
      </c>
      <c r="GCS8" s="878">
        <f>IFERROR(INDEX('РП (ЛК 2.0)'!$E$26:$O$26,1,MATCH('Основной лист'!GCS$7,'РП (ЛК 2.0)'!$E$17:$O$17,0)),0)</f>
        <v>0</v>
      </c>
      <c r="GCT8" s="878">
        <f>IFERROR(INDEX('РП (ЛК 2.0)'!$E$26:$O$26,1,MATCH('Основной лист'!GCT$7,'РП (ЛК 2.0)'!$E$17:$O$17,0)),0)</f>
        <v>0</v>
      </c>
      <c r="GCU8" s="878">
        <f>IFERROR(INDEX('РП (ЛК 2.0)'!$E$26:$O$26,1,MATCH('Основной лист'!GCU$7,'РП (ЛК 2.0)'!$E$17:$O$17,0)),0)</f>
        <v>0</v>
      </c>
      <c r="GCV8" s="878">
        <f>IFERROR(INDEX('РП (ЛК 2.0)'!$E$26:$O$26,1,MATCH('Основной лист'!GCV$7,'РП (ЛК 2.0)'!$E$17:$O$17,0)),0)</f>
        <v>0</v>
      </c>
      <c r="GCW8" s="878">
        <f>IFERROR(INDEX('РП (ЛК 2.0)'!$E$26:$O$26,1,MATCH('Основной лист'!GCW$7,'РП (ЛК 2.0)'!$E$17:$O$17,0)),0)</f>
        <v>0</v>
      </c>
      <c r="GCX8" s="878">
        <f>IFERROR(INDEX('РП (ЛК 2.0)'!$E$26:$O$26,1,MATCH('Основной лист'!GCX$7,'РП (ЛК 2.0)'!$E$17:$O$17,0)),0)</f>
        <v>0</v>
      </c>
      <c r="GCY8" s="878">
        <f>IFERROR(INDEX('РП (ЛК 2.0)'!$E$26:$O$26,1,MATCH('Основной лист'!GCY$7,'РП (ЛК 2.0)'!$E$17:$O$17,0)),0)</f>
        <v>0</v>
      </c>
      <c r="GCZ8" s="878">
        <f>IFERROR(INDEX('РП (ЛК 2.0)'!$E$26:$O$26,1,MATCH('Основной лист'!GCZ$7,'РП (ЛК 2.0)'!$E$17:$O$17,0)),0)</f>
        <v>0</v>
      </c>
      <c r="GDA8" s="878">
        <f>IFERROR(INDEX('РП (ЛК 2.0)'!$E$26:$O$26,1,MATCH('Основной лист'!GDA$7,'РП (ЛК 2.0)'!$E$17:$O$17,0)),0)</f>
        <v>0</v>
      </c>
      <c r="GDB8" s="878">
        <f>IFERROR(INDEX('РП (ЛК 2.0)'!$E$26:$O$26,1,MATCH('Основной лист'!GDB$7,'РП (ЛК 2.0)'!$E$17:$O$17,0)),0)</f>
        <v>0</v>
      </c>
      <c r="GDC8" s="878">
        <f>IFERROR(INDEX('РП (ЛК 2.0)'!$E$26:$O$26,1,MATCH('Основной лист'!GDC$7,'РП (ЛК 2.0)'!$E$17:$O$17,0)),0)</f>
        <v>0</v>
      </c>
      <c r="GDD8" s="878">
        <f>IFERROR(INDEX('РП (ЛК 2.0)'!$E$26:$O$26,1,MATCH('Основной лист'!GDD$7,'РП (ЛК 2.0)'!$E$17:$O$17,0)),0)</f>
        <v>0</v>
      </c>
      <c r="GDE8" s="878">
        <f>IFERROR(INDEX('РП (ЛК 2.0)'!$E$26:$O$26,1,MATCH('Основной лист'!GDE$7,'РП (ЛК 2.0)'!$E$17:$O$17,0)),0)</f>
        <v>0</v>
      </c>
      <c r="GDF8" s="878">
        <f>IFERROR(INDEX('РП (ЛК 2.0)'!$E$26:$O$26,1,MATCH('Основной лист'!GDF$7,'РП (ЛК 2.0)'!$E$17:$O$17,0)),0)</f>
        <v>0</v>
      </c>
      <c r="GDG8" s="878">
        <f>IFERROR(INDEX('РП (ЛК 2.0)'!$E$26:$O$26,1,MATCH('Основной лист'!GDG$7,'РП (ЛК 2.0)'!$E$17:$O$17,0)),0)</f>
        <v>0</v>
      </c>
      <c r="GDH8" s="878">
        <f>IFERROR(INDEX('РП (ЛК 2.0)'!$E$26:$O$26,1,MATCH('Основной лист'!GDH$7,'РП (ЛК 2.0)'!$E$17:$O$17,0)),0)</f>
        <v>0</v>
      </c>
      <c r="GDI8" s="878">
        <f>IFERROR(INDEX('РП (ЛК 2.0)'!$E$26:$O$26,1,MATCH('Основной лист'!GDI$7,'РП (ЛК 2.0)'!$E$17:$O$17,0)),0)</f>
        <v>0</v>
      </c>
      <c r="GDJ8" s="878">
        <f>IFERROR(INDEX('РП (ЛК 2.0)'!$E$26:$O$26,1,MATCH('Основной лист'!GDJ$7,'РП (ЛК 2.0)'!$E$17:$O$17,0)),0)</f>
        <v>0</v>
      </c>
      <c r="GDK8" s="878">
        <f>IFERROR(INDEX('РП (ЛК 2.0)'!$E$26:$O$26,1,MATCH('Основной лист'!GDK$7,'РП (ЛК 2.0)'!$E$17:$O$17,0)),0)</f>
        <v>0</v>
      </c>
      <c r="GDL8" s="878">
        <f>IFERROR(INDEX('РП (ЛК 2.0)'!$E$26:$O$26,1,MATCH('Основной лист'!GDL$7,'РП (ЛК 2.0)'!$E$17:$O$17,0)),0)</f>
        <v>0</v>
      </c>
      <c r="GDM8" s="878">
        <f>IFERROR(INDEX('РП (ЛК 2.0)'!$E$26:$O$26,1,MATCH('Основной лист'!GDM$7,'РП (ЛК 2.0)'!$E$17:$O$17,0)),0)</f>
        <v>0</v>
      </c>
      <c r="GDN8" s="878">
        <f>IFERROR(INDEX('РП (ЛК 2.0)'!$E$26:$O$26,1,MATCH('Основной лист'!GDN$7,'РП (ЛК 2.0)'!$E$17:$O$17,0)),0)</f>
        <v>0</v>
      </c>
      <c r="GDO8" s="878">
        <f>IFERROR(INDEX('РП (ЛК 2.0)'!$E$26:$O$26,1,MATCH('Основной лист'!GDO$7,'РП (ЛК 2.0)'!$E$17:$O$17,0)),0)</f>
        <v>0</v>
      </c>
      <c r="GDP8" s="878">
        <f>IFERROR(INDEX('РП (ЛК 2.0)'!$E$26:$O$26,1,MATCH('Основной лист'!GDP$7,'РП (ЛК 2.0)'!$E$17:$O$17,0)),0)</f>
        <v>0</v>
      </c>
      <c r="GDQ8" s="878">
        <f>IFERROR(INDEX('РП (ЛК 2.0)'!$E$26:$O$26,1,MATCH('Основной лист'!GDQ$7,'РП (ЛК 2.0)'!$E$17:$O$17,0)),0)</f>
        <v>0</v>
      </c>
      <c r="GDR8" s="878">
        <f>IFERROR(INDEX('РП (ЛК 2.0)'!$E$26:$O$26,1,MATCH('Основной лист'!GDR$7,'РП (ЛК 2.0)'!$E$17:$O$17,0)),0)</f>
        <v>0</v>
      </c>
      <c r="GDS8" s="878">
        <f>IFERROR(INDEX('РП (ЛК 2.0)'!$E$26:$O$26,1,MATCH('Основной лист'!GDS$7,'РП (ЛК 2.0)'!$E$17:$O$17,0)),0)</f>
        <v>0</v>
      </c>
      <c r="GDT8" s="878">
        <f>IFERROR(INDEX('РП (ЛК 2.0)'!$E$26:$O$26,1,MATCH('Основной лист'!GDT$7,'РП (ЛК 2.0)'!$E$17:$O$17,0)),0)</f>
        <v>0</v>
      </c>
      <c r="GDU8" s="878">
        <f>IFERROR(INDEX('РП (ЛК 2.0)'!$E$26:$O$26,1,MATCH('Основной лист'!GDU$7,'РП (ЛК 2.0)'!$E$17:$O$17,0)),0)</f>
        <v>0</v>
      </c>
      <c r="GDV8" s="878">
        <f>IFERROR(INDEX('РП (ЛК 2.0)'!$E$26:$O$26,1,MATCH('Основной лист'!GDV$7,'РП (ЛК 2.0)'!$E$17:$O$17,0)),0)</f>
        <v>0</v>
      </c>
      <c r="GDW8" s="878">
        <f>IFERROR(INDEX('РП (ЛК 2.0)'!$E$26:$O$26,1,MATCH('Основной лист'!GDW$7,'РП (ЛК 2.0)'!$E$17:$O$17,0)),0)</f>
        <v>0</v>
      </c>
      <c r="GDX8" s="878">
        <f>IFERROR(INDEX('РП (ЛК 2.0)'!$E$26:$O$26,1,MATCH('Основной лист'!GDX$7,'РП (ЛК 2.0)'!$E$17:$O$17,0)),0)</f>
        <v>0</v>
      </c>
      <c r="GDY8" s="878">
        <f>IFERROR(INDEX('РП (ЛК 2.0)'!$E$26:$O$26,1,MATCH('Основной лист'!GDY$7,'РП (ЛК 2.0)'!$E$17:$O$17,0)),0)</f>
        <v>0</v>
      </c>
      <c r="GDZ8" s="878">
        <f>IFERROR(INDEX('РП (ЛК 2.0)'!$E$26:$O$26,1,MATCH('Основной лист'!GDZ$7,'РП (ЛК 2.0)'!$E$17:$O$17,0)),0)</f>
        <v>0</v>
      </c>
      <c r="GEA8" s="878">
        <f>IFERROR(INDEX('РП (ЛК 2.0)'!$E$26:$O$26,1,MATCH('Основной лист'!GEA$7,'РП (ЛК 2.0)'!$E$17:$O$17,0)),0)</f>
        <v>0</v>
      </c>
      <c r="GEB8" s="878">
        <f>IFERROR(INDEX('РП (ЛК 2.0)'!$E$26:$O$26,1,MATCH('Основной лист'!GEB$7,'РП (ЛК 2.0)'!$E$17:$O$17,0)),0)</f>
        <v>0</v>
      </c>
      <c r="GEC8" s="878">
        <f>IFERROR(INDEX('РП (ЛК 2.0)'!$E$26:$O$26,1,MATCH('Основной лист'!GEC$7,'РП (ЛК 2.0)'!$E$17:$O$17,0)),0)</f>
        <v>0</v>
      </c>
      <c r="GED8" s="878">
        <f>IFERROR(INDEX('РП (ЛК 2.0)'!$E$26:$O$26,1,MATCH('Основной лист'!GED$7,'РП (ЛК 2.0)'!$E$17:$O$17,0)),0)</f>
        <v>0</v>
      </c>
      <c r="GEE8" s="878">
        <f>IFERROR(INDEX('РП (ЛК 2.0)'!$E$26:$O$26,1,MATCH('Основной лист'!GEE$7,'РП (ЛК 2.0)'!$E$17:$O$17,0)),0)</f>
        <v>0</v>
      </c>
      <c r="GEF8" s="878">
        <f>IFERROR(INDEX('РП (ЛК 2.0)'!$E$26:$O$26,1,MATCH('Основной лист'!GEF$7,'РП (ЛК 2.0)'!$E$17:$O$17,0)),0)</f>
        <v>0</v>
      </c>
      <c r="GEG8" s="878">
        <f>IFERROR(INDEX('РП (ЛК 2.0)'!$E$26:$O$26,1,MATCH('Основной лист'!GEG$7,'РП (ЛК 2.0)'!$E$17:$O$17,0)),0)</f>
        <v>0</v>
      </c>
      <c r="GEH8" s="878">
        <f>IFERROR(INDEX('РП (ЛК 2.0)'!$E$26:$O$26,1,MATCH('Основной лист'!GEH$7,'РП (ЛК 2.0)'!$E$17:$O$17,0)),0)</f>
        <v>0</v>
      </c>
      <c r="GEI8" s="878">
        <f>IFERROR(INDEX('РП (ЛК 2.0)'!$E$26:$O$26,1,MATCH('Основной лист'!GEI$7,'РП (ЛК 2.0)'!$E$17:$O$17,0)),0)</f>
        <v>0</v>
      </c>
      <c r="GEJ8" s="878">
        <f>IFERROR(INDEX('РП (ЛК 2.0)'!$E$26:$O$26,1,MATCH('Основной лист'!GEJ$7,'РП (ЛК 2.0)'!$E$17:$O$17,0)),0)</f>
        <v>0</v>
      </c>
      <c r="GEK8" s="878">
        <f>IFERROR(INDEX('РП (ЛК 2.0)'!$E$26:$O$26,1,MATCH('Основной лист'!GEK$7,'РП (ЛК 2.0)'!$E$17:$O$17,0)),0)</f>
        <v>0</v>
      </c>
      <c r="GEL8" s="878">
        <f>IFERROR(INDEX('РП (ЛК 2.0)'!$E$26:$O$26,1,MATCH('Основной лист'!GEL$7,'РП (ЛК 2.0)'!$E$17:$O$17,0)),0)</f>
        <v>0</v>
      </c>
      <c r="GEM8" s="878">
        <f>IFERROR(INDEX('РП (ЛК 2.0)'!$E$26:$O$26,1,MATCH('Основной лист'!GEM$7,'РП (ЛК 2.0)'!$E$17:$O$17,0)),0)</f>
        <v>0</v>
      </c>
      <c r="GEN8" s="878">
        <f>IFERROR(INDEX('РП (ЛК 2.0)'!$E$26:$O$26,1,MATCH('Основной лист'!GEN$7,'РП (ЛК 2.0)'!$E$17:$O$17,0)),0)</f>
        <v>0</v>
      </c>
      <c r="GEO8" s="878">
        <f>IFERROR(INDEX('РП (ЛК 2.0)'!$E$26:$O$26,1,MATCH('Основной лист'!GEO$7,'РП (ЛК 2.0)'!$E$17:$O$17,0)),0)</f>
        <v>0</v>
      </c>
      <c r="GEP8" s="878">
        <f>IFERROR(INDEX('РП (ЛК 2.0)'!$E$26:$O$26,1,MATCH('Основной лист'!GEP$7,'РП (ЛК 2.0)'!$E$17:$O$17,0)),0)</f>
        <v>0</v>
      </c>
      <c r="GEQ8" s="878">
        <f>IFERROR(INDEX('РП (ЛК 2.0)'!$E$26:$O$26,1,MATCH('Основной лист'!GEQ$7,'РП (ЛК 2.0)'!$E$17:$O$17,0)),0)</f>
        <v>0</v>
      </c>
      <c r="GER8" s="878">
        <f>IFERROR(INDEX('РП (ЛК 2.0)'!$E$26:$O$26,1,MATCH('Основной лист'!GER$7,'РП (ЛК 2.0)'!$E$17:$O$17,0)),0)</f>
        <v>0</v>
      </c>
      <c r="GES8" s="878">
        <f>IFERROR(INDEX('РП (ЛК 2.0)'!$E$26:$O$26,1,MATCH('Основной лист'!GES$7,'РП (ЛК 2.0)'!$E$17:$O$17,0)),0)</f>
        <v>0</v>
      </c>
      <c r="GET8" s="878">
        <f>IFERROR(INDEX('РП (ЛК 2.0)'!$E$26:$O$26,1,MATCH('Основной лист'!GET$7,'РП (ЛК 2.0)'!$E$17:$O$17,0)),0)</f>
        <v>0</v>
      </c>
      <c r="GEU8" s="878">
        <f>IFERROR(INDEX('РП (ЛК 2.0)'!$E$26:$O$26,1,MATCH('Основной лист'!GEU$7,'РП (ЛК 2.0)'!$E$17:$O$17,0)),0)</f>
        <v>0</v>
      </c>
      <c r="GEV8" s="878">
        <f>IFERROR(INDEX('РП (ЛК 2.0)'!$E$26:$O$26,1,MATCH('Основной лист'!GEV$7,'РП (ЛК 2.0)'!$E$17:$O$17,0)),0)</f>
        <v>0</v>
      </c>
      <c r="GEW8" s="878">
        <f>IFERROR(INDEX('РП (ЛК 2.0)'!$E$26:$O$26,1,MATCH('Основной лист'!GEW$7,'РП (ЛК 2.0)'!$E$17:$O$17,0)),0)</f>
        <v>0</v>
      </c>
      <c r="GEX8" s="878">
        <f>IFERROR(INDEX('РП (ЛК 2.0)'!$E$26:$O$26,1,MATCH('Основной лист'!GEX$7,'РП (ЛК 2.0)'!$E$17:$O$17,0)),0)</f>
        <v>0</v>
      </c>
      <c r="GEY8" s="878">
        <f>IFERROR(INDEX('РП (ЛК 2.0)'!$E$26:$O$26,1,MATCH('Основной лист'!GEY$7,'РП (ЛК 2.0)'!$E$17:$O$17,0)),0)</f>
        <v>0</v>
      </c>
      <c r="GEZ8" s="878">
        <f>IFERROR(INDEX('РП (ЛК 2.0)'!$E$26:$O$26,1,MATCH('Основной лист'!GEZ$7,'РП (ЛК 2.0)'!$E$17:$O$17,0)),0)</f>
        <v>0</v>
      </c>
      <c r="GFA8" s="878">
        <f>IFERROR(INDEX('РП (ЛК 2.0)'!$E$26:$O$26,1,MATCH('Основной лист'!GFA$7,'РП (ЛК 2.0)'!$E$17:$O$17,0)),0)</f>
        <v>0</v>
      </c>
      <c r="GFB8" s="878">
        <f>IFERROR(INDEX('РП (ЛК 2.0)'!$E$26:$O$26,1,MATCH('Основной лист'!GFB$7,'РП (ЛК 2.0)'!$E$17:$O$17,0)),0)</f>
        <v>0</v>
      </c>
      <c r="GFC8" s="878">
        <f>IFERROR(INDEX('РП (ЛК 2.0)'!$E$26:$O$26,1,MATCH('Основной лист'!GFC$7,'РП (ЛК 2.0)'!$E$17:$O$17,0)),0)</f>
        <v>0</v>
      </c>
      <c r="GFD8" s="878">
        <f>IFERROR(INDEX('РП (ЛК 2.0)'!$E$26:$O$26,1,MATCH('Основной лист'!GFD$7,'РП (ЛК 2.0)'!$E$17:$O$17,0)),0)</f>
        <v>0</v>
      </c>
      <c r="GFE8" s="878">
        <f>IFERROR(INDEX('РП (ЛК 2.0)'!$E$26:$O$26,1,MATCH('Основной лист'!GFE$7,'РП (ЛК 2.0)'!$E$17:$O$17,0)),0)</f>
        <v>0</v>
      </c>
      <c r="GFF8" s="878">
        <f>IFERROR(INDEX('РП (ЛК 2.0)'!$E$26:$O$26,1,MATCH('Основной лист'!GFF$7,'РП (ЛК 2.0)'!$E$17:$O$17,0)),0)</f>
        <v>0</v>
      </c>
      <c r="GFG8" s="878">
        <f>IFERROR(INDEX('РП (ЛК 2.0)'!$E$26:$O$26,1,MATCH('Основной лист'!GFG$7,'РП (ЛК 2.0)'!$E$17:$O$17,0)),0)</f>
        <v>0</v>
      </c>
      <c r="GFH8" s="878">
        <f>IFERROR(INDEX('РП (ЛК 2.0)'!$E$26:$O$26,1,MATCH('Основной лист'!GFH$7,'РП (ЛК 2.0)'!$E$17:$O$17,0)),0)</f>
        <v>0</v>
      </c>
      <c r="GFI8" s="878">
        <f>IFERROR(INDEX('РП (ЛК 2.0)'!$E$26:$O$26,1,MATCH('Основной лист'!GFI$7,'РП (ЛК 2.0)'!$E$17:$O$17,0)),0)</f>
        <v>0</v>
      </c>
      <c r="GFJ8" s="878">
        <f>IFERROR(INDEX('РП (ЛК 2.0)'!$E$26:$O$26,1,MATCH('Основной лист'!GFJ$7,'РП (ЛК 2.0)'!$E$17:$O$17,0)),0)</f>
        <v>0</v>
      </c>
      <c r="GFK8" s="878">
        <f>IFERROR(INDEX('РП (ЛК 2.0)'!$E$26:$O$26,1,MATCH('Основной лист'!GFK$7,'РП (ЛК 2.0)'!$E$17:$O$17,0)),0)</f>
        <v>0</v>
      </c>
      <c r="GFL8" s="878">
        <f>IFERROR(INDEX('РП (ЛК 2.0)'!$E$26:$O$26,1,MATCH('Основной лист'!GFL$7,'РП (ЛК 2.0)'!$E$17:$O$17,0)),0)</f>
        <v>0</v>
      </c>
      <c r="GFM8" s="878">
        <f>IFERROR(INDEX('РП (ЛК 2.0)'!$E$26:$O$26,1,MATCH('Основной лист'!GFM$7,'РП (ЛК 2.0)'!$E$17:$O$17,0)),0)</f>
        <v>0</v>
      </c>
      <c r="GFN8" s="878">
        <f>IFERROR(INDEX('РП (ЛК 2.0)'!$E$26:$O$26,1,MATCH('Основной лист'!GFN$7,'РП (ЛК 2.0)'!$E$17:$O$17,0)),0)</f>
        <v>0</v>
      </c>
      <c r="GFO8" s="878">
        <f>IFERROR(INDEX('РП (ЛК 2.0)'!$E$26:$O$26,1,MATCH('Основной лист'!GFO$7,'РП (ЛК 2.0)'!$E$17:$O$17,0)),0)</f>
        <v>0</v>
      </c>
      <c r="GFP8" s="878">
        <f>IFERROR(INDEX('РП (ЛК 2.0)'!$E$26:$O$26,1,MATCH('Основной лист'!GFP$7,'РП (ЛК 2.0)'!$E$17:$O$17,0)),0)</f>
        <v>0</v>
      </c>
      <c r="GFQ8" s="878">
        <f>IFERROR(INDEX('РП (ЛК 2.0)'!$E$26:$O$26,1,MATCH('Основной лист'!GFQ$7,'РП (ЛК 2.0)'!$E$17:$O$17,0)),0)</f>
        <v>0</v>
      </c>
      <c r="GFR8" s="878">
        <f>IFERROR(INDEX('РП (ЛК 2.0)'!$E$26:$O$26,1,MATCH('Основной лист'!GFR$7,'РП (ЛК 2.0)'!$E$17:$O$17,0)),0)</f>
        <v>0</v>
      </c>
      <c r="GFS8" s="878">
        <f>IFERROR(INDEX('РП (ЛК 2.0)'!$E$26:$O$26,1,MATCH('Основной лист'!GFS$7,'РП (ЛК 2.0)'!$E$17:$O$17,0)),0)</f>
        <v>0</v>
      </c>
      <c r="GFT8" s="878">
        <f>IFERROR(INDEX('РП (ЛК 2.0)'!$E$26:$O$26,1,MATCH('Основной лист'!GFT$7,'РП (ЛК 2.0)'!$E$17:$O$17,0)),0)</f>
        <v>0</v>
      </c>
      <c r="GFU8" s="878">
        <f>IFERROR(INDEX('РП (ЛК 2.0)'!$E$26:$O$26,1,MATCH('Основной лист'!GFU$7,'РП (ЛК 2.0)'!$E$17:$O$17,0)),0)</f>
        <v>0</v>
      </c>
      <c r="GFV8" s="878">
        <f>IFERROR(INDEX('РП (ЛК 2.0)'!$E$26:$O$26,1,MATCH('Основной лист'!GFV$7,'РП (ЛК 2.0)'!$E$17:$O$17,0)),0)</f>
        <v>0</v>
      </c>
      <c r="GFW8" s="878">
        <f>IFERROR(INDEX('РП (ЛК 2.0)'!$E$26:$O$26,1,MATCH('Основной лист'!GFW$7,'РП (ЛК 2.0)'!$E$17:$O$17,0)),0)</f>
        <v>0</v>
      </c>
      <c r="GFX8" s="878">
        <f>IFERROR(INDEX('РП (ЛК 2.0)'!$E$26:$O$26,1,MATCH('Основной лист'!GFX$7,'РП (ЛК 2.0)'!$E$17:$O$17,0)),0)</f>
        <v>0</v>
      </c>
      <c r="GFY8" s="878">
        <f>IFERROR(INDEX('РП (ЛК 2.0)'!$E$26:$O$26,1,MATCH('Основной лист'!GFY$7,'РП (ЛК 2.0)'!$E$17:$O$17,0)),0)</f>
        <v>0</v>
      </c>
      <c r="GFZ8" s="878">
        <f>IFERROR(INDEX('РП (ЛК 2.0)'!$E$26:$O$26,1,MATCH('Основной лист'!GFZ$7,'РП (ЛК 2.0)'!$E$17:$O$17,0)),0)</f>
        <v>0</v>
      </c>
      <c r="GGA8" s="878">
        <f>IFERROR(INDEX('РП (ЛК 2.0)'!$E$26:$O$26,1,MATCH('Основной лист'!GGA$7,'РП (ЛК 2.0)'!$E$17:$O$17,0)),0)</f>
        <v>0</v>
      </c>
      <c r="GGB8" s="878">
        <f>IFERROR(INDEX('РП (ЛК 2.0)'!$E$26:$O$26,1,MATCH('Основной лист'!GGB$7,'РП (ЛК 2.0)'!$E$17:$O$17,0)),0)</f>
        <v>0</v>
      </c>
      <c r="GGC8" s="878">
        <f>IFERROR(INDEX('РП (ЛК 2.0)'!$E$26:$O$26,1,MATCH('Основной лист'!GGC$7,'РП (ЛК 2.0)'!$E$17:$O$17,0)),0)</f>
        <v>0</v>
      </c>
      <c r="GGD8" s="878">
        <f>IFERROR(INDEX('РП (ЛК 2.0)'!$E$26:$O$26,1,MATCH('Основной лист'!GGD$7,'РП (ЛК 2.0)'!$E$17:$O$17,0)),0)</f>
        <v>0</v>
      </c>
      <c r="GGE8" s="878">
        <f>IFERROR(INDEX('РП (ЛК 2.0)'!$E$26:$O$26,1,MATCH('Основной лист'!GGE$7,'РП (ЛК 2.0)'!$E$17:$O$17,0)),0)</f>
        <v>0</v>
      </c>
      <c r="GGF8" s="878">
        <f>IFERROR(INDEX('РП (ЛК 2.0)'!$E$26:$O$26,1,MATCH('Основной лист'!GGF$7,'РП (ЛК 2.0)'!$E$17:$O$17,0)),0)</f>
        <v>0</v>
      </c>
      <c r="GGG8" s="878">
        <f>IFERROR(INDEX('РП (ЛК 2.0)'!$E$26:$O$26,1,MATCH('Основной лист'!GGG$7,'РП (ЛК 2.0)'!$E$17:$O$17,0)),0)</f>
        <v>0</v>
      </c>
      <c r="GGH8" s="878">
        <f>IFERROR(INDEX('РП (ЛК 2.0)'!$E$26:$O$26,1,MATCH('Основной лист'!GGH$7,'РП (ЛК 2.0)'!$E$17:$O$17,0)),0)</f>
        <v>0</v>
      </c>
      <c r="GGI8" s="878">
        <f>IFERROR(INDEX('РП (ЛК 2.0)'!$E$26:$O$26,1,MATCH('Основной лист'!GGI$7,'РП (ЛК 2.0)'!$E$17:$O$17,0)),0)</f>
        <v>0</v>
      </c>
      <c r="GGJ8" s="878">
        <f>IFERROR(INDEX('РП (ЛК 2.0)'!$E$26:$O$26,1,MATCH('Основной лист'!GGJ$7,'РП (ЛК 2.0)'!$E$17:$O$17,0)),0)</f>
        <v>0</v>
      </c>
      <c r="GGK8" s="878">
        <f>IFERROR(INDEX('РП (ЛК 2.0)'!$E$26:$O$26,1,MATCH('Основной лист'!GGK$7,'РП (ЛК 2.0)'!$E$17:$O$17,0)),0)</f>
        <v>0</v>
      </c>
      <c r="GGL8" s="878">
        <f>IFERROR(INDEX('РП (ЛК 2.0)'!$E$26:$O$26,1,MATCH('Основной лист'!GGL$7,'РП (ЛК 2.0)'!$E$17:$O$17,0)),0)</f>
        <v>0</v>
      </c>
      <c r="GGM8" s="878">
        <f>IFERROR(INDEX('РП (ЛК 2.0)'!$E$26:$O$26,1,MATCH('Основной лист'!GGM$7,'РП (ЛК 2.0)'!$E$17:$O$17,0)),0)</f>
        <v>0</v>
      </c>
      <c r="GGN8" s="878">
        <f>IFERROR(INDEX('РП (ЛК 2.0)'!$E$26:$O$26,1,MATCH('Основной лист'!GGN$7,'РП (ЛК 2.0)'!$E$17:$O$17,0)),0)</f>
        <v>0</v>
      </c>
      <c r="GGO8" s="878">
        <f>IFERROR(INDEX('РП (ЛК 2.0)'!$E$26:$O$26,1,MATCH('Основной лист'!GGO$7,'РП (ЛК 2.0)'!$E$17:$O$17,0)),0)</f>
        <v>0</v>
      </c>
      <c r="GGP8" s="878">
        <f>IFERROR(INDEX('РП (ЛК 2.0)'!$E$26:$O$26,1,MATCH('Основной лист'!GGP$7,'РП (ЛК 2.0)'!$E$17:$O$17,0)),0)</f>
        <v>0</v>
      </c>
      <c r="GGQ8" s="878">
        <f>IFERROR(INDEX('РП (ЛК 2.0)'!$E$26:$O$26,1,MATCH('Основной лист'!GGQ$7,'РП (ЛК 2.0)'!$E$17:$O$17,0)),0)</f>
        <v>0</v>
      </c>
      <c r="GGR8" s="878">
        <f>IFERROR(INDEX('РП (ЛК 2.0)'!$E$26:$O$26,1,MATCH('Основной лист'!GGR$7,'РП (ЛК 2.0)'!$E$17:$O$17,0)),0)</f>
        <v>0</v>
      </c>
      <c r="GGS8" s="878">
        <f>IFERROR(INDEX('РП (ЛК 2.0)'!$E$26:$O$26,1,MATCH('Основной лист'!GGS$7,'РП (ЛК 2.0)'!$E$17:$O$17,0)),0)</f>
        <v>0</v>
      </c>
      <c r="GGT8" s="878">
        <f>IFERROR(INDEX('РП (ЛК 2.0)'!$E$26:$O$26,1,MATCH('Основной лист'!GGT$7,'РП (ЛК 2.0)'!$E$17:$O$17,0)),0)</f>
        <v>0</v>
      </c>
      <c r="GGU8" s="878">
        <f>IFERROR(INDEX('РП (ЛК 2.0)'!$E$26:$O$26,1,MATCH('Основной лист'!GGU$7,'РП (ЛК 2.0)'!$E$17:$O$17,0)),0)</f>
        <v>0</v>
      </c>
      <c r="GGV8" s="878">
        <f>IFERROR(INDEX('РП (ЛК 2.0)'!$E$26:$O$26,1,MATCH('Основной лист'!GGV$7,'РП (ЛК 2.0)'!$E$17:$O$17,0)),0)</f>
        <v>0</v>
      </c>
      <c r="GGW8" s="878">
        <f>IFERROR(INDEX('РП (ЛК 2.0)'!$E$26:$O$26,1,MATCH('Основной лист'!GGW$7,'РП (ЛК 2.0)'!$E$17:$O$17,0)),0)</f>
        <v>0</v>
      </c>
      <c r="GGX8" s="878">
        <f>IFERROR(INDEX('РП (ЛК 2.0)'!$E$26:$O$26,1,MATCH('Основной лист'!GGX$7,'РП (ЛК 2.0)'!$E$17:$O$17,0)),0)</f>
        <v>0</v>
      </c>
      <c r="GGY8" s="878">
        <f>IFERROR(INDEX('РП (ЛК 2.0)'!$E$26:$O$26,1,MATCH('Основной лист'!GGY$7,'РП (ЛК 2.0)'!$E$17:$O$17,0)),0)</f>
        <v>0</v>
      </c>
      <c r="GGZ8" s="878">
        <f>IFERROR(INDEX('РП (ЛК 2.0)'!$E$26:$O$26,1,MATCH('Основной лист'!GGZ$7,'РП (ЛК 2.0)'!$E$17:$O$17,0)),0)</f>
        <v>0</v>
      </c>
      <c r="GHA8" s="878">
        <f>IFERROR(INDEX('РП (ЛК 2.0)'!$E$26:$O$26,1,MATCH('Основной лист'!GHA$7,'РП (ЛК 2.0)'!$E$17:$O$17,0)),0)</f>
        <v>0</v>
      </c>
      <c r="GHB8" s="878">
        <f>IFERROR(INDEX('РП (ЛК 2.0)'!$E$26:$O$26,1,MATCH('Основной лист'!GHB$7,'РП (ЛК 2.0)'!$E$17:$O$17,0)),0)</f>
        <v>0</v>
      </c>
      <c r="GHC8" s="878">
        <f>IFERROR(INDEX('РП (ЛК 2.0)'!$E$26:$O$26,1,MATCH('Основной лист'!GHC$7,'РП (ЛК 2.0)'!$E$17:$O$17,0)),0)</f>
        <v>0</v>
      </c>
      <c r="GHD8" s="878">
        <f>IFERROR(INDEX('РП (ЛК 2.0)'!$E$26:$O$26,1,MATCH('Основной лист'!GHD$7,'РП (ЛК 2.0)'!$E$17:$O$17,0)),0)</f>
        <v>0</v>
      </c>
      <c r="GHE8" s="878">
        <f>IFERROR(INDEX('РП (ЛК 2.0)'!$E$26:$O$26,1,MATCH('Основной лист'!GHE$7,'РП (ЛК 2.0)'!$E$17:$O$17,0)),0)</f>
        <v>0</v>
      </c>
      <c r="GHF8" s="878">
        <f>IFERROR(INDEX('РП (ЛК 2.0)'!$E$26:$O$26,1,MATCH('Основной лист'!GHF$7,'РП (ЛК 2.0)'!$E$17:$O$17,0)),0)</f>
        <v>0</v>
      </c>
      <c r="GHG8" s="878">
        <f>IFERROR(INDEX('РП (ЛК 2.0)'!$E$26:$O$26,1,MATCH('Основной лист'!GHG$7,'РП (ЛК 2.0)'!$E$17:$O$17,0)),0)</f>
        <v>0</v>
      </c>
      <c r="GHH8" s="878">
        <f>IFERROR(INDEX('РП (ЛК 2.0)'!$E$26:$O$26,1,MATCH('Основной лист'!GHH$7,'РП (ЛК 2.0)'!$E$17:$O$17,0)),0)</f>
        <v>0</v>
      </c>
      <c r="GHI8" s="878">
        <f>IFERROR(INDEX('РП (ЛК 2.0)'!$E$26:$O$26,1,MATCH('Основной лист'!GHI$7,'РП (ЛК 2.0)'!$E$17:$O$17,0)),0)</f>
        <v>0</v>
      </c>
      <c r="GHJ8" s="878">
        <f>IFERROR(INDEX('РП (ЛК 2.0)'!$E$26:$O$26,1,MATCH('Основной лист'!GHJ$7,'РП (ЛК 2.0)'!$E$17:$O$17,0)),0)</f>
        <v>0</v>
      </c>
      <c r="GHK8" s="878">
        <f>IFERROR(INDEX('РП (ЛК 2.0)'!$E$26:$O$26,1,MATCH('Основной лист'!GHK$7,'РП (ЛК 2.0)'!$E$17:$O$17,0)),0)</f>
        <v>0</v>
      </c>
      <c r="GHL8" s="878">
        <f>IFERROR(INDEX('РП (ЛК 2.0)'!$E$26:$O$26,1,MATCH('Основной лист'!GHL$7,'РП (ЛК 2.0)'!$E$17:$O$17,0)),0)</f>
        <v>0</v>
      </c>
      <c r="GHM8" s="878">
        <f>IFERROR(INDEX('РП (ЛК 2.0)'!$E$26:$O$26,1,MATCH('Основной лист'!GHM$7,'РП (ЛК 2.0)'!$E$17:$O$17,0)),0)</f>
        <v>0</v>
      </c>
      <c r="GHN8" s="878">
        <f>IFERROR(INDEX('РП (ЛК 2.0)'!$E$26:$O$26,1,MATCH('Основной лист'!GHN$7,'РП (ЛК 2.0)'!$E$17:$O$17,0)),0)</f>
        <v>0</v>
      </c>
      <c r="GHO8" s="878">
        <f>IFERROR(INDEX('РП (ЛК 2.0)'!$E$26:$O$26,1,MATCH('Основной лист'!GHO$7,'РП (ЛК 2.0)'!$E$17:$O$17,0)),0)</f>
        <v>0</v>
      </c>
      <c r="GHP8" s="878">
        <f>IFERROR(INDEX('РП (ЛК 2.0)'!$E$26:$O$26,1,MATCH('Основной лист'!GHP$7,'РП (ЛК 2.0)'!$E$17:$O$17,0)),0)</f>
        <v>0</v>
      </c>
      <c r="GHQ8" s="878">
        <f>IFERROR(INDEX('РП (ЛК 2.0)'!$E$26:$O$26,1,MATCH('Основной лист'!GHQ$7,'РП (ЛК 2.0)'!$E$17:$O$17,0)),0)</f>
        <v>0</v>
      </c>
      <c r="GHR8" s="878">
        <f>IFERROR(INDEX('РП (ЛК 2.0)'!$E$26:$O$26,1,MATCH('Основной лист'!GHR$7,'РП (ЛК 2.0)'!$E$17:$O$17,0)),0)</f>
        <v>0</v>
      </c>
      <c r="GHS8" s="878">
        <f>IFERROR(INDEX('РП (ЛК 2.0)'!$E$26:$O$26,1,MATCH('Основной лист'!GHS$7,'РП (ЛК 2.0)'!$E$17:$O$17,0)),0)</f>
        <v>0</v>
      </c>
      <c r="GHT8" s="878">
        <f>IFERROR(INDEX('РП (ЛК 2.0)'!$E$26:$O$26,1,MATCH('Основной лист'!GHT$7,'РП (ЛК 2.0)'!$E$17:$O$17,0)),0)</f>
        <v>0</v>
      </c>
      <c r="GHU8" s="878">
        <f>IFERROR(INDEX('РП (ЛК 2.0)'!$E$26:$O$26,1,MATCH('Основной лист'!GHU$7,'РП (ЛК 2.0)'!$E$17:$O$17,0)),0)</f>
        <v>0</v>
      </c>
      <c r="GHV8" s="878">
        <f>IFERROR(INDEX('РП (ЛК 2.0)'!$E$26:$O$26,1,MATCH('Основной лист'!GHV$7,'РП (ЛК 2.0)'!$E$17:$O$17,0)),0)</f>
        <v>0</v>
      </c>
      <c r="GHW8" s="878">
        <f>IFERROR(INDEX('РП (ЛК 2.0)'!$E$26:$O$26,1,MATCH('Основной лист'!GHW$7,'РП (ЛК 2.0)'!$E$17:$O$17,0)),0)</f>
        <v>0</v>
      </c>
      <c r="GHX8" s="878">
        <f>IFERROR(INDEX('РП (ЛК 2.0)'!$E$26:$O$26,1,MATCH('Основной лист'!GHX$7,'РП (ЛК 2.0)'!$E$17:$O$17,0)),0)</f>
        <v>0</v>
      </c>
      <c r="GHY8" s="878">
        <f>IFERROR(INDEX('РП (ЛК 2.0)'!$E$26:$O$26,1,MATCH('Основной лист'!GHY$7,'РП (ЛК 2.0)'!$E$17:$O$17,0)),0)</f>
        <v>0</v>
      </c>
      <c r="GHZ8" s="878">
        <f>IFERROR(INDEX('РП (ЛК 2.0)'!$E$26:$O$26,1,MATCH('Основной лист'!GHZ$7,'РП (ЛК 2.0)'!$E$17:$O$17,0)),0)</f>
        <v>0</v>
      </c>
      <c r="GIA8" s="878">
        <f>IFERROR(INDEX('РП (ЛК 2.0)'!$E$26:$O$26,1,MATCH('Основной лист'!GIA$7,'РП (ЛК 2.0)'!$E$17:$O$17,0)),0)</f>
        <v>0</v>
      </c>
      <c r="GIB8" s="878">
        <f>IFERROR(INDEX('РП (ЛК 2.0)'!$E$26:$O$26,1,MATCH('Основной лист'!GIB$7,'РП (ЛК 2.0)'!$E$17:$O$17,0)),0)</f>
        <v>0</v>
      </c>
      <c r="GIC8" s="878">
        <f>IFERROR(INDEX('РП (ЛК 2.0)'!$E$26:$O$26,1,MATCH('Основной лист'!GIC$7,'РП (ЛК 2.0)'!$E$17:$O$17,0)),0)</f>
        <v>0</v>
      </c>
      <c r="GID8" s="878">
        <f>IFERROR(INDEX('РП (ЛК 2.0)'!$E$26:$O$26,1,MATCH('Основной лист'!GID$7,'РП (ЛК 2.0)'!$E$17:$O$17,0)),0)</f>
        <v>0</v>
      </c>
      <c r="GIE8" s="878">
        <f>IFERROR(INDEX('РП (ЛК 2.0)'!$E$26:$O$26,1,MATCH('Основной лист'!GIE$7,'РП (ЛК 2.0)'!$E$17:$O$17,0)),0)</f>
        <v>0</v>
      </c>
      <c r="GIF8" s="878">
        <f>IFERROR(INDEX('РП (ЛК 2.0)'!$E$26:$O$26,1,MATCH('Основной лист'!GIF$7,'РП (ЛК 2.0)'!$E$17:$O$17,0)),0)</f>
        <v>0</v>
      </c>
      <c r="GIG8" s="878">
        <f>IFERROR(INDEX('РП (ЛК 2.0)'!$E$26:$O$26,1,MATCH('Основной лист'!GIG$7,'РП (ЛК 2.0)'!$E$17:$O$17,0)),0)</f>
        <v>0</v>
      </c>
      <c r="GIH8" s="878">
        <f>IFERROR(INDEX('РП (ЛК 2.0)'!$E$26:$O$26,1,MATCH('Основной лист'!GIH$7,'РП (ЛК 2.0)'!$E$17:$O$17,0)),0)</f>
        <v>0</v>
      </c>
      <c r="GII8" s="878">
        <f>IFERROR(INDEX('РП (ЛК 2.0)'!$E$26:$O$26,1,MATCH('Основной лист'!GII$7,'РП (ЛК 2.0)'!$E$17:$O$17,0)),0)</f>
        <v>0</v>
      </c>
      <c r="GIJ8" s="878">
        <f>IFERROR(INDEX('РП (ЛК 2.0)'!$E$26:$O$26,1,MATCH('Основной лист'!GIJ$7,'РП (ЛК 2.0)'!$E$17:$O$17,0)),0)</f>
        <v>0</v>
      </c>
      <c r="GIK8" s="878">
        <f>IFERROR(INDEX('РП (ЛК 2.0)'!$E$26:$O$26,1,MATCH('Основной лист'!GIK$7,'РП (ЛК 2.0)'!$E$17:$O$17,0)),0)</f>
        <v>0</v>
      </c>
      <c r="GIL8" s="878">
        <f>IFERROR(INDEX('РП (ЛК 2.0)'!$E$26:$O$26,1,MATCH('Основной лист'!GIL$7,'РП (ЛК 2.0)'!$E$17:$O$17,0)),0)</f>
        <v>0</v>
      </c>
      <c r="GIM8" s="878">
        <f>IFERROR(INDEX('РП (ЛК 2.0)'!$E$26:$O$26,1,MATCH('Основной лист'!GIM$7,'РП (ЛК 2.0)'!$E$17:$O$17,0)),0)</f>
        <v>0</v>
      </c>
      <c r="GIN8" s="878">
        <f>IFERROR(INDEX('РП (ЛК 2.0)'!$E$26:$O$26,1,MATCH('Основной лист'!GIN$7,'РП (ЛК 2.0)'!$E$17:$O$17,0)),0)</f>
        <v>0</v>
      </c>
      <c r="GIO8" s="878">
        <f>IFERROR(INDEX('РП (ЛК 2.0)'!$E$26:$O$26,1,MATCH('Основной лист'!GIO$7,'РП (ЛК 2.0)'!$E$17:$O$17,0)),0)</f>
        <v>0</v>
      </c>
      <c r="GIP8" s="878">
        <f>IFERROR(INDEX('РП (ЛК 2.0)'!$E$26:$O$26,1,MATCH('Основной лист'!GIP$7,'РП (ЛК 2.0)'!$E$17:$O$17,0)),0)</f>
        <v>0</v>
      </c>
      <c r="GIQ8" s="878">
        <f>IFERROR(INDEX('РП (ЛК 2.0)'!$E$26:$O$26,1,MATCH('Основной лист'!GIQ$7,'РП (ЛК 2.0)'!$E$17:$O$17,0)),0)</f>
        <v>0</v>
      </c>
      <c r="GIR8" s="878">
        <f>IFERROR(INDEX('РП (ЛК 2.0)'!$E$26:$O$26,1,MATCH('Основной лист'!GIR$7,'РП (ЛК 2.0)'!$E$17:$O$17,0)),0)</f>
        <v>0</v>
      </c>
      <c r="GIS8" s="878">
        <f>IFERROR(INDEX('РП (ЛК 2.0)'!$E$26:$O$26,1,MATCH('Основной лист'!GIS$7,'РП (ЛК 2.0)'!$E$17:$O$17,0)),0)</f>
        <v>0</v>
      </c>
      <c r="GIT8" s="878">
        <f>IFERROR(INDEX('РП (ЛК 2.0)'!$E$26:$O$26,1,MATCH('Основной лист'!GIT$7,'РП (ЛК 2.0)'!$E$17:$O$17,0)),0)</f>
        <v>0</v>
      </c>
      <c r="GIU8" s="878">
        <f>IFERROR(INDEX('РП (ЛК 2.0)'!$E$26:$O$26,1,MATCH('Основной лист'!GIU$7,'РП (ЛК 2.0)'!$E$17:$O$17,0)),0)</f>
        <v>0</v>
      </c>
      <c r="GIV8" s="878">
        <f>IFERROR(INDEX('РП (ЛК 2.0)'!$E$26:$O$26,1,MATCH('Основной лист'!GIV$7,'РП (ЛК 2.0)'!$E$17:$O$17,0)),0)</f>
        <v>0</v>
      </c>
      <c r="GIW8" s="878">
        <f>IFERROR(INDEX('РП (ЛК 2.0)'!$E$26:$O$26,1,MATCH('Основной лист'!GIW$7,'РП (ЛК 2.0)'!$E$17:$O$17,0)),0)</f>
        <v>0</v>
      </c>
      <c r="GIX8" s="878">
        <f>IFERROR(INDEX('РП (ЛК 2.0)'!$E$26:$O$26,1,MATCH('Основной лист'!GIX$7,'РП (ЛК 2.0)'!$E$17:$O$17,0)),0)</f>
        <v>0</v>
      </c>
      <c r="GIY8" s="878">
        <f>IFERROR(INDEX('РП (ЛК 2.0)'!$E$26:$O$26,1,MATCH('Основной лист'!GIY$7,'РП (ЛК 2.0)'!$E$17:$O$17,0)),0)</f>
        <v>0</v>
      </c>
      <c r="GIZ8" s="878">
        <f>IFERROR(INDEX('РП (ЛК 2.0)'!$E$26:$O$26,1,MATCH('Основной лист'!GIZ$7,'РП (ЛК 2.0)'!$E$17:$O$17,0)),0)</f>
        <v>0</v>
      </c>
      <c r="GJA8" s="878">
        <f>IFERROR(INDEX('РП (ЛК 2.0)'!$E$26:$O$26,1,MATCH('Основной лист'!GJA$7,'РП (ЛК 2.0)'!$E$17:$O$17,0)),0)</f>
        <v>0</v>
      </c>
      <c r="GJB8" s="878">
        <f>IFERROR(INDEX('РП (ЛК 2.0)'!$E$26:$O$26,1,MATCH('Основной лист'!GJB$7,'РП (ЛК 2.0)'!$E$17:$O$17,0)),0)</f>
        <v>0</v>
      </c>
      <c r="GJC8" s="878">
        <f>IFERROR(INDEX('РП (ЛК 2.0)'!$E$26:$O$26,1,MATCH('Основной лист'!GJC$7,'РП (ЛК 2.0)'!$E$17:$O$17,0)),0)</f>
        <v>0</v>
      </c>
      <c r="GJD8" s="878">
        <f>IFERROR(INDEX('РП (ЛК 2.0)'!$E$26:$O$26,1,MATCH('Основной лист'!GJD$7,'РП (ЛК 2.0)'!$E$17:$O$17,0)),0)</f>
        <v>0</v>
      </c>
      <c r="GJE8" s="878">
        <f>IFERROR(INDEX('РП (ЛК 2.0)'!$E$26:$O$26,1,MATCH('Основной лист'!GJE$7,'РП (ЛК 2.0)'!$E$17:$O$17,0)),0)</f>
        <v>0</v>
      </c>
      <c r="GJF8" s="878">
        <f>IFERROR(INDEX('РП (ЛК 2.0)'!$E$26:$O$26,1,MATCH('Основной лист'!GJF$7,'РП (ЛК 2.0)'!$E$17:$O$17,0)),0)</f>
        <v>0</v>
      </c>
      <c r="GJG8" s="878">
        <f>IFERROR(INDEX('РП (ЛК 2.0)'!$E$26:$O$26,1,MATCH('Основной лист'!GJG$7,'РП (ЛК 2.0)'!$E$17:$O$17,0)),0)</f>
        <v>0</v>
      </c>
      <c r="GJH8" s="878">
        <f>IFERROR(INDEX('РП (ЛК 2.0)'!$E$26:$O$26,1,MATCH('Основной лист'!GJH$7,'РП (ЛК 2.0)'!$E$17:$O$17,0)),0)</f>
        <v>0</v>
      </c>
      <c r="GJI8" s="878">
        <f>IFERROR(INDEX('РП (ЛК 2.0)'!$E$26:$O$26,1,MATCH('Основной лист'!GJI$7,'РП (ЛК 2.0)'!$E$17:$O$17,0)),0)</f>
        <v>0</v>
      </c>
      <c r="GJJ8" s="878">
        <f>IFERROR(INDEX('РП (ЛК 2.0)'!$E$26:$O$26,1,MATCH('Основной лист'!GJJ$7,'РП (ЛК 2.0)'!$E$17:$O$17,0)),0)</f>
        <v>0</v>
      </c>
      <c r="GJK8" s="878">
        <f>IFERROR(INDEX('РП (ЛК 2.0)'!$E$26:$O$26,1,MATCH('Основной лист'!GJK$7,'РП (ЛК 2.0)'!$E$17:$O$17,0)),0)</f>
        <v>0</v>
      </c>
      <c r="GJL8" s="878">
        <f>IFERROR(INDEX('РП (ЛК 2.0)'!$E$26:$O$26,1,MATCH('Основной лист'!GJL$7,'РП (ЛК 2.0)'!$E$17:$O$17,0)),0)</f>
        <v>0</v>
      </c>
      <c r="GJM8" s="878">
        <f>IFERROR(INDEX('РП (ЛК 2.0)'!$E$26:$O$26,1,MATCH('Основной лист'!GJM$7,'РП (ЛК 2.0)'!$E$17:$O$17,0)),0)</f>
        <v>0</v>
      </c>
      <c r="GJN8" s="878">
        <f>IFERROR(INDEX('РП (ЛК 2.0)'!$E$26:$O$26,1,MATCH('Основной лист'!GJN$7,'РП (ЛК 2.0)'!$E$17:$O$17,0)),0)</f>
        <v>0</v>
      </c>
      <c r="GJO8" s="878">
        <f>IFERROR(INDEX('РП (ЛК 2.0)'!$E$26:$O$26,1,MATCH('Основной лист'!GJO$7,'РП (ЛК 2.0)'!$E$17:$O$17,0)),0)</f>
        <v>0</v>
      </c>
      <c r="GJP8" s="878">
        <f>IFERROR(INDEX('РП (ЛК 2.0)'!$E$26:$O$26,1,MATCH('Основной лист'!GJP$7,'РП (ЛК 2.0)'!$E$17:$O$17,0)),0)</f>
        <v>0</v>
      </c>
      <c r="GJQ8" s="878">
        <f>IFERROR(INDEX('РП (ЛК 2.0)'!$E$26:$O$26,1,MATCH('Основной лист'!GJQ$7,'РП (ЛК 2.0)'!$E$17:$O$17,0)),0)</f>
        <v>0</v>
      </c>
      <c r="GJR8" s="878">
        <f>IFERROR(INDEX('РП (ЛК 2.0)'!$E$26:$O$26,1,MATCH('Основной лист'!GJR$7,'РП (ЛК 2.0)'!$E$17:$O$17,0)),0)</f>
        <v>0</v>
      </c>
      <c r="GJS8" s="878">
        <f>IFERROR(INDEX('РП (ЛК 2.0)'!$E$26:$O$26,1,MATCH('Основной лист'!GJS$7,'РП (ЛК 2.0)'!$E$17:$O$17,0)),0)</f>
        <v>0</v>
      </c>
      <c r="GJT8" s="878">
        <f>IFERROR(INDEX('РП (ЛК 2.0)'!$E$26:$O$26,1,MATCH('Основной лист'!GJT$7,'РП (ЛК 2.0)'!$E$17:$O$17,0)),0)</f>
        <v>0</v>
      </c>
      <c r="GJU8" s="878">
        <f>IFERROR(INDEX('РП (ЛК 2.0)'!$E$26:$O$26,1,MATCH('Основной лист'!GJU$7,'РП (ЛК 2.0)'!$E$17:$O$17,0)),0)</f>
        <v>0</v>
      </c>
      <c r="GJV8" s="878">
        <f>IFERROR(INDEX('РП (ЛК 2.0)'!$E$26:$O$26,1,MATCH('Основной лист'!GJV$7,'РП (ЛК 2.0)'!$E$17:$O$17,0)),0)</f>
        <v>0</v>
      </c>
      <c r="GJW8" s="878">
        <f>IFERROR(INDEX('РП (ЛК 2.0)'!$E$26:$O$26,1,MATCH('Основной лист'!GJW$7,'РП (ЛК 2.0)'!$E$17:$O$17,0)),0)</f>
        <v>0</v>
      </c>
      <c r="GJX8" s="878">
        <f>IFERROR(INDEX('РП (ЛК 2.0)'!$E$26:$O$26,1,MATCH('Основной лист'!GJX$7,'РП (ЛК 2.0)'!$E$17:$O$17,0)),0)</f>
        <v>0</v>
      </c>
      <c r="GJY8" s="878">
        <f>IFERROR(INDEX('РП (ЛК 2.0)'!$E$26:$O$26,1,MATCH('Основной лист'!GJY$7,'РП (ЛК 2.0)'!$E$17:$O$17,0)),0)</f>
        <v>0</v>
      </c>
      <c r="GJZ8" s="878">
        <f>IFERROR(INDEX('РП (ЛК 2.0)'!$E$26:$O$26,1,MATCH('Основной лист'!GJZ$7,'РП (ЛК 2.0)'!$E$17:$O$17,0)),0)</f>
        <v>0</v>
      </c>
      <c r="GKA8" s="878">
        <f>IFERROR(INDEX('РП (ЛК 2.0)'!$E$26:$O$26,1,MATCH('Основной лист'!GKA$7,'РП (ЛК 2.0)'!$E$17:$O$17,0)),0)</f>
        <v>0</v>
      </c>
      <c r="GKB8" s="878">
        <f>IFERROR(INDEX('РП (ЛК 2.0)'!$E$26:$O$26,1,MATCH('Основной лист'!GKB$7,'РП (ЛК 2.0)'!$E$17:$O$17,0)),0)</f>
        <v>0</v>
      </c>
      <c r="GKC8" s="878">
        <f>IFERROR(INDEX('РП (ЛК 2.0)'!$E$26:$O$26,1,MATCH('Основной лист'!GKC$7,'РП (ЛК 2.0)'!$E$17:$O$17,0)),0)</f>
        <v>0</v>
      </c>
      <c r="GKD8" s="878">
        <f>IFERROR(INDEX('РП (ЛК 2.0)'!$E$26:$O$26,1,MATCH('Основной лист'!GKD$7,'РП (ЛК 2.0)'!$E$17:$O$17,0)),0)</f>
        <v>0</v>
      </c>
      <c r="GKE8" s="878">
        <f>IFERROR(INDEX('РП (ЛК 2.0)'!$E$26:$O$26,1,MATCH('Основной лист'!GKE$7,'РП (ЛК 2.0)'!$E$17:$O$17,0)),0)</f>
        <v>0</v>
      </c>
      <c r="GKF8" s="878">
        <f>IFERROR(INDEX('РП (ЛК 2.0)'!$E$26:$O$26,1,MATCH('Основной лист'!GKF$7,'РП (ЛК 2.0)'!$E$17:$O$17,0)),0)</f>
        <v>0</v>
      </c>
      <c r="GKG8" s="878">
        <f>IFERROR(INDEX('РП (ЛК 2.0)'!$E$26:$O$26,1,MATCH('Основной лист'!GKG$7,'РП (ЛК 2.0)'!$E$17:$O$17,0)),0)</f>
        <v>0</v>
      </c>
      <c r="GKH8" s="878">
        <f>IFERROR(INDEX('РП (ЛК 2.0)'!$E$26:$O$26,1,MATCH('Основной лист'!GKH$7,'РП (ЛК 2.0)'!$E$17:$O$17,0)),0)</f>
        <v>0</v>
      </c>
      <c r="GKI8" s="878">
        <f>IFERROR(INDEX('РП (ЛК 2.0)'!$E$26:$O$26,1,MATCH('Основной лист'!GKI$7,'РП (ЛК 2.0)'!$E$17:$O$17,0)),0)</f>
        <v>0</v>
      </c>
      <c r="GKJ8" s="878">
        <f>IFERROR(INDEX('РП (ЛК 2.0)'!$E$26:$O$26,1,MATCH('Основной лист'!GKJ$7,'РП (ЛК 2.0)'!$E$17:$O$17,0)),0)</f>
        <v>0</v>
      </c>
      <c r="GKK8" s="878">
        <f>IFERROR(INDEX('РП (ЛК 2.0)'!$E$26:$O$26,1,MATCH('Основной лист'!GKK$7,'РП (ЛК 2.0)'!$E$17:$O$17,0)),0)</f>
        <v>0</v>
      </c>
      <c r="GKL8" s="878">
        <f>IFERROR(INDEX('РП (ЛК 2.0)'!$E$26:$O$26,1,MATCH('Основной лист'!GKL$7,'РП (ЛК 2.0)'!$E$17:$O$17,0)),0)</f>
        <v>0</v>
      </c>
      <c r="GKM8" s="878">
        <f>IFERROR(INDEX('РП (ЛК 2.0)'!$E$26:$O$26,1,MATCH('Основной лист'!GKM$7,'РП (ЛК 2.0)'!$E$17:$O$17,0)),0)</f>
        <v>0</v>
      </c>
      <c r="GKN8" s="878">
        <f>IFERROR(INDEX('РП (ЛК 2.0)'!$E$26:$O$26,1,MATCH('Основной лист'!GKN$7,'РП (ЛК 2.0)'!$E$17:$O$17,0)),0)</f>
        <v>0</v>
      </c>
      <c r="GKO8" s="878">
        <f>IFERROR(INDEX('РП (ЛК 2.0)'!$E$26:$O$26,1,MATCH('Основной лист'!GKO$7,'РП (ЛК 2.0)'!$E$17:$O$17,0)),0)</f>
        <v>0</v>
      </c>
      <c r="GKP8" s="878">
        <f>IFERROR(INDEX('РП (ЛК 2.0)'!$E$26:$O$26,1,MATCH('Основной лист'!GKP$7,'РП (ЛК 2.0)'!$E$17:$O$17,0)),0)</f>
        <v>0</v>
      </c>
      <c r="GKQ8" s="878">
        <f>IFERROR(INDEX('РП (ЛК 2.0)'!$E$26:$O$26,1,MATCH('Основной лист'!GKQ$7,'РП (ЛК 2.0)'!$E$17:$O$17,0)),0)</f>
        <v>0</v>
      </c>
      <c r="GKR8" s="878">
        <f>IFERROR(INDEX('РП (ЛК 2.0)'!$E$26:$O$26,1,MATCH('Основной лист'!GKR$7,'РП (ЛК 2.0)'!$E$17:$O$17,0)),0)</f>
        <v>0</v>
      </c>
      <c r="GKS8" s="878">
        <f>IFERROR(INDEX('РП (ЛК 2.0)'!$E$26:$O$26,1,MATCH('Основной лист'!GKS$7,'РП (ЛК 2.0)'!$E$17:$O$17,0)),0)</f>
        <v>0</v>
      </c>
      <c r="GKT8" s="878">
        <f>IFERROR(INDEX('РП (ЛК 2.0)'!$E$26:$O$26,1,MATCH('Основной лист'!GKT$7,'РП (ЛК 2.0)'!$E$17:$O$17,0)),0)</f>
        <v>0</v>
      </c>
      <c r="GKU8" s="878">
        <f>IFERROR(INDEX('РП (ЛК 2.0)'!$E$26:$O$26,1,MATCH('Основной лист'!GKU$7,'РП (ЛК 2.0)'!$E$17:$O$17,0)),0)</f>
        <v>0</v>
      </c>
      <c r="GKV8" s="878">
        <f>IFERROR(INDEX('РП (ЛК 2.0)'!$E$26:$O$26,1,MATCH('Основной лист'!GKV$7,'РП (ЛК 2.0)'!$E$17:$O$17,0)),0)</f>
        <v>0</v>
      </c>
      <c r="GKW8" s="878">
        <f>IFERROR(INDEX('РП (ЛК 2.0)'!$E$26:$O$26,1,MATCH('Основной лист'!GKW$7,'РП (ЛК 2.0)'!$E$17:$O$17,0)),0)</f>
        <v>0</v>
      </c>
      <c r="GKX8" s="878">
        <f>IFERROR(INDEX('РП (ЛК 2.0)'!$E$26:$O$26,1,MATCH('Основной лист'!GKX$7,'РП (ЛК 2.0)'!$E$17:$O$17,0)),0)</f>
        <v>0</v>
      </c>
      <c r="GKY8" s="878">
        <f>IFERROR(INDEX('РП (ЛК 2.0)'!$E$26:$O$26,1,MATCH('Основной лист'!GKY$7,'РП (ЛК 2.0)'!$E$17:$O$17,0)),0)</f>
        <v>0</v>
      </c>
      <c r="GKZ8" s="878">
        <f>IFERROR(INDEX('РП (ЛК 2.0)'!$E$26:$O$26,1,MATCH('Основной лист'!GKZ$7,'РП (ЛК 2.0)'!$E$17:$O$17,0)),0)</f>
        <v>0</v>
      </c>
      <c r="GLA8" s="878">
        <f>IFERROR(INDEX('РП (ЛК 2.0)'!$E$26:$O$26,1,MATCH('Основной лист'!GLA$7,'РП (ЛК 2.0)'!$E$17:$O$17,0)),0)</f>
        <v>0</v>
      </c>
      <c r="GLB8" s="878">
        <f>IFERROR(INDEX('РП (ЛК 2.0)'!$E$26:$O$26,1,MATCH('Основной лист'!GLB$7,'РП (ЛК 2.0)'!$E$17:$O$17,0)),0)</f>
        <v>0</v>
      </c>
      <c r="GLC8" s="878">
        <f>IFERROR(INDEX('РП (ЛК 2.0)'!$E$26:$O$26,1,MATCH('Основной лист'!GLC$7,'РП (ЛК 2.0)'!$E$17:$O$17,0)),0)</f>
        <v>0</v>
      </c>
      <c r="GLD8" s="878">
        <f>IFERROR(INDEX('РП (ЛК 2.0)'!$E$26:$O$26,1,MATCH('Основной лист'!GLD$7,'РП (ЛК 2.0)'!$E$17:$O$17,0)),0)</f>
        <v>0</v>
      </c>
      <c r="GLE8" s="878">
        <f>IFERROR(INDEX('РП (ЛК 2.0)'!$E$26:$O$26,1,MATCH('Основной лист'!GLE$7,'РП (ЛК 2.0)'!$E$17:$O$17,0)),0)</f>
        <v>0</v>
      </c>
      <c r="GLF8" s="878">
        <f>IFERROR(INDEX('РП (ЛК 2.0)'!$E$26:$O$26,1,MATCH('Основной лист'!GLF$7,'РП (ЛК 2.0)'!$E$17:$O$17,0)),0)</f>
        <v>0</v>
      </c>
      <c r="GLG8" s="878">
        <f>IFERROR(INDEX('РП (ЛК 2.0)'!$E$26:$O$26,1,MATCH('Основной лист'!GLG$7,'РП (ЛК 2.0)'!$E$17:$O$17,0)),0)</f>
        <v>0</v>
      </c>
      <c r="GLH8" s="878">
        <f>IFERROR(INDEX('РП (ЛК 2.0)'!$E$26:$O$26,1,MATCH('Основной лист'!GLH$7,'РП (ЛК 2.0)'!$E$17:$O$17,0)),0)</f>
        <v>0</v>
      </c>
      <c r="GLI8" s="878">
        <f>IFERROR(INDEX('РП (ЛК 2.0)'!$E$26:$O$26,1,MATCH('Основной лист'!GLI$7,'РП (ЛК 2.0)'!$E$17:$O$17,0)),0)</f>
        <v>0</v>
      </c>
      <c r="GLJ8" s="878">
        <f>IFERROR(INDEX('РП (ЛК 2.0)'!$E$26:$O$26,1,MATCH('Основной лист'!GLJ$7,'РП (ЛК 2.0)'!$E$17:$O$17,0)),0)</f>
        <v>0</v>
      </c>
      <c r="GLK8" s="878">
        <f>IFERROR(INDEX('РП (ЛК 2.0)'!$E$26:$O$26,1,MATCH('Основной лист'!GLK$7,'РП (ЛК 2.0)'!$E$17:$O$17,0)),0)</f>
        <v>0</v>
      </c>
      <c r="GLL8" s="878">
        <f>IFERROR(INDEX('РП (ЛК 2.0)'!$E$26:$O$26,1,MATCH('Основной лист'!GLL$7,'РП (ЛК 2.0)'!$E$17:$O$17,0)),0)</f>
        <v>0</v>
      </c>
      <c r="GLM8" s="878">
        <f>IFERROR(INDEX('РП (ЛК 2.0)'!$E$26:$O$26,1,MATCH('Основной лист'!GLM$7,'РП (ЛК 2.0)'!$E$17:$O$17,0)),0)</f>
        <v>0</v>
      </c>
      <c r="GLN8" s="878">
        <f>IFERROR(INDEX('РП (ЛК 2.0)'!$E$26:$O$26,1,MATCH('Основной лист'!GLN$7,'РП (ЛК 2.0)'!$E$17:$O$17,0)),0)</f>
        <v>0</v>
      </c>
      <c r="GLO8" s="878">
        <f>IFERROR(INDEX('РП (ЛК 2.0)'!$E$26:$O$26,1,MATCH('Основной лист'!GLO$7,'РП (ЛК 2.0)'!$E$17:$O$17,0)),0)</f>
        <v>0</v>
      </c>
      <c r="GLP8" s="878">
        <f>IFERROR(INDEX('РП (ЛК 2.0)'!$E$26:$O$26,1,MATCH('Основной лист'!GLP$7,'РП (ЛК 2.0)'!$E$17:$O$17,0)),0)</f>
        <v>0</v>
      </c>
      <c r="GLQ8" s="878">
        <f>IFERROR(INDEX('РП (ЛК 2.0)'!$E$26:$O$26,1,MATCH('Основной лист'!GLQ$7,'РП (ЛК 2.0)'!$E$17:$O$17,0)),0)</f>
        <v>0</v>
      </c>
      <c r="GLR8" s="878">
        <f>IFERROR(INDEX('РП (ЛК 2.0)'!$E$26:$O$26,1,MATCH('Основной лист'!GLR$7,'РП (ЛК 2.0)'!$E$17:$O$17,0)),0)</f>
        <v>0</v>
      </c>
      <c r="GLS8" s="878">
        <f>IFERROR(INDEX('РП (ЛК 2.0)'!$E$26:$O$26,1,MATCH('Основной лист'!GLS$7,'РП (ЛК 2.0)'!$E$17:$O$17,0)),0)</f>
        <v>0</v>
      </c>
      <c r="GLT8" s="878">
        <f>IFERROR(INDEX('РП (ЛК 2.0)'!$E$26:$O$26,1,MATCH('Основной лист'!GLT$7,'РП (ЛК 2.0)'!$E$17:$O$17,0)),0)</f>
        <v>0</v>
      </c>
      <c r="GLU8" s="878">
        <f>IFERROR(INDEX('РП (ЛК 2.0)'!$E$26:$O$26,1,MATCH('Основной лист'!GLU$7,'РП (ЛК 2.0)'!$E$17:$O$17,0)),0)</f>
        <v>0</v>
      </c>
      <c r="GLV8" s="878">
        <f>IFERROR(INDEX('РП (ЛК 2.0)'!$E$26:$O$26,1,MATCH('Основной лист'!GLV$7,'РП (ЛК 2.0)'!$E$17:$O$17,0)),0)</f>
        <v>0</v>
      </c>
      <c r="GLW8" s="878">
        <f>IFERROR(INDEX('РП (ЛК 2.0)'!$E$26:$O$26,1,MATCH('Основной лист'!GLW$7,'РП (ЛК 2.0)'!$E$17:$O$17,0)),0)</f>
        <v>0</v>
      </c>
      <c r="GLX8" s="878">
        <f>IFERROR(INDEX('РП (ЛК 2.0)'!$E$26:$O$26,1,MATCH('Основной лист'!GLX$7,'РП (ЛК 2.0)'!$E$17:$O$17,0)),0)</f>
        <v>0</v>
      </c>
      <c r="GLY8" s="878">
        <f>IFERROR(INDEX('РП (ЛК 2.0)'!$E$26:$O$26,1,MATCH('Основной лист'!GLY$7,'РП (ЛК 2.0)'!$E$17:$O$17,0)),0)</f>
        <v>0</v>
      </c>
      <c r="GLZ8" s="878">
        <f>IFERROR(INDEX('РП (ЛК 2.0)'!$E$26:$O$26,1,MATCH('Основной лист'!GLZ$7,'РП (ЛК 2.0)'!$E$17:$O$17,0)),0)</f>
        <v>0</v>
      </c>
      <c r="GMA8" s="878">
        <f>IFERROR(INDEX('РП (ЛК 2.0)'!$E$26:$O$26,1,MATCH('Основной лист'!GMA$7,'РП (ЛК 2.0)'!$E$17:$O$17,0)),0)</f>
        <v>0</v>
      </c>
      <c r="GMB8" s="878">
        <f>IFERROR(INDEX('РП (ЛК 2.0)'!$E$26:$O$26,1,MATCH('Основной лист'!GMB$7,'РП (ЛК 2.0)'!$E$17:$O$17,0)),0)</f>
        <v>0</v>
      </c>
      <c r="GMC8" s="878">
        <f>IFERROR(INDEX('РП (ЛК 2.0)'!$E$26:$O$26,1,MATCH('Основной лист'!GMC$7,'РП (ЛК 2.0)'!$E$17:$O$17,0)),0)</f>
        <v>0</v>
      </c>
      <c r="GMD8" s="878">
        <f>IFERROR(INDEX('РП (ЛК 2.0)'!$E$26:$O$26,1,MATCH('Основной лист'!GMD$7,'РП (ЛК 2.0)'!$E$17:$O$17,0)),0)</f>
        <v>0</v>
      </c>
      <c r="GME8" s="878">
        <f>IFERROR(INDEX('РП (ЛК 2.0)'!$E$26:$O$26,1,MATCH('Основной лист'!GME$7,'РП (ЛК 2.0)'!$E$17:$O$17,0)),0)</f>
        <v>0</v>
      </c>
      <c r="GMF8" s="878">
        <f>IFERROR(INDEX('РП (ЛК 2.0)'!$E$26:$O$26,1,MATCH('Основной лист'!GMF$7,'РП (ЛК 2.0)'!$E$17:$O$17,0)),0)</f>
        <v>0</v>
      </c>
      <c r="GMG8" s="878">
        <f>IFERROR(INDEX('РП (ЛК 2.0)'!$E$26:$O$26,1,MATCH('Основной лист'!GMG$7,'РП (ЛК 2.0)'!$E$17:$O$17,0)),0)</f>
        <v>0</v>
      </c>
      <c r="GMH8" s="878">
        <f>IFERROR(INDEX('РП (ЛК 2.0)'!$E$26:$O$26,1,MATCH('Основной лист'!GMH$7,'РП (ЛК 2.0)'!$E$17:$O$17,0)),0)</f>
        <v>0</v>
      </c>
      <c r="GMI8" s="878">
        <f>IFERROR(INDEX('РП (ЛК 2.0)'!$E$26:$O$26,1,MATCH('Основной лист'!GMI$7,'РП (ЛК 2.0)'!$E$17:$O$17,0)),0)</f>
        <v>0</v>
      </c>
      <c r="GMJ8" s="878">
        <f>IFERROR(INDEX('РП (ЛК 2.0)'!$E$26:$O$26,1,MATCH('Основной лист'!GMJ$7,'РП (ЛК 2.0)'!$E$17:$O$17,0)),0)</f>
        <v>0</v>
      </c>
      <c r="GMK8" s="878">
        <f>IFERROR(INDEX('РП (ЛК 2.0)'!$E$26:$O$26,1,MATCH('Основной лист'!GMK$7,'РП (ЛК 2.0)'!$E$17:$O$17,0)),0)</f>
        <v>0</v>
      </c>
      <c r="GML8" s="878">
        <f>IFERROR(INDEX('РП (ЛК 2.0)'!$E$26:$O$26,1,MATCH('Основной лист'!GML$7,'РП (ЛК 2.0)'!$E$17:$O$17,0)),0)</f>
        <v>0</v>
      </c>
      <c r="GMM8" s="878">
        <f>IFERROR(INDEX('РП (ЛК 2.0)'!$E$26:$O$26,1,MATCH('Основной лист'!GMM$7,'РП (ЛК 2.0)'!$E$17:$O$17,0)),0)</f>
        <v>0</v>
      </c>
      <c r="GMN8" s="878">
        <f>IFERROR(INDEX('РП (ЛК 2.0)'!$E$26:$O$26,1,MATCH('Основной лист'!GMN$7,'РП (ЛК 2.0)'!$E$17:$O$17,0)),0)</f>
        <v>0</v>
      </c>
      <c r="GMO8" s="878">
        <f>IFERROR(INDEX('РП (ЛК 2.0)'!$E$26:$O$26,1,MATCH('Основной лист'!GMO$7,'РП (ЛК 2.0)'!$E$17:$O$17,0)),0)</f>
        <v>0</v>
      </c>
      <c r="GMP8" s="878">
        <f>IFERROR(INDEX('РП (ЛК 2.0)'!$E$26:$O$26,1,MATCH('Основной лист'!GMP$7,'РП (ЛК 2.0)'!$E$17:$O$17,0)),0)</f>
        <v>0</v>
      </c>
      <c r="GMQ8" s="878">
        <f>IFERROR(INDEX('РП (ЛК 2.0)'!$E$26:$O$26,1,MATCH('Основной лист'!GMQ$7,'РП (ЛК 2.0)'!$E$17:$O$17,0)),0)</f>
        <v>0</v>
      </c>
      <c r="GMR8" s="878">
        <f>IFERROR(INDEX('РП (ЛК 2.0)'!$E$26:$O$26,1,MATCH('Основной лист'!GMR$7,'РП (ЛК 2.0)'!$E$17:$O$17,0)),0)</f>
        <v>0</v>
      </c>
      <c r="GMS8" s="878">
        <f>IFERROR(INDEX('РП (ЛК 2.0)'!$E$26:$O$26,1,MATCH('Основной лист'!GMS$7,'РП (ЛК 2.0)'!$E$17:$O$17,0)),0)</f>
        <v>0</v>
      </c>
      <c r="GMT8" s="878">
        <f>IFERROR(INDEX('РП (ЛК 2.0)'!$E$26:$O$26,1,MATCH('Основной лист'!GMT$7,'РП (ЛК 2.0)'!$E$17:$O$17,0)),0)</f>
        <v>0</v>
      </c>
      <c r="GMU8" s="878">
        <f>IFERROR(INDEX('РП (ЛК 2.0)'!$E$26:$O$26,1,MATCH('Основной лист'!GMU$7,'РП (ЛК 2.0)'!$E$17:$O$17,0)),0)</f>
        <v>0</v>
      </c>
      <c r="GMV8" s="878">
        <f>IFERROR(INDEX('РП (ЛК 2.0)'!$E$26:$O$26,1,MATCH('Основной лист'!GMV$7,'РП (ЛК 2.0)'!$E$17:$O$17,0)),0)</f>
        <v>0</v>
      </c>
      <c r="GMW8" s="878">
        <f>IFERROR(INDEX('РП (ЛК 2.0)'!$E$26:$O$26,1,MATCH('Основной лист'!GMW$7,'РП (ЛК 2.0)'!$E$17:$O$17,0)),0)</f>
        <v>0</v>
      </c>
      <c r="GMX8" s="878">
        <f>IFERROR(INDEX('РП (ЛК 2.0)'!$E$26:$O$26,1,MATCH('Основной лист'!GMX$7,'РП (ЛК 2.0)'!$E$17:$O$17,0)),0)</f>
        <v>0</v>
      </c>
      <c r="GMY8" s="878">
        <f>IFERROR(INDEX('РП (ЛК 2.0)'!$E$26:$O$26,1,MATCH('Основной лист'!GMY$7,'РП (ЛК 2.0)'!$E$17:$O$17,0)),0)</f>
        <v>0</v>
      </c>
      <c r="GMZ8" s="878">
        <f>IFERROR(INDEX('РП (ЛК 2.0)'!$E$26:$O$26,1,MATCH('Основной лист'!GMZ$7,'РП (ЛК 2.0)'!$E$17:$O$17,0)),0)</f>
        <v>0</v>
      </c>
      <c r="GNA8" s="878">
        <f>IFERROR(INDEX('РП (ЛК 2.0)'!$E$26:$O$26,1,MATCH('Основной лист'!GNA$7,'РП (ЛК 2.0)'!$E$17:$O$17,0)),0)</f>
        <v>0</v>
      </c>
      <c r="GNB8" s="878">
        <f>IFERROR(INDEX('РП (ЛК 2.0)'!$E$26:$O$26,1,MATCH('Основной лист'!GNB$7,'РП (ЛК 2.0)'!$E$17:$O$17,0)),0)</f>
        <v>0</v>
      </c>
      <c r="GNC8" s="878">
        <f>IFERROR(INDEX('РП (ЛК 2.0)'!$E$26:$O$26,1,MATCH('Основной лист'!GNC$7,'РП (ЛК 2.0)'!$E$17:$O$17,0)),0)</f>
        <v>0</v>
      </c>
      <c r="GND8" s="878">
        <f>IFERROR(INDEX('РП (ЛК 2.0)'!$E$26:$O$26,1,MATCH('Основной лист'!GND$7,'РП (ЛК 2.0)'!$E$17:$O$17,0)),0)</f>
        <v>0</v>
      </c>
      <c r="GNE8" s="878">
        <f>IFERROR(INDEX('РП (ЛК 2.0)'!$E$26:$O$26,1,MATCH('Основной лист'!GNE$7,'РП (ЛК 2.0)'!$E$17:$O$17,0)),0)</f>
        <v>0</v>
      </c>
      <c r="GNF8" s="878">
        <f>IFERROR(INDEX('РП (ЛК 2.0)'!$E$26:$O$26,1,MATCH('Основной лист'!GNF$7,'РП (ЛК 2.0)'!$E$17:$O$17,0)),0)</f>
        <v>0</v>
      </c>
      <c r="GNG8" s="878">
        <f>IFERROR(INDEX('РП (ЛК 2.0)'!$E$26:$O$26,1,MATCH('Основной лист'!GNG$7,'РП (ЛК 2.0)'!$E$17:$O$17,0)),0)</f>
        <v>0</v>
      </c>
      <c r="GNH8" s="878">
        <f>IFERROR(INDEX('РП (ЛК 2.0)'!$E$26:$O$26,1,MATCH('Основной лист'!GNH$7,'РП (ЛК 2.0)'!$E$17:$O$17,0)),0)</f>
        <v>0</v>
      </c>
      <c r="GNI8" s="878">
        <f>IFERROR(INDEX('РП (ЛК 2.0)'!$E$26:$O$26,1,MATCH('Основной лист'!GNI$7,'РП (ЛК 2.0)'!$E$17:$O$17,0)),0)</f>
        <v>0</v>
      </c>
      <c r="GNJ8" s="878">
        <f>IFERROR(INDEX('РП (ЛК 2.0)'!$E$26:$O$26,1,MATCH('Основной лист'!GNJ$7,'РП (ЛК 2.0)'!$E$17:$O$17,0)),0)</f>
        <v>0</v>
      </c>
      <c r="GNK8" s="878">
        <f>IFERROR(INDEX('РП (ЛК 2.0)'!$E$26:$O$26,1,MATCH('Основной лист'!GNK$7,'РП (ЛК 2.0)'!$E$17:$O$17,0)),0)</f>
        <v>0</v>
      </c>
      <c r="GNL8" s="878">
        <f>IFERROR(INDEX('РП (ЛК 2.0)'!$E$26:$O$26,1,MATCH('Основной лист'!GNL$7,'РП (ЛК 2.0)'!$E$17:$O$17,0)),0)</f>
        <v>0</v>
      </c>
      <c r="GNM8" s="878">
        <f>IFERROR(INDEX('РП (ЛК 2.0)'!$E$26:$O$26,1,MATCH('Основной лист'!GNM$7,'РП (ЛК 2.0)'!$E$17:$O$17,0)),0)</f>
        <v>0</v>
      </c>
      <c r="GNN8" s="878">
        <f>IFERROR(INDEX('РП (ЛК 2.0)'!$E$26:$O$26,1,MATCH('Основной лист'!GNN$7,'РП (ЛК 2.0)'!$E$17:$O$17,0)),0)</f>
        <v>0</v>
      </c>
      <c r="GNO8" s="878">
        <f>IFERROR(INDEX('РП (ЛК 2.0)'!$E$26:$O$26,1,MATCH('Основной лист'!GNO$7,'РП (ЛК 2.0)'!$E$17:$O$17,0)),0)</f>
        <v>0</v>
      </c>
      <c r="GNP8" s="878">
        <f>IFERROR(INDEX('РП (ЛК 2.0)'!$E$26:$O$26,1,MATCH('Основной лист'!GNP$7,'РП (ЛК 2.0)'!$E$17:$O$17,0)),0)</f>
        <v>0</v>
      </c>
      <c r="GNQ8" s="878">
        <f>IFERROR(INDEX('РП (ЛК 2.0)'!$E$26:$O$26,1,MATCH('Основной лист'!GNQ$7,'РП (ЛК 2.0)'!$E$17:$O$17,0)),0)</f>
        <v>0</v>
      </c>
      <c r="GNR8" s="878">
        <f>IFERROR(INDEX('РП (ЛК 2.0)'!$E$26:$O$26,1,MATCH('Основной лист'!GNR$7,'РП (ЛК 2.0)'!$E$17:$O$17,0)),0)</f>
        <v>0</v>
      </c>
      <c r="GNS8" s="878">
        <f>IFERROR(INDEX('РП (ЛК 2.0)'!$E$26:$O$26,1,MATCH('Основной лист'!GNS$7,'РП (ЛК 2.0)'!$E$17:$O$17,0)),0)</f>
        <v>0</v>
      </c>
      <c r="GNT8" s="878">
        <f>IFERROR(INDEX('РП (ЛК 2.0)'!$E$26:$O$26,1,MATCH('Основной лист'!GNT$7,'РП (ЛК 2.0)'!$E$17:$O$17,0)),0)</f>
        <v>0</v>
      </c>
      <c r="GNU8" s="878">
        <f>IFERROR(INDEX('РП (ЛК 2.0)'!$E$26:$O$26,1,MATCH('Основной лист'!GNU$7,'РП (ЛК 2.0)'!$E$17:$O$17,0)),0)</f>
        <v>0</v>
      </c>
      <c r="GNV8" s="878">
        <f>IFERROR(INDEX('РП (ЛК 2.0)'!$E$26:$O$26,1,MATCH('Основной лист'!GNV$7,'РП (ЛК 2.0)'!$E$17:$O$17,0)),0)</f>
        <v>0</v>
      </c>
      <c r="GNW8" s="878">
        <f>IFERROR(INDEX('РП (ЛК 2.0)'!$E$26:$O$26,1,MATCH('Основной лист'!GNW$7,'РП (ЛК 2.0)'!$E$17:$O$17,0)),0)</f>
        <v>0</v>
      </c>
      <c r="GNX8" s="878">
        <f>IFERROR(INDEX('РП (ЛК 2.0)'!$E$26:$O$26,1,MATCH('Основной лист'!GNX$7,'РП (ЛК 2.0)'!$E$17:$O$17,0)),0)</f>
        <v>0</v>
      </c>
      <c r="GNY8" s="878">
        <f>IFERROR(INDEX('РП (ЛК 2.0)'!$E$26:$O$26,1,MATCH('Основной лист'!GNY$7,'РП (ЛК 2.0)'!$E$17:$O$17,0)),0)</f>
        <v>0</v>
      </c>
      <c r="GNZ8" s="878">
        <f>IFERROR(INDEX('РП (ЛК 2.0)'!$E$26:$O$26,1,MATCH('Основной лист'!GNZ$7,'РП (ЛК 2.0)'!$E$17:$O$17,0)),0)</f>
        <v>0</v>
      </c>
      <c r="GOA8" s="878">
        <f>IFERROR(INDEX('РП (ЛК 2.0)'!$E$26:$O$26,1,MATCH('Основной лист'!GOA$7,'РП (ЛК 2.0)'!$E$17:$O$17,0)),0)</f>
        <v>0</v>
      </c>
      <c r="GOB8" s="878">
        <f>IFERROR(INDEX('РП (ЛК 2.0)'!$E$26:$O$26,1,MATCH('Основной лист'!GOB$7,'РП (ЛК 2.0)'!$E$17:$O$17,0)),0)</f>
        <v>0</v>
      </c>
      <c r="GOC8" s="878">
        <f>IFERROR(INDEX('РП (ЛК 2.0)'!$E$26:$O$26,1,MATCH('Основной лист'!GOC$7,'РП (ЛК 2.0)'!$E$17:$O$17,0)),0)</f>
        <v>0</v>
      </c>
      <c r="GOD8" s="878">
        <f>IFERROR(INDEX('РП (ЛК 2.0)'!$E$26:$O$26,1,MATCH('Основной лист'!GOD$7,'РП (ЛК 2.0)'!$E$17:$O$17,0)),0)</f>
        <v>0</v>
      </c>
      <c r="GOE8" s="878">
        <f>IFERROR(INDEX('РП (ЛК 2.0)'!$E$26:$O$26,1,MATCH('Основной лист'!GOE$7,'РП (ЛК 2.0)'!$E$17:$O$17,0)),0)</f>
        <v>0</v>
      </c>
      <c r="GOF8" s="878">
        <f>IFERROR(INDEX('РП (ЛК 2.0)'!$E$26:$O$26,1,MATCH('Основной лист'!GOF$7,'РП (ЛК 2.0)'!$E$17:$O$17,0)),0)</f>
        <v>0</v>
      </c>
      <c r="GOG8" s="878">
        <f>IFERROR(INDEX('РП (ЛК 2.0)'!$E$26:$O$26,1,MATCH('Основной лист'!GOG$7,'РП (ЛК 2.0)'!$E$17:$O$17,0)),0)</f>
        <v>0</v>
      </c>
      <c r="GOH8" s="878">
        <f>IFERROR(INDEX('РП (ЛК 2.0)'!$E$26:$O$26,1,MATCH('Основной лист'!GOH$7,'РП (ЛК 2.0)'!$E$17:$O$17,0)),0)</f>
        <v>0</v>
      </c>
      <c r="GOI8" s="878">
        <f>IFERROR(INDEX('РП (ЛК 2.0)'!$E$26:$O$26,1,MATCH('Основной лист'!GOI$7,'РП (ЛК 2.0)'!$E$17:$O$17,0)),0)</f>
        <v>0</v>
      </c>
      <c r="GOJ8" s="878">
        <f>IFERROR(INDEX('РП (ЛК 2.0)'!$E$26:$O$26,1,MATCH('Основной лист'!GOJ$7,'РП (ЛК 2.0)'!$E$17:$O$17,0)),0)</f>
        <v>0</v>
      </c>
      <c r="GOK8" s="878">
        <f>IFERROR(INDEX('РП (ЛК 2.0)'!$E$26:$O$26,1,MATCH('Основной лист'!GOK$7,'РП (ЛК 2.0)'!$E$17:$O$17,0)),0)</f>
        <v>0</v>
      </c>
      <c r="GOL8" s="878">
        <f>IFERROR(INDEX('РП (ЛК 2.0)'!$E$26:$O$26,1,MATCH('Основной лист'!GOL$7,'РП (ЛК 2.0)'!$E$17:$O$17,0)),0)</f>
        <v>0</v>
      </c>
      <c r="GOM8" s="878">
        <f>IFERROR(INDEX('РП (ЛК 2.0)'!$E$26:$O$26,1,MATCH('Основной лист'!GOM$7,'РП (ЛК 2.0)'!$E$17:$O$17,0)),0)</f>
        <v>0</v>
      </c>
      <c r="GON8" s="878">
        <f>IFERROR(INDEX('РП (ЛК 2.0)'!$E$26:$O$26,1,MATCH('Основной лист'!GON$7,'РП (ЛК 2.0)'!$E$17:$O$17,0)),0)</f>
        <v>0</v>
      </c>
      <c r="GOO8" s="878">
        <f>IFERROR(INDEX('РП (ЛК 2.0)'!$E$26:$O$26,1,MATCH('Основной лист'!GOO$7,'РП (ЛК 2.0)'!$E$17:$O$17,0)),0)</f>
        <v>0</v>
      </c>
      <c r="GOP8" s="878">
        <f>IFERROR(INDEX('РП (ЛК 2.0)'!$E$26:$O$26,1,MATCH('Основной лист'!GOP$7,'РП (ЛК 2.0)'!$E$17:$O$17,0)),0)</f>
        <v>0</v>
      </c>
      <c r="GOQ8" s="878">
        <f>IFERROR(INDEX('РП (ЛК 2.0)'!$E$26:$O$26,1,MATCH('Основной лист'!GOQ$7,'РП (ЛК 2.0)'!$E$17:$O$17,0)),0)</f>
        <v>0</v>
      </c>
      <c r="GOR8" s="878">
        <f>IFERROR(INDEX('РП (ЛК 2.0)'!$E$26:$O$26,1,MATCH('Основной лист'!GOR$7,'РП (ЛК 2.0)'!$E$17:$O$17,0)),0)</f>
        <v>0</v>
      </c>
      <c r="GOS8" s="878">
        <f>IFERROR(INDEX('РП (ЛК 2.0)'!$E$26:$O$26,1,MATCH('Основной лист'!GOS$7,'РП (ЛК 2.0)'!$E$17:$O$17,0)),0)</f>
        <v>0</v>
      </c>
      <c r="GOT8" s="878">
        <f>IFERROR(INDEX('РП (ЛК 2.0)'!$E$26:$O$26,1,MATCH('Основной лист'!GOT$7,'РП (ЛК 2.0)'!$E$17:$O$17,0)),0)</f>
        <v>0</v>
      </c>
      <c r="GOU8" s="878">
        <f>IFERROR(INDEX('РП (ЛК 2.0)'!$E$26:$O$26,1,MATCH('Основной лист'!GOU$7,'РП (ЛК 2.0)'!$E$17:$O$17,0)),0)</f>
        <v>0</v>
      </c>
      <c r="GOV8" s="878">
        <f>IFERROR(INDEX('РП (ЛК 2.0)'!$E$26:$O$26,1,MATCH('Основной лист'!GOV$7,'РП (ЛК 2.0)'!$E$17:$O$17,0)),0)</f>
        <v>0</v>
      </c>
      <c r="GOW8" s="878">
        <f>IFERROR(INDEX('РП (ЛК 2.0)'!$E$26:$O$26,1,MATCH('Основной лист'!GOW$7,'РП (ЛК 2.0)'!$E$17:$O$17,0)),0)</f>
        <v>0</v>
      </c>
      <c r="GOX8" s="878">
        <f>IFERROR(INDEX('РП (ЛК 2.0)'!$E$26:$O$26,1,MATCH('Основной лист'!GOX$7,'РП (ЛК 2.0)'!$E$17:$O$17,0)),0)</f>
        <v>0</v>
      </c>
      <c r="GOY8" s="878">
        <f>IFERROR(INDEX('РП (ЛК 2.0)'!$E$26:$O$26,1,MATCH('Основной лист'!GOY$7,'РП (ЛК 2.0)'!$E$17:$O$17,0)),0)</f>
        <v>0</v>
      </c>
      <c r="GOZ8" s="878">
        <f>IFERROR(INDEX('РП (ЛК 2.0)'!$E$26:$O$26,1,MATCH('Основной лист'!GOZ$7,'РП (ЛК 2.0)'!$E$17:$O$17,0)),0)</f>
        <v>0</v>
      </c>
      <c r="GPA8" s="878">
        <f>IFERROR(INDEX('РП (ЛК 2.0)'!$E$26:$O$26,1,MATCH('Основной лист'!GPA$7,'РП (ЛК 2.0)'!$E$17:$O$17,0)),0)</f>
        <v>0</v>
      </c>
      <c r="GPB8" s="878">
        <f>IFERROR(INDEX('РП (ЛК 2.0)'!$E$26:$O$26,1,MATCH('Основной лист'!GPB$7,'РП (ЛК 2.0)'!$E$17:$O$17,0)),0)</f>
        <v>0</v>
      </c>
      <c r="GPC8" s="878">
        <f>IFERROR(INDEX('РП (ЛК 2.0)'!$E$26:$O$26,1,MATCH('Основной лист'!GPC$7,'РП (ЛК 2.0)'!$E$17:$O$17,0)),0)</f>
        <v>0</v>
      </c>
      <c r="GPD8" s="878">
        <f>IFERROR(INDEX('РП (ЛК 2.0)'!$E$26:$O$26,1,MATCH('Основной лист'!GPD$7,'РП (ЛК 2.0)'!$E$17:$O$17,0)),0)</f>
        <v>0</v>
      </c>
      <c r="GPE8" s="878">
        <f>IFERROR(INDEX('РП (ЛК 2.0)'!$E$26:$O$26,1,MATCH('Основной лист'!GPE$7,'РП (ЛК 2.0)'!$E$17:$O$17,0)),0)</f>
        <v>0</v>
      </c>
      <c r="GPF8" s="878">
        <f>IFERROR(INDEX('РП (ЛК 2.0)'!$E$26:$O$26,1,MATCH('Основной лист'!GPF$7,'РП (ЛК 2.0)'!$E$17:$O$17,0)),0)</f>
        <v>0</v>
      </c>
      <c r="GPG8" s="878">
        <f>IFERROR(INDEX('РП (ЛК 2.0)'!$E$26:$O$26,1,MATCH('Основной лист'!GPG$7,'РП (ЛК 2.0)'!$E$17:$O$17,0)),0)</f>
        <v>0</v>
      </c>
      <c r="GPH8" s="878">
        <f>IFERROR(INDEX('РП (ЛК 2.0)'!$E$26:$O$26,1,MATCH('Основной лист'!GPH$7,'РП (ЛК 2.0)'!$E$17:$O$17,0)),0)</f>
        <v>0</v>
      </c>
      <c r="GPI8" s="878">
        <f>IFERROR(INDEX('РП (ЛК 2.0)'!$E$26:$O$26,1,MATCH('Основной лист'!GPI$7,'РП (ЛК 2.0)'!$E$17:$O$17,0)),0)</f>
        <v>0</v>
      </c>
      <c r="GPJ8" s="878">
        <f>IFERROR(INDEX('РП (ЛК 2.0)'!$E$26:$O$26,1,MATCH('Основной лист'!GPJ$7,'РП (ЛК 2.0)'!$E$17:$O$17,0)),0)</f>
        <v>0</v>
      </c>
      <c r="GPK8" s="878">
        <f>IFERROR(INDEX('РП (ЛК 2.0)'!$E$26:$O$26,1,MATCH('Основной лист'!GPK$7,'РП (ЛК 2.0)'!$E$17:$O$17,0)),0)</f>
        <v>0</v>
      </c>
      <c r="GPL8" s="878">
        <f>IFERROR(INDEX('РП (ЛК 2.0)'!$E$26:$O$26,1,MATCH('Основной лист'!GPL$7,'РП (ЛК 2.0)'!$E$17:$O$17,0)),0)</f>
        <v>0</v>
      </c>
      <c r="GPM8" s="878">
        <f>IFERROR(INDEX('РП (ЛК 2.0)'!$E$26:$O$26,1,MATCH('Основной лист'!GPM$7,'РП (ЛК 2.0)'!$E$17:$O$17,0)),0)</f>
        <v>0</v>
      </c>
      <c r="GPN8" s="878">
        <f>IFERROR(INDEX('РП (ЛК 2.0)'!$E$26:$O$26,1,MATCH('Основной лист'!GPN$7,'РП (ЛК 2.0)'!$E$17:$O$17,0)),0)</f>
        <v>0</v>
      </c>
      <c r="GPO8" s="878">
        <f>IFERROR(INDEX('РП (ЛК 2.0)'!$E$26:$O$26,1,MATCH('Основной лист'!GPO$7,'РП (ЛК 2.0)'!$E$17:$O$17,0)),0)</f>
        <v>0</v>
      </c>
      <c r="GPP8" s="878">
        <f>IFERROR(INDEX('РП (ЛК 2.0)'!$E$26:$O$26,1,MATCH('Основной лист'!GPP$7,'РП (ЛК 2.0)'!$E$17:$O$17,0)),0)</f>
        <v>0</v>
      </c>
      <c r="GPQ8" s="878">
        <f>IFERROR(INDEX('РП (ЛК 2.0)'!$E$26:$O$26,1,MATCH('Основной лист'!GPQ$7,'РП (ЛК 2.0)'!$E$17:$O$17,0)),0)</f>
        <v>0</v>
      </c>
      <c r="GPR8" s="878">
        <f>IFERROR(INDEX('РП (ЛК 2.0)'!$E$26:$O$26,1,MATCH('Основной лист'!GPR$7,'РП (ЛК 2.0)'!$E$17:$O$17,0)),0)</f>
        <v>0</v>
      </c>
      <c r="GPS8" s="878">
        <f>IFERROR(INDEX('РП (ЛК 2.0)'!$E$26:$O$26,1,MATCH('Основной лист'!GPS$7,'РП (ЛК 2.0)'!$E$17:$O$17,0)),0)</f>
        <v>0</v>
      </c>
      <c r="GPT8" s="878">
        <f>IFERROR(INDEX('РП (ЛК 2.0)'!$E$26:$O$26,1,MATCH('Основной лист'!GPT$7,'РП (ЛК 2.0)'!$E$17:$O$17,0)),0)</f>
        <v>0</v>
      </c>
      <c r="GPU8" s="878">
        <f>IFERROR(INDEX('РП (ЛК 2.0)'!$E$26:$O$26,1,MATCH('Основной лист'!GPU$7,'РП (ЛК 2.0)'!$E$17:$O$17,0)),0)</f>
        <v>0</v>
      </c>
      <c r="GPV8" s="878">
        <f>IFERROR(INDEX('РП (ЛК 2.0)'!$E$26:$O$26,1,MATCH('Основной лист'!GPV$7,'РП (ЛК 2.0)'!$E$17:$O$17,0)),0)</f>
        <v>0</v>
      </c>
      <c r="GPW8" s="878">
        <f>IFERROR(INDEX('РП (ЛК 2.0)'!$E$26:$O$26,1,MATCH('Основной лист'!GPW$7,'РП (ЛК 2.0)'!$E$17:$O$17,0)),0)</f>
        <v>0</v>
      </c>
      <c r="GPX8" s="878">
        <f>IFERROR(INDEX('РП (ЛК 2.0)'!$E$26:$O$26,1,MATCH('Основной лист'!GPX$7,'РП (ЛК 2.0)'!$E$17:$O$17,0)),0)</f>
        <v>0</v>
      </c>
      <c r="GPY8" s="878">
        <f>IFERROR(INDEX('РП (ЛК 2.0)'!$E$26:$O$26,1,MATCH('Основной лист'!GPY$7,'РП (ЛК 2.0)'!$E$17:$O$17,0)),0)</f>
        <v>0</v>
      </c>
      <c r="GPZ8" s="878">
        <f>IFERROR(INDEX('РП (ЛК 2.0)'!$E$26:$O$26,1,MATCH('Основной лист'!GPZ$7,'РП (ЛК 2.0)'!$E$17:$O$17,0)),0)</f>
        <v>0</v>
      </c>
      <c r="GQA8" s="878">
        <f>IFERROR(INDEX('РП (ЛК 2.0)'!$E$26:$O$26,1,MATCH('Основной лист'!GQA$7,'РП (ЛК 2.0)'!$E$17:$O$17,0)),0)</f>
        <v>0</v>
      </c>
      <c r="GQB8" s="878">
        <f>IFERROR(INDEX('РП (ЛК 2.0)'!$E$26:$O$26,1,MATCH('Основной лист'!GQB$7,'РП (ЛК 2.0)'!$E$17:$O$17,0)),0)</f>
        <v>0</v>
      </c>
      <c r="GQC8" s="878">
        <f>IFERROR(INDEX('РП (ЛК 2.0)'!$E$26:$O$26,1,MATCH('Основной лист'!GQC$7,'РП (ЛК 2.0)'!$E$17:$O$17,0)),0)</f>
        <v>0</v>
      </c>
      <c r="GQD8" s="878">
        <f>IFERROR(INDEX('РП (ЛК 2.0)'!$E$26:$O$26,1,MATCH('Основной лист'!GQD$7,'РП (ЛК 2.0)'!$E$17:$O$17,0)),0)</f>
        <v>0</v>
      </c>
      <c r="GQE8" s="878">
        <f>IFERROR(INDEX('РП (ЛК 2.0)'!$E$26:$O$26,1,MATCH('Основной лист'!GQE$7,'РП (ЛК 2.0)'!$E$17:$O$17,0)),0)</f>
        <v>0</v>
      </c>
      <c r="GQF8" s="878">
        <f>IFERROR(INDEX('РП (ЛК 2.0)'!$E$26:$O$26,1,MATCH('Основной лист'!GQF$7,'РП (ЛК 2.0)'!$E$17:$O$17,0)),0)</f>
        <v>0</v>
      </c>
      <c r="GQG8" s="878">
        <f>IFERROR(INDEX('РП (ЛК 2.0)'!$E$26:$O$26,1,MATCH('Основной лист'!GQG$7,'РП (ЛК 2.0)'!$E$17:$O$17,0)),0)</f>
        <v>0</v>
      </c>
      <c r="GQH8" s="878">
        <f>IFERROR(INDEX('РП (ЛК 2.0)'!$E$26:$O$26,1,MATCH('Основной лист'!GQH$7,'РП (ЛК 2.0)'!$E$17:$O$17,0)),0)</f>
        <v>0</v>
      </c>
      <c r="GQI8" s="878">
        <f>IFERROR(INDEX('РП (ЛК 2.0)'!$E$26:$O$26,1,MATCH('Основной лист'!GQI$7,'РП (ЛК 2.0)'!$E$17:$O$17,0)),0)</f>
        <v>0</v>
      </c>
      <c r="GQJ8" s="878">
        <f>IFERROR(INDEX('РП (ЛК 2.0)'!$E$26:$O$26,1,MATCH('Основной лист'!GQJ$7,'РП (ЛК 2.0)'!$E$17:$O$17,0)),0)</f>
        <v>0</v>
      </c>
      <c r="GQK8" s="878">
        <f>IFERROR(INDEX('РП (ЛК 2.0)'!$E$26:$O$26,1,MATCH('Основной лист'!GQK$7,'РП (ЛК 2.0)'!$E$17:$O$17,0)),0)</f>
        <v>0</v>
      </c>
      <c r="GQL8" s="878">
        <f>IFERROR(INDEX('РП (ЛК 2.0)'!$E$26:$O$26,1,MATCH('Основной лист'!GQL$7,'РП (ЛК 2.0)'!$E$17:$O$17,0)),0)</f>
        <v>0</v>
      </c>
      <c r="GQM8" s="878">
        <f>IFERROR(INDEX('РП (ЛК 2.0)'!$E$26:$O$26,1,MATCH('Основной лист'!GQM$7,'РП (ЛК 2.0)'!$E$17:$O$17,0)),0)</f>
        <v>0</v>
      </c>
      <c r="GQN8" s="878">
        <f>IFERROR(INDEX('РП (ЛК 2.0)'!$E$26:$O$26,1,MATCH('Основной лист'!GQN$7,'РП (ЛК 2.0)'!$E$17:$O$17,0)),0)</f>
        <v>0</v>
      </c>
      <c r="GQO8" s="878">
        <f>IFERROR(INDEX('РП (ЛК 2.0)'!$E$26:$O$26,1,MATCH('Основной лист'!GQO$7,'РП (ЛК 2.0)'!$E$17:$O$17,0)),0)</f>
        <v>0</v>
      </c>
      <c r="GQP8" s="878">
        <f>IFERROR(INDEX('РП (ЛК 2.0)'!$E$26:$O$26,1,MATCH('Основной лист'!GQP$7,'РП (ЛК 2.0)'!$E$17:$O$17,0)),0)</f>
        <v>0</v>
      </c>
      <c r="GQQ8" s="878">
        <f>IFERROR(INDEX('РП (ЛК 2.0)'!$E$26:$O$26,1,MATCH('Основной лист'!GQQ$7,'РП (ЛК 2.0)'!$E$17:$O$17,0)),0)</f>
        <v>0</v>
      </c>
      <c r="GQR8" s="878">
        <f>IFERROR(INDEX('РП (ЛК 2.0)'!$E$26:$O$26,1,MATCH('Основной лист'!GQR$7,'РП (ЛК 2.0)'!$E$17:$O$17,0)),0)</f>
        <v>0</v>
      </c>
      <c r="GQS8" s="878">
        <f>IFERROR(INDEX('РП (ЛК 2.0)'!$E$26:$O$26,1,MATCH('Основной лист'!GQS$7,'РП (ЛК 2.0)'!$E$17:$O$17,0)),0)</f>
        <v>0</v>
      </c>
      <c r="GQT8" s="878">
        <f>IFERROR(INDEX('РП (ЛК 2.0)'!$E$26:$O$26,1,MATCH('Основной лист'!GQT$7,'РП (ЛК 2.0)'!$E$17:$O$17,0)),0)</f>
        <v>0</v>
      </c>
      <c r="GQU8" s="878">
        <f>IFERROR(INDEX('РП (ЛК 2.0)'!$E$26:$O$26,1,MATCH('Основной лист'!GQU$7,'РП (ЛК 2.0)'!$E$17:$O$17,0)),0)</f>
        <v>0</v>
      </c>
      <c r="GQV8" s="878">
        <f>IFERROR(INDEX('РП (ЛК 2.0)'!$E$26:$O$26,1,MATCH('Основной лист'!GQV$7,'РП (ЛК 2.0)'!$E$17:$O$17,0)),0)</f>
        <v>0</v>
      </c>
      <c r="GQW8" s="878">
        <f>IFERROR(INDEX('РП (ЛК 2.0)'!$E$26:$O$26,1,MATCH('Основной лист'!GQW$7,'РП (ЛК 2.0)'!$E$17:$O$17,0)),0)</f>
        <v>0</v>
      </c>
      <c r="GQX8" s="878">
        <f>IFERROR(INDEX('РП (ЛК 2.0)'!$E$26:$O$26,1,MATCH('Основной лист'!GQX$7,'РП (ЛК 2.0)'!$E$17:$O$17,0)),0)</f>
        <v>0</v>
      </c>
      <c r="GQY8" s="878">
        <f>IFERROR(INDEX('РП (ЛК 2.0)'!$E$26:$O$26,1,MATCH('Основной лист'!GQY$7,'РП (ЛК 2.0)'!$E$17:$O$17,0)),0)</f>
        <v>0</v>
      </c>
      <c r="GQZ8" s="878">
        <f>IFERROR(INDEX('РП (ЛК 2.0)'!$E$26:$O$26,1,MATCH('Основной лист'!GQZ$7,'РП (ЛК 2.0)'!$E$17:$O$17,0)),0)</f>
        <v>0</v>
      </c>
      <c r="GRA8" s="878">
        <f>IFERROR(INDEX('РП (ЛК 2.0)'!$E$26:$O$26,1,MATCH('Основной лист'!GRA$7,'РП (ЛК 2.0)'!$E$17:$O$17,0)),0)</f>
        <v>0</v>
      </c>
      <c r="GRB8" s="878">
        <f>IFERROR(INDEX('РП (ЛК 2.0)'!$E$26:$O$26,1,MATCH('Основной лист'!GRB$7,'РП (ЛК 2.0)'!$E$17:$O$17,0)),0)</f>
        <v>0</v>
      </c>
      <c r="GRC8" s="878">
        <f>IFERROR(INDEX('РП (ЛК 2.0)'!$E$26:$O$26,1,MATCH('Основной лист'!GRC$7,'РП (ЛК 2.0)'!$E$17:$O$17,0)),0)</f>
        <v>0</v>
      </c>
      <c r="GRD8" s="878">
        <f>IFERROR(INDEX('РП (ЛК 2.0)'!$E$26:$O$26,1,MATCH('Основной лист'!GRD$7,'РП (ЛК 2.0)'!$E$17:$O$17,0)),0)</f>
        <v>0</v>
      </c>
      <c r="GRE8" s="878">
        <f>IFERROR(INDEX('РП (ЛК 2.0)'!$E$26:$O$26,1,MATCH('Основной лист'!GRE$7,'РП (ЛК 2.0)'!$E$17:$O$17,0)),0)</f>
        <v>0</v>
      </c>
      <c r="GRF8" s="878">
        <f>IFERROR(INDEX('РП (ЛК 2.0)'!$E$26:$O$26,1,MATCH('Основной лист'!GRF$7,'РП (ЛК 2.0)'!$E$17:$O$17,0)),0)</f>
        <v>0</v>
      </c>
      <c r="GRG8" s="878">
        <f>IFERROR(INDEX('РП (ЛК 2.0)'!$E$26:$O$26,1,MATCH('Основной лист'!GRG$7,'РП (ЛК 2.0)'!$E$17:$O$17,0)),0)</f>
        <v>0</v>
      </c>
      <c r="GRH8" s="878">
        <f>IFERROR(INDEX('РП (ЛК 2.0)'!$E$26:$O$26,1,MATCH('Основной лист'!GRH$7,'РП (ЛК 2.0)'!$E$17:$O$17,0)),0)</f>
        <v>0</v>
      </c>
      <c r="GRI8" s="878">
        <f>IFERROR(INDEX('РП (ЛК 2.0)'!$E$26:$O$26,1,MATCH('Основной лист'!GRI$7,'РП (ЛК 2.0)'!$E$17:$O$17,0)),0)</f>
        <v>0</v>
      </c>
      <c r="GRJ8" s="878">
        <f>IFERROR(INDEX('РП (ЛК 2.0)'!$E$26:$O$26,1,MATCH('Основной лист'!GRJ$7,'РП (ЛК 2.0)'!$E$17:$O$17,0)),0)</f>
        <v>0</v>
      </c>
      <c r="GRK8" s="878">
        <f>IFERROR(INDEX('РП (ЛК 2.0)'!$E$26:$O$26,1,MATCH('Основной лист'!GRK$7,'РП (ЛК 2.0)'!$E$17:$O$17,0)),0)</f>
        <v>0</v>
      </c>
      <c r="GRL8" s="878">
        <f>IFERROR(INDEX('РП (ЛК 2.0)'!$E$26:$O$26,1,MATCH('Основной лист'!GRL$7,'РП (ЛК 2.0)'!$E$17:$O$17,0)),0)</f>
        <v>0</v>
      </c>
      <c r="GRM8" s="878">
        <f>IFERROR(INDEX('РП (ЛК 2.0)'!$E$26:$O$26,1,MATCH('Основной лист'!GRM$7,'РП (ЛК 2.0)'!$E$17:$O$17,0)),0)</f>
        <v>0</v>
      </c>
      <c r="GRN8" s="878">
        <f>IFERROR(INDEX('РП (ЛК 2.0)'!$E$26:$O$26,1,MATCH('Основной лист'!GRN$7,'РП (ЛК 2.0)'!$E$17:$O$17,0)),0)</f>
        <v>0</v>
      </c>
      <c r="GRO8" s="878">
        <f>IFERROR(INDEX('РП (ЛК 2.0)'!$E$26:$O$26,1,MATCH('Основной лист'!GRO$7,'РП (ЛК 2.0)'!$E$17:$O$17,0)),0)</f>
        <v>0</v>
      </c>
      <c r="GRP8" s="878">
        <f>IFERROR(INDEX('РП (ЛК 2.0)'!$E$26:$O$26,1,MATCH('Основной лист'!GRP$7,'РП (ЛК 2.0)'!$E$17:$O$17,0)),0)</f>
        <v>0</v>
      </c>
      <c r="GRQ8" s="878">
        <f>IFERROR(INDEX('РП (ЛК 2.0)'!$E$26:$O$26,1,MATCH('Основной лист'!GRQ$7,'РП (ЛК 2.0)'!$E$17:$O$17,0)),0)</f>
        <v>0</v>
      </c>
      <c r="GRR8" s="878">
        <f>IFERROR(INDEX('РП (ЛК 2.0)'!$E$26:$O$26,1,MATCH('Основной лист'!GRR$7,'РП (ЛК 2.0)'!$E$17:$O$17,0)),0)</f>
        <v>0</v>
      </c>
      <c r="GRS8" s="878">
        <f>IFERROR(INDEX('РП (ЛК 2.0)'!$E$26:$O$26,1,MATCH('Основной лист'!GRS$7,'РП (ЛК 2.0)'!$E$17:$O$17,0)),0)</f>
        <v>0</v>
      </c>
      <c r="GRT8" s="878">
        <f>IFERROR(INDEX('РП (ЛК 2.0)'!$E$26:$O$26,1,MATCH('Основной лист'!GRT$7,'РП (ЛК 2.0)'!$E$17:$O$17,0)),0)</f>
        <v>0</v>
      </c>
      <c r="GRU8" s="878">
        <f>IFERROR(INDEX('РП (ЛК 2.0)'!$E$26:$O$26,1,MATCH('Основной лист'!GRU$7,'РП (ЛК 2.0)'!$E$17:$O$17,0)),0)</f>
        <v>0</v>
      </c>
      <c r="GRV8" s="878">
        <f>IFERROR(INDEX('РП (ЛК 2.0)'!$E$26:$O$26,1,MATCH('Основной лист'!GRV$7,'РП (ЛК 2.0)'!$E$17:$O$17,0)),0)</f>
        <v>0</v>
      </c>
      <c r="GRW8" s="878">
        <f>IFERROR(INDEX('РП (ЛК 2.0)'!$E$26:$O$26,1,MATCH('Основной лист'!GRW$7,'РП (ЛК 2.0)'!$E$17:$O$17,0)),0)</f>
        <v>0</v>
      </c>
      <c r="GRX8" s="878">
        <f>IFERROR(INDEX('РП (ЛК 2.0)'!$E$26:$O$26,1,MATCH('Основной лист'!GRX$7,'РП (ЛК 2.0)'!$E$17:$O$17,0)),0)</f>
        <v>0</v>
      </c>
      <c r="GRY8" s="878">
        <f>IFERROR(INDEX('РП (ЛК 2.0)'!$E$26:$O$26,1,MATCH('Основной лист'!GRY$7,'РП (ЛК 2.0)'!$E$17:$O$17,0)),0)</f>
        <v>0</v>
      </c>
      <c r="GRZ8" s="878">
        <f>IFERROR(INDEX('РП (ЛК 2.0)'!$E$26:$O$26,1,MATCH('Основной лист'!GRZ$7,'РП (ЛК 2.0)'!$E$17:$O$17,0)),0)</f>
        <v>0</v>
      </c>
      <c r="GSA8" s="878">
        <f>IFERROR(INDEX('РП (ЛК 2.0)'!$E$26:$O$26,1,MATCH('Основной лист'!GSA$7,'РП (ЛК 2.0)'!$E$17:$O$17,0)),0)</f>
        <v>0</v>
      </c>
      <c r="GSB8" s="878">
        <f>IFERROR(INDEX('РП (ЛК 2.0)'!$E$26:$O$26,1,MATCH('Основной лист'!GSB$7,'РП (ЛК 2.0)'!$E$17:$O$17,0)),0)</f>
        <v>0</v>
      </c>
      <c r="GSC8" s="878">
        <f>IFERROR(INDEX('РП (ЛК 2.0)'!$E$26:$O$26,1,MATCH('Основной лист'!GSC$7,'РП (ЛК 2.0)'!$E$17:$O$17,0)),0)</f>
        <v>0</v>
      </c>
      <c r="GSD8" s="878">
        <f>IFERROR(INDEX('РП (ЛК 2.0)'!$E$26:$O$26,1,MATCH('Основной лист'!GSD$7,'РП (ЛК 2.0)'!$E$17:$O$17,0)),0)</f>
        <v>0</v>
      </c>
      <c r="GSE8" s="878">
        <f>IFERROR(INDEX('РП (ЛК 2.0)'!$E$26:$O$26,1,MATCH('Основной лист'!GSE$7,'РП (ЛК 2.0)'!$E$17:$O$17,0)),0)</f>
        <v>0</v>
      </c>
      <c r="GSF8" s="878">
        <f>IFERROR(INDEX('РП (ЛК 2.0)'!$E$26:$O$26,1,MATCH('Основной лист'!GSF$7,'РП (ЛК 2.0)'!$E$17:$O$17,0)),0)</f>
        <v>0</v>
      </c>
      <c r="GSG8" s="878">
        <f>IFERROR(INDEX('РП (ЛК 2.0)'!$E$26:$O$26,1,MATCH('Основной лист'!GSG$7,'РП (ЛК 2.0)'!$E$17:$O$17,0)),0)</f>
        <v>0</v>
      </c>
      <c r="GSH8" s="878">
        <f>IFERROR(INDEX('РП (ЛК 2.0)'!$E$26:$O$26,1,MATCH('Основной лист'!GSH$7,'РП (ЛК 2.0)'!$E$17:$O$17,0)),0)</f>
        <v>0</v>
      </c>
      <c r="GSI8" s="878">
        <f>IFERROR(INDEX('РП (ЛК 2.0)'!$E$26:$O$26,1,MATCH('Основной лист'!GSI$7,'РП (ЛК 2.0)'!$E$17:$O$17,0)),0)</f>
        <v>0</v>
      </c>
      <c r="GSJ8" s="878">
        <f>IFERROR(INDEX('РП (ЛК 2.0)'!$E$26:$O$26,1,MATCH('Основной лист'!GSJ$7,'РП (ЛК 2.0)'!$E$17:$O$17,0)),0)</f>
        <v>0</v>
      </c>
      <c r="GSK8" s="878">
        <f>IFERROR(INDEX('РП (ЛК 2.0)'!$E$26:$O$26,1,MATCH('Основной лист'!GSK$7,'РП (ЛК 2.0)'!$E$17:$O$17,0)),0)</f>
        <v>0</v>
      </c>
      <c r="GSL8" s="878">
        <f>IFERROR(INDEX('РП (ЛК 2.0)'!$E$26:$O$26,1,MATCH('Основной лист'!GSL$7,'РП (ЛК 2.0)'!$E$17:$O$17,0)),0)</f>
        <v>0</v>
      </c>
      <c r="GSM8" s="878">
        <f>IFERROR(INDEX('РП (ЛК 2.0)'!$E$26:$O$26,1,MATCH('Основной лист'!GSM$7,'РП (ЛК 2.0)'!$E$17:$O$17,0)),0)</f>
        <v>0</v>
      </c>
      <c r="GSN8" s="878">
        <f>IFERROR(INDEX('РП (ЛК 2.0)'!$E$26:$O$26,1,MATCH('Основной лист'!GSN$7,'РП (ЛК 2.0)'!$E$17:$O$17,0)),0)</f>
        <v>0</v>
      </c>
      <c r="GSO8" s="878">
        <f>IFERROR(INDEX('РП (ЛК 2.0)'!$E$26:$O$26,1,MATCH('Основной лист'!GSO$7,'РП (ЛК 2.0)'!$E$17:$O$17,0)),0)</f>
        <v>0</v>
      </c>
      <c r="GSP8" s="878">
        <f>IFERROR(INDEX('РП (ЛК 2.0)'!$E$26:$O$26,1,MATCH('Основной лист'!GSP$7,'РП (ЛК 2.0)'!$E$17:$O$17,0)),0)</f>
        <v>0</v>
      </c>
      <c r="GSQ8" s="878">
        <f>IFERROR(INDEX('РП (ЛК 2.0)'!$E$26:$O$26,1,MATCH('Основной лист'!GSQ$7,'РП (ЛК 2.0)'!$E$17:$O$17,0)),0)</f>
        <v>0</v>
      </c>
      <c r="GSR8" s="878">
        <f>IFERROR(INDEX('РП (ЛК 2.0)'!$E$26:$O$26,1,MATCH('Основной лист'!GSR$7,'РП (ЛК 2.0)'!$E$17:$O$17,0)),0)</f>
        <v>0</v>
      </c>
      <c r="GSS8" s="878">
        <f>IFERROR(INDEX('РП (ЛК 2.0)'!$E$26:$O$26,1,MATCH('Основной лист'!GSS$7,'РП (ЛК 2.0)'!$E$17:$O$17,0)),0)</f>
        <v>0</v>
      </c>
      <c r="GST8" s="878">
        <f>IFERROR(INDEX('РП (ЛК 2.0)'!$E$26:$O$26,1,MATCH('Основной лист'!GST$7,'РП (ЛК 2.0)'!$E$17:$O$17,0)),0)</f>
        <v>0</v>
      </c>
      <c r="GSU8" s="878">
        <f>IFERROR(INDEX('РП (ЛК 2.0)'!$E$26:$O$26,1,MATCH('Основной лист'!GSU$7,'РП (ЛК 2.0)'!$E$17:$O$17,0)),0)</f>
        <v>0</v>
      </c>
      <c r="GSV8" s="878">
        <f>IFERROR(INDEX('РП (ЛК 2.0)'!$E$26:$O$26,1,MATCH('Основной лист'!GSV$7,'РП (ЛК 2.0)'!$E$17:$O$17,0)),0)</f>
        <v>0</v>
      </c>
      <c r="GSW8" s="878">
        <f>IFERROR(INDEX('РП (ЛК 2.0)'!$E$26:$O$26,1,MATCH('Основной лист'!GSW$7,'РП (ЛК 2.0)'!$E$17:$O$17,0)),0)</f>
        <v>0</v>
      </c>
      <c r="GSX8" s="878">
        <f>IFERROR(INDEX('РП (ЛК 2.0)'!$E$26:$O$26,1,MATCH('Основной лист'!GSX$7,'РП (ЛК 2.0)'!$E$17:$O$17,0)),0)</f>
        <v>0</v>
      </c>
      <c r="GSY8" s="878">
        <f>IFERROR(INDEX('РП (ЛК 2.0)'!$E$26:$O$26,1,MATCH('Основной лист'!GSY$7,'РП (ЛК 2.0)'!$E$17:$O$17,0)),0)</f>
        <v>0</v>
      </c>
      <c r="GSZ8" s="878">
        <f>IFERROR(INDEX('РП (ЛК 2.0)'!$E$26:$O$26,1,MATCH('Основной лист'!GSZ$7,'РП (ЛК 2.0)'!$E$17:$O$17,0)),0)</f>
        <v>0</v>
      </c>
      <c r="GTA8" s="878">
        <f>IFERROR(INDEX('РП (ЛК 2.0)'!$E$26:$O$26,1,MATCH('Основной лист'!GTA$7,'РП (ЛК 2.0)'!$E$17:$O$17,0)),0)</f>
        <v>0</v>
      </c>
      <c r="GTB8" s="878">
        <f>IFERROR(INDEX('РП (ЛК 2.0)'!$E$26:$O$26,1,MATCH('Основной лист'!GTB$7,'РП (ЛК 2.0)'!$E$17:$O$17,0)),0)</f>
        <v>0</v>
      </c>
      <c r="GTC8" s="878">
        <f>IFERROR(INDEX('РП (ЛК 2.0)'!$E$26:$O$26,1,MATCH('Основной лист'!GTC$7,'РП (ЛК 2.0)'!$E$17:$O$17,0)),0)</f>
        <v>0</v>
      </c>
      <c r="GTD8" s="878">
        <f>IFERROR(INDEX('РП (ЛК 2.0)'!$E$26:$O$26,1,MATCH('Основной лист'!GTD$7,'РП (ЛК 2.0)'!$E$17:$O$17,0)),0)</f>
        <v>0</v>
      </c>
      <c r="GTE8" s="878">
        <f>IFERROR(INDEX('РП (ЛК 2.0)'!$E$26:$O$26,1,MATCH('Основной лист'!GTE$7,'РП (ЛК 2.0)'!$E$17:$O$17,0)),0)</f>
        <v>0</v>
      </c>
      <c r="GTF8" s="878">
        <f>IFERROR(INDEX('РП (ЛК 2.0)'!$E$26:$O$26,1,MATCH('Основной лист'!GTF$7,'РП (ЛК 2.0)'!$E$17:$O$17,0)),0)</f>
        <v>0</v>
      </c>
      <c r="GTG8" s="878">
        <f>IFERROR(INDEX('РП (ЛК 2.0)'!$E$26:$O$26,1,MATCH('Основной лист'!GTG$7,'РП (ЛК 2.0)'!$E$17:$O$17,0)),0)</f>
        <v>0</v>
      </c>
      <c r="GTH8" s="878">
        <f>IFERROR(INDEX('РП (ЛК 2.0)'!$E$26:$O$26,1,MATCH('Основной лист'!GTH$7,'РП (ЛК 2.0)'!$E$17:$O$17,0)),0)</f>
        <v>0</v>
      </c>
      <c r="GTI8" s="878">
        <f>IFERROR(INDEX('РП (ЛК 2.0)'!$E$26:$O$26,1,MATCH('Основной лист'!GTI$7,'РП (ЛК 2.0)'!$E$17:$O$17,0)),0)</f>
        <v>0</v>
      </c>
      <c r="GTJ8" s="878">
        <f>IFERROR(INDEX('РП (ЛК 2.0)'!$E$26:$O$26,1,MATCH('Основной лист'!GTJ$7,'РП (ЛК 2.0)'!$E$17:$O$17,0)),0)</f>
        <v>0</v>
      </c>
      <c r="GTK8" s="878">
        <f>IFERROR(INDEX('РП (ЛК 2.0)'!$E$26:$O$26,1,MATCH('Основной лист'!GTK$7,'РП (ЛК 2.0)'!$E$17:$O$17,0)),0)</f>
        <v>0</v>
      </c>
      <c r="GTL8" s="878">
        <f>IFERROR(INDEX('РП (ЛК 2.0)'!$E$26:$O$26,1,MATCH('Основной лист'!GTL$7,'РП (ЛК 2.0)'!$E$17:$O$17,0)),0)</f>
        <v>0</v>
      </c>
      <c r="GTM8" s="878">
        <f>IFERROR(INDEX('РП (ЛК 2.0)'!$E$26:$O$26,1,MATCH('Основной лист'!GTM$7,'РП (ЛК 2.0)'!$E$17:$O$17,0)),0)</f>
        <v>0</v>
      </c>
      <c r="GTN8" s="878">
        <f>IFERROR(INDEX('РП (ЛК 2.0)'!$E$26:$O$26,1,MATCH('Основной лист'!GTN$7,'РП (ЛК 2.0)'!$E$17:$O$17,0)),0)</f>
        <v>0</v>
      </c>
      <c r="GTO8" s="878">
        <f>IFERROR(INDEX('РП (ЛК 2.0)'!$E$26:$O$26,1,MATCH('Основной лист'!GTO$7,'РП (ЛК 2.0)'!$E$17:$O$17,0)),0)</f>
        <v>0</v>
      </c>
      <c r="GTP8" s="878">
        <f>IFERROR(INDEX('РП (ЛК 2.0)'!$E$26:$O$26,1,MATCH('Основной лист'!GTP$7,'РП (ЛК 2.0)'!$E$17:$O$17,0)),0)</f>
        <v>0</v>
      </c>
      <c r="GTQ8" s="878">
        <f>IFERROR(INDEX('РП (ЛК 2.0)'!$E$26:$O$26,1,MATCH('Основной лист'!GTQ$7,'РП (ЛК 2.0)'!$E$17:$O$17,0)),0)</f>
        <v>0</v>
      </c>
      <c r="GTR8" s="878">
        <f>IFERROR(INDEX('РП (ЛК 2.0)'!$E$26:$O$26,1,MATCH('Основной лист'!GTR$7,'РП (ЛК 2.0)'!$E$17:$O$17,0)),0)</f>
        <v>0</v>
      </c>
      <c r="GTS8" s="878">
        <f>IFERROR(INDEX('РП (ЛК 2.0)'!$E$26:$O$26,1,MATCH('Основной лист'!GTS$7,'РП (ЛК 2.0)'!$E$17:$O$17,0)),0)</f>
        <v>0</v>
      </c>
      <c r="GTT8" s="878">
        <f>IFERROR(INDEX('РП (ЛК 2.0)'!$E$26:$O$26,1,MATCH('Основной лист'!GTT$7,'РП (ЛК 2.0)'!$E$17:$O$17,0)),0)</f>
        <v>0</v>
      </c>
      <c r="GTU8" s="878">
        <f>IFERROR(INDEX('РП (ЛК 2.0)'!$E$26:$O$26,1,MATCH('Основной лист'!GTU$7,'РП (ЛК 2.0)'!$E$17:$O$17,0)),0)</f>
        <v>0</v>
      </c>
      <c r="GTV8" s="878">
        <f>IFERROR(INDEX('РП (ЛК 2.0)'!$E$26:$O$26,1,MATCH('Основной лист'!GTV$7,'РП (ЛК 2.0)'!$E$17:$O$17,0)),0)</f>
        <v>0</v>
      </c>
      <c r="GTW8" s="878">
        <f>IFERROR(INDEX('РП (ЛК 2.0)'!$E$26:$O$26,1,MATCH('Основной лист'!GTW$7,'РП (ЛК 2.0)'!$E$17:$O$17,0)),0)</f>
        <v>0</v>
      </c>
      <c r="GTX8" s="878">
        <f>IFERROR(INDEX('РП (ЛК 2.0)'!$E$26:$O$26,1,MATCH('Основной лист'!GTX$7,'РП (ЛК 2.0)'!$E$17:$O$17,0)),0)</f>
        <v>0</v>
      </c>
      <c r="GTY8" s="878">
        <f>IFERROR(INDEX('РП (ЛК 2.0)'!$E$26:$O$26,1,MATCH('Основной лист'!GTY$7,'РП (ЛК 2.0)'!$E$17:$O$17,0)),0)</f>
        <v>0</v>
      </c>
      <c r="GTZ8" s="878">
        <f>IFERROR(INDEX('РП (ЛК 2.0)'!$E$26:$O$26,1,MATCH('Основной лист'!GTZ$7,'РП (ЛК 2.0)'!$E$17:$O$17,0)),0)</f>
        <v>0</v>
      </c>
      <c r="GUA8" s="878">
        <f>IFERROR(INDEX('РП (ЛК 2.0)'!$E$26:$O$26,1,MATCH('Основной лист'!GUA$7,'РП (ЛК 2.0)'!$E$17:$O$17,0)),0)</f>
        <v>0</v>
      </c>
      <c r="GUB8" s="878">
        <f>IFERROR(INDEX('РП (ЛК 2.0)'!$E$26:$O$26,1,MATCH('Основной лист'!GUB$7,'РП (ЛК 2.0)'!$E$17:$O$17,0)),0)</f>
        <v>0</v>
      </c>
      <c r="GUC8" s="878">
        <f>IFERROR(INDEX('РП (ЛК 2.0)'!$E$26:$O$26,1,MATCH('Основной лист'!GUC$7,'РП (ЛК 2.0)'!$E$17:$O$17,0)),0)</f>
        <v>0</v>
      </c>
      <c r="GUD8" s="878">
        <f>IFERROR(INDEX('РП (ЛК 2.0)'!$E$26:$O$26,1,MATCH('Основной лист'!GUD$7,'РП (ЛК 2.0)'!$E$17:$O$17,0)),0)</f>
        <v>0</v>
      </c>
      <c r="GUE8" s="878">
        <f>IFERROR(INDEX('РП (ЛК 2.0)'!$E$26:$O$26,1,MATCH('Основной лист'!GUE$7,'РП (ЛК 2.0)'!$E$17:$O$17,0)),0)</f>
        <v>0</v>
      </c>
      <c r="GUF8" s="878">
        <f>IFERROR(INDEX('РП (ЛК 2.0)'!$E$26:$O$26,1,MATCH('Основной лист'!GUF$7,'РП (ЛК 2.0)'!$E$17:$O$17,0)),0)</f>
        <v>0</v>
      </c>
      <c r="GUG8" s="878">
        <f>IFERROR(INDEX('РП (ЛК 2.0)'!$E$26:$O$26,1,MATCH('Основной лист'!GUG$7,'РП (ЛК 2.0)'!$E$17:$O$17,0)),0)</f>
        <v>0</v>
      </c>
      <c r="GUH8" s="878">
        <f>IFERROR(INDEX('РП (ЛК 2.0)'!$E$26:$O$26,1,MATCH('Основной лист'!GUH$7,'РП (ЛК 2.0)'!$E$17:$O$17,0)),0)</f>
        <v>0</v>
      </c>
      <c r="GUI8" s="878">
        <f>IFERROR(INDEX('РП (ЛК 2.0)'!$E$26:$O$26,1,MATCH('Основной лист'!GUI$7,'РП (ЛК 2.0)'!$E$17:$O$17,0)),0)</f>
        <v>0</v>
      </c>
      <c r="GUJ8" s="878">
        <f>IFERROR(INDEX('РП (ЛК 2.0)'!$E$26:$O$26,1,MATCH('Основной лист'!GUJ$7,'РП (ЛК 2.0)'!$E$17:$O$17,0)),0)</f>
        <v>0</v>
      </c>
      <c r="GUK8" s="878">
        <f>IFERROR(INDEX('РП (ЛК 2.0)'!$E$26:$O$26,1,MATCH('Основной лист'!GUK$7,'РП (ЛК 2.0)'!$E$17:$O$17,0)),0)</f>
        <v>0</v>
      </c>
      <c r="GUL8" s="878">
        <f>IFERROR(INDEX('РП (ЛК 2.0)'!$E$26:$O$26,1,MATCH('Основной лист'!GUL$7,'РП (ЛК 2.0)'!$E$17:$O$17,0)),0)</f>
        <v>0</v>
      </c>
      <c r="GUM8" s="878">
        <f>IFERROR(INDEX('РП (ЛК 2.0)'!$E$26:$O$26,1,MATCH('Основной лист'!GUM$7,'РП (ЛК 2.0)'!$E$17:$O$17,0)),0)</f>
        <v>0</v>
      </c>
      <c r="GUN8" s="878">
        <f>IFERROR(INDEX('РП (ЛК 2.0)'!$E$26:$O$26,1,MATCH('Основной лист'!GUN$7,'РП (ЛК 2.0)'!$E$17:$O$17,0)),0)</f>
        <v>0</v>
      </c>
      <c r="GUO8" s="878">
        <f>IFERROR(INDEX('РП (ЛК 2.0)'!$E$26:$O$26,1,MATCH('Основной лист'!GUO$7,'РП (ЛК 2.0)'!$E$17:$O$17,0)),0)</f>
        <v>0</v>
      </c>
      <c r="GUP8" s="878">
        <f>IFERROR(INDEX('РП (ЛК 2.0)'!$E$26:$O$26,1,MATCH('Основной лист'!GUP$7,'РП (ЛК 2.0)'!$E$17:$O$17,0)),0)</f>
        <v>0</v>
      </c>
      <c r="GUQ8" s="878">
        <f>IFERROR(INDEX('РП (ЛК 2.0)'!$E$26:$O$26,1,MATCH('Основной лист'!GUQ$7,'РП (ЛК 2.0)'!$E$17:$O$17,0)),0)</f>
        <v>0</v>
      </c>
      <c r="GUR8" s="878">
        <f>IFERROR(INDEX('РП (ЛК 2.0)'!$E$26:$O$26,1,MATCH('Основной лист'!GUR$7,'РП (ЛК 2.0)'!$E$17:$O$17,0)),0)</f>
        <v>0</v>
      </c>
      <c r="GUS8" s="878">
        <f>IFERROR(INDEX('РП (ЛК 2.0)'!$E$26:$O$26,1,MATCH('Основной лист'!GUS$7,'РП (ЛК 2.0)'!$E$17:$O$17,0)),0)</f>
        <v>0</v>
      </c>
      <c r="GUT8" s="878">
        <f>IFERROR(INDEX('РП (ЛК 2.0)'!$E$26:$O$26,1,MATCH('Основной лист'!GUT$7,'РП (ЛК 2.0)'!$E$17:$O$17,0)),0)</f>
        <v>0</v>
      </c>
      <c r="GUU8" s="878">
        <f>IFERROR(INDEX('РП (ЛК 2.0)'!$E$26:$O$26,1,MATCH('Основной лист'!GUU$7,'РП (ЛК 2.0)'!$E$17:$O$17,0)),0)</f>
        <v>0</v>
      </c>
      <c r="GUV8" s="878">
        <f>IFERROR(INDEX('РП (ЛК 2.0)'!$E$26:$O$26,1,MATCH('Основной лист'!GUV$7,'РП (ЛК 2.0)'!$E$17:$O$17,0)),0)</f>
        <v>0</v>
      </c>
      <c r="GUW8" s="878">
        <f>IFERROR(INDEX('РП (ЛК 2.0)'!$E$26:$O$26,1,MATCH('Основной лист'!GUW$7,'РП (ЛК 2.0)'!$E$17:$O$17,0)),0)</f>
        <v>0</v>
      </c>
      <c r="GUX8" s="878">
        <f>IFERROR(INDEX('РП (ЛК 2.0)'!$E$26:$O$26,1,MATCH('Основной лист'!GUX$7,'РП (ЛК 2.0)'!$E$17:$O$17,0)),0)</f>
        <v>0</v>
      </c>
      <c r="GUY8" s="878">
        <f>IFERROR(INDEX('РП (ЛК 2.0)'!$E$26:$O$26,1,MATCH('Основной лист'!GUY$7,'РП (ЛК 2.0)'!$E$17:$O$17,0)),0)</f>
        <v>0</v>
      </c>
      <c r="GUZ8" s="878">
        <f>IFERROR(INDEX('РП (ЛК 2.0)'!$E$26:$O$26,1,MATCH('Основной лист'!GUZ$7,'РП (ЛК 2.0)'!$E$17:$O$17,0)),0)</f>
        <v>0</v>
      </c>
      <c r="GVA8" s="878">
        <f>IFERROR(INDEX('РП (ЛК 2.0)'!$E$26:$O$26,1,MATCH('Основной лист'!GVA$7,'РП (ЛК 2.0)'!$E$17:$O$17,0)),0)</f>
        <v>0</v>
      </c>
      <c r="GVB8" s="878">
        <f>IFERROR(INDEX('РП (ЛК 2.0)'!$E$26:$O$26,1,MATCH('Основной лист'!GVB$7,'РП (ЛК 2.0)'!$E$17:$O$17,0)),0)</f>
        <v>0</v>
      </c>
      <c r="GVC8" s="878">
        <f>IFERROR(INDEX('РП (ЛК 2.0)'!$E$26:$O$26,1,MATCH('Основной лист'!GVC$7,'РП (ЛК 2.0)'!$E$17:$O$17,0)),0)</f>
        <v>0</v>
      </c>
      <c r="GVD8" s="878">
        <f>IFERROR(INDEX('РП (ЛК 2.0)'!$E$26:$O$26,1,MATCH('Основной лист'!GVD$7,'РП (ЛК 2.0)'!$E$17:$O$17,0)),0)</f>
        <v>0</v>
      </c>
      <c r="GVE8" s="878">
        <f>IFERROR(INDEX('РП (ЛК 2.0)'!$E$26:$O$26,1,MATCH('Основной лист'!GVE$7,'РП (ЛК 2.0)'!$E$17:$O$17,0)),0)</f>
        <v>0</v>
      </c>
      <c r="GVF8" s="878">
        <f>IFERROR(INDEX('РП (ЛК 2.0)'!$E$26:$O$26,1,MATCH('Основной лист'!GVF$7,'РП (ЛК 2.0)'!$E$17:$O$17,0)),0)</f>
        <v>0</v>
      </c>
      <c r="GVG8" s="878">
        <f>IFERROR(INDEX('РП (ЛК 2.0)'!$E$26:$O$26,1,MATCH('Основной лист'!GVG$7,'РП (ЛК 2.0)'!$E$17:$O$17,0)),0)</f>
        <v>0</v>
      </c>
      <c r="GVH8" s="878">
        <f>IFERROR(INDEX('РП (ЛК 2.0)'!$E$26:$O$26,1,MATCH('Основной лист'!GVH$7,'РП (ЛК 2.0)'!$E$17:$O$17,0)),0)</f>
        <v>0</v>
      </c>
      <c r="GVI8" s="878">
        <f>IFERROR(INDEX('РП (ЛК 2.0)'!$E$26:$O$26,1,MATCH('Основной лист'!GVI$7,'РП (ЛК 2.0)'!$E$17:$O$17,0)),0)</f>
        <v>0</v>
      </c>
      <c r="GVJ8" s="878">
        <f>IFERROR(INDEX('РП (ЛК 2.0)'!$E$26:$O$26,1,MATCH('Основной лист'!GVJ$7,'РП (ЛК 2.0)'!$E$17:$O$17,0)),0)</f>
        <v>0</v>
      </c>
      <c r="GVK8" s="878">
        <f>IFERROR(INDEX('РП (ЛК 2.0)'!$E$26:$O$26,1,MATCH('Основной лист'!GVK$7,'РП (ЛК 2.0)'!$E$17:$O$17,0)),0)</f>
        <v>0</v>
      </c>
      <c r="GVL8" s="878">
        <f>IFERROR(INDEX('РП (ЛК 2.0)'!$E$26:$O$26,1,MATCH('Основной лист'!GVL$7,'РП (ЛК 2.0)'!$E$17:$O$17,0)),0)</f>
        <v>0</v>
      </c>
      <c r="GVM8" s="878">
        <f>IFERROR(INDEX('РП (ЛК 2.0)'!$E$26:$O$26,1,MATCH('Основной лист'!GVM$7,'РП (ЛК 2.0)'!$E$17:$O$17,0)),0)</f>
        <v>0</v>
      </c>
      <c r="GVN8" s="878">
        <f>IFERROR(INDEX('РП (ЛК 2.0)'!$E$26:$O$26,1,MATCH('Основной лист'!GVN$7,'РП (ЛК 2.0)'!$E$17:$O$17,0)),0)</f>
        <v>0</v>
      </c>
      <c r="GVO8" s="878">
        <f>IFERROR(INDEX('РП (ЛК 2.0)'!$E$26:$O$26,1,MATCH('Основной лист'!GVO$7,'РП (ЛК 2.0)'!$E$17:$O$17,0)),0)</f>
        <v>0</v>
      </c>
      <c r="GVP8" s="878">
        <f>IFERROR(INDEX('РП (ЛК 2.0)'!$E$26:$O$26,1,MATCH('Основной лист'!GVP$7,'РП (ЛК 2.0)'!$E$17:$O$17,0)),0)</f>
        <v>0</v>
      </c>
      <c r="GVQ8" s="878">
        <f>IFERROR(INDEX('РП (ЛК 2.0)'!$E$26:$O$26,1,MATCH('Основной лист'!GVQ$7,'РП (ЛК 2.0)'!$E$17:$O$17,0)),0)</f>
        <v>0</v>
      </c>
      <c r="GVR8" s="878">
        <f>IFERROR(INDEX('РП (ЛК 2.0)'!$E$26:$O$26,1,MATCH('Основной лист'!GVR$7,'РП (ЛК 2.0)'!$E$17:$O$17,0)),0)</f>
        <v>0</v>
      </c>
      <c r="GVS8" s="878">
        <f>IFERROR(INDEX('РП (ЛК 2.0)'!$E$26:$O$26,1,MATCH('Основной лист'!GVS$7,'РП (ЛК 2.0)'!$E$17:$O$17,0)),0)</f>
        <v>0</v>
      </c>
      <c r="GVT8" s="878">
        <f>IFERROR(INDEX('РП (ЛК 2.0)'!$E$26:$O$26,1,MATCH('Основной лист'!GVT$7,'РП (ЛК 2.0)'!$E$17:$O$17,0)),0)</f>
        <v>0</v>
      </c>
      <c r="GVU8" s="878">
        <f>IFERROR(INDEX('РП (ЛК 2.0)'!$E$26:$O$26,1,MATCH('Основной лист'!GVU$7,'РП (ЛК 2.0)'!$E$17:$O$17,0)),0)</f>
        <v>0</v>
      </c>
      <c r="GVV8" s="878">
        <f>IFERROR(INDEX('РП (ЛК 2.0)'!$E$26:$O$26,1,MATCH('Основной лист'!GVV$7,'РП (ЛК 2.0)'!$E$17:$O$17,0)),0)</f>
        <v>0</v>
      </c>
      <c r="GVW8" s="878">
        <f>IFERROR(INDEX('РП (ЛК 2.0)'!$E$26:$O$26,1,MATCH('Основной лист'!GVW$7,'РП (ЛК 2.0)'!$E$17:$O$17,0)),0)</f>
        <v>0</v>
      </c>
      <c r="GVX8" s="878">
        <f>IFERROR(INDEX('РП (ЛК 2.0)'!$E$26:$O$26,1,MATCH('Основной лист'!GVX$7,'РП (ЛК 2.0)'!$E$17:$O$17,0)),0)</f>
        <v>0</v>
      </c>
      <c r="GVY8" s="878">
        <f>IFERROR(INDEX('РП (ЛК 2.0)'!$E$26:$O$26,1,MATCH('Основной лист'!GVY$7,'РП (ЛК 2.0)'!$E$17:$O$17,0)),0)</f>
        <v>0</v>
      </c>
      <c r="GVZ8" s="878">
        <f>IFERROR(INDEX('РП (ЛК 2.0)'!$E$26:$O$26,1,MATCH('Основной лист'!GVZ$7,'РП (ЛК 2.0)'!$E$17:$O$17,0)),0)</f>
        <v>0</v>
      </c>
      <c r="GWA8" s="878">
        <f>IFERROR(INDEX('РП (ЛК 2.0)'!$E$26:$O$26,1,MATCH('Основной лист'!GWA$7,'РП (ЛК 2.0)'!$E$17:$O$17,0)),0)</f>
        <v>0</v>
      </c>
      <c r="GWB8" s="878">
        <f>IFERROR(INDEX('РП (ЛК 2.0)'!$E$26:$O$26,1,MATCH('Основной лист'!GWB$7,'РП (ЛК 2.0)'!$E$17:$O$17,0)),0)</f>
        <v>0</v>
      </c>
      <c r="GWC8" s="878">
        <f>IFERROR(INDEX('РП (ЛК 2.0)'!$E$26:$O$26,1,MATCH('Основной лист'!GWC$7,'РП (ЛК 2.0)'!$E$17:$O$17,0)),0)</f>
        <v>0</v>
      </c>
      <c r="GWD8" s="878">
        <f>IFERROR(INDEX('РП (ЛК 2.0)'!$E$26:$O$26,1,MATCH('Основной лист'!GWD$7,'РП (ЛК 2.0)'!$E$17:$O$17,0)),0)</f>
        <v>0</v>
      </c>
      <c r="GWE8" s="878">
        <f>IFERROR(INDEX('РП (ЛК 2.0)'!$E$26:$O$26,1,MATCH('Основной лист'!GWE$7,'РП (ЛК 2.0)'!$E$17:$O$17,0)),0)</f>
        <v>0</v>
      </c>
      <c r="GWF8" s="878">
        <f>IFERROR(INDEX('РП (ЛК 2.0)'!$E$26:$O$26,1,MATCH('Основной лист'!GWF$7,'РП (ЛК 2.0)'!$E$17:$O$17,0)),0)</f>
        <v>0</v>
      </c>
      <c r="GWG8" s="878">
        <f>IFERROR(INDEX('РП (ЛК 2.0)'!$E$26:$O$26,1,MATCH('Основной лист'!GWG$7,'РП (ЛК 2.0)'!$E$17:$O$17,0)),0)</f>
        <v>0</v>
      </c>
      <c r="GWH8" s="878">
        <f>IFERROR(INDEX('РП (ЛК 2.0)'!$E$26:$O$26,1,MATCH('Основной лист'!GWH$7,'РП (ЛК 2.0)'!$E$17:$O$17,0)),0)</f>
        <v>0</v>
      </c>
      <c r="GWI8" s="878">
        <f>IFERROR(INDEX('РП (ЛК 2.0)'!$E$26:$O$26,1,MATCH('Основной лист'!GWI$7,'РП (ЛК 2.0)'!$E$17:$O$17,0)),0)</f>
        <v>0</v>
      </c>
      <c r="GWJ8" s="878">
        <f>IFERROR(INDEX('РП (ЛК 2.0)'!$E$26:$O$26,1,MATCH('Основной лист'!GWJ$7,'РП (ЛК 2.0)'!$E$17:$O$17,0)),0)</f>
        <v>0</v>
      </c>
      <c r="GWK8" s="878">
        <f>IFERROR(INDEX('РП (ЛК 2.0)'!$E$26:$O$26,1,MATCH('Основной лист'!GWK$7,'РП (ЛК 2.0)'!$E$17:$O$17,0)),0)</f>
        <v>0</v>
      </c>
      <c r="GWL8" s="878">
        <f>IFERROR(INDEX('РП (ЛК 2.0)'!$E$26:$O$26,1,MATCH('Основной лист'!GWL$7,'РП (ЛК 2.0)'!$E$17:$O$17,0)),0)</f>
        <v>0</v>
      </c>
      <c r="GWM8" s="878">
        <f>IFERROR(INDEX('РП (ЛК 2.0)'!$E$26:$O$26,1,MATCH('Основной лист'!GWM$7,'РП (ЛК 2.0)'!$E$17:$O$17,0)),0)</f>
        <v>0</v>
      </c>
      <c r="GWN8" s="878">
        <f>IFERROR(INDEX('РП (ЛК 2.0)'!$E$26:$O$26,1,MATCH('Основной лист'!GWN$7,'РП (ЛК 2.0)'!$E$17:$O$17,0)),0)</f>
        <v>0</v>
      </c>
      <c r="GWO8" s="878">
        <f>IFERROR(INDEX('РП (ЛК 2.0)'!$E$26:$O$26,1,MATCH('Основной лист'!GWO$7,'РП (ЛК 2.0)'!$E$17:$O$17,0)),0)</f>
        <v>0</v>
      </c>
      <c r="GWP8" s="878">
        <f>IFERROR(INDEX('РП (ЛК 2.0)'!$E$26:$O$26,1,MATCH('Основной лист'!GWP$7,'РП (ЛК 2.0)'!$E$17:$O$17,0)),0)</f>
        <v>0</v>
      </c>
      <c r="GWQ8" s="878">
        <f>IFERROR(INDEX('РП (ЛК 2.0)'!$E$26:$O$26,1,MATCH('Основной лист'!GWQ$7,'РП (ЛК 2.0)'!$E$17:$O$17,0)),0)</f>
        <v>0</v>
      </c>
      <c r="GWR8" s="878">
        <f>IFERROR(INDEX('РП (ЛК 2.0)'!$E$26:$O$26,1,MATCH('Основной лист'!GWR$7,'РП (ЛК 2.0)'!$E$17:$O$17,0)),0)</f>
        <v>0</v>
      </c>
      <c r="GWS8" s="878">
        <f>IFERROR(INDEX('РП (ЛК 2.0)'!$E$26:$O$26,1,MATCH('Основной лист'!GWS$7,'РП (ЛК 2.0)'!$E$17:$O$17,0)),0)</f>
        <v>0</v>
      </c>
      <c r="GWT8" s="878">
        <f>IFERROR(INDEX('РП (ЛК 2.0)'!$E$26:$O$26,1,MATCH('Основной лист'!GWT$7,'РП (ЛК 2.0)'!$E$17:$O$17,0)),0)</f>
        <v>0</v>
      </c>
      <c r="GWU8" s="878">
        <f>IFERROR(INDEX('РП (ЛК 2.0)'!$E$26:$O$26,1,MATCH('Основной лист'!GWU$7,'РП (ЛК 2.0)'!$E$17:$O$17,0)),0)</f>
        <v>0</v>
      </c>
      <c r="GWV8" s="878">
        <f>IFERROR(INDEX('РП (ЛК 2.0)'!$E$26:$O$26,1,MATCH('Основной лист'!GWV$7,'РП (ЛК 2.0)'!$E$17:$O$17,0)),0)</f>
        <v>0</v>
      </c>
      <c r="GWW8" s="878">
        <f>IFERROR(INDEX('РП (ЛК 2.0)'!$E$26:$O$26,1,MATCH('Основной лист'!GWW$7,'РП (ЛК 2.0)'!$E$17:$O$17,0)),0)</f>
        <v>0</v>
      </c>
      <c r="GWX8" s="878">
        <f>IFERROR(INDEX('РП (ЛК 2.0)'!$E$26:$O$26,1,MATCH('Основной лист'!GWX$7,'РП (ЛК 2.0)'!$E$17:$O$17,0)),0)</f>
        <v>0</v>
      </c>
      <c r="GWY8" s="878">
        <f>IFERROR(INDEX('РП (ЛК 2.0)'!$E$26:$O$26,1,MATCH('Основной лист'!GWY$7,'РП (ЛК 2.0)'!$E$17:$O$17,0)),0)</f>
        <v>0</v>
      </c>
      <c r="GWZ8" s="878">
        <f>IFERROR(INDEX('РП (ЛК 2.0)'!$E$26:$O$26,1,MATCH('Основной лист'!GWZ$7,'РП (ЛК 2.0)'!$E$17:$O$17,0)),0)</f>
        <v>0</v>
      </c>
      <c r="GXA8" s="878">
        <f>IFERROR(INDEX('РП (ЛК 2.0)'!$E$26:$O$26,1,MATCH('Основной лист'!GXA$7,'РП (ЛК 2.0)'!$E$17:$O$17,0)),0)</f>
        <v>0</v>
      </c>
      <c r="GXB8" s="878">
        <f>IFERROR(INDEX('РП (ЛК 2.0)'!$E$26:$O$26,1,MATCH('Основной лист'!GXB$7,'РП (ЛК 2.0)'!$E$17:$O$17,0)),0)</f>
        <v>0</v>
      </c>
      <c r="GXC8" s="878">
        <f>IFERROR(INDEX('РП (ЛК 2.0)'!$E$26:$O$26,1,MATCH('Основной лист'!GXC$7,'РП (ЛК 2.0)'!$E$17:$O$17,0)),0)</f>
        <v>0</v>
      </c>
      <c r="GXD8" s="878">
        <f>IFERROR(INDEX('РП (ЛК 2.0)'!$E$26:$O$26,1,MATCH('Основной лист'!GXD$7,'РП (ЛК 2.0)'!$E$17:$O$17,0)),0)</f>
        <v>0</v>
      </c>
      <c r="GXE8" s="878">
        <f>IFERROR(INDEX('РП (ЛК 2.0)'!$E$26:$O$26,1,MATCH('Основной лист'!GXE$7,'РП (ЛК 2.0)'!$E$17:$O$17,0)),0)</f>
        <v>0</v>
      </c>
      <c r="GXF8" s="878">
        <f>IFERROR(INDEX('РП (ЛК 2.0)'!$E$26:$O$26,1,MATCH('Основной лист'!GXF$7,'РП (ЛК 2.0)'!$E$17:$O$17,0)),0)</f>
        <v>0</v>
      </c>
      <c r="GXG8" s="878">
        <f>IFERROR(INDEX('РП (ЛК 2.0)'!$E$26:$O$26,1,MATCH('Основной лист'!GXG$7,'РП (ЛК 2.0)'!$E$17:$O$17,0)),0)</f>
        <v>0</v>
      </c>
      <c r="GXH8" s="878">
        <f>IFERROR(INDEX('РП (ЛК 2.0)'!$E$26:$O$26,1,MATCH('Основной лист'!GXH$7,'РП (ЛК 2.0)'!$E$17:$O$17,0)),0)</f>
        <v>0</v>
      </c>
      <c r="GXI8" s="878">
        <f>IFERROR(INDEX('РП (ЛК 2.0)'!$E$26:$O$26,1,MATCH('Основной лист'!GXI$7,'РП (ЛК 2.0)'!$E$17:$O$17,0)),0)</f>
        <v>0</v>
      </c>
      <c r="GXJ8" s="878">
        <f>IFERROR(INDEX('РП (ЛК 2.0)'!$E$26:$O$26,1,MATCH('Основной лист'!GXJ$7,'РП (ЛК 2.0)'!$E$17:$O$17,0)),0)</f>
        <v>0</v>
      </c>
      <c r="GXK8" s="878">
        <f>IFERROR(INDEX('РП (ЛК 2.0)'!$E$26:$O$26,1,MATCH('Основной лист'!GXK$7,'РП (ЛК 2.0)'!$E$17:$O$17,0)),0)</f>
        <v>0</v>
      </c>
      <c r="GXL8" s="878">
        <f>IFERROR(INDEX('РП (ЛК 2.0)'!$E$26:$O$26,1,MATCH('Основной лист'!GXL$7,'РП (ЛК 2.0)'!$E$17:$O$17,0)),0)</f>
        <v>0</v>
      </c>
      <c r="GXM8" s="878">
        <f>IFERROR(INDEX('РП (ЛК 2.0)'!$E$26:$O$26,1,MATCH('Основной лист'!GXM$7,'РП (ЛК 2.0)'!$E$17:$O$17,0)),0)</f>
        <v>0</v>
      </c>
      <c r="GXN8" s="878">
        <f>IFERROR(INDEX('РП (ЛК 2.0)'!$E$26:$O$26,1,MATCH('Основной лист'!GXN$7,'РП (ЛК 2.0)'!$E$17:$O$17,0)),0)</f>
        <v>0</v>
      </c>
      <c r="GXO8" s="878">
        <f>IFERROR(INDEX('РП (ЛК 2.0)'!$E$26:$O$26,1,MATCH('Основной лист'!GXO$7,'РП (ЛК 2.0)'!$E$17:$O$17,0)),0)</f>
        <v>0</v>
      </c>
      <c r="GXP8" s="878">
        <f>IFERROR(INDEX('РП (ЛК 2.0)'!$E$26:$O$26,1,MATCH('Основной лист'!GXP$7,'РП (ЛК 2.0)'!$E$17:$O$17,0)),0)</f>
        <v>0</v>
      </c>
      <c r="GXQ8" s="878">
        <f>IFERROR(INDEX('РП (ЛК 2.0)'!$E$26:$O$26,1,MATCH('Основной лист'!GXQ$7,'РП (ЛК 2.0)'!$E$17:$O$17,0)),0)</f>
        <v>0</v>
      </c>
      <c r="GXR8" s="878">
        <f>IFERROR(INDEX('РП (ЛК 2.0)'!$E$26:$O$26,1,MATCH('Основной лист'!GXR$7,'РП (ЛК 2.0)'!$E$17:$O$17,0)),0)</f>
        <v>0</v>
      </c>
      <c r="GXS8" s="878">
        <f>IFERROR(INDEX('РП (ЛК 2.0)'!$E$26:$O$26,1,MATCH('Основной лист'!GXS$7,'РП (ЛК 2.0)'!$E$17:$O$17,0)),0)</f>
        <v>0</v>
      </c>
      <c r="GXT8" s="878">
        <f>IFERROR(INDEX('РП (ЛК 2.0)'!$E$26:$O$26,1,MATCH('Основной лист'!GXT$7,'РП (ЛК 2.0)'!$E$17:$O$17,0)),0)</f>
        <v>0</v>
      </c>
      <c r="GXU8" s="878">
        <f>IFERROR(INDEX('РП (ЛК 2.0)'!$E$26:$O$26,1,MATCH('Основной лист'!GXU$7,'РП (ЛК 2.0)'!$E$17:$O$17,0)),0)</f>
        <v>0</v>
      </c>
      <c r="GXV8" s="878">
        <f>IFERROR(INDEX('РП (ЛК 2.0)'!$E$26:$O$26,1,MATCH('Основной лист'!GXV$7,'РП (ЛК 2.0)'!$E$17:$O$17,0)),0)</f>
        <v>0</v>
      </c>
      <c r="GXW8" s="878">
        <f>IFERROR(INDEX('РП (ЛК 2.0)'!$E$26:$O$26,1,MATCH('Основной лист'!GXW$7,'РП (ЛК 2.0)'!$E$17:$O$17,0)),0)</f>
        <v>0</v>
      </c>
      <c r="GXX8" s="878">
        <f>IFERROR(INDEX('РП (ЛК 2.0)'!$E$26:$O$26,1,MATCH('Основной лист'!GXX$7,'РП (ЛК 2.0)'!$E$17:$O$17,0)),0)</f>
        <v>0</v>
      </c>
      <c r="GXY8" s="878">
        <f>IFERROR(INDEX('РП (ЛК 2.0)'!$E$26:$O$26,1,MATCH('Основной лист'!GXY$7,'РП (ЛК 2.0)'!$E$17:$O$17,0)),0)</f>
        <v>0</v>
      </c>
      <c r="GXZ8" s="878">
        <f>IFERROR(INDEX('РП (ЛК 2.0)'!$E$26:$O$26,1,MATCH('Основной лист'!GXZ$7,'РП (ЛК 2.0)'!$E$17:$O$17,0)),0)</f>
        <v>0</v>
      </c>
      <c r="GYA8" s="878">
        <f>IFERROR(INDEX('РП (ЛК 2.0)'!$E$26:$O$26,1,MATCH('Основной лист'!GYA$7,'РП (ЛК 2.0)'!$E$17:$O$17,0)),0)</f>
        <v>0</v>
      </c>
      <c r="GYB8" s="878">
        <f>IFERROR(INDEX('РП (ЛК 2.0)'!$E$26:$O$26,1,MATCH('Основной лист'!GYB$7,'РП (ЛК 2.0)'!$E$17:$O$17,0)),0)</f>
        <v>0</v>
      </c>
      <c r="GYC8" s="878">
        <f>IFERROR(INDEX('РП (ЛК 2.0)'!$E$26:$O$26,1,MATCH('Основной лист'!GYC$7,'РП (ЛК 2.0)'!$E$17:$O$17,0)),0)</f>
        <v>0</v>
      </c>
      <c r="GYD8" s="878">
        <f>IFERROR(INDEX('РП (ЛК 2.0)'!$E$26:$O$26,1,MATCH('Основной лист'!GYD$7,'РП (ЛК 2.0)'!$E$17:$O$17,0)),0)</f>
        <v>0</v>
      </c>
      <c r="GYE8" s="878">
        <f>IFERROR(INDEX('РП (ЛК 2.0)'!$E$26:$O$26,1,MATCH('Основной лист'!GYE$7,'РП (ЛК 2.0)'!$E$17:$O$17,0)),0)</f>
        <v>0</v>
      </c>
      <c r="GYF8" s="878">
        <f>IFERROR(INDEX('РП (ЛК 2.0)'!$E$26:$O$26,1,MATCH('Основной лист'!GYF$7,'РП (ЛК 2.0)'!$E$17:$O$17,0)),0)</f>
        <v>0</v>
      </c>
      <c r="GYG8" s="878">
        <f>IFERROR(INDEX('РП (ЛК 2.0)'!$E$26:$O$26,1,MATCH('Основной лист'!GYG$7,'РП (ЛК 2.0)'!$E$17:$O$17,0)),0)</f>
        <v>0</v>
      </c>
      <c r="GYH8" s="878">
        <f>IFERROR(INDEX('РП (ЛК 2.0)'!$E$26:$O$26,1,MATCH('Основной лист'!GYH$7,'РП (ЛК 2.0)'!$E$17:$O$17,0)),0)</f>
        <v>0</v>
      </c>
      <c r="GYI8" s="878">
        <f>IFERROR(INDEX('РП (ЛК 2.0)'!$E$26:$O$26,1,MATCH('Основной лист'!GYI$7,'РП (ЛК 2.0)'!$E$17:$O$17,0)),0)</f>
        <v>0</v>
      </c>
      <c r="GYJ8" s="878">
        <f>IFERROR(INDEX('РП (ЛК 2.0)'!$E$26:$O$26,1,MATCH('Основной лист'!GYJ$7,'РП (ЛК 2.0)'!$E$17:$O$17,0)),0)</f>
        <v>0</v>
      </c>
      <c r="GYK8" s="878">
        <f>IFERROR(INDEX('РП (ЛК 2.0)'!$E$26:$O$26,1,MATCH('Основной лист'!GYK$7,'РП (ЛК 2.0)'!$E$17:$O$17,0)),0)</f>
        <v>0</v>
      </c>
      <c r="GYL8" s="878">
        <f>IFERROR(INDEX('РП (ЛК 2.0)'!$E$26:$O$26,1,MATCH('Основной лист'!GYL$7,'РП (ЛК 2.0)'!$E$17:$O$17,0)),0)</f>
        <v>0</v>
      </c>
      <c r="GYM8" s="878">
        <f>IFERROR(INDEX('РП (ЛК 2.0)'!$E$26:$O$26,1,MATCH('Основной лист'!GYM$7,'РП (ЛК 2.0)'!$E$17:$O$17,0)),0)</f>
        <v>0</v>
      </c>
      <c r="GYN8" s="878">
        <f>IFERROR(INDEX('РП (ЛК 2.0)'!$E$26:$O$26,1,MATCH('Основной лист'!GYN$7,'РП (ЛК 2.0)'!$E$17:$O$17,0)),0)</f>
        <v>0</v>
      </c>
      <c r="GYO8" s="878">
        <f>IFERROR(INDEX('РП (ЛК 2.0)'!$E$26:$O$26,1,MATCH('Основной лист'!GYO$7,'РП (ЛК 2.0)'!$E$17:$O$17,0)),0)</f>
        <v>0</v>
      </c>
      <c r="GYP8" s="878">
        <f>IFERROR(INDEX('РП (ЛК 2.0)'!$E$26:$O$26,1,MATCH('Основной лист'!GYP$7,'РП (ЛК 2.0)'!$E$17:$O$17,0)),0)</f>
        <v>0</v>
      </c>
      <c r="GYQ8" s="878">
        <f>IFERROR(INDEX('РП (ЛК 2.0)'!$E$26:$O$26,1,MATCH('Основной лист'!GYQ$7,'РП (ЛК 2.0)'!$E$17:$O$17,0)),0)</f>
        <v>0</v>
      </c>
      <c r="GYR8" s="878">
        <f>IFERROR(INDEX('РП (ЛК 2.0)'!$E$26:$O$26,1,MATCH('Основной лист'!GYR$7,'РП (ЛК 2.0)'!$E$17:$O$17,0)),0)</f>
        <v>0</v>
      </c>
      <c r="GYS8" s="878">
        <f>IFERROR(INDEX('РП (ЛК 2.0)'!$E$26:$O$26,1,MATCH('Основной лист'!GYS$7,'РП (ЛК 2.0)'!$E$17:$O$17,0)),0)</f>
        <v>0</v>
      </c>
      <c r="GYT8" s="878">
        <f>IFERROR(INDEX('РП (ЛК 2.0)'!$E$26:$O$26,1,MATCH('Основной лист'!GYT$7,'РП (ЛК 2.0)'!$E$17:$O$17,0)),0)</f>
        <v>0</v>
      </c>
      <c r="GYU8" s="878">
        <f>IFERROR(INDEX('РП (ЛК 2.0)'!$E$26:$O$26,1,MATCH('Основной лист'!GYU$7,'РП (ЛК 2.0)'!$E$17:$O$17,0)),0)</f>
        <v>0</v>
      </c>
      <c r="GYV8" s="878">
        <f>IFERROR(INDEX('РП (ЛК 2.0)'!$E$26:$O$26,1,MATCH('Основной лист'!GYV$7,'РП (ЛК 2.0)'!$E$17:$O$17,0)),0)</f>
        <v>0</v>
      </c>
      <c r="GYW8" s="878">
        <f>IFERROR(INDEX('РП (ЛК 2.0)'!$E$26:$O$26,1,MATCH('Основной лист'!GYW$7,'РП (ЛК 2.0)'!$E$17:$O$17,0)),0)</f>
        <v>0</v>
      </c>
      <c r="GYX8" s="878">
        <f>IFERROR(INDEX('РП (ЛК 2.0)'!$E$26:$O$26,1,MATCH('Основной лист'!GYX$7,'РП (ЛК 2.0)'!$E$17:$O$17,0)),0)</f>
        <v>0</v>
      </c>
      <c r="GYY8" s="878">
        <f>IFERROR(INDEX('РП (ЛК 2.0)'!$E$26:$O$26,1,MATCH('Основной лист'!GYY$7,'РП (ЛК 2.0)'!$E$17:$O$17,0)),0)</f>
        <v>0</v>
      </c>
      <c r="GYZ8" s="878">
        <f>IFERROR(INDEX('РП (ЛК 2.0)'!$E$26:$O$26,1,MATCH('Основной лист'!GYZ$7,'РП (ЛК 2.0)'!$E$17:$O$17,0)),0)</f>
        <v>0</v>
      </c>
      <c r="GZA8" s="878">
        <f>IFERROR(INDEX('РП (ЛК 2.0)'!$E$26:$O$26,1,MATCH('Основной лист'!GZA$7,'РП (ЛК 2.0)'!$E$17:$O$17,0)),0)</f>
        <v>0</v>
      </c>
      <c r="GZB8" s="878">
        <f>IFERROR(INDEX('РП (ЛК 2.0)'!$E$26:$O$26,1,MATCH('Основной лист'!GZB$7,'РП (ЛК 2.0)'!$E$17:$O$17,0)),0)</f>
        <v>0</v>
      </c>
      <c r="GZC8" s="878">
        <f>IFERROR(INDEX('РП (ЛК 2.0)'!$E$26:$O$26,1,MATCH('Основной лист'!GZC$7,'РП (ЛК 2.0)'!$E$17:$O$17,0)),0)</f>
        <v>0</v>
      </c>
      <c r="GZD8" s="878">
        <f>IFERROR(INDEX('РП (ЛК 2.0)'!$E$26:$O$26,1,MATCH('Основной лист'!GZD$7,'РП (ЛК 2.0)'!$E$17:$O$17,0)),0)</f>
        <v>0</v>
      </c>
      <c r="GZE8" s="878">
        <f>IFERROR(INDEX('РП (ЛК 2.0)'!$E$26:$O$26,1,MATCH('Основной лист'!GZE$7,'РП (ЛК 2.0)'!$E$17:$O$17,0)),0)</f>
        <v>0</v>
      </c>
      <c r="GZF8" s="878">
        <f>IFERROR(INDEX('РП (ЛК 2.0)'!$E$26:$O$26,1,MATCH('Основной лист'!GZF$7,'РП (ЛК 2.0)'!$E$17:$O$17,0)),0)</f>
        <v>0</v>
      </c>
      <c r="GZG8" s="878">
        <f>IFERROR(INDEX('РП (ЛК 2.0)'!$E$26:$O$26,1,MATCH('Основной лист'!GZG$7,'РП (ЛК 2.0)'!$E$17:$O$17,0)),0)</f>
        <v>0</v>
      </c>
      <c r="GZH8" s="878">
        <f>IFERROR(INDEX('РП (ЛК 2.0)'!$E$26:$O$26,1,MATCH('Основной лист'!GZH$7,'РП (ЛК 2.0)'!$E$17:$O$17,0)),0)</f>
        <v>0</v>
      </c>
      <c r="GZI8" s="878">
        <f>IFERROR(INDEX('РП (ЛК 2.0)'!$E$26:$O$26,1,MATCH('Основной лист'!GZI$7,'РП (ЛК 2.0)'!$E$17:$O$17,0)),0)</f>
        <v>0</v>
      </c>
      <c r="GZJ8" s="878">
        <f>IFERROR(INDEX('РП (ЛК 2.0)'!$E$26:$O$26,1,MATCH('Основной лист'!GZJ$7,'РП (ЛК 2.0)'!$E$17:$O$17,0)),0)</f>
        <v>0</v>
      </c>
      <c r="GZK8" s="878">
        <f>IFERROR(INDEX('РП (ЛК 2.0)'!$E$26:$O$26,1,MATCH('Основной лист'!GZK$7,'РП (ЛК 2.0)'!$E$17:$O$17,0)),0)</f>
        <v>0</v>
      </c>
      <c r="GZL8" s="878">
        <f>IFERROR(INDEX('РП (ЛК 2.0)'!$E$26:$O$26,1,MATCH('Основной лист'!GZL$7,'РП (ЛК 2.0)'!$E$17:$O$17,0)),0)</f>
        <v>0</v>
      </c>
      <c r="GZM8" s="878">
        <f>IFERROR(INDEX('РП (ЛК 2.0)'!$E$26:$O$26,1,MATCH('Основной лист'!GZM$7,'РП (ЛК 2.0)'!$E$17:$O$17,0)),0)</f>
        <v>0</v>
      </c>
      <c r="GZN8" s="878">
        <f>IFERROR(INDEX('РП (ЛК 2.0)'!$E$26:$O$26,1,MATCH('Основной лист'!GZN$7,'РП (ЛК 2.0)'!$E$17:$O$17,0)),0)</f>
        <v>0</v>
      </c>
      <c r="GZO8" s="878">
        <f>IFERROR(INDEX('РП (ЛК 2.0)'!$E$26:$O$26,1,MATCH('Основной лист'!GZO$7,'РП (ЛК 2.0)'!$E$17:$O$17,0)),0)</f>
        <v>0</v>
      </c>
      <c r="GZP8" s="878">
        <f>IFERROR(INDEX('РП (ЛК 2.0)'!$E$26:$O$26,1,MATCH('Основной лист'!GZP$7,'РП (ЛК 2.0)'!$E$17:$O$17,0)),0)</f>
        <v>0</v>
      </c>
      <c r="GZQ8" s="878">
        <f>IFERROR(INDEX('РП (ЛК 2.0)'!$E$26:$O$26,1,MATCH('Основной лист'!GZQ$7,'РП (ЛК 2.0)'!$E$17:$O$17,0)),0)</f>
        <v>0</v>
      </c>
      <c r="GZR8" s="878">
        <f>IFERROR(INDEX('РП (ЛК 2.0)'!$E$26:$O$26,1,MATCH('Основной лист'!GZR$7,'РП (ЛК 2.0)'!$E$17:$O$17,0)),0)</f>
        <v>0</v>
      </c>
      <c r="GZS8" s="878">
        <f>IFERROR(INDEX('РП (ЛК 2.0)'!$E$26:$O$26,1,MATCH('Основной лист'!GZS$7,'РП (ЛК 2.0)'!$E$17:$O$17,0)),0)</f>
        <v>0</v>
      </c>
      <c r="GZT8" s="878">
        <f>IFERROR(INDEX('РП (ЛК 2.0)'!$E$26:$O$26,1,MATCH('Основной лист'!GZT$7,'РП (ЛК 2.0)'!$E$17:$O$17,0)),0)</f>
        <v>0</v>
      </c>
      <c r="GZU8" s="878">
        <f>IFERROR(INDEX('РП (ЛК 2.0)'!$E$26:$O$26,1,MATCH('Основной лист'!GZU$7,'РП (ЛК 2.0)'!$E$17:$O$17,0)),0)</f>
        <v>0</v>
      </c>
      <c r="GZV8" s="878">
        <f>IFERROR(INDEX('РП (ЛК 2.0)'!$E$26:$O$26,1,MATCH('Основной лист'!GZV$7,'РП (ЛК 2.0)'!$E$17:$O$17,0)),0)</f>
        <v>0</v>
      </c>
      <c r="GZW8" s="878">
        <f>IFERROR(INDEX('РП (ЛК 2.0)'!$E$26:$O$26,1,MATCH('Основной лист'!GZW$7,'РП (ЛК 2.0)'!$E$17:$O$17,0)),0)</f>
        <v>0</v>
      </c>
      <c r="GZX8" s="878">
        <f>IFERROR(INDEX('РП (ЛК 2.0)'!$E$26:$O$26,1,MATCH('Основной лист'!GZX$7,'РП (ЛК 2.0)'!$E$17:$O$17,0)),0)</f>
        <v>0</v>
      </c>
      <c r="GZY8" s="878">
        <f>IFERROR(INDEX('РП (ЛК 2.0)'!$E$26:$O$26,1,MATCH('Основной лист'!GZY$7,'РП (ЛК 2.0)'!$E$17:$O$17,0)),0)</f>
        <v>0</v>
      </c>
      <c r="GZZ8" s="878">
        <f>IFERROR(INDEX('РП (ЛК 2.0)'!$E$26:$O$26,1,MATCH('Основной лист'!GZZ$7,'РП (ЛК 2.0)'!$E$17:$O$17,0)),0)</f>
        <v>0</v>
      </c>
      <c r="HAA8" s="878">
        <f>IFERROR(INDEX('РП (ЛК 2.0)'!$E$26:$O$26,1,MATCH('Основной лист'!HAA$7,'РП (ЛК 2.0)'!$E$17:$O$17,0)),0)</f>
        <v>0</v>
      </c>
      <c r="HAB8" s="878">
        <f>IFERROR(INDEX('РП (ЛК 2.0)'!$E$26:$O$26,1,MATCH('Основной лист'!HAB$7,'РП (ЛК 2.0)'!$E$17:$O$17,0)),0)</f>
        <v>0</v>
      </c>
      <c r="HAC8" s="878">
        <f>IFERROR(INDEX('РП (ЛК 2.0)'!$E$26:$O$26,1,MATCH('Основной лист'!HAC$7,'РП (ЛК 2.0)'!$E$17:$O$17,0)),0)</f>
        <v>0</v>
      </c>
      <c r="HAD8" s="878">
        <f>IFERROR(INDEX('РП (ЛК 2.0)'!$E$26:$O$26,1,MATCH('Основной лист'!HAD$7,'РП (ЛК 2.0)'!$E$17:$O$17,0)),0)</f>
        <v>0</v>
      </c>
      <c r="HAE8" s="878">
        <f>IFERROR(INDEX('РП (ЛК 2.0)'!$E$26:$O$26,1,MATCH('Основной лист'!HAE$7,'РП (ЛК 2.0)'!$E$17:$O$17,0)),0)</f>
        <v>0</v>
      </c>
      <c r="HAF8" s="878">
        <f>IFERROR(INDEX('РП (ЛК 2.0)'!$E$26:$O$26,1,MATCH('Основной лист'!HAF$7,'РП (ЛК 2.0)'!$E$17:$O$17,0)),0)</f>
        <v>0</v>
      </c>
      <c r="HAG8" s="878">
        <f>IFERROR(INDEX('РП (ЛК 2.0)'!$E$26:$O$26,1,MATCH('Основной лист'!HAG$7,'РП (ЛК 2.0)'!$E$17:$O$17,0)),0)</f>
        <v>0</v>
      </c>
      <c r="HAH8" s="878">
        <f>IFERROR(INDEX('РП (ЛК 2.0)'!$E$26:$O$26,1,MATCH('Основной лист'!HAH$7,'РП (ЛК 2.0)'!$E$17:$O$17,0)),0)</f>
        <v>0</v>
      </c>
      <c r="HAI8" s="878">
        <f>IFERROR(INDEX('РП (ЛК 2.0)'!$E$26:$O$26,1,MATCH('Основной лист'!HAI$7,'РП (ЛК 2.0)'!$E$17:$O$17,0)),0)</f>
        <v>0</v>
      </c>
      <c r="HAJ8" s="878">
        <f>IFERROR(INDEX('РП (ЛК 2.0)'!$E$26:$O$26,1,MATCH('Основной лист'!HAJ$7,'РП (ЛК 2.0)'!$E$17:$O$17,0)),0)</f>
        <v>0</v>
      </c>
      <c r="HAK8" s="878">
        <f>IFERROR(INDEX('РП (ЛК 2.0)'!$E$26:$O$26,1,MATCH('Основной лист'!HAK$7,'РП (ЛК 2.0)'!$E$17:$O$17,0)),0)</f>
        <v>0</v>
      </c>
      <c r="HAL8" s="878">
        <f>IFERROR(INDEX('РП (ЛК 2.0)'!$E$26:$O$26,1,MATCH('Основной лист'!HAL$7,'РП (ЛК 2.0)'!$E$17:$O$17,0)),0)</f>
        <v>0</v>
      </c>
      <c r="HAM8" s="878">
        <f>IFERROR(INDEX('РП (ЛК 2.0)'!$E$26:$O$26,1,MATCH('Основной лист'!HAM$7,'РП (ЛК 2.0)'!$E$17:$O$17,0)),0)</f>
        <v>0</v>
      </c>
      <c r="HAN8" s="878">
        <f>IFERROR(INDEX('РП (ЛК 2.0)'!$E$26:$O$26,1,MATCH('Основной лист'!HAN$7,'РП (ЛК 2.0)'!$E$17:$O$17,0)),0)</f>
        <v>0</v>
      </c>
      <c r="HAO8" s="878">
        <f>IFERROR(INDEX('РП (ЛК 2.0)'!$E$26:$O$26,1,MATCH('Основной лист'!HAO$7,'РП (ЛК 2.0)'!$E$17:$O$17,0)),0)</f>
        <v>0</v>
      </c>
      <c r="HAP8" s="878">
        <f>IFERROR(INDEX('РП (ЛК 2.0)'!$E$26:$O$26,1,MATCH('Основной лист'!HAP$7,'РП (ЛК 2.0)'!$E$17:$O$17,0)),0)</f>
        <v>0</v>
      </c>
      <c r="HAQ8" s="878">
        <f>IFERROR(INDEX('РП (ЛК 2.0)'!$E$26:$O$26,1,MATCH('Основной лист'!HAQ$7,'РП (ЛК 2.0)'!$E$17:$O$17,0)),0)</f>
        <v>0</v>
      </c>
      <c r="HAR8" s="878">
        <f>IFERROR(INDEX('РП (ЛК 2.0)'!$E$26:$O$26,1,MATCH('Основной лист'!HAR$7,'РП (ЛК 2.0)'!$E$17:$O$17,0)),0)</f>
        <v>0</v>
      </c>
      <c r="HAS8" s="878">
        <f>IFERROR(INDEX('РП (ЛК 2.0)'!$E$26:$O$26,1,MATCH('Основной лист'!HAS$7,'РП (ЛК 2.0)'!$E$17:$O$17,0)),0)</f>
        <v>0</v>
      </c>
      <c r="HAT8" s="878">
        <f>IFERROR(INDEX('РП (ЛК 2.0)'!$E$26:$O$26,1,MATCH('Основной лист'!HAT$7,'РП (ЛК 2.0)'!$E$17:$O$17,0)),0)</f>
        <v>0</v>
      </c>
      <c r="HAU8" s="878">
        <f>IFERROR(INDEX('РП (ЛК 2.0)'!$E$26:$O$26,1,MATCH('Основной лист'!HAU$7,'РП (ЛК 2.0)'!$E$17:$O$17,0)),0)</f>
        <v>0</v>
      </c>
      <c r="HAV8" s="878">
        <f>IFERROR(INDEX('РП (ЛК 2.0)'!$E$26:$O$26,1,MATCH('Основной лист'!HAV$7,'РП (ЛК 2.0)'!$E$17:$O$17,0)),0)</f>
        <v>0</v>
      </c>
      <c r="HAW8" s="878">
        <f>IFERROR(INDEX('РП (ЛК 2.0)'!$E$26:$O$26,1,MATCH('Основной лист'!HAW$7,'РП (ЛК 2.0)'!$E$17:$O$17,0)),0)</f>
        <v>0</v>
      </c>
      <c r="HAX8" s="878">
        <f>IFERROR(INDEX('РП (ЛК 2.0)'!$E$26:$O$26,1,MATCH('Основной лист'!HAX$7,'РП (ЛК 2.0)'!$E$17:$O$17,0)),0)</f>
        <v>0</v>
      </c>
      <c r="HAY8" s="878">
        <f>IFERROR(INDEX('РП (ЛК 2.0)'!$E$26:$O$26,1,MATCH('Основной лист'!HAY$7,'РП (ЛК 2.0)'!$E$17:$O$17,0)),0)</f>
        <v>0</v>
      </c>
      <c r="HAZ8" s="878">
        <f>IFERROR(INDEX('РП (ЛК 2.0)'!$E$26:$O$26,1,MATCH('Основной лист'!HAZ$7,'РП (ЛК 2.0)'!$E$17:$O$17,0)),0)</f>
        <v>0</v>
      </c>
      <c r="HBA8" s="878">
        <f>IFERROR(INDEX('РП (ЛК 2.0)'!$E$26:$O$26,1,MATCH('Основной лист'!HBA$7,'РП (ЛК 2.0)'!$E$17:$O$17,0)),0)</f>
        <v>0</v>
      </c>
      <c r="HBB8" s="878">
        <f>IFERROR(INDEX('РП (ЛК 2.0)'!$E$26:$O$26,1,MATCH('Основной лист'!HBB$7,'РП (ЛК 2.0)'!$E$17:$O$17,0)),0)</f>
        <v>0</v>
      </c>
      <c r="HBC8" s="878">
        <f>IFERROR(INDEX('РП (ЛК 2.0)'!$E$26:$O$26,1,MATCH('Основной лист'!HBC$7,'РП (ЛК 2.0)'!$E$17:$O$17,0)),0)</f>
        <v>0</v>
      </c>
      <c r="HBD8" s="878">
        <f>IFERROR(INDEX('РП (ЛК 2.0)'!$E$26:$O$26,1,MATCH('Основной лист'!HBD$7,'РП (ЛК 2.0)'!$E$17:$O$17,0)),0)</f>
        <v>0</v>
      </c>
      <c r="HBE8" s="878">
        <f>IFERROR(INDEX('РП (ЛК 2.0)'!$E$26:$O$26,1,MATCH('Основной лист'!HBE$7,'РП (ЛК 2.0)'!$E$17:$O$17,0)),0)</f>
        <v>0</v>
      </c>
      <c r="HBF8" s="878">
        <f>IFERROR(INDEX('РП (ЛК 2.0)'!$E$26:$O$26,1,MATCH('Основной лист'!HBF$7,'РП (ЛК 2.0)'!$E$17:$O$17,0)),0)</f>
        <v>0</v>
      </c>
      <c r="HBG8" s="878">
        <f>IFERROR(INDEX('РП (ЛК 2.0)'!$E$26:$O$26,1,MATCH('Основной лист'!HBG$7,'РП (ЛК 2.0)'!$E$17:$O$17,0)),0)</f>
        <v>0</v>
      </c>
      <c r="HBH8" s="878">
        <f>IFERROR(INDEX('РП (ЛК 2.0)'!$E$26:$O$26,1,MATCH('Основной лист'!HBH$7,'РП (ЛК 2.0)'!$E$17:$O$17,0)),0)</f>
        <v>0</v>
      </c>
      <c r="HBI8" s="878">
        <f>IFERROR(INDEX('РП (ЛК 2.0)'!$E$26:$O$26,1,MATCH('Основной лист'!HBI$7,'РП (ЛК 2.0)'!$E$17:$O$17,0)),0)</f>
        <v>0</v>
      </c>
      <c r="HBJ8" s="878">
        <f>IFERROR(INDEX('РП (ЛК 2.0)'!$E$26:$O$26,1,MATCH('Основной лист'!HBJ$7,'РП (ЛК 2.0)'!$E$17:$O$17,0)),0)</f>
        <v>0</v>
      </c>
      <c r="HBK8" s="878">
        <f>IFERROR(INDEX('РП (ЛК 2.0)'!$E$26:$O$26,1,MATCH('Основной лист'!HBK$7,'РП (ЛК 2.0)'!$E$17:$O$17,0)),0)</f>
        <v>0</v>
      </c>
      <c r="HBL8" s="878">
        <f>IFERROR(INDEX('РП (ЛК 2.0)'!$E$26:$O$26,1,MATCH('Основной лист'!HBL$7,'РП (ЛК 2.0)'!$E$17:$O$17,0)),0)</f>
        <v>0</v>
      </c>
      <c r="HBM8" s="878">
        <f>IFERROR(INDEX('РП (ЛК 2.0)'!$E$26:$O$26,1,MATCH('Основной лист'!HBM$7,'РП (ЛК 2.0)'!$E$17:$O$17,0)),0)</f>
        <v>0</v>
      </c>
      <c r="HBN8" s="878">
        <f>IFERROR(INDEX('РП (ЛК 2.0)'!$E$26:$O$26,1,MATCH('Основной лист'!HBN$7,'РП (ЛК 2.0)'!$E$17:$O$17,0)),0)</f>
        <v>0</v>
      </c>
      <c r="HBO8" s="878">
        <f>IFERROR(INDEX('РП (ЛК 2.0)'!$E$26:$O$26,1,MATCH('Основной лист'!HBO$7,'РП (ЛК 2.0)'!$E$17:$O$17,0)),0)</f>
        <v>0</v>
      </c>
      <c r="HBP8" s="878">
        <f>IFERROR(INDEX('РП (ЛК 2.0)'!$E$26:$O$26,1,MATCH('Основной лист'!HBP$7,'РП (ЛК 2.0)'!$E$17:$O$17,0)),0)</f>
        <v>0</v>
      </c>
      <c r="HBQ8" s="878">
        <f>IFERROR(INDEX('РП (ЛК 2.0)'!$E$26:$O$26,1,MATCH('Основной лист'!HBQ$7,'РП (ЛК 2.0)'!$E$17:$O$17,0)),0)</f>
        <v>0</v>
      </c>
      <c r="HBR8" s="878">
        <f>IFERROR(INDEX('РП (ЛК 2.0)'!$E$26:$O$26,1,MATCH('Основной лист'!HBR$7,'РП (ЛК 2.0)'!$E$17:$O$17,0)),0)</f>
        <v>0</v>
      </c>
      <c r="HBS8" s="878">
        <f>IFERROR(INDEX('РП (ЛК 2.0)'!$E$26:$O$26,1,MATCH('Основной лист'!HBS$7,'РП (ЛК 2.0)'!$E$17:$O$17,0)),0)</f>
        <v>0</v>
      </c>
      <c r="HBT8" s="878">
        <f>IFERROR(INDEX('РП (ЛК 2.0)'!$E$26:$O$26,1,MATCH('Основной лист'!HBT$7,'РП (ЛК 2.0)'!$E$17:$O$17,0)),0)</f>
        <v>0</v>
      </c>
      <c r="HBU8" s="878">
        <f>IFERROR(INDEX('РП (ЛК 2.0)'!$E$26:$O$26,1,MATCH('Основной лист'!HBU$7,'РП (ЛК 2.0)'!$E$17:$O$17,0)),0)</f>
        <v>0</v>
      </c>
      <c r="HBV8" s="878">
        <f>IFERROR(INDEX('РП (ЛК 2.0)'!$E$26:$O$26,1,MATCH('Основной лист'!HBV$7,'РП (ЛК 2.0)'!$E$17:$O$17,0)),0)</f>
        <v>0</v>
      </c>
      <c r="HBW8" s="878">
        <f>IFERROR(INDEX('РП (ЛК 2.0)'!$E$26:$O$26,1,MATCH('Основной лист'!HBW$7,'РП (ЛК 2.0)'!$E$17:$O$17,0)),0)</f>
        <v>0</v>
      </c>
      <c r="HBX8" s="878">
        <f>IFERROR(INDEX('РП (ЛК 2.0)'!$E$26:$O$26,1,MATCH('Основной лист'!HBX$7,'РП (ЛК 2.0)'!$E$17:$O$17,0)),0)</f>
        <v>0</v>
      </c>
      <c r="HBY8" s="878">
        <f>IFERROR(INDEX('РП (ЛК 2.0)'!$E$26:$O$26,1,MATCH('Основной лист'!HBY$7,'РП (ЛК 2.0)'!$E$17:$O$17,0)),0)</f>
        <v>0</v>
      </c>
      <c r="HBZ8" s="878">
        <f>IFERROR(INDEX('РП (ЛК 2.0)'!$E$26:$O$26,1,MATCH('Основной лист'!HBZ$7,'РП (ЛК 2.0)'!$E$17:$O$17,0)),0)</f>
        <v>0</v>
      </c>
      <c r="HCA8" s="878">
        <f>IFERROR(INDEX('РП (ЛК 2.0)'!$E$26:$O$26,1,MATCH('Основной лист'!HCA$7,'РП (ЛК 2.0)'!$E$17:$O$17,0)),0)</f>
        <v>0</v>
      </c>
      <c r="HCB8" s="878">
        <f>IFERROR(INDEX('РП (ЛК 2.0)'!$E$26:$O$26,1,MATCH('Основной лист'!HCB$7,'РП (ЛК 2.0)'!$E$17:$O$17,0)),0)</f>
        <v>0</v>
      </c>
      <c r="HCC8" s="878">
        <f>IFERROR(INDEX('РП (ЛК 2.0)'!$E$26:$O$26,1,MATCH('Основной лист'!HCC$7,'РП (ЛК 2.0)'!$E$17:$O$17,0)),0)</f>
        <v>0</v>
      </c>
      <c r="HCD8" s="878">
        <f>IFERROR(INDEX('РП (ЛК 2.0)'!$E$26:$O$26,1,MATCH('Основной лист'!HCD$7,'РП (ЛК 2.0)'!$E$17:$O$17,0)),0)</f>
        <v>0</v>
      </c>
      <c r="HCE8" s="878">
        <f>IFERROR(INDEX('РП (ЛК 2.0)'!$E$26:$O$26,1,MATCH('Основной лист'!HCE$7,'РП (ЛК 2.0)'!$E$17:$O$17,0)),0)</f>
        <v>0</v>
      </c>
      <c r="HCF8" s="878">
        <f>IFERROR(INDEX('РП (ЛК 2.0)'!$E$26:$O$26,1,MATCH('Основной лист'!HCF$7,'РП (ЛК 2.0)'!$E$17:$O$17,0)),0)</f>
        <v>0</v>
      </c>
      <c r="HCG8" s="878">
        <f>IFERROR(INDEX('РП (ЛК 2.0)'!$E$26:$O$26,1,MATCH('Основной лист'!HCG$7,'РП (ЛК 2.0)'!$E$17:$O$17,0)),0)</f>
        <v>0</v>
      </c>
      <c r="HCH8" s="878">
        <f>IFERROR(INDEX('РП (ЛК 2.0)'!$E$26:$O$26,1,MATCH('Основной лист'!HCH$7,'РП (ЛК 2.0)'!$E$17:$O$17,0)),0)</f>
        <v>0</v>
      </c>
      <c r="HCI8" s="878">
        <f>IFERROR(INDEX('РП (ЛК 2.0)'!$E$26:$O$26,1,MATCH('Основной лист'!HCI$7,'РП (ЛК 2.0)'!$E$17:$O$17,0)),0)</f>
        <v>0</v>
      </c>
      <c r="HCJ8" s="878">
        <f>IFERROR(INDEX('РП (ЛК 2.0)'!$E$26:$O$26,1,MATCH('Основной лист'!HCJ$7,'РП (ЛК 2.0)'!$E$17:$O$17,0)),0)</f>
        <v>0</v>
      </c>
      <c r="HCK8" s="878">
        <f>IFERROR(INDEX('РП (ЛК 2.0)'!$E$26:$O$26,1,MATCH('Основной лист'!HCK$7,'РП (ЛК 2.0)'!$E$17:$O$17,0)),0)</f>
        <v>0</v>
      </c>
      <c r="HCL8" s="878">
        <f>IFERROR(INDEX('РП (ЛК 2.0)'!$E$26:$O$26,1,MATCH('Основной лист'!HCL$7,'РП (ЛК 2.0)'!$E$17:$O$17,0)),0)</f>
        <v>0</v>
      </c>
      <c r="HCM8" s="878">
        <f>IFERROR(INDEX('РП (ЛК 2.0)'!$E$26:$O$26,1,MATCH('Основной лист'!HCM$7,'РП (ЛК 2.0)'!$E$17:$O$17,0)),0)</f>
        <v>0</v>
      </c>
      <c r="HCN8" s="878">
        <f>IFERROR(INDEX('РП (ЛК 2.0)'!$E$26:$O$26,1,MATCH('Основной лист'!HCN$7,'РП (ЛК 2.0)'!$E$17:$O$17,0)),0)</f>
        <v>0</v>
      </c>
      <c r="HCO8" s="878">
        <f>IFERROR(INDEX('РП (ЛК 2.0)'!$E$26:$O$26,1,MATCH('Основной лист'!HCO$7,'РП (ЛК 2.0)'!$E$17:$O$17,0)),0)</f>
        <v>0</v>
      </c>
      <c r="HCP8" s="878">
        <f>IFERROR(INDEX('РП (ЛК 2.0)'!$E$26:$O$26,1,MATCH('Основной лист'!HCP$7,'РП (ЛК 2.0)'!$E$17:$O$17,0)),0)</f>
        <v>0</v>
      </c>
      <c r="HCQ8" s="878">
        <f>IFERROR(INDEX('РП (ЛК 2.0)'!$E$26:$O$26,1,MATCH('Основной лист'!HCQ$7,'РП (ЛК 2.0)'!$E$17:$O$17,0)),0)</f>
        <v>0</v>
      </c>
      <c r="HCR8" s="878">
        <f>IFERROR(INDEX('РП (ЛК 2.0)'!$E$26:$O$26,1,MATCH('Основной лист'!HCR$7,'РП (ЛК 2.0)'!$E$17:$O$17,0)),0)</f>
        <v>0</v>
      </c>
      <c r="HCS8" s="878">
        <f>IFERROR(INDEX('РП (ЛК 2.0)'!$E$26:$O$26,1,MATCH('Основной лист'!HCS$7,'РП (ЛК 2.0)'!$E$17:$O$17,0)),0)</f>
        <v>0</v>
      </c>
      <c r="HCT8" s="878">
        <f>IFERROR(INDEX('РП (ЛК 2.0)'!$E$26:$O$26,1,MATCH('Основной лист'!HCT$7,'РП (ЛК 2.0)'!$E$17:$O$17,0)),0)</f>
        <v>0</v>
      </c>
      <c r="HCU8" s="878">
        <f>IFERROR(INDEX('РП (ЛК 2.0)'!$E$26:$O$26,1,MATCH('Основной лист'!HCU$7,'РП (ЛК 2.0)'!$E$17:$O$17,0)),0)</f>
        <v>0</v>
      </c>
      <c r="HCV8" s="878">
        <f>IFERROR(INDEX('РП (ЛК 2.0)'!$E$26:$O$26,1,MATCH('Основной лист'!HCV$7,'РП (ЛК 2.0)'!$E$17:$O$17,0)),0)</f>
        <v>0</v>
      </c>
      <c r="HCW8" s="878">
        <f>IFERROR(INDEX('РП (ЛК 2.0)'!$E$26:$O$26,1,MATCH('Основной лист'!HCW$7,'РП (ЛК 2.0)'!$E$17:$O$17,0)),0)</f>
        <v>0</v>
      </c>
      <c r="HCX8" s="878">
        <f>IFERROR(INDEX('РП (ЛК 2.0)'!$E$26:$O$26,1,MATCH('Основной лист'!HCX$7,'РП (ЛК 2.0)'!$E$17:$O$17,0)),0)</f>
        <v>0</v>
      </c>
      <c r="HCY8" s="878">
        <f>IFERROR(INDEX('РП (ЛК 2.0)'!$E$26:$O$26,1,MATCH('Основной лист'!HCY$7,'РП (ЛК 2.0)'!$E$17:$O$17,0)),0)</f>
        <v>0</v>
      </c>
      <c r="HCZ8" s="878">
        <f>IFERROR(INDEX('РП (ЛК 2.0)'!$E$26:$O$26,1,MATCH('Основной лист'!HCZ$7,'РП (ЛК 2.0)'!$E$17:$O$17,0)),0)</f>
        <v>0</v>
      </c>
      <c r="HDA8" s="878">
        <f>IFERROR(INDEX('РП (ЛК 2.0)'!$E$26:$O$26,1,MATCH('Основной лист'!HDA$7,'РП (ЛК 2.0)'!$E$17:$O$17,0)),0)</f>
        <v>0</v>
      </c>
      <c r="HDB8" s="878">
        <f>IFERROR(INDEX('РП (ЛК 2.0)'!$E$26:$O$26,1,MATCH('Основной лист'!HDB$7,'РП (ЛК 2.0)'!$E$17:$O$17,0)),0)</f>
        <v>0</v>
      </c>
      <c r="HDC8" s="878">
        <f>IFERROR(INDEX('РП (ЛК 2.0)'!$E$26:$O$26,1,MATCH('Основной лист'!HDC$7,'РП (ЛК 2.0)'!$E$17:$O$17,0)),0)</f>
        <v>0</v>
      </c>
      <c r="HDD8" s="878">
        <f>IFERROR(INDEX('РП (ЛК 2.0)'!$E$26:$O$26,1,MATCH('Основной лист'!HDD$7,'РП (ЛК 2.0)'!$E$17:$O$17,0)),0)</f>
        <v>0</v>
      </c>
      <c r="HDE8" s="878">
        <f>IFERROR(INDEX('РП (ЛК 2.0)'!$E$26:$O$26,1,MATCH('Основной лист'!HDE$7,'РП (ЛК 2.0)'!$E$17:$O$17,0)),0)</f>
        <v>0</v>
      </c>
      <c r="HDF8" s="878">
        <f>IFERROR(INDEX('РП (ЛК 2.0)'!$E$26:$O$26,1,MATCH('Основной лист'!HDF$7,'РП (ЛК 2.0)'!$E$17:$O$17,0)),0)</f>
        <v>0</v>
      </c>
      <c r="HDG8" s="878">
        <f>IFERROR(INDEX('РП (ЛК 2.0)'!$E$26:$O$26,1,MATCH('Основной лист'!HDG$7,'РП (ЛК 2.0)'!$E$17:$O$17,0)),0)</f>
        <v>0</v>
      </c>
      <c r="HDH8" s="878">
        <f>IFERROR(INDEX('РП (ЛК 2.0)'!$E$26:$O$26,1,MATCH('Основной лист'!HDH$7,'РП (ЛК 2.0)'!$E$17:$O$17,0)),0)</f>
        <v>0</v>
      </c>
      <c r="HDI8" s="878">
        <f>IFERROR(INDEX('РП (ЛК 2.0)'!$E$26:$O$26,1,MATCH('Основной лист'!HDI$7,'РП (ЛК 2.0)'!$E$17:$O$17,0)),0)</f>
        <v>0</v>
      </c>
      <c r="HDJ8" s="878">
        <f>IFERROR(INDEX('РП (ЛК 2.0)'!$E$26:$O$26,1,MATCH('Основной лист'!HDJ$7,'РП (ЛК 2.0)'!$E$17:$O$17,0)),0)</f>
        <v>0</v>
      </c>
      <c r="HDK8" s="878">
        <f>IFERROR(INDEX('РП (ЛК 2.0)'!$E$26:$O$26,1,MATCH('Основной лист'!HDK$7,'РП (ЛК 2.0)'!$E$17:$O$17,0)),0)</f>
        <v>0</v>
      </c>
      <c r="HDL8" s="878">
        <f>IFERROR(INDEX('РП (ЛК 2.0)'!$E$26:$O$26,1,MATCH('Основной лист'!HDL$7,'РП (ЛК 2.0)'!$E$17:$O$17,0)),0)</f>
        <v>0</v>
      </c>
      <c r="HDM8" s="878">
        <f>IFERROR(INDEX('РП (ЛК 2.0)'!$E$26:$O$26,1,MATCH('Основной лист'!HDM$7,'РП (ЛК 2.0)'!$E$17:$O$17,0)),0)</f>
        <v>0</v>
      </c>
      <c r="HDN8" s="878">
        <f>IFERROR(INDEX('РП (ЛК 2.0)'!$E$26:$O$26,1,MATCH('Основной лист'!HDN$7,'РП (ЛК 2.0)'!$E$17:$O$17,0)),0)</f>
        <v>0</v>
      </c>
      <c r="HDO8" s="878">
        <f>IFERROR(INDEX('РП (ЛК 2.0)'!$E$26:$O$26,1,MATCH('Основной лист'!HDO$7,'РП (ЛК 2.0)'!$E$17:$O$17,0)),0)</f>
        <v>0</v>
      </c>
      <c r="HDP8" s="878">
        <f>IFERROR(INDEX('РП (ЛК 2.0)'!$E$26:$O$26,1,MATCH('Основной лист'!HDP$7,'РП (ЛК 2.0)'!$E$17:$O$17,0)),0)</f>
        <v>0</v>
      </c>
      <c r="HDQ8" s="878">
        <f>IFERROR(INDEX('РП (ЛК 2.0)'!$E$26:$O$26,1,MATCH('Основной лист'!HDQ$7,'РП (ЛК 2.0)'!$E$17:$O$17,0)),0)</f>
        <v>0</v>
      </c>
      <c r="HDR8" s="878">
        <f>IFERROR(INDEX('РП (ЛК 2.0)'!$E$26:$O$26,1,MATCH('Основной лист'!HDR$7,'РП (ЛК 2.0)'!$E$17:$O$17,0)),0)</f>
        <v>0</v>
      </c>
      <c r="HDS8" s="878">
        <f>IFERROR(INDEX('РП (ЛК 2.0)'!$E$26:$O$26,1,MATCH('Основной лист'!HDS$7,'РП (ЛК 2.0)'!$E$17:$O$17,0)),0)</f>
        <v>0</v>
      </c>
      <c r="HDT8" s="878">
        <f>IFERROR(INDEX('РП (ЛК 2.0)'!$E$26:$O$26,1,MATCH('Основной лист'!HDT$7,'РП (ЛК 2.0)'!$E$17:$O$17,0)),0)</f>
        <v>0</v>
      </c>
      <c r="HDU8" s="878">
        <f>IFERROR(INDEX('РП (ЛК 2.0)'!$E$26:$O$26,1,MATCH('Основной лист'!HDU$7,'РП (ЛК 2.0)'!$E$17:$O$17,0)),0)</f>
        <v>0</v>
      </c>
      <c r="HDV8" s="878">
        <f>IFERROR(INDEX('РП (ЛК 2.0)'!$E$26:$O$26,1,MATCH('Основной лист'!HDV$7,'РП (ЛК 2.0)'!$E$17:$O$17,0)),0)</f>
        <v>0</v>
      </c>
      <c r="HDW8" s="878">
        <f>IFERROR(INDEX('РП (ЛК 2.0)'!$E$26:$O$26,1,MATCH('Основной лист'!HDW$7,'РП (ЛК 2.0)'!$E$17:$O$17,0)),0)</f>
        <v>0</v>
      </c>
      <c r="HDX8" s="878">
        <f>IFERROR(INDEX('РП (ЛК 2.0)'!$E$26:$O$26,1,MATCH('Основной лист'!HDX$7,'РП (ЛК 2.0)'!$E$17:$O$17,0)),0)</f>
        <v>0</v>
      </c>
      <c r="HDY8" s="878">
        <f>IFERROR(INDEX('РП (ЛК 2.0)'!$E$26:$O$26,1,MATCH('Основной лист'!HDY$7,'РП (ЛК 2.0)'!$E$17:$O$17,0)),0)</f>
        <v>0</v>
      </c>
      <c r="HDZ8" s="878">
        <f>IFERROR(INDEX('РП (ЛК 2.0)'!$E$26:$O$26,1,MATCH('Основной лист'!HDZ$7,'РП (ЛК 2.0)'!$E$17:$O$17,0)),0)</f>
        <v>0</v>
      </c>
      <c r="HEA8" s="878">
        <f>IFERROR(INDEX('РП (ЛК 2.0)'!$E$26:$O$26,1,MATCH('Основной лист'!HEA$7,'РП (ЛК 2.0)'!$E$17:$O$17,0)),0)</f>
        <v>0</v>
      </c>
      <c r="HEB8" s="878">
        <f>IFERROR(INDEX('РП (ЛК 2.0)'!$E$26:$O$26,1,MATCH('Основной лист'!HEB$7,'РП (ЛК 2.0)'!$E$17:$O$17,0)),0)</f>
        <v>0</v>
      </c>
      <c r="HEC8" s="878">
        <f>IFERROR(INDEX('РП (ЛК 2.0)'!$E$26:$O$26,1,MATCH('Основной лист'!HEC$7,'РП (ЛК 2.0)'!$E$17:$O$17,0)),0)</f>
        <v>0</v>
      </c>
      <c r="HED8" s="878">
        <f>IFERROR(INDEX('РП (ЛК 2.0)'!$E$26:$O$26,1,MATCH('Основной лист'!HED$7,'РП (ЛК 2.0)'!$E$17:$O$17,0)),0)</f>
        <v>0</v>
      </c>
      <c r="HEE8" s="878">
        <f>IFERROR(INDEX('РП (ЛК 2.0)'!$E$26:$O$26,1,MATCH('Основной лист'!HEE$7,'РП (ЛК 2.0)'!$E$17:$O$17,0)),0)</f>
        <v>0</v>
      </c>
      <c r="HEF8" s="878">
        <f>IFERROR(INDEX('РП (ЛК 2.0)'!$E$26:$O$26,1,MATCH('Основной лист'!HEF$7,'РП (ЛК 2.0)'!$E$17:$O$17,0)),0)</f>
        <v>0</v>
      </c>
      <c r="HEG8" s="878">
        <f>IFERROR(INDEX('РП (ЛК 2.0)'!$E$26:$O$26,1,MATCH('Основной лист'!HEG$7,'РП (ЛК 2.0)'!$E$17:$O$17,0)),0)</f>
        <v>0</v>
      </c>
      <c r="HEH8" s="878">
        <f>IFERROR(INDEX('РП (ЛК 2.0)'!$E$26:$O$26,1,MATCH('Основной лист'!HEH$7,'РП (ЛК 2.0)'!$E$17:$O$17,0)),0)</f>
        <v>0</v>
      </c>
      <c r="HEI8" s="878">
        <f>IFERROR(INDEX('РП (ЛК 2.0)'!$E$26:$O$26,1,MATCH('Основной лист'!HEI$7,'РП (ЛК 2.0)'!$E$17:$O$17,0)),0)</f>
        <v>0</v>
      </c>
      <c r="HEJ8" s="878">
        <f>IFERROR(INDEX('РП (ЛК 2.0)'!$E$26:$O$26,1,MATCH('Основной лист'!HEJ$7,'РП (ЛК 2.0)'!$E$17:$O$17,0)),0)</f>
        <v>0</v>
      </c>
      <c r="HEK8" s="878">
        <f>IFERROR(INDEX('РП (ЛК 2.0)'!$E$26:$O$26,1,MATCH('Основной лист'!HEK$7,'РП (ЛК 2.0)'!$E$17:$O$17,0)),0)</f>
        <v>0</v>
      </c>
      <c r="HEL8" s="878">
        <f>IFERROR(INDEX('РП (ЛК 2.0)'!$E$26:$O$26,1,MATCH('Основной лист'!HEL$7,'РП (ЛК 2.0)'!$E$17:$O$17,0)),0)</f>
        <v>0</v>
      </c>
      <c r="HEM8" s="878">
        <f>IFERROR(INDEX('РП (ЛК 2.0)'!$E$26:$O$26,1,MATCH('Основной лист'!HEM$7,'РП (ЛК 2.0)'!$E$17:$O$17,0)),0)</f>
        <v>0</v>
      </c>
      <c r="HEN8" s="878">
        <f>IFERROR(INDEX('РП (ЛК 2.0)'!$E$26:$O$26,1,MATCH('Основной лист'!HEN$7,'РП (ЛК 2.0)'!$E$17:$O$17,0)),0)</f>
        <v>0</v>
      </c>
      <c r="HEO8" s="878">
        <f>IFERROR(INDEX('РП (ЛК 2.0)'!$E$26:$O$26,1,MATCH('Основной лист'!HEO$7,'РП (ЛК 2.0)'!$E$17:$O$17,0)),0)</f>
        <v>0</v>
      </c>
      <c r="HEP8" s="878">
        <f>IFERROR(INDEX('РП (ЛК 2.0)'!$E$26:$O$26,1,MATCH('Основной лист'!HEP$7,'РП (ЛК 2.0)'!$E$17:$O$17,0)),0)</f>
        <v>0</v>
      </c>
      <c r="HEQ8" s="878">
        <f>IFERROR(INDEX('РП (ЛК 2.0)'!$E$26:$O$26,1,MATCH('Основной лист'!HEQ$7,'РП (ЛК 2.0)'!$E$17:$O$17,0)),0)</f>
        <v>0</v>
      </c>
      <c r="HER8" s="878">
        <f>IFERROR(INDEX('РП (ЛК 2.0)'!$E$26:$O$26,1,MATCH('Основной лист'!HER$7,'РП (ЛК 2.0)'!$E$17:$O$17,0)),0)</f>
        <v>0</v>
      </c>
      <c r="HES8" s="878">
        <f>IFERROR(INDEX('РП (ЛК 2.0)'!$E$26:$O$26,1,MATCH('Основной лист'!HES$7,'РП (ЛК 2.0)'!$E$17:$O$17,0)),0)</f>
        <v>0</v>
      </c>
      <c r="HET8" s="878">
        <f>IFERROR(INDEX('РП (ЛК 2.0)'!$E$26:$O$26,1,MATCH('Основной лист'!HET$7,'РП (ЛК 2.0)'!$E$17:$O$17,0)),0)</f>
        <v>0</v>
      </c>
      <c r="HEU8" s="878">
        <f>IFERROR(INDEX('РП (ЛК 2.0)'!$E$26:$O$26,1,MATCH('Основной лист'!HEU$7,'РП (ЛК 2.0)'!$E$17:$O$17,0)),0)</f>
        <v>0</v>
      </c>
      <c r="HEV8" s="878">
        <f>IFERROR(INDEX('РП (ЛК 2.0)'!$E$26:$O$26,1,MATCH('Основной лист'!HEV$7,'РП (ЛК 2.0)'!$E$17:$O$17,0)),0)</f>
        <v>0</v>
      </c>
      <c r="HEW8" s="878">
        <f>IFERROR(INDEX('РП (ЛК 2.0)'!$E$26:$O$26,1,MATCH('Основной лист'!HEW$7,'РП (ЛК 2.0)'!$E$17:$O$17,0)),0)</f>
        <v>0</v>
      </c>
      <c r="HEX8" s="878">
        <f>IFERROR(INDEX('РП (ЛК 2.0)'!$E$26:$O$26,1,MATCH('Основной лист'!HEX$7,'РП (ЛК 2.0)'!$E$17:$O$17,0)),0)</f>
        <v>0</v>
      </c>
      <c r="HEY8" s="878">
        <f>IFERROR(INDEX('РП (ЛК 2.0)'!$E$26:$O$26,1,MATCH('Основной лист'!HEY$7,'РП (ЛК 2.0)'!$E$17:$O$17,0)),0)</f>
        <v>0</v>
      </c>
      <c r="HEZ8" s="878">
        <f>IFERROR(INDEX('РП (ЛК 2.0)'!$E$26:$O$26,1,MATCH('Основной лист'!HEZ$7,'РП (ЛК 2.0)'!$E$17:$O$17,0)),0)</f>
        <v>0</v>
      </c>
      <c r="HFA8" s="878">
        <f>IFERROR(INDEX('РП (ЛК 2.0)'!$E$26:$O$26,1,MATCH('Основной лист'!HFA$7,'РП (ЛК 2.0)'!$E$17:$O$17,0)),0)</f>
        <v>0</v>
      </c>
      <c r="HFB8" s="878">
        <f>IFERROR(INDEX('РП (ЛК 2.0)'!$E$26:$O$26,1,MATCH('Основной лист'!HFB$7,'РП (ЛК 2.0)'!$E$17:$O$17,0)),0)</f>
        <v>0</v>
      </c>
      <c r="HFC8" s="878">
        <f>IFERROR(INDEX('РП (ЛК 2.0)'!$E$26:$O$26,1,MATCH('Основной лист'!HFC$7,'РП (ЛК 2.0)'!$E$17:$O$17,0)),0)</f>
        <v>0</v>
      </c>
      <c r="HFD8" s="878">
        <f>IFERROR(INDEX('РП (ЛК 2.0)'!$E$26:$O$26,1,MATCH('Основной лист'!HFD$7,'РП (ЛК 2.0)'!$E$17:$O$17,0)),0)</f>
        <v>0</v>
      </c>
      <c r="HFE8" s="878">
        <f>IFERROR(INDEX('РП (ЛК 2.0)'!$E$26:$O$26,1,MATCH('Основной лист'!HFE$7,'РП (ЛК 2.0)'!$E$17:$O$17,0)),0)</f>
        <v>0</v>
      </c>
      <c r="HFF8" s="878">
        <f>IFERROR(INDEX('РП (ЛК 2.0)'!$E$26:$O$26,1,MATCH('Основной лист'!HFF$7,'РП (ЛК 2.0)'!$E$17:$O$17,0)),0)</f>
        <v>0</v>
      </c>
      <c r="HFG8" s="878">
        <f>IFERROR(INDEX('РП (ЛК 2.0)'!$E$26:$O$26,1,MATCH('Основной лист'!HFG$7,'РП (ЛК 2.0)'!$E$17:$O$17,0)),0)</f>
        <v>0</v>
      </c>
      <c r="HFH8" s="878">
        <f>IFERROR(INDEX('РП (ЛК 2.0)'!$E$26:$O$26,1,MATCH('Основной лист'!HFH$7,'РП (ЛК 2.0)'!$E$17:$O$17,0)),0)</f>
        <v>0</v>
      </c>
      <c r="HFI8" s="878">
        <f>IFERROR(INDEX('РП (ЛК 2.0)'!$E$26:$O$26,1,MATCH('Основной лист'!HFI$7,'РП (ЛК 2.0)'!$E$17:$O$17,0)),0)</f>
        <v>0</v>
      </c>
      <c r="HFJ8" s="878">
        <f>IFERROR(INDEX('РП (ЛК 2.0)'!$E$26:$O$26,1,MATCH('Основной лист'!HFJ$7,'РП (ЛК 2.0)'!$E$17:$O$17,0)),0)</f>
        <v>0</v>
      </c>
      <c r="HFK8" s="878">
        <f>IFERROR(INDEX('РП (ЛК 2.0)'!$E$26:$O$26,1,MATCH('Основной лист'!HFK$7,'РП (ЛК 2.0)'!$E$17:$O$17,0)),0)</f>
        <v>0</v>
      </c>
      <c r="HFL8" s="878">
        <f>IFERROR(INDEX('РП (ЛК 2.0)'!$E$26:$O$26,1,MATCH('Основной лист'!HFL$7,'РП (ЛК 2.0)'!$E$17:$O$17,0)),0)</f>
        <v>0</v>
      </c>
      <c r="HFM8" s="878">
        <f>IFERROR(INDEX('РП (ЛК 2.0)'!$E$26:$O$26,1,MATCH('Основной лист'!HFM$7,'РП (ЛК 2.0)'!$E$17:$O$17,0)),0)</f>
        <v>0</v>
      </c>
      <c r="HFN8" s="878">
        <f>IFERROR(INDEX('РП (ЛК 2.0)'!$E$26:$O$26,1,MATCH('Основной лист'!HFN$7,'РП (ЛК 2.0)'!$E$17:$O$17,0)),0)</f>
        <v>0</v>
      </c>
      <c r="HFO8" s="878">
        <f>IFERROR(INDEX('РП (ЛК 2.0)'!$E$26:$O$26,1,MATCH('Основной лист'!HFO$7,'РП (ЛК 2.0)'!$E$17:$O$17,0)),0)</f>
        <v>0</v>
      </c>
      <c r="HFP8" s="878">
        <f>IFERROR(INDEX('РП (ЛК 2.0)'!$E$26:$O$26,1,MATCH('Основной лист'!HFP$7,'РП (ЛК 2.0)'!$E$17:$O$17,0)),0)</f>
        <v>0</v>
      </c>
      <c r="HFQ8" s="878">
        <f>IFERROR(INDEX('РП (ЛК 2.0)'!$E$26:$O$26,1,MATCH('Основной лист'!HFQ$7,'РП (ЛК 2.0)'!$E$17:$O$17,0)),0)</f>
        <v>0</v>
      </c>
      <c r="HFR8" s="878">
        <f>IFERROR(INDEX('РП (ЛК 2.0)'!$E$26:$O$26,1,MATCH('Основной лист'!HFR$7,'РП (ЛК 2.0)'!$E$17:$O$17,0)),0)</f>
        <v>0</v>
      </c>
      <c r="HFS8" s="878">
        <f>IFERROR(INDEX('РП (ЛК 2.0)'!$E$26:$O$26,1,MATCH('Основной лист'!HFS$7,'РП (ЛК 2.0)'!$E$17:$O$17,0)),0)</f>
        <v>0</v>
      </c>
      <c r="HFT8" s="878">
        <f>IFERROR(INDEX('РП (ЛК 2.0)'!$E$26:$O$26,1,MATCH('Основной лист'!HFT$7,'РП (ЛК 2.0)'!$E$17:$O$17,0)),0)</f>
        <v>0</v>
      </c>
      <c r="HFU8" s="878">
        <f>IFERROR(INDEX('РП (ЛК 2.0)'!$E$26:$O$26,1,MATCH('Основной лист'!HFU$7,'РП (ЛК 2.0)'!$E$17:$O$17,0)),0)</f>
        <v>0</v>
      </c>
      <c r="HFV8" s="878">
        <f>IFERROR(INDEX('РП (ЛК 2.0)'!$E$26:$O$26,1,MATCH('Основной лист'!HFV$7,'РП (ЛК 2.0)'!$E$17:$O$17,0)),0)</f>
        <v>0</v>
      </c>
      <c r="HFW8" s="878">
        <f>IFERROR(INDEX('РП (ЛК 2.0)'!$E$26:$O$26,1,MATCH('Основной лист'!HFW$7,'РП (ЛК 2.0)'!$E$17:$O$17,0)),0)</f>
        <v>0</v>
      </c>
      <c r="HFX8" s="878">
        <f>IFERROR(INDEX('РП (ЛК 2.0)'!$E$26:$O$26,1,MATCH('Основной лист'!HFX$7,'РП (ЛК 2.0)'!$E$17:$O$17,0)),0)</f>
        <v>0</v>
      </c>
      <c r="HFY8" s="878">
        <f>IFERROR(INDEX('РП (ЛК 2.0)'!$E$26:$O$26,1,MATCH('Основной лист'!HFY$7,'РП (ЛК 2.0)'!$E$17:$O$17,0)),0)</f>
        <v>0</v>
      </c>
      <c r="HFZ8" s="878">
        <f>IFERROR(INDEX('РП (ЛК 2.0)'!$E$26:$O$26,1,MATCH('Основной лист'!HFZ$7,'РП (ЛК 2.0)'!$E$17:$O$17,0)),0)</f>
        <v>0</v>
      </c>
      <c r="HGA8" s="878">
        <f>IFERROR(INDEX('РП (ЛК 2.0)'!$E$26:$O$26,1,MATCH('Основной лист'!HGA$7,'РП (ЛК 2.0)'!$E$17:$O$17,0)),0)</f>
        <v>0</v>
      </c>
      <c r="HGB8" s="878">
        <f>IFERROR(INDEX('РП (ЛК 2.0)'!$E$26:$O$26,1,MATCH('Основной лист'!HGB$7,'РП (ЛК 2.0)'!$E$17:$O$17,0)),0)</f>
        <v>0</v>
      </c>
      <c r="HGC8" s="878">
        <f>IFERROR(INDEX('РП (ЛК 2.0)'!$E$26:$O$26,1,MATCH('Основной лист'!HGC$7,'РП (ЛК 2.0)'!$E$17:$O$17,0)),0)</f>
        <v>0</v>
      </c>
      <c r="HGD8" s="878">
        <f>IFERROR(INDEX('РП (ЛК 2.0)'!$E$26:$O$26,1,MATCH('Основной лист'!HGD$7,'РП (ЛК 2.0)'!$E$17:$O$17,0)),0)</f>
        <v>0</v>
      </c>
      <c r="HGE8" s="878">
        <f>IFERROR(INDEX('РП (ЛК 2.0)'!$E$26:$O$26,1,MATCH('Основной лист'!HGE$7,'РП (ЛК 2.0)'!$E$17:$O$17,0)),0)</f>
        <v>0</v>
      </c>
      <c r="HGF8" s="878">
        <f>IFERROR(INDEX('РП (ЛК 2.0)'!$E$26:$O$26,1,MATCH('Основной лист'!HGF$7,'РП (ЛК 2.0)'!$E$17:$O$17,0)),0)</f>
        <v>0</v>
      </c>
      <c r="HGG8" s="878">
        <f>IFERROR(INDEX('РП (ЛК 2.0)'!$E$26:$O$26,1,MATCH('Основной лист'!HGG$7,'РП (ЛК 2.0)'!$E$17:$O$17,0)),0)</f>
        <v>0</v>
      </c>
      <c r="HGH8" s="878">
        <f>IFERROR(INDEX('РП (ЛК 2.0)'!$E$26:$O$26,1,MATCH('Основной лист'!HGH$7,'РП (ЛК 2.0)'!$E$17:$O$17,0)),0)</f>
        <v>0</v>
      </c>
      <c r="HGI8" s="878">
        <f>IFERROR(INDEX('РП (ЛК 2.0)'!$E$26:$O$26,1,MATCH('Основной лист'!HGI$7,'РП (ЛК 2.0)'!$E$17:$O$17,0)),0)</f>
        <v>0</v>
      </c>
      <c r="HGJ8" s="878">
        <f>IFERROR(INDEX('РП (ЛК 2.0)'!$E$26:$O$26,1,MATCH('Основной лист'!HGJ$7,'РП (ЛК 2.0)'!$E$17:$O$17,0)),0)</f>
        <v>0</v>
      </c>
      <c r="HGK8" s="878">
        <f>IFERROR(INDEX('РП (ЛК 2.0)'!$E$26:$O$26,1,MATCH('Основной лист'!HGK$7,'РП (ЛК 2.0)'!$E$17:$O$17,0)),0)</f>
        <v>0</v>
      </c>
      <c r="HGL8" s="878">
        <f>IFERROR(INDEX('РП (ЛК 2.0)'!$E$26:$O$26,1,MATCH('Основной лист'!HGL$7,'РП (ЛК 2.0)'!$E$17:$O$17,0)),0)</f>
        <v>0</v>
      </c>
      <c r="HGM8" s="878">
        <f>IFERROR(INDEX('РП (ЛК 2.0)'!$E$26:$O$26,1,MATCH('Основной лист'!HGM$7,'РП (ЛК 2.0)'!$E$17:$O$17,0)),0)</f>
        <v>0</v>
      </c>
      <c r="HGN8" s="878">
        <f>IFERROR(INDEX('РП (ЛК 2.0)'!$E$26:$O$26,1,MATCH('Основной лист'!HGN$7,'РП (ЛК 2.0)'!$E$17:$O$17,0)),0)</f>
        <v>0</v>
      </c>
      <c r="HGO8" s="878">
        <f>IFERROR(INDEX('РП (ЛК 2.0)'!$E$26:$O$26,1,MATCH('Основной лист'!HGO$7,'РП (ЛК 2.0)'!$E$17:$O$17,0)),0)</f>
        <v>0</v>
      </c>
      <c r="HGP8" s="878">
        <f>IFERROR(INDEX('РП (ЛК 2.0)'!$E$26:$O$26,1,MATCH('Основной лист'!HGP$7,'РП (ЛК 2.0)'!$E$17:$O$17,0)),0)</f>
        <v>0</v>
      </c>
      <c r="HGQ8" s="878">
        <f>IFERROR(INDEX('РП (ЛК 2.0)'!$E$26:$O$26,1,MATCH('Основной лист'!HGQ$7,'РП (ЛК 2.0)'!$E$17:$O$17,0)),0)</f>
        <v>0</v>
      </c>
      <c r="HGR8" s="878">
        <f>IFERROR(INDEX('РП (ЛК 2.0)'!$E$26:$O$26,1,MATCH('Основной лист'!HGR$7,'РП (ЛК 2.0)'!$E$17:$O$17,0)),0)</f>
        <v>0</v>
      </c>
      <c r="HGS8" s="878">
        <f>IFERROR(INDEX('РП (ЛК 2.0)'!$E$26:$O$26,1,MATCH('Основной лист'!HGS$7,'РП (ЛК 2.0)'!$E$17:$O$17,0)),0)</f>
        <v>0</v>
      </c>
      <c r="HGT8" s="878">
        <f>IFERROR(INDEX('РП (ЛК 2.0)'!$E$26:$O$26,1,MATCH('Основной лист'!HGT$7,'РП (ЛК 2.0)'!$E$17:$O$17,0)),0)</f>
        <v>0</v>
      </c>
      <c r="HGU8" s="878">
        <f>IFERROR(INDEX('РП (ЛК 2.0)'!$E$26:$O$26,1,MATCH('Основной лист'!HGU$7,'РП (ЛК 2.0)'!$E$17:$O$17,0)),0)</f>
        <v>0</v>
      </c>
      <c r="HGV8" s="878">
        <f>IFERROR(INDEX('РП (ЛК 2.0)'!$E$26:$O$26,1,MATCH('Основной лист'!HGV$7,'РП (ЛК 2.0)'!$E$17:$O$17,0)),0)</f>
        <v>0</v>
      </c>
      <c r="HGW8" s="878">
        <f>IFERROR(INDEX('РП (ЛК 2.0)'!$E$26:$O$26,1,MATCH('Основной лист'!HGW$7,'РП (ЛК 2.0)'!$E$17:$O$17,0)),0)</f>
        <v>0</v>
      </c>
      <c r="HGX8" s="878">
        <f>IFERROR(INDEX('РП (ЛК 2.0)'!$E$26:$O$26,1,MATCH('Основной лист'!HGX$7,'РП (ЛК 2.0)'!$E$17:$O$17,0)),0)</f>
        <v>0</v>
      </c>
      <c r="HGY8" s="878">
        <f>IFERROR(INDEX('РП (ЛК 2.0)'!$E$26:$O$26,1,MATCH('Основной лист'!HGY$7,'РП (ЛК 2.0)'!$E$17:$O$17,0)),0)</f>
        <v>0</v>
      </c>
      <c r="HGZ8" s="878">
        <f>IFERROR(INDEX('РП (ЛК 2.0)'!$E$26:$O$26,1,MATCH('Основной лист'!HGZ$7,'РП (ЛК 2.0)'!$E$17:$O$17,0)),0)</f>
        <v>0</v>
      </c>
      <c r="HHA8" s="878">
        <f>IFERROR(INDEX('РП (ЛК 2.0)'!$E$26:$O$26,1,MATCH('Основной лист'!HHA$7,'РП (ЛК 2.0)'!$E$17:$O$17,0)),0)</f>
        <v>0</v>
      </c>
      <c r="HHB8" s="878">
        <f>IFERROR(INDEX('РП (ЛК 2.0)'!$E$26:$O$26,1,MATCH('Основной лист'!HHB$7,'РП (ЛК 2.0)'!$E$17:$O$17,0)),0)</f>
        <v>0</v>
      </c>
      <c r="HHC8" s="878">
        <f>IFERROR(INDEX('РП (ЛК 2.0)'!$E$26:$O$26,1,MATCH('Основной лист'!HHC$7,'РП (ЛК 2.0)'!$E$17:$O$17,0)),0)</f>
        <v>0</v>
      </c>
      <c r="HHD8" s="878">
        <f>IFERROR(INDEX('РП (ЛК 2.0)'!$E$26:$O$26,1,MATCH('Основной лист'!HHD$7,'РП (ЛК 2.0)'!$E$17:$O$17,0)),0)</f>
        <v>0</v>
      </c>
      <c r="HHE8" s="878">
        <f>IFERROR(INDEX('РП (ЛК 2.0)'!$E$26:$O$26,1,MATCH('Основной лист'!HHE$7,'РП (ЛК 2.0)'!$E$17:$O$17,0)),0)</f>
        <v>0</v>
      </c>
      <c r="HHF8" s="878">
        <f>IFERROR(INDEX('РП (ЛК 2.0)'!$E$26:$O$26,1,MATCH('Основной лист'!HHF$7,'РП (ЛК 2.0)'!$E$17:$O$17,0)),0)</f>
        <v>0</v>
      </c>
      <c r="HHG8" s="878">
        <f>IFERROR(INDEX('РП (ЛК 2.0)'!$E$26:$O$26,1,MATCH('Основной лист'!HHG$7,'РП (ЛК 2.0)'!$E$17:$O$17,0)),0)</f>
        <v>0</v>
      </c>
      <c r="HHH8" s="878">
        <f>IFERROR(INDEX('РП (ЛК 2.0)'!$E$26:$O$26,1,MATCH('Основной лист'!HHH$7,'РП (ЛК 2.0)'!$E$17:$O$17,0)),0)</f>
        <v>0</v>
      </c>
      <c r="HHI8" s="878">
        <f>IFERROR(INDEX('РП (ЛК 2.0)'!$E$26:$O$26,1,MATCH('Основной лист'!HHI$7,'РП (ЛК 2.0)'!$E$17:$O$17,0)),0)</f>
        <v>0</v>
      </c>
      <c r="HHJ8" s="878">
        <f>IFERROR(INDEX('РП (ЛК 2.0)'!$E$26:$O$26,1,MATCH('Основной лист'!HHJ$7,'РП (ЛК 2.0)'!$E$17:$O$17,0)),0)</f>
        <v>0</v>
      </c>
      <c r="HHK8" s="878">
        <f>IFERROR(INDEX('РП (ЛК 2.0)'!$E$26:$O$26,1,MATCH('Основной лист'!HHK$7,'РП (ЛК 2.0)'!$E$17:$O$17,0)),0)</f>
        <v>0</v>
      </c>
      <c r="HHL8" s="878">
        <f>IFERROR(INDEX('РП (ЛК 2.0)'!$E$26:$O$26,1,MATCH('Основной лист'!HHL$7,'РП (ЛК 2.0)'!$E$17:$O$17,0)),0)</f>
        <v>0</v>
      </c>
      <c r="HHM8" s="878">
        <f>IFERROR(INDEX('РП (ЛК 2.0)'!$E$26:$O$26,1,MATCH('Основной лист'!HHM$7,'РП (ЛК 2.0)'!$E$17:$O$17,0)),0)</f>
        <v>0</v>
      </c>
      <c r="HHN8" s="878">
        <f>IFERROR(INDEX('РП (ЛК 2.0)'!$E$26:$O$26,1,MATCH('Основной лист'!HHN$7,'РП (ЛК 2.0)'!$E$17:$O$17,0)),0)</f>
        <v>0</v>
      </c>
      <c r="HHO8" s="878">
        <f>IFERROR(INDEX('РП (ЛК 2.0)'!$E$26:$O$26,1,MATCH('Основной лист'!HHO$7,'РП (ЛК 2.0)'!$E$17:$O$17,0)),0)</f>
        <v>0</v>
      </c>
      <c r="HHP8" s="878">
        <f>IFERROR(INDEX('РП (ЛК 2.0)'!$E$26:$O$26,1,MATCH('Основной лист'!HHP$7,'РП (ЛК 2.0)'!$E$17:$O$17,0)),0)</f>
        <v>0</v>
      </c>
      <c r="HHQ8" s="878">
        <f>IFERROR(INDEX('РП (ЛК 2.0)'!$E$26:$O$26,1,MATCH('Основной лист'!HHQ$7,'РП (ЛК 2.0)'!$E$17:$O$17,0)),0)</f>
        <v>0</v>
      </c>
      <c r="HHR8" s="878">
        <f>IFERROR(INDEX('РП (ЛК 2.0)'!$E$26:$O$26,1,MATCH('Основной лист'!HHR$7,'РП (ЛК 2.0)'!$E$17:$O$17,0)),0)</f>
        <v>0</v>
      </c>
      <c r="HHS8" s="878">
        <f>IFERROR(INDEX('РП (ЛК 2.0)'!$E$26:$O$26,1,MATCH('Основной лист'!HHS$7,'РП (ЛК 2.0)'!$E$17:$O$17,0)),0)</f>
        <v>0</v>
      </c>
      <c r="HHT8" s="878">
        <f>IFERROR(INDEX('РП (ЛК 2.0)'!$E$26:$O$26,1,MATCH('Основной лист'!HHT$7,'РП (ЛК 2.0)'!$E$17:$O$17,0)),0)</f>
        <v>0</v>
      </c>
      <c r="HHU8" s="878">
        <f>IFERROR(INDEX('РП (ЛК 2.0)'!$E$26:$O$26,1,MATCH('Основной лист'!HHU$7,'РП (ЛК 2.0)'!$E$17:$O$17,0)),0)</f>
        <v>0</v>
      </c>
      <c r="HHV8" s="878">
        <f>IFERROR(INDEX('РП (ЛК 2.0)'!$E$26:$O$26,1,MATCH('Основной лист'!HHV$7,'РП (ЛК 2.0)'!$E$17:$O$17,0)),0)</f>
        <v>0</v>
      </c>
      <c r="HHW8" s="878">
        <f>IFERROR(INDEX('РП (ЛК 2.0)'!$E$26:$O$26,1,MATCH('Основной лист'!HHW$7,'РП (ЛК 2.0)'!$E$17:$O$17,0)),0)</f>
        <v>0</v>
      </c>
      <c r="HHX8" s="878">
        <f>IFERROR(INDEX('РП (ЛК 2.0)'!$E$26:$O$26,1,MATCH('Основной лист'!HHX$7,'РП (ЛК 2.0)'!$E$17:$O$17,0)),0)</f>
        <v>0</v>
      </c>
      <c r="HHY8" s="878">
        <f>IFERROR(INDEX('РП (ЛК 2.0)'!$E$26:$O$26,1,MATCH('Основной лист'!HHY$7,'РП (ЛК 2.0)'!$E$17:$O$17,0)),0)</f>
        <v>0</v>
      </c>
      <c r="HHZ8" s="878">
        <f>IFERROR(INDEX('РП (ЛК 2.0)'!$E$26:$O$26,1,MATCH('Основной лист'!HHZ$7,'РП (ЛК 2.0)'!$E$17:$O$17,0)),0)</f>
        <v>0</v>
      </c>
      <c r="HIA8" s="878">
        <f>IFERROR(INDEX('РП (ЛК 2.0)'!$E$26:$O$26,1,MATCH('Основной лист'!HIA$7,'РП (ЛК 2.0)'!$E$17:$O$17,0)),0)</f>
        <v>0</v>
      </c>
      <c r="HIB8" s="878">
        <f>IFERROR(INDEX('РП (ЛК 2.0)'!$E$26:$O$26,1,MATCH('Основной лист'!HIB$7,'РП (ЛК 2.0)'!$E$17:$O$17,0)),0)</f>
        <v>0</v>
      </c>
      <c r="HIC8" s="878">
        <f>IFERROR(INDEX('РП (ЛК 2.0)'!$E$26:$O$26,1,MATCH('Основной лист'!HIC$7,'РП (ЛК 2.0)'!$E$17:$O$17,0)),0)</f>
        <v>0</v>
      </c>
      <c r="HID8" s="878">
        <f>IFERROR(INDEX('РП (ЛК 2.0)'!$E$26:$O$26,1,MATCH('Основной лист'!HID$7,'РП (ЛК 2.0)'!$E$17:$O$17,0)),0)</f>
        <v>0</v>
      </c>
      <c r="HIE8" s="878">
        <f>IFERROR(INDEX('РП (ЛК 2.0)'!$E$26:$O$26,1,MATCH('Основной лист'!HIE$7,'РП (ЛК 2.0)'!$E$17:$O$17,0)),0)</f>
        <v>0</v>
      </c>
      <c r="HIF8" s="878">
        <f>IFERROR(INDEX('РП (ЛК 2.0)'!$E$26:$O$26,1,MATCH('Основной лист'!HIF$7,'РП (ЛК 2.0)'!$E$17:$O$17,0)),0)</f>
        <v>0</v>
      </c>
      <c r="HIG8" s="878">
        <f>IFERROR(INDEX('РП (ЛК 2.0)'!$E$26:$O$26,1,MATCH('Основной лист'!HIG$7,'РП (ЛК 2.0)'!$E$17:$O$17,0)),0)</f>
        <v>0</v>
      </c>
      <c r="HIH8" s="878">
        <f>IFERROR(INDEX('РП (ЛК 2.0)'!$E$26:$O$26,1,MATCH('Основной лист'!HIH$7,'РП (ЛК 2.0)'!$E$17:$O$17,0)),0)</f>
        <v>0</v>
      </c>
      <c r="HII8" s="878">
        <f>IFERROR(INDEX('РП (ЛК 2.0)'!$E$26:$O$26,1,MATCH('Основной лист'!HII$7,'РП (ЛК 2.0)'!$E$17:$O$17,0)),0)</f>
        <v>0</v>
      </c>
      <c r="HIJ8" s="878">
        <f>IFERROR(INDEX('РП (ЛК 2.0)'!$E$26:$O$26,1,MATCH('Основной лист'!HIJ$7,'РП (ЛК 2.0)'!$E$17:$O$17,0)),0)</f>
        <v>0</v>
      </c>
      <c r="HIK8" s="878">
        <f>IFERROR(INDEX('РП (ЛК 2.0)'!$E$26:$O$26,1,MATCH('Основной лист'!HIK$7,'РП (ЛК 2.0)'!$E$17:$O$17,0)),0)</f>
        <v>0</v>
      </c>
      <c r="HIL8" s="878">
        <f>IFERROR(INDEX('РП (ЛК 2.0)'!$E$26:$O$26,1,MATCH('Основной лист'!HIL$7,'РП (ЛК 2.0)'!$E$17:$O$17,0)),0)</f>
        <v>0</v>
      </c>
      <c r="HIM8" s="878">
        <f>IFERROR(INDEX('РП (ЛК 2.0)'!$E$26:$O$26,1,MATCH('Основной лист'!HIM$7,'РП (ЛК 2.0)'!$E$17:$O$17,0)),0)</f>
        <v>0</v>
      </c>
      <c r="HIN8" s="878">
        <f>IFERROR(INDEX('РП (ЛК 2.0)'!$E$26:$O$26,1,MATCH('Основной лист'!HIN$7,'РП (ЛК 2.0)'!$E$17:$O$17,0)),0)</f>
        <v>0</v>
      </c>
      <c r="HIO8" s="878">
        <f>IFERROR(INDEX('РП (ЛК 2.0)'!$E$26:$O$26,1,MATCH('Основной лист'!HIO$7,'РП (ЛК 2.0)'!$E$17:$O$17,0)),0)</f>
        <v>0</v>
      </c>
      <c r="HIP8" s="878">
        <f>IFERROR(INDEX('РП (ЛК 2.0)'!$E$26:$O$26,1,MATCH('Основной лист'!HIP$7,'РП (ЛК 2.0)'!$E$17:$O$17,0)),0)</f>
        <v>0</v>
      </c>
      <c r="HIQ8" s="878">
        <f>IFERROR(INDEX('РП (ЛК 2.0)'!$E$26:$O$26,1,MATCH('Основной лист'!HIQ$7,'РП (ЛК 2.0)'!$E$17:$O$17,0)),0)</f>
        <v>0</v>
      </c>
      <c r="HIR8" s="878">
        <f>IFERROR(INDEX('РП (ЛК 2.0)'!$E$26:$O$26,1,MATCH('Основной лист'!HIR$7,'РП (ЛК 2.0)'!$E$17:$O$17,0)),0)</f>
        <v>0</v>
      </c>
      <c r="HIS8" s="878">
        <f>IFERROR(INDEX('РП (ЛК 2.0)'!$E$26:$O$26,1,MATCH('Основной лист'!HIS$7,'РП (ЛК 2.0)'!$E$17:$O$17,0)),0)</f>
        <v>0</v>
      </c>
      <c r="HIT8" s="878">
        <f>IFERROR(INDEX('РП (ЛК 2.0)'!$E$26:$O$26,1,MATCH('Основной лист'!HIT$7,'РП (ЛК 2.0)'!$E$17:$O$17,0)),0)</f>
        <v>0</v>
      </c>
      <c r="HIU8" s="878">
        <f>IFERROR(INDEX('РП (ЛК 2.0)'!$E$26:$O$26,1,MATCH('Основной лист'!HIU$7,'РП (ЛК 2.0)'!$E$17:$O$17,0)),0)</f>
        <v>0</v>
      </c>
      <c r="HIV8" s="878">
        <f>IFERROR(INDEX('РП (ЛК 2.0)'!$E$26:$O$26,1,MATCH('Основной лист'!HIV$7,'РП (ЛК 2.0)'!$E$17:$O$17,0)),0)</f>
        <v>0</v>
      </c>
      <c r="HIW8" s="878">
        <f>IFERROR(INDEX('РП (ЛК 2.0)'!$E$26:$O$26,1,MATCH('Основной лист'!HIW$7,'РП (ЛК 2.0)'!$E$17:$O$17,0)),0)</f>
        <v>0</v>
      </c>
      <c r="HIX8" s="878">
        <f>IFERROR(INDEX('РП (ЛК 2.0)'!$E$26:$O$26,1,MATCH('Основной лист'!HIX$7,'РП (ЛК 2.0)'!$E$17:$O$17,0)),0)</f>
        <v>0</v>
      </c>
      <c r="HIY8" s="878">
        <f>IFERROR(INDEX('РП (ЛК 2.0)'!$E$26:$O$26,1,MATCH('Основной лист'!HIY$7,'РП (ЛК 2.0)'!$E$17:$O$17,0)),0)</f>
        <v>0</v>
      </c>
      <c r="HIZ8" s="878">
        <f>IFERROR(INDEX('РП (ЛК 2.0)'!$E$26:$O$26,1,MATCH('Основной лист'!HIZ$7,'РП (ЛК 2.0)'!$E$17:$O$17,0)),0)</f>
        <v>0</v>
      </c>
      <c r="HJA8" s="878">
        <f>IFERROR(INDEX('РП (ЛК 2.0)'!$E$26:$O$26,1,MATCH('Основной лист'!HJA$7,'РП (ЛК 2.0)'!$E$17:$O$17,0)),0)</f>
        <v>0</v>
      </c>
      <c r="HJB8" s="878">
        <f>IFERROR(INDEX('РП (ЛК 2.0)'!$E$26:$O$26,1,MATCH('Основной лист'!HJB$7,'РП (ЛК 2.0)'!$E$17:$O$17,0)),0)</f>
        <v>0</v>
      </c>
      <c r="HJC8" s="878">
        <f>IFERROR(INDEX('РП (ЛК 2.0)'!$E$26:$O$26,1,MATCH('Основной лист'!HJC$7,'РП (ЛК 2.0)'!$E$17:$O$17,0)),0)</f>
        <v>0</v>
      </c>
      <c r="HJD8" s="878">
        <f>IFERROR(INDEX('РП (ЛК 2.0)'!$E$26:$O$26,1,MATCH('Основной лист'!HJD$7,'РП (ЛК 2.0)'!$E$17:$O$17,0)),0)</f>
        <v>0</v>
      </c>
      <c r="HJE8" s="878">
        <f>IFERROR(INDEX('РП (ЛК 2.0)'!$E$26:$O$26,1,MATCH('Основной лист'!HJE$7,'РП (ЛК 2.0)'!$E$17:$O$17,0)),0)</f>
        <v>0</v>
      </c>
      <c r="HJF8" s="878">
        <f>IFERROR(INDEX('РП (ЛК 2.0)'!$E$26:$O$26,1,MATCH('Основной лист'!HJF$7,'РП (ЛК 2.0)'!$E$17:$O$17,0)),0)</f>
        <v>0</v>
      </c>
      <c r="HJG8" s="878">
        <f>IFERROR(INDEX('РП (ЛК 2.0)'!$E$26:$O$26,1,MATCH('Основной лист'!HJG$7,'РП (ЛК 2.0)'!$E$17:$O$17,0)),0)</f>
        <v>0</v>
      </c>
      <c r="HJH8" s="878">
        <f>IFERROR(INDEX('РП (ЛК 2.0)'!$E$26:$O$26,1,MATCH('Основной лист'!HJH$7,'РП (ЛК 2.0)'!$E$17:$O$17,0)),0)</f>
        <v>0</v>
      </c>
      <c r="HJI8" s="878">
        <f>IFERROR(INDEX('РП (ЛК 2.0)'!$E$26:$O$26,1,MATCH('Основной лист'!HJI$7,'РП (ЛК 2.0)'!$E$17:$O$17,0)),0)</f>
        <v>0</v>
      </c>
      <c r="HJJ8" s="878">
        <f>IFERROR(INDEX('РП (ЛК 2.0)'!$E$26:$O$26,1,MATCH('Основной лист'!HJJ$7,'РП (ЛК 2.0)'!$E$17:$O$17,0)),0)</f>
        <v>0</v>
      </c>
      <c r="HJK8" s="878">
        <f>IFERROR(INDEX('РП (ЛК 2.0)'!$E$26:$O$26,1,MATCH('Основной лист'!HJK$7,'РП (ЛК 2.0)'!$E$17:$O$17,0)),0)</f>
        <v>0</v>
      </c>
      <c r="HJL8" s="878">
        <f>IFERROR(INDEX('РП (ЛК 2.0)'!$E$26:$O$26,1,MATCH('Основной лист'!HJL$7,'РП (ЛК 2.0)'!$E$17:$O$17,0)),0)</f>
        <v>0</v>
      </c>
      <c r="HJM8" s="878">
        <f>IFERROR(INDEX('РП (ЛК 2.0)'!$E$26:$O$26,1,MATCH('Основной лист'!HJM$7,'РП (ЛК 2.0)'!$E$17:$O$17,0)),0)</f>
        <v>0</v>
      </c>
      <c r="HJN8" s="878">
        <f>IFERROR(INDEX('РП (ЛК 2.0)'!$E$26:$O$26,1,MATCH('Основной лист'!HJN$7,'РП (ЛК 2.0)'!$E$17:$O$17,0)),0)</f>
        <v>0</v>
      </c>
      <c r="HJO8" s="878">
        <f>IFERROR(INDEX('РП (ЛК 2.0)'!$E$26:$O$26,1,MATCH('Основной лист'!HJO$7,'РП (ЛК 2.0)'!$E$17:$O$17,0)),0)</f>
        <v>0</v>
      </c>
      <c r="HJP8" s="878">
        <f>IFERROR(INDEX('РП (ЛК 2.0)'!$E$26:$O$26,1,MATCH('Основной лист'!HJP$7,'РП (ЛК 2.0)'!$E$17:$O$17,0)),0)</f>
        <v>0</v>
      </c>
      <c r="HJQ8" s="878">
        <f>IFERROR(INDEX('РП (ЛК 2.0)'!$E$26:$O$26,1,MATCH('Основной лист'!HJQ$7,'РП (ЛК 2.0)'!$E$17:$O$17,0)),0)</f>
        <v>0</v>
      </c>
      <c r="HJR8" s="878">
        <f>IFERROR(INDEX('РП (ЛК 2.0)'!$E$26:$O$26,1,MATCH('Основной лист'!HJR$7,'РП (ЛК 2.0)'!$E$17:$O$17,0)),0)</f>
        <v>0</v>
      </c>
      <c r="HJS8" s="878">
        <f>IFERROR(INDEX('РП (ЛК 2.0)'!$E$26:$O$26,1,MATCH('Основной лист'!HJS$7,'РП (ЛК 2.0)'!$E$17:$O$17,0)),0)</f>
        <v>0</v>
      </c>
      <c r="HJT8" s="878">
        <f>IFERROR(INDEX('РП (ЛК 2.0)'!$E$26:$O$26,1,MATCH('Основной лист'!HJT$7,'РП (ЛК 2.0)'!$E$17:$O$17,0)),0)</f>
        <v>0</v>
      </c>
      <c r="HJU8" s="878">
        <f>IFERROR(INDEX('РП (ЛК 2.0)'!$E$26:$O$26,1,MATCH('Основной лист'!HJU$7,'РП (ЛК 2.0)'!$E$17:$O$17,0)),0)</f>
        <v>0</v>
      </c>
      <c r="HJV8" s="878">
        <f>IFERROR(INDEX('РП (ЛК 2.0)'!$E$26:$O$26,1,MATCH('Основной лист'!HJV$7,'РП (ЛК 2.0)'!$E$17:$O$17,0)),0)</f>
        <v>0</v>
      </c>
      <c r="HJW8" s="878">
        <f>IFERROR(INDEX('РП (ЛК 2.0)'!$E$26:$O$26,1,MATCH('Основной лист'!HJW$7,'РП (ЛК 2.0)'!$E$17:$O$17,0)),0)</f>
        <v>0</v>
      </c>
      <c r="HJX8" s="878">
        <f>IFERROR(INDEX('РП (ЛК 2.0)'!$E$26:$O$26,1,MATCH('Основной лист'!HJX$7,'РП (ЛК 2.0)'!$E$17:$O$17,0)),0)</f>
        <v>0</v>
      </c>
      <c r="HJY8" s="878">
        <f>IFERROR(INDEX('РП (ЛК 2.0)'!$E$26:$O$26,1,MATCH('Основной лист'!HJY$7,'РП (ЛК 2.0)'!$E$17:$O$17,0)),0)</f>
        <v>0</v>
      </c>
      <c r="HJZ8" s="878">
        <f>IFERROR(INDEX('РП (ЛК 2.0)'!$E$26:$O$26,1,MATCH('Основной лист'!HJZ$7,'РП (ЛК 2.0)'!$E$17:$O$17,0)),0)</f>
        <v>0</v>
      </c>
      <c r="HKA8" s="878">
        <f>IFERROR(INDEX('РП (ЛК 2.0)'!$E$26:$O$26,1,MATCH('Основной лист'!HKA$7,'РП (ЛК 2.0)'!$E$17:$O$17,0)),0)</f>
        <v>0</v>
      </c>
      <c r="HKB8" s="878">
        <f>IFERROR(INDEX('РП (ЛК 2.0)'!$E$26:$O$26,1,MATCH('Основной лист'!HKB$7,'РП (ЛК 2.0)'!$E$17:$O$17,0)),0)</f>
        <v>0</v>
      </c>
      <c r="HKC8" s="878">
        <f>IFERROR(INDEX('РП (ЛК 2.0)'!$E$26:$O$26,1,MATCH('Основной лист'!HKC$7,'РП (ЛК 2.0)'!$E$17:$O$17,0)),0)</f>
        <v>0</v>
      </c>
      <c r="HKD8" s="878">
        <f>IFERROR(INDEX('РП (ЛК 2.0)'!$E$26:$O$26,1,MATCH('Основной лист'!HKD$7,'РП (ЛК 2.0)'!$E$17:$O$17,0)),0)</f>
        <v>0</v>
      </c>
      <c r="HKE8" s="878">
        <f>IFERROR(INDEX('РП (ЛК 2.0)'!$E$26:$O$26,1,MATCH('Основной лист'!HKE$7,'РП (ЛК 2.0)'!$E$17:$O$17,0)),0)</f>
        <v>0</v>
      </c>
      <c r="HKF8" s="878">
        <f>IFERROR(INDEX('РП (ЛК 2.0)'!$E$26:$O$26,1,MATCH('Основной лист'!HKF$7,'РП (ЛК 2.0)'!$E$17:$O$17,0)),0)</f>
        <v>0</v>
      </c>
      <c r="HKG8" s="878">
        <f>IFERROR(INDEX('РП (ЛК 2.0)'!$E$26:$O$26,1,MATCH('Основной лист'!HKG$7,'РП (ЛК 2.0)'!$E$17:$O$17,0)),0)</f>
        <v>0</v>
      </c>
      <c r="HKH8" s="878">
        <f>IFERROR(INDEX('РП (ЛК 2.0)'!$E$26:$O$26,1,MATCH('Основной лист'!HKH$7,'РП (ЛК 2.0)'!$E$17:$O$17,0)),0)</f>
        <v>0</v>
      </c>
      <c r="HKI8" s="878">
        <f>IFERROR(INDEX('РП (ЛК 2.0)'!$E$26:$O$26,1,MATCH('Основной лист'!HKI$7,'РП (ЛК 2.0)'!$E$17:$O$17,0)),0)</f>
        <v>0</v>
      </c>
      <c r="HKJ8" s="878">
        <f>IFERROR(INDEX('РП (ЛК 2.0)'!$E$26:$O$26,1,MATCH('Основной лист'!HKJ$7,'РП (ЛК 2.0)'!$E$17:$O$17,0)),0)</f>
        <v>0</v>
      </c>
      <c r="HKK8" s="878">
        <f>IFERROR(INDEX('РП (ЛК 2.0)'!$E$26:$O$26,1,MATCH('Основной лист'!HKK$7,'РП (ЛК 2.0)'!$E$17:$O$17,0)),0)</f>
        <v>0</v>
      </c>
      <c r="HKL8" s="878">
        <f>IFERROR(INDEX('РП (ЛК 2.0)'!$E$26:$O$26,1,MATCH('Основной лист'!HKL$7,'РП (ЛК 2.0)'!$E$17:$O$17,0)),0)</f>
        <v>0</v>
      </c>
      <c r="HKM8" s="878">
        <f>IFERROR(INDEX('РП (ЛК 2.0)'!$E$26:$O$26,1,MATCH('Основной лист'!HKM$7,'РП (ЛК 2.0)'!$E$17:$O$17,0)),0)</f>
        <v>0</v>
      </c>
      <c r="HKN8" s="878">
        <f>IFERROR(INDEX('РП (ЛК 2.0)'!$E$26:$O$26,1,MATCH('Основной лист'!HKN$7,'РП (ЛК 2.0)'!$E$17:$O$17,0)),0)</f>
        <v>0</v>
      </c>
      <c r="HKO8" s="878">
        <f>IFERROR(INDEX('РП (ЛК 2.0)'!$E$26:$O$26,1,MATCH('Основной лист'!HKO$7,'РП (ЛК 2.0)'!$E$17:$O$17,0)),0)</f>
        <v>0</v>
      </c>
      <c r="HKP8" s="878">
        <f>IFERROR(INDEX('РП (ЛК 2.0)'!$E$26:$O$26,1,MATCH('Основной лист'!HKP$7,'РП (ЛК 2.0)'!$E$17:$O$17,0)),0)</f>
        <v>0</v>
      </c>
      <c r="HKQ8" s="878">
        <f>IFERROR(INDEX('РП (ЛК 2.0)'!$E$26:$O$26,1,MATCH('Основной лист'!HKQ$7,'РП (ЛК 2.0)'!$E$17:$O$17,0)),0)</f>
        <v>0</v>
      </c>
      <c r="HKR8" s="878">
        <f>IFERROR(INDEX('РП (ЛК 2.0)'!$E$26:$O$26,1,MATCH('Основной лист'!HKR$7,'РП (ЛК 2.0)'!$E$17:$O$17,0)),0)</f>
        <v>0</v>
      </c>
      <c r="HKS8" s="878">
        <f>IFERROR(INDEX('РП (ЛК 2.0)'!$E$26:$O$26,1,MATCH('Основной лист'!HKS$7,'РП (ЛК 2.0)'!$E$17:$O$17,0)),0)</f>
        <v>0</v>
      </c>
      <c r="HKT8" s="878">
        <f>IFERROR(INDEX('РП (ЛК 2.0)'!$E$26:$O$26,1,MATCH('Основной лист'!HKT$7,'РП (ЛК 2.0)'!$E$17:$O$17,0)),0)</f>
        <v>0</v>
      </c>
      <c r="HKU8" s="878">
        <f>IFERROR(INDEX('РП (ЛК 2.0)'!$E$26:$O$26,1,MATCH('Основной лист'!HKU$7,'РП (ЛК 2.0)'!$E$17:$O$17,0)),0)</f>
        <v>0</v>
      </c>
      <c r="HKV8" s="878">
        <f>IFERROR(INDEX('РП (ЛК 2.0)'!$E$26:$O$26,1,MATCH('Основной лист'!HKV$7,'РП (ЛК 2.0)'!$E$17:$O$17,0)),0)</f>
        <v>0</v>
      </c>
      <c r="HKW8" s="878">
        <f>IFERROR(INDEX('РП (ЛК 2.0)'!$E$26:$O$26,1,MATCH('Основной лист'!HKW$7,'РП (ЛК 2.0)'!$E$17:$O$17,0)),0)</f>
        <v>0</v>
      </c>
      <c r="HKX8" s="878">
        <f>IFERROR(INDEX('РП (ЛК 2.0)'!$E$26:$O$26,1,MATCH('Основной лист'!HKX$7,'РП (ЛК 2.0)'!$E$17:$O$17,0)),0)</f>
        <v>0</v>
      </c>
      <c r="HKY8" s="878">
        <f>IFERROR(INDEX('РП (ЛК 2.0)'!$E$26:$O$26,1,MATCH('Основной лист'!HKY$7,'РП (ЛК 2.0)'!$E$17:$O$17,0)),0)</f>
        <v>0</v>
      </c>
      <c r="HKZ8" s="878">
        <f>IFERROR(INDEX('РП (ЛК 2.0)'!$E$26:$O$26,1,MATCH('Основной лист'!HKZ$7,'РП (ЛК 2.0)'!$E$17:$O$17,0)),0)</f>
        <v>0</v>
      </c>
      <c r="HLA8" s="878">
        <f>IFERROR(INDEX('РП (ЛК 2.0)'!$E$26:$O$26,1,MATCH('Основной лист'!HLA$7,'РП (ЛК 2.0)'!$E$17:$O$17,0)),0)</f>
        <v>0</v>
      </c>
      <c r="HLB8" s="878">
        <f>IFERROR(INDEX('РП (ЛК 2.0)'!$E$26:$O$26,1,MATCH('Основной лист'!HLB$7,'РП (ЛК 2.0)'!$E$17:$O$17,0)),0)</f>
        <v>0</v>
      </c>
      <c r="HLC8" s="878">
        <f>IFERROR(INDEX('РП (ЛК 2.0)'!$E$26:$O$26,1,MATCH('Основной лист'!HLC$7,'РП (ЛК 2.0)'!$E$17:$O$17,0)),0)</f>
        <v>0</v>
      </c>
      <c r="HLD8" s="878">
        <f>IFERROR(INDEX('РП (ЛК 2.0)'!$E$26:$O$26,1,MATCH('Основной лист'!HLD$7,'РП (ЛК 2.0)'!$E$17:$O$17,0)),0)</f>
        <v>0</v>
      </c>
      <c r="HLE8" s="878">
        <f>IFERROR(INDEX('РП (ЛК 2.0)'!$E$26:$O$26,1,MATCH('Основной лист'!HLE$7,'РП (ЛК 2.0)'!$E$17:$O$17,0)),0)</f>
        <v>0</v>
      </c>
      <c r="HLF8" s="878">
        <f>IFERROR(INDEX('РП (ЛК 2.0)'!$E$26:$O$26,1,MATCH('Основной лист'!HLF$7,'РП (ЛК 2.0)'!$E$17:$O$17,0)),0)</f>
        <v>0</v>
      </c>
      <c r="HLG8" s="878">
        <f>IFERROR(INDEX('РП (ЛК 2.0)'!$E$26:$O$26,1,MATCH('Основной лист'!HLG$7,'РП (ЛК 2.0)'!$E$17:$O$17,0)),0)</f>
        <v>0</v>
      </c>
      <c r="HLH8" s="878">
        <f>IFERROR(INDEX('РП (ЛК 2.0)'!$E$26:$O$26,1,MATCH('Основной лист'!HLH$7,'РП (ЛК 2.0)'!$E$17:$O$17,0)),0)</f>
        <v>0</v>
      </c>
      <c r="HLI8" s="878">
        <f>IFERROR(INDEX('РП (ЛК 2.0)'!$E$26:$O$26,1,MATCH('Основной лист'!HLI$7,'РП (ЛК 2.0)'!$E$17:$O$17,0)),0)</f>
        <v>0</v>
      </c>
      <c r="HLJ8" s="878">
        <f>IFERROR(INDEX('РП (ЛК 2.0)'!$E$26:$O$26,1,MATCH('Основной лист'!HLJ$7,'РП (ЛК 2.0)'!$E$17:$O$17,0)),0)</f>
        <v>0</v>
      </c>
      <c r="HLK8" s="878">
        <f>IFERROR(INDEX('РП (ЛК 2.0)'!$E$26:$O$26,1,MATCH('Основной лист'!HLK$7,'РП (ЛК 2.0)'!$E$17:$O$17,0)),0)</f>
        <v>0</v>
      </c>
      <c r="HLL8" s="878">
        <f>IFERROR(INDEX('РП (ЛК 2.0)'!$E$26:$O$26,1,MATCH('Основной лист'!HLL$7,'РП (ЛК 2.0)'!$E$17:$O$17,0)),0)</f>
        <v>0</v>
      </c>
      <c r="HLM8" s="878">
        <f>IFERROR(INDEX('РП (ЛК 2.0)'!$E$26:$O$26,1,MATCH('Основной лист'!HLM$7,'РП (ЛК 2.0)'!$E$17:$O$17,0)),0)</f>
        <v>0</v>
      </c>
      <c r="HLN8" s="878">
        <f>IFERROR(INDEX('РП (ЛК 2.0)'!$E$26:$O$26,1,MATCH('Основной лист'!HLN$7,'РП (ЛК 2.0)'!$E$17:$O$17,0)),0)</f>
        <v>0</v>
      </c>
      <c r="HLO8" s="878">
        <f>IFERROR(INDEX('РП (ЛК 2.0)'!$E$26:$O$26,1,MATCH('Основной лист'!HLO$7,'РП (ЛК 2.0)'!$E$17:$O$17,0)),0)</f>
        <v>0</v>
      </c>
      <c r="HLP8" s="878">
        <f>IFERROR(INDEX('РП (ЛК 2.0)'!$E$26:$O$26,1,MATCH('Основной лист'!HLP$7,'РП (ЛК 2.0)'!$E$17:$O$17,0)),0)</f>
        <v>0</v>
      </c>
      <c r="HLQ8" s="878">
        <f>IFERROR(INDEX('РП (ЛК 2.0)'!$E$26:$O$26,1,MATCH('Основной лист'!HLQ$7,'РП (ЛК 2.0)'!$E$17:$O$17,0)),0)</f>
        <v>0</v>
      </c>
      <c r="HLR8" s="878">
        <f>IFERROR(INDEX('РП (ЛК 2.0)'!$E$26:$O$26,1,MATCH('Основной лист'!HLR$7,'РП (ЛК 2.0)'!$E$17:$O$17,0)),0)</f>
        <v>0</v>
      </c>
      <c r="HLS8" s="878">
        <f>IFERROR(INDEX('РП (ЛК 2.0)'!$E$26:$O$26,1,MATCH('Основной лист'!HLS$7,'РП (ЛК 2.0)'!$E$17:$O$17,0)),0)</f>
        <v>0</v>
      </c>
      <c r="HLT8" s="878">
        <f>IFERROR(INDEX('РП (ЛК 2.0)'!$E$26:$O$26,1,MATCH('Основной лист'!HLT$7,'РП (ЛК 2.0)'!$E$17:$O$17,0)),0)</f>
        <v>0</v>
      </c>
      <c r="HLU8" s="878">
        <f>IFERROR(INDEX('РП (ЛК 2.0)'!$E$26:$O$26,1,MATCH('Основной лист'!HLU$7,'РП (ЛК 2.0)'!$E$17:$O$17,0)),0)</f>
        <v>0</v>
      </c>
      <c r="HLV8" s="878">
        <f>IFERROR(INDEX('РП (ЛК 2.0)'!$E$26:$O$26,1,MATCH('Основной лист'!HLV$7,'РП (ЛК 2.0)'!$E$17:$O$17,0)),0)</f>
        <v>0</v>
      </c>
      <c r="HLW8" s="878">
        <f>IFERROR(INDEX('РП (ЛК 2.0)'!$E$26:$O$26,1,MATCH('Основной лист'!HLW$7,'РП (ЛК 2.0)'!$E$17:$O$17,0)),0)</f>
        <v>0</v>
      </c>
      <c r="HLX8" s="878">
        <f>IFERROR(INDEX('РП (ЛК 2.0)'!$E$26:$O$26,1,MATCH('Основной лист'!HLX$7,'РП (ЛК 2.0)'!$E$17:$O$17,0)),0)</f>
        <v>0</v>
      </c>
      <c r="HLY8" s="878">
        <f>IFERROR(INDEX('РП (ЛК 2.0)'!$E$26:$O$26,1,MATCH('Основной лист'!HLY$7,'РП (ЛК 2.0)'!$E$17:$O$17,0)),0)</f>
        <v>0</v>
      </c>
      <c r="HLZ8" s="878">
        <f>IFERROR(INDEX('РП (ЛК 2.0)'!$E$26:$O$26,1,MATCH('Основной лист'!HLZ$7,'РП (ЛК 2.0)'!$E$17:$O$17,0)),0)</f>
        <v>0</v>
      </c>
      <c r="HMA8" s="878">
        <f>IFERROR(INDEX('РП (ЛК 2.0)'!$E$26:$O$26,1,MATCH('Основной лист'!HMA$7,'РП (ЛК 2.0)'!$E$17:$O$17,0)),0)</f>
        <v>0</v>
      </c>
      <c r="HMB8" s="878">
        <f>IFERROR(INDEX('РП (ЛК 2.0)'!$E$26:$O$26,1,MATCH('Основной лист'!HMB$7,'РП (ЛК 2.0)'!$E$17:$O$17,0)),0)</f>
        <v>0</v>
      </c>
      <c r="HMC8" s="878">
        <f>IFERROR(INDEX('РП (ЛК 2.0)'!$E$26:$O$26,1,MATCH('Основной лист'!HMC$7,'РП (ЛК 2.0)'!$E$17:$O$17,0)),0)</f>
        <v>0</v>
      </c>
      <c r="HMD8" s="878">
        <f>IFERROR(INDEX('РП (ЛК 2.0)'!$E$26:$O$26,1,MATCH('Основной лист'!HMD$7,'РП (ЛК 2.0)'!$E$17:$O$17,0)),0)</f>
        <v>0</v>
      </c>
      <c r="HME8" s="878">
        <f>IFERROR(INDEX('РП (ЛК 2.0)'!$E$26:$O$26,1,MATCH('Основной лист'!HME$7,'РП (ЛК 2.0)'!$E$17:$O$17,0)),0)</f>
        <v>0</v>
      </c>
      <c r="HMF8" s="878">
        <f>IFERROR(INDEX('РП (ЛК 2.0)'!$E$26:$O$26,1,MATCH('Основной лист'!HMF$7,'РП (ЛК 2.0)'!$E$17:$O$17,0)),0)</f>
        <v>0</v>
      </c>
      <c r="HMG8" s="878">
        <f>IFERROR(INDEX('РП (ЛК 2.0)'!$E$26:$O$26,1,MATCH('Основной лист'!HMG$7,'РП (ЛК 2.0)'!$E$17:$O$17,0)),0)</f>
        <v>0</v>
      </c>
      <c r="HMH8" s="878">
        <f>IFERROR(INDEX('РП (ЛК 2.0)'!$E$26:$O$26,1,MATCH('Основной лист'!HMH$7,'РП (ЛК 2.0)'!$E$17:$O$17,0)),0)</f>
        <v>0</v>
      </c>
      <c r="HMI8" s="878">
        <f>IFERROR(INDEX('РП (ЛК 2.0)'!$E$26:$O$26,1,MATCH('Основной лист'!HMI$7,'РП (ЛК 2.0)'!$E$17:$O$17,0)),0)</f>
        <v>0</v>
      </c>
      <c r="HMJ8" s="878">
        <f>IFERROR(INDEX('РП (ЛК 2.0)'!$E$26:$O$26,1,MATCH('Основной лист'!HMJ$7,'РП (ЛК 2.0)'!$E$17:$O$17,0)),0)</f>
        <v>0</v>
      </c>
      <c r="HMK8" s="878">
        <f>IFERROR(INDEX('РП (ЛК 2.0)'!$E$26:$O$26,1,MATCH('Основной лист'!HMK$7,'РП (ЛК 2.0)'!$E$17:$O$17,0)),0)</f>
        <v>0</v>
      </c>
      <c r="HML8" s="878">
        <f>IFERROR(INDEX('РП (ЛК 2.0)'!$E$26:$O$26,1,MATCH('Основной лист'!HML$7,'РП (ЛК 2.0)'!$E$17:$O$17,0)),0)</f>
        <v>0</v>
      </c>
      <c r="HMM8" s="878">
        <f>IFERROR(INDEX('РП (ЛК 2.0)'!$E$26:$O$26,1,MATCH('Основной лист'!HMM$7,'РП (ЛК 2.0)'!$E$17:$O$17,0)),0)</f>
        <v>0</v>
      </c>
      <c r="HMN8" s="878">
        <f>IFERROR(INDEX('РП (ЛК 2.0)'!$E$26:$O$26,1,MATCH('Основной лист'!HMN$7,'РП (ЛК 2.0)'!$E$17:$O$17,0)),0)</f>
        <v>0</v>
      </c>
      <c r="HMO8" s="878">
        <f>IFERROR(INDEX('РП (ЛК 2.0)'!$E$26:$O$26,1,MATCH('Основной лист'!HMO$7,'РП (ЛК 2.0)'!$E$17:$O$17,0)),0)</f>
        <v>0</v>
      </c>
      <c r="HMP8" s="878">
        <f>IFERROR(INDEX('РП (ЛК 2.0)'!$E$26:$O$26,1,MATCH('Основной лист'!HMP$7,'РП (ЛК 2.0)'!$E$17:$O$17,0)),0)</f>
        <v>0</v>
      </c>
      <c r="HMQ8" s="878">
        <f>IFERROR(INDEX('РП (ЛК 2.0)'!$E$26:$O$26,1,MATCH('Основной лист'!HMQ$7,'РП (ЛК 2.0)'!$E$17:$O$17,0)),0)</f>
        <v>0</v>
      </c>
      <c r="HMR8" s="878">
        <f>IFERROR(INDEX('РП (ЛК 2.0)'!$E$26:$O$26,1,MATCH('Основной лист'!HMR$7,'РП (ЛК 2.0)'!$E$17:$O$17,0)),0)</f>
        <v>0</v>
      </c>
      <c r="HMS8" s="878">
        <f>IFERROR(INDEX('РП (ЛК 2.0)'!$E$26:$O$26,1,MATCH('Основной лист'!HMS$7,'РП (ЛК 2.0)'!$E$17:$O$17,0)),0)</f>
        <v>0</v>
      </c>
      <c r="HMT8" s="878">
        <f>IFERROR(INDEX('РП (ЛК 2.0)'!$E$26:$O$26,1,MATCH('Основной лист'!HMT$7,'РП (ЛК 2.0)'!$E$17:$O$17,0)),0)</f>
        <v>0</v>
      </c>
      <c r="HMU8" s="878">
        <f>IFERROR(INDEX('РП (ЛК 2.0)'!$E$26:$O$26,1,MATCH('Основной лист'!HMU$7,'РП (ЛК 2.0)'!$E$17:$O$17,0)),0)</f>
        <v>0</v>
      </c>
      <c r="HMV8" s="878">
        <f>IFERROR(INDEX('РП (ЛК 2.0)'!$E$26:$O$26,1,MATCH('Основной лист'!HMV$7,'РП (ЛК 2.0)'!$E$17:$O$17,0)),0)</f>
        <v>0</v>
      </c>
      <c r="HMW8" s="878">
        <f>IFERROR(INDEX('РП (ЛК 2.0)'!$E$26:$O$26,1,MATCH('Основной лист'!HMW$7,'РП (ЛК 2.0)'!$E$17:$O$17,0)),0)</f>
        <v>0</v>
      </c>
      <c r="HMX8" s="878">
        <f>IFERROR(INDEX('РП (ЛК 2.0)'!$E$26:$O$26,1,MATCH('Основной лист'!HMX$7,'РП (ЛК 2.0)'!$E$17:$O$17,0)),0)</f>
        <v>0</v>
      </c>
      <c r="HMY8" s="878">
        <f>IFERROR(INDEX('РП (ЛК 2.0)'!$E$26:$O$26,1,MATCH('Основной лист'!HMY$7,'РП (ЛК 2.0)'!$E$17:$O$17,0)),0)</f>
        <v>0</v>
      </c>
      <c r="HMZ8" s="878">
        <f>IFERROR(INDEX('РП (ЛК 2.0)'!$E$26:$O$26,1,MATCH('Основной лист'!HMZ$7,'РП (ЛК 2.0)'!$E$17:$O$17,0)),0)</f>
        <v>0</v>
      </c>
      <c r="HNA8" s="878">
        <f>IFERROR(INDEX('РП (ЛК 2.0)'!$E$26:$O$26,1,MATCH('Основной лист'!HNA$7,'РП (ЛК 2.0)'!$E$17:$O$17,0)),0)</f>
        <v>0</v>
      </c>
      <c r="HNB8" s="878">
        <f>IFERROR(INDEX('РП (ЛК 2.0)'!$E$26:$O$26,1,MATCH('Основной лист'!HNB$7,'РП (ЛК 2.0)'!$E$17:$O$17,0)),0)</f>
        <v>0</v>
      </c>
      <c r="HNC8" s="878">
        <f>IFERROR(INDEX('РП (ЛК 2.0)'!$E$26:$O$26,1,MATCH('Основной лист'!HNC$7,'РП (ЛК 2.0)'!$E$17:$O$17,0)),0)</f>
        <v>0</v>
      </c>
      <c r="HND8" s="878">
        <f>IFERROR(INDEX('РП (ЛК 2.0)'!$E$26:$O$26,1,MATCH('Основной лист'!HND$7,'РП (ЛК 2.0)'!$E$17:$O$17,0)),0)</f>
        <v>0</v>
      </c>
      <c r="HNE8" s="878">
        <f>IFERROR(INDEX('РП (ЛК 2.0)'!$E$26:$O$26,1,MATCH('Основной лист'!HNE$7,'РП (ЛК 2.0)'!$E$17:$O$17,0)),0)</f>
        <v>0</v>
      </c>
      <c r="HNF8" s="878">
        <f>IFERROR(INDEX('РП (ЛК 2.0)'!$E$26:$O$26,1,MATCH('Основной лист'!HNF$7,'РП (ЛК 2.0)'!$E$17:$O$17,0)),0)</f>
        <v>0</v>
      </c>
      <c r="HNG8" s="878">
        <f>IFERROR(INDEX('РП (ЛК 2.0)'!$E$26:$O$26,1,MATCH('Основной лист'!HNG$7,'РП (ЛК 2.0)'!$E$17:$O$17,0)),0)</f>
        <v>0</v>
      </c>
      <c r="HNH8" s="878">
        <f>IFERROR(INDEX('РП (ЛК 2.0)'!$E$26:$O$26,1,MATCH('Основной лист'!HNH$7,'РП (ЛК 2.0)'!$E$17:$O$17,0)),0)</f>
        <v>0</v>
      </c>
      <c r="HNI8" s="878">
        <f>IFERROR(INDEX('РП (ЛК 2.0)'!$E$26:$O$26,1,MATCH('Основной лист'!HNI$7,'РП (ЛК 2.0)'!$E$17:$O$17,0)),0)</f>
        <v>0</v>
      </c>
      <c r="HNJ8" s="878">
        <f>IFERROR(INDEX('РП (ЛК 2.0)'!$E$26:$O$26,1,MATCH('Основной лист'!HNJ$7,'РП (ЛК 2.0)'!$E$17:$O$17,0)),0)</f>
        <v>0</v>
      </c>
      <c r="HNK8" s="878">
        <f>IFERROR(INDEX('РП (ЛК 2.0)'!$E$26:$O$26,1,MATCH('Основной лист'!HNK$7,'РП (ЛК 2.0)'!$E$17:$O$17,0)),0)</f>
        <v>0</v>
      </c>
      <c r="HNL8" s="878">
        <f>IFERROR(INDEX('РП (ЛК 2.0)'!$E$26:$O$26,1,MATCH('Основной лист'!HNL$7,'РП (ЛК 2.0)'!$E$17:$O$17,0)),0)</f>
        <v>0</v>
      </c>
      <c r="HNM8" s="878">
        <f>IFERROR(INDEX('РП (ЛК 2.0)'!$E$26:$O$26,1,MATCH('Основной лист'!HNM$7,'РП (ЛК 2.0)'!$E$17:$O$17,0)),0)</f>
        <v>0</v>
      </c>
      <c r="HNN8" s="878">
        <f>IFERROR(INDEX('РП (ЛК 2.0)'!$E$26:$O$26,1,MATCH('Основной лист'!HNN$7,'РП (ЛК 2.0)'!$E$17:$O$17,0)),0)</f>
        <v>0</v>
      </c>
      <c r="HNO8" s="878">
        <f>IFERROR(INDEX('РП (ЛК 2.0)'!$E$26:$O$26,1,MATCH('Основной лист'!HNO$7,'РП (ЛК 2.0)'!$E$17:$O$17,0)),0)</f>
        <v>0</v>
      </c>
      <c r="HNP8" s="878">
        <f>IFERROR(INDEX('РП (ЛК 2.0)'!$E$26:$O$26,1,MATCH('Основной лист'!HNP$7,'РП (ЛК 2.0)'!$E$17:$O$17,0)),0)</f>
        <v>0</v>
      </c>
      <c r="HNQ8" s="878">
        <f>IFERROR(INDEX('РП (ЛК 2.0)'!$E$26:$O$26,1,MATCH('Основной лист'!HNQ$7,'РП (ЛК 2.0)'!$E$17:$O$17,0)),0)</f>
        <v>0</v>
      </c>
      <c r="HNR8" s="878">
        <f>IFERROR(INDEX('РП (ЛК 2.0)'!$E$26:$O$26,1,MATCH('Основной лист'!HNR$7,'РП (ЛК 2.0)'!$E$17:$O$17,0)),0)</f>
        <v>0</v>
      </c>
      <c r="HNS8" s="878">
        <f>IFERROR(INDEX('РП (ЛК 2.0)'!$E$26:$O$26,1,MATCH('Основной лист'!HNS$7,'РП (ЛК 2.0)'!$E$17:$O$17,0)),0)</f>
        <v>0</v>
      </c>
      <c r="HNT8" s="878">
        <f>IFERROR(INDEX('РП (ЛК 2.0)'!$E$26:$O$26,1,MATCH('Основной лист'!HNT$7,'РП (ЛК 2.0)'!$E$17:$O$17,0)),0)</f>
        <v>0</v>
      </c>
      <c r="HNU8" s="878">
        <f>IFERROR(INDEX('РП (ЛК 2.0)'!$E$26:$O$26,1,MATCH('Основной лист'!HNU$7,'РП (ЛК 2.0)'!$E$17:$O$17,0)),0)</f>
        <v>0</v>
      </c>
      <c r="HNV8" s="878">
        <f>IFERROR(INDEX('РП (ЛК 2.0)'!$E$26:$O$26,1,MATCH('Основной лист'!HNV$7,'РП (ЛК 2.0)'!$E$17:$O$17,0)),0)</f>
        <v>0</v>
      </c>
      <c r="HNW8" s="878">
        <f>IFERROR(INDEX('РП (ЛК 2.0)'!$E$26:$O$26,1,MATCH('Основной лист'!HNW$7,'РП (ЛК 2.0)'!$E$17:$O$17,0)),0)</f>
        <v>0</v>
      </c>
      <c r="HNX8" s="878">
        <f>IFERROR(INDEX('РП (ЛК 2.0)'!$E$26:$O$26,1,MATCH('Основной лист'!HNX$7,'РП (ЛК 2.0)'!$E$17:$O$17,0)),0)</f>
        <v>0</v>
      </c>
      <c r="HNY8" s="878">
        <f>IFERROR(INDEX('РП (ЛК 2.0)'!$E$26:$O$26,1,MATCH('Основной лист'!HNY$7,'РП (ЛК 2.0)'!$E$17:$O$17,0)),0)</f>
        <v>0</v>
      </c>
      <c r="HNZ8" s="878">
        <f>IFERROR(INDEX('РП (ЛК 2.0)'!$E$26:$O$26,1,MATCH('Основной лист'!HNZ$7,'РП (ЛК 2.0)'!$E$17:$O$17,0)),0)</f>
        <v>0</v>
      </c>
      <c r="HOA8" s="878">
        <f>IFERROR(INDEX('РП (ЛК 2.0)'!$E$26:$O$26,1,MATCH('Основной лист'!HOA$7,'РП (ЛК 2.0)'!$E$17:$O$17,0)),0)</f>
        <v>0</v>
      </c>
      <c r="HOB8" s="878">
        <f>IFERROR(INDEX('РП (ЛК 2.0)'!$E$26:$O$26,1,MATCH('Основной лист'!HOB$7,'РП (ЛК 2.0)'!$E$17:$O$17,0)),0)</f>
        <v>0</v>
      </c>
      <c r="HOC8" s="878">
        <f>IFERROR(INDEX('РП (ЛК 2.0)'!$E$26:$O$26,1,MATCH('Основной лист'!HOC$7,'РП (ЛК 2.0)'!$E$17:$O$17,0)),0)</f>
        <v>0</v>
      </c>
      <c r="HOD8" s="878">
        <f>IFERROR(INDEX('РП (ЛК 2.0)'!$E$26:$O$26,1,MATCH('Основной лист'!HOD$7,'РП (ЛК 2.0)'!$E$17:$O$17,0)),0)</f>
        <v>0</v>
      </c>
      <c r="HOE8" s="878">
        <f>IFERROR(INDEX('РП (ЛК 2.0)'!$E$26:$O$26,1,MATCH('Основной лист'!HOE$7,'РП (ЛК 2.0)'!$E$17:$O$17,0)),0)</f>
        <v>0</v>
      </c>
      <c r="HOF8" s="878">
        <f>IFERROR(INDEX('РП (ЛК 2.0)'!$E$26:$O$26,1,MATCH('Основной лист'!HOF$7,'РП (ЛК 2.0)'!$E$17:$O$17,0)),0)</f>
        <v>0</v>
      </c>
      <c r="HOG8" s="878">
        <f>IFERROR(INDEX('РП (ЛК 2.0)'!$E$26:$O$26,1,MATCH('Основной лист'!HOG$7,'РП (ЛК 2.0)'!$E$17:$O$17,0)),0)</f>
        <v>0</v>
      </c>
      <c r="HOH8" s="878">
        <f>IFERROR(INDEX('РП (ЛК 2.0)'!$E$26:$O$26,1,MATCH('Основной лист'!HOH$7,'РП (ЛК 2.0)'!$E$17:$O$17,0)),0)</f>
        <v>0</v>
      </c>
      <c r="HOI8" s="878">
        <f>IFERROR(INDEX('РП (ЛК 2.0)'!$E$26:$O$26,1,MATCH('Основной лист'!HOI$7,'РП (ЛК 2.0)'!$E$17:$O$17,0)),0)</f>
        <v>0</v>
      </c>
      <c r="HOJ8" s="878">
        <f>IFERROR(INDEX('РП (ЛК 2.0)'!$E$26:$O$26,1,MATCH('Основной лист'!HOJ$7,'РП (ЛК 2.0)'!$E$17:$O$17,0)),0)</f>
        <v>0</v>
      </c>
      <c r="HOK8" s="878">
        <f>IFERROR(INDEX('РП (ЛК 2.0)'!$E$26:$O$26,1,MATCH('Основной лист'!HOK$7,'РП (ЛК 2.0)'!$E$17:$O$17,0)),0)</f>
        <v>0</v>
      </c>
      <c r="HOL8" s="878">
        <f>IFERROR(INDEX('РП (ЛК 2.0)'!$E$26:$O$26,1,MATCH('Основной лист'!HOL$7,'РП (ЛК 2.0)'!$E$17:$O$17,0)),0)</f>
        <v>0</v>
      </c>
      <c r="HOM8" s="878">
        <f>IFERROR(INDEX('РП (ЛК 2.0)'!$E$26:$O$26,1,MATCH('Основной лист'!HOM$7,'РП (ЛК 2.0)'!$E$17:$O$17,0)),0)</f>
        <v>0</v>
      </c>
      <c r="HON8" s="878">
        <f>IFERROR(INDEX('РП (ЛК 2.0)'!$E$26:$O$26,1,MATCH('Основной лист'!HON$7,'РП (ЛК 2.0)'!$E$17:$O$17,0)),0)</f>
        <v>0</v>
      </c>
      <c r="HOO8" s="878">
        <f>IFERROR(INDEX('РП (ЛК 2.0)'!$E$26:$O$26,1,MATCH('Основной лист'!HOO$7,'РП (ЛК 2.0)'!$E$17:$O$17,0)),0)</f>
        <v>0</v>
      </c>
      <c r="HOP8" s="878">
        <f>IFERROR(INDEX('РП (ЛК 2.0)'!$E$26:$O$26,1,MATCH('Основной лист'!HOP$7,'РП (ЛК 2.0)'!$E$17:$O$17,0)),0)</f>
        <v>0</v>
      </c>
      <c r="HOQ8" s="878">
        <f>IFERROR(INDEX('РП (ЛК 2.0)'!$E$26:$O$26,1,MATCH('Основной лист'!HOQ$7,'РП (ЛК 2.0)'!$E$17:$O$17,0)),0)</f>
        <v>0</v>
      </c>
      <c r="HOR8" s="878">
        <f>IFERROR(INDEX('РП (ЛК 2.0)'!$E$26:$O$26,1,MATCH('Основной лист'!HOR$7,'РП (ЛК 2.0)'!$E$17:$O$17,0)),0)</f>
        <v>0</v>
      </c>
      <c r="HOS8" s="878">
        <f>IFERROR(INDEX('РП (ЛК 2.0)'!$E$26:$O$26,1,MATCH('Основной лист'!HOS$7,'РП (ЛК 2.0)'!$E$17:$O$17,0)),0)</f>
        <v>0</v>
      </c>
      <c r="HOT8" s="878">
        <f>IFERROR(INDEX('РП (ЛК 2.0)'!$E$26:$O$26,1,MATCH('Основной лист'!HOT$7,'РП (ЛК 2.0)'!$E$17:$O$17,0)),0)</f>
        <v>0</v>
      </c>
      <c r="HOU8" s="878">
        <f>IFERROR(INDEX('РП (ЛК 2.0)'!$E$26:$O$26,1,MATCH('Основной лист'!HOU$7,'РП (ЛК 2.0)'!$E$17:$O$17,0)),0)</f>
        <v>0</v>
      </c>
      <c r="HOV8" s="878">
        <f>IFERROR(INDEX('РП (ЛК 2.0)'!$E$26:$O$26,1,MATCH('Основной лист'!HOV$7,'РП (ЛК 2.0)'!$E$17:$O$17,0)),0)</f>
        <v>0</v>
      </c>
      <c r="HOW8" s="878">
        <f>IFERROR(INDEX('РП (ЛК 2.0)'!$E$26:$O$26,1,MATCH('Основной лист'!HOW$7,'РП (ЛК 2.0)'!$E$17:$O$17,0)),0)</f>
        <v>0</v>
      </c>
      <c r="HOX8" s="878">
        <f>IFERROR(INDEX('РП (ЛК 2.0)'!$E$26:$O$26,1,MATCH('Основной лист'!HOX$7,'РП (ЛК 2.0)'!$E$17:$O$17,0)),0)</f>
        <v>0</v>
      </c>
      <c r="HOY8" s="878">
        <f>IFERROR(INDEX('РП (ЛК 2.0)'!$E$26:$O$26,1,MATCH('Основной лист'!HOY$7,'РП (ЛК 2.0)'!$E$17:$O$17,0)),0)</f>
        <v>0</v>
      </c>
      <c r="HOZ8" s="878">
        <f>IFERROR(INDEX('РП (ЛК 2.0)'!$E$26:$O$26,1,MATCH('Основной лист'!HOZ$7,'РП (ЛК 2.0)'!$E$17:$O$17,0)),0)</f>
        <v>0</v>
      </c>
      <c r="HPA8" s="878">
        <f>IFERROR(INDEX('РП (ЛК 2.0)'!$E$26:$O$26,1,MATCH('Основной лист'!HPA$7,'РП (ЛК 2.0)'!$E$17:$O$17,0)),0)</f>
        <v>0</v>
      </c>
      <c r="HPB8" s="878">
        <f>IFERROR(INDEX('РП (ЛК 2.0)'!$E$26:$O$26,1,MATCH('Основной лист'!HPB$7,'РП (ЛК 2.0)'!$E$17:$O$17,0)),0)</f>
        <v>0</v>
      </c>
      <c r="HPC8" s="878">
        <f>IFERROR(INDEX('РП (ЛК 2.0)'!$E$26:$O$26,1,MATCH('Основной лист'!HPC$7,'РП (ЛК 2.0)'!$E$17:$O$17,0)),0)</f>
        <v>0</v>
      </c>
      <c r="HPD8" s="878">
        <f>IFERROR(INDEX('РП (ЛК 2.0)'!$E$26:$O$26,1,MATCH('Основной лист'!HPD$7,'РП (ЛК 2.0)'!$E$17:$O$17,0)),0)</f>
        <v>0</v>
      </c>
      <c r="HPE8" s="878">
        <f>IFERROR(INDEX('РП (ЛК 2.0)'!$E$26:$O$26,1,MATCH('Основной лист'!HPE$7,'РП (ЛК 2.0)'!$E$17:$O$17,0)),0)</f>
        <v>0</v>
      </c>
      <c r="HPF8" s="878">
        <f>IFERROR(INDEX('РП (ЛК 2.0)'!$E$26:$O$26,1,MATCH('Основной лист'!HPF$7,'РП (ЛК 2.0)'!$E$17:$O$17,0)),0)</f>
        <v>0</v>
      </c>
      <c r="HPG8" s="878">
        <f>IFERROR(INDEX('РП (ЛК 2.0)'!$E$26:$O$26,1,MATCH('Основной лист'!HPG$7,'РП (ЛК 2.0)'!$E$17:$O$17,0)),0)</f>
        <v>0</v>
      </c>
      <c r="HPH8" s="878">
        <f>IFERROR(INDEX('РП (ЛК 2.0)'!$E$26:$O$26,1,MATCH('Основной лист'!HPH$7,'РП (ЛК 2.0)'!$E$17:$O$17,0)),0)</f>
        <v>0</v>
      </c>
      <c r="HPI8" s="878">
        <f>IFERROR(INDEX('РП (ЛК 2.0)'!$E$26:$O$26,1,MATCH('Основной лист'!HPI$7,'РП (ЛК 2.0)'!$E$17:$O$17,0)),0)</f>
        <v>0</v>
      </c>
      <c r="HPJ8" s="878">
        <f>IFERROR(INDEX('РП (ЛК 2.0)'!$E$26:$O$26,1,MATCH('Основной лист'!HPJ$7,'РП (ЛК 2.0)'!$E$17:$O$17,0)),0)</f>
        <v>0</v>
      </c>
      <c r="HPK8" s="878">
        <f>IFERROR(INDEX('РП (ЛК 2.0)'!$E$26:$O$26,1,MATCH('Основной лист'!HPK$7,'РП (ЛК 2.0)'!$E$17:$O$17,0)),0)</f>
        <v>0</v>
      </c>
      <c r="HPL8" s="878">
        <f>IFERROR(INDEX('РП (ЛК 2.0)'!$E$26:$O$26,1,MATCH('Основной лист'!HPL$7,'РП (ЛК 2.0)'!$E$17:$O$17,0)),0)</f>
        <v>0</v>
      </c>
      <c r="HPM8" s="878">
        <f>IFERROR(INDEX('РП (ЛК 2.0)'!$E$26:$O$26,1,MATCH('Основной лист'!HPM$7,'РП (ЛК 2.0)'!$E$17:$O$17,0)),0)</f>
        <v>0</v>
      </c>
      <c r="HPN8" s="878">
        <f>IFERROR(INDEX('РП (ЛК 2.0)'!$E$26:$O$26,1,MATCH('Основной лист'!HPN$7,'РП (ЛК 2.0)'!$E$17:$O$17,0)),0)</f>
        <v>0</v>
      </c>
      <c r="HPO8" s="878">
        <f>IFERROR(INDEX('РП (ЛК 2.0)'!$E$26:$O$26,1,MATCH('Основной лист'!HPO$7,'РП (ЛК 2.0)'!$E$17:$O$17,0)),0)</f>
        <v>0</v>
      </c>
      <c r="HPP8" s="878">
        <f>IFERROR(INDEX('РП (ЛК 2.0)'!$E$26:$O$26,1,MATCH('Основной лист'!HPP$7,'РП (ЛК 2.0)'!$E$17:$O$17,0)),0)</f>
        <v>0</v>
      </c>
      <c r="HPQ8" s="878">
        <f>IFERROR(INDEX('РП (ЛК 2.0)'!$E$26:$O$26,1,MATCH('Основной лист'!HPQ$7,'РП (ЛК 2.0)'!$E$17:$O$17,0)),0)</f>
        <v>0</v>
      </c>
      <c r="HPR8" s="878">
        <f>IFERROR(INDEX('РП (ЛК 2.0)'!$E$26:$O$26,1,MATCH('Основной лист'!HPR$7,'РП (ЛК 2.0)'!$E$17:$O$17,0)),0)</f>
        <v>0</v>
      </c>
      <c r="HPS8" s="878">
        <f>IFERROR(INDEX('РП (ЛК 2.0)'!$E$26:$O$26,1,MATCH('Основной лист'!HPS$7,'РП (ЛК 2.0)'!$E$17:$O$17,0)),0)</f>
        <v>0</v>
      </c>
      <c r="HPT8" s="878">
        <f>IFERROR(INDEX('РП (ЛК 2.0)'!$E$26:$O$26,1,MATCH('Основной лист'!HPT$7,'РП (ЛК 2.0)'!$E$17:$O$17,0)),0)</f>
        <v>0</v>
      </c>
      <c r="HPU8" s="878">
        <f>IFERROR(INDEX('РП (ЛК 2.0)'!$E$26:$O$26,1,MATCH('Основной лист'!HPU$7,'РП (ЛК 2.0)'!$E$17:$O$17,0)),0)</f>
        <v>0</v>
      </c>
      <c r="HPV8" s="878">
        <f>IFERROR(INDEX('РП (ЛК 2.0)'!$E$26:$O$26,1,MATCH('Основной лист'!HPV$7,'РП (ЛК 2.0)'!$E$17:$O$17,0)),0)</f>
        <v>0</v>
      </c>
      <c r="HPW8" s="878">
        <f>IFERROR(INDEX('РП (ЛК 2.0)'!$E$26:$O$26,1,MATCH('Основной лист'!HPW$7,'РП (ЛК 2.0)'!$E$17:$O$17,0)),0)</f>
        <v>0</v>
      </c>
      <c r="HPX8" s="878">
        <f>IFERROR(INDEX('РП (ЛК 2.0)'!$E$26:$O$26,1,MATCH('Основной лист'!HPX$7,'РП (ЛК 2.0)'!$E$17:$O$17,0)),0)</f>
        <v>0</v>
      </c>
      <c r="HPY8" s="878">
        <f>IFERROR(INDEX('РП (ЛК 2.0)'!$E$26:$O$26,1,MATCH('Основной лист'!HPY$7,'РП (ЛК 2.0)'!$E$17:$O$17,0)),0)</f>
        <v>0</v>
      </c>
      <c r="HPZ8" s="878">
        <f>IFERROR(INDEX('РП (ЛК 2.0)'!$E$26:$O$26,1,MATCH('Основной лист'!HPZ$7,'РП (ЛК 2.0)'!$E$17:$O$17,0)),0)</f>
        <v>0</v>
      </c>
      <c r="HQA8" s="878">
        <f>IFERROR(INDEX('РП (ЛК 2.0)'!$E$26:$O$26,1,MATCH('Основной лист'!HQA$7,'РП (ЛК 2.0)'!$E$17:$O$17,0)),0)</f>
        <v>0</v>
      </c>
      <c r="HQB8" s="878">
        <f>IFERROR(INDEX('РП (ЛК 2.0)'!$E$26:$O$26,1,MATCH('Основной лист'!HQB$7,'РП (ЛК 2.0)'!$E$17:$O$17,0)),0)</f>
        <v>0</v>
      </c>
      <c r="HQC8" s="878">
        <f>IFERROR(INDEX('РП (ЛК 2.0)'!$E$26:$O$26,1,MATCH('Основной лист'!HQC$7,'РП (ЛК 2.0)'!$E$17:$O$17,0)),0)</f>
        <v>0</v>
      </c>
      <c r="HQD8" s="878">
        <f>IFERROR(INDEX('РП (ЛК 2.0)'!$E$26:$O$26,1,MATCH('Основной лист'!HQD$7,'РП (ЛК 2.0)'!$E$17:$O$17,0)),0)</f>
        <v>0</v>
      </c>
      <c r="HQE8" s="878">
        <f>IFERROR(INDEX('РП (ЛК 2.0)'!$E$26:$O$26,1,MATCH('Основной лист'!HQE$7,'РП (ЛК 2.0)'!$E$17:$O$17,0)),0)</f>
        <v>0</v>
      </c>
      <c r="HQF8" s="878">
        <f>IFERROR(INDEX('РП (ЛК 2.0)'!$E$26:$O$26,1,MATCH('Основной лист'!HQF$7,'РП (ЛК 2.0)'!$E$17:$O$17,0)),0)</f>
        <v>0</v>
      </c>
      <c r="HQG8" s="878">
        <f>IFERROR(INDEX('РП (ЛК 2.0)'!$E$26:$O$26,1,MATCH('Основной лист'!HQG$7,'РП (ЛК 2.0)'!$E$17:$O$17,0)),0)</f>
        <v>0</v>
      </c>
      <c r="HQH8" s="878">
        <f>IFERROR(INDEX('РП (ЛК 2.0)'!$E$26:$O$26,1,MATCH('Основной лист'!HQH$7,'РП (ЛК 2.0)'!$E$17:$O$17,0)),0)</f>
        <v>0</v>
      </c>
      <c r="HQI8" s="878">
        <f>IFERROR(INDEX('РП (ЛК 2.0)'!$E$26:$O$26,1,MATCH('Основной лист'!HQI$7,'РП (ЛК 2.0)'!$E$17:$O$17,0)),0)</f>
        <v>0</v>
      </c>
      <c r="HQJ8" s="878">
        <f>IFERROR(INDEX('РП (ЛК 2.0)'!$E$26:$O$26,1,MATCH('Основной лист'!HQJ$7,'РП (ЛК 2.0)'!$E$17:$O$17,0)),0)</f>
        <v>0</v>
      </c>
      <c r="HQK8" s="878">
        <f>IFERROR(INDEX('РП (ЛК 2.0)'!$E$26:$O$26,1,MATCH('Основной лист'!HQK$7,'РП (ЛК 2.0)'!$E$17:$O$17,0)),0)</f>
        <v>0</v>
      </c>
      <c r="HQL8" s="878">
        <f>IFERROR(INDEX('РП (ЛК 2.0)'!$E$26:$O$26,1,MATCH('Основной лист'!HQL$7,'РП (ЛК 2.0)'!$E$17:$O$17,0)),0)</f>
        <v>0</v>
      </c>
      <c r="HQM8" s="878">
        <f>IFERROR(INDEX('РП (ЛК 2.0)'!$E$26:$O$26,1,MATCH('Основной лист'!HQM$7,'РП (ЛК 2.0)'!$E$17:$O$17,0)),0)</f>
        <v>0</v>
      </c>
      <c r="HQN8" s="878">
        <f>IFERROR(INDEX('РП (ЛК 2.0)'!$E$26:$O$26,1,MATCH('Основной лист'!HQN$7,'РП (ЛК 2.0)'!$E$17:$O$17,0)),0)</f>
        <v>0</v>
      </c>
      <c r="HQO8" s="878">
        <f>IFERROR(INDEX('РП (ЛК 2.0)'!$E$26:$O$26,1,MATCH('Основной лист'!HQO$7,'РП (ЛК 2.0)'!$E$17:$O$17,0)),0)</f>
        <v>0</v>
      </c>
      <c r="HQP8" s="878">
        <f>IFERROR(INDEX('РП (ЛК 2.0)'!$E$26:$O$26,1,MATCH('Основной лист'!HQP$7,'РП (ЛК 2.0)'!$E$17:$O$17,0)),0)</f>
        <v>0</v>
      </c>
      <c r="HQQ8" s="878">
        <f>IFERROR(INDEX('РП (ЛК 2.0)'!$E$26:$O$26,1,MATCH('Основной лист'!HQQ$7,'РП (ЛК 2.0)'!$E$17:$O$17,0)),0)</f>
        <v>0</v>
      </c>
      <c r="HQR8" s="878">
        <f>IFERROR(INDEX('РП (ЛК 2.0)'!$E$26:$O$26,1,MATCH('Основной лист'!HQR$7,'РП (ЛК 2.0)'!$E$17:$O$17,0)),0)</f>
        <v>0</v>
      </c>
      <c r="HQS8" s="878">
        <f>IFERROR(INDEX('РП (ЛК 2.0)'!$E$26:$O$26,1,MATCH('Основной лист'!HQS$7,'РП (ЛК 2.0)'!$E$17:$O$17,0)),0)</f>
        <v>0</v>
      </c>
      <c r="HQT8" s="878">
        <f>IFERROR(INDEX('РП (ЛК 2.0)'!$E$26:$O$26,1,MATCH('Основной лист'!HQT$7,'РП (ЛК 2.0)'!$E$17:$O$17,0)),0)</f>
        <v>0</v>
      </c>
      <c r="HQU8" s="878">
        <f>IFERROR(INDEX('РП (ЛК 2.0)'!$E$26:$O$26,1,MATCH('Основной лист'!HQU$7,'РП (ЛК 2.0)'!$E$17:$O$17,0)),0)</f>
        <v>0</v>
      </c>
      <c r="HQV8" s="878">
        <f>IFERROR(INDEX('РП (ЛК 2.0)'!$E$26:$O$26,1,MATCH('Основной лист'!HQV$7,'РП (ЛК 2.0)'!$E$17:$O$17,0)),0)</f>
        <v>0</v>
      </c>
      <c r="HQW8" s="878">
        <f>IFERROR(INDEX('РП (ЛК 2.0)'!$E$26:$O$26,1,MATCH('Основной лист'!HQW$7,'РП (ЛК 2.0)'!$E$17:$O$17,0)),0)</f>
        <v>0</v>
      </c>
      <c r="HQX8" s="878">
        <f>IFERROR(INDEX('РП (ЛК 2.0)'!$E$26:$O$26,1,MATCH('Основной лист'!HQX$7,'РП (ЛК 2.0)'!$E$17:$O$17,0)),0)</f>
        <v>0</v>
      </c>
      <c r="HQY8" s="878">
        <f>IFERROR(INDEX('РП (ЛК 2.0)'!$E$26:$O$26,1,MATCH('Основной лист'!HQY$7,'РП (ЛК 2.0)'!$E$17:$O$17,0)),0)</f>
        <v>0</v>
      </c>
      <c r="HQZ8" s="878">
        <f>IFERROR(INDEX('РП (ЛК 2.0)'!$E$26:$O$26,1,MATCH('Основной лист'!HQZ$7,'РП (ЛК 2.0)'!$E$17:$O$17,0)),0)</f>
        <v>0</v>
      </c>
      <c r="HRA8" s="878">
        <f>IFERROR(INDEX('РП (ЛК 2.0)'!$E$26:$O$26,1,MATCH('Основной лист'!HRA$7,'РП (ЛК 2.0)'!$E$17:$O$17,0)),0)</f>
        <v>0</v>
      </c>
      <c r="HRB8" s="878">
        <f>IFERROR(INDEX('РП (ЛК 2.0)'!$E$26:$O$26,1,MATCH('Основной лист'!HRB$7,'РП (ЛК 2.0)'!$E$17:$O$17,0)),0)</f>
        <v>0</v>
      </c>
      <c r="HRC8" s="878">
        <f>IFERROR(INDEX('РП (ЛК 2.0)'!$E$26:$O$26,1,MATCH('Основной лист'!HRC$7,'РП (ЛК 2.0)'!$E$17:$O$17,0)),0)</f>
        <v>0</v>
      </c>
      <c r="HRD8" s="878">
        <f>IFERROR(INDEX('РП (ЛК 2.0)'!$E$26:$O$26,1,MATCH('Основной лист'!HRD$7,'РП (ЛК 2.0)'!$E$17:$O$17,0)),0)</f>
        <v>0</v>
      </c>
      <c r="HRE8" s="878">
        <f>IFERROR(INDEX('РП (ЛК 2.0)'!$E$26:$O$26,1,MATCH('Основной лист'!HRE$7,'РП (ЛК 2.0)'!$E$17:$O$17,0)),0)</f>
        <v>0</v>
      </c>
      <c r="HRF8" s="878">
        <f>IFERROR(INDEX('РП (ЛК 2.0)'!$E$26:$O$26,1,MATCH('Основной лист'!HRF$7,'РП (ЛК 2.0)'!$E$17:$O$17,0)),0)</f>
        <v>0</v>
      </c>
      <c r="HRG8" s="878">
        <f>IFERROR(INDEX('РП (ЛК 2.0)'!$E$26:$O$26,1,MATCH('Основной лист'!HRG$7,'РП (ЛК 2.0)'!$E$17:$O$17,0)),0)</f>
        <v>0</v>
      </c>
      <c r="HRH8" s="878">
        <f>IFERROR(INDEX('РП (ЛК 2.0)'!$E$26:$O$26,1,MATCH('Основной лист'!HRH$7,'РП (ЛК 2.0)'!$E$17:$O$17,0)),0)</f>
        <v>0</v>
      </c>
      <c r="HRI8" s="878">
        <f>IFERROR(INDEX('РП (ЛК 2.0)'!$E$26:$O$26,1,MATCH('Основной лист'!HRI$7,'РП (ЛК 2.0)'!$E$17:$O$17,0)),0)</f>
        <v>0</v>
      </c>
      <c r="HRJ8" s="878">
        <f>IFERROR(INDEX('РП (ЛК 2.0)'!$E$26:$O$26,1,MATCH('Основной лист'!HRJ$7,'РП (ЛК 2.0)'!$E$17:$O$17,0)),0)</f>
        <v>0</v>
      </c>
      <c r="HRK8" s="878">
        <f>IFERROR(INDEX('РП (ЛК 2.0)'!$E$26:$O$26,1,MATCH('Основной лист'!HRK$7,'РП (ЛК 2.0)'!$E$17:$O$17,0)),0)</f>
        <v>0</v>
      </c>
      <c r="HRL8" s="878">
        <f>IFERROR(INDEX('РП (ЛК 2.0)'!$E$26:$O$26,1,MATCH('Основной лист'!HRL$7,'РП (ЛК 2.0)'!$E$17:$O$17,0)),0)</f>
        <v>0</v>
      </c>
      <c r="HRM8" s="878">
        <f>IFERROR(INDEX('РП (ЛК 2.0)'!$E$26:$O$26,1,MATCH('Основной лист'!HRM$7,'РП (ЛК 2.0)'!$E$17:$O$17,0)),0)</f>
        <v>0</v>
      </c>
      <c r="HRN8" s="878">
        <f>IFERROR(INDEX('РП (ЛК 2.0)'!$E$26:$O$26,1,MATCH('Основной лист'!HRN$7,'РП (ЛК 2.0)'!$E$17:$O$17,0)),0)</f>
        <v>0</v>
      </c>
      <c r="HRO8" s="878">
        <f>IFERROR(INDEX('РП (ЛК 2.0)'!$E$26:$O$26,1,MATCH('Основной лист'!HRO$7,'РП (ЛК 2.0)'!$E$17:$O$17,0)),0)</f>
        <v>0</v>
      </c>
      <c r="HRP8" s="878">
        <f>IFERROR(INDEX('РП (ЛК 2.0)'!$E$26:$O$26,1,MATCH('Основной лист'!HRP$7,'РП (ЛК 2.0)'!$E$17:$O$17,0)),0)</f>
        <v>0</v>
      </c>
      <c r="HRQ8" s="878">
        <f>IFERROR(INDEX('РП (ЛК 2.0)'!$E$26:$O$26,1,MATCH('Основной лист'!HRQ$7,'РП (ЛК 2.0)'!$E$17:$O$17,0)),0)</f>
        <v>0</v>
      </c>
      <c r="HRR8" s="878">
        <f>IFERROR(INDEX('РП (ЛК 2.0)'!$E$26:$O$26,1,MATCH('Основной лист'!HRR$7,'РП (ЛК 2.0)'!$E$17:$O$17,0)),0)</f>
        <v>0</v>
      </c>
      <c r="HRS8" s="878">
        <f>IFERROR(INDEX('РП (ЛК 2.0)'!$E$26:$O$26,1,MATCH('Основной лист'!HRS$7,'РП (ЛК 2.0)'!$E$17:$O$17,0)),0)</f>
        <v>0</v>
      </c>
      <c r="HRT8" s="878">
        <f>IFERROR(INDEX('РП (ЛК 2.0)'!$E$26:$O$26,1,MATCH('Основной лист'!HRT$7,'РП (ЛК 2.0)'!$E$17:$O$17,0)),0)</f>
        <v>0</v>
      </c>
      <c r="HRU8" s="878">
        <f>IFERROR(INDEX('РП (ЛК 2.0)'!$E$26:$O$26,1,MATCH('Основной лист'!HRU$7,'РП (ЛК 2.0)'!$E$17:$O$17,0)),0)</f>
        <v>0</v>
      </c>
      <c r="HRV8" s="878">
        <f>IFERROR(INDEX('РП (ЛК 2.0)'!$E$26:$O$26,1,MATCH('Основной лист'!HRV$7,'РП (ЛК 2.0)'!$E$17:$O$17,0)),0)</f>
        <v>0</v>
      </c>
      <c r="HRW8" s="878">
        <f>IFERROR(INDEX('РП (ЛК 2.0)'!$E$26:$O$26,1,MATCH('Основной лист'!HRW$7,'РП (ЛК 2.0)'!$E$17:$O$17,0)),0)</f>
        <v>0</v>
      </c>
      <c r="HRX8" s="878">
        <f>IFERROR(INDEX('РП (ЛК 2.0)'!$E$26:$O$26,1,MATCH('Основной лист'!HRX$7,'РП (ЛК 2.0)'!$E$17:$O$17,0)),0)</f>
        <v>0</v>
      </c>
      <c r="HRY8" s="878">
        <f>IFERROR(INDEX('РП (ЛК 2.0)'!$E$26:$O$26,1,MATCH('Основной лист'!HRY$7,'РП (ЛК 2.0)'!$E$17:$O$17,0)),0)</f>
        <v>0</v>
      </c>
      <c r="HRZ8" s="878">
        <f>IFERROR(INDEX('РП (ЛК 2.0)'!$E$26:$O$26,1,MATCH('Основной лист'!HRZ$7,'РП (ЛК 2.0)'!$E$17:$O$17,0)),0)</f>
        <v>0</v>
      </c>
      <c r="HSA8" s="878">
        <f>IFERROR(INDEX('РП (ЛК 2.0)'!$E$26:$O$26,1,MATCH('Основной лист'!HSA$7,'РП (ЛК 2.0)'!$E$17:$O$17,0)),0)</f>
        <v>0</v>
      </c>
      <c r="HSB8" s="878">
        <f>IFERROR(INDEX('РП (ЛК 2.0)'!$E$26:$O$26,1,MATCH('Основной лист'!HSB$7,'РП (ЛК 2.0)'!$E$17:$O$17,0)),0)</f>
        <v>0</v>
      </c>
      <c r="HSC8" s="878">
        <f>IFERROR(INDEX('РП (ЛК 2.0)'!$E$26:$O$26,1,MATCH('Основной лист'!HSC$7,'РП (ЛК 2.0)'!$E$17:$O$17,0)),0)</f>
        <v>0</v>
      </c>
      <c r="HSD8" s="878">
        <f>IFERROR(INDEX('РП (ЛК 2.0)'!$E$26:$O$26,1,MATCH('Основной лист'!HSD$7,'РП (ЛК 2.0)'!$E$17:$O$17,0)),0)</f>
        <v>0</v>
      </c>
      <c r="HSE8" s="878">
        <f>IFERROR(INDEX('РП (ЛК 2.0)'!$E$26:$O$26,1,MATCH('Основной лист'!HSE$7,'РП (ЛК 2.0)'!$E$17:$O$17,0)),0)</f>
        <v>0</v>
      </c>
      <c r="HSF8" s="878">
        <f>IFERROR(INDEX('РП (ЛК 2.0)'!$E$26:$O$26,1,MATCH('Основной лист'!HSF$7,'РП (ЛК 2.0)'!$E$17:$O$17,0)),0)</f>
        <v>0</v>
      </c>
      <c r="HSG8" s="878">
        <f>IFERROR(INDEX('РП (ЛК 2.0)'!$E$26:$O$26,1,MATCH('Основной лист'!HSG$7,'РП (ЛК 2.0)'!$E$17:$O$17,0)),0)</f>
        <v>0</v>
      </c>
      <c r="HSH8" s="878">
        <f>IFERROR(INDEX('РП (ЛК 2.0)'!$E$26:$O$26,1,MATCH('Основной лист'!HSH$7,'РП (ЛК 2.0)'!$E$17:$O$17,0)),0)</f>
        <v>0</v>
      </c>
      <c r="HSI8" s="878">
        <f>IFERROR(INDEX('РП (ЛК 2.0)'!$E$26:$O$26,1,MATCH('Основной лист'!HSI$7,'РП (ЛК 2.0)'!$E$17:$O$17,0)),0)</f>
        <v>0</v>
      </c>
      <c r="HSJ8" s="878">
        <f>IFERROR(INDEX('РП (ЛК 2.0)'!$E$26:$O$26,1,MATCH('Основной лист'!HSJ$7,'РП (ЛК 2.0)'!$E$17:$O$17,0)),0)</f>
        <v>0</v>
      </c>
      <c r="HSK8" s="878">
        <f>IFERROR(INDEX('РП (ЛК 2.0)'!$E$26:$O$26,1,MATCH('Основной лист'!HSK$7,'РП (ЛК 2.0)'!$E$17:$O$17,0)),0)</f>
        <v>0</v>
      </c>
      <c r="HSL8" s="878">
        <f>IFERROR(INDEX('РП (ЛК 2.0)'!$E$26:$O$26,1,MATCH('Основной лист'!HSL$7,'РП (ЛК 2.0)'!$E$17:$O$17,0)),0)</f>
        <v>0</v>
      </c>
      <c r="HSM8" s="878">
        <f>IFERROR(INDEX('РП (ЛК 2.0)'!$E$26:$O$26,1,MATCH('Основной лист'!HSM$7,'РП (ЛК 2.0)'!$E$17:$O$17,0)),0)</f>
        <v>0</v>
      </c>
      <c r="HSN8" s="878">
        <f>IFERROR(INDEX('РП (ЛК 2.0)'!$E$26:$O$26,1,MATCH('Основной лист'!HSN$7,'РП (ЛК 2.0)'!$E$17:$O$17,0)),0)</f>
        <v>0</v>
      </c>
      <c r="HSO8" s="878">
        <f>IFERROR(INDEX('РП (ЛК 2.0)'!$E$26:$O$26,1,MATCH('Основной лист'!HSO$7,'РП (ЛК 2.0)'!$E$17:$O$17,0)),0)</f>
        <v>0</v>
      </c>
      <c r="HSP8" s="878">
        <f>IFERROR(INDEX('РП (ЛК 2.0)'!$E$26:$O$26,1,MATCH('Основной лист'!HSP$7,'РП (ЛК 2.0)'!$E$17:$O$17,0)),0)</f>
        <v>0</v>
      </c>
      <c r="HSQ8" s="878">
        <f>IFERROR(INDEX('РП (ЛК 2.0)'!$E$26:$O$26,1,MATCH('Основной лист'!HSQ$7,'РП (ЛК 2.0)'!$E$17:$O$17,0)),0)</f>
        <v>0</v>
      </c>
      <c r="HSR8" s="878">
        <f>IFERROR(INDEX('РП (ЛК 2.0)'!$E$26:$O$26,1,MATCH('Основной лист'!HSR$7,'РП (ЛК 2.0)'!$E$17:$O$17,0)),0)</f>
        <v>0</v>
      </c>
      <c r="HSS8" s="878">
        <f>IFERROR(INDEX('РП (ЛК 2.0)'!$E$26:$O$26,1,MATCH('Основной лист'!HSS$7,'РП (ЛК 2.0)'!$E$17:$O$17,0)),0)</f>
        <v>0</v>
      </c>
      <c r="HST8" s="878">
        <f>IFERROR(INDEX('РП (ЛК 2.0)'!$E$26:$O$26,1,MATCH('Основной лист'!HST$7,'РП (ЛК 2.0)'!$E$17:$O$17,0)),0)</f>
        <v>0</v>
      </c>
      <c r="HSU8" s="878">
        <f>IFERROR(INDEX('РП (ЛК 2.0)'!$E$26:$O$26,1,MATCH('Основной лист'!HSU$7,'РП (ЛК 2.0)'!$E$17:$O$17,0)),0)</f>
        <v>0</v>
      </c>
      <c r="HSV8" s="878">
        <f>IFERROR(INDEX('РП (ЛК 2.0)'!$E$26:$O$26,1,MATCH('Основной лист'!HSV$7,'РП (ЛК 2.0)'!$E$17:$O$17,0)),0)</f>
        <v>0</v>
      </c>
      <c r="HSW8" s="878">
        <f>IFERROR(INDEX('РП (ЛК 2.0)'!$E$26:$O$26,1,MATCH('Основной лист'!HSW$7,'РП (ЛК 2.0)'!$E$17:$O$17,0)),0)</f>
        <v>0</v>
      </c>
      <c r="HSX8" s="878">
        <f>IFERROR(INDEX('РП (ЛК 2.0)'!$E$26:$O$26,1,MATCH('Основной лист'!HSX$7,'РП (ЛК 2.0)'!$E$17:$O$17,0)),0)</f>
        <v>0</v>
      </c>
      <c r="HSY8" s="878">
        <f>IFERROR(INDEX('РП (ЛК 2.0)'!$E$26:$O$26,1,MATCH('Основной лист'!HSY$7,'РП (ЛК 2.0)'!$E$17:$O$17,0)),0)</f>
        <v>0</v>
      </c>
      <c r="HSZ8" s="878">
        <f>IFERROR(INDEX('РП (ЛК 2.0)'!$E$26:$O$26,1,MATCH('Основной лист'!HSZ$7,'РП (ЛК 2.0)'!$E$17:$O$17,0)),0)</f>
        <v>0</v>
      </c>
      <c r="HTA8" s="878">
        <f>IFERROR(INDEX('РП (ЛК 2.0)'!$E$26:$O$26,1,MATCH('Основной лист'!HTA$7,'РП (ЛК 2.0)'!$E$17:$O$17,0)),0)</f>
        <v>0</v>
      </c>
      <c r="HTB8" s="878">
        <f>IFERROR(INDEX('РП (ЛК 2.0)'!$E$26:$O$26,1,MATCH('Основной лист'!HTB$7,'РП (ЛК 2.0)'!$E$17:$O$17,0)),0)</f>
        <v>0</v>
      </c>
      <c r="HTC8" s="878">
        <f>IFERROR(INDEX('РП (ЛК 2.0)'!$E$26:$O$26,1,MATCH('Основной лист'!HTC$7,'РП (ЛК 2.0)'!$E$17:$O$17,0)),0)</f>
        <v>0</v>
      </c>
      <c r="HTD8" s="878">
        <f>IFERROR(INDEX('РП (ЛК 2.0)'!$E$26:$O$26,1,MATCH('Основной лист'!HTD$7,'РП (ЛК 2.0)'!$E$17:$O$17,0)),0)</f>
        <v>0</v>
      </c>
      <c r="HTE8" s="878">
        <f>IFERROR(INDEX('РП (ЛК 2.0)'!$E$26:$O$26,1,MATCH('Основной лист'!HTE$7,'РП (ЛК 2.0)'!$E$17:$O$17,0)),0)</f>
        <v>0</v>
      </c>
      <c r="HTF8" s="878">
        <f>IFERROR(INDEX('РП (ЛК 2.0)'!$E$26:$O$26,1,MATCH('Основной лист'!HTF$7,'РП (ЛК 2.0)'!$E$17:$O$17,0)),0)</f>
        <v>0</v>
      </c>
      <c r="HTG8" s="878">
        <f>IFERROR(INDEX('РП (ЛК 2.0)'!$E$26:$O$26,1,MATCH('Основной лист'!HTG$7,'РП (ЛК 2.0)'!$E$17:$O$17,0)),0)</f>
        <v>0</v>
      </c>
      <c r="HTH8" s="878">
        <f>IFERROR(INDEX('РП (ЛК 2.0)'!$E$26:$O$26,1,MATCH('Основной лист'!HTH$7,'РП (ЛК 2.0)'!$E$17:$O$17,0)),0)</f>
        <v>0</v>
      </c>
      <c r="HTI8" s="878">
        <f>IFERROR(INDEX('РП (ЛК 2.0)'!$E$26:$O$26,1,MATCH('Основной лист'!HTI$7,'РП (ЛК 2.0)'!$E$17:$O$17,0)),0)</f>
        <v>0</v>
      </c>
      <c r="HTJ8" s="878">
        <f>IFERROR(INDEX('РП (ЛК 2.0)'!$E$26:$O$26,1,MATCH('Основной лист'!HTJ$7,'РП (ЛК 2.0)'!$E$17:$O$17,0)),0)</f>
        <v>0</v>
      </c>
      <c r="HTK8" s="878">
        <f>IFERROR(INDEX('РП (ЛК 2.0)'!$E$26:$O$26,1,MATCH('Основной лист'!HTK$7,'РП (ЛК 2.0)'!$E$17:$O$17,0)),0)</f>
        <v>0</v>
      </c>
      <c r="HTL8" s="878">
        <f>IFERROR(INDEX('РП (ЛК 2.0)'!$E$26:$O$26,1,MATCH('Основной лист'!HTL$7,'РП (ЛК 2.0)'!$E$17:$O$17,0)),0)</f>
        <v>0</v>
      </c>
      <c r="HTM8" s="878">
        <f>IFERROR(INDEX('РП (ЛК 2.0)'!$E$26:$O$26,1,MATCH('Основной лист'!HTM$7,'РП (ЛК 2.0)'!$E$17:$O$17,0)),0)</f>
        <v>0</v>
      </c>
      <c r="HTN8" s="878">
        <f>IFERROR(INDEX('РП (ЛК 2.0)'!$E$26:$O$26,1,MATCH('Основной лист'!HTN$7,'РП (ЛК 2.0)'!$E$17:$O$17,0)),0)</f>
        <v>0</v>
      </c>
      <c r="HTO8" s="878">
        <f>IFERROR(INDEX('РП (ЛК 2.0)'!$E$26:$O$26,1,MATCH('Основной лист'!HTO$7,'РП (ЛК 2.0)'!$E$17:$O$17,0)),0)</f>
        <v>0</v>
      </c>
      <c r="HTP8" s="878">
        <f>IFERROR(INDEX('РП (ЛК 2.0)'!$E$26:$O$26,1,MATCH('Основной лист'!HTP$7,'РП (ЛК 2.0)'!$E$17:$O$17,0)),0)</f>
        <v>0</v>
      </c>
      <c r="HTQ8" s="878">
        <f>IFERROR(INDEX('РП (ЛК 2.0)'!$E$26:$O$26,1,MATCH('Основной лист'!HTQ$7,'РП (ЛК 2.0)'!$E$17:$O$17,0)),0)</f>
        <v>0</v>
      </c>
      <c r="HTR8" s="878">
        <f>IFERROR(INDEX('РП (ЛК 2.0)'!$E$26:$O$26,1,MATCH('Основной лист'!HTR$7,'РП (ЛК 2.0)'!$E$17:$O$17,0)),0)</f>
        <v>0</v>
      </c>
      <c r="HTS8" s="878">
        <f>IFERROR(INDEX('РП (ЛК 2.0)'!$E$26:$O$26,1,MATCH('Основной лист'!HTS$7,'РП (ЛК 2.0)'!$E$17:$O$17,0)),0)</f>
        <v>0</v>
      </c>
      <c r="HTT8" s="878">
        <f>IFERROR(INDEX('РП (ЛК 2.0)'!$E$26:$O$26,1,MATCH('Основной лист'!HTT$7,'РП (ЛК 2.0)'!$E$17:$O$17,0)),0)</f>
        <v>0</v>
      </c>
      <c r="HTU8" s="878">
        <f>IFERROR(INDEX('РП (ЛК 2.0)'!$E$26:$O$26,1,MATCH('Основной лист'!HTU$7,'РП (ЛК 2.0)'!$E$17:$O$17,0)),0)</f>
        <v>0</v>
      </c>
      <c r="HTV8" s="878">
        <f>IFERROR(INDEX('РП (ЛК 2.0)'!$E$26:$O$26,1,MATCH('Основной лист'!HTV$7,'РП (ЛК 2.0)'!$E$17:$O$17,0)),0)</f>
        <v>0</v>
      </c>
      <c r="HTW8" s="878">
        <f>IFERROR(INDEX('РП (ЛК 2.0)'!$E$26:$O$26,1,MATCH('Основной лист'!HTW$7,'РП (ЛК 2.0)'!$E$17:$O$17,0)),0)</f>
        <v>0</v>
      </c>
      <c r="HTX8" s="878">
        <f>IFERROR(INDEX('РП (ЛК 2.0)'!$E$26:$O$26,1,MATCH('Основной лист'!HTX$7,'РП (ЛК 2.0)'!$E$17:$O$17,0)),0)</f>
        <v>0</v>
      </c>
      <c r="HTY8" s="878">
        <f>IFERROR(INDEX('РП (ЛК 2.0)'!$E$26:$O$26,1,MATCH('Основной лист'!HTY$7,'РП (ЛК 2.0)'!$E$17:$O$17,0)),0)</f>
        <v>0</v>
      </c>
      <c r="HTZ8" s="878">
        <f>IFERROR(INDEX('РП (ЛК 2.0)'!$E$26:$O$26,1,MATCH('Основной лист'!HTZ$7,'РП (ЛК 2.0)'!$E$17:$O$17,0)),0)</f>
        <v>0</v>
      </c>
      <c r="HUA8" s="878">
        <f>IFERROR(INDEX('РП (ЛК 2.0)'!$E$26:$O$26,1,MATCH('Основной лист'!HUA$7,'РП (ЛК 2.0)'!$E$17:$O$17,0)),0)</f>
        <v>0</v>
      </c>
      <c r="HUB8" s="878">
        <f>IFERROR(INDEX('РП (ЛК 2.0)'!$E$26:$O$26,1,MATCH('Основной лист'!HUB$7,'РП (ЛК 2.0)'!$E$17:$O$17,0)),0)</f>
        <v>0</v>
      </c>
      <c r="HUC8" s="878">
        <f>IFERROR(INDEX('РП (ЛК 2.0)'!$E$26:$O$26,1,MATCH('Основной лист'!HUC$7,'РП (ЛК 2.0)'!$E$17:$O$17,0)),0)</f>
        <v>0</v>
      </c>
      <c r="HUD8" s="878">
        <f>IFERROR(INDEX('РП (ЛК 2.0)'!$E$26:$O$26,1,MATCH('Основной лист'!HUD$7,'РП (ЛК 2.0)'!$E$17:$O$17,0)),0)</f>
        <v>0</v>
      </c>
      <c r="HUE8" s="878">
        <f>IFERROR(INDEX('РП (ЛК 2.0)'!$E$26:$O$26,1,MATCH('Основной лист'!HUE$7,'РП (ЛК 2.0)'!$E$17:$O$17,0)),0)</f>
        <v>0</v>
      </c>
      <c r="HUF8" s="878">
        <f>IFERROR(INDEX('РП (ЛК 2.0)'!$E$26:$O$26,1,MATCH('Основной лист'!HUF$7,'РП (ЛК 2.0)'!$E$17:$O$17,0)),0)</f>
        <v>0</v>
      </c>
      <c r="HUG8" s="878">
        <f>IFERROR(INDEX('РП (ЛК 2.0)'!$E$26:$O$26,1,MATCH('Основной лист'!HUG$7,'РП (ЛК 2.0)'!$E$17:$O$17,0)),0)</f>
        <v>0</v>
      </c>
      <c r="HUH8" s="878">
        <f>IFERROR(INDEX('РП (ЛК 2.0)'!$E$26:$O$26,1,MATCH('Основной лист'!HUH$7,'РП (ЛК 2.0)'!$E$17:$O$17,0)),0)</f>
        <v>0</v>
      </c>
      <c r="HUI8" s="878">
        <f>IFERROR(INDEX('РП (ЛК 2.0)'!$E$26:$O$26,1,MATCH('Основной лист'!HUI$7,'РП (ЛК 2.0)'!$E$17:$O$17,0)),0)</f>
        <v>0</v>
      </c>
      <c r="HUJ8" s="878">
        <f>IFERROR(INDEX('РП (ЛК 2.0)'!$E$26:$O$26,1,MATCH('Основной лист'!HUJ$7,'РП (ЛК 2.0)'!$E$17:$O$17,0)),0)</f>
        <v>0</v>
      </c>
      <c r="HUK8" s="878">
        <f>IFERROR(INDEX('РП (ЛК 2.0)'!$E$26:$O$26,1,MATCH('Основной лист'!HUK$7,'РП (ЛК 2.0)'!$E$17:$O$17,0)),0)</f>
        <v>0</v>
      </c>
      <c r="HUL8" s="878">
        <f>IFERROR(INDEX('РП (ЛК 2.0)'!$E$26:$O$26,1,MATCH('Основной лист'!HUL$7,'РП (ЛК 2.0)'!$E$17:$O$17,0)),0)</f>
        <v>0</v>
      </c>
      <c r="HUM8" s="878">
        <f>IFERROR(INDEX('РП (ЛК 2.0)'!$E$26:$O$26,1,MATCH('Основной лист'!HUM$7,'РП (ЛК 2.0)'!$E$17:$O$17,0)),0)</f>
        <v>0</v>
      </c>
      <c r="HUN8" s="878">
        <f>IFERROR(INDEX('РП (ЛК 2.0)'!$E$26:$O$26,1,MATCH('Основной лист'!HUN$7,'РП (ЛК 2.0)'!$E$17:$O$17,0)),0)</f>
        <v>0</v>
      </c>
      <c r="HUO8" s="878">
        <f>IFERROR(INDEX('РП (ЛК 2.0)'!$E$26:$O$26,1,MATCH('Основной лист'!HUO$7,'РП (ЛК 2.0)'!$E$17:$O$17,0)),0)</f>
        <v>0</v>
      </c>
      <c r="HUP8" s="878">
        <f>IFERROR(INDEX('РП (ЛК 2.0)'!$E$26:$O$26,1,MATCH('Основной лист'!HUP$7,'РП (ЛК 2.0)'!$E$17:$O$17,0)),0)</f>
        <v>0</v>
      </c>
      <c r="HUQ8" s="878">
        <f>IFERROR(INDEX('РП (ЛК 2.0)'!$E$26:$O$26,1,MATCH('Основной лист'!HUQ$7,'РП (ЛК 2.0)'!$E$17:$O$17,0)),0)</f>
        <v>0</v>
      </c>
      <c r="HUR8" s="878">
        <f>IFERROR(INDEX('РП (ЛК 2.0)'!$E$26:$O$26,1,MATCH('Основной лист'!HUR$7,'РП (ЛК 2.0)'!$E$17:$O$17,0)),0)</f>
        <v>0</v>
      </c>
      <c r="HUS8" s="878">
        <f>IFERROR(INDEX('РП (ЛК 2.0)'!$E$26:$O$26,1,MATCH('Основной лист'!HUS$7,'РП (ЛК 2.0)'!$E$17:$O$17,0)),0)</f>
        <v>0</v>
      </c>
      <c r="HUT8" s="878">
        <f>IFERROR(INDEX('РП (ЛК 2.0)'!$E$26:$O$26,1,MATCH('Основной лист'!HUT$7,'РП (ЛК 2.0)'!$E$17:$O$17,0)),0)</f>
        <v>0</v>
      </c>
      <c r="HUU8" s="878">
        <f>IFERROR(INDEX('РП (ЛК 2.0)'!$E$26:$O$26,1,MATCH('Основной лист'!HUU$7,'РП (ЛК 2.0)'!$E$17:$O$17,0)),0)</f>
        <v>0</v>
      </c>
      <c r="HUV8" s="878">
        <f>IFERROR(INDEX('РП (ЛК 2.0)'!$E$26:$O$26,1,MATCH('Основной лист'!HUV$7,'РП (ЛК 2.0)'!$E$17:$O$17,0)),0)</f>
        <v>0</v>
      </c>
      <c r="HUW8" s="878">
        <f>IFERROR(INDEX('РП (ЛК 2.0)'!$E$26:$O$26,1,MATCH('Основной лист'!HUW$7,'РП (ЛК 2.0)'!$E$17:$O$17,0)),0)</f>
        <v>0</v>
      </c>
      <c r="HUX8" s="878">
        <f>IFERROR(INDEX('РП (ЛК 2.0)'!$E$26:$O$26,1,MATCH('Основной лист'!HUX$7,'РП (ЛК 2.0)'!$E$17:$O$17,0)),0)</f>
        <v>0</v>
      </c>
      <c r="HUY8" s="878">
        <f>IFERROR(INDEX('РП (ЛК 2.0)'!$E$26:$O$26,1,MATCH('Основной лист'!HUY$7,'РП (ЛК 2.0)'!$E$17:$O$17,0)),0)</f>
        <v>0</v>
      </c>
      <c r="HUZ8" s="878">
        <f>IFERROR(INDEX('РП (ЛК 2.0)'!$E$26:$O$26,1,MATCH('Основной лист'!HUZ$7,'РП (ЛК 2.0)'!$E$17:$O$17,0)),0)</f>
        <v>0</v>
      </c>
      <c r="HVA8" s="878">
        <f>IFERROR(INDEX('РП (ЛК 2.0)'!$E$26:$O$26,1,MATCH('Основной лист'!HVA$7,'РП (ЛК 2.0)'!$E$17:$O$17,0)),0)</f>
        <v>0</v>
      </c>
      <c r="HVB8" s="878">
        <f>IFERROR(INDEX('РП (ЛК 2.0)'!$E$26:$O$26,1,MATCH('Основной лист'!HVB$7,'РП (ЛК 2.0)'!$E$17:$O$17,0)),0)</f>
        <v>0</v>
      </c>
      <c r="HVC8" s="878">
        <f>IFERROR(INDEX('РП (ЛК 2.0)'!$E$26:$O$26,1,MATCH('Основной лист'!HVC$7,'РП (ЛК 2.0)'!$E$17:$O$17,0)),0)</f>
        <v>0</v>
      </c>
      <c r="HVD8" s="878">
        <f>IFERROR(INDEX('РП (ЛК 2.0)'!$E$26:$O$26,1,MATCH('Основной лист'!HVD$7,'РП (ЛК 2.0)'!$E$17:$O$17,0)),0)</f>
        <v>0</v>
      </c>
      <c r="HVE8" s="878">
        <f>IFERROR(INDEX('РП (ЛК 2.0)'!$E$26:$O$26,1,MATCH('Основной лист'!HVE$7,'РП (ЛК 2.0)'!$E$17:$O$17,0)),0)</f>
        <v>0</v>
      </c>
      <c r="HVF8" s="878">
        <f>IFERROR(INDEX('РП (ЛК 2.0)'!$E$26:$O$26,1,MATCH('Основной лист'!HVF$7,'РП (ЛК 2.0)'!$E$17:$O$17,0)),0)</f>
        <v>0</v>
      </c>
      <c r="HVG8" s="878">
        <f>IFERROR(INDEX('РП (ЛК 2.0)'!$E$26:$O$26,1,MATCH('Основной лист'!HVG$7,'РП (ЛК 2.0)'!$E$17:$O$17,0)),0)</f>
        <v>0</v>
      </c>
      <c r="HVH8" s="878">
        <f>IFERROR(INDEX('РП (ЛК 2.0)'!$E$26:$O$26,1,MATCH('Основной лист'!HVH$7,'РП (ЛК 2.0)'!$E$17:$O$17,0)),0)</f>
        <v>0</v>
      </c>
      <c r="HVI8" s="878">
        <f>IFERROR(INDEX('РП (ЛК 2.0)'!$E$26:$O$26,1,MATCH('Основной лист'!HVI$7,'РП (ЛК 2.0)'!$E$17:$O$17,0)),0)</f>
        <v>0</v>
      </c>
      <c r="HVJ8" s="878">
        <f>IFERROR(INDEX('РП (ЛК 2.0)'!$E$26:$O$26,1,MATCH('Основной лист'!HVJ$7,'РП (ЛК 2.0)'!$E$17:$O$17,0)),0)</f>
        <v>0</v>
      </c>
      <c r="HVK8" s="878">
        <f>IFERROR(INDEX('РП (ЛК 2.0)'!$E$26:$O$26,1,MATCH('Основной лист'!HVK$7,'РП (ЛК 2.0)'!$E$17:$O$17,0)),0)</f>
        <v>0</v>
      </c>
      <c r="HVL8" s="878">
        <f>IFERROR(INDEX('РП (ЛК 2.0)'!$E$26:$O$26,1,MATCH('Основной лист'!HVL$7,'РП (ЛК 2.0)'!$E$17:$O$17,0)),0)</f>
        <v>0</v>
      </c>
      <c r="HVM8" s="878">
        <f>IFERROR(INDEX('РП (ЛК 2.0)'!$E$26:$O$26,1,MATCH('Основной лист'!HVM$7,'РП (ЛК 2.0)'!$E$17:$O$17,0)),0)</f>
        <v>0</v>
      </c>
      <c r="HVN8" s="878">
        <f>IFERROR(INDEX('РП (ЛК 2.0)'!$E$26:$O$26,1,MATCH('Основной лист'!HVN$7,'РП (ЛК 2.0)'!$E$17:$O$17,0)),0)</f>
        <v>0</v>
      </c>
      <c r="HVO8" s="878">
        <f>IFERROR(INDEX('РП (ЛК 2.0)'!$E$26:$O$26,1,MATCH('Основной лист'!HVO$7,'РП (ЛК 2.0)'!$E$17:$O$17,0)),0)</f>
        <v>0</v>
      </c>
      <c r="HVP8" s="878">
        <f>IFERROR(INDEX('РП (ЛК 2.0)'!$E$26:$O$26,1,MATCH('Основной лист'!HVP$7,'РП (ЛК 2.0)'!$E$17:$O$17,0)),0)</f>
        <v>0</v>
      </c>
      <c r="HVQ8" s="878">
        <f>IFERROR(INDEX('РП (ЛК 2.0)'!$E$26:$O$26,1,MATCH('Основной лист'!HVQ$7,'РП (ЛК 2.0)'!$E$17:$O$17,0)),0)</f>
        <v>0</v>
      </c>
      <c r="HVR8" s="878">
        <f>IFERROR(INDEX('РП (ЛК 2.0)'!$E$26:$O$26,1,MATCH('Основной лист'!HVR$7,'РП (ЛК 2.0)'!$E$17:$O$17,0)),0)</f>
        <v>0</v>
      </c>
      <c r="HVS8" s="878">
        <f>IFERROR(INDEX('РП (ЛК 2.0)'!$E$26:$O$26,1,MATCH('Основной лист'!HVS$7,'РП (ЛК 2.0)'!$E$17:$O$17,0)),0)</f>
        <v>0</v>
      </c>
      <c r="HVT8" s="878">
        <f>IFERROR(INDEX('РП (ЛК 2.0)'!$E$26:$O$26,1,MATCH('Основной лист'!HVT$7,'РП (ЛК 2.0)'!$E$17:$O$17,0)),0)</f>
        <v>0</v>
      </c>
      <c r="HVU8" s="878">
        <f>IFERROR(INDEX('РП (ЛК 2.0)'!$E$26:$O$26,1,MATCH('Основной лист'!HVU$7,'РП (ЛК 2.0)'!$E$17:$O$17,0)),0)</f>
        <v>0</v>
      </c>
      <c r="HVV8" s="878">
        <f>IFERROR(INDEX('РП (ЛК 2.0)'!$E$26:$O$26,1,MATCH('Основной лист'!HVV$7,'РП (ЛК 2.0)'!$E$17:$O$17,0)),0)</f>
        <v>0</v>
      </c>
      <c r="HVW8" s="878">
        <f>IFERROR(INDEX('РП (ЛК 2.0)'!$E$26:$O$26,1,MATCH('Основной лист'!HVW$7,'РП (ЛК 2.0)'!$E$17:$O$17,0)),0)</f>
        <v>0</v>
      </c>
      <c r="HVX8" s="878">
        <f>IFERROR(INDEX('РП (ЛК 2.0)'!$E$26:$O$26,1,MATCH('Основной лист'!HVX$7,'РП (ЛК 2.0)'!$E$17:$O$17,0)),0)</f>
        <v>0</v>
      </c>
      <c r="HVY8" s="878">
        <f>IFERROR(INDEX('РП (ЛК 2.0)'!$E$26:$O$26,1,MATCH('Основной лист'!HVY$7,'РП (ЛК 2.0)'!$E$17:$O$17,0)),0)</f>
        <v>0</v>
      </c>
      <c r="HVZ8" s="878">
        <f>IFERROR(INDEX('РП (ЛК 2.0)'!$E$26:$O$26,1,MATCH('Основной лист'!HVZ$7,'РП (ЛК 2.0)'!$E$17:$O$17,0)),0)</f>
        <v>0</v>
      </c>
      <c r="HWA8" s="878">
        <f>IFERROR(INDEX('РП (ЛК 2.0)'!$E$26:$O$26,1,MATCH('Основной лист'!HWA$7,'РП (ЛК 2.0)'!$E$17:$O$17,0)),0)</f>
        <v>0</v>
      </c>
      <c r="HWB8" s="878">
        <f>IFERROR(INDEX('РП (ЛК 2.0)'!$E$26:$O$26,1,MATCH('Основной лист'!HWB$7,'РП (ЛК 2.0)'!$E$17:$O$17,0)),0)</f>
        <v>0</v>
      </c>
      <c r="HWC8" s="878">
        <f>IFERROR(INDEX('РП (ЛК 2.0)'!$E$26:$O$26,1,MATCH('Основной лист'!HWC$7,'РП (ЛК 2.0)'!$E$17:$O$17,0)),0)</f>
        <v>0</v>
      </c>
      <c r="HWD8" s="878">
        <f>IFERROR(INDEX('РП (ЛК 2.0)'!$E$26:$O$26,1,MATCH('Основной лист'!HWD$7,'РП (ЛК 2.0)'!$E$17:$O$17,0)),0)</f>
        <v>0</v>
      </c>
      <c r="HWE8" s="878">
        <f>IFERROR(INDEX('РП (ЛК 2.0)'!$E$26:$O$26,1,MATCH('Основной лист'!HWE$7,'РП (ЛК 2.0)'!$E$17:$O$17,0)),0)</f>
        <v>0</v>
      </c>
      <c r="HWF8" s="878">
        <f>IFERROR(INDEX('РП (ЛК 2.0)'!$E$26:$O$26,1,MATCH('Основной лист'!HWF$7,'РП (ЛК 2.0)'!$E$17:$O$17,0)),0)</f>
        <v>0</v>
      </c>
      <c r="HWG8" s="878">
        <f>IFERROR(INDEX('РП (ЛК 2.0)'!$E$26:$O$26,1,MATCH('Основной лист'!HWG$7,'РП (ЛК 2.0)'!$E$17:$O$17,0)),0)</f>
        <v>0</v>
      </c>
      <c r="HWH8" s="878">
        <f>IFERROR(INDEX('РП (ЛК 2.0)'!$E$26:$O$26,1,MATCH('Основной лист'!HWH$7,'РП (ЛК 2.0)'!$E$17:$O$17,0)),0)</f>
        <v>0</v>
      </c>
      <c r="HWI8" s="878">
        <f>IFERROR(INDEX('РП (ЛК 2.0)'!$E$26:$O$26,1,MATCH('Основной лист'!HWI$7,'РП (ЛК 2.0)'!$E$17:$O$17,0)),0)</f>
        <v>0</v>
      </c>
      <c r="HWJ8" s="878">
        <f>IFERROR(INDEX('РП (ЛК 2.0)'!$E$26:$O$26,1,MATCH('Основной лист'!HWJ$7,'РП (ЛК 2.0)'!$E$17:$O$17,0)),0)</f>
        <v>0</v>
      </c>
      <c r="HWK8" s="878">
        <f>IFERROR(INDEX('РП (ЛК 2.0)'!$E$26:$O$26,1,MATCH('Основной лист'!HWK$7,'РП (ЛК 2.0)'!$E$17:$O$17,0)),0)</f>
        <v>0</v>
      </c>
      <c r="HWL8" s="878">
        <f>IFERROR(INDEX('РП (ЛК 2.0)'!$E$26:$O$26,1,MATCH('Основной лист'!HWL$7,'РП (ЛК 2.0)'!$E$17:$O$17,0)),0)</f>
        <v>0</v>
      </c>
      <c r="HWM8" s="878">
        <f>IFERROR(INDEX('РП (ЛК 2.0)'!$E$26:$O$26,1,MATCH('Основной лист'!HWM$7,'РП (ЛК 2.0)'!$E$17:$O$17,0)),0)</f>
        <v>0</v>
      </c>
      <c r="HWN8" s="878">
        <f>IFERROR(INDEX('РП (ЛК 2.0)'!$E$26:$O$26,1,MATCH('Основной лист'!HWN$7,'РП (ЛК 2.0)'!$E$17:$O$17,0)),0)</f>
        <v>0</v>
      </c>
      <c r="HWO8" s="878">
        <f>IFERROR(INDEX('РП (ЛК 2.0)'!$E$26:$O$26,1,MATCH('Основной лист'!HWO$7,'РП (ЛК 2.0)'!$E$17:$O$17,0)),0)</f>
        <v>0</v>
      </c>
      <c r="HWP8" s="878">
        <f>IFERROR(INDEX('РП (ЛК 2.0)'!$E$26:$O$26,1,MATCH('Основной лист'!HWP$7,'РП (ЛК 2.0)'!$E$17:$O$17,0)),0)</f>
        <v>0</v>
      </c>
      <c r="HWQ8" s="878">
        <f>IFERROR(INDEX('РП (ЛК 2.0)'!$E$26:$O$26,1,MATCH('Основной лист'!HWQ$7,'РП (ЛК 2.0)'!$E$17:$O$17,0)),0)</f>
        <v>0</v>
      </c>
      <c r="HWR8" s="878">
        <f>IFERROR(INDEX('РП (ЛК 2.0)'!$E$26:$O$26,1,MATCH('Основной лист'!HWR$7,'РП (ЛК 2.0)'!$E$17:$O$17,0)),0)</f>
        <v>0</v>
      </c>
      <c r="HWS8" s="878">
        <f>IFERROR(INDEX('РП (ЛК 2.0)'!$E$26:$O$26,1,MATCH('Основной лист'!HWS$7,'РП (ЛК 2.0)'!$E$17:$O$17,0)),0)</f>
        <v>0</v>
      </c>
      <c r="HWT8" s="878">
        <f>IFERROR(INDEX('РП (ЛК 2.0)'!$E$26:$O$26,1,MATCH('Основной лист'!HWT$7,'РП (ЛК 2.0)'!$E$17:$O$17,0)),0)</f>
        <v>0</v>
      </c>
      <c r="HWU8" s="878">
        <f>IFERROR(INDEX('РП (ЛК 2.0)'!$E$26:$O$26,1,MATCH('Основной лист'!HWU$7,'РП (ЛК 2.0)'!$E$17:$O$17,0)),0)</f>
        <v>0</v>
      </c>
      <c r="HWV8" s="878">
        <f>IFERROR(INDEX('РП (ЛК 2.0)'!$E$26:$O$26,1,MATCH('Основной лист'!HWV$7,'РП (ЛК 2.0)'!$E$17:$O$17,0)),0)</f>
        <v>0</v>
      </c>
      <c r="HWW8" s="878">
        <f>IFERROR(INDEX('РП (ЛК 2.0)'!$E$26:$O$26,1,MATCH('Основной лист'!HWW$7,'РП (ЛК 2.0)'!$E$17:$O$17,0)),0)</f>
        <v>0</v>
      </c>
      <c r="HWX8" s="878">
        <f>IFERROR(INDEX('РП (ЛК 2.0)'!$E$26:$O$26,1,MATCH('Основной лист'!HWX$7,'РП (ЛК 2.0)'!$E$17:$O$17,0)),0)</f>
        <v>0</v>
      </c>
      <c r="HWY8" s="878">
        <f>IFERROR(INDEX('РП (ЛК 2.0)'!$E$26:$O$26,1,MATCH('Основной лист'!HWY$7,'РП (ЛК 2.0)'!$E$17:$O$17,0)),0)</f>
        <v>0</v>
      </c>
      <c r="HWZ8" s="878">
        <f>IFERROR(INDEX('РП (ЛК 2.0)'!$E$26:$O$26,1,MATCH('Основной лист'!HWZ$7,'РП (ЛК 2.0)'!$E$17:$O$17,0)),0)</f>
        <v>0</v>
      </c>
      <c r="HXA8" s="878">
        <f>IFERROR(INDEX('РП (ЛК 2.0)'!$E$26:$O$26,1,MATCH('Основной лист'!HXA$7,'РП (ЛК 2.0)'!$E$17:$O$17,0)),0)</f>
        <v>0</v>
      </c>
      <c r="HXB8" s="878">
        <f>IFERROR(INDEX('РП (ЛК 2.0)'!$E$26:$O$26,1,MATCH('Основной лист'!HXB$7,'РП (ЛК 2.0)'!$E$17:$O$17,0)),0)</f>
        <v>0</v>
      </c>
      <c r="HXC8" s="878">
        <f>IFERROR(INDEX('РП (ЛК 2.0)'!$E$26:$O$26,1,MATCH('Основной лист'!HXC$7,'РП (ЛК 2.0)'!$E$17:$O$17,0)),0)</f>
        <v>0</v>
      </c>
      <c r="HXD8" s="878">
        <f>IFERROR(INDEX('РП (ЛК 2.0)'!$E$26:$O$26,1,MATCH('Основной лист'!HXD$7,'РП (ЛК 2.0)'!$E$17:$O$17,0)),0)</f>
        <v>0</v>
      </c>
      <c r="HXE8" s="878">
        <f>IFERROR(INDEX('РП (ЛК 2.0)'!$E$26:$O$26,1,MATCH('Основной лист'!HXE$7,'РП (ЛК 2.0)'!$E$17:$O$17,0)),0)</f>
        <v>0</v>
      </c>
      <c r="HXF8" s="878">
        <f>IFERROR(INDEX('РП (ЛК 2.0)'!$E$26:$O$26,1,MATCH('Основной лист'!HXF$7,'РП (ЛК 2.0)'!$E$17:$O$17,0)),0)</f>
        <v>0</v>
      </c>
      <c r="HXG8" s="878">
        <f>IFERROR(INDEX('РП (ЛК 2.0)'!$E$26:$O$26,1,MATCH('Основной лист'!HXG$7,'РП (ЛК 2.0)'!$E$17:$O$17,0)),0)</f>
        <v>0</v>
      </c>
      <c r="HXH8" s="878">
        <f>IFERROR(INDEX('РП (ЛК 2.0)'!$E$26:$O$26,1,MATCH('Основной лист'!HXH$7,'РП (ЛК 2.0)'!$E$17:$O$17,0)),0)</f>
        <v>0</v>
      </c>
      <c r="HXI8" s="878">
        <f>IFERROR(INDEX('РП (ЛК 2.0)'!$E$26:$O$26,1,MATCH('Основной лист'!HXI$7,'РП (ЛК 2.0)'!$E$17:$O$17,0)),0)</f>
        <v>0</v>
      </c>
      <c r="HXJ8" s="878">
        <f>IFERROR(INDEX('РП (ЛК 2.0)'!$E$26:$O$26,1,MATCH('Основной лист'!HXJ$7,'РП (ЛК 2.0)'!$E$17:$O$17,0)),0)</f>
        <v>0</v>
      </c>
      <c r="HXK8" s="878">
        <f>IFERROR(INDEX('РП (ЛК 2.0)'!$E$26:$O$26,1,MATCH('Основной лист'!HXK$7,'РП (ЛК 2.0)'!$E$17:$O$17,0)),0)</f>
        <v>0</v>
      </c>
      <c r="HXL8" s="878">
        <f>IFERROR(INDEX('РП (ЛК 2.0)'!$E$26:$O$26,1,MATCH('Основной лист'!HXL$7,'РП (ЛК 2.0)'!$E$17:$O$17,0)),0)</f>
        <v>0</v>
      </c>
      <c r="HXM8" s="878">
        <f>IFERROR(INDEX('РП (ЛК 2.0)'!$E$26:$O$26,1,MATCH('Основной лист'!HXM$7,'РП (ЛК 2.0)'!$E$17:$O$17,0)),0)</f>
        <v>0</v>
      </c>
      <c r="HXN8" s="878">
        <f>IFERROR(INDEX('РП (ЛК 2.0)'!$E$26:$O$26,1,MATCH('Основной лист'!HXN$7,'РП (ЛК 2.0)'!$E$17:$O$17,0)),0)</f>
        <v>0</v>
      </c>
      <c r="HXO8" s="878">
        <f>IFERROR(INDEX('РП (ЛК 2.0)'!$E$26:$O$26,1,MATCH('Основной лист'!HXO$7,'РП (ЛК 2.0)'!$E$17:$O$17,0)),0)</f>
        <v>0</v>
      </c>
      <c r="HXP8" s="878">
        <f>IFERROR(INDEX('РП (ЛК 2.0)'!$E$26:$O$26,1,MATCH('Основной лист'!HXP$7,'РП (ЛК 2.0)'!$E$17:$O$17,0)),0)</f>
        <v>0</v>
      </c>
      <c r="HXQ8" s="878">
        <f>IFERROR(INDEX('РП (ЛК 2.0)'!$E$26:$O$26,1,MATCH('Основной лист'!HXQ$7,'РП (ЛК 2.0)'!$E$17:$O$17,0)),0)</f>
        <v>0</v>
      </c>
      <c r="HXR8" s="878">
        <f>IFERROR(INDEX('РП (ЛК 2.0)'!$E$26:$O$26,1,MATCH('Основной лист'!HXR$7,'РП (ЛК 2.0)'!$E$17:$O$17,0)),0)</f>
        <v>0</v>
      </c>
      <c r="HXS8" s="878">
        <f>IFERROR(INDEX('РП (ЛК 2.0)'!$E$26:$O$26,1,MATCH('Основной лист'!HXS$7,'РП (ЛК 2.0)'!$E$17:$O$17,0)),0)</f>
        <v>0</v>
      </c>
      <c r="HXT8" s="878">
        <f>IFERROR(INDEX('РП (ЛК 2.0)'!$E$26:$O$26,1,MATCH('Основной лист'!HXT$7,'РП (ЛК 2.0)'!$E$17:$O$17,0)),0)</f>
        <v>0</v>
      </c>
      <c r="HXU8" s="878">
        <f>IFERROR(INDEX('РП (ЛК 2.0)'!$E$26:$O$26,1,MATCH('Основной лист'!HXU$7,'РП (ЛК 2.0)'!$E$17:$O$17,0)),0)</f>
        <v>0</v>
      </c>
      <c r="HXV8" s="878">
        <f>IFERROR(INDEX('РП (ЛК 2.0)'!$E$26:$O$26,1,MATCH('Основной лист'!HXV$7,'РП (ЛК 2.0)'!$E$17:$O$17,0)),0)</f>
        <v>0</v>
      </c>
      <c r="HXW8" s="878">
        <f>IFERROR(INDEX('РП (ЛК 2.0)'!$E$26:$O$26,1,MATCH('Основной лист'!HXW$7,'РП (ЛК 2.0)'!$E$17:$O$17,0)),0)</f>
        <v>0</v>
      </c>
      <c r="HXX8" s="878">
        <f>IFERROR(INDEX('РП (ЛК 2.0)'!$E$26:$O$26,1,MATCH('Основной лист'!HXX$7,'РП (ЛК 2.0)'!$E$17:$O$17,0)),0)</f>
        <v>0</v>
      </c>
      <c r="HXY8" s="878">
        <f>IFERROR(INDEX('РП (ЛК 2.0)'!$E$26:$O$26,1,MATCH('Основной лист'!HXY$7,'РП (ЛК 2.0)'!$E$17:$O$17,0)),0)</f>
        <v>0</v>
      </c>
      <c r="HXZ8" s="878">
        <f>IFERROR(INDEX('РП (ЛК 2.0)'!$E$26:$O$26,1,MATCH('Основной лист'!HXZ$7,'РП (ЛК 2.0)'!$E$17:$O$17,0)),0)</f>
        <v>0</v>
      </c>
      <c r="HYA8" s="878">
        <f>IFERROR(INDEX('РП (ЛК 2.0)'!$E$26:$O$26,1,MATCH('Основной лист'!HYA$7,'РП (ЛК 2.0)'!$E$17:$O$17,0)),0)</f>
        <v>0</v>
      </c>
      <c r="HYB8" s="878">
        <f>IFERROR(INDEX('РП (ЛК 2.0)'!$E$26:$O$26,1,MATCH('Основной лист'!HYB$7,'РП (ЛК 2.0)'!$E$17:$O$17,0)),0)</f>
        <v>0</v>
      </c>
      <c r="HYC8" s="878">
        <f>IFERROR(INDEX('РП (ЛК 2.0)'!$E$26:$O$26,1,MATCH('Основной лист'!HYC$7,'РП (ЛК 2.0)'!$E$17:$O$17,0)),0)</f>
        <v>0</v>
      </c>
      <c r="HYD8" s="878">
        <f>IFERROR(INDEX('РП (ЛК 2.0)'!$E$26:$O$26,1,MATCH('Основной лист'!HYD$7,'РП (ЛК 2.0)'!$E$17:$O$17,0)),0)</f>
        <v>0</v>
      </c>
      <c r="HYE8" s="878">
        <f>IFERROR(INDEX('РП (ЛК 2.0)'!$E$26:$O$26,1,MATCH('Основной лист'!HYE$7,'РП (ЛК 2.0)'!$E$17:$O$17,0)),0)</f>
        <v>0</v>
      </c>
      <c r="HYF8" s="878">
        <f>IFERROR(INDEX('РП (ЛК 2.0)'!$E$26:$O$26,1,MATCH('Основной лист'!HYF$7,'РП (ЛК 2.0)'!$E$17:$O$17,0)),0)</f>
        <v>0</v>
      </c>
      <c r="HYG8" s="878">
        <f>IFERROR(INDEX('РП (ЛК 2.0)'!$E$26:$O$26,1,MATCH('Основной лист'!HYG$7,'РП (ЛК 2.0)'!$E$17:$O$17,0)),0)</f>
        <v>0</v>
      </c>
      <c r="HYH8" s="878">
        <f>IFERROR(INDEX('РП (ЛК 2.0)'!$E$26:$O$26,1,MATCH('Основной лист'!HYH$7,'РП (ЛК 2.0)'!$E$17:$O$17,0)),0)</f>
        <v>0</v>
      </c>
      <c r="HYI8" s="878">
        <f>IFERROR(INDEX('РП (ЛК 2.0)'!$E$26:$O$26,1,MATCH('Основной лист'!HYI$7,'РП (ЛК 2.0)'!$E$17:$O$17,0)),0)</f>
        <v>0</v>
      </c>
      <c r="HYJ8" s="878">
        <f>IFERROR(INDEX('РП (ЛК 2.0)'!$E$26:$O$26,1,MATCH('Основной лист'!HYJ$7,'РП (ЛК 2.0)'!$E$17:$O$17,0)),0)</f>
        <v>0</v>
      </c>
      <c r="HYK8" s="878">
        <f>IFERROR(INDEX('РП (ЛК 2.0)'!$E$26:$O$26,1,MATCH('Основной лист'!HYK$7,'РП (ЛК 2.0)'!$E$17:$O$17,0)),0)</f>
        <v>0</v>
      </c>
      <c r="HYL8" s="878">
        <f>IFERROR(INDEX('РП (ЛК 2.0)'!$E$26:$O$26,1,MATCH('Основной лист'!HYL$7,'РП (ЛК 2.0)'!$E$17:$O$17,0)),0)</f>
        <v>0</v>
      </c>
      <c r="HYM8" s="878">
        <f>IFERROR(INDEX('РП (ЛК 2.0)'!$E$26:$O$26,1,MATCH('Основной лист'!HYM$7,'РП (ЛК 2.0)'!$E$17:$O$17,0)),0)</f>
        <v>0</v>
      </c>
      <c r="HYN8" s="878">
        <f>IFERROR(INDEX('РП (ЛК 2.0)'!$E$26:$O$26,1,MATCH('Основной лист'!HYN$7,'РП (ЛК 2.0)'!$E$17:$O$17,0)),0)</f>
        <v>0</v>
      </c>
      <c r="HYO8" s="878">
        <f>IFERROR(INDEX('РП (ЛК 2.0)'!$E$26:$O$26,1,MATCH('Основной лист'!HYO$7,'РП (ЛК 2.0)'!$E$17:$O$17,0)),0)</f>
        <v>0</v>
      </c>
      <c r="HYP8" s="878">
        <f>IFERROR(INDEX('РП (ЛК 2.0)'!$E$26:$O$26,1,MATCH('Основной лист'!HYP$7,'РП (ЛК 2.0)'!$E$17:$O$17,0)),0)</f>
        <v>0</v>
      </c>
      <c r="HYQ8" s="878">
        <f>IFERROR(INDEX('РП (ЛК 2.0)'!$E$26:$O$26,1,MATCH('Основной лист'!HYQ$7,'РП (ЛК 2.0)'!$E$17:$O$17,0)),0)</f>
        <v>0</v>
      </c>
      <c r="HYR8" s="878">
        <f>IFERROR(INDEX('РП (ЛК 2.0)'!$E$26:$O$26,1,MATCH('Основной лист'!HYR$7,'РП (ЛК 2.0)'!$E$17:$O$17,0)),0)</f>
        <v>0</v>
      </c>
      <c r="HYS8" s="878">
        <f>IFERROR(INDEX('РП (ЛК 2.0)'!$E$26:$O$26,1,MATCH('Основной лист'!HYS$7,'РП (ЛК 2.0)'!$E$17:$O$17,0)),0)</f>
        <v>0</v>
      </c>
      <c r="HYT8" s="878">
        <f>IFERROR(INDEX('РП (ЛК 2.0)'!$E$26:$O$26,1,MATCH('Основной лист'!HYT$7,'РП (ЛК 2.0)'!$E$17:$O$17,0)),0)</f>
        <v>0</v>
      </c>
      <c r="HYU8" s="878">
        <f>IFERROR(INDEX('РП (ЛК 2.0)'!$E$26:$O$26,1,MATCH('Основной лист'!HYU$7,'РП (ЛК 2.0)'!$E$17:$O$17,0)),0)</f>
        <v>0</v>
      </c>
      <c r="HYV8" s="878">
        <f>IFERROR(INDEX('РП (ЛК 2.0)'!$E$26:$O$26,1,MATCH('Основной лист'!HYV$7,'РП (ЛК 2.0)'!$E$17:$O$17,0)),0)</f>
        <v>0</v>
      </c>
      <c r="HYW8" s="878">
        <f>IFERROR(INDEX('РП (ЛК 2.0)'!$E$26:$O$26,1,MATCH('Основной лист'!HYW$7,'РП (ЛК 2.0)'!$E$17:$O$17,0)),0)</f>
        <v>0</v>
      </c>
      <c r="HYX8" s="878">
        <f>IFERROR(INDEX('РП (ЛК 2.0)'!$E$26:$O$26,1,MATCH('Основной лист'!HYX$7,'РП (ЛК 2.0)'!$E$17:$O$17,0)),0)</f>
        <v>0</v>
      </c>
      <c r="HYY8" s="878">
        <f>IFERROR(INDEX('РП (ЛК 2.0)'!$E$26:$O$26,1,MATCH('Основной лист'!HYY$7,'РП (ЛК 2.0)'!$E$17:$O$17,0)),0)</f>
        <v>0</v>
      </c>
      <c r="HYZ8" s="878">
        <f>IFERROR(INDEX('РП (ЛК 2.0)'!$E$26:$O$26,1,MATCH('Основной лист'!HYZ$7,'РП (ЛК 2.0)'!$E$17:$O$17,0)),0)</f>
        <v>0</v>
      </c>
      <c r="HZA8" s="878">
        <f>IFERROR(INDEX('РП (ЛК 2.0)'!$E$26:$O$26,1,MATCH('Основной лист'!HZA$7,'РП (ЛК 2.0)'!$E$17:$O$17,0)),0)</f>
        <v>0</v>
      </c>
      <c r="HZB8" s="878">
        <f>IFERROR(INDEX('РП (ЛК 2.0)'!$E$26:$O$26,1,MATCH('Основной лист'!HZB$7,'РП (ЛК 2.0)'!$E$17:$O$17,0)),0)</f>
        <v>0</v>
      </c>
      <c r="HZC8" s="878">
        <f>IFERROR(INDEX('РП (ЛК 2.0)'!$E$26:$O$26,1,MATCH('Основной лист'!HZC$7,'РП (ЛК 2.0)'!$E$17:$O$17,0)),0)</f>
        <v>0</v>
      </c>
      <c r="HZD8" s="878">
        <f>IFERROR(INDEX('РП (ЛК 2.0)'!$E$26:$O$26,1,MATCH('Основной лист'!HZD$7,'РП (ЛК 2.0)'!$E$17:$O$17,0)),0)</f>
        <v>0</v>
      </c>
      <c r="HZE8" s="878">
        <f>IFERROR(INDEX('РП (ЛК 2.0)'!$E$26:$O$26,1,MATCH('Основной лист'!HZE$7,'РП (ЛК 2.0)'!$E$17:$O$17,0)),0)</f>
        <v>0</v>
      </c>
      <c r="HZF8" s="878">
        <f>IFERROR(INDEX('РП (ЛК 2.0)'!$E$26:$O$26,1,MATCH('Основной лист'!HZF$7,'РП (ЛК 2.0)'!$E$17:$O$17,0)),0)</f>
        <v>0</v>
      </c>
      <c r="HZG8" s="878">
        <f>IFERROR(INDEX('РП (ЛК 2.0)'!$E$26:$O$26,1,MATCH('Основной лист'!HZG$7,'РП (ЛК 2.0)'!$E$17:$O$17,0)),0)</f>
        <v>0</v>
      </c>
      <c r="HZH8" s="878">
        <f>IFERROR(INDEX('РП (ЛК 2.0)'!$E$26:$O$26,1,MATCH('Основной лист'!HZH$7,'РП (ЛК 2.0)'!$E$17:$O$17,0)),0)</f>
        <v>0</v>
      </c>
      <c r="HZI8" s="878">
        <f>IFERROR(INDEX('РП (ЛК 2.0)'!$E$26:$O$26,1,MATCH('Основной лист'!HZI$7,'РП (ЛК 2.0)'!$E$17:$O$17,0)),0)</f>
        <v>0</v>
      </c>
      <c r="HZJ8" s="878">
        <f>IFERROR(INDEX('РП (ЛК 2.0)'!$E$26:$O$26,1,MATCH('Основной лист'!HZJ$7,'РП (ЛК 2.0)'!$E$17:$O$17,0)),0)</f>
        <v>0</v>
      </c>
      <c r="HZK8" s="878">
        <f>IFERROR(INDEX('РП (ЛК 2.0)'!$E$26:$O$26,1,MATCH('Основной лист'!HZK$7,'РП (ЛК 2.0)'!$E$17:$O$17,0)),0)</f>
        <v>0</v>
      </c>
      <c r="HZL8" s="878">
        <f>IFERROR(INDEX('РП (ЛК 2.0)'!$E$26:$O$26,1,MATCH('Основной лист'!HZL$7,'РП (ЛК 2.0)'!$E$17:$O$17,0)),0)</f>
        <v>0</v>
      </c>
      <c r="HZM8" s="878">
        <f>IFERROR(INDEX('РП (ЛК 2.0)'!$E$26:$O$26,1,MATCH('Основной лист'!HZM$7,'РП (ЛК 2.0)'!$E$17:$O$17,0)),0)</f>
        <v>0</v>
      </c>
      <c r="HZN8" s="878">
        <f>IFERROR(INDEX('РП (ЛК 2.0)'!$E$26:$O$26,1,MATCH('Основной лист'!HZN$7,'РП (ЛК 2.0)'!$E$17:$O$17,0)),0)</f>
        <v>0</v>
      </c>
      <c r="HZO8" s="878">
        <f>IFERROR(INDEX('РП (ЛК 2.0)'!$E$26:$O$26,1,MATCH('Основной лист'!HZO$7,'РП (ЛК 2.0)'!$E$17:$O$17,0)),0)</f>
        <v>0</v>
      </c>
      <c r="HZP8" s="878">
        <f>IFERROR(INDEX('РП (ЛК 2.0)'!$E$26:$O$26,1,MATCH('Основной лист'!HZP$7,'РП (ЛК 2.0)'!$E$17:$O$17,0)),0)</f>
        <v>0</v>
      </c>
      <c r="HZQ8" s="878">
        <f>IFERROR(INDEX('РП (ЛК 2.0)'!$E$26:$O$26,1,MATCH('Основной лист'!HZQ$7,'РП (ЛК 2.0)'!$E$17:$O$17,0)),0)</f>
        <v>0</v>
      </c>
      <c r="HZR8" s="878">
        <f>IFERROR(INDEX('РП (ЛК 2.0)'!$E$26:$O$26,1,MATCH('Основной лист'!HZR$7,'РП (ЛК 2.0)'!$E$17:$O$17,0)),0)</f>
        <v>0</v>
      </c>
      <c r="HZS8" s="878">
        <f>IFERROR(INDEX('РП (ЛК 2.0)'!$E$26:$O$26,1,MATCH('Основной лист'!HZS$7,'РП (ЛК 2.0)'!$E$17:$O$17,0)),0)</f>
        <v>0</v>
      </c>
      <c r="HZT8" s="878">
        <f>IFERROR(INDEX('РП (ЛК 2.0)'!$E$26:$O$26,1,MATCH('Основной лист'!HZT$7,'РП (ЛК 2.0)'!$E$17:$O$17,0)),0)</f>
        <v>0</v>
      </c>
      <c r="HZU8" s="878">
        <f>IFERROR(INDEX('РП (ЛК 2.0)'!$E$26:$O$26,1,MATCH('Основной лист'!HZU$7,'РП (ЛК 2.0)'!$E$17:$O$17,0)),0)</f>
        <v>0</v>
      </c>
      <c r="HZV8" s="878">
        <f>IFERROR(INDEX('РП (ЛК 2.0)'!$E$26:$O$26,1,MATCH('Основной лист'!HZV$7,'РП (ЛК 2.0)'!$E$17:$O$17,0)),0)</f>
        <v>0</v>
      </c>
      <c r="HZW8" s="878">
        <f>IFERROR(INDEX('РП (ЛК 2.0)'!$E$26:$O$26,1,MATCH('Основной лист'!HZW$7,'РП (ЛК 2.0)'!$E$17:$O$17,0)),0)</f>
        <v>0</v>
      </c>
      <c r="HZX8" s="878">
        <f>IFERROR(INDEX('РП (ЛК 2.0)'!$E$26:$O$26,1,MATCH('Основной лист'!HZX$7,'РП (ЛК 2.0)'!$E$17:$O$17,0)),0)</f>
        <v>0</v>
      </c>
      <c r="HZY8" s="878">
        <f>IFERROR(INDEX('РП (ЛК 2.0)'!$E$26:$O$26,1,MATCH('Основной лист'!HZY$7,'РП (ЛК 2.0)'!$E$17:$O$17,0)),0)</f>
        <v>0</v>
      </c>
      <c r="HZZ8" s="878">
        <f>IFERROR(INDEX('РП (ЛК 2.0)'!$E$26:$O$26,1,MATCH('Основной лист'!HZZ$7,'РП (ЛК 2.0)'!$E$17:$O$17,0)),0)</f>
        <v>0</v>
      </c>
      <c r="IAA8" s="878">
        <f>IFERROR(INDEX('РП (ЛК 2.0)'!$E$26:$O$26,1,MATCH('Основной лист'!IAA$7,'РП (ЛК 2.0)'!$E$17:$O$17,0)),0)</f>
        <v>0</v>
      </c>
      <c r="IAB8" s="878">
        <f>IFERROR(INDEX('РП (ЛК 2.0)'!$E$26:$O$26,1,MATCH('Основной лист'!IAB$7,'РП (ЛК 2.0)'!$E$17:$O$17,0)),0)</f>
        <v>0</v>
      </c>
      <c r="IAC8" s="878">
        <f>IFERROR(INDEX('РП (ЛК 2.0)'!$E$26:$O$26,1,MATCH('Основной лист'!IAC$7,'РП (ЛК 2.0)'!$E$17:$O$17,0)),0)</f>
        <v>0</v>
      </c>
      <c r="IAD8" s="878">
        <f>IFERROR(INDEX('РП (ЛК 2.0)'!$E$26:$O$26,1,MATCH('Основной лист'!IAD$7,'РП (ЛК 2.0)'!$E$17:$O$17,0)),0)</f>
        <v>0</v>
      </c>
      <c r="IAE8" s="878">
        <f>IFERROR(INDEX('РП (ЛК 2.0)'!$E$26:$O$26,1,MATCH('Основной лист'!IAE$7,'РП (ЛК 2.0)'!$E$17:$O$17,0)),0)</f>
        <v>0</v>
      </c>
      <c r="IAF8" s="878">
        <f>IFERROR(INDEX('РП (ЛК 2.0)'!$E$26:$O$26,1,MATCH('Основной лист'!IAF$7,'РП (ЛК 2.0)'!$E$17:$O$17,0)),0)</f>
        <v>0</v>
      </c>
      <c r="IAG8" s="878">
        <f>IFERROR(INDEX('РП (ЛК 2.0)'!$E$26:$O$26,1,MATCH('Основной лист'!IAG$7,'РП (ЛК 2.0)'!$E$17:$O$17,0)),0)</f>
        <v>0</v>
      </c>
      <c r="IAH8" s="878">
        <f>IFERROR(INDEX('РП (ЛК 2.0)'!$E$26:$O$26,1,MATCH('Основной лист'!IAH$7,'РП (ЛК 2.0)'!$E$17:$O$17,0)),0)</f>
        <v>0</v>
      </c>
      <c r="IAI8" s="878">
        <f>IFERROR(INDEX('РП (ЛК 2.0)'!$E$26:$O$26,1,MATCH('Основной лист'!IAI$7,'РП (ЛК 2.0)'!$E$17:$O$17,0)),0)</f>
        <v>0</v>
      </c>
      <c r="IAJ8" s="878">
        <f>IFERROR(INDEX('РП (ЛК 2.0)'!$E$26:$O$26,1,MATCH('Основной лист'!IAJ$7,'РП (ЛК 2.0)'!$E$17:$O$17,0)),0)</f>
        <v>0</v>
      </c>
      <c r="IAK8" s="878">
        <f>IFERROR(INDEX('РП (ЛК 2.0)'!$E$26:$O$26,1,MATCH('Основной лист'!IAK$7,'РП (ЛК 2.0)'!$E$17:$O$17,0)),0)</f>
        <v>0</v>
      </c>
      <c r="IAL8" s="878">
        <f>IFERROR(INDEX('РП (ЛК 2.0)'!$E$26:$O$26,1,MATCH('Основной лист'!IAL$7,'РП (ЛК 2.0)'!$E$17:$O$17,0)),0)</f>
        <v>0</v>
      </c>
      <c r="IAM8" s="878">
        <f>IFERROR(INDEX('РП (ЛК 2.0)'!$E$26:$O$26,1,MATCH('Основной лист'!IAM$7,'РП (ЛК 2.0)'!$E$17:$O$17,0)),0)</f>
        <v>0</v>
      </c>
      <c r="IAN8" s="878">
        <f>IFERROR(INDEX('РП (ЛК 2.0)'!$E$26:$O$26,1,MATCH('Основной лист'!IAN$7,'РП (ЛК 2.0)'!$E$17:$O$17,0)),0)</f>
        <v>0</v>
      </c>
      <c r="IAO8" s="878">
        <f>IFERROR(INDEX('РП (ЛК 2.0)'!$E$26:$O$26,1,MATCH('Основной лист'!IAO$7,'РП (ЛК 2.0)'!$E$17:$O$17,0)),0)</f>
        <v>0</v>
      </c>
      <c r="IAP8" s="878">
        <f>IFERROR(INDEX('РП (ЛК 2.0)'!$E$26:$O$26,1,MATCH('Основной лист'!IAP$7,'РП (ЛК 2.0)'!$E$17:$O$17,0)),0)</f>
        <v>0</v>
      </c>
      <c r="IAQ8" s="878">
        <f>IFERROR(INDEX('РП (ЛК 2.0)'!$E$26:$O$26,1,MATCH('Основной лист'!IAQ$7,'РП (ЛК 2.0)'!$E$17:$O$17,0)),0)</f>
        <v>0</v>
      </c>
      <c r="IAR8" s="878">
        <f>IFERROR(INDEX('РП (ЛК 2.0)'!$E$26:$O$26,1,MATCH('Основной лист'!IAR$7,'РП (ЛК 2.0)'!$E$17:$O$17,0)),0)</f>
        <v>0</v>
      </c>
      <c r="IAS8" s="878">
        <f>IFERROR(INDEX('РП (ЛК 2.0)'!$E$26:$O$26,1,MATCH('Основной лист'!IAS$7,'РП (ЛК 2.0)'!$E$17:$O$17,0)),0)</f>
        <v>0</v>
      </c>
      <c r="IAT8" s="878">
        <f>IFERROR(INDEX('РП (ЛК 2.0)'!$E$26:$O$26,1,MATCH('Основной лист'!IAT$7,'РП (ЛК 2.0)'!$E$17:$O$17,0)),0)</f>
        <v>0</v>
      </c>
      <c r="IAU8" s="878">
        <f>IFERROR(INDEX('РП (ЛК 2.0)'!$E$26:$O$26,1,MATCH('Основной лист'!IAU$7,'РП (ЛК 2.0)'!$E$17:$O$17,0)),0)</f>
        <v>0</v>
      </c>
      <c r="IAV8" s="878">
        <f>IFERROR(INDEX('РП (ЛК 2.0)'!$E$26:$O$26,1,MATCH('Основной лист'!IAV$7,'РП (ЛК 2.0)'!$E$17:$O$17,0)),0)</f>
        <v>0</v>
      </c>
      <c r="IAW8" s="878">
        <f>IFERROR(INDEX('РП (ЛК 2.0)'!$E$26:$O$26,1,MATCH('Основной лист'!IAW$7,'РП (ЛК 2.0)'!$E$17:$O$17,0)),0)</f>
        <v>0</v>
      </c>
      <c r="IAX8" s="878">
        <f>IFERROR(INDEX('РП (ЛК 2.0)'!$E$26:$O$26,1,MATCH('Основной лист'!IAX$7,'РП (ЛК 2.0)'!$E$17:$O$17,0)),0)</f>
        <v>0</v>
      </c>
      <c r="IAY8" s="878">
        <f>IFERROR(INDEX('РП (ЛК 2.0)'!$E$26:$O$26,1,MATCH('Основной лист'!IAY$7,'РП (ЛК 2.0)'!$E$17:$O$17,0)),0)</f>
        <v>0</v>
      </c>
      <c r="IAZ8" s="878">
        <f>IFERROR(INDEX('РП (ЛК 2.0)'!$E$26:$O$26,1,MATCH('Основной лист'!IAZ$7,'РП (ЛК 2.0)'!$E$17:$O$17,0)),0)</f>
        <v>0</v>
      </c>
      <c r="IBA8" s="878">
        <f>IFERROR(INDEX('РП (ЛК 2.0)'!$E$26:$O$26,1,MATCH('Основной лист'!IBA$7,'РП (ЛК 2.0)'!$E$17:$O$17,0)),0)</f>
        <v>0</v>
      </c>
      <c r="IBB8" s="878">
        <f>IFERROR(INDEX('РП (ЛК 2.0)'!$E$26:$O$26,1,MATCH('Основной лист'!IBB$7,'РП (ЛК 2.0)'!$E$17:$O$17,0)),0)</f>
        <v>0</v>
      </c>
      <c r="IBC8" s="878">
        <f>IFERROR(INDEX('РП (ЛК 2.0)'!$E$26:$O$26,1,MATCH('Основной лист'!IBC$7,'РП (ЛК 2.0)'!$E$17:$O$17,0)),0)</f>
        <v>0</v>
      </c>
      <c r="IBD8" s="878">
        <f>IFERROR(INDEX('РП (ЛК 2.0)'!$E$26:$O$26,1,MATCH('Основной лист'!IBD$7,'РП (ЛК 2.0)'!$E$17:$O$17,0)),0)</f>
        <v>0</v>
      </c>
      <c r="IBE8" s="878">
        <f>IFERROR(INDEX('РП (ЛК 2.0)'!$E$26:$O$26,1,MATCH('Основной лист'!IBE$7,'РП (ЛК 2.0)'!$E$17:$O$17,0)),0)</f>
        <v>0</v>
      </c>
      <c r="IBF8" s="878">
        <f>IFERROR(INDEX('РП (ЛК 2.0)'!$E$26:$O$26,1,MATCH('Основной лист'!IBF$7,'РП (ЛК 2.0)'!$E$17:$O$17,0)),0)</f>
        <v>0</v>
      </c>
      <c r="IBG8" s="878">
        <f>IFERROR(INDEX('РП (ЛК 2.0)'!$E$26:$O$26,1,MATCH('Основной лист'!IBG$7,'РП (ЛК 2.0)'!$E$17:$O$17,0)),0)</f>
        <v>0</v>
      </c>
      <c r="IBH8" s="878">
        <f>IFERROR(INDEX('РП (ЛК 2.0)'!$E$26:$O$26,1,MATCH('Основной лист'!IBH$7,'РП (ЛК 2.0)'!$E$17:$O$17,0)),0)</f>
        <v>0</v>
      </c>
      <c r="IBI8" s="878">
        <f>IFERROR(INDEX('РП (ЛК 2.0)'!$E$26:$O$26,1,MATCH('Основной лист'!IBI$7,'РП (ЛК 2.0)'!$E$17:$O$17,0)),0)</f>
        <v>0</v>
      </c>
      <c r="IBJ8" s="878">
        <f>IFERROR(INDEX('РП (ЛК 2.0)'!$E$26:$O$26,1,MATCH('Основной лист'!IBJ$7,'РП (ЛК 2.0)'!$E$17:$O$17,0)),0)</f>
        <v>0</v>
      </c>
      <c r="IBK8" s="878">
        <f>IFERROR(INDEX('РП (ЛК 2.0)'!$E$26:$O$26,1,MATCH('Основной лист'!IBK$7,'РП (ЛК 2.0)'!$E$17:$O$17,0)),0)</f>
        <v>0</v>
      </c>
      <c r="IBL8" s="878">
        <f>IFERROR(INDEX('РП (ЛК 2.0)'!$E$26:$O$26,1,MATCH('Основной лист'!IBL$7,'РП (ЛК 2.0)'!$E$17:$O$17,0)),0)</f>
        <v>0</v>
      </c>
      <c r="IBM8" s="878">
        <f>IFERROR(INDEX('РП (ЛК 2.0)'!$E$26:$O$26,1,MATCH('Основной лист'!IBM$7,'РП (ЛК 2.0)'!$E$17:$O$17,0)),0)</f>
        <v>0</v>
      </c>
      <c r="IBN8" s="878">
        <f>IFERROR(INDEX('РП (ЛК 2.0)'!$E$26:$O$26,1,MATCH('Основной лист'!IBN$7,'РП (ЛК 2.0)'!$E$17:$O$17,0)),0)</f>
        <v>0</v>
      </c>
      <c r="IBO8" s="878">
        <f>IFERROR(INDEX('РП (ЛК 2.0)'!$E$26:$O$26,1,MATCH('Основной лист'!IBO$7,'РП (ЛК 2.0)'!$E$17:$O$17,0)),0)</f>
        <v>0</v>
      </c>
      <c r="IBP8" s="878">
        <f>IFERROR(INDEX('РП (ЛК 2.0)'!$E$26:$O$26,1,MATCH('Основной лист'!IBP$7,'РП (ЛК 2.0)'!$E$17:$O$17,0)),0)</f>
        <v>0</v>
      </c>
      <c r="IBQ8" s="878">
        <f>IFERROR(INDEX('РП (ЛК 2.0)'!$E$26:$O$26,1,MATCH('Основной лист'!IBQ$7,'РП (ЛК 2.0)'!$E$17:$O$17,0)),0)</f>
        <v>0</v>
      </c>
      <c r="IBR8" s="878">
        <f>IFERROR(INDEX('РП (ЛК 2.0)'!$E$26:$O$26,1,MATCH('Основной лист'!IBR$7,'РП (ЛК 2.0)'!$E$17:$O$17,0)),0)</f>
        <v>0</v>
      </c>
      <c r="IBS8" s="878">
        <f>IFERROR(INDEX('РП (ЛК 2.0)'!$E$26:$O$26,1,MATCH('Основной лист'!IBS$7,'РП (ЛК 2.0)'!$E$17:$O$17,0)),0)</f>
        <v>0</v>
      </c>
      <c r="IBT8" s="878">
        <f>IFERROR(INDEX('РП (ЛК 2.0)'!$E$26:$O$26,1,MATCH('Основной лист'!IBT$7,'РП (ЛК 2.0)'!$E$17:$O$17,0)),0)</f>
        <v>0</v>
      </c>
      <c r="IBU8" s="878">
        <f>IFERROR(INDEX('РП (ЛК 2.0)'!$E$26:$O$26,1,MATCH('Основной лист'!IBU$7,'РП (ЛК 2.0)'!$E$17:$O$17,0)),0)</f>
        <v>0</v>
      </c>
      <c r="IBV8" s="878">
        <f>IFERROR(INDEX('РП (ЛК 2.0)'!$E$26:$O$26,1,MATCH('Основной лист'!IBV$7,'РП (ЛК 2.0)'!$E$17:$O$17,0)),0)</f>
        <v>0</v>
      </c>
      <c r="IBW8" s="878">
        <f>IFERROR(INDEX('РП (ЛК 2.0)'!$E$26:$O$26,1,MATCH('Основной лист'!IBW$7,'РП (ЛК 2.0)'!$E$17:$O$17,0)),0)</f>
        <v>0</v>
      </c>
      <c r="IBX8" s="878">
        <f>IFERROR(INDEX('РП (ЛК 2.0)'!$E$26:$O$26,1,MATCH('Основной лист'!IBX$7,'РП (ЛК 2.0)'!$E$17:$O$17,0)),0)</f>
        <v>0</v>
      </c>
      <c r="IBY8" s="878">
        <f>IFERROR(INDEX('РП (ЛК 2.0)'!$E$26:$O$26,1,MATCH('Основной лист'!IBY$7,'РП (ЛК 2.0)'!$E$17:$O$17,0)),0)</f>
        <v>0</v>
      </c>
      <c r="IBZ8" s="878">
        <f>IFERROR(INDEX('РП (ЛК 2.0)'!$E$26:$O$26,1,MATCH('Основной лист'!IBZ$7,'РП (ЛК 2.0)'!$E$17:$O$17,0)),0)</f>
        <v>0</v>
      </c>
      <c r="ICA8" s="878">
        <f>IFERROR(INDEX('РП (ЛК 2.0)'!$E$26:$O$26,1,MATCH('Основной лист'!ICA$7,'РП (ЛК 2.0)'!$E$17:$O$17,0)),0)</f>
        <v>0</v>
      </c>
      <c r="ICB8" s="878">
        <f>IFERROR(INDEX('РП (ЛК 2.0)'!$E$26:$O$26,1,MATCH('Основной лист'!ICB$7,'РП (ЛК 2.0)'!$E$17:$O$17,0)),0)</f>
        <v>0</v>
      </c>
      <c r="ICC8" s="878">
        <f>IFERROR(INDEX('РП (ЛК 2.0)'!$E$26:$O$26,1,MATCH('Основной лист'!ICC$7,'РП (ЛК 2.0)'!$E$17:$O$17,0)),0)</f>
        <v>0</v>
      </c>
      <c r="ICD8" s="878">
        <f>IFERROR(INDEX('РП (ЛК 2.0)'!$E$26:$O$26,1,MATCH('Основной лист'!ICD$7,'РП (ЛК 2.0)'!$E$17:$O$17,0)),0)</f>
        <v>0</v>
      </c>
      <c r="ICE8" s="878">
        <f>IFERROR(INDEX('РП (ЛК 2.0)'!$E$26:$O$26,1,MATCH('Основной лист'!ICE$7,'РП (ЛК 2.0)'!$E$17:$O$17,0)),0)</f>
        <v>0</v>
      </c>
      <c r="ICF8" s="878">
        <f>IFERROR(INDEX('РП (ЛК 2.0)'!$E$26:$O$26,1,MATCH('Основной лист'!ICF$7,'РП (ЛК 2.0)'!$E$17:$O$17,0)),0)</f>
        <v>0</v>
      </c>
      <c r="ICG8" s="878">
        <f>IFERROR(INDEX('РП (ЛК 2.0)'!$E$26:$O$26,1,MATCH('Основной лист'!ICG$7,'РП (ЛК 2.0)'!$E$17:$O$17,0)),0)</f>
        <v>0</v>
      </c>
      <c r="ICH8" s="878">
        <f>IFERROR(INDEX('РП (ЛК 2.0)'!$E$26:$O$26,1,MATCH('Основной лист'!ICH$7,'РП (ЛК 2.0)'!$E$17:$O$17,0)),0)</f>
        <v>0</v>
      </c>
      <c r="ICI8" s="878">
        <f>IFERROR(INDEX('РП (ЛК 2.0)'!$E$26:$O$26,1,MATCH('Основной лист'!ICI$7,'РП (ЛК 2.0)'!$E$17:$O$17,0)),0)</f>
        <v>0</v>
      </c>
      <c r="ICJ8" s="878">
        <f>IFERROR(INDEX('РП (ЛК 2.0)'!$E$26:$O$26,1,MATCH('Основной лист'!ICJ$7,'РП (ЛК 2.0)'!$E$17:$O$17,0)),0)</f>
        <v>0</v>
      </c>
      <c r="ICK8" s="878">
        <f>IFERROR(INDEX('РП (ЛК 2.0)'!$E$26:$O$26,1,MATCH('Основной лист'!ICK$7,'РП (ЛК 2.0)'!$E$17:$O$17,0)),0)</f>
        <v>0</v>
      </c>
      <c r="ICL8" s="878">
        <f>IFERROR(INDEX('РП (ЛК 2.0)'!$E$26:$O$26,1,MATCH('Основной лист'!ICL$7,'РП (ЛК 2.0)'!$E$17:$O$17,0)),0)</f>
        <v>0</v>
      </c>
      <c r="ICM8" s="878">
        <f>IFERROR(INDEX('РП (ЛК 2.0)'!$E$26:$O$26,1,MATCH('Основной лист'!ICM$7,'РП (ЛК 2.0)'!$E$17:$O$17,0)),0)</f>
        <v>0</v>
      </c>
      <c r="ICN8" s="878">
        <f>IFERROR(INDEX('РП (ЛК 2.0)'!$E$26:$O$26,1,MATCH('Основной лист'!ICN$7,'РП (ЛК 2.0)'!$E$17:$O$17,0)),0)</f>
        <v>0</v>
      </c>
      <c r="ICO8" s="878">
        <f>IFERROR(INDEX('РП (ЛК 2.0)'!$E$26:$O$26,1,MATCH('Основной лист'!ICO$7,'РП (ЛК 2.0)'!$E$17:$O$17,0)),0)</f>
        <v>0</v>
      </c>
      <c r="ICP8" s="878">
        <f>IFERROR(INDEX('РП (ЛК 2.0)'!$E$26:$O$26,1,MATCH('Основной лист'!ICP$7,'РП (ЛК 2.0)'!$E$17:$O$17,0)),0)</f>
        <v>0</v>
      </c>
      <c r="ICQ8" s="878">
        <f>IFERROR(INDEX('РП (ЛК 2.0)'!$E$26:$O$26,1,MATCH('Основной лист'!ICQ$7,'РП (ЛК 2.0)'!$E$17:$O$17,0)),0)</f>
        <v>0</v>
      </c>
      <c r="ICR8" s="878">
        <f>IFERROR(INDEX('РП (ЛК 2.0)'!$E$26:$O$26,1,MATCH('Основной лист'!ICR$7,'РП (ЛК 2.0)'!$E$17:$O$17,0)),0)</f>
        <v>0</v>
      </c>
      <c r="ICS8" s="878">
        <f>IFERROR(INDEX('РП (ЛК 2.0)'!$E$26:$O$26,1,MATCH('Основной лист'!ICS$7,'РП (ЛК 2.0)'!$E$17:$O$17,0)),0)</f>
        <v>0</v>
      </c>
      <c r="ICT8" s="878">
        <f>IFERROR(INDEX('РП (ЛК 2.0)'!$E$26:$O$26,1,MATCH('Основной лист'!ICT$7,'РП (ЛК 2.0)'!$E$17:$O$17,0)),0)</f>
        <v>0</v>
      </c>
      <c r="ICU8" s="878">
        <f>IFERROR(INDEX('РП (ЛК 2.0)'!$E$26:$O$26,1,MATCH('Основной лист'!ICU$7,'РП (ЛК 2.0)'!$E$17:$O$17,0)),0)</f>
        <v>0</v>
      </c>
      <c r="ICV8" s="878">
        <f>IFERROR(INDEX('РП (ЛК 2.0)'!$E$26:$O$26,1,MATCH('Основной лист'!ICV$7,'РП (ЛК 2.0)'!$E$17:$O$17,0)),0)</f>
        <v>0</v>
      </c>
      <c r="ICW8" s="878">
        <f>IFERROR(INDEX('РП (ЛК 2.0)'!$E$26:$O$26,1,MATCH('Основной лист'!ICW$7,'РП (ЛК 2.0)'!$E$17:$O$17,0)),0)</f>
        <v>0</v>
      </c>
      <c r="ICX8" s="878">
        <f>IFERROR(INDEX('РП (ЛК 2.0)'!$E$26:$O$26,1,MATCH('Основной лист'!ICX$7,'РП (ЛК 2.0)'!$E$17:$O$17,0)),0)</f>
        <v>0</v>
      </c>
      <c r="ICY8" s="878">
        <f>IFERROR(INDEX('РП (ЛК 2.0)'!$E$26:$O$26,1,MATCH('Основной лист'!ICY$7,'РП (ЛК 2.0)'!$E$17:$O$17,0)),0)</f>
        <v>0</v>
      </c>
      <c r="ICZ8" s="878">
        <f>IFERROR(INDEX('РП (ЛК 2.0)'!$E$26:$O$26,1,MATCH('Основной лист'!ICZ$7,'РП (ЛК 2.0)'!$E$17:$O$17,0)),0)</f>
        <v>0</v>
      </c>
      <c r="IDA8" s="878">
        <f>IFERROR(INDEX('РП (ЛК 2.0)'!$E$26:$O$26,1,MATCH('Основной лист'!IDA$7,'РП (ЛК 2.0)'!$E$17:$O$17,0)),0)</f>
        <v>0</v>
      </c>
      <c r="IDB8" s="878">
        <f>IFERROR(INDEX('РП (ЛК 2.0)'!$E$26:$O$26,1,MATCH('Основной лист'!IDB$7,'РП (ЛК 2.0)'!$E$17:$O$17,0)),0)</f>
        <v>0</v>
      </c>
      <c r="IDC8" s="878">
        <f>IFERROR(INDEX('РП (ЛК 2.0)'!$E$26:$O$26,1,MATCH('Основной лист'!IDC$7,'РП (ЛК 2.0)'!$E$17:$O$17,0)),0)</f>
        <v>0</v>
      </c>
      <c r="IDD8" s="878">
        <f>IFERROR(INDEX('РП (ЛК 2.0)'!$E$26:$O$26,1,MATCH('Основной лист'!IDD$7,'РП (ЛК 2.0)'!$E$17:$O$17,0)),0)</f>
        <v>0</v>
      </c>
      <c r="IDE8" s="878">
        <f>IFERROR(INDEX('РП (ЛК 2.0)'!$E$26:$O$26,1,MATCH('Основной лист'!IDE$7,'РП (ЛК 2.0)'!$E$17:$O$17,0)),0)</f>
        <v>0</v>
      </c>
      <c r="IDF8" s="878">
        <f>IFERROR(INDEX('РП (ЛК 2.0)'!$E$26:$O$26,1,MATCH('Основной лист'!IDF$7,'РП (ЛК 2.0)'!$E$17:$O$17,0)),0)</f>
        <v>0</v>
      </c>
      <c r="IDG8" s="878">
        <f>IFERROR(INDEX('РП (ЛК 2.0)'!$E$26:$O$26,1,MATCH('Основной лист'!IDG$7,'РП (ЛК 2.0)'!$E$17:$O$17,0)),0)</f>
        <v>0</v>
      </c>
      <c r="IDH8" s="878">
        <f>IFERROR(INDEX('РП (ЛК 2.0)'!$E$26:$O$26,1,MATCH('Основной лист'!IDH$7,'РП (ЛК 2.0)'!$E$17:$O$17,0)),0)</f>
        <v>0</v>
      </c>
      <c r="IDI8" s="878">
        <f>IFERROR(INDEX('РП (ЛК 2.0)'!$E$26:$O$26,1,MATCH('Основной лист'!IDI$7,'РП (ЛК 2.0)'!$E$17:$O$17,0)),0)</f>
        <v>0</v>
      </c>
      <c r="IDJ8" s="878">
        <f>IFERROR(INDEX('РП (ЛК 2.0)'!$E$26:$O$26,1,MATCH('Основной лист'!IDJ$7,'РП (ЛК 2.0)'!$E$17:$O$17,0)),0)</f>
        <v>0</v>
      </c>
      <c r="IDK8" s="878">
        <f>IFERROR(INDEX('РП (ЛК 2.0)'!$E$26:$O$26,1,MATCH('Основной лист'!IDK$7,'РП (ЛК 2.0)'!$E$17:$O$17,0)),0)</f>
        <v>0</v>
      </c>
      <c r="IDL8" s="878">
        <f>IFERROR(INDEX('РП (ЛК 2.0)'!$E$26:$O$26,1,MATCH('Основной лист'!IDL$7,'РП (ЛК 2.0)'!$E$17:$O$17,0)),0)</f>
        <v>0</v>
      </c>
      <c r="IDM8" s="878">
        <f>IFERROR(INDEX('РП (ЛК 2.0)'!$E$26:$O$26,1,MATCH('Основной лист'!IDM$7,'РП (ЛК 2.0)'!$E$17:$O$17,0)),0)</f>
        <v>0</v>
      </c>
      <c r="IDN8" s="878">
        <f>IFERROR(INDEX('РП (ЛК 2.0)'!$E$26:$O$26,1,MATCH('Основной лист'!IDN$7,'РП (ЛК 2.0)'!$E$17:$O$17,0)),0)</f>
        <v>0</v>
      </c>
      <c r="IDO8" s="878">
        <f>IFERROR(INDEX('РП (ЛК 2.0)'!$E$26:$O$26,1,MATCH('Основной лист'!IDO$7,'РП (ЛК 2.0)'!$E$17:$O$17,0)),0)</f>
        <v>0</v>
      </c>
      <c r="IDP8" s="878">
        <f>IFERROR(INDEX('РП (ЛК 2.0)'!$E$26:$O$26,1,MATCH('Основной лист'!IDP$7,'РП (ЛК 2.0)'!$E$17:$O$17,0)),0)</f>
        <v>0</v>
      </c>
      <c r="IDQ8" s="878">
        <f>IFERROR(INDEX('РП (ЛК 2.0)'!$E$26:$O$26,1,MATCH('Основной лист'!IDQ$7,'РП (ЛК 2.0)'!$E$17:$O$17,0)),0)</f>
        <v>0</v>
      </c>
      <c r="IDR8" s="878">
        <f>IFERROR(INDEX('РП (ЛК 2.0)'!$E$26:$O$26,1,MATCH('Основной лист'!IDR$7,'РП (ЛК 2.0)'!$E$17:$O$17,0)),0)</f>
        <v>0</v>
      </c>
      <c r="IDS8" s="878">
        <f>IFERROR(INDEX('РП (ЛК 2.0)'!$E$26:$O$26,1,MATCH('Основной лист'!IDS$7,'РП (ЛК 2.0)'!$E$17:$O$17,0)),0)</f>
        <v>0</v>
      </c>
      <c r="IDT8" s="878">
        <f>IFERROR(INDEX('РП (ЛК 2.0)'!$E$26:$O$26,1,MATCH('Основной лист'!IDT$7,'РП (ЛК 2.0)'!$E$17:$O$17,0)),0)</f>
        <v>0</v>
      </c>
      <c r="IDU8" s="878">
        <f>IFERROR(INDEX('РП (ЛК 2.0)'!$E$26:$O$26,1,MATCH('Основной лист'!IDU$7,'РП (ЛК 2.0)'!$E$17:$O$17,0)),0)</f>
        <v>0</v>
      </c>
      <c r="IDV8" s="878">
        <f>IFERROR(INDEX('РП (ЛК 2.0)'!$E$26:$O$26,1,MATCH('Основной лист'!IDV$7,'РП (ЛК 2.0)'!$E$17:$O$17,0)),0)</f>
        <v>0</v>
      </c>
      <c r="IDW8" s="878">
        <f>IFERROR(INDEX('РП (ЛК 2.0)'!$E$26:$O$26,1,MATCH('Основной лист'!IDW$7,'РП (ЛК 2.0)'!$E$17:$O$17,0)),0)</f>
        <v>0</v>
      </c>
      <c r="IDX8" s="878">
        <f>IFERROR(INDEX('РП (ЛК 2.0)'!$E$26:$O$26,1,MATCH('Основной лист'!IDX$7,'РП (ЛК 2.0)'!$E$17:$O$17,0)),0)</f>
        <v>0</v>
      </c>
      <c r="IDY8" s="878">
        <f>IFERROR(INDEX('РП (ЛК 2.0)'!$E$26:$O$26,1,MATCH('Основной лист'!IDY$7,'РП (ЛК 2.0)'!$E$17:$O$17,0)),0)</f>
        <v>0</v>
      </c>
      <c r="IDZ8" s="878">
        <f>IFERROR(INDEX('РП (ЛК 2.0)'!$E$26:$O$26,1,MATCH('Основной лист'!IDZ$7,'РП (ЛК 2.0)'!$E$17:$O$17,0)),0)</f>
        <v>0</v>
      </c>
      <c r="IEA8" s="878">
        <f>IFERROR(INDEX('РП (ЛК 2.0)'!$E$26:$O$26,1,MATCH('Основной лист'!IEA$7,'РП (ЛК 2.0)'!$E$17:$O$17,0)),0)</f>
        <v>0</v>
      </c>
      <c r="IEB8" s="878">
        <f>IFERROR(INDEX('РП (ЛК 2.0)'!$E$26:$O$26,1,MATCH('Основной лист'!IEB$7,'РП (ЛК 2.0)'!$E$17:$O$17,0)),0)</f>
        <v>0</v>
      </c>
      <c r="IEC8" s="878">
        <f>IFERROR(INDEX('РП (ЛК 2.0)'!$E$26:$O$26,1,MATCH('Основной лист'!IEC$7,'РП (ЛК 2.0)'!$E$17:$O$17,0)),0)</f>
        <v>0</v>
      </c>
      <c r="IED8" s="878">
        <f>IFERROR(INDEX('РП (ЛК 2.0)'!$E$26:$O$26,1,MATCH('Основной лист'!IED$7,'РП (ЛК 2.0)'!$E$17:$O$17,0)),0)</f>
        <v>0</v>
      </c>
      <c r="IEE8" s="878">
        <f>IFERROR(INDEX('РП (ЛК 2.0)'!$E$26:$O$26,1,MATCH('Основной лист'!IEE$7,'РП (ЛК 2.0)'!$E$17:$O$17,0)),0)</f>
        <v>0</v>
      </c>
      <c r="IEF8" s="878">
        <f>IFERROR(INDEX('РП (ЛК 2.0)'!$E$26:$O$26,1,MATCH('Основной лист'!IEF$7,'РП (ЛК 2.0)'!$E$17:$O$17,0)),0)</f>
        <v>0</v>
      </c>
      <c r="IEG8" s="878">
        <f>IFERROR(INDEX('РП (ЛК 2.0)'!$E$26:$O$26,1,MATCH('Основной лист'!IEG$7,'РП (ЛК 2.0)'!$E$17:$O$17,0)),0)</f>
        <v>0</v>
      </c>
      <c r="IEH8" s="878">
        <f>IFERROR(INDEX('РП (ЛК 2.0)'!$E$26:$O$26,1,MATCH('Основной лист'!IEH$7,'РП (ЛК 2.0)'!$E$17:$O$17,0)),0)</f>
        <v>0</v>
      </c>
      <c r="IEI8" s="878">
        <f>IFERROR(INDEX('РП (ЛК 2.0)'!$E$26:$O$26,1,MATCH('Основной лист'!IEI$7,'РП (ЛК 2.0)'!$E$17:$O$17,0)),0)</f>
        <v>0</v>
      </c>
      <c r="IEJ8" s="878">
        <f>IFERROR(INDEX('РП (ЛК 2.0)'!$E$26:$O$26,1,MATCH('Основной лист'!IEJ$7,'РП (ЛК 2.0)'!$E$17:$O$17,0)),0)</f>
        <v>0</v>
      </c>
      <c r="IEK8" s="878">
        <f>IFERROR(INDEX('РП (ЛК 2.0)'!$E$26:$O$26,1,MATCH('Основной лист'!IEK$7,'РП (ЛК 2.0)'!$E$17:$O$17,0)),0)</f>
        <v>0</v>
      </c>
      <c r="IEL8" s="878">
        <f>IFERROR(INDEX('РП (ЛК 2.0)'!$E$26:$O$26,1,MATCH('Основной лист'!IEL$7,'РП (ЛК 2.0)'!$E$17:$O$17,0)),0)</f>
        <v>0</v>
      </c>
      <c r="IEM8" s="878">
        <f>IFERROR(INDEX('РП (ЛК 2.0)'!$E$26:$O$26,1,MATCH('Основной лист'!IEM$7,'РП (ЛК 2.0)'!$E$17:$O$17,0)),0)</f>
        <v>0</v>
      </c>
      <c r="IEN8" s="878">
        <f>IFERROR(INDEX('РП (ЛК 2.0)'!$E$26:$O$26,1,MATCH('Основной лист'!IEN$7,'РП (ЛК 2.0)'!$E$17:$O$17,0)),0)</f>
        <v>0</v>
      </c>
      <c r="IEO8" s="878">
        <f>IFERROR(INDEX('РП (ЛК 2.0)'!$E$26:$O$26,1,MATCH('Основной лист'!IEO$7,'РП (ЛК 2.0)'!$E$17:$O$17,0)),0)</f>
        <v>0</v>
      </c>
      <c r="IEP8" s="878">
        <f>IFERROR(INDEX('РП (ЛК 2.0)'!$E$26:$O$26,1,MATCH('Основной лист'!IEP$7,'РП (ЛК 2.0)'!$E$17:$O$17,0)),0)</f>
        <v>0</v>
      </c>
      <c r="IEQ8" s="878">
        <f>IFERROR(INDEX('РП (ЛК 2.0)'!$E$26:$O$26,1,MATCH('Основной лист'!IEQ$7,'РП (ЛК 2.0)'!$E$17:$O$17,0)),0)</f>
        <v>0</v>
      </c>
      <c r="IER8" s="878">
        <f>IFERROR(INDEX('РП (ЛК 2.0)'!$E$26:$O$26,1,MATCH('Основной лист'!IER$7,'РП (ЛК 2.0)'!$E$17:$O$17,0)),0)</f>
        <v>0</v>
      </c>
      <c r="IES8" s="878">
        <f>IFERROR(INDEX('РП (ЛК 2.0)'!$E$26:$O$26,1,MATCH('Основной лист'!IES$7,'РП (ЛК 2.0)'!$E$17:$O$17,0)),0)</f>
        <v>0</v>
      </c>
      <c r="IET8" s="878">
        <f>IFERROR(INDEX('РП (ЛК 2.0)'!$E$26:$O$26,1,MATCH('Основной лист'!IET$7,'РП (ЛК 2.0)'!$E$17:$O$17,0)),0)</f>
        <v>0</v>
      </c>
      <c r="IEU8" s="878">
        <f>IFERROR(INDEX('РП (ЛК 2.0)'!$E$26:$O$26,1,MATCH('Основной лист'!IEU$7,'РП (ЛК 2.0)'!$E$17:$O$17,0)),0)</f>
        <v>0</v>
      </c>
      <c r="IEV8" s="878">
        <f>IFERROR(INDEX('РП (ЛК 2.0)'!$E$26:$O$26,1,MATCH('Основной лист'!IEV$7,'РП (ЛК 2.0)'!$E$17:$O$17,0)),0)</f>
        <v>0</v>
      </c>
      <c r="IEW8" s="878">
        <f>IFERROR(INDEX('РП (ЛК 2.0)'!$E$26:$O$26,1,MATCH('Основной лист'!IEW$7,'РП (ЛК 2.0)'!$E$17:$O$17,0)),0)</f>
        <v>0</v>
      </c>
      <c r="IEX8" s="878">
        <f>IFERROR(INDEX('РП (ЛК 2.0)'!$E$26:$O$26,1,MATCH('Основной лист'!IEX$7,'РП (ЛК 2.0)'!$E$17:$O$17,0)),0)</f>
        <v>0</v>
      </c>
      <c r="IEY8" s="878">
        <f>IFERROR(INDEX('РП (ЛК 2.0)'!$E$26:$O$26,1,MATCH('Основной лист'!IEY$7,'РП (ЛК 2.0)'!$E$17:$O$17,0)),0)</f>
        <v>0</v>
      </c>
      <c r="IEZ8" s="878">
        <f>IFERROR(INDEX('РП (ЛК 2.0)'!$E$26:$O$26,1,MATCH('Основной лист'!IEZ$7,'РП (ЛК 2.0)'!$E$17:$O$17,0)),0)</f>
        <v>0</v>
      </c>
      <c r="IFA8" s="878">
        <f>IFERROR(INDEX('РП (ЛК 2.0)'!$E$26:$O$26,1,MATCH('Основной лист'!IFA$7,'РП (ЛК 2.0)'!$E$17:$O$17,0)),0)</f>
        <v>0</v>
      </c>
      <c r="IFB8" s="878">
        <f>IFERROR(INDEX('РП (ЛК 2.0)'!$E$26:$O$26,1,MATCH('Основной лист'!IFB$7,'РП (ЛК 2.0)'!$E$17:$O$17,0)),0)</f>
        <v>0</v>
      </c>
      <c r="IFC8" s="878">
        <f>IFERROR(INDEX('РП (ЛК 2.0)'!$E$26:$O$26,1,MATCH('Основной лист'!IFC$7,'РП (ЛК 2.0)'!$E$17:$O$17,0)),0)</f>
        <v>0</v>
      </c>
      <c r="IFD8" s="878">
        <f>IFERROR(INDEX('РП (ЛК 2.0)'!$E$26:$O$26,1,MATCH('Основной лист'!IFD$7,'РП (ЛК 2.0)'!$E$17:$O$17,0)),0)</f>
        <v>0</v>
      </c>
      <c r="IFE8" s="878">
        <f>IFERROR(INDEX('РП (ЛК 2.0)'!$E$26:$O$26,1,MATCH('Основной лист'!IFE$7,'РП (ЛК 2.0)'!$E$17:$O$17,0)),0)</f>
        <v>0</v>
      </c>
      <c r="IFF8" s="878">
        <f>IFERROR(INDEX('РП (ЛК 2.0)'!$E$26:$O$26,1,MATCH('Основной лист'!IFF$7,'РП (ЛК 2.0)'!$E$17:$O$17,0)),0)</f>
        <v>0</v>
      </c>
      <c r="IFG8" s="878">
        <f>IFERROR(INDEX('РП (ЛК 2.0)'!$E$26:$O$26,1,MATCH('Основной лист'!IFG$7,'РП (ЛК 2.0)'!$E$17:$O$17,0)),0)</f>
        <v>0</v>
      </c>
      <c r="IFH8" s="878">
        <f>IFERROR(INDEX('РП (ЛК 2.0)'!$E$26:$O$26,1,MATCH('Основной лист'!IFH$7,'РП (ЛК 2.0)'!$E$17:$O$17,0)),0)</f>
        <v>0</v>
      </c>
      <c r="IFI8" s="878">
        <f>IFERROR(INDEX('РП (ЛК 2.0)'!$E$26:$O$26,1,MATCH('Основной лист'!IFI$7,'РП (ЛК 2.0)'!$E$17:$O$17,0)),0)</f>
        <v>0</v>
      </c>
      <c r="IFJ8" s="878">
        <f>IFERROR(INDEX('РП (ЛК 2.0)'!$E$26:$O$26,1,MATCH('Основной лист'!IFJ$7,'РП (ЛК 2.0)'!$E$17:$O$17,0)),0)</f>
        <v>0</v>
      </c>
      <c r="IFK8" s="878">
        <f>IFERROR(INDEX('РП (ЛК 2.0)'!$E$26:$O$26,1,MATCH('Основной лист'!IFK$7,'РП (ЛК 2.0)'!$E$17:$O$17,0)),0)</f>
        <v>0</v>
      </c>
      <c r="IFL8" s="878">
        <f>IFERROR(INDEX('РП (ЛК 2.0)'!$E$26:$O$26,1,MATCH('Основной лист'!IFL$7,'РП (ЛК 2.0)'!$E$17:$O$17,0)),0)</f>
        <v>0</v>
      </c>
      <c r="IFM8" s="878">
        <f>IFERROR(INDEX('РП (ЛК 2.0)'!$E$26:$O$26,1,MATCH('Основной лист'!IFM$7,'РП (ЛК 2.0)'!$E$17:$O$17,0)),0)</f>
        <v>0</v>
      </c>
      <c r="IFN8" s="878">
        <f>IFERROR(INDEX('РП (ЛК 2.0)'!$E$26:$O$26,1,MATCH('Основной лист'!IFN$7,'РП (ЛК 2.0)'!$E$17:$O$17,0)),0)</f>
        <v>0</v>
      </c>
      <c r="IFO8" s="878">
        <f>IFERROR(INDEX('РП (ЛК 2.0)'!$E$26:$O$26,1,MATCH('Основной лист'!IFO$7,'РП (ЛК 2.0)'!$E$17:$O$17,0)),0)</f>
        <v>0</v>
      </c>
      <c r="IFP8" s="878">
        <f>IFERROR(INDEX('РП (ЛК 2.0)'!$E$26:$O$26,1,MATCH('Основной лист'!IFP$7,'РП (ЛК 2.0)'!$E$17:$O$17,0)),0)</f>
        <v>0</v>
      </c>
      <c r="IFQ8" s="878">
        <f>IFERROR(INDEX('РП (ЛК 2.0)'!$E$26:$O$26,1,MATCH('Основной лист'!IFQ$7,'РП (ЛК 2.0)'!$E$17:$O$17,0)),0)</f>
        <v>0</v>
      </c>
      <c r="IFR8" s="878">
        <f>IFERROR(INDEX('РП (ЛК 2.0)'!$E$26:$O$26,1,MATCH('Основной лист'!IFR$7,'РП (ЛК 2.0)'!$E$17:$O$17,0)),0)</f>
        <v>0</v>
      </c>
      <c r="IFS8" s="878">
        <f>IFERROR(INDEX('РП (ЛК 2.0)'!$E$26:$O$26,1,MATCH('Основной лист'!IFS$7,'РП (ЛК 2.0)'!$E$17:$O$17,0)),0)</f>
        <v>0</v>
      </c>
      <c r="IFT8" s="878">
        <f>IFERROR(INDEX('РП (ЛК 2.0)'!$E$26:$O$26,1,MATCH('Основной лист'!IFT$7,'РП (ЛК 2.0)'!$E$17:$O$17,0)),0)</f>
        <v>0</v>
      </c>
      <c r="IFU8" s="878">
        <f>IFERROR(INDEX('РП (ЛК 2.0)'!$E$26:$O$26,1,MATCH('Основной лист'!IFU$7,'РП (ЛК 2.0)'!$E$17:$O$17,0)),0)</f>
        <v>0</v>
      </c>
      <c r="IFV8" s="878">
        <f>IFERROR(INDEX('РП (ЛК 2.0)'!$E$26:$O$26,1,MATCH('Основной лист'!IFV$7,'РП (ЛК 2.0)'!$E$17:$O$17,0)),0)</f>
        <v>0</v>
      </c>
      <c r="IFW8" s="878">
        <f>IFERROR(INDEX('РП (ЛК 2.0)'!$E$26:$O$26,1,MATCH('Основной лист'!IFW$7,'РП (ЛК 2.0)'!$E$17:$O$17,0)),0)</f>
        <v>0</v>
      </c>
      <c r="IFX8" s="878">
        <f>IFERROR(INDEX('РП (ЛК 2.0)'!$E$26:$O$26,1,MATCH('Основной лист'!IFX$7,'РП (ЛК 2.0)'!$E$17:$O$17,0)),0)</f>
        <v>0</v>
      </c>
      <c r="IFY8" s="878">
        <f>IFERROR(INDEX('РП (ЛК 2.0)'!$E$26:$O$26,1,MATCH('Основной лист'!IFY$7,'РП (ЛК 2.0)'!$E$17:$O$17,0)),0)</f>
        <v>0</v>
      </c>
      <c r="IFZ8" s="878">
        <f>IFERROR(INDEX('РП (ЛК 2.0)'!$E$26:$O$26,1,MATCH('Основной лист'!IFZ$7,'РП (ЛК 2.0)'!$E$17:$O$17,0)),0)</f>
        <v>0</v>
      </c>
      <c r="IGA8" s="878">
        <f>IFERROR(INDEX('РП (ЛК 2.0)'!$E$26:$O$26,1,MATCH('Основной лист'!IGA$7,'РП (ЛК 2.0)'!$E$17:$O$17,0)),0)</f>
        <v>0</v>
      </c>
      <c r="IGB8" s="878">
        <f>IFERROR(INDEX('РП (ЛК 2.0)'!$E$26:$O$26,1,MATCH('Основной лист'!IGB$7,'РП (ЛК 2.0)'!$E$17:$O$17,0)),0)</f>
        <v>0</v>
      </c>
      <c r="IGC8" s="878">
        <f>IFERROR(INDEX('РП (ЛК 2.0)'!$E$26:$O$26,1,MATCH('Основной лист'!IGC$7,'РП (ЛК 2.0)'!$E$17:$O$17,0)),0)</f>
        <v>0</v>
      </c>
      <c r="IGD8" s="878">
        <f>IFERROR(INDEX('РП (ЛК 2.0)'!$E$26:$O$26,1,MATCH('Основной лист'!IGD$7,'РП (ЛК 2.0)'!$E$17:$O$17,0)),0)</f>
        <v>0</v>
      </c>
      <c r="IGE8" s="878">
        <f>IFERROR(INDEX('РП (ЛК 2.0)'!$E$26:$O$26,1,MATCH('Основной лист'!IGE$7,'РП (ЛК 2.0)'!$E$17:$O$17,0)),0)</f>
        <v>0</v>
      </c>
      <c r="IGF8" s="878">
        <f>IFERROR(INDEX('РП (ЛК 2.0)'!$E$26:$O$26,1,MATCH('Основной лист'!IGF$7,'РП (ЛК 2.0)'!$E$17:$O$17,0)),0)</f>
        <v>0</v>
      </c>
      <c r="IGG8" s="878">
        <f>IFERROR(INDEX('РП (ЛК 2.0)'!$E$26:$O$26,1,MATCH('Основной лист'!IGG$7,'РП (ЛК 2.0)'!$E$17:$O$17,0)),0)</f>
        <v>0</v>
      </c>
      <c r="IGH8" s="878">
        <f>IFERROR(INDEX('РП (ЛК 2.0)'!$E$26:$O$26,1,MATCH('Основной лист'!IGH$7,'РП (ЛК 2.0)'!$E$17:$O$17,0)),0)</f>
        <v>0</v>
      </c>
      <c r="IGI8" s="878">
        <f>IFERROR(INDEX('РП (ЛК 2.0)'!$E$26:$O$26,1,MATCH('Основной лист'!IGI$7,'РП (ЛК 2.0)'!$E$17:$O$17,0)),0)</f>
        <v>0</v>
      </c>
      <c r="IGJ8" s="878">
        <f>IFERROR(INDEX('РП (ЛК 2.0)'!$E$26:$O$26,1,MATCH('Основной лист'!IGJ$7,'РП (ЛК 2.0)'!$E$17:$O$17,0)),0)</f>
        <v>0</v>
      </c>
      <c r="IGK8" s="878">
        <f>IFERROR(INDEX('РП (ЛК 2.0)'!$E$26:$O$26,1,MATCH('Основной лист'!IGK$7,'РП (ЛК 2.0)'!$E$17:$O$17,0)),0)</f>
        <v>0</v>
      </c>
      <c r="IGL8" s="878">
        <f>IFERROR(INDEX('РП (ЛК 2.0)'!$E$26:$O$26,1,MATCH('Основной лист'!IGL$7,'РП (ЛК 2.0)'!$E$17:$O$17,0)),0)</f>
        <v>0</v>
      </c>
      <c r="IGM8" s="878">
        <f>IFERROR(INDEX('РП (ЛК 2.0)'!$E$26:$O$26,1,MATCH('Основной лист'!IGM$7,'РП (ЛК 2.0)'!$E$17:$O$17,0)),0)</f>
        <v>0</v>
      </c>
      <c r="IGN8" s="878">
        <f>IFERROR(INDEX('РП (ЛК 2.0)'!$E$26:$O$26,1,MATCH('Основной лист'!IGN$7,'РП (ЛК 2.0)'!$E$17:$O$17,0)),0)</f>
        <v>0</v>
      </c>
      <c r="IGO8" s="878">
        <f>IFERROR(INDEX('РП (ЛК 2.0)'!$E$26:$O$26,1,MATCH('Основной лист'!IGO$7,'РП (ЛК 2.0)'!$E$17:$O$17,0)),0)</f>
        <v>0</v>
      </c>
      <c r="IGP8" s="878">
        <f>IFERROR(INDEX('РП (ЛК 2.0)'!$E$26:$O$26,1,MATCH('Основной лист'!IGP$7,'РП (ЛК 2.0)'!$E$17:$O$17,0)),0)</f>
        <v>0</v>
      </c>
      <c r="IGQ8" s="878">
        <f>IFERROR(INDEX('РП (ЛК 2.0)'!$E$26:$O$26,1,MATCH('Основной лист'!IGQ$7,'РП (ЛК 2.0)'!$E$17:$O$17,0)),0)</f>
        <v>0</v>
      </c>
      <c r="IGR8" s="878">
        <f>IFERROR(INDEX('РП (ЛК 2.0)'!$E$26:$O$26,1,MATCH('Основной лист'!IGR$7,'РП (ЛК 2.0)'!$E$17:$O$17,0)),0)</f>
        <v>0</v>
      </c>
      <c r="IGS8" s="878">
        <f>IFERROR(INDEX('РП (ЛК 2.0)'!$E$26:$O$26,1,MATCH('Основной лист'!IGS$7,'РП (ЛК 2.0)'!$E$17:$O$17,0)),0)</f>
        <v>0</v>
      </c>
      <c r="IGT8" s="878">
        <f>IFERROR(INDEX('РП (ЛК 2.0)'!$E$26:$O$26,1,MATCH('Основной лист'!IGT$7,'РП (ЛК 2.0)'!$E$17:$O$17,0)),0)</f>
        <v>0</v>
      </c>
      <c r="IGU8" s="878">
        <f>IFERROR(INDEX('РП (ЛК 2.0)'!$E$26:$O$26,1,MATCH('Основной лист'!IGU$7,'РП (ЛК 2.0)'!$E$17:$O$17,0)),0)</f>
        <v>0</v>
      </c>
      <c r="IGV8" s="878">
        <f>IFERROR(INDEX('РП (ЛК 2.0)'!$E$26:$O$26,1,MATCH('Основной лист'!IGV$7,'РП (ЛК 2.0)'!$E$17:$O$17,0)),0)</f>
        <v>0</v>
      </c>
      <c r="IGW8" s="878">
        <f>IFERROR(INDEX('РП (ЛК 2.0)'!$E$26:$O$26,1,MATCH('Основной лист'!IGW$7,'РП (ЛК 2.0)'!$E$17:$O$17,0)),0)</f>
        <v>0</v>
      </c>
      <c r="IGX8" s="878">
        <f>IFERROR(INDEX('РП (ЛК 2.0)'!$E$26:$O$26,1,MATCH('Основной лист'!IGX$7,'РП (ЛК 2.0)'!$E$17:$O$17,0)),0)</f>
        <v>0</v>
      </c>
      <c r="IGY8" s="878">
        <f>IFERROR(INDEX('РП (ЛК 2.0)'!$E$26:$O$26,1,MATCH('Основной лист'!IGY$7,'РП (ЛК 2.0)'!$E$17:$O$17,0)),0)</f>
        <v>0</v>
      </c>
      <c r="IGZ8" s="878">
        <f>IFERROR(INDEX('РП (ЛК 2.0)'!$E$26:$O$26,1,MATCH('Основной лист'!IGZ$7,'РП (ЛК 2.0)'!$E$17:$O$17,0)),0)</f>
        <v>0</v>
      </c>
      <c r="IHA8" s="878">
        <f>IFERROR(INDEX('РП (ЛК 2.0)'!$E$26:$O$26,1,MATCH('Основной лист'!IHA$7,'РП (ЛК 2.0)'!$E$17:$O$17,0)),0)</f>
        <v>0</v>
      </c>
      <c r="IHB8" s="878">
        <f>IFERROR(INDEX('РП (ЛК 2.0)'!$E$26:$O$26,1,MATCH('Основной лист'!IHB$7,'РП (ЛК 2.0)'!$E$17:$O$17,0)),0)</f>
        <v>0</v>
      </c>
      <c r="IHC8" s="878">
        <f>IFERROR(INDEX('РП (ЛК 2.0)'!$E$26:$O$26,1,MATCH('Основной лист'!IHC$7,'РП (ЛК 2.0)'!$E$17:$O$17,0)),0)</f>
        <v>0</v>
      </c>
      <c r="IHD8" s="878">
        <f>IFERROR(INDEX('РП (ЛК 2.0)'!$E$26:$O$26,1,MATCH('Основной лист'!IHD$7,'РП (ЛК 2.0)'!$E$17:$O$17,0)),0)</f>
        <v>0</v>
      </c>
      <c r="IHE8" s="878">
        <f>IFERROR(INDEX('РП (ЛК 2.0)'!$E$26:$O$26,1,MATCH('Основной лист'!IHE$7,'РП (ЛК 2.0)'!$E$17:$O$17,0)),0)</f>
        <v>0</v>
      </c>
      <c r="IHF8" s="878">
        <f>IFERROR(INDEX('РП (ЛК 2.0)'!$E$26:$O$26,1,MATCH('Основной лист'!IHF$7,'РП (ЛК 2.0)'!$E$17:$O$17,0)),0)</f>
        <v>0</v>
      </c>
      <c r="IHG8" s="878">
        <f>IFERROR(INDEX('РП (ЛК 2.0)'!$E$26:$O$26,1,MATCH('Основной лист'!IHG$7,'РП (ЛК 2.0)'!$E$17:$O$17,0)),0)</f>
        <v>0</v>
      </c>
      <c r="IHH8" s="878">
        <f>IFERROR(INDEX('РП (ЛК 2.0)'!$E$26:$O$26,1,MATCH('Основной лист'!IHH$7,'РП (ЛК 2.0)'!$E$17:$O$17,0)),0)</f>
        <v>0</v>
      </c>
      <c r="IHI8" s="878">
        <f>IFERROR(INDEX('РП (ЛК 2.0)'!$E$26:$O$26,1,MATCH('Основной лист'!IHI$7,'РП (ЛК 2.0)'!$E$17:$O$17,0)),0)</f>
        <v>0</v>
      </c>
      <c r="IHJ8" s="878">
        <f>IFERROR(INDEX('РП (ЛК 2.0)'!$E$26:$O$26,1,MATCH('Основной лист'!IHJ$7,'РП (ЛК 2.0)'!$E$17:$O$17,0)),0)</f>
        <v>0</v>
      </c>
      <c r="IHK8" s="878">
        <f>IFERROR(INDEX('РП (ЛК 2.0)'!$E$26:$O$26,1,MATCH('Основной лист'!IHK$7,'РП (ЛК 2.0)'!$E$17:$O$17,0)),0)</f>
        <v>0</v>
      </c>
      <c r="IHL8" s="878">
        <f>IFERROR(INDEX('РП (ЛК 2.0)'!$E$26:$O$26,1,MATCH('Основной лист'!IHL$7,'РП (ЛК 2.0)'!$E$17:$O$17,0)),0)</f>
        <v>0</v>
      </c>
      <c r="IHM8" s="878">
        <f>IFERROR(INDEX('РП (ЛК 2.0)'!$E$26:$O$26,1,MATCH('Основной лист'!IHM$7,'РП (ЛК 2.0)'!$E$17:$O$17,0)),0)</f>
        <v>0</v>
      </c>
      <c r="IHN8" s="878">
        <f>IFERROR(INDEX('РП (ЛК 2.0)'!$E$26:$O$26,1,MATCH('Основной лист'!IHN$7,'РП (ЛК 2.0)'!$E$17:$O$17,0)),0)</f>
        <v>0</v>
      </c>
      <c r="IHO8" s="878">
        <f>IFERROR(INDEX('РП (ЛК 2.0)'!$E$26:$O$26,1,MATCH('Основной лист'!IHO$7,'РП (ЛК 2.0)'!$E$17:$O$17,0)),0)</f>
        <v>0</v>
      </c>
      <c r="IHP8" s="878">
        <f>IFERROR(INDEX('РП (ЛК 2.0)'!$E$26:$O$26,1,MATCH('Основной лист'!IHP$7,'РП (ЛК 2.0)'!$E$17:$O$17,0)),0)</f>
        <v>0</v>
      </c>
      <c r="IHQ8" s="878">
        <f>IFERROR(INDEX('РП (ЛК 2.0)'!$E$26:$O$26,1,MATCH('Основной лист'!IHQ$7,'РП (ЛК 2.0)'!$E$17:$O$17,0)),0)</f>
        <v>0</v>
      </c>
      <c r="IHR8" s="878">
        <f>IFERROR(INDEX('РП (ЛК 2.0)'!$E$26:$O$26,1,MATCH('Основной лист'!IHR$7,'РП (ЛК 2.0)'!$E$17:$O$17,0)),0)</f>
        <v>0</v>
      </c>
      <c r="IHS8" s="878">
        <f>IFERROR(INDEX('РП (ЛК 2.0)'!$E$26:$O$26,1,MATCH('Основной лист'!IHS$7,'РП (ЛК 2.0)'!$E$17:$O$17,0)),0)</f>
        <v>0</v>
      </c>
      <c r="IHT8" s="878">
        <f>IFERROR(INDEX('РП (ЛК 2.0)'!$E$26:$O$26,1,MATCH('Основной лист'!IHT$7,'РП (ЛК 2.0)'!$E$17:$O$17,0)),0)</f>
        <v>0</v>
      </c>
      <c r="IHU8" s="878">
        <f>IFERROR(INDEX('РП (ЛК 2.0)'!$E$26:$O$26,1,MATCH('Основной лист'!IHU$7,'РП (ЛК 2.0)'!$E$17:$O$17,0)),0)</f>
        <v>0</v>
      </c>
      <c r="IHV8" s="878">
        <f>IFERROR(INDEX('РП (ЛК 2.0)'!$E$26:$O$26,1,MATCH('Основной лист'!IHV$7,'РП (ЛК 2.0)'!$E$17:$O$17,0)),0)</f>
        <v>0</v>
      </c>
      <c r="IHW8" s="878">
        <f>IFERROR(INDEX('РП (ЛК 2.0)'!$E$26:$O$26,1,MATCH('Основной лист'!IHW$7,'РП (ЛК 2.0)'!$E$17:$O$17,0)),0)</f>
        <v>0</v>
      </c>
      <c r="IHX8" s="878">
        <f>IFERROR(INDEX('РП (ЛК 2.0)'!$E$26:$O$26,1,MATCH('Основной лист'!IHX$7,'РП (ЛК 2.0)'!$E$17:$O$17,0)),0)</f>
        <v>0</v>
      </c>
      <c r="IHY8" s="878">
        <f>IFERROR(INDEX('РП (ЛК 2.0)'!$E$26:$O$26,1,MATCH('Основной лист'!IHY$7,'РП (ЛК 2.0)'!$E$17:$O$17,0)),0)</f>
        <v>0</v>
      </c>
      <c r="IHZ8" s="878">
        <f>IFERROR(INDEX('РП (ЛК 2.0)'!$E$26:$O$26,1,MATCH('Основной лист'!IHZ$7,'РП (ЛК 2.0)'!$E$17:$O$17,0)),0)</f>
        <v>0</v>
      </c>
      <c r="IIA8" s="878">
        <f>IFERROR(INDEX('РП (ЛК 2.0)'!$E$26:$O$26,1,MATCH('Основной лист'!IIA$7,'РП (ЛК 2.0)'!$E$17:$O$17,0)),0)</f>
        <v>0</v>
      </c>
      <c r="IIB8" s="878">
        <f>IFERROR(INDEX('РП (ЛК 2.0)'!$E$26:$O$26,1,MATCH('Основной лист'!IIB$7,'РП (ЛК 2.0)'!$E$17:$O$17,0)),0)</f>
        <v>0</v>
      </c>
      <c r="IIC8" s="878">
        <f>IFERROR(INDEX('РП (ЛК 2.0)'!$E$26:$O$26,1,MATCH('Основной лист'!IIC$7,'РП (ЛК 2.0)'!$E$17:$O$17,0)),0)</f>
        <v>0</v>
      </c>
      <c r="IID8" s="878">
        <f>IFERROR(INDEX('РП (ЛК 2.0)'!$E$26:$O$26,1,MATCH('Основной лист'!IID$7,'РП (ЛК 2.0)'!$E$17:$O$17,0)),0)</f>
        <v>0</v>
      </c>
      <c r="IIE8" s="878">
        <f>IFERROR(INDEX('РП (ЛК 2.0)'!$E$26:$O$26,1,MATCH('Основной лист'!IIE$7,'РП (ЛК 2.0)'!$E$17:$O$17,0)),0)</f>
        <v>0</v>
      </c>
      <c r="IIF8" s="878">
        <f>IFERROR(INDEX('РП (ЛК 2.0)'!$E$26:$O$26,1,MATCH('Основной лист'!IIF$7,'РП (ЛК 2.0)'!$E$17:$O$17,0)),0)</f>
        <v>0</v>
      </c>
      <c r="IIG8" s="878">
        <f>IFERROR(INDEX('РП (ЛК 2.0)'!$E$26:$O$26,1,MATCH('Основной лист'!IIG$7,'РП (ЛК 2.0)'!$E$17:$O$17,0)),0)</f>
        <v>0</v>
      </c>
      <c r="IIH8" s="878">
        <f>IFERROR(INDEX('РП (ЛК 2.0)'!$E$26:$O$26,1,MATCH('Основной лист'!IIH$7,'РП (ЛК 2.0)'!$E$17:$O$17,0)),0)</f>
        <v>0</v>
      </c>
      <c r="III8" s="878">
        <f>IFERROR(INDEX('РП (ЛК 2.0)'!$E$26:$O$26,1,MATCH('Основной лист'!III$7,'РП (ЛК 2.0)'!$E$17:$O$17,0)),0)</f>
        <v>0</v>
      </c>
      <c r="IIJ8" s="878">
        <f>IFERROR(INDEX('РП (ЛК 2.0)'!$E$26:$O$26,1,MATCH('Основной лист'!IIJ$7,'РП (ЛК 2.0)'!$E$17:$O$17,0)),0)</f>
        <v>0</v>
      </c>
      <c r="IIK8" s="878">
        <f>IFERROR(INDEX('РП (ЛК 2.0)'!$E$26:$O$26,1,MATCH('Основной лист'!IIK$7,'РП (ЛК 2.0)'!$E$17:$O$17,0)),0)</f>
        <v>0</v>
      </c>
      <c r="IIL8" s="878">
        <f>IFERROR(INDEX('РП (ЛК 2.0)'!$E$26:$O$26,1,MATCH('Основной лист'!IIL$7,'РП (ЛК 2.0)'!$E$17:$O$17,0)),0)</f>
        <v>0</v>
      </c>
      <c r="IIM8" s="878">
        <f>IFERROR(INDEX('РП (ЛК 2.0)'!$E$26:$O$26,1,MATCH('Основной лист'!IIM$7,'РП (ЛК 2.0)'!$E$17:$O$17,0)),0)</f>
        <v>0</v>
      </c>
      <c r="IIN8" s="878">
        <f>IFERROR(INDEX('РП (ЛК 2.0)'!$E$26:$O$26,1,MATCH('Основной лист'!IIN$7,'РП (ЛК 2.0)'!$E$17:$O$17,0)),0)</f>
        <v>0</v>
      </c>
      <c r="IIO8" s="878">
        <f>IFERROR(INDEX('РП (ЛК 2.0)'!$E$26:$O$26,1,MATCH('Основной лист'!IIO$7,'РП (ЛК 2.0)'!$E$17:$O$17,0)),0)</f>
        <v>0</v>
      </c>
      <c r="IIP8" s="878">
        <f>IFERROR(INDEX('РП (ЛК 2.0)'!$E$26:$O$26,1,MATCH('Основной лист'!IIP$7,'РП (ЛК 2.0)'!$E$17:$O$17,0)),0)</f>
        <v>0</v>
      </c>
      <c r="IIQ8" s="878">
        <f>IFERROR(INDEX('РП (ЛК 2.0)'!$E$26:$O$26,1,MATCH('Основной лист'!IIQ$7,'РП (ЛК 2.0)'!$E$17:$O$17,0)),0)</f>
        <v>0</v>
      </c>
      <c r="IIR8" s="878">
        <f>IFERROR(INDEX('РП (ЛК 2.0)'!$E$26:$O$26,1,MATCH('Основной лист'!IIR$7,'РП (ЛК 2.0)'!$E$17:$O$17,0)),0)</f>
        <v>0</v>
      </c>
      <c r="IIS8" s="878">
        <f>IFERROR(INDEX('РП (ЛК 2.0)'!$E$26:$O$26,1,MATCH('Основной лист'!IIS$7,'РП (ЛК 2.0)'!$E$17:$O$17,0)),0)</f>
        <v>0</v>
      </c>
      <c r="IIT8" s="878">
        <f>IFERROR(INDEX('РП (ЛК 2.0)'!$E$26:$O$26,1,MATCH('Основной лист'!IIT$7,'РП (ЛК 2.0)'!$E$17:$O$17,0)),0)</f>
        <v>0</v>
      </c>
      <c r="IIU8" s="878">
        <f>IFERROR(INDEX('РП (ЛК 2.0)'!$E$26:$O$26,1,MATCH('Основной лист'!IIU$7,'РП (ЛК 2.0)'!$E$17:$O$17,0)),0)</f>
        <v>0</v>
      </c>
      <c r="IIV8" s="878">
        <f>IFERROR(INDEX('РП (ЛК 2.0)'!$E$26:$O$26,1,MATCH('Основной лист'!IIV$7,'РП (ЛК 2.0)'!$E$17:$O$17,0)),0)</f>
        <v>0</v>
      </c>
      <c r="IIW8" s="878">
        <f>IFERROR(INDEX('РП (ЛК 2.0)'!$E$26:$O$26,1,MATCH('Основной лист'!IIW$7,'РП (ЛК 2.0)'!$E$17:$O$17,0)),0)</f>
        <v>0</v>
      </c>
      <c r="IIX8" s="878">
        <f>IFERROR(INDEX('РП (ЛК 2.0)'!$E$26:$O$26,1,MATCH('Основной лист'!IIX$7,'РП (ЛК 2.0)'!$E$17:$O$17,0)),0)</f>
        <v>0</v>
      </c>
      <c r="IIY8" s="878">
        <f>IFERROR(INDEX('РП (ЛК 2.0)'!$E$26:$O$26,1,MATCH('Основной лист'!IIY$7,'РП (ЛК 2.0)'!$E$17:$O$17,0)),0)</f>
        <v>0</v>
      </c>
      <c r="IIZ8" s="878">
        <f>IFERROR(INDEX('РП (ЛК 2.0)'!$E$26:$O$26,1,MATCH('Основной лист'!IIZ$7,'РП (ЛК 2.0)'!$E$17:$O$17,0)),0)</f>
        <v>0</v>
      </c>
      <c r="IJA8" s="878">
        <f>IFERROR(INDEX('РП (ЛК 2.0)'!$E$26:$O$26,1,MATCH('Основной лист'!IJA$7,'РП (ЛК 2.0)'!$E$17:$O$17,0)),0)</f>
        <v>0</v>
      </c>
      <c r="IJB8" s="878">
        <f>IFERROR(INDEX('РП (ЛК 2.0)'!$E$26:$O$26,1,MATCH('Основной лист'!IJB$7,'РП (ЛК 2.0)'!$E$17:$O$17,0)),0)</f>
        <v>0</v>
      </c>
      <c r="IJC8" s="878">
        <f>IFERROR(INDEX('РП (ЛК 2.0)'!$E$26:$O$26,1,MATCH('Основной лист'!IJC$7,'РП (ЛК 2.0)'!$E$17:$O$17,0)),0)</f>
        <v>0</v>
      </c>
      <c r="IJD8" s="878">
        <f>IFERROR(INDEX('РП (ЛК 2.0)'!$E$26:$O$26,1,MATCH('Основной лист'!IJD$7,'РП (ЛК 2.0)'!$E$17:$O$17,0)),0)</f>
        <v>0</v>
      </c>
      <c r="IJE8" s="878">
        <f>IFERROR(INDEX('РП (ЛК 2.0)'!$E$26:$O$26,1,MATCH('Основной лист'!IJE$7,'РП (ЛК 2.0)'!$E$17:$O$17,0)),0)</f>
        <v>0</v>
      </c>
      <c r="IJF8" s="878">
        <f>IFERROR(INDEX('РП (ЛК 2.0)'!$E$26:$O$26,1,MATCH('Основной лист'!IJF$7,'РП (ЛК 2.0)'!$E$17:$O$17,0)),0)</f>
        <v>0</v>
      </c>
      <c r="IJG8" s="878">
        <f>IFERROR(INDEX('РП (ЛК 2.0)'!$E$26:$O$26,1,MATCH('Основной лист'!IJG$7,'РП (ЛК 2.0)'!$E$17:$O$17,0)),0)</f>
        <v>0</v>
      </c>
      <c r="IJH8" s="878">
        <f>IFERROR(INDEX('РП (ЛК 2.0)'!$E$26:$O$26,1,MATCH('Основной лист'!IJH$7,'РП (ЛК 2.0)'!$E$17:$O$17,0)),0)</f>
        <v>0</v>
      </c>
      <c r="IJI8" s="878">
        <f>IFERROR(INDEX('РП (ЛК 2.0)'!$E$26:$O$26,1,MATCH('Основной лист'!IJI$7,'РП (ЛК 2.0)'!$E$17:$O$17,0)),0)</f>
        <v>0</v>
      </c>
      <c r="IJJ8" s="878">
        <f>IFERROR(INDEX('РП (ЛК 2.0)'!$E$26:$O$26,1,MATCH('Основной лист'!IJJ$7,'РП (ЛК 2.0)'!$E$17:$O$17,0)),0)</f>
        <v>0</v>
      </c>
      <c r="IJK8" s="878">
        <f>IFERROR(INDEX('РП (ЛК 2.0)'!$E$26:$O$26,1,MATCH('Основной лист'!IJK$7,'РП (ЛК 2.0)'!$E$17:$O$17,0)),0)</f>
        <v>0</v>
      </c>
      <c r="IJL8" s="878">
        <f>IFERROR(INDEX('РП (ЛК 2.0)'!$E$26:$O$26,1,MATCH('Основной лист'!IJL$7,'РП (ЛК 2.0)'!$E$17:$O$17,0)),0)</f>
        <v>0</v>
      </c>
      <c r="IJM8" s="878">
        <f>IFERROR(INDEX('РП (ЛК 2.0)'!$E$26:$O$26,1,MATCH('Основной лист'!IJM$7,'РП (ЛК 2.0)'!$E$17:$O$17,0)),0)</f>
        <v>0</v>
      </c>
      <c r="IJN8" s="878">
        <f>IFERROR(INDEX('РП (ЛК 2.0)'!$E$26:$O$26,1,MATCH('Основной лист'!IJN$7,'РП (ЛК 2.0)'!$E$17:$O$17,0)),0)</f>
        <v>0</v>
      </c>
      <c r="IJO8" s="878">
        <f>IFERROR(INDEX('РП (ЛК 2.0)'!$E$26:$O$26,1,MATCH('Основной лист'!IJO$7,'РП (ЛК 2.0)'!$E$17:$O$17,0)),0)</f>
        <v>0</v>
      </c>
      <c r="IJP8" s="878">
        <f>IFERROR(INDEX('РП (ЛК 2.0)'!$E$26:$O$26,1,MATCH('Основной лист'!IJP$7,'РП (ЛК 2.0)'!$E$17:$O$17,0)),0)</f>
        <v>0</v>
      </c>
      <c r="IJQ8" s="878">
        <f>IFERROR(INDEX('РП (ЛК 2.0)'!$E$26:$O$26,1,MATCH('Основной лист'!IJQ$7,'РП (ЛК 2.0)'!$E$17:$O$17,0)),0)</f>
        <v>0</v>
      </c>
      <c r="IJR8" s="878">
        <f>IFERROR(INDEX('РП (ЛК 2.0)'!$E$26:$O$26,1,MATCH('Основной лист'!IJR$7,'РП (ЛК 2.0)'!$E$17:$O$17,0)),0)</f>
        <v>0</v>
      </c>
      <c r="IJS8" s="878">
        <f>IFERROR(INDEX('РП (ЛК 2.0)'!$E$26:$O$26,1,MATCH('Основной лист'!IJS$7,'РП (ЛК 2.0)'!$E$17:$O$17,0)),0)</f>
        <v>0</v>
      </c>
      <c r="IJT8" s="878">
        <f>IFERROR(INDEX('РП (ЛК 2.0)'!$E$26:$O$26,1,MATCH('Основной лист'!IJT$7,'РП (ЛК 2.0)'!$E$17:$O$17,0)),0)</f>
        <v>0</v>
      </c>
      <c r="IJU8" s="878">
        <f>IFERROR(INDEX('РП (ЛК 2.0)'!$E$26:$O$26,1,MATCH('Основной лист'!IJU$7,'РП (ЛК 2.0)'!$E$17:$O$17,0)),0)</f>
        <v>0</v>
      </c>
      <c r="IJV8" s="878">
        <f>IFERROR(INDEX('РП (ЛК 2.0)'!$E$26:$O$26,1,MATCH('Основной лист'!IJV$7,'РП (ЛК 2.0)'!$E$17:$O$17,0)),0)</f>
        <v>0</v>
      </c>
      <c r="IJW8" s="878">
        <f>IFERROR(INDEX('РП (ЛК 2.0)'!$E$26:$O$26,1,MATCH('Основной лист'!IJW$7,'РП (ЛК 2.0)'!$E$17:$O$17,0)),0)</f>
        <v>0</v>
      </c>
      <c r="IJX8" s="878">
        <f>IFERROR(INDEX('РП (ЛК 2.0)'!$E$26:$O$26,1,MATCH('Основной лист'!IJX$7,'РП (ЛК 2.0)'!$E$17:$O$17,0)),0)</f>
        <v>0</v>
      </c>
      <c r="IJY8" s="878">
        <f>IFERROR(INDEX('РП (ЛК 2.0)'!$E$26:$O$26,1,MATCH('Основной лист'!IJY$7,'РП (ЛК 2.0)'!$E$17:$O$17,0)),0)</f>
        <v>0</v>
      </c>
      <c r="IJZ8" s="878">
        <f>IFERROR(INDEX('РП (ЛК 2.0)'!$E$26:$O$26,1,MATCH('Основной лист'!IJZ$7,'РП (ЛК 2.0)'!$E$17:$O$17,0)),0)</f>
        <v>0</v>
      </c>
      <c r="IKA8" s="878">
        <f>IFERROR(INDEX('РП (ЛК 2.0)'!$E$26:$O$26,1,MATCH('Основной лист'!IKA$7,'РП (ЛК 2.0)'!$E$17:$O$17,0)),0)</f>
        <v>0</v>
      </c>
      <c r="IKB8" s="878">
        <f>IFERROR(INDEX('РП (ЛК 2.0)'!$E$26:$O$26,1,MATCH('Основной лист'!IKB$7,'РП (ЛК 2.0)'!$E$17:$O$17,0)),0)</f>
        <v>0</v>
      </c>
      <c r="IKC8" s="878">
        <f>IFERROR(INDEX('РП (ЛК 2.0)'!$E$26:$O$26,1,MATCH('Основной лист'!IKC$7,'РП (ЛК 2.0)'!$E$17:$O$17,0)),0)</f>
        <v>0</v>
      </c>
      <c r="IKD8" s="878">
        <f>IFERROR(INDEX('РП (ЛК 2.0)'!$E$26:$O$26,1,MATCH('Основной лист'!IKD$7,'РП (ЛК 2.0)'!$E$17:$O$17,0)),0)</f>
        <v>0</v>
      </c>
      <c r="IKE8" s="878">
        <f>IFERROR(INDEX('РП (ЛК 2.0)'!$E$26:$O$26,1,MATCH('Основной лист'!IKE$7,'РП (ЛК 2.0)'!$E$17:$O$17,0)),0)</f>
        <v>0</v>
      </c>
      <c r="IKF8" s="878">
        <f>IFERROR(INDEX('РП (ЛК 2.0)'!$E$26:$O$26,1,MATCH('Основной лист'!IKF$7,'РП (ЛК 2.0)'!$E$17:$O$17,0)),0)</f>
        <v>0</v>
      </c>
      <c r="IKG8" s="878">
        <f>IFERROR(INDEX('РП (ЛК 2.0)'!$E$26:$O$26,1,MATCH('Основной лист'!IKG$7,'РП (ЛК 2.0)'!$E$17:$O$17,0)),0)</f>
        <v>0</v>
      </c>
      <c r="IKH8" s="878">
        <f>IFERROR(INDEX('РП (ЛК 2.0)'!$E$26:$O$26,1,MATCH('Основной лист'!IKH$7,'РП (ЛК 2.0)'!$E$17:$O$17,0)),0)</f>
        <v>0</v>
      </c>
      <c r="IKI8" s="878">
        <f>IFERROR(INDEX('РП (ЛК 2.0)'!$E$26:$O$26,1,MATCH('Основной лист'!IKI$7,'РП (ЛК 2.0)'!$E$17:$O$17,0)),0)</f>
        <v>0</v>
      </c>
      <c r="IKJ8" s="878">
        <f>IFERROR(INDEX('РП (ЛК 2.0)'!$E$26:$O$26,1,MATCH('Основной лист'!IKJ$7,'РП (ЛК 2.0)'!$E$17:$O$17,0)),0)</f>
        <v>0</v>
      </c>
      <c r="IKK8" s="878">
        <f>IFERROR(INDEX('РП (ЛК 2.0)'!$E$26:$O$26,1,MATCH('Основной лист'!IKK$7,'РП (ЛК 2.0)'!$E$17:$O$17,0)),0)</f>
        <v>0</v>
      </c>
      <c r="IKL8" s="878">
        <f>IFERROR(INDEX('РП (ЛК 2.0)'!$E$26:$O$26,1,MATCH('Основной лист'!IKL$7,'РП (ЛК 2.0)'!$E$17:$O$17,0)),0)</f>
        <v>0</v>
      </c>
      <c r="IKM8" s="878">
        <f>IFERROR(INDEX('РП (ЛК 2.0)'!$E$26:$O$26,1,MATCH('Основной лист'!IKM$7,'РП (ЛК 2.0)'!$E$17:$O$17,0)),0)</f>
        <v>0</v>
      </c>
      <c r="IKN8" s="878">
        <f>IFERROR(INDEX('РП (ЛК 2.0)'!$E$26:$O$26,1,MATCH('Основной лист'!IKN$7,'РП (ЛК 2.0)'!$E$17:$O$17,0)),0)</f>
        <v>0</v>
      </c>
      <c r="IKO8" s="878">
        <f>IFERROR(INDEX('РП (ЛК 2.0)'!$E$26:$O$26,1,MATCH('Основной лист'!IKO$7,'РП (ЛК 2.0)'!$E$17:$O$17,0)),0)</f>
        <v>0</v>
      </c>
      <c r="IKP8" s="878">
        <f>IFERROR(INDEX('РП (ЛК 2.0)'!$E$26:$O$26,1,MATCH('Основной лист'!IKP$7,'РП (ЛК 2.0)'!$E$17:$O$17,0)),0)</f>
        <v>0</v>
      </c>
      <c r="IKQ8" s="878">
        <f>IFERROR(INDEX('РП (ЛК 2.0)'!$E$26:$O$26,1,MATCH('Основной лист'!IKQ$7,'РП (ЛК 2.0)'!$E$17:$O$17,0)),0)</f>
        <v>0</v>
      </c>
      <c r="IKR8" s="878">
        <f>IFERROR(INDEX('РП (ЛК 2.0)'!$E$26:$O$26,1,MATCH('Основной лист'!IKR$7,'РП (ЛК 2.0)'!$E$17:$O$17,0)),0)</f>
        <v>0</v>
      </c>
      <c r="IKS8" s="878">
        <f>IFERROR(INDEX('РП (ЛК 2.0)'!$E$26:$O$26,1,MATCH('Основной лист'!IKS$7,'РП (ЛК 2.0)'!$E$17:$O$17,0)),0)</f>
        <v>0</v>
      </c>
      <c r="IKT8" s="878">
        <f>IFERROR(INDEX('РП (ЛК 2.0)'!$E$26:$O$26,1,MATCH('Основной лист'!IKT$7,'РП (ЛК 2.0)'!$E$17:$O$17,0)),0)</f>
        <v>0</v>
      </c>
      <c r="IKU8" s="878">
        <f>IFERROR(INDEX('РП (ЛК 2.0)'!$E$26:$O$26,1,MATCH('Основной лист'!IKU$7,'РП (ЛК 2.0)'!$E$17:$O$17,0)),0)</f>
        <v>0</v>
      </c>
      <c r="IKV8" s="878">
        <f>IFERROR(INDEX('РП (ЛК 2.0)'!$E$26:$O$26,1,MATCH('Основной лист'!IKV$7,'РП (ЛК 2.0)'!$E$17:$O$17,0)),0)</f>
        <v>0</v>
      </c>
      <c r="IKW8" s="878">
        <f>IFERROR(INDEX('РП (ЛК 2.0)'!$E$26:$O$26,1,MATCH('Основной лист'!IKW$7,'РП (ЛК 2.0)'!$E$17:$O$17,0)),0)</f>
        <v>0</v>
      </c>
      <c r="IKX8" s="878">
        <f>IFERROR(INDEX('РП (ЛК 2.0)'!$E$26:$O$26,1,MATCH('Основной лист'!IKX$7,'РП (ЛК 2.0)'!$E$17:$O$17,0)),0)</f>
        <v>0</v>
      </c>
      <c r="IKY8" s="878">
        <f>IFERROR(INDEX('РП (ЛК 2.0)'!$E$26:$O$26,1,MATCH('Основной лист'!IKY$7,'РП (ЛК 2.0)'!$E$17:$O$17,0)),0)</f>
        <v>0</v>
      </c>
      <c r="IKZ8" s="878">
        <f>IFERROR(INDEX('РП (ЛК 2.0)'!$E$26:$O$26,1,MATCH('Основной лист'!IKZ$7,'РП (ЛК 2.0)'!$E$17:$O$17,0)),0)</f>
        <v>0</v>
      </c>
      <c r="ILA8" s="878">
        <f>IFERROR(INDEX('РП (ЛК 2.0)'!$E$26:$O$26,1,MATCH('Основной лист'!ILA$7,'РП (ЛК 2.0)'!$E$17:$O$17,0)),0)</f>
        <v>0</v>
      </c>
      <c r="ILB8" s="878">
        <f>IFERROR(INDEX('РП (ЛК 2.0)'!$E$26:$O$26,1,MATCH('Основной лист'!ILB$7,'РП (ЛК 2.0)'!$E$17:$O$17,0)),0)</f>
        <v>0</v>
      </c>
      <c r="ILC8" s="878">
        <f>IFERROR(INDEX('РП (ЛК 2.0)'!$E$26:$O$26,1,MATCH('Основной лист'!ILC$7,'РП (ЛК 2.0)'!$E$17:$O$17,0)),0)</f>
        <v>0</v>
      </c>
      <c r="ILD8" s="878">
        <f>IFERROR(INDEX('РП (ЛК 2.0)'!$E$26:$O$26,1,MATCH('Основной лист'!ILD$7,'РП (ЛК 2.0)'!$E$17:$O$17,0)),0)</f>
        <v>0</v>
      </c>
      <c r="ILE8" s="878">
        <f>IFERROR(INDEX('РП (ЛК 2.0)'!$E$26:$O$26,1,MATCH('Основной лист'!ILE$7,'РП (ЛК 2.0)'!$E$17:$O$17,0)),0)</f>
        <v>0</v>
      </c>
      <c r="ILF8" s="878">
        <f>IFERROR(INDEX('РП (ЛК 2.0)'!$E$26:$O$26,1,MATCH('Основной лист'!ILF$7,'РП (ЛК 2.0)'!$E$17:$O$17,0)),0)</f>
        <v>0</v>
      </c>
      <c r="ILG8" s="878">
        <f>IFERROR(INDEX('РП (ЛК 2.0)'!$E$26:$O$26,1,MATCH('Основной лист'!ILG$7,'РП (ЛК 2.0)'!$E$17:$O$17,0)),0)</f>
        <v>0</v>
      </c>
      <c r="ILH8" s="878">
        <f>IFERROR(INDEX('РП (ЛК 2.0)'!$E$26:$O$26,1,MATCH('Основной лист'!ILH$7,'РП (ЛК 2.0)'!$E$17:$O$17,0)),0)</f>
        <v>0</v>
      </c>
      <c r="ILI8" s="878">
        <f>IFERROR(INDEX('РП (ЛК 2.0)'!$E$26:$O$26,1,MATCH('Основной лист'!ILI$7,'РП (ЛК 2.0)'!$E$17:$O$17,0)),0)</f>
        <v>0</v>
      </c>
      <c r="ILJ8" s="878">
        <f>IFERROR(INDEX('РП (ЛК 2.0)'!$E$26:$O$26,1,MATCH('Основной лист'!ILJ$7,'РП (ЛК 2.0)'!$E$17:$O$17,0)),0)</f>
        <v>0</v>
      </c>
      <c r="ILK8" s="878">
        <f>IFERROR(INDEX('РП (ЛК 2.0)'!$E$26:$O$26,1,MATCH('Основной лист'!ILK$7,'РП (ЛК 2.0)'!$E$17:$O$17,0)),0)</f>
        <v>0</v>
      </c>
      <c r="ILL8" s="878">
        <f>IFERROR(INDEX('РП (ЛК 2.0)'!$E$26:$O$26,1,MATCH('Основной лист'!ILL$7,'РП (ЛК 2.0)'!$E$17:$O$17,0)),0)</f>
        <v>0</v>
      </c>
      <c r="ILM8" s="878">
        <f>IFERROR(INDEX('РП (ЛК 2.0)'!$E$26:$O$26,1,MATCH('Основной лист'!ILM$7,'РП (ЛК 2.0)'!$E$17:$O$17,0)),0)</f>
        <v>0</v>
      </c>
      <c r="ILN8" s="878">
        <f>IFERROR(INDEX('РП (ЛК 2.0)'!$E$26:$O$26,1,MATCH('Основной лист'!ILN$7,'РП (ЛК 2.0)'!$E$17:$O$17,0)),0)</f>
        <v>0</v>
      </c>
      <c r="ILO8" s="878">
        <f>IFERROR(INDEX('РП (ЛК 2.0)'!$E$26:$O$26,1,MATCH('Основной лист'!ILO$7,'РП (ЛК 2.0)'!$E$17:$O$17,0)),0)</f>
        <v>0</v>
      </c>
      <c r="ILP8" s="878">
        <f>IFERROR(INDEX('РП (ЛК 2.0)'!$E$26:$O$26,1,MATCH('Основной лист'!ILP$7,'РП (ЛК 2.0)'!$E$17:$O$17,0)),0)</f>
        <v>0</v>
      </c>
      <c r="ILQ8" s="878">
        <f>IFERROR(INDEX('РП (ЛК 2.0)'!$E$26:$O$26,1,MATCH('Основной лист'!ILQ$7,'РП (ЛК 2.0)'!$E$17:$O$17,0)),0)</f>
        <v>0</v>
      </c>
      <c r="ILR8" s="878">
        <f>IFERROR(INDEX('РП (ЛК 2.0)'!$E$26:$O$26,1,MATCH('Основной лист'!ILR$7,'РП (ЛК 2.0)'!$E$17:$O$17,0)),0)</f>
        <v>0</v>
      </c>
      <c r="ILS8" s="878">
        <f>IFERROR(INDEX('РП (ЛК 2.0)'!$E$26:$O$26,1,MATCH('Основной лист'!ILS$7,'РП (ЛК 2.0)'!$E$17:$O$17,0)),0)</f>
        <v>0</v>
      </c>
      <c r="ILT8" s="878">
        <f>IFERROR(INDEX('РП (ЛК 2.0)'!$E$26:$O$26,1,MATCH('Основной лист'!ILT$7,'РП (ЛК 2.0)'!$E$17:$O$17,0)),0)</f>
        <v>0</v>
      </c>
      <c r="ILU8" s="878">
        <f>IFERROR(INDEX('РП (ЛК 2.0)'!$E$26:$O$26,1,MATCH('Основной лист'!ILU$7,'РП (ЛК 2.0)'!$E$17:$O$17,0)),0)</f>
        <v>0</v>
      </c>
      <c r="ILV8" s="878">
        <f>IFERROR(INDEX('РП (ЛК 2.0)'!$E$26:$O$26,1,MATCH('Основной лист'!ILV$7,'РП (ЛК 2.0)'!$E$17:$O$17,0)),0)</f>
        <v>0</v>
      </c>
      <c r="ILW8" s="878">
        <f>IFERROR(INDEX('РП (ЛК 2.0)'!$E$26:$O$26,1,MATCH('Основной лист'!ILW$7,'РП (ЛК 2.0)'!$E$17:$O$17,0)),0)</f>
        <v>0</v>
      </c>
      <c r="ILX8" s="878">
        <f>IFERROR(INDEX('РП (ЛК 2.0)'!$E$26:$O$26,1,MATCH('Основной лист'!ILX$7,'РП (ЛК 2.0)'!$E$17:$O$17,0)),0)</f>
        <v>0</v>
      </c>
      <c r="ILY8" s="878">
        <f>IFERROR(INDEX('РП (ЛК 2.0)'!$E$26:$O$26,1,MATCH('Основной лист'!ILY$7,'РП (ЛК 2.0)'!$E$17:$O$17,0)),0)</f>
        <v>0</v>
      </c>
      <c r="ILZ8" s="878">
        <f>IFERROR(INDEX('РП (ЛК 2.0)'!$E$26:$O$26,1,MATCH('Основной лист'!ILZ$7,'РП (ЛК 2.0)'!$E$17:$O$17,0)),0)</f>
        <v>0</v>
      </c>
      <c r="IMA8" s="878">
        <f>IFERROR(INDEX('РП (ЛК 2.0)'!$E$26:$O$26,1,MATCH('Основной лист'!IMA$7,'РП (ЛК 2.0)'!$E$17:$O$17,0)),0)</f>
        <v>0</v>
      </c>
      <c r="IMB8" s="878">
        <f>IFERROR(INDEX('РП (ЛК 2.0)'!$E$26:$O$26,1,MATCH('Основной лист'!IMB$7,'РП (ЛК 2.0)'!$E$17:$O$17,0)),0)</f>
        <v>0</v>
      </c>
      <c r="IMC8" s="878">
        <f>IFERROR(INDEX('РП (ЛК 2.0)'!$E$26:$O$26,1,MATCH('Основной лист'!IMC$7,'РП (ЛК 2.0)'!$E$17:$O$17,0)),0)</f>
        <v>0</v>
      </c>
      <c r="IMD8" s="878">
        <f>IFERROR(INDEX('РП (ЛК 2.0)'!$E$26:$O$26,1,MATCH('Основной лист'!IMD$7,'РП (ЛК 2.0)'!$E$17:$O$17,0)),0)</f>
        <v>0</v>
      </c>
      <c r="IME8" s="878">
        <f>IFERROR(INDEX('РП (ЛК 2.0)'!$E$26:$O$26,1,MATCH('Основной лист'!IME$7,'РП (ЛК 2.0)'!$E$17:$O$17,0)),0)</f>
        <v>0</v>
      </c>
      <c r="IMF8" s="878">
        <f>IFERROR(INDEX('РП (ЛК 2.0)'!$E$26:$O$26,1,MATCH('Основной лист'!IMF$7,'РП (ЛК 2.0)'!$E$17:$O$17,0)),0)</f>
        <v>0</v>
      </c>
      <c r="IMG8" s="878">
        <f>IFERROR(INDEX('РП (ЛК 2.0)'!$E$26:$O$26,1,MATCH('Основной лист'!IMG$7,'РП (ЛК 2.0)'!$E$17:$O$17,0)),0)</f>
        <v>0</v>
      </c>
      <c r="IMH8" s="878">
        <f>IFERROR(INDEX('РП (ЛК 2.0)'!$E$26:$O$26,1,MATCH('Основной лист'!IMH$7,'РП (ЛК 2.0)'!$E$17:$O$17,0)),0)</f>
        <v>0</v>
      </c>
      <c r="IMI8" s="878">
        <f>IFERROR(INDEX('РП (ЛК 2.0)'!$E$26:$O$26,1,MATCH('Основной лист'!IMI$7,'РП (ЛК 2.0)'!$E$17:$O$17,0)),0)</f>
        <v>0</v>
      </c>
      <c r="IMJ8" s="878">
        <f>IFERROR(INDEX('РП (ЛК 2.0)'!$E$26:$O$26,1,MATCH('Основной лист'!IMJ$7,'РП (ЛК 2.0)'!$E$17:$O$17,0)),0)</f>
        <v>0</v>
      </c>
      <c r="IMK8" s="878">
        <f>IFERROR(INDEX('РП (ЛК 2.0)'!$E$26:$O$26,1,MATCH('Основной лист'!IMK$7,'РП (ЛК 2.0)'!$E$17:$O$17,0)),0)</f>
        <v>0</v>
      </c>
      <c r="IML8" s="878">
        <f>IFERROR(INDEX('РП (ЛК 2.0)'!$E$26:$O$26,1,MATCH('Основной лист'!IML$7,'РП (ЛК 2.0)'!$E$17:$O$17,0)),0)</f>
        <v>0</v>
      </c>
      <c r="IMM8" s="878">
        <f>IFERROR(INDEX('РП (ЛК 2.0)'!$E$26:$O$26,1,MATCH('Основной лист'!IMM$7,'РП (ЛК 2.0)'!$E$17:$O$17,0)),0)</f>
        <v>0</v>
      </c>
      <c r="IMN8" s="878">
        <f>IFERROR(INDEX('РП (ЛК 2.0)'!$E$26:$O$26,1,MATCH('Основной лист'!IMN$7,'РП (ЛК 2.0)'!$E$17:$O$17,0)),0)</f>
        <v>0</v>
      </c>
      <c r="IMO8" s="878">
        <f>IFERROR(INDEX('РП (ЛК 2.0)'!$E$26:$O$26,1,MATCH('Основной лист'!IMO$7,'РП (ЛК 2.0)'!$E$17:$O$17,0)),0)</f>
        <v>0</v>
      </c>
      <c r="IMP8" s="878">
        <f>IFERROR(INDEX('РП (ЛК 2.0)'!$E$26:$O$26,1,MATCH('Основной лист'!IMP$7,'РП (ЛК 2.0)'!$E$17:$O$17,0)),0)</f>
        <v>0</v>
      </c>
      <c r="IMQ8" s="878">
        <f>IFERROR(INDEX('РП (ЛК 2.0)'!$E$26:$O$26,1,MATCH('Основной лист'!IMQ$7,'РП (ЛК 2.0)'!$E$17:$O$17,0)),0)</f>
        <v>0</v>
      </c>
      <c r="IMR8" s="878">
        <f>IFERROR(INDEX('РП (ЛК 2.0)'!$E$26:$O$26,1,MATCH('Основной лист'!IMR$7,'РП (ЛК 2.0)'!$E$17:$O$17,0)),0)</f>
        <v>0</v>
      </c>
      <c r="IMS8" s="878">
        <f>IFERROR(INDEX('РП (ЛК 2.0)'!$E$26:$O$26,1,MATCH('Основной лист'!IMS$7,'РП (ЛК 2.0)'!$E$17:$O$17,0)),0)</f>
        <v>0</v>
      </c>
      <c r="IMT8" s="878">
        <f>IFERROR(INDEX('РП (ЛК 2.0)'!$E$26:$O$26,1,MATCH('Основной лист'!IMT$7,'РП (ЛК 2.0)'!$E$17:$O$17,0)),0)</f>
        <v>0</v>
      </c>
      <c r="IMU8" s="878">
        <f>IFERROR(INDEX('РП (ЛК 2.0)'!$E$26:$O$26,1,MATCH('Основной лист'!IMU$7,'РП (ЛК 2.0)'!$E$17:$O$17,0)),0)</f>
        <v>0</v>
      </c>
      <c r="IMV8" s="878">
        <f>IFERROR(INDEX('РП (ЛК 2.0)'!$E$26:$O$26,1,MATCH('Основной лист'!IMV$7,'РП (ЛК 2.0)'!$E$17:$O$17,0)),0)</f>
        <v>0</v>
      </c>
      <c r="IMW8" s="878">
        <f>IFERROR(INDEX('РП (ЛК 2.0)'!$E$26:$O$26,1,MATCH('Основной лист'!IMW$7,'РП (ЛК 2.0)'!$E$17:$O$17,0)),0)</f>
        <v>0</v>
      </c>
      <c r="IMX8" s="878">
        <f>IFERROR(INDEX('РП (ЛК 2.0)'!$E$26:$O$26,1,MATCH('Основной лист'!IMX$7,'РП (ЛК 2.0)'!$E$17:$O$17,0)),0)</f>
        <v>0</v>
      </c>
      <c r="IMY8" s="878">
        <f>IFERROR(INDEX('РП (ЛК 2.0)'!$E$26:$O$26,1,MATCH('Основной лист'!IMY$7,'РП (ЛК 2.0)'!$E$17:$O$17,0)),0)</f>
        <v>0</v>
      </c>
      <c r="IMZ8" s="878">
        <f>IFERROR(INDEX('РП (ЛК 2.0)'!$E$26:$O$26,1,MATCH('Основной лист'!IMZ$7,'РП (ЛК 2.0)'!$E$17:$O$17,0)),0)</f>
        <v>0</v>
      </c>
      <c r="INA8" s="878">
        <f>IFERROR(INDEX('РП (ЛК 2.0)'!$E$26:$O$26,1,MATCH('Основной лист'!INA$7,'РП (ЛК 2.0)'!$E$17:$O$17,0)),0)</f>
        <v>0</v>
      </c>
      <c r="INB8" s="878">
        <f>IFERROR(INDEX('РП (ЛК 2.0)'!$E$26:$O$26,1,MATCH('Основной лист'!INB$7,'РП (ЛК 2.0)'!$E$17:$O$17,0)),0)</f>
        <v>0</v>
      </c>
      <c r="INC8" s="878">
        <f>IFERROR(INDEX('РП (ЛК 2.0)'!$E$26:$O$26,1,MATCH('Основной лист'!INC$7,'РП (ЛК 2.0)'!$E$17:$O$17,0)),0)</f>
        <v>0</v>
      </c>
      <c r="IND8" s="878">
        <f>IFERROR(INDEX('РП (ЛК 2.0)'!$E$26:$O$26,1,MATCH('Основной лист'!IND$7,'РП (ЛК 2.0)'!$E$17:$O$17,0)),0)</f>
        <v>0</v>
      </c>
      <c r="INE8" s="878">
        <f>IFERROR(INDEX('РП (ЛК 2.0)'!$E$26:$O$26,1,MATCH('Основной лист'!INE$7,'РП (ЛК 2.0)'!$E$17:$O$17,0)),0)</f>
        <v>0</v>
      </c>
      <c r="INF8" s="878">
        <f>IFERROR(INDEX('РП (ЛК 2.0)'!$E$26:$O$26,1,MATCH('Основной лист'!INF$7,'РП (ЛК 2.0)'!$E$17:$O$17,0)),0)</f>
        <v>0</v>
      </c>
      <c r="ING8" s="878">
        <f>IFERROR(INDEX('РП (ЛК 2.0)'!$E$26:$O$26,1,MATCH('Основной лист'!ING$7,'РП (ЛК 2.0)'!$E$17:$O$17,0)),0)</f>
        <v>0</v>
      </c>
      <c r="INH8" s="878">
        <f>IFERROR(INDEX('РП (ЛК 2.0)'!$E$26:$O$26,1,MATCH('Основной лист'!INH$7,'РП (ЛК 2.0)'!$E$17:$O$17,0)),0)</f>
        <v>0</v>
      </c>
      <c r="INI8" s="878">
        <f>IFERROR(INDEX('РП (ЛК 2.0)'!$E$26:$O$26,1,MATCH('Основной лист'!INI$7,'РП (ЛК 2.0)'!$E$17:$O$17,0)),0)</f>
        <v>0</v>
      </c>
      <c r="INJ8" s="878">
        <f>IFERROR(INDEX('РП (ЛК 2.0)'!$E$26:$O$26,1,MATCH('Основной лист'!INJ$7,'РП (ЛК 2.0)'!$E$17:$O$17,0)),0)</f>
        <v>0</v>
      </c>
      <c r="INK8" s="878">
        <f>IFERROR(INDEX('РП (ЛК 2.0)'!$E$26:$O$26,1,MATCH('Основной лист'!INK$7,'РП (ЛК 2.0)'!$E$17:$O$17,0)),0)</f>
        <v>0</v>
      </c>
      <c r="INL8" s="878">
        <f>IFERROR(INDEX('РП (ЛК 2.0)'!$E$26:$O$26,1,MATCH('Основной лист'!INL$7,'РП (ЛК 2.0)'!$E$17:$O$17,0)),0)</f>
        <v>0</v>
      </c>
      <c r="INM8" s="878">
        <f>IFERROR(INDEX('РП (ЛК 2.0)'!$E$26:$O$26,1,MATCH('Основной лист'!INM$7,'РП (ЛК 2.0)'!$E$17:$O$17,0)),0)</f>
        <v>0</v>
      </c>
      <c r="INN8" s="878">
        <f>IFERROR(INDEX('РП (ЛК 2.0)'!$E$26:$O$26,1,MATCH('Основной лист'!INN$7,'РП (ЛК 2.0)'!$E$17:$O$17,0)),0)</f>
        <v>0</v>
      </c>
      <c r="INO8" s="878">
        <f>IFERROR(INDEX('РП (ЛК 2.0)'!$E$26:$O$26,1,MATCH('Основной лист'!INO$7,'РП (ЛК 2.0)'!$E$17:$O$17,0)),0)</f>
        <v>0</v>
      </c>
      <c r="INP8" s="878">
        <f>IFERROR(INDEX('РП (ЛК 2.0)'!$E$26:$O$26,1,MATCH('Основной лист'!INP$7,'РП (ЛК 2.0)'!$E$17:$O$17,0)),0)</f>
        <v>0</v>
      </c>
      <c r="INQ8" s="878">
        <f>IFERROR(INDEX('РП (ЛК 2.0)'!$E$26:$O$26,1,MATCH('Основной лист'!INQ$7,'РП (ЛК 2.0)'!$E$17:$O$17,0)),0)</f>
        <v>0</v>
      </c>
      <c r="INR8" s="878">
        <f>IFERROR(INDEX('РП (ЛК 2.0)'!$E$26:$O$26,1,MATCH('Основной лист'!INR$7,'РП (ЛК 2.0)'!$E$17:$O$17,0)),0)</f>
        <v>0</v>
      </c>
      <c r="INS8" s="878">
        <f>IFERROR(INDEX('РП (ЛК 2.0)'!$E$26:$O$26,1,MATCH('Основной лист'!INS$7,'РП (ЛК 2.0)'!$E$17:$O$17,0)),0)</f>
        <v>0</v>
      </c>
      <c r="INT8" s="878">
        <f>IFERROR(INDEX('РП (ЛК 2.0)'!$E$26:$O$26,1,MATCH('Основной лист'!INT$7,'РП (ЛК 2.0)'!$E$17:$O$17,0)),0)</f>
        <v>0</v>
      </c>
      <c r="INU8" s="878">
        <f>IFERROR(INDEX('РП (ЛК 2.0)'!$E$26:$O$26,1,MATCH('Основной лист'!INU$7,'РП (ЛК 2.0)'!$E$17:$O$17,0)),0)</f>
        <v>0</v>
      </c>
      <c r="INV8" s="878">
        <f>IFERROR(INDEX('РП (ЛК 2.0)'!$E$26:$O$26,1,MATCH('Основной лист'!INV$7,'РП (ЛК 2.0)'!$E$17:$O$17,0)),0)</f>
        <v>0</v>
      </c>
      <c r="INW8" s="878">
        <f>IFERROR(INDEX('РП (ЛК 2.0)'!$E$26:$O$26,1,MATCH('Основной лист'!INW$7,'РП (ЛК 2.0)'!$E$17:$O$17,0)),0)</f>
        <v>0</v>
      </c>
      <c r="INX8" s="878">
        <f>IFERROR(INDEX('РП (ЛК 2.0)'!$E$26:$O$26,1,MATCH('Основной лист'!INX$7,'РП (ЛК 2.0)'!$E$17:$O$17,0)),0)</f>
        <v>0</v>
      </c>
      <c r="INY8" s="878">
        <f>IFERROR(INDEX('РП (ЛК 2.0)'!$E$26:$O$26,1,MATCH('Основной лист'!INY$7,'РП (ЛК 2.0)'!$E$17:$O$17,0)),0)</f>
        <v>0</v>
      </c>
      <c r="INZ8" s="878">
        <f>IFERROR(INDEX('РП (ЛК 2.0)'!$E$26:$O$26,1,MATCH('Основной лист'!INZ$7,'РП (ЛК 2.0)'!$E$17:$O$17,0)),0)</f>
        <v>0</v>
      </c>
      <c r="IOA8" s="878">
        <f>IFERROR(INDEX('РП (ЛК 2.0)'!$E$26:$O$26,1,MATCH('Основной лист'!IOA$7,'РП (ЛК 2.0)'!$E$17:$O$17,0)),0)</f>
        <v>0</v>
      </c>
      <c r="IOB8" s="878">
        <f>IFERROR(INDEX('РП (ЛК 2.0)'!$E$26:$O$26,1,MATCH('Основной лист'!IOB$7,'РП (ЛК 2.0)'!$E$17:$O$17,0)),0)</f>
        <v>0</v>
      </c>
      <c r="IOC8" s="878">
        <f>IFERROR(INDEX('РП (ЛК 2.0)'!$E$26:$O$26,1,MATCH('Основной лист'!IOC$7,'РП (ЛК 2.0)'!$E$17:$O$17,0)),0)</f>
        <v>0</v>
      </c>
      <c r="IOD8" s="878">
        <f>IFERROR(INDEX('РП (ЛК 2.0)'!$E$26:$O$26,1,MATCH('Основной лист'!IOD$7,'РП (ЛК 2.0)'!$E$17:$O$17,0)),0)</f>
        <v>0</v>
      </c>
      <c r="IOE8" s="878">
        <f>IFERROR(INDEX('РП (ЛК 2.0)'!$E$26:$O$26,1,MATCH('Основной лист'!IOE$7,'РП (ЛК 2.0)'!$E$17:$O$17,0)),0)</f>
        <v>0</v>
      </c>
      <c r="IOF8" s="878">
        <f>IFERROR(INDEX('РП (ЛК 2.0)'!$E$26:$O$26,1,MATCH('Основной лист'!IOF$7,'РП (ЛК 2.0)'!$E$17:$O$17,0)),0)</f>
        <v>0</v>
      </c>
      <c r="IOG8" s="878">
        <f>IFERROR(INDEX('РП (ЛК 2.0)'!$E$26:$O$26,1,MATCH('Основной лист'!IOG$7,'РП (ЛК 2.0)'!$E$17:$O$17,0)),0)</f>
        <v>0</v>
      </c>
      <c r="IOH8" s="878">
        <f>IFERROR(INDEX('РП (ЛК 2.0)'!$E$26:$O$26,1,MATCH('Основной лист'!IOH$7,'РП (ЛК 2.0)'!$E$17:$O$17,0)),0)</f>
        <v>0</v>
      </c>
      <c r="IOI8" s="878">
        <f>IFERROR(INDEX('РП (ЛК 2.0)'!$E$26:$O$26,1,MATCH('Основной лист'!IOI$7,'РП (ЛК 2.0)'!$E$17:$O$17,0)),0)</f>
        <v>0</v>
      </c>
      <c r="IOJ8" s="878">
        <f>IFERROR(INDEX('РП (ЛК 2.0)'!$E$26:$O$26,1,MATCH('Основной лист'!IOJ$7,'РП (ЛК 2.0)'!$E$17:$O$17,0)),0)</f>
        <v>0</v>
      </c>
      <c r="IOK8" s="878">
        <f>IFERROR(INDEX('РП (ЛК 2.0)'!$E$26:$O$26,1,MATCH('Основной лист'!IOK$7,'РП (ЛК 2.0)'!$E$17:$O$17,0)),0)</f>
        <v>0</v>
      </c>
      <c r="IOL8" s="878">
        <f>IFERROR(INDEX('РП (ЛК 2.0)'!$E$26:$O$26,1,MATCH('Основной лист'!IOL$7,'РП (ЛК 2.0)'!$E$17:$O$17,0)),0)</f>
        <v>0</v>
      </c>
      <c r="IOM8" s="878">
        <f>IFERROR(INDEX('РП (ЛК 2.0)'!$E$26:$O$26,1,MATCH('Основной лист'!IOM$7,'РП (ЛК 2.0)'!$E$17:$O$17,0)),0)</f>
        <v>0</v>
      </c>
      <c r="ION8" s="878">
        <f>IFERROR(INDEX('РП (ЛК 2.0)'!$E$26:$O$26,1,MATCH('Основной лист'!ION$7,'РП (ЛК 2.0)'!$E$17:$O$17,0)),0)</f>
        <v>0</v>
      </c>
      <c r="IOO8" s="878">
        <f>IFERROR(INDEX('РП (ЛК 2.0)'!$E$26:$O$26,1,MATCH('Основной лист'!IOO$7,'РП (ЛК 2.0)'!$E$17:$O$17,0)),0)</f>
        <v>0</v>
      </c>
      <c r="IOP8" s="878">
        <f>IFERROR(INDEX('РП (ЛК 2.0)'!$E$26:$O$26,1,MATCH('Основной лист'!IOP$7,'РП (ЛК 2.0)'!$E$17:$O$17,0)),0)</f>
        <v>0</v>
      </c>
      <c r="IOQ8" s="878">
        <f>IFERROR(INDEX('РП (ЛК 2.0)'!$E$26:$O$26,1,MATCH('Основной лист'!IOQ$7,'РП (ЛК 2.0)'!$E$17:$O$17,0)),0)</f>
        <v>0</v>
      </c>
      <c r="IOR8" s="878">
        <f>IFERROR(INDEX('РП (ЛК 2.0)'!$E$26:$O$26,1,MATCH('Основной лист'!IOR$7,'РП (ЛК 2.0)'!$E$17:$O$17,0)),0)</f>
        <v>0</v>
      </c>
      <c r="IOS8" s="878">
        <f>IFERROR(INDEX('РП (ЛК 2.0)'!$E$26:$O$26,1,MATCH('Основной лист'!IOS$7,'РП (ЛК 2.0)'!$E$17:$O$17,0)),0)</f>
        <v>0</v>
      </c>
      <c r="IOT8" s="878">
        <f>IFERROR(INDEX('РП (ЛК 2.0)'!$E$26:$O$26,1,MATCH('Основной лист'!IOT$7,'РП (ЛК 2.0)'!$E$17:$O$17,0)),0)</f>
        <v>0</v>
      </c>
      <c r="IOU8" s="878">
        <f>IFERROR(INDEX('РП (ЛК 2.0)'!$E$26:$O$26,1,MATCH('Основной лист'!IOU$7,'РП (ЛК 2.0)'!$E$17:$O$17,0)),0)</f>
        <v>0</v>
      </c>
      <c r="IOV8" s="878">
        <f>IFERROR(INDEX('РП (ЛК 2.0)'!$E$26:$O$26,1,MATCH('Основной лист'!IOV$7,'РП (ЛК 2.0)'!$E$17:$O$17,0)),0)</f>
        <v>0</v>
      </c>
      <c r="IOW8" s="878">
        <f>IFERROR(INDEX('РП (ЛК 2.0)'!$E$26:$O$26,1,MATCH('Основной лист'!IOW$7,'РП (ЛК 2.0)'!$E$17:$O$17,0)),0)</f>
        <v>0</v>
      </c>
      <c r="IOX8" s="878">
        <f>IFERROR(INDEX('РП (ЛК 2.0)'!$E$26:$O$26,1,MATCH('Основной лист'!IOX$7,'РП (ЛК 2.0)'!$E$17:$O$17,0)),0)</f>
        <v>0</v>
      </c>
      <c r="IOY8" s="878">
        <f>IFERROR(INDEX('РП (ЛК 2.0)'!$E$26:$O$26,1,MATCH('Основной лист'!IOY$7,'РП (ЛК 2.0)'!$E$17:$O$17,0)),0)</f>
        <v>0</v>
      </c>
      <c r="IOZ8" s="878">
        <f>IFERROR(INDEX('РП (ЛК 2.0)'!$E$26:$O$26,1,MATCH('Основной лист'!IOZ$7,'РП (ЛК 2.0)'!$E$17:$O$17,0)),0)</f>
        <v>0</v>
      </c>
      <c r="IPA8" s="878">
        <f>IFERROR(INDEX('РП (ЛК 2.0)'!$E$26:$O$26,1,MATCH('Основной лист'!IPA$7,'РП (ЛК 2.0)'!$E$17:$O$17,0)),0)</f>
        <v>0</v>
      </c>
      <c r="IPB8" s="878">
        <f>IFERROR(INDEX('РП (ЛК 2.0)'!$E$26:$O$26,1,MATCH('Основной лист'!IPB$7,'РП (ЛК 2.0)'!$E$17:$O$17,0)),0)</f>
        <v>0</v>
      </c>
      <c r="IPC8" s="878">
        <f>IFERROR(INDEX('РП (ЛК 2.0)'!$E$26:$O$26,1,MATCH('Основной лист'!IPC$7,'РП (ЛК 2.0)'!$E$17:$O$17,0)),0)</f>
        <v>0</v>
      </c>
      <c r="IPD8" s="878">
        <f>IFERROR(INDEX('РП (ЛК 2.0)'!$E$26:$O$26,1,MATCH('Основной лист'!IPD$7,'РП (ЛК 2.0)'!$E$17:$O$17,0)),0)</f>
        <v>0</v>
      </c>
      <c r="IPE8" s="878">
        <f>IFERROR(INDEX('РП (ЛК 2.0)'!$E$26:$O$26,1,MATCH('Основной лист'!IPE$7,'РП (ЛК 2.0)'!$E$17:$O$17,0)),0)</f>
        <v>0</v>
      </c>
      <c r="IPF8" s="878">
        <f>IFERROR(INDEX('РП (ЛК 2.0)'!$E$26:$O$26,1,MATCH('Основной лист'!IPF$7,'РП (ЛК 2.0)'!$E$17:$O$17,0)),0)</f>
        <v>0</v>
      </c>
      <c r="IPG8" s="878">
        <f>IFERROR(INDEX('РП (ЛК 2.0)'!$E$26:$O$26,1,MATCH('Основной лист'!IPG$7,'РП (ЛК 2.0)'!$E$17:$O$17,0)),0)</f>
        <v>0</v>
      </c>
      <c r="IPH8" s="878">
        <f>IFERROR(INDEX('РП (ЛК 2.0)'!$E$26:$O$26,1,MATCH('Основной лист'!IPH$7,'РП (ЛК 2.0)'!$E$17:$O$17,0)),0)</f>
        <v>0</v>
      </c>
      <c r="IPI8" s="878">
        <f>IFERROR(INDEX('РП (ЛК 2.0)'!$E$26:$O$26,1,MATCH('Основной лист'!IPI$7,'РП (ЛК 2.0)'!$E$17:$O$17,0)),0)</f>
        <v>0</v>
      </c>
      <c r="IPJ8" s="878">
        <f>IFERROR(INDEX('РП (ЛК 2.0)'!$E$26:$O$26,1,MATCH('Основной лист'!IPJ$7,'РП (ЛК 2.0)'!$E$17:$O$17,0)),0)</f>
        <v>0</v>
      </c>
      <c r="IPK8" s="878">
        <f>IFERROR(INDEX('РП (ЛК 2.0)'!$E$26:$O$26,1,MATCH('Основной лист'!IPK$7,'РП (ЛК 2.0)'!$E$17:$O$17,0)),0)</f>
        <v>0</v>
      </c>
      <c r="IPL8" s="878">
        <f>IFERROR(INDEX('РП (ЛК 2.0)'!$E$26:$O$26,1,MATCH('Основной лист'!IPL$7,'РП (ЛК 2.0)'!$E$17:$O$17,0)),0)</f>
        <v>0</v>
      </c>
      <c r="IPM8" s="878">
        <f>IFERROR(INDEX('РП (ЛК 2.0)'!$E$26:$O$26,1,MATCH('Основной лист'!IPM$7,'РП (ЛК 2.0)'!$E$17:$O$17,0)),0)</f>
        <v>0</v>
      </c>
      <c r="IPN8" s="878">
        <f>IFERROR(INDEX('РП (ЛК 2.0)'!$E$26:$O$26,1,MATCH('Основной лист'!IPN$7,'РП (ЛК 2.0)'!$E$17:$O$17,0)),0)</f>
        <v>0</v>
      </c>
      <c r="IPO8" s="878">
        <f>IFERROR(INDEX('РП (ЛК 2.0)'!$E$26:$O$26,1,MATCH('Основной лист'!IPO$7,'РП (ЛК 2.0)'!$E$17:$O$17,0)),0)</f>
        <v>0</v>
      </c>
      <c r="IPP8" s="878">
        <f>IFERROR(INDEX('РП (ЛК 2.0)'!$E$26:$O$26,1,MATCH('Основной лист'!IPP$7,'РП (ЛК 2.0)'!$E$17:$O$17,0)),0)</f>
        <v>0</v>
      </c>
      <c r="IPQ8" s="878">
        <f>IFERROR(INDEX('РП (ЛК 2.0)'!$E$26:$O$26,1,MATCH('Основной лист'!IPQ$7,'РП (ЛК 2.0)'!$E$17:$O$17,0)),0)</f>
        <v>0</v>
      </c>
      <c r="IPR8" s="878">
        <f>IFERROR(INDEX('РП (ЛК 2.0)'!$E$26:$O$26,1,MATCH('Основной лист'!IPR$7,'РП (ЛК 2.0)'!$E$17:$O$17,0)),0)</f>
        <v>0</v>
      </c>
      <c r="IPS8" s="878">
        <f>IFERROR(INDEX('РП (ЛК 2.0)'!$E$26:$O$26,1,MATCH('Основной лист'!IPS$7,'РП (ЛК 2.0)'!$E$17:$O$17,0)),0)</f>
        <v>0</v>
      </c>
      <c r="IPT8" s="878">
        <f>IFERROR(INDEX('РП (ЛК 2.0)'!$E$26:$O$26,1,MATCH('Основной лист'!IPT$7,'РП (ЛК 2.0)'!$E$17:$O$17,0)),0)</f>
        <v>0</v>
      </c>
      <c r="IPU8" s="878">
        <f>IFERROR(INDEX('РП (ЛК 2.0)'!$E$26:$O$26,1,MATCH('Основной лист'!IPU$7,'РП (ЛК 2.0)'!$E$17:$O$17,0)),0)</f>
        <v>0</v>
      </c>
      <c r="IPV8" s="878">
        <f>IFERROR(INDEX('РП (ЛК 2.0)'!$E$26:$O$26,1,MATCH('Основной лист'!IPV$7,'РП (ЛК 2.0)'!$E$17:$O$17,0)),0)</f>
        <v>0</v>
      </c>
      <c r="IPW8" s="878">
        <f>IFERROR(INDEX('РП (ЛК 2.0)'!$E$26:$O$26,1,MATCH('Основной лист'!IPW$7,'РП (ЛК 2.0)'!$E$17:$O$17,0)),0)</f>
        <v>0</v>
      </c>
      <c r="IPX8" s="878">
        <f>IFERROR(INDEX('РП (ЛК 2.0)'!$E$26:$O$26,1,MATCH('Основной лист'!IPX$7,'РП (ЛК 2.0)'!$E$17:$O$17,0)),0)</f>
        <v>0</v>
      </c>
      <c r="IPY8" s="878">
        <f>IFERROR(INDEX('РП (ЛК 2.0)'!$E$26:$O$26,1,MATCH('Основной лист'!IPY$7,'РП (ЛК 2.0)'!$E$17:$O$17,0)),0)</f>
        <v>0</v>
      </c>
      <c r="IPZ8" s="878">
        <f>IFERROR(INDEX('РП (ЛК 2.0)'!$E$26:$O$26,1,MATCH('Основной лист'!IPZ$7,'РП (ЛК 2.0)'!$E$17:$O$17,0)),0)</f>
        <v>0</v>
      </c>
      <c r="IQA8" s="878">
        <f>IFERROR(INDEX('РП (ЛК 2.0)'!$E$26:$O$26,1,MATCH('Основной лист'!IQA$7,'РП (ЛК 2.0)'!$E$17:$O$17,0)),0)</f>
        <v>0</v>
      </c>
      <c r="IQB8" s="878">
        <f>IFERROR(INDEX('РП (ЛК 2.0)'!$E$26:$O$26,1,MATCH('Основной лист'!IQB$7,'РП (ЛК 2.0)'!$E$17:$O$17,0)),0)</f>
        <v>0</v>
      </c>
      <c r="IQC8" s="878">
        <f>IFERROR(INDEX('РП (ЛК 2.0)'!$E$26:$O$26,1,MATCH('Основной лист'!IQC$7,'РП (ЛК 2.0)'!$E$17:$O$17,0)),0)</f>
        <v>0</v>
      </c>
      <c r="IQD8" s="878">
        <f>IFERROR(INDEX('РП (ЛК 2.0)'!$E$26:$O$26,1,MATCH('Основной лист'!IQD$7,'РП (ЛК 2.0)'!$E$17:$O$17,0)),0)</f>
        <v>0</v>
      </c>
      <c r="IQE8" s="878">
        <f>IFERROR(INDEX('РП (ЛК 2.0)'!$E$26:$O$26,1,MATCH('Основной лист'!IQE$7,'РП (ЛК 2.0)'!$E$17:$O$17,0)),0)</f>
        <v>0</v>
      </c>
      <c r="IQF8" s="878">
        <f>IFERROR(INDEX('РП (ЛК 2.0)'!$E$26:$O$26,1,MATCH('Основной лист'!IQF$7,'РП (ЛК 2.0)'!$E$17:$O$17,0)),0)</f>
        <v>0</v>
      </c>
      <c r="IQG8" s="878">
        <f>IFERROR(INDEX('РП (ЛК 2.0)'!$E$26:$O$26,1,MATCH('Основной лист'!IQG$7,'РП (ЛК 2.0)'!$E$17:$O$17,0)),0)</f>
        <v>0</v>
      </c>
      <c r="IQH8" s="878">
        <f>IFERROR(INDEX('РП (ЛК 2.0)'!$E$26:$O$26,1,MATCH('Основной лист'!IQH$7,'РП (ЛК 2.0)'!$E$17:$O$17,0)),0)</f>
        <v>0</v>
      </c>
      <c r="IQI8" s="878">
        <f>IFERROR(INDEX('РП (ЛК 2.0)'!$E$26:$O$26,1,MATCH('Основной лист'!IQI$7,'РП (ЛК 2.0)'!$E$17:$O$17,0)),0)</f>
        <v>0</v>
      </c>
      <c r="IQJ8" s="878">
        <f>IFERROR(INDEX('РП (ЛК 2.0)'!$E$26:$O$26,1,MATCH('Основной лист'!IQJ$7,'РП (ЛК 2.0)'!$E$17:$O$17,0)),0)</f>
        <v>0</v>
      </c>
      <c r="IQK8" s="878">
        <f>IFERROR(INDEX('РП (ЛК 2.0)'!$E$26:$O$26,1,MATCH('Основной лист'!IQK$7,'РП (ЛК 2.0)'!$E$17:$O$17,0)),0)</f>
        <v>0</v>
      </c>
      <c r="IQL8" s="878">
        <f>IFERROR(INDEX('РП (ЛК 2.0)'!$E$26:$O$26,1,MATCH('Основной лист'!IQL$7,'РП (ЛК 2.0)'!$E$17:$O$17,0)),0)</f>
        <v>0</v>
      </c>
      <c r="IQM8" s="878">
        <f>IFERROR(INDEX('РП (ЛК 2.0)'!$E$26:$O$26,1,MATCH('Основной лист'!IQM$7,'РП (ЛК 2.0)'!$E$17:$O$17,0)),0)</f>
        <v>0</v>
      </c>
      <c r="IQN8" s="878">
        <f>IFERROR(INDEX('РП (ЛК 2.0)'!$E$26:$O$26,1,MATCH('Основной лист'!IQN$7,'РП (ЛК 2.0)'!$E$17:$O$17,0)),0)</f>
        <v>0</v>
      </c>
      <c r="IQO8" s="878">
        <f>IFERROR(INDEX('РП (ЛК 2.0)'!$E$26:$O$26,1,MATCH('Основной лист'!IQO$7,'РП (ЛК 2.0)'!$E$17:$O$17,0)),0)</f>
        <v>0</v>
      </c>
      <c r="IQP8" s="878">
        <f>IFERROR(INDEX('РП (ЛК 2.0)'!$E$26:$O$26,1,MATCH('Основной лист'!IQP$7,'РП (ЛК 2.0)'!$E$17:$O$17,0)),0)</f>
        <v>0</v>
      </c>
      <c r="IQQ8" s="878">
        <f>IFERROR(INDEX('РП (ЛК 2.0)'!$E$26:$O$26,1,MATCH('Основной лист'!IQQ$7,'РП (ЛК 2.0)'!$E$17:$O$17,0)),0)</f>
        <v>0</v>
      </c>
      <c r="IQR8" s="878">
        <f>IFERROR(INDEX('РП (ЛК 2.0)'!$E$26:$O$26,1,MATCH('Основной лист'!IQR$7,'РП (ЛК 2.0)'!$E$17:$O$17,0)),0)</f>
        <v>0</v>
      </c>
      <c r="IQS8" s="878">
        <f>IFERROR(INDEX('РП (ЛК 2.0)'!$E$26:$O$26,1,MATCH('Основной лист'!IQS$7,'РП (ЛК 2.0)'!$E$17:$O$17,0)),0)</f>
        <v>0</v>
      </c>
      <c r="IQT8" s="878">
        <f>IFERROR(INDEX('РП (ЛК 2.0)'!$E$26:$O$26,1,MATCH('Основной лист'!IQT$7,'РП (ЛК 2.0)'!$E$17:$O$17,0)),0)</f>
        <v>0</v>
      </c>
      <c r="IQU8" s="878">
        <f>IFERROR(INDEX('РП (ЛК 2.0)'!$E$26:$O$26,1,MATCH('Основной лист'!IQU$7,'РП (ЛК 2.0)'!$E$17:$O$17,0)),0)</f>
        <v>0</v>
      </c>
      <c r="IQV8" s="878">
        <f>IFERROR(INDEX('РП (ЛК 2.0)'!$E$26:$O$26,1,MATCH('Основной лист'!IQV$7,'РП (ЛК 2.0)'!$E$17:$O$17,0)),0)</f>
        <v>0</v>
      </c>
      <c r="IQW8" s="878">
        <f>IFERROR(INDEX('РП (ЛК 2.0)'!$E$26:$O$26,1,MATCH('Основной лист'!IQW$7,'РП (ЛК 2.0)'!$E$17:$O$17,0)),0)</f>
        <v>0</v>
      </c>
      <c r="IQX8" s="878">
        <f>IFERROR(INDEX('РП (ЛК 2.0)'!$E$26:$O$26,1,MATCH('Основной лист'!IQX$7,'РП (ЛК 2.0)'!$E$17:$O$17,0)),0)</f>
        <v>0</v>
      </c>
      <c r="IQY8" s="878">
        <f>IFERROR(INDEX('РП (ЛК 2.0)'!$E$26:$O$26,1,MATCH('Основной лист'!IQY$7,'РП (ЛК 2.0)'!$E$17:$O$17,0)),0)</f>
        <v>0</v>
      </c>
      <c r="IQZ8" s="878">
        <f>IFERROR(INDEX('РП (ЛК 2.0)'!$E$26:$O$26,1,MATCH('Основной лист'!IQZ$7,'РП (ЛК 2.0)'!$E$17:$O$17,0)),0)</f>
        <v>0</v>
      </c>
      <c r="IRA8" s="878">
        <f>IFERROR(INDEX('РП (ЛК 2.0)'!$E$26:$O$26,1,MATCH('Основной лист'!IRA$7,'РП (ЛК 2.0)'!$E$17:$O$17,0)),0)</f>
        <v>0</v>
      </c>
      <c r="IRB8" s="878">
        <f>IFERROR(INDEX('РП (ЛК 2.0)'!$E$26:$O$26,1,MATCH('Основной лист'!IRB$7,'РП (ЛК 2.0)'!$E$17:$O$17,0)),0)</f>
        <v>0</v>
      </c>
      <c r="IRC8" s="878">
        <f>IFERROR(INDEX('РП (ЛК 2.0)'!$E$26:$O$26,1,MATCH('Основной лист'!IRC$7,'РП (ЛК 2.0)'!$E$17:$O$17,0)),0)</f>
        <v>0</v>
      </c>
      <c r="IRD8" s="878">
        <f>IFERROR(INDEX('РП (ЛК 2.0)'!$E$26:$O$26,1,MATCH('Основной лист'!IRD$7,'РП (ЛК 2.0)'!$E$17:$O$17,0)),0)</f>
        <v>0</v>
      </c>
      <c r="IRE8" s="878">
        <f>IFERROR(INDEX('РП (ЛК 2.0)'!$E$26:$O$26,1,MATCH('Основной лист'!IRE$7,'РП (ЛК 2.0)'!$E$17:$O$17,0)),0)</f>
        <v>0</v>
      </c>
      <c r="IRF8" s="878">
        <f>IFERROR(INDEX('РП (ЛК 2.0)'!$E$26:$O$26,1,MATCH('Основной лист'!IRF$7,'РП (ЛК 2.0)'!$E$17:$O$17,0)),0)</f>
        <v>0</v>
      </c>
      <c r="IRG8" s="878">
        <f>IFERROR(INDEX('РП (ЛК 2.0)'!$E$26:$O$26,1,MATCH('Основной лист'!IRG$7,'РП (ЛК 2.0)'!$E$17:$O$17,0)),0)</f>
        <v>0</v>
      </c>
      <c r="IRH8" s="878">
        <f>IFERROR(INDEX('РП (ЛК 2.0)'!$E$26:$O$26,1,MATCH('Основной лист'!IRH$7,'РП (ЛК 2.0)'!$E$17:$O$17,0)),0)</f>
        <v>0</v>
      </c>
      <c r="IRI8" s="878">
        <f>IFERROR(INDEX('РП (ЛК 2.0)'!$E$26:$O$26,1,MATCH('Основной лист'!IRI$7,'РП (ЛК 2.0)'!$E$17:$O$17,0)),0)</f>
        <v>0</v>
      </c>
      <c r="IRJ8" s="878">
        <f>IFERROR(INDEX('РП (ЛК 2.0)'!$E$26:$O$26,1,MATCH('Основной лист'!IRJ$7,'РП (ЛК 2.0)'!$E$17:$O$17,0)),0)</f>
        <v>0</v>
      </c>
      <c r="IRK8" s="878">
        <f>IFERROR(INDEX('РП (ЛК 2.0)'!$E$26:$O$26,1,MATCH('Основной лист'!IRK$7,'РП (ЛК 2.0)'!$E$17:$O$17,0)),0)</f>
        <v>0</v>
      </c>
      <c r="IRL8" s="878">
        <f>IFERROR(INDEX('РП (ЛК 2.0)'!$E$26:$O$26,1,MATCH('Основной лист'!IRL$7,'РП (ЛК 2.0)'!$E$17:$O$17,0)),0)</f>
        <v>0</v>
      </c>
      <c r="IRM8" s="878">
        <f>IFERROR(INDEX('РП (ЛК 2.0)'!$E$26:$O$26,1,MATCH('Основной лист'!IRM$7,'РП (ЛК 2.0)'!$E$17:$O$17,0)),0)</f>
        <v>0</v>
      </c>
      <c r="IRN8" s="878">
        <f>IFERROR(INDEX('РП (ЛК 2.0)'!$E$26:$O$26,1,MATCH('Основной лист'!IRN$7,'РП (ЛК 2.0)'!$E$17:$O$17,0)),0)</f>
        <v>0</v>
      </c>
      <c r="IRO8" s="878">
        <f>IFERROR(INDEX('РП (ЛК 2.0)'!$E$26:$O$26,1,MATCH('Основной лист'!IRO$7,'РП (ЛК 2.0)'!$E$17:$O$17,0)),0)</f>
        <v>0</v>
      </c>
      <c r="IRP8" s="878">
        <f>IFERROR(INDEX('РП (ЛК 2.0)'!$E$26:$O$26,1,MATCH('Основной лист'!IRP$7,'РП (ЛК 2.0)'!$E$17:$O$17,0)),0)</f>
        <v>0</v>
      </c>
      <c r="IRQ8" s="878">
        <f>IFERROR(INDEX('РП (ЛК 2.0)'!$E$26:$O$26,1,MATCH('Основной лист'!IRQ$7,'РП (ЛК 2.0)'!$E$17:$O$17,0)),0)</f>
        <v>0</v>
      </c>
      <c r="IRR8" s="878">
        <f>IFERROR(INDEX('РП (ЛК 2.0)'!$E$26:$O$26,1,MATCH('Основной лист'!IRR$7,'РП (ЛК 2.0)'!$E$17:$O$17,0)),0)</f>
        <v>0</v>
      </c>
      <c r="IRS8" s="878">
        <f>IFERROR(INDEX('РП (ЛК 2.0)'!$E$26:$O$26,1,MATCH('Основной лист'!IRS$7,'РП (ЛК 2.0)'!$E$17:$O$17,0)),0)</f>
        <v>0</v>
      </c>
      <c r="IRT8" s="878">
        <f>IFERROR(INDEX('РП (ЛК 2.0)'!$E$26:$O$26,1,MATCH('Основной лист'!IRT$7,'РП (ЛК 2.0)'!$E$17:$O$17,0)),0)</f>
        <v>0</v>
      </c>
      <c r="IRU8" s="878">
        <f>IFERROR(INDEX('РП (ЛК 2.0)'!$E$26:$O$26,1,MATCH('Основной лист'!IRU$7,'РП (ЛК 2.0)'!$E$17:$O$17,0)),0)</f>
        <v>0</v>
      </c>
      <c r="IRV8" s="878">
        <f>IFERROR(INDEX('РП (ЛК 2.0)'!$E$26:$O$26,1,MATCH('Основной лист'!IRV$7,'РП (ЛК 2.0)'!$E$17:$O$17,0)),0)</f>
        <v>0</v>
      </c>
      <c r="IRW8" s="878">
        <f>IFERROR(INDEX('РП (ЛК 2.0)'!$E$26:$O$26,1,MATCH('Основной лист'!IRW$7,'РП (ЛК 2.0)'!$E$17:$O$17,0)),0)</f>
        <v>0</v>
      </c>
      <c r="IRX8" s="878">
        <f>IFERROR(INDEX('РП (ЛК 2.0)'!$E$26:$O$26,1,MATCH('Основной лист'!IRX$7,'РП (ЛК 2.0)'!$E$17:$O$17,0)),0)</f>
        <v>0</v>
      </c>
      <c r="IRY8" s="878">
        <f>IFERROR(INDEX('РП (ЛК 2.0)'!$E$26:$O$26,1,MATCH('Основной лист'!IRY$7,'РП (ЛК 2.0)'!$E$17:$O$17,0)),0)</f>
        <v>0</v>
      </c>
      <c r="IRZ8" s="878">
        <f>IFERROR(INDEX('РП (ЛК 2.0)'!$E$26:$O$26,1,MATCH('Основной лист'!IRZ$7,'РП (ЛК 2.0)'!$E$17:$O$17,0)),0)</f>
        <v>0</v>
      </c>
      <c r="ISA8" s="878">
        <f>IFERROR(INDEX('РП (ЛК 2.0)'!$E$26:$O$26,1,MATCH('Основной лист'!ISA$7,'РП (ЛК 2.0)'!$E$17:$O$17,0)),0)</f>
        <v>0</v>
      </c>
      <c r="ISB8" s="878">
        <f>IFERROR(INDEX('РП (ЛК 2.0)'!$E$26:$O$26,1,MATCH('Основной лист'!ISB$7,'РП (ЛК 2.0)'!$E$17:$O$17,0)),0)</f>
        <v>0</v>
      </c>
      <c r="ISC8" s="878">
        <f>IFERROR(INDEX('РП (ЛК 2.0)'!$E$26:$O$26,1,MATCH('Основной лист'!ISC$7,'РП (ЛК 2.0)'!$E$17:$O$17,0)),0)</f>
        <v>0</v>
      </c>
      <c r="ISD8" s="878">
        <f>IFERROR(INDEX('РП (ЛК 2.0)'!$E$26:$O$26,1,MATCH('Основной лист'!ISD$7,'РП (ЛК 2.0)'!$E$17:$O$17,0)),0)</f>
        <v>0</v>
      </c>
      <c r="ISE8" s="878">
        <f>IFERROR(INDEX('РП (ЛК 2.0)'!$E$26:$O$26,1,MATCH('Основной лист'!ISE$7,'РП (ЛК 2.0)'!$E$17:$O$17,0)),0)</f>
        <v>0</v>
      </c>
      <c r="ISF8" s="878">
        <f>IFERROR(INDEX('РП (ЛК 2.0)'!$E$26:$O$26,1,MATCH('Основной лист'!ISF$7,'РП (ЛК 2.0)'!$E$17:$O$17,0)),0)</f>
        <v>0</v>
      </c>
      <c r="ISG8" s="878">
        <f>IFERROR(INDEX('РП (ЛК 2.0)'!$E$26:$O$26,1,MATCH('Основной лист'!ISG$7,'РП (ЛК 2.0)'!$E$17:$O$17,0)),0)</f>
        <v>0</v>
      </c>
      <c r="ISH8" s="878">
        <f>IFERROR(INDEX('РП (ЛК 2.0)'!$E$26:$O$26,1,MATCH('Основной лист'!ISH$7,'РП (ЛК 2.0)'!$E$17:$O$17,0)),0)</f>
        <v>0</v>
      </c>
      <c r="ISI8" s="878">
        <f>IFERROR(INDEX('РП (ЛК 2.0)'!$E$26:$O$26,1,MATCH('Основной лист'!ISI$7,'РП (ЛК 2.0)'!$E$17:$O$17,0)),0)</f>
        <v>0</v>
      </c>
      <c r="ISJ8" s="878">
        <f>IFERROR(INDEX('РП (ЛК 2.0)'!$E$26:$O$26,1,MATCH('Основной лист'!ISJ$7,'РП (ЛК 2.0)'!$E$17:$O$17,0)),0)</f>
        <v>0</v>
      </c>
      <c r="ISK8" s="878">
        <f>IFERROR(INDEX('РП (ЛК 2.0)'!$E$26:$O$26,1,MATCH('Основной лист'!ISK$7,'РП (ЛК 2.0)'!$E$17:$O$17,0)),0)</f>
        <v>0</v>
      </c>
      <c r="ISL8" s="878">
        <f>IFERROR(INDEX('РП (ЛК 2.0)'!$E$26:$O$26,1,MATCH('Основной лист'!ISL$7,'РП (ЛК 2.0)'!$E$17:$O$17,0)),0)</f>
        <v>0</v>
      </c>
      <c r="ISM8" s="878">
        <f>IFERROR(INDEX('РП (ЛК 2.0)'!$E$26:$O$26,1,MATCH('Основной лист'!ISM$7,'РП (ЛК 2.0)'!$E$17:$O$17,0)),0)</f>
        <v>0</v>
      </c>
      <c r="ISN8" s="878">
        <f>IFERROR(INDEX('РП (ЛК 2.0)'!$E$26:$O$26,1,MATCH('Основной лист'!ISN$7,'РП (ЛК 2.0)'!$E$17:$O$17,0)),0)</f>
        <v>0</v>
      </c>
      <c r="ISO8" s="878">
        <f>IFERROR(INDEX('РП (ЛК 2.0)'!$E$26:$O$26,1,MATCH('Основной лист'!ISO$7,'РП (ЛК 2.0)'!$E$17:$O$17,0)),0)</f>
        <v>0</v>
      </c>
      <c r="ISP8" s="878">
        <f>IFERROR(INDEX('РП (ЛК 2.0)'!$E$26:$O$26,1,MATCH('Основной лист'!ISP$7,'РП (ЛК 2.0)'!$E$17:$O$17,0)),0)</f>
        <v>0</v>
      </c>
      <c r="ISQ8" s="878">
        <f>IFERROR(INDEX('РП (ЛК 2.0)'!$E$26:$O$26,1,MATCH('Основной лист'!ISQ$7,'РП (ЛК 2.0)'!$E$17:$O$17,0)),0)</f>
        <v>0</v>
      </c>
      <c r="ISR8" s="878">
        <f>IFERROR(INDEX('РП (ЛК 2.0)'!$E$26:$O$26,1,MATCH('Основной лист'!ISR$7,'РП (ЛК 2.0)'!$E$17:$O$17,0)),0)</f>
        <v>0</v>
      </c>
      <c r="ISS8" s="878">
        <f>IFERROR(INDEX('РП (ЛК 2.0)'!$E$26:$O$26,1,MATCH('Основной лист'!ISS$7,'РП (ЛК 2.0)'!$E$17:$O$17,0)),0)</f>
        <v>0</v>
      </c>
      <c r="IST8" s="878">
        <f>IFERROR(INDEX('РП (ЛК 2.0)'!$E$26:$O$26,1,MATCH('Основной лист'!IST$7,'РП (ЛК 2.0)'!$E$17:$O$17,0)),0)</f>
        <v>0</v>
      </c>
      <c r="ISU8" s="878">
        <f>IFERROR(INDEX('РП (ЛК 2.0)'!$E$26:$O$26,1,MATCH('Основной лист'!ISU$7,'РП (ЛК 2.0)'!$E$17:$O$17,0)),0)</f>
        <v>0</v>
      </c>
      <c r="ISV8" s="878">
        <f>IFERROR(INDEX('РП (ЛК 2.0)'!$E$26:$O$26,1,MATCH('Основной лист'!ISV$7,'РП (ЛК 2.0)'!$E$17:$O$17,0)),0)</f>
        <v>0</v>
      </c>
      <c r="ISW8" s="878">
        <f>IFERROR(INDEX('РП (ЛК 2.0)'!$E$26:$O$26,1,MATCH('Основной лист'!ISW$7,'РП (ЛК 2.0)'!$E$17:$O$17,0)),0)</f>
        <v>0</v>
      </c>
      <c r="ISX8" s="878">
        <f>IFERROR(INDEX('РП (ЛК 2.0)'!$E$26:$O$26,1,MATCH('Основной лист'!ISX$7,'РП (ЛК 2.0)'!$E$17:$O$17,0)),0)</f>
        <v>0</v>
      </c>
      <c r="ISY8" s="878">
        <f>IFERROR(INDEX('РП (ЛК 2.0)'!$E$26:$O$26,1,MATCH('Основной лист'!ISY$7,'РП (ЛК 2.0)'!$E$17:$O$17,0)),0)</f>
        <v>0</v>
      </c>
      <c r="ISZ8" s="878">
        <f>IFERROR(INDEX('РП (ЛК 2.0)'!$E$26:$O$26,1,MATCH('Основной лист'!ISZ$7,'РП (ЛК 2.0)'!$E$17:$O$17,0)),0)</f>
        <v>0</v>
      </c>
      <c r="ITA8" s="878">
        <f>IFERROR(INDEX('РП (ЛК 2.0)'!$E$26:$O$26,1,MATCH('Основной лист'!ITA$7,'РП (ЛК 2.0)'!$E$17:$O$17,0)),0)</f>
        <v>0</v>
      </c>
      <c r="ITB8" s="878">
        <f>IFERROR(INDEX('РП (ЛК 2.0)'!$E$26:$O$26,1,MATCH('Основной лист'!ITB$7,'РП (ЛК 2.0)'!$E$17:$O$17,0)),0)</f>
        <v>0</v>
      </c>
      <c r="ITC8" s="878">
        <f>IFERROR(INDEX('РП (ЛК 2.0)'!$E$26:$O$26,1,MATCH('Основной лист'!ITC$7,'РП (ЛК 2.0)'!$E$17:$O$17,0)),0)</f>
        <v>0</v>
      </c>
      <c r="ITD8" s="878">
        <f>IFERROR(INDEX('РП (ЛК 2.0)'!$E$26:$O$26,1,MATCH('Основной лист'!ITD$7,'РП (ЛК 2.0)'!$E$17:$O$17,0)),0)</f>
        <v>0</v>
      </c>
      <c r="ITE8" s="878">
        <f>IFERROR(INDEX('РП (ЛК 2.0)'!$E$26:$O$26,1,MATCH('Основной лист'!ITE$7,'РП (ЛК 2.0)'!$E$17:$O$17,0)),0)</f>
        <v>0</v>
      </c>
      <c r="ITF8" s="878">
        <f>IFERROR(INDEX('РП (ЛК 2.0)'!$E$26:$O$26,1,MATCH('Основной лист'!ITF$7,'РП (ЛК 2.0)'!$E$17:$O$17,0)),0)</f>
        <v>0</v>
      </c>
      <c r="ITG8" s="878">
        <f>IFERROR(INDEX('РП (ЛК 2.0)'!$E$26:$O$26,1,MATCH('Основной лист'!ITG$7,'РП (ЛК 2.0)'!$E$17:$O$17,0)),0)</f>
        <v>0</v>
      </c>
      <c r="ITH8" s="878">
        <f>IFERROR(INDEX('РП (ЛК 2.0)'!$E$26:$O$26,1,MATCH('Основной лист'!ITH$7,'РП (ЛК 2.0)'!$E$17:$O$17,0)),0)</f>
        <v>0</v>
      </c>
      <c r="ITI8" s="878">
        <f>IFERROR(INDEX('РП (ЛК 2.0)'!$E$26:$O$26,1,MATCH('Основной лист'!ITI$7,'РП (ЛК 2.0)'!$E$17:$O$17,0)),0)</f>
        <v>0</v>
      </c>
      <c r="ITJ8" s="878">
        <f>IFERROR(INDEX('РП (ЛК 2.0)'!$E$26:$O$26,1,MATCH('Основной лист'!ITJ$7,'РП (ЛК 2.0)'!$E$17:$O$17,0)),0)</f>
        <v>0</v>
      </c>
      <c r="ITK8" s="878">
        <f>IFERROR(INDEX('РП (ЛК 2.0)'!$E$26:$O$26,1,MATCH('Основной лист'!ITK$7,'РП (ЛК 2.0)'!$E$17:$O$17,0)),0)</f>
        <v>0</v>
      </c>
      <c r="ITL8" s="878">
        <f>IFERROR(INDEX('РП (ЛК 2.0)'!$E$26:$O$26,1,MATCH('Основной лист'!ITL$7,'РП (ЛК 2.0)'!$E$17:$O$17,0)),0)</f>
        <v>0</v>
      </c>
      <c r="ITM8" s="878">
        <f>IFERROR(INDEX('РП (ЛК 2.0)'!$E$26:$O$26,1,MATCH('Основной лист'!ITM$7,'РП (ЛК 2.0)'!$E$17:$O$17,0)),0)</f>
        <v>0</v>
      </c>
      <c r="ITN8" s="878">
        <f>IFERROR(INDEX('РП (ЛК 2.0)'!$E$26:$O$26,1,MATCH('Основной лист'!ITN$7,'РП (ЛК 2.0)'!$E$17:$O$17,0)),0)</f>
        <v>0</v>
      </c>
      <c r="ITO8" s="878">
        <f>IFERROR(INDEX('РП (ЛК 2.0)'!$E$26:$O$26,1,MATCH('Основной лист'!ITO$7,'РП (ЛК 2.0)'!$E$17:$O$17,0)),0)</f>
        <v>0</v>
      </c>
      <c r="ITP8" s="878">
        <f>IFERROR(INDEX('РП (ЛК 2.0)'!$E$26:$O$26,1,MATCH('Основной лист'!ITP$7,'РП (ЛК 2.0)'!$E$17:$O$17,0)),0)</f>
        <v>0</v>
      </c>
      <c r="ITQ8" s="878">
        <f>IFERROR(INDEX('РП (ЛК 2.0)'!$E$26:$O$26,1,MATCH('Основной лист'!ITQ$7,'РП (ЛК 2.0)'!$E$17:$O$17,0)),0)</f>
        <v>0</v>
      </c>
      <c r="ITR8" s="878">
        <f>IFERROR(INDEX('РП (ЛК 2.0)'!$E$26:$O$26,1,MATCH('Основной лист'!ITR$7,'РП (ЛК 2.0)'!$E$17:$O$17,0)),0)</f>
        <v>0</v>
      </c>
      <c r="ITS8" s="878">
        <f>IFERROR(INDEX('РП (ЛК 2.0)'!$E$26:$O$26,1,MATCH('Основной лист'!ITS$7,'РП (ЛК 2.0)'!$E$17:$O$17,0)),0)</f>
        <v>0</v>
      </c>
      <c r="ITT8" s="878">
        <f>IFERROR(INDEX('РП (ЛК 2.0)'!$E$26:$O$26,1,MATCH('Основной лист'!ITT$7,'РП (ЛК 2.0)'!$E$17:$O$17,0)),0)</f>
        <v>0</v>
      </c>
      <c r="ITU8" s="878">
        <f>IFERROR(INDEX('РП (ЛК 2.0)'!$E$26:$O$26,1,MATCH('Основной лист'!ITU$7,'РП (ЛК 2.0)'!$E$17:$O$17,0)),0)</f>
        <v>0</v>
      </c>
      <c r="ITV8" s="878">
        <f>IFERROR(INDEX('РП (ЛК 2.0)'!$E$26:$O$26,1,MATCH('Основной лист'!ITV$7,'РП (ЛК 2.0)'!$E$17:$O$17,0)),0)</f>
        <v>0</v>
      </c>
      <c r="ITW8" s="878">
        <f>IFERROR(INDEX('РП (ЛК 2.0)'!$E$26:$O$26,1,MATCH('Основной лист'!ITW$7,'РП (ЛК 2.0)'!$E$17:$O$17,0)),0)</f>
        <v>0</v>
      </c>
      <c r="ITX8" s="878">
        <f>IFERROR(INDEX('РП (ЛК 2.0)'!$E$26:$O$26,1,MATCH('Основной лист'!ITX$7,'РП (ЛК 2.0)'!$E$17:$O$17,0)),0)</f>
        <v>0</v>
      </c>
      <c r="ITY8" s="878">
        <f>IFERROR(INDEX('РП (ЛК 2.0)'!$E$26:$O$26,1,MATCH('Основной лист'!ITY$7,'РП (ЛК 2.0)'!$E$17:$O$17,0)),0)</f>
        <v>0</v>
      </c>
      <c r="ITZ8" s="878">
        <f>IFERROR(INDEX('РП (ЛК 2.0)'!$E$26:$O$26,1,MATCH('Основной лист'!ITZ$7,'РП (ЛК 2.0)'!$E$17:$O$17,0)),0)</f>
        <v>0</v>
      </c>
      <c r="IUA8" s="878">
        <f>IFERROR(INDEX('РП (ЛК 2.0)'!$E$26:$O$26,1,MATCH('Основной лист'!IUA$7,'РП (ЛК 2.0)'!$E$17:$O$17,0)),0)</f>
        <v>0</v>
      </c>
      <c r="IUB8" s="878">
        <f>IFERROR(INDEX('РП (ЛК 2.0)'!$E$26:$O$26,1,MATCH('Основной лист'!IUB$7,'РП (ЛК 2.0)'!$E$17:$O$17,0)),0)</f>
        <v>0</v>
      </c>
      <c r="IUC8" s="878">
        <f>IFERROR(INDEX('РП (ЛК 2.0)'!$E$26:$O$26,1,MATCH('Основной лист'!IUC$7,'РП (ЛК 2.0)'!$E$17:$O$17,0)),0)</f>
        <v>0</v>
      </c>
      <c r="IUD8" s="878">
        <f>IFERROR(INDEX('РП (ЛК 2.0)'!$E$26:$O$26,1,MATCH('Основной лист'!IUD$7,'РП (ЛК 2.0)'!$E$17:$O$17,0)),0)</f>
        <v>0</v>
      </c>
      <c r="IUE8" s="878">
        <f>IFERROR(INDEX('РП (ЛК 2.0)'!$E$26:$O$26,1,MATCH('Основной лист'!IUE$7,'РП (ЛК 2.0)'!$E$17:$O$17,0)),0)</f>
        <v>0</v>
      </c>
      <c r="IUF8" s="878">
        <f>IFERROR(INDEX('РП (ЛК 2.0)'!$E$26:$O$26,1,MATCH('Основной лист'!IUF$7,'РП (ЛК 2.0)'!$E$17:$O$17,0)),0)</f>
        <v>0</v>
      </c>
      <c r="IUG8" s="878">
        <f>IFERROR(INDEX('РП (ЛК 2.0)'!$E$26:$O$26,1,MATCH('Основной лист'!IUG$7,'РП (ЛК 2.0)'!$E$17:$O$17,0)),0)</f>
        <v>0</v>
      </c>
      <c r="IUH8" s="878">
        <f>IFERROR(INDEX('РП (ЛК 2.0)'!$E$26:$O$26,1,MATCH('Основной лист'!IUH$7,'РП (ЛК 2.0)'!$E$17:$O$17,0)),0)</f>
        <v>0</v>
      </c>
      <c r="IUI8" s="878">
        <f>IFERROR(INDEX('РП (ЛК 2.0)'!$E$26:$O$26,1,MATCH('Основной лист'!IUI$7,'РП (ЛК 2.0)'!$E$17:$O$17,0)),0)</f>
        <v>0</v>
      </c>
      <c r="IUJ8" s="878">
        <f>IFERROR(INDEX('РП (ЛК 2.0)'!$E$26:$O$26,1,MATCH('Основной лист'!IUJ$7,'РП (ЛК 2.0)'!$E$17:$O$17,0)),0)</f>
        <v>0</v>
      </c>
      <c r="IUK8" s="878">
        <f>IFERROR(INDEX('РП (ЛК 2.0)'!$E$26:$O$26,1,MATCH('Основной лист'!IUK$7,'РП (ЛК 2.0)'!$E$17:$O$17,0)),0)</f>
        <v>0</v>
      </c>
      <c r="IUL8" s="878">
        <f>IFERROR(INDEX('РП (ЛК 2.0)'!$E$26:$O$26,1,MATCH('Основной лист'!IUL$7,'РП (ЛК 2.0)'!$E$17:$O$17,0)),0)</f>
        <v>0</v>
      </c>
      <c r="IUM8" s="878">
        <f>IFERROR(INDEX('РП (ЛК 2.0)'!$E$26:$O$26,1,MATCH('Основной лист'!IUM$7,'РП (ЛК 2.0)'!$E$17:$O$17,0)),0)</f>
        <v>0</v>
      </c>
      <c r="IUN8" s="878">
        <f>IFERROR(INDEX('РП (ЛК 2.0)'!$E$26:$O$26,1,MATCH('Основной лист'!IUN$7,'РП (ЛК 2.0)'!$E$17:$O$17,0)),0)</f>
        <v>0</v>
      </c>
      <c r="IUO8" s="878">
        <f>IFERROR(INDEX('РП (ЛК 2.0)'!$E$26:$O$26,1,MATCH('Основной лист'!IUO$7,'РП (ЛК 2.0)'!$E$17:$O$17,0)),0)</f>
        <v>0</v>
      </c>
      <c r="IUP8" s="878">
        <f>IFERROR(INDEX('РП (ЛК 2.0)'!$E$26:$O$26,1,MATCH('Основной лист'!IUP$7,'РП (ЛК 2.0)'!$E$17:$O$17,0)),0)</f>
        <v>0</v>
      </c>
      <c r="IUQ8" s="878">
        <f>IFERROR(INDEX('РП (ЛК 2.0)'!$E$26:$O$26,1,MATCH('Основной лист'!IUQ$7,'РП (ЛК 2.0)'!$E$17:$O$17,0)),0)</f>
        <v>0</v>
      </c>
      <c r="IUR8" s="878">
        <f>IFERROR(INDEX('РП (ЛК 2.0)'!$E$26:$O$26,1,MATCH('Основной лист'!IUR$7,'РП (ЛК 2.0)'!$E$17:$O$17,0)),0)</f>
        <v>0</v>
      </c>
      <c r="IUS8" s="878">
        <f>IFERROR(INDEX('РП (ЛК 2.0)'!$E$26:$O$26,1,MATCH('Основной лист'!IUS$7,'РП (ЛК 2.0)'!$E$17:$O$17,0)),0)</f>
        <v>0</v>
      </c>
      <c r="IUT8" s="878">
        <f>IFERROR(INDEX('РП (ЛК 2.0)'!$E$26:$O$26,1,MATCH('Основной лист'!IUT$7,'РП (ЛК 2.0)'!$E$17:$O$17,0)),0)</f>
        <v>0</v>
      </c>
      <c r="IUU8" s="878">
        <f>IFERROR(INDEX('РП (ЛК 2.0)'!$E$26:$O$26,1,MATCH('Основной лист'!IUU$7,'РП (ЛК 2.0)'!$E$17:$O$17,0)),0)</f>
        <v>0</v>
      </c>
      <c r="IUV8" s="878">
        <f>IFERROR(INDEX('РП (ЛК 2.0)'!$E$26:$O$26,1,MATCH('Основной лист'!IUV$7,'РП (ЛК 2.0)'!$E$17:$O$17,0)),0)</f>
        <v>0</v>
      </c>
      <c r="IUW8" s="878">
        <f>IFERROR(INDEX('РП (ЛК 2.0)'!$E$26:$O$26,1,MATCH('Основной лист'!IUW$7,'РП (ЛК 2.0)'!$E$17:$O$17,0)),0)</f>
        <v>0</v>
      </c>
      <c r="IUX8" s="878">
        <f>IFERROR(INDEX('РП (ЛК 2.0)'!$E$26:$O$26,1,MATCH('Основной лист'!IUX$7,'РП (ЛК 2.0)'!$E$17:$O$17,0)),0)</f>
        <v>0</v>
      </c>
      <c r="IUY8" s="878">
        <f>IFERROR(INDEX('РП (ЛК 2.0)'!$E$26:$O$26,1,MATCH('Основной лист'!IUY$7,'РП (ЛК 2.0)'!$E$17:$O$17,0)),0)</f>
        <v>0</v>
      </c>
      <c r="IUZ8" s="878">
        <f>IFERROR(INDEX('РП (ЛК 2.0)'!$E$26:$O$26,1,MATCH('Основной лист'!IUZ$7,'РП (ЛК 2.0)'!$E$17:$O$17,0)),0)</f>
        <v>0</v>
      </c>
      <c r="IVA8" s="878">
        <f>IFERROR(INDEX('РП (ЛК 2.0)'!$E$26:$O$26,1,MATCH('Основной лист'!IVA$7,'РП (ЛК 2.0)'!$E$17:$O$17,0)),0)</f>
        <v>0</v>
      </c>
      <c r="IVB8" s="878">
        <f>IFERROR(INDEX('РП (ЛК 2.0)'!$E$26:$O$26,1,MATCH('Основной лист'!IVB$7,'РП (ЛК 2.0)'!$E$17:$O$17,0)),0)</f>
        <v>0</v>
      </c>
      <c r="IVC8" s="878">
        <f>IFERROR(INDEX('РП (ЛК 2.0)'!$E$26:$O$26,1,MATCH('Основной лист'!IVC$7,'РП (ЛК 2.0)'!$E$17:$O$17,0)),0)</f>
        <v>0</v>
      </c>
      <c r="IVD8" s="878">
        <f>IFERROR(INDEX('РП (ЛК 2.0)'!$E$26:$O$26,1,MATCH('Основной лист'!IVD$7,'РП (ЛК 2.0)'!$E$17:$O$17,0)),0)</f>
        <v>0</v>
      </c>
      <c r="IVE8" s="878">
        <f>IFERROR(INDEX('РП (ЛК 2.0)'!$E$26:$O$26,1,MATCH('Основной лист'!IVE$7,'РП (ЛК 2.0)'!$E$17:$O$17,0)),0)</f>
        <v>0</v>
      </c>
      <c r="IVF8" s="878">
        <f>IFERROR(INDEX('РП (ЛК 2.0)'!$E$26:$O$26,1,MATCH('Основной лист'!IVF$7,'РП (ЛК 2.0)'!$E$17:$O$17,0)),0)</f>
        <v>0</v>
      </c>
      <c r="IVG8" s="878">
        <f>IFERROR(INDEX('РП (ЛК 2.0)'!$E$26:$O$26,1,MATCH('Основной лист'!IVG$7,'РП (ЛК 2.0)'!$E$17:$O$17,0)),0)</f>
        <v>0</v>
      </c>
      <c r="IVH8" s="878">
        <f>IFERROR(INDEX('РП (ЛК 2.0)'!$E$26:$O$26,1,MATCH('Основной лист'!IVH$7,'РП (ЛК 2.0)'!$E$17:$O$17,0)),0)</f>
        <v>0</v>
      </c>
      <c r="IVI8" s="878">
        <f>IFERROR(INDEX('РП (ЛК 2.0)'!$E$26:$O$26,1,MATCH('Основной лист'!IVI$7,'РП (ЛК 2.0)'!$E$17:$O$17,0)),0)</f>
        <v>0</v>
      </c>
      <c r="IVJ8" s="878">
        <f>IFERROR(INDEX('РП (ЛК 2.0)'!$E$26:$O$26,1,MATCH('Основной лист'!IVJ$7,'РП (ЛК 2.0)'!$E$17:$O$17,0)),0)</f>
        <v>0</v>
      </c>
      <c r="IVK8" s="878">
        <f>IFERROR(INDEX('РП (ЛК 2.0)'!$E$26:$O$26,1,MATCH('Основной лист'!IVK$7,'РП (ЛК 2.0)'!$E$17:$O$17,0)),0)</f>
        <v>0</v>
      </c>
      <c r="IVL8" s="878">
        <f>IFERROR(INDEX('РП (ЛК 2.0)'!$E$26:$O$26,1,MATCH('Основной лист'!IVL$7,'РП (ЛК 2.0)'!$E$17:$O$17,0)),0)</f>
        <v>0</v>
      </c>
      <c r="IVM8" s="878">
        <f>IFERROR(INDEX('РП (ЛК 2.0)'!$E$26:$O$26,1,MATCH('Основной лист'!IVM$7,'РП (ЛК 2.0)'!$E$17:$O$17,0)),0)</f>
        <v>0</v>
      </c>
      <c r="IVN8" s="878">
        <f>IFERROR(INDEX('РП (ЛК 2.0)'!$E$26:$O$26,1,MATCH('Основной лист'!IVN$7,'РП (ЛК 2.0)'!$E$17:$O$17,0)),0)</f>
        <v>0</v>
      </c>
      <c r="IVO8" s="878">
        <f>IFERROR(INDEX('РП (ЛК 2.0)'!$E$26:$O$26,1,MATCH('Основной лист'!IVO$7,'РП (ЛК 2.0)'!$E$17:$O$17,0)),0)</f>
        <v>0</v>
      </c>
      <c r="IVP8" s="878">
        <f>IFERROR(INDEX('РП (ЛК 2.0)'!$E$26:$O$26,1,MATCH('Основной лист'!IVP$7,'РП (ЛК 2.0)'!$E$17:$O$17,0)),0)</f>
        <v>0</v>
      </c>
      <c r="IVQ8" s="878">
        <f>IFERROR(INDEX('РП (ЛК 2.0)'!$E$26:$O$26,1,MATCH('Основной лист'!IVQ$7,'РП (ЛК 2.0)'!$E$17:$O$17,0)),0)</f>
        <v>0</v>
      </c>
      <c r="IVR8" s="878">
        <f>IFERROR(INDEX('РП (ЛК 2.0)'!$E$26:$O$26,1,MATCH('Основной лист'!IVR$7,'РП (ЛК 2.0)'!$E$17:$O$17,0)),0)</f>
        <v>0</v>
      </c>
      <c r="IVS8" s="878">
        <f>IFERROR(INDEX('РП (ЛК 2.0)'!$E$26:$O$26,1,MATCH('Основной лист'!IVS$7,'РП (ЛК 2.0)'!$E$17:$O$17,0)),0)</f>
        <v>0</v>
      </c>
      <c r="IVT8" s="878">
        <f>IFERROR(INDEX('РП (ЛК 2.0)'!$E$26:$O$26,1,MATCH('Основной лист'!IVT$7,'РП (ЛК 2.0)'!$E$17:$O$17,0)),0)</f>
        <v>0</v>
      </c>
      <c r="IVU8" s="878">
        <f>IFERROR(INDEX('РП (ЛК 2.0)'!$E$26:$O$26,1,MATCH('Основной лист'!IVU$7,'РП (ЛК 2.0)'!$E$17:$O$17,0)),0)</f>
        <v>0</v>
      </c>
      <c r="IVV8" s="878">
        <f>IFERROR(INDEX('РП (ЛК 2.0)'!$E$26:$O$26,1,MATCH('Основной лист'!IVV$7,'РП (ЛК 2.0)'!$E$17:$O$17,0)),0)</f>
        <v>0</v>
      </c>
      <c r="IVW8" s="878">
        <f>IFERROR(INDEX('РП (ЛК 2.0)'!$E$26:$O$26,1,MATCH('Основной лист'!IVW$7,'РП (ЛК 2.0)'!$E$17:$O$17,0)),0)</f>
        <v>0</v>
      </c>
      <c r="IVX8" s="878">
        <f>IFERROR(INDEX('РП (ЛК 2.0)'!$E$26:$O$26,1,MATCH('Основной лист'!IVX$7,'РП (ЛК 2.0)'!$E$17:$O$17,0)),0)</f>
        <v>0</v>
      </c>
      <c r="IVY8" s="878">
        <f>IFERROR(INDEX('РП (ЛК 2.0)'!$E$26:$O$26,1,MATCH('Основной лист'!IVY$7,'РП (ЛК 2.0)'!$E$17:$O$17,0)),0)</f>
        <v>0</v>
      </c>
      <c r="IVZ8" s="878">
        <f>IFERROR(INDEX('РП (ЛК 2.0)'!$E$26:$O$26,1,MATCH('Основной лист'!IVZ$7,'РП (ЛК 2.0)'!$E$17:$O$17,0)),0)</f>
        <v>0</v>
      </c>
      <c r="IWA8" s="878">
        <f>IFERROR(INDEX('РП (ЛК 2.0)'!$E$26:$O$26,1,MATCH('Основной лист'!IWA$7,'РП (ЛК 2.0)'!$E$17:$O$17,0)),0)</f>
        <v>0</v>
      </c>
      <c r="IWB8" s="878">
        <f>IFERROR(INDEX('РП (ЛК 2.0)'!$E$26:$O$26,1,MATCH('Основной лист'!IWB$7,'РП (ЛК 2.0)'!$E$17:$O$17,0)),0)</f>
        <v>0</v>
      </c>
      <c r="IWC8" s="878">
        <f>IFERROR(INDEX('РП (ЛК 2.0)'!$E$26:$O$26,1,MATCH('Основной лист'!IWC$7,'РП (ЛК 2.0)'!$E$17:$O$17,0)),0)</f>
        <v>0</v>
      </c>
      <c r="IWD8" s="878">
        <f>IFERROR(INDEX('РП (ЛК 2.0)'!$E$26:$O$26,1,MATCH('Основной лист'!IWD$7,'РП (ЛК 2.0)'!$E$17:$O$17,0)),0)</f>
        <v>0</v>
      </c>
      <c r="IWE8" s="878">
        <f>IFERROR(INDEX('РП (ЛК 2.0)'!$E$26:$O$26,1,MATCH('Основной лист'!IWE$7,'РП (ЛК 2.0)'!$E$17:$O$17,0)),0)</f>
        <v>0</v>
      </c>
      <c r="IWF8" s="878">
        <f>IFERROR(INDEX('РП (ЛК 2.0)'!$E$26:$O$26,1,MATCH('Основной лист'!IWF$7,'РП (ЛК 2.0)'!$E$17:$O$17,0)),0)</f>
        <v>0</v>
      </c>
      <c r="IWG8" s="878">
        <f>IFERROR(INDEX('РП (ЛК 2.0)'!$E$26:$O$26,1,MATCH('Основной лист'!IWG$7,'РП (ЛК 2.0)'!$E$17:$O$17,0)),0)</f>
        <v>0</v>
      </c>
      <c r="IWH8" s="878">
        <f>IFERROR(INDEX('РП (ЛК 2.0)'!$E$26:$O$26,1,MATCH('Основной лист'!IWH$7,'РП (ЛК 2.0)'!$E$17:$O$17,0)),0)</f>
        <v>0</v>
      </c>
      <c r="IWI8" s="878">
        <f>IFERROR(INDEX('РП (ЛК 2.0)'!$E$26:$O$26,1,MATCH('Основной лист'!IWI$7,'РП (ЛК 2.0)'!$E$17:$O$17,0)),0)</f>
        <v>0</v>
      </c>
      <c r="IWJ8" s="878">
        <f>IFERROR(INDEX('РП (ЛК 2.0)'!$E$26:$O$26,1,MATCH('Основной лист'!IWJ$7,'РП (ЛК 2.0)'!$E$17:$O$17,0)),0)</f>
        <v>0</v>
      </c>
      <c r="IWK8" s="878">
        <f>IFERROR(INDEX('РП (ЛК 2.0)'!$E$26:$O$26,1,MATCH('Основной лист'!IWK$7,'РП (ЛК 2.0)'!$E$17:$O$17,0)),0)</f>
        <v>0</v>
      </c>
      <c r="IWL8" s="878">
        <f>IFERROR(INDEX('РП (ЛК 2.0)'!$E$26:$O$26,1,MATCH('Основной лист'!IWL$7,'РП (ЛК 2.0)'!$E$17:$O$17,0)),0)</f>
        <v>0</v>
      </c>
      <c r="IWM8" s="878">
        <f>IFERROR(INDEX('РП (ЛК 2.0)'!$E$26:$O$26,1,MATCH('Основной лист'!IWM$7,'РП (ЛК 2.0)'!$E$17:$O$17,0)),0)</f>
        <v>0</v>
      </c>
      <c r="IWN8" s="878">
        <f>IFERROR(INDEX('РП (ЛК 2.0)'!$E$26:$O$26,1,MATCH('Основной лист'!IWN$7,'РП (ЛК 2.0)'!$E$17:$O$17,0)),0)</f>
        <v>0</v>
      </c>
      <c r="IWO8" s="878">
        <f>IFERROR(INDEX('РП (ЛК 2.0)'!$E$26:$O$26,1,MATCH('Основной лист'!IWO$7,'РП (ЛК 2.0)'!$E$17:$O$17,0)),0)</f>
        <v>0</v>
      </c>
      <c r="IWP8" s="878">
        <f>IFERROR(INDEX('РП (ЛК 2.0)'!$E$26:$O$26,1,MATCH('Основной лист'!IWP$7,'РП (ЛК 2.0)'!$E$17:$O$17,0)),0)</f>
        <v>0</v>
      </c>
      <c r="IWQ8" s="878">
        <f>IFERROR(INDEX('РП (ЛК 2.0)'!$E$26:$O$26,1,MATCH('Основной лист'!IWQ$7,'РП (ЛК 2.0)'!$E$17:$O$17,0)),0)</f>
        <v>0</v>
      </c>
      <c r="IWR8" s="878">
        <f>IFERROR(INDEX('РП (ЛК 2.0)'!$E$26:$O$26,1,MATCH('Основной лист'!IWR$7,'РП (ЛК 2.0)'!$E$17:$O$17,0)),0)</f>
        <v>0</v>
      </c>
      <c r="IWS8" s="878">
        <f>IFERROR(INDEX('РП (ЛК 2.0)'!$E$26:$O$26,1,MATCH('Основной лист'!IWS$7,'РП (ЛК 2.0)'!$E$17:$O$17,0)),0)</f>
        <v>0</v>
      </c>
      <c r="IWT8" s="878">
        <f>IFERROR(INDEX('РП (ЛК 2.0)'!$E$26:$O$26,1,MATCH('Основной лист'!IWT$7,'РП (ЛК 2.0)'!$E$17:$O$17,0)),0)</f>
        <v>0</v>
      </c>
      <c r="IWU8" s="878">
        <f>IFERROR(INDEX('РП (ЛК 2.0)'!$E$26:$O$26,1,MATCH('Основной лист'!IWU$7,'РП (ЛК 2.0)'!$E$17:$O$17,0)),0)</f>
        <v>0</v>
      </c>
      <c r="IWV8" s="878">
        <f>IFERROR(INDEX('РП (ЛК 2.0)'!$E$26:$O$26,1,MATCH('Основной лист'!IWV$7,'РП (ЛК 2.0)'!$E$17:$O$17,0)),0)</f>
        <v>0</v>
      </c>
      <c r="IWW8" s="878">
        <f>IFERROR(INDEX('РП (ЛК 2.0)'!$E$26:$O$26,1,MATCH('Основной лист'!IWW$7,'РП (ЛК 2.0)'!$E$17:$O$17,0)),0)</f>
        <v>0</v>
      </c>
      <c r="IWX8" s="878">
        <f>IFERROR(INDEX('РП (ЛК 2.0)'!$E$26:$O$26,1,MATCH('Основной лист'!IWX$7,'РП (ЛК 2.0)'!$E$17:$O$17,0)),0)</f>
        <v>0</v>
      </c>
      <c r="IWY8" s="878">
        <f>IFERROR(INDEX('РП (ЛК 2.0)'!$E$26:$O$26,1,MATCH('Основной лист'!IWY$7,'РП (ЛК 2.0)'!$E$17:$O$17,0)),0)</f>
        <v>0</v>
      </c>
      <c r="IWZ8" s="878">
        <f>IFERROR(INDEX('РП (ЛК 2.0)'!$E$26:$O$26,1,MATCH('Основной лист'!IWZ$7,'РП (ЛК 2.0)'!$E$17:$O$17,0)),0)</f>
        <v>0</v>
      </c>
      <c r="IXA8" s="878">
        <f>IFERROR(INDEX('РП (ЛК 2.0)'!$E$26:$O$26,1,MATCH('Основной лист'!IXA$7,'РП (ЛК 2.0)'!$E$17:$O$17,0)),0)</f>
        <v>0</v>
      </c>
      <c r="IXB8" s="878">
        <f>IFERROR(INDEX('РП (ЛК 2.0)'!$E$26:$O$26,1,MATCH('Основной лист'!IXB$7,'РП (ЛК 2.0)'!$E$17:$O$17,0)),0)</f>
        <v>0</v>
      </c>
      <c r="IXC8" s="878">
        <f>IFERROR(INDEX('РП (ЛК 2.0)'!$E$26:$O$26,1,MATCH('Основной лист'!IXC$7,'РП (ЛК 2.0)'!$E$17:$O$17,0)),0)</f>
        <v>0</v>
      </c>
      <c r="IXD8" s="878">
        <f>IFERROR(INDEX('РП (ЛК 2.0)'!$E$26:$O$26,1,MATCH('Основной лист'!IXD$7,'РП (ЛК 2.0)'!$E$17:$O$17,0)),0)</f>
        <v>0</v>
      </c>
      <c r="IXE8" s="878">
        <f>IFERROR(INDEX('РП (ЛК 2.0)'!$E$26:$O$26,1,MATCH('Основной лист'!IXE$7,'РП (ЛК 2.0)'!$E$17:$O$17,0)),0)</f>
        <v>0</v>
      </c>
      <c r="IXF8" s="878">
        <f>IFERROR(INDEX('РП (ЛК 2.0)'!$E$26:$O$26,1,MATCH('Основной лист'!IXF$7,'РП (ЛК 2.0)'!$E$17:$O$17,0)),0)</f>
        <v>0</v>
      </c>
      <c r="IXG8" s="878">
        <f>IFERROR(INDEX('РП (ЛК 2.0)'!$E$26:$O$26,1,MATCH('Основной лист'!IXG$7,'РП (ЛК 2.0)'!$E$17:$O$17,0)),0)</f>
        <v>0</v>
      </c>
      <c r="IXH8" s="878">
        <f>IFERROR(INDEX('РП (ЛК 2.0)'!$E$26:$O$26,1,MATCH('Основной лист'!IXH$7,'РП (ЛК 2.0)'!$E$17:$O$17,0)),0)</f>
        <v>0</v>
      </c>
      <c r="IXI8" s="878">
        <f>IFERROR(INDEX('РП (ЛК 2.0)'!$E$26:$O$26,1,MATCH('Основной лист'!IXI$7,'РП (ЛК 2.0)'!$E$17:$O$17,0)),0)</f>
        <v>0</v>
      </c>
      <c r="IXJ8" s="878">
        <f>IFERROR(INDEX('РП (ЛК 2.0)'!$E$26:$O$26,1,MATCH('Основной лист'!IXJ$7,'РП (ЛК 2.0)'!$E$17:$O$17,0)),0)</f>
        <v>0</v>
      </c>
      <c r="IXK8" s="878">
        <f>IFERROR(INDEX('РП (ЛК 2.0)'!$E$26:$O$26,1,MATCH('Основной лист'!IXK$7,'РП (ЛК 2.0)'!$E$17:$O$17,0)),0)</f>
        <v>0</v>
      </c>
      <c r="IXL8" s="878">
        <f>IFERROR(INDEX('РП (ЛК 2.0)'!$E$26:$O$26,1,MATCH('Основной лист'!IXL$7,'РП (ЛК 2.0)'!$E$17:$O$17,0)),0)</f>
        <v>0</v>
      </c>
      <c r="IXM8" s="878">
        <f>IFERROR(INDEX('РП (ЛК 2.0)'!$E$26:$O$26,1,MATCH('Основной лист'!IXM$7,'РП (ЛК 2.0)'!$E$17:$O$17,0)),0)</f>
        <v>0</v>
      </c>
      <c r="IXN8" s="878">
        <f>IFERROR(INDEX('РП (ЛК 2.0)'!$E$26:$O$26,1,MATCH('Основной лист'!IXN$7,'РП (ЛК 2.0)'!$E$17:$O$17,0)),0)</f>
        <v>0</v>
      </c>
      <c r="IXO8" s="878">
        <f>IFERROR(INDEX('РП (ЛК 2.0)'!$E$26:$O$26,1,MATCH('Основной лист'!IXO$7,'РП (ЛК 2.0)'!$E$17:$O$17,0)),0)</f>
        <v>0</v>
      </c>
      <c r="IXP8" s="878">
        <f>IFERROR(INDEX('РП (ЛК 2.0)'!$E$26:$O$26,1,MATCH('Основной лист'!IXP$7,'РП (ЛК 2.0)'!$E$17:$O$17,0)),0)</f>
        <v>0</v>
      </c>
      <c r="IXQ8" s="878">
        <f>IFERROR(INDEX('РП (ЛК 2.0)'!$E$26:$O$26,1,MATCH('Основной лист'!IXQ$7,'РП (ЛК 2.0)'!$E$17:$O$17,0)),0)</f>
        <v>0</v>
      </c>
      <c r="IXR8" s="878">
        <f>IFERROR(INDEX('РП (ЛК 2.0)'!$E$26:$O$26,1,MATCH('Основной лист'!IXR$7,'РП (ЛК 2.0)'!$E$17:$O$17,0)),0)</f>
        <v>0</v>
      </c>
      <c r="IXS8" s="878">
        <f>IFERROR(INDEX('РП (ЛК 2.0)'!$E$26:$O$26,1,MATCH('Основной лист'!IXS$7,'РП (ЛК 2.0)'!$E$17:$O$17,0)),0)</f>
        <v>0</v>
      </c>
      <c r="IXT8" s="878">
        <f>IFERROR(INDEX('РП (ЛК 2.0)'!$E$26:$O$26,1,MATCH('Основной лист'!IXT$7,'РП (ЛК 2.0)'!$E$17:$O$17,0)),0)</f>
        <v>0</v>
      </c>
      <c r="IXU8" s="878">
        <f>IFERROR(INDEX('РП (ЛК 2.0)'!$E$26:$O$26,1,MATCH('Основной лист'!IXU$7,'РП (ЛК 2.0)'!$E$17:$O$17,0)),0)</f>
        <v>0</v>
      </c>
      <c r="IXV8" s="878">
        <f>IFERROR(INDEX('РП (ЛК 2.0)'!$E$26:$O$26,1,MATCH('Основной лист'!IXV$7,'РП (ЛК 2.0)'!$E$17:$O$17,0)),0)</f>
        <v>0</v>
      </c>
      <c r="IXW8" s="878">
        <f>IFERROR(INDEX('РП (ЛК 2.0)'!$E$26:$O$26,1,MATCH('Основной лист'!IXW$7,'РП (ЛК 2.0)'!$E$17:$O$17,0)),0)</f>
        <v>0</v>
      </c>
      <c r="IXX8" s="878">
        <f>IFERROR(INDEX('РП (ЛК 2.0)'!$E$26:$O$26,1,MATCH('Основной лист'!IXX$7,'РП (ЛК 2.0)'!$E$17:$O$17,0)),0)</f>
        <v>0</v>
      </c>
      <c r="IXY8" s="878">
        <f>IFERROR(INDEX('РП (ЛК 2.0)'!$E$26:$O$26,1,MATCH('Основной лист'!IXY$7,'РП (ЛК 2.0)'!$E$17:$O$17,0)),0)</f>
        <v>0</v>
      </c>
      <c r="IXZ8" s="878">
        <f>IFERROR(INDEX('РП (ЛК 2.0)'!$E$26:$O$26,1,MATCH('Основной лист'!IXZ$7,'РП (ЛК 2.0)'!$E$17:$O$17,0)),0)</f>
        <v>0</v>
      </c>
      <c r="IYA8" s="878">
        <f>IFERROR(INDEX('РП (ЛК 2.0)'!$E$26:$O$26,1,MATCH('Основной лист'!IYA$7,'РП (ЛК 2.0)'!$E$17:$O$17,0)),0)</f>
        <v>0</v>
      </c>
      <c r="IYB8" s="878">
        <f>IFERROR(INDEX('РП (ЛК 2.0)'!$E$26:$O$26,1,MATCH('Основной лист'!IYB$7,'РП (ЛК 2.0)'!$E$17:$O$17,0)),0)</f>
        <v>0</v>
      </c>
      <c r="IYC8" s="878">
        <f>IFERROR(INDEX('РП (ЛК 2.0)'!$E$26:$O$26,1,MATCH('Основной лист'!IYC$7,'РП (ЛК 2.0)'!$E$17:$O$17,0)),0)</f>
        <v>0</v>
      </c>
      <c r="IYD8" s="878">
        <f>IFERROR(INDEX('РП (ЛК 2.0)'!$E$26:$O$26,1,MATCH('Основной лист'!IYD$7,'РП (ЛК 2.0)'!$E$17:$O$17,0)),0)</f>
        <v>0</v>
      </c>
      <c r="IYE8" s="878">
        <f>IFERROR(INDEX('РП (ЛК 2.0)'!$E$26:$O$26,1,MATCH('Основной лист'!IYE$7,'РП (ЛК 2.0)'!$E$17:$O$17,0)),0)</f>
        <v>0</v>
      </c>
      <c r="IYF8" s="878">
        <f>IFERROR(INDEX('РП (ЛК 2.0)'!$E$26:$O$26,1,MATCH('Основной лист'!IYF$7,'РП (ЛК 2.0)'!$E$17:$O$17,0)),0)</f>
        <v>0</v>
      </c>
      <c r="IYG8" s="878">
        <f>IFERROR(INDEX('РП (ЛК 2.0)'!$E$26:$O$26,1,MATCH('Основной лист'!IYG$7,'РП (ЛК 2.0)'!$E$17:$O$17,0)),0)</f>
        <v>0</v>
      </c>
      <c r="IYH8" s="878">
        <f>IFERROR(INDEX('РП (ЛК 2.0)'!$E$26:$O$26,1,MATCH('Основной лист'!IYH$7,'РП (ЛК 2.0)'!$E$17:$O$17,0)),0)</f>
        <v>0</v>
      </c>
      <c r="IYI8" s="878">
        <f>IFERROR(INDEX('РП (ЛК 2.0)'!$E$26:$O$26,1,MATCH('Основной лист'!IYI$7,'РП (ЛК 2.0)'!$E$17:$O$17,0)),0)</f>
        <v>0</v>
      </c>
      <c r="IYJ8" s="878">
        <f>IFERROR(INDEX('РП (ЛК 2.0)'!$E$26:$O$26,1,MATCH('Основной лист'!IYJ$7,'РП (ЛК 2.0)'!$E$17:$O$17,0)),0)</f>
        <v>0</v>
      </c>
      <c r="IYK8" s="878">
        <f>IFERROR(INDEX('РП (ЛК 2.0)'!$E$26:$O$26,1,MATCH('Основной лист'!IYK$7,'РП (ЛК 2.0)'!$E$17:$O$17,0)),0)</f>
        <v>0</v>
      </c>
      <c r="IYL8" s="878">
        <f>IFERROR(INDEX('РП (ЛК 2.0)'!$E$26:$O$26,1,MATCH('Основной лист'!IYL$7,'РП (ЛК 2.0)'!$E$17:$O$17,0)),0)</f>
        <v>0</v>
      </c>
      <c r="IYM8" s="878">
        <f>IFERROR(INDEX('РП (ЛК 2.0)'!$E$26:$O$26,1,MATCH('Основной лист'!IYM$7,'РП (ЛК 2.0)'!$E$17:$O$17,0)),0)</f>
        <v>0</v>
      </c>
      <c r="IYN8" s="878">
        <f>IFERROR(INDEX('РП (ЛК 2.0)'!$E$26:$O$26,1,MATCH('Основной лист'!IYN$7,'РП (ЛК 2.0)'!$E$17:$O$17,0)),0)</f>
        <v>0</v>
      </c>
      <c r="IYO8" s="878">
        <f>IFERROR(INDEX('РП (ЛК 2.0)'!$E$26:$O$26,1,MATCH('Основной лист'!IYO$7,'РП (ЛК 2.0)'!$E$17:$O$17,0)),0)</f>
        <v>0</v>
      </c>
      <c r="IYP8" s="878">
        <f>IFERROR(INDEX('РП (ЛК 2.0)'!$E$26:$O$26,1,MATCH('Основной лист'!IYP$7,'РП (ЛК 2.0)'!$E$17:$O$17,0)),0)</f>
        <v>0</v>
      </c>
      <c r="IYQ8" s="878">
        <f>IFERROR(INDEX('РП (ЛК 2.0)'!$E$26:$O$26,1,MATCH('Основной лист'!IYQ$7,'РП (ЛК 2.0)'!$E$17:$O$17,0)),0)</f>
        <v>0</v>
      </c>
      <c r="IYR8" s="878">
        <f>IFERROR(INDEX('РП (ЛК 2.0)'!$E$26:$O$26,1,MATCH('Основной лист'!IYR$7,'РП (ЛК 2.0)'!$E$17:$O$17,0)),0)</f>
        <v>0</v>
      </c>
      <c r="IYS8" s="878">
        <f>IFERROR(INDEX('РП (ЛК 2.0)'!$E$26:$O$26,1,MATCH('Основной лист'!IYS$7,'РП (ЛК 2.0)'!$E$17:$O$17,0)),0)</f>
        <v>0</v>
      </c>
      <c r="IYT8" s="878">
        <f>IFERROR(INDEX('РП (ЛК 2.0)'!$E$26:$O$26,1,MATCH('Основной лист'!IYT$7,'РП (ЛК 2.0)'!$E$17:$O$17,0)),0)</f>
        <v>0</v>
      </c>
      <c r="IYU8" s="878">
        <f>IFERROR(INDEX('РП (ЛК 2.0)'!$E$26:$O$26,1,MATCH('Основной лист'!IYU$7,'РП (ЛК 2.0)'!$E$17:$O$17,0)),0)</f>
        <v>0</v>
      </c>
      <c r="IYV8" s="878">
        <f>IFERROR(INDEX('РП (ЛК 2.0)'!$E$26:$O$26,1,MATCH('Основной лист'!IYV$7,'РП (ЛК 2.0)'!$E$17:$O$17,0)),0)</f>
        <v>0</v>
      </c>
      <c r="IYW8" s="878">
        <f>IFERROR(INDEX('РП (ЛК 2.0)'!$E$26:$O$26,1,MATCH('Основной лист'!IYW$7,'РП (ЛК 2.0)'!$E$17:$O$17,0)),0)</f>
        <v>0</v>
      </c>
      <c r="IYX8" s="878">
        <f>IFERROR(INDEX('РП (ЛК 2.0)'!$E$26:$O$26,1,MATCH('Основной лист'!IYX$7,'РП (ЛК 2.0)'!$E$17:$O$17,0)),0)</f>
        <v>0</v>
      </c>
      <c r="IYY8" s="878">
        <f>IFERROR(INDEX('РП (ЛК 2.0)'!$E$26:$O$26,1,MATCH('Основной лист'!IYY$7,'РП (ЛК 2.0)'!$E$17:$O$17,0)),0)</f>
        <v>0</v>
      </c>
      <c r="IYZ8" s="878">
        <f>IFERROR(INDEX('РП (ЛК 2.0)'!$E$26:$O$26,1,MATCH('Основной лист'!IYZ$7,'РП (ЛК 2.0)'!$E$17:$O$17,0)),0)</f>
        <v>0</v>
      </c>
      <c r="IZA8" s="878">
        <f>IFERROR(INDEX('РП (ЛК 2.0)'!$E$26:$O$26,1,MATCH('Основной лист'!IZA$7,'РП (ЛК 2.0)'!$E$17:$O$17,0)),0)</f>
        <v>0</v>
      </c>
      <c r="IZB8" s="878">
        <f>IFERROR(INDEX('РП (ЛК 2.0)'!$E$26:$O$26,1,MATCH('Основной лист'!IZB$7,'РП (ЛК 2.0)'!$E$17:$O$17,0)),0)</f>
        <v>0</v>
      </c>
      <c r="IZC8" s="878">
        <f>IFERROR(INDEX('РП (ЛК 2.0)'!$E$26:$O$26,1,MATCH('Основной лист'!IZC$7,'РП (ЛК 2.0)'!$E$17:$O$17,0)),0)</f>
        <v>0</v>
      </c>
      <c r="IZD8" s="878">
        <f>IFERROR(INDEX('РП (ЛК 2.0)'!$E$26:$O$26,1,MATCH('Основной лист'!IZD$7,'РП (ЛК 2.0)'!$E$17:$O$17,0)),0)</f>
        <v>0</v>
      </c>
      <c r="IZE8" s="878">
        <f>IFERROR(INDEX('РП (ЛК 2.0)'!$E$26:$O$26,1,MATCH('Основной лист'!IZE$7,'РП (ЛК 2.0)'!$E$17:$O$17,0)),0)</f>
        <v>0</v>
      </c>
      <c r="IZF8" s="878">
        <f>IFERROR(INDEX('РП (ЛК 2.0)'!$E$26:$O$26,1,MATCH('Основной лист'!IZF$7,'РП (ЛК 2.0)'!$E$17:$O$17,0)),0)</f>
        <v>0</v>
      </c>
      <c r="IZG8" s="878">
        <f>IFERROR(INDEX('РП (ЛК 2.0)'!$E$26:$O$26,1,MATCH('Основной лист'!IZG$7,'РП (ЛК 2.0)'!$E$17:$O$17,0)),0)</f>
        <v>0</v>
      </c>
      <c r="IZH8" s="878">
        <f>IFERROR(INDEX('РП (ЛК 2.0)'!$E$26:$O$26,1,MATCH('Основной лист'!IZH$7,'РП (ЛК 2.0)'!$E$17:$O$17,0)),0)</f>
        <v>0</v>
      </c>
      <c r="IZI8" s="878">
        <f>IFERROR(INDEX('РП (ЛК 2.0)'!$E$26:$O$26,1,MATCH('Основной лист'!IZI$7,'РП (ЛК 2.0)'!$E$17:$O$17,0)),0)</f>
        <v>0</v>
      </c>
      <c r="IZJ8" s="878">
        <f>IFERROR(INDEX('РП (ЛК 2.0)'!$E$26:$O$26,1,MATCH('Основной лист'!IZJ$7,'РП (ЛК 2.0)'!$E$17:$O$17,0)),0)</f>
        <v>0</v>
      </c>
      <c r="IZK8" s="878">
        <f>IFERROR(INDEX('РП (ЛК 2.0)'!$E$26:$O$26,1,MATCH('Основной лист'!IZK$7,'РП (ЛК 2.0)'!$E$17:$O$17,0)),0)</f>
        <v>0</v>
      </c>
      <c r="IZL8" s="878">
        <f>IFERROR(INDEX('РП (ЛК 2.0)'!$E$26:$O$26,1,MATCH('Основной лист'!IZL$7,'РП (ЛК 2.0)'!$E$17:$O$17,0)),0)</f>
        <v>0</v>
      </c>
      <c r="IZM8" s="878">
        <f>IFERROR(INDEX('РП (ЛК 2.0)'!$E$26:$O$26,1,MATCH('Основной лист'!IZM$7,'РП (ЛК 2.0)'!$E$17:$O$17,0)),0)</f>
        <v>0</v>
      </c>
      <c r="IZN8" s="878">
        <f>IFERROR(INDEX('РП (ЛК 2.0)'!$E$26:$O$26,1,MATCH('Основной лист'!IZN$7,'РП (ЛК 2.0)'!$E$17:$O$17,0)),0)</f>
        <v>0</v>
      </c>
      <c r="IZO8" s="878">
        <f>IFERROR(INDEX('РП (ЛК 2.0)'!$E$26:$O$26,1,MATCH('Основной лист'!IZO$7,'РП (ЛК 2.0)'!$E$17:$O$17,0)),0)</f>
        <v>0</v>
      </c>
      <c r="IZP8" s="878">
        <f>IFERROR(INDEX('РП (ЛК 2.0)'!$E$26:$O$26,1,MATCH('Основной лист'!IZP$7,'РП (ЛК 2.0)'!$E$17:$O$17,0)),0)</f>
        <v>0</v>
      </c>
      <c r="IZQ8" s="878">
        <f>IFERROR(INDEX('РП (ЛК 2.0)'!$E$26:$O$26,1,MATCH('Основной лист'!IZQ$7,'РП (ЛК 2.0)'!$E$17:$O$17,0)),0)</f>
        <v>0</v>
      </c>
      <c r="IZR8" s="878">
        <f>IFERROR(INDEX('РП (ЛК 2.0)'!$E$26:$O$26,1,MATCH('Основной лист'!IZR$7,'РП (ЛК 2.0)'!$E$17:$O$17,0)),0)</f>
        <v>0</v>
      </c>
      <c r="IZS8" s="878">
        <f>IFERROR(INDEX('РП (ЛК 2.0)'!$E$26:$O$26,1,MATCH('Основной лист'!IZS$7,'РП (ЛК 2.0)'!$E$17:$O$17,0)),0)</f>
        <v>0</v>
      </c>
      <c r="IZT8" s="878">
        <f>IFERROR(INDEX('РП (ЛК 2.0)'!$E$26:$O$26,1,MATCH('Основной лист'!IZT$7,'РП (ЛК 2.0)'!$E$17:$O$17,0)),0)</f>
        <v>0</v>
      </c>
      <c r="IZU8" s="878">
        <f>IFERROR(INDEX('РП (ЛК 2.0)'!$E$26:$O$26,1,MATCH('Основной лист'!IZU$7,'РП (ЛК 2.0)'!$E$17:$O$17,0)),0)</f>
        <v>0</v>
      </c>
      <c r="IZV8" s="878">
        <f>IFERROR(INDEX('РП (ЛК 2.0)'!$E$26:$O$26,1,MATCH('Основной лист'!IZV$7,'РП (ЛК 2.0)'!$E$17:$O$17,0)),0)</f>
        <v>0</v>
      </c>
      <c r="IZW8" s="878">
        <f>IFERROR(INDEX('РП (ЛК 2.0)'!$E$26:$O$26,1,MATCH('Основной лист'!IZW$7,'РП (ЛК 2.0)'!$E$17:$O$17,0)),0)</f>
        <v>0</v>
      </c>
      <c r="IZX8" s="878">
        <f>IFERROR(INDEX('РП (ЛК 2.0)'!$E$26:$O$26,1,MATCH('Основной лист'!IZX$7,'РП (ЛК 2.0)'!$E$17:$O$17,0)),0)</f>
        <v>0</v>
      </c>
      <c r="IZY8" s="878">
        <f>IFERROR(INDEX('РП (ЛК 2.0)'!$E$26:$O$26,1,MATCH('Основной лист'!IZY$7,'РП (ЛК 2.0)'!$E$17:$O$17,0)),0)</f>
        <v>0</v>
      </c>
      <c r="IZZ8" s="878">
        <f>IFERROR(INDEX('РП (ЛК 2.0)'!$E$26:$O$26,1,MATCH('Основной лист'!IZZ$7,'РП (ЛК 2.0)'!$E$17:$O$17,0)),0)</f>
        <v>0</v>
      </c>
      <c r="JAA8" s="878">
        <f>IFERROR(INDEX('РП (ЛК 2.0)'!$E$26:$O$26,1,MATCH('Основной лист'!JAA$7,'РП (ЛК 2.0)'!$E$17:$O$17,0)),0)</f>
        <v>0</v>
      </c>
      <c r="JAB8" s="878">
        <f>IFERROR(INDEX('РП (ЛК 2.0)'!$E$26:$O$26,1,MATCH('Основной лист'!JAB$7,'РП (ЛК 2.0)'!$E$17:$O$17,0)),0)</f>
        <v>0</v>
      </c>
      <c r="JAC8" s="878">
        <f>IFERROR(INDEX('РП (ЛК 2.0)'!$E$26:$O$26,1,MATCH('Основной лист'!JAC$7,'РП (ЛК 2.0)'!$E$17:$O$17,0)),0)</f>
        <v>0</v>
      </c>
      <c r="JAD8" s="878">
        <f>IFERROR(INDEX('РП (ЛК 2.0)'!$E$26:$O$26,1,MATCH('Основной лист'!JAD$7,'РП (ЛК 2.0)'!$E$17:$O$17,0)),0)</f>
        <v>0</v>
      </c>
      <c r="JAE8" s="878">
        <f>IFERROR(INDEX('РП (ЛК 2.0)'!$E$26:$O$26,1,MATCH('Основной лист'!JAE$7,'РП (ЛК 2.0)'!$E$17:$O$17,0)),0)</f>
        <v>0</v>
      </c>
      <c r="JAF8" s="878">
        <f>IFERROR(INDEX('РП (ЛК 2.0)'!$E$26:$O$26,1,MATCH('Основной лист'!JAF$7,'РП (ЛК 2.0)'!$E$17:$O$17,0)),0)</f>
        <v>0</v>
      </c>
      <c r="JAG8" s="878">
        <f>IFERROR(INDEX('РП (ЛК 2.0)'!$E$26:$O$26,1,MATCH('Основной лист'!JAG$7,'РП (ЛК 2.0)'!$E$17:$O$17,0)),0)</f>
        <v>0</v>
      </c>
      <c r="JAH8" s="878">
        <f>IFERROR(INDEX('РП (ЛК 2.0)'!$E$26:$O$26,1,MATCH('Основной лист'!JAH$7,'РП (ЛК 2.0)'!$E$17:$O$17,0)),0)</f>
        <v>0</v>
      </c>
      <c r="JAI8" s="878">
        <f>IFERROR(INDEX('РП (ЛК 2.0)'!$E$26:$O$26,1,MATCH('Основной лист'!JAI$7,'РП (ЛК 2.0)'!$E$17:$O$17,0)),0)</f>
        <v>0</v>
      </c>
      <c r="JAJ8" s="878">
        <f>IFERROR(INDEX('РП (ЛК 2.0)'!$E$26:$O$26,1,MATCH('Основной лист'!JAJ$7,'РП (ЛК 2.0)'!$E$17:$O$17,0)),0)</f>
        <v>0</v>
      </c>
      <c r="JAK8" s="878">
        <f>IFERROR(INDEX('РП (ЛК 2.0)'!$E$26:$O$26,1,MATCH('Основной лист'!JAK$7,'РП (ЛК 2.0)'!$E$17:$O$17,0)),0)</f>
        <v>0</v>
      </c>
      <c r="JAL8" s="878">
        <f>IFERROR(INDEX('РП (ЛК 2.0)'!$E$26:$O$26,1,MATCH('Основной лист'!JAL$7,'РП (ЛК 2.0)'!$E$17:$O$17,0)),0)</f>
        <v>0</v>
      </c>
      <c r="JAM8" s="878">
        <f>IFERROR(INDEX('РП (ЛК 2.0)'!$E$26:$O$26,1,MATCH('Основной лист'!JAM$7,'РП (ЛК 2.0)'!$E$17:$O$17,0)),0)</f>
        <v>0</v>
      </c>
      <c r="JAN8" s="878">
        <f>IFERROR(INDEX('РП (ЛК 2.0)'!$E$26:$O$26,1,MATCH('Основной лист'!JAN$7,'РП (ЛК 2.0)'!$E$17:$O$17,0)),0)</f>
        <v>0</v>
      </c>
      <c r="JAO8" s="878">
        <f>IFERROR(INDEX('РП (ЛК 2.0)'!$E$26:$O$26,1,MATCH('Основной лист'!JAO$7,'РП (ЛК 2.0)'!$E$17:$O$17,0)),0)</f>
        <v>0</v>
      </c>
      <c r="JAP8" s="878">
        <f>IFERROR(INDEX('РП (ЛК 2.0)'!$E$26:$O$26,1,MATCH('Основной лист'!JAP$7,'РП (ЛК 2.0)'!$E$17:$O$17,0)),0)</f>
        <v>0</v>
      </c>
      <c r="JAQ8" s="878">
        <f>IFERROR(INDEX('РП (ЛК 2.0)'!$E$26:$O$26,1,MATCH('Основной лист'!JAQ$7,'РП (ЛК 2.0)'!$E$17:$O$17,0)),0)</f>
        <v>0</v>
      </c>
      <c r="JAR8" s="878">
        <f>IFERROR(INDEX('РП (ЛК 2.0)'!$E$26:$O$26,1,MATCH('Основной лист'!JAR$7,'РП (ЛК 2.0)'!$E$17:$O$17,0)),0)</f>
        <v>0</v>
      </c>
      <c r="JAS8" s="878">
        <f>IFERROR(INDEX('РП (ЛК 2.0)'!$E$26:$O$26,1,MATCH('Основной лист'!JAS$7,'РП (ЛК 2.0)'!$E$17:$O$17,0)),0)</f>
        <v>0</v>
      </c>
      <c r="JAT8" s="878">
        <f>IFERROR(INDEX('РП (ЛК 2.0)'!$E$26:$O$26,1,MATCH('Основной лист'!JAT$7,'РП (ЛК 2.0)'!$E$17:$O$17,0)),0)</f>
        <v>0</v>
      </c>
      <c r="JAU8" s="878">
        <f>IFERROR(INDEX('РП (ЛК 2.0)'!$E$26:$O$26,1,MATCH('Основной лист'!JAU$7,'РП (ЛК 2.0)'!$E$17:$O$17,0)),0)</f>
        <v>0</v>
      </c>
      <c r="JAV8" s="878">
        <f>IFERROR(INDEX('РП (ЛК 2.0)'!$E$26:$O$26,1,MATCH('Основной лист'!JAV$7,'РП (ЛК 2.0)'!$E$17:$O$17,0)),0)</f>
        <v>0</v>
      </c>
      <c r="JAW8" s="878">
        <f>IFERROR(INDEX('РП (ЛК 2.0)'!$E$26:$O$26,1,MATCH('Основной лист'!JAW$7,'РП (ЛК 2.0)'!$E$17:$O$17,0)),0)</f>
        <v>0</v>
      </c>
      <c r="JAX8" s="878">
        <f>IFERROR(INDEX('РП (ЛК 2.0)'!$E$26:$O$26,1,MATCH('Основной лист'!JAX$7,'РП (ЛК 2.0)'!$E$17:$O$17,0)),0)</f>
        <v>0</v>
      </c>
      <c r="JAY8" s="878">
        <f>IFERROR(INDEX('РП (ЛК 2.0)'!$E$26:$O$26,1,MATCH('Основной лист'!JAY$7,'РП (ЛК 2.0)'!$E$17:$O$17,0)),0)</f>
        <v>0</v>
      </c>
      <c r="JAZ8" s="878">
        <f>IFERROR(INDEX('РП (ЛК 2.0)'!$E$26:$O$26,1,MATCH('Основной лист'!JAZ$7,'РП (ЛК 2.0)'!$E$17:$O$17,0)),0)</f>
        <v>0</v>
      </c>
      <c r="JBA8" s="878">
        <f>IFERROR(INDEX('РП (ЛК 2.0)'!$E$26:$O$26,1,MATCH('Основной лист'!JBA$7,'РП (ЛК 2.0)'!$E$17:$O$17,0)),0)</f>
        <v>0</v>
      </c>
      <c r="JBB8" s="878">
        <f>IFERROR(INDEX('РП (ЛК 2.0)'!$E$26:$O$26,1,MATCH('Основной лист'!JBB$7,'РП (ЛК 2.0)'!$E$17:$O$17,0)),0)</f>
        <v>0</v>
      </c>
      <c r="JBC8" s="878">
        <f>IFERROR(INDEX('РП (ЛК 2.0)'!$E$26:$O$26,1,MATCH('Основной лист'!JBC$7,'РП (ЛК 2.0)'!$E$17:$O$17,0)),0)</f>
        <v>0</v>
      </c>
      <c r="JBD8" s="878">
        <f>IFERROR(INDEX('РП (ЛК 2.0)'!$E$26:$O$26,1,MATCH('Основной лист'!JBD$7,'РП (ЛК 2.0)'!$E$17:$O$17,0)),0)</f>
        <v>0</v>
      </c>
      <c r="JBE8" s="878">
        <f>IFERROR(INDEX('РП (ЛК 2.0)'!$E$26:$O$26,1,MATCH('Основной лист'!JBE$7,'РП (ЛК 2.0)'!$E$17:$O$17,0)),0)</f>
        <v>0</v>
      </c>
      <c r="JBF8" s="878">
        <f>IFERROR(INDEX('РП (ЛК 2.0)'!$E$26:$O$26,1,MATCH('Основной лист'!JBF$7,'РП (ЛК 2.0)'!$E$17:$O$17,0)),0)</f>
        <v>0</v>
      </c>
      <c r="JBG8" s="878">
        <f>IFERROR(INDEX('РП (ЛК 2.0)'!$E$26:$O$26,1,MATCH('Основной лист'!JBG$7,'РП (ЛК 2.0)'!$E$17:$O$17,0)),0)</f>
        <v>0</v>
      </c>
      <c r="JBH8" s="878">
        <f>IFERROR(INDEX('РП (ЛК 2.0)'!$E$26:$O$26,1,MATCH('Основной лист'!JBH$7,'РП (ЛК 2.0)'!$E$17:$O$17,0)),0)</f>
        <v>0</v>
      </c>
      <c r="JBI8" s="878">
        <f>IFERROR(INDEX('РП (ЛК 2.0)'!$E$26:$O$26,1,MATCH('Основной лист'!JBI$7,'РП (ЛК 2.0)'!$E$17:$O$17,0)),0)</f>
        <v>0</v>
      </c>
      <c r="JBJ8" s="878">
        <f>IFERROR(INDEX('РП (ЛК 2.0)'!$E$26:$O$26,1,MATCH('Основной лист'!JBJ$7,'РП (ЛК 2.0)'!$E$17:$O$17,0)),0)</f>
        <v>0</v>
      </c>
      <c r="JBK8" s="878">
        <f>IFERROR(INDEX('РП (ЛК 2.0)'!$E$26:$O$26,1,MATCH('Основной лист'!JBK$7,'РП (ЛК 2.0)'!$E$17:$O$17,0)),0)</f>
        <v>0</v>
      </c>
      <c r="JBL8" s="878">
        <f>IFERROR(INDEX('РП (ЛК 2.0)'!$E$26:$O$26,1,MATCH('Основной лист'!JBL$7,'РП (ЛК 2.0)'!$E$17:$O$17,0)),0)</f>
        <v>0</v>
      </c>
      <c r="JBM8" s="878">
        <f>IFERROR(INDEX('РП (ЛК 2.0)'!$E$26:$O$26,1,MATCH('Основной лист'!JBM$7,'РП (ЛК 2.0)'!$E$17:$O$17,0)),0)</f>
        <v>0</v>
      </c>
      <c r="JBN8" s="878">
        <f>IFERROR(INDEX('РП (ЛК 2.0)'!$E$26:$O$26,1,MATCH('Основной лист'!JBN$7,'РП (ЛК 2.0)'!$E$17:$O$17,0)),0)</f>
        <v>0</v>
      </c>
      <c r="JBO8" s="878">
        <f>IFERROR(INDEX('РП (ЛК 2.0)'!$E$26:$O$26,1,MATCH('Основной лист'!JBO$7,'РП (ЛК 2.0)'!$E$17:$O$17,0)),0)</f>
        <v>0</v>
      </c>
      <c r="JBP8" s="878">
        <f>IFERROR(INDEX('РП (ЛК 2.0)'!$E$26:$O$26,1,MATCH('Основной лист'!JBP$7,'РП (ЛК 2.0)'!$E$17:$O$17,0)),0)</f>
        <v>0</v>
      </c>
      <c r="JBQ8" s="878">
        <f>IFERROR(INDEX('РП (ЛК 2.0)'!$E$26:$O$26,1,MATCH('Основной лист'!JBQ$7,'РП (ЛК 2.0)'!$E$17:$O$17,0)),0)</f>
        <v>0</v>
      </c>
      <c r="JBR8" s="878">
        <f>IFERROR(INDEX('РП (ЛК 2.0)'!$E$26:$O$26,1,MATCH('Основной лист'!JBR$7,'РП (ЛК 2.0)'!$E$17:$O$17,0)),0)</f>
        <v>0</v>
      </c>
      <c r="JBS8" s="878">
        <f>IFERROR(INDEX('РП (ЛК 2.0)'!$E$26:$O$26,1,MATCH('Основной лист'!JBS$7,'РП (ЛК 2.0)'!$E$17:$O$17,0)),0)</f>
        <v>0</v>
      </c>
      <c r="JBT8" s="878">
        <f>IFERROR(INDEX('РП (ЛК 2.0)'!$E$26:$O$26,1,MATCH('Основной лист'!JBT$7,'РП (ЛК 2.0)'!$E$17:$O$17,0)),0)</f>
        <v>0</v>
      </c>
      <c r="JBU8" s="878">
        <f>IFERROR(INDEX('РП (ЛК 2.0)'!$E$26:$O$26,1,MATCH('Основной лист'!JBU$7,'РП (ЛК 2.0)'!$E$17:$O$17,0)),0)</f>
        <v>0</v>
      </c>
      <c r="JBV8" s="878">
        <f>IFERROR(INDEX('РП (ЛК 2.0)'!$E$26:$O$26,1,MATCH('Основной лист'!JBV$7,'РП (ЛК 2.0)'!$E$17:$O$17,0)),0)</f>
        <v>0</v>
      </c>
      <c r="JBW8" s="878">
        <f>IFERROR(INDEX('РП (ЛК 2.0)'!$E$26:$O$26,1,MATCH('Основной лист'!JBW$7,'РП (ЛК 2.0)'!$E$17:$O$17,0)),0)</f>
        <v>0</v>
      </c>
      <c r="JBX8" s="878">
        <f>IFERROR(INDEX('РП (ЛК 2.0)'!$E$26:$O$26,1,MATCH('Основной лист'!JBX$7,'РП (ЛК 2.0)'!$E$17:$O$17,0)),0)</f>
        <v>0</v>
      </c>
      <c r="JBY8" s="878">
        <f>IFERROR(INDEX('РП (ЛК 2.0)'!$E$26:$O$26,1,MATCH('Основной лист'!JBY$7,'РП (ЛК 2.0)'!$E$17:$O$17,0)),0)</f>
        <v>0</v>
      </c>
      <c r="JBZ8" s="878">
        <f>IFERROR(INDEX('РП (ЛК 2.0)'!$E$26:$O$26,1,MATCH('Основной лист'!JBZ$7,'РП (ЛК 2.0)'!$E$17:$O$17,0)),0)</f>
        <v>0</v>
      </c>
      <c r="JCA8" s="878">
        <f>IFERROR(INDEX('РП (ЛК 2.0)'!$E$26:$O$26,1,MATCH('Основной лист'!JCA$7,'РП (ЛК 2.0)'!$E$17:$O$17,0)),0)</f>
        <v>0</v>
      </c>
      <c r="JCB8" s="878">
        <f>IFERROR(INDEX('РП (ЛК 2.0)'!$E$26:$O$26,1,MATCH('Основной лист'!JCB$7,'РП (ЛК 2.0)'!$E$17:$O$17,0)),0)</f>
        <v>0</v>
      </c>
      <c r="JCC8" s="878">
        <f>IFERROR(INDEX('РП (ЛК 2.0)'!$E$26:$O$26,1,MATCH('Основной лист'!JCC$7,'РП (ЛК 2.0)'!$E$17:$O$17,0)),0)</f>
        <v>0</v>
      </c>
      <c r="JCD8" s="878">
        <f>IFERROR(INDEX('РП (ЛК 2.0)'!$E$26:$O$26,1,MATCH('Основной лист'!JCD$7,'РП (ЛК 2.0)'!$E$17:$O$17,0)),0)</f>
        <v>0</v>
      </c>
      <c r="JCE8" s="878">
        <f>IFERROR(INDEX('РП (ЛК 2.0)'!$E$26:$O$26,1,MATCH('Основной лист'!JCE$7,'РП (ЛК 2.0)'!$E$17:$O$17,0)),0)</f>
        <v>0</v>
      </c>
      <c r="JCF8" s="878">
        <f>IFERROR(INDEX('РП (ЛК 2.0)'!$E$26:$O$26,1,MATCH('Основной лист'!JCF$7,'РП (ЛК 2.0)'!$E$17:$O$17,0)),0)</f>
        <v>0</v>
      </c>
      <c r="JCG8" s="878">
        <f>IFERROR(INDEX('РП (ЛК 2.0)'!$E$26:$O$26,1,MATCH('Основной лист'!JCG$7,'РП (ЛК 2.0)'!$E$17:$O$17,0)),0)</f>
        <v>0</v>
      </c>
      <c r="JCH8" s="878">
        <f>IFERROR(INDEX('РП (ЛК 2.0)'!$E$26:$O$26,1,MATCH('Основной лист'!JCH$7,'РП (ЛК 2.0)'!$E$17:$O$17,0)),0)</f>
        <v>0</v>
      </c>
      <c r="JCI8" s="878">
        <f>IFERROR(INDEX('РП (ЛК 2.0)'!$E$26:$O$26,1,MATCH('Основной лист'!JCI$7,'РП (ЛК 2.0)'!$E$17:$O$17,0)),0)</f>
        <v>0</v>
      </c>
      <c r="JCJ8" s="878">
        <f>IFERROR(INDEX('РП (ЛК 2.0)'!$E$26:$O$26,1,MATCH('Основной лист'!JCJ$7,'РП (ЛК 2.0)'!$E$17:$O$17,0)),0)</f>
        <v>0</v>
      </c>
      <c r="JCK8" s="878">
        <f>IFERROR(INDEX('РП (ЛК 2.0)'!$E$26:$O$26,1,MATCH('Основной лист'!JCK$7,'РП (ЛК 2.0)'!$E$17:$O$17,0)),0)</f>
        <v>0</v>
      </c>
      <c r="JCL8" s="878">
        <f>IFERROR(INDEX('РП (ЛК 2.0)'!$E$26:$O$26,1,MATCH('Основной лист'!JCL$7,'РП (ЛК 2.0)'!$E$17:$O$17,0)),0)</f>
        <v>0</v>
      </c>
      <c r="JCM8" s="878">
        <f>IFERROR(INDEX('РП (ЛК 2.0)'!$E$26:$O$26,1,MATCH('Основной лист'!JCM$7,'РП (ЛК 2.0)'!$E$17:$O$17,0)),0)</f>
        <v>0</v>
      </c>
      <c r="JCN8" s="878">
        <f>IFERROR(INDEX('РП (ЛК 2.0)'!$E$26:$O$26,1,MATCH('Основной лист'!JCN$7,'РП (ЛК 2.0)'!$E$17:$O$17,0)),0)</f>
        <v>0</v>
      </c>
      <c r="JCO8" s="878">
        <f>IFERROR(INDEX('РП (ЛК 2.0)'!$E$26:$O$26,1,MATCH('Основной лист'!JCO$7,'РП (ЛК 2.0)'!$E$17:$O$17,0)),0)</f>
        <v>0</v>
      </c>
      <c r="JCP8" s="878">
        <f>IFERROR(INDEX('РП (ЛК 2.0)'!$E$26:$O$26,1,MATCH('Основной лист'!JCP$7,'РП (ЛК 2.0)'!$E$17:$O$17,0)),0)</f>
        <v>0</v>
      </c>
      <c r="JCQ8" s="878">
        <f>IFERROR(INDEX('РП (ЛК 2.0)'!$E$26:$O$26,1,MATCH('Основной лист'!JCQ$7,'РП (ЛК 2.0)'!$E$17:$O$17,0)),0)</f>
        <v>0</v>
      </c>
      <c r="JCR8" s="878">
        <f>IFERROR(INDEX('РП (ЛК 2.0)'!$E$26:$O$26,1,MATCH('Основной лист'!JCR$7,'РП (ЛК 2.0)'!$E$17:$O$17,0)),0)</f>
        <v>0</v>
      </c>
      <c r="JCS8" s="878">
        <f>IFERROR(INDEX('РП (ЛК 2.0)'!$E$26:$O$26,1,MATCH('Основной лист'!JCS$7,'РП (ЛК 2.0)'!$E$17:$O$17,0)),0)</f>
        <v>0</v>
      </c>
      <c r="JCT8" s="878">
        <f>IFERROR(INDEX('РП (ЛК 2.0)'!$E$26:$O$26,1,MATCH('Основной лист'!JCT$7,'РП (ЛК 2.0)'!$E$17:$O$17,0)),0)</f>
        <v>0</v>
      </c>
      <c r="JCU8" s="878">
        <f>IFERROR(INDEX('РП (ЛК 2.0)'!$E$26:$O$26,1,MATCH('Основной лист'!JCU$7,'РП (ЛК 2.0)'!$E$17:$O$17,0)),0)</f>
        <v>0</v>
      </c>
      <c r="JCV8" s="878">
        <f>IFERROR(INDEX('РП (ЛК 2.0)'!$E$26:$O$26,1,MATCH('Основной лист'!JCV$7,'РП (ЛК 2.0)'!$E$17:$O$17,0)),0)</f>
        <v>0</v>
      </c>
      <c r="JCW8" s="878">
        <f>IFERROR(INDEX('РП (ЛК 2.0)'!$E$26:$O$26,1,MATCH('Основной лист'!JCW$7,'РП (ЛК 2.0)'!$E$17:$O$17,0)),0)</f>
        <v>0</v>
      </c>
      <c r="JCX8" s="878">
        <f>IFERROR(INDEX('РП (ЛК 2.0)'!$E$26:$O$26,1,MATCH('Основной лист'!JCX$7,'РП (ЛК 2.0)'!$E$17:$O$17,0)),0)</f>
        <v>0</v>
      </c>
      <c r="JCY8" s="878">
        <f>IFERROR(INDEX('РП (ЛК 2.0)'!$E$26:$O$26,1,MATCH('Основной лист'!JCY$7,'РП (ЛК 2.0)'!$E$17:$O$17,0)),0)</f>
        <v>0</v>
      </c>
      <c r="JCZ8" s="878">
        <f>IFERROR(INDEX('РП (ЛК 2.0)'!$E$26:$O$26,1,MATCH('Основной лист'!JCZ$7,'РП (ЛК 2.0)'!$E$17:$O$17,0)),0)</f>
        <v>0</v>
      </c>
      <c r="JDA8" s="878">
        <f>IFERROR(INDEX('РП (ЛК 2.0)'!$E$26:$O$26,1,MATCH('Основной лист'!JDA$7,'РП (ЛК 2.0)'!$E$17:$O$17,0)),0)</f>
        <v>0</v>
      </c>
      <c r="JDB8" s="878">
        <f>IFERROR(INDEX('РП (ЛК 2.0)'!$E$26:$O$26,1,MATCH('Основной лист'!JDB$7,'РП (ЛК 2.0)'!$E$17:$O$17,0)),0)</f>
        <v>0</v>
      </c>
      <c r="JDC8" s="878">
        <f>IFERROR(INDEX('РП (ЛК 2.0)'!$E$26:$O$26,1,MATCH('Основной лист'!JDC$7,'РП (ЛК 2.0)'!$E$17:$O$17,0)),0)</f>
        <v>0</v>
      </c>
      <c r="JDD8" s="878">
        <f>IFERROR(INDEX('РП (ЛК 2.0)'!$E$26:$O$26,1,MATCH('Основной лист'!JDD$7,'РП (ЛК 2.0)'!$E$17:$O$17,0)),0)</f>
        <v>0</v>
      </c>
      <c r="JDE8" s="878">
        <f>IFERROR(INDEX('РП (ЛК 2.0)'!$E$26:$O$26,1,MATCH('Основной лист'!JDE$7,'РП (ЛК 2.0)'!$E$17:$O$17,0)),0)</f>
        <v>0</v>
      </c>
      <c r="JDF8" s="878">
        <f>IFERROR(INDEX('РП (ЛК 2.0)'!$E$26:$O$26,1,MATCH('Основной лист'!JDF$7,'РП (ЛК 2.0)'!$E$17:$O$17,0)),0)</f>
        <v>0</v>
      </c>
      <c r="JDG8" s="878">
        <f>IFERROR(INDEX('РП (ЛК 2.0)'!$E$26:$O$26,1,MATCH('Основной лист'!JDG$7,'РП (ЛК 2.0)'!$E$17:$O$17,0)),0)</f>
        <v>0</v>
      </c>
      <c r="JDH8" s="878">
        <f>IFERROR(INDEX('РП (ЛК 2.0)'!$E$26:$O$26,1,MATCH('Основной лист'!JDH$7,'РП (ЛК 2.0)'!$E$17:$O$17,0)),0)</f>
        <v>0</v>
      </c>
      <c r="JDI8" s="878">
        <f>IFERROR(INDEX('РП (ЛК 2.0)'!$E$26:$O$26,1,MATCH('Основной лист'!JDI$7,'РП (ЛК 2.0)'!$E$17:$O$17,0)),0)</f>
        <v>0</v>
      </c>
      <c r="JDJ8" s="878">
        <f>IFERROR(INDEX('РП (ЛК 2.0)'!$E$26:$O$26,1,MATCH('Основной лист'!JDJ$7,'РП (ЛК 2.0)'!$E$17:$O$17,0)),0)</f>
        <v>0</v>
      </c>
      <c r="JDK8" s="878">
        <f>IFERROR(INDEX('РП (ЛК 2.0)'!$E$26:$O$26,1,MATCH('Основной лист'!JDK$7,'РП (ЛК 2.0)'!$E$17:$O$17,0)),0)</f>
        <v>0</v>
      </c>
      <c r="JDL8" s="878">
        <f>IFERROR(INDEX('РП (ЛК 2.0)'!$E$26:$O$26,1,MATCH('Основной лист'!JDL$7,'РП (ЛК 2.0)'!$E$17:$O$17,0)),0)</f>
        <v>0</v>
      </c>
      <c r="JDM8" s="878">
        <f>IFERROR(INDEX('РП (ЛК 2.0)'!$E$26:$O$26,1,MATCH('Основной лист'!JDM$7,'РП (ЛК 2.0)'!$E$17:$O$17,0)),0)</f>
        <v>0</v>
      </c>
      <c r="JDN8" s="878">
        <f>IFERROR(INDEX('РП (ЛК 2.0)'!$E$26:$O$26,1,MATCH('Основной лист'!JDN$7,'РП (ЛК 2.0)'!$E$17:$O$17,0)),0)</f>
        <v>0</v>
      </c>
      <c r="JDO8" s="878">
        <f>IFERROR(INDEX('РП (ЛК 2.0)'!$E$26:$O$26,1,MATCH('Основной лист'!JDO$7,'РП (ЛК 2.0)'!$E$17:$O$17,0)),0)</f>
        <v>0</v>
      </c>
      <c r="JDP8" s="878">
        <f>IFERROR(INDEX('РП (ЛК 2.0)'!$E$26:$O$26,1,MATCH('Основной лист'!JDP$7,'РП (ЛК 2.0)'!$E$17:$O$17,0)),0)</f>
        <v>0</v>
      </c>
      <c r="JDQ8" s="878">
        <f>IFERROR(INDEX('РП (ЛК 2.0)'!$E$26:$O$26,1,MATCH('Основной лист'!JDQ$7,'РП (ЛК 2.0)'!$E$17:$O$17,0)),0)</f>
        <v>0</v>
      </c>
      <c r="JDR8" s="878">
        <f>IFERROR(INDEX('РП (ЛК 2.0)'!$E$26:$O$26,1,MATCH('Основной лист'!JDR$7,'РП (ЛК 2.0)'!$E$17:$O$17,0)),0)</f>
        <v>0</v>
      </c>
      <c r="JDS8" s="878">
        <f>IFERROR(INDEX('РП (ЛК 2.0)'!$E$26:$O$26,1,MATCH('Основной лист'!JDS$7,'РП (ЛК 2.0)'!$E$17:$O$17,0)),0)</f>
        <v>0</v>
      </c>
      <c r="JDT8" s="878">
        <f>IFERROR(INDEX('РП (ЛК 2.0)'!$E$26:$O$26,1,MATCH('Основной лист'!JDT$7,'РП (ЛК 2.0)'!$E$17:$O$17,0)),0)</f>
        <v>0</v>
      </c>
      <c r="JDU8" s="878">
        <f>IFERROR(INDEX('РП (ЛК 2.0)'!$E$26:$O$26,1,MATCH('Основной лист'!JDU$7,'РП (ЛК 2.0)'!$E$17:$O$17,0)),0)</f>
        <v>0</v>
      </c>
      <c r="JDV8" s="878">
        <f>IFERROR(INDEX('РП (ЛК 2.0)'!$E$26:$O$26,1,MATCH('Основной лист'!JDV$7,'РП (ЛК 2.0)'!$E$17:$O$17,0)),0)</f>
        <v>0</v>
      </c>
      <c r="JDW8" s="878">
        <f>IFERROR(INDEX('РП (ЛК 2.0)'!$E$26:$O$26,1,MATCH('Основной лист'!JDW$7,'РП (ЛК 2.0)'!$E$17:$O$17,0)),0)</f>
        <v>0</v>
      </c>
      <c r="JDX8" s="878">
        <f>IFERROR(INDEX('РП (ЛК 2.0)'!$E$26:$O$26,1,MATCH('Основной лист'!JDX$7,'РП (ЛК 2.0)'!$E$17:$O$17,0)),0)</f>
        <v>0</v>
      </c>
      <c r="JDY8" s="878">
        <f>IFERROR(INDEX('РП (ЛК 2.0)'!$E$26:$O$26,1,MATCH('Основной лист'!JDY$7,'РП (ЛК 2.0)'!$E$17:$O$17,0)),0)</f>
        <v>0</v>
      </c>
      <c r="JDZ8" s="878">
        <f>IFERROR(INDEX('РП (ЛК 2.0)'!$E$26:$O$26,1,MATCH('Основной лист'!JDZ$7,'РП (ЛК 2.0)'!$E$17:$O$17,0)),0)</f>
        <v>0</v>
      </c>
      <c r="JEA8" s="878">
        <f>IFERROR(INDEX('РП (ЛК 2.0)'!$E$26:$O$26,1,MATCH('Основной лист'!JEA$7,'РП (ЛК 2.0)'!$E$17:$O$17,0)),0)</f>
        <v>0</v>
      </c>
      <c r="JEB8" s="878">
        <f>IFERROR(INDEX('РП (ЛК 2.0)'!$E$26:$O$26,1,MATCH('Основной лист'!JEB$7,'РП (ЛК 2.0)'!$E$17:$O$17,0)),0)</f>
        <v>0</v>
      </c>
      <c r="JEC8" s="878">
        <f>IFERROR(INDEX('РП (ЛК 2.0)'!$E$26:$O$26,1,MATCH('Основной лист'!JEC$7,'РП (ЛК 2.0)'!$E$17:$O$17,0)),0)</f>
        <v>0</v>
      </c>
      <c r="JED8" s="878">
        <f>IFERROR(INDEX('РП (ЛК 2.0)'!$E$26:$O$26,1,MATCH('Основной лист'!JED$7,'РП (ЛК 2.0)'!$E$17:$O$17,0)),0)</f>
        <v>0</v>
      </c>
      <c r="JEE8" s="878">
        <f>IFERROR(INDEX('РП (ЛК 2.0)'!$E$26:$O$26,1,MATCH('Основной лист'!JEE$7,'РП (ЛК 2.0)'!$E$17:$O$17,0)),0)</f>
        <v>0</v>
      </c>
      <c r="JEF8" s="878">
        <f>IFERROR(INDEX('РП (ЛК 2.0)'!$E$26:$O$26,1,MATCH('Основной лист'!JEF$7,'РП (ЛК 2.0)'!$E$17:$O$17,0)),0)</f>
        <v>0</v>
      </c>
      <c r="JEG8" s="878">
        <f>IFERROR(INDEX('РП (ЛК 2.0)'!$E$26:$O$26,1,MATCH('Основной лист'!JEG$7,'РП (ЛК 2.0)'!$E$17:$O$17,0)),0)</f>
        <v>0</v>
      </c>
      <c r="JEH8" s="878">
        <f>IFERROR(INDEX('РП (ЛК 2.0)'!$E$26:$O$26,1,MATCH('Основной лист'!JEH$7,'РП (ЛК 2.0)'!$E$17:$O$17,0)),0)</f>
        <v>0</v>
      </c>
      <c r="JEI8" s="878">
        <f>IFERROR(INDEX('РП (ЛК 2.0)'!$E$26:$O$26,1,MATCH('Основной лист'!JEI$7,'РП (ЛК 2.0)'!$E$17:$O$17,0)),0)</f>
        <v>0</v>
      </c>
      <c r="JEJ8" s="878">
        <f>IFERROR(INDEX('РП (ЛК 2.0)'!$E$26:$O$26,1,MATCH('Основной лист'!JEJ$7,'РП (ЛК 2.0)'!$E$17:$O$17,0)),0)</f>
        <v>0</v>
      </c>
      <c r="JEK8" s="878">
        <f>IFERROR(INDEX('РП (ЛК 2.0)'!$E$26:$O$26,1,MATCH('Основной лист'!JEK$7,'РП (ЛК 2.0)'!$E$17:$O$17,0)),0)</f>
        <v>0</v>
      </c>
      <c r="JEL8" s="878">
        <f>IFERROR(INDEX('РП (ЛК 2.0)'!$E$26:$O$26,1,MATCH('Основной лист'!JEL$7,'РП (ЛК 2.0)'!$E$17:$O$17,0)),0)</f>
        <v>0</v>
      </c>
      <c r="JEM8" s="878">
        <f>IFERROR(INDEX('РП (ЛК 2.0)'!$E$26:$O$26,1,MATCH('Основной лист'!JEM$7,'РП (ЛК 2.0)'!$E$17:$O$17,0)),0)</f>
        <v>0</v>
      </c>
      <c r="JEN8" s="878">
        <f>IFERROR(INDEX('РП (ЛК 2.0)'!$E$26:$O$26,1,MATCH('Основной лист'!JEN$7,'РП (ЛК 2.0)'!$E$17:$O$17,0)),0)</f>
        <v>0</v>
      </c>
      <c r="JEO8" s="878">
        <f>IFERROR(INDEX('РП (ЛК 2.0)'!$E$26:$O$26,1,MATCH('Основной лист'!JEO$7,'РП (ЛК 2.0)'!$E$17:$O$17,0)),0)</f>
        <v>0</v>
      </c>
      <c r="JEP8" s="878">
        <f>IFERROR(INDEX('РП (ЛК 2.0)'!$E$26:$O$26,1,MATCH('Основной лист'!JEP$7,'РП (ЛК 2.0)'!$E$17:$O$17,0)),0)</f>
        <v>0</v>
      </c>
      <c r="JEQ8" s="878">
        <f>IFERROR(INDEX('РП (ЛК 2.0)'!$E$26:$O$26,1,MATCH('Основной лист'!JEQ$7,'РП (ЛК 2.0)'!$E$17:$O$17,0)),0)</f>
        <v>0</v>
      </c>
      <c r="JER8" s="878">
        <f>IFERROR(INDEX('РП (ЛК 2.0)'!$E$26:$O$26,1,MATCH('Основной лист'!JER$7,'РП (ЛК 2.0)'!$E$17:$O$17,0)),0)</f>
        <v>0</v>
      </c>
      <c r="JES8" s="878">
        <f>IFERROR(INDEX('РП (ЛК 2.0)'!$E$26:$O$26,1,MATCH('Основной лист'!JES$7,'РП (ЛК 2.0)'!$E$17:$O$17,0)),0)</f>
        <v>0</v>
      </c>
      <c r="JET8" s="878">
        <f>IFERROR(INDEX('РП (ЛК 2.0)'!$E$26:$O$26,1,MATCH('Основной лист'!JET$7,'РП (ЛК 2.0)'!$E$17:$O$17,0)),0)</f>
        <v>0</v>
      </c>
      <c r="JEU8" s="878">
        <f>IFERROR(INDEX('РП (ЛК 2.0)'!$E$26:$O$26,1,MATCH('Основной лист'!JEU$7,'РП (ЛК 2.0)'!$E$17:$O$17,0)),0)</f>
        <v>0</v>
      </c>
      <c r="JEV8" s="878">
        <f>IFERROR(INDEX('РП (ЛК 2.0)'!$E$26:$O$26,1,MATCH('Основной лист'!JEV$7,'РП (ЛК 2.0)'!$E$17:$O$17,0)),0)</f>
        <v>0</v>
      </c>
      <c r="JEW8" s="878">
        <f>IFERROR(INDEX('РП (ЛК 2.0)'!$E$26:$O$26,1,MATCH('Основной лист'!JEW$7,'РП (ЛК 2.0)'!$E$17:$O$17,0)),0)</f>
        <v>0</v>
      </c>
      <c r="JEX8" s="878">
        <f>IFERROR(INDEX('РП (ЛК 2.0)'!$E$26:$O$26,1,MATCH('Основной лист'!JEX$7,'РП (ЛК 2.0)'!$E$17:$O$17,0)),0)</f>
        <v>0</v>
      </c>
      <c r="JEY8" s="878">
        <f>IFERROR(INDEX('РП (ЛК 2.0)'!$E$26:$O$26,1,MATCH('Основной лист'!JEY$7,'РП (ЛК 2.0)'!$E$17:$O$17,0)),0)</f>
        <v>0</v>
      </c>
      <c r="JEZ8" s="878">
        <f>IFERROR(INDEX('РП (ЛК 2.0)'!$E$26:$O$26,1,MATCH('Основной лист'!JEZ$7,'РП (ЛК 2.0)'!$E$17:$O$17,0)),0)</f>
        <v>0</v>
      </c>
      <c r="JFA8" s="878">
        <f>IFERROR(INDEX('РП (ЛК 2.0)'!$E$26:$O$26,1,MATCH('Основной лист'!JFA$7,'РП (ЛК 2.0)'!$E$17:$O$17,0)),0)</f>
        <v>0</v>
      </c>
      <c r="JFB8" s="878">
        <f>IFERROR(INDEX('РП (ЛК 2.0)'!$E$26:$O$26,1,MATCH('Основной лист'!JFB$7,'РП (ЛК 2.0)'!$E$17:$O$17,0)),0)</f>
        <v>0</v>
      </c>
      <c r="JFC8" s="878">
        <f>IFERROR(INDEX('РП (ЛК 2.0)'!$E$26:$O$26,1,MATCH('Основной лист'!JFC$7,'РП (ЛК 2.0)'!$E$17:$O$17,0)),0)</f>
        <v>0</v>
      </c>
      <c r="JFD8" s="878">
        <f>IFERROR(INDEX('РП (ЛК 2.0)'!$E$26:$O$26,1,MATCH('Основной лист'!JFD$7,'РП (ЛК 2.0)'!$E$17:$O$17,0)),0)</f>
        <v>0</v>
      </c>
      <c r="JFE8" s="878">
        <f>IFERROR(INDEX('РП (ЛК 2.0)'!$E$26:$O$26,1,MATCH('Основной лист'!JFE$7,'РП (ЛК 2.0)'!$E$17:$O$17,0)),0)</f>
        <v>0</v>
      </c>
      <c r="JFF8" s="878">
        <f>IFERROR(INDEX('РП (ЛК 2.0)'!$E$26:$O$26,1,MATCH('Основной лист'!JFF$7,'РП (ЛК 2.0)'!$E$17:$O$17,0)),0)</f>
        <v>0</v>
      </c>
      <c r="JFG8" s="878">
        <f>IFERROR(INDEX('РП (ЛК 2.0)'!$E$26:$O$26,1,MATCH('Основной лист'!JFG$7,'РП (ЛК 2.0)'!$E$17:$O$17,0)),0)</f>
        <v>0</v>
      </c>
      <c r="JFH8" s="878">
        <f>IFERROR(INDEX('РП (ЛК 2.0)'!$E$26:$O$26,1,MATCH('Основной лист'!JFH$7,'РП (ЛК 2.0)'!$E$17:$O$17,0)),0)</f>
        <v>0</v>
      </c>
      <c r="JFI8" s="878">
        <f>IFERROR(INDEX('РП (ЛК 2.0)'!$E$26:$O$26,1,MATCH('Основной лист'!JFI$7,'РП (ЛК 2.0)'!$E$17:$O$17,0)),0)</f>
        <v>0</v>
      </c>
      <c r="JFJ8" s="878">
        <f>IFERROR(INDEX('РП (ЛК 2.0)'!$E$26:$O$26,1,MATCH('Основной лист'!JFJ$7,'РП (ЛК 2.0)'!$E$17:$O$17,0)),0)</f>
        <v>0</v>
      </c>
      <c r="JFK8" s="878">
        <f>IFERROR(INDEX('РП (ЛК 2.0)'!$E$26:$O$26,1,MATCH('Основной лист'!JFK$7,'РП (ЛК 2.0)'!$E$17:$O$17,0)),0)</f>
        <v>0</v>
      </c>
      <c r="JFL8" s="878">
        <f>IFERROR(INDEX('РП (ЛК 2.0)'!$E$26:$O$26,1,MATCH('Основной лист'!JFL$7,'РП (ЛК 2.0)'!$E$17:$O$17,0)),0)</f>
        <v>0</v>
      </c>
      <c r="JFM8" s="878">
        <f>IFERROR(INDEX('РП (ЛК 2.0)'!$E$26:$O$26,1,MATCH('Основной лист'!JFM$7,'РП (ЛК 2.0)'!$E$17:$O$17,0)),0)</f>
        <v>0</v>
      </c>
      <c r="JFN8" s="878">
        <f>IFERROR(INDEX('РП (ЛК 2.0)'!$E$26:$O$26,1,MATCH('Основной лист'!JFN$7,'РП (ЛК 2.0)'!$E$17:$O$17,0)),0)</f>
        <v>0</v>
      </c>
      <c r="JFO8" s="878">
        <f>IFERROR(INDEX('РП (ЛК 2.0)'!$E$26:$O$26,1,MATCH('Основной лист'!JFO$7,'РП (ЛК 2.0)'!$E$17:$O$17,0)),0)</f>
        <v>0</v>
      </c>
      <c r="JFP8" s="878">
        <f>IFERROR(INDEX('РП (ЛК 2.0)'!$E$26:$O$26,1,MATCH('Основной лист'!JFP$7,'РП (ЛК 2.0)'!$E$17:$O$17,0)),0)</f>
        <v>0</v>
      </c>
      <c r="JFQ8" s="878">
        <f>IFERROR(INDEX('РП (ЛК 2.0)'!$E$26:$O$26,1,MATCH('Основной лист'!JFQ$7,'РП (ЛК 2.0)'!$E$17:$O$17,0)),0)</f>
        <v>0</v>
      </c>
      <c r="JFR8" s="878">
        <f>IFERROR(INDEX('РП (ЛК 2.0)'!$E$26:$O$26,1,MATCH('Основной лист'!JFR$7,'РП (ЛК 2.0)'!$E$17:$O$17,0)),0)</f>
        <v>0</v>
      </c>
      <c r="JFS8" s="878">
        <f>IFERROR(INDEX('РП (ЛК 2.0)'!$E$26:$O$26,1,MATCH('Основной лист'!JFS$7,'РП (ЛК 2.0)'!$E$17:$O$17,0)),0)</f>
        <v>0</v>
      </c>
      <c r="JFT8" s="878">
        <f>IFERROR(INDEX('РП (ЛК 2.0)'!$E$26:$O$26,1,MATCH('Основной лист'!JFT$7,'РП (ЛК 2.0)'!$E$17:$O$17,0)),0)</f>
        <v>0</v>
      </c>
      <c r="JFU8" s="878">
        <f>IFERROR(INDEX('РП (ЛК 2.0)'!$E$26:$O$26,1,MATCH('Основной лист'!JFU$7,'РП (ЛК 2.0)'!$E$17:$O$17,0)),0)</f>
        <v>0</v>
      </c>
      <c r="JFV8" s="878">
        <f>IFERROR(INDEX('РП (ЛК 2.0)'!$E$26:$O$26,1,MATCH('Основной лист'!JFV$7,'РП (ЛК 2.0)'!$E$17:$O$17,0)),0)</f>
        <v>0</v>
      </c>
      <c r="JFW8" s="878">
        <f>IFERROR(INDEX('РП (ЛК 2.0)'!$E$26:$O$26,1,MATCH('Основной лист'!JFW$7,'РП (ЛК 2.0)'!$E$17:$O$17,0)),0)</f>
        <v>0</v>
      </c>
      <c r="JFX8" s="878">
        <f>IFERROR(INDEX('РП (ЛК 2.0)'!$E$26:$O$26,1,MATCH('Основной лист'!JFX$7,'РП (ЛК 2.0)'!$E$17:$O$17,0)),0)</f>
        <v>0</v>
      </c>
      <c r="JFY8" s="878">
        <f>IFERROR(INDEX('РП (ЛК 2.0)'!$E$26:$O$26,1,MATCH('Основной лист'!JFY$7,'РП (ЛК 2.0)'!$E$17:$O$17,0)),0)</f>
        <v>0</v>
      </c>
      <c r="JFZ8" s="878">
        <f>IFERROR(INDEX('РП (ЛК 2.0)'!$E$26:$O$26,1,MATCH('Основной лист'!JFZ$7,'РП (ЛК 2.0)'!$E$17:$O$17,0)),0)</f>
        <v>0</v>
      </c>
      <c r="JGA8" s="878">
        <f>IFERROR(INDEX('РП (ЛК 2.0)'!$E$26:$O$26,1,MATCH('Основной лист'!JGA$7,'РП (ЛК 2.0)'!$E$17:$O$17,0)),0)</f>
        <v>0</v>
      </c>
      <c r="JGB8" s="878">
        <f>IFERROR(INDEX('РП (ЛК 2.0)'!$E$26:$O$26,1,MATCH('Основной лист'!JGB$7,'РП (ЛК 2.0)'!$E$17:$O$17,0)),0)</f>
        <v>0</v>
      </c>
      <c r="JGC8" s="878">
        <f>IFERROR(INDEX('РП (ЛК 2.0)'!$E$26:$O$26,1,MATCH('Основной лист'!JGC$7,'РП (ЛК 2.0)'!$E$17:$O$17,0)),0)</f>
        <v>0</v>
      </c>
      <c r="JGD8" s="878">
        <f>IFERROR(INDEX('РП (ЛК 2.0)'!$E$26:$O$26,1,MATCH('Основной лист'!JGD$7,'РП (ЛК 2.0)'!$E$17:$O$17,0)),0)</f>
        <v>0</v>
      </c>
      <c r="JGE8" s="878">
        <f>IFERROR(INDEX('РП (ЛК 2.0)'!$E$26:$O$26,1,MATCH('Основной лист'!JGE$7,'РП (ЛК 2.0)'!$E$17:$O$17,0)),0)</f>
        <v>0</v>
      </c>
      <c r="JGF8" s="878">
        <f>IFERROR(INDEX('РП (ЛК 2.0)'!$E$26:$O$26,1,MATCH('Основной лист'!JGF$7,'РП (ЛК 2.0)'!$E$17:$O$17,0)),0)</f>
        <v>0</v>
      </c>
      <c r="JGG8" s="878">
        <f>IFERROR(INDEX('РП (ЛК 2.0)'!$E$26:$O$26,1,MATCH('Основной лист'!JGG$7,'РП (ЛК 2.0)'!$E$17:$O$17,0)),0)</f>
        <v>0</v>
      </c>
      <c r="JGH8" s="878">
        <f>IFERROR(INDEX('РП (ЛК 2.0)'!$E$26:$O$26,1,MATCH('Основной лист'!JGH$7,'РП (ЛК 2.0)'!$E$17:$O$17,0)),0)</f>
        <v>0</v>
      </c>
      <c r="JGI8" s="878">
        <f>IFERROR(INDEX('РП (ЛК 2.0)'!$E$26:$O$26,1,MATCH('Основной лист'!JGI$7,'РП (ЛК 2.0)'!$E$17:$O$17,0)),0)</f>
        <v>0</v>
      </c>
      <c r="JGJ8" s="878">
        <f>IFERROR(INDEX('РП (ЛК 2.0)'!$E$26:$O$26,1,MATCH('Основной лист'!JGJ$7,'РП (ЛК 2.0)'!$E$17:$O$17,0)),0)</f>
        <v>0</v>
      </c>
      <c r="JGK8" s="878">
        <f>IFERROR(INDEX('РП (ЛК 2.0)'!$E$26:$O$26,1,MATCH('Основной лист'!JGK$7,'РП (ЛК 2.0)'!$E$17:$O$17,0)),0)</f>
        <v>0</v>
      </c>
      <c r="JGL8" s="878">
        <f>IFERROR(INDEX('РП (ЛК 2.0)'!$E$26:$O$26,1,MATCH('Основной лист'!JGL$7,'РП (ЛК 2.0)'!$E$17:$O$17,0)),0)</f>
        <v>0</v>
      </c>
      <c r="JGM8" s="878">
        <f>IFERROR(INDEX('РП (ЛК 2.0)'!$E$26:$O$26,1,MATCH('Основной лист'!JGM$7,'РП (ЛК 2.0)'!$E$17:$O$17,0)),0)</f>
        <v>0</v>
      </c>
      <c r="JGN8" s="878">
        <f>IFERROR(INDEX('РП (ЛК 2.0)'!$E$26:$O$26,1,MATCH('Основной лист'!JGN$7,'РП (ЛК 2.0)'!$E$17:$O$17,0)),0)</f>
        <v>0</v>
      </c>
      <c r="JGO8" s="878">
        <f>IFERROR(INDEX('РП (ЛК 2.0)'!$E$26:$O$26,1,MATCH('Основной лист'!JGO$7,'РП (ЛК 2.0)'!$E$17:$O$17,0)),0)</f>
        <v>0</v>
      </c>
      <c r="JGP8" s="878">
        <f>IFERROR(INDEX('РП (ЛК 2.0)'!$E$26:$O$26,1,MATCH('Основной лист'!JGP$7,'РП (ЛК 2.0)'!$E$17:$O$17,0)),0)</f>
        <v>0</v>
      </c>
      <c r="JGQ8" s="878">
        <f>IFERROR(INDEX('РП (ЛК 2.0)'!$E$26:$O$26,1,MATCH('Основной лист'!JGQ$7,'РП (ЛК 2.0)'!$E$17:$O$17,0)),0)</f>
        <v>0</v>
      </c>
      <c r="JGR8" s="878">
        <f>IFERROR(INDEX('РП (ЛК 2.0)'!$E$26:$O$26,1,MATCH('Основной лист'!JGR$7,'РП (ЛК 2.0)'!$E$17:$O$17,0)),0)</f>
        <v>0</v>
      </c>
      <c r="JGS8" s="878">
        <f>IFERROR(INDEX('РП (ЛК 2.0)'!$E$26:$O$26,1,MATCH('Основной лист'!JGS$7,'РП (ЛК 2.0)'!$E$17:$O$17,0)),0)</f>
        <v>0</v>
      </c>
      <c r="JGT8" s="878">
        <f>IFERROR(INDEX('РП (ЛК 2.0)'!$E$26:$O$26,1,MATCH('Основной лист'!JGT$7,'РП (ЛК 2.0)'!$E$17:$O$17,0)),0)</f>
        <v>0</v>
      </c>
      <c r="JGU8" s="878">
        <f>IFERROR(INDEX('РП (ЛК 2.0)'!$E$26:$O$26,1,MATCH('Основной лист'!JGU$7,'РП (ЛК 2.0)'!$E$17:$O$17,0)),0)</f>
        <v>0</v>
      </c>
      <c r="JGV8" s="878">
        <f>IFERROR(INDEX('РП (ЛК 2.0)'!$E$26:$O$26,1,MATCH('Основной лист'!JGV$7,'РП (ЛК 2.0)'!$E$17:$O$17,0)),0)</f>
        <v>0</v>
      </c>
      <c r="JGW8" s="878">
        <f>IFERROR(INDEX('РП (ЛК 2.0)'!$E$26:$O$26,1,MATCH('Основной лист'!JGW$7,'РП (ЛК 2.0)'!$E$17:$O$17,0)),0)</f>
        <v>0</v>
      </c>
      <c r="JGX8" s="878">
        <f>IFERROR(INDEX('РП (ЛК 2.0)'!$E$26:$O$26,1,MATCH('Основной лист'!JGX$7,'РП (ЛК 2.0)'!$E$17:$O$17,0)),0)</f>
        <v>0</v>
      </c>
      <c r="JGY8" s="878">
        <f>IFERROR(INDEX('РП (ЛК 2.0)'!$E$26:$O$26,1,MATCH('Основной лист'!JGY$7,'РП (ЛК 2.0)'!$E$17:$O$17,0)),0)</f>
        <v>0</v>
      </c>
      <c r="JGZ8" s="878">
        <f>IFERROR(INDEX('РП (ЛК 2.0)'!$E$26:$O$26,1,MATCH('Основной лист'!JGZ$7,'РП (ЛК 2.0)'!$E$17:$O$17,0)),0)</f>
        <v>0</v>
      </c>
      <c r="JHA8" s="878">
        <f>IFERROR(INDEX('РП (ЛК 2.0)'!$E$26:$O$26,1,MATCH('Основной лист'!JHA$7,'РП (ЛК 2.0)'!$E$17:$O$17,0)),0)</f>
        <v>0</v>
      </c>
      <c r="JHB8" s="878">
        <f>IFERROR(INDEX('РП (ЛК 2.0)'!$E$26:$O$26,1,MATCH('Основной лист'!JHB$7,'РП (ЛК 2.0)'!$E$17:$O$17,0)),0)</f>
        <v>0</v>
      </c>
      <c r="JHC8" s="878">
        <f>IFERROR(INDEX('РП (ЛК 2.0)'!$E$26:$O$26,1,MATCH('Основной лист'!JHC$7,'РП (ЛК 2.0)'!$E$17:$O$17,0)),0)</f>
        <v>0</v>
      </c>
      <c r="JHD8" s="878">
        <f>IFERROR(INDEX('РП (ЛК 2.0)'!$E$26:$O$26,1,MATCH('Основной лист'!JHD$7,'РП (ЛК 2.0)'!$E$17:$O$17,0)),0)</f>
        <v>0</v>
      </c>
      <c r="JHE8" s="878">
        <f>IFERROR(INDEX('РП (ЛК 2.0)'!$E$26:$O$26,1,MATCH('Основной лист'!JHE$7,'РП (ЛК 2.0)'!$E$17:$O$17,0)),0)</f>
        <v>0</v>
      </c>
      <c r="JHF8" s="878">
        <f>IFERROR(INDEX('РП (ЛК 2.0)'!$E$26:$O$26,1,MATCH('Основной лист'!JHF$7,'РП (ЛК 2.0)'!$E$17:$O$17,0)),0)</f>
        <v>0</v>
      </c>
      <c r="JHG8" s="878">
        <f>IFERROR(INDEX('РП (ЛК 2.0)'!$E$26:$O$26,1,MATCH('Основной лист'!JHG$7,'РП (ЛК 2.0)'!$E$17:$O$17,0)),0)</f>
        <v>0</v>
      </c>
      <c r="JHH8" s="878">
        <f>IFERROR(INDEX('РП (ЛК 2.0)'!$E$26:$O$26,1,MATCH('Основной лист'!JHH$7,'РП (ЛК 2.0)'!$E$17:$O$17,0)),0)</f>
        <v>0</v>
      </c>
      <c r="JHI8" s="878">
        <f>IFERROR(INDEX('РП (ЛК 2.0)'!$E$26:$O$26,1,MATCH('Основной лист'!JHI$7,'РП (ЛК 2.0)'!$E$17:$O$17,0)),0)</f>
        <v>0</v>
      </c>
      <c r="JHJ8" s="878">
        <f>IFERROR(INDEX('РП (ЛК 2.0)'!$E$26:$O$26,1,MATCH('Основной лист'!JHJ$7,'РП (ЛК 2.0)'!$E$17:$O$17,0)),0)</f>
        <v>0</v>
      </c>
      <c r="JHK8" s="878">
        <f>IFERROR(INDEX('РП (ЛК 2.0)'!$E$26:$O$26,1,MATCH('Основной лист'!JHK$7,'РП (ЛК 2.0)'!$E$17:$O$17,0)),0)</f>
        <v>0</v>
      </c>
      <c r="JHL8" s="878">
        <f>IFERROR(INDEX('РП (ЛК 2.0)'!$E$26:$O$26,1,MATCH('Основной лист'!JHL$7,'РП (ЛК 2.0)'!$E$17:$O$17,0)),0)</f>
        <v>0</v>
      </c>
      <c r="JHM8" s="878">
        <f>IFERROR(INDEX('РП (ЛК 2.0)'!$E$26:$O$26,1,MATCH('Основной лист'!JHM$7,'РП (ЛК 2.0)'!$E$17:$O$17,0)),0)</f>
        <v>0</v>
      </c>
      <c r="JHN8" s="878">
        <f>IFERROR(INDEX('РП (ЛК 2.0)'!$E$26:$O$26,1,MATCH('Основной лист'!JHN$7,'РП (ЛК 2.0)'!$E$17:$O$17,0)),0)</f>
        <v>0</v>
      </c>
      <c r="JHO8" s="878">
        <f>IFERROR(INDEX('РП (ЛК 2.0)'!$E$26:$O$26,1,MATCH('Основной лист'!JHO$7,'РП (ЛК 2.0)'!$E$17:$O$17,0)),0)</f>
        <v>0</v>
      </c>
      <c r="JHP8" s="878">
        <f>IFERROR(INDEX('РП (ЛК 2.0)'!$E$26:$O$26,1,MATCH('Основной лист'!JHP$7,'РП (ЛК 2.0)'!$E$17:$O$17,0)),0)</f>
        <v>0</v>
      </c>
      <c r="JHQ8" s="878">
        <f>IFERROR(INDEX('РП (ЛК 2.0)'!$E$26:$O$26,1,MATCH('Основной лист'!JHQ$7,'РП (ЛК 2.0)'!$E$17:$O$17,0)),0)</f>
        <v>0</v>
      </c>
      <c r="JHR8" s="878">
        <f>IFERROR(INDEX('РП (ЛК 2.0)'!$E$26:$O$26,1,MATCH('Основной лист'!JHR$7,'РП (ЛК 2.0)'!$E$17:$O$17,0)),0)</f>
        <v>0</v>
      </c>
      <c r="JHS8" s="878">
        <f>IFERROR(INDEX('РП (ЛК 2.0)'!$E$26:$O$26,1,MATCH('Основной лист'!JHS$7,'РП (ЛК 2.0)'!$E$17:$O$17,0)),0)</f>
        <v>0</v>
      </c>
      <c r="JHT8" s="878">
        <f>IFERROR(INDEX('РП (ЛК 2.0)'!$E$26:$O$26,1,MATCH('Основной лист'!JHT$7,'РП (ЛК 2.0)'!$E$17:$O$17,0)),0)</f>
        <v>0</v>
      </c>
      <c r="JHU8" s="878">
        <f>IFERROR(INDEX('РП (ЛК 2.0)'!$E$26:$O$26,1,MATCH('Основной лист'!JHU$7,'РП (ЛК 2.0)'!$E$17:$O$17,0)),0)</f>
        <v>0</v>
      </c>
      <c r="JHV8" s="878">
        <f>IFERROR(INDEX('РП (ЛК 2.0)'!$E$26:$O$26,1,MATCH('Основной лист'!JHV$7,'РП (ЛК 2.0)'!$E$17:$O$17,0)),0)</f>
        <v>0</v>
      </c>
      <c r="JHW8" s="878">
        <f>IFERROR(INDEX('РП (ЛК 2.0)'!$E$26:$O$26,1,MATCH('Основной лист'!JHW$7,'РП (ЛК 2.0)'!$E$17:$O$17,0)),0)</f>
        <v>0</v>
      </c>
      <c r="JHX8" s="878">
        <f>IFERROR(INDEX('РП (ЛК 2.0)'!$E$26:$O$26,1,MATCH('Основной лист'!JHX$7,'РП (ЛК 2.0)'!$E$17:$O$17,0)),0)</f>
        <v>0</v>
      </c>
      <c r="JHY8" s="878">
        <f>IFERROR(INDEX('РП (ЛК 2.0)'!$E$26:$O$26,1,MATCH('Основной лист'!JHY$7,'РП (ЛК 2.0)'!$E$17:$O$17,0)),0)</f>
        <v>0</v>
      </c>
      <c r="JHZ8" s="878">
        <f>IFERROR(INDEX('РП (ЛК 2.0)'!$E$26:$O$26,1,MATCH('Основной лист'!JHZ$7,'РП (ЛК 2.0)'!$E$17:$O$17,0)),0)</f>
        <v>0</v>
      </c>
      <c r="JIA8" s="878">
        <f>IFERROR(INDEX('РП (ЛК 2.0)'!$E$26:$O$26,1,MATCH('Основной лист'!JIA$7,'РП (ЛК 2.0)'!$E$17:$O$17,0)),0)</f>
        <v>0</v>
      </c>
      <c r="JIB8" s="878">
        <f>IFERROR(INDEX('РП (ЛК 2.0)'!$E$26:$O$26,1,MATCH('Основной лист'!JIB$7,'РП (ЛК 2.0)'!$E$17:$O$17,0)),0)</f>
        <v>0</v>
      </c>
      <c r="JIC8" s="878">
        <f>IFERROR(INDEX('РП (ЛК 2.0)'!$E$26:$O$26,1,MATCH('Основной лист'!JIC$7,'РП (ЛК 2.0)'!$E$17:$O$17,0)),0)</f>
        <v>0</v>
      </c>
      <c r="JID8" s="878">
        <f>IFERROR(INDEX('РП (ЛК 2.0)'!$E$26:$O$26,1,MATCH('Основной лист'!JID$7,'РП (ЛК 2.0)'!$E$17:$O$17,0)),0)</f>
        <v>0</v>
      </c>
      <c r="JIE8" s="878">
        <f>IFERROR(INDEX('РП (ЛК 2.0)'!$E$26:$O$26,1,MATCH('Основной лист'!JIE$7,'РП (ЛК 2.0)'!$E$17:$O$17,0)),0)</f>
        <v>0</v>
      </c>
      <c r="JIF8" s="878">
        <f>IFERROR(INDEX('РП (ЛК 2.0)'!$E$26:$O$26,1,MATCH('Основной лист'!JIF$7,'РП (ЛК 2.0)'!$E$17:$O$17,0)),0)</f>
        <v>0</v>
      </c>
      <c r="JIG8" s="878">
        <f>IFERROR(INDEX('РП (ЛК 2.0)'!$E$26:$O$26,1,MATCH('Основной лист'!JIG$7,'РП (ЛК 2.0)'!$E$17:$O$17,0)),0)</f>
        <v>0</v>
      </c>
      <c r="JIH8" s="878">
        <f>IFERROR(INDEX('РП (ЛК 2.0)'!$E$26:$O$26,1,MATCH('Основной лист'!JIH$7,'РП (ЛК 2.0)'!$E$17:$O$17,0)),0)</f>
        <v>0</v>
      </c>
      <c r="JII8" s="878">
        <f>IFERROR(INDEX('РП (ЛК 2.0)'!$E$26:$O$26,1,MATCH('Основной лист'!JII$7,'РП (ЛК 2.0)'!$E$17:$O$17,0)),0)</f>
        <v>0</v>
      </c>
      <c r="JIJ8" s="878">
        <f>IFERROR(INDEX('РП (ЛК 2.0)'!$E$26:$O$26,1,MATCH('Основной лист'!JIJ$7,'РП (ЛК 2.0)'!$E$17:$O$17,0)),0)</f>
        <v>0</v>
      </c>
      <c r="JIK8" s="878">
        <f>IFERROR(INDEX('РП (ЛК 2.0)'!$E$26:$O$26,1,MATCH('Основной лист'!JIK$7,'РП (ЛК 2.0)'!$E$17:$O$17,0)),0)</f>
        <v>0</v>
      </c>
      <c r="JIL8" s="878">
        <f>IFERROR(INDEX('РП (ЛК 2.0)'!$E$26:$O$26,1,MATCH('Основной лист'!JIL$7,'РП (ЛК 2.0)'!$E$17:$O$17,0)),0)</f>
        <v>0</v>
      </c>
      <c r="JIM8" s="878">
        <f>IFERROR(INDEX('РП (ЛК 2.0)'!$E$26:$O$26,1,MATCH('Основной лист'!JIM$7,'РП (ЛК 2.0)'!$E$17:$O$17,0)),0)</f>
        <v>0</v>
      </c>
      <c r="JIN8" s="878">
        <f>IFERROR(INDEX('РП (ЛК 2.0)'!$E$26:$O$26,1,MATCH('Основной лист'!JIN$7,'РП (ЛК 2.0)'!$E$17:$O$17,0)),0)</f>
        <v>0</v>
      </c>
      <c r="JIO8" s="878">
        <f>IFERROR(INDEX('РП (ЛК 2.0)'!$E$26:$O$26,1,MATCH('Основной лист'!JIO$7,'РП (ЛК 2.0)'!$E$17:$O$17,0)),0)</f>
        <v>0</v>
      </c>
      <c r="JIP8" s="878">
        <f>IFERROR(INDEX('РП (ЛК 2.0)'!$E$26:$O$26,1,MATCH('Основной лист'!JIP$7,'РП (ЛК 2.0)'!$E$17:$O$17,0)),0)</f>
        <v>0</v>
      </c>
      <c r="JIQ8" s="878">
        <f>IFERROR(INDEX('РП (ЛК 2.0)'!$E$26:$O$26,1,MATCH('Основной лист'!JIQ$7,'РП (ЛК 2.0)'!$E$17:$O$17,0)),0)</f>
        <v>0</v>
      </c>
      <c r="JIR8" s="878">
        <f>IFERROR(INDEX('РП (ЛК 2.0)'!$E$26:$O$26,1,MATCH('Основной лист'!JIR$7,'РП (ЛК 2.0)'!$E$17:$O$17,0)),0)</f>
        <v>0</v>
      </c>
      <c r="JIS8" s="878">
        <f>IFERROR(INDEX('РП (ЛК 2.0)'!$E$26:$O$26,1,MATCH('Основной лист'!JIS$7,'РП (ЛК 2.0)'!$E$17:$O$17,0)),0)</f>
        <v>0</v>
      </c>
      <c r="JIT8" s="878">
        <f>IFERROR(INDEX('РП (ЛК 2.0)'!$E$26:$O$26,1,MATCH('Основной лист'!JIT$7,'РП (ЛК 2.0)'!$E$17:$O$17,0)),0)</f>
        <v>0</v>
      </c>
      <c r="JIU8" s="878">
        <f>IFERROR(INDEX('РП (ЛК 2.0)'!$E$26:$O$26,1,MATCH('Основной лист'!JIU$7,'РП (ЛК 2.0)'!$E$17:$O$17,0)),0)</f>
        <v>0</v>
      </c>
      <c r="JIV8" s="878">
        <f>IFERROR(INDEX('РП (ЛК 2.0)'!$E$26:$O$26,1,MATCH('Основной лист'!JIV$7,'РП (ЛК 2.0)'!$E$17:$O$17,0)),0)</f>
        <v>0</v>
      </c>
      <c r="JIW8" s="878">
        <f>IFERROR(INDEX('РП (ЛК 2.0)'!$E$26:$O$26,1,MATCH('Основной лист'!JIW$7,'РП (ЛК 2.0)'!$E$17:$O$17,0)),0)</f>
        <v>0</v>
      </c>
      <c r="JIX8" s="878">
        <f>IFERROR(INDEX('РП (ЛК 2.0)'!$E$26:$O$26,1,MATCH('Основной лист'!JIX$7,'РП (ЛК 2.0)'!$E$17:$O$17,0)),0)</f>
        <v>0</v>
      </c>
      <c r="JIY8" s="878">
        <f>IFERROR(INDEX('РП (ЛК 2.0)'!$E$26:$O$26,1,MATCH('Основной лист'!JIY$7,'РП (ЛК 2.0)'!$E$17:$O$17,0)),0)</f>
        <v>0</v>
      </c>
      <c r="JIZ8" s="878">
        <f>IFERROR(INDEX('РП (ЛК 2.0)'!$E$26:$O$26,1,MATCH('Основной лист'!JIZ$7,'РП (ЛК 2.0)'!$E$17:$O$17,0)),0)</f>
        <v>0</v>
      </c>
      <c r="JJA8" s="878">
        <f>IFERROR(INDEX('РП (ЛК 2.0)'!$E$26:$O$26,1,MATCH('Основной лист'!JJA$7,'РП (ЛК 2.0)'!$E$17:$O$17,0)),0)</f>
        <v>0</v>
      </c>
      <c r="JJB8" s="878">
        <f>IFERROR(INDEX('РП (ЛК 2.0)'!$E$26:$O$26,1,MATCH('Основной лист'!JJB$7,'РП (ЛК 2.0)'!$E$17:$O$17,0)),0)</f>
        <v>0</v>
      </c>
      <c r="JJC8" s="878">
        <f>IFERROR(INDEX('РП (ЛК 2.0)'!$E$26:$O$26,1,MATCH('Основной лист'!JJC$7,'РП (ЛК 2.0)'!$E$17:$O$17,0)),0)</f>
        <v>0</v>
      </c>
      <c r="JJD8" s="878">
        <f>IFERROR(INDEX('РП (ЛК 2.0)'!$E$26:$O$26,1,MATCH('Основной лист'!JJD$7,'РП (ЛК 2.0)'!$E$17:$O$17,0)),0)</f>
        <v>0</v>
      </c>
      <c r="JJE8" s="878">
        <f>IFERROR(INDEX('РП (ЛК 2.0)'!$E$26:$O$26,1,MATCH('Основной лист'!JJE$7,'РП (ЛК 2.0)'!$E$17:$O$17,0)),0)</f>
        <v>0</v>
      </c>
      <c r="JJF8" s="878">
        <f>IFERROR(INDEX('РП (ЛК 2.0)'!$E$26:$O$26,1,MATCH('Основной лист'!JJF$7,'РП (ЛК 2.0)'!$E$17:$O$17,0)),0)</f>
        <v>0</v>
      </c>
      <c r="JJG8" s="878">
        <f>IFERROR(INDEX('РП (ЛК 2.0)'!$E$26:$O$26,1,MATCH('Основной лист'!JJG$7,'РП (ЛК 2.0)'!$E$17:$O$17,0)),0)</f>
        <v>0</v>
      </c>
      <c r="JJH8" s="878">
        <f>IFERROR(INDEX('РП (ЛК 2.0)'!$E$26:$O$26,1,MATCH('Основной лист'!JJH$7,'РП (ЛК 2.0)'!$E$17:$O$17,0)),0)</f>
        <v>0</v>
      </c>
      <c r="JJI8" s="878">
        <f>IFERROR(INDEX('РП (ЛК 2.0)'!$E$26:$O$26,1,MATCH('Основной лист'!JJI$7,'РП (ЛК 2.0)'!$E$17:$O$17,0)),0)</f>
        <v>0</v>
      </c>
      <c r="JJJ8" s="878">
        <f>IFERROR(INDEX('РП (ЛК 2.0)'!$E$26:$O$26,1,MATCH('Основной лист'!JJJ$7,'РП (ЛК 2.0)'!$E$17:$O$17,0)),0)</f>
        <v>0</v>
      </c>
      <c r="JJK8" s="878">
        <f>IFERROR(INDEX('РП (ЛК 2.0)'!$E$26:$O$26,1,MATCH('Основной лист'!JJK$7,'РП (ЛК 2.0)'!$E$17:$O$17,0)),0)</f>
        <v>0</v>
      </c>
      <c r="JJL8" s="878">
        <f>IFERROR(INDEX('РП (ЛК 2.0)'!$E$26:$O$26,1,MATCH('Основной лист'!JJL$7,'РП (ЛК 2.0)'!$E$17:$O$17,0)),0)</f>
        <v>0</v>
      </c>
      <c r="JJM8" s="878">
        <f>IFERROR(INDEX('РП (ЛК 2.0)'!$E$26:$O$26,1,MATCH('Основной лист'!JJM$7,'РП (ЛК 2.0)'!$E$17:$O$17,0)),0)</f>
        <v>0</v>
      </c>
      <c r="JJN8" s="878">
        <f>IFERROR(INDEX('РП (ЛК 2.0)'!$E$26:$O$26,1,MATCH('Основной лист'!JJN$7,'РП (ЛК 2.0)'!$E$17:$O$17,0)),0)</f>
        <v>0</v>
      </c>
      <c r="JJO8" s="878">
        <f>IFERROR(INDEX('РП (ЛК 2.0)'!$E$26:$O$26,1,MATCH('Основной лист'!JJO$7,'РП (ЛК 2.0)'!$E$17:$O$17,0)),0)</f>
        <v>0</v>
      </c>
      <c r="JJP8" s="878">
        <f>IFERROR(INDEX('РП (ЛК 2.0)'!$E$26:$O$26,1,MATCH('Основной лист'!JJP$7,'РП (ЛК 2.0)'!$E$17:$O$17,0)),0)</f>
        <v>0</v>
      </c>
      <c r="JJQ8" s="878">
        <f>IFERROR(INDEX('РП (ЛК 2.0)'!$E$26:$O$26,1,MATCH('Основной лист'!JJQ$7,'РП (ЛК 2.0)'!$E$17:$O$17,0)),0)</f>
        <v>0</v>
      </c>
      <c r="JJR8" s="878">
        <f>IFERROR(INDEX('РП (ЛК 2.0)'!$E$26:$O$26,1,MATCH('Основной лист'!JJR$7,'РП (ЛК 2.0)'!$E$17:$O$17,0)),0)</f>
        <v>0</v>
      </c>
      <c r="JJS8" s="878">
        <f>IFERROR(INDEX('РП (ЛК 2.0)'!$E$26:$O$26,1,MATCH('Основной лист'!JJS$7,'РП (ЛК 2.0)'!$E$17:$O$17,0)),0)</f>
        <v>0</v>
      </c>
      <c r="JJT8" s="878">
        <f>IFERROR(INDEX('РП (ЛК 2.0)'!$E$26:$O$26,1,MATCH('Основной лист'!JJT$7,'РП (ЛК 2.0)'!$E$17:$O$17,0)),0)</f>
        <v>0</v>
      </c>
      <c r="JJU8" s="878">
        <f>IFERROR(INDEX('РП (ЛК 2.0)'!$E$26:$O$26,1,MATCH('Основной лист'!JJU$7,'РП (ЛК 2.0)'!$E$17:$O$17,0)),0)</f>
        <v>0</v>
      </c>
      <c r="JJV8" s="878">
        <f>IFERROR(INDEX('РП (ЛК 2.0)'!$E$26:$O$26,1,MATCH('Основной лист'!JJV$7,'РП (ЛК 2.0)'!$E$17:$O$17,0)),0)</f>
        <v>0</v>
      </c>
      <c r="JJW8" s="878">
        <f>IFERROR(INDEX('РП (ЛК 2.0)'!$E$26:$O$26,1,MATCH('Основной лист'!JJW$7,'РП (ЛК 2.0)'!$E$17:$O$17,0)),0)</f>
        <v>0</v>
      </c>
      <c r="JJX8" s="878">
        <f>IFERROR(INDEX('РП (ЛК 2.0)'!$E$26:$O$26,1,MATCH('Основной лист'!JJX$7,'РП (ЛК 2.0)'!$E$17:$O$17,0)),0)</f>
        <v>0</v>
      </c>
      <c r="JJY8" s="878">
        <f>IFERROR(INDEX('РП (ЛК 2.0)'!$E$26:$O$26,1,MATCH('Основной лист'!JJY$7,'РП (ЛК 2.0)'!$E$17:$O$17,0)),0)</f>
        <v>0</v>
      </c>
      <c r="JJZ8" s="878">
        <f>IFERROR(INDEX('РП (ЛК 2.0)'!$E$26:$O$26,1,MATCH('Основной лист'!JJZ$7,'РП (ЛК 2.0)'!$E$17:$O$17,0)),0)</f>
        <v>0</v>
      </c>
      <c r="JKA8" s="878">
        <f>IFERROR(INDEX('РП (ЛК 2.0)'!$E$26:$O$26,1,MATCH('Основной лист'!JKA$7,'РП (ЛК 2.0)'!$E$17:$O$17,0)),0)</f>
        <v>0</v>
      </c>
      <c r="JKB8" s="878">
        <f>IFERROR(INDEX('РП (ЛК 2.0)'!$E$26:$O$26,1,MATCH('Основной лист'!JKB$7,'РП (ЛК 2.0)'!$E$17:$O$17,0)),0)</f>
        <v>0</v>
      </c>
      <c r="JKC8" s="878">
        <f>IFERROR(INDEX('РП (ЛК 2.0)'!$E$26:$O$26,1,MATCH('Основной лист'!JKC$7,'РП (ЛК 2.0)'!$E$17:$O$17,0)),0)</f>
        <v>0</v>
      </c>
      <c r="JKD8" s="878">
        <f>IFERROR(INDEX('РП (ЛК 2.0)'!$E$26:$O$26,1,MATCH('Основной лист'!JKD$7,'РП (ЛК 2.0)'!$E$17:$O$17,0)),0)</f>
        <v>0</v>
      </c>
      <c r="JKE8" s="878">
        <f>IFERROR(INDEX('РП (ЛК 2.0)'!$E$26:$O$26,1,MATCH('Основной лист'!JKE$7,'РП (ЛК 2.0)'!$E$17:$O$17,0)),0)</f>
        <v>0</v>
      </c>
      <c r="JKF8" s="878">
        <f>IFERROR(INDEX('РП (ЛК 2.0)'!$E$26:$O$26,1,MATCH('Основной лист'!JKF$7,'РП (ЛК 2.0)'!$E$17:$O$17,0)),0)</f>
        <v>0</v>
      </c>
      <c r="JKG8" s="878">
        <f>IFERROR(INDEX('РП (ЛК 2.0)'!$E$26:$O$26,1,MATCH('Основной лист'!JKG$7,'РП (ЛК 2.0)'!$E$17:$O$17,0)),0)</f>
        <v>0</v>
      </c>
      <c r="JKH8" s="878">
        <f>IFERROR(INDEX('РП (ЛК 2.0)'!$E$26:$O$26,1,MATCH('Основной лист'!JKH$7,'РП (ЛК 2.0)'!$E$17:$O$17,0)),0)</f>
        <v>0</v>
      </c>
      <c r="JKI8" s="878">
        <f>IFERROR(INDEX('РП (ЛК 2.0)'!$E$26:$O$26,1,MATCH('Основной лист'!JKI$7,'РП (ЛК 2.0)'!$E$17:$O$17,0)),0)</f>
        <v>0</v>
      </c>
      <c r="JKJ8" s="878">
        <f>IFERROR(INDEX('РП (ЛК 2.0)'!$E$26:$O$26,1,MATCH('Основной лист'!JKJ$7,'РП (ЛК 2.0)'!$E$17:$O$17,0)),0)</f>
        <v>0</v>
      </c>
      <c r="JKK8" s="878">
        <f>IFERROR(INDEX('РП (ЛК 2.0)'!$E$26:$O$26,1,MATCH('Основной лист'!JKK$7,'РП (ЛК 2.0)'!$E$17:$O$17,0)),0)</f>
        <v>0</v>
      </c>
      <c r="JKL8" s="878">
        <f>IFERROR(INDEX('РП (ЛК 2.0)'!$E$26:$O$26,1,MATCH('Основной лист'!JKL$7,'РП (ЛК 2.0)'!$E$17:$O$17,0)),0)</f>
        <v>0</v>
      </c>
      <c r="JKM8" s="878">
        <f>IFERROR(INDEX('РП (ЛК 2.0)'!$E$26:$O$26,1,MATCH('Основной лист'!JKM$7,'РП (ЛК 2.0)'!$E$17:$O$17,0)),0)</f>
        <v>0</v>
      </c>
      <c r="JKN8" s="878">
        <f>IFERROR(INDEX('РП (ЛК 2.0)'!$E$26:$O$26,1,MATCH('Основной лист'!JKN$7,'РП (ЛК 2.0)'!$E$17:$O$17,0)),0)</f>
        <v>0</v>
      </c>
      <c r="JKO8" s="878">
        <f>IFERROR(INDEX('РП (ЛК 2.0)'!$E$26:$O$26,1,MATCH('Основной лист'!JKO$7,'РП (ЛК 2.0)'!$E$17:$O$17,0)),0)</f>
        <v>0</v>
      </c>
      <c r="JKP8" s="878">
        <f>IFERROR(INDEX('РП (ЛК 2.0)'!$E$26:$O$26,1,MATCH('Основной лист'!JKP$7,'РП (ЛК 2.0)'!$E$17:$O$17,0)),0)</f>
        <v>0</v>
      </c>
      <c r="JKQ8" s="878">
        <f>IFERROR(INDEX('РП (ЛК 2.0)'!$E$26:$O$26,1,MATCH('Основной лист'!JKQ$7,'РП (ЛК 2.0)'!$E$17:$O$17,0)),0)</f>
        <v>0</v>
      </c>
      <c r="JKR8" s="878">
        <f>IFERROR(INDEX('РП (ЛК 2.0)'!$E$26:$O$26,1,MATCH('Основной лист'!JKR$7,'РП (ЛК 2.0)'!$E$17:$O$17,0)),0)</f>
        <v>0</v>
      </c>
      <c r="JKS8" s="878">
        <f>IFERROR(INDEX('РП (ЛК 2.0)'!$E$26:$O$26,1,MATCH('Основной лист'!JKS$7,'РП (ЛК 2.0)'!$E$17:$O$17,0)),0)</f>
        <v>0</v>
      </c>
      <c r="JKT8" s="878">
        <f>IFERROR(INDEX('РП (ЛК 2.0)'!$E$26:$O$26,1,MATCH('Основной лист'!JKT$7,'РП (ЛК 2.0)'!$E$17:$O$17,0)),0)</f>
        <v>0</v>
      </c>
      <c r="JKU8" s="878">
        <f>IFERROR(INDEX('РП (ЛК 2.0)'!$E$26:$O$26,1,MATCH('Основной лист'!JKU$7,'РП (ЛК 2.0)'!$E$17:$O$17,0)),0)</f>
        <v>0</v>
      </c>
      <c r="JKV8" s="878">
        <f>IFERROR(INDEX('РП (ЛК 2.0)'!$E$26:$O$26,1,MATCH('Основной лист'!JKV$7,'РП (ЛК 2.0)'!$E$17:$O$17,0)),0)</f>
        <v>0</v>
      </c>
      <c r="JKW8" s="878">
        <f>IFERROR(INDEX('РП (ЛК 2.0)'!$E$26:$O$26,1,MATCH('Основной лист'!JKW$7,'РП (ЛК 2.0)'!$E$17:$O$17,0)),0)</f>
        <v>0</v>
      </c>
      <c r="JKX8" s="878">
        <f>IFERROR(INDEX('РП (ЛК 2.0)'!$E$26:$O$26,1,MATCH('Основной лист'!JKX$7,'РП (ЛК 2.0)'!$E$17:$O$17,0)),0)</f>
        <v>0</v>
      </c>
      <c r="JKY8" s="878">
        <f>IFERROR(INDEX('РП (ЛК 2.0)'!$E$26:$O$26,1,MATCH('Основной лист'!JKY$7,'РП (ЛК 2.0)'!$E$17:$O$17,0)),0)</f>
        <v>0</v>
      </c>
      <c r="JKZ8" s="878">
        <f>IFERROR(INDEX('РП (ЛК 2.0)'!$E$26:$O$26,1,MATCH('Основной лист'!JKZ$7,'РП (ЛК 2.0)'!$E$17:$O$17,0)),0)</f>
        <v>0</v>
      </c>
      <c r="JLA8" s="878">
        <f>IFERROR(INDEX('РП (ЛК 2.0)'!$E$26:$O$26,1,MATCH('Основной лист'!JLA$7,'РП (ЛК 2.0)'!$E$17:$O$17,0)),0)</f>
        <v>0</v>
      </c>
      <c r="JLB8" s="878">
        <f>IFERROR(INDEX('РП (ЛК 2.0)'!$E$26:$O$26,1,MATCH('Основной лист'!JLB$7,'РП (ЛК 2.0)'!$E$17:$O$17,0)),0)</f>
        <v>0</v>
      </c>
      <c r="JLC8" s="878">
        <f>IFERROR(INDEX('РП (ЛК 2.0)'!$E$26:$O$26,1,MATCH('Основной лист'!JLC$7,'РП (ЛК 2.0)'!$E$17:$O$17,0)),0)</f>
        <v>0</v>
      </c>
      <c r="JLD8" s="878">
        <f>IFERROR(INDEX('РП (ЛК 2.0)'!$E$26:$O$26,1,MATCH('Основной лист'!JLD$7,'РП (ЛК 2.0)'!$E$17:$O$17,0)),0)</f>
        <v>0</v>
      </c>
      <c r="JLE8" s="878">
        <f>IFERROR(INDEX('РП (ЛК 2.0)'!$E$26:$O$26,1,MATCH('Основной лист'!JLE$7,'РП (ЛК 2.0)'!$E$17:$O$17,0)),0)</f>
        <v>0</v>
      </c>
      <c r="JLF8" s="878">
        <f>IFERROR(INDEX('РП (ЛК 2.0)'!$E$26:$O$26,1,MATCH('Основной лист'!JLF$7,'РП (ЛК 2.0)'!$E$17:$O$17,0)),0)</f>
        <v>0</v>
      </c>
      <c r="JLG8" s="878">
        <f>IFERROR(INDEX('РП (ЛК 2.0)'!$E$26:$O$26,1,MATCH('Основной лист'!JLG$7,'РП (ЛК 2.0)'!$E$17:$O$17,0)),0)</f>
        <v>0</v>
      </c>
      <c r="JLH8" s="878">
        <f>IFERROR(INDEX('РП (ЛК 2.0)'!$E$26:$O$26,1,MATCH('Основной лист'!JLH$7,'РП (ЛК 2.0)'!$E$17:$O$17,0)),0)</f>
        <v>0</v>
      </c>
      <c r="JLI8" s="878">
        <f>IFERROR(INDEX('РП (ЛК 2.0)'!$E$26:$O$26,1,MATCH('Основной лист'!JLI$7,'РП (ЛК 2.0)'!$E$17:$O$17,0)),0)</f>
        <v>0</v>
      </c>
      <c r="JLJ8" s="878">
        <f>IFERROR(INDEX('РП (ЛК 2.0)'!$E$26:$O$26,1,MATCH('Основной лист'!JLJ$7,'РП (ЛК 2.0)'!$E$17:$O$17,0)),0)</f>
        <v>0</v>
      </c>
      <c r="JLK8" s="878">
        <f>IFERROR(INDEX('РП (ЛК 2.0)'!$E$26:$O$26,1,MATCH('Основной лист'!JLK$7,'РП (ЛК 2.0)'!$E$17:$O$17,0)),0)</f>
        <v>0</v>
      </c>
      <c r="JLL8" s="878">
        <f>IFERROR(INDEX('РП (ЛК 2.0)'!$E$26:$O$26,1,MATCH('Основной лист'!JLL$7,'РП (ЛК 2.0)'!$E$17:$O$17,0)),0)</f>
        <v>0</v>
      </c>
      <c r="JLM8" s="878">
        <f>IFERROR(INDEX('РП (ЛК 2.0)'!$E$26:$O$26,1,MATCH('Основной лист'!JLM$7,'РП (ЛК 2.0)'!$E$17:$O$17,0)),0)</f>
        <v>0</v>
      </c>
      <c r="JLN8" s="878">
        <f>IFERROR(INDEX('РП (ЛК 2.0)'!$E$26:$O$26,1,MATCH('Основной лист'!JLN$7,'РП (ЛК 2.0)'!$E$17:$O$17,0)),0)</f>
        <v>0</v>
      </c>
      <c r="JLO8" s="878">
        <f>IFERROR(INDEX('РП (ЛК 2.0)'!$E$26:$O$26,1,MATCH('Основной лист'!JLO$7,'РП (ЛК 2.0)'!$E$17:$O$17,0)),0)</f>
        <v>0</v>
      </c>
      <c r="JLP8" s="878">
        <f>IFERROR(INDEX('РП (ЛК 2.0)'!$E$26:$O$26,1,MATCH('Основной лист'!JLP$7,'РП (ЛК 2.0)'!$E$17:$O$17,0)),0)</f>
        <v>0</v>
      </c>
      <c r="JLQ8" s="878">
        <f>IFERROR(INDEX('РП (ЛК 2.0)'!$E$26:$O$26,1,MATCH('Основной лист'!JLQ$7,'РП (ЛК 2.0)'!$E$17:$O$17,0)),0)</f>
        <v>0</v>
      </c>
      <c r="JLR8" s="878">
        <f>IFERROR(INDEX('РП (ЛК 2.0)'!$E$26:$O$26,1,MATCH('Основной лист'!JLR$7,'РП (ЛК 2.0)'!$E$17:$O$17,0)),0)</f>
        <v>0</v>
      </c>
      <c r="JLS8" s="878">
        <f>IFERROR(INDEX('РП (ЛК 2.0)'!$E$26:$O$26,1,MATCH('Основной лист'!JLS$7,'РП (ЛК 2.0)'!$E$17:$O$17,0)),0)</f>
        <v>0</v>
      </c>
      <c r="JLT8" s="878">
        <f>IFERROR(INDEX('РП (ЛК 2.0)'!$E$26:$O$26,1,MATCH('Основной лист'!JLT$7,'РП (ЛК 2.0)'!$E$17:$O$17,0)),0)</f>
        <v>0</v>
      </c>
      <c r="JLU8" s="878">
        <f>IFERROR(INDEX('РП (ЛК 2.0)'!$E$26:$O$26,1,MATCH('Основной лист'!JLU$7,'РП (ЛК 2.0)'!$E$17:$O$17,0)),0)</f>
        <v>0</v>
      </c>
      <c r="JLV8" s="878">
        <f>IFERROR(INDEX('РП (ЛК 2.0)'!$E$26:$O$26,1,MATCH('Основной лист'!JLV$7,'РП (ЛК 2.0)'!$E$17:$O$17,0)),0)</f>
        <v>0</v>
      </c>
      <c r="JLW8" s="878">
        <f>IFERROR(INDEX('РП (ЛК 2.0)'!$E$26:$O$26,1,MATCH('Основной лист'!JLW$7,'РП (ЛК 2.0)'!$E$17:$O$17,0)),0)</f>
        <v>0</v>
      </c>
      <c r="JLX8" s="878">
        <f>IFERROR(INDEX('РП (ЛК 2.0)'!$E$26:$O$26,1,MATCH('Основной лист'!JLX$7,'РП (ЛК 2.0)'!$E$17:$O$17,0)),0)</f>
        <v>0</v>
      </c>
      <c r="JLY8" s="878">
        <f>IFERROR(INDEX('РП (ЛК 2.0)'!$E$26:$O$26,1,MATCH('Основной лист'!JLY$7,'РП (ЛК 2.0)'!$E$17:$O$17,0)),0)</f>
        <v>0</v>
      </c>
      <c r="JLZ8" s="878">
        <f>IFERROR(INDEX('РП (ЛК 2.0)'!$E$26:$O$26,1,MATCH('Основной лист'!JLZ$7,'РП (ЛК 2.0)'!$E$17:$O$17,0)),0)</f>
        <v>0</v>
      </c>
      <c r="JMA8" s="878">
        <f>IFERROR(INDEX('РП (ЛК 2.0)'!$E$26:$O$26,1,MATCH('Основной лист'!JMA$7,'РП (ЛК 2.0)'!$E$17:$O$17,0)),0)</f>
        <v>0</v>
      </c>
      <c r="JMB8" s="878">
        <f>IFERROR(INDEX('РП (ЛК 2.0)'!$E$26:$O$26,1,MATCH('Основной лист'!JMB$7,'РП (ЛК 2.0)'!$E$17:$O$17,0)),0)</f>
        <v>0</v>
      </c>
      <c r="JMC8" s="878">
        <f>IFERROR(INDEX('РП (ЛК 2.0)'!$E$26:$O$26,1,MATCH('Основной лист'!JMC$7,'РП (ЛК 2.0)'!$E$17:$O$17,0)),0)</f>
        <v>0</v>
      </c>
      <c r="JMD8" s="878">
        <f>IFERROR(INDEX('РП (ЛК 2.0)'!$E$26:$O$26,1,MATCH('Основной лист'!JMD$7,'РП (ЛК 2.0)'!$E$17:$O$17,0)),0)</f>
        <v>0</v>
      </c>
      <c r="JME8" s="878">
        <f>IFERROR(INDEX('РП (ЛК 2.0)'!$E$26:$O$26,1,MATCH('Основной лист'!JME$7,'РП (ЛК 2.0)'!$E$17:$O$17,0)),0)</f>
        <v>0</v>
      </c>
      <c r="JMF8" s="878">
        <f>IFERROR(INDEX('РП (ЛК 2.0)'!$E$26:$O$26,1,MATCH('Основной лист'!JMF$7,'РП (ЛК 2.0)'!$E$17:$O$17,0)),0)</f>
        <v>0</v>
      </c>
      <c r="JMG8" s="878">
        <f>IFERROR(INDEX('РП (ЛК 2.0)'!$E$26:$O$26,1,MATCH('Основной лист'!JMG$7,'РП (ЛК 2.0)'!$E$17:$O$17,0)),0)</f>
        <v>0</v>
      </c>
      <c r="JMH8" s="878">
        <f>IFERROR(INDEX('РП (ЛК 2.0)'!$E$26:$O$26,1,MATCH('Основной лист'!JMH$7,'РП (ЛК 2.0)'!$E$17:$O$17,0)),0)</f>
        <v>0</v>
      </c>
      <c r="JMI8" s="878">
        <f>IFERROR(INDEX('РП (ЛК 2.0)'!$E$26:$O$26,1,MATCH('Основной лист'!JMI$7,'РП (ЛК 2.0)'!$E$17:$O$17,0)),0)</f>
        <v>0</v>
      </c>
      <c r="JMJ8" s="878">
        <f>IFERROR(INDEX('РП (ЛК 2.0)'!$E$26:$O$26,1,MATCH('Основной лист'!JMJ$7,'РП (ЛК 2.0)'!$E$17:$O$17,0)),0)</f>
        <v>0</v>
      </c>
      <c r="JMK8" s="878">
        <f>IFERROR(INDEX('РП (ЛК 2.0)'!$E$26:$O$26,1,MATCH('Основной лист'!JMK$7,'РП (ЛК 2.0)'!$E$17:$O$17,0)),0)</f>
        <v>0</v>
      </c>
      <c r="JML8" s="878">
        <f>IFERROR(INDEX('РП (ЛК 2.0)'!$E$26:$O$26,1,MATCH('Основной лист'!JML$7,'РП (ЛК 2.0)'!$E$17:$O$17,0)),0)</f>
        <v>0</v>
      </c>
      <c r="JMM8" s="878">
        <f>IFERROR(INDEX('РП (ЛК 2.0)'!$E$26:$O$26,1,MATCH('Основной лист'!JMM$7,'РП (ЛК 2.0)'!$E$17:$O$17,0)),0)</f>
        <v>0</v>
      </c>
      <c r="JMN8" s="878">
        <f>IFERROR(INDEX('РП (ЛК 2.0)'!$E$26:$O$26,1,MATCH('Основной лист'!JMN$7,'РП (ЛК 2.0)'!$E$17:$O$17,0)),0)</f>
        <v>0</v>
      </c>
      <c r="JMO8" s="878">
        <f>IFERROR(INDEX('РП (ЛК 2.0)'!$E$26:$O$26,1,MATCH('Основной лист'!JMO$7,'РП (ЛК 2.0)'!$E$17:$O$17,0)),0)</f>
        <v>0</v>
      </c>
      <c r="JMP8" s="878">
        <f>IFERROR(INDEX('РП (ЛК 2.0)'!$E$26:$O$26,1,MATCH('Основной лист'!JMP$7,'РП (ЛК 2.0)'!$E$17:$O$17,0)),0)</f>
        <v>0</v>
      </c>
      <c r="JMQ8" s="878">
        <f>IFERROR(INDEX('РП (ЛК 2.0)'!$E$26:$O$26,1,MATCH('Основной лист'!JMQ$7,'РП (ЛК 2.0)'!$E$17:$O$17,0)),0)</f>
        <v>0</v>
      </c>
      <c r="JMR8" s="878">
        <f>IFERROR(INDEX('РП (ЛК 2.0)'!$E$26:$O$26,1,MATCH('Основной лист'!JMR$7,'РП (ЛК 2.0)'!$E$17:$O$17,0)),0)</f>
        <v>0</v>
      </c>
      <c r="JMS8" s="878">
        <f>IFERROR(INDEX('РП (ЛК 2.0)'!$E$26:$O$26,1,MATCH('Основной лист'!JMS$7,'РП (ЛК 2.0)'!$E$17:$O$17,0)),0)</f>
        <v>0</v>
      </c>
      <c r="JMT8" s="878">
        <f>IFERROR(INDEX('РП (ЛК 2.0)'!$E$26:$O$26,1,MATCH('Основной лист'!JMT$7,'РП (ЛК 2.0)'!$E$17:$O$17,0)),0)</f>
        <v>0</v>
      </c>
      <c r="JMU8" s="878">
        <f>IFERROR(INDEX('РП (ЛК 2.0)'!$E$26:$O$26,1,MATCH('Основной лист'!JMU$7,'РП (ЛК 2.0)'!$E$17:$O$17,0)),0)</f>
        <v>0</v>
      </c>
      <c r="JMV8" s="878">
        <f>IFERROR(INDEX('РП (ЛК 2.0)'!$E$26:$O$26,1,MATCH('Основной лист'!JMV$7,'РП (ЛК 2.0)'!$E$17:$O$17,0)),0)</f>
        <v>0</v>
      </c>
      <c r="JMW8" s="878">
        <f>IFERROR(INDEX('РП (ЛК 2.0)'!$E$26:$O$26,1,MATCH('Основной лист'!JMW$7,'РП (ЛК 2.0)'!$E$17:$O$17,0)),0)</f>
        <v>0</v>
      </c>
      <c r="JMX8" s="878">
        <f>IFERROR(INDEX('РП (ЛК 2.0)'!$E$26:$O$26,1,MATCH('Основной лист'!JMX$7,'РП (ЛК 2.0)'!$E$17:$O$17,0)),0)</f>
        <v>0</v>
      </c>
      <c r="JMY8" s="878">
        <f>IFERROR(INDEX('РП (ЛК 2.0)'!$E$26:$O$26,1,MATCH('Основной лист'!JMY$7,'РП (ЛК 2.0)'!$E$17:$O$17,0)),0)</f>
        <v>0</v>
      </c>
      <c r="JMZ8" s="878">
        <f>IFERROR(INDEX('РП (ЛК 2.0)'!$E$26:$O$26,1,MATCH('Основной лист'!JMZ$7,'РП (ЛК 2.0)'!$E$17:$O$17,0)),0)</f>
        <v>0</v>
      </c>
      <c r="JNA8" s="878">
        <f>IFERROR(INDEX('РП (ЛК 2.0)'!$E$26:$O$26,1,MATCH('Основной лист'!JNA$7,'РП (ЛК 2.0)'!$E$17:$O$17,0)),0)</f>
        <v>0</v>
      </c>
      <c r="JNB8" s="878">
        <f>IFERROR(INDEX('РП (ЛК 2.0)'!$E$26:$O$26,1,MATCH('Основной лист'!JNB$7,'РП (ЛК 2.0)'!$E$17:$O$17,0)),0)</f>
        <v>0</v>
      </c>
      <c r="JNC8" s="878">
        <f>IFERROR(INDEX('РП (ЛК 2.0)'!$E$26:$O$26,1,MATCH('Основной лист'!JNC$7,'РП (ЛК 2.0)'!$E$17:$O$17,0)),0)</f>
        <v>0</v>
      </c>
      <c r="JND8" s="878">
        <f>IFERROR(INDEX('РП (ЛК 2.0)'!$E$26:$O$26,1,MATCH('Основной лист'!JND$7,'РП (ЛК 2.0)'!$E$17:$O$17,0)),0)</f>
        <v>0</v>
      </c>
      <c r="JNE8" s="878">
        <f>IFERROR(INDEX('РП (ЛК 2.0)'!$E$26:$O$26,1,MATCH('Основной лист'!JNE$7,'РП (ЛК 2.0)'!$E$17:$O$17,0)),0)</f>
        <v>0</v>
      </c>
      <c r="JNF8" s="878">
        <f>IFERROR(INDEX('РП (ЛК 2.0)'!$E$26:$O$26,1,MATCH('Основной лист'!JNF$7,'РП (ЛК 2.0)'!$E$17:$O$17,0)),0)</f>
        <v>0</v>
      </c>
      <c r="JNG8" s="878">
        <f>IFERROR(INDEX('РП (ЛК 2.0)'!$E$26:$O$26,1,MATCH('Основной лист'!JNG$7,'РП (ЛК 2.0)'!$E$17:$O$17,0)),0)</f>
        <v>0</v>
      </c>
      <c r="JNH8" s="878">
        <f>IFERROR(INDEX('РП (ЛК 2.0)'!$E$26:$O$26,1,MATCH('Основной лист'!JNH$7,'РП (ЛК 2.0)'!$E$17:$O$17,0)),0)</f>
        <v>0</v>
      </c>
      <c r="JNI8" s="878">
        <f>IFERROR(INDEX('РП (ЛК 2.0)'!$E$26:$O$26,1,MATCH('Основной лист'!JNI$7,'РП (ЛК 2.0)'!$E$17:$O$17,0)),0)</f>
        <v>0</v>
      </c>
      <c r="JNJ8" s="878">
        <f>IFERROR(INDEX('РП (ЛК 2.0)'!$E$26:$O$26,1,MATCH('Основной лист'!JNJ$7,'РП (ЛК 2.0)'!$E$17:$O$17,0)),0)</f>
        <v>0</v>
      </c>
      <c r="JNK8" s="878">
        <f>IFERROR(INDEX('РП (ЛК 2.0)'!$E$26:$O$26,1,MATCH('Основной лист'!JNK$7,'РП (ЛК 2.0)'!$E$17:$O$17,0)),0)</f>
        <v>0</v>
      </c>
      <c r="JNL8" s="878">
        <f>IFERROR(INDEX('РП (ЛК 2.0)'!$E$26:$O$26,1,MATCH('Основной лист'!JNL$7,'РП (ЛК 2.0)'!$E$17:$O$17,0)),0)</f>
        <v>0</v>
      </c>
      <c r="JNM8" s="878">
        <f>IFERROR(INDEX('РП (ЛК 2.0)'!$E$26:$O$26,1,MATCH('Основной лист'!JNM$7,'РП (ЛК 2.0)'!$E$17:$O$17,0)),0)</f>
        <v>0</v>
      </c>
      <c r="JNN8" s="878">
        <f>IFERROR(INDEX('РП (ЛК 2.0)'!$E$26:$O$26,1,MATCH('Основной лист'!JNN$7,'РП (ЛК 2.0)'!$E$17:$O$17,0)),0)</f>
        <v>0</v>
      </c>
      <c r="JNO8" s="878">
        <f>IFERROR(INDEX('РП (ЛК 2.0)'!$E$26:$O$26,1,MATCH('Основной лист'!JNO$7,'РП (ЛК 2.0)'!$E$17:$O$17,0)),0)</f>
        <v>0</v>
      </c>
      <c r="JNP8" s="878">
        <f>IFERROR(INDEX('РП (ЛК 2.0)'!$E$26:$O$26,1,MATCH('Основной лист'!JNP$7,'РП (ЛК 2.0)'!$E$17:$O$17,0)),0)</f>
        <v>0</v>
      </c>
      <c r="JNQ8" s="878">
        <f>IFERROR(INDEX('РП (ЛК 2.0)'!$E$26:$O$26,1,MATCH('Основной лист'!JNQ$7,'РП (ЛК 2.0)'!$E$17:$O$17,0)),0)</f>
        <v>0</v>
      </c>
      <c r="JNR8" s="878">
        <f>IFERROR(INDEX('РП (ЛК 2.0)'!$E$26:$O$26,1,MATCH('Основной лист'!JNR$7,'РП (ЛК 2.0)'!$E$17:$O$17,0)),0)</f>
        <v>0</v>
      </c>
      <c r="JNS8" s="878">
        <f>IFERROR(INDEX('РП (ЛК 2.0)'!$E$26:$O$26,1,MATCH('Основной лист'!JNS$7,'РП (ЛК 2.0)'!$E$17:$O$17,0)),0)</f>
        <v>0</v>
      </c>
      <c r="JNT8" s="878">
        <f>IFERROR(INDEX('РП (ЛК 2.0)'!$E$26:$O$26,1,MATCH('Основной лист'!JNT$7,'РП (ЛК 2.0)'!$E$17:$O$17,0)),0)</f>
        <v>0</v>
      </c>
      <c r="JNU8" s="878">
        <f>IFERROR(INDEX('РП (ЛК 2.0)'!$E$26:$O$26,1,MATCH('Основной лист'!JNU$7,'РП (ЛК 2.0)'!$E$17:$O$17,0)),0)</f>
        <v>0</v>
      </c>
      <c r="JNV8" s="878">
        <f>IFERROR(INDEX('РП (ЛК 2.0)'!$E$26:$O$26,1,MATCH('Основной лист'!JNV$7,'РП (ЛК 2.0)'!$E$17:$O$17,0)),0)</f>
        <v>0</v>
      </c>
      <c r="JNW8" s="878">
        <f>IFERROR(INDEX('РП (ЛК 2.0)'!$E$26:$O$26,1,MATCH('Основной лист'!JNW$7,'РП (ЛК 2.0)'!$E$17:$O$17,0)),0)</f>
        <v>0</v>
      </c>
      <c r="JNX8" s="878">
        <f>IFERROR(INDEX('РП (ЛК 2.0)'!$E$26:$O$26,1,MATCH('Основной лист'!JNX$7,'РП (ЛК 2.0)'!$E$17:$O$17,0)),0)</f>
        <v>0</v>
      </c>
      <c r="JNY8" s="878">
        <f>IFERROR(INDEX('РП (ЛК 2.0)'!$E$26:$O$26,1,MATCH('Основной лист'!JNY$7,'РП (ЛК 2.0)'!$E$17:$O$17,0)),0)</f>
        <v>0</v>
      </c>
      <c r="JNZ8" s="878">
        <f>IFERROR(INDEX('РП (ЛК 2.0)'!$E$26:$O$26,1,MATCH('Основной лист'!JNZ$7,'РП (ЛК 2.0)'!$E$17:$O$17,0)),0)</f>
        <v>0</v>
      </c>
      <c r="JOA8" s="878">
        <f>IFERROR(INDEX('РП (ЛК 2.0)'!$E$26:$O$26,1,MATCH('Основной лист'!JOA$7,'РП (ЛК 2.0)'!$E$17:$O$17,0)),0)</f>
        <v>0</v>
      </c>
      <c r="JOB8" s="878">
        <f>IFERROR(INDEX('РП (ЛК 2.0)'!$E$26:$O$26,1,MATCH('Основной лист'!JOB$7,'РП (ЛК 2.0)'!$E$17:$O$17,0)),0)</f>
        <v>0</v>
      </c>
      <c r="JOC8" s="878">
        <f>IFERROR(INDEX('РП (ЛК 2.0)'!$E$26:$O$26,1,MATCH('Основной лист'!JOC$7,'РП (ЛК 2.0)'!$E$17:$O$17,0)),0)</f>
        <v>0</v>
      </c>
      <c r="JOD8" s="878">
        <f>IFERROR(INDEX('РП (ЛК 2.0)'!$E$26:$O$26,1,MATCH('Основной лист'!JOD$7,'РП (ЛК 2.0)'!$E$17:$O$17,0)),0)</f>
        <v>0</v>
      </c>
      <c r="JOE8" s="878">
        <f>IFERROR(INDEX('РП (ЛК 2.0)'!$E$26:$O$26,1,MATCH('Основной лист'!JOE$7,'РП (ЛК 2.0)'!$E$17:$O$17,0)),0)</f>
        <v>0</v>
      </c>
      <c r="JOF8" s="878">
        <f>IFERROR(INDEX('РП (ЛК 2.0)'!$E$26:$O$26,1,MATCH('Основной лист'!JOF$7,'РП (ЛК 2.0)'!$E$17:$O$17,0)),0)</f>
        <v>0</v>
      </c>
      <c r="JOG8" s="878">
        <f>IFERROR(INDEX('РП (ЛК 2.0)'!$E$26:$O$26,1,MATCH('Основной лист'!JOG$7,'РП (ЛК 2.0)'!$E$17:$O$17,0)),0)</f>
        <v>0</v>
      </c>
      <c r="JOH8" s="878">
        <f>IFERROR(INDEX('РП (ЛК 2.0)'!$E$26:$O$26,1,MATCH('Основной лист'!JOH$7,'РП (ЛК 2.0)'!$E$17:$O$17,0)),0)</f>
        <v>0</v>
      </c>
      <c r="JOI8" s="878">
        <f>IFERROR(INDEX('РП (ЛК 2.0)'!$E$26:$O$26,1,MATCH('Основной лист'!JOI$7,'РП (ЛК 2.0)'!$E$17:$O$17,0)),0)</f>
        <v>0</v>
      </c>
      <c r="JOJ8" s="878">
        <f>IFERROR(INDEX('РП (ЛК 2.0)'!$E$26:$O$26,1,MATCH('Основной лист'!JOJ$7,'РП (ЛК 2.0)'!$E$17:$O$17,0)),0)</f>
        <v>0</v>
      </c>
      <c r="JOK8" s="878">
        <f>IFERROR(INDEX('РП (ЛК 2.0)'!$E$26:$O$26,1,MATCH('Основной лист'!JOK$7,'РП (ЛК 2.0)'!$E$17:$O$17,0)),0)</f>
        <v>0</v>
      </c>
      <c r="JOL8" s="878">
        <f>IFERROR(INDEX('РП (ЛК 2.0)'!$E$26:$O$26,1,MATCH('Основной лист'!JOL$7,'РП (ЛК 2.0)'!$E$17:$O$17,0)),0)</f>
        <v>0</v>
      </c>
      <c r="JOM8" s="878">
        <f>IFERROR(INDEX('РП (ЛК 2.0)'!$E$26:$O$26,1,MATCH('Основной лист'!JOM$7,'РП (ЛК 2.0)'!$E$17:$O$17,0)),0)</f>
        <v>0</v>
      </c>
      <c r="JON8" s="878">
        <f>IFERROR(INDEX('РП (ЛК 2.0)'!$E$26:$O$26,1,MATCH('Основной лист'!JON$7,'РП (ЛК 2.0)'!$E$17:$O$17,0)),0)</f>
        <v>0</v>
      </c>
      <c r="JOO8" s="878">
        <f>IFERROR(INDEX('РП (ЛК 2.0)'!$E$26:$O$26,1,MATCH('Основной лист'!JOO$7,'РП (ЛК 2.0)'!$E$17:$O$17,0)),0)</f>
        <v>0</v>
      </c>
      <c r="JOP8" s="878">
        <f>IFERROR(INDEX('РП (ЛК 2.0)'!$E$26:$O$26,1,MATCH('Основной лист'!JOP$7,'РП (ЛК 2.0)'!$E$17:$O$17,0)),0)</f>
        <v>0</v>
      </c>
      <c r="JOQ8" s="878">
        <f>IFERROR(INDEX('РП (ЛК 2.0)'!$E$26:$O$26,1,MATCH('Основной лист'!JOQ$7,'РП (ЛК 2.0)'!$E$17:$O$17,0)),0)</f>
        <v>0</v>
      </c>
      <c r="JOR8" s="878">
        <f>IFERROR(INDEX('РП (ЛК 2.0)'!$E$26:$O$26,1,MATCH('Основной лист'!JOR$7,'РП (ЛК 2.0)'!$E$17:$O$17,0)),0)</f>
        <v>0</v>
      </c>
      <c r="JOS8" s="878">
        <f>IFERROR(INDEX('РП (ЛК 2.0)'!$E$26:$O$26,1,MATCH('Основной лист'!JOS$7,'РП (ЛК 2.0)'!$E$17:$O$17,0)),0)</f>
        <v>0</v>
      </c>
      <c r="JOT8" s="878">
        <f>IFERROR(INDEX('РП (ЛК 2.0)'!$E$26:$O$26,1,MATCH('Основной лист'!JOT$7,'РП (ЛК 2.0)'!$E$17:$O$17,0)),0)</f>
        <v>0</v>
      </c>
      <c r="JOU8" s="878">
        <f>IFERROR(INDEX('РП (ЛК 2.0)'!$E$26:$O$26,1,MATCH('Основной лист'!JOU$7,'РП (ЛК 2.0)'!$E$17:$O$17,0)),0)</f>
        <v>0</v>
      </c>
      <c r="JOV8" s="878">
        <f>IFERROR(INDEX('РП (ЛК 2.0)'!$E$26:$O$26,1,MATCH('Основной лист'!JOV$7,'РП (ЛК 2.0)'!$E$17:$O$17,0)),0)</f>
        <v>0</v>
      </c>
      <c r="JOW8" s="878">
        <f>IFERROR(INDEX('РП (ЛК 2.0)'!$E$26:$O$26,1,MATCH('Основной лист'!JOW$7,'РП (ЛК 2.0)'!$E$17:$O$17,0)),0)</f>
        <v>0</v>
      </c>
      <c r="JOX8" s="878">
        <f>IFERROR(INDEX('РП (ЛК 2.0)'!$E$26:$O$26,1,MATCH('Основной лист'!JOX$7,'РП (ЛК 2.0)'!$E$17:$O$17,0)),0)</f>
        <v>0</v>
      </c>
      <c r="JOY8" s="878">
        <f>IFERROR(INDEX('РП (ЛК 2.0)'!$E$26:$O$26,1,MATCH('Основной лист'!JOY$7,'РП (ЛК 2.0)'!$E$17:$O$17,0)),0)</f>
        <v>0</v>
      </c>
      <c r="JOZ8" s="878">
        <f>IFERROR(INDEX('РП (ЛК 2.0)'!$E$26:$O$26,1,MATCH('Основной лист'!JOZ$7,'РП (ЛК 2.0)'!$E$17:$O$17,0)),0)</f>
        <v>0</v>
      </c>
      <c r="JPA8" s="878">
        <f>IFERROR(INDEX('РП (ЛК 2.0)'!$E$26:$O$26,1,MATCH('Основной лист'!JPA$7,'РП (ЛК 2.0)'!$E$17:$O$17,0)),0)</f>
        <v>0</v>
      </c>
      <c r="JPB8" s="878">
        <f>IFERROR(INDEX('РП (ЛК 2.0)'!$E$26:$O$26,1,MATCH('Основной лист'!JPB$7,'РП (ЛК 2.0)'!$E$17:$O$17,0)),0)</f>
        <v>0</v>
      </c>
      <c r="JPC8" s="878">
        <f>IFERROR(INDEX('РП (ЛК 2.0)'!$E$26:$O$26,1,MATCH('Основной лист'!JPC$7,'РП (ЛК 2.0)'!$E$17:$O$17,0)),0)</f>
        <v>0</v>
      </c>
      <c r="JPD8" s="878">
        <f>IFERROR(INDEX('РП (ЛК 2.0)'!$E$26:$O$26,1,MATCH('Основной лист'!JPD$7,'РП (ЛК 2.0)'!$E$17:$O$17,0)),0)</f>
        <v>0</v>
      </c>
      <c r="JPE8" s="878">
        <f>IFERROR(INDEX('РП (ЛК 2.0)'!$E$26:$O$26,1,MATCH('Основной лист'!JPE$7,'РП (ЛК 2.0)'!$E$17:$O$17,0)),0)</f>
        <v>0</v>
      </c>
      <c r="JPF8" s="878">
        <f>IFERROR(INDEX('РП (ЛК 2.0)'!$E$26:$O$26,1,MATCH('Основной лист'!JPF$7,'РП (ЛК 2.0)'!$E$17:$O$17,0)),0)</f>
        <v>0</v>
      </c>
      <c r="JPG8" s="878">
        <f>IFERROR(INDEX('РП (ЛК 2.0)'!$E$26:$O$26,1,MATCH('Основной лист'!JPG$7,'РП (ЛК 2.0)'!$E$17:$O$17,0)),0)</f>
        <v>0</v>
      </c>
      <c r="JPH8" s="878">
        <f>IFERROR(INDEX('РП (ЛК 2.0)'!$E$26:$O$26,1,MATCH('Основной лист'!JPH$7,'РП (ЛК 2.0)'!$E$17:$O$17,0)),0)</f>
        <v>0</v>
      </c>
      <c r="JPI8" s="878">
        <f>IFERROR(INDEX('РП (ЛК 2.0)'!$E$26:$O$26,1,MATCH('Основной лист'!JPI$7,'РП (ЛК 2.0)'!$E$17:$O$17,0)),0)</f>
        <v>0</v>
      </c>
      <c r="JPJ8" s="878">
        <f>IFERROR(INDEX('РП (ЛК 2.0)'!$E$26:$O$26,1,MATCH('Основной лист'!JPJ$7,'РП (ЛК 2.0)'!$E$17:$O$17,0)),0)</f>
        <v>0</v>
      </c>
      <c r="JPK8" s="878">
        <f>IFERROR(INDEX('РП (ЛК 2.0)'!$E$26:$O$26,1,MATCH('Основной лист'!JPK$7,'РП (ЛК 2.0)'!$E$17:$O$17,0)),0)</f>
        <v>0</v>
      </c>
      <c r="JPL8" s="878">
        <f>IFERROR(INDEX('РП (ЛК 2.0)'!$E$26:$O$26,1,MATCH('Основной лист'!JPL$7,'РП (ЛК 2.0)'!$E$17:$O$17,0)),0)</f>
        <v>0</v>
      </c>
      <c r="JPM8" s="878">
        <f>IFERROR(INDEX('РП (ЛК 2.0)'!$E$26:$O$26,1,MATCH('Основной лист'!JPM$7,'РП (ЛК 2.0)'!$E$17:$O$17,0)),0)</f>
        <v>0</v>
      </c>
      <c r="JPN8" s="878">
        <f>IFERROR(INDEX('РП (ЛК 2.0)'!$E$26:$O$26,1,MATCH('Основной лист'!JPN$7,'РП (ЛК 2.0)'!$E$17:$O$17,0)),0)</f>
        <v>0</v>
      </c>
      <c r="JPO8" s="878">
        <f>IFERROR(INDEX('РП (ЛК 2.0)'!$E$26:$O$26,1,MATCH('Основной лист'!JPO$7,'РП (ЛК 2.0)'!$E$17:$O$17,0)),0)</f>
        <v>0</v>
      </c>
      <c r="JPP8" s="878">
        <f>IFERROR(INDEX('РП (ЛК 2.0)'!$E$26:$O$26,1,MATCH('Основной лист'!JPP$7,'РП (ЛК 2.0)'!$E$17:$O$17,0)),0)</f>
        <v>0</v>
      </c>
      <c r="JPQ8" s="878">
        <f>IFERROR(INDEX('РП (ЛК 2.0)'!$E$26:$O$26,1,MATCH('Основной лист'!JPQ$7,'РП (ЛК 2.0)'!$E$17:$O$17,0)),0)</f>
        <v>0</v>
      </c>
      <c r="JPR8" s="878">
        <f>IFERROR(INDEX('РП (ЛК 2.0)'!$E$26:$O$26,1,MATCH('Основной лист'!JPR$7,'РП (ЛК 2.0)'!$E$17:$O$17,0)),0)</f>
        <v>0</v>
      </c>
      <c r="JPS8" s="878">
        <f>IFERROR(INDEX('РП (ЛК 2.0)'!$E$26:$O$26,1,MATCH('Основной лист'!JPS$7,'РП (ЛК 2.0)'!$E$17:$O$17,0)),0)</f>
        <v>0</v>
      </c>
      <c r="JPT8" s="878">
        <f>IFERROR(INDEX('РП (ЛК 2.0)'!$E$26:$O$26,1,MATCH('Основной лист'!JPT$7,'РП (ЛК 2.0)'!$E$17:$O$17,0)),0)</f>
        <v>0</v>
      </c>
      <c r="JPU8" s="878">
        <f>IFERROR(INDEX('РП (ЛК 2.0)'!$E$26:$O$26,1,MATCH('Основной лист'!JPU$7,'РП (ЛК 2.0)'!$E$17:$O$17,0)),0)</f>
        <v>0</v>
      </c>
      <c r="JPV8" s="878">
        <f>IFERROR(INDEX('РП (ЛК 2.0)'!$E$26:$O$26,1,MATCH('Основной лист'!JPV$7,'РП (ЛК 2.0)'!$E$17:$O$17,0)),0)</f>
        <v>0</v>
      </c>
      <c r="JPW8" s="878">
        <f>IFERROR(INDEX('РП (ЛК 2.0)'!$E$26:$O$26,1,MATCH('Основной лист'!JPW$7,'РП (ЛК 2.0)'!$E$17:$O$17,0)),0)</f>
        <v>0</v>
      </c>
      <c r="JPX8" s="878">
        <f>IFERROR(INDEX('РП (ЛК 2.0)'!$E$26:$O$26,1,MATCH('Основной лист'!JPX$7,'РП (ЛК 2.0)'!$E$17:$O$17,0)),0)</f>
        <v>0</v>
      </c>
      <c r="JPY8" s="878">
        <f>IFERROR(INDEX('РП (ЛК 2.0)'!$E$26:$O$26,1,MATCH('Основной лист'!JPY$7,'РП (ЛК 2.0)'!$E$17:$O$17,0)),0)</f>
        <v>0</v>
      </c>
      <c r="JPZ8" s="878">
        <f>IFERROR(INDEX('РП (ЛК 2.0)'!$E$26:$O$26,1,MATCH('Основной лист'!JPZ$7,'РП (ЛК 2.0)'!$E$17:$O$17,0)),0)</f>
        <v>0</v>
      </c>
      <c r="JQA8" s="878">
        <f>IFERROR(INDEX('РП (ЛК 2.0)'!$E$26:$O$26,1,MATCH('Основной лист'!JQA$7,'РП (ЛК 2.0)'!$E$17:$O$17,0)),0)</f>
        <v>0</v>
      </c>
      <c r="JQB8" s="878">
        <f>IFERROR(INDEX('РП (ЛК 2.0)'!$E$26:$O$26,1,MATCH('Основной лист'!JQB$7,'РП (ЛК 2.0)'!$E$17:$O$17,0)),0)</f>
        <v>0</v>
      </c>
      <c r="JQC8" s="878">
        <f>IFERROR(INDEX('РП (ЛК 2.0)'!$E$26:$O$26,1,MATCH('Основной лист'!JQC$7,'РП (ЛК 2.0)'!$E$17:$O$17,0)),0)</f>
        <v>0</v>
      </c>
      <c r="JQD8" s="878">
        <f>IFERROR(INDEX('РП (ЛК 2.0)'!$E$26:$O$26,1,MATCH('Основной лист'!JQD$7,'РП (ЛК 2.0)'!$E$17:$O$17,0)),0)</f>
        <v>0</v>
      </c>
      <c r="JQE8" s="878">
        <f>IFERROR(INDEX('РП (ЛК 2.0)'!$E$26:$O$26,1,MATCH('Основной лист'!JQE$7,'РП (ЛК 2.0)'!$E$17:$O$17,0)),0)</f>
        <v>0</v>
      </c>
      <c r="JQF8" s="878">
        <f>IFERROR(INDEX('РП (ЛК 2.0)'!$E$26:$O$26,1,MATCH('Основной лист'!JQF$7,'РП (ЛК 2.0)'!$E$17:$O$17,0)),0)</f>
        <v>0</v>
      </c>
      <c r="JQG8" s="878">
        <f>IFERROR(INDEX('РП (ЛК 2.0)'!$E$26:$O$26,1,MATCH('Основной лист'!JQG$7,'РП (ЛК 2.0)'!$E$17:$O$17,0)),0)</f>
        <v>0</v>
      </c>
      <c r="JQH8" s="878">
        <f>IFERROR(INDEX('РП (ЛК 2.0)'!$E$26:$O$26,1,MATCH('Основной лист'!JQH$7,'РП (ЛК 2.0)'!$E$17:$O$17,0)),0)</f>
        <v>0</v>
      </c>
      <c r="JQI8" s="878">
        <f>IFERROR(INDEX('РП (ЛК 2.0)'!$E$26:$O$26,1,MATCH('Основной лист'!JQI$7,'РП (ЛК 2.0)'!$E$17:$O$17,0)),0)</f>
        <v>0</v>
      </c>
      <c r="JQJ8" s="878">
        <f>IFERROR(INDEX('РП (ЛК 2.0)'!$E$26:$O$26,1,MATCH('Основной лист'!JQJ$7,'РП (ЛК 2.0)'!$E$17:$O$17,0)),0)</f>
        <v>0</v>
      </c>
      <c r="JQK8" s="878">
        <f>IFERROR(INDEX('РП (ЛК 2.0)'!$E$26:$O$26,1,MATCH('Основной лист'!JQK$7,'РП (ЛК 2.0)'!$E$17:$O$17,0)),0)</f>
        <v>0</v>
      </c>
      <c r="JQL8" s="878">
        <f>IFERROR(INDEX('РП (ЛК 2.0)'!$E$26:$O$26,1,MATCH('Основной лист'!JQL$7,'РП (ЛК 2.0)'!$E$17:$O$17,0)),0)</f>
        <v>0</v>
      </c>
      <c r="JQM8" s="878">
        <f>IFERROR(INDEX('РП (ЛК 2.0)'!$E$26:$O$26,1,MATCH('Основной лист'!JQM$7,'РП (ЛК 2.0)'!$E$17:$O$17,0)),0)</f>
        <v>0</v>
      </c>
      <c r="JQN8" s="878">
        <f>IFERROR(INDEX('РП (ЛК 2.0)'!$E$26:$O$26,1,MATCH('Основной лист'!JQN$7,'РП (ЛК 2.0)'!$E$17:$O$17,0)),0)</f>
        <v>0</v>
      </c>
      <c r="JQO8" s="878">
        <f>IFERROR(INDEX('РП (ЛК 2.0)'!$E$26:$O$26,1,MATCH('Основной лист'!JQO$7,'РП (ЛК 2.0)'!$E$17:$O$17,0)),0)</f>
        <v>0</v>
      </c>
      <c r="JQP8" s="878">
        <f>IFERROR(INDEX('РП (ЛК 2.0)'!$E$26:$O$26,1,MATCH('Основной лист'!JQP$7,'РП (ЛК 2.0)'!$E$17:$O$17,0)),0)</f>
        <v>0</v>
      </c>
      <c r="JQQ8" s="878">
        <f>IFERROR(INDEX('РП (ЛК 2.0)'!$E$26:$O$26,1,MATCH('Основной лист'!JQQ$7,'РП (ЛК 2.0)'!$E$17:$O$17,0)),0)</f>
        <v>0</v>
      </c>
      <c r="JQR8" s="878">
        <f>IFERROR(INDEX('РП (ЛК 2.0)'!$E$26:$O$26,1,MATCH('Основной лист'!JQR$7,'РП (ЛК 2.0)'!$E$17:$O$17,0)),0)</f>
        <v>0</v>
      </c>
      <c r="JQS8" s="878">
        <f>IFERROR(INDEX('РП (ЛК 2.0)'!$E$26:$O$26,1,MATCH('Основной лист'!JQS$7,'РП (ЛК 2.0)'!$E$17:$O$17,0)),0)</f>
        <v>0</v>
      </c>
      <c r="JQT8" s="878">
        <f>IFERROR(INDEX('РП (ЛК 2.0)'!$E$26:$O$26,1,MATCH('Основной лист'!JQT$7,'РП (ЛК 2.0)'!$E$17:$O$17,0)),0)</f>
        <v>0</v>
      </c>
      <c r="JQU8" s="878">
        <f>IFERROR(INDEX('РП (ЛК 2.0)'!$E$26:$O$26,1,MATCH('Основной лист'!JQU$7,'РП (ЛК 2.0)'!$E$17:$O$17,0)),0)</f>
        <v>0</v>
      </c>
      <c r="JQV8" s="878">
        <f>IFERROR(INDEX('РП (ЛК 2.0)'!$E$26:$O$26,1,MATCH('Основной лист'!JQV$7,'РП (ЛК 2.0)'!$E$17:$O$17,0)),0)</f>
        <v>0</v>
      </c>
      <c r="JQW8" s="878">
        <f>IFERROR(INDEX('РП (ЛК 2.0)'!$E$26:$O$26,1,MATCH('Основной лист'!JQW$7,'РП (ЛК 2.0)'!$E$17:$O$17,0)),0)</f>
        <v>0</v>
      </c>
      <c r="JQX8" s="878">
        <f>IFERROR(INDEX('РП (ЛК 2.0)'!$E$26:$O$26,1,MATCH('Основной лист'!JQX$7,'РП (ЛК 2.0)'!$E$17:$O$17,0)),0)</f>
        <v>0</v>
      </c>
      <c r="JQY8" s="878">
        <f>IFERROR(INDEX('РП (ЛК 2.0)'!$E$26:$O$26,1,MATCH('Основной лист'!JQY$7,'РП (ЛК 2.0)'!$E$17:$O$17,0)),0)</f>
        <v>0</v>
      </c>
      <c r="JQZ8" s="878">
        <f>IFERROR(INDEX('РП (ЛК 2.0)'!$E$26:$O$26,1,MATCH('Основной лист'!JQZ$7,'РП (ЛК 2.0)'!$E$17:$O$17,0)),0)</f>
        <v>0</v>
      </c>
      <c r="JRA8" s="878">
        <f>IFERROR(INDEX('РП (ЛК 2.0)'!$E$26:$O$26,1,MATCH('Основной лист'!JRA$7,'РП (ЛК 2.0)'!$E$17:$O$17,0)),0)</f>
        <v>0</v>
      </c>
      <c r="JRB8" s="878">
        <f>IFERROR(INDEX('РП (ЛК 2.0)'!$E$26:$O$26,1,MATCH('Основной лист'!JRB$7,'РП (ЛК 2.0)'!$E$17:$O$17,0)),0)</f>
        <v>0</v>
      </c>
      <c r="JRC8" s="878">
        <f>IFERROR(INDEX('РП (ЛК 2.0)'!$E$26:$O$26,1,MATCH('Основной лист'!JRC$7,'РП (ЛК 2.0)'!$E$17:$O$17,0)),0)</f>
        <v>0</v>
      </c>
      <c r="JRD8" s="878">
        <f>IFERROR(INDEX('РП (ЛК 2.0)'!$E$26:$O$26,1,MATCH('Основной лист'!JRD$7,'РП (ЛК 2.0)'!$E$17:$O$17,0)),0)</f>
        <v>0</v>
      </c>
      <c r="JRE8" s="878">
        <f>IFERROR(INDEX('РП (ЛК 2.0)'!$E$26:$O$26,1,MATCH('Основной лист'!JRE$7,'РП (ЛК 2.0)'!$E$17:$O$17,0)),0)</f>
        <v>0</v>
      </c>
      <c r="JRF8" s="878">
        <f>IFERROR(INDEX('РП (ЛК 2.0)'!$E$26:$O$26,1,MATCH('Основной лист'!JRF$7,'РП (ЛК 2.0)'!$E$17:$O$17,0)),0)</f>
        <v>0</v>
      </c>
      <c r="JRG8" s="878">
        <f>IFERROR(INDEX('РП (ЛК 2.0)'!$E$26:$O$26,1,MATCH('Основной лист'!JRG$7,'РП (ЛК 2.0)'!$E$17:$O$17,0)),0)</f>
        <v>0</v>
      </c>
      <c r="JRH8" s="878">
        <f>IFERROR(INDEX('РП (ЛК 2.0)'!$E$26:$O$26,1,MATCH('Основной лист'!JRH$7,'РП (ЛК 2.0)'!$E$17:$O$17,0)),0)</f>
        <v>0</v>
      </c>
      <c r="JRI8" s="878">
        <f>IFERROR(INDEX('РП (ЛК 2.0)'!$E$26:$O$26,1,MATCH('Основной лист'!JRI$7,'РП (ЛК 2.0)'!$E$17:$O$17,0)),0)</f>
        <v>0</v>
      </c>
      <c r="JRJ8" s="878">
        <f>IFERROR(INDEX('РП (ЛК 2.0)'!$E$26:$O$26,1,MATCH('Основной лист'!JRJ$7,'РП (ЛК 2.0)'!$E$17:$O$17,0)),0)</f>
        <v>0</v>
      </c>
      <c r="JRK8" s="878">
        <f>IFERROR(INDEX('РП (ЛК 2.0)'!$E$26:$O$26,1,MATCH('Основной лист'!JRK$7,'РП (ЛК 2.0)'!$E$17:$O$17,0)),0)</f>
        <v>0</v>
      </c>
      <c r="JRL8" s="878">
        <f>IFERROR(INDEX('РП (ЛК 2.0)'!$E$26:$O$26,1,MATCH('Основной лист'!JRL$7,'РП (ЛК 2.0)'!$E$17:$O$17,0)),0)</f>
        <v>0</v>
      </c>
      <c r="JRM8" s="878">
        <f>IFERROR(INDEX('РП (ЛК 2.0)'!$E$26:$O$26,1,MATCH('Основной лист'!JRM$7,'РП (ЛК 2.0)'!$E$17:$O$17,0)),0)</f>
        <v>0</v>
      </c>
      <c r="JRN8" s="878">
        <f>IFERROR(INDEX('РП (ЛК 2.0)'!$E$26:$O$26,1,MATCH('Основной лист'!JRN$7,'РП (ЛК 2.0)'!$E$17:$O$17,0)),0)</f>
        <v>0</v>
      </c>
      <c r="JRO8" s="878">
        <f>IFERROR(INDEX('РП (ЛК 2.0)'!$E$26:$O$26,1,MATCH('Основной лист'!JRO$7,'РП (ЛК 2.0)'!$E$17:$O$17,0)),0)</f>
        <v>0</v>
      </c>
      <c r="JRP8" s="878">
        <f>IFERROR(INDEX('РП (ЛК 2.0)'!$E$26:$O$26,1,MATCH('Основной лист'!JRP$7,'РП (ЛК 2.0)'!$E$17:$O$17,0)),0)</f>
        <v>0</v>
      </c>
      <c r="JRQ8" s="878">
        <f>IFERROR(INDEX('РП (ЛК 2.0)'!$E$26:$O$26,1,MATCH('Основной лист'!JRQ$7,'РП (ЛК 2.0)'!$E$17:$O$17,0)),0)</f>
        <v>0</v>
      </c>
      <c r="JRR8" s="878">
        <f>IFERROR(INDEX('РП (ЛК 2.0)'!$E$26:$O$26,1,MATCH('Основной лист'!JRR$7,'РП (ЛК 2.0)'!$E$17:$O$17,0)),0)</f>
        <v>0</v>
      </c>
      <c r="JRS8" s="878">
        <f>IFERROR(INDEX('РП (ЛК 2.0)'!$E$26:$O$26,1,MATCH('Основной лист'!JRS$7,'РП (ЛК 2.0)'!$E$17:$O$17,0)),0)</f>
        <v>0</v>
      </c>
      <c r="JRT8" s="878">
        <f>IFERROR(INDEX('РП (ЛК 2.0)'!$E$26:$O$26,1,MATCH('Основной лист'!JRT$7,'РП (ЛК 2.0)'!$E$17:$O$17,0)),0)</f>
        <v>0</v>
      </c>
      <c r="JRU8" s="878">
        <f>IFERROR(INDEX('РП (ЛК 2.0)'!$E$26:$O$26,1,MATCH('Основной лист'!JRU$7,'РП (ЛК 2.0)'!$E$17:$O$17,0)),0)</f>
        <v>0</v>
      </c>
      <c r="JRV8" s="878">
        <f>IFERROR(INDEX('РП (ЛК 2.0)'!$E$26:$O$26,1,MATCH('Основной лист'!JRV$7,'РП (ЛК 2.0)'!$E$17:$O$17,0)),0)</f>
        <v>0</v>
      </c>
      <c r="JRW8" s="878">
        <f>IFERROR(INDEX('РП (ЛК 2.0)'!$E$26:$O$26,1,MATCH('Основной лист'!JRW$7,'РП (ЛК 2.0)'!$E$17:$O$17,0)),0)</f>
        <v>0</v>
      </c>
      <c r="JRX8" s="878">
        <f>IFERROR(INDEX('РП (ЛК 2.0)'!$E$26:$O$26,1,MATCH('Основной лист'!JRX$7,'РП (ЛК 2.0)'!$E$17:$O$17,0)),0)</f>
        <v>0</v>
      </c>
      <c r="JRY8" s="878">
        <f>IFERROR(INDEX('РП (ЛК 2.0)'!$E$26:$O$26,1,MATCH('Основной лист'!JRY$7,'РП (ЛК 2.0)'!$E$17:$O$17,0)),0)</f>
        <v>0</v>
      </c>
      <c r="JRZ8" s="878">
        <f>IFERROR(INDEX('РП (ЛК 2.0)'!$E$26:$O$26,1,MATCH('Основной лист'!JRZ$7,'РП (ЛК 2.0)'!$E$17:$O$17,0)),0)</f>
        <v>0</v>
      </c>
      <c r="JSA8" s="878">
        <f>IFERROR(INDEX('РП (ЛК 2.0)'!$E$26:$O$26,1,MATCH('Основной лист'!JSA$7,'РП (ЛК 2.0)'!$E$17:$O$17,0)),0)</f>
        <v>0</v>
      </c>
      <c r="JSB8" s="878">
        <f>IFERROR(INDEX('РП (ЛК 2.0)'!$E$26:$O$26,1,MATCH('Основной лист'!JSB$7,'РП (ЛК 2.0)'!$E$17:$O$17,0)),0)</f>
        <v>0</v>
      </c>
      <c r="JSC8" s="878">
        <f>IFERROR(INDEX('РП (ЛК 2.0)'!$E$26:$O$26,1,MATCH('Основной лист'!JSC$7,'РП (ЛК 2.0)'!$E$17:$O$17,0)),0)</f>
        <v>0</v>
      </c>
      <c r="JSD8" s="878">
        <f>IFERROR(INDEX('РП (ЛК 2.0)'!$E$26:$O$26,1,MATCH('Основной лист'!JSD$7,'РП (ЛК 2.0)'!$E$17:$O$17,0)),0)</f>
        <v>0</v>
      </c>
      <c r="JSE8" s="878">
        <f>IFERROR(INDEX('РП (ЛК 2.0)'!$E$26:$O$26,1,MATCH('Основной лист'!JSE$7,'РП (ЛК 2.0)'!$E$17:$O$17,0)),0)</f>
        <v>0</v>
      </c>
      <c r="JSF8" s="878">
        <f>IFERROR(INDEX('РП (ЛК 2.0)'!$E$26:$O$26,1,MATCH('Основной лист'!JSF$7,'РП (ЛК 2.0)'!$E$17:$O$17,0)),0)</f>
        <v>0</v>
      </c>
      <c r="JSG8" s="878">
        <f>IFERROR(INDEX('РП (ЛК 2.0)'!$E$26:$O$26,1,MATCH('Основной лист'!JSG$7,'РП (ЛК 2.0)'!$E$17:$O$17,0)),0)</f>
        <v>0</v>
      </c>
      <c r="JSH8" s="878">
        <f>IFERROR(INDEX('РП (ЛК 2.0)'!$E$26:$O$26,1,MATCH('Основной лист'!JSH$7,'РП (ЛК 2.0)'!$E$17:$O$17,0)),0)</f>
        <v>0</v>
      </c>
      <c r="JSI8" s="878">
        <f>IFERROR(INDEX('РП (ЛК 2.0)'!$E$26:$O$26,1,MATCH('Основной лист'!JSI$7,'РП (ЛК 2.0)'!$E$17:$O$17,0)),0)</f>
        <v>0</v>
      </c>
      <c r="JSJ8" s="878">
        <f>IFERROR(INDEX('РП (ЛК 2.0)'!$E$26:$O$26,1,MATCH('Основной лист'!JSJ$7,'РП (ЛК 2.0)'!$E$17:$O$17,0)),0)</f>
        <v>0</v>
      </c>
      <c r="JSK8" s="878">
        <f>IFERROR(INDEX('РП (ЛК 2.0)'!$E$26:$O$26,1,MATCH('Основной лист'!JSK$7,'РП (ЛК 2.0)'!$E$17:$O$17,0)),0)</f>
        <v>0</v>
      </c>
      <c r="JSL8" s="878">
        <f>IFERROR(INDEX('РП (ЛК 2.0)'!$E$26:$O$26,1,MATCH('Основной лист'!JSL$7,'РП (ЛК 2.0)'!$E$17:$O$17,0)),0)</f>
        <v>0</v>
      </c>
      <c r="JSM8" s="878">
        <f>IFERROR(INDEX('РП (ЛК 2.0)'!$E$26:$O$26,1,MATCH('Основной лист'!JSM$7,'РП (ЛК 2.0)'!$E$17:$O$17,0)),0)</f>
        <v>0</v>
      </c>
      <c r="JSN8" s="878">
        <f>IFERROR(INDEX('РП (ЛК 2.0)'!$E$26:$O$26,1,MATCH('Основной лист'!JSN$7,'РП (ЛК 2.0)'!$E$17:$O$17,0)),0)</f>
        <v>0</v>
      </c>
      <c r="JSO8" s="878">
        <f>IFERROR(INDEX('РП (ЛК 2.0)'!$E$26:$O$26,1,MATCH('Основной лист'!JSO$7,'РП (ЛК 2.0)'!$E$17:$O$17,0)),0)</f>
        <v>0</v>
      </c>
      <c r="JSP8" s="878">
        <f>IFERROR(INDEX('РП (ЛК 2.0)'!$E$26:$O$26,1,MATCH('Основной лист'!JSP$7,'РП (ЛК 2.0)'!$E$17:$O$17,0)),0)</f>
        <v>0</v>
      </c>
      <c r="JSQ8" s="878">
        <f>IFERROR(INDEX('РП (ЛК 2.0)'!$E$26:$O$26,1,MATCH('Основной лист'!JSQ$7,'РП (ЛК 2.0)'!$E$17:$O$17,0)),0)</f>
        <v>0</v>
      </c>
      <c r="JSR8" s="878">
        <f>IFERROR(INDEX('РП (ЛК 2.0)'!$E$26:$O$26,1,MATCH('Основной лист'!JSR$7,'РП (ЛК 2.0)'!$E$17:$O$17,0)),0)</f>
        <v>0</v>
      </c>
      <c r="JSS8" s="878">
        <f>IFERROR(INDEX('РП (ЛК 2.0)'!$E$26:$O$26,1,MATCH('Основной лист'!JSS$7,'РП (ЛК 2.0)'!$E$17:$O$17,0)),0)</f>
        <v>0</v>
      </c>
      <c r="JST8" s="878">
        <f>IFERROR(INDEX('РП (ЛК 2.0)'!$E$26:$O$26,1,MATCH('Основной лист'!JST$7,'РП (ЛК 2.0)'!$E$17:$O$17,0)),0)</f>
        <v>0</v>
      </c>
      <c r="JSU8" s="878">
        <f>IFERROR(INDEX('РП (ЛК 2.0)'!$E$26:$O$26,1,MATCH('Основной лист'!JSU$7,'РП (ЛК 2.0)'!$E$17:$O$17,0)),0)</f>
        <v>0</v>
      </c>
      <c r="JSV8" s="878">
        <f>IFERROR(INDEX('РП (ЛК 2.0)'!$E$26:$O$26,1,MATCH('Основной лист'!JSV$7,'РП (ЛК 2.0)'!$E$17:$O$17,0)),0)</f>
        <v>0</v>
      </c>
      <c r="JSW8" s="878">
        <f>IFERROR(INDEX('РП (ЛК 2.0)'!$E$26:$O$26,1,MATCH('Основной лист'!JSW$7,'РП (ЛК 2.0)'!$E$17:$O$17,0)),0)</f>
        <v>0</v>
      </c>
      <c r="JSX8" s="878">
        <f>IFERROR(INDEX('РП (ЛК 2.0)'!$E$26:$O$26,1,MATCH('Основной лист'!JSX$7,'РП (ЛК 2.0)'!$E$17:$O$17,0)),0)</f>
        <v>0</v>
      </c>
      <c r="JSY8" s="878">
        <f>IFERROR(INDEX('РП (ЛК 2.0)'!$E$26:$O$26,1,MATCH('Основной лист'!JSY$7,'РП (ЛК 2.0)'!$E$17:$O$17,0)),0)</f>
        <v>0</v>
      </c>
      <c r="JSZ8" s="878">
        <f>IFERROR(INDEX('РП (ЛК 2.0)'!$E$26:$O$26,1,MATCH('Основной лист'!JSZ$7,'РП (ЛК 2.0)'!$E$17:$O$17,0)),0)</f>
        <v>0</v>
      </c>
      <c r="JTA8" s="878">
        <f>IFERROR(INDEX('РП (ЛК 2.0)'!$E$26:$O$26,1,MATCH('Основной лист'!JTA$7,'РП (ЛК 2.0)'!$E$17:$O$17,0)),0)</f>
        <v>0</v>
      </c>
      <c r="JTB8" s="878">
        <f>IFERROR(INDEX('РП (ЛК 2.0)'!$E$26:$O$26,1,MATCH('Основной лист'!JTB$7,'РП (ЛК 2.0)'!$E$17:$O$17,0)),0)</f>
        <v>0</v>
      </c>
      <c r="JTC8" s="878">
        <f>IFERROR(INDEX('РП (ЛК 2.0)'!$E$26:$O$26,1,MATCH('Основной лист'!JTC$7,'РП (ЛК 2.0)'!$E$17:$O$17,0)),0)</f>
        <v>0</v>
      </c>
      <c r="JTD8" s="878">
        <f>IFERROR(INDEX('РП (ЛК 2.0)'!$E$26:$O$26,1,MATCH('Основной лист'!JTD$7,'РП (ЛК 2.0)'!$E$17:$O$17,0)),0)</f>
        <v>0</v>
      </c>
      <c r="JTE8" s="878">
        <f>IFERROR(INDEX('РП (ЛК 2.0)'!$E$26:$O$26,1,MATCH('Основной лист'!JTE$7,'РП (ЛК 2.0)'!$E$17:$O$17,0)),0)</f>
        <v>0</v>
      </c>
      <c r="JTF8" s="878">
        <f>IFERROR(INDEX('РП (ЛК 2.0)'!$E$26:$O$26,1,MATCH('Основной лист'!JTF$7,'РП (ЛК 2.0)'!$E$17:$O$17,0)),0)</f>
        <v>0</v>
      </c>
      <c r="JTG8" s="878">
        <f>IFERROR(INDEX('РП (ЛК 2.0)'!$E$26:$O$26,1,MATCH('Основной лист'!JTG$7,'РП (ЛК 2.0)'!$E$17:$O$17,0)),0)</f>
        <v>0</v>
      </c>
      <c r="JTH8" s="878">
        <f>IFERROR(INDEX('РП (ЛК 2.0)'!$E$26:$O$26,1,MATCH('Основной лист'!JTH$7,'РП (ЛК 2.0)'!$E$17:$O$17,0)),0)</f>
        <v>0</v>
      </c>
      <c r="JTI8" s="878">
        <f>IFERROR(INDEX('РП (ЛК 2.0)'!$E$26:$O$26,1,MATCH('Основной лист'!JTI$7,'РП (ЛК 2.0)'!$E$17:$O$17,0)),0)</f>
        <v>0</v>
      </c>
      <c r="JTJ8" s="878">
        <f>IFERROR(INDEX('РП (ЛК 2.0)'!$E$26:$O$26,1,MATCH('Основной лист'!JTJ$7,'РП (ЛК 2.0)'!$E$17:$O$17,0)),0)</f>
        <v>0</v>
      </c>
      <c r="JTK8" s="878">
        <f>IFERROR(INDEX('РП (ЛК 2.0)'!$E$26:$O$26,1,MATCH('Основной лист'!JTK$7,'РП (ЛК 2.0)'!$E$17:$O$17,0)),0)</f>
        <v>0</v>
      </c>
      <c r="JTL8" s="878">
        <f>IFERROR(INDEX('РП (ЛК 2.0)'!$E$26:$O$26,1,MATCH('Основной лист'!JTL$7,'РП (ЛК 2.0)'!$E$17:$O$17,0)),0)</f>
        <v>0</v>
      </c>
      <c r="JTM8" s="878">
        <f>IFERROR(INDEX('РП (ЛК 2.0)'!$E$26:$O$26,1,MATCH('Основной лист'!JTM$7,'РП (ЛК 2.0)'!$E$17:$O$17,0)),0)</f>
        <v>0</v>
      </c>
      <c r="JTN8" s="878">
        <f>IFERROR(INDEX('РП (ЛК 2.0)'!$E$26:$O$26,1,MATCH('Основной лист'!JTN$7,'РП (ЛК 2.0)'!$E$17:$O$17,0)),0)</f>
        <v>0</v>
      </c>
      <c r="JTO8" s="878">
        <f>IFERROR(INDEX('РП (ЛК 2.0)'!$E$26:$O$26,1,MATCH('Основной лист'!JTO$7,'РП (ЛК 2.0)'!$E$17:$O$17,0)),0)</f>
        <v>0</v>
      </c>
      <c r="JTP8" s="878">
        <f>IFERROR(INDEX('РП (ЛК 2.0)'!$E$26:$O$26,1,MATCH('Основной лист'!JTP$7,'РП (ЛК 2.0)'!$E$17:$O$17,0)),0)</f>
        <v>0</v>
      </c>
      <c r="JTQ8" s="878">
        <f>IFERROR(INDEX('РП (ЛК 2.0)'!$E$26:$O$26,1,MATCH('Основной лист'!JTQ$7,'РП (ЛК 2.0)'!$E$17:$O$17,0)),0)</f>
        <v>0</v>
      </c>
      <c r="JTR8" s="878">
        <f>IFERROR(INDEX('РП (ЛК 2.0)'!$E$26:$O$26,1,MATCH('Основной лист'!JTR$7,'РП (ЛК 2.0)'!$E$17:$O$17,0)),0)</f>
        <v>0</v>
      </c>
      <c r="JTS8" s="878">
        <f>IFERROR(INDEX('РП (ЛК 2.0)'!$E$26:$O$26,1,MATCH('Основной лист'!JTS$7,'РП (ЛК 2.0)'!$E$17:$O$17,0)),0)</f>
        <v>0</v>
      </c>
      <c r="JTT8" s="878">
        <f>IFERROR(INDEX('РП (ЛК 2.0)'!$E$26:$O$26,1,MATCH('Основной лист'!JTT$7,'РП (ЛК 2.0)'!$E$17:$O$17,0)),0)</f>
        <v>0</v>
      </c>
      <c r="JTU8" s="878">
        <f>IFERROR(INDEX('РП (ЛК 2.0)'!$E$26:$O$26,1,MATCH('Основной лист'!JTU$7,'РП (ЛК 2.0)'!$E$17:$O$17,0)),0)</f>
        <v>0</v>
      </c>
      <c r="JTV8" s="878">
        <f>IFERROR(INDEX('РП (ЛК 2.0)'!$E$26:$O$26,1,MATCH('Основной лист'!JTV$7,'РП (ЛК 2.0)'!$E$17:$O$17,0)),0)</f>
        <v>0</v>
      </c>
      <c r="JTW8" s="878">
        <f>IFERROR(INDEX('РП (ЛК 2.0)'!$E$26:$O$26,1,MATCH('Основной лист'!JTW$7,'РП (ЛК 2.0)'!$E$17:$O$17,0)),0)</f>
        <v>0</v>
      </c>
      <c r="JTX8" s="878">
        <f>IFERROR(INDEX('РП (ЛК 2.0)'!$E$26:$O$26,1,MATCH('Основной лист'!JTX$7,'РП (ЛК 2.0)'!$E$17:$O$17,0)),0)</f>
        <v>0</v>
      </c>
      <c r="JTY8" s="878">
        <f>IFERROR(INDEX('РП (ЛК 2.0)'!$E$26:$O$26,1,MATCH('Основной лист'!JTY$7,'РП (ЛК 2.0)'!$E$17:$O$17,0)),0)</f>
        <v>0</v>
      </c>
      <c r="JTZ8" s="878">
        <f>IFERROR(INDEX('РП (ЛК 2.0)'!$E$26:$O$26,1,MATCH('Основной лист'!JTZ$7,'РП (ЛК 2.0)'!$E$17:$O$17,0)),0)</f>
        <v>0</v>
      </c>
      <c r="JUA8" s="878">
        <f>IFERROR(INDEX('РП (ЛК 2.0)'!$E$26:$O$26,1,MATCH('Основной лист'!JUA$7,'РП (ЛК 2.0)'!$E$17:$O$17,0)),0)</f>
        <v>0</v>
      </c>
      <c r="JUB8" s="878">
        <f>IFERROR(INDEX('РП (ЛК 2.0)'!$E$26:$O$26,1,MATCH('Основной лист'!JUB$7,'РП (ЛК 2.0)'!$E$17:$O$17,0)),0)</f>
        <v>0</v>
      </c>
      <c r="JUC8" s="878">
        <f>IFERROR(INDEX('РП (ЛК 2.0)'!$E$26:$O$26,1,MATCH('Основной лист'!JUC$7,'РП (ЛК 2.0)'!$E$17:$O$17,0)),0)</f>
        <v>0</v>
      </c>
      <c r="JUD8" s="878">
        <f>IFERROR(INDEX('РП (ЛК 2.0)'!$E$26:$O$26,1,MATCH('Основной лист'!JUD$7,'РП (ЛК 2.0)'!$E$17:$O$17,0)),0)</f>
        <v>0</v>
      </c>
      <c r="JUE8" s="878">
        <f>IFERROR(INDEX('РП (ЛК 2.0)'!$E$26:$O$26,1,MATCH('Основной лист'!JUE$7,'РП (ЛК 2.0)'!$E$17:$O$17,0)),0)</f>
        <v>0</v>
      </c>
      <c r="JUF8" s="878">
        <f>IFERROR(INDEX('РП (ЛК 2.0)'!$E$26:$O$26,1,MATCH('Основной лист'!JUF$7,'РП (ЛК 2.0)'!$E$17:$O$17,0)),0)</f>
        <v>0</v>
      </c>
      <c r="JUG8" s="878">
        <f>IFERROR(INDEX('РП (ЛК 2.0)'!$E$26:$O$26,1,MATCH('Основной лист'!JUG$7,'РП (ЛК 2.0)'!$E$17:$O$17,0)),0)</f>
        <v>0</v>
      </c>
      <c r="JUH8" s="878">
        <f>IFERROR(INDEX('РП (ЛК 2.0)'!$E$26:$O$26,1,MATCH('Основной лист'!JUH$7,'РП (ЛК 2.0)'!$E$17:$O$17,0)),0)</f>
        <v>0</v>
      </c>
      <c r="JUI8" s="878">
        <f>IFERROR(INDEX('РП (ЛК 2.0)'!$E$26:$O$26,1,MATCH('Основной лист'!JUI$7,'РП (ЛК 2.0)'!$E$17:$O$17,0)),0)</f>
        <v>0</v>
      </c>
      <c r="JUJ8" s="878">
        <f>IFERROR(INDEX('РП (ЛК 2.0)'!$E$26:$O$26,1,MATCH('Основной лист'!JUJ$7,'РП (ЛК 2.0)'!$E$17:$O$17,0)),0)</f>
        <v>0</v>
      </c>
      <c r="JUK8" s="878">
        <f>IFERROR(INDEX('РП (ЛК 2.0)'!$E$26:$O$26,1,MATCH('Основной лист'!JUK$7,'РП (ЛК 2.0)'!$E$17:$O$17,0)),0)</f>
        <v>0</v>
      </c>
      <c r="JUL8" s="878">
        <f>IFERROR(INDEX('РП (ЛК 2.0)'!$E$26:$O$26,1,MATCH('Основной лист'!JUL$7,'РП (ЛК 2.0)'!$E$17:$O$17,0)),0)</f>
        <v>0</v>
      </c>
      <c r="JUM8" s="878">
        <f>IFERROR(INDEX('РП (ЛК 2.0)'!$E$26:$O$26,1,MATCH('Основной лист'!JUM$7,'РП (ЛК 2.0)'!$E$17:$O$17,0)),0)</f>
        <v>0</v>
      </c>
      <c r="JUN8" s="878">
        <f>IFERROR(INDEX('РП (ЛК 2.0)'!$E$26:$O$26,1,MATCH('Основной лист'!JUN$7,'РП (ЛК 2.0)'!$E$17:$O$17,0)),0)</f>
        <v>0</v>
      </c>
      <c r="JUO8" s="878">
        <f>IFERROR(INDEX('РП (ЛК 2.0)'!$E$26:$O$26,1,MATCH('Основной лист'!JUO$7,'РП (ЛК 2.0)'!$E$17:$O$17,0)),0)</f>
        <v>0</v>
      </c>
      <c r="JUP8" s="878">
        <f>IFERROR(INDEX('РП (ЛК 2.0)'!$E$26:$O$26,1,MATCH('Основной лист'!JUP$7,'РП (ЛК 2.0)'!$E$17:$O$17,0)),0)</f>
        <v>0</v>
      </c>
      <c r="JUQ8" s="878">
        <f>IFERROR(INDEX('РП (ЛК 2.0)'!$E$26:$O$26,1,MATCH('Основной лист'!JUQ$7,'РП (ЛК 2.0)'!$E$17:$O$17,0)),0)</f>
        <v>0</v>
      </c>
      <c r="JUR8" s="878">
        <f>IFERROR(INDEX('РП (ЛК 2.0)'!$E$26:$O$26,1,MATCH('Основной лист'!JUR$7,'РП (ЛК 2.0)'!$E$17:$O$17,0)),0)</f>
        <v>0</v>
      </c>
      <c r="JUS8" s="878">
        <f>IFERROR(INDEX('РП (ЛК 2.0)'!$E$26:$O$26,1,MATCH('Основной лист'!JUS$7,'РП (ЛК 2.0)'!$E$17:$O$17,0)),0)</f>
        <v>0</v>
      </c>
      <c r="JUT8" s="878">
        <f>IFERROR(INDEX('РП (ЛК 2.0)'!$E$26:$O$26,1,MATCH('Основной лист'!JUT$7,'РП (ЛК 2.0)'!$E$17:$O$17,0)),0)</f>
        <v>0</v>
      </c>
      <c r="JUU8" s="878">
        <f>IFERROR(INDEX('РП (ЛК 2.0)'!$E$26:$O$26,1,MATCH('Основной лист'!JUU$7,'РП (ЛК 2.0)'!$E$17:$O$17,0)),0)</f>
        <v>0</v>
      </c>
      <c r="JUV8" s="878">
        <f>IFERROR(INDEX('РП (ЛК 2.0)'!$E$26:$O$26,1,MATCH('Основной лист'!JUV$7,'РП (ЛК 2.0)'!$E$17:$O$17,0)),0)</f>
        <v>0</v>
      </c>
      <c r="JUW8" s="878">
        <f>IFERROR(INDEX('РП (ЛК 2.0)'!$E$26:$O$26,1,MATCH('Основной лист'!JUW$7,'РП (ЛК 2.0)'!$E$17:$O$17,0)),0)</f>
        <v>0</v>
      </c>
      <c r="JUX8" s="878">
        <f>IFERROR(INDEX('РП (ЛК 2.0)'!$E$26:$O$26,1,MATCH('Основной лист'!JUX$7,'РП (ЛК 2.0)'!$E$17:$O$17,0)),0)</f>
        <v>0</v>
      </c>
      <c r="JUY8" s="878">
        <f>IFERROR(INDEX('РП (ЛК 2.0)'!$E$26:$O$26,1,MATCH('Основной лист'!JUY$7,'РП (ЛК 2.0)'!$E$17:$O$17,0)),0)</f>
        <v>0</v>
      </c>
      <c r="JUZ8" s="878">
        <f>IFERROR(INDEX('РП (ЛК 2.0)'!$E$26:$O$26,1,MATCH('Основной лист'!JUZ$7,'РП (ЛК 2.0)'!$E$17:$O$17,0)),0)</f>
        <v>0</v>
      </c>
      <c r="JVA8" s="878">
        <f>IFERROR(INDEX('РП (ЛК 2.0)'!$E$26:$O$26,1,MATCH('Основной лист'!JVA$7,'РП (ЛК 2.0)'!$E$17:$O$17,0)),0)</f>
        <v>0</v>
      </c>
      <c r="JVB8" s="878">
        <f>IFERROR(INDEX('РП (ЛК 2.0)'!$E$26:$O$26,1,MATCH('Основной лист'!JVB$7,'РП (ЛК 2.0)'!$E$17:$O$17,0)),0)</f>
        <v>0</v>
      </c>
      <c r="JVC8" s="878">
        <f>IFERROR(INDEX('РП (ЛК 2.0)'!$E$26:$O$26,1,MATCH('Основной лист'!JVC$7,'РП (ЛК 2.0)'!$E$17:$O$17,0)),0)</f>
        <v>0</v>
      </c>
      <c r="JVD8" s="878">
        <f>IFERROR(INDEX('РП (ЛК 2.0)'!$E$26:$O$26,1,MATCH('Основной лист'!JVD$7,'РП (ЛК 2.0)'!$E$17:$O$17,0)),0)</f>
        <v>0</v>
      </c>
      <c r="JVE8" s="878">
        <f>IFERROR(INDEX('РП (ЛК 2.0)'!$E$26:$O$26,1,MATCH('Основной лист'!JVE$7,'РП (ЛК 2.0)'!$E$17:$O$17,0)),0)</f>
        <v>0</v>
      </c>
      <c r="JVF8" s="878">
        <f>IFERROR(INDEX('РП (ЛК 2.0)'!$E$26:$O$26,1,MATCH('Основной лист'!JVF$7,'РП (ЛК 2.0)'!$E$17:$O$17,0)),0)</f>
        <v>0</v>
      </c>
      <c r="JVG8" s="878">
        <f>IFERROR(INDEX('РП (ЛК 2.0)'!$E$26:$O$26,1,MATCH('Основной лист'!JVG$7,'РП (ЛК 2.0)'!$E$17:$O$17,0)),0)</f>
        <v>0</v>
      </c>
      <c r="JVH8" s="878">
        <f>IFERROR(INDEX('РП (ЛК 2.0)'!$E$26:$O$26,1,MATCH('Основной лист'!JVH$7,'РП (ЛК 2.0)'!$E$17:$O$17,0)),0)</f>
        <v>0</v>
      </c>
      <c r="JVI8" s="878">
        <f>IFERROR(INDEX('РП (ЛК 2.0)'!$E$26:$O$26,1,MATCH('Основной лист'!JVI$7,'РП (ЛК 2.0)'!$E$17:$O$17,0)),0)</f>
        <v>0</v>
      </c>
      <c r="JVJ8" s="878">
        <f>IFERROR(INDEX('РП (ЛК 2.0)'!$E$26:$O$26,1,MATCH('Основной лист'!JVJ$7,'РП (ЛК 2.0)'!$E$17:$O$17,0)),0)</f>
        <v>0</v>
      </c>
      <c r="JVK8" s="878">
        <f>IFERROR(INDEX('РП (ЛК 2.0)'!$E$26:$O$26,1,MATCH('Основной лист'!JVK$7,'РП (ЛК 2.0)'!$E$17:$O$17,0)),0)</f>
        <v>0</v>
      </c>
      <c r="JVL8" s="878">
        <f>IFERROR(INDEX('РП (ЛК 2.0)'!$E$26:$O$26,1,MATCH('Основной лист'!JVL$7,'РП (ЛК 2.0)'!$E$17:$O$17,0)),0)</f>
        <v>0</v>
      </c>
      <c r="JVM8" s="878">
        <f>IFERROR(INDEX('РП (ЛК 2.0)'!$E$26:$O$26,1,MATCH('Основной лист'!JVM$7,'РП (ЛК 2.0)'!$E$17:$O$17,0)),0)</f>
        <v>0</v>
      </c>
      <c r="JVN8" s="878">
        <f>IFERROR(INDEX('РП (ЛК 2.0)'!$E$26:$O$26,1,MATCH('Основной лист'!JVN$7,'РП (ЛК 2.0)'!$E$17:$O$17,0)),0)</f>
        <v>0</v>
      </c>
      <c r="JVO8" s="878">
        <f>IFERROR(INDEX('РП (ЛК 2.0)'!$E$26:$O$26,1,MATCH('Основной лист'!JVO$7,'РП (ЛК 2.0)'!$E$17:$O$17,0)),0)</f>
        <v>0</v>
      </c>
      <c r="JVP8" s="878">
        <f>IFERROR(INDEX('РП (ЛК 2.0)'!$E$26:$O$26,1,MATCH('Основной лист'!JVP$7,'РП (ЛК 2.0)'!$E$17:$O$17,0)),0)</f>
        <v>0</v>
      </c>
      <c r="JVQ8" s="878">
        <f>IFERROR(INDEX('РП (ЛК 2.0)'!$E$26:$O$26,1,MATCH('Основной лист'!JVQ$7,'РП (ЛК 2.0)'!$E$17:$O$17,0)),0)</f>
        <v>0</v>
      </c>
      <c r="JVR8" s="878">
        <f>IFERROR(INDEX('РП (ЛК 2.0)'!$E$26:$O$26,1,MATCH('Основной лист'!JVR$7,'РП (ЛК 2.0)'!$E$17:$O$17,0)),0)</f>
        <v>0</v>
      </c>
      <c r="JVS8" s="878">
        <f>IFERROR(INDEX('РП (ЛК 2.0)'!$E$26:$O$26,1,MATCH('Основной лист'!JVS$7,'РП (ЛК 2.0)'!$E$17:$O$17,0)),0)</f>
        <v>0</v>
      </c>
      <c r="JVT8" s="878">
        <f>IFERROR(INDEX('РП (ЛК 2.0)'!$E$26:$O$26,1,MATCH('Основной лист'!JVT$7,'РП (ЛК 2.0)'!$E$17:$O$17,0)),0)</f>
        <v>0</v>
      </c>
      <c r="JVU8" s="878">
        <f>IFERROR(INDEX('РП (ЛК 2.0)'!$E$26:$O$26,1,MATCH('Основной лист'!JVU$7,'РП (ЛК 2.0)'!$E$17:$O$17,0)),0)</f>
        <v>0</v>
      </c>
      <c r="JVV8" s="878">
        <f>IFERROR(INDEX('РП (ЛК 2.0)'!$E$26:$O$26,1,MATCH('Основной лист'!JVV$7,'РП (ЛК 2.0)'!$E$17:$O$17,0)),0)</f>
        <v>0</v>
      </c>
      <c r="JVW8" s="878">
        <f>IFERROR(INDEX('РП (ЛК 2.0)'!$E$26:$O$26,1,MATCH('Основной лист'!JVW$7,'РП (ЛК 2.0)'!$E$17:$O$17,0)),0)</f>
        <v>0</v>
      </c>
      <c r="JVX8" s="878">
        <f>IFERROR(INDEX('РП (ЛК 2.0)'!$E$26:$O$26,1,MATCH('Основной лист'!JVX$7,'РП (ЛК 2.0)'!$E$17:$O$17,0)),0)</f>
        <v>0</v>
      </c>
      <c r="JVY8" s="878">
        <f>IFERROR(INDEX('РП (ЛК 2.0)'!$E$26:$O$26,1,MATCH('Основной лист'!JVY$7,'РП (ЛК 2.0)'!$E$17:$O$17,0)),0)</f>
        <v>0</v>
      </c>
      <c r="JVZ8" s="878">
        <f>IFERROR(INDEX('РП (ЛК 2.0)'!$E$26:$O$26,1,MATCH('Основной лист'!JVZ$7,'РП (ЛК 2.0)'!$E$17:$O$17,0)),0)</f>
        <v>0</v>
      </c>
      <c r="JWA8" s="878">
        <f>IFERROR(INDEX('РП (ЛК 2.0)'!$E$26:$O$26,1,MATCH('Основной лист'!JWA$7,'РП (ЛК 2.0)'!$E$17:$O$17,0)),0)</f>
        <v>0</v>
      </c>
      <c r="JWB8" s="878">
        <f>IFERROR(INDEX('РП (ЛК 2.0)'!$E$26:$O$26,1,MATCH('Основной лист'!JWB$7,'РП (ЛК 2.0)'!$E$17:$O$17,0)),0)</f>
        <v>0</v>
      </c>
      <c r="JWC8" s="878">
        <f>IFERROR(INDEX('РП (ЛК 2.0)'!$E$26:$O$26,1,MATCH('Основной лист'!JWC$7,'РП (ЛК 2.0)'!$E$17:$O$17,0)),0)</f>
        <v>0</v>
      </c>
      <c r="JWD8" s="878">
        <f>IFERROR(INDEX('РП (ЛК 2.0)'!$E$26:$O$26,1,MATCH('Основной лист'!JWD$7,'РП (ЛК 2.0)'!$E$17:$O$17,0)),0)</f>
        <v>0</v>
      </c>
      <c r="JWE8" s="878">
        <f>IFERROR(INDEX('РП (ЛК 2.0)'!$E$26:$O$26,1,MATCH('Основной лист'!JWE$7,'РП (ЛК 2.0)'!$E$17:$O$17,0)),0)</f>
        <v>0</v>
      </c>
      <c r="JWF8" s="878">
        <f>IFERROR(INDEX('РП (ЛК 2.0)'!$E$26:$O$26,1,MATCH('Основной лист'!JWF$7,'РП (ЛК 2.0)'!$E$17:$O$17,0)),0)</f>
        <v>0</v>
      </c>
      <c r="JWG8" s="878">
        <f>IFERROR(INDEX('РП (ЛК 2.0)'!$E$26:$O$26,1,MATCH('Основной лист'!JWG$7,'РП (ЛК 2.0)'!$E$17:$O$17,0)),0)</f>
        <v>0</v>
      </c>
      <c r="JWH8" s="878">
        <f>IFERROR(INDEX('РП (ЛК 2.0)'!$E$26:$O$26,1,MATCH('Основной лист'!JWH$7,'РП (ЛК 2.0)'!$E$17:$O$17,0)),0)</f>
        <v>0</v>
      </c>
      <c r="JWI8" s="878">
        <f>IFERROR(INDEX('РП (ЛК 2.0)'!$E$26:$O$26,1,MATCH('Основной лист'!JWI$7,'РП (ЛК 2.0)'!$E$17:$O$17,0)),0)</f>
        <v>0</v>
      </c>
      <c r="JWJ8" s="878">
        <f>IFERROR(INDEX('РП (ЛК 2.0)'!$E$26:$O$26,1,MATCH('Основной лист'!JWJ$7,'РП (ЛК 2.0)'!$E$17:$O$17,0)),0)</f>
        <v>0</v>
      </c>
      <c r="JWK8" s="878">
        <f>IFERROR(INDEX('РП (ЛК 2.0)'!$E$26:$O$26,1,MATCH('Основной лист'!JWK$7,'РП (ЛК 2.0)'!$E$17:$O$17,0)),0)</f>
        <v>0</v>
      </c>
      <c r="JWL8" s="878">
        <f>IFERROR(INDEX('РП (ЛК 2.0)'!$E$26:$O$26,1,MATCH('Основной лист'!JWL$7,'РП (ЛК 2.0)'!$E$17:$O$17,0)),0)</f>
        <v>0</v>
      </c>
      <c r="JWM8" s="878">
        <f>IFERROR(INDEX('РП (ЛК 2.0)'!$E$26:$O$26,1,MATCH('Основной лист'!JWM$7,'РП (ЛК 2.0)'!$E$17:$O$17,0)),0)</f>
        <v>0</v>
      </c>
      <c r="JWN8" s="878">
        <f>IFERROR(INDEX('РП (ЛК 2.0)'!$E$26:$O$26,1,MATCH('Основной лист'!JWN$7,'РП (ЛК 2.0)'!$E$17:$O$17,0)),0)</f>
        <v>0</v>
      </c>
      <c r="JWO8" s="878">
        <f>IFERROR(INDEX('РП (ЛК 2.0)'!$E$26:$O$26,1,MATCH('Основной лист'!JWO$7,'РП (ЛК 2.0)'!$E$17:$O$17,0)),0)</f>
        <v>0</v>
      </c>
      <c r="JWP8" s="878">
        <f>IFERROR(INDEX('РП (ЛК 2.0)'!$E$26:$O$26,1,MATCH('Основной лист'!JWP$7,'РП (ЛК 2.0)'!$E$17:$O$17,0)),0)</f>
        <v>0</v>
      </c>
      <c r="JWQ8" s="878">
        <f>IFERROR(INDEX('РП (ЛК 2.0)'!$E$26:$O$26,1,MATCH('Основной лист'!JWQ$7,'РП (ЛК 2.0)'!$E$17:$O$17,0)),0)</f>
        <v>0</v>
      </c>
      <c r="JWR8" s="878">
        <f>IFERROR(INDEX('РП (ЛК 2.0)'!$E$26:$O$26,1,MATCH('Основной лист'!JWR$7,'РП (ЛК 2.0)'!$E$17:$O$17,0)),0)</f>
        <v>0</v>
      </c>
      <c r="JWS8" s="878">
        <f>IFERROR(INDEX('РП (ЛК 2.0)'!$E$26:$O$26,1,MATCH('Основной лист'!JWS$7,'РП (ЛК 2.0)'!$E$17:$O$17,0)),0)</f>
        <v>0</v>
      </c>
      <c r="JWT8" s="878">
        <f>IFERROR(INDEX('РП (ЛК 2.0)'!$E$26:$O$26,1,MATCH('Основной лист'!JWT$7,'РП (ЛК 2.0)'!$E$17:$O$17,0)),0)</f>
        <v>0</v>
      </c>
      <c r="JWU8" s="878">
        <f>IFERROR(INDEX('РП (ЛК 2.0)'!$E$26:$O$26,1,MATCH('Основной лист'!JWU$7,'РП (ЛК 2.0)'!$E$17:$O$17,0)),0)</f>
        <v>0</v>
      </c>
      <c r="JWV8" s="878">
        <f>IFERROR(INDEX('РП (ЛК 2.0)'!$E$26:$O$26,1,MATCH('Основной лист'!JWV$7,'РП (ЛК 2.0)'!$E$17:$O$17,0)),0)</f>
        <v>0</v>
      </c>
      <c r="JWW8" s="878">
        <f>IFERROR(INDEX('РП (ЛК 2.0)'!$E$26:$O$26,1,MATCH('Основной лист'!JWW$7,'РП (ЛК 2.0)'!$E$17:$O$17,0)),0)</f>
        <v>0</v>
      </c>
      <c r="JWX8" s="878">
        <f>IFERROR(INDEX('РП (ЛК 2.0)'!$E$26:$O$26,1,MATCH('Основной лист'!JWX$7,'РП (ЛК 2.0)'!$E$17:$O$17,0)),0)</f>
        <v>0</v>
      </c>
      <c r="JWY8" s="878">
        <f>IFERROR(INDEX('РП (ЛК 2.0)'!$E$26:$O$26,1,MATCH('Основной лист'!JWY$7,'РП (ЛК 2.0)'!$E$17:$O$17,0)),0)</f>
        <v>0</v>
      </c>
      <c r="JWZ8" s="878">
        <f>IFERROR(INDEX('РП (ЛК 2.0)'!$E$26:$O$26,1,MATCH('Основной лист'!JWZ$7,'РП (ЛК 2.0)'!$E$17:$O$17,0)),0)</f>
        <v>0</v>
      </c>
      <c r="JXA8" s="878">
        <f>IFERROR(INDEX('РП (ЛК 2.0)'!$E$26:$O$26,1,MATCH('Основной лист'!JXA$7,'РП (ЛК 2.0)'!$E$17:$O$17,0)),0)</f>
        <v>0</v>
      </c>
      <c r="JXB8" s="878">
        <f>IFERROR(INDEX('РП (ЛК 2.0)'!$E$26:$O$26,1,MATCH('Основной лист'!JXB$7,'РП (ЛК 2.0)'!$E$17:$O$17,0)),0)</f>
        <v>0</v>
      </c>
      <c r="JXC8" s="878">
        <f>IFERROR(INDEX('РП (ЛК 2.0)'!$E$26:$O$26,1,MATCH('Основной лист'!JXC$7,'РП (ЛК 2.0)'!$E$17:$O$17,0)),0)</f>
        <v>0</v>
      </c>
      <c r="JXD8" s="878">
        <f>IFERROR(INDEX('РП (ЛК 2.0)'!$E$26:$O$26,1,MATCH('Основной лист'!JXD$7,'РП (ЛК 2.0)'!$E$17:$O$17,0)),0)</f>
        <v>0</v>
      </c>
      <c r="JXE8" s="878">
        <f>IFERROR(INDEX('РП (ЛК 2.0)'!$E$26:$O$26,1,MATCH('Основной лист'!JXE$7,'РП (ЛК 2.0)'!$E$17:$O$17,0)),0)</f>
        <v>0</v>
      </c>
      <c r="JXF8" s="878">
        <f>IFERROR(INDEX('РП (ЛК 2.0)'!$E$26:$O$26,1,MATCH('Основной лист'!JXF$7,'РП (ЛК 2.0)'!$E$17:$O$17,0)),0)</f>
        <v>0</v>
      </c>
      <c r="JXG8" s="878">
        <f>IFERROR(INDEX('РП (ЛК 2.0)'!$E$26:$O$26,1,MATCH('Основной лист'!JXG$7,'РП (ЛК 2.0)'!$E$17:$O$17,0)),0)</f>
        <v>0</v>
      </c>
      <c r="JXH8" s="878">
        <f>IFERROR(INDEX('РП (ЛК 2.0)'!$E$26:$O$26,1,MATCH('Основной лист'!JXH$7,'РП (ЛК 2.0)'!$E$17:$O$17,0)),0)</f>
        <v>0</v>
      </c>
      <c r="JXI8" s="878">
        <f>IFERROR(INDEX('РП (ЛК 2.0)'!$E$26:$O$26,1,MATCH('Основной лист'!JXI$7,'РП (ЛК 2.0)'!$E$17:$O$17,0)),0)</f>
        <v>0</v>
      </c>
      <c r="JXJ8" s="878">
        <f>IFERROR(INDEX('РП (ЛК 2.0)'!$E$26:$O$26,1,MATCH('Основной лист'!JXJ$7,'РП (ЛК 2.0)'!$E$17:$O$17,0)),0)</f>
        <v>0</v>
      </c>
      <c r="JXK8" s="878">
        <f>IFERROR(INDEX('РП (ЛК 2.0)'!$E$26:$O$26,1,MATCH('Основной лист'!JXK$7,'РП (ЛК 2.0)'!$E$17:$O$17,0)),0)</f>
        <v>0</v>
      </c>
      <c r="JXL8" s="878">
        <f>IFERROR(INDEX('РП (ЛК 2.0)'!$E$26:$O$26,1,MATCH('Основной лист'!JXL$7,'РП (ЛК 2.0)'!$E$17:$O$17,0)),0)</f>
        <v>0</v>
      </c>
      <c r="JXM8" s="878">
        <f>IFERROR(INDEX('РП (ЛК 2.0)'!$E$26:$O$26,1,MATCH('Основной лист'!JXM$7,'РП (ЛК 2.0)'!$E$17:$O$17,0)),0)</f>
        <v>0</v>
      </c>
      <c r="JXN8" s="878">
        <f>IFERROR(INDEX('РП (ЛК 2.0)'!$E$26:$O$26,1,MATCH('Основной лист'!JXN$7,'РП (ЛК 2.0)'!$E$17:$O$17,0)),0)</f>
        <v>0</v>
      </c>
      <c r="JXO8" s="878">
        <f>IFERROR(INDEX('РП (ЛК 2.0)'!$E$26:$O$26,1,MATCH('Основной лист'!JXO$7,'РП (ЛК 2.0)'!$E$17:$O$17,0)),0)</f>
        <v>0</v>
      </c>
      <c r="JXP8" s="878">
        <f>IFERROR(INDEX('РП (ЛК 2.0)'!$E$26:$O$26,1,MATCH('Основной лист'!JXP$7,'РП (ЛК 2.0)'!$E$17:$O$17,0)),0)</f>
        <v>0</v>
      </c>
      <c r="JXQ8" s="878">
        <f>IFERROR(INDEX('РП (ЛК 2.0)'!$E$26:$O$26,1,MATCH('Основной лист'!JXQ$7,'РП (ЛК 2.0)'!$E$17:$O$17,0)),0)</f>
        <v>0</v>
      </c>
      <c r="JXR8" s="878">
        <f>IFERROR(INDEX('РП (ЛК 2.0)'!$E$26:$O$26,1,MATCH('Основной лист'!JXR$7,'РП (ЛК 2.0)'!$E$17:$O$17,0)),0)</f>
        <v>0</v>
      </c>
      <c r="JXS8" s="878">
        <f>IFERROR(INDEX('РП (ЛК 2.0)'!$E$26:$O$26,1,MATCH('Основной лист'!JXS$7,'РП (ЛК 2.0)'!$E$17:$O$17,0)),0)</f>
        <v>0</v>
      </c>
      <c r="JXT8" s="878">
        <f>IFERROR(INDEX('РП (ЛК 2.0)'!$E$26:$O$26,1,MATCH('Основной лист'!JXT$7,'РП (ЛК 2.0)'!$E$17:$O$17,0)),0)</f>
        <v>0</v>
      </c>
      <c r="JXU8" s="878">
        <f>IFERROR(INDEX('РП (ЛК 2.0)'!$E$26:$O$26,1,MATCH('Основной лист'!JXU$7,'РП (ЛК 2.0)'!$E$17:$O$17,0)),0)</f>
        <v>0</v>
      </c>
      <c r="JXV8" s="878">
        <f>IFERROR(INDEX('РП (ЛК 2.0)'!$E$26:$O$26,1,MATCH('Основной лист'!JXV$7,'РП (ЛК 2.0)'!$E$17:$O$17,0)),0)</f>
        <v>0</v>
      </c>
      <c r="JXW8" s="878">
        <f>IFERROR(INDEX('РП (ЛК 2.0)'!$E$26:$O$26,1,MATCH('Основной лист'!JXW$7,'РП (ЛК 2.0)'!$E$17:$O$17,0)),0)</f>
        <v>0</v>
      </c>
      <c r="JXX8" s="878">
        <f>IFERROR(INDEX('РП (ЛК 2.0)'!$E$26:$O$26,1,MATCH('Основной лист'!JXX$7,'РП (ЛК 2.0)'!$E$17:$O$17,0)),0)</f>
        <v>0</v>
      </c>
      <c r="JXY8" s="878">
        <f>IFERROR(INDEX('РП (ЛК 2.0)'!$E$26:$O$26,1,MATCH('Основной лист'!JXY$7,'РП (ЛК 2.0)'!$E$17:$O$17,0)),0)</f>
        <v>0</v>
      </c>
      <c r="JXZ8" s="878">
        <f>IFERROR(INDEX('РП (ЛК 2.0)'!$E$26:$O$26,1,MATCH('Основной лист'!JXZ$7,'РП (ЛК 2.0)'!$E$17:$O$17,0)),0)</f>
        <v>0</v>
      </c>
      <c r="JYA8" s="878">
        <f>IFERROR(INDEX('РП (ЛК 2.0)'!$E$26:$O$26,1,MATCH('Основной лист'!JYA$7,'РП (ЛК 2.0)'!$E$17:$O$17,0)),0)</f>
        <v>0</v>
      </c>
      <c r="JYB8" s="878">
        <f>IFERROR(INDEX('РП (ЛК 2.0)'!$E$26:$O$26,1,MATCH('Основной лист'!JYB$7,'РП (ЛК 2.0)'!$E$17:$O$17,0)),0)</f>
        <v>0</v>
      </c>
      <c r="JYC8" s="878">
        <f>IFERROR(INDEX('РП (ЛК 2.0)'!$E$26:$O$26,1,MATCH('Основной лист'!JYC$7,'РП (ЛК 2.0)'!$E$17:$O$17,0)),0)</f>
        <v>0</v>
      </c>
      <c r="JYD8" s="878">
        <f>IFERROR(INDEX('РП (ЛК 2.0)'!$E$26:$O$26,1,MATCH('Основной лист'!JYD$7,'РП (ЛК 2.0)'!$E$17:$O$17,0)),0)</f>
        <v>0</v>
      </c>
      <c r="JYE8" s="878">
        <f>IFERROR(INDEX('РП (ЛК 2.0)'!$E$26:$O$26,1,MATCH('Основной лист'!JYE$7,'РП (ЛК 2.0)'!$E$17:$O$17,0)),0)</f>
        <v>0</v>
      </c>
      <c r="JYF8" s="878">
        <f>IFERROR(INDEX('РП (ЛК 2.0)'!$E$26:$O$26,1,MATCH('Основной лист'!JYF$7,'РП (ЛК 2.0)'!$E$17:$O$17,0)),0)</f>
        <v>0</v>
      </c>
      <c r="JYG8" s="878">
        <f>IFERROR(INDEX('РП (ЛК 2.0)'!$E$26:$O$26,1,MATCH('Основной лист'!JYG$7,'РП (ЛК 2.0)'!$E$17:$O$17,0)),0)</f>
        <v>0</v>
      </c>
      <c r="JYH8" s="878">
        <f>IFERROR(INDEX('РП (ЛК 2.0)'!$E$26:$O$26,1,MATCH('Основной лист'!JYH$7,'РП (ЛК 2.0)'!$E$17:$O$17,0)),0)</f>
        <v>0</v>
      </c>
      <c r="JYI8" s="878">
        <f>IFERROR(INDEX('РП (ЛК 2.0)'!$E$26:$O$26,1,MATCH('Основной лист'!JYI$7,'РП (ЛК 2.0)'!$E$17:$O$17,0)),0)</f>
        <v>0</v>
      </c>
      <c r="JYJ8" s="878">
        <f>IFERROR(INDEX('РП (ЛК 2.0)'!$E$26:$O$26,1,MATCH('Основной лист'!JYJ$7,'РП (ЛК 2.0)'!$E$17:$O$17,0)),0)</f>
        <v>0</v>
      </c>
      <c r="JYK8" s="878">
        <f>IFERROR(INDEX('РП (ЛК 2.0)'!$E$26:$O$26,1,MATCH('Основной лист'!JYK$7,'РП (ЛК 2.0)'!$E$17:$O$17,0)),0)</f>
        <v>0</v>
      </c>
      <c r="JYL8" s="878">
        <f>IFERROR(INDEX('РП (ЛК 2.0)'!$E$26:$O$26,1,MATCH('Основной лист'!JYL$7,'РП (ЛК 2.0)'!$E$17:$O$17,0)),0)</f>
        <v>0</v>
      </c>
      <c r="JYM8" s="878">
        <f>IFERROR(INDEX('РП (ЛК 2.0)'!$E$26:$O$26,1,MATCH('Основной лист'!JYM$7,'РП (ЛК 2.0)'!$E$17:$O$17,0)),0)</f>
        <v>0</v>
      </c>
      <c r="JYN8" s="878">
        <f>IFERROR(INDEX('РП (ЛК 2.0)'!$E$26:$O$26,1,MATCH('Основной лист'!JYN$7,'РП (ЛК 2.0)'!$E$17:$O$17,0)),0)</f>
        <v>0</v>
      </c>
      <c r="JYO8" s="878">
        <f>IFERROR(INDEX('РП (ЛК 2.0)'!$E$26:$O$26,1,MATCH('Основной лист'!JYO$7,'РП (ЛК 2.0)'!$E$17:$O$17,0)),0)</f>
        <v>0</v>
      </c>
      <c r="JYP8" s="878">
        <f>IFERROR(INDEX('РП (ЛК 2.0)'!$E$26:$O$26,1,MATCH('Основной лист'!JYP$7,'РП (ЛК 2.0)'!$E$17:$O$17,0)),0)</f>
        <v>0</v>
      </c>
      <c r="JYQ8" s="878">
        <f>IFERROR(INDEX('РП (ЛК 2.0)'!$E$26:$O$26,1,MATCH('Основной лист'!JYQ$7,'РП (ЛК 2.0)'!$E$17:$O$17,0)),0)</f>
        <v>0</v>
      </c>
      <c r="JYR8" s="878">
        <f>IFERROR(INDEX('РП (ЛК 2.0)'!$E$26:$O$26,1,MATCH('Основной лист'!JYR$7,'РП (ЛК 2.0)'!$E$17:$O$17,0)),0)</f>
        <v>0</v>
      </c>
      <c r="JYS8" s="878">
        <f>IFERROR(INDEX('РП (ЛК 2.0)'!$E$26:$O$26,1,MATCH('Основной лист'!JYS$7,'РП (ЛК 2.0)'!$E$17:$O$17,0)),0)</f>
        <v>0</v>
      </c>
      <c r="JYT8" s="878">
        <f>IFERROR(INDEX('РП (ЛК 2.0)'!$E$26:$O$26,1,MATCH('Основной лист'!JYT$7,'РП (ЛК 2.0)'!$E$17:$O$17,0)),0)</f>
        <v>0</v>
      </c>
      <c r="JYU8" s="878">
        <f>IFERROR(INDEX('РП (ЛК 2.0)'!$E$26:$O$26,1,MATCH('Основной лист'!JYU$7,'РП (ЛК 2.0)'!$E$17:$O$17,0)),0)</f>
        <v>0</v>
      </c>
      <c r="JYV8" s="878">
        <f>IFERROR(INDEX('РП (ЛК 2.0)'!$E$26:$O$26,1,MATCH('Основной лист'!JYV$7,'РП (ЛК 2.0)'!$E$17:$O$17,0)),0)</f>
        <v>0</v>
      </c>
      <c r="JYW8" s="878">
        <f>IFERROR(INDEX('РП (ЛК 2.0)'!$E$26:$O$26,1,MATCH('Основной лист'!JYW$7,'РП (ЛК 2.0)'!$E$17:$O$17,0)),0)</f>
        <v>0</v>
      </c>
      <c r="JYX8" s="878">
        <f>IFERROR(INDEX('РП (ЛК 2.0)'!$E$26:$O$26,1,MATCH('Основной лист'!JYX$7,'РП (ЛК 2.0)'!$E$17:$O$17,0)),0)</f>
        <v>0</v>
      </c>
      <c r="JYY8" s="878">
        <f>IFERROR(INDEX('РП (ЛК 2.0)'!$E$26:$O$26,1,MATCH('Основной лист'!JYY$7,'РП (ЛК 2.0)'!$E$17:$O$17,0)),0)</f>
        <v>0</v>
      </c>
      <c r="JYZ8" s="878">
        <f>IFERROR(INDEX('РП (ЛК 2.0)'!$E$26:$O$26,1,MATCH('Основной лист'!JYZ$7,'РП (ЛК 2.0)'!$E$17:$O$17,0)),0)</f>
        <v>0</v>
      </c>
      <c r="JZA8" s="878">
        <f>IFERROR(INDEX('РП (ЛК 2.0)'!$E$26:$O$26,1,MATCH('Основной лист'!JZA$7,'РП (ЛК 2.0)'!$E$17:$O$17,0)),0)</f>
        <v>0</v>
      </c>
      <c r="JZB8" s="878">
        <f>IFERROR(INDEX('РП (ЛК 2.0)'!$E$26:$O$26,1,MATCH('Основной лист'!JZB$7,'РП (ЛК 2.0)'!$E$17:$O$17,0)),0)</f>
        <v>0</v>
      </c>
      <c r="JZC8" s="878">
        <f>IFERROR(INDEX('РП (ЛК 2.0)'!$E$26:$O$26,1,MATCH('Основной лист'!JZC$7,'РП (ЛК 2.0)'!$E$17:$O$17,0)),0)</f>
        <v>0</v>
      </c>
      <c r="JZD8" s="878">
        <f>IFERROR(INDEX('РП (ЛК 2.0)'!$E$26:$O$26,1,MATCH('Основной лист'!JZD$7,'РП (ЛК 2.0)'!$E$17:$O$17,0)),0)</f>
        <v>0</v>
      </c>
      <c r="JZE8" s="878">
        <f>IFERROR(INDEX('РП (ЛК 2.0)'!$E$26:$O$26,1,MATCH('Основной лист'!JZE$7,'РП (ЛК 2.0)'!$E$17:$O$17,0)),0)</f>
        <v>0</v>
      </c>
      <c r="JZF8" s="878">
        <f>IFERROR(INDEX('РП (ЛК 2.0)'!$E$26:$O$26,1,MATCH('Основной лист'!JZF$7,'РП (ЛК 2.0)'!$E$17:$O$17,0)),0)</f>
        <v>0</v>
      </c>
      <c r="JZG8" s="878">
        <f>IFERROR(INDEX('РП (ЛК 2.0)'!$E$26:$O$26,1,MATCH('Основной лист'!JZG$7,'РП (ЛК 2.0)'!$E$17:$O$17,0)),0)</f>
        <v>0</v>
      </c>
      <c r="JZH8" s="878">
        <f>IFERROR(INDEX('РП (ЛК 2.0)'!$E$26:$O$26,1,MATCH('Основной лист'!JZH$7,'РП (ЛК 2.0)'!$E$17:$O$17,0)),0)</f>
        <v>0</v>
      </c>
      <c r="JZI8" s="878">
        <f>IFERROR(INDEX('РП (ЛК 2.0)'!$E$26:$O$26,1,MATCH('Основной лист'!JZI$7,'РП (ЛК 2.0)'!$E$17:$O$17,0)),0)</f>
        <v>0</v>
      </c>
      <c r="JZJ8" s="878">
        <f>IFERROR(INDEX('РП (ЛК 2.0)'!$E$26:$O$26,1,MATCH('Основной лист'!JZJ$7,'РП (ЛК 2.0)'!$E$17:$O$17,0)),0)</f>
        <v>0</v>
      </c>
      <c r="JZK8" s="878">
        <f>IFERROR(INDEX('РП (ЛК 2.0)'!$E$26:$O$26,1,MATCH('Основной лист'!JZK$7,'РП (ЛК 2.0)'!$E$17:$O$17,0)),0)</f>
        <v>0</v>
      </c>
      <c r="JZL8" s="878">
        <f>IFERROR(INDEX('РП (ЛК 2.0)'!$E$26:$O$26,1,MATCH('Основной лист'!JZL$7,'РП (ЛК 2.0)'!$E$17:$O$17,0)),0)</f>
        <v>0</v>
      </c>
      <c r="JZM8" s="878">
        <f>IFERROR(INDEX('РП (ЛК 2.0)'!$E$26:$O$26,1,MATCH('Основной лист'!JZM$7,'РП (ЛК 2.0)'!$E$17:$O$17,0)),0)</f>
        <v>0</v>
      </c>
      <c r="JZN8" s="878">
        <f>IFERROR(INDEX('РП (ЛК 2.0)'!$E$26:$O$26,1,MATCH('Основной лист'!JZN$7,'РП (ЛК 2.0)'!$E$17:$O$17,0)),0)</f>
        <v>0</v>
      </c>
      <c r="JZO8" s="878">
        <f>IFERROR(INDEX('РП (ЛК 2.0)'!$E$26:$O$26,1,MATCH('Основной лист'!JZO$7,'РП (ЛК 2.0)'!$E$17:$O$17,0)),0)</f>
        <v>0</v>
      </c>
      <c r="JZP8" s="878">
        <f>IFERROR(INDEX('РП (ЛК 2.0)'!$E$26:$O$26,1,MATCH('Основной лист'!JZP$7,'РП (ЛК 2.0)'!$E$17:$O$17,0)),0)</f>
        <v>0</v>
      </c>
      <c r="JZQ8" s="878">
        <f>IFERROR(INDEX('РП (ЛК 2.0)'!$E$26:$O$26,1,MATCH('Основной лист'!JZQ$7,'РП (ЛК 2.0)'!$E$17:$O$17,0)),0)</f>
        <v>0</v>
      </c>
      <c r="JZR8" s="878">
        <f>IFERROR(INDEX('РП (ЛК 2.0)'!$E$26:$O$26,1,MATCH('Основной лист'!JZR$7,'РП (ЛК 2.0)'!$E$17:$O$17,0)),0)</f>
        <v>0</v>
      </c>
      <c r="JZS8" s="878">
        <f>IFERROR(INDEX('РП (ЛК 2.0)'!$E$26:$O$26,1,MATCH('Основной лист'!JZS$7,'РП (ЛК 2.0)'!$E$17:$O$17,0)),0)</f>
        <v>0</v>
      </c>
      <c r="JZT8" s="878">
        <f>IFERROR(INDEX('РП (ЛК 2.0)'!$E$26:$O$26,1,MATCH('Основной лист'!JZT$7,'РП (ЛК 2.0)'!$E$17:$O$17,0)),0)</f>
        <v>0</v>
      </c>
      <c r="JZU8" s="878">
        <f>IFERROR(INDEX('РП (ЛК 2.0)'!$E$26:$O$26,1,MATCH('Основной лист'!JZU$7,'РП (ЛК 2.0)'!$E$17:$O$17,0)),0)</f>
        <v>0</v>
      </c>
      <c r="JZV8" s="878">
        <f>IFERROR(INDEX('РП (ЛК 2.0)'!$E$26:$O$26,1,MATCH('Основной лист'!JZV$7,'РП (ЛК 2.0)'!$E$17:$O$17,0)),0)</f>
        <v>0</v>
      </c>
      <c r="JZW8" s="878">
        <f>IFERROR(INDEX('РП (ЛК 2.0)'!$E$26:$O$26,1,MATCH('Основной лист'!JZW$7,'РП (ЛК 2.0)'!$E$17:$O$17,0)),0)</f>
        <v>0</v>
      </c>
      <c r="JZX8" s="878">
        <f>IFERROR(INDEX('РП (ЛК 2.0)'!$E$26:$O$26,1,MATCH('Основной лист'!JZX$7,'РП (ЛК 2.0)'!$E$17:$O$17,0)),0)</f>
        <v>0</v>
      </c>
      <c r="JZY8" s="878">
        <f>IFERROR(INDEX('РП (ЛК 2.0)'!$E$26:$O$26,1,MATCH('Основной лист'!JZY$7,'РП (ЛК 2.0)'!$E$17:$O$17,0)),0)</f>
        <v>0</v>
      </c>
      <c r="JZZ8" s="878">
        <f>IFERROR(INDEX('РП (ЛК 2.0)'!$E$26:$O$26,1,MATCH('Основной лист'!JZZ$7,'РП (ЛК 2.0)'!$E$17:$O$17,0)),0)</f>
        <v>0</v>
      </c>
      <c r="KAA8" s="878">
        <f>IFERROR(INDEX('РП (ЛК 2.0)'!$E$26:$O$26,1,MATCH('Основной лист'!KAA$7,'РП (ЛК 2.0)'!$E$17:$O$17,0)),0)</f>
        <v>0</v>
      </c>
      <c r="KAB8" s="878">
        <f>IFERROR(INDEX('РП (ЛК 2.0)'!$E$26:$O$26,1,MATCH('Основной лист'!KAB$7,'РП (ЛК 2.0)'!$E$17:$O$17,0)),0)</f>
        <v>0</v>
      </c>
      <c r="KAC8" s="878">
        <f>IFERROR(INDEX('РП (ЛК 2.0)'!$E$26:$O$26,1,MATCH('Основной лист'!KAC$7,'РП (ЛК 2.0)'!$E$17:$O$17,0)),0)</f>
        <v>0</v>
      </c>
      <c r="KAD8" s="878">
        <f>IFERROR(INDEX('РП (ЛК 2.0)'!$E$26:$O$26,1,MATCH('Основной лист'!KAD$7,'РП (ЛК 2.0)'!$E$17:$O$17,0)),0)</f>
        <v>0</v>
      </c>
      <c r="KAE8" s="878">
        <f>IFERROR(INDEX('РП (ЛК 2.0)'!$E$26:$O$26,1,MATCH('Основной лист'!KAE$7,'РП (ЛК 2.0)'!$E$17:$O$17,0)),0)</f>
        <v>0</v>
      </c>
      <c r="KAF8" s="878">
        <f>IFERROR(INDEX('РП (ЛК 2.0)'!$E$26:$O$26,1,MATCH('Основной лист'!KAF$7,'РП (ЛК 2.0)'!$E$17:$O$17,0)),0)</f>
        <v>0</v>
      </c>
      <c r="KAG8" s="878">
        <f>IFERROR(INDEX('РП (ЛК 2.0)'!$E$26:$O$26,1,MATCH('Основной лист'!KAG$7,'РП (ЛК 2.0)'!$E$17:$O$17,0)),0)</f>
        <v>0</v>
      </c>
      <c r="KAH8" s="878">
        <f>IFERROR(INDEX('РП (ЛК 2.0)'!$E$26:$O$26,1,MATCH('Основной лист'!KAH$7,'РП (ЛК 2.0)'!$E$17:$O$17,0)),0)</f>
        <v>0</v>
      </c>
      <c r="KAI8" s="878">
        <f>IFERROR(INDEX('РП (ЛК 2.0)'!$E$26:$O$26,1,MATCH('Основной лист'!KAI$7,'РП (ЛК 2.0)'!$E$17:$O$17,0)),0)</f>
        <v>0</v>
      </c>
      <c r="KAJ8" s="878">
        <f>IFERROR(INDEX('РП (ЛК 2.0)'!$E$26:$O$26,1,MATCH('Основной лист'!KAJ$7,'РП (ЛК 2.0)'!$E$17:$O$17,0)),0)</f>
        <v>0</v>
      </c>
      <c r="KAK8" s="878">
        <f>IFERROR(INDEX('РП (ЛК 2.0)'!$E$26:$O$26,1,MATCH('Основной лист'!KAK$7,'РП (ЛК 2.0)'!$E$17:$O$17,0)),0)</f>
        <v>0</v>
      </c>
      <c r="KAL8" s="878">
        <f>IFERROR(INDEX('РП (ЛК 2.0)'!$E$26:$O$26,1,MATCH('Основной лист'!KAL$7,'РП (ЛК 2.0)'!$E$17:$O$17,0)),0)</f>
        <v>0</v>
      </c>
      <c r="KAM8" s="878">
        <f>IFERROR(INDEX('РП (ЛК 2.0)'!$E$26:$O$26,1,MATCH('Основной лист'!KAM$7,'РП (ЛК 2.0)'!$E$17:$O$17,0)),0)</f>
        <v>0</v>
      </c>
      <c r="KAN8" s="878">
        <f>IFERROR(INDEX('РП (ЛК 2.0)'!$E$26:$O$26,1,MATCH('Основной лист'!KAN$7,'РП (ЛК 2.0)'!$E$17:$O$17,0)),0)</f>
        <v>0</v>
      </c>
      <c r="KAO8" s="878">
        <f>IFERROR(INDEX('РП (ЛК 2.0)'!$E$26:$O$26,1,MATCH('Основной лист'!KAO$7,'РП (ЛК 2.0)'!$E$17:$O$17,0)),0)</f>
        <v>0</v>
      </c>
      <c r="KAP8" s="878">
        <f>IFERROR(INDEX('РП (ЛК 2.0)'!$E$26:$O$26,1,MATCH('Основной лист'!KAP$7,'РП (ЛК 2.0)'!$E$17:$O$17,0)),0)</f>
        <v>0</v>
      </c>
      <c r="KAQ8" s="878">
        <f>IFERROR(INDEX('РП (ЛК 2.0)'!$E$26:$O$26,1,MATCH('Основной лист'!KAQ$7,'РП (ЛК 2.0)'!$E$17:$O$17,0)),0)</f>
        <v>0</v>
      </c>
      <c r="KAR8" s="878">
        <f>IFERROR(INDEX('РП (ЛК 2.0)'!$E$26:$O$26,1,MATCH('Основной лист'!KAR$7,'РП (ЛК 2.0)'!$E$17:$O$17,0)),0)</f>
        <v>0</v>
      </c>
      <c r="KAS8" s="878">
        <f>IFERROR(INDEX('РП (ЛК 2.0)'!$E$26:$O$26,1,MATCH('Основной лист'!KAS$7,'РП (ЛК 2.0)'!$E$17:$O$17,0)),0)</f>
        <v>0</v>
      </c>
      <c r="KAT8" s="878">
        <f>IFERROR(INDEX('РП (ЛК 2.0)'!$E$26:$O$26,1,MATCH('Основной лист'!KAT$7,'РП (ЛК 2.0)'!$E$17:$O$17,0)),0)</f>
        <v>0</v>
      </c>
      <c r="KAU8" s="878">
        <f>IFERROR(INDEX('РП (ЛК 2.0)'!$E$26:$O$26,1,MATCH('Основной лист'!KAU$7,'РП (ЛК 2.0)'!$E$17:$O$17,0)),0)</f>
        <v>0</v>
      </c>
      <c r="KAV8" s="878">
        <f>IFERROR(INDEX('РП (ЛК 2.0)'!$E$26:$O$26,1,MATCH('Основной лист'!KAV$7,'РП (ЛК 2.0)'!$E$17:$O$17,0)),0)</f>
        <v>0</v>
      </c>
      <c r="KAW8" s="878">
        <f>IFERROR(INDEX('РП (ЛК 2.0)'!$E$26:$O$26,1,MATCH('Основной лист'!KAW$7,'РП (ЛК 2.0)'!$E$17:$O$17,0)),0)</f>
        <v>0</v>
      </c>
      <c r="KAX8" s="878">
        <f>IFERROR(INDEX('РП (ЛК 2.0)'!$E$26:$O$26,1,MATCH('Основной лист'!KAX$7,'РП (ЛК 2.0)'!$E$17:$O$17,0)),0)</f>
        <v>0</v>
      </c>
      <c r="KAY8" s="878">
        <f>IFERROR(INDEX('РП (ЛК 2.0)'!$E$26:$O$26,1,MATCH('Основной лист'!KAY$7,'РП (ЛК 2.0)'!$E$17:$O$17,0)),0)</f>
        <v>0</v>
      </c>
      <c r="KAZ8" s="878">
        <f>IFERROR(INDEX('РП (ЛК 2.0)'!$E$26:$O$26,1,MATCH('Основной лист'!KAZ$7,'РП (ЛК 2.0)'!$E$17:$O$17,0)),0)</f>
        <v>0</v>
      </c>
      <c r="KBA8" s="878">
        <f>IFERROR(INDEX('РП (ЛК 2.0)'!$E$26:$O$26,1,MATCH('Основной лист'!KBA$7,'РП (ЛК 2.0)'!$E$17:$O$17,0)),0)</f>
        <v>0</v>
      </c>
      <c r="KBB8" s="878">
        <f>IFERROR(INDEX('РП (ЛК 2.0)'!$E$26:$O$26,1,MATCH('Основной лист'!KBB$7,'РП (ЛК 2.0)'!$E$17:$O$17,0)),0)</f>
        <v>0</v>
      </c>
      <c r="KBC8" s="878">
        <f>IFERROR(INDEX('РП (ЛК 2.0)'!$E$26:$O$26,1,MATCH('Основной лист'!KBC$7,'РП (ЛК 2.0)'!$E$17:$O$17,0)),0)</f>
        <v>0</v>
      </c>
      <c r="KBD8" s="878">
        <f>IFERROR(INDEX('РП (ЛК 2.0)'!$E$26:$O$26,1,MATCH('Основной лист'!KBD$7,'РП (ЛК 2.0)'!$E$17:$O$17,0)),0)</f>
        <v>0</v>
      </c>
      <c r="KBE8" s="878">
        <f>IFERROR(INDEX('РП (ЛК 2.0)'!$E$26:$O$26,1,MATCH('Основной лист'!KBE$7,'РП (ЛК 2.0)'!$E$17:$O$17,0)),0)</f>
        <v>0</v>
      </c>
      <c r="KBF8" s="878">
        <f>IFERROR(INDEX('РП (ЛК 2.0)'!$E$26:$O$26,1,MATCH('Основной лист'!KBF$7,'РП (ЛК 2.0)'!$E$17:$O$17,0)),0)</f>
        <v>0</v>
      </c>
      <c r="KBG8" s="878">
        <f>IFERROR(INDEX('РП (ЛК 2.0)'!$E$26:$O$26,1,MATCH('Основной лист'!KBG$7,'РП (ЛК 2.0)'!$E$17:$O$17,0)),0)</f>
        <v>0</v>
      </c>
      <c r="KBH8" s="878">
        <f>IFERROR(INDEX('РП (ЛК 2.0)'!$E$26:$O$26,1,MATCH('Основной лист'!KBH$7,'РП (ЛК 2.0)'!$E$17:$O$17,0)),0)</f>
        <v>0</v>
      </c>
      <c r="KBI8" s="878">
        <f>IFERROR(INDEX('РП (ЛК 2.0)'!$E$26:$O$26,1,MATCH('Основной лист'!KBI$7,'РП (ЛК 2.0)'!$E$17:$O$17,0)),0)</f>
        <v>0</v>
      </c>
      <c r="KBJ8" s="878">
        <f>IFERROR(INDEX('РП (ЛК 2.0)'!$E$26:$O$26,1,MATCH('Основной лист'!KBJ$7,'РП (ЛК 2.0)'!$E$17:$O$17,0)),0)</f>
        <v>0</v>
      </c>
      <c r="KBK8" s="878">
        <f>IFERROR(INDEX('РП (ЛК 2.0)'!$E$26:$O$26,1,MATCH('Основной лист'!KBK$7,'РП (ЛК 2.0)'!$E$17:$O$17,0)),0)</f>
        <v>0</v>
      </c>
      <c r="KBL8" s="878">
        <f>IFERROR(INDEX('РП (ЛК 2.0)'!$E$26:$O$26,1,MATCH('Основной лист'!KBL$7,'РП (ЛК 2.0)'!$E$17:$O$17,0)),0)</f>
        <v>0</v>
      </c>
      <c r="KBM8" s="878">
        <f>IFERROR(INDEX('РП (ЛК 2.0)'!$E$26:$O$26,1,MATCH('Основной лист'!KBM$7,'РП (ЛК 2.0)'!$E$17:$O$17,0)),0)</f>
        <v>0</v>
      </c>
      <c r="KBN8" s="878">
        <f>IFERROR(INDEX('РП (ЛК 2.0)'!$E$26:$O$26,1,MATCH('Основной лист'!KBN$7,'РП (ЛК 2.0)'!$E$17:$O$17,0)),0)</f>
        <v>0</v>
      </c>
      <c r="KBO8" s="878">
        <f>IFERROR(INDEX('РП (ЛК 2.0)'!$E$26:$O$26,1,MATCH('Основной лист'!KBO$7,'РП (ЛК 2.0)'!$E$17:$O$17,0)),0)</f>
        <v>0</v>
      </c>
      <c r="KBP8" s="878">
        <f>IFERROR(INDEX('РП (ЛК 2.0)'!$E$26:$O$26,1,MATCH('Основной лист'!KBP$7,'РП (ЛК 2.0)'!$E$17:$O$17,0)),0)</f>
        <v>0</v>
      </c>
      <c r="KBQ8" s="878">
        <f>IFERROR(INDEX('РП (ЛК 2.0)'!$E$26:$O$26,1,MATCH('Основной лист'!KBQ$7,'РП (ЛК 2.0)'!$E$17:$O$17,0)),0)</f>
        <v>0</v>
      </c>
      <c r="KBR8" s="878">
        <f>IFERROR(INDEX('РП (ЛК 2.0)'!$E$26:$O$26,1,MATCH('Основной лист'!KBR$7,'РП (ЛК 2.0)'!$E$17:$O$17,0)),0)</f>
        <v>0</v>
      </c>
      <c r="KBS8" s="878">
        <f>IFERROR(INDEX('РП (ЛК 2.0)'!$E$26:$O$26,1,MATCH('Основной лист'!KBS$7,'РП (ЛК 2.0)'!$E$17:$O$17,0)),0)</f>
        <v>0</v>
      </c>
      <c r="KBT8" s="878">
        <f>IFERROR(INDEX('РП (ЛК 2.0)'!$E$26:$O$26,1,MATCH('Основной лист'!KBT$7,'РП (ЛК 2.0)'!$E$17:$O$17,0)),0)</f>
        <v>0</v>
      </c>
      <c r="KBU8" s="878">
        <f>IFERROR(INDEX('РП (ЛК 2.0)'!$E$26:$O$26,1,MATCH('Основной лист'!KBU$7,'РП (ЛК 2.0)'!$E$17:$O$17,0)),0)</f>
        <v>0</v>
      </c>
      <c r="KBV8" s="878">
        <f>IFERROR(INDEX('РП (ЛК 2.0)'!$E$26:$O$26,1,MATCH('Основной лист'!KBV$7,'РП (ЛК 2.0)'!$E$17:$O$17,0)),0)</f>
        <v>0</v>
      </c>
      <c r="KBW8" s="878">
        <f>IFERROR(INDEX('РП (ЛК 2.0)'!$E$26:$O$26,1,MATCH('Основной лист'!KBW$7,'РП (ЛК 2.0)'!$E$17:$O$17,0)),0)</f>
        <v>0</v>
      </c>
      <c r="KBX8" s="878">
        <f>IFERROR(INDEX('РП (ЛК 2.0)'!$E$26:$O$26,1,MATCH('Основной лист'!KBX$7,'РП (ЛК 2.0)'!$E$17:$O$17,0)),0)</f>
        <v>0</v>
      </c>
      <c r="KBY8" s="878">
        <f>IFERROR(INDEX('РП (ЛК 2.0)'!$E$26:$O$26,1,MATCH('Основной лист'!KBY$7,'РП (ЛК 2.0)'!$E$17:$O$17,0)),0)</f>
        <v>0</v>
      </c>
      <c r="KBZ8" s="878">
        <f>IFERROR(INDEX('РП (ЛК 2.0)'!$E$26:$O$26,1,MATCH('Основной лист'!KBZ$7,'РП (ЛК 2.0)'!$E$17:$O$17,0)),0)</f>
        <v>0</v>
      </c>
      <c r="KCA8" s="878">
        <f>IFERROR(INDEX('РП (ЛК 2.0)'!$E$26:$O$26,1,MATCH('Основной лист'!KCA$7,'РП (ЛК 2.0)'!$E$17:$O$17,0)),0)</f>
        <v>0</v>
      </c>
      <c r="KCB8" s="878">
        <f>IFERROR(INDEX('РП (ЛК 2.0)'!$E$26:$O$26,1,MATCH('Основной лист'!KCB$7,'РП (ЛК 2.0)'!$E$17:$O$17,0)),0)</f>
        <v>0</v>
      </c>
      <c r="KCC8" s="878">
        <f>IFERROR(INDEX('РП (ЛК 2.0)'!$E$26:$O$26,1,MATCH('Основной лист'!KCC$7,'РП (ЛК 2.0)'!$E$17:$O$17,0)),0)</f>
        <v>0</v>
      </c>
      <c r="KCD8" s="878">
        <f>IFERROR(INDEX('РП (ЛК 2.0)'!$E$26:$O$26,1,MATCH('Основной лист'!KCD$7,'РП (ЛК 2.0)'!$E$17:$O$17,0)),0)</f>
        <v>0</v>
      </c>
      <c r="KCE8" s="878">
        <f>IFERROR(INDEX('РП (ЛК 2.0)'!$E$26:$O$26,1,MATCH('Основной лист'!KCE$7,'РП (ЛК 2.0)'!$E$17:$O$17,0)),0)</f>
        <v>0</v>
      </c>
      <c r="KCF8" s="878">
        <f>IFERROR(INDEX('РП (ЛК 2.0)'!$E$26:$O$26,1,MATCH('Основной лист'!KCF$7,'РП (ЛК 2.0)'!$E$17:$O$17,0)),0)</f>
        <v>0</v>
      </c>
      <c r="KCG8" s="878">
        <f>IFERROR(INDEX('РП (ЛК 2.0)'!$E$26:$O$26,1,MATCH('Основной лист'!KCG$7,'РП (ЛК 2.0)'!$E$17:$O$17,0)),0)</f>
        <v>0</v>
      </c>
      <c r="KCH8" s="878">
        <f>IFERROR(INDEX('РП (ЛК 2.0)'!$E$26:$O$26,1,MATCH('Основной лист'!KCH$7,'РП (ЛК 2.0)'!$E$17:$O$17,0)),0)</f>
        <v>0</v>
      </c>
      <c r="KCI8" s="878">
        <f>IFERROR(INDEX('РП (ЛК 2.0)'!$E$26:$O$26,1,MATCH('Основной лист'!KCI$7,'РП (ЛК 2.0)'!$E$17:$O$17,0)),0)</f>
        <v>0</v>
      </c>
      <c r="KCJ8" s="878">
        <f>IFERROR(INDEX('РП (ЛК 2.0)'!$E$26:$O$26,1,MATCH('Основной лист'!KCJ$7,'РП (ЛК 2.0)'!$E$17:$O$17,0)),0)</f>
        <v>0</v>
      </c>
      <c r="KCK8" s="878">
        <f>IFERROR(INDEX('РП (ЛК 2.0)'!$E$26:$O$26,1,MATCH('Основной лист'!KCK$7,'РП (ЛК 2.0)'!$E$17:$O$17,0)),0)</f>
        <v>0</v>
      </c>
      <c r="KCL8" s="878">
        <f>IFERROR(INDEX('РП (ЛК 2.0)'!$E$26:$O$26,1,MATCH('Основной лист'!KCL$7,'РП (ЛК 2.0)'!$E$17:$O$17,0)),0)</f>
        <v>0</v>
      </c>
      <c r="KCM8" s="878">
        <f>IFERROR(INDEX('РП (ЛК 2.0)'!$E$26:$O$26,1,MATCH('Основной лист'!KCM$7,'РП (ЛК 2.0)'!$E$17:$O$17,0)),0)</f>
        <v>0</v>
      </c>
      <c r="KCN8" s="878">
        <f>IFERROR(INDEX('РП (ЛК 2.0)'!$E$26:$O$26,1,MATCH('Основной лист'!KCN$7,'РП (ЛК 2.0)'!$E$17:$O$17,0)),0)</f>
        <v>0</v>
      </c>
      <c r="KCO8" s="878">
        <f>IFERROR(INDEX('РП (ЛК 2.0)'!$E$26:$O$26,1,MATCH('Основной лист'!KCO$7,'РП (ЛК 2.0)'!$E$17:$O$17,0)),0)</f>
        <v>0</v>
      </c>
      <c r="KCP8" s="878">
        <f>IFERROR(INDEX('РП (ЛК 2.0)'!$E$26:$O$26,1,MATCH('Основной лист'!KCP$7,'РП (ЛК 2.0)'!$E$17:$O$17,0)),0)</f>
        <v>0</v>
      </c>
      <c r="KCQ8" s="878">
        <f>IFERROR(INDEX('РП (ЛК 2.0)'!$E$26:$O$26,1,MATCH('Основной лист'!KCQ$7,'РП (ЛК 2.0)'!$E$17:$O$17,0)),0)</f>
        <v>0</v>
      </c>
      <c r="KCR8" s="878">
        <f>IFERROR(INDEX('РП (ЛК 2.0)'!$E$26:$O$26,1,MATCH('Основной лист'!KCR$7,'РП (ЛК 2.0)'!$E$17:$O$17,0)),0)</f>
        <v>0</v>
      </c>
      <c r="KCS8" s="878">
        <f>IFERROR(INDEX('РП (ЛК 2.0)'!$E$26:$O$26,1,MATCH('Основной лист'!KCS$7,'РП (ЛК 2.0)'!$E$17:$O$17,0)),0)</f>
        <v>0</v>
      </c>
      <c r="KCT8" s="878">
        <f>IFERROR(INDEX('РП (ЛК 2.0)'!$E$26:$O$26,1,MATCH('Основной лист'!KCT$7,'РП (ЛК 2.0)'!$E$17:$O$17,0)),0)</f>
        <v>0</v>
      </c>
      <c r="KCU8" s="878">
        <f>IFERROR(INDEX('РП (ЛК 2.0)'!$E$26:$O$26,1,MATCH('Основной лист'!KCU$7,'РП (ЛК 2.0)'!$E$17:$O$17,0)),0)</f>
        <v>0</v>
      </c>
      <c r="KCV8" s="878">
        <f>IFERROR(INDEX('РП (ЛК 2.0)'!$E$26:$O$26,1,MATCH('Основной лист'!KCV$7,'РП (ЛК 2.0)'!$E$17:$O$17,0)),0)</f>
        <v>0</v>
      </c>
      <c r="KCW8" s="878">
        <f>IFERROR(INDEX('РП (ЛК 2.0)'!$E$26:$O$26,1,MATCH('Основной лист'!KCW$7,'РП (ЛК 2.0)'!$E$17:$O$17,0)),0)</f>
        <v>0</v>
      </c>
      <c r="KCX8" s="878">
        <f>IFERROR(INDEX('РП (ЛК 2.0)'!$E$26:$O$26,1,MATCH('Основной лист'!KCX$7,'РП (ЛК 2.0)'!$E$17:$O$17,0)),0)</f>
        <v>0</v>
      </c>
      <c r="KCY8" s="878">
        <f>IFERROR(INDEX('РП (ЛК 2.0)'!$E$26:$O$26,1,MATCH('Основной лист'!KCY$7,'РП (ЛК 2.0)'!$E$17:$O$17,0)),0)</f>
        <v>0</v>
      </c>
      <c r="KCZ8" s="878">
        <f>IFERROR(INDEX('РП (ЛК 2.0)'!$E$26:$O$26,1,MATCH('Основной лист'!KCZ$7,'РП (ЛК 2.0)'!$E$17:$O$17,0)),0)</f>
        <v>0</v>
      </c>
      <c r="KDA8" s="878">
        <f>IFERROR(INDEX('РП (ЛК 2.0)'!$E$26:$O$26,1,MATCH('Основной лист'!KDA$7,'РП (ЛК 2.0)'!$E$17:$O$17,0)),0)</f>
        <v>0</v>
      </c>
      <c r="KDB8" s="878">
        <f>IFERROR(INDEX('РП (ЛК 2.0)'!$E$26:$O$26,1,MATCH('Основной лист'!KDB$7,'РП (ЛК 2.0)'!$E$17:$O$17,0)),0)</f>
        <v>0</v>
      </c>
      <c r="KDC8" s="878">
        <f>IFERROR(INDEX('РП (ЛК 2.0)'!$E$26:$O$26,1,MATCH('Основной лист'!KDC$7,'РП (ЛК 2.0)'!$E$17:$O$17,0)),0)</f>
        <v>0</v>
      </c>
      <c r="KDD8" s="878">
        <f>IFERROR(INDEX('РП (ЛК 2.0)'!$E$26:$O$26,1,MATCH('Основной лист'!KDD$7,'РП (ЛК 2.0)'!$E$17:$O$17,0)),0)</f>
        <v>0</v>
      </c>
      <c r="KDE8" s="878">
        <f>IFERROR(INDEX('РП (ЛК 2.0)'!$E$26:$O$26,1,MATCH('Основной лист'!KDE$7,'РП (ЛК 2.0)'!$E$17:$O$17,0)),0)</f>
        <v>0</v>
      </c>
      <c r="KDF8" s="878">
        <f>IFERROR(INDEX('РП (ЛК 2.0)'!$E$26:$O$26,1,MATCH('Основной лист'!KDF$7,'РП (ЛК 2.0)'!$E$17:$O$17,0)),0)</f>
        <v>0</v>
      </c>
      <c r="KDG8" s="878">
        <f>IFERROR(INDEX('РП (ЛК 2.0)'!$E$26:$O$26,1,MATCH('Основной лист'!KDG$7,'РП (ЛК 2.0)'!$E$17:$O$17,0)),0)</f>
        <v>0</v>
      </c>
      <c r="KDH8" s="878">
        <f>IFERROR(INDEX('РП (ЛК 2.0)'!$E$26:$O$26,1,MATCH('Основной лист'!KDH$7,'РП (ЛК 2.0)'!$E$17:$O$17,0)),0)</f>
        <v>0</v>
      </c>
      <c r="KDI8" s="878">
        <f>IFERROR(INDEX('РП (ЛК 2.0)'!$E$26:$O$26,1,MATCH('Основной лист'!KDI$7,'РП (ЛК 2.0)'!$E$17:$O$17,0)),0)</f>
        <v>0</v>
      </c>
      <c r="KDJ8" s="878">
        <f>IFERROR(INDEX('РП (ЛК 2.0)'!$E$26:$O$26,1,MATCH('Основной лист'!KDJ$7,'РП (ЛК 2.0)'!$E$17:$O$17,0)),0)</f>
        <v>0</v>
      </c>
      <c r="KDK8" s="878">
        <f>IFERROR(INDEX('РП (ЛК 2.0)'!$E$26:$O$26,1,MATCH('Основной лист'!KDK$7,'РП (ЛК 2.0)'!$E$17:$O$17,0)),0)</f>
        <v>0</v>
      </c>
      <c r="KDL8" s="878">
        <f>IFERROR(INDEX('РП (ЛК 2.0)'!$E$26:$O$26,1,MATCH('Основной лист'!KDL$7,'РП (ЛК 2.0)'!$E$17:$O$17,0)),0)</f>
        <v>0</v>
      </c>
      <c r="KDM8" s="878">
        <f>IFERROR(INDEX('РП (ЛК 2.0)'!$E$26:$O$26,1,MATCH('Основной лист'!KDM$7,'РП (ЛК 2.0)'!$E$17:$O$17,0)),0)</f>
        <v>0</v>
      </c>
      <c r="KDN8" s="878">
        <f>IFERROR(INDEX('РП (ЛК 2.0)'!$E$26:$O$26,1,MATCH('Основной лист'!KDN$7,'РП (ЛК 2.0)'!$E$17:$O$17,0)),0)</f>
        <v>0</v>
      </c>
      <c r="KDO8" s="878">
        <f>IFERROR(INDEX('РП (ЛК 2.0)'!$E$26:$O$26,1,MATCH('Основной лист'!KDO$7,'РП (ЛК 2.0)'!$E$17:$O$17,0)),0)</f>
        <v>0</v>
      </c>
      <c r="KDP8" s="878">
        <f>IFERROR(INDEX('РП (ЛК 2.0)'!$E$26:$O$26,1,MATCH('Основной лист'!KDP$7,'РП (ЛК 2.0)'!$E$17:$O$17,0)),0)</f>
        <v>0</v>
      </c>
      <c r="KDQ8" s="878">
        <f>IFERROR(INDEX('РП (ЛК 2.0)'!$E$26:$O$26,1,MATCH('Основной лист'!KDQ$7,'РП (ЛК 2.0)'!$E$17:$O$17,0)),0)</f>
        <v>0</v>
      </c>
      <c r="KDR8" s="878">
        <f>IFERROR(INDEX('РП (ЛК 2.0)'!$E$26:$O$26,1,MATCH('Основной лист'!KDR$7,'РП (ЛК 2.0)'!$E$17:$O$17,0)),0)</f>
        <v>0</v>
      </c>
      <c r="KDS8" s="878">
        <f>IFERROR(INDEX('РП (ЛК 2.0)'!$E$26:$O$26,1,MATCH('Основной лист'!KDS$7,'РП (ЛК 2.0)'!$E$17:$O$17,0)),0)</f>
        <v>0</v>
      </c>
      <c r="KDT8" s="878">
        <f>IFERROR(INDEX('РП (ЛК 2.0)'!$E$26:$O$26,1,MATCH('Основной лист'!KDT$7,'РП (ЛК 2.0)'!$E$17:$O$17,0)),0)</f>
        <v>0</v>
      </c>
      <c r="KDU8" s="878">
        <f>IFERROR(INDEX('РП (ЛК 2.0)'!$E$26:$O$26,1,MATCH('Основной лист'!KDU$7,'РП (ЛК 2.0)'!$E$17:$O$17,0)),0)</f>
        <v>0</v>
      </c>
      <c r="KDV8" s="878">
        <f>IFERROR(INDEX('РП (ЛК 2.0)'!$E$26:$O$26,1,MATCH('Основной лист'!KDV$7,'РП (ЛК 2.0)'!$E$17:$O$17,0)),0)</f>
        <v>0</v>
      </c>
      <c r="KDW8" s="878">
        <f>IFERROR(INDEX('РП (ЛК 2.0)'!$E$26:$O$26,1,MATCH('Основной лист'!KDW$7,'РП (ЛК 2.0)'!$E$17:$O$17,0)),0)</f>
        <v>0</v>
      </c>
      <c r="KDX8" s="878">
        <f>IFERROR(INDEX('РП (ЛК 2.0)'!$E$26:$O$26,1,MATCH('Основной лист'!KDX$7,'РП (ЛК 2.0)'!$E$17:$O$17,0)),0)</f>
        <v>0</v>
      </c>
      <c r="KDY8" s="878">
        <f>IFERROR(INDEX('РП (ЛК 2.0)'!$E$26:$O$26,1,MATCH('Основной лист'!KDY$7,'РП (ЛК 2.0)'!$E$17:$O$17,0)),0)</f>
        <v>0</v>
      </c>
      <c r="KDZ8" s="878">
        <f>IFERROR(INDEX('РП (ЛК 2.0)'!$E$26:$O$26,1,MATCH('Основной лист'!KDZ$7,'РП (ЛК 2.0)'!$E$17:$O$17,0)),0)</f>
        <v>0</v>
      </c>
      <c r="KEA8" s="878">
        <f>IFERROR(INDEX('РП (ЛК 2.0)'!$E$26:$O$26,1,MATCH('Основной лист'!KEA$7,'РП (ЛК 2.0)'!$E$17:$O$17,0)),0)</f>
        <v>0</v>
      </c>
      <c r="KEB8" s="878">
        <f>IFERROR(INDEX('РП (ЛК 2.0)'!$E$26:$O$26,1,MATCH('Основной лист'!KEB$7,'РП (ЛК 2.0)'!$E$17:$O$17,0)),0)</f>
        <v>0</v>
      </c>
      <c r="KEC8" s="878">
        <f>IFERROR(INDEX('РП (ЛК 2.0)'!$E$26:$O$26,1,MATCH('Основной лист'!KEC$7,'РП (ЛК 2.0)'!$E$17:$O$17,0)),0)</f>
        <v>0</v>
      </c>
      <c r="KED8" s="878">
        <f>IFERROR(INDEX('РП (ЛК 2.0)'!$E$26:$O$26,1,MATCH('Основной лист'!KED$7,'РП (ЛК 2.0)'!$E$17:$O$17,0)),0)</f>
        <v>0</v>
      </c>
      <c r="KEE8" s="878">
        <f>IFERROR(INDEX('РП (ЛК 2.0)'!$E$26:$O$26,1,MATCH('Основной лист'!KEE$7,'РП (ЛК 2.0)'!$E$17:$O$17,0)),0)</f>
        <v>0</v>
      </c>
      <c r="KEF8" s="878">
        <f>IFERROR(INDEX('РП (ЛК 2.0)'!$E$26:$O$26,1,MATCH('Основной лист'!KEF$7,'РП (ЛК 2.0)'!$E$17:$O$17,0)),0)</f>
        <v>0</v>
      </c>
      <c r="KEG8" s="878">
        <f>IFERROR(INDEX('РП (ЛК 2.0)'!$E$26:$O$26,1,MATCH('Основной лист'!KEG$7,'РП (ЛК 2.0)'!$E$17:$O$17,0)),0)</f>
        <v>0</v>
      </c>
      <c r="KEH8" s="878">
        <f>IFERROR(INDEX('РП (ЛК 2.0)'!$E$26:$O$26,1,MATCH('Основной лист'!KEH$7,'РП (ЛК 2.0)'!$E$17:$O$17,0)),0)</f>
        <v>0</v>
      </c>
      <c r="KEI8" s="878">
        <f>IFERROR(INDEX('РП (ЛК 2.0)'!$E$26:$O$26,1,MATCH('Основной лист'!KEI$7,'РП (ЛК 2.0)'!$E$17:$O$17,0)),0)</f>
        <v>0</v>
      </c>
      <c r="KEJ8" s="878">
        <f>IFERROR(INDEX('РП (ЛК 2.0)'!$E$26:$O$26,1,MATCH('Основной лист'!KEJ$7,'РП (ЛК 2.0)'!$E$17:$O$17,0)),0)</f>
        <v>0</v>
      </c>
      <c r="KEK8" s="878">
        <f>IFERROR(INDEX('РП (ЛК 2.0)'!$E$26:$O$26,1,MATCH('Основной лист'!KEK$7,'РП (ЛК 2.0)'!$E$17:$O$17,0)),0)</f>
        <v>0</v>
      </c>
      <c r="KEL8" s="878">
        <f>IFERROR(INDEX('РП (ЛК 2.0)'!$E$26:$O$26,1,MATCH('Основной лист'!KEL$7,'РП (ЛК 2.0)'!$E$17:$O$17,0)),0)</f>
        <v>0</v>
      </c>
      <c r="KEM8" s="878">
        <f>IFERROR(INDEX('РП (ЛК 2.0)'!$E$26:$O$26,1,MATCH('Основной лист'!KEM$7,'РП (ЛК 2.0)'!$E$17:$O$17,0)),0)</f>
        <v>0</v>
      </c>
      <c r="KEN8" s="878">
        <f>IFERROR(INDEX('РП (ЛК 2.0)'!$E$26:$O$26,1,MATCH('Основной лист'!KEN$7,'РП (ЛК 2.0)'!$E$17:$O$17,0)),0)</f>
        <v>0</v>
      </c>
      <c r="KEO8" s="878">
        <f>IFERROR(INDEX('РП (ЛК 2.0)'!$E$26:$O$26,1,MATCH('Основной лист'!KEO$7,'РП (ЛК 2.0)'!$E$17:$O$17,0)),0)</f>
        <v>0</v>
      </c>
      <c r="KEP8" s="878">
        <f>IFERROR(INDEX('РП (ЛК 2.0)'!$E$26:$O$26,1,MATCH('Основной лист'!KEP$7,'РП (ЛК 2.0)'!$E$17:$O$17,0)),0)</f>
        <v>0</v>
      </c>
      <c r="KEQ8" s="878">
        <f>IFERROR(INDEX('РП (ЛК 2.0)'!$E$26:$O$26,1,MATCH('Основной лист'!KEQ$7,'РП (ЛК 2.0)'!$E$17:$O$17,0)),0)</f>
        <v>0</v>
      </c>
      <c r="KER8" s="878">
        <f>IFERROR(INDEX('РП (ЛК 2.0)'!$E$26:$O$26,1,MATCH('Основной лист'!KER$7,'РП (ЛК 2.0)'!$E$17:$O$17,0)),0)</f>
        <v>0</v>
      </c>
      <c r="KES8" s="878">
        <f>IFERROR(INDEX('РП (ЛК 2.0)'!$E$26:$O$26,1,MATCH('Основной лист'!KES$7,'РП (ЛК 2.0)'!$E$17:$O$17,0)),0)</f>
        <v>0</v>
      </c>
      <c r="KET8" s="878">
        <f>IFERROR(INDEX('РП (ЛК 2.0)'!$E$26:$O$26,1,MATCH('Основной лист'!KET$7,'РП (ЛК 2.0)'!$E$17:$O$17,0)),0)</f>
        <v>0</v>
      </c>
      <c r="KEU8" s="878">
        <f>IFERROR(INDEX('РП (ЛК 2.0)'!$E$26:$O$26,1,MATCH('Основной лист'!KEU$7,'РП (ЛК 2.0)'!$E$17:$O$17,0)),0)</f>
        <v>0</v>
      </c>
      <c r="KEV8" s="878">
        <f>IFERROR(INDEX('РП (ЛК 2.0)'!$E$26:$O$26,1,MATCH('Основной лист'!KEV$7,'РП (ЛК 2.0)'!$E$17:$O$17,0)),0)</f>
        <v>0</v>
      </c>
      <c r="KEW8" s="878">
        <f>IFERROR(INDEX('РП (ЛК 2.0)'!$E$26:$O$26,1,MATCH('Основной лист'!KEW$7,'РП (ЛК 2.0)'!$E$17:$O$17,0)),0)</f>
        <v>0</v>
      </c>
      <c r="KEX8" s="878">
        <f>IFERROR(INDEX('РП (ЛК 2.0)'!$E$26:$O$26,1,MATCH('Основной лист'!KEX$7,'РП (ЛК 2.0)'!$E$17:$O$17,0)),0)</f>
        <v>0</v>
      </c>
      <c r="KEY8" s="878">
        <f>IFERROR(INDEX('РП (ЛК 2.0)'!$E$26:$O$26,1,MATCH('Основной лист'!KEY$7,'РП (ЛК 2.0)'!$E$17:$O$17,0)),0)</f>
        <v>0</v>
      </c>
      <c r="KEZ8" s="878">
        <f>IFERROR(INDEX('РП (ЛК 2.0)'!$E$26:$O$26,1,MATCH('Основной лист'!KEZ$7,'РП (ЛК 2.0)'!$E$17:$O$17,0)),0)</f>
        <v>0</v>
      </c>
      <c r="KFA8" s="878">
        <f>IFERROR(INDEX('РП (ЛК 2.0)'!$E$26:$O$26,1,MATCH('Основной лист'!KFA$7,'РП (ЛК 2.0)'!$E$17:$O$17,0)),0)</f>
        <v>0</v>
      </c>
      <c r="KFB8" s="878">
        <f>IFERROR(INDEX('РП (ЛК 2.0)'!$E$26:$O$26,1,MATCH('Основной лист'!KFB$7,'РП (ЛК 2.0)'!$E$17:$O$17,0)),0)</f>
        <v>0</v>
      </c>
      <c r="KFC8" s="878">
        <f>IFERROR(INDEX('РП (ЛК 2.0)'!$E$26:$O$26,1,MATCH('Основной лист'!KFC$7,'РП (ЛК 2.0)'!$E$17:$O$17,0)),0)</f>
        <v>0</v>
      </c>
      <c r="KFD8" s="878">
        <f>IFERROR(INDEX('РП (ЛК 2.0)'!$E$26:$O$26,1,MATCH('Основной лист'!KFD$7,'РП (ЛК 2.0)'!$E$17:$O$17,0)),0)</f>
        <v>0</v>
      </c>
      <c r="KFE8" s="878">
        <f>IFERROR(INDEX('РП (ЛК 2.0)'!$E$26:$O$26,1,MATCH('Основной лист'!KFE$7,'РП (ЛК 2.0)'!$E$17:$O$17,0)),0)</f>
        <v>0</v>
      </c>
      <c r="KFF8" s="878">
        <f>IFERROR(INDEX('РП (ЛК 2.0)'!$E$26:$O$26,1,MATCH('Основной лист'!KFF$7,'РП (ЛК 2.0)'!$E$17:$O$17,0)),0)</f>
        <v>0</v>
      </c>
      <c r="KFG8" s="878">
        <f>IFERROR(INDEX('РП (ЛК 2.0)'!$E$26:$O$26,1,MATCH('Основной лист'!KFG$7,'РП (ЛК 2.0)'!$E$17:$O$17,0)),0)</f>
        <v>0</v>
      </c>
      <c r="KFH8" s="878">
        <f>IFERROR(INDEX('РП (ЛК 2.0)'!$E$26:$O$26,1,MATCH('Основной лист'!KFH$7,'РП (ЛК 2.0)'!$E$17:$O$17,0)),0)</f>
        <v>0</v>
      </c>
      <c r="KFI8" s="878">
        <f>IFERROR(INDEX('РП (ЛК 2.0)'!$E$26:$O$26,1,MATCH('Основной лист'!KFI$7,'РП (ЛК 2.0)'!$E$17:$O$17,0)),0)</f>
        <v>0</v>
      </c>
      <c r="KFJ8" s="878">
        <f>IFERROR(INDEX('РП (ЛК 2.0)'!$E$26:$O$26,1,MATCH('Основной лист'!KFJ$7,'РП (ЛК 2.0)'!$E$17:$O$17,0)),0)</f>
        <v>0</v>
      </c>
      <c r="KFK8" s="878">
        <f>IFERROR(INDEX('РП (ЛК 2.0)'!$E$26:$O$26,1,MATCH('Основной лист'!KFK$7,'РП (ЛК 2.0)'!$E$17:$O$17,0)),0)</f>
        <v>0</v>
      </c>
      <c r="KFL8" s="878">
        <f>IFERROR(INDEX('РП (ЛК 2.0)'!$E$26:$O$26,1,MATCH('Основной лист'!KFL$7,'РП (ЛК 2.0)'!$E$17:$O$17,0)),0)</f>
        <v>0</v>
      </c>
      <c r="KFM8" s="878">
        <f>IFERROR(INDEX('РП (ЛК 2.0)'!$E$26:$O$26,1,MATCH('Основной лист'!KFM$7,'РП (ЛК 2.0)'!$E$17:$O$17,0)),0)</f>
        <v>0</v>
      </c>
      <c r="KFN8" s="878">
        <f>IFERROR(INDEX('РП (ЛК 2.0)'!$E$26:$O$26,1,MATCH('Основной лист'!KFN$7,'РП (ЛК 2.0)'!$E$17:$O$17,0)),0)</f>
        <v>0</v>
      </c>
      <c r="KFO8" s="878">
        <f>IFERROR(INDEX('РП (ЛК 2.0)'!$E$26:$O$26,1,MATCH('Основной лист'!KFO$7,'РП (ЛК 2.0)'!$E$17:$O$17,0)),0)</f>
        <v>0</v>
      </c>
      <c r="KFP8" s="878">
        <f>IFERROR(INDEX('РП (ЛК 2.0)'!$E$26:$O$26,1,MATCH('Основной лист'!KFP$7,'РП (ЛК 2.0)'!$E$17:$O$17,0)),0)</f>
        <v>0</v>
      </c>
      <c r="KFQ8" s="878">
        <f>IFERROR(INDEX('РП (ЛК 2.0)'!$E$26:$O$26,1,MATCH('Основной лист'!KFQ$7,'РП (ЛК 2.0)'!$E$17:$O$17,0)),0)</f>
        <v>0</v>
      </c>
      <c r="KFR8" s="878">
        <f>IFERROR(INDEX('РП (ЛК 2.0)'!$E$26:$O$26,1,MATCH('Основной лист'!KFR$7,'РП (ЛК 2.0)'!$E$17:$O$17,0)),0)</f>
        <v>0</v>
      </c>
      <c r="KFS8" s="878">
        <f>IFERROR(INDEX('РП (ЛК 2.0)'!$E$26:$O$26,1,MATCH('Основной лист'!KFS$7,'РП (ЛК 2.0)'!$E$17:$O$17,0)),0)</f>
        <v>0</v>
      </c>
      <c r="KFT8" s="878">
        <f>IFERROR(INDEX('РП (ЛК 2.0)'!$E$26:$O$26,1,MATCH('Основной лист'!KFT$7,'РП (ЛК 2.0)'!$E$17:$O$17,0)),0)</f>
        <v>0</v>
      </c>
      <c r="KFU8" s="878">
        <f>IFERROR(INDEX('РП (ЛК 2.0)'!$E$26:$O$26,1,MATCH('Основной лист'!KFU$7,'РП (ЛК 2.0)'!$E$17:$O$17,0)),0)</f>
        <v>0</v>
      </c>
      <c r="KFV8" s="878">
        <f>IFERROR(INDEX('РП (ЛК 2.0)'!$E$26:$O$26,1,MATCH('Основной лист'!KFV$7,'РП (ЛК 2.0)'!$E$17:$O$17,0)),0)</f>
        <v>0</v>
      </c>
      <c r="KFW8" s="878">
        <f>IFERROR(INDEX('РП (ЛК 2.0)'!$E$26:$O$26,1,MATCH('Основной лист'!KFW$7,'РП (ЛК 2.0)'!$E$17:$O$17,0)),0)</f>
        <v>0</v>
      </c>
      <c r="KFX8" s="878">
        <f>IFERROR(INDEX('РП (ЛК 2.0)'!$E$26:$O$26,1,MATCH('Основной лист'!KFX$7,'РП (ЛК 2.0)'!$E$17:$O$17,0)),0)</f>
        <v>0</v>
      </c>
      <c r="KFY8" s="878">
        <f>IFERROR(INDEX('РП (ЛК 2.0)'!$E$26:$O$26,1,MATCH('Основной лист'!KFY$7,'РП (ЛК 2.0)'!$E$17:$O$17,0)),0)</f>
        <v>0</v>
      </c>
      <c r="KFZ8" s="878">
        <f>IFERROR(INDEX('РП (ЛК 2.0)'!$E$26:$O$26,1,MATCH('Основной лист'!KFZ$7,'РП (ЛК 2.0)'!$E$17:$O$17,0)),0)</f>
        <v>0</v>
      </c>
      <c r="KGA8" s="878">
        <f>IFERROR(INDEX('РП (ЛК 2.0)'!$E$26:$O$26,1,MATCH('Основной лист'!KGA$7,'РП (ЛК 2.0)'!$E$17:$O$17,0)),0)</f>
        <v>0</v>
      </c>
      <c r="KGB8" s="878">
        <f>IFERROR(INDEX('РП (ЛК 2.0)'!$E$26:$O$26,1,MATCH('Основной лист'!KGB$7,'РП (ЛК 2.0)'!$E$17:$O$17,0)),0)</f>
        <v>0</v>
      </c>
      <c r="KGC8" s="878">
        <f>IFERROR(INDEX('РП (ЛК 2.0)'!$E$26:$O$26,1,MATCH('Основной лист'!KGC$7,'РП (ЛК 2.0)'!$E$17:$O$17,0)),0)</f>
        <v>0</v>
      </c>
      <c r="KGD8" s="878">
        <f>IFERROR(INDEX('РП (ЛК 2.0)'!$E$26:$O$26,1,MATCH('Основной лист'!KGD$7,'РП (ЛК 2.0)'!$E$17:$O$17,0)),0)</f>
        <v>0</v>
      </c>
      <c r="KGE8" s="878">
        <f>IFERROR(INDEX('РП (ЛК 2.0)'!$E$26:$O$26,1,MATCH('Основной лист'!KGE$7,'РП (ЛК 2.0)'!$E$17:$O$17,0)),0)</f>
        <v>0</v>
      </c>
      <c r="KGF8" s="878">
        <f>IFERROR(INDEX('РП (ЛК 2.0)'!$E$26:$O$26,1,MATCH('Основной лист'!KGF$7,'РП (ЛК 2.0)'!$E$17:$O$17,0)),0)</f>
        <v>0</v>
      </c>
      <c r="KGG8" s="878">
        <f>IFERROR(INDEX('РП (ЛК 2.0)'!$E$26:$O$26,1,MATCH('Основной лист'!KGG$7,'РП (ЛК 2.0)'!$E$17:$O$17,0)),0)</f>
        <v>0</v>
      </c>
      <c r="KGH8" s="878">
        <f>IFERROR(INDEX('РП (ЛК 2.0)'!$E$26:$O$26,1,MATCH('Основной лист'!KGH$7,'РП (ЛК 2.0)'!$E$17:$O$17,0)),0)</f>
        <v>0</v>
      </c>
      <c r="KGI8" s="878">
        <f>IFERROR(INDEX('РП (ЛК 2.0)'!$E$26:$O$26,1,MATCH('Основной лист'!KGI$7,'РП (ЛК 2.0)'!$E$17:$O$17,0)),0)</f>
        <v>0</v>
      </c>
      <c r="KGJ8" s="878">
        <f>IFERROR(INDEX('РП (ЛК 2.0)'!$E$26:$O$26,1,MATCH('Основной лист'!KGJ$7,'РП (ЛК 2.0)'!$E$17:$O$17,0)),0)</f>
        <v>0</v>
      </c>
      <c r="KGK8" s="878">
        <f>IFERROR(INDEX('РП (ЛК 2.0)'!$E$26:$O$26,1,MATCH('Основной лист'!KGK$7,'РП (ЛК 2.0)'!$E$17:$O$17,0)),0)</f>
        <v>0</v>
      </c>
      <c r="KGL8" s="878">
        <f>IFERROR(INDEX('РП (ЛК 2.0)'!$E$26:$O$26,1,MATCH('Основной лист'!KGL$7,'РП (ЛК 2.0)'!$E$17:$O$17,0)),0)</f>
        <v>0</v>
      </c>
      <c r="KGM8" s="878">
        <f>IFERROR(INDEX('РП (ЛК 2.0)'!$E$26:$O$26,1,MATCH('Основной лист'!KGM$7,'РП (ЛК 2.0)'!$E$17:$O$17,0)),0)</f>
        <v>0</v>
      </c>
      <c r="KGN8" s="878">
        <f>IFERROR(INDEX('РП (ЛК 2.0)'!$E$26:$O$26,1,MATCH('Основной лист'!KGN$7,'РП (ЛК 2.0)'!$E$17:$O$17,0)),0)</f>
        <v>0</v>
      </c>
      <c r="KGO8" s="878">
        <f>IFERROR(INDEX('РП (ЛК 2.0)'!$E$26:$O$26,1,MATCH('Основной лист'!KGO$7,'РП (ЛК 2.0)'!$E$17:$O$17,0)),0)</f>
        <v>0</v>
      </c>
      <c r="KGP8" s="878">
        <f>IFERROR(INDEX('РП (ЛК 2.0)'!$E$26:$O$26,1,MATCH('Основной лист'!KGP$7,'РП (ЛК 2.0)'!$E$17:$O$17,0)),0)</f>
        <v>0</v>
      </c>
      <c r="KGQ8" s="878">
        <f>IFERROR(INDEX('РП (ЛК 2.0)'!$E$26:$O$26,1,MATCH('Основной лист'!KGQ$7,'РП (ЛК 2.0)'!$E$17:$O$17,0)),0)</f>
        <v>0</v>
      </c>
      <c r="KGR8" s="878">
        <f>IFERROR(INDEX('РП (ЛК 2.0)'!$E$26:$O$26,1,MATCH('Основной лист'!KGR$7,'РП (ЛК 2.0)'!$E$17:$O$17,0)),0)</f>
        <v>0</v>
      </c>
      <c r="KGS8" s="878">
        <f>IFERROR(INDEX('РП (ЛК 2.0)'!$E$26:$O$26,1,MATCH('Основной лист'!KGS$7,'РП (ЛК 2.0)'!$E$17:$O$17,0)),0)</f>
        <v>0</v>
      </c>
      <c r="KGT8" s="878">
        <f>IFERROR(INDEX('РП (ЛК 2.0)'!$E$26:$O$26,1,MATCH('Основной лист'!KGT$7,'РП (ЛК 2.0)'!$E$17:$O$17,0)),0)</f>
        <v>0</v>
      </c>
      <c r="KGU8" s="878">
        <f>IFERROR(INDEX('РП (ЛК 2.0)'!$E$26:$O$26,1,MATCH('Основной лист'!KGU$7,'РП (ЛК 2.0)'!$E$17:$O$17,0)),0)</f>
        <v>0</v>
      </c>
      <c r="KGV8" s="878">
        <f>IFERROR(INDEX('РП (ЛК 2.0)'!$E$26:$O$26,1,MATCH('Основной лист'!KGV$7,'РП (ЛК 2.0)'!$E$17:$O$17,0)),0)</f>
        <v>0</v>
      </c>
      <c r="KGW8" s="878">
        <f>IFERROR(INDEX('РП (ЛК 2.0)'!$E$26:$O$26,1,MATCH('Основной лист'!KGW$7,'РП (ЛК 2.0)'!$E$17:$O$17,0)),0)</f>
        <v>0</v>
      </c>
      <c r="KGX8" s="878">
        <f>IFERROR(INDEX('РП (ЛК 2.0)'!$E$26:$O$26,1,MATCH('Основной лист'!KGX$7,'РП (ЛК 2.0)'!$E$17:$O$17,0)),0)</f>
        <v>0</v>
      </c>
      <c r="KGY8" s="878">
        <f>IFERROR(INDEX('РП (ЛК 2.0)'!$E$26:$O$26,1,MATCH('Основной лист'!KGY$7,'РП (ЛК 2.0)'!$E$17:$O$17,0)),0)</f>
        <v>0</v>
      </c>
      <c r="KGZ8" s="878">
        <f>IFERROR(INDEX('РП (ЛК 2.0)'!$E$26:$O$26,1,MATCH('Основной лист'!KGZ$7,'РП (ЛК 2.0)'!$E$17:$O$17,0)),0)</f>
        <v>0</v>
      </c>
      <c r="KHA8" s="878">
        <f>IFERROR(INDEX('РП (ЛК 2.0)'!$E$26:$O$26,1,MATCH('Основной лист'!KHA$7,'РП (ЛК 2.0)'!$E$17:$O$17,0)),0)</f>
        <v>0</v>
      </c>
      <c r="KHB8" s="878">
        <f>IFERROR(INDEX('РП (ЛК 2.0)'!$E$26:$O$26,1,MATCH('Основной лист'!KHB$7,'РП (ЛК 2.0)'!$E$17:$O$17,0)),0)</f>
        <v>0</v>
      </c>
      <c r="KHC8" s="878">
        <f>IFERROR(INDEX('РП (ЛК 2.0)'!$E$26:$O$26,1,MATCH('Основной лист'!KHC$7,'РП (ЛК 2.0)'!$E$17:$O$17,0)),0)</f>
        <v>0</v>
      </c>
      <c r="KHD8" s="878">
        <f>IFERROR(INDEX('РП (ЛК 2.0)'!$E$26:$O$26,1,MATCH('Основной лист'!KHD$7,'РП (ЛК 2.0)'!$E$17:$O$17,0)),0)</f>
        <v>0</v>
      </c>
      <c r="KHE8" s="878">
        <f>IFERROR(INDEX('РП (ЛК 2.0)'!$E$26:$O$26,1,MATCH('Основной лист'!KHE$7,'РП (ЛК 2.0)'!$E$17:$O$17,0)),0)</f>
        <v>0</v>
      </c>
      <c r="KHF8" s="878">
        <f>IFERROR(INDEX('РП (ЛК 2.0)'!$E$26:$O$26,1,MATCH('Основной лист'!KHF$7,'РП (ЛК 2.0)'!$E$17:$O$17,0)),0)</f>
        <v>0</v>
      </c>
      <c r="KHG8" s="878">
        <f>IFERROR(INDEX('РП (ЛК 2.0)'!$E$26:$O$26,1,MATCH('Основной лист'!KHG$7,'РП (ЛК 2.0)'!$E$17:$O$17,0)),0)</f>
        <v>0</v>
      </c>
      <c r="KHH8" s="878">
        <f>IFERROR(INDEX('РП (ЛК 2.0)'!$E$26:$O$26,1,MATCH('Основной лист'!KHH$7,'РП (ЛК 2.0)'!$E$17:$O$17,0)),0)</f>
        <v>0</v>
      </c>
      <c r="KHI8" s="878">
        <f>IFERROR(INDEX('РП (ЛК 2.0)'!$E$26:$O$26,1,MATCH('Основной лист'!KHI$7,'РП (ЛК 2.0)'!$E$17:$O$17,0)),0)</f>
        <v>0</v>
      </c>
      <c r="KHJ8" s="878">
        <f>IFERROR(INDEX('РП (ЛК 2.0)'!$E$26:$O$26,1,MATCH('Основной лист'!KHJ$7,'РП (ЛК 2.0)'!$E$17:$O$17,0)),0)</f>
        <v>0</v>
      </c>
      <c r="KHK8" s="878">
        <f>IFERROR(INDEX('РП (ЛК 2.0)'!$E$26:$O$26,1,MATCH('Основной лист'!KHK$7,'РП (ЛК 2.0)'!$E$17:$O$17,0)),0)</f>
        <v>0</v>
      </c>
      <c r="KHL8" s="878">
        <f>IFERROR(INDEX('РП (ЛК 2.0)'!$E$26:$O$26,1,MATCH('Основной лист'!KHL$7,'РП (ЛК 2.0)'!$E$17:$O$17,0)),0)</f>
        <v>0</v>
      </c>
      <c r="KHM8" s="878">
        <f>IFERROR(INDEX('РП (ЛК 2.0)'!$E$26:$O$26,1,MATCH('Основной лист'!KHM$7,'РП (ЛК 2.0)'!$E$17:$O$17,0)),0)</f>
        <v>0</v>
      </c>
      <c r="KHN8" s="878">
        <f>IFERROR(INDEX('РП (ЛК 2.0)'!$E$26:$O$26,1,MATCH('Основной лист'!KHN$7,'РП (ЛК 2.0)'!$E$17:$O$17,0)),0)</f>
        <v>0</v>
      </c>
      <c r="KHO8" s="878">
        <f>IFERROR(INDEX('РП (ЛК 2.0)'!$E$26:$O$26,1,MATCH('Основной лист'!KHO$7,'РП (ЛК 2.0)'!$E$17:$O$17,0)),0)</f>
        <v>0</v>
      </c>
      <c r="KHP8" s="878">
        <f>IFERROR(INDEX('РП (ЛК 2.0)'!$E$26:$O$26,1,MATCH('Основной лист'!KHP$7,'РП (ЛК 2.0)'!$E$17:$O$17,0)),0)</f>
        <v>0</v>
      </c>
      <c r="KHQ8" s="878">
        <f>IFERROR(INDEX('РП (ЛК 2.0)'!$E$26:$O$26,1,MATCH('Основной лист'!KHQ$7,'РП (ЛК 2.0)'!$E$17:$O$17,0)),0)</f>
        <v>0</v>
      </c>
      <c r="KHR8" s="878">
        <f>IFERROR(INDEX('РП (ЛК 2.0)'!$E$26:$O$26,1,MATCH('Основной лист'!KHR$7,'РП (ЛК 2.0)'!$E$17:$O$17,0)),0)</f>
        <v>0</v>
      </c>
      <c r="KHS8" s="878">
        <f>IFERROR(INDEX('РП (ЛК 2.0)'!$E$26:$O$26,1,MATCH('Основной лист'!KHS$7,'РП (ЛК 2.0)'!$E$17:$O$17,0)),0)</f>
        <v>0</v>
      </c>
      <c r="KHT8" s="878">
        <f>IFERROR(INDEX('РП (ЛК 2.0)'!$E$26:$O$26,1,MATCH('Основной лист'!KHT$7,'РП (ЛК 2.0)'!$E$17:$O$17,0)),0)</f>
        <v>0</v>
      </c>
      <c r="KHU8" s="878">
        <f>IFERROR(INDEX('РП (ЛК 2.0)'!$E$26:$O$26,1,MATCH('Основной лист'!KHU$7,'РП (ЛК 2.0)'!$E$17:$O$17,0)),0)</f>
        <v>0</v>
      </c>
      <c r="KHV8" s="878">
        <f>IFERROR(INDEX('РП (ЛК 2.0)'!$E$26:$O$26,1,MATCH('Основной лист'!KHV$7,'РП (ЛК 2.0)'!$E$17:$O$17,0)),0)</f>
        <v>0</v>
      </c>
      <c r="KHW8" s="878">
        <f>IFERROR(INDEX('РП (ЛК 2.0)'!$E$26:$O$26,1,MATCH('Основной лист'!KHW$7,'РП (ЛК 2.0)'!$E$17:$O$17,0)),0)</f>
        <v>0</v>
      </c>
      <c r="KHX8" s="878">
        <f>IFERROR(INDEX('РП (ЛК 2.0)'!$E$26:$O$26,1,MATCH('Основной лист'!KHX$7,'РП (ЛК 2.0)'!$E$17:$O$17,0)),0)</f>
        <v>0</v>
      </c>
      <c r="KHY8" s="878">
        <f>IFERROR(INDEX('РП (ЛК 2.0)'!$E$26:$O$26,1,MATCH('Основной лист'!KHY$7,'РП (ЛК 2.0)'!$E$17:$O$17,0)),0)</f>
        <v>0</v>
      </c>
      <c r="KHZ8" s="878">
        <f>IFERROR(INDEX('РП (ЛК 2.0)'!$E$26:$O$26,1,MATCH('Основной лист'!KHZ$7,'РП (ЛК 2.0)'!$E$17:$O$17,0)),0)</f>
        <v>0</v>
      </c>
      <c r="KIA8" s="878">
        <f>IFERROR(INDEX('РП (ЛК 2.0)'!$E$26:$O$26,1,MATCH('Основной лист'!KIA$7,'РП (ЛК 2.0)'!$E$17:$O$17,0)),0)</f>
        <v>0</v>
      </c>
      <c r="KIB8" s="878">
        <f>IFERROR(INDEX('РП (ЛК 2.0)'!$E$26:$O$26,1,MATCH('Основной лист'!KIB$7,'РП (ЛК 2.0)'!$E$17:$O$17,0)),0)</f>
        <v>0</v>
      </c>
      <c r="KIC8" s="878">
        <f>IFERROR(INDEX('РП (ЛК 2.0)'!$E$26:$O$26,1,MATCH('Основной лист'!KIC$7,'РП (ЛК 2.0)'!$E$17:$O$17,0)),0)</f>
        <v>0</v>
      </c>
      <c r="KID8" s="878">
        <f>IFERROR(INDEX('РП (ЛК 2.0)'!$E$26:$O$26,1,MATCH('Основной лист'!KID$7,'РП (ЛК 2.0)'!$E$17:$O$17,0)),0)</f>
        <v>0</v>
      </c>
      <c r="KIE8" s="878">
        <f>IFERROR(INDEX('РП (ЛК 2.0)'!$E$26:$O$26,1,MATCH('Основной лист'!KIE$7,'РП (ЛК 2.0)'!$E$17:$O$17,0)),0)</f>
        <v>0</v>
      </c>
      <c r="KIF8" s="878">
        <f>IFERROR(INDEX('РП (ЛК 2.0)'!$E$26:$O$26,1,MATCH('Основной лист'!KIF$7,'РП (ЛК 2.0)'!$E$17:$O$17,0)),0)</f>
        <v>0</v>
      </c>
      <c r="KIG8" s="878">
        <f>IFERROR(INDEX('РП (ЛК 2.0)'!$E$26:$O$26,1,MATCH('Основной лист'!KIG$7,'РП (ЛК 2.0)'!$E$17:$O$17,0)),0)</f>
        <v>0</v>
      </c>
      <c r="KIH8" s="878">
        <f>IFERROR(INDEX('РП (ЛК 2.0)'!$E$26:$O$26,1,MATCH('Основной лист'!KIH$7,'РП (ЛК 2.0)'!$E$17:$O$17,0)),0)</f>
        <v>0</v>
      </c>
      <c r="KII8" s="878">
        <f>IFERROR(INDEX('РП (ЛК 2.0)'!$E$26:$O$26,1,MATCH('Основной лист'!KII$7,'РП (ЛК 2.0)'!$E$17:$O$17,0)),0)</f>
        <v>0</v>
      </c>
      <c r="KIJ8" s="878">
        <f>IFERROR(INDEX('РП (ЛК 2.0)'!$E$26:$O$26,1,MATCH('Основной лист'!KIJ$7,'РП (ЛК 2.0)'!$E$17:$O$17,0)),0)</f>
        <v>0</v>
      </c>
      <c r="KIK8" s="878">
        <f>IFERROR(INDEX('РП (ЛК 2.0)'!$E$26:$O$26,1,MATCH('Основной лист'!KIK$7,'РП (ЛК 2.0)'!$E$17:$O$17,0)),0)</f>
        <v>0</v>
      </c>
      <c r="KIL8" s="878">
        <f>IFERROR(INDEX('РП (ЛК 2.0)'!$E$26:$O$26,1,MATCH('Основной лист'!KIL$7,'РП (ЛК 2.0)'!$E$17:$O$17,0)),0)</f>
        <v>0</v>
      </c>
      <c r="KIM8" s="878">
        <f>IFERROR(INDEX('РП (ЛК 2.0)'!$E$26:$O$26,1,MATCH('Основной лист'!KIM$7,'РП (ЛК 2.0)'!$E$17:$O$17,0)),0)</f>
        <v>0</v>
      </c>
      <c r="KIN8" s="878">
        <f>IFERROR(INDEX('РП (ЛК 2.0)'!$E$26:$O$26,1,MATCH('Основной лист'!KIN$7,'РП (ЛК 2.0)'!$E$17:$O$17,0)),0)</f>
        <v>0</v>
      </c>
      <c r="KIO8" s="878">
        <f>IFERROR(INDEX('РП (ЛК 2.0)'!$E$26:$O$26,1,MATCH('Основной лист'!KIO$7,'РП (ЛК 2.0)'!$E$17:$O$17,0)),0)</f>
        <v>0</v>
      </c>
      <c r="KIP8" s="878">
        <f>IFERROR(INDEX('РП (ЛК 2.0)'!$E$26:$O$26,1,MATCH('Основной лист'!KIP$7,'РП (ЛК 2.0)'!$E$17:$O$17,0)),0)</f>
        <v>0</v>
      </c>
      <c r="KIQ8" s="878">
        <f>IFERROR(INDEX('РП (ЛК 2.0)'!$E$26:$O$26,1,MATCH('Основной лист'!KIQ$7,'РП (ЛК 2.0)'!$E$17:$O$17,0)),0)</f>
        <v>0</v>
      </c>
      <c r="KIR8" s="878">
        <f>IFERROR(INDEX('РП (ЛК 2.0)'!$E$26:$O$26,1,MATCH('Основной лист'!KIR$7,'РП (ЛК 2.0)'!$E$17:$O$17,0)),0)</f>
        <v>0</v>
      </c>
      <c r="KIS8" s="878">
        <f>IFERROR(INDEX('РП (ЛК 2.0)'!$E$26:$O$26,1,MATCH('Основной лист'!KIS$7,'РП (ЛК 2.0)'!$E$17:$O$17,0)),0)</f>
        <v>0</v>
      </c>
      <c r="KIT8" s="878">
        <f>IFERROR(INDEX('РП (ЛК 2.0)'!$E$26:$O$26,1,MATCH('Основной лист'!KIT$7,'РП (ЛК 2.0)'!$E$17:$O$17,0)),0)</f>
        <v>0</v>
      </c>
      <c r="KIU8" s="878">
        <f>IFERROR(INDEX('РП (ЛК 2.0)'!$E$26:$O$26,1,MATCH('Основной лист'!KIU$7,'РП (ЛК 2.0)'!$E$17:$O$17,0)),0)</f>
        <v>0</v>
      </c>
      <c r="KIV8" s="878">
        <f>IFERROR(INDEX('РП (ЛК 2.0)'!$E$26:$O$26,1,MATCH('Основной лист'!KIV$7,'РП (ЛК 2.0)'!$E$17:$O$17,0)),0)</f>
        <v>0</v>
      </c>
      <c r="KIW8" s="878">
        <f>IFERROR(INDEX('РП (ЛК 2.0)'!$E$26:$O$26,1,MATCH('Основной лист'!KIW$7,'РП (ЛК 2.0)'!$E$17:$O$17,0)),0)</f>
        <v>0</v>
      </c>
      <c r="KIX8" s="878">
        <f>IFERROR(INDEX('РП (ЛК 2.0)'!$E$26:$O$26,1,MATCH('Основной лист'!KIX$7,'РП (ЛК 2.0)'!$E$17:$O$17,0)),0)</f>
        <v>0</v>
      </c>
      <c r="KIY8" s="878">
        <f>IFERROR(INDEX('РП (ЛК 2.0)'!$E$26:$O$26,1,MATCH('Основной лист'!KIY$7,'РП (ЛК 2.0)'!$E$17:$O$17,0)),0)</f>
        <v>0</v>
      </c>
      <c r="KIZ8" s="878">
        <f>IFERROR(INDEX('РП (ЛК 2.0)'!$E$26:$O$26,1,MATCH('Основной лист'!KIZ$7,'РП (ЛК 2.0)'!$E$17:$O$17,0)),0)</f>
        <v>0</v>
      </c>
      <c r="KJA8" s="878">
        <f>IFERROR(INDEX('РП (ЛК 2.0)'!$E$26:$O$26,1,MATCH('Основной лист'!KJA$7,'РП (ЛК 2.0)'!$E$17:$O$17,0)),0)</f>
        <v>0</v>
      </c>
      <c r="KJB8" s="878">
        <f>IFERROR(INDEX('РП (ЛК 2.0)'!$E$26:$O$26,1,MATCH('Основной лист'!KJB$7,'РП (ЛК 2.0)'!$E$17:$O$17,0)),0)</f>
        <v>0</v>
      </c>
      <c r="KJC8" s="878">
        <f>IFERROR(INDEX('РП (ЛК 2.0)'!$E$26:$O$26,1,MATCH('Основной лист'!KJC$7,'РП (ЛК 2.0)'!$E$17:$O$17,0)),0)</f>
        <v>0</v>
      </c>
      <c r="KJD8" s="878">
        <f>IFERROR(INDEX('РП (ЛК 2.0)'!$E$26:$O$26,1,MATCH('Основной лист'!KJD$7,'РП (ЛК 2.0)'!$E$17:$O$17,0)),0)</f>
        <v>0</v>
      </c>
      <c r="KJE8" s="878">
        <f>IFERROR(INDEX('РП (ЛК 2.0)'!$E$26:$O$26,1,MATCH('Основной лист'!KJE$7,'РП (ЛК 2.0)'!$E$17:$O$17,0)),0)</f>
        <v>0</v>
      </c>
      <c r="KJF8" s="878">
        <f>IFERROR(INDEX('РП (ЛК 2.0)'!$E$26:$O$26,1,MATCH('Основной лист'!KJF$7,'РП (ЛК 2.0)'!$E$17:$O$17,0)),0)</f>
        <v>0</v>
      </c>
      <c r="KJG8" s="878">
        <f>IFERROR(INDEX('РП (ЛК 2.0)'!$E$26:$O$26,1,MATCH('Основной лист'!KJG$7,'РП (ЛК 2.0)'!$E$17:$O$17,0)),0)</f>
        <v>0</v>
      </c>
      <c r="KJH8" s="878">
        <f>IFERROR(INDEX('РП (ЛК 2.0)'!$E$26:$O$26,1,MATCH('Основной лист'!KJH$7,'РП (ЛК 2.0)'!$E$17:$O$17,0)),0)</f>
        <v>0</v>
      </c>
      <c r="KJI8" s="878">
        <f>IFERROR(INDEX('РП (ЛК 2.0)'!$E$26:$O$26,1,MATCH('Основной лист'!KJI$7,'РП (ЛК 2.0)'!$E$17:$O$17,0)),0)</f>
        <v>0</v>
      </c>
      <c r="KJJ8" s="878">
        <f>IFERROR(INDEX('РП (ЛК 2.0)'!$E$26:$O$26,1,MATCH('Основной лист'!KJJ$7,'РП (ЛК 2.0)'!$E$17:$O$17,0)),0)</f>
        <v>0</v>
      </c>
      <c r="KJK8" s="878">
        <f>IFERROR(INDEX('РП (ЛК 2.0)'!$E$26:$O$26,1,MATCH('Основной лист'!KJK$7,'РП (ЛК 2.0)'!$E$17:$O$17,0)),0)</f>
        <v>0</v>
      </c>
      <c r="KJL8" s="878">
        <f>IFERROR(INDEX('РП (ЛК 2.0)'!$E$26:$O$26,1,MATCH('Основной лист'!KJL$7,'РП (ЛК 2.0)'!$E$17:$O$17,0)),0)</f>
        <v>0</v>
      </c>
      <c r="KJM8" s="878">
        <f>IFERROR(INDEX('РП (ЛК 2.0)'!$E$26:$O$26,1,MATCH('Основной лист'!KJM$7,'РП (ЛК 2.0)'!$E$17:$O$17,0)),0)</f>
        <v>0</v>
      </c>
      <c r="KJN8" s="878">
        <f>IFERROR(INDEX('РП (ЛК 2.0)'!$E$26:$O$26,1,MATCH('Основной лист'!KJN$7,'РП (ЛК 2.0)'!$E$17:$O$17,0)),0)</f>
        <v>0</v>
      </c>
      <c r="KJO8" s="878">
        <f>IFERROR(INDEX('РП (ЛК 2.0)'!$E$26:$O$26,1,MATCH('Основной лист'!KJO$7,'РП (ЛК 2.0)'!$E$17:$O$17,0)),0)</f>
        <v>0</v>
      </c>
      <c r="KJP8" s="878">
        <f>IFERROR(INDEX('РП (ЛК 2.0)'!$E$26:$O$26,1,MATCH('Основной лист'!KJP$7,'РП (ЛК 2.0)'!$E$17:$O$17,0)),0)</f>
        <v>0</v>
      </c>
      <c r="KJQ8" s="878">
        <f>IFERROR(INDEX('РП (ЛК 2.0)'!$E$26:$O$26,1,MATCH('Основной лист'!KJQ$7,'РП (ЛК 2.0)'!$E$17:$O$17,0)),0)</f>
        <v>0</v>
      </c>
      <c r="KJR8" s="878">
        <f>IFERROR(INDEX('РП (ЛК 2.0)'!$E$26:$O$26,1,MATCH('Основной лист'!KJR$7,'РП (ЛК 2.0)'!$E$17:$O$17,0)),0)</f>
        <v>0</v>
      </c>
      <c r="KJS8" s="878">
        <f>IFERROR(INDEX('РП (ЛК 2.0)'!$E$26:$O$26,1,MATCH('Основной лист'!KJS$7,'РП (ЛК 2.0)'!$E$17:$O$17,0)),0)</f>
        <v>0</v>
      </c>
      <c r="KJT8" s="878">
        <f>IFERROR(INDEX('РП (ЛК 2.0)'!$E$26:$O$26,1,MATCH('Основной лист'!KJT$7,'РП (ЛК 2.0)'!$E$17:$O$17,0)),0)</f>
        <v>0</v>
      </c>
      <c r="KJU8" s="878">
        <f>IFERROR(INDEX('РП (ЛК 2.0)'!$E$26:$O$26,1,MATCH('Основной лист'!KJU$7,'РП (ЛК 2.0)'!$E$17:$O$17,0)),0)</f>
        <v>0</v>
      </c>
      <c r="KJV8" s="878">
        <f>IFERROR(INDEX('РП (ЛК 2.0)'!$E$26:$O$26,1,MATCH('Основной лист'!KJV$7,'РП (ЛК 2.0)'!$E$17:$O$17,0)),0)</f>
        <v>0</v>
      </c>
      <c r="KJW8" s="878">
        <f>IFERROR(INDEX('РП (ЛК 2.0)'!$E$26:$O$26,1,MATCH('Основной лист'!KJW$7,'РП (ЛК 2.0)'!$E$17:$O$17,0)),0)</f>
        <v>0</v>
      </c>
      <c r="KJX8" s="878">
        <f>IFERROR(INDEX('РП (ЛК 2.0)'!$E$26:$O$26,1,MATCH('Основной лист'!KJX$7,'РП (ЛК 2.0)'!$E$17:$O$17,0)),0)</f>
        <v>0</v>
      </c>
      <c r="KJY8" s="878">
        <f>IFERROR(INDEX('РП (ЛК 2.0)'!$E$26:$O$26,1,MATCH('Основной лист'!KJY$7,'РП (ЛК 2.0)'!$E$17:$O$17,0)),0)</f>
        <v>0</v>
      </c>
      <c r="KJZ8" s="878">
        <f>IFERROR(INDEX('РП (ЛК 2.0)'!$E$26:$O$26,1,MATCH('Основной лист'!KJZ$7,'РП (ЛК 2.0)'!$E$17:$O$17,0)),0)</f>
        <v>0</v>
      </c>
      <c r="KKA8" s="878">
        <f>IFERROR(INDEX('РП (ЛК 2.0)'!$E$26:$O$26,1,MATCH('Основной лист'!KKA$7,'РП (ЛК 2.0)'!$E$17:$O$17,0)),0)</f>
        <v>0</v>
      </c>
      <c r="KKB8" s="878">
        <f>IFERROR(INDEX('РП (ЛК 2.0)'!$E$26:$O$26,1,MATCH('Основной лист'!KKB$7,'РП (ЛК 2.0)'!$E$17:$O$17,0)),0)</f>
        <v>0</v>
      </c>
      <c r="KKC8" s="878">
        <f>IFERROR(INDEX('РП (ЛК 2.0)'!$E$26:$O$26,1,MATCH('Основной лист'!KKC$7,'РП (ЛК 2.0)'!$E$17:$O$17,0)),0)</f>
        <v>0</v>
      </c>
      <c r="KKD8" s="878">
        <f>IFERROR(INDEX('РП (ЛК 2.0)'!$E$26:$O$26,1,MATCH('Основной лист'!KKD$7,'РП (ЛК 2.0)'!$E$17:$O$17,0)),0)</f>
        <v>0</v>
      </c>
      <c r="KKE8" s="878">
        <f>IFERROR(INDEX('РП (ЛК 2.0)'!$E$26:$O$26,1,MATCH('Основной лист'!KKE$7,'РП (ЛК 2.0)'!$E$17:$O$17,0)),0)</f>
        <v>0</v>
      </c>
      <c r="KKF8" s="878">
        <f>IFERROR(INDEX('РП (ЛК 2.0)'!$E$26:$O$26,1,MATCH('Основной лист'!KKF$7,'РП (ЛК 2.0)'!$E$17:$O$17,0)),0)</f>
        <v>0</v>
      </c>
      <c r="KKG8" s="878">
        <f>IFERROR(INDEX('РП (ЛК 2.0)'!$E$26:$O$26,1,MATCH('Основной лист'!KKG$7,'РП (ЛК 2.0)'!$E$17:$O$17,0)),0)</f>
        <v>0</v>
      </c>
      <c r="KKH8" s="878">
        <f>IFERROR(INDEX('РП (ЛК 2.0)'!$E$26:$O$26,1,MATCH('Основной лист'!KKH$7,'РП (ЛК 2.0)'!$E$17:$O$17,0)),0)</f>
        <v>0</v>
      </c>
      <c r="KKI8" s="878">
        <f>IFERROR(INDEX('РП (ЛК 2.0)'!$E$26:$O$26,1,MATCH('Основной лист'!KKI$7,'РП (ЛК 2.0)'!$E$17:$O$17,0)),0)</f>
        <v>0</v>
      </c>
      <c r="KKJ8" s="878">
        <f>IFERROR(INDEX('РП (ЛК 2.0)'!$E$26:$O$26,1,MATCH('Основной лист'!KKJ$7,'РП (ЛК 2.0)'!$E$17:$O$17,0)),0)</f>
        <v>0</v>
      </c>
      <c r="KKK8" s="878">
        <f>IFERROR(INDEX('РП (ЛК 2.0)'!$E$26:$O$26,1,MATCH('Основной лист'!KKK$7,'РП (ЛК 2.0)'!$E$17:$O$17,0)),0)</f>
        <v>0</v>
      </c>
      <c r="KKL8" s="878">
        <f>IFERROR(INDEX('РП (ЛК 2.0)'!$E$26:$O$26,1,MATCH('Основной лист'!KKL$7,'РП (ЛК 2.0)'!$E$17:$O$17,0)),0)</f>
        <v>0</v>
      </c>
      <c r="KKM8" s="878">
        <f>IFERROR(INDEX('РП (ЛК 2.0)'!$E$26:$O$26,1,MATCH('Основной лист'!KKM$7,'РП (ЛК 2.0)'!$E$17:$O$17,0)),0)</f>
        <v>0</v>
      </c>
      <c r="KKN8" s="878">
        <f>IFERROR(INDEX('РП (ЛК 2.0)'!$E$26:$O$26,1,MATCH('Основной лист'!KKN$7,'РП (ЛК 2.0)'!$E$17:$O$17,0)),0)</f>
        <v>0</v>
      </c>
      <c r="KKO8" s="878">
        <f>IFERROR(INDEX('РП (ЛК 2.0)'!$E$26:$O$26,1,MATCH('Основной лист'!KKO$7,'РП (ЛК 2.0)'!$E$17:$O$17,0)),0)</f>
        <v>0</v>
      </c>
      <c r="KKP8" s="878">
        <f>IFERROR(INDEX('РП (ЛК 2.0)'!$E$26:$O$26,1,MATCH('Основной лист'!KKP$7,'РП (ЛК 2.0)'!$E$17:$O$17,0)),0)</f>
        <v>0</v>
      </c>
      <c r="KKQ8" s="878">
        <f>IFERROR(INDEX('РП (ЛК 2.0)'!$E$26:$O$26,1,MATCH('Основной лист'!KKQ$7,'РП (ЛК 2.0)'!$E$17:$O$17,0)),0)</f>
        <v>0</v>
      </c>
      <c r="KKR8" s="878">
        <f>IFERROR(INDEX('РП (ЛК 2.0)'!$E$26:$O$26,1,MATCH('Основной лист'!KKR$7,'РП (ЛК 2.0)'!$E$17:$O$17,0)),0)</f>
        <v>0</v>
      </c>
      <c r="KKS8" s="878">
        <f>IFERROR(INDEX('РП (ЛК 2.0)'!$E$26:$O$26,1,MATCH('Основной лист'!KKS$7,'РП (ЛК 2.0)'!$E$17:$O$17,0)),0)</f>
        <v>0</v>
      </c>
      <c r="KKT8" s="878">
        <f>IFERROR(INDEX('РП (ЛК 2.0)'!$E$26:$O$26,1,MATCH('Основной лист'!KKT$7,'РП (ЛК 2.0)'!$E$17:$O$17,0)),0)</f>
        <v>0</v>
      </c>
      <c r="KKU8" s="878">
        <f>IFERROR(INDEX('РП (ЛК 2.0)'!$E$26:$O$26,1,MATCH('Основной лист'!KKU$7,'РП (ЛК 2.0)'!$E$17:$O$17,0)),0)</f>
        <v>0</v>
      </c>
      <c r="KKV8" s="878">
        <f>IFERROR(INDEX('РП (ЛК 2.0)'!$E$26:$O$26,1,MATCH('Основной лист'!KKV$7,'РП (ЛК 2.0)'!$E$17:$O$17,0)),0)</f>
        <v>0</v>
      </c>
      <c r="KKW8" s="878">
        <f>IFERROR(INDEX('РП (ЛК 2.0)'!$E$26:$O$26,1,MATCH('Основной лист'!KKW$7,'РП (ЛК 2.0)'!$E$17:$O$17,0)),0)</f>
        <v>0</v>
      </c>
      <c r="KKX8" s="878">
        <f>IFERROR(INDEX('РП (ЛК 2.0)'!$E$26:$O$26,1,MATCH('Основной лист'!KKX$7,'РП (ЛК 2.0)'!$E$17:$O$17,0)),0)</f>
        <v>0</v>
      </c>
      <c r="KKY8" s="878">
        <f>IFERROR(INDEX('РП (ЛК 2.0)'!$E$26:$O$26,1,MATCH('Основной лист'!KKY$7,'РП (ЛК 2.0)'!$E$17:$O$17,0)),0)</f>
        <v>0</v>
      </c>
      <c r="KKZ8" s="878">
        <f>IFERROR(INDEX('РП (ЛК 2.0)'!$E$26:$O$26,1,MATCH('Основной лист'!KKZ$7,'РП (ЛК 2.0)'!$E$17:$O$17,0)),0)</f>
        <v>0</v>
      </c>
      <c r="KLA8" s="878">
        <f>IFERROR(INDEX('РП (ЛК 2.0)'!$E$26:$O$26,1,MATCH('Основной лист'!KLA$7,'РП (ЛК 2.0)'!$E$17:$O$17,0)),0)</f>
        <v>0</v>
      </c>
      <c r="KLB8" s="878">
        <f>IFERROR(INDEX('РП (ЛК 2.0)'!$E$26:$O$26,1,MATCH('Основной лист'!KLB$7,'РП (ЛК 2.0)'!$E$17:$O$17,0)),0)</f>
        <v>0</v>
      </c>
      <c r="KLC8" s="878">
        <f>IFERROR(INDEX('РП (ЛК 2.0)'!$E$26:$O$26,1,MATCH('Основной лист'!KLC$7,'РП (ЛК 2.0)'!$E$17:$O$17,0)),0)</f>
        <v>0</v>
      </c>
      <c r="KLD8" s="878">
        <f>IFERROR(INDEX('РП (ЛК 2.0)'!$E$26:$O$26,1,MATCH('Основной лист'!KLD$7,'РП (ЛК 2.0)'!$E$17:$O$17,0)),0)</f>
        <v>0</v>
      </c>
      <c r="KLE8" s="878">
        <f>IFERROR(INDEX('РП (ЛК 2.0)'!$E$26:$O$26,1,MATCH('Основной лист'!KLE$7,'РП (ЛК 2.0)'!$E$17:$O$17,0)),0)</f>
        <v>0</v>
      </c>
      <c r="KLF8" s="878">
        <f>IFERROR(INDEX('РП (ЛК 2.0)'!$E$26:$O$26,1,MATCH('Основной лист'!KLF$7,'РП (ЛК 2.0)'!$E$17:$O$17,0)),0)</f>
        <v>0</v>
      </c>
      <c r="KLG8" s="878">
        <f>IFERROR(INDEX('РП (ЛК 2.0)'!$E$26:$O$26,1,MATCH('Основной лист'!KLG$7,'РП (ЛК 2.0)'!$E$17:$O$17,0)),0)</f>
        <v>0</v>
      </c>
      <c r="KLH8" s="878">
        <f>IFERROR(INDEX('РП (ЛК 2.0)'!$E$26:$O$26,1,MATCH('Основной лист'!KLH$7,'РП (ЛК 2.0)'!$E$17:$O$17,0)),0)</f>
        <v>0</v>
      </c>
      <c r="KLI8" s="878">
        <f>IFERROR(INDEX('РП (ЛК 2.0)'!$E$26:$O$26,1,MATCH('Основной лист'!KLI$7,'РП (ЛК 2.0)'!$E$17:$O$17,0)),0)</f>
        <v>0</v>
      </c>
      <c r="KLJ8" s="878">
        <f>IFERROR(INDEX('РП (ЛК 2.0)'!$E$26:$O$26,1,MATCH('Основной лист'!KLJ$7,'РП (ЛК 2.0)'!$E$17:$O$17,0)),0)</f>
        <v>0</v>
      </c>
      <c r="KLK8" s="878">
        <f>IFERROR(INDEX('РП (ЛК 2.0)'!$E$26:$O$26,1,MATCH('Основной лист'!KLK$7,'РП (ЛК 2.0)'!$E$17:$O$17,0)),0)</f>
        <v>0</v>
      </c>
      <c r="KLL8" s="878">
        <f>IFERROR(INDEX('РП (ЛК 2.0)'!$E$26:$O$26,1,MATCH('Основной лист'!KLL$7,'РП (ЛК 2.0)'!$E$17:$O$17,0)),0)</f>
        <v>0</v>
      </c>
      <c r="KLM8" s="878">
        <f>IFERROR(INDEX('РП (ЛК 2.0)'!$E$26:$O$26,1,MATCH('Основной лист'!KLM$7,'РП (ЛК 2.0)'!$E$17:$O$17,0)),0)</f>
        <v>0</v>
      </c>
      <c r="KLN8" s="878">
        <f>IFERROR(INDEX('РП (ЛК 2.0)'!$E$26:$O$26,1,MATCH('Основной лист'!KLN$7,'РП (ЛК 2.0)'!$E$17:$O$17,0)),0)</f>
        <v>0</v>
      </c>
      <c r="KLO8" s="878">
        <f>IFERROR(INDEX('РП (ЛК 2.0)'!$E$26:$O$26,1,MATCH('Основной лист'!KLO$7,'РП (ЛК 2.0)'!$E$17:$O$17,0)),0)</f>
        <v>0</v>
      </c>
      <c r="KLP8" s="878">
        <f>IFERROR(INDEX('РП (ЛК 2.0)'!$E$26:$O$26,1,MATCH('Основной лист'!KLP$7,'РП (ЛК 2.0)'!$E$17:$O$17,0)),0)</f>
        <v>0</v>
      </c>
      <c r="KLQ8" s="878">
        <f>IFERROR(INDEX('РП (ЛК 2.0)'!$E$26:$O$26,1,MATCH('Основной лист'!KLQ$7,'РП (ЛК 2.0)'!$E$17:$O$17,0)),0)</f>
        <v>0</v>
      </c>
      <c r="KLR8" s="878">
        <f>IFERROR(INDEX('РП (ЛК 2.0)'!$E$26:$O$26,1,MATCH('Основной лист'!KLR$7,'РП (ЛК 2.0)'!$E$17:$O$17,0)),0)</f>
        <v>0</v>
      </c>
      <c r="KLS8" s="878">
        <f>IFERROR(INDEX('РП (ЛК 2.0)'!$E$26:$O$26,1,MATCH('Основной лист'!KLS$7,'РП (ЛК 2.0)'!$E$17:$O$17,0)),0)</f>
        <v>0</v>
      </c>
      <c r="KLT8" s="878">
        <f>IFERROR(INDEX('РП (ЛК 2.0)'!$E$26:$O$26,1,MATCH('Основной лист'!KLT$7,'РП (ЛК 2.0)'!$E$17:$O$17,0)),0)</f>
        <v>0</v>
      </c>
      <c r="KLU8" s="878">
        <f>IFERROR(INDEX('РП (ЛК 2.0)'!$E$26:$O$26,1,MATCH('Основной лист'!KLU$7,'РП (ЛК 2.0)'!$E$17:$O$17,0)),0)</f>
        <v>0</v>
      </c>
      <c r="KLV8" s="878">
        <f>IFERROR(INDEX('РП (ЛК 2.0)'!$E$26:$O$26,1,MATCH('Основной лист'!KLV$7,'РП (ЛК 2.0)'!$E$17:$O$17,0)),0)</f>
        <v>0</v>
      </c>
      <c r="KLW8" s="878">
        <f>IFERROR(INDEX('РП (ЛК 2.0)'!$E$26:$O$26,1,MATCH('Основной лист'!KLW$7,'РП (ЛК 2.0)'!$E$17:$O$17,0)),0)</f>
        <v>0</v>
      </c>
      <c r="KLX8" s="878">
        <f>IFERROR(INDEX('РП (ЛК 2.0)'!$E$26:$O$26,1,MATCH('Основной лист'!KLX$7,'РП (ЛК 2.0)'!$E$17:$O$17,0)),0)</f>
        <v>0</v>
      </c>
      <c r="KLY8" s="878">
        <f>IFERROR(INDEX('РП (ЛК 2.0)'!$E$26:$O$26,1,MATCH('Основной лист'!KLY$7,'РП (ЛК 2.0)'!$E$17:$O$17,0)),0)</f>
        <v>0</v>
      </c>
      <c r="KLZ8" s="878">
        <f>IFERROR(INDEX('РП (ЛК 2.0)'!$E$26:$O$26,1,MATCH('Основной лист'!KLZ$7,'РП (ЛК 2.0)'!$E$17:$O$17,0)),0)</f>
        <v>0</v>
      </c>
      <c r="KMA8" s="878">
        <f>IFERROR(INDEX('РП (ЛК 2.0)'!$E$26:$O$26,1,MATCH('Основной лист'!KMA$7,'РП (ЛК 2.0)'!$E$17:$O$17,0)),0)</f>
        <v>0</v>
      </c>
      <c r="KMB8" s="878">
        <f>IFERROR(INDEX('РП (ЛК 2.0)'!$E$26:$O$26,1,MATCH('Основной лист'!KMB$7,'РП (ЛК 2.0)'!$E$17:$O$17,0)),0)</f>
        <v>0</v>
      </c>
      <c r="KMC8" s="878">
        <f>IFERROR(INDEX('РП (ЛК 2.0)'!$E$26:$O$26,1,MATCH('Основной лист'!KMC$7,'РП (ЛК 2.0)'!$E$17:$O$17,0)),0)</f>
        <v>0</v>
      </c>
      <c r="KMD8" s="878">
        <f>IFERROR(INDEX('РП (ЛК 2.0)'!$E$26:$O$26,1,MATCH('Основной лист'!KMD$7,'РП (ЛК 2.0)'!$E$17:$O$17,0)),0)</f>
        <v>0</v>
      </c>
      <c r="KME8" s="878">
        <f>IFERROR(INDEX('РП (ЛК 2.0)'!$E$26:$O$26,1,MATCH('Основной лист'!KME$7,'РП (ЛК 2.0)'!$E$17:$O$17,0)),0)</f>
        <v>0</v>
      </c>
      <c r="KMF8" s="878">
        <f>IFERROR(INDEX('РП (ЛК 2.0)'!$E$26:$O$26,1,MATCH('Основной лист'!KMF$7,'РП (ЛК 2.0)'!$E$17:$O$17,0)),0)</f>
        <v>0</v>
      </c>
      <c r="KMG8" s="878">
        <f>IFERROR(INDEX('РП (ЛК 2.0)'!$E$26:$O$26,1,MATCH('Основной лист'!KMG$7,'РП (ЛК 2.0)'!$E$17:$O$17,0)),0)</f>
        <v>0</v>
      </c>
      <c r="KMH8" s="878">
        <f>IFERROR(INDEX('РП (ЛК 2.0)'!$E$26:$O$26,1,MATCH('Основной лист'!KMH$7,'РП (ЛК 2.0)'!$E$17:$O$17,0)),0)</f>
        <v>0</v>
      </c>
      <c r="KMI8" s="878">
        <f>IFERROR(INDEX('РП (ЛК 2.0)'!$E$26:$O$26,1,MATCH('Основной лист'!KMI$7,'РП (ЛК 2.0)'!$E$17:$O$17,0)),0)</f>
        <v>0</v>
      </c>
      <c r="KMJ8" s="878">
        <f>IFERROR(INDEX('РП (ЛК 2.0)'!$E$26:$O$26,1,MATCH('Основной лист'!KMJ$7,'РП (ЛК 2.0)'!$E$17:$O$17,0)),0)</f>
        <v>0</v>
      </c>
      <c r="KMK8" s="878">
        <f>IFERROR(INDEX('РП (ЛК 2.0)'!$E$26:$O$26,1,MATCH('Основной лист'!KMK$7,'РП (ЛК 2.0)'!$E$17:$O$17,0)),0)</f>
        <v>0</v>
      </c>
      <c r="KML8" s="878">
        <f>IFERROR(INDEX('РП (ЛК 2.0)'!$E$26:$O$26,1,MATCH('Основной лист'!KML$7,'РП (ЛК 2.0)'!$E$17:$O$17,0)),0)</f>
        <v>0</v>
      </c>
      <c r="KMM8" s="878">
        <f>IFERROR(INDEX('РП (ЛК 2.0)'!$E$26:$O$26,1,MATCH('Основной лист'!KMM$7,'РП (ЛК 2.0)'!$E$17:$O$17,0)),0)</f>
        <v>0</v>
      </c>
      <c r="KMN8" s="878">
        <f>IFERROR(INDEX('РП (ЛК 2.0)'!$E$26:$O$26,1,MATCH('Основной лист'!KMN$7,'РП (ЛК 2.0)'!$E$17:$O$17,0)),0)</f>
        <v>0</v>
      </c>
      <c r="KMO8" s="878">
        <f>IFERROR(INDEX('РП (ЛК 2.0)'!$E$26:$O$26,1,MATCH('Основной лист'!KMO$7,'РП (ЛК 2.0)'!$E$17:$O$17,0)),0)</f>
        <v>0</v>
      </c>
      <c r="KMP8" s="878">
        <f>IFERROR(INDEX('РП (ЛК 2.0)'!$E$26:$O$26,1,MATCH('Основной лист'!KMP$7,'РП (ЛК 2.0)'!$E$17:$O$17,0)),0)</f>
        <v>0</v>
      </c>
      <c r="KMQ8" s="878">
        <f>IFERROR(INDEX('РП (ЛК 2.0)'!$E$26:$O$26,1,MATCH('Основной лист'!KMQ$7,'РП (ЛК 2.0)'!$E$17:$O$17,0)),0)</f>
        <v>0</v>
      </c>
      <c r="KMR8" s="878">
        <f>IFERROR(INDEX('РП (ЛК 2.0)'!$E$26:$O$26,1,MATCH('Основной лист'!KMR$7,'РП (ЛК 2.0)'!$E$17:$O$17,0)),0)</f>
        <v>0</v>
      </c>
      <c r="KMS8" s="878">
        <f>IFERROR(INDEX('РП (ЛК 2.0)'!$E$26:$O$26,1,MATCH('Основной лист'!KMS$7,'РП (ЛК 2.0)'!$E$17:$O$17,0)),0)</f>
        <v>0</v>
      </c>
      <c r="KMT8" s="878">
        <f>IFERROR(INDEX('РП (ЛК 2.0)'!$E$26:$O$26,1,MATCH('Основной лист'!KMT$7,'РП (ЛК 2.0)'!$E$17:$O$17,0)),0)</f>
        <v>0</v>
      </c>
      <c r="KMU8" s="878">
        <f>IFERROR(INDEX('РП (ЛК 2.0)'!$E$26:$O$26,1,MATCH('Основной лист'!KMU$7,'РП (ЛК 2.0)'!$E$17:$O$17,0)),0)</f>
        <v>0</v>
      </c>
      <c r="KMV8" s="878">
        <f>IFERROR(INDEX('РП (ЛК 2.0)'!$E$26:$O$26,1,MATCH('Основной лист'!KMV$7,'РП (ЛК 2.0)'!$E$17:$O$17,0)),0)</f>
        <v>0</v>
      </c>
      <c r="KMW8" s="878">
        <f>IFERROR(INDEX('РП (ЛК 2.0)'!$E$26:$O$26,1,MATCH('Основной лист'!KMW$7,'РП (ЛК 2.0)'!$E$17:$O$17,0)),0)</f>
        <v>0</v>
      </c>
      <c r="KMX8" s="878">
        <f>IFERROR(INDEX('РП (ЛК 2.0)'!$E$26:$O$26,1,MATCH('Основной лист'!KMX$7,'РП (ЛК 2.0)'!$E$17:$O$17,0)),0)</f>
        <v>0</v>
      </c>
      <c r="KMY8" s="878">
        <f>IFERROR(INDEX('РП (ЛК 2.0)'!$E$26:$O$26,1,MATCH('Основной лист'!KMY$7,'РП (ЛК 2.0)'!$E$17:$O$17,0)),0)</f>
        <v>0</v>
      </c>
      <c r="KMZ8" s="878">
        <f>IFERROR(INDEX('РП (ЛК 2.0)'!$E$26:$O$26,1,MATCH('Основной лист'!KMZ$7,'РП (ЛК 2.0)'!$E$17:$O$17,0)),0)</f>
        <v>0</v>
      </c>
      <c r="KNA8" s="878">
        <f>IFERROR(INDEX('РП (ЛК 2.0)'!$E$26:$O$26,1,MATCH('Основной лист'!KNA$7,'РП (ЛК 2.0)'!$E$17:$O$17,0)),0)</f>
        <v>0</v>
      </c>
      <c r="KNB8" s="878">
        <f>IFERROR(INDEX('РП (ЛК 2.0)'!$E$26:$O$26,1,MATCH('Основной лист'!KNB$7,'РП (ЛК 2.0)'!$E$17:$O$17,0)),0)</f>
        <v>0</v>
      </c>
      <c r="KNC8" s="878">
        <f>IFERROR(INDEX('РП (ЛК 2.0)'!$E$26:$O$26,1,MATCH('Основной лист'!KNC$7,'РП (ЛК 2.0)'!$E$17:$O$17,0)),0)</f>
        <v>0</v>
      </c>
      <c r="KND8" s="878">
        <f>IFERROR(INDEX('РП (ЛК 2.0)'!$E$26:$O$26,1,MATCH('Основной лист'!KND$7,'РП (ЛК 2.0)'!$E$17:$O$17,0)),0)</f>
        <v>0</v>
      </c>
      <c r="KNE8" s="878">
        <f>IFERROR(INDEX('РП (ЛК 2.0)'!$E$26:$O$26,1,MATCH('Основной лист'!KNE$7,'РП (ЛК 2.0)'!$E$17:$O$17,0)),0)</f>
        <v>0</v>
      </c>
      <c r="KNF8" s="878">
        <f>IFERROR(INDEX('РП (ЛК 2.0)'!$E$26:$O$26,1,MATCH('Основной лист'!KNF$7,'РП (ЛК 2.0)'!$E$17:$O$17,0)),0)</f>
        <v>0</v>
      </c>
      <c r="KNG8" s="878">
        <f>IFERROR(INDEX('РП (ЛК 2.0)'!$E$26:$O$26,1,MATCH('Основной лист'!KNG$7,'РП (ЛК 2.0)'!$E$17:$O$17,0)),0)</f>
        <v>0</v>
      </c>
      <c r="KNH8" s="878">
        <f>IFERROR(INDEX('РП (ЛК 2.0)'!$E$26:$O$26,1,MATCH('Основной лист'!KNH$7,'РП (ЛК 2.0)'!$E$17:$O$17,0)),0)</f>
        <v>0</v>
      </c>
      <c r="KNI8" s="878">
        <f>IFERROR(INDEX('РП (ЛК 2.0)'!$E$26:$O$26,1,MATCH('Основной лист'!KNI$7,'РП (ЛК 2.0)'!$E$17:$O$17,0)),0)</f>
        <v>0</v>
      </c>
      <c r="KNJ8" s="878">
        <f>IFERROR(INDEX('РП (ЛК 2.0)'!$E$26:$O$26,1,MATCH('Основной лист'!KNJ$7,'РП (ЛК 2.0)'!$E$17:$O$17,0)),0)</f>
        <v>0</v>
      </c>
      <c r="KNK8" s="878">
        <f>IFERROR(INDEX('РП (ЛК 2.0)'!$E$26:$O$26,1,MATCH('Основной лист'!KNK$7,'РП (ЛК 2.0)'!$E$17:$O$17,0)),0)</f>
        <v>0</v>
      </c>
      <c r="KNL8" s="878">
        <f>IFERROR(INDEX('РП (ЛК 2.0)'!$E$26:$O$26,1,MATCH('Основной лист'!KNL$7,'РП (ЛК 2.0)'!$E$17:$O$17,0)),0)</f>
        <v>0</v>
      </c>
      <c r="KNM8" s="878">
        <f>IFERROR(INDEX('РП (ЛК 2.0)'!$E$26:$O$26,1,MATCH('Основной лист'!KNM$7,'РП (ЛК 2.0)'!$E$17:$O$17,0)),0)</f>
        <v>0</v>
      </c>
      <c r="KNN8" s="878">
        <f>IFERROR(INDEX('РП (ЛК 2.0)'!$E$26:$O$26,1,MATCH('Основной лист'!KNN$7,'РП (ЛК 2.0)'!$E$17:$O$17,0)),0)</f>
        <v>0</v>
      </c>
      <c r="KNO8" s="878">
        <f>IFERROR(INDEX('РП (ЛК 2.0)'!$E$26:$O$26,1,MATCH('Основной лист'!KNO$7,'РП (ЛК 2.0)'!$E$17:$O$17,0)),0)</f>
        <v>0</v>
      </c>
      <c r="KNP8" s="878">
        <f>IFERROR(INDEX('РП (ЛК 2.0)'!$E$26:$O$26,1,MATCH('Основной лист'!KNP$7,'РП (ЛК 2.0)'!$E$17:$O$17,0)),0)</f>
        <v>0</v>
      </c>
      <c r="KNQ8" s="878">
        <f>IFERROR(INDEX('РП (ЛК 2.0)'!$E$26:$O$26,1,MATCH('Основной лист'!KNQ$7,'РП (ЛК 2.0)'!$E$17:$O$17,0)),0)</f>
        <v>0</v>
      </c>
      <c r="KNR8" s="878">
        <f>IFERROR(INDEX('РП (ЛК 2.0)'!$E$26:$O$26,1,MATCH('Основной лист'!KNR$7,'РП (ЛК 2.0)'!$E$17:$O$17,0)),0)</f>
        <v>0</v>
      </c>
      <c r="KNS8" s="878">
        <f>IFERROR(INDEX('РП (ЛК 2.0)'!$E$26:$O$26,1,MATCH('Основной лист'!KNS$7,'РП (ЛК 2.0)'!$E$17:$O$17,0)),0)</f>
        <v>0</v>
      </c>
      <c r="KNT8" s="878">
        <f>IFERROR(INDEX('РП (ЛК 2.0)'!$E$26:$O$26,1,MATCH('Основной лист'!KNT$7,'РП (ЛК 2.0)'!$E$17:$O$17,0)),0)</f>
        <v>0</v>
      </c>
      <c r="KNU8" s="878">
        <f>IFERROR(INDEX('РП (ЛК 2.0)'!$E$26:$O$26,1,MATCH('Основной лист'!KNU$7,'РП (ЛК 2.0)'!$E$17:$O$17,0)),0)</f>
        <v>0</v>
      </c>
      <c r="KNV8" s="878">
        <f>IFERROR(INDEX('РП (ЛК 2.0)'!$E$26:$O$26,1,MATCH('Основной лист'!KNV$7,'РП (ЛК 2.0)'!$E$17:$O$17,0)),0)</f>
        <v>0</v>
      </c>
      <c r="KNW8" s="878">
        <f>IFERROR(INDEX('РП (ЛК 2.0)'!$E$26:$O$26,1,MATCH('Основной лист'!KNW$7,'РП (ЛК 2.0)'!$E$17:$O$17,0)),0)</f>
        <v>0</v>
      </c>
      <c r="KNX8" s="878">
        <f>IFERROR(INDEX('РП (ЛК 2.0)'!$E$26:$O$26,1,MATCH('Основной лист'!KNX$7,'РП (ЛК 2.0)'!$E$17:$O$17,0)),0)</f>
        <v>0</v>
      </c>
      <c r="KNY8" s="878">
        <f>IFERROR(INDEX('РП (ЛК 2.0)'!$E$26:$O$26,1,MATCH('Основной лист'!KNY$7,'РП (ЛК 2.0)'!$E$17:$O$17,0)),0)</f>
        <v>0</v>
      </c>
      <c r="KNZ8" s="878">
        <f>IFERROR(INDEX('РП (ЛК 2.0)'!$E$26:$O$26,1,MATCH('Основной лист'!KNZ$7,'РП (ЛК 2.0)'!$E$17:$O$17,0)),0)</f>
        <v>0</v>
      </c>
      <c r="KOA8" s="878">
        <f>IFERROR(INDEX('РП (ЛК 2.0)'!$E$26:$O$26,1,MATCH('Основной лист'!KOA$7,'РП (ЛК 2.0)'!$E$17:$O$17,0)),0)</f>
        <v>0</v>
      </c>
      <c r="KOB8" s="878">
        <f>IFERROR(INDEX('РП (ЛК 2.0)'!$E$26:$O$26,1,MATCH('Основной лист'!KOB$7,'РП (ЛК 2.0)'!$E$17:$O$17,0)),0)</f>
        <v>0</v>
      </c>
      <c r="KOC8" s="878">
        <f>IFERROR(INDEX('РП (ЛК 2.0)'!$E$26:$O$26,1,MATCH('Основной лист'!KOC$7,'РП (ЛК 2.0)'!$E$17:$O$17,0)),0)</f>
        <v>0</v>
      </c>
      <c r="KOD8" s="878">
        <f>IFERROR(INDEX('РП (ЛК 2.0)'!$E$26:$O$26,1,MATCH('Основной лист'!KOD$7,'РП (ЛК 2.0)'!$E$17:$O$17,0)),0)</f>
        <v>0</v>
      </c>
      <c r="KOE8" s="878">
        <f>IFERROR(INDEX('РП (ЛК 2.0)'!$E$26:$O$26,1,MATCH('Основной лист'!KOE$7,'РП (ЛК 2.0)'!$E$17:$O$17,0)),0)</f>
        <v>0</v>
      </c>
      <c r="KOF8" s="878">
        <f>IFERROR(INDEX('РП (ЛК 2.0)'!$E$26:$O$26,1,MATCH('Основной лист'!KOF$7,'РП (ЛК 2.0)'!$E$17:$O$17,0)),0)</f>
        <v>0</v>
      </c>
      <c r="KOG8" s="878">
        <f>IFERROR(INDEX('РП (ЛК 2.0)'!$E$26:$O$26,1,MATCH('Основной лист'!KOG$7,'РП (ЛК 2.0)'!$E$17:$O$17,0)),0)</f>
        <v>0</v>
      </c>
      <c r="KOH8" s="878">
        <f>IFERROR(INDEX('РП (ЛК 2.0)'!$E$26:$O$26,1,MATCH('Основной лист'!KOH$7,'РП (ЛК 2.0)'!$E$17:$O$17,0)),0)</f>
        <v>0</v>
      </c>
      <c r="KOI8" s="878">
        <f>IFERROR(INDEX('РП (ЛК 2.0)'!$E$26:$O$26,1,MATCH('Основной лист'!KOI$7,'РП (ЛК 2.0)'!$E$17:$O$17,0)),0)</f>
        <v>0</v>
      </c>
      <c r="KOJ8" s="878">
        <f>IFERROR(INDEX('РП (ЛК 2.0)'!$E$26:$O$26,1,MATCH('Основной лист'!KOJ$7,'РП (ЛК 2.0)'!$E$17:$O$17,0)),0)</f>
        <v>0</v>
      </c>
      <c r="KOK8" s="878">
        <f>IFERROR(INDEX('РП (ЛК 2.0)'!$E$26:$O$26,1,MATCH('Основной лист'!KOK$7,'РП (ЛК 2.0)'!$E$17:$O$17,0)),0)</f>
        <v>0</v>
      </c>
      <c r="KOL8" s="878">
        <f>IFERROR(INDEX('РП (ЛК 2.0)'!$E$26:$O$26,1,MATCH('Основной лист'!KOL$7,'РП (ЛК 2.0)'!$E$17:$O$17,0)),0)</f>
        <v>0</v>
      </c>
      <c r="KOM8" s="878">
        <f>IFERROR(INDEX('РП (ЛК 2.0)'!$E$26:$O$26,1,MATCH('Основной лист'!KOM$7,'РП (ЛК 2.0)'!$E$17:$O$17,0)),0)</f>
        <v>0</v>
      </c>
      <c r="KON8" s="878">
        <f>IFERROR(INDEX('РП (ЛК 2.0)'!$E$26:$O$26,1,MATCH('Основной лист'!KON$7,'РП (ЛК 2.0)'!$E$17:$O$17,0)),0)</f>
        <v>0</v>
      </c>
      <c r="KOO8" s="878">
        <f>IFERROR(INDEX('РП (ЛК 2.0)'!$E$26:$O$26,1,MATCH('Основной лист'!KOO$7,'РП (ЛК 2.0)'!$E$17:$O$17,0)),0)</f>
        <v>0</v>
      </c>
      <c r="KOP8" s="878">
        <f>IFERROR(INDEX('РП (ЛК 2.0)'!$E$26:$O$26,1,MATCH('Основной лист'!KOP$7,'РП (ЛК 2.0)'!$E$17:$O$17,0)),0)</f>
        <v>0</v>
      </c>
      <c r="KOQ8" s="878">
        <f>IFERROR(INDEX('РП (ЛК 2.0)'!$E$26:$O$26,1,MATCH('Основной лист'!KOQ$7,'РП (ЛК 2.0)'!$E$17:$O$17,0)),0)</f>
        <v>0</v>
      </c>
      <c r="KOR8" s="878">
        <f>IFERROR(INDEX('РП (ЛК 2.0)'!$E$26:$O$26,1,MATCH('Основной лист'!KOR$7,'РП (ЛК 2.0)'!$E$17:$O$17,0)),0)</f>
        <v>0</v>
      </c>
      <c r="KOS8" s="878">
        <f>IFERROR(INDEX('РП (ЛК 2.0)'!$E$26:$O$26,1,MATCH('Основной лист'!KOS$7,'РП (ЛК 2.0)'!$E$17:$O$17,0)),0)</f>
        <v>0</v>
      </c>
      <c r="KOT8" s="878">
        <f>IFERROR(INDEX('РП (ЛК 2.0)'!$E$26:$O$26,1,MATCH('Основной лист'!KOT$7,'РП (ЛК 2.0)'!$E$17:$O$17,0)),0)</f>
        <v>0</v>
      </c>
      <c r="KOU8" s="878">
        <f>IFERROR(INDEX('РП (ЛК 2.0)'!$E$26:$O$26,1,MATCH('Основной лист'!KOU$7,'РП (ЛК 2.0)'!$E$17:$O$17,0)),0)</f>
        <v>0</v>
      </c>
      <c r="KOV8" s="878">
        <f>IFERROR(INDEX('РП (ЛК 2.0)'!$E$26:$O$26,1,MATCH('Основной лист'!KOV$7,'РП (ЛК 2.0)'!$E$17:$O$17,0)),0)</f>
        <v>0</v>
      </c>
      <c r="KOW8" s="878">
        <f>IFERROR(INDEX('РП (ЛК 2.0)'!$E$26:$O$26,1,MATCH('Основной лист'!KOW$7,'РП (ЛК 2.0)'!$E$17:$O$17,0)),0)</f>
        <v>0</v>
      </c>
      <c r="KOX8" s="878">
        <f>IFERROR(INDEX('РП (ЛК 2.0)'!$E$26:$O$26,1,MATCH('Основной лист'!KOX$7,'РП (ЛК 2.0)'!$E$17:$O$17,0)),0)</f>
        <v>0</v>
      </c>
      <c r="KOY8" s="878">
        <f>IFERROR(INDEX('РП (ЛК 2.0)'!$E$26:$O$26,1,MATCH('Основной лист'!KOY$7,'РП (ЛК 2.0)'!$E$17:$O$17,0)),0)</f>
        <v>0</v>
      </c>
      <c r="KOZ8" s="878">
        <f>IFERROR(INDEX('РП (ЛК 2.0)'!$E$26:$O$26,1,MATCH('Основной лист'!KOZ$7,'РП (ЛК 2.0)'!$E$17:$O$17,0)),0)</f>
        <v>0</v>
      </c>
      <c r="KPA8" s="878">
        <f>IFERROR(INDEX('РП (ЛК 2.0)'!$E$26:$O$26,1,MATCH('Основной лист'!KPA$7,'РП (ЛК 2.0)'!$E$17:$O$17,0)),0)</f>
        <v>0</v>
      </c>
      <c r="KPB8" s="878">
        <f>IFERROR(INDEX('РП (ЛК 2.0)'!$E$26:$O$26,1,MATCH('Основной лист'!KPB$7,'РП (ЛК 2.0)'!$E$17:$O$17,0)),0)</f>
        <v>0</v>
      </c>
      <c r="KPC8" s="878">
        <f>IFERROR(INDEX('РП (ЛК 2.0)'!$E$26:$O$26,1,MATCH('Основной лист'!KPC$7,'РП (ЛК 2.0)'!$E$17:$O$17,0)),0)</f>
        <v>0</v>
      </c>
      <c r="KPD8" s="878">
        <f>IFERROR(INDEX('РП (ЛК 2.0)'!$E$26:$O$26,1,MATCH('Основной лист'!KPD$7,'РП (ЛК 2.0)'!$E$17:$O$17,0)),0)</f>
        <v>0</v>
      </c>
      <c r="KPE8" s="878">
        <f>IFERROR(INDEX('РП (ЛК 2.0)'!$E$26:$O$26,1,MATCH('Основной лист'!KPE$7,'РП (ЛК 2.0)'!$E$17:$O$17,0)),0)</f>
        <v>0</v>
      </c>
      <c r="KPF8" s="878">
        <f>IFERROR(INDEX('РП (ЛК 2.0)'!$E$26:$O$26,1,MATCH('Основной лист'!KPF$7,'РП (ЛК 2.0)'!$E$17:$O$17,0)),0)</f>
        <v>0</v>
      </c>
      <c r="KPG8" s="878">
        <f>IFERROR(INDEX('РП (ЛК 2.0)'!$E$26:$O$26,1,MATCH('Основной лист'!KPG$7,'РП (ЛК 2.0)'!$E$17:$O$17,0)),0)</f>
        <v>0</v>
      </c>
      <c r="KPH8" s="878">
        <f>IFERROR(INDEX('РП (ЛК 2.0)'!$E$26:$O$26,1,MATCH('Основной лист'!KPH$7,'РП (ЛК 2.0)'!$E$17:$O$17,0)),0)</f>
        <v>0</v>
      </c>
      <c r="KPI8" s="878">
        <f>IFERROR(INDEX('РП (ЛК 2.0)'!$E$26:$O$26,1,MATCH('Основной лист'!KPI$7,'РП (ЛК 2.0)'!$E$17:$O$17,0)),0)</f>
        <v>0</v>
      </c>
      <c r="KPJ8" s="878">
        <f>IFERROR(INDEX('РП (ЛК 2.0)'!$E$26:$O$26,1,MATCH('Основной лист'!KPJ$7,'РП (ЛК 2.0)'!$E$17:$O$17,0)),0)</f>
        <v>0</v>
      </c>
      <c r="KPK8" s="878">
        <f>IFERROR(INDEX('РП (ЛК 2.0)'!$E$26:$O$26,1,MATCH('Основной лист'!KPK$7,'РП (ЛК 2.0)'!$E$17:$O$17,0)),0)</f>
        <v>0</v>
      </c>
      <c r="KPL8" s="878">
        <f>IFERROR(INDEX('РП (ЛК 2.0)'!$E$26:$O$26,1,MATCH('Основной лист'!KPL$7,'РП (ЛК 2.0)'!$E$17:$O$17,0)),0)</f>
        <v>0</v>
      </c>
      <c r="KPM8" s="878">
        <f>IFERROR(INDEX('РП (ЛК 2.0)'!$E$26:$O$26,1,MATCH('Основной лист'!KPM$7,'РП (ЛК 2.0)'!$E$17:$O$17,0)),0)</f>
        <v>0</v>
      </c>
      <c r="KPN8" s="878">
        <f>IFERROR(INDEX('РП (ЛК 2.0)'!$E$26:$O$26,1,MATCH('Основной лист'!KPN$7,'РП (ЛК 2.0)'!$E$17:$O$17,0)),0)</f>
        <v>0</v>
      </c>
      <c r="KPO8" s="878">
        <f>IFERROR(INDEX('РП (ЛК 2.0)'!$E$26:$O$26,1,MATCH('Основной лист'!KPO$7,'РП (ЛК 2.0)'!$E$17:$O$17,0)),0)</f>
        <v>0</v>
      </c>
      <c r="KPP8" s="878">
        <f>IFERROR(INDEX('РП (ЛК 2.0)'!$E$26:$O$26,1,MATCH('Основной лист'!KPP$7,'РП (ЛК 2.0)'!$E$17:$O$17,0)),0)</f>
        <v>0</v>
      </c>
      <c r="KPQ8" s="878">
        <f>IFERROR(INDEX('РП (ЛК 2.0)'!$E$26:$O$26,1,MATCH('Основной лист'!KPQ$7,'РП (ЛК 2.0)'!$E$17:$O$17,0)),0)</f>
        <v>0</v>
      </c>
      <c r="KPR8" s="878">
        <f>IFERROR(INDEX('РП (ЛК 2.0)'!$E$26:$O$26,1,MATCH('Основной лист'!KPR$7,'РП (ЛК 2.0)'!$E$17:$O$17,0)),0)</f>
        <v>0</v>
      </c>
      <c r="KPS8" s="878">
        <f>IFERROR(INDEX('РП (ЛК 2.0)'!$E$26:$O$26,1,MATCH('Основной лист'!KPS$7,'РП (ЛК 2.0)'!$E$17:$O$17,0)),0)</f>
        <v>0</v>
      </c>
      <c r="KPT8" s="878">
        <f>IFERROR(INDEX('РП (ЛК 2.0)'!$E$26:$O$26,1,MATCH('Основной лист'!KPT$7,'РП (ЛК 2.0)'!$E$17:$O$17,0)),0)</f>
        <v>0</v>
      </c>
      <c r="KPU8" s="878">
        <f>IFERROR(INDEX('РП (ЛК 2.0)'!$E$26:$O$26,1,MATCH('Основной лист'!KPU$7,'РП (ЛК 2.0)'!$E$17:$O$17,0)),0)</f>
        <v>0</v>
      </c>
      <c r="KPV8" s="878">
        <f>IFERROR(INDEX('РП (ЛК 2.0)'!$E$26:$O$26,1,MATCH('Основной лист'!KPV$7,'РП (ЛК 2.0)'!$E$17:$O$17,0)),0)</f>
        <v>0</v>
      </c>
      <c r="KPW8" s="878">
        <f>IFERROR(INDEX('РП (ЛК 2.0)'!$E$26:$O$26,1,MATCH('Основной лист'!KPW$7,'РП (ЛК 2.0)'!$E$17:$O$17,0)),0)</f>
        <v>0</v>
      </c>
      <c r="KPX8" s="878">
        <f>IFERROR(INDEX('РП (ЛК 2.0)'!$E$26:$O$26,1,MATCH('Основной лист'!KPX$7,'РП (ЛК 2.0)'!$E$17:$O$17,0)),0)</f>
        <v>0</v>
      </c>
      <c r="KPY8" s="878">
        <f>IFERROR(INDEX('РП (ЛК 2.0)'!$E$26:$O$26,1,MATCH('Основной лист'!KPY$7,'РП (ЛК 2.0)'!$E$17:$O$17,0)),0)</f>
        <v>0</v>
      </c>
      <c r="KPZ8" s="878">
        <f>IFERROR(INDEX('РП (ЛК 2.0)'!$E$26:$O$26,1,MATCH('Основной лист'!KPZ$7,'РП (ЛК 2.0)'!$E$17:$O$17,0)),0)</f>
        <v>0</v>
      </c>
      <c r="KQA8" s="878">
        <f>IFERROR(INDEX('РП (ЛК 2.0)'!$E$26:$O$26,1,MATCH('Основной лист'!KQA$7,'РП (ЛК 2.0)'!$E$17:$O$17,0)),0)</f>
        <v>0</v>
      </c>
      <c r="KQB8" s="878">
        <f>IFERROR(INDEX('РП (ЛК 2.0)'!$E$26:$O$26,1,MATCH('Основной лист'!KQB$7,'РП (ЛК 2.0)'!$E$17:$O$17,0)),0)</f>
        <v>0</v>
      </c>
      <c r="KQC8" s="878">
        <f>IFERROR(INDEX('РП (ЛК 2.0)'!$E$26:$O$26,1,MATCH('Основной лист'!KQC$7,'РП (ЛК 2.0)'!$E$17:$O$17,0)),0)</f>
        <v>0</v>
      </c>
      <c r="KQD8" s="878">
        <f>IFERROR(INDEX('РП (ЛК 2.0)'!$E$26:$O$26,1,MATCH('Основной лист'!KQD$7,'РП (ЛК 2.0)'!$E$17:$O$17,0)),0)</f>
        <v>0</v>
      </c>
      <c r="KQE8" s="878">
        <f>IFERROR(INDEX('РП (ЛК 2.0)'!$E$26:$O$26,1,MATCH('Основной лист'!KQE$7,'РП (ЛК 2.0)'!$E$17:$O$17,0)),0)</f>
        <v>0</v>
      </c>
      <c r="KQF8" s="878">
        <f>IFERROR(INDEX('РП (ЛК 2.0)'!$E$26:$O$26,1,MATCH('Основной лист'!KQF$7,'РП (ЛК 2.0)'!$E$17:$O$17,0)),0)</f>
        <v>0</v>
      </c>
      <c r="KQG8" s="878">
        <f>IFERROR(INDEX('РП (ЛК 2.0)'!$E$26:$O$26,1,MATCH('Основной лист'!KQG$7,'РП (ЛК 2.0)'!$E$17:$O$17,0)),0)</f>
        <v>0</v>
      </c>
      <c r="KQH8" s="878">
        <f>IFERROR(INDEX('РП (ЛК 2.0)'!$E$26:$O$26,1,MATCH('Основной лист'!KQH$7,'РП (ЛК 2.0)'!$E$17:$O$17,0)),0)</f>
        <v>0</v>
      </c>
      <c r="KQI8" s="878">
        <f>IFERROR(INDEX('РП (ЛК 2.0)'!$E$26:$O$26,1,MATCH('Основной лист'!KQI$7,'РП (ЛК 2.0)'!$E$17:$O$17,0)),0)</f>
        <v>0</v>
      </c>
      <c r="KQJ8" s="878">
        <f>IFERROR(INDEX('РП (ЛК 2.0)'!$E$26:$O$26,1,MATCH('Основной лист'!KQJ$7,'РП (ЛК 2.0)'!$E$17:$O$17,0)),0)</f>
        <v>0</v>
      </c>
      <c r="KQK8" s="878">
        <f>IFERROR(INDEX('РП (ЛК 2.0)'!$E$26:$O$26,1,MATCH('Основной лист'!KQK$7,'РП (ЛК 2.0)'!$E$17:$O$17,0)),0)</f>
        <v>0</v>
      </c>
      <c r="KQL8" s="878">
        <f>IFERROR(INDEX('РП (ЛК 2.0)'!$E$26:$O$26,1,MATCH('Основной лист'!KQL$7,'РП (ЛК 2.0)'!$E$17:$O$17,0)),0)</f>
        <v>0</v>
      </c>
      <c r="KQM8" s="878">
        <f>IFERROR(INDEX('РП (ЛК 2.0)'!$E$26:$O$26,1,MATCH('Основной лист'!KQM$7,'РП (ЛК 2.0)'!$E$17:$O$17,0)),0)</f>
        <v>0</v>
      </c>
      <c r="KQN8" s="878">
        <f>IFERROR(INDEX('РП (ЛК 2.0)'!$E$26:$O$26,1,MATCH('Основной лист'!KQN$7,'РП (ЛК 2.0)'!$E$17:$O$17,0)),0)</f>
        <v>0</v>
      </c>
      <c r="KQO8" s="878">
        <f>IFERROR(INDEX('РП (ЛК 2.0)'!$E$26:$O$26,1,MATCH('Основной лист'!KQO$7,'РП (ЛК 2.0)'!$E$17:$O$17,0)),0)</f>
        <v>0</v>
      </c>
      <c r="KQP8" s="878">
        <f>IFERROR(INDEX('РП (ЛК 2.0)'!$E$26:$O$26,1,MATCH('Основной лист'!KQP$7,'РП (ЛК 2.0)'!$E$17:$O$17,0)),0)</f>
        <v>0</v>
      </c>
      <c r="KQQ8" s="878">
        <f>IFERROR(INDEX('РП (ЛК 2.0)'!$E$26:$O$26,1,MATCH('Основной лист'!KQQ$7,'РП (ЛК 2.0)'!$E$17:$O$17,0)),0)</f>
        <v>0</v>
      </c>
      <c r="KQR8" s="878">
        <f>IFERROR(INDEX('РП (ЛК 2.0)'!$E$26:$O$26,1,MATCH('Основной лист'!KQR$7,'РП (ЛК 2.0)'!$E$17:$O$17,0)),0)</f>
        <v>0</v>
      </c>
      <c r="KQS8" s="878">
        <f>IFERROR(INDEX('РП (ЛК 2.0)'!$E$26:$O$26,1,MATCH('Основной лист'!KQS$7,'РП (ЛК 2.0)'!$E$17:$O$17,0)),0)</f>
        <v>0</v>
      </c>
      <c r="KQT8" s="878">
        <f>IFERROR(INDEX('РП (ЛК 2.0)'!$E$26:$O$26,1,MATCH('Основной лист'!KQT$7,'РП (ЛК 2.0)'!$E$17:$O$17,0)),0)</f>
        <v>0</v>
      </c>
      <c r="KQU8" s="878">
        <f>IFERROR(INDEX('РП (ЛК 2.0)'!$E$26:$O$26,1,MATCH('Основной лист'!KQU$7,'РП (ЛК 2.0)'!$E$17:$O$17,0)),0)</f>
        <v>0</v>
      </c>
      <c r="KQV8" s="878">
        <f>IFERROR(INDEX('РП (ЛК 2.0)'!$E$26:$O$26,1,MATCH('Основной лист'!KQV$7,'РП (ЛК 2.0)'!$E$17:$O$17,0)),0)</f>
        <v>0</v>
      </c>
      <c r="KQW8" s="878">
        <f>IFERROR(INDEX('РП (ЛК 2.0)'!$E$26:$O$26,1,MATCH('Основной лист'!KQW$7,'РП (ЛК 2.0)'!$E$17:$O$17,0)),0)</f>
        <v>0</v>
      </c>
      <c r="KQX8" s="878">
        <f>IFERROR(INDEX('РП (ЛК 2.0)'!$E$26:$O$26,1,MATCH('Основной лист'!KQX$7,'РП (ЛК 2.0)'!$E$17:$O$17,0)),0)</f>
        <v>0</v>
      </c>
      <c r="KQY8" s="878">
        <f>IFERROR(INDEX('РП (ЛК 2.0)'!$E$26:$O$26,1,MATCH('Основной лист'!KQY$7,'РП (ЛК 2.0)'!$E$17:$O$17,0)),0)</f>
        <v>0</v>
      </c>
      <c r="KQZ8" s="878">
        <f>IFERROR(INDEX('РП (ЛК 2.0)'!$E$26:$O$26,1,MATCH('Основной лист'!KQZ$7,'РП (ЛК 2.0)'!$E$17:$O$17,0)),0)</f>
        <v>0</v>
      </c>
      <c r="KRA8" s="878">
        <f>IFERROR(INDEX('РП (ЛК 2.0)'!$E$26:$O$26,1,MATCH('Основной лист'!KRA$7,'РП (ЛК 2.0)'!$E$17:$O$17,0)),0)</f>
        <v>0</v>
      </c>
      <c r="KRB8" s="878">
        <f>IFERROR(INDEX('РП (ЛК 2.0)'!$E$26:$O$26,1,MATCH('Основной лист'!KRB$7,'РП (ЛК 2.0)'!$E$17:$O$17,0)),0)</f>
        <v>0</v>
      </c>
      <c r="KRC8" s="878">
        <f>IFERROR(INDEX('РП (ЛК 2.0)'!$E$26:$O$26,1,MATCH('Основной лист'!KRC$7,'РП (ЛК 2.0)'!$E$17:$O$17,0)),0)</f>
        <v>0</v>
      </c>
      <c r="KRD8" s="878">
        <f>IFERROR(INDEX('РП (ЛК 2.0)'!$E$26:$O$26,1,MATCH('Основной лист'!KRD$7,'РП (ЛК 2.0)'!$E$17:$O$17,0)),0)</f>
        <v>0</v>
      </c>
      <c r="KRE8" s="878">
        <f>IFERROR(INDEX('РП (ЛК 2.0)'!$E$26:$O$26,1,MATCH('Основной лист'!KRE$7,'РП (ЛК 2.0)'!$E$17:$O$17,0)),0)</f>
        <v>0</v>
      </c>
      <c r="KRF8" s="878">
        <f>IFERROR(INDEX('РП (ЛК 2.0)'!$E$26:$O$26,1,MATCH('Основной лист'!KRF$7,'РП (ЛК 2.0)'!$E$17:$O$17,0)),0)</f>
        <v>0</v>
      </c>
      <c r="KRG8" s="878">
        <f>IFERROR(INDEX('РП (ЛК 2.0)'!$E$26:$O$26,1,MATCH('Основной лист'!KRG$7,'РП (ЛК 2.0)'!$E$17:$O$17,0)),0)</f>
        <v>0</v>
      </c>
      <c r="KRH8" s="878">
        <f>IFERROR(INDEX('РП (ЛК 2.0)'!$E$26:$O$26,1,MATCH('Основной лист'!KRH$7,'РП (ЛК 2.0)'!$E$17:$O$17,0)),0)</f>
        <v>0</v>
      </c>
      <c r="KRI8" s="878">
        <f>IFERROR(INDEX('РП (ЛК 2.0)'!$E$26:$O$26,1,MATCH('Основной лист'!KRI$7,'РП (ЛК 2.0)'!$E$17:$O$17,0)),0)</f>
        <v>0</v>
      </c>
      <c r="KRJ8" s="878">
        <f>IFERROR(INDEX('РП (ЛК 2.0)'!$E$26:$O$26,1,MATCH('Основной лист'!KRJ$7,'РП (ЛК 2.0)'!$E$17:$O$17,0)),0)</f>
        <v>0</v>
      </c>
      <c r="KRK8" s="878">
        <f>IFERROR(INDEX('РП (ЛК 2.0)'!$E$26:$O$26,1,MATCH('Основной лист'!KRK$7,'РП (ЛК 2.0)'!$E$17:$O$17,0)),0)</f>
        <v>0</v>
      </c>
      <c r="KRL8" s="878">
        <f>IFERROR(INDEX('РП (ЛК 2.0)'!$E$26:$O$26,1,MATCH('Основной лист'!KRL$7,'РП (ЛК 2.0)'!$E$17:$O$17,0)),0)</f>
        <v>0</v>
      </c>
      <c r="KRM8" s="878">
        <f>IFERROR(INDEX('РП (ЛК 2.0)'!$E$26:$O$26,1,MATCH('Основной лист'!KRM$7,'РП (ЛК 2.0)'!$E$17:$O$17,0)),0)</f>
        <v>0</v>
      </c>
      <c r="KRN8" s="878">
        <f>IFERROR(INDEX('РП (ЛК 2.0)'!$E$26:$O$26,1,MATCH('Основной лист'!KRN$7,'РП (ЛК 2.0)'!$E$17:$O$17,0)),0)</f>
        <v>0</v>
      </c>
      <c r="KRO8" s="878">
        <f>IFERROR(INDEX('РП (ЛК 2.0)'!$E$26:$O$26,1,MATCH('Основной лист'!KRO$7,'РП (ЛК 2.0)'!$E$17:$O$17,0)),0)</f>
        <v>0</v>
      </c>
      <c r="KRP8" s="878">
        <f>IFERROR(INDEX('РП (ЛК 2.0)'!$E$26:$O$26,1,MATCH('Основной лист'!KRP$7,'РП (ЛК 2.0)'!$E$17:$O$17,0)),0)</f>
        <v>0</v>
      </c>
      <c r="KRQ8" s="878">
        <f>IFERROR(INDEX('РП (ЛК 2.0)'!$E$26:$O$26,1,MATCH('Основной лист'!KRQ$7,'РП (ЛК 2.0)'!$E$17:$O$17,0)),0)</f>
        <v>0</v>
      </c>
      <c r="KRR8" s="878">
        <f>IFERROR(INDEX('РП (ЛК 2.0)'!$E$26:$O$26,1,MATCH('Основной лист'!KRR$7,'РП (ЛК 2.0)'!$E$17:$O$17,0)),0)</f>
        <v>0</v>
      </c>
      <c r="KRS8" s="878">
        <f>IFERROR(INDEX('РП (ЛК 2.0)'!$E$26:$O$26,1,MATCH('Основной лист'!KRS$7,'РП (ЛК 2.0)'!$E$17:$O$17,0)),0)</f>
        <v>0</v>
      </c>
      <c r="KRT8" s="878">
        <f>IFERROR(INDEX('РП (ЛК 2.0)'!$E$26:$O$26,1,MATCH('Основной лист'!KRT$7,'РП (ЛК 2.0)'!$E$17:$O$17,0)),0)</f>
        <v>0</v>
      </c>
      <c r="KRU8" s="878">
        <f>IFERROR(INDEX('РП (ЛК 2.0)'!$E$26:$O$26,1,MATCH('Основной лист'!KRU$7,'РП (ЛК 2.0)'!$E$17:$O$17,0)),0)</f>
        <v>0</v>
      </c>
      <c r="KRV8" s="878">
        <f>IFERROR(INDEX('РП (ЛК 2.0)'!$E$26:$O$26,1,MATCH('Основной лист'!KRV$7,'РП (ЛК 2.0)'!$E$17:$O$17,0)),0)</f>
        <v>0</v>
      </c>
      <c r="KRW8" s="878">
        <f>IFERROR(INDEX('РП (ЛК 2.0)'!$E$26:$O$26,1,MATCH('Основной лист'!KRW$7,'РП (ЛК 2.0)'!$E$17:$O$17,0)),0)</f>
        <v>0</v>
      </c>
      <c r="KRX8" s="878">
        <f>IFERROR(INDEX('РП (ЛК 2.0)'!$E$26:$O$26,1,MATCH('Основной лист'!KRX$7,'РП (ЛК 2.0)'!$E$17:$O$17,0)),0)</f>
        <v>0</v>
      </c>
      <c r="KRY8" s="878">
        <f>IFERROR(INDEX('РП (ЛК 2.0)'!$E$26:$O$26,1,MATCH('Основной лист'!KRY$7,'РП (ЛК 2.0)'!$E$17:$O$17,0)),0)</f>
        <v>0</v>
      </c>
      <c r="KRZ8" s="878">
        <f>IFERROR(INDEX('РП (ЛК 2.0)'!$E$26:$O$26,1,MATCH('Основной лист'!KRZ$7,'РП (ЛК 2.0)'!$E$17:$O$17,0)),0)</f>
        <v>0</v>
      </c>
      <c r="KSA8" s="878">
        <f>IFERROR(INDEX('РП (ЛК 2.0)'!$E$26:$O$26,1,MATCH('Основной лист'!KSA$7,'РП (ЛК 2.0)'!$E$17:$O$17,0)),0)</f>
        <v>0</v>
      </c>
      <c r="KSB8" s="878">
        <f>IFERROR(INDEX('РП (ЛК 2.0)'!$E$26:$O$26,1,MATCH('Основной лист'!KSB$7,'РП (ЛК 2.0)'!$E$17:$O$17,0)),0)</f>
        <v>0</v>
      </c>
      <c r="KSC8" s="878">
        <f>IFERROR(INDEX('РП (ЛК 2.0)'!$E$26:$O$26,1,MATCH('Основной лист'!KSC$7,'РП (ЛК 2.0)'!$E$17:$O$17,0)),0)</f>
        <v>0</v>
      </c>
      <c r="KSD8" s="878">
        <f>IFERROR(INDEX('РП (ЛК 2.0)'!$E$26:$O$26,1,MATCH('Основной лист'!KSD$7,'РП (ЛК 2.0)'!$E$17:$O$17,0)),0)</f>
        <v>0</v>
      </c>
      <c r="KSE8" s="878">
        <f>IFERROR(INDEX('РП (ЛК 2.0)'!$E$26:$O$26,1,MATCH('Основной лист'!KSE$7,'РП (ЛК 2.0)'!$E$17:$O$17,0)),0)</f>
        <v>0</v>
      </c>
      <c r="KSF8" s="878">
        <f>IFERROR(INDEX('РП (ЛК 2.0)'!$E$26:$O$26,1,MATCH('Основной лист'!KSF$7,'РП (ЛК 2.0)'!$E$17:$O$17,0)),0)</f>
        <v>0</v>
      </c>
      <c r="KSG8" s="878">
        <f>IFERROR(INDEX('РП (ЛК 2.0)'!$E$26:$O$26,1,MATCH('Основной лист'!KSG$7,'РП (ЛК 2.0)'!$E$17:$O$17,0)),0)</f>
        <v>0</v>
      </c>
      <c r="KSH8" s="878">
        <f>IFERROR(INDEX('РП (ЛК 2.0)'!$E$26:$O$26,1,MATCH('Основной лист'!KSH$7,'РП (ЛК 2.0)'!$E$17:$O$17,0)),0)</f>
        <v>0</v>
      </c>
      <c r="KSI8" s="878">
        <f>IFERROR(INDEX('РП (ЛК 2.0)'!$E$26:$O$26,1,MATCH('Основной лист'!KSI$7,'РП (ЛК 2.0)'!$E$17:$O$17,0)),0)</f>
        <v>0</v>
      </c>
      <c r="KSJ8" s="878">
        <f>IFERROR(INDEX('РП (ЛК 2.0)'!$E$26:$O$26,1,MATCH('Основной лист'!KSJ$7,'РП (ЛК 2.0)'!$E$17:$O$17,0)),0)</f>
        <v>0</v>
      </c>
      <c r="KSK8" s="878">
        <f>IFERROR(INDEX('РП (ЛК 2.0)'!$E$26:$O$26,1,MATCH('Основной лист'!KSK$7,'РП (ЛК 2.0)'!$E$17:$O$17,0)),0)</f>
        <v>0</v>
      </c>
      <c r="KSL8" s="878">
        <f>IFERROR(INDEX('РП (ЛК 2.0)'!$E$26:$O$26,1,MATCH('Основной лист'!KSL$7,'РП (ЛК 2.0)'!$E$17:$O$17,0)),0)</f>
        <v>0</v>
      </c>
      <c r="KSM8" s="878">
        <f>IFERROR(INDEX('РП (ЛК 2.0)'!$E$26:$O$26,1,MATCH('Основной лист'!KSM$7,'РП (ЛК 2.0)'!$E$17:$O$17,0)),0)</f>
        <v>0</v>
      </c>
      <c r="KSN8" s="878">
        <f>IFERROR(INDEX('РП (ЛК 2.0)'!$E$26:$O$26,1,MATCH('Основной лист'!KSN$7,'РП (ЛК 2.0)'!$E$17:$O$17,0)),0)</f>
        <v>0</v>
      </c>
      <c r="KSO8" s="878">
        <f>IFERROR(INDEX('РП (ЛК 2.0)'!$E$26:$O$26,1,MATCH('Основной лист'!KSO$7,'РП (ЛК 2.0)'!$E$17:$O$17,0)),0)</f>
        <v>0</v>
      </c>
      <c r="KSP8" s="878">
        <f>IFERROR(INDEX('РП (ЛК 2.0)'!$E$26:$O$26,1,MATCH('Основной лист'!KSP$7,'РП (ЛК 2.0)'!$E$17:$O$17,0)),0)</f>
        <v>0</v>
      </c>
      <c r="KSQ8" s="878">
        <f>IFERROR(INDEX('РП (ЛК 2.0)'!$E$26:$O$26,1,MATCH('Основной лист'!KSQ$7,'РП (ЛК 2.0)'!$E$17:$O$17,0)),0)</f>
        <v>0</v>
      </c>
      <c r="KSR8" s="878">
        <f>IFERROR(INDEX('РП (ЛК 2.0)'!$E$26:$O$26,1,MATCH('Основной лист'!KSR$7,'РП (ЛК 2.0)'!$E$17:$O$17,0)),0)</f>
        <v>0</v>
      </c>
      <c r="KSS8" s="878">
        <f>IFERROR(INDEX('РП (ЛК 2.0)'!$E$26:$O$26,1,MATCH('Основной лист'!KSS$7,'РП (ЛК 2.0)'!$E$17:$O$17,0)),0)</f>
        <v>0</v>
      </c>
      <c r="KST8" s="878">
        <f>IFERROR(INDEX('РП (ЛК 2.0)'!$E$26:$O$26,1,MATCH('Основной лист'!KST$7,'РП (ЛК 2.0)'!$E$17:$O$17,0)),0)</f>
        <v>0</v>
      </c>
      <c r="KSU8" s="878">
        <f>IFERROR(INDEX('РП (ЛК 2.0)'!$E$26:$O$26,1,MATCH('Основной лист'!KSU$7,'РП (ЛК 2.0)'!$E$17:$O$17,0)),0)</f>
        <v>0</v>
      </c>
      <c r="KSV8" s="878">
        <f>IFERROR(INDEX('РП (ЛК 2.0)'!$E$26:$O$26,1,MATCH('Основной лист'!KSV$7,'РП (ЛК 2.0)'!$E$17:$O$17,0)),0)</f>
        <v>0</v>
      </c>
      <c r="KSW8" s="878">
        <f>IFERROR(INDEX('РП (ЛК 2.0)'!$E$26:$O$26,1,MATCH('Основной лист'!KSW$7,'РП (ЛК 2.0)'!$E$17:$O$17,0)),0)</f>
        <v>0</v>
      </c>
      <c r="KSX8" s="878">
        <f>IFERROR(INDEX('РП (ЛК 2.0)'!$E$26:$O$26,1,MATCH('Основной лист'!KSX$7,'РП (ЛК 2.0)'!$E$17:$O$17,0)),0)</f>
        <v>0</v>
      </c>
      <c r="KSY8" s="878">
        <f>IFERROR(INDEX('РП (ЛК 2.0)'!$E$26:$O$26,1,MATCH('Основной лист'!KSY$7,'РП (ЛК 2.0)'!$E$17:$O$17,0)),0)</f>
        <v>0</v>
      </c>
      <c r="KSZ8" s="878">
        <f>IFERROR(INDEX('РП (ЛК 2.0)'!$E$26:$O$26,1,MATCH('Основной лист'!KSZ$7,'РП (ЛК 2.0)'!$E$17:$O$17,0)),0)</f>
        <v>0</v>
      </c>
      <c r="KTA8" s="878">
        <f>IFERROR(INDEX('РП (ЛК 2.0)'!$E$26:$O$26,1,MATCH('Основной лист'!KTA$7,'РП (ЛК 2.0)'!$E$17:$O$17,0)),0)</f>
        <v>0</v>
      </c>
      <c r="KTB8" s="878">
        <f>IFERROR(INDEX('РП (ЛК 2.0)'!$E$26:$O$26,1,MATCH('Основной лист'!KTB$7,'РП (ЛК 2.0)'!$E$17:$O$17,0)),0)</f>
        <v>0</v>
      </c>
      <c r="KTC8" s="878">
        <f>IFERROR(INDEX('РП (ЛК 2.0)'!$E$26:$O$26,1,MATCH('Основной лист'!KTC$7,'РП (ЛК 2.0)'!$E$17:$O$17,0)),0)</f>
        <v>0</v>
      </c>
      <c r="KTD8" s="878">
        <f>IFERROR(INDEX('РП (ЛК 2.0)'!$E$26:$O$26,1,MATCH('Основной лист'!KTD$7,'РП (ЛК 2.0)'!$E$17:$O$17,0)),0)</f>
        <v>0</v>
      </c>
      <c r="KTE8" s="878">
        <f>IFERROR(INDEX('РП (ЛК 2.0)'!$E$26:$O$26,1,MATCH('Основной лист'!KTE$7,'РП (ЛК 2.0)'!$E$17:$O$17,0)),0)</f>
        <v>0</v>
      </c>
      <c r="KTF8" s="878">
        <f>IFERROR(INDEX('РП (ЛК 2.0)'!$E$26:$O$26,1,MATCH('Основной лист'!KTF$7,'РП (ЛК 2.0)'!$E$17:$O$17,0)),0)</f>
        <v>0</v>
      </c>
      <c r="KTG8" s="878">
        <f>IFERROR(INDEX('РП (ЛК 2.0)'!$E$26:$O$26,1,MATCH('Основной лист'!KTG$7,'РП (ЛК 2.0)'!$E$17:$O$17,0)),0)</f>
        <v>0</v>
      </c>
      <c r="KTH8" s="878">
        <f>IFERROR(INDEX('РП (ЛК 2.0)'!$E$26:$O$26,1,MATCH('Основной лист'!KTH$7,'РП (ЛК 2.0)'!$E$17:$O$17,0)),0)</f>
        <v>0</v>
      </c>
      <c r="KTI8" s="878">
        <f>IFERROR(INDEX('РП (ЛК 2.0)'!$E$26:$O$26,1,MATCH('Основной лист'!KTI$7,'РП (ЛК 2.0)'!$E$17:$O$17,0)),0)</f>
        <v>0</v>
      </c>
      <c r="KTJ8" s="878">
        <f>IFERROR(INDEX('РП (ЛК 2.0)'!$E$26:$O$26,1,MATCH('Основной лист'!KTJ$7,'РП (ЛК 2.0)'!$E$17:$O$17,0)),0)</f>
        <v>0</v>
      </c>
      <c r="KTK8" s="878">
        <f>IFERROR(INDEX('РП (ЛК 2.0)'!$E$26:$O$26,1,MATCH('Основной лист'!KTK$7,'РП (ЛК 2.0)'!$E$17:$O$17,0)),0)</f>
        <v>0</v>
      </c>
      <c r="KTL8" s="878">
        <f>IFERROR(INDEX('РП (ЛК 2.0)'!$E$26:$O$26,1,MATCH('Основной лист'!KTL$7,'РП (ЛК 2.0)'!$E$17:$O$17,0)),0)</f>
        <v>0</v>
      </c>
      <c r="KTM8" s="878">
        <f>IFERROR(INDEX('РП (ЛК 2.0)'!$E$26:$O$26,1,MATCH('Основной лист'!KTM$7,'РП (ЛК 2.0)'!$E$17:$O$17,0)),0)</f>
        <v>0</v>
      </c>
      <c r="KTN8" s="878">
        <f>IFERROR(INDEX('РП (ЛК 2.0)'!$E$26:$O$26,1,MATCH('Основной лист'!KTN$7,'РП (ЛК 2.0)'!$E$17:$O$17,0)),0)</f>
        <v>0</v>
      </c>
      <c r="KTO8" s="878">
        <f>IFERROR(INDEX('РП (ЛК 2.0)'!$E$26:$O$26,1,MATCH('Основной лист'!KTO$7,'РП (ЛК 2.0)'!$E$17:$O$17,0)),0)</f>
        <v>0</v>
      </c>
      <c r="KTP8" s="878">
        <f>IFERROR(INDEX('РП (ЛК 2.0)'!$E$26:$O$26,1,MATCH('Основной лист'!KTP$7,'РП (ЛК 2.0)'!$E$17:$O$17,0)),0)</f>
        <v>0</v>
      </c>
      <c r="KTQ8" s="878">
        <f>IFERROR(INDEX('РП (ЛК 2.0)'!$E$26:$O$26,1,MATCH('Основной лист'!KTQ$7,'РП (ЛК 2.0)'!$E$17:$O$17,0)),0)</f>
        <v>0</v>
      </c>
      <c r="KTR8" s="878">
        <f>IFERROR(INDEX('РП (ЛК 2.0)'!$E$26:$O$26,1,MATCH('Основной лист'!KTR$7,'РП (ЛК 2.0)'!$E$17:$O$17,0)),0)</f>
        <v>0</v>
      </c>
      <c r="KTS8" s="878">
        <f>IFERROR(INDEX('РП (ЛК 2.0)'!$E$26:$O$26,1,MATCH('Основной лист'!KTS$7,'РП (ЛК 2.0)'!$E$17:$O$17,0)),0)</f>
        <v>0</v>
      </c>
      <c r="KTT8" s="878">
        <f>IFERROR(INDEX('РП (ЛК 2.0)'!$E$26:$O$26,1,MATCH('Основной лист'!KTT$7,'РП (ЛК 2.0)'!$E$17:$O$17,0)),0)</f>
        <v>0</v>
      </c>
      <c r="KTU8" s="878">
        <f>IFERROR(INDEX('РП (ЛК 2.0)'!$E$26:$O$26,1,MATCH('Основной лист'!KTU$7,'РП (ЛК 2.0)'!$E$17:$O$17,0)),0)</f>
        <v>0</v>
      </c>
      <c r="KTV8" s="878">
        <f>IFERROR(INDEX('РП (ЛК 2.0)'!$E$26:$O$26,1,MATCH('Основной лист'!KTV$7,'РП (ЛК 2.0)'!$E$17:$O$17,0)),0)</f>
        <v>0</v>
      </c>
      <c r="KTW8" s="878">
        <f>IFERROR(INDEX('РП (ЛК 2.0)'!$E$26:$O$26,1,MATCH('Основной лист'!KTW$7,'РП (ЛК 2.0)'!$E$17:$O$17,0)),0)</f>
        <v>0</v>
      </c>
      <c r="KTX8" s="878">
        <f>IFERROR(INDEX('РП (ЛК 2.0)'!$E$26:$O$26,1,MATCH('Основной лист'!KTX$7,'РП (ЛК 2.0)'!$E$17:$O$17,0)),0)</f>
        <v>0</v>
      </c>
      <c r="KTY8" s="878">
        <f>IFERROR(INDEX('РП (ЛК 2.0)'!$E$26:$O$26,1,MATCH('Основной лист'!KTY$7,'РП (ЛК 2.0)'!$E$17:$O$17,0)),0)</f>
        <v>0</v>
      </c>
      <c r="KTZ8" s="878">
        <f>IFERROR(INDEX('РП (ЛК 2.0)'!$E$26:$O$26,1,MATCH('Основной лист'!KTZ$7,'РП (ЛК 2.0)'!$E$17:$O$17,0)),0)</f>
        <v>0</v>
      </c>
      <c r="KUA8" s="878">
        <f>IFERROR(INDEX('РП (ЛК 2.0)'!$E$26:$O$26,1,MATCH('Основной лист'!KUA$7,'РП (ЛК 2.0)'!$E$17:$O$17,0)),0)</f>
        <v>0</v>
      </c>
      <c r="KUB8" s="878">
        <f>IFERROR(INDEX('РП (ЛК 2.0)'!$E$26:$O$26,1,MATCH('Основной лист'!KUB$7,'РП (ЛК 2.0)'!$E$17:$O$17,0)),0)</f>
        <v>0</v>
      </c>
      <c r="KUC8" s="878">
        <f>IFERROR(INDEX('РП (ЛК 2.0)'!$E$26:$O$26,1,MATCH('Основной лист'!KUC$7,'РП (ЛК 2.0)'!$E$17:$O$17,0)),0)</f>
        <v>0</v>
      </c>
      <c r="KUD8" s="878">
        <f>IFERROR(INDEX('РП (ЛК 2.0)'!$E$26:$O$26,1,MATCH('Основной лист'!KUD$7,'РП (ЛК 2.0)'!$E$17:$O$17,0)),0)</f>
        <v>0</v>
      </c>
      <c r="KUE8" s="878">
        <f>IFERROR(INDEX('РП (ЛК 2.0)'!$E$26:$O$26,1,MATCH('Основной лист'!KUE$7,'РП (ЛК 2.0)'!$E$17:$O$17,0)),0)</f>
        <v>0</v>
      </c>
      <c r="KUF8" s="878">
        <f>IFERROR(INDEX('РП (ЛК 2.0)'!$E$26:$O$26,1,MATCH('Основной лист'!KUF$7,'РП (ЛК 2.0)'!$E$17:$O$17,0)),0)</f>
        <v>0</v>
      </c>
      <c r="KUG8" s="878">
        <f>IFERROR(INDEX('РП (ЛК 2.0)'!$E$26:$O$26,1,MATCH('Основной лист'!KUG$7,'РП (ЛК 2.0)'!$E$17:$O$17,0)),0)</f>
        <v>0</v>
      </c>
      <c r="KUH8" s="878">
        <f>IFERROR(INDEX('РП (ЛК 2.0)'!$E$26:$O$26,1,MATCH('Основной лист'!KUH$7,'РП (ЛК 2.0)'!$E$17:$O$17,0)),0)</f>
        <v>0</v>
      </c>
      <c r="KUI8" s="878">
        <f>IFERROR(INDEX('РП (ЛК 2.0)'!$E$26:$O$26,1,MATCH('Основной лист'!KUI$7,'РП (ЛК 2.0)'!$E$17:$O$17,0)),0)</f>
        <v>0</v>
      </c>
      <c r="KUJ8" s="878">
        <f>IFERROR(INDEX('РП (ЛК 2.0)'!$E$26:$O$26,1,MATCH('Основной лист'!KUJ$7,'РП (ЛК 2.0)'!$E$17:$O$17,0)),0)</f>
        <v>0</v>
      </c>
      <c r="KUK8" s="878">
        <f>IFERROR(INDEX('РП (ЛК 2.0)'!$E$26:$O$26,1,MATCH('Основной лист'!KUK$7,'РП (ЛК 2.0)'!$E$17:$O$17,0)),0)</f>
        <v>0</v>
      </c>
      <c r="KUL8" s="878">
        <f>IFERROR(INDEX('РП (ЛК 2.0)'!$E$26:$O$26,1,MATCH('Основной лист'!KUL$7,'РП (ЛК 2.0)'!$E$17:$O$17,0)),0)</f>
        <v>0</v>
      </c>
      <c r="KUM8" s="878">
        <f>IFERROR(INDEX('РП (ЛК 2.0)'!$E$26:$O$26,1,MATCH('Основной лист'!KUM$7,'РП (ЛК 2.0)'!$E$17:$O$17,0)),0)</f>
        <v>0</v>
      </c>
      <c r="KUN8" s="878">
        <f>IFERROR(INDEX('РП (ЛК 2.0)'!$E$26:$O$26,1,MATCH('Основной лист'!KUN$7,'РП (ЛК 2.0)'!$E$17:$O$17,0)),0)</f>
        <v>0</v>
      </c>
      <c r="KUO8" s="878">
        <f>IFERROR(INDEX('РП (ЛК 2.0)'!$E$26:$O$26,1,MATCH('Основной лист'!KUO$7,'РП (ЛК 2.0)'!$E$17:$O$17,0)),0)</f>
        <v>0</v>
      </c>
      <c r="KUP8" s="878">
        <f>IFERROR(INDEX('РП (ЛК 2.0)'!$E$26:$O$26,1,MATCH('Основной лист'!KUP$7,'РП (ЛК 2.0)'!$E$17:$O$17,0)),0)</f>
        <v>0</v>
      </c>
      <c r="KUQ8" s="878">
        <f>IFERROR(INDEX('РП (ЛК 2.0)'!$E$26:$O$26,1,MATCH('Основной лист'!KUQ$7,'РП (ЛК 2.0)'!$E$17:$O$17,0)),0)</f>
        <v>0</v>
      </c>
      <c r="KUR8" s="878">
        <f>IFERROR(INDEX('РП (ЛК 2.0)'!$E$26:$O$26,1,MATCH('Основной лист'!KUR$7,'РП (ЛК 2.0)'!$E$17:$O$17,0)),0)</f>
        <v>0</v>
      </c>
      <c r="KUS8" s="878">
        <f>IFERROR(INDEX('РП (ЛК 2.0)'!$E$26:$O$26,1,MATCH('Основной лист'!KUS$7,'РП (ЛК 2.0)'!$E$17:$O$17,0)),0)</f>
        <v>0</v>
      </c>
      <c r="KUT8" s="878">
        <f>IFERROR(INDEX('РП (ЛК 2.0)'!$E$26:$O$26,1,MATCH('Основной лист'!KUT$7,'РП (ЛК 2.0)'!$E$17:$O$17,0)),0)</f>
        <v>0</v>
      </c>
      <c r="KUU8" s="878">
        <f>IFERROR(INDEX('РП (ЛК 2.0)'!$E$26:$O$26,1,MATCH('Основной лист'!KUU$7,'РП (ЛК 2.0)'!$E$17:$O$17,0)),0)</f>
        <v>0</v>
      </c>
      <c r="KUV8" s="878">
        <f>IFERROR(INDEX('РП (ЛК 2.0)'!$E$26:$O$26,1,MATCH('Основной лист'!KUV$7,'РП (ЛК 2.0)'!$E$17:$O$17,0)),0)</f>
        <v>0</v>
      </c>
      <c r="KUW8" s="878">
        <f>IFERROR(INDEX('РП (ЛК 2.0)'!$E$26:$O$26,1,MATCH('Основной лист'!KUW$7,'РП (ЛК 2.0)'!$E$17:$O$17,0)),0)</f>
        <v>0</v>
      </c>
      <c r="KUX8" s="878">
        <f>IFERROR(INDEX('РП (ЛК 2.0)'!$E$26:$O$26,1,MATCH('Основной лист'!KUX$7,'РП (ЛК 2.0)'!$E$17:$O$17,0)),0)</f>
        <v>0</v>
      </c>
      <c r="KUY8" s="878">
        <f>IFERROR(INDEX('РП (ЛК 2.0)'!$E$26:$O$26,1,MATCH('Основной лист'!KUY$7,'РП (ЛК 2.0)'!$E$17:$O$17,0)),0)</f>
        <v>0</v>
      </c>
      <c r="KUZ8" s="878">
        <f>IFERROR(INDEX('РП (ЛК 2.0)'!$E$26:$O$26,1,MATCH('Основной лист'!KUZ$7,'РП (ЛК 2.0)'!$E$17:$O$17,0)),0)</f>
        <v>0</v>
      </c>
      <c r="KVA8" s="878">
        <f>IFERROR(INDEX('РП (ЛК 2.0)'!$E$26:$O$26,1,MATCH('Основной лист'!KVA$7,'РП (ЛК 2.0)'!$E$17:$O$17,0)),0)</f>
        <v>0</v>
      </c>
      <c r="KVB8" s="878">
        <f>IFERROR(INDEX('РП (ЛК 2.0)'!$E$26:$O$26,1,MATCH('Основной лист'!KVB$7,'РП (ЛК 2.0)'!$E$17:$O$17,0)),0)</f>
        <v>0</v>
      </c>
      <c r="KVC8" s="878">
        <f>IFERROR(INDEX('РП (ЛК 2.0)'!$E$26:$O$26,1,MATCH('Основной лист'!KVC$7,'РП (ЛК 2.0)'!$E$17:$O$17,0)),0)</f>
        <v>0</v>
      </c>
      <c r="KVD8" s="878">
        <f>IFERROR(INDEX('РП (ЛК 2.0)'!$E$26:$O$26,1,MATCH('Основной лист'!KVD$7,'РП (ЛК 2.0)'!$E$17:$O$17,0)),0)</f>
        <v>0</v>
      </c>
      <c r="KVE8" s="878">
        <f>IFERROR(INDEX('РП (ЛК 2.0)'!$E$26:$O$26,1,MATCH('Основной лист'!KVE$7,'РП (ЛК 2.0)'!$E$17:$O$17,0)),0)</f>
        <v>0</v>
      </c>
      <c r="KVF8" s="878">
        <f>IFERROR(INDEX('РП (ЛК 2.0)'!$E$26:$O$26,1,MATCH('Основной лист'!KVF$7,'РП (ЛК 2.0)'!$E$17:$O$17,0)),0)</f>
        <v>0</v>
      </c>
      <c r="KVG8" s="878">
        <f>IFERROR(INDEX('РП (ЛК 2.0)'!$E$26:$O$26,1,MATCH('Основной лист'!KVG$7,'РП (ЛК 2.0)'!$E$17:$O$17,0)),0)</f>
        <v>0</v>
      </c>
      <c r="KVH8" s="878">
        <f>IFERROR(INDEX('РП (ЛК 2.0)'!$E$26:$O$26,1,MATCH('Основной лист'!KVH$7,'РП (ЛК 2.0)'!$E$17:$O$17,0)),0)</f>
        <v>0</v>
      </c>
      <c r="KVI8" s="878">
        <f>IFERROR(INDEX('РП (ЛК 2.0)'!$E$26:$O$26,1,MATCH('Основной лист'!KVI$7,'РП (ЛК 2.0)'!$E$17:$O$17,0)),0)</f>
        <v>0</v>
      </c>
      <c r="KVJ8" s="878">
        <f>IFERROR(INDEX('РП (ЛК 2.0)'!$E$26:$O$26,1,MATCH('Основной лист'!KVJ$7,'РП (ЛК 2.0)'!$E$17:$O$17,0)),0)</f>
        <v>0</v>
      </c>
      <c r="KVK8" s="878">
        <f>IFERROR(INDEX('РП (ЛК 2.0)'!$E$26:$O$26,1,MATCH('Основной лист'!KVK$7,'РП (ЛК 2.0)'!$E$17:$O$17,0)),0)</f>
        <v>0</v>
      </c>
      <c r="KVL8" s="878">
        <f>IFERROR(INDEX('РП (ЛК 2.0)'!$E$26:$O$26,1,MATCH('Основной лист'!KVL$7,'РП (ЛК 2.0)'!$E$17:$O$17,0)),0)</f>
        <v>0</v>
      </c>
      <c r="KVM8" s="878">
        <f>IFERROR(INDEX('РП (ЛК 2.0)'!$E$26:$O$26,1,MATCH('Основной лист'!KVM$7,'РП (ЛК 2.0)'!$E$17:$O$17,0)),0)</f>
        <v>0</v>
      </c>
      <c r="KVN8" s="878">
        <f>IFERROR(INDEX('РП (ЛК 2.0)'!$E$26:$O$26,1,MATCH('Основной лист'!KVN$7,'РП (ЛК 2.0)'!$E$17:$O$17,0)),0)</f>
        <v>0</v>
      </c>
      <c r="KVO8" s="878">
        <f>IFERROR(INDEX('РП (ЛК 2.0)'!$E$26:$O$26,1,MATCH('Основной лист'!KVO$7,'РП (ЛК 2.0)'!$E$17:$O$17,0)),0)</f>
        <v>0</v>
      </c>
      <c r="KVP8" s="878">
        <f>IFERROR(INDEX('РП (ЛК 2.0)'!$E$26:$O$26,1,MATCH('Основной лист'!KVP$7,'РП (ЛК 2.0)'!$E$17:$O$17,0)),0)</f>
        <v>0</v>
      </c>
      <c r="KVQ8" s="878">
        <f>IFERROR(INDEX('РП (ЛК 2.0)'!$E$26:$O$26,1,MATCH('Основной лист'!KVQ$7,'РП (ЛК 2.0)'!$E$17:$O$17,0)),0)</f>
        <v>0</v>
      </c>
      <c r="KVR8" s="878">
        <f>IFERROR(INDEX('РП (ЛК 2.0)'!$E$26:$O$26,1,MATCH('Основной лист'!KVR$7,'РП (ЛК 2.0)'!$E$17:$O$17,0)),0)</f>
        <v>0</v>
      </c>
      <c r="KVS8" s="878">
        <f>IFERROR(INDEX('РП (ЛК 2.0)'!$E$26:$O$26,1,MATCH('Основной лист'!KVS$7,'РП (ЛК 2.0)'!$E$17:$O$17,0)),0)</f>
        <v>0</v>
      </c>
      <c r="KVT8" s="878">
        <f>IFERROR(INDEX('РП (ЛК 2.0)'!$E$26:$O$26,1,MATCH('Основной лист'!KVT$7,'РП (ЛК 2.0)'!$E$17:$O$17,0)),0)</f>
        <v>0</v>
      </c>
      <c r="KVU8" s="878">
        <f>IFERROR(INDEX('РП (ЛК 2.0)'!$E$26:$O$26,1,MATCH('Основной лист'!KVU$7,'РП (ЛК 2.0)'!$E$17:$O$17,0)),0)</f>
        <v>0</v>
      </c>
      <c r="KVV8" s="878">
        <f>IFERROR(INDEX('РП (ЛК 2.0)'!$E$26:$O$26,1,MATCH('Основной лист'!KVV$7,'РП (ЛК 2.0)'!$E$17:$O$17,0)),0)</f>
        <v>0</v>
      </c>
      <c r="KVW8" s="878">
        <f>IFERROR(INDEX('РП (ЛК 2.0)'!$E$26:$O$26,1,MATCH('Основной лист'!KVW$7,'РП (ЛК 2.0)'!$E$17:$O$17,0)),0)</f>
        <v>0</v>
      </c>
      <c r="KVX8" s="878">
        <f>IFERROR(INDEX('РП (ЛК 2.0)'!$E$26:$O$26,1,MATCH('Основной лист'!KVX$7,'РП (ЛК 2.0)'!$E$17:$O$17,0)),0)</f>
        <v>0</v>
      </c>
      <c r="KVY8" s="878">
        <f>IFERROR(INDEX('РП (ЛК 2.0)'!$E$26:$O$26,1,MATCH('Основной лист'!KVY$7,'РП (ЛК 2.0)'!$E$17:$O$17,0)),0)</f>
        <v>0</v>
      </c>
      <c r="KVZ8" s="878">
        <f>IFERROR(INDEX('РП (ЛК 2.0)'!$E$26:$O$26,1,MATCH('Основной лист'!KVZ$7,'РП (ЛК 2.0)'!$E$17:$O$17,0)),0)</f>
        <v>0</v>
      </c>
      <c r="KWA8" s="878">
        <f>IFERROR(INDEX('РП (ЛК 2.0)'!$E$26:$O$26,1,MATCH('Основной лист'!KWA$7,'РП (ЛК 2.0)'!$E$17:$O$17,0)),0)</f>
        <v>0</v>
      </c>
      <c r="KWB8" s="878">
        <f>IFERROR(INDEX('РП (ЛК 2.0)'!$E$26:$O$26,1,MATCH('Основной лист'!KWB$7,'РП (ЛК 2.0)'!$E$17:$O$17,0)),0)</f>
        <v>0</v>
      </c>
      <c r="KWC8" s="878">
        <f>IFERROR(INDEX('РП (ЛК 2.0)'!$E$26:$O$26,1,MATCH('Основной лист'!KWC$7,'РП (ЛК 2.0)'!$E$17:$O$17,0)),0)</f>
        <v>0</v>
      </c>
      <c r="KWD8" s="878">
        <f>IFERROR(INDEX('РП (ЛК 2.0)'!$E$26:$O$26,1,MATCH('Основной лист'!KWD$7,'РП (ЛК 2.0)'!$E$17:$O$17,0)),0)</f>
        <v>0</v>
      </c>
      <c r="KWE8" s="878">
        <f>IFERROR(INDEX('РП (ЛК 2.0)'!$E$26:$O$26,1,MATCH('Основной лист'!KWE$7,'РП (ЛК 2.0)'!$E$17:$O$17,0)),0)</f>
        <v>0</v>
      </c>
      <c r="KWF8" s="878">
        <f>IFERROR(INDEX('РП (ЛК 2.0)'!$E$26:$O$26,1,MATCH('Основной лист'!KWF$7,'РП (ЛК 2.0)'!$E$17:$O$17,0)),0)</f>
        <v>0</v>
      </c>
      <c r="KWG8" s="878">
        <f>IFERROR(INDEX('РП (ЛК 2.0)'!$E$26:$O$26,1,MATCH('Основной лист'!KWG$7,'РП (ЛК 2.0)'!$E$17:$O$17,0)),0)</f>
        <v>0</v>
      </c>
      <c r="KWH8" s="878">
        <f>IFERROR(INDEX('РП (ЛК 2.0)'!$E$26:$O$26,1,MATCH('Основной лист'!KWH$7,'РП (ЛК 2.0)'!$E$17:$O$17,0)),0)</f>
        <v>0</v>
      </c>
      <c r="KWI8" s="878">
        <f>IFERROR(INDEX('РП (ЛК 2.0)'!$E$26:$O$26,1,MATCH('Основной лист'!KWI$7,'РП (ЛК 2.0)'!$E$17:$O$17,0)),0)</f>
        <v>0</v>
      </c>
      <c r="KWJ8" s="878">
        <f>IFERROR(INDEX('РП (ЛК 2.0)'!$E$26:$O$26,1,MATCH('Основной лист'!KWJ$7,'РП (ЛК 2.0)'!$E$17:$O$17,0)),0)</f>
        <v>0</v>
      </c>
      <c r="KWK8" s="878">
        <f>IFERROR(INDEX('РП (ЛК 2.0)'!$E$26:$O$26,1,MATCH('Основной лист'!KWK$7,'РП (ЛК 2.0)'!$E$17:$O$17,0)),0)</f>
        <v>0</v>
      </c>
      <c r="KWL8" s="878">
        <f>IFERROR(INDEX('РП (ЛК 2.0)'!$E$26:$O$26,1,MATCH('Основной лист'!KWL$7,'РП (ЛК 2.0)'!$E$17:$O$17,0)),0)</f>
        <v>0</v>
      </c>
      <c r="KWM8" s="878">
        <f>IFERROR(INDEX('РП (ЛК 2.0)'!$E$26:$O$26,1,MATCH('Основной лист'!KWM$7,'РП (ЛК 2.0)'!$E$17:$O$17,0)),0)</f>
        <v>0</v>
      </c>
      <c r="KWN8" s="878">
        <f>IFERROR(INDEX('РП (ЛК 2.0)'!$E$26:$O$26,1,MATCH('Основной лист'!KWN$7,'РП (ЛК 2.0)'!$E$17:$O$17,0)),0)</f>
        <v>0</v>
      </c>
      <c r="KWO8" s="878">
        <f>IFERROR(INDEX('РП (ЛК 2.0)'!$E$26:$O$26,1,MATCH('Основной лист'!KWO$7,'РП (ЛК 2.0)'!$E$17:$O$17,0)),0)</f>
        <v>0</v>
      </c>
      <c r="KWP8" s="878">
        <f>IFERROR(INDEX('РП (ЛК 2.0)'!$E$26:$O$26,1,MATCH('Основной лист'!KWP$7,'РП (ЛК 2.0)'!$E$17:$O$17,0)),0)</f>
        <v>0</v>
      </c>
      <c r="KWQ8" s="878">
        <f>IFERROR(INDEX('РП (ЛК 2.0)'!$E$26:$O$26,1,MATCH('Основной лист'!KWQ$7,'РП (ЛК 2.0)'!$E$17:$O$17,0)),0)</f>
        <v>0</v>
      </c>
      <c r="KWR8" s="878">
        <f>IFERROR(INDEX('РП (ЛК 2.0)'!$E$26:$O$26,1,MATCH('Основной лист'!KWR$7,'РП (ЛК 2.0)'!$E$17:$O$17,0)),0)</f>
        <v>0</v>
      </c>
      <c r="KWS8" s="878">
        <f>IFERROR(INDEX('РП (ЛК 2.0)'!$E$26:$O$26,1,MATCH('Основной лист'!KWS$7,'РП (ЛК 2.0)'!$E$17:$O$17,0)),0)</f>
        <v>0</v>
      </c>
      <c r="KWT8" s="878">
        <f>IFERROR(INDEX('РП (ЛК 2.0)'!$E$26:$O$26,1,MATCH('Основной лист'!KWT$7,'РП (ЛК 2.0)'!$E$17:$O$17,0)),0)</f>
        <v>0</v>
      </c>
      <c r="KWU8" s="878">
        <f>IFERROR(INDEX('РП (ЛК 2.0)'!$E$26:$O$26,1,MATCH('Основной лист'!KWU$7,'РП (ЛК 2.0)'!$E$17:$O$17,0)),0)</f>
        <v>0</v>
      </c>
      <c r="KWV8" s="878">
        <f>IFERROR(INDEX('РП (ЛК 2.0)'!$E$26:$O$26,1,MATCH('Основной лист'!KWV$7,'РП (ЛК 2.0)'!$E$17:$O$17,0)),0)</f>
        <v>0</v>
      </c>
      <c r="KWW8" s="878">
        <f>IFERROR(INDEX('РП (ЛК 2.0)'!$E$26:$O$26,1,MATCH('Основной лист'!KWW$7,'РП (ЛК 2.0)'!$E$17:$O$17,0)),0)</f>
        <v>0</v>
      </c>
      <c r="KWX8" s="878">
        <f>IFERROR(INDEX('РП (ЛК 2.0)'!$E$26:$O$26,1,MATCH('Основной лист'!KWX$7,'РП (ЛК 2.0)'!$E$17:$O$17,0)),0)</f>
        <v>0</v>
      </c>
      <c r="KWY8" s="878">
        <f>IFERROR(INDEX('РП (ЛК 2.0)'!$E$26:$O$26,1,MATCH('Основной лист'!KWY$7,'РП (ЛК 2.0)'!$E$17:$O$17,0)),0)</f>
        <v>0</v>
      </c>
      <c r="KWZ8" s="878">
        <f>IFERROR(INDEX('РП (ЛК 2.0)'!$E$26:$O$26,1,MATCH('Основной лист'!KWZ$7,'РП (ЛК 2.0)'!$E$17:$O$17,0)),0)</f>
        <v>0</v>
      </c>
      <c r="KXA8" s="878">
        <f>IFERROR(INDEX('РП (ЛК 2.0)'!$E$26:$O$26,1,MATCH('Основной лист'!KXA$7,'РП (ЛК 2.0)'!$E$17:$O$17,0)),0)</f>
        <v>0</v>
      </c>
      <c r="KXB8" s="878">
        <f>IFERROR(INDEX('РП (ЛК 2.0)'!$E$26:$O$26,1,MATCH('Основной лист'!KXB$7,'РП (ЛК 2.0)'!$E$17:$O$17,0)),0)</f>
        <v>0</v>
      </c>
      <c r="KXC8" s="878">
        <f>IFERROR(INDEX('РП (ЛК 2.0)'!$E$26:$O$26,1,MATCH('Основной лист'!KXC$7,'РП (ЛК 2.0)'!$E$17:$O$17,0)),0)</f>
        <v>0</v>
      </c>
      <c r="KXD8" s="878">
        <f>IFERROR(INDEX('РП (ЛК 2.0)'!$E$26:$O$26,1,MATCH('Основной лист'!KXD$7,'РП (ЛК 2.0)'!$E$17:$O$17,0)),0)</f>
        <v>0</v>
      </c>
      <c r="KXE8" s="878">
        <f>IFERROR(INDEX('РП (ЛК 2.0)'!$E$26:$O$26,1,MATCH('Основной лист'!KXE$7,'РП (ЛК 2.0)'!$E$17:$O$17,0)),0)</f>
        <v>0</v>
      </c>
      <c r="KXF8" s="878">
        <f>IFERROR(INDEX('РП (ЛК 2.0)'!$E$26:$O$26,1,MATCH('Основной лист'!KXF$7,'РП (ЛК 2.0)'!$E$17:$O$17,0)),0)</f>
        <v>0</v>
      </c>
      <c r="KXG8" s="878">
        <f>IFERROR(INDEX('РП (ЛК 2.0)'!$E$26:$O$26,1,MATCH('Основной лист'!KXG$7,'РП (ЛК 2.0)'!$E$17:$O$17,0)),0)</f>
        <v>0</v>
      </c>
      <c r="KXH8" s="878">
        <f>IFERROR(INDEX('РП (ЛК 2.0)'!$E$26:$O$26,1,MATCH('Основной лист'!KXH$7,'РП (ЛК 2.0)'!$E$17:$O$17,0)),0)</f>
        <v>0</v>
      </c>
      <c r="KXI8" s="878">
        <f>IFERROR(INDEX('РП (ЛК 2.0)'!$E$26:$O$26,1,MATCH('Основной лист'!KXI$7,'РП (ЛК 2.0)'!$E$17:$O$17,0)),0)</f>
        <v>0</v>
      </c>
      <c r="KXJ8" s="878">
        <f>IFERROR(INDEX('РП (ЛК 2.0)'!$E$26:$O$26,1,MATCH('Основной лист'!KXJ$7,'РП (ЛК 2.0)'!$E$17:$O$17,0)),0)</f>
        <v>0</v>
      </c>
      <c r="KXK8" s="878">
        <f>IFERROR(INDEX('РП (ЛК 2.0)'!$E$26:$O$26,1,MATCH('Основной лист'!KXK$7,'РП (ЛК 2.0)'!$E$17:$O$17,0)),0)</f>
        <v>0</v>
      </c>
      <c r="KXL8" s="878">
        <f>IFERROR(INDEX('РП (ЛК 2.0)'!$E$26:$O$26,1,MATCH('Основной лист'!KXL$7,'РП (ЛК 2.0)'!$E$17:$O$17,0)),0)</f>
        <v>0</v>
      </c>
      <c r="KXM8" s="878">
        <f>IFERROR(INDEX('РП (ЛК 2.0)'!$E$26:$O$26,1,MATCH('Основной лист'!KXM$7,'РП (ЛК 2.0)'!$E$17:$O$17,0)),0)</f>
        <v>0</v>
      </c>
      <c r="KXN8" s="878">
        <f>IFERROR(INDEX('РП (ЛК 2.0)'!$E$26:$O$26,1,MATCH('Основной лист'!KXN$7,'РП (ЛК 2.0)'!$E$17:$O$17,0)),0)</f>
        <v>0</v>
      </c>
      <c r="KXO8" s="878">
        <f>IFERROR(INDEX('РП (ЛК 2.0)'!$E$26:$O$26,1,MATCH('Основной лист'!KXO$7,'РП (ЛК 2.0)'!$E$17:$O$17,0)),0)</f>
        <v>0</v>
      </c>
      <c r="KXP8" s="878">
        <f>IFERROR(INDEX('РП (ЛК 2.0)'!$E$26:$O$26,1,MATCH('Основной лист'!KXP$7,'РП (ЛК 2.0)'!$E$17:$O$17,0)),0)</f>
        <v>0</v>
      </c>
      <c r="KXQ8" s="878">
        <f>IFERROR(INDEX('РП (ЛК 2.0)'!$E$26:$O$26,1,MATCH('Основной лист'!KXQ$7,'РП (ЛК 2.0)'!$E$17:$O$17,0)),0)</f>
        <v>0</v>
      </c>
      <c r="KXR8" s="878">
        <f>IFERROR(INDEX('РП (ЛК 2.0)'!$E$26:$O$26,1,MATCH('Основной лист'!KXR$7,'РП (ЛК 2.0)'!$E$17:$O$17,0)),0)</f>
        <v>0</v>
      </c>
      <c r="KXS8" s="878">
        <f>IFERROR(INDEX('РП (ЛК 2.0)'!$E$26:$O$26,1,MATCH('Основной лист'!KXS$7,'РП (ЛК 2.0)'!$E$17:$O$17,0)),0)</f>
        <v>0</v>
      </c>
      <c r="KXT8" s="878">
        <f>IFERROR(INDEX('РП (ЛК 2.0)'!$E$26:$O$26,1,MATCH('Основной лист'!KXT$7,'РП (ЛК 2.0)'!$E$17:$O$17,0)),0)</f>
        <v>0</v>
      </c>
      <c r="KXU8" s="878">
        <f>IFERROR(INDEX('РП (ЛК 2.0)'!$E$26:$O$26,1,MATCH('Основной лист'!KXU$7,'РП (ЛК 2.0)'!$E$17:$O$17,0)),0)</f>
        <v>0</v>
      </c>
      <c r="KXV8" s="878">
        <f>IFERROR(INDEX('РП (ЛК 2.0)'!$E$26:$O$26,1,MATCH('Основной лист'!KXV$7,'РП (ЛК 2.0)'!$E$17:$O$17,0)),0)</f>
        <v>0</v>
      </c>
      <c r="KXW8" s="878">
        <f>IFERROR(INDEX('РП (ЛК 2.0)'!$E$26:$O$26,1,MATCH('Основной лист'!KXW$7,'РП (ЛК 2.0)'!$E$17:$O$17,0)),0)</f>
        <v>0</v>
      </c>
      <c r="KXX8" s="878">
        <f>IFERROR(INDEX('РП (ЛК 2.0)'!$E$26:$O$26,1,MATCH('Основной лист'!KXX$7,'РП (ЛК 2.0)'!$E$17:$O$17,0)),0)</f>
        <v>0</v>
      </c>
      <c r="KXY8" s="878">
        <f>IFERROR(INDEX('РП (ЛК 2.0)'!$E$26:$O$26,1,MATCH('Основной лист'!KXY$7,'РП (ЛК 2.0)'!$E$17:$O$17,0)),0)</f>
        <v>0</v>
      </c>
      <c r="KXZ8" s="878">
        <f>IFERROR(INDEX('РП (ЛК 2.0)'!$E$26:$O$26,1,MATCH('Основной лист'!KXZ$7,'РП (ЛК 2.0)'!$E$17:$O$17,0)),0)</f>
        <v>0</v>
      </c>
      <c r="KYA8" s="878">
        <f>IFERROR(INDEX('РП (ЛК 2.0)'!$E$26:$O$26,1,MATCH('Основной лист'!KYA$7,'РП (ЛК 2.0)'!$E$17:$O$17,0)),0)</f>
        <v>0</v>
      </c>
      <c r="KYB8" s="878">
        <f>IFERROR(INDEX('РП (ЛК 2.0)'!$E$26:$O$26,1,MATCH('Основной лист'!KYB$7,'РП (ЛК 2.0)'!$E$17:$O$17,0)),0)</f>
        <v>0</v>
      </c>
      <c r="KYC8" s="878">
        <f>IFERROR(INDEX('РП (ЛК 2.0)'!$E$26:$O$26,1,MATCH('Основной лист'!KYC$7,'РП (ЛК 2.0)'!$E$17:$O$17,0)),0)</f>
        <v>0</v>
      </c>
      <c r="KYD8" s="878">
        <f>IFERROR(INDEX('РП (ЛК 2.0)'!$E$26:$O$26,1,MATCH('Основной лист'!KYD$7,'РП (ЛК 2.0)'!$E$17:$O$17,0)),0)</f>
        <v>0</v>
      </c>
      <c r="KYE8" s="878">
        <f>IFERROR(INDEX('РП (ЛК 2.0)'!$E$26:$O$26,1,MATCH('Основной лист'!KYE$7,'РП (ЛК 2.0)'!$E$17:$O$17,0)),0)</f>
        <v>0</v>
      </c>
      <c r="KYF8" s="878">
        <f>IFERROR(INDEX('РП (ЛК 2.0)'!$E$26:$O$26,1,MATCH('Основной лист'!KYF$7,'РП (ЛК 2.0)'!$E$17:$O$17,0)),0)</f>
        <v>0</v>
      </c>
      <c r="KYG8" s="878">
        <f>IFERROR(INDEX('РП (ЛК 2.0)'!$E$26:$O$26,1,MATCH('Основной лист'!KYG$7,'РП (ЛК 2.0)'!$E$17:$O$17,0)),0)</f>
        <v>0</v>
      </c>
      <c r="KYH8" s="878">
        <f>IFERROR(INDEX('РП (ЛК 2.0)'!$E$26:$O$26,1,MATCH('Основной лист'!KYH$7,'РП (ЛК 2.0)'!$E$17:$O$17,0)),0)</f>
        <v>0</v>
      </c>
      <c r="KYI8" s="878">
        <f>IFERROR(INDEX('РП (ЛК 2.0)'!$E$26:$O$26,1,MATCH('Основной лист'!KYI$7,'РП (ЛК 2.0)'!$E$17:$O$17,0)),0)</f>
        <v>0</v>
      </c>
      <c r="KYJ8" s="878">
        <f>IFERROR(INDEX('РП (ЛК 2.0)'!$E$26:$O$26,1,MATCH('Основной лист'!KYJ$7,'РП (ЛК 2.0)'!$E$17:$O$17,0)),0)</f>
        <v>0</v>
      </c>
      <c r="KYK8" s="878">
        <f>IFERROR(INDEX('РП (ЛК 2.0)'!$E$26:$O$26,1,MATCH('Основной лист'!KYK$7,'РП (ЛК 2.0)'!$E$17:$O$17,0)),0)</f>
        <v>0</v>
      </c>
      <c r="KYL8" s="878">
        <f>IFERROR(INDEX('РП (ЛК 2.0)'!$E$26:$O$26,1,MATCH('Основной лист'!KYL$7,'РП (ЛК 2.0)'!$E$17:$O$17,0)),0)</f>
        <v>0</v>
      </c>
      <c r="KYM8" s="878">
        <f>IFERROR(INDEX('РП (ЛК 2.0)'!$E$26:$O$26,1,MATCH('Основной лист'!KYM$7,'РП (ЛК 2.0)'!$E$17:$O$17,0)),0)</f>
        <v>0</v>
      </c>
      <c r="KYN8" s="878">
        <f>IFERROR(INDEX('РП (ЛК 2.0)'!$E$26:$O$26,1,MATCH('Основной лист'!KYN$7,'РП (ЛК 2.0)'!$E$17:$O$17,0)),0)</f>
        <v>0</v>
      </c>
      <c r="KYO8" s="878">
        <f>IFERROR(INDEX('РП (ЛК 2.0)'!$E$26:$O$26,1,MATCH('Основной лист'!KYO$7,'РП (ЛК 2.0)'!$E$17:$O$17,0)),0)</f>
        <v>0</v>
      </c>
      <c r="KYP8" s="878">
        <f>IFERROR(INDEX('РП (ЛК 2.0)'!$E$26:$O$26,1,MATCH('Основной лист'!KYP$7,'РП (ЛК 2.0)'!$E$17:$O$17,0)),0)</f>
        <v>0</v>
      </c>
      <c r="KYQ8" s="878">
        <f>IFERROR(INDEX('РП (ЛК 2.0)'!$E$26:$O$26,1,MATCH('Основной лист'!KYQ$7,'РП (ЛК 2.0)'!$E$17:$O$17,0)),0)</f>
        <v>0</v>
      </c>
      <c r="KYR8" s="878">
        <f>IFERROR(INDEX('РП (ЛК 2.0)'!$E$26:$O$26,1,MATCH('Основной лист'!KYR$7,'РП (ЛК 2.0)'!$E$17:$O$17,0)),0)</f>
        <v>0</v>
      </c>
      <c r="KYS8" s="878">
        <f>IFERROR(INDEX('РП (ЛК 2.0)'!$E$26:$O$26,1,MATCH('Основной лист'!KYS$7,'РП (ЛК 2.0)'!$E$17:$O$17,0)),0)</f>
        <v>0</v>
      </c>
      <c r="KYT8" s="878">
        <f>IFERROR(INDEX('РП (ЛК 2.0)'!$E$26:$O$26,1,MATCH('Основной лист'!KYT$7,'РП (ЛК 2.0)'!$E$17:$O$17,0)),0)</f>
        <v>0</v>
      </c>
      <c r="KYU8" s="878">
        <f>IFERROR(INDEX('РП (ЛК 2.0)'!$E$26:$O$26,1,MATCH('Основной лист'!KYU$7,'РП (ЛК 2.0)'!$E$17:$O$17,0)),0)</f>
        <v>0</v>
      </c>
      <c r="KYV8" s="878">
        <f>IFERROR(INDEX('РП (ЛК 2.0)'!$E$26:$O$26,1,MATCH('Основной лист'!KYV$7,'РП (ЛК 2.0)'!$E$17:$O$17,0)),0)</f>
        <v>0</v>
      </c>
      <c r="KYW8" s="878">
        <f>IFERROR(INDEX('РП (ЛК 2.0)'!$E$26:$O$26,1,MATCH('Основной лист'!KYW$7,'РП (ЛК 2.0)'!$E$17:$O$17,0)),0)</f>
        <v>0</v>
      </c>
      <c r="KYX8" s="878">
        <f>IFERROR(INDEX('РП (ЛК 2.0)'!$E$26:$O$26,1,MATCH('Основной лист'!KYX$7,'РП (ЛК 2.0)'!$E$17:$O$17,0)),0)</f>
        <v>0</v>
      </c>
      <c r="KYY8" s="878">
        <f>IFERROR(INDEX('РП (ЛК 2.0)'!$E$26:$O$26,1,MATCH('Основной лист'!KYY$7,'РП (ЛК 2.0)'!$E$17:$O$17,0)),0)</f>
        <v>0</v>
      </c>
      <c r="KYZ8" s="878">
        <f>IFERROR(INDEX('РП (ЛК 2.0)'!$E$26:$O$26,1,MATCH('Основной лист'!KYZ$7,'РП (ЛК 2.0)'!$E$17:$O$17,0)),0)</f>
        <v>0</v>
      </c>
      <c r="KZA8" s="878">
        <f>IFERROR(INDEX('РП (ЛК 2.0)'!$E$26:$O$26,1,MATCH('Основной лист'!KZA$7,'РП (ЛК 2.0)'!$E$17:$O$17,0)),0)</f>
        <v>0</v>
      </c>
      <c r="KZB8" s="878">
        <f>IFERROR(INDEX('РП (ЛК 2.0)'!$E$26:$O$26,1,MATCH('Основной лист'!KZB$7,'РП (ЛК 2.0)'!$E$17:$O$17,0)),0)</f>
        <v>0</v>
      </c>
      <c r="KZC8" s="878">
        <f>IFERROR(INDEX('РП (ЛК 2.0)'!$E$26:$O$26,1,MATCH('Основной лист'!KZC$7,'РП (ЛК 2.0)'!$E$17:$O$17,0)),0)</f>
        <v>0</v>
      </c>
      <c r="KZD8" s="878">
        <f>IFERROR(INDEX('РП (ЛК 2.0)'!$E$26:$O$26,1,MATCH('Основной лист'!KZD$7,'РП (ЛК 2.0)'!$E$17:$O$17,0)),0)</f>
        <v>0</v>
      </c>
      <c r="KZE8" s="878">
        <f>IFERROR(INDEX('РП (ЛК 2.0)'!$E$26:$O$26,1,MATCH('Основной лист'!KZE$7,'РП (ЛК 2.0)'!$E$17:$O$17,0)),0)</f>
        <v>0</v>
      </c>
      <c r="KZF8" s="878">
        <f>IFERROR(INDEX('РП (ЛК 2.0)'!$E$26:$O$26,1,MATCH('Основной лист'!KZF$7,'РП (ЛК 2.0)'!$E$17:$O$17,0)),0)</f>
        <v>0</v>
      </c>
      <c r="KZG8" s="878">
        <f>IFERROR(INDEX('РП (ЛК 2.0)'!$E$26:$O$26,1,MATCH('Основной лист'!KZG$7,'РП (ЛК 2.0)'!$E$17:$O$17,0)),0)</f>
        <v>0</v>
      </c>
      <c r="KZH8" s="878">
        <f>IFERROR(INDEX('РП (ЛК 2.0)'!$E$26:$O$26,1,MATCH('Основной лист'!KZH$7,'РП (ЛК 2.0)'!$E$17:$O$17,0)),0)</f>
        <v>0</v>
      </c>
      <c r="KZI8" s="878">
        <f>IFERROR(INDEX('РП (ЛК 2.0)'!$E$26:$O$26,1,MATCH('Основной лист'!KZI$7,'РП (ЛК 2.0)'!$E$17:$O$17,0)),0)</f>
        <v>0</v>
      </c>
      <c r="KZJ8" s="878">
        <f>IFERROR(INDEX('РП (ЛК 2.0)'!$E$26:$O$26,1,MATCH('Основной лист'!KZJ$7,'РП (ЛК 2.0)'!$E$17:$O$17,0)),0)</f>
        <v>0</v>
      </c>
      <c r="KZK8" s="878">
        <f>IFERROR(INDEX('РП (ЛК 2.0)'!$E$26:$O$26,1,MATCH('Основной лист'!KZK$7,'РП (ЛК 2.0)'!$E$17:$O$17,0)),0)</f>
        <v>0</v>
      </c>
      <c r="KZL8" s="878">
        <f>IFERROR(INDEX('РП (ЛК 2.0)'!$E$26:$O$26,1,MATCH('Основной лист'!KZL$7,'РП (ЛК 2.0)'!$E$17:$O$17,0)),0)</f>
        <v>0</v>
      </c>
      <c r="KZM8" s="878">
        <f>IFERROR(INDEX('РП (ЛК 2.0)'!$E$26:$O$26,1,MATCH('Основной лист'!KZM$7,'РП (ЛК 2.0)'!$E$17:$O$17,0)),0)</f>
        <v>0</v>
      </c>
      <c r="KZN8" s="878">
        <f>IFERROR(INDEX('РП (ЛК 2.0)'!$E$26:$O$26,1,MATCH('Основной лист'!KZN$7,'РП (ЛК 2.0)'!$E$17:$O$17,0)),0)</f>
        <v>0</v>
      </c>
      <c r="KZO8" s="878">
        <f>IFERROR(INDEX('РП (ЛК 2.0)'!$E$26:$O$26,1,MATCH('Основной лист'!KZO$7,'РП (ЛК 2.0)'!$E$17:$O$17,0)),0)</f>
        <v>0</v>
      </c>
      <c r="KZP8" s="878">
        <f>IFERROR(INDEX('РП (ЛК 2.0)'!$E$26:$O$26,1,MATCH('Основной лист'!KZP$7,'РП (ЛК 2.0)'!$E$17:$O$17,0)),0)</f>
        <v>0</v>
      </c>
      <c r="KZQ8" s="878">
        <f>IFERROR(INDEX('РП (ЛК 2.0)'!$E$26:$O$26,1,MATCH('Основной лист'!KZQ$7,'РП (ЛК 2.0)'!$E$17:$O$17,0)),0)</f>
        <v>0</v>
      </c>
      <c r="KZR8" s="878">
        <f>IFERROR(INDEX('РП (ЛК 2.0)'!$E$26:$O$26,1,MATCH('Основной лист'!KZR$7,'РП (ЛК 2.0)'!$E$17:$O$17,0)),0)</f>
        <v>0</v>
      </c>
      <c r="KZS8" s="878">
        <f>IFERROR(INDEX('РП (ЛК 2.0)'!$E$26:$O$26,1,MATCH('Основной лист'!KZS$7,'РП (ЛК 2.0)'!$E$17:$O$17,0)),0)</f>
        <v>0</v>
      </c>
      <c r="KZT8" s="878">
        <f>IFERROR(INDEX('РП (ЛК 2.0)'!$E$26:$O$26,1,MATCH('Основной лист'!KZT$7,'РП (ЛК 2.0)'!$E$17:$O$17,0)),0)</f>
        <v>0</v>
      </c>
      <c r="KZU8" s="878">
        <f>IFERROR(INDEX('РП (ЛК 2.0)'!$E$26:$O$26,1,MATCH('Основной лист'!KZU$7,'РП (ЛК 2.0)'!$E$17:$O$17,0)),0)</f>
        <v>0</v>
      </c>
      <c r="KZV8" s="878">
        <f>IFERROR(INDEX('РП (ЛК 2.0)'!$E$26:$O$26,1,MATCH('Основной лист'!KZV$7,'РП (ЛК 2.0)'!$E$17:$O$17,0)),0)</f>
        <v>0</v>
      </c>
      <c r="KZW8" s="878">
        <f>IFERROR(INDEX('РП (ЛК 2.0)'!$E$26:$O$26,1,MATCH('Основной лист'!KZW$7,'РП (ЛК 2.0)'!$E$17:$O$17,0)),0)</f>
        <v>0</v>
      </c>
      <c r="KZX8" s="878">
        <f>IFERROR(INDEX('РП (ЛК 2.0)'!$E$26:$O$26,1,MATCH('Основной лист'!KZX$7,'РП (ЛК 2.0)'!$E$17:$O$17,0)),0)</f>
        <v>0</v>
      </c>
      <c r="KZY8" s="878">
        <f>IFERROR(INDEX('РП (ЛК 2.0)'!$E$26:$O$26,1,MATCH('Основной лист'!KZY$7,'РП (ЛК 2.0)'!$E$17:$O$17,0)),0)</f>
        <v>0</v>
      </c>
      <c r="KZZ8" s="878">
        <f>IFERROR(INDEX('РП (ЛК 2.0)'!$E$26:$O$26,1,MATCH('Основной лист'!KZZ$7,'РП (ЛК 2.0)'!$E$17:$O$17,0)),0)</f>
        <v>0</v>
      </c>
      <c r="LAA8" s="878">
        <f>IFERROR(INDEX('РП (ЛК 2.0)'!$E$26:$O$26,1,MATCH('Основной лист'!LAA$7,'РП (ЛК 2.0)'!$E$17:$O$17,0)),0)</f>
        <v>0</v>
      </c>
      <c r="LAB8" s="878">
        <f>IFERROR(INDEX('РП (ЛК 2.0)'!$E$26:$O$26,1,MATCH('Основной лист'!LAB$7,'РП (ЛК 2.0)'!$E$17:$O$17,0)),0)</f>
        <v>0</v>
      </c>
      <c r="LAC8" s="878">
        <f>IFERROR(INDEX('РП (ЛК 2.0)'!$E$26:$O$26,1,MATCH('Основной лист'!LAC$7,'РП (ЛК 2.0)'!$E$17:$O$17,0)),0)</f>
        <v>0</v>
      </c>
      <c r="LAD8" s="878">
        <f>IFERROR(INDEX('РП (ЛК 2.0)'!$E$26:$O$26,1,MATCH('Основной лист'!LAD$7,'РП (ЛК 2.0)'!$E$17:$O$17,0)),0)</f>
        <v>0</v>
      </c>
      <c r="LAE8" s="878">
        <f>IFERROR(INDEX('РП (ЛК 2.0)'!$E$26:$O$26,1,MATCH('Основной лист'!LAE$7,'РП (ЛК 2.0)'!$E$17:$O$17,0)),0)</f>
        <v>0</v>
      </c>
      <c r="LAF8" s="878">
        <f>IFERROR(INDEX('РП (ЛК 2.0)'!$E$26:$O$26,1,MATCH('Основной лист'!LAF$7,'РП (ЛК 2.0)'!$E$17:$O$17,0)),0)</f>
        <v>0</v>
      </c>
      <c r="LAG8" s="878">
        <f>IFERROR(INDEX('РП (ЛК 2.0)'!$E$26:$O$26,1,MATCH('Основной лист'!LAG$7,'РП (ЛК 2.0)'!$E$17:$O$17,0)),0)</f>
        <v>0</v>
      </c>
      <c r="LAH8" s="878">
        <f>IFERROR(INDEX('РП (ЛК 2.0)'!$E$26:$O$26,1,MATCH('Основной лист'!LAH$7,'РП (ЛК 2.0)'!$E$17:$O$17,0)),0)</f>
        <v>0</v>
      </c>
      <c r="LAI8" s="878">
        <f>IFERROR(INDEX('РП (ЛК 2.0)'!$E$26:$O$26,1,MATCH('Основной лист'!LAI$7,'РП (ЛК 2.0)'!$E$17:$O$17,0)),0)</f>
        <v>0</v>
      </c>
      <c r="LAJ8" s="878">
        <f>IFERROR(INDEX('РП (ЛК 2.0)'!$E$26:$O$26,1,MATCH('Основной лист'!LAJ$7,'РП (ЛК 2.0)'!$E$17:$O$17,0)),0)</f>
        <v>0</v>
      </c>
      <c r="LAK8" s="878">
        <f>IFERROR(INDEX('РП (ЛК 2.0)'!$E$26:$O$26,1,MATCH('Основной лист'!LAK$7,'РП (ЛК 2.0)'!$E$17:$O$17,0)),0)</f>
        <v>0</v>
      </c>
      <c r="LAL8" s="878">
        <f>IFERROR(INDEX('РП (ЛК 2.0)'!$E$26:$O$26,1,MATCH('Основной лист'!LAL$7,'РП (ЛК 2.0)'!$E$17:$O$17,0)),0)</f>
        <v>0</v>
      </c>
      <c r="LAM8" s="878">
        <f>IFERROR(INDEX('РП (ЛК 2.0)'!$E$26:$O$26,1,MATCH('Основной лист'!LAM$7,'РП (ЛК 2.0)'!$E$17:$O$17,0)),0)</f>
        <v>0</v>
      </c>
      <c r="LAN8" s="878">
        <f>IFERROR(INDEX('РП (ЛК 2.0)'!$E$26:$O$26,1,MATCH('Основной лист'!LAN$7,'РП (ЛК 2.0)'!$E$17:$O$17,0)),0)</f>
        <v>0</v>
      </c>
      <c r="LAO8" s="878">
        <f>IFERROR(INDEX('РП (ЛК 2.0)'!$E$26:$O$26,1,MATCH('Основной лист'!LAO$7,'РП (ЛК 2.0)'!$E$17:$O$17,0)),0)</f>
        <v>0</v>
      </c>
      <c r="LAP8" s="878">
        <f>IFERROR(INDEX('РП (ЛК 2.0)'!$E$26:$O$26,1,MATCH('Основной лист'!LAP$7,'РП (ЛК 2.0)'!$E$17:$O$17,0)),0)</f>
        <v>0</v>
      </c>
      <c r="LAQ8" s="878">
        <f>IFERROR(INDEX('РП (ЛК 2.0)'!$E$26:$O$26,1,MATCH('Основной лист'!LAQ$7,'РП (ЛК 2.0)'!$E$17:$O$17,0)),0)</f>
        <v>0</v>
      </c>
      <c r="LAR8" s="878">
        <f>IFERROR(INDEX('РП (ЛК 2.0)'!$E$26:$O$26,1,MATCH('Основной лист'!LAR$7,'РП (ЛК 2.0)'!$E$17:$O$17,0)),0)</f>
        <v>0</v>
      </c>
      <c r="LAS8" s="878">
        <f>IFERROR(INDEX('РП (ЛК 2.0)'!$E$26:$O$26,1,MATCH('Основной лист'!LAS$7,'РП (ЛК 2.0)'!$E$17:$O$17,0)),0)</f>
        <v>0</v>
      </c>
      <c r="LAT8" s="878">
        <f>IFERROR(INDEX('РП (ЛК 2.0)'!$E$26:$O$26,1,MATCH('Основной лист'!LAT$7,'РП (ЛК 2.0)'!$E$17:$O$17,0)),0)</f>
        <v>0</v>
      </c>
      <c r="LAU8" s="878">
        <f>IFERROR(INDEX('РП (ЛК 2.0)'!$E$26:$O$26,1,MATCH('Основной лист'!LAU$7,'РП (ЛК 2.0)'!$E$17:$O$17,0)),0)</f>
        <v>0</v>
      </c>
      <c r="LAV8" s="878">
        <f>IFERROR(INDEX('РП (ЛК 2.0)'!$E$26:$O$26,1,MATCH('Основной лист'!LAV$7,'РП (ЛК 2.0)'!$E$17:$O$17,0)),0)</f>
        <v>0</v>
      </c>
      <c r="LAW8" s="878">
        <f>IFERROR(INDEX('РП (ЛК 2.0)'!$E$26:$O$26,1,MATCH('Основной лист'!LAW$7,'РП (ЛК 2.0)'!$E$17:$O$17,0)),0)</f>
        <v>0</v>
      </c>
      <c r="LAX8" s="878">
        <f>IFERROR(INDEX('РП (ЛК 2.0)'!$E$26:$O$26,1,MATCH('Основной лист'!LAX$7,'РП (ЛК 2.0)'!$E$17:$O$17,0)),0)</f>
        <v>0</v>
      </c>
      <c r="LAY8" s="878">
        <f>IFERROR(INDEX('РП (ЛК 2.0)'!$E$26:$O$26,1,MATCH('Основной лист'!LAY$7,'РП (ЛК 2.0)'!$E$17:$O$17,0)),0)</f>
        <v>0</v>
      </c>
      <c r="LAZ8" s="878">
        <f>IFERROR(INDEX('РП (ЛК 2.0)'!$E$26:$O$26,1,MATCH('Основной лист'!LAZ$7,'РП (ЛК 2.0)'!$E$17:$O$17,0)),0)</f>
        <v>0</v>
      </c>
      <c r="LBA8" s="878">
        <f>IFERROR(INDEX('РП (ЛК 2.0)'!$E$26:$O$26,1,MATCH('Основной лист'!LBA$7,'РП (ЛК 2.0)'!$E$17:$O$17,0)),0)</f>
        <v>0</v>
      </c>
      <c r="LBB8" s="878">
        <f>IFERROR(INDEX('РП (ЛК 2.0)'!$E$26:$O$26,1,MATCH('Основной лист'!LBB$7,'РП (ЛК 2.0)'!$E$17:$O$17,0)),0)</f>
        <v>0</v>
      </c>
      <c r="LBC8" s="878">
        <f>IFERROR(INDEX('РП (ЛК 2.0)'!$E$26:$O$26,1,MATCH('Основной лист'!LBC$7,'РП (ЛК 2.0)'!$E$17:$O$17,0)),0)</f>
        <v>0</v>
      </c>
      <c r="LBD8" s="878">
        <f>IFERROR(INDEX('РП (ЛК 2.0)'!$E$26:$O$26,1,MATCH('Основной лист'!LBD$7,'РП (ЛК 2.0)'!$E$17:$O$17,0)),0)</f>
        <v>0</v>
      </c>
      <c r="LBE8" s="878">
        <f>IFERROR(INDEX('РП (ЛК 2.0)'!$E$26:$O$26,1,MATCH('Основной лист'!LBE$7,'РП (ЛК 2.0)'!$E$17:$O$17,0)),0)</f>
        <v>0</v>
      </c>
      <c r="LBF8" s="878">
        <f>IFERROR(INDEX('РП (ЛК 2.0)'!$E$26:$O$26,1,MATCH('Основной лист'!LBF$7,'РП (ЛК 2.0)'!$E$17:$O$17,0)),0)</f>
        <v>0</v>
      </c>
      <c r="LBG8" s="878">
        <f>IFERROR(INDEX('РП (ЛК 2.0)'!$E$26:$O$26,1,MATCH('Основной лист'!LBG$7,'РП (ЛК 2.0)'!$E$17:$O$17,0)),0)</f>
        <v>0</v>
      </c>
      <c r="LBH8" s="878">
        <f>IFERROR(INDEX('РП (ЛК 2.0)'!$E$26:$O$26,1,MATCH('Основной лист'!LBH$7,'РП (ЛК 2.0)'!$E$17:$O$17,0)),0)</f>
        <v>0</v>
      </c>
      <c r="LBI8" s="878">
        <f>IFERROR(INDEX('РП (ЛК 2.0)'!$E$26:$O$26,1,MATCH('Основной лист'!LBI$7,'РП (ЛК 2.0)'!$E$17:$O$17,0)),0)</f>
        <v>0</v>
      </c>
      <c r="LBJ8" s="878">
        <f>IFERROR(INDEX('РП (ЛК 2.0)'!$E$26:$O$26,1,MATCH('Основной лист'!LBJ$7,'РП (ЛК 2.0)'!$E$17:$O$17,0)),0)</f>
        <v>0</v>
      </c>
      <c r="LBK8" s="878">
        <f>IFERROR(INDEX('РП (ЛК 2.0)'!$E$26:$O$26,1,MATCH('Основной лист'!LBK$7,'РП (ЛК 2.0)'!$E$17:$O$17,0)),0)</f>
        <v>0</v>
      </c>
      <c r="LBL8" s="878">
        <f>IFERROR(INDEX('РП (ЛК 2.0)'!$E$26:$O$26,1,MATCH('Основной лист'!LBL$7,'РП (ЛК 2.0)'!$E$17:$O$17,0)),0)</f>
        <v>0</v>
      </c>
      <c r="LBM8" s="878">
        <f>IFERROR(INDEX('РП (ЛК 2.0)'!$E$26:$O$26,1,MATCH('Основной лист'!LBM$7,'РП (ЛК 2.0)'!$E$17:$O$17,0)),0)</f>
        <v>0</v>
      </c>
      <c r="LBN8" s="878">
        <f>IFERROR(INDEX('РП (ЛК 2.0)'!$E$26:$O$26,1,MATCH('Основной лист'!LBN$7,'РП (ЛК 2.0)'!$E$17:$O$17,0)),0)</f>
        <v>0</v>
      </c>
      <c r="LBO8" s="878">
        <f>IFERROR(INDEX('РП (ЛК 2.0)'!$E$26:$O$26,1,MATCH('Основной лист'!LBO$7,'РП (ЛК 2.0)'!$E$17:$O$17,0)),0)</f>
        <v>0</v>
      </c>
      <c r="LBP8" s="878">
        <f>IFERROR(INDEX('РП (ЛК 2.0)'!$E$26:$O$26,1,MATCH('Основной лист'!LBP$7,'РП (ЛК 2.0)'!$E$17:$O$17,0)),0)</f>
        <v>0</v>
      </c>
      <c r="LBQ8" s="878">
        <f>IFERROR(INDEX('РП (ЛК 2.0)'!$E$26:$O$26,1,MATCH('Основной лист'!LBQ$7,'РП (ЛК 2.0)'!$E$17:$O$17,0)),0)</f>
        <v>0</v>
      </c>
      <c r="LBR8" s="878">
        <f>IFERROR(INDEX('РП (ЛК 2.0)'!$E$26:$O$26,1,MATCH('Основной лист'!LBR$7,'РП (ЛК 2.0)'!$E$17:$O$17,0)),0)</f>
        <v>0</v>
      </c>
      <c r="LBS8" s="878">
        <f>IFERROR(INDEX('РП (ЛК 2.0)'!$E$26:$O$26,1,MATCH('Основной лист'!LBS$7,'РП (ЛК 2.0)'!$E$17:$O$17,0)),0)</f>
        <v>0</v>
      </c>
      <c r="LBT8" s="878">
        <f>IFERROR(INDEX('РП (ЛК 2.0)'!$E$26:$O$26,1,MATCH('Основной лист'!LBT$7,'РП (ЛК 2.0)'!$E$17:$O$17,0)),0)</f>
        <v>0</v>
      </c>
      <c r="LBU8" s="878">
        <f>IFERROR(INDEX('РП (ЛК 2.0)'!$E$26:$O$26,1,MATCH('Основной лист'!LBU$7,'РП (ЛК 2.0)'!$E$17:$O$17,0)),0)</f>
        <v>0</v>
      </c>
      <c r="LBV8" s="878">
        <f>IFERROR(INDEX('РП (ЛК 2.0)'!$E$26:$O$26,1,MATCH('Основной лист'!LBV$7,'РП (ЛК 2.0)'!$E$17:$O$17,0)),0)</f>
        <v>0</v>
      </c>
      <c r="LBW8" s="878">
        <f>IFERROR(INDEX('РП (ЛК 2.0)'!$E$26:$O$26,1,MATCH('Основной лист'!LBW$7,'РП (ЛК 2.0)'!$E$17:$O$17,0)),0)</f>
        <v>0</v>
      </c>
      <c r="LBX8" s="878">
        <f>IFERROR(INDEX('РП (ЛК 2.0)'!$E$26:$O$26,1,MATCH('Основной лист'!LBX$7,'РП (ЛК 2.0)'!$E$17:$O$17,0)),0)</f>
        <v>0</v>
      </c>
      <c r="LBY8" s="878">
        <f>IFERROR(INDEX('РП (ЛК 2.0)'!$E$26:$O$26,1,MATCH('Основной лист'!LBY$7,'РП (ЛК 2.0)'!$E$17:$O$17,0)),0)</f>
        <v>0</v>
      </c>
      <c r="LBZ8" s="878">
        <f>IFERROR(INDEX('РП (ЛК 2.0)'!$E$26:$O$26,1,MATCH('Основной лист'!LBZ$7,'РП (ЛК 2.0)'!$E$17:$O$17,0)),0)</f>
        <v>0</v>
      </c>
      <c r="LCA8" s="878">
        <f>IFERROR(INDEX('РП (ЛК 2.0)'!$E$26:$O$26,1,MATCH('Основной лист'!LCA$7,'РП (ЛК 2.0)'!$E$17:$O$17,0)),0)</f>
        <v>0</v>
      </c>
      <c r="LCB8" s="878">
        <f>IFERROR(INDEX('РП (ЛК 2.0)'!$E$26:$O$26,1,MATCH('Основной лист'!LCB$7,'РП (ЛК 2.0)'!$E$17:$O$17,0)),0)</f>
        <v>0</v>
      </c>
      <c r="LCC8" s="878">
        <f>IFERROR(INDEX('РП (ЛК 2.0)'!$E$26:$O$26,1,MATCH('Основной лист'!LCC$7,'РП (ЛК 2.0)'!$E$17:$O$17,0)),0)</f>
        <v>0</v>
      </c>
      <c r="LCD8" s="878">
        <f>IFERROR(INDEX('РП (ЛК 2.0)'!$E$26:$O$26,1,MATCH('Основной лист'!LCD$7,'РП (ЛК 2.0)'!$E$17:$O$17,0)),0)</f>
        <v>0</v>
      </c>
      <c r="LCE8" s="878">
        <f>IFERROR(INDEX('РП (ЛК 2.0)'!$E$26:$O$26,1,MATCH('Основной лист'!LCE$7,'РП (ЛК 2.0)'!$E$17:$O$17,0)),0)</f>
        <v>0</v>
      </c>
      <c r="LCF8" s="878">
        <f>IFERROR(INDEX('РП (ЛК 2.0)'!$E$26:$O$26,1,MATCH('Основной лист'!LCF$7,'РП (ЛК 2.0)'!$E$17:$O$17,0)),0)</f>
        <v>0</v>
      </c>
      <c r="LCG8" s="878">
        <f>IFERROR(INDEX('РП (ЛК 2.0)'!$E$26:$O$26,1,MATCH('Основной лист'!LCG$7,'РП (ЛК 2.0)'!$E$17:$O$17,0)),0)</f>
        <v>0</v>
      </c>
      <c r="LCH8" s="878">
        <f>IFERROR(INDEX('РП (ЛК 2.0)'!$E$26:$O$26,1,MATCH('Основной лист'!LCH$7,'РП (ЛК 2.0)'!$E$17:$O$17,0)),0)</f>
        <v>0</v>
      </c>
      <c r="LCI8" s="878">
        <f>IFERROR(INDEX('РП (ЛК 2.0)'!$E$26:$O$26,1,MATCH('Основной лист'!LCI$7,'РП (ЛК 2.0)'!$E$17:$O$17,0)),0)</f>
        <v>0</v>
      </c>
      <c r="LCJ8" s="878">
        <f>IFERROR(INDEX('РП (ЛК 2.0)'!$E$26:$O$26,1,MATCH('Основной лист'!LCJ$7,'РП (ЛК 2.0)'!$E$17:$O$17,0)),0)</f>
        <v>0</v>
      </c>
      <c r="LCK8" s="878">
        <f>IFERROR(INDEX('РП (ЛК 2.0)'!$E$26:$O$26,1,MATCH('Основной лист'!LCK$7,'РП (ЛК 2.0)'!$E$17:$O$17,0)),0)</f>
        <v>0</v>
      </c>
      <c r="LCL8" s="878">
        <f>IFERROR(INDEX('РП (ЛК 2.0)'!$E$26:$O$26,1,MATCH('Основной лист'!LCL$7,'РП (ЛК 2.0)'!$E$17:$O$17,0)),0)</f>
        <v>0</v>
      </c>
      <c r="LCM8" s="878">
        <f>IFERROR(INDEX('РП (ЛК 2.0)'!$E$26:$O$26,1,MATCH('Основной лист'!LCM$7,'РП (ЛК 2.0)'!$E$17:$O$17,0)),0)</f>
        <v>0</v>
      </c>
      <c r="LCN8" s="878">
        <f>IFERROR(INDEX('РП (ЛК 2.0)'!$E$26:$O$26,1,MATCH('Основной лист'!LCN$7,'РП (ЛК 2.0)'!$E$17:$O$17,0)),0)</f>
        <v>0</v>
      </c>
      <c r="LCO8" s="878">
        <f>IFERROR(INDEX('РП (ЛК 2.0)'!$E$26:$O$26,1,MATCH('Основной лист'!LCO$7,'РП (ЛК 2.0)'!$E$17:$O$17,0)),0)</f>
        <v>0</v>
      </c>
      <c r="LCP8" s="878">
        <f>IFERROR(INDEX('РП (ЛК 2.0)'!$E$26:$O$26,1,MATCH('Основной лист'!LCP$7,'РП (ЛК 2.0)'!$E$17:$O$17,0)),0)</f>
        <v>0</v>
      </c>
      <c r="LCQ8" s="878">
        <f>IFERROR(INDEX('РП (ЛК 2.0)'!$E$26:$O$26,1,MATCH('Основной лист'!LCQ$7,'РП (ЛК 2.0)'!$E$17:$O$17,0)),0)</f>
        <v>0</v>
      </c>
      <c r="LCR8" s="878">
        <f>IFERROR(INDEX('РП (ЛК 2.0)'!$E$26:$O$26,1,MATCH('Основной лист'!LCR$7,'РП (ЛК 2.0)'!$E$17:$O$17,0)),0)</f>
        <v>0</v>
      </c>
      <c r="LCS8" s="878">
        <f>IFERROR(INDEX('РП (ЛК 2.0)'!$E$26:$O$26,1,MATCH('Основной лист'!LCS$7,'РП (ЛК 2.0)'!$E$17:$O$17,0)),0)</f>
        <v>0</v>
      </c>
      <c r="LCT8" s="878">
        <f>IFERROR(INDEX('РП (ЛК 2.0)'!$E$26:$O$26,1,MATCH('Основной лист'!LCT$7,'РП (ЛК 2.0)'!$E$17:$O$17,0)),0)</f>
        <v>0</v>
      </c>
      <c r="LCU8" s="878">
        <f>IFERROR(INDEX('РП (ЛК 2.0)'!$E$26:$O$26,1,MATCH('Основной лист'!LCU$7,'РП (ЛК 2.0)'!$E$17:$O$17,0)),0)</f>
        <v>0</v>
      </c>
      <c r="LCV8" s="878">
        <f>IFERROR(INDEX('РП (ЛК 2.0)'!$E$26:$O$26,1,MATCH('Основной лист'!LCV$7,'РП (ЛК 2.0)'!$E$17:$O$17,0)),0)</f>
        <v>0</v>
      </c>
      <c r="LCW8" s="878">
        <f>IFERROR(INDEX('РП (ЛК 2.0)'!$E$26:$O$26,1,MATCH('Основной лист'!LCW$7,'РП (ЛК 2.0)'!$E$17:$O$17,0)),0)</f>
        <v>0</v>
      </c>
      <c r="LCX8" s="878">
        <f>IFERROR(INDEX('РП (ЛК 2.0)'!$E$26:$O$26,1,MATCH('Основной лист'!LCX$7,'РП (ЛК 2.0)'!$E$17:$O$17,0)),0)</f>
        <v>0</v>
      </c>
      <c r="LCY8" s="878">
        <f>IFERROR(INDEX('РП (ЛК 2.0)'!$E$26:$O$26,1,MATCH('Основной лист'!LCY$7,'РП (ЛК 2.0)'!$E$17:$O$17,0)),0)</f>
        <v>0</v>
      </c>
      <c r="LCZ8" s="878">
        <f>IFERROR(INDEX('РП (ЛК 2.0)'!$E$26:$O$26,1,MATCH('Основной лист'!LCZ$7,'РП (ЛК 2.0)'!$E$17:$O$17,0)),0)</f>
        <v>0</v>
      </c>
      <c r="LDA8" s="878">
        <f>IFERROR(INDEX('РП (ЛК 2.0)'!$E$26:$O$26,1,MATCH('Основной лист'!LDA$7,'РП (ЛК 2.0)'!$E$17:$O$17,0)),0)</f>
        <v>0</v>
      </c>
      <c r="LDB8" s="878">
        <f>IFERROR(INDEX('РП (ЛК 2.0)'!$E$26:$O$26,1,MATCH('Основной лист'!LDB$7,'РП (ЛК 2.0)'!$E$17:$O$17,0)),0)</f>
        <v>0</v>
      </c>
      <c r="LDC8" s="878">
        <f>IFERROR(INDEX('РП (ЛК 2.0)'!$E$26:$O$26,1,MATCH('Основной лист'!LDC$7,'РП (ЛК 2.0)'!$E$17:$O$17,0)),0)</f>
        <v>0</v>
      </c>
      <c r="LDD8" s="878">
        <f>IFERROR(INDEX('РП (ЛК 2.0)'!$E$26:$O$26,1,MATCH('Основной лист'!LDD$7,'РП (ЛК 2.0)'!$E$17:$O$17,0)),0)</f>
        <v>0</v>
      </c>
      <c r="LDE8" s="878">
        <f>IFERROR(INDEX('РП (ЛК 2.0)'!$E$26:$O$26,1,MATCH('Основной лист'!LDE$7,'РП (ЛК 2.0)'!$E$17:$O$17,0)),0)</f>
        <v>0</v>
      </c>
      <c r="LDF8" s="878">
        <f>IFERROR(INDEX('РП (ЛК 2.0)'!$E$26:$O$26,1,MATCH('Основной лист'!LDF$7,'РП (ЛК 2.0)'!$E$17:$O$17,0)),0)</f>
        <v>0</v>
      </c>
      <c r="LDG8" s="878">
        <f>IFERROR(INDEX('РП (ЛК 2.0)'!$E$26:$O$26,1,MATCH('Основной лист'!LDG$7,'РП (ЛК 2.0)'!$E$17:$O$17,0)),0)</f>
        <v>0</v>
      </c>
      <c r="LDH8" s="878">
        <f>IFERROR(INDEX('РП (ЛК 2.0)'!$E$26:$O$26,1,MATCH('Основной лист'!LDH$7,'РП (ЛК 2.0)'!$E$17:$O$17,0)),0)</f>
        <v>0</v>
      </c>
      <c r="LDI8" s="878">
        <f>IFERROR(INDEX('РП (ЛК 2.0)'!$E$26:$O$26,1,MATCH('Основной лист'!LDI$7,'РП (ЛК 2.0)'!$E$17:$O$17,0)),0)</f>
        <v>0</v>
      </c>
      <c r="LDJ8" s="878">
        <f>IFERROR(INDEX('РП (ЛК 2.0)'!$E$26:$O$26,1,MATCH('Основной лист'!LDJ$7,'РП (ЛК 2.0)'!$E$17:$O$17,0)),0)</f>
        <v>0</v>
      </c>
      <c r="LDK8" s="878">
        <f>IFERROR(INDEX('РП (ЛК 2.0)'!$E$26:$O$26,1,MATCH('Основной лист'!LDK$7,'РП (ЛК 2.0)'!$E$17:$O$17,0)),0)</f>
        <v>0</v>
      </c>
      <c r="LDL8" s="878">
        <f>IFERROR(INDEX('РП (ЛК 2.0)'!$E$26:$O$26,1,MATCH('Основной лист'!LDL$7,'РП (ЛК 2.0)'!$E$17:$O$17,0)),0)</f>
        <v>0</v>
      </c>
      <c r="LDM8" s="878">
        <f>IFERROR(INDEX('РП (ЛК 2.0)'!$E$26:$O$26,1,MATCH('Основной лист'!LDM$7,'РП (ЛК 2.0)'!$E$17:$O$17,0)),0)</f>
        <v>0</v>
      </c>
      <c r="LDN8" s="878">
        <f>IFERROR(INDEX('РП (ЛК 2.0)'!$E$26:$O$26,1,MATCH('Основной лист'!LDN$7,'РП (ЛК 2.0)'!$E$17:$O$17,0)),0)</f>
        <v>0</v>
      </c>
      <c r="LDO8" s="878">
        <f>IFERROR(INDEX('РП (ЛК 2.0)'!$E$26:$O$26,1,MATCH('Основной лист'!LDO$7,'РП (ЛК 2.0)'!$E$17:$O$17,0)),0)</f>
        <v>0</v>
      </c>
      <c r="LDP8" s="878">
        <f>IFERROR(INDEX('РП (ЛК 2.0)'!$E$26:$O$26,1,MATCH('Основной лист'!LDP$7,'РП (ЛК 2.0)'!$E$17:$O$17,0)),0)</f>
        <v>0</v>
      </c>
      <c r="LDQ8" s="878">
        <f>IFERROR(INDEX('РП (ЛК 2.0)'!$E$26:$O$26,1,MATCH('Основной лист'!LDQ$7,'РП (ЛК 2.0)'!$E$17:$O$17,0)),0)</f>
        <v>0</v>
      </c>
      <c r="LDR8" s="878">
        <f>IFERROR(INDEX('РП (ЛК 2.0)'!$E$26:$O$26,1,MATCH('Основной лист'!LDR$7,'РП (ЛК 2.0)'!$E$17:$O$17,0)),0)</f>
        <v>0</v>
      </c>
      <c r="LDS8" s="878">
        <f>IFERROR(INDEX('РП (ЛК 2.0)'!$E$26:$O$26,1,MATCH('Основной лист'!LDS$7,'РП (ЛК 2.0)'!$E$17:$O$17,0)),0)</f>
        <v>0</v>
      </c>
      <c r="LDT8" s="878">
        <f>IFERROR(INDEX('РП (ЛК 2.0)'!$E$26:$O$26,1,MATCH('Основной лист'!LDT$7,'РП (ЛК 2.0)'!$E$17:$O$17,0)),0)</f>
        <v>0</v>
      </c>
      <c r="LDU8" s="878">
        <f>IFERROR(INDEX('РП (ЛК 2.0)'!$E$26:$O$26,1,MATCH('Основной лист'!LDU$7,'РП (ЛК 2.0)'!$E$17:$O$17,0)),0)</f>
        <v>0</v>
      </c>
      <c r="LDV8" s="878">
        <f>IFERROR(INDEX('РП (ЛК 2.0)'!$E$26:$O$26,1,MATCH('Основной лист'!LDV$7,'РП (ЛК 2.0)'!$E$17:$O$17,0)),0)</f>
        <v>0</v>
      </c>
      <c r="LDW8" s="878">
        <f>IFERROR(INDEX('РП (ЛК 2.0)'!$E$26:$O$26,1,MATCH('Основной лист'!LDW$7,'РП (ЛК 2.0)'!$E$17:$O$17,0)),0)</f>
        <v>0</v>
      </c>
      <c r="LDX8" s="878">
        <f>IFERROR(INDEX('РП (ЛК 2.0)'!$E$26:$O$26,1,MATCH('Основной лист'!LDX$7,'РП (ЛК 2.0)'!$E$17:$O$17,0)),0)</f>
        <v>0</v>
      </c>
      <c r="LDY8" s="878">
        <f>IFERROR(INDEX('РП (ЛК 2.0)'!$E$26:$O$26,1,MATCH('Основной лист'!LDY$7,'РП (ЛК 2.0)'!$E$17:$O$17,0)),0)</f>
        <v>0</v>
      </c>
      <c r="LDZ8" s="878">
        <f>IFERROR(INDEX('РП (ЛК 2.0)'!$E$26:$O$26,1,MATCH('Основной лист'!LDZ$7,'РП (ЛК 2.0)'!$E$17:$O$17,0)),0)</f>
        <v>0</v>
      </c>
      <c r="LEA8" s="878">
        <f>IFERROR(INDEX('РП (ЛК 2.0)'!$E$26:$O$26,1,MATCH('Основной лист'!LEA$7,'РП (ЛК 2.0)'!$E$17:$O$17,0)),0)</f>
        <v>0</v>
      </c>
      <c r="LEB8" s="878">
        <f>IFERROR(INDEX('РП (ЛК 2.0)'!$E$26:$O$26,1,MATCH('Основной лист'!LEB$7,'РП (ЛК 2.0)'!$E$17:$O$17,0)),0)</f>
        <v>0</v>
      </c>
      <c r="LEC8" s="878">
        <f>IFERROR(INDEX('РП (ЛК 2.0)'!$E$26:$O$26,1,MATCH('Основной лист'!LEC$7,'РП (ЛК 2.0)'!$E$17:$O$17,0)),0)</f>
        <v>0</v>
      </c>
      <c r="LED8" s="878">
        <f>IFERROR(INDEX('РП (ЛК 2.0)'!$E$26:$O$26,1,MATCH('Основной лист'!LED$7,'РП (ЛК 2.0)'!$E$17:$O$17,0)),0)</f>
        <v>0</v>
      </c>
      <c r="LEE8" s="878">
        <f>IFERROR(INDEX('РП (ЛК 2.0)'!$E$26:$O$26,1,MATCH('Основной лист'!LEE$7,'РП (ЛК 2.0)'!$E$17:$O$17,0)),0)</f>
        <v>0</v>
      </c>
      <c r="LEF8" s="878">
        <f>IFERROR(INDEX('РП (ЛК 2.0)'!$E$26:$O$26,1,MATCH('Основной лист'!LEF$7,'РП (ЛК 2.0)'!$E$17:$O$17,0)),0)</f>
        <v>0</v>
      </c>
      <c r="LEG8" s="878">
        <f>IFERROR(INDEX('РП (ЛК 2.0)'!$E$26:$O$26,1,MATCH('Основной лист'!LEG$7,'РП (ЛК 2.0)'!$E$17:$O$17,0)),0)</f>
        <v>0</v>
      </c>
      <c r="LEH8" s="878">
        <f>IFERROR(INDEX('РП (ЛК 2.0)'!$E$26:$O$26,1,MATCH('Основной лист'!LEH$7,'РП (ЛК 2.0)'!$E$17:$O$17,0)),0)</f>
        <v>0</v>
      </c>
      <c r="LEI8" s="878">
        <f>IFERROR(INDEX('РП (ЛК 2.0)'!$E$26:$O$26,1,MATCH('Основной лист'!LEI$7,'РП (ЛК 2.0)'!$E$17:$O$17,0)),0)</f>
        <v>0</v>
      </c>
      <c r="LEJ8" s="878">
        <f>IFERROR(INDEX('РП (ЛК 2.0)'!$E$26:$O$26,1,MATCH('Основной лист'!LEJ$7,'РП (ЛК 2.0)'!$E$17:$O$17,0)),0)</f>
        <v>0</v>
      </c>
      <c r="LEK8" s="878">
        <f>IFERROR(INDEX('РП (ЛК 2.0)'!$E$26:$O$26,1,MATCH('Основной лист'!LEK$7,'РП (ЛК 2.0)'!$E$17:$O$17,0)),0)</f>
        <v>0</v>
      </c>
      <c r="LEL8" s="878">
        <f>IFERROR(INDEX('РП (ЛК 2.0)'!$E$26:$O$26,1,MATCH('Основной лист'!LEL$7,'РП (ЛК 2.0)'!$E$17:$O$17,0)),0)</f>
        <v>0</v>
      </c>
      <c r="LEM8" s="878">
        <f>IFERROR(INDEX('РП (ЛК 2.0)'!$E$26:$O$26,1,MATCH('Основной лист'!LEM$7,'РП (ЛК 2.0)'!$E$17:$O$17,0)),0)</f>
        <v>0</v>
      </c>
      <c r="LEN8" s="878">
        <f>IFERROR(INDEX('РП (ЛК 2.0)'!$E$26:$O$26,1,MATCH('Основной лист'!LEN$7,'РП (ЛК 2.0)'!$E$17:$O$17,0)),0)</f>
        <v>0</v>
      </c>
      <c r="LEO8" s="878">
        <f>IFERROR(INDEX('РП (ЛК 2.0)'!$E$26:$O$26,1,MATCH('Основной лист'!LEO$7,'РП (ЛК 2.0)'!$E$17:$O$17,0)),0)</f>
        <v>0</v>
      </c>
      <c r="LEP8" s="878">
        <f>IFERROR(INDEX('РП (ЛК 2.0)'!$E$26:$O$26,1,MATCH('Основной лист'!LEP$7,'РП (ЛК 2.0)'!$E$17:$O$17,0)),0)</f>
        <v>0</v>
      </c>
      <c r="LEQ8" s="878">
        <f>IFERROR(INDEX('РП (ЛК 2.0)'!$E$26:$O$26,1,MATCH('Основной лист'!LEQ$7,'РП (ЛК 2.0)'!$E$17:$O$17,0)),0)</f>
        <v>0</v>
      </c>
      <c r="LER8" s="878">
        <f>IFERROR(INDEX('РП (ЛК 2.0)'!$E$26:$O$26,1,MATCH('Основной лист'!LER$7,'РП (ЛК 2.0)'!$E$17:$O$17,0)),0)</f>
        <v>0</v>
      </c>
      <c r="LES8" s="878">
        <f>IFERROR(INDEX('РП (ЛК 2.0)'!$E$26:$O$26,1,MATCH('Основной лист'!LES$7,'РП (ЛК 2.0)'!$E$17:$O$17,0)),0)</f>
        <v>0</v>
      </c>
      <c r="LET8" s="878">
        <f>IFERROR(INDEX('РП (ЛК 2.0)'!$E$26:$O$26,1,MATCH('Основной лист'!LET$7,'РП (ЛК 2.0)'!$E$17:$O$17,0)),0)</f>
        <v>0</v>
      </c>
      <c r="LEU8" s="878">
        <f>IFERROR(INDEX('РП (ЛК 2.0)'!$E$26:$O$26,1,MATCH('Основной лист'!LEU$7,'РП (ЛК 2.0)'!$E$17:$O$17,0)),0)</f>
        <v>0</v>
      </c>
      <c r="LEV8" s="878">
        <f>IFERROR(INDEX('РП (ЛК 2.0)'!$E$26:$O$26,1,MATCH('Основной лист'!LEV$7,'РП (ЛК 2.0)'!$E$17:$O$17,0)),0)</f>
        <v>0</v>
      </c>
      <c r="LEW8" s="878">
        <f>IFERROR(INDEX('РП (ЛК 2.0)'!$E$26:$O$26,1,MATCH('Основной лист'!LEW$7,'РП (ЛК 2.0)'!$E$17:$O$17,0)),0)</f>
        <v>0</v>
      </c>
      <c r="LEX8" s="878">
        <f>IFERROR(INDEX('РП (ЛК 2.0)'!$E$26:$O$26,1,MATCH('Основной лист'!LEX$7,'РП (ЛК 2.0)'!$E$17:$O$17,0)),0)</f>
        <v>0</v>
      </c>
      <c r="LEY8" s="878">
        <f>IFERROR(INDEX('РП (ЛК 2.0)'!$E$26:$O$26,1,MATCH('Основной лист'!LEY$7,'РП (ЛК 2.0)'!$E$17:$O$17,0)),0)</f>
        <v>0</v>
      </c>
      <c r="LEZ8" s="878">
        <f>IFERROR(INDEX('РП (ЛК 2.0)'!$E$26:$O$26,1,MATCH('Основной лист'!LEZ$7,'РП (ЛК 2.0)'!$E$17:$O$17,0)),0)</f>
        <v>0</v>
      </c>
      <c r="LFA8" s="878">
        <f>IFERROR(INDEX('РП (ЛК 2.0)'!$E$26:$O$26,1,MATCH('Основной лист'!LFA$7,'РП (ЛК 2.0)'!$E$17:$O$17,0)),0)</f>
        <v>0</v>
      </c>
      <c r="LFB8" s="878">
        <f>IFERROR(INDEX('РП (ЛК 2.0)'!$E$26:$O$26,1,MATCH('Основной лист'!LFB$7,'РП (ЛК 2.0)'!$E$17:$O$17,0)),0)</f>
        <v>0</v>
      </c>
      <c r="LFC8" s="878">
        <f>IFERROR(INDEX('РП (ЛК 2.0)'!$E$26:$O$26,1,MATCH('Основной лист'!LFC$7,'РП (ЛК 2.0)'!$E$17:$O$17,0)),0)</f>
        <v>0</v>
      </c>
      <c r="LFD8" s="878">
        <f>IFERROR(INDEX('РП (ЛК 2.0)'!$E$26:$O$26,1,MATCH('Основной лист'!LFD$7,'РП (ЛК 2.0)'!$E$17:$O$17,0)),0)</f>
        <v>0</v>
      </c>
      <c r="LFE8" s="878">
        <f>IFERROR(INDEX('РП (ЛК 2.0)'!$E$26:$O$26,1,MATCH('Основной лист'!LFE$7,'РП (ЛК 2.0)'!$E$17:$O$17,0)),0)</f>
        <v>0</v>
      </c>
      <c r="LFF8" s="878">
        <f>IFERROR(INDEX('РП (ЛК 2.0)'!$E$26:$O$26,1,MATCH('Основной лист'!LFF$7,'РП (ЛК 2.0)'!$E$17:$O$17,0)),0)</f>
        <v>0</v>
      </c>
      <c r="LFG8" s="878">
        <f>IFERROR(INDEX('РП (ЛК 2.0)'!$E$26:$O$26,1,MATCH('Основной лист'!LFG$7,'РП (ЛК 2.0)'!$E$17:$O$17,0)),0)</f>
        <v>0</v>
      </c>
      <c r="LFH8" s="878">
        <f>IFERROR(INDEX('РП (ЛК 2.0)'!$E$26:$O$26,1,MATCH('Основной лист'!LFH$7,'РП (ЛК 2.0)'!$E$17:$O$17,0)),0)</f>
        <v>0</v>
      </c>
      <c r="LFI8" s="878">
        <f>IFERROR(INDEX('РП (ЛК 2.0)'!$E$26:$O$26,1,MATCH('Основной лист'!LFI$7,'РП (ЛК 2.0)'!$E$17:$O$17,0)),0)</f>
        <v>0</v>
      </c>
      <c r="LFJ8" s="878">
        <f>IFERROR(INDEX('РП (ЛК 2.0)'!$E$26:$O$26,1,MATCH('Основной лист'!LFJ$7,'РП (ЛК 2.0)'!$E$17:$O$17,0)),0)</f>
        <v>0</v>
      </c>
      <c r="LFK8" s="878">
        <f>IFERROR(INDEX('РП (ЛК 2.0)'!$E$26:$O$26,1,MATCH('Основной лист'!LFK$7,'РП (ЛК 2.0)'!$E$17:$O$17,0)),0)</f>
        <v>0</v>
      </c>
      <c r="LFL8" s="878">
        <f>IFERROR(INDEX('РП (ЛК 2.0)'!$E$26:$O$26,1,MATCH('Основной лист'!LFL$7,'РП (ЛК 2.0)'!$E$17:$O$17,0)),0)</f>
        <v>0</v>
      </c>
      <c r="LFM8" s="878">
        <f>IFERROR(INDEX('РП (ЛК 2.0)'!$E$26:$O$26,1,MATCH('Основной лист'!LFM$7,'РП (ЛК 2.0)'!$E$17:$O$17,0)),0)</f>
        <v>0</v>
      </c>
      <c r="LFN8" s="878">
        <f>IFERROR(INDEX('РП (ЛК 2.0)'!$E$26:$O$26,1,MATCH('Основной лист'!LFN$7,'РП (ЛК 2.0)'!$E$17:$O$17,0)),0)</f>
        <v>0</v>
      </c>
      <c r="LFO8" s="878">
        <f>IFERROR(INDEX('РП (ЛК 2.0)'!$E$26:$O$26,1,MATCH('Основной лист'!LFO$7,'РП (ЛК 2.0)'!$E$17:$O$17,0)),0)</f>
        <v>0</v>
      </c>
      <c r="LFP8" s="878">
        <f>IFERROR(INDEX('РП (ЛК 2.0)'!$E$26:$O$26,1,MATCH('Основной лист'!LFP$7,'РП (ЛК 2.0)'!$E$17:$O$17,0)),0)</f>
        <v>0</v>
      </c>
      <c r="LFQ8" s="878">
        <f>IFERROR(INDEX('РП (ЛК 2.0)'!$E$26:$O$26,1,MATCH('Основной лист'!LFQ$7,'РП (ЛК 2.0)'!$E$17:$O$17,0)),0)</f>
        <v>0</v>
      </c>
      <c r="LFR8" s="878">
        <f>IFERROR(INDEX('РП (ЛК 2.0)'!$E$26:$O$26,1,MATCH('Основной лист'!LFR$7,'РП (ЛК 2.0)'!$E$17:$O$17,0)),0)</f>
        <v>0</v>
      </c>
      <c r="LFS8" s="878">
        <f>IFERROR(INDEX('РП (ЛК 2.0)'!$E$26:$O$26,1,MATCH('Основной лист'!LFS$7,'РП (ЛК 2.0)'!$E$17:$O$17,0)),0)</f>
        <v>0</v>
      </c>
      <c r="LFT8" s="878">
        <f>IFERROR(INDEX('РП (ЛК 2.0)'!$E$26:$O$26,1,MATCH('Основной лист'!LFT$7,'РП (ЛК 2.0)'!$E$17:$O$17,0)),0)</f>
        <v>0</v>
      </c>
      <c r="LFU8" s="878">
        <f>IFERROR(INDEX('РП (ЛК 2.0)'!$E$26:$O$26,1,MATCH('Основной лист'!LFU$7,'РП (ЛК 2.0)'!$E$17:$O$17,0)),0)</f>
        <v>0</v>
      </c>
      <c r="LFV8" s="878">
        <f>IFERROR(INDEX('РП (ЛК 2.0)'!$E$26:$O$26,1,MATCH('Основной лист'!LFV$7,'РП (ЛК 2.0)'!$E$17:$O$17,0)),0)</f>
        <v>0</v>
      </c>
      <c r="LFW8" s="878">
        <f>IFERROR(INDEX('РП (ЛК 2.0)'!$E$26:$O$26,1,MATCH('Основной лист'!LFW$7,'РП (ЛК 2.0)'!$E$17:$O$17,0)),0)</f>
        <v>0</v>
      </c>
      <c r="LFX8" s="878">
        <f>IFERROR(INDEX('РП (ЛК 2.0)'!$E$26:$O$26,1,MATCH('Основной лист'!LFX$7,'РП (ЛК 2.0)'!$E$17:$O$17,0)),0)</f>
        <v>0</v>
      </c>
      <c r="LFY8" s="878">
        <f>IFERROR(INDEX('РП (ЛК 2.0)'!$E$26:$O$26,1,MATCH('Основной лист'!LFY$7,'РП (ЛК 2.0)'!$E$17:$O$17,0)),0)</f>
        <v>0</v>
      </c>
      <c r="LFZ8" s="878">
        <f>IFERROR(INDEX('РП (ЛК 2.0)'!$E$26:$O$26,1,MATCH('Основной лист'!LFZ$7,'РП (ЛК 2.0)'!$E$17:$O$17,0)),0)</f>
        <v>0</v>
      </c>
      <c r="LGA8" s="878">
        <f>IFERROR(INDEX('РП (ЛК 2.0)'!$E$26:$O$26,1,MATCH('Основной лист'!LGA$7,'РП (ЛК 2.0)'!$E$17:$O$17,0)),0)</f>
        <v>0</v>
      </c>
      <c r="LGB8" s="878">
        <f>IFERROR(INDEX('РП (ЛК 2.0)'!$E$26:$O$26,1,MATCH('Основной лист'!LGB$7,'РП (ЛК 2.0)'!$E$17:$O$17,0)),0)</f>
        <v>0</v>
      </c>
      <c r="LGC8" s="878">
        <f>IFERROR(INDEX('РП (ЛК 2.0)'!$E$26:$O$26,1,MATCH('Основной лист'!LGC$7,'РП (ЛК 2.0)'!$E$17:$O$17,0)),0)</f>
        <v>0</v>
      </c>
      <c r="LGD8" s="878">
        <f>IFERROR(INDEX('РП (ЛК 2.0)'!$E$26:$O$26,1,MATCH('Основной лист'!LGD$7,'РП (ЛК 2.0)'!$E$17:$O$17,0)),0)</f>
        <v>0</v>
      </c>
      <c r="LGE8" s="878">
        <f>IFERROR(INDEX('РП (ЛК 2.0)'!$E$26:$O$26,1,MATCH('Основной лист'!LGE$7,'РП (ЛК 2.0)'!$E$17:$O$17,0)),0)</f>
        <v>0</v>
      </c>
      <c r="LGF8" s="878">
        <f>IFERROR(INDEX('РП (ЛК 2.0)'!$E$26:$O$26,1,MATCH('Основной лист'!LGF$7,'РП (ЛК 2.0)'!$E$17:$O$17,0)),0)</f>
        <v>0</v>
      </c>
      <c r="LGG8" s="878">
        <f>IFERROR(INDEX('РП (ЛК 2.0)'!$E$26:$O$26,1,MATCH('Основной лист'!LGG$7,'РП (ЛК 2.0)'!$E$17:$O$17,0)),0)</f>
        <v>0</v>
      </c>
      <c r="LGH8" s="878">
        <f>IFERROR(INDEX('РП (ЛК 2.0)'!$E$26:$O$26,1,MATCH('Основной лист'!LGH$7,'РП (ЛК 2.0)'!$E$17:$O$17,0)),0)</f>
        <v>0</v>
      </c>
      <c r="LGI8" s="878">
        <f>IFERROR(INDEX('РП (ЛК 2.0)'!$E$26:$O$26,1,MATCH('Основной лист'!LGI$7,'РП (ЛК 2.0)'!$E$17:$O$17,0)),0)</f>
        <v>0</v>
      </c>
      <c r="LGJ8" s="878">
        <f>IFERROR(INDEX('РП (ЛК 2.0)'!$E$26:$O$26,1,MATCH('Основной лист'!LGJ$7,'РП (ЛК 2.0)'!$E$17:$O$17,0)),0)</f>
        <v>0</v>
      </c>
      <c r="LGK8" s="878">
        <f>IFERROR(INDEX('РП (ЛК 2.0)'!$E$26:$O$26,1,MATCH('Основной лист'!LGK$7,'РП (ЛК 2.0)'!$E$17:$O$17,0)),0)</f>
        <v>0</v>
      </c>
      <c r="LGL8" s="878">
        <f>IFERROR(INDEX('РП (ЛК 2.0)'!$E$26:$O$26,1,MATCH('Основной лист'!LGL$7,'РП (ЛК 2.0)'!$E$17:$O$17,0)),0)</f>
        <v>0</v>
      </c>
      <c r="LGM8" s="878">
        <f>IFERROR(INDEX('РП (ЛК 2.0)'!$E$26:$O$26,1,MATCH('Основной лист'!LGM$7,'РП (ЛК 2.0)'!$E$17:$O$17,0)),0)</f>
        <v>0</v>
      </c>
      <c r="LGN8" s="878">
        <f>IFERROR(INDEX('РП (ЛК 2.0)'!$E$26:$O$26,1,MATCH('Основной лист'!LGN$7,'РП (ЛК 2.0)'!$E$17:$O$17,0)),0)</f>
        <v>0</v>
      </c>
      <c r="LGO8" s="878">
        <f>IFERROR(INDEX('РП (ЛК 2.0)'!$E$26:$O$26,1,MATCH('Основной лист'!LGO$7,'РП (ЛК 2.0)'!$E$17:$O$17,0)),0)</f>
        <v>0</v>
      </c>
      <c r="LGP8" s="878">
        <f>IFERROR(INDEX('РП (ЛК 2.0)'!$E$26:$O$26,1,MATCH('Основной лист'!LGP$7,'РП (ЛК 2.0)'!$E$17:$O$17,0)),0)</f>
        <v>0</v>
      </c>
      <c r="LGQ8" s="878">
        <f>IFERROR(INDEX('РП (ЛК 2.0)'!$E$26:$O$26,1,MATCH('Основной лист'!LGQ$7,'РП (ЛК 2.0)'!$E$17:$O$17,0)),0)</f>
        <v>0</v>
      </c>
      <c r="LGR8" s="878">
        <f>IFERROR(INDEX('РП (ЛК 2.0)'!$E$26:$O$26,1,MATCH('Основной лист'!LGR$7,'РП (ЛК 2.0)'!$E$17:$O$17,0)),0)</f>
        <v>0</v>
      </c>
      <c r="LGS8" s="878">
        <f>IFERROR(INDEX('РП (ЛК 2.0)'!$E$26:$O$26,1,MATCH('Основной лист'!LGS$7,'РП (ЛК 2.0)'!$E$17:$O$17,0)),0)</f>
        <v>0</v>
      </c>
      <c r="LGT8" s="878">
        <f>IFERROR(INDEX('РП (ЛК 2.0)'!$E$26:$O$26,1,MATCH('Основной лист'!LGT$7,'РП (ЛК 2.0)'!$E$17:$O$17,0)),0)</f>
        <v>0</v>
      </c>
      <c r="LGU8" s="878">
        <f>IFERROR(INDEX('РП (ЛК 2.0)'!$E$26:$O$26,1,MATCH('Основной лист'!LGU$7,'РП (ЛК 2.0)'!$E$17:$O$17,0)),0)</f>
        <v>0</v>
      </c>
      <c r="LGV8" s="878">
        <f>IFERROR(INDEX('РП (ЛК 2.0)'!$E$26:$O$26,1,MATCH('Основной лист'!LGV$7,'РП (ЛК 2.0)'!$E$17:$O$17,0)),0)</f>
        <v>0</v>
      </c>
      <c r="LGW8" s="878">
        <f>IFERROR(INDEX('РП (ЛК 2.0)'!$E$26:$O$26,1,MATCH('Основной лист'!LGW$7,'РП (ЛК 2.0)'!$E$17:$O$17,0)),0)</f>
        <v>0</v>
      </c>
      <c r="LGX8" s="878">
        <f>IFERROR(INDEX('РП (ЛК 2.0)'!$E$26:$O$26,1,MATCH('Основной лист'!LGX$7,'РП (ЛК 2.0)'!$E$17:$O$17,0)),0)</f>
        <v>0</v>
      </c>
      <c r="LGY8" s="878">
        <f>IFERROR(INDEX('РП (ЛК 2.0)'!$E$26:$O$26,1,MATCH('Основной лист'!LGY$7,'РП (ЛК 2.0)'!$E$17:$O$17,0)),0)</f>
        <v>0</v>
      </c>
      <c r="LGZ8" s="878">
        <f>IFERROR(INDEX('РП (ЛК 2.0)'!$E$26:$O$26,1,MATCH('Основной лист'!LGZ$7,'РП (ЛК 2.0)'!$E$17:$O$17,0)),0)</f>
        <v>0</v>
      </c>
      <c r="LHA8" s="878">
        <f>IFERROR(INDEX('РП (ЛК 2.0)'!$E$26:$O$26,1,MATCH('Основной лист'!LHA$7,'РП (ЛК 2.0)'!$E$17:$O$17,0)),0)</f>
        <v>0</v>
      </c>
      <c r="LHB8" s="878">
        <f>IFERROR(INDEX('РП (ЛК 2.0)'!$E$26:$O$26,1,MATCH('Основной лист'!LHB$7,'РП (ЛК 2.0)'!$E$17:$O$17,0)),0)</f>
        <v>0</v>
      </c>
      <c r="LHC8" s="878">
        <f>IFERROR(INDEX('РП (ЛК 2.0)'!$E$26:$O$26,1,MATCH('Основной лист'!LHC$7,'РП (ЛК 2.0)'!$E$17:$O$17,0)),0)</f>
        <v>0</v>
      </c>
      <c r="LHD8" s="878">
        <f>IFERROR(INDEX('РП (ЛК 2.0)'!$E$26:$O$26,1,MATCH('Основной лист'!LHD$7,'РП (ЛК 2.0)'!$E$17:$O$17,0)),0)</f>
        <v>0</v>
      </c>
      <c r="LHE8" s="878">
        <f>IFERROR(INDEX('РП (ЛК 2.0)'!$E$26:$O$26,1,MATCH('Основной лист'!LHE$7,'РП (ЛК 2.0)'!$E$17:$O$17,0)),0)</f>
        <v>0</v>
      </c>
      <c r="LHF8" s="878">
        <f>IFERROR(INDEX('РП (ЛК 2.0)'!$E$26:$O$26,1,MATCH('Основной лист'!LHF$7,'РП (ЛК 2.0)'!$E$17:$O$17,0)),0)</f>
        <v>0</v>
      </c>
      <c r="LHG8" s="878">
        <f>IFERROR(INDEX('РП (ЛК 2.0)'!$E$26:$O$26,1,MATCH('Основной лист'!LHG$7,'РП (ЛК 2.0)'!$E$17:$O$17,0)),0)</f>
        <v>0</v>
      </c>
      <c r="LHH8" s="878">
        <f>IFERROR(INDEX('РП (ЛК 2.0)'!$E$26:$O$26,1,MATCH('Основной лист'!LHH$7,'РП (ЛК 2.0)'!$E$17:$O$17,0)),0)</f>
        <v>0</v>
      </c>
      <c r="LHI8" s="878">
        <f>IFERROR(INDEX('РП (ЛК 2.0)'!$E$26:$O$26,1,MATCH('Основной лист'!LHI$7,'РП (ЛК 2.0)'!$E$17:$O$17,0)),0)</f>
        <v>0</v>
      </c>
      <c r="LHJ8" s="878">
        <f>IFERROR(INDEX('РП (ЛК 2.0)'!$E$26:$O$26,1,MATCH('Основной лист'!LHJ$7,'РП (ЛК 2.0)'!$E$17:$O$17,0)),0)</f>
        <v>0</v>
      </c>
      <c r="LHK8" s="878">
        <f>IFERROR(INDEX('РП (ЛК 2.0)'!$E$26:$O$26,1,MATCH('Основной лист'!LHK$7,'РП (ЛК 2.0)'!$E$17:$O$17,0)),0)</f>
        <v>0</v>
      </c>
      <c r="LHL8" s="878">
        <f>IFERROR(INDEX('РП (ЛК 2.0)'!$E$26:$O$26,1,MATCH('Основной лист'!LHL$7,'РП (ЛК 2.0)'!$E$17:$O$17,0)),0)</f>
        <v>0</v>
      </c>
      <c r="LHM8" s="878">
        <f>IFERROR(INDEX('РП (ЛК 2.0)'!$E$26:$O$26,1,MATCH('Основной лист'!LHM$7,'РП (ЛК 2.0)'!$E$17:$O$17,0)),0)</f>
        <v>0</v>
      </c>
      <c r="LHN8" s="878">
        <f>IFERROR(INDEX('РП (ЛК 2.0)'!$E$26:$O$26,1,MATCH('Основной лист'!LHN$7,'РП (ЛК 2.0)'!$E$17:$O$17,0)),0)</f>
        <v>0</v>
      </c>
      <c r="LHO8" s="878">
        <f>IFERROR(INDEX('РП (ЛК 2.0)'!$E$26:$O$26,1,MATCH('Основной лист'!LHO$7,'РП (ЛК 2.0)'!$E$17:$O$17,0)),0)</f>
        <v>0</v>
      </c>
      <c r="LHP8" s="878">
        <f>IFERROR(INDEX('РП (ЛК 2.0)'!$E$26:$O$26,1,MATCH('Основной лист'!LHP$7,'РП (ЛК 2.0)'!$E$17:$O$17,0)),0)</f>
        <v>0</v>
      </c>
      <c r="LHQ8" s="878">
        <f>IFERROR(INDEX('РП (ЛК 2.0)'!$E$26:$O$26,1,MATCH('Основной лист'!LHQ$7,'РП (ЛК 2.0)'!$E$17:$O$17,0)),0)</f>
        <v>0</v>
      </c>
      <c r="LHR8" s="878">
        <f>IFERROR(INDEX('РП (ЛК 2.0)'!$E$26:$O$26,1,MATCH('Основной лист'!LHR$7,'РП (ЛК 2.0)'!$E$17:$O$17,0)),0)</f>
        <v>0</v>
      </c>
      <c r="LHS8" s="878">
        <f>IFERROR(INDEX('РП (ЛК 2.0)'!$E$26:$O$26,1,MATCH('Основной лист'!LHS$7,'РП (ЛК 2.0)'!$E$17:$O$17,0)),0)</f>
        <v>0</v>
      </c>
      <c r="LHT8" s="878">
        <f>IFERROR(INDEX('РП (ЛК 2.0)'!$E$26:$O$26,1,MATCH('Основной лист'!LHT$7,'РП (ЛК 2.0)'!$E$17:$O$17,0)),0)</f>
        <v>0</v>
      </c>
      <c r="LHU8" s="878">
        <f>IFERROR(INDEX('РП (ЛК 2.0)'!$E$26:$O$26,1,MATCH('Основной лист'!LHU$7,'РП (ЛК 2.0)'!$E$17:$O$17,0)),0)</f>
        <v>0</v>
      </c>
      <c r="LHV8" s="878">
        <f>IFERROR(INDEX('РП (ЛК 2.0)'!$E$26:$O$26,1,MATCH('Основной лист'!LHV$7,'РП (ЛК 2.0)'!$E$17:$O$17,0)),0)</f>
        <v>0</v>
      </c>
      <c r="LHW8" s="878">
        <f>IFERROR(INDEX('РП (ЛК 2.0)'!$E$26:$O$26,1,MATCH('Основной лист'!LHW$7,'РП (ЛК 2.0)'!$E$17:$O$17,0)),0)</f>
        <v>0</v>
      </c>
      <c r="LHX8" s="878">
        <f>IFERROR(INDEX('РП (ЛК 2.0)'!$E$26:$O$26,1,MATCH('Основной лист'!LHX$7,'РП (ЛК 2.0)'!$E$17:$O$17,0)),0)</f>
        <v>0</v>
      </c>
      <c r="LHY8" s="878">
        <f>IFERROR(INDEX('РП (ЛК 2.0)'!$E$26:$O$26,1,MATCH('Основной лист'!LHY$7,'РП (ЛК 2.0)'!$E$17:$O$17,0)),0)</f>
        <v>0</v>
      </c>
      <c r="LHZ8" s="878">
        <f>IFERROR(INDEX('РП (ЛК 2.0)'!$E$26:$O$26,1,MATCH('Основной лист'!LHZ$7,'РП (ЛК 2.0)'!$E$17:$O$17,0)),0)</f>
        <v>0</v>
      </c>
      <c r="LIA8" s="878">
        <f>IFERROR(INDEX('РП (ЛК 2.0)'!$E$26:$O$26,1,MATCH('Основной лист'!LIA$7,'РП (ЛК 2.0)'!$E$17:$O$17,0)),0)</f>
        <v>0</v>
      </c>
      <c r="LIB8" s="878">
        <f>IFERROR(INDEX('РП (ЛК 2.0)'!$E$26:$O$26,1,MATCH('Основной лист'!LIB$7,'РП (ЛК 2.0)'!$E$17:$O$17,0)),0)</f>
        <v>0</v>
      </c>
      <c r="LIC8" s="878">
        <f>IFERROR(INDEX('РП (ЛК 2.0)'!$E$26:$O$26,1,MATCH('Основной лист'!LIC$7,'РП (ЛК 2.0)'!$E$17:$O$17,0)),0)</f>
        <v>0</v>
      </c>
      <c r="LID8" s="878">
        <f>IFERROR(INDEX('РП (ЛК 2.0)'!$E$26:$O$26,1,MATCH('Основной лист'!LID$7,'РП (ЛК 2.0)'!$E$17:$O$17,0)),0)</f>
        <v>0</v>
      </c>
      <c r="LIE8" s="878">
        <f>IFERROR(INDEX('РП (ЛК 2.0)'!$E$26:$O$26,1,MATCH('Основной лист'!LIE$7,'РП (ЛК 2.0)'!$E$17:$O$17,0)),0)</f>
        <v>0</v>
      </c>
      <c r="LIF8" s="878">
        <f>IFERROR(INDEX('РП (ЛК 2.0)'!$E$26:$O$26,1,MATCH('Основной лист'!LIF$7,'РП (ЛК 2.0)'!$E$17:$O$17,0)),0)</f>
        <v>0</v>
      </c>
      <c r="LIG8" s="878">
        <f>IFERROR(INDEX('РП (ЛК 2.0)'!$E$26:$O$26,1,MATCH('Основной лист'!LIG$7,'РП (ЛК 2.0)'!$E$17:$O$17,0)),0)</f>
        <v>0</v>
      </c>
      <c r="LIH8" s="878">
        <f>IFERROR(INDEX('РП (ЛК 2.0)'!$E$26:$O$26,1,MATCH('Основной лист'!LIH$7,'РП (ЛК 2.0)'!$E$17:$O$17,0)),0)</f>
        <v>0</v>
      </c>
      <c r="LII8" s="878">
        <f>IFERROR(INDEX('РП (ЛК 2.0)'!$E$26:$O$26,1,MATCH('Основной лист'!LII$7,'РП (ЛК 2.0)'!$E$17:$O$17,0)),0)</f>
        <v>0</v>
      </c>
      <c r="LIJ8" s="878">
        <f>IFERROR(INDEX('РП (ЛК 2.0)'!$E$26:$O$26,1,MATCH('Основной лист'!LIJ$7,'РП (ЛК 2.0)'!$E$17:$O$17,0)),0)</f>
        <v>0</v>
      </c>
      <c r="LIK8" s="878">
        <f>IFERROR(INDEX('РП (ЛК 2.0)'!$E$26:$O$26,1,MATCH('Основной лист'!LIK$7,'РП (ЛК 2.0)'!$E$17:$O$17,0)),0)</f>
        <v>0</v>
      </c>
      <c r="LIL8" s="878">
        <f>IFERROR(INDEX('РП (ЛК 2.0)'!$E$26:$O$26,1,MATCH('Основной лист'!LIL$7,'РП (ЛК 2.0)'!$E$17:$O$17,0)),0)</f>
        <v>0</v>
      </c>
      <c r="LIM8" s="878">
        <f>IFERROR(INDEX('РП (ЛК 2.0)'!$E$26:$O$26,1,MATCH('Основной лист'!LIM$7,'РП (ЛК 2.0)'!$E$17:$O$17,0)),0)</f>
        <v>0</v>
      </c>
      <c r="LIN8" s="878">
        <f>IFERROR(INDEX('РП (ЛК 2.0)'!$E$26:$O$26,1,MATCH('Основной лист'!LIN$7,'РП (ЛК 2.0)'!$E$17:$O$17,0)),0)</f>
        <v>0</v>
      </c>
      <c r="LIO8" s="878">
        <f>IFERROR(INDEX('РП (ЛК 2.0)'!$E$26:$O$26,1,MATCH('Основной лист'!LIO$7,'РП (ЛК 2.0)'!$E$17:$O$17,0)),0)</f>
        <v>0</v>
      </c>
      <c r="LIP8" s="878">
        <f>IFERROR(INDEX('РП (ЛК 2.0)'!$E$26:$O$26,1,MATCH('Основной лист'!LIP$7,'РП (ЛК 2.0)'!$E$17:$O$17,0)),0)</f>
        <v>0</v>
      </c>
      <c r="LIQ8" s="878">
        <f>IFERROR(INDEX('РП (ЛК 2.0)'!$E$26:$O$26,1,MATCH('Основной лист'!LIQ$7,'РП (ЛК 2.0)'!$E$17:$O$17,0)),0)</f>
        <v>0</v>
      </c>
      <c r="LIR8" s="878">
        <f>IFERROR(INDEX('РП (ЛК 2.0)'!$E$26:$O$26,1,MATCH('Основной лист'!LIR$7,'РП (ЛК 2.0)'!$E$17:$O$17,0)),0)</f>
        <v>0</v>
      </c>
      <c r="LIS8" s="878">
        <f>IFERROR(INDEX('РП (ЛК 2.0)'!$E$26:$O$26,1,MATCH('Основной лист'!LIS$7,'РП (ЛК 2.0)'!$E$17:$O$17,0)),0)</f>
        <v>0</v>
      </c>
      <c r="LIT8" s="878">
        <f>IFERROR(INDEX('РП (ЛК 2.0)'!$E$26:$O$26,1,MATCH('Основной лист'!LIT$7,'РП (ЛК 2.0)'!$E$17:$O$17,0)),0)</f>
        <v>0</v>
      </c>
      <c r="LIU8" s="878">
        <f>IFERROR(INDEX('РП (ЛК 2.0)'!$E$26:$O$26,1,MATCH('Основной лист'!LIU$7,'РП (ЛК 2.0)'!$E$17:$O$17,0)),0)</f>
        <v>0</v>
      </c>
      <c r="LIV8" s="878">
        <f>IFERROR(INDEX('РП (ЛК 2.0)'!$E$26:$O$26,1,MATCH('Основной лист'!LIV$7,'РП (ЛК 2.0)'!$E$17:$O$17,0)),0)</f>
        <v>0</v>
      </c>
      <c r="LIW8" s="878">
        <f>IFERROR(INDEX('РП (ЛК 2.0)'!$E$26:$O$26,1,MATCH('Основной лист'!LIW$7,'РП (ЛК 2.0)'!$E$17:$O$17,0)),0)</f>
        <v>0</v>
      </c>
      <c r="LIX8" s="878">
        <f>IFERROR(INDEX('РП (ЛК 2.0)'!$E$26:$O$26,1,MATCH('Основной лист'!LIX$7,'РП (ЛК 2.0)'!$E$17:$O$17,0)),0)</f>
        <v>0</v>
      </c>
      <c r="LIY8" s="878">
        <f>IFERROR(INDEX('РП (ЛК 2.0)'!$E$26:$O$26,1,MATCH('Основной лист'!LIY$7,'РП (ЛК 2.0)'!$E$17:$O$17,0)),0)</f>
        <v>0</v>
      </c>
      <c r="LIZ8" s="878">
        <f>IFERROR(INDEX('РП (ЛК 2.0)'!$E$26:$O$26,1,MATCH('Основной лист'!LIZ$7,'РП (ЛК 2.0)'!$E$17:$O$17,0)),0)</f>
        <v>0</v>
      </c>
      <c r="LJA8" s="878">
        <f>IFERROR(INDEX('РП (ЛК 2.0)'!$E$26:$O$26,1,MATCH('Основной лист'!LJA$7,'РП (ЛК 2.0)'!$E$17:$O$17,0)),0)</f>
        <v>0</v>
      </c>
      <c r="LJB8" s="878">
        <f>IFERROR(INDEX('РП (ЛК 2.0)'!$E$26:$O$26,1,MATCH('Основной лист'!LJB$7,'РП (ЛК 2.0)'!$E$17:$O$17,0)),0)</f>
        <v>0</v>
      </c>
      <c r="LJC8" s="878">
        <f>IFERROR(INDEX('РП (ЛК 2.0)'!$E$26:$O$26,1,MATCH('Основной лист'!LJC$7,'РП (ЛК 2.0)'!$E$17:$O$17,0)),0)</f>
        <v>0</v>
      </c>
      <c r="LJD8" s="878">
        <f>IFERROR(INDEX('РП (ЛК 2.0)'!$E$26:$O$26,1,MATCH('Основной лист'!LJD$7,'РП (ЛК 2.0)'!$E$17:$O$17,0)),0)</f>
        <v>0</v>
      </c>
      <c r="LJE8" s="878">
        <f>IFERROR(INDEX('РП (ЛК 2.0)'!$E$26:$O$26,1,MATCH('Основной лист'!LJE$7,'РП (ЛК 2.0)'!$E$17:$O$17,0)),0)</f>
        <v>0</v>
      </c>
      <c r="LJF8" s="878">
        <f>IFERROR(INDEX('РП (ЛК 2.0)'!$E$26:$O$26,1,MATCH('Основной лист'!LJF$7,'РП (ЛК 2.0)'!$E$17:$O$17,0)),0)</f>
        <v>0</v>
      </c>
      <c r="LJG8" s="878">
        <f>IFERROR(INDEX('РП (ЛК 2.0)'!$E$26:$O$26,1,MATCH('Основной лист'!LJG$7,'РП (ЛК 2.0)'!$E$17:$O$17,0)),0)</f>
        <v>0</v>
      </c>
      <c r="LJH8" s="878">
        <f>IFERROR(INDEX('РП (ЛК 2.0)'!$E$26:$O$26,1,MATCH('Основной лист'!LJH$7,'РП (ЛК 2.0)'!$E$17:$O$17,0)),0)</f>
        <v>0</v>
      </c>
      <c r="LJI8" s="878">
        <f>IFERROR(INDEX('РП (ЛК 2.0)'!$E$26:$O$26,1,MATCH('Основной лист'!LJI$7,'РП (ЛК 2.0)'!$E$17:$O$17,0)),0)</f>
        <v>0</v>
      </c>
      <c r="LJJ8" s="878">
        <f>IFERROR(INDEX('РП (ЛК 2.0)'!$E$26:$O$26,1,MATCH('Основной лист'!LJJ$7,'РП (ЛК 2.0)'!$E$17:$O$17,0)),0)</f>
        <v>0</v>
      </c>
      <c r="LJK8" s="878">
        <f>IFERROR(INDEX('РП (ЛК 2.0)'!$E$26:$O$26,1,MATCH('Основной лист'!LJK$7,'РП (ЛК 2.0)'!$E$17:$O$17,0)),0)</f>
        <v>0</v>
      </c>
      <c r="LJL8" s="878">
        <f>IFERROR(INDEX('РП (ЛК 2.0)'!$E$26:$O$26,1,MATCH('Основной лист'!LJL$7,'РП (ЛК 2.0)'!$E$17:$O$17,0)),0)</f>
        <v>0</v>
      </c>
      <c r="LJM8" s="878">
        <f>IFERROR(INDEX('РП (ЛК 2.0)'!$E$26:$O$26,1,MATCH('Основной лист'!LJM$7,'РП (ЛК 2.0)'!$E$17:$O$17,0)),0)</f>
        <v>0</v>
      </c>
      <c r="LJN8" s="878">
        <f>IFERROR(INDEX('РП (ЛК 2.0)'!$E$26:$O$26,1,MATCH('Основной лист'!LJN$7,'РП (ЛК 2.0)'!$E$17:$O$17,0)),0)</f>
        <v>0</v>
      </c>
      <c r="LJO8" s="878">
        <f>IFERROR(INDEX('РП (ЛК 2.0)'!$E$26:$O$26,1,MATCH('Основной лист'!LJO$7,'РП (ЛК 2.0)'!$E$17:$O$17,0)),0)</f>
        <v>0</v>
      </c>
      <c r="LJP8" s="878">
        <f>IFERROR(INDEX('РП (ЛК 2.0)'!$E$26:$O$26,1,MATCH('Основной лист'!LJP$7,'РП (ЛК 2.0)'!$E$17:$O$17,0)),0)</f>
        <v>0</v>
      </c>
      <c r="LJQ8" s="878">
        <f>IFERROR(INDEX('РП (ЛК 2.0)'!$E$26:$O$26,1,MATCH('Основной лист'!LJQ$7,'РП (ЛК 2.0)'!$E$17:$O$17,0)),0)</f>
        <v>0</v>
      </c>
      <c r="LJR8" s="878">
        <f>IFERROR(INDEX('РП (ЛК 2.0)'!$E$26:$O$26,1,MATCH('Основной лист'!LJR$7,'РП (ЛК 2.0)'!$E$17:$O$17,0)),0)</f>
        <v>0</v>
      </c>
      <c r="LJS8" s="878">
        <f>IFERROR(INDEX('РП (ЛК 2.0)'!$E$26:$O$26,1,MATCH('Основной лист'!LJS$7,'РП (ЛК 2.0)'!$E$17:$O$17,0)),0)</f>
        <v>0</v>
      </c>
      <c r="LJT8" s="878">
        <f>IFERROR(INDEX('РП (ЛК 2.0)'!$E$26:$O$26,1,MATCH('Основной лист'!LJT$7,'РП (ЛК 2.0)'!$E$17:$O$17,0)),0)</f>
        <v>0</v>
      </c>
      <c r="LJU8" s="878">
        <f>IFERROR(INDEX('РП (ЛК 2.0)'!$E$26:$O$26,1,MATCH('Основной лист'!LJU$7,'РП (ЛК 2.0)'!$E$17:$O$17,0)),0)</f>
        <v>0</v>
      </c>
      <c r="LJV8" s="878">
        <f>IFERROR(INDEX('РП (ЛК 2.0)'!$E$26:$O$26,1,MATCH('Основной лист'!LJV$7,'РП (ЛК 2.0)'!$E$17:$O$17,0)),0)</f>
        <v>0</v>
      </c>
      <c r="LJW8" s="878">
        <f>IFERROR(INDEX('РП (ЛК 2.0)'!$E$26:$O$26,1,MATCH('Основной лист'!LJW$7,'РП (ЛК 2.0)'!$E$17:$O$17,0)),0)</f>
        <v>0</v>
      </c>
      <c r="LJX8" s="878">
        <f>IFERROR(INDEX('РП (ЛК 2.0)'!$E$26:$O$26,1,MATCH('Основной лист'!LJX$7,'РП (ЛК 2.0)'!$E$17:$O$17,0)),0)</f>
        <v>0</v>
      </c>
      <c r="LJY8" s="878">
        <f>IFERROR(INDEX('РП (ЛК 2.0)'!$E$26:$O$26,1,MATCH('Основной лист'!LJY$7,'РП (ЛК 2.0)'!$E$17:$O$17,0)),0)</f>
        <v>0</v>
      </c>
      <c r="LJZ8" s="878">
        <f>IFERROR(INDEX('РП (ЛК 2.0)'!$E$26:$O$26,1,MATCH('Основной лист'!LJZ$7,'РП (ЛК 2.0)'!$E$17:$O$17,0)),0)</f>
        <v>0</v>
      </c>
      <c r="LKA8" s="878">
        <f>IFERROR(INDEX('РП (ЛК 2.0)'!$E$26:$O$26,1,MATCH('Основной лист'!LKA$7,'РП (ЛК 2.0)'!$E$17:$O$17,0)),0)</f>
        <v>0</v>
      </c>
      <c r="LKB8" s="878">
        <f>IFERROR(INDEX('РП (ЛК 2.0)'!$E$26:$O$26,1,MATCH('Основной лист'!LKB$7,'РП (ЛК 2.0)'!$E$17:$O$17,0)),0)</f>
        <v>0</v>
      </c>
      <c r="LKC8" s="878">
        <f>IFERROR(INDEX('РП (ЛК 2.0)'!$E$26:$O$26,1,MATCH('Основной лист'!LKC$7,'РП (ЛК 2.0)'!$E$17:$O$17,0)),0)</f>
        <v>0</v>
      </c>
      <c r="LKD8" s="878">
        <f>IFERROR(INDEX('РП (ЛК 2.0)'!$E$26:$O$26,1,MATCH('Основной лист'!LKD$7,'РП (ЛК 2.0)'!$E$17:$O$17,0)),0)</f>
        <v>0</v>
      </c>
      <c r="LKE8" s="878">
        <f>IFERROR(INDEX('РП (ЛК 2.0)'!$E$26:$O$26,1,MATCH('Основной лист'!LKE$7,'РП (ЛК 2.0)'!$E$17:$O$17,0)),0)</f>
        <v>0</v>
      </c>
      <c r="LKF8" s="878">
        <f>IFERROR(INDEX('РП (ЛК 2.0)'!$E$26:$O$26,1,MATCH('Основной лист'!LKF$7,'РП (ЛК 2.0)'!$E$17:$O$17,0)),0)</f>
        <v>0</v>
      </c>
      <c r="LKG8" s="878">
        <f>IFERROR(INDEX('РП (ЛК 2.0)'!$E$26:$O$26,1,MATCH('Основной лист'!LKG$7,'РП (ЛК 2.0)'!$E$17:$O$17,0)),0)</f>
        <v>0</v>
      </c>
      <c r="LKH8" s="878">
        <f>IFERROR(INDEX('РП (ЛК 2.0)'!$E$26:$O$26,1,MATCH('Основной лист'!LKH$7,'РП (ЛК 2.0)'!$E$17:$O$17,0)),0)</f>
        <v>0</v>
      </c>
      <c r="LKI8" s="878">
        <f>IFERROR(INDEX('РП (ЛК 2.0)'!$E$26:$O$26,1,MATCH('Основной лист'!LKI$7,'РП (ЛК 2.0)'!$E$17:$O$17,0)),0)</f>
        <v>0</v>
      </c>
      <c r="LKJ8" s="878">
        <f>IFERROR(INDEX('РП (ЛК 2.0)'!$E$26:$O$26,1,MATCH('Основной лист'!LKJ$7,'РП (ЛК 2.0)'!$E$17:$O$17,0)),0)</f>
        <v>0</v>
      </c>
      <c r="LKK8" s="878">
        <f>IFERROR(INDEX('РП (ЛК 2.0)'!$E$26:$O$26,1,MATCH('Основной лист'!LKK$7,'РП (ЛК 2.0)'!$E$17:$O$17,0)),0)</f>
        <v>0</v>
      </c>
      <c r="LKL8" s="878">
        <f>IFERROR(INDEX('РП (ЛК 2.0)'!$E$26:$O$26,1,MATCH('Основной лист'!LKL$7,'РП (ЛК 2.0)'!$E$17:$O$17,0)),0)</f>
        <v>0</v>
      </c>
      <c r="LKM8" s="878">
        <f>IFERROR(INDEX('РП (ЛК 2.0)'!$E$26:$O$26,1,MATCH('Основной лист'!LKM$7,'РП (ЛК 2.0)'!$E$17:$O$17,0)),0)</f>
        <v>0</v>
      </c>
      <c r="LKN8" s="878">
        <f>IFERROR(INDEX('РП (ЛК 2.0)'!$E$26:$O$26,1,MATCH('Основной лист'!LKN$7,'РП (ЛК 2.0)'!$E$17:$O$17,0)),0)</f>
        <v>0</v>
      </c>
      <c r="LKO8" s="878">
        <f>IFERROR(INDEX('РП (ЛК 2.0)'!$E$26:$O$26,1,MATCH('Основной лист'!LKO$7,'РП (ЛК 2.0)'!$E$17:$O$17,0)),0)</f>
        <v>0</v>
      </c>
      <c r="LKP8" s="878">
        <f>IFERROR(INDEX('РП (ЛК 2.0)'!$E$26:$O$26,1,MATCH('Основной лист'!LKP$7,'РП (ЛК 2.0)'!$E$17:$O$17,0)),0)</f>
        <v>0</v>
      </c>
      <c r="LKQ8" s="878">
        <f>IFERROR(INDEX('РП (ЛК 2.0)'!$E$26:$O$26,1,MATCH('Основной лист'!LKQ$7,'РП (ЛК 2.0)'!$E$17:$O$17,0)),0)</f>
        <v>0</v>
      </c>
      <c r="LKR8" s="878">
        <f>IFERROR(INDEX('РП (ЛК 2.0)'!$E$26:$O$26,1,MATCH('Основной лист'!LKR$7,'РП (ЛК 2.0)'!$E$17:$O$17,0)),0)</f>
        <v>0</v>
      </c>
      <c r="LKS8" s="878">
        <f>IFERROR(INDEX('РП (ЛК 2.0)'!$E$26:$O$26,1,MATCH('Основной лист'!LKS$7,'РП (ЛК 2.0)'!$E$17:$O$17,0)),0)</f>
        <v>0</v>
      </c>
      <c r="LKT8" s="878">
        <f>IFERROR(INDEX('РП (ЛК 2.0)'!$E$26:$O$26,1,MATCH('Основной лист'!LKT$7,'РП (ЛК 2.0)'!$E$17:$O$17,0)),0)</f>
        <v>0</v>
      </c>
      <c r="LKU8" s="878">
        <f>IFERROR(INDEX('РП (ЛК 2.0)'!$E$26:$O$26,1,MATCH('Основной лист'!LKU$7,'РП (ЛК 2.0)'!$E$17:$O$17,0)),0)</f>
        <v>0</v>
      </c>
      <c r="LKV8" s="878">
        <f>IFERROR(INDEX('РП (ЛК 2.0)'!$E$26:$O$26,1,MATCH('Основной лист'!LKV$7,'РП (ЛК 2.0)'!$E$17:$O$17,0)),0)</f>
        <v>0</v>
      </c>
      <c r="LKW8" s="878">
        <f>IFERROR(INDEX('РП (ЛК 2.0)'!$E$26:$O$26,1,MATCH('Основной лист'!LKW$7,'РП (ЛК 2.0)'!$E$17:$O$17,0)),0)</f>
        <v>0</v>
      </c>
      <c r="LKX8" s="878">
        <f>IFERROR(INDEX('РП (ЛК 2.0)'!$E$26:$O$26,1,MATCH('Основной лист'!LKX$7,'РП (ЛК 2.0)'!$E$17:$O$17,0)),0)</f>
        <v>0</v>
      </c>
      <c r="LKY8" s="878">
        <f>IFERROR(INDEX('РП (ЛК 2.0)'!$E$26:$O$26,1,MATCH('Основной лист'!LKY$7,'РП (ЛК 2.0)'!$E$17:$O$17,0)),0)</f>
        <v>0</v>
      </c>
      <c r="LKZ8" s="878">
        <f>IFERROR(INDEX('РП (ЛК 2.0)'!$E$26:$O$26,1,MATCH('Основной лист'!LKZ$7,'РП (ЛК 2.0)'!$E$17:$O$17,0)),0)</f>
        <v>0</v>
      </c>
      <c r="LLA8" s="878">
        <f>IFERROR(INDEX('РП (ЛК 2.0)'!$E$26:$O$26,1,MATCH('Основной лист'!LLA$7,'РП (ЛК 2.0)'!$E$17:$O$17,0)),0)</f>
        <v>0</v>
      </c>
      <c r="LLB8" s="878">
        <f>IFERROR(INDEX('РП (ЛК 2.0)'!$E$26:$O$26,1,MATCH('Основной лист'!LLB$7,'РП (ЛК 2.0)'!$E$17:$O$17,0)),0)</f>
        <v>0</v>
      </c>
      <c r="LLC8" s="878">
        <f>IFERROR(INDEX('РП (ЛК 2.0)'!$E$26:$O$26,1,MATCH('Основной лист'!LLC$7,'РП (ЛК 2.0)'!$E$17:$O$17,0)),0)</f>
        <v>0</v>
      </c>
      <c r="LLD8" s="878">
        <f>IFERROR(INDEX('РП (ЛК 2.0)'!$E$26:$O$26,1,MATCH('Основной лист'!LLD$7,'РП (ЛК 2.0)'!$E$17:$O$17,0)),0)</f>
        <v>0</v>
      </c>
      <c r="LLE8" s="878">
        <f>IFERROR(INDEX('РП (ЛК 2.0)'!$E$26:$O$26,1,MATCH('Основной лист'!LLE$7,'РП (ЛК 2.0)'!$E$17:$O$17,0)),0)</f>
        <v>0</v>
      </c>
      <c r="LLF8" s="878">
        <f>IFERROR(INDEX('РП (ЛК 2.0)'!$E$26:$O$26,1,MATCH('Основной лист'!LLF$7,'РП (ЛК 2.0)'!$E$17:$O$17,0)),0)</f>
        <v>0</v>
      </c>
      <c r="LLG8" s="878">
        <f>IFERROR(INDEX('РП (ЛК 2.0)'!$E$26:$O$26,1,MATCH('Основной лист'!LLG$7,'РП (ЛК 2.0)'!$E$17:$O$17,0)),0)</f>
        <v>0</v>
      </c>
      <c r="LLH8" s="878">
        <f>IFERROR(INDEX('РП (ЛК 2.0)'!$E$26:$O$26,1,MATCH('Основной лист'!LLH$7,'РП (ЛК 2.0)'!$E$17:$O$17,0)),0)</f>
        <v>0</v>
      </c>
      <c r="LLI8" s="878">
        <f>IFERROR(INDEX('РП (ЛК 2.0)'!$E$26:$O$26,1,MATCH('Основной лист'!LLI$7,'РП (ЛК 2.0)'!$E$17:$O$17,0)),0)</f>
        <v>0</v>
      </c>
      <c r="LLJ8" s="878">
        <f>IFERROR(INDEX('РП (ЛК 2.0)'!$E$26:$O$26,1,MATCH('Основной лист'!LLJ$7,'РП (ЛК 2.0)'!$E$17:$O$17,0)),0)</f>
        <v>0</v>
      </c>
      <c r="LLK8" s="878">
        <f>IFERROR(INDEX('РП (ЛК 2.0)'!$E$26:$O$26,1,MATCH('Основной лист'!LLK$7,'РП (ЛК 2.0)'!$E$17:$O$17,0)),0)</f>
        <v>0</v>
      </c>
      <c r="LLL8" s="878">
        <f>IFERROR(INDEX('РП (ЛК 2.0)'!$E$26:$O$26,1,MATCH('Основной лист'!LLL$7,'РП (ЛК 2.0)'!$E$17:$O$17,0)),0)</f>
        <v>0</v>
      </c>
      <c r="LLM8" s="878">
        <f>IFERROR(INDEX('РП (ЛК 2.0)'!$E$26:$O$26,1,MATCH('Основной лист'!LLM$7,'РП (ЛК 2.0)'!$E$17:$O$17,0)),0)</f>
        <v>0</v>
      </c>
      <c r="LLN8" s="878">
        <f>IFERROR(INDEX('РП (ЛК 2.0)'!$E$26:$O$26,1,MATCH('Основной лист'!LLN$7,'РП (ЛК 2.0)'!$E$17:$O$17,0)),0)</f>
        <v>0</v>
      </c>
      <c r="LLO8" s="878">
        <f>IFERROR(INDEX('РП (ЛК 2.0)'!$E$26:$O$26,1,MATCH('Основной лист'!LLO$7,'РП (ЛК 2.0)'!$E$17:$O$17,0)),0)</f>
        <v>0</v>
      </c>
      <c r="LLP8" s="878">
        <f>IFERROR(INDEX('РП (ЛК 2.0)'!$E$26:$O$26,1,MATCH('Основной лист'!LLP$7,'РП (ЛК 2.0)'!$E$17:$O$17,0)),0)</f>
        <v>0</v>
      </c>
      <c r="LLQ8" s="878">
        <f>IFERROR(INDEX('РП (ЛК 2.0)'!$E$26:$O$26,1,MATCH('Основной лист'!LLQ$7,'РП (ЛК 2.0)'!$E$17:$O$17,0)),0)</f>
        <v>0</v>
      </c>
      <c r="LLR8" s="878">
        <f>IFERROR(INDEX('РП (ЛК 2.0)'!$E$26:$O$26,1,MATCH('Основной лист'!LLR$7,'РП (ЛК 2.0)'!$E$17:$O$17,0)),0)</f>
        <v>0</v>
      </c>
      <c r="LLS8" s="878">
        <f>IFERROR(INDEX('РП (ЛК 2.0)'!$E$26:$O$26,1,MATCH('Основной лист'!LLS$7,'РП (ЛК 2.0)'!$E$17:$O$17,0)),0)</f>
        <v>0</v>
      </c>
      <c r="LLT8" s="878">
        <f>IFERROR(INDEX('РП (ЛК 2.0)'!$E$26:$O$26,1,MATCH('Основной лист'!LLT$7,'РП (ЛК 2.0)'!$E$17:$O$17,0)),0)</f>
        <v>0</v>
      </c>
      <c r="LLU8" s="878">
        <f>IFERROR(INDEX('РП (ЛК 2.0)'!$E$26:$O$26,1,MATCH('Основной лист'!LLU$7,'РП (ЛК 2.0)'!$E$17:$O$17,0)),0)</f>
        <v>0</v>
      </c>
      <c r="LLV8" s="878">
        <f>IFERROR(INDEX('РП (ЛК 2.0)'!$E$26:$O$26,1,MATCH('Основной лист'!LLV$7,'РП (ЛК 2.0)'!$E$17:$O$17,0)),0)</f>
        <v>0</v>
      </c>
      <c r="LLW8" s="878">
        <f>IFERROR(INDEX('РП (ЛК 2.0)'!$E$26:$O$26,1,MATCH('Основной лист'!LLW$7,'РП (ЛК 2.0)'!$E$17:$O$17,0)),0)</f>
        <v>0</v>
      </c>
      <c r="LLX8" s="878">
        <f>IFERROR(INDEX('РП (ЛК 2.0)'!$E$26:$O$26,1,MATCH('Основной лист'!LLX$7,'РП (ЛК 2.0)'!$E$17:$O$17,0)),0)</f>
        <v>0</v>
      </c>
      <c r="LLY8" s="878">
        <f>IFERROR(INDEX('РП (ЛК 2.0)'!$E$26:$O$26,1,MATCH('Основной лист'!LLY$7,'РП (ЛК 2.0)'!$E$17:$O$17,0)),0)</f>
        <v>0</v>
      </c>
      <c r="LLZ8" s="878">
        <f>IFERROR(INDEX('РП (ЛК 2.0)'!$E$26:$O$26,1,MATCH('Основной лист'!LLZ$7,'РП (ЛК 2.0)'!$E$17:$O$17,0)),0)</f>
        <v>0</v>
      </c>
      <c r="LMA8" s="878">
        <f>IFERROR(INDEX('РП (ЛК 2.0)'!$E$26:$O$26,1,MATCH('Основной лист'!LMA$7,'РП (ЛК 2.0)'!$E$17:$O$17,0)),0)</f>
        <v>0</v>
      </c>
      <c r="LMB8" s="878">
        <f>IFERROR(INDEX('РП (ЛК 2.0)'!$E$26:$O$26,1,MATCH('Основной лист'!LMB$7,'РП (ЛК 2.0)'!$E$17:$O$17,0)),0)</f>
        <v>0</v>
      </c>
      <c r="LMC8" s="878">
        <f>IFERROR(INDEX('РП (ЛК 2.0)'!$E$26:$O$26,1,MATCH('Основной лист'!LMC$7,'РП (ЛК 2.0)'!$E$17:$O$17,0)),0)</f>
        <v>0</v>
      </c>
      <c r="LMD8" s="878">
        <f>IFERROR(INDEX('РП (ЛК 2.0)'!$E$26:$O$26,1,MATCH('Основной лист'!LMD$7,'РП (ЛК 2.0)'!$E$17:$O$17,0)),0)</f>
        <v>0</v>
      </c>
      <c r="LME8" s="878">
        <f>IFERROR(INDEX('РП (ЛК 2.0)'!$E$26:$O$26,1,MATCH('Основной лист'!LME$7,'РП (ЛК 2.0)'!$E$17:$O$17,0)),0)</f>
        <v>0</v>
      </c>
      <c r="LMF8" s="878">
        <f>IFERROR(INDEX('РП (ЛК 2.0)'!$E$26:$O$26,1,MATCH('Основной лист'!LMF$7,'РП (ЛК 2.0)'!$E$17:$O$17,0)),0)</f>
        <v>0</v>
      </c>
      <c r="LMG8" s="878">
        <f>IFERROR(INDEX('РП (ЛК 2.0)'!$E$26:$O$26,1,MATCH('Основной лист'!LMG$7,'РП (ЛК 2.0)'!$E$17:$O$17,0)),0)</f>
        <v>0</v>
      </c>
      <c r="LMH8" s="878">
        <f>IFERROR(INDEX('РП (ЛК 2.0)'!$E$26:$O$26,1,MATCH('Основной лист'!LMH$7,'РП (ЛК 2.0)'!$E$17:$O$17,0)),0)</f>
        <v>0</v>
      </c>
      <c r="LMI8" s="878">
        <f>IFERROR(INDEX('РП (ЛК 2.0)'!$E$26:$O$26,1,MATCH('Основной лист'!LMI$7,'РП (ЛК 2.0)'!$E$17:$O$17,0)),0)</f>
        <v>0</v>
      </c>
      <c r="LMJ8" s="878">
        <f>IFERROR(INDEX('РП (ЛК 2.0)'!$E$26:$O$26,1,MATCH('Основной лист'!LMJ$7,'РП (ЛК 2.0)'!$E$17:$O$17,0)),0)</f>
        <v>0</v>
      </c>
      <c r="LMK8" s="878">
        <f>IFERROR(INDEX('РП (ЛК 2.0)'!$E$26:$O$26,1,MATCH('Основной лист'!LMK$7,'РП (ЛК 2.0)'!$E$17:$O$17,0)),0)</f>
        <v>0</v>
      </c>
      <c r="LML8" s="878">
        <f>IFERROR(INDEX('РП (ЛК 2.0)'!$E$26:$O$26,1,MATCH('Основной лист'!LML$7,'РП (ЛК 2.0)'!$E$17:$O$17,0)),0)</f>
        <v>0</v>
      </c>
      <c r="LMM8" s="878">
        <f>IFERROR(INDEX('РП (ЛК 2.0)'!$E$26:$O$26,1,MATCH('Основной лист'!LMM$7,'РП (ЛК 2.0)'!$E$17:$O$17,0)),0)</f>
        <v>0</v>
      </c>
      <c r="LMN8" s="878">
        <f>IFERROR(INDEX('РП (ЛК 2.0)'!$E$26:$O$26,1,MATCH('Основной лист'!LMN$7,'РП (ЛК 2.0)'!$E$17:$O$17,0)),0)</f>
        <v>0</v>
      </c>
      <c r="LMO8" s="878">
        <f>IFERROR(INDEX('РП (ЛК 2.0)'!$E$26:$O$26,1,MATCH('Основной лист'!LMO$7,'РП (ЛК 2.0)'!$E$17:$O$17,0)),0)</f>
        <v>0</v>
      </c>
      <c r="LMP8" s="878">
        <f>IFERROR(INDEX('РП (ЛК 2.0)'!$E$26:$O$26,1,MATCH('Основной лист'!LMP$7,'РП (ЛК 2.0)'!$E$17:$O$17,0)),0)</f>
        <v>0</v>
      </c>
      <c r="LMQ8" s="878">
        <f>IFERROR(INDEX('РП (ЛК 2.0)'!$E$26:$O$26,1,MATCH('Основной лист'!LMQ$7,'РП (ЛК 2.0)'!$E$17:$O$17,0)),0)</f>
        <v>0</v>
      </c>
      <c r="LMR8" s="878">
        <f>IFERROR(INDEX('РП (ЛК 2.0)'!$E$26:$O$26,1,MATCH('Основной лист'!LMR$7,'РП (ЛК 2.0)'!$E$17:$O$17,0)),0)</f>
        <v>0</v>
      </c>
      <c r="LMS8" s="878">
        <f>IFERROR(INDEX('РП (ЛК 2.0)'!$E$26:$O$26,1,MATCH('Основной лист'!LMS$7,'РП (ЛК 2.0)'!$E$17:$O$17,0)),0)</f>
        <v>0</v>
      </c>
      <c r="LMT8" s="878">
        <f>IFERROR(INDEX('РП (ЛК 2.0)'!$E$26:$O$26,1,MATCH('Основной лист'!LMT$7,'РП (ЛК 2.0)'!$E$17:$O$17,0)),0)</f>
        <v>0</v>
      </c>
      <c r="LMU8" s="878">
        <f>IFERROR(INDEX('РП (ЛК 2.0)'!$E$26:$O$26,1,MATCH('Основной лист'!LMU$7,'РП (ЛК 2.0)'!$E$17:$O$17,0)),0)</f>
        <v>0</v>
      </c>
      <c r="LMV8" s="878">
        <f>IFERROR(INDEX('РП (ЛК 2.0)'!$E$26:$O$26,1,MATCH('Основной лист'!LMV$7,'РП (ЛК 2.0)'!$E$17:$O$17,0)),0)</f>
        <v>0</v>
      </c>
      <c r="LMW8" s="878">
        <f>IFERROR(INDEX('РП (ЛК 2.0)'!$E$26:$O$26,1,MATCH('Основной лист'!LMW$7,'РП (ЛК 2.0)'!$E$17:$O$17,0)),0)</f>
        <v>0</v>
      </c>
      <c r="LMX8" s="878">
        <f>IFERROR(INDEX('РП (ЛК 2.0)'!$E$26:$O$26,1,MATCH('Основной лист'!LMX$7,'РП (ЛК 2.0)'!$E$17:$O$17,0)),0)</f>
        <v>0</v>
      </c>
      <c r="LMY8" s="878">
        <f>IFERROR(INDEX('РП (ЛК 2.0)'!$E$26:$O$26,1,MATCH('Основной лист'!LMY$7,'РП (ЛК 2.0)'!$E$17:$O$17,0)),0)</f>
        <v>0</v>
      </c>
      <c r="LMZ8" s="878">
        <f>IFERROR(INDEX('РП (ЛК 2.0)'!$E$26:$O$26,1,MATCH('Основной лист'!LMZ$7,'РП (ЛК 2.0)'!$E$17:$O$17,0)),0)</f>
        <v>0</v>
      </c>
      <c r="LNA8" s="878">
        <f>IFERROR(INDEX('РП (ЛК 2.0)'!$E$26:$O$26,1,MATCH('Основной лист'!LNA$7,'РП (ЛК 2.0)'!$E$17:$O$17,0)),0)</f>
        <v>0</v>
      </c>
      <c r="LNB8" s="878">
        <f>IFERROR(INDEX('РП (ЛК 2.0)'!$E$26:$O$26,1,MATCH('Основной лист'!LNB$7,'РП (ЛК 2.0)'!$E$17:$O$17,0)),0)</f>
        <v>0</v>
      </c>
      <c r="LNC8" s="878">
        <f>IFERROR(INDEX('РП (ЛК 2.0)'!$E$26:$O$26,1,MATCH('Основной лист'!LNC$7,'РП (ЛК 2.0)'!$E$17:$O$17,0)),0)</f>
        <v>0</v>
      </c>
      <c r="LND8" s="878">
        <f>IFERROR(INDEX('РП (ЛК 2.0)'!$E$26:$O$26,1,MATCH('Основной лист'!LND$7,'РП (ЛК 2.0)'!$E$17:$O$17,0)),0)</f>
        <v>0</v>
      </c>
      <c r="LNE8" s="878">
        <f>IFERROR(INDEX('РП (ЛК 2.0)'!$E$26:$O$26,1,MATCH('Основной лист'!LNE$7,'РП (ЛК 2.0)'!$E$17:$O$17,0)),0)</f>
        <v>0</v>
      </c>
      <c r="LNF8" s="878">
        <f>IFERROR(INDEX('РП (ЛК 2.0)'!$E$26:$O$26,1,MATCH('Основной лист'!LNF$7,'РП (ЛК 2.0)'!$E$17:$O$17,0)),0)</f>
        <v>0</v>
      </c>
      <c r="LNG8" s="878">
        <f>IFERROR(INDEX('РП (ЛК 2.0)'!$E$26:$O$26,1,MATCH('Основной лист'!LNG$7,'РП (ЛК 2.0)'!$E$17:$O$17,0)),0)</f>
        <v>0</v>
      </c>
      <c r="LNH8" s="878">
        <f>IFERROR(INDEX('РП (ЛК 2.0)'!$E$26:$O$26,1,MATCH('Основной лист'!LNH$7,'РП (ЛК 2.0)'!$E$17:$O$17,0)),0)</f>
        <v>0</v>
      </c>
      <c r="LNI8" s="878">
        <f>IFERROR(INDEX('РП (ЛК 2.0)'!$E$26:$O$26,1,MATCH('Основной лист'!LNI$7,'РП (ЛК 2.0)'!$E$17:$O$17,0)),0)</f>
        <v>0</v>
      </c>
      <c r="LNJ8" s="878">
        <f>IFERROR(INDEX('РП (ЛК 2.0)'!$E$26:$O$26,1,MATCH('Основной лист'!LNJ$7,'РП (ЛК 2.0)'!$E$17:$O$17,0)),0)</f>
        <v>0</v>
      </c>
      <c r="LNK8" s="878">
        <f>IFERROR(INDEX('РП (ЛК 2.0)'!$E$26:$O$26,1,MATCH('Основной лист'!LNK$7,'РП (ЛК 2.0)'!$E$17:$O$17,0)),0)</f>
        <v>0</v>
      </c>
      <c r="LNL8" s="878">
        <f>IFERROR(INDEX('РП (ЛК 2.0)'!$E$26:$O$26,1,MATCH('Основной лист'!LNL$7,'РП (ЛК 2.0)'!$E$17:$O$17,0)),0)</f>
        <v>0</v>
      </c>
      <c r="LNM8" s="878">
        <f>IFERROR(INDEX('РП (ЛК 2.0)'!$E$26:$O$26,1,MATCH('Основной лист'!LNM$7,'РП (ЛК 2.0)'!$E$17:$O$17,0)),0)</f>
        <v>0</v>
      </c>
      <c r="LNN8" s="878">
        <f>IFERROR(INDEX('РП (ЛК 2.0)'!$E$26:$O$26,1,MATCH('Основной лист'!LNN$7,'РП (ЛК 2.0)'!$E$17:$O$17,0)),0)</f>
        <v>0</v>
      </c>
      <c r="LNO8" s="878">
        <f>IFERROR(INDEX('РП (ЛК 2.0)'!$E$26:$O$26,1,MATCH('Основной лист'!LNO$7,'РП (ЛК 2.0)'!$E$17:$O$17,0)),0)</f>
        <v>0</v>
      </c>
      <c r="LNP8" s="878">
        <f>IFERROR(INDEX('РП (ЛК 2.0)'!$E$26:$O$26,1,MATCH('Основной лист'!LNP$7,'РП (ЛК 2.0)'!$E$17:$O$17,0)),0)</f>
        <v>0</v>
      </c>
      <c r="LNQ8" s="878">
        <f>IFERROR(INDEX('РП (ЛК 2.0)'!$E$26:$O$26,1,MATCH('Основной лист'!LNQ$7,'РП (ЛК 2.0)'!$E$17:$O$17,0)),0)</f>
        <v>0</v>
      </c>
      <c r="LNR8" s="878">
        <f>IFERROR(INDEX('РП (ЛК 2.0)'!$E$26:$O$26,1,MATCH('Основной лист'!LNR$7,'РП (ЛК 2.0)'!$E$17:$O$17,0)),0)</f>
        <v>0</v>
      </c>
      <c r="LNS8" s="878">
        <f>IFERROR(INDEX('РП (ЛК 2.0)'!$E$26:$O$26,1,MATCH('Основной лист'!LNS$7,'РП (ЛК 2.0)'!$E$17:$O$17,0)),0)</f>
        <v>0</v>
      </c>
      <c r="LNT8" s="878">
        <f>IFERROR(INDEX('РП (ЛК 2.0)'!$E$26:$O$26,1,MATCH('Основной лист'!LNT$7,'РП (ЛК 2.0)'!$E$17:$O$17,0)),0)</f>
        <v>0</v>
      </c>
      <c r="LNU8" s="878">
        <f>IFERROR(INDEX('РП (ЛК 2.0)'!$E$26:$O$26,1,MATCH('Основной лист'!LNU$7,'РП (ЛК 2.0)'!$E$17:$O$17,0)),0)</f>
        <v>0</v>
      </c>
      <c r="LNV8" s="878">
        <f>IFERROR(INDEX('РП (ЛК 2.0)'!$E$26:$O$26,1,MATCH('Основной лист'!LNV$7,'РП (ЛК 2.0)'!$E$17:$O$17,0)),0)</f>
        <v>0</v>
      </c>
      <c r="LNW8" s="878">
        <f>IFERROR(INDEX('РП (ЛК 2.0)'!$E$26:$O$26,1,MATCH('Основной лист'!LNW$7,'РП (ЛК 2.0)'!$E$17:$O$17,0)),0)</f>
        <v>0</v>
      </c>
      <c r="LNX8" s="878">
        <f>IFERROR(INDEX('РП (ЛК 2.0)'!$E$26:$O$26,1,MATCH('Основной лист'!LNX$7,'РП (ЛК 2.0)'!$E$17:$O$17,0)),0)</f>
        <v>0</v>
      </c>
      <c r="LNY8" s="878">
        <f>IFERROR(INDEX('РП (ЛК 2.0)'!$E$26:$O$26,1,MATCH('Основной лист'!LNY$7,'РП (ЛК 2.0)'!$E$17:$O$17,0)),0)</f>
        <v>0</v>
      </c>
      <c r="LNZ8" s="878">
        <f>IFERROR(INDEX('РП (ЛК 2.0)'!$E$26:$O$26,1,MATCH('Основной лист'!LNZ$7,'РП (ЛК 2.0)'!$E$17:$O$17,0)),0)</f>
        <v>0</v>
      </c>
      <c r="LOA8" s="878">
        <f>IFERROR(INDEX('РП (ЛК 2.0)'!$E$26:$O$26,1,MATCH('Основной лист'!LOA$7,'РП (ЛК 2.0)'!$E$17:$O$17,0)),0)</f>
        <v>0</v>
      </c>
      <c r="LOB8" s="878">
        <f>IFERROR(INDEX('РП (ЛК 2.0)'!$E$26:$O$26,1,MATCH('Основной лист'!LOB$7,'РП (ЛК 2.0)'!$E$17:$O$17,0)),0)</f>
        <v>0</v>
      </c>
      <c r="LOC8" s="878">
        <f>IFERROR(INDEX('РП (ЛК 2.0)'!$E$26:$O$26,1,MATCH('Основной лист'!LOC$7,'РП (ЛК 2.0)'!$E$17:$O$17,0)),0)</f>
        <v>0</v>
      </c>
      <c r="LOD8" s="878">
        <f>IFERROR(INDEX('РП (ЛК 2.0)'!$E$26:$O$26,1,MATCH('Основной лист'!LOD$7,'РП (ЛК 2.0)'!$E$17:$O$17,0)),0)</f>
        <v>0</v>
      </c>
      <c r="LOE8" s="878">
        <f>IFERROR(INDEX('РП (ЛК 2.0)'!$E$26:$O$26,1,MATCH('Основной лист'!LOE$7,'РП (ЛК 2.0)'!$E$17:$O$17,0)),0)</f>
        <v>0</v>
      </c>
      <c r="LOF8" s="878">
        <f>IFERROR(INDEX('РП (ЛК 2.0)'!$E$26:$O$26,1,MATCH('Основной лист'!LOF$7,'РП (ЛК 2.0)'!$E$17:$O$17,0)),0)</f>
        <v>0</v>
      </c>
      <c r="LOG8" s="878">
        <f>IFERROR(INDEX('РП (ЛК 2.0)'!$E$26:$O$26,1,MATCH('Основной лист'!LOG$7,'РП (ЛК 2.0)'!$E$17:$O$17,0)),0)</f>
        <v>0</v>
      </c>
      <c r="LOH8" s="878">
        <f>IFERROR(INDEX('РП (ЛК 2.0)'!$E$26:$O$26,1,MATCH('Основной лист'!LOH$7,'РП (ЛК 2.0)'!$E$17:$O$17,0)),0)</f>
        <v>0</v>
      </c>
      <c r="LOI8" s="878">
        <f>IFERROR(INDEX('РП (ЛК 2.0)'!$E$26:$O$26,1,MATCH('Основной лист'!LOI$7,'РП (ЛК 2.0)'!$E$17:$O$17,0)),0)</f>
        <v>0</v>
      </c>
      <c r="LOJ8" s="878">
        <f>IFERROR(INDEX('РП (ЛК 2.0)'!$E$26:$O$26,1,MATCH('Основной лист'!LOJ$7,'РП (ЛК 2.0)'!$E$17:$O$17,0)),0)</f>
        <v>0</v>
      </c>
      <c r="LOK8" s="878">
        <f>IFERROR(INDEX('РП (ЛК 2.0)'!$E$26:$O$26,1,MATCH('Основной лист'!LOK$7,'РП (ЛК 2.0)'!$E$17:$O$17,0)),0)</f>
        <v>0</v>
      </c>
      <c r="LOL8" s="878">
        <f>IFERROR(INDEX('РП (ЛК 2.0)'!$E$26:$O$26,1,MATCH('Основной лист'!LOL$7,'РП (ЛК 2.0)'!$E$17:$O$17,0)),0)</f>
        <v>0</v>
      </c>
      <c r="LOM8" s="878">
        <f>IFERROR(INDEX('РП (ЛК 2.0)'!$E$26:$O$26,1,MATCH('Основной лист'!LOM$7,'РП (ЛК 2.0)'!$E$17:$O$17,0)),0)</f>
        <v>0</v>
      </c>
      <c r="LON8" s="878">
        <f>IFERROR(INDEX('РП (ЛК 2.0)'!$E$26:$O$26,1,MATCH('Основной лист'!LON$7,'РП (ЛК 2.0)'!$E$17:$O$17,0)),0)</f>
        <v>0</v>
      </c>
      <c r="LOO8" s="878">
        <f>IFERROR(INDEX('РП (ЛК 2.0)'!$E$26:$O$26,1,MATCH('Основной лист'!LOO$7,'РП (ЛК 2.0)'!$E$17:$O$17,0)),0)</f>
        <v>0</v>
      </c>
      <c r="LOP8" s="878">
        <f>IFERROR(INDEX('РП (ЛК 2.0)'!$E$26:$O$26,1,MATCH('Основной лист'!LOP$7,'РП (ЛК 2.0)'!$E$17:$O$17,0)),0)</f>
        <v>0</v>
      </c>
      <c r="LOQ8" s="878">
        <f>IFERROR(INDEX('РП (ЛК 2.0)'!$E$26:$O$26,1,MATCH('Основной лист'!LOQ$7,'РП (ЛК 2.0)'!$E$17:$O$17,0)),0)</f>
        <v>0</v>
      </c>
      <c r="LOR8" s="878">
        <f>IFERROR(INDEX('РП (ЛК 2.0)'!$E$26:$O$26,1,MATCH('Основной лист'!LOR$7,'РП (ЛК 2.0)'!$E$17:$O$17,0)),0)</f>
        <v>0</v>
      </c>
      <c r="LOS8" s="878">
        <f>IFERROR(INDEX('РП (ЛК 2.0)'!$E$26:$O$26,1,MATCH('Основной лист'!LOS$7,'РП (ЛК 2.0)'!$E$17:$O$17,0)),0)</f>
        <v>0</v>
      </c>
      <c r="LOT8" s="878">
        <f>IFERROR(INDEX('РП (ЛК 2.0)'!$E$26:$O$26,1,MATCH('Основной лист'!LOT$7,'РП (ЛК 2.0)'!$E$17:$O$17,0)),0)</f>
        <v>0</v>
      </c>
      <c r="LOU8" s="878">
        <f>IFERROR(INDEX('РП (ЛК 2.0)'!$E$26:$O$26,1,MATCH('Основной лист'!LOU$7,'РП (ЛК 2.0)'!$E$17:$O$17,0)),0)</f>
        <v>0</v>
      </c>
      <c r="LOV8" s="878">
        <f>IFERROR(INDEX('РП (ЛК 2.0)'!$E$26:$O$26,1,MATCH('Основной лист'!LOV$7,'РП (ЛК 2.0)'!$E$17:$O$17,0)),0)</f>
        <v>0</v>
      </c>
      <c r="LOW8" s="878">
        <f>IFERROR(INDEX('РП (ЛК 2.0)'!$E$26:$O$26,1,MATCH('Основной лист'!LOW$7,'РП (ЛК 2.0)'!$E$17:$O$17,0)),0)</f>
        <v>0</v>
      </c>
      <c r="LOX8" s="878">
        <f>IFERROR(INDEX('РП (ЛК 2.0)'!$E$26:$O$26,1,MATCH('Основной лист'!LOX$7,'РП (ЛК 2.0)'!$E$17:$O$17,0)),0)</f>
        <v>0</v>
      </c>
      <c r="LOY8" s="878">
        <f>IFERROR(INDEX('РП (ЛК 2.0)'!$E$26:$O$26,1,MATCH('Основной лист'!LOY$7,'РП (ЛК 2.0)'!$E$17:$O$17,0)),0)</f>
        <v>0</v>
      </c>
      <c r="LOZ8" s="878">
        <f>IFERROR(INDEX('РП (ЛК 2.0)'!$E$26:$O$26,1,MATCH('Основной лист'!LOZ$7,'РП (ЛК 2.0)'!$E$17:$O$17,0)),0)</f>
        <v>0</v>
      </c>
      <c r="LPA8" s="878">
        <f>IFERROR(INDEX('РП (ЛК 2.0)'!$E$26:$O$26,1,MATCH('Основной лист'!LPA$7,'РП (ЛК 2.0)'!$E$17:$O$17,0)),0)</f>
        <v>0</v>
      </c>
      <c r="LPB8" s="878">
        <f>IFERROR(INDEX('РП (ЛК 2.0)'!$E$26:$O$26,1,MATCH('Основной лист'!LPB$7,'РП (ЛК 2.0)'!$E$17:$O$17,0)),0)</f>
        <v>0</v>
      </c>
      <c r="LPC8" s="878">
        <f>IFERROR(INDEX('РП (ЛК 2.0)'!$E$26:$O$26,1,MATCH('Основной лист'!LPC$7,'РП (ЛК 2.0)'!$E$17:$O$17,0)),0)</f>
        <v>0</v>
      </c>
      <c r="LPD8" s="878">
        <f>IFERROR(INDEX('РП (ЛК 2.0)'!$E$26:$O$26,1,MATCH('Основной лист'!LPD$7,'РП (ЛК 2.0)'!$E$17:$O$17,0)),0)</f>
        <v>0</v>
      </c>
      <c r="LPE8" s="878">
        <f>IFERROR(INDEX('РП (ЛК 2.0)'!$E$26:$O$26,1,MATCH('Основной лист'!LPE$7,'РП (ЛК 2.0)'!$E$17:$O$17,0)),0)</f>
        <v>0</v>
      </c>
      <c r="LPF8" s="878">
        <f>IFERROR(INDEX('РП (ЛК 2.0)'!$E$26:$O$26,1,MATCH('Основной лист'!LPF$7,'РП (ЛК 2.0)'!$E$17:$O$17,0)),0)</f>
        <v>0</v>
      </c>
      <c r="LPG8" s="878">
        <f>IFERROR(INDEX('РП (ЛК 2.0)'!$E$26:$O$26,1,MATCH('Основной лист'!LPG$7,'РП (ЛК 2.0)'!$E$17:$O$17,0)),0)</f>
        <v>0</v>
      </c>
      <c r="LPH8" s="878">
        <f>IFERROR(INDEX('РП (ЛК 2.0)'!$E$26:$O$26,1,MATCH('Основной лист'!LPH$7,'РП (ЛК 2.0)'!$E$17:$O$17,0)),0)</f>
        <v>0</v>
      </c>
      <c r="LPI8" s="878">
        <f>IFERROR(INDEX('РП (ЛК 2.0)'!$E$26:$O$26,1,MATCH('Основной лист'!LPI$7,'РП (ЛК 2.0)'!$E$17:$O$17,0)),0)</f>
        <v>0</v>
      </c>
      <c r="LPJ8" s="878">
        <f>IFERROR(INDEX('РП (ЛК 2.0)'!$E$26:$O$26,1,MATCH('Основной лист'!LPJ$7,'РП (ЛК 2.0)'!$E$17:$O$17,0)),0)</f>
        <v>0</v>
      </c>
      <c r="LPK8" s="878">
        <f>IFERROR(INDEX('РП (ЛК 2.0)'!$E$26:$O$26,1,MATCH('Основной лист'!LPK$7,'РП (ЛК 2.0)'!$E$17:$O$17,0)),0)</f>
        <v>0</v>
      </c>
      <c r="LPL8" s="878">
        <f>IFERROR(INDEX('РП (ЛК 2.0)'!$E$26:$O$26,1,MATCH('Основной лист'!LPL$7,'РП (ЛК 2.0)'!$E$17:$O$17,0)),0)</f>
        <v>0</v>
      </c>
      <c r="LPM8" s="878">
        <f>IFERROR(INDEX('РП (ЛК 2.0)'!$E$26:$O$26,1,MATCH('Основной лист'!LPM$7,'РП (ЛК 2.0)'!$E$17:$O$17,0)),0)</f>
        <v>0</v>
      </c>
      <c r="LPN8" s="878">
        <f>IFERROR(INDEX('РП (ЛК 2.0)'!$E$26:$O$26,1,MATCH('Основной лист'!LPN$7,'РП (ЛК 2.0)'!$E$17:$O$17,0)),0)</f>
        <v>0</v>
      </c>
      <c r="LPO8" s="878">
        <f>IFERROR(INDEX('РП (ЛК 2.0)'!$E$26:$O$26,1,MATCH('Основной лист'!LPO$7,'РП (ЛК 2.0)'!$E$17:$O$17,0)),0)</f>
        <v>0</v>
      </c>
      <c r="LPP8" s="878">
        <f>IFERROR(INDEX('РП (ЛК 2.0)'!$E$26:$O$26,1,MATCH('Основной лист'!LPP$7,'РП (ЛК 2.0)'!$E$17:$O$17,0)),0)</f>
        <v>0</v>
      </c>
      <c r="LPQ8" s="878">
        <f>IFERROR(INDEX('РП (ЛК 2.0)'!$E$26:$O$26,1,MATCH('Основной лист'!LPQ$7,'РП (ЛК 2.0)'!$E$17:$O$17,0)),0)</f>
        <v>0</v>
      </c>
      <c r="LPR8" s="878">
        <f>IFERROR(INDEX('РП (ЛК 2.0)'!$E$26:$O$26,1,MATCH('Основной лист'!LPR$7,'РП (ЛК 2.0)'!$E$17:$O$17,0)),0)</f>
        <v>0</v>
      </c>
      <c r="LPS8" s="878">
        <f>IFERROR(INDEX('РП (ЛК 2.0)'!$E$26:$O$26,1,MATCH('Основной лист'!LPS$7,'РП (ЛК 2.0)'!$E$17:$O$17,0)),0)</f>
        <v>0</v>
      </c>
      <c r="LPT8" s="878">
        <f>IFERROR(INDEX('РП (ЛК 2.0)'!$E$26:$O$26,1,MATCH('Основной лист'!LPT$7,'РП (ЛК 2.0)'!$E$17:$O$17,0)),0)</f>
        <v>0</v>
      </c>
      <c r="LPU8" s="878">
        <f>IFERROR(INDEX('РП (ЛК 2.0)'!$E$26:$O$26,1,MATCH('Основной лист'!LPU$7,'РП (ЛК 2.0)'!$E$17:$O$17,0)),0)</f>
        <v>0</v>
      </c>
      <c r="LPV8" s="878">
        <f>IFERROR(INDEX('РП (ЛК 2.0)'!$E$26:$O$26,1,MATCH('Основной лист'!LPV$7,'РП (ЛК 2.0)'!$E$17:$O$17,0)),0)</f>
        <v>0</v>
      </c>
      <c r="LPW8" s="878">
        <f>IFERROR(INDEX('РП (ЛК 2.0)'!$E$26:$O$26,1,MATCH('Основной лист'!LPW$7,'РП (ЛК 2.0)'!$E$17:$O$17,0)),0)</f>
        <v>0</v>
      </c>
      <c r="LPX8" s="878">
        <f>IFERROR(INDEX('РП (ЛК 2.0)'!$E$26:$O$26,1,MATCH('Основной лист'!LPX$7,'РП (ЛК 2.0)'!$E$17:$O$17,0)),0)</f>
        <v>0</v>
      </c>
      <c r="LPY8" s="878">
        <f>IFERROR(INDEX('РП (ЛК 2.0)'!$E$26:$O$26,1,MATCH('Основной лист'!LPY$7,'РП (ЛК 2.0)'!$E$17:$O$17,0)),0)</f>
        <v>0</v>
      </c>
      <c r="LPZ8" s="878">
        <f>IFERROR(INDEX('РП (ЛК 2.0)'!$E$26:$O$26,1,MATCH('Основной лист'!LPZ$7,'РП (ЛК 2.0)'!$E$17:$O$17,0)),0)</f>
        <v>0</v>
      </c>
      <c r="LQA8" s="878">
        <f>IFERROR(INDEX('РП (ЛК 2.0)'!$E$26:$O$26,1,MATCH('Основной лист'!LQA$7,'РП (ЛК 2.0)'!$E$17:$O$17,0)),0)</f>
        <v>0</v>
      </c>
      <c r="LQB8" s="878">
        <f>IFERROR(INDEX('РП (ЛК 2.0)'!$E$26:$O$26,1,MATCH('Основной лист'!LQB$7,'РП (ЛК 2.0)'!$E$17:$O$17,0)),0)</f>
        <v>0</v>
      </c>
      <c r="LQC8" s="878">
        <f>IFERROR(INDEX('РП (ЛК 2.0)'!$E$26:$O$26,1,MATCH('Основной лист'!LQC$7,'РП (ЛК 2.0)'!$E$17:$O$17,0)),0)</f>
        <v>0</v>
      </c>
      <c r="LQD8" s="878">
        <f>IFERROR(INDEX('РП (ЛК 2.0)'!$E$26:$O$26,1,MATCH('Основной лист'!LQD$7,'РП (ЛК 2.0)'!$E$17:$O$17,0)),0)</f>
        <v>0</v>
      </c>
      <c r="LQE8" s="878">
        <f>IFERROR(INDEX('РП (ЛК 2.0)'!$E$26:$O$26,1,MATCH('Основной лист'!LQE$7,'РП (ЛК 2.0)'!$E$17:$O$17,0)),0)</f>
        <v>0</v>
      </c>
      <c r="LQF8" s="878">
        <f>IFERROR(INDEX('РП (ЛК 2.0)'!$E$26:$O$26,1,MATCH('Основной лист'!LQF$7,'РП (ЛК 2.0)'!$E$17:$O$17,0)),0)</f>
        <v>0</v>
      </c>
      <c r="LQG8" s="878">
        <f>IFERROR(INDEX('РП (ЛК 2.0)'!$E$26:$O$26,1,MATCH('Основной лист'!LQG$7,'РП (ЛК 2.0)'!$E$17:$O$17,0)),0)</f>
        <v>0</v>
      </c>
      <c r="LQH8" s="878">
        <f>IFERROR(INDEX('РП (ЛК 2.0)'!$E$26:$O$26,1,MATCH('Основной лист'!LQH$7,'РП (ЛК 2.0)'!$E$17:$O$17,0)),0)</f>
        <v>0</v>
      </c>
      <c r="LQI8" s="878">
        <f>IFERROR(INDEX('РП (ЛК 2.0)'!$E$26:$O$26,1,MATCH('Основной лист'!LQI$7,'РП (ЛК 2.0)'!$E$17:$O$17,0)),0)</f>
        <v>0</v>
      </c>
      <c r="LQJ8" s="878">
        <f>IFERROR(INDEX('РП (ЛК 2.0)'!$E$26:$O$26,1,MATCH('Основной лист'!LQJ$7,'РП (ЛК 2.0)'!$E$17:$O$17,0)),0)</f>
        <v>0</v>
      </c>
      <c r="LQK8" s="878">
        <f>IFERROR(INDEX('РП (ЛК 2.0)'!$E$26:$O$26,1,MATCH('Основной лист'!LQK$7,'РП (ЛК 2.0)'!$E$17:$O$17,0)),0)</f>
        <v>0</v>
      </c>
      <c r="LQL8" s="878">
        <f>IFERROR(INDEX('РП (ЛК 2.0)'!$E$26:$O$26,1,MATCH('Основной лист'!LQL$7,'РП (ЛК 2.0)'!$E$17:$O$17,0)),0)</f>
        <v>0</v>
      </c>
      <c r="LQM8" s="878">
        <f>IFERROR(INDEX('РП (ЛК 2.0)'!$E$26:$O$26,1,MATCH('Основной лист'!LQM$7,'РП (ЛК 2.0)'!$E$17:$O$17,0)),0)</f>
        <v>0</v>
      </c>
      <c r="LQN8" s="878">
        <f>IFERROR(INDEX('РП (ЛК 2.0)'!$E$26:$O$26,1,MATCH('Основной лист'!LQN$7,'РП (ЛК 2.0)'!$E$17:$O$17,0)),0)</f>
        <v>0</v>
      </c>
      <c r="LQO8" s="878">
        <f>IFERROR(INDEX('РП (ЛК 2.0)'!$E$26:$O$26,1,MATCH('Основной лист'!LQO$7,'РП (ЛК 2.0)'!$E$17:$O$17,0)),0)</f>
        <v>0</v>
      </c>
      <c r="LQP8" s="878">
        <f>IFERROR(INDEX('РП (ЛК 2.0)'!$E$26:$O$26,1,MATCH('Основной лист'!LQP$7,'РП (ЛК 2.0)'!$E$17:$O$17,0)),0)</f>
        <v>0</v>
      </c>
      <c r="LQQ8" s="878">
        <f>IFERROR(INDEX('РП (ЛК 2.0)'!$E$26:$O$26,1,MATCH('Основной лист'!LQQ$7,'РП (ЛК 2.0)'!$E$17:$O$17,0)),0)</f>
        <v>0</v>
      </c>
      <c r="LQR8" s="878">
        <f>IFERROR(INDEX('РП (ЛК 2.0)'!$E$26:$O$26,1,MATCH('Основной лист'!LQR$7,'РП (ЛК 2.0)'!$E$17:$O$17,0)),0)</f>
        <v>0</v>
      </c>
      <c r="LQS8" s="878">
        <f>IFERROR(INDEX('РП (ЛК 2.0)'!$E$26:$O$26,1,MATCH('Основной лист'!LQS$7,'РП (ЛК 2.0)'!$E$17:$O$17,0)),0)</f>
        <v>0</v>
      </c>
      <c r="LQT8" s="878">
        <f>IFERROR(INDEX('РП (ЛК 2.0)'!$E$26:$O$26,1,MATCH('Основной лист'!LQT$7,'РП (ЛК 2.0)'!$E$17:$O$17,0)),0)</f>
        <v>0</v>
      </c>
      <c r="LQU8" s="878">
        <f>IFERROR(INDEX('РП (ЛК 2.0)'!$E$26:$O$26,1,MATCH('Основной лист'!LQU$7,'РП (ЛК 2.0)'!$E$17:$O$17,0)),0)</f>
        <v>0</v>
      </c>
      <c r="LQV8" s="878">
        <f>IFERROR(INDEX('РП (ЛК 2.0)'!$E$26:$O$26,1,MATCH('Основной лист'!LQV$7,'РП (ЛК 2.0)'!$E$17:$O$17,0)),0)</f>
        <v>0</v>
      </c>
      <c r="LQW8" s="878">
        <f>IFERROR(INDEX('РП (ЛК 2.0)'!$E$26:$O$26,1,MATCH('Основной лист'!LQW$7,'РП (ЛК 2.0)'!$E$17:$O$17,0)),0)</f>
        <v>0</v>
      </c>
      <c r="LQX8" s="878">
        <f>IFERROR(INDEX('РП (ЛК 2.0)'!$E$26:$O$26,1,MATCH('Основной лист'!LQX$7,'РП (ЛК 2.0)'!$E$17:$O$17,0)),0)</f>
        <v>0</v>
      </c>
      <c r="LQY8" s="878">
        <f>IFERROR(INDEX('РП (ЛК 2.0)'!$E$26:$O$26,1,MATCH('Основной лист'!LQY$7,'РП (ЛК 2.0)'!$E$17:$O$17,0)),0)</f>
        <v>0</v>
      </c>
      <c r="LQZ8" s="878">
        <f>IFERROR(INDEX('РП (ЛК 2.0)'!$E$26:$O$26,1,MATCH('Основной лист'!LQZ$7,'РП (ЛК 2.0)'!$E$17:$O$17,0)),0)</f>
        <v>0</v>
      </c>
      <c r="LRA8" s="878">
        <f>IFERROR(INDEX('РП (ЛК 2.0)'!$E$26:$O$26,1,MATCH('Основной лист'!LRA$7,'РП (ЛК 2.0)'!$E$17:$O$17,0)),0)</f>
        <v>0</v>
      </c>
      <c r="LRB8" s="878">
        <f>IFERROR(INDEX('РП (ЛК 2.0)'!$E$26:$O$26,1,MATCH('Основной лист'!LRB$7,'РП (ЛК 2.0)'!$E$17:$O$17,0)),0)</f>
        <v>0</v>
      </c>
      <c r="LRC8" s="878">
        <f>IFERROR(INDEX('РП (ЛК 2.0)'!$E$26:$O$26,1,MATCH('Основной лист'!LRC$7,'РП (ЛК 2.0)'!$E$17:$O$17,0)),0)</f>
        <v>0</v>
      </c>
      <c r="LRD8" s="878">
        <f>IFERROR(INDEX('РП (ЛК 2.0)'!$E$26:$O$26,1,MATCH('Основной лист'!LRD$7,'РП (ЛК 2.0)'!$E$17:$O$17,0)),0)</f>
        <v>0</v>
      </c>
      <c r="LRE8" s="878">
        <f>IFERROR(INDEX('РП (ЛК 2.0)'!$E$26:$O$26,1,MATCH('Основной лист'!LRE$7,'РП (ЛК 2.0)'!$E$17:$O$17,0)),0)</f>
        <v>0</v>
      </c>
      <c r="LRF8" s="878">
        <f>IFERROR(INDEX('РП (ЛК 2.0)'!$E$26:$O$26,1,MATCH('Основной лист'!LRF$7,'РП (ЛК 2.0)'!$E$17:$O$17,0)),0)</f>
        <v>0</v>
      </c>
      <c r="LRG8" s="878">
        <f>IFERROR(INDEX('РП (ЛК 2.0)'!$E$26:$O$26,1,MATCH('Основной лист'!LRG$7,'РП (ЛК 2.0)'!$E$17:$O$17,0)),0)</f>
        <v>0</v>
      </c>
      <c r="LRH8" s="878">
        <f>IFERROR(INDEX('РП (ЛК 2.0)'!$E$26:$O$26,1,MATCH('Основной лист'!LRH$7,'РП (ЛК 2.0)'!$E$17:$O$17,0)),0)</f>
        <v>0</v>
      </c>
      <c r="LRI8" s="878">
        <f>IFERROR(INDEX('РП (ЛК 2.0)'!$E$26:$O$26,1,MATCH('Основной лист'!LRI$7,'РП (ЛК 2.0)'!$E$17:$O$17,0)),0)</f>
        <v>0</v>
      </c>
      <c r="LRJ8" s="878">
        <f>IFERROR(INDEX('РП (ЛК 2.0)'!$E$26:$O$26,1,MATCH('Основной лист'!LRJ$7,'РП (ЛК 2.0)'!$E$17:$O$17,0)),0)</f>
        <v>0</v>
      </c>
      <c r="LRK8" s="878">
        <f>IFERROR(INDEX('РП (ЛК 2.0)'!$E$26:$O$26,1,MATCH('Основной лист'!LRK$7,'РП (ЛК 2.0)'!$E$17:$O$17,0)),0)</f>
        <v>0</v>
      </c>
      <c r="LRL8" s="878">
        <f>IFERROR(INDEX('РП (ЛК 2.0)'!$E$26:$O$26,1,MATCH('Основной лист'!LRL$7,'РП (ЛК 2.0)'!$E$17:$O$17,0)),0)</f>
        <v>0</v>
      </c>
      <c r="LRM8" s="878">
        <f>IFERROR(INDEX('РП (ЛК 2.0)'!$E$26:$O$26,1,MATCH('Основной лист'!LRM$7,'РП (ЛК 2.0)'!$E$17:$O$17,0)),0)</f>
        <v>0</v>
      </c>
      <c r="LRN8" s="878">
        <f>IFERROR(INDEX('РП (ЛК 2.0)'!$E$26:$O$26,1,MATCH('Основной лист'!LRN$7,'РП (ЛК 2.0)'!$E$17:$O$17,0)),0)</f>
        <v>0</v>
      </c>
      <c r="LRO8" s="878">
        <f>IFERROR(INDEX('РП (ЛК 2.0)'!$E$26:$O$26,1,MATCH('Основной лист'!LRO$7,'РП (ЛК 2.0)'!$E$17:$O$17,0)),0)</f>
        <v>0</v>
      </c>
      <c r="LRP8" s="878">
        <f>IFERROR(INDEX('РП (ЛК 2.0)'!$E$26:$O$26,1,MATCH('Основной лист'!LRP$7,'РП (ЛК 2.0)'!$E$17:$O$17,0)),0)</f>
        <v>0</v>
      </c>
      <c r="LRQ8" s="878">
        <f>IFERROR(INDEX('РП (ЛК 2.0)'!$E$26:$O$26,1,MATCH('Основной лист'!LRQ$7,'РП (ЛК 2.0)'!$E$17:$O$17,0)),0)</f>
        <v>0</v>
      </c>
      <c r="LRR8" s="878">
        <f>IFERROR(INDEX('РП (ЛК 2.0)'!$E$26:$O$26,1,MATCH('Основной лист'!LRR$7,'РП (ЛК 2.0)'!$E$17:$O$17,0)),0)</f>
        <v>0</v>
      </c>
      <c r="LRS8" s="878">
        <f>IFERROR(INDEX('РП (ЛК 2.0)'!$E$26:$O$26,1,MATCH('Основной лист'!LRS$7,'РП (ЛК 2.0)'!$E$17:$O$17,0)),0)</f>
        <v>0</v>
      </c>
      <c r="LRT8" s="878">
        <f>IFERROR(INDEX('РП (ЛК 2.0)'!$E$26:$O$26,1,MATCH('Основной лист'!LRT$7,'РП (ЛК 2.0)'!$E$17:$O$17,0)),0)</f>
        <v>0</v>
      </c>
      <c r="LRU8" s="878">
        <f>IFERROR(INDEX('РП (ЛК 2.0)'!$E$26:$O$26,1,MATCH('Основной лист'!LRU$7,'РП (ЛК 2.0)'!$E$17:$O$17,0)),0)</f>
        <v>0</v>
      </c>
      <c r="LRV8" s="878">
        <f>IFERROR(INDEX('РП (ЛК 2.0)'!$E$26:$O$26,1,MATCH('Основной лист'!LRV$7,'РП (ЛК 2.0)'!$E$17:$O$17,0)),0)</f>
        <v>0</v>
      </c>
      <c r="LRW8" s="878">
        <f>IFERROR(INDEX('РП (ЛК 2.0)'!$E$26:$O$26,1,MATCH('Основной лист'!LRW$7,'РП (ЛК 2.0)'!$E$17:$O$17,0)),0)</f>
        <v>0</v>
      </c>
      <c r="LRX8" s="878">
        <f>IFERROR(INDEX('РП (ЛК 2.0)'!$E$26:$O$26,1,MATCH('Основной лист'!LRX$7,'РП (ЛК 2.0)'!$E$17:$O$17,0)),0)</f>
        <v>0</v>
      </c>
      <c r="LRY8" s="878">
        <f>IFERROR(INDEX('РП (ЛК 2.0)'!$E$26:$O$26,1,MATCH('Основной лист'!LRY$7,'РП (ЛК 2.0)'!$E$17:$O$17,0)),0)</f>
        <v>0</v>
      </c>
      <c r="LRZ8" s="878">
        <f>IFERROR(INDEX('РП (ЛК 2.0)'!$E$26:$O$26,1,MATCH('Основной лист'!LRZ$7,'РП (ЛК 2.0)'!$E$17:$O$17,0)),0)</f>
        <v>0</v>
      </c>
      <c r="LSA8" s="878">
        <f>IFERROR(INDEX('РП (ЛК 2.0)'!$E$26:$O$26,1,MATCH('Основной лист'!LSA$7,'РП (ЛК 2.0)'!$E$17:$O$17,0)),0)</f>
        <v>0</v>
      </c>
      <c r="LSB8" s="878">
        <f>IFERROR(INDEX('РП (ЛК 2.0)'!$E$26:$O$26,1,MATCH('Основной лист'!LSB$7,'РП (ЛК 2.0)'!$E$17:$O$17,0)),0)</f>
        <v>0</v>
      </c>
      <c r="LSC8" s="878">
        <f>IFERROR(INDEX('РП (ЛК 2.0)'!$E$26:$O$26,1,MATCH('Основной лист'!LSC$7,'РП (ЛК 2.0)'!$E$17:$O$17,0)),0)</f>
        <v>0</v>
      </c>
      <c r="LSD8" s="878">
        <f>IFERROR(INDEX('РП (ЛК 2.0)'!$E$26:$O$26,1,MATCH('Основной лист'!LSD$7,'РП (ЛК 2.0)'!$E$17:$O$17,0)),0)</f>
        <v>0</v>
      </c>
      <c r="LSE8" s="878">
        <f>IFERROR(INDEX('РП (ЛК 2.0)'!$E$26:$O$26,1,MATCH('Основной лист'!LSE$7,'РП (ЛК 2.0)'!$E$17:$O$17,0)),0)</f>
        <v>0</v>
      </c>
      <c r="LSF8" s="878">
        <f>IFERROR(INDEX('РП (ЛК 2.0)'!$E$26:$O$26,1,MATCH('Основной лист'!LSF$7,'РП (ЛК 2.0)'!$E$17:$O$17,0)),0)</f>
        <v>0</v>
      </c>
      <c r="LSG8" s="878">
        <f>IFERROR(INDEX('РП (ЛК 2.0)'!$E$26:$O$26,1,MATCH('Основной лист'!LSG$7,'РП (ЛК 2.0)'!$E$17:$O$17,0)),0)</f>
        <v>0</v>
      </c>
      <c r="LSH8" s="878">
        <f>IFERROR(INDEX('РП (ЛК 2.0)'!$E$26:$O$26,1,MATCH('Основной лист'!LSH$7,'РП (ЛК 2.0)'!$E$17:$O$17,0)),0)</f>
        <v>0</v>
      </c>
      <c r="LSI8" s="878">
        <f>IFERROR(INDEX('РП (ЛК 2.0)'!$E$26:$O$26,1,MATCH('Основной лист'!LSI$7,'РП (ЛК 2.0)'!$E$17:$O$17,0)),0)</f>
        <v>0</v>
      </c>
      <c r="LSJ8" s="878">
        <f>IFERROR(INDEX('РП (ЛК 2.0)'!$E$26:$O$26,1,MATCH('Основной лист'!LSJ$7,'РП (ЛК 2.0)'!$E$17:$O$17,0)),0)</f>
        <v>0</v>
      </c>
      <c r="LSK8" s="878">
        <f>IFERROR(INDEX('РП (ЛК 2.0)'!$E$26:$O$26,1,MATCH('Основной лист'!LSK$7,'РП (ЛК 2.0)'!$E$17:$O$17,0)),0)</f>
        <v>0</v>
      </c>
      <c r="LSL8" s="878">
        <f>IFERROR(INDEX('РП (ЛК 2.0)'!$E$26:$O$26,1,MATCH('Основной лист'!LSL$7,'РП (ЛК 2.0)'!$E$17:$O$17,0)),0)</f>
        <v>0</v>
      </c>
      <c r="LSM8" s="878">
        <f>IFERROR(INDEX('РП (ЛК 2.0)'!$E$26:$O$26,1,MATCH('Основной лист'!LSM$7,'РП (ЛК 2.0)'!$E$17:$O$17,0)),0)</f>
        <v>0</v>
      </c>
      <c r="LSN8" s="878">
        <f>IFERROR(INDEX('РП (ЛК 2.0)'!$E$26:$O$26,1,MATCH('Основной лист'!LSN$7,'РП (ЛК 2.0)'!$E$17:$O$17,0)),0)</f>
        <v>0</v>
      </c>
      <c r="LSO8" s="878">
        <f>IFERROR(INDEX('РП (ЛК 2.0)'!$E$26:$O$26,1,MATCH('Основной лист'!LSO$7,'РП (ЛК 2.0)'!$E$17:$O$17,0)),0)</f>
        <v>0</v>
      </c>
      <c r="LSP8" s="878">
        <f>IFERROR(INDEX('РП (ЛК 2.0)'!$E$26:$O$26,1,MATCH('Основной лист'!LSP$7,'РП (ЛК 2.0)'!$E$17:$O$17,0)),0)</f>
        <v>0</v>
      </c>
      <c r="LSQ8" s="878">
        <f>IFERROR(INDEX('РП (ЛК 2.0)'!$E$26:$O$26,1,MATCH('Основной лист'!LSQ$7,'РП (ЛК 2.0)'!$E$17:$O$17,0)),0)</f>
        <v>0</v>
      </c>
      <c r="LSR8" s="878">
        <f>IFERROR(INDEX('РП (ЛК 2.0)'!$E$26:$O$26,1,MATCH('Основной лист'!LSR$7,'РП (ЛК 2.0)'!$E$17:$O$17,0)),0)</f>
        <v>0</v>
      </c>
      <c r="LSS8" s="878">
        <f>IFERROR(INDEX('РП (ЛК 2.0)'!$E$26:$O$26,1,MATCH('Основной лист'!LSS$7,'РП (ЛК 2.0)'!$E$17:$O$17,0)),0)</f>
        <v>0</v>
      </c>
      <c r="LST8" s="878">
        <f>IFERROR(INDEX('РП (ЛК 2.0)'!$E$26:$O$26,1,MATCH('Основной лист'!LST$7,'РП (ЛК 2.0)'!$E$17:$O$17,0)),0)</f>
        <v>0</v>
      </c>
      <c r="LSU8" s="878">
        <f>IFERROR(INDEX('РП (ЛК 2.0)'!$E$26:$O$26,1,MATCH('Основной лист'!LSU$7,'РП (ЛК 2.0)'!$E$17:$O$17,0)),0)</f>
        <v>0</v>
      </c>
      <c r="LSV8" s="878">
        <f>IFERROR(INDEX('РП (ЛК 2.0)'!$E$26:$O$26,1,MATCH('Основной лист'!LSV$7,'РП (ЛК 2.0)'!$E$17:$O$17,0)),0)</f>
        <v>0</v>
      </c>
      <c r="LSW8" s="878">
        <f>IFERROR(INDEX('РП (ЛК 2.0)'!$E$26:$O$26,1,MATCH('Основной лист'!LSW$7,'РП (ЛК 2.0)'!$E$17:$O$17,0)),0)</f>
        <v>0</v>
      </c>
      <c r="LSX8" s="878">
        <f>IFERROR(INDEX('РП (ЛК 2.0)'!$E$26:$O$26,1,MATCH('Основной лист'!LSX$7,'РП (ЛК 2.0)'!$E$17:$O$17,0)),0)</f>
        <v>0</v>
      </c>
      <c r="LSY8" s="878">
        <f>IFERROR(INDEX('РП (ЛК 2.0)'!$E$26:$O$26,1,MATCH('Основной лист'!LSY$7,'РП (ЛК 2.0)'!$E$17:$O$17,0)),0)</f>
        <v>0</v>
      </c>
      <c r="LSZ8" s="878">
        <f>IFERROR(INDEX('РП (ЛК 2.0)'!$E$26:$O$26,1,MATCH('Основной лист'!LSZ$7,'РП (ЛК 2.0)'!$E$17:$O$17,0)),0)</f>
        <v>0</v>
      </c>
      <c r="LTA8" s="878">
        <f>IFERROR(INDEX('РП (ЛК 2.0)'!$E$26:$O$26,1,MATCH('Основной лист'!LTA$7,'РП (ЛК 2.0)'!$E$17:$O$17,0)),0)</f>
        <v>0</v>
      </c>
      <c r="LTB8" s="878">
        <f>IFERROR(INDEX('РП (ЛК 2.0)'!$E$26:$O$26,1,MATCH('Основной лист'!LTB$7,'РП (ЛК 2.0)'!$E$17:$O$17,0)),0)</f>
        <v>0</v>
      </c>
      <c r="LTC8" s="878">
        <f>IFERROR(INDEX('РП (ЛК 2.0)'!$E$26:$O$26,1,MATCH('Основной лист'!LTC$7,'РП (ЛК 2.0)'!$E$17:$O$17,0)),0)</f>
        <v>0</v>
      </c>
      <c r="LTD8" s="878">
        <f>IFERROR(INDEX('РП (ЛК 2.0)'!$E$26:$O$26,1,MATCH('Основной лист'!LTD$7,'РП (ЛК 2.0)'!$E$17:$O$17,0)),0)</f>
        <v>0</v>
      </c>
      <c r="LTE8" s="878">
        <f>IFERROR(INDEX('РП (ЛК 2.0)'!$E$26:$O$26,1,MATCH('Основной лист'!LTE$7,'РП (ЛК 2.0)'!$E$17:$O$17,0)),0)</f>
        <v>0</v>
      </c>
      <c r="LTF8" s="878">
        <f>IFERROR(INDEX('РП (ЛК 2.0)'!$E$26:$O$26,1,MATCH('Основной лист'!LTF$7,'РП (ЛК 2.0)'!$E$17:$O$17,0)),0)</f>
        <v>0</v>
      </c>
      <c r="LTG8" s="878">
        <f>IFERROR(INDEX('РП (ЛК 2.0)'!$E$26:$O$26,1,MATCH('Основной лист'!LTG$7,'РП (ЛК 2.0)'!$E$17:$O$17,0)),0)</f>
        <v>0</v>
      </c>
      <c r="LTH8" s="878">
        <f>IFERROR(INDEX('РП (ЛК 2.0)'!$E$26:$O$26,1,MATCH('Основной лист'!LTH$7,'РП (ЛК 2.0)'!$E$17:$O$17,0)),0)</f>
        <v>0</v>
      </c>
      <c r="LTI8" s="878">
        <f>IFERROR(INDEX('РП (ЛК 2.0)'!$E$26:$O$26,1,MATCH('Основной лист'!LTI$7,'РП (ЛК 2.0)'!$E$17:$O$17,0)),0)</f>
        <v>0</v>
      </c>
      <c r="LTJ8" s="878">
        <f>IFERROR(INDEX('РП (ЛК 2.0)'!$E$26:$O$26,1,MATCH('Основной лист'!LTJ$7,'РП (ЛК 2.0)'!$E$17:$O$17,0)),0)</f>
        <v>0</v>
      </c>
      <c r="LTK8" s="878">
        <f>IFERROR(INDEX('РП (ЛК 2.0)'!$E$26:$O$26,1,MATCH('Основной лист'!LTK$7,'РП (ЛК 2.0)'!$E$17:$O$17,0)),0)</f>
        <v>0</v>
      </c>
      <c r="LTL8" s="878">
        <f>IFERROR(INDEX('РП (ЛК 2.0)'!$E$26:$O$26,1,MATCH('Основной лист'!LTL$7,'РП (ЛК 2.0)'!$E$17:$O$17,0)),0)</f>
        <v>0</v>
      </c>
      <c r="LTM8" s="878">
        <f>IFERROR(INDEX('РП (ЛК 2.0)'!$E$26:$O$26,1,MATCH('Основной лист'!LTM$7,'РП (ЛК 2.0)'!$E$17:$O$17,0)),0)</f>
        <v>0</v>
      </c>
      <c r="LTN8" s="878">
        <f>IFERROR(INDEX('РП (ЛК 2.0)'!$E$26:$O$26,1,MATCH('Основной лист'!LTN$7,'РП (ЛК 2.0)'!$E$17:$O$17,0)),0)</f>
        <v>0</v>
      </c>
      <c r="LTO8" s="878">
        <f>IFERROR(INDEX('РП (ЛК 2.0)'!$E$26:$O$26,1,MATCH('Основной лист'!LTO$7,'РП (ЛК 2.0)'!$E$17:$O$17,0)),0)</f>
        <v>0</v>
      </c>
      <c r="LTP8" s="878">
        <f>IFERROR(INDEX('РП (ЛК 2.0)'!$E$26:$O$26,1,MATCH('Основной лист'!LTP$7,'РП (ЛК 2.0)'!$E$17:$O$17,0)),0)</f>
        <v>0</v>
      </c>
      <c r="LTQ8" s="878">
        <f>IFERROR(INDEX('РП (ЛК 2.0)'!$E$26:$O$26,1,MATCH('Основной лист'!LTQ$7,'РП (ЛК 2.0)'!$E$17:$O$17,0)),0)</f>
        <v>0</v>
      </c>
      <c r="LTR8" s="878">
        <f>IFERROR(INDEX('РП (ЛК 2.0)'!$E$26:$O$26,1,MATCH('Основной лист'!LTR$7,'РП (ЛК 2.0)'!$E$17:$O$17,0)),0)</f>
        <v>0</v>
      </c>
      <c r="LTS8" s="878">
        <f>IFERROR(INDEX('РП (ЛК 2.0)'!$E$26:$O$26,1,MATCH('Основной лист'!LTS$7,'РП (ЛК 2.0)'!$E$17:$O$17,0)),0)</f>
        <v>0</v>
      </c>
      <c r="LTT8" s="878">
        <f>IFERROR(INDEX('РП (ЛК 2.0)'!$E$26:$O$26,1,MATCH('Основной лист'!LTT$7,'РП (ЛК 2.0)'!$E$17:$O$17,0)),0)</f>
        <v>0</v>
      </c>
      <c r="LTU8" s="878">
        <f>IFERROR(INDEX('РП (ЛК 2.0)'!$E$26:$O$26,1,MATCH('Основной лист'!LTU$7,'РП (ЛК 2.0)'!$E$17:$O$17,0)),0)</f>
        <v>0</v>
      </c>
      <c r="LTV8" s="878">
        <f>IFERROR(INDEX('РП (ЛК 2.0)'!$E$26:$O$26,1,MATCH('Основной лист'!LTV$7,'РП (ЛК 2.0)'!$E$17:$O$17,0)),0)</f>
        <v>0</v>
      </c>
      <c r="LTW8" s="878">
        <f>IFERROR(INDEX('РП (ЛК 2.0)'!$E$26:$O$26,1,MATCH('Основной лист'!LTW$7,'РП (ЛК 2.0)'!$E$17:$O$17,0)),0)</f>
        <v>0</v>
      </c>
      <c r="LTX8" s="878">
        <f>IFERROR(INDEX('РП (ЛК 2.0)'!$E$26:$O$26,1,MATCH('Основной лист'!LTX$7,'РП (ЛК 2.0)'!$E$17:$O$17,0)),0)</f>
        <v>0</v>
      </c>
      <c r="LTY8" s="878">
        <f>IFERROR(INDEX('РП (ЛК 2.0)'!$E$26:$O$26,1,MATCH('Основной лист'!LTY$7,'РП (ЛК 2.0)'!$E$17:$O$17,0)),0)</f>
        <v>0</v>
      </c>
      <c r="LTZ8" s="878">
        <f>IFERROR(INDEX('РП (ЛК 2.0)'!$E$26:$O$26,1,MATCH('Основной лист'!LTZ$7,'РП (ЛК 2.0)'!$E$17:$O$17,0)),0)</f>
        <v>0</v>
      </c>
      <c r="LUA8" s="878">
        <f>IFERROR(INDEX('РП (ЛК 2.0)'!$E$26:$O$26,1,MATCH('Основной лист'!LUA$7,'РП (ЛК 2.0)'!$E$17:$O$17,0)),0)</f>
        <v>0</v>
      </c>
      <c r="LUB8" s="878">
        <f>IFERROR(INDEX('РП (ЛК 2.0)'!$E$26:$O$26,1,MATCH('Основной лист'!LUB$7,'РП (ЛК 2.0)'!$E$17:$O$17,0)),0)</f>
        <v>0</v>
      </c>
      <c r="LUC8" s="878">
        <f>IFERROR(INDEX('РП (ЛК 2.0)'!$E$26:$O$26,1,MATCH('Основной лист'!LUC$7,'РП (ЛК 2.0)'!$E$17:$O$17,0)),0)</f>
        <v>0</v>
      </c>
      <c r="LUD8" s="878">
        <f>IFERROR(INDEX('РП (ЛК 2.0)'!$E$26:$O$26,1,MATCH('Основной лист'!LUD$7,'РП (ЛК 2.0)'!$E$17:$O$17,0)),0)</f>
        <v>0</v>
      </c>
      <c r="LUE8" s="878">
        <f>IFERROR(INDEX('РП (ЛК 2.0)'!$E$26:$O$26,1,MATCH('Основной лист'!LUE$7,'РП (ЛК 2.0)'!$E$17:$O$17,0)),0)</f>
        <v>0</v>
      </c>
      <c r="LUF8" s="878">
        <f>IFERROR(INDEX('РП (ЛК 2.0)'!$E$26:$O$26,1,MATCH('Основной лист'!LUF$7,'РП (ЛК 2.0)'!$E$17:$O$17,0)),0)</f>
        <v>0</v>
      </c>
      <c r="LUG8" s="878">
        <f>IFERROR(INDEX('РП (ЛК 2.0)'!$E$26:$O$26,1,MATCH('Основной лист'!LUG$7,'РП (ЛК 2.0)'!$E$17:$O$17,0)),0)</f>
        <v>0</v>
      </c>
      <c r="LUH8" s="878">
        <f>IFERROR(INDEX('РП (ЛК 2.0)'!$E$26:$O$26,1,MATCH('Основной лист'!LUH$7,'РП (ЛК 2.0)'!$E$17:$O$17,0)),0)</f>
        <v>0</v>
      </c>
      <c r="LUI8" s="878">
        <f>IFERROR(INDEX('РП (ЛК 2.0)'!$E$26:$O$26,1,MATCH('Основной лист'!LUI$7,'РП (ЛК 2.0)'!$E$17:$O$17,0)),0)</f>
        <v>0</v>
      </c>
      <c r="LUJ8" s="878">
        <f>IFERROR(INDEX('РП (ЛК 2.0)'!$E$26:$O$26,1,MATCH('Основной лист'!LUJ$7,'РП (ЛК 2.0)'!$E$17:$O$17,0)),0)</f>
        <v>0</v>
      </c>
      <c r="LUK8" s="878">
        <f>IFERROR(INDEX('РП (ЛК 2.0)'!$E$26:$O$26,1,MATCH('Основной лист'!LUK$7,'РП (ЛК 2.0)'!$E$17:$O$17,0)),0)</f>
        <v>0</v>
      </c>
      <c r="LUL8" s="878">
        <f>IFERROR(INDEX('РП (ЛК 2.0)'!$E$26:$O$26,1,MATCH('Основной лист'!LUL$7,'РП (ЛК 2.0)'!$E$17:$O$17,0)),0)</f>
        <v>0</v>
      </c>
      <c r="LUM8" s="878">
        <f>IFERROR(INDEX('РП (ЛК 2.0)'!$E$26:$O$26,1,MATCH('Основной лист'!LUM$7,'РП (ЛК 2.0)'!$E$17:$O$17,0)),0)</f>
        <v>0</v>
      </c>
      <c r="LUN8" s="878">
        <f>IFERROR(INDEX('РП (ЛК 2.0)'!$E$26:$O$26,1,MATCH('Основной лист'!LUN$7,'РП (ЛК 2.0)'!$E$17:$O$17,0)),0)</f>
        <v>0</v>
      </c>
      <c r="LUO8" s="878">
        <f>IFERROR(INDEX('РП (ЛК 2.0)'!$E$26:$O$26,1,MATCH('Основной лист'!LUO$7,'РП (ЛК 2.0)'!$E$17:$O$17,0)),0)</f>
        <v>0</v>
      </c>
      <c r="LUP8" s="878">
        <f>IFERROR(INDEX('РП (ЛК 2.0)'!$E$26:$O$26,1,MATCH('Основной лист'!LUP$7,'РП (ЛК 2.0)'!$E$17:$O$17,0)),0)</f>
        <v>0</v>
      </c>
      <c r="LUQ8" s="878">
        <f>IFERROR(INDEX('РП (ЛК 2.0)'!$E$26:$O$26,1,MATCH('Основной лист'!LUQ$7,'РП (ЛК 2.0)'!$E$17:$O$17,0)),0)</f>
        <v>0</v>
      </c>
      <c r="LUR8" s="878">
        <f>IFERROR(INDEX('РП (ЛК 2.0)'!$E$26:$O$26,1,MATCH('Основной лист'!LUR$7,'РП (ЛК 2.0)'!$E$17:$O$17,0)),0)</f>
        <v>0</v>
      </c>
      <c r="LUS8" s="878">
        <f>IFERROR(INDEX('РП (ЛК 2.0)'!$E$26:$O$26,1,MATCH('Основной лист'!LUS$7,'РП (ЛК 2.0)'!$E$17:$O$17,0)),0)</f>
        <v>0</v>
      </c>
      <c r="LUT8" s="878">
        <f>IFERROR(INDEX('РП (ЛК 2.0)'!$E$26:$O$26,1,MATCH('Основной лист'!LUT$7,'РП (ЛК 2.0)'!$E$17:$O$17,0)),0)</f>
        <v>0</v>
      </c>
      <c r="LUU8" s="878">
        <f>IFERROR(INDEX('РП (ЛК 2.0)'!$E$26:$O$26,1,MATCH('Основной лист'!LUU$7,'РП (ЛК 2.0)'!$E$17:$O$17,0)),0)</f>
        <v>0</v>
      </c>
      <c r="LUV8" s="878">
        <f>IFERROR(INDEX('РП (ЛК 2.0)'!$E$26:$O$26,1,MATCH('Основной лист'!LUV$7,'РП (ЛК 2.0)'!$E$17:$O$17,0)),0)</f>
        <v>0</v>
      </c>
      <c r="LUW8" s="878">
        <f>IFERROR(INDEX('РП (ЛК 2.0)'!$E$26:$O$26,1,MATCH('Основной лист'!LUW$7,'РП (ЛК 2.0)'!$E$17:$O$17,0)),0)</f>
        <v>0</v>
      </c>
      <c r="LUX8" s="878">
        <f>IFERROR(INDEX('РП (ЛК 2.0)'!$E$26:$O$26,1,MATCH('Основной лист'!LUX$7,'РП (ЛК 2.0)'!$E$17:$O$17,0)),0)</f>
        <v>0</v>
      </c>
      <c r="LUY8" s="878">
        <f>IFERROR(INDEX('РП (ЛК 2.0)'!$E$26:$O$26,1,MATCH('Основной лист'!LUY$7,'РП (ЛК 2.0)'!$E$17:$O$17,0)),0)</f>
        <v>0</v>
      </c>
      <c r="LUZ8" s="878">
        <f>IFERROR(INDEX('РП (ЛК 2.0)'!$E$26:$O$26,1,MATCH('Основной лист'!LUZ$7,'РП (ЛК 2.0)'!$E$17:$O$17,0)),0)</f>
        <v>0</v>
      </c>
      <c r="LVA8" s="878">
        <f>IFERROR(INDEX('РП (ЛК 2.0)'!$E$26:$O$26,1,MATCH('Основной лист'!LVA$7,'РП (ЛК 2.0)'!$E$17:$O$17,0)),0)</f>
        <v>0</v>
      </c>
      <c r="LVB8" s="878">
        <f>IFERROR(INDEX('РП (ЛК 2.0)'!$E$26:$O$26,1,MATCH('Основной лист'!LVB$7,'РП (ЛК 2.0)'!$E$17:$O$17,0)),0)</f>
        <v>0</v>
      </c>
      <c r="LVC8" s="878">
        <f>IFERROR(INDEX('РП (ЛК 2.0)'!$E$26:$O$26,1,MATCH('Основной лист'!LVC$7,'РП (ЛК 2.0)'!$E$17:$O$17,0)),0)</f>
        <v>0</v>
      </c>
      <c r="LVD8" s="878">
        <f>IFERROR(INDEX('РП (ЛК 2.0)'!$E$26:$O$26,1,MATCH('Основной лист'!LVD$7,'РП (ЛК 2.0)'!$E$17:$O$17,0)),0)</f>
        <v>0</v>
      </c>
      <c r="LVE8" s="878">
        <f>IFERROR(INDEX('РП (ЛК 2.0)'!$E$26:$O$26,1,MATCH('Основной лист'!LVE$7,'РП (ЛК 2.0)'!$E$17:$O$17,0)),0)</f>
        <v>0</v>
      </c>
      <c r="LVF8" s="878">
        <f>IFERROR(INDEX('РП (ЛК 2.0)'!$E$26:$O$26,1,MATCH('Основной лист'!LVF$7,'РП (ЛК 2.0)'!$E$17:$O$17,0)),0)</f>
        <v>0</v>
      </c>
      <c r="LVG8" s="878">
        <f>IFERROR(INDEX('РП (ЛК 2.0)'!$E$26:$O$26,1,MATCH('Основной лист'!LVG$7,'РП (ЛК 2.0)'!$E$17:$O$17,0)),0)</f>
        <v>0</v>
      </c>
      <c r="LVH8" s="878">
        <f>IFERROR(INDEX('РП (ЛК 2.0)'!$E$26:$O$26,1,MATCH('Основной лист'!LVH$7,'РП (ЛК 2.0)'!$E$17:$O$17,0)),0)</f>
        <v>0</v>
      </c>
      <c r="LVI8" s="878">
        <f>IFERROR(INDEX('РП (ЛК 2.0)'!$E$26:$O$26,1,MATCH('Основной лист'!LVI$7,'РП (ЛК 2.0)'!$E$17:$O$17,0)),0)</f>
        <v>0</v>
      </c>
      <c r="LVJ8" s="878">
        <f>IFERROR(INDEX('РП (ЛК 2.0)'!$E$26:$O$26,1,MATCH('Основной лист'!LVJ$7,'РП (ЛК 2.0)'!$E$17:$O$17,0)),0)</f>
        <v>0</v>
      </c>
      <c r="LVK8" s="878">
        <f>IFERROR(INDEX('РП (ЛК 2.0)'!$E$26:$O$26,1,MATCH('Основной лист'!LVK$7,'РП (ЛК 2.0)'!$E$17:$O$17,0)),0)</f>
        <v>0</v>
      </c>
      <c r="LVL8" s="878">
        <f>IFERROR(INDEX('РП (ЛК 2.0)'!$E$26:$O$26,1,MATCH('Основной лист'!LVL$7,'РП (ЛК 2.0)'!$E$17:$O$17,0)),0)</f>
        <v>0</v>
      </c>
      <c r="LVM8" s="878">
        <f>IFERROR(INDEX('РП (ЛК 2.0)'!$E$26:$O$26,1,MATCH('Основной лист'!LVM$7,'РП (ЛК 2.0)'!$E$17:$O$17,0)),0)</f>
        <v>0</v>
      </c>
      <c r="LVN8" s="878">
        <f>IFERROR(INDEX('РП (ЛК 2.0)'!$E$26:$O$26,1,MATCH('Основной лист'!LVN$7,'РП (ЛК 2.0)'!$E$17:$O$17,0)),0)</f>
        <v>0</v>
      </c>
      <c r="LVO8" s="878">
        <f>IFERROR(INDEX('РП (ЛК 2.0)'!$E$26:$O$26,1,MATCH('Основной лист'!LVO$7,'РП (ЛК 2.0)'!$E$17:$O$17,0)),0)</f>
        <v>0</v>
      </c>
      <c r="LVP8" s="878">
        <f>IFERROR(INDEX('РП (ЛК 2.0)'!$E$26:$O$26,1,MATCH('Основной лист'!LVP$7,'РП (ЛК 2.0)'!$E$17:$O$17,0)),0)</f>
        <v>0</v>
      </c>
      <c r="LVQ8" s="878">
        <f>IFERROR(INDEX('РП (ЛК 2.0)'!$E$26:$O$26,1,MATCH('Основной лист'!LVQ$7,'РП (ЛК 2.0)'!$E$17:$O$17,0)),0)</f>
        <v>0</v>
      </c>
      <c r="LVR8" s="878">
        <f>IFERROR(INDEX('РП (ЛК 2.0)'!$E$26:$O$26,1,MATCH('Основной лист'!LVR$7,'РП (ЛК 2.0)'!$E$17:$O$17,0)),0)</f>
        <v>0</v>
      </c>
      <c r="LVS8" s="878">
        <f>IFERROR(INDEX('РП (ЛК 2.0)'!$E$26:$O$26,1,MATCH('Основной лист'!LVS$7,'РП (ЛК 2.0)'!$E$17:$O$17,0)),0)</f>
        <v>0</v>
      </c>
      <c r="LVT8" s="878">
        <f>IFERROR(INDEX('РП (ЛК 2.0)'!$E$26:$O$26,1,MATCH('Основной лист'!LVT$7,'РП (ЛК 2.0)'!$E$17:$O$17,0)),0)</f>
        <v>0</v>
      </c>
      <c r="LVU8" s="878">
        <f>IFERROR(INDEX('РП (ЛК 2.0)'!$E$26:$O$26,1,MATCH('Основной лист'!LVU$7,'РП (ЛК 2.0)'!$E$17:$O$17,0)),0)</f>
        <v>0</v>
      </c>
      <c r="LVV8" s="878">
        <f>IFERROR(INDEX('РП (ЛК 2.0)'!$E$26:$O$26,1,MATCH('Основной лист'!LVV$7,'РП (ЛК 2.0)'!$E$17:$O$17,0)),0)</f>
        <v>0</v>
      </c>
      <c r="LVW8" s="878">
        <f>IFERROR(INDEX('РП (ЛК 2.0)'!$E$26:$O$26,1,MATCH('Основной лист'!LVW$7,'РП (ЛК 2.0)'!$E$17:$O$17,0)),0)</f>
        <v>0</v>
      </c>
      <c r="LVX8" s="878">
        <f>IFERROR(INDEX('РП (ЛК 2.0)'!$E$26:$O$26,1,MATCH('Основной лист'!LVX$7,'РП (ЛК 2.0)'!$E$17:$O$17,0)),0)</f>
        <v>0</v>
      </c>
      <c r="LVY8" s="878">
        <f>IFERROR(INDEX('РП (ЛК 2.0)'!$E$26:$O$26,1,MATCH('Основной лист'!LVY$7,'РП (ЛК 2.0)'!$E$17:$O$17,0)),0)</f>
        <v>0</v>
      </c>
      <c r="LVZ8" s="878">
        <f>IFERROR(INDEX('РП (ЛК 2.0)'!$E$26:$O$26,1,MATCH('Основной лист'!LVZ$7,'РП (ЛК 2.0)'!$E$17:$O$17,0)),0)</f>
        <v>0</v>
      </c>
      <c r="LWA8" s="878">
        <f>IFERROR(INDEX('РП (ЛК 2.0)'!$E$26:$O$26,1,MATCH('Основной лист'!LWA$7,'РП (ЛК 2.0)'!$E$17:$O$17,0)),0)</f>
        <v>0</v>
      </c>
      <c r="LWB8" s="878">
        <f>IFERROR(INDEX('РП (ЛК 2.0)'!$E$26:$O$26,1,MATCH('Основной лист'!LWB$7,'РП (ЛК 2.0)'!$E$17:$O$17,0)),0)</f>
        <v>0</v>
      </c>
      <c r="LWC8" s="878">
        <f>IFERROR(INDEX('РП (ЛК 2.0)'!$E$26:$O$26,1,MATCH('Основной лист'!LWC$7,'РП (ЛК 2.0)'!$E$17:$O$17,0)),0)</f>
        <v>0</v>
      </c>
      <c r="LWD8" s="878">
        <f>IFERROR(INDEX('РП (ЛК 2.0)'!$E$26:$O$26,1,MATCH('Основной лист'!LWD$7,'РП (ЛК 2.0)'!$E$17:$O$17,0)),0)</f>
        <v>0</v>
      </c>
      <c r="LWE8" s="878">
        <f>IFERROR(INDEX('РП (ЛК 2.0)'!$E$26:$O$26,1,MATCH('Основной лист'!LWE$7,'РП (ЛК 2.0)'!$E$17:$O$17,0)),0)</f>
        <v>0</v>
      </c>
      <c r="LWF8" s="878">
        <f>IFERROR(INDEX('РП (ЛК 2.0)'!$E$26:$O$26,1,MATCH('Основной лист'!LWF$7,'РП (ЛК 2.0)'!$E$17:$O$17,0)),0)</f>
        <v>0</v>
      </c>
      <c r="LWG8" s="878">
        <f>IFERROR(INDEX('РП (ЛК 2.0)'!$E$26:$O$26,1,MATCH('Основной лист'!LWG$7,'РП (ЛК 2.0)'!$E$17:$O$17,0)),0)</f>
        <v>0</v>
      </c>
      <c r="LWH8" s="878">
        <f>IFERROR(INDEX('РП (ЛК 2.0)'!$E$26:$O$26,1,MATCH('Основной лист'!LWH$7,'РП (ЛК 2.0)'!$E$17:$O$17,0)),0)</f>
        <v>0</v>
      </c>
      <c r="LWI8" s="878">
        <f>IFERROR(INDEX('РП (ЛК 2.0)'!$E$26:$O$26,1,MATCH('Основной лист'!LWI$7,'РП (ЛК 2.0)'!$E$17:$O$17,0)),0)</f>
        <v>0</v>
      </c>
      <c r="LWJ8" s="878">
        <f>IFERROR(INDEX('РП (ЛК 2.0)'!$E$26:$O$26,1,MATCH('Основной лист'!LWJ$7,'РП (ЛК 2.0)'!$E$17:$O$17,0)),0)</f>
        <v>0</v>
      </c>
      <c r="LWK8" s="878">
        <f>IFERROR(INDEX('РП (ЛК 2.0)'!$E$26:$O$26,1,MATCH('Основной лист'!LWK$7,'РП (ЛК 2.0)'!$E$17:$O$17,0)),0)</f>
        <v>0</v>
      </c>
      <c r="LWL8" s="878">
        <f>IFERROR(INDEX('РП (ЛК 2.0)'!$E$26:$O$26,1,MATCH('Основной лист'!LWL$7,'РП (ЛК 2.0)'!$E$17:$O$17,0)),0)</f>
        <v>0</v>
      </c>
      <c r="LWM8" s="878">
        <f>IFERROR(INDEX('РП (ЛК 2.0)'!$E$26:$O$26,1,MATCH('Основной лист'!LWM$7,'РП (ЛК 2.0)'!$E$17:$O$17,0)),0)</f>
        <v>0</v>
      </c>
      <c r="LWN8" s="878">
        <f>IFERROR(INDEX('РП (ЛК 2.0)'!$E$26:$O$26,1,MATCH('Основной лист'!LWN$7,'РП (ЛК 2.0)'!$E$17:$O$17,0)),0)</f>
        <v>0</v>
      </c>
      <c r="LWO8" s="878">
        <f>IFERROR(INDEX('РП (ЛК 2.0)'!$E$26:$O$26,1,MATCH('Основной лист'!LWO$7,'РП (ЛК 2.0)'!$E$17:$O$17,0)),0)</f>
        <v>0</v>
      </c>
      <c r="LWP8" s="878">
        <f>IFERROR(INDEX('РП (ЛК 2.0)'!$E$26:$O$26,1,MATCH('Основной лист'!LWP$7,'РП (ЛК 2.0)'!$E$17:$O$17,0)),0)</f>
        <v>0</v>
      </c>
      <c r="LWQ8" s="878">
        <f>IFERROR(INDEX('РП (ЛК 2.0)'!$E$26:$O$26,1,MATCH('Основной лист'!LWQ$7,'РП (ЛК 2.0)'!$E$17:$O$17,0)),0)</f>
        <v>0</v>
      </c>
      <c r="LWR8" s="878">
        <f>IFERROR(INDEX('РП (ЛК 2.0)'!$E$26:$O$26,1,MATCH('Основной лист'!LWR$7,'РП (ЛК 2.0)'!$E$17:$O$17,0)),0)</f>
        <v>0</v>
      </c>
      <c r="LWS8" s="878">
        <f>IFERROR(INDEX('РП (ЛК 2.0)'!$E$26:$O$26,1,MATCH('Основной лист'!LWS$7,'РП (ЛК 2.0)'!$E$17:$O$17,0)),0)</f>
        <v>0</v>
      </c>
      <c r="LWT8" s="878">
        <f>IFERROR(INDEX('РП (ЛК 2.0)'!$E$26:$O$26,1,MATCH('Основной лист'!LWT$7,'РП (ЛК 2.0)'!$E$17:$O$17,0)),0)</f>
        <v>0</v>
      </c>
      <c r="LWU8" s="878">
        <f>IFERROR(INDEX('РП (ЛК 2.0)'!$E$26:$O$26,1,MATCH('Основной лист'!LWU$7,'РП (ЛК 2.0)'!$E$17:$O$17,0)),0)</f>
        <v>0</v>
      </c>
      <c r="LWV8" s="878">
        <f>IFERROR(INDEX('РП (ЛК 2.0)'!$E$26:$O$26,1,MATCH('Основной лист'!LWV$7,'РП (ЛК 2.0)'!$E$17:$O$17,0)),0)</f>
        <v>0</v>
      </c>
      <c r="LWW8" s="878">
        <f>IFERROR(INDEX('РП (ЛК 2.0)'!$E$26:$O$26,1,MATCH('Основной лист'!LWW$7,'РП (ЛК 2.0)'!$E$17:$O$17,0)),0)</f>
        <v>0</v>
      </c>
      <c r="LWX8" s="878">
        <f>IFERROR(INDEX('РП (ЛК 2.0)'!$E$26:$O$26,1,MATCH('Основной лист'!LWX$7,'РП (ЛК 2.0)'!$E$17:$O$17,0)),0)</f>
        <v>0</v>
      </c>
      <c r="LWY8" s="878">
        <f>IFERROR(INDEX('РП (ЛК 2.0)'!$E$26:$O$26,1,MATCH('Основной лист'!LWY$7,'РП (ЛК 2.0)'!$E$17:$O$17,0)),0)</f>
        <v>0</v>
      </c>
      <c r="LWZ8" s="878">
        <f>IFERROR(INDEX('РП (ЛК 2.0)'!$E$26:$O$26,1,MATCH('Основной лист'!LWZ$7,'РП (ЛК 2.0)'!$E$17:$O$17,0)),0)</f>
        <v>0</v>
      </c>
      <c r="LXA8" s="878">
        <f>IFERROR(INDEX('РП (ЛК 2.0)'!$E$26:$O$26,1,MATCH('Основной лист'!LXA$7,'РП (ЛК 2.0)'!$E$17:$O$17,0)),0)</f>
        <v>0</v>
      </c>
      <c r="LXB8" s="878">
        <f>IFERROR(INDEX('РП (ЛК 2.0)'!$E$26:$O$26,1,MATCH('Основной лист'!LXB$7,'РП (ЛК 2.0)'!$E$17:$O$17,0)),0)</f>
        <v>0</v>
      </c>
      <c r="LXC8" s="878">
        <f>IFERROR(INDEX('РП (ЛК 2.0)'!$E$26:$O$26,1,MATCH('Основной лист'!LXC$7,'РП (ЛК 2.0)'!$E$17:$O$17,0)),0)</f>
        <v>0</v>
      </c>
      <c r="LXD8" s="878">
        <f>IFERROR(INDEX('РП (ЛК 2.0)'!$E$26:$O$26,1,MATCH('Основной лист'!LXD$7,'РП (ЛК 2.0)'!$E$17:$O$17,0)),0)</f>
        <v>0</v>
      </c>
      <c r="LXE8" s="878">
        <f>IFERROR(INDEX('РП (ЛК 2.0)'!$E$26:$O$26,1,MATCH('Основной лист'!LXE$7,'РП (ЛК 2.0)'!$E$17:$O$17,0)),0)</f>
        <v>0</v>
      </c>
      <c r="LXF8" s="878">
        <f>IFERROR(INDEX('РП (ЛК 2.0)'!$E$26:$O$26,1,MATCH('Основной лист'!LXF$7,'РП (ЛК 2.0)'!$E$17:$O$17,0)),0)</f>
        <v>0</v>
      </c>
      <c r="LXG8" s="878">
        <f>IFERROR(INDEX('РП (ЛК 2.0)'!$E$26:$O$26,1,MATCH('Основной лист'!LXG$7,'РП (ЛК 2.0)'!$E$17:$O$17,0)),0)</f>
        <v>0</v>
      </c>
      <c r="LXH8" s="878">
        <f>IFERROR(INDEX('РП (ЛК 2.0)'!$E$26:$O$26,1,MATCH('Основной лист'!LXH$7,'РП (ЛК 2.0)'!$E$17:$O$17,0)),0)</f>
        <v>0</v>
      </c>
      <c r="LXI8" s="878">
        <f>IFERROR(INDEX('РП (ЛК 2.0)'!$E$26:$O$26,1,MATCH('Основной лист'!LXI$7,'РП (ЛК 2.0)'!$E$17:$O$17,0)),0)</f>
        <v>0</v>
      </c>
      <c r="LXJ8" s="878">
        <f>IFERROR(INDEX('РП (ЛК 2.0)'!$E$26:$O$26,1,MATCH('Основной лист'!LXJ$7,'РП (ЛК 2.0)'!$E$17:$O$17,0)),0)</f>
        <v>0</v>
      </c>
      <c r="LXK8" s="878">
        <f>IFERROR(INDEX('РП (ЛК 2.0)'!$E$26:$O$26,1,MATCH('Основной лист'!LXK$7,'РП (ЛК 2.0)'!$E$17:$O$17,0)),0)</f>
        <v>0</v>
      </c>
      <c r="LXL8" s="878">
        <f>IFERROR(INDEX('РП (ЛК 2.0)'!$E$26:$O$26,1,MATCH('Основной лист'!LXL$7,'РП (ЛК 2.0)'!$E$17:$O$17,0)),0)</f>
        <v>0</v>
      </c>
      <c r="LXM8" s="878">
        <f>IFERROR(INDEX('РП (ЛК 2.0)'!$E$26:$O$26,1,MATCH('Основной лист'!LXM$7,'РП (ЛК 2.0)'!$E$17:$O$17,0)),0)</f>
        <v>0</v>
      </c>
      <c r="LXN8" s="878">
        <f>IFERROR(INDEX('РП (ЛК 2.0)'!$E$26:$O$26,1,MATCH('Основной лист'!LXN$7,'РП (ЛК 2.0)'!$E$17:$O$17,0)),0)</f>
        <v>0</v>
      </c>
      <c r="LXO8" s="878">
        <f>IFERROR(INDEX('РП (ЛК 2.0)'!$E$26:$O$26,1,MATCH('Основной лист'!LXO$7,'РП (ЛК 2.0)'!$E$17:$O$17,0)),0)</f>
        <v>0</v>
      </c>
      <c r="LXP8" s="878">
        <f>IFERROR(INDEX('РП (ЛК 2.0)'!$E$26:$O$26,1,MATCH('Основной лист'!LXP$7,'РП (ЛК 2.0)'!$E$17:$O$17,0)),0)</f>
        <v>0</v>
      </c>
      <c r="LXQ8" s="878">
        <f>IFERROR(INDEX('РП (ЛК 2.0)'!$E$26:$O$26,1,MATCH('Основной лист'!LXQ$7,'РП (ЛК 2.0)'!$E$17:$O$17,0)),0)</f>
        <v>0</v>
      </c>
      <c r="LXR8" s="878">
        <f>IFERROR(INDEX('РП (ЛК 2.0)'!$E$26:$O$26,1,MATCH('Основной лист'!LXR$7,'РП (ЛК 2.0)'!$E$17:$O$17,0)),0)</f>
        <v>0</v>
      </c>
      <c r="LXS8" s="878">
        <f>IFERROR(INDEX('РП (ЛК 2.0)'!$E$26:$O$26,1,MATCH('Основной лист'!LXS$7,'РП (ЛК 2.0)'!$E$17:$O$17,0)),0)</f>
        <v>0</v>
      </c>
      <c r="LXT8" s="878">
        <f>IFERROR(INDEX('РП (ЛК 2.0)'!$E$26:$O$26,1,MATCH('Основной лист'!LXT$7,'РП (ЛК 2.0)'!$E$17:$O$17,0)),0)</f>
        <v>0</v>
      </c>
      <c r="LXU8" s="878">
        <f>IFERROR(INDEX('РП (ЛК 2.0)'!$E$26:$O$26,1,MATCH('Основной лист'!LXU$7,'РП (ЛК 2.0)'!$E$17:$O$17,0)),0)</f>
        <v>0</v>
      </c>
      <c r="LXV8" s="878">
        <f>IFERROR(INDEX('РП (ЛК 2.0)'!$E$26:$O$26,1,MATCH('Основной лист'!LXV$7,'РП (ЛК 2.0)'!$E$17:$O$17,0)),0)</f>
        <v>0</v>
      </c>
      <c r="LXW8" s="878">
        <f>IFERROR(INDEX('РП (ЛК 2.0)'!$E$26:$O$26,1,MATCH('Основной лист'!LXW$7,'РП (ЛК 2.0)'!$E$17:$O$17,0)),0)</f>
        <v>0</v>
      </c>
      <c r="LXX8" s="878">
        <f>IFERROR(INDEX('РП (ЛК 2.0)'!$E$26:$O$26,1,MATCH('Основной лист'!LXX$7,'РП (ЛК 2.0)'!$E$17:$O$17,0)),0)</f>
        <v>0</v>
      </c>
      <c r="LXY8" s="878">
        <f>IFERROR(INDEX('РП (ЛК 2.0)'!$E$26:$O$26,1,MATCH('Основной лист'!LXY$7,'РП (ЛК 2.0)'!$E$17:$O$17,0)),0)</f>
        <v>0</v>
      </c>
      <c r="LXZ8" s="878">
        <f>IFERROR(INDEX('РП (ЛК 2.0)'!$E$26:$O$26,1,MATCH('Основной лист'!LXZ$7,'РП (ЛК 2.0)'!$E$17:$O$17,0)),0)</f>
        <v>0</v>
      </c>
      <c r="LYA8" s="878">
        <f>IFERROR(INDEX('РП (ЛК 2.0)'!$E$26:$O$26,1,MATCH('Основной лист'!LYA$7,'РП (ЛК 2.0)'!$E$17:$O$17,0)),0)</f>
        <v>0</v>
      </c>
      <c r="LYB8" s="878">
        <f>IFERROR(INDEX('РП (ЛК 2.0)'!$E$26:$O$26,1,MATCH('Основной лист'!LYB$7,'РП (ЛК 2.0)'!$E$17:$O$17,0)),0)</f>
        <v>0</v>
      </c>
      <c r="LYC8" s="878">
        <f>IFERROR(INDEX('РП (ЛК 2.0)'!$E$26:$O$26,1,MATCH('Основной лист'!LYC$7,'РП (ЛК 2.0)'!$E$17:$O$17,0)),0)</f>
        <v>0</v>
      </c>
      <c r="LYD8" s="878">
        <f>IFERROR(INDEX('РП (ЛК 2.0)'!$E$26:$O$26,1,MATCH('Основной лист'!LYD$7,'РП (ЛК 2.0)'!$E$17:$O$17,0)),0)</f>
        <v>0</v>
      </c>
      <c r="LYE8" s="878">
        <f>IFERROR(INDEX('РП (ЛК 2.0)'!$E$26:$O$26,1,MATCH('Основной лист'!LYE$7,'РП (ЛК 2.0)'!$E$17:$O$17,0)),0)</f>
        <v>0</v>
      </c>
      <c r="LYF8" s="878">
        <f>IFERROR(INDEX('РП (ЛК 2.0)'!$E$26:$O$26,1,MATCH('Основной лист'!LYF$7,'РП (ЛК 2.0)'!$E$17:$O$17,0)),0)</f>
        <v>0</v>
      </c>
      <c r="LYG8" s="878">
        <f>IFERROR(INDEX('РП (ЛК 2.0)'!$E$26:$O$26,1,MATCH('Основной лист'!LYG$7,'РП (ЛК 2.0)'!$E$17:$O$17,0)),0)</f>
        <v>0</v>
      </c>
      <c r="LYH8" s="878">
        <f>IFERROR(INDEX('РП (ЛК 2.0)'!$E$26:$O$26,1,MATCH('Основной лист'!LYH$7,'РП (ЛК 2.0)'!$E$17:$O$17,0)),0)</f>
        <v>0</v>
      </c>
      <c r="LYI8" s="878">
        <f>IFERROR(INDEX('РП (ЛК 2.0)'!$E$26:$O$26,1,MATCH('Основной лист'!LYI$7,'РП (ЛК 2.0)'!$E$17:$O$17,0)),0)</f>
        <v>0</v>
      </c>
      <c r="LYJ8" s="878">
        <f>IFERROR(INDEX('РП (ЛК 2.0)'!$E$26:$O$26,1,MATCH('Основной лист'!LYJ$7,'РП (ЛК 2.0)'!$E$17:$O$17,0)),0)</f>
        <v>0</v>
      </c>
      <c r="LYK8" s="878">
        <f>IFERROR(INDEX('РП (ЛК 2.0)'!$E$26:$O$26,1,MATCH('Основной лист'!LYK$7,'РП (ЛК 2.0)'!$E$17:$O$17,0)),0)</f>
        <v>0</v>
      </c>
      <c r="LYL8" s="878">
        <f>IFERROR(INDEX('РП (ЛК 2.0)'!$E$26:$O$26,1,MATCH('Основной лист'!LYL$7,'РП (ЛК 2.0)'!$E$17:$O$17,0)),0)</f>
        <v>0</v>
      </c>
      <c r="LYM8" s="878">
        <f>IFERROR(INDEX('РП (ЛК 2.0)'!$E$26:$O$26,1,MATCH('Основной лист'!LYM$7,'РП (ЛК 2.0)'!$E$17:$O$17,0)),0)</f>
        <v>0</v>
      </c>
      <c r="LYN8" s="878">
        <f>IFERROR(INDEX('РП (ЛК 2.0)'!$E$26:$O$26,1,MATCH('Основной лист'!LYN$7,'РП (ЛК 2.0)'!$E$17:$O$17,0)),0)</f>
        <v>0</v>
      </c>
      <c r="LYO8" s="878">
        <f>IFERROR(INDEX('РП (ЛК 2.0)'!$E$26:$O$26,1,MATCH('Основной лист'!LYO$7,'РП (ЛК 2.0)'!$E$17:$O$17,0)),0)</f>
        <v>0</v>
      </c>
      <c r="LYP8" s="878">
        <f>IFERROR(INDEX('РП (ЛК 2.0)'!$E$26:$O$26,1,MATCH('Основной лист'!LYP$7,'РП (ЛК 2.0)'!$E$17:$O$17,0)),0)</f>
        <v>0</v>
      </c>
      <c r="LYQ8" s="878">
        <f>IFERROR(INDEX('РП (ЛК 2.0)'!$E$26:$O$26,1,MATCH('Основной лист'!LYQ$7,'РП (ЛК 2.0)'!$E$17:$O$17,0)),0)</f>
        <v>0</v>
      </c>
      <c r="LYR8" s="878">
        <f>IFERROR(INDEX('РП (ЛК 2.0)'!$E$26:$O$26,1,MATCH('Основной лист'!LYR$7,'РП (ЛК 2.0)'!$E$17:$O$17,0)),0)</f>
        <v>0</v>
      </c>
      <c r="LYS8" s="878">
        <f>IFERROR(INDEX('РП (ЛК 2.0)'!$E$26:$O$26,1,MATCH('Основной лист'!LYS$7,'РП (ЛК 2.0)'!$E$17:$O$17,0)),0)</f>
        <v>0</v>
      </c>
      <c r="LYT8" s="878">
        <f>IFERROR(INDEX('РП (ЛК 2.0)'!$E$26:$O$26,1,MATCH('Основной лист'!LYT$7,'РП (ЛК 2.0)'!$E$17:$O$17,0)),0)</f>
        <v>0</v>
      </c>
      <c r="LYU8" s="878">
        <f>IFERROR(INDEX('РП (ЛК 2.0)'!$E$26:$O$26,1,MATCH('Основной лист'!LYU$7,'РП (ЛК 2.0)'!$E$17:$O$17,0)),0)</f>
        <v>0</v>
      </c>
      <c r="LYV8" s="878">
        <f>IFERROR(INDEX('РП (ЛК 2.0)'!$E$26:$O$26,1,MATCH('Основной лист'!LYV$7,'РП (ЛК 2.0)'!$E$17:$O$17,0)),0)</f>
        <v>0</v>
      </c>
      <c r="LYW8" s="878">
        <f>IFERROR(INDEX('РП (ЛК 2.0)'!$E$26:$O$26,1,MATCH('Основной лист'!LYW$7,'РП (ЛК 2.0)'!$E$17:$O$17,0)),0)</f>
        <v>0</v>
      </c>
      <c r="LYX8" s="878">
        <f>IFERROR(INDEX('РП (ЛК 2.0)'!$E$26:$O$26,1,MATCH('Основной лист'!LYX$7,'РП (ЛК 2.0)'!$E$17:$O$17,0)),0)</f>
        <v>0</v>
      </c>
      <c r="LYY8" s="878">
        <f>IFERROR(INDEX('РП (ЛК 2.0)'!$E$26:$O$26,1,MATCH('Основной лист'!LYY$7,'РП (ЛК 2.0)'!$E$17:$O$17,0)),0)</f>
        <v>0</v>
      </c>
      <c r="LYZ8" s="878">
        <f>IFERROR(INDEX('РП (ЛК 2.0)'!$E$26:$O$26,1,MATCH('Основной лист'!LYZ$7,'РП (ЛК 2.0)'!$E$17:$O$17,0)),0)</f>
        <v>0</v>
      </c>
      <c r="LZA8" s="878">
        <f>IFERROR(INDEX('РП (ЛК 2.0)'!$E$26:$O$26,1,MATCH('Основной лист'!LZA$7,'РП (ЛК 2.0)'!$E$17:$O$17,0)),0)</f>
        <v>0</v>
      </c>
      <c r="LZB8" s="878">
        <f>IFERROR(INDEX('РП (ЛК 2.0)'!$E$26:$O$26,1,MATCH('Основной лист'!LZB$7,'РП (ЛК 2.0)'!$E$17:$O$17,0)),0)</f>
        <v>0</v>
      </c>
      <c r="LZC8" s="878">
        <f>IFERROR(INDEX('РП (ЛК 2.0)'!$E$26:$O$26,1,MATCH('Основной лист'!LZC$7,'РП (ЛК 2.0)'!$E$17:$O$17,0)),0)</f>
        <v>0</v>
      </c>
      <c r="LZD8" s="878">
        <f>IFERROR(INDEX('РП (ЛК 2.0)'!$E$26:$O$26,1,MATCH('Основной лист'!LZD$7,'РП (ЛК 2.0)'!$E$17:$O$17,0)),0)</f>
        <v>0</v>
      </c>
      <c r="LZE8" s="878">
        <f>IFERROR(INDEX('РП (ЛК 2.0)'!$E$26:$O$26,1,MATCH('Основной лист'!LZE$7,'РП (ЛК 2.0)'!$E$17:$O$17,0)),0)</f>
        <v>0</v>
      </c>
      <c r="LZF8" s="878">
        <f>IFERROR(INDEX('РП (ЛК 2.0)'!$E$26:$O$26,1,MATCH('Основной лист'!LZF$7,'РП (ЛК 2.0)'!$E$17:$O$17,0)),0)</f>
        <v>0</v>
      </c>
      <c r="LZG8" s="878">
        <f>IFERROR(INDEX('РП (ЛК 2.0)'!$E$26:$O$26,1,MATCH('Основной лист'!LZG$7,'РП (ЛК 2.0)'!$E$17:$O$17,0)),0)</f>
        <v>0</v>
      </c>
      <c r="LZH8" s="878">
        <f>IFERROR(INDEX('РП (ЛК 2.0)'!$E$26:$O$26,1,MATCH('Основной лист'!LZH$7,'РП (ЛК 2.0)'!$E$17:$O$17,0)),0)</f>
        <v>0</v>
      </c>
      <c r="LZI8" s="878">
        <f>IFERROR(INDEX('РП (ЛК 2.0)'!$E$26:$O$26,1,MATCH('Основной лист'!LZI$7,'РП (ЛК 2.0)'!$E$17:$O$17,0)),0)</f>
        <v>0</v>
      </c>
      <c r="LZJ8" s="878">
        <f>IFERROR(INDEX('РП (ЛК 2.0)'!$E$26:$O$26,1,MATCH('Основной лист'!LZJ$7,'РП (ЛК 2.0)'!$E$17:$O$17,0)),0)</f>
        <v>0</v>
      </c>
      <c r="LZK8" s="878">
        <f>IFERROR(INDEX('РП (ЛК 2.0)'!$E$26:$O$26,1,MATCH('Основной лист'!LZK$7,'РП (ЛК 2.0)'!$E$17:$O$17,0)),0)</f>
        <v>0</v>
      </c>
      <c r="LZL8" s="878">
        <f>IFERROR(INDEX('РП (ЛК 2.0)'!$E$26:$O$26,1,MATCH('Основной лист'!LZL$7,'РП (ЛК 2.0)'!$E$17:$O$17,0)),0)</f>
        <v>0</v>
      </c>
      <c r="LZM8" s="878">
        <f>IFERROR(INDEX('РП (ЛК 2.0)'!$E$26:$O$26,1,MATCH('Основной лист'!LZM$7,'РП (ЛК 2.0)'!$E$17:$O$17,0)),0)</f>
        <v>0</v>
      </c>
      <c r="LZN8" s="878">
        <f>IFERROR(INDEX('РП (ЛК 2.0)'!$E$26:$O$26,1,MATCH('Основной лист'!LZN$7,'РП (ЛК 2.0)'!$E$17:$O$17,0)),0)</f>
        <v>0</v>
      </c>
      <c r="LZO8" s="878">
        <f>IFERROR(INDEX('РП (ЛК 2.0)'!$E$26:$O$26,1,MATCH('Основной лист'!LZO$7,'РП (ЛК 2.0)'!$E$17:$O$17,0)),0)</f>
        <v>0</v>
      </c>
      <c r="LZP8" s="878">
        <f>IFERROR(INDEX('РП (ЛК 2.0)'!$E$26:$O$26,1,MATCH('Основной лист'!LZP$7,'РП (ЛК 2.0)'!$E$17:$O$17,0)),0)</f>
        <v>0</v>
      </c>
      <c r="LZQ8" s="878">
        <f>IFERROR(INDEX('РП (ЛК 2.0)'!$E$26:$O$26,1,MATCH('Основной лист'!LZQ$7,'РП (ЛК 2.0)'!$E$17:$O$17,0)),0)</f>
        <v>0</v>
      </c>
      <c r="LZR8" s="878">
        <f>IFERROR(INDEX('РП (ЛК 2.0)'!$E$26:$O$26,1,MATCH('Основной лист'!LZR$7,'РП (ЛК 2.0)'!$E$17:$O$17,0)),0)</f>
        <v>0</v>
      </c>
      <c r="LZS8" s="878">
        <f>IFERROR(INDEX('РП (ЛК 2.0)'!$E$26:$O$26,1,MATCH('Основной лист'!LZS$7,'РП (ЛК 2.0)'!$E$17:$O$17,0)),0)</f>
        <v>0</v>
      </c>
      <c r="LZT8" s="878">
        <f>IFERROR(INDEX('РП (ЛК 2.0)'!$E$26:$O$26,1,MATCH('Основной лист'!LZT$7,'РП (ЛК 2.0)'!$E$17:$O$17,0)),0)</f>
        <v>0</v>
      </c>
      <c r="LZU8" s="878">
        <f>IFERROR(INDEX('РП (ЛК 2.0)'!$E$26:$O$26,1,MATCH('Основной лист'!LZU$7,'РП (ЛК 2.0)'!$E$17:$O$17,0)),0)</f>
        <v>0</v>
      </c>
      <c r="LZV8" s="878">
        <f>IFERROR(INDEX('РП (ЛК 2.0)'!$E$26:$O$26,1,MATCH('Основной лист'!LZV$7,'РП (ЛК 2.0)'!$E$17:$O$17,0)),0)</f>
        <v>0</v>
      </c>
      <c r="LZW8" s="878">
        <f>IFERROR(INDEX('РП (ЛК 2.0)'!$E$26:$O$26,1,MATCH('Основной лист'!LZW$7,'РП (ЛК 2.0)'!$E$17:$O$17,0)),0)</f>
        <v>0</v>
      </c>
      <c r="LZX8" s="878">
        <f>IFERROR(INDEX('РП (ЛК 2.0)'!$E$26:$O$26,1,MATCH('Основной лист'!LZX$7,'РП (ЛК 2.0)'!$E$17:$O$17,0)),0)</f>
        <v>0</v>
      </c>
      <c r="LZY8" s="878">
        <f>IFERROR(INDEX('РП (ЛК 2.0)'!$E$26:$O$26,1,MATCH('Основной лист'!LZY$7,'РП (ЛК 2.0)'!$E$17:$O$17,0)),0)</f>
        <v>0</v>
      </c>
      <c r="LZZ8" s="878">
        <f>IFERROR(INDEX('РП (ЛК 2.0)'!$E$26:$O$26,1,MATCH('Основной лист'!LZZ$7,'РП (ЛК 2.0)'!$E$17:$O$17,0)),0)</f>
        <v>0</v>
      </c>
      <c r="MAA8" s="878">
        <f>IFERROR(INDEX('РП (ЛК 2.0)'!$E$26:$O$26,1,MATCH('Основной лист'!MAA$7,'РП (ЛК 2.0)'!$E$17:$O$17,0)),0)</f>
        <v>0</v>
      </c>
      <c r="MAB8" s="878">
        <f>IFERROR(INDEX('РП (ЛК 2.0)'!$E$26:$O$26,1,MATCH('Основной лист'!MAB$7,'РП (ЛК 2.0)'!$E$17:$O$17,0)),0)</f>
        <v>0</v>
      </c>
      <c r="MAC8" s="878">
        <f>IFERROR(INDEX('РП (ЛК 2.0)'!$E$26:$O$26,1,MATCH('Основной лист'!MAC$7,'РП (ЛК 2.0)'!$E$17:$O$17,0)),0)</f>
        <v>0</v>
      </c>
      <c r="MAD8" s="878">
        <f>IFERROR(INDEX('РП (ЛК 2.0)'!$E$26:$O$26,1,MATCH('Основной лист'!MAD$7,'РП (ЛК 2.0)'!$E$17:$O$17,0)),0)</f>
        <v>0</v>
      </c>
      <c r="MAE8" s="878">
        <f>IFERROR(INDEX('РП (ЛК 2.0)'!$E$26:$O$26,1,MATCH('Основной лист'!MAE$7,'РП (ЛК 2.0)'!$E$17:$O$17,0)),0)</f>
        <v>0</v>
      </c>
      <c r="MAF8" s="878">
        <f>IFERROR(INDEX('РП (ЛК 2.0)'!$E$26:$O$26,1,MATCH('Основной лист'!MAF$7,'РП (ЛК 2.0)'!$E$17:$O$17,0)),0)</f>
        <v>0</v>
      </c>
      <c r="MAG8" s="878">
        <f>IFERROR(INDEX('РП (ЛК 2.0)'!$E$26:$O$26,1,MATCH('Основной лист'!MAG$7,'РП (ЛК 2.0)'!$E$17:$O$17,0)),0)</f>
        <v>0</v>
      </c>
      <c r="MAH8" s="878">
        <f>IFERROR(INDEX('РП (ЛК 2.0)'!$E$26:$O$26,1,MATCH('Основной лист'!MAH$7,'РП (ЛК 2.0)'!$E$17:$O$17,0)),0)</f>
        <v>0</v>
      </c>
      <c r="MAI8" s="878">
        <f>IFERROR(INDEX('РП (ЛК 2.0)'!$E$26:$O$26,1,MATCH('Основной лист'!MAI$7,'РП (ЛК 2.0)'!$E$17:$O$17,0)),0)</f>
        <v>0</v>
      </c>
      <c r="MAJ8" s="878">
        <f>IFERROR(INDEX('РП (ЛК 2.0)'!$E$26:$O$26,1,MATCH('Основной лист'!MAJ$7,'РП (ЛК 2.0)'!$E$17:$O$17,0)),0)</f>
        <v>0</v>
      </c>
      <c r="MAK8" s="878">
        <f>IFERROR(INDEX('РП (ЛК 2.0)'!$E$26:$O$26,1,MATCH('Основной лист'!MAK$7,'РП (ЛК 2.0)'!$E$17:$O$17,0)),0)</f>
        <v>0</v>
      </c>
      <c r="MAL8" s="878">
        <f>IFERROR(INDEX('РП (ЛК 2.0)'!$E$26:$O$26,1,MATCH('Основной лист'!MAL$7,'РП (ЛК 2.0)'!$E$17:$O$17,0)),0)</f>
        <v>0</v>
      </c>
      <c r="MAM8" s="878">
        <f>IFERROR(INDEX('РП (ЛК 2.0)'!$E$26:$O$26,1,MATCH('Основной лист'!MAM$7,'РП (ЛК 2.0)'!$E$17:$O$17,0)),0)</f>
        <v>0</v>
      </c>
      <c r="MAN8" s="878">
        <f>IFERROR(INDEX('РП (ЛК 2.0)'!$E$26:$O$26,1,MATCH('Основной лист'!MAN$7,'РП (ЛК 2.0)'!$E$17:$O$17,0)),0)</f>
        <v>0</v>
      </c>
      <c r="MAO8" s="878">
        <f>IFERROR(INDEX('РП (ЛК 2.0)'!$E$26:$O$26,1,MATCH('Основной лист'!MAO$7,'РП (ЛК 2.0)'!$E$17:$O$17,0)),0)</f>
        <v>0</v>
      </c>
      <c r="MAP8" s="878">
        <f>IFERROR(INDEX('РП (ЛК 2.0)'!$E$26:$O$26,1,MATCH('Основной лист'!MAP$7,'РП (ЛК 2.0)'!$E$17:$O$17,0)),0)</f>
        <v>0</v>
      </c>
      <c r="MAQ8" s="878">
        <f>IFERROR(INDEX('РП (ЛК 2.0)'!$E$26:$O$26,1,MATCH('Основной лист'!MAQ$7,'РП (ЛК 2.0)'!$E$17:$O$17,0)),0)</f>
        <v>0</v>
      </c>
      <c r="MAR8" s="878">
        <f>IFERROR(INDEX('РП (ЛК 2.0)'!$E$26:$O$26,1,MATCH('Основной лист'!MAR$7,'РП (ЛК 2.0)'!$E$17:$O$17,0)),0)</f>
        <v>0</v>
      </c>
      <c r="MAS8" s="878">
        <f>IFERROR(INDEX('РП (ЛК 2.0)'!$E$26:$O$26,1,MATCH('Основной лист'!MAS$7,'РП (ЛК 2.0)'!$E$17:$O$17,0)),0)</f>
        <v>0</v>
      </c>
      <c r="MAT8" s="878">
        <f>IFERROR(INDEX('РП (ЛК 2.0)'!$E$26:$O$26,1,MATCH('Основной лист'!MAT$7,'РП (ЛК 2.0)'!$E$17:$O$17,0)),0)</f>
        <v>0</v>
      </c>
      <c r="MAU8" s="878">
        <f>IFERROR(INDEX('РП (ЛК 2.0)'!$E$26:$O$26,1,MATCH('Основной лист'!MAU$7,'РП (ЛК 2.0)'!$E$17:$O$17,0)),0)</f>
        <v>0</v>
      </c>
      <c r="MAV8" s="878">
        <f>IFERROR(INDEX('РП (ЛК 2.0)'!$E$26:$O$26,1,MATCH('Основной лист'!MAV$7,'РП (ЛК 2.0)'!$E$17:$O$17,0)),0)</f>
        <v>0</v>
      </c>
      <c r="MAW8" s="878">
        <f>IFERROR(INDEX('РП (ЛК 2.0)'!$E$26:$O$26,1,MATCH('Основной лист'!MAW$7,'РП (ЛК 2.0)'!$E$17:$O$17,0)),0)</f>
        <v>0</v>
      </c>
      <c r="MAX8" s="878">
        <f>IFERROR(INDEX('РП (ЛК 2.0)'!$E$26:$O$26,1,MATCH('Основной лист'!MAX$7,'РП (ЛК 2.0)'!$E$17:$O$17,0)),0)</f>
        <v>0</v>
      </c>
      <c r="MAY8" s="878">
        <f>IFERROR(INDEX('РП (ЛК 2.0)'!$E$26:$O$26,1,MATCH('Основной лист'!MAY$7,'РП (ЛК 2.0)'!$E$17:$O$17,0)),0)</f>
        <v>0</v>
      </c>
      <c r="MAZ8" s="878">
        <f>IFERROR(INDEX('РП (ЛК 2.0)'!$E$26:$O$26,1,MATCH('Основной лист'!MAZ$7,'РП (ЛК 2.0)'!$E$17:$O$17,0)),0)</f>
        <v>0</v>
      </c>
      <c r="MBA8" s="878">
        <f>IFERROR(INDEX('РП (ЛК 2.0)'!$E$26:$O$26,1,MATCH('Основной лист'!MBA$7,'РП (ЛК 2.0)'!$E$17:$O$17,0)),0)</f>
        <v>0</v>
      </c>
      <c r="MBB8" s="878">
        <f>IFERROR(INDEX('РП (ЛК 2.0)'!$E$26:$O$26,1,MATCH('Основной лист'!MBB$7,'РП (ЛК 2.0)'!$E$17:$O$17,0)),0)</f>
        <v>0</v>
      </c>
      <c r="MBC8" s="878">
        <f>IFERROR(INDEX('РП (ЛК 2.0)'!$E$26:$O$26,1,MATCH('Основной лист'!MBC$7,'РП (ЛК 2.0)'!$E$17:$O$17,0)),0)</f>
        <v>0</v>
      </c>
      <c r="MBD8" s="878">
        <f>IFERROR(INDEX('РП (ЛК 2.0)'!$E$26:$O$26,1,MATCH('Основной лист'!MBD$7,'РП (ЛК 2.0)'!$E$17:$O$17,0)),0)</f>
        <v>0</v>
      </c>
      <c r="MBE8" s="878">
        <f>IFERROR(INDEX('РП (ЛК 2.0)'!$E$26:$O$26,1,MATCH('Основной лист'!MBE$7,'РП (ЛК 2.0)'!$E$17:$O$17,0)),0)</f>
        <v>0</v>
      </c>
      <c r="MBF8" s="878">
        <f>IFERROR(INDEX('РП (ЛК 2.0)'!$E$26:$O$26,1,MATCH('Основной лист'!MBF$7,'РП (ЛК 2.0)'!$E$17:$O$17,0)),0)</f>
        <v>0</v>
      </c>
      <c r="MBG8" s="878">
        <f>IFERROR(INDEX('РП (ЛК 2.0)'!$E$26:$O$26,1,MATCH('Основной лист'!MBG$7,'РП (ЛК 2.0)'!$E$17:$O$17,0)),0)</f>
        <v>0</v>
      </c>
      <c r="MBH8" s="878">
        <f>IFERROR(INDEX('РП (ЛК 2.0)'!$E$26:$O$26,1,MATCH('Основной лист'!MBH$7,'РП (ЛК 2.0)'!$E$17:$O$17,0)),0)</f>
        <v>0</v>
      </c>
      <c r="MBI8" s="878">
        <f>IFERROR(INDEX('РП (ЛК 2.0)'!$E$26:$O$26,1,MATCH('Основной лист'!MBI$7,'РП (ЛК 2.0)'!$E$17:$O$17,0)),0)</f>
        <v>0</v>
      </c>
      <c r="MBJ8" s="878">
        <f>IFERROR(INDEX('РП (ЛК 2.0)'!$E$26:$O$26,1,MATCH('Основной лист'!MBJ$7,'РП (ЛК 2.0)'!$E$17:$O$17,0)),0)</f>
        <v>0</v>
      </c>
      <c r="MBK8" s="878">
        <f>IFERROR(INDEX('РП (ЛК 2.0)'!$E$26:$O$26,1,MATCH('Основной лист'!MBK$7,'РП (ЛК 2.0)'!$E$17:$O$17,0)),0)</f>
        <v>0</v>
      </c>
      <c r="MBL8" s="878">
        <f>IFERROR(INDEX('РП (ЛК 2.0)'!$E$26:$O$26,1,MATCH('Основной лист'!MBL$7,'РП (ЛК 2.0)'!$E$17:$O$17,0)),0)</f>
        <v>0</v>
      </c>
      <c r="MBM8" s="878">
        <f>IFERROR(INDEX('РП (ЛК 2.0)'!$E$26:$O$26,1,MATCH('Основной лист'!MBM$7,'РП (ЛК 2.0)'!$E$17:$O$17,0)),0)</f>
        <v>0</v>
      </c>
      <c r="MBN8" s="878">
        <f>IFERROR(INDEX('РП (ЛК 2.0)'!$E$26:$O$26,1,MATCH('Основной лист'!MBN$7,'РП (ЛК 2.0)'!$E$17:$O$17,0)),0)</f>
        <v>0</v>
      </c>
      <c r="MBO8" s="878">
        <f>IFERROR(INDEX('РП (ЛК 2.0)'!$E$26:$O$26,1,MATCH('Основной лист'!MBO$7,'РП (ЛК 2.0)'!$E$17:$O$17,0)),0)</f>
        <v>0</v>
      </c>
      <c r="MBP8" s="878">
        <f>IFERROR(INDEX('РП (ЛК 2.0)'!$E$26:$O$26,1,MATCH('Основной лист'!MBP$7,'РП (ЛК 2.0)'!$E$17:$O$17,0)),0)</f>
        <v>0</v>
      </c>
      <c r="MBQ8" s="878">
        <f>IFERROR(INDEX('РП (ЛК 2.0)'!$E$26:$O$26,1,MATCH('Основной лист'!MBQ$7,'РП (ЛК 2.0)'!$E$17:$O$17,0)),0)</f>
        <v>0</v>
      </c>
      <c r="MBR8" s="878">
        <f>IFERROR(INDEX('РП (ЛК 2.0)'!$E$26:$O$26,1,MATCH('Основной лист'!MBR$7,'РП (ЛК 2.0)'!$E$17:$O$17,0)),0)</f>
        <v>0</v>
      </c>
      <c r="MBS8" s="878">
        <f>IFERROR(INDEX('РП (ЛК 2.0)'!$E$26:$O$26,1,MATCH('Основной лист'!MBS$7,'РП (ЛК 2.0)'!$E$17:$O$17,0)),0)</f>
        <v>0</v>
      </c>
      <c r="MBT8" s="878">
        <f>IFERROR(INDEX('РП (ЛК 2.0)'!$E$26:$O$26,1,MATCH('Основной лист'!MBT$7,'РП (ЛК 2.0)'!$E$17:$O$17,0)),0)</f>
        <v>0</v>
      </c>
      <c r="MBU8" s="878">
        <f>IFERROR(INDEX('РП (ЛК 2.0)'!$E$26:$O$26,1,MATCH('Основной лист'!MBU$7,'РП (ЛК 2.0)'!$E$17:$O$17,0)),0)</f>
        <v>0</v>
      </c>
      <c r="MBV8" s="878">
        <f>IFERROR(INDEX('РП (ЛК 2.0)'!$E$26:$O$26,1,MATCH('Основной лист'!MBV$7,'РП (ЛК 2.0)'!$E$17:$O$17,0)),0)</f>
        <v>0</v>
      </c>
      <c r="MBW8" s="878">
        <f>IFERROR(INDEX('РП (ЛК 2.0)'!$E$26:$O$26,1,MATCH('Основной лист'!MBW$7,'РП (ЛК 2.0)'!$E$17:$O$17,0)),0)</f>
        <v>0</v>
      </c>
      <c r="MBX8" s="878">
        <f>IFERROR(INDEX('РП (ЛК 2.0)'!$E$26:$O$26,1,MATCH('Основной лист'!MBX$7,'РП (ЛК 2.0)'!$E$17:$O$17,0)),0)</f>
        <v>0</v>
      </c>
      <c r="MBY8" s="878">
        <f>IFERROR(INDEX('РП (ЛК 2.0)'!$E$26:$O$26,1,MATCH('Основной лист'!MBY$7,'РП (ЛК 2.0)'!$E$17:$O$17,0)),0)</f>
        <v>0</v>
      </c>
      <c r="MBZ8" s="878">
        <f>IFERROR(INDEX('РП (ЛК 2.0)'!$E$26:$O$26,1,MATCH('Основной лист'!MBZ$7,'РП (ЛК 2.0)'!$E$17:$O$17,0)),0)</f>
        <v>0</v>
      </c>
      <c r="MCA8" s="878">
        <f>IFERROR(INDEX('РП (ЛК 2.0)'!$E$26:$O$26,1,MATCH('Основной лист'!MCA$7,'РП (ЛК 2.0)'!$E$17:$O$17,0)),0)</f>
        <v>0</v>
      </c>
      <c r="MCB8" s="878">
        <f>IFERROR(INDEX('РП (ЛК 2.0)'!$E$26:$O$26,1,MATCH('Основной лист'!MCB$7,'РП (ЛК 2.0)'!$E$17:$O$17,0)),0)</f>
        <v>0</v>
      </c>
      <c r="MCC8" s="878">
        <f>IFERROR(INDEX('РП (ЛК 2.0)'!$E$26:$O$26,1,MATCH('Основной лист'!MCC$7,'РП (ЛК 2.0)'!$E$17:$O$17,0)),0)</f>
        <v>0</v>
      </c>
      <c r="MCD8" s="878">
        <f>IFERROR(INDEX('РП (ЛК 2.0)'!$E$26:$O$26,1,MATCH('Основной лист'!MCD$7,'РП (ЛК 2.0)'!$E$17:$O$17,0)),0)</f>
        <v>0</v>
      </c>
      <c r="MCE8" s="878">
        <f>IFERROR(INDEX('РП (ЛК 2.0)'!$E$26:$O$26,1,MATCH('Основной лист'!MCE$7,'РП (ЛК 2.0)'!$E$17:$O$17,0)),0)</f>
        <v>0</v>
      </c>
      <c r="MCF8" s="878">
        <f>IFERROR(INDEX('РП (ЛК 2.0)'!$E$26:$O$26,1,MATCH('Основной лист'!MCF$7,'РП (ЛК 2.0)'!$E$17:$O$17,0)),0)</f>
        <v>0</v>
      </c>
      <c r="MCG8" s="878">
        <f>IFERROR(INDEX('РП (ЛК 2.0)'!$E$26:$O$26,1,MATCH('Основной лист'!MCG$7,'РП (ЛК 2.0)'!$E$17:$O$17,0)),0)</f>
        <v>0</v>
      </c>
      <c r="MCH8" s="878">
        <f>IFERROR(INDEX('РП (ЛК 2.0)'!$E$26:$O$26,1,MATCH('Основной лист'!MCH$7,'РП (ЛК 2.0)'!$E$17:$O$17,0)),0)</f>
        <v>0</v>
      </c>
      <c r="MCI8" s="878">
        <f>IFERROR(INDEX('РП (ЛК 2.0)'!$E$26:$O$26,1,MATCH('Основной лист'!MCI$7,'РП (ЛК 2.0)'!$E$17:$O$17,0)),0)</f>
        <v>0</v>
      </c>
      <c r="MCJ8" s="878">
        <f>IFERROR(INDEX('РП (ЛК 2.0)'!$E$26:$O$26,1,MATCH('Основной лист'!MCJ$7,'РП (ЛК 2.0)'!$E$17:$O$17,0)),0)</f>
        <v>0</v>
      </c>
      <c r="MCK8" s="878">
        <f>IFERROR(INDEX('РП (ЛК 2.0)'!$E$26:$O$26,1,MATCH('Основной лист'!MCK$7,'РП (ЛК 2.0)'!$E$17:$O$17,0)),0)</f>
        <v>0</v>
      </c>
      <c r="MCL8" s="878">
        <f>IFERROR(INDEX('РП (ЛК 2.0)'!$E$26:$O$26,1,MATCH('Основной лист'!MCL$7,'РП (ЛК 2.0)'!$E$17:$O$17,0)),0)</f>
        <v>0</v>
      </c>
      <c r="MCM8" s="878">
        <f>IFERROR(INDEX('РП (ЛК 2.0)'!$E$26:$O$26,1,MATCH('Основной лист'!MCM$7,'РП (ЛК 2.0)'!$E$17:$O$17,0)),0)</f>
        <v>0</v>
      </c>
      <c r="MCN8" s="878">
        <f>IFERROR(INDEX('РП (ЛК 2.0)'!$E$26:$O$26,1,MATCH('Основной лист'!MCN$7,'РП (ЛК 2.0)'!$E$17:$O$17,0)),0)</f>
        <v>0</v>
      </c>
      <c r="MCO8" s="878">
        <f>IFERROR(INDEX('РП (ЛК 2.0)'!$E$26:$O$26,1,MATCH('Основной лист'!MCO$7,'РП (ЛК 2.0)'!$E$17:$O$17,0)),0)</f>
        <v>0</v>
      </c>
      <c r="MCP8" s="878">
        <f>IFERROR(INDEX('РП (ЛК 2.0)'!$E$26:$O$26,1,MATCH('Основной лист'!MCP$7,'РП (ЛК 2.0)'!$E$17:$O$17,0)),0)</f>
        <v>0</v>
      </c>
      <c r="MCQ8" s="878">
        <f>IFERROR(INDEX('РП (ЛК 2.0)'!$E$26:$O$26,1,MATCH('Основной лист'!MCQ$7,'РП (ЛК 2.0)'!$E$17:$O$17,0)),0)</f>
        <v>0</v>
      </c>
      <c r="MCR8" s="878">
        <f>IFERROR(INDEX('РП (ЛК 2.0)'!$E$26:$O$26,1,MATCH('Основной лист'!MCR$7,'РП (ЛК 2.0)'!$E$17:$O$17,0)),0)</f>
        <v>0</v>
      </c>
      <c r="MCS8" s="878">
        <f>IFERROR(INDEX('РП (ЛК 2.0)'!$E$26:$O$26,1,MATCH('Основной лист'!MCS$7,'РП (ЛК 2.0)'!$E$17:$O$17,0)),0)</f>
        <v>0</v>
      </c>
      <c r="MCT8" s="878">
        <f>IFERROR(INDEX('РП (ЛК 2.0)'!$E$26:$O$26,1,MATCH('Основной лист'!MCT$7,'РП (ЛК 2.0)'!$E$17:$O$17,0)),0)</f>
        <v>0</v>
      </c>
      <c r="MCU8" s="878">
        <f>IFERROR(INDEX('РП (ЛК 2.0)'!$E$26:$O$26,1,MATCH('Основной лист'!MCU$7,'РП (ЛК 2.0)'!$E$17:$O$17,0)),0)</f>
        <v>0</v>
      </c>
      <c r="MCV8" s="878">
        <f>IFERROR(INDEX('РП (ЛК 2.0)'!$E$26:$O$26,1,MATCH('Основной лист'!MCV$7,'РП (ЛК 2.0)'!$E$17:$O$17,0)),0)</f>
        <v>0</v>
      </c>
      <c r="MCW8" s="878">
        <f>IFERROR(INDEX('РП (ЛК 2.0)'!$E$26:$O$26,1,MATCH('Основной лист'!MCW$7,'РП (ЛК 2.0)'!$E$17:$O$17,0)),0)</f>
        <v>0</v>
      </c>
      <c r="MCX8" s="878">
        <f>IFERROR(INDEX('РП (ЛК 2.0)'!$E$26:$O$26,1,MATCH('Основной лист'!MCX$7,'РП (ЛК 2.0)'!$E$17:$O$17,0)),0)</f>
        <v>0</v>
      </c>
      <c r="MCY8" s="878">
        <f>IFERROR(INDEX('РП (ЛК 2.0)'!$E$26:$O$26,1,MATCH('Основной лист'!MCY$7,'РП (ЛК 2.0)'!$E$17:$O$17,0)),0)</f>
        <v>0</v>
      </c>
      <c r="MCZ8" s="878">
        <f>IFERROR(INDEX('РП (ЛК 2.0)'!$E$26:$O$26,1,MATCH('Основной лист'!MCZ$7,'РП (ЛК 2.0)'!$E$17:$O$17,0)),0)</f>
        <v>0</v>
      </c>
      <c r="MDA8" s="878">
        <f>IFERROR(INDEX('РП (ЛК 2.0)'!$E$26:$O$26,1,MATCH('Основной лист'!MDA$7,'РП (ЛК 2.0)'!$E$17:$O$17,0)),0)</f>
        <v>0</v>
      </c>
      <c r="MDB8" s="878">
        <f>IFERROR(INDEX('РП (ЛК 2.0)'!$E$26:$O$26,1,MATCH('Основной лист'!MDB$7,'РП (ЛК 2.0)'!$E$17:$O$17,0)),0)</f>
        <v>0</v>
      </c>
      <c r="MDC8" s="878">
        <f>IFERROR(INDEX('РП (ЛК 2.0)'!$E$26:$O$26,1,MATCH('Основной лист'!MDC$7,'РП (ЛК 2.0)'!$E$17:$O$17,0)),0)</f>
        <v>0</v>
      </c>
      <c r="MDD8" s="878">
        <f>IFERROR(INDEX('РП (ЛК 2.0)'!$E$26:$O$26,1,MATCH('Основной лист'!MDD$7,'РП (ЛК 2.0)'!$E$17:$O$17,0)),0)</f>
        <v>0</v>
      </c>
      <c r="MDE8" s="878">
        <f>IFERROR(INDEX('РП (ЛК 2.0)'!$E$26:$O$26,1,MATCH('Основной лист'!MDE$7,'РП (ЛК 2.0)'!$E$17:$O$17,0)),0)</f>
        <v>0</v>
      </c>
      <c r="MDF8" s="878">
        <f>IFERROR(INDEX('РП (ЛК 2.0)'!$E$26:$O$26,1,MATCH('Основной лист'!MDF$7,'РП (ЛК 2.0)'!$E$17:$O$17,0)),0)</f>
        <v>0</v>
      </c>
      <c r="MDG8" s="878">
        <f>IFERROR(INDEX('РП (ЛК 2.0)'!$E$26:$O$26,1,MATCH('Основной лист'!MDG$7,'РП (ЛК 2.0)'!$E$17:$O$17,0)),0)</f>
        <v>0</v>
      </c>
      <c r="MDH8" s="878">
        <f>IFERROR(INDEX('РП (ЛК 2.0)'!$E$26:$O$26,1,MATCH('Основной лист'!MDH$7,'РП (ЛК 2.0)'!$E$17:$O$17,0)),0)</f>
        <v>0</v>
      </c>
      <c r="MDI8" s="878">
        <f>IFERROR(INDEX('РП (ЛК 2.0)'!$E$26:$O$26,1,MATCH('Основной лист'!MDI$7,'РП (ЛК 2.0)'!$E$17:$O$17,0)),0)</f>
        <v>0</v>
      </c>
      <c r="MDJ8" s="878">
        <f>IFERROR(INDEX('РП (ЛК 2.0)'!$E$26:$O$26,1,MATCH('Основной лист'!MDJ$7,'РП (ЛК 2.0)'!$E$17:$O$17,0)),0)</f>
        <v>0</v>
      </c>
      <c r="MDK8" s="878">
        <f>IFERROR(INDEX('РП (ЛК 2.0)'!$E$26:$O$26,1,MATCH('Основной лист'!MDK$7,'РП (ЛК 2.0)'!$E$17:$O$17,0)),0)</f>
        <v>0</v>
      </c>
      <c r="MDL8" s="878">
        <f>IFERROR(INDEX('РП (ЛК 2.0)'!$E$26:$O$26,1,MATCH('Основной лист'!MDL$7,'РП (ЛК 2.0)'!$E$17:$O$17,0)),0)</f>
        <v>0</v>
      </c>
      <c r="MDM8" s="878">
        <f>IFERROR(INDEX('РП (ЛК 2.0)'!$E$26:$O$26,1,MATCH('Основной лист'!MDM$7,'РП (ЛК 2.0)'!$E$17:$O$17,0)),0)</f>
        <v>0</v>
      </c>
      <c r="MDN8" s="878">
        <f>IFERROR(INDEX('РП (ЛК 2.0)'!$E$26:$O$26,1,MATCH('Основной лист'!MDN$7,'РП (ЛК 2.0)'!$E$17:$O$17,0)),0)</f>
        <v>0</v>
      </c>
      <c r="MDO8" s="878">
        <f>IFERROR(INDEX('РП (ЛК 2.0)'!$E$26:$O$26,1,MATCH('Основной лист'!MDO$7,'РП (ЛК 2.0)'!$E$17:$O$17,0)),0)</f>
        <v>0</v>
      </c>
      <c r="MDP8" s="878">
        <f>IFERROR(INDEX('РП (ЛК 2.0)'!$E$26:$O$26,1,MATCH('Основной лист'!MDP$7,'РП (ЛК 2.0)'!$E$17:$O$17,0)),0)</f>
        <v>0</v>
      </c>
      <c r="MDQ8" s="878">
        <f>IFERROR(INDEX('РП (ЛК 2.0)'!$E$26:$O$26,1,MATCH('Основной лист'!MDQ$7,'РП (ЛК 2.0)'!$E$17:$O$17,0)),0)</f>
        <v>0</v>
      </c>
      <c r="MDR8" s="878">
        <f>IFERROR(INDEX('РП (ЛК 2.0)'!$E$26:$O$26,1,MATCH('Основной лист'!MDR$7,'РП (ЛК 2.0)'!$E$17:$O$17,0)),0)</f>
        <v>0</v>
      </c>
      <c r="MDS8" s="878">
        <f>IFERROR(INDEX('РП (ЛК 2.0)'!$E$26:$O$26,1,MATCH('Основной лист'!MDS$7,'РП (ЛК 2.0)'!$E$17:$O$17,0)),0)</f>
        <v>0</v>
      </c>
      <c r="MDT8" s="878">
        <f>IFERROR(INDEX('РП (ЛК 2.0)'!$E$26:$O$26,1,MATCH('Основной лист'!MDT$7,'РП (ЛК 2.0)'!$E$17:$O$17,0)),0)</f>
        <v>0</v>
      </c>
      <c r="MDU8" s="878">
        <f>IFERROR(INDEX('РП (ЛК 2.0)'!$E$26:$O$26,1,MATCH('Основной лист'!MDU$7,'РП (ЛК 2.0)'!$E$17:$O$17,0)),0)</f>
        <v>0</v>
      </c>
      <c r="MDV8" s="878">
        <f>IFERROR(INDEX('РП (ЛК 2.0)'!$E$26:$O$26,1,MATCH('Основной лист'!MDV$7,'РП (ЛК 2.0)'!$E$17:$O$17,0)),0)</f>
        <v>0</v>
      </c>
      <c r="MDW8" s="878">
        <f>IFERROR(INDEX('РП (ЛК 2.0)'!$E$26:$O$26,1,MATCH('Основной лист'!MDW$7,'РП (ЛК 2.0)'!$E$17:$O$17,0)),0)</f>
        <v>0</v>
      </c>
      <c r="MDX8" s="878">
        <f>IFERROR(INDEX('РП (ЛК 2.0)'!$E$26:$O$26,1,MATCH('Основной лист'!MDX$7,'РП (ЛК 2.0)'!$E$17:$O$17,0)),0)</f>
        <v>0</v>
      </c>
      <c r="MDY8" s="878">
        <f>IFERROR(INDEX('РП (ЛК 2.0)'!$E$26:$O$26,1,MATCH('Основной лист'!MDY$7,'РП (ЛК 2.0)'!$E$17:$O$17,0)),0)</f>
        <v>0</v>
      </c>
      <c r="MDZ8" s="878">
        <f>IFERROR(INDEX('РП (ЛК 2.0)'!$E$26:$O$26,1,MATCH('Основной лист'!MDZ$7,'РП (ЛК 2.0)'!$E$17:$O$17,0)),0)</f>
        <v>0</v>
      </c>
      <c r="MEA8" s="878">
        <f>IFERROR(INDEX('РП (ЛК 2.0)'!$E$26:$O$26,1,MATCH('Основной лист'!MEA$7,'РП (ЛК 2.0)'!$E$17:$O$17,0)),0)</f>
        <v>0</v>
      </c>
      <c r="MEB8" s="878">
        <f>IFERROR(INDEX('РП (ЛК 2.0)'!$E$26:$O$26,1,MATCH('Основной лист'!MEB$7,'РП (ЛК 2.0)'!$E$17:$O$17,0)),0)</f>
        <v>0</v>
      </c>
      <c r="MEC8" s="878">
        <f>IFERROR(INDEX('РП (ЛК 2.0)'!$E$26:$O$26,1,MATCH('Основной лист'!MEC$7,'РП (ЛК 2.0)'!$E$17:$O$17,0)),0)</f>
        <v>0</v>
      </c>
      <c r="MED8" s="878">
        <f>IFERROR(INDEX('РП (ЛК 2.0)'!$E$26:$O$26,1,MATCH('Основной лист'!MED$7,'РП (ЛК 2.0)'!$E$17:$O$17,0)),0)</f>
        <v>0</v>
      </c>
      <c r="MEE8" s="878">
        <f>IFERROR(INDEX('РП (ЛК 2.0)'!$E$26:$O$26,1,MATCH('Основной лист'!MEE$7,'РП (ЛК 2.0)'!$E$17:$O$17,0)),0)</f>
        <v>0</v>
      </c>
      <c r="MEF8" s="878">
        <f>IFERROR(INDEX('РП (ЛК 2.0)'!$E$26:$O$26,1,MATCH('Основной лист'!MEF$7,'РП (ЛК 2.0)'!$E$17:$O$17,0)),0)</f>
        <v>0</v>
      </c>
      <c r="MEG8" s="878">
        <f>IFERROR(INDEX('РП (ЛК 2.0)'!$E$26:$O$26,1,MATCH('Основной лист'!MEG$7,'РП (ЛК 2.0)'!$E$17:$O$17,0)),0)</f>
        <v>0</v>
      </c>
      <c r="MEH8" s="878">
        <f>IFERROR(INDEX('РП (ЛК 2.0)'!$E$26:$O$26,1,MATCH('Основной лист'!MEH$7,'РП (ЛК 2.0)'!$E$17:$O$17,0)),0)</f>
        <v>0</v>
      </c>
      <c r="MEI8" s="878">
        <f>IFERROR(INDEX('РП (ЛК 2.0)'!$E$26:$O$26,1,MATCH('Основной лист'!MEI$7,'РП (ЛК 2.0)'!$E$17:$O$17,0)),0)</f>
        <v>0</v>
      </c>
      <c r="MEJ8" s="878">
        <f>IFERROR(INDEX('РП (ЛК 2.0)'!$E$26:$O$26,1,MATCH('Основной лист'!MEJ$7,'РП (ЛК 2.0)'!$E$17:$O$17,0)),0)</f>
        <v>0</v>
      </c>
      <c r="MEK8" s="878">
        <f>IFERROR(INDEX('РП (ЛК 2.0)'!$E$26:$O$26,1,MATCH('Основной лист'!MEK$7,'РП (ЛК 2.0)'!$E$17:$O$17,0)),0)</f>
        <v>0</v>
      </c>
      <c r="MEL8" s="878">
        <f>IFERROR(INDEX('РП (ЛК 2.0)'!$E$26:$O$26,1,MATCH('Основной лист'!MEL$7,'РП (ЛК 2.0)'!$E$17:$O$17,0)),0)</f>
        <v>0</v>
      </c>
      <c r="MEM8" s="878">
        <f>IFERROR(INDEX('РП (ЛК 2.0)'!$E$26:$O$26,1,MATCH('Основной лист'!MEM$7,'РП (ЛК 2.0)'!$E$17:$O$17,0)),0)</f>
        <v>0</v>
      </c>
      <c r="MEN8" s="878">
        <f>IFERROR(INDEX('РП (ЛК 2.0)'!$E$26:$O$26,1,MATCH('Основной лист'!MEN$7,'РП (ЛК 2.0)'!$E$17:$O$17,0)),0)</f>
        <v>0</v>
      </c>
      <c r="MEO8" s="878">
        <f>IFERROR(INDEX('РП (ЛК 2.0)'!$E$26:$O$26,1,MATCH('Основной лист'!MEO$7,'РП (ЛК 2.0)'!$E$17:$O$17,0)),0)</f>
        <v>0</v>
      </c>
      <c r="MEP8" s="878">
        <f>IFERROR(INDEX('РП (ЛК 2.0)'!$E$26:$O$26,1,MATCH('Основной лист'!MEP$7,'РП (ЛК 2.0)'!$E$17:$O$17,0)),0)</f>
        <v>0</v>
      </c>
      <c r="MEQ8" s="878">
        <f>IFERROR(INDEX('РП (ЛК 2.0)'!$E$26:$O$26,1,MATCH('Основной лист'!MEQ$7,'РП (ЛК 2.0)'!$E$17:$O$17,0)),0)</f>
        <v>0</v>
      </c>
      <c r="MER8" s="878">
        <f>IFERROR(INDEX('РП (ЛК 2.0)'!$E$26:$O$26,1,MATCH('Основной лист'!MER$7,'РП (ЛК 2.0)'!$E$17:$O$17,0)),0)</f>
        <v>0</v>
      </c>
      <c r="MES8" s="878">
        <f>IFERROR(INDEX('РП (ЛК 2.0)'!$E$26:$O$26,1,MATCH('Основной лист'!MES$7,'РП (ЛК 2.0)'!$E$17:$O$17,0)),0)</f>
        <v>0</v>
      </c>
      <c r="MET8" s="878">
        <f>IFERROR(INDEX('РП (ЛК 2.0)'!$E$26:$O$26,1,MATCH('Основной лист'!MET$7,'РП (ЛК 2.0)'!$E$17:$O$17,0)),0)</f>
        <v>0</v>
      </c>
      <c r="MEU8" s="878">
        <f>IFERROR(INDEX('РП (ЛК 2.0)'!$E$26:$O$26,1,MATCH('Основной лист'!MEU$7,'РП (ЛК 2.0)'!$E$17:$O$17,0)),0)</f>
        <v>0</v>
      </c>
      <c r="MEV8" s="878">
        <f>IFERROR(INDEX('РП (ЛК 2.0)'!$E$26:$O$26,1,MATCH('Основной лист'!MEV$7,'РП (ЛК 2.0)'!$E$17:$O$17,0)),0)</f>
        <v>0</v>
      </c>
      <c r="MEW8" s="878">
        <f>IFERROR(INDEX('РП (ЛК 2.0)'!$E$26:$O$26,1,MATCH('Основной лист'!MEW$7,'РП (ЛК 2.0)'!$E$17:$O$17,0)),0)</f>
        <v>0</v>
      </c>
      <c r="MEX8" s="878">
        <f>IFERROR(INDEX('РП (ЛК 2.0)'!$E$26:$O$26,1,MATCH('Основной лист'!MEX$7,'РП (ЛК 2.0)'!$E$17:$O$17,0)),0)</f>
        <v>0</v>
      </c>
      <c r="MEY8" s="878">
        <f>IFERROR(INDEX('РП (ЛК 2.0)'!$E$26:$O$26,1,MATCH('Основной лист'!MEY$7,'РП (ЛК 2.0)'!$E$17:$O$17,0)),0)</f>
        <v>0</v>
      </c>
      <c r="MEZ8" s="878">
        <f>IFERROR(INDEX('РП (ЛК 2.0)'!$E$26:$O$26,1,MATCH('Основной лист'!MEZ$7,'РП (ЛК 2.0)'!$E$17:$O$17,0)),0)</f>
        <v>0</v>
      </c>
      <c r="MFA8" s="878">
        <f>IFERROR(INDEX('РП (ЛК 2.0)'!$E$26:$O$26,1,MATCH('Основной лист'!MFA$7,'РП (ЛК 2.0)'!$E$17:$O$17,0)),0)</f>
        <v>0</v>
      </c>
      <c r="MFB8" s="878">
        <f>IFERROR(INDEX('РП (ЛК 2.0)'!$E$26:$O$26,1,MATCH('Основной лист'!MFB$7,'РП (ЛК 2.0)'!$E$17:$O$17,0)),0)</f>
        <v>0</v>
      </c>
      <c r="MFC8" s="878">
        <f>IFERROR(INDEX('РП (ЛК 2.0)'!$E$26:$O$26,1,MATCH('Основной лист'!MFC$7,'РП (ЛК 2.0)'!$E$17:$O$17,0)),0)</f>
        <v>0</v>
      </c>
      <c r="MFD8" s="878">
        <f>IFERROR(INDEX('РП (ЛК 2.0)'!$E$26:$O$26,1,MATCH('Основной лист'!MFD$7,'РП (ЛК 2.0)'!$E$17:$O$17,0)),0)</f>
        <v>0</v>
      </c>
      <c r="MFE8" s="878">
        <f>IFERROR(INDEX('РП (ЛК 2.0)'!$E$26:$O$26,1,MATCH('Основной лист'!MFE$7,'РП (ЛК 2.0)'!$E$17:$O$17,0)),0)</f>
        <v>0</v>
      </c>
      <c r="MFF8" s="878">
        <f>IFERROR(INDEX('РП (ЛК 2.0)'!$E$26:$O$26,1,MATCH('Основной лист'!MFF$7,'РП (ЛК 2.0)'!$E$17:$O$17,0)),0)</f>
        <v>0</v>
      </c>
      <c r="MFG8" s="878">
        <f>IFERROR(INDEX('РП (ЛК 2.0)'!$E$26:$O$26,1,MATCH('Основной лист'!MFG$7,'РП (ЛК 2.0)'!$E$17:$O$17,0)),0)</f>
        <v>0</v>
      </c>
      <c r="MFH8" s="878">
        <f>IFERROR(INDEX('РП (ЛК 2.0)'!$E$26:$O$26,1,MATCH('Основной лист'!MFH$7,'РП (ЛК 2.0)'!$E$17:$O$17,0)),0)</f>
        <v>0</v>
      </c>
      <c r="MFI8" s="878">
        <f>IFERROR(INDEX('РП (ЛК 2.0)'!$E$26:$O$26,1,MATCH('Основной лист'!MFI$7,'РП (ЛК 2.0)'!$E$17:$O$17,0)),0)</f>
        <v>0</v>
      </c>
      <c r="MFJ8" s="878">
        <f>IFERROR(INDEX('РП (ЛК 2.0)'!$E$26:$O$26,1,MATCH('Основной лист'!MFJ$7,'РП (ЛК 2.0)'!$E$17:$O$17,0)),0)</f>
        <v>0</v>
      </c>
      <c r="MFK8" s="878">
        <f>IFERROR(INDEX('РП (ЛК 2.0)'!$E$26:$O$26,1,MATCH('Основной лист'!MFK$7,'РП (ЛК 2.0)'!$E$17:$O$17,0)),0)</f>
        <v>0</v>
      </c>
      <c r="MFL8" s="878">
        <f>IFERROR(INDEX('РП (ЛК 2.0)'!$E$26:$O$26,1,MATCH('Основной лист'!MFL$7,'РП (ЛК 2.0)'!$E$17:$O$17,0)),0)</f>
        <v>0</v>
      </c>
      <c r="MFM8" s="878">
        <f>IFERROR(INDEX('РП (ЛК 2.0)'!$E$26:$O$26,1,MATCH('Основной лист'!MFM$7,'РП (ЛК 2.0)'!$E$17:$O$17,0)),0)</f>
        <v>0</v>
      </c>
      <c r="MFN8" s="878">
        <f>IFERROR(INDEX('РП (ЛК 2.0)'!$E$26:$O$26,1,MATCH('Основной лист'!MFN$7,'РП (ЛК 2.0)'!$E$17:$O$17,0)),0)</f>
        <v>0</v>
      </c>
      <c r="MFO8" s="878">
        <f>IFERROR(INDEX('РП (ЛК 2.0)'!$E$26:$O$26,1,MATCH('Основной лист'!MFO$7,'РП (ЛК 2.0)'!$E$17:$O$17,0)),0)</f>
        <v>0</v>
      </c>
      <c r="MFP8" s="878">
        <f>IFERROR(INDEX('РП (ЛК 2.0)'!$E$26:$O$26,1,MATCH('Основной лист'!MFP$7,'РП (ЛК 2.0)'!$E$17:$O$17,0)),0)</f>
        <v>0</v>
      </c>
      <c r="MFQ8" s="878">
        <f>IFERROR(INDEX('РП (ЛК 2.0)'!$E$26:$O$26,1,MATCH('Основной лист'!MFQ$7,'РП (ЛК 2.0)'!$E$17:$O$17,0)),0)</f>
        <v>0</v>
      </c>
      <c r="MFR8" s="878">
        <f>IFERROR(INDEX('РП (ЛК 2.0)'!$E$26:$O$26,1,MATCH('Основной лист'!MFR$7,'РП (ЛК 2.0)'!$E$17:$O$17,0)),0)</f>
        <v>0</v>
      </c>
      <c r="MFS8" s="878">
        <f>IFERROR(INDEX('РП (ЛК 2.0)'!$E$26:$O$26,1,MATCH('Основной лист'!MFS$7,'РП (ЛК 2.0)'!$E$17:$O$17,0)),0)</f>
        <v>0</v>
      </c>
      <c r="MFT8" s="878">
        <f>IFERROR(INDEX('РП (ЛК 2.0)'!$E$26:$O$26,1,MATCH('Основной лист'!MFT$7,'РП (ЛК 2.0)'!$E$17:$O$17,0)),0)</f>
        <v>0</v>
      </c>
      <c r="MFU8" s="878">
        <f>IFERROR(INDEX('РП (ЛК 2.0)'!$E$26:$O$26,1,MATCH('Основной лист'!MFU$7,'РП (ЛК 2.0)'!$E$17:$O$17,0)),0)</f>
        <v>0</v>
      </c>
      <c r="MFV8" s="878">
        <f>IFERROR(INDEX('РП (ЛК 2.0)'!$E$26:$O$26,1,MATCH('Основной лист'!MFV$7,'РП (ЛК 2.0)'!$E$17:$O$17,0)),0)</f>
        <v>0</v>
      </c>
      <c r="MFW8" s="878">
        <f>IFERROR(INDEX('РП (ЛК 2.0)'!$E$26:$O$26,1,MATCH('Основной лист'!MFW$7,'РП (ЛК 2.0)'!$E$17:$O$17,0)),0)</f>
        <v>0</v>
      </c>
      <c r="MFX8" s="878">
        <f>IFERROR(INDEX('РП (ЛК 2.0)'!$E$26:$O$26,1,MATCH('Основной лист'!MFX$7,'РП (ЛК 2.0)'!$E$17:$O$17,0)),0)</f>
        <v>0</v>
      </c>
      <c r="MFY8" s="878">
        <f>IFERROR(INDEX('РП (ЛК 2.0)'!$E$26:$O$26,1,MATCH('Основной лист'!MFY$7,'РП (ЛК 2.0)'!$E$17:$O$17,0)),0)</f>
        <v>0</v>
      </c>
      <c r="MFZ8" s="878">
        <f>IFERROR(INDEX('РП (ЛК 2.0)'!$E$26:$O$26,1,MATCH('Основной лист'!MFZ$7,'РП (ЛК 2.0)'!$E$17:$O$17,0)),0)</f>
        <v>0</v>
      </c>
      <c r="MGA8" s="878">
        <f>IFERROR(INDEX('РП (ЛК 2.0)'!$E$26:$O$26,1,MATCH('Основной лист'!MGA$7,'РП (ЛК 2.0)'!$E$17:$O$17,0)),0)</f>
        <v>0</v>
      </c>
      <c r="MGB8" s="878">
        <f>IFERROR(INDEX('РП (ЛК 2.0)'!$E$26:$O$26,1,MATCH('Основной лист'!MGB$7,'РП (ЛК 2.0)'!$E$17:$O$17,0)),0)</f>
        <v>0</v>
      </c>
      <c r="MGC8" s="878">
        <f>IFERROR(INDEX('РП (ЛК 2.0)'!$E$26:$O$26,1,MATCH('Основной лист'!MGC$7,'РП (ЛК 2.0)'!$E$17:$O$17,0)),0)</f>
        <v>0</v>
      </c>
      <c r="MGD8" s="878">
        <f>IFERROR(INDEX('РП (ЛК 2.0)'!$E$26:$O$26,1,MATCH('Основной лист'!MGD$7,'РП (ЛК 2.0)'!$E$17:$O$17,0)),0)</f>
        <v>0</v>
      </c>
      <c r="MGE8" s="878">
        <f>IFERROR(INDEX('РП (ЛК 2.0)'!$E$26:$O$26,1,MATCH('Основной лист'!MGE$7,'РП (ЛК 2.0)'!$E$17:$O$17,0)),0)</f>
        <v>0</v>
      </c>
      <c r="MGF8" s="878">
        <f>IFERROR(INDEX('РП (ЛК 2.0)'!$E$26:$O$26,1,MATCH('Основной лист'!MGF$7,'РП (ЛК 2.0)'!$E$17:$O$17,0)),0)</f>
        <v>0</v>
      </c>
      <c r="MGG8" s="878">
        <f>IFERROR(INDEX('РП (ЛК 2.0)'!$E$26:$O$26,1,MATCH('Основной лист'!MGG$7,'РП (ЛК 2.0)'!$E$17:$O$17,0)),0)</f>
        <v>0</v>
      </c>
      <c r="MGH8" s="878">
        <f>IFERROR(INDEX('РП (ЛК 2.0)'!$E$26:$O$26,1,MATCH('Основной лист'!MGH$7,'РП (ЛК 2.0)'!$E$17:$O$17,0)),0)</f>
        <v>0</v>
      </c>
      <c r="MGI8" s="878">
        <f>IFERROR(INDEX('РП (ЛК 2.0)'!$E$26:$O$26,1,MATCH('Основной лист'!MGI$7,'РП (ЛК 2.0)'!$E$17:$O$17,0)),0)</f>
        <v>0</v>
      </c>
      <c r="MGJ8" s="878">
        <f>IFERROR(INDEX('РП (ЛК 2.0)'!$E$26:$O$26,1,MATCH('Основной лист'!MGJ$7,'РП (ЛК 2.0)'!$E$17:$O$17,0)),0)</f>
        <v>0</v>
      </c>
      <c r="MGK8" s="878">
        <f>IFERROR(INDEX('РП (ЛК 2.0)'!$E$26:$O$26,1,MATCH('Основной лист'!MGK$7,'РП (ЛК 2.0)'!$E$17:$O$17,0)),0)</f>
        <v>0</v>
      </c>
      <c r="MGL8" s="878">
        <f>IFERROR(INDEX('РП (ЛК 2.0)'!$E$26:$O$26,1,MATCH('Основной лист'!MGL$7,'РП (ЛК 2.0)'!$E$17:$O$17,0)),0)</f>
        <v>0</v>
      </c>
      <c r="MGM8" s="878">
        <f>IFERROR(INDEX('РП (ЛК 2.0)'!$E$26:$O$26,1,MATCH('Основной лист'!MGM$7,'РП (ЛК 2.0)'!$E$17:$O$17,0)),0)</f>
        <v>0</v>
      </c>
      <c r="MGN8" s="878">
        <f>IFERROR(INDEX('РП (ЛК 2.0)'!$E$26:$O$26,1,MATCH('Основной лист'!MGN$7,'РП (ЛК 2.0)'!$E$17:$O$17,0)),0)</f>
        <v>0</v>
      </c>
      <c r="MGO8" s="878">
        <f>IFERROR(INDEX('РП (ЛК 2.0)'!$E$26:$O$26,1,MATCH('Основной лист'!MGO$7,'РП (ЛК 2.0)'!$E$17:$O$17,0)),0)</f>
        <v>0</v>
      </c>
      <c r="MGP8" s="878">
        <f>IFERROR(INDEX('РП (ЛК 2.0)'!$E$26:$O$26,1,MATCH('Основной лист'!MGP$7,'РП (ЛК 2.0)'!$E$17:$O$17,0)),0)</f>
        <v>0</v>
      </c>
      <c r="MGQ8" s="878">
        <f>IFERROR(INDEX('РП (ЛК 2.0)'!$E$26:$O$26,1,MATCH('Основной лист'!MGQ$7,'РП (ЛК 2.0)'!$E$17:$O$17,0)),0)</f>
        <v>0</v>
      </c>
      <c r="MGR8" s="878">
        <f>IFERROR(INDEX('РП (ЛК 2.0)'!$E$26:$O$26,1,MATCH('Основной лист'!MGR$7,'РП (ЛК 2.0)'!$E$17:$O$17,0)),0)</f>
        <v>0</v>
      </c>
      <c r="MGS8" s="878">
        <f>IFERROR(INDEX('РП (ЛК 2.0)'!$E$26:$O$26,1,MATCH('Основной лист'!MGS$7,'РП (ЛК 2.0)'!$E$17:$O$17,0)),0)</f>
        <v>0</v>
      </c>
      <c r="MGT8" s="878">
        <f>IFERROR(INDEX('РП (ЛК 2.0)'!$E$26:$O$26,1,MATCH('Основной лист'!MGT$7,'РП (ЛК 2.0)'!$E$17:$O$17,0)),0)</f>
        <v>0</v>
      </c>
      <c r="MGU8" s="878">
        <f>IFERROR(INDEX('РП (ЛК 2.0)'!$E$26:$O$26,1,MATCH('Основной лист'!MGU$7,'РП (ЛК 2.0)'!$E$17:$O$17,0)),0)</f>
        <v>0</v>
      </c>
      <c r="MGV8" s="878">
        <f>IFERROR(INDEX('РП (ЛК 2.0)'!$E$26:$O$26,1,MATCH('Основной лист'!MGV$7,'РП (ЛК 2.0)'!$E$17:$O$17,0)),0)</f>
        <v>0</v>
      </c>
      <c r="MGW8" s="878">
        <f>IFERROR(INDEX('РП (ЛК 2.0)'!$E$26:$O$26,1,MATCH('Основной лист'!MGW$7,'РП (ЛК 2.0)'!$E$17:$O$17,0)),0)</f>
        <v>0</v>
      </c>
      <c r="MGX8" s="878">
        <f>IFERROR(INDEX('РП (ЛК 2.0)'!$E$26:$O$26,1,MATCH('Основной лист'!MGX$7,'РП (ЛК 2.0)'!$E$17:$O$17,0)),0)</f>
        <v>0</v>
      </c>
      <c r="MGY8" s="878">
        <f>IFERROR(INDEX('РП (ЛК 2.0)'!$E$26:$O$26,1,MATCH('Основной лист'!MGY$7,'РП (ЛК 2.0)'!$E$17:$O$17,0)),0)</f>
        <v>0</v>
      </c>
      <c r="MGZ8" s="878">
        <f>IFERROR(INDEX('РП (ЛК 2.0)'!$E$26:$O$26,1,MATCH('Основной лист'!MGZ$7,'РП (ЛК 2.0)'!$E$17:$O$17,0)),0)</f>
        <v>0</v>
      </c>
      <c r="MHA8" s="878">
        <f>IFERROR(INDEX('РП (ЛК 2.0)'!$E$26:$O$26,1,MATCH('Основной лист'!MHA$7,'РП (ЛК 2.0)'!$E$17:$O$17,0)),0)</f>
        <v>0</v>
      </c>
      <c r="MHB8" s="878">
        <f>IFERROR(INDEX('РП (ЛК 2.0)'!$E$26:$O$26,1,MATCH('Основной лист'!MHB$7,'РП (ЛК 2.0)'!$E$17:$O$17,0)),0)</f>
        <v>0</v>
      </c>
      <c r="MHC8" s="878">
        <f>IFERROR(INDEX('РП (ЛК 2.0)'!$E$26:$O$26,1,MATCH('Основной лист'!MHC$7,'РП (ЛК 2.0)'!$E$17:$O$17,0)),0)</f>
        <v>0</v>
      </c>
      <c r="MHD8" s="878">
        <f>IFERROR(INDEX('РП (ЛК 2.0)'!$E$26:$O$26,1,MATCH('Основной лист'!MHD$7,'РП (ЛК 2.0)'!$E$17:$O$17,0)),0)</f>
        <v>0</v>
      </c>
      <c r="MHE8" s="878">
        <f>IFERROR(INDEX('РП (ЛК 2.0)'!$E$26:$O$26,1,MATCH('Основной лист'!MHE$7,'РП (ЛК 2.0)'!$E$17:$O$17,0)),0)</f>
        <v>0</v>
      </c>
      <c r="MHF8" s="878">
        <f>IFERROR(INDEX('РП (ЛК 2.0)'!$E$26:$O$26,1,MATCH('Основной лист'!MHF$7,'РП (ЛК 2.0)'!$E$17:$O$17,0)),0)</f>
        <v>0</v>
      </c>
      <c r="MHG8" s="878">
        <f>IFERROR(INDEX('РП (ЛК 2.0)'!$E$26:$O$26,1,MATCH('Основной лист'!MHG$7,'РП (ЛК 2.0)'!$E$17:$O$17,0)),0)</f>
        <v>0</v>
      </c>
      <c r="MHH8" s="878">
        <f>IFERROR(INDEX('РП (ЛК 2.0)'!$E$26:$O$26,1,MATCH('Основной лист'!MHH$7,'РП (ЛК 2.0)'!$E$17:$O$17,0)),0)</f>
        <v>0</v>
      </c>
      <c r="MHI8" s="878">
        <f>IFERROR(INDEX('РП (ЛК 2.0)'!$E$26:$O$26,1,MATCH('Основной лист'!MHI$7,'РП (ЛК 2.0)'!$E$17:$O$17,0)),0)</f>
        <v>0</v>
      </c>
      <c r="MHJ8" s="878">
        <f>IFERROR(INDEX('РП (ЛК 2.0)'!$E$26:$O$26,1,MATCH('Основной лист'!MHJ$7,'РП (ЛК 2.0)'!$E$17:$O$17,0)),0)</f>
        <v>0</v>
      </c>
      <c r="MHK8" s="878">
        <f>IFERROR(INDEX('РП (ЛК 2.0)'!$E$26:$O$26,1,MATCH('Основной лист'!MHK$7,'РП (ЛК 2.0)'!$E$17:$O$17,0)),0)</f>
        <v>0</v>
      </c>
      <c r="MHL8" s="878">
        <f>IFERROR(INDEX('РП (ЛК 2.0)'!$E$26:$O$26,1,MATCH('Основной лист'!MHL$7,'РП (ЛК 2.0)'!$E$17:$O$17,0)),0)</f>
        <v>0</v>
      </c>
      <c r="MHM8" s="878">
        <f>IFERROR(INDEX('РП (ЛК 2.0)'!$E$26:$O$26,1,MATCH('Основной лист'!MHM$7,'РП (ЛК 2.0)'!$E$17:$O$17,0)),0)</f>
        <v>0</v>
      </c>
      <c r="MHN8" s="878">
        <f>IFERROR(INDEX('РП (ЛК 2.0)'!$E$26:$O$26,1,MATCH('Основной лист'!MHN$7,'РП (ЛК 2.0)'!$E$17:$O$17,0)),0)</f>
        <v>0</v>
      </c>
      <c r="MHO8" s="878">
        <f>IFERROR(INDEX('РП (ЛК 2.0)'!$E$26:$O$26,1,MATCH('Основной лист'!MHO$7,'РП (ЛК 2.0)'!$E$17:$O$17,0)),0)</f>
        <v>0</v>
      </c>
      <c r="MHP8" s="878">
        <f>IFERROR(INDEX('РП (ЛК 2.0)'!$E$26:$O$26,1,MATCH('Основной лист'!MHP$7,'РП (ЛК 2.0)'!$E$17:$O$17,0)),0)</f>
        <v>0</v>
      </c>
      <c r="MHQ8" s="878">
        <f>IFERROR(INDEX('РП (ЛК 2.0)'!$E$26:$O$26,1,MATCH('Основной лист'!MHQ$7,'РП (ЛК 2.0)'!$E$17:$O$17,0)),0)</f>
        <v>0</v>
      </c>
      <c r="MHR8" s="878">
        <f>IFERROR(INDEX('РП (ЛК 2.0)'!$E$26:$O$26,1,MATCH('Основной лист'!MHR$7,'РП (ЛК 2.0)'!$E$17:$O$17,0)),0)</f>
        <v>0</v>
      </c>
      <c r="MHS8" s="878">
        <f>IFERROR(INDEX('РП (ЛК 2.0)'!$E$26:$O$26,1,MATCH('Основной лист'!MHS$7,'РП (ЛК 2.0)'!$E$17:$O$17,0)),0)</f>
        <v>0</v>
      </c>
      <c r="MHT8" s="878">
        <f>IFERROR(INDEX('РП (ЛК 2.0)'!$E$26:$O$26,1,MATCH('Основной лист'!MHT$7,'РП (ЛК 2.0)'!$E$17:$O$17,0)),0)</f>
        <v>0</v>
      </c>
      <c r="MHU8" s="878">
        <f>IFERROR(INDEX('РП (ЛК 2.0)'!$E$26:$O$26,1,MATCH('Основной лист'!MHU$7,'РП (ЛК 2.0)'!$E$17:$O$17,0)),0)</f>
        <v>0</v>
      </c>
      <c r="MHV8" s="878">
        <f>IFERROR(INDEX('РП (ЛК 2.0)'!$E$26:$O$26,1,MATCH('Основной лист'!MHV$7,'РП (ЛК 2.0)'!$E$17:$O$17,0)),0)</f>
        <v>0</v>
      </c>
      <c r="MHW8" s="878">
        <f>IFERROR(INDEX('РП (ЛК 2.0)'!$E$26:$O$26,1,MATCH('Основной лист'!MHW$7,'РП (ЛК 2.0)'!$E$17:$O$17,0)),0)</f>
        <v>0</v>
      </c>
      <c r="MHX8" s="878">
        <f>IFERROR(INDEX('РП (ЛК 2.0)'!$E$26:$O$26,1,MATCH('Основной лист'!MHX$7,'РП (ЛК 2.0)'!$E$17:$O$17,0)),0)</f>
        <v>0</v>
      </c>
      <c r="MHY8" s="878">
        <f>IFERROR(INDEX('РП (ЛК 2.0)'!$E$26:$O$26,1,MATCH('Основной лист'!MHY$7,'РП (ЛК 2.0)'!$E$17:$O$17,0)),0)</f>
        <v>0</v>
      </c>
      <c r="MHZ8" s="878">
        <f>IFERROR(INDEX('РП (ЛК 2.0)'!$E$26:$O$26,1,MATCH('Основной лист'!MHZ$7,'РП (ЛК 2.0)'!$E$17:$O$17,0)),0)</f>
        <v>0</v>
      </c>
      <c r="MIA8" s="878">
        <f>IFERROR(INDEX('РП (ЛК 2.0)'!$E$26:$O$26,1,MATCH('Основной лист'!MIA$7,'РП (ЛК 2.0)'!$E$17:$O$17,0)),0)</f>
        <v>0</v>
      </c>
      <c r="MIB8" s="878">
        <f>IFERROR(INDEX('РП (ЛК 2.0)'!$E$26:$O$26,1,MATCH('Основной лист'!MIB$7,'РП (ЛК 2.0)'!$E$17:$O$17,0)),0)</f>
        <v>0</v>
      </c>
      <c r="MIC8" s="878">
        <f>IFERROR(INDEX('РП (ЛК 2.0)'!$E$26:$O$26,1,MATCH('Основной лист'!MIC$7,'РП (ЛК 2.0)'!$E$17:$O$17,0)),0)</f>
        <v>0</v>
      </c>
      <c r="MID8" s="878">
        <f>IFERROR(INDEX('РП (ЛК 2.0)'!$E$26:$O$26,1,MATCH('Основной лист'!MID$7,'РП (ЛК 2.0)'!$E$17:$O$17,0)),0)</f>
        <v>0</v>
      </c>
      <c r="MIE8" s="878">
        <f>IFERROR(INDEX('РП (ЛК 2.0)'!$E$26:$O$26,1,MATCH('Основной лист'!MIE$7,'РП (ЛК 2.0)'!$E$17:$O$17,0)),0)</f>
        <v>0</v>
      </c>
      <c r="MIF8" s="878">
        <f>IFERROR(INDEX('РП (ЛК 2.0)'!$E$26:$O$26,1,MATCH('Основной лист'!MIF$7,'РП (ЛК 2.0)'!$E$17:$O$17,0)),0)</f>
        <v>0</v>
      </c>
      <c r="MIG8" s="878">
        <f>IFERROR(INDEX('РП (ЛК 2.0)'!$E$26:$O$26,1,MATCH('Основной лист'!MIG$7,'РП (ЛК 2.0)'!$E$17:$O$17,0)),0)</f>
        <v>0</v>
      </c>
      <c r="MIH8" s="878">
        <f>IFERROR(INDEX('РП (ЛК 2.0)'!$E$26:$O$26,1,MATCH('Основной лист'!MIH$7,'РП (ЛК 2.0)'!$E$17:$O$17,0)),0)</f>
        <v>0</v>
      </c>
      <c r="MII8" s="878">
        <f>IFERROR(INDEX('РП (ЛК 2.0)'!$E$26:$O$26,1,MATCH('Основной лист'!MII$7,'РП (ЛК 2.0)'!$E$17:$O$17,0)),0)</f>
        <v>0</v>
      </c>
      <c r="MIJ8" s="878">
        <f>IFERROR(INDEX('РП (ЛК 2.0)'!$E$26:$O$26,1,MATCH('Основной лист'!MIJ$7,'РП (ЛК 2.0)'!$E$17:$O$17,0)),0)</f>
        <v>0</v>
      </c>
      <c r="MIK8" s="878">
        <f>IFERROR(INDEX('РП (ЛК 2.0)'!$E$26:$O$26,1,MATCH('Основной лист'!MIK$7,'РП (ЛК 2.0)'!$E$17:$O$17,0)),0)</f>
        <v>0</v>
      </c>
      <c r="MIL8" s="878">
        <f>IFERROR(INDEX('РП (ЛК 2.0)'!$E$26:$O$26,1,MATCH('Основной лист'!MIL$7,'РП (ЛК 2.0)'!$E$17:$O$17,0)),0)</f>
        <v>0</v>
      </c>
      <c r="MIM8" s="878">
        <f>IFERROR(INDEX('РП (ЛК 2.0)'!$E$26:$O$26,1,MATCH('Основной лист'!MIM$7,'РП (ЛК 2.0)'!$E$17:$O$17,0)),0)</f>
        <v>0</v>
      </c>
      <c r="MIN8" s="878">
        <f>IFERROR(INDEX('РП (ЛК 2.0)'!$E$26:$O$26,1,MATCH('Основной лист'!MIN$7,'РП (ЛК 2.0)'!$E$17:$O$17,0)),0)</f>
        <v>0</v>
      </c>
      <c r="MIO8" s="878">
        <f>IFERROR(INDEX('РП (ЛК 2.0)'!$E$26:$O$26,1,MATCH('Основной лист'!MIO$7,'РП (ЛК 2.0)'!$E$17:$O$17,0)),0)</f>
        <v>0</v>
      </c>
      <c r="MIP8" s="878">
        <f>IFERROR(INDEX('РП (ЛК 2.0)'!$E$26:$O$26,1,MATCH('Основной лист'!MIP$7,'РП (ЛК 2.0)'!$E$17:$O$17,0)),0)</f>
        <v>0</v>
      </c>
      <c r="MIQ8" s="878">
        <f>IFERROR(INDEX('РП (ЛК 2.0)'!$E$26:$O$26,1,MATCH('Основной лист'!MIQ$7,'РП (ЛК 2.0)'!$E$17:$O$17,0)),0)</f>
        <v>0</v>
      </c>
      <c r="MIR8" s="878">
        <f>IFERROR(INDEX('РП (ЛК 2.0)'!$E$26:$O$26,1,MATCH('Основной лист'!MIR$7,'РП (ЛК 2.0)'!$E$17:$O$17,0)),0)</f>
        <v>0</v>
      </c>
      <c r="MIS8" s="878">
        <f>IFERROR(INDEX('РП (ЛК 2.0)'!$E$26:$O$26,1,MATCH('Основной лист'!MIS$7,'РП (ЛК 2.0)'!$E$17:$O$17,0)),0)</f>
        <v>0</v>
      </c>
      <c r="MIT8" s="878">
        <f>IFERROR(INDEX('РП (ЛК 2.0)'!$E$26:$O$26,1,MATCH('Основной лист'!MIT$7,'РП (ЛК 2.0)'!$E$17:$O$17,0)),0)</f>
        <v>0</v>
      </c>
      <c r="MIU8" s="878">
        <f>IFERROR(INDEX('РП (ЛК 2.0)'!$E$26:$O$26,1,MATCH('Основной лист'!MIU$7,'РП (ЛК 2.0)'!$E$17:$O$17,0)),0)</f>
        <v>0</v>
      </c>
      <c r="MIV8" s="878">
        <f>IFERROR(INDEX('РП (ЛК 2.0)'!$E$26:$O$26,1,MATCH('Основной лист'!MIV$7,'РП (ЛК 2.0)'!$E$17:$O$17,0)),0)</f>
        <v>0</v>
      </c>
      <c r="MIW8" s="878">
        <f>IFERROR(INDEX('РП (ЛК 2.0)'!$E$26:$O$26,1,MATCH('Основной лист'!MIW$7,'РП (ЛК 2.0)'!$E$17:$O$17,0)),0)</f>
        <v>0</v>
      </c>
      <c r="MIX8" s="878">
        <f>IFERROR(INDEX('РП (ЛК 2.0)'!$E$26:$O$26,1,MATCH('Основной лист'!MIX$7,'РП (ЛК 2.0)'!$E$17:$O$17,0)),0)</f>
        <v>0</v>
      </c>
      <c r="MIY8" s="878">
        <f>IFERROR(INDEX('РП (ЛК 2.0)'!$E$26:$O$26,1,MATCH('Основной лист'!MIY$7,'РП (ЛК 2.0)'!$E$17:$O$17,0)),0)</f>
        <v>0</v>
      </c>
      <c r="MIZ8" s="878">
        <f>IFERROR(INDEX('РП (ЛК 2.0)'!$E$26:$O$26,1,MATCH('Основной лист'!MIZ$7,'РП (ЛК 2.0)'!$E$17:$O$17,0)),0)</f>
        <v>0</v>
      </c>
      <c r="MJA8" s="878">
        <f>IFERROR(INDEX('РП (ЛК 2.0)'!$E$26:$O$26,1,MATCH('Основной лист'!MJA$7,'РП (ЛК 2.0)'!$E$17:$O$17,0)),0)</f>
        <v>0</v>
      </c>
      <c r="MJB8" s="878">
        <f>IFERROR(INDEX('РП (ЛК 2.0)'!$E$26:$O$26,1,MATCH('Основной лист'!MJB$7,'РП (ЛК 2.0)'!$E$17:$O$17,0)),0)</f>
        <v>0</v>
      </c>
      <c r="MJC8" s="878">
        <f>IFERROR(INDEX('РП (ЛК 2.0)'!$E$26:$O$26,1,MATCH('Основной лист'!MJC$7,'РП (ЛК 2.0)'!$E$17:$O$17,0)),0)</f>
        <v>0</v>
      </c>
      <c r="MJD8" s="878">
        <f>IFERROR(INDEX('РП (ЛК 2.0)'!$E$26:$O$26,1,MATCH('Основной лист'!MJD$7,'РП (ЛК 2.0)'!$E$17:$O$17,0)),0)</f>
        <v>0</v>
      </c>
      <c r="MJE8" s="878">
        <f>IFERROR(INDEX('РП (ЛК 2.0)'!$E$26:$O$26,1,MATCH('Основной лист'!MJE$7,'РП (ЛК 2.0)'!$E$17:$O$17,0)),0)</f>
        <v>0</v>
      </c>
      <c r="MJF8" s="878">
        <f>IFERROR(INDEX('РП (ЛК 2.0)'!$E$26:$O$26,1,MATCH('Основной лист'!MJF$7,'РП (ЛК 2.0)'!$E$17:$O$17,0)),0)</f>
        <v>0</v>
      </c>
      <c r="MJG8" s="878">
        <f>IFERROR(INDEX('РП (ЛК 2.0)'!$E$26:$O$26,1,MATCH('Основной лист'!MJG$7,'РП (ЛК 2.0)'!$E$17:$O$17,0)),0)</f>
        <v>0</v>
      </c>
      <c r="MJH8" s="878">
        <f>IFERROR(INDEX('РП (ЛК 2.0)'!$E$26:$O$26,1,MATCH('Основной лист'!MJH$7,'РП (ЛК 2.0)'!$E$17:$O$17,0)),0)</f>
        <v>0</v>
      </c>
      <c r="MJI8" s="878">
        <f>IFERROR(INDEX('РП (ЛК 2.0)'!$E$26:$O$26,1,MATCH('Основной лист'!MJI$7,'РП (ЛК 2.0)'!$E$17:$O$17,0)),0)</f>
        <v>0</v>
      </c>
      <c r="MJJ8" s="878">
        <f>IFERROR(INDEX('РП (ЛК 2.0)'!$E$26:$O$26,1,MATCH('Основной лист'!MJJ$7,'РП (ЛК 2.0)'!$E$17:$O$17,0)),0)</f>
        <v>0</v>
      </c>
      <c r="MJK8" s="878">
        <f>IFERROR(INDEX('РП (ЛК 2.0)'!$E$26:$O$26,1,MATCH('Основной лист'!MJK$7,'РП (ЛК 2.0)'!$E$17:$O$17,0)),0)</f>
        <v>0</v>
      </c>
      <c r="MJL8" s="878">
        <f>IFERROR(INDEX('РП (ЛК 2.0)'!$E$26:$O$26,1,MATCH('Основной лист'!MJL$7,'РП (ЛК 2.0)'!$E$17:$O$17,0)),0)</f>
        <v>0</v>
      </c>
      <c r="MJM8" s="878">
        <f>IFERROR(INDEX('РП (ЛК 2.0)'!$E$26:$O$26,1,MATCH('Основной лист'!MJM$7,'РП (ЛК 2.0)'!$E$17:$O$17,0)),0)</f>
        <v>0</v>
      </c>
      <c r="MJN8" s="878">
        <f>IFERROR(INDEX('РП (ЛК 2.0)'!$E$26:$O$26,1,MATCH('Основной лист'!MJN$7,'РП (ЛК 2.0)'!$E$17:$O$17,0)),0)</f>
        <v>0</v>
      </c>
      <c r="MJO8" s="878">
        <f>IFERROR(INDEX('РП (ЛК 2.0)'!$E$26:$O$26,1,MATCH('Основной лист'!MJO$7,'РП (ЛК 2.0)'!$E$17:$O$17,0)),0)</f>
        <v>0</v>
      </c>
      <c r="MJP8" s="878">
        <f>IFERROR(INDEX('РП (ЛК 2.0)'!$E$26:$O$26,1,MATCH('Основной лист'!MJP$7,'РП (ЛК 2.0)'!$E$17:$O$17,0)),0)</f>
        <v>0</v>
      </c>
      <c r="MJQ8" s="878">
        <f>IFERROR(INDEX('РП (ЛК 2.0)'!$E$26:$O$26,1,MATCH('Основной лист'!MJQ$7,'РП (ЛК 2.0)'!$E$17:$O$17,0)),0)</f>
        <v>0</v>
      </c>
      <c r="MJR8" s="878">
        <f>IFERROR(INDEX('РП (ЛК 2.0)'!$E$26:$O$26,1,MATCH('Основной лист'!MJR$7,'РП (ЛК 2.0)'!$E$17:$O$17,0)),0)</f>
        <v>0</v>
      </c>
      <c r="MJS8" s="878">
        <f>IFERROR(INDEX('РП (ЛК 2.0)'!$E$26:$O$26,1,MATCH('Основной лист'!MJS$7,'РП (ЛК 2.0)'!$E$17:$O$17,0)),0)</f>
        <v>0</v>
      </c>
      <c r="MJT8" s="878">
        <f>IFERROR(INDEX('РП (ЛК 2.0)'!$E$26:$O$26,1,MATCH('Основной лист'!MJT$7,'РП (ЛК 2.0)'!$E$17:$O$17,0)),0)</f>
        <v>0</v>
      </c>
      <c r="MJU8" s="878">
        <f>IFERROR(INDEX('РП (ЛК 2.0)'!$E$26:$O$26,1,MATCH('Основной лист'!MJU$7,'РП (ЛК 2.0)'!$E$17:$O$17,0)),0)</f>
        <v>0</v>
      </c>
      <c r="MJV8" s="878">
        <f>IFERROR(INDEX('РП (ЛК 2.0)'!$E$26:$O$26,1,MATCH('Основной лист'!MJV$7,'РП (ЛК 2.0)'!$E$17:$O$17,0)),0)</f>
        <v>0</v>
      </c>
      <c r="MJW8" s="878">
        <f>IFERROR(INDEX('РП (ЛК 2.0)'!$E$26:$O$26,1,MATCH('Основной лист'!MJW$7,'РП (ЛК 2.0)'!$E$17:$O$17,0)),0)</f>
        <v>0</v>
      </c>
      <c r="MJX8" s="878">
        <f>IFERROR(INDEX('РП (ЛК 2.0)'!$E$26:$O$26,1,MATCH('Основной лист'!MJX$7,'РП (ЛК 2.0)'!$E$17:$O$17,0)),0)</f>
        <v>0</v>
      </c>
      <c r="MJY8" s="878">
        <f>IFERROR(INDEX('РП (ЛК 2.0)'!$E$26:$O$26,1,MATCH('Основной лист'!MJY$7,'РП (ЛК 2.0)'!$E$17:$O$17,0)),0)</f>
        <v>0</v>
      </c>
      <c r="MJZ8" s="878">
        <f>IFERROR(INDEX('РП (ЛК 2.0)'!$E$26:$O$26,1,MATCH('Основной лист'!MJZ$7,'РП (ЛК 2.0)'!$E$17:$O$17,0)),0)</f>
        <v>0</v>
      </c>
      <c r="MKA8" s="878">
        <f>IFERROR(INDEX('РП (ЛК 2.0)'!$E$26:$O$26,1,MATCH('Основной лист'!MKA$7,'РП (ЛК 2.0)'!$E$17:$O$17,0)),0)</f>
        <v>0</v>
      </c>
      <c r="MKB8" s="878">
        <f>IFERROR(INDEX('РП (ЛК 2.0)'!$E$26:$O$26,1,MATCH('Основной лист'!MKB$7,'РП (ЛК 2.0)'!$E$17:$O$17,0)),0)</f>
        <v>0</v>
      </c>
      <c r="MKC8" s="878">
        <f>IFERROR(INDEX('РП (ЛК 2.0)'!$E$26:$O$26,1,MATCH('Основной лист'!MKC$7,'РП (ЛК 2.0)'!$E$17:$O$17,0)),0)</f>
        <v>0</v>
      </c>
      <c r="MKD8" s="878">
        <f>IFERROR(INDEX('РП (ЛК 2.0)'!$E$26:$O$26,1,MATCH('Основной лист'!MKD$7,'РП (ЛК 2.0)'!$E$17:$O$17,0)),0)</f>
        <v>0</v>
      </c>
      <c r="MKE8" s="878">
        <f>IFERROR(INDEX('РП (ЛК 2.0)'!$E$26:$O$26,1,MATCH('Основной лист'!MKE$7,'РП (ЛК 2.0)'!$E$17:$O$17,0)),0)</f>
        <v>0</v>
      </c>
      <c r="MKF8" s="878">
        <f>IFERROR(INDEX('РП (ЛК 2.0)'!$E$26:$O$26,1,MATCH('Основной лист'!MKF$7,'РП (ЛК 2.0)'!$E$17:$O$17,0)),0)</f>
        <v>0</v>
      </c>
      <c r="MKG8" s="878">
        <f>IFERROR(INDEX('РП (ЛК 2.0)'!$E$26:$O$26,1,MATCH('Основной лист'!MKG$7,'РП (ЛК 2.0)'!$E$17:$O$17,0)),0)</f>
        <v>0</v>
      </c>
      <c r="MKH8" s="878">
        <f>IFERROR(INDEX('РП (ЛК 2.0)'!$E$26:$O$26,1,MATCH('Основной лист'!MKH$7,'РП (ЛК 2.0)'!$E$17:$O$17,0)),0)</f>
        <v>0</v>
      </c>
      <c r="MKI8" s="878">
        <f>IFERROR(INDEX('РП (ЛК 2.0)'!$E$26:$O$26,1,MATCH('Основной лист'!MKI$7,'РП (ЛК 2.0)'!$E$17:$O$17,0)),0)</f>
        <v>0</v>
      </c>
      <c r="MKJ8" s="878">
        <f>IFERROR(INDEX('РП (ЛК 2.0)'!$E$26:$O$26,1,MATCH('Основной лист'!MKJ$7,'РП (ЛК 2.0)'!$E$17:$O$17,0)),0)</f>
        <v>0</v>
      </c>
      <c r="MKK8" s="878">
        <f>IFERROR(INDEX('РП (ЛК 2.0)'!$E$26:$O$26,1,MATCH('Основной лист'!MKK$7,'РП (ЛК 2.0)'!$E$17:$O$17,0)),0)</f>
        <v>0</v>
      </c>
      <c r="MKL8" s="878">
        <f>IFERROR(INDEX('РП (ЛК 2.0)'!$E$26:$O$26,1,MATCH('Основной лист'!MKL$7,'РП (ЛК 2.0)'!$E$17:$O$17,0)),0)</f>
        <v>0</v>
      </c>
      <c r="MKM8" s="878">
        <f>IFERROR(INDEX('РП (ЛК 2.0)'!$E$26:$O$26,1,MATCH('Основной лист'!MKM$7,'РП (ЛК 2.0)'!$E$17:$O$17,0)),0)</f>
        <v>0</v>
      </c>
      <c r="MKN8" s="878">
        <f>IFERROR(INDEX('РП (ЛК 2.0)'!$E$26:$O$26,1,MATCH('Основной лист'!MKN$7,'РП (ЛК 2.0)'!$E$17:$O$17,0)),0)</f>
        <v>0</v>
      </c>
      <c r="MKO8" s="878">
        <f>IFERROR(INDEX('РП (ЛК 2.0)'!$E$26:$O$26,1,MATCH('Основной лист'!MKO$7,'РП (ЛК 2.0)'!$E$17:$O$17,0)),0)</f>
        <v>0</v>
      </c>
      <c r="MKP8" s="878">
        <f>IFERROR(INDEX('РП (ЛК 2.0)'!$E$26:$O$26,1,MATCH('Основной лист'!MKP$7,'РП (ЛК 2.0)'!$E$17:$O$17,0)),0)</f>
        <v>0</v>
      </c>
      <c r="MKQ8" s="878">
        <f>IFERROR(INDEX('РП (ЛК 2.0)'!$E$26:$O$26,1,MATCH('Основной лист'!MKQ$7,'РП (ЛК 2.0)'!$E$17:$O$17,0)),0)</f>
        <v>0</v>
      </c>
      <c r="MKR8" s="878">
        <f>IFERROR(INDEX('РП (ЛК 2.0)'!$E$26:$O$26,1,MATCH('Основной лист'!MKR$7,'РП (ЛК 2.0)'!$E$17:$O$17,0)),0)</f>
        <v>0</v>
      </c>
      <c r="MKS8" s="878">
        <f>IFERROR(INDEX('РП (ЛК 2.0)'!$E$26:$O$26,1,MATCH('Основной лист'!MKS$7,'РП (ЛК 2.0)'!$E$17:$O$17,0)),0)</f>
        <v>0</v>
      </c>
      <c r="MKT8" s="878">
        <f>IFERROR(INDEX('РП (ЛК 2.0)'!$E$26:$O$26,1,MATCH('Основной лист'!MKT$7,'РП (ЛК 2.0)'!$E$17:$O$17,0)),0)</f>
        <v>0</v>
      </c>
      <c r="MKU8" s="878">
        <f>IFERROR(INDEX('РП (ЛК 2.0)'!$E$26:$O$26,1,MATCH('Основной лист'!MKU$7,'РП (ЛК 2.0)'!$E$17:$O$17,0)),0)</f>
        <v>0</v>
      </c>
      <c r="MKV8" s="878">
        <f>IFERROR(INDEX('РП (ЛК 2.0)'!$E$26:$O$26,1,MATCH('Основной лист'!MKV$7,'РП (ЛК 2.0)'!$E$17:$O$17,0)),0)</f>
        <v>0</v>
      </c>
      <c r="MKW8" s="878">
        <f>IFERROR(INDEX('РП (ЛК 2.0)'!$E$26:$O$26,1,MATCH('Основной лист'!MKW$7,'РП (ЛК 2.0)'!$E$17:$O$17,0)),0)</f>
        <v>0</v>
      </c>
      <c r="MKX8" s="878">
        <f>IFERROR(INDEX('РП (ЛК 2.0)'!$E$26:$O$26,1,MATCH('Основной лист'!MKX$7,'РП (ЛК 2.0)'!$E$17:$O$17,0)),0)</f>
        <v>0</v>
      </c>
      <c r="MKY8" s="878">
        <f>IFERROR(INDEX('РП (ЛК 2.0)'!$E$26:$O$26,1,MATCH('Основной лист'!MKY$7,'РП (ЛК 2.0)'!$E$17:$O$17,0)),0)</f>
        <v>0</v>
      </c>
      <c r="MKZ8" s="878">
        <f>IFERROR(INDEX('РП (ЛК 2.0)'!$E$26:$O$26,1,MATCH('Основной лист'!MKZ$7,'РП (ЛК 2.0)'!$E$17:$O$17,0)),0)</f>
        <v>0</v>
      </c>
      <c r="MLA8" s="878">
        <f>IFERROR(INDEX('РП (ЛК 2.0)'!$E$26:$O$26,1,MATCH('Основной лист'!MLA$7,'РП (ЛК 2.0)'!$E$17:$O$17,0)),0)</f>
        <v>0</v>
      </c>
      <c r="MLB8" s="878">
        <f>IFERROR(INDEX('РП (ЛК 2.0)'!$E$26:$O$26,1,MATCH('Основной лист'!MLB$7,'РП (ЛК 2.0)'!$E$17:$O$17,0)),0)</f>
        <v>0</v>
      </c>
      <c r="MLC8" s="878">
        <f>IFERROR(INDEX('РП (ЛК 2.0)'!$E$26:$O$26,1,MATCH('Основной лист'!MLC$7,'РП (ЛК 2.0)'!$E$17:$O$17,0)),0)</f>
        <v>0</v>
      </c>
      <c r="MLD8" s="878">
        <f>IFERROR(INDEX('РП (ЛК 2.0)'!$E$26:$O$26,1,MATCH('Основной лист'!MLD$7,'РП (ЛК 2.0)'!$E$17:$O$17,0)),0)</f>
        <v>0</v>
      </c>
      <c r="MLE8" s="878">
        <f>IFERROR(INDEX('РП (ЛК 2.0)'!$E$26:$O$26,1,MATCH('Основной лист'!MLE$7,'РП (ЛК 2.0)'!$E$17:$O$17,0)),0)</f>
        <v>0</v>
      </c>
      <c r="MLF8" s="878">
        <f>IFERROR(INDEX('РП (ЛК 2.0)'!$E$26:$O$26,1,MATCH('Основной лист'!MLF$7,'РП (ЛК 2.0)'!$E$17:$O$17,0)),0)</f>
        <v>0</v>
      </c>
      <c r="MLG8" s="878">
        <f>IFERROR(INDEX('РП (ЛК 2.0)'!$E$26:$O$26,1,MATCH('Основной лист'!MLG$7,'РП (ЛК 2.0)'!$E$17:$O$17,0)),0)</f>
        <v>0</v>
      </c>
      <c r="MLH8" s="878">
        <f>IFERROR(INDEX('РП (ЛК 2.0)'!$E$26:$O$26,1,MATCH('Основной лист'!MLH$7,'РП (ЛК 2.0)'!$E$17:$O$17,0)),0)</f>
        <v>0</v>
      </c>
      <c r="MLI8" s="878">
        <f>IFERROR(INDEX('РП (ЛК 2.0)'!$E$26:$O$26,1,MATCH('Основной лист'!MLI$7,'РП (ЛК 2.0)'!$E$17:$O$17,0)),0)</f>
        <v>0</v>
      </c>
      <c r="MLJ8" s="878">
        <f>IFERROR(INDEX('РП (ЛК 2.0)'!$E$26:$O$26,1,MATCH('Основной лист'!MLJ$7,'РП (ЛК 2.0)'!$E$17:$O$17,0)),0)</f>
        <v>0</v>
      </c>
      <c r="MLK8" s="878">
        <f>IFERROR(INDEX('РП (ЛК 2.0)'!$E$26:$O$26,1,MATCH('Основной лист'!MLK$7,'РП (ЛК 2.0)'!$E$17:$O$17,0)),0)</f>
        <v>0</v>
      </c>
      <c r="MLL8" s="878">
        <f>IFERROR(INDEX('РП (ЛК 2.0)'!$E$26:$O$26,1,MATCH('Основной лист'!MLL$7,'РП (ЛК 2.0)'!$E$17:$O$17,0)),0)</f>
        <v>0</v>
      </c>
      <c r="MLM8" s="878">
        <f>IFERROR(INDEX('РП (ЛК 2.0)'!$E$26:$O$26,1,MATCH('Основной лист'!MLM$7,'РП (ЛК 2.0)'!$E$17:$O$17,0)),0)</f>
        <v>0</v>
      </c>
      <c r="MLN8" s="878">
        <f>IFERROR(INDEX('РП (ЛК 2.0)'!$E$26:$O$26,1,MATCH('Основной лист'!MLN$7,'РП (ЛК 2.0)'!$E$17:$O$17,0)),0)</f>
        <v>0</v>
      </c>
      <c r="MLO8" s="878">
        <f>IFERROR(INDEX('РП (ЛК 2.0)'!$E$26:$O$26,1,MATCH('Основной лист'!MLO$7,'РП (ЛК 2.0)'!$E$17:$O$17,0)),0)</f>
        <v>0</v>
      </c>
      <c r="MLP8" s="878">
        <f>IFERROR(INDEX('РП (ЛК 2.0)'!$E$26:$O$26,1,MATCH('Основной лист'!MLP$7,'РП (ЛК 2.0)'!$E$17:$O$17,0)),0)</f>
        <v>0</v>
      </c>
      <c r="MLQ8" s="878">
        <f>IFERROR(INDEX('РП (ЛК 2.0)'!$E$26:$O$26,1,MATCH('Основной лист'!MLQ$7,'РП (ЛК 2.0)'!$E$17:$O$17,0)),0)</f>
        <v>0</v>
      </c>
      <c r="MLR8" s="878">
        <f>IFERROR(INDEX('РП (ЛК 2.0)'!$E$26:$O$26,1,MATCH('Основной лист'!MLR$7,'РП (ЛК 2.0)'!$E$17:$O$17,0)),0)</f>
        <v>0</v>
      </c>
      <c r="MLS8" s="878">
        <f>IFERROR(INDEX('РП (ЛК 2.0)'!$E$26:$O$26,1,MATCH('Основной лист'!MLS$7,'РП (ЛК 2.0)'!$E$17:$O$17,0)),0)</f>
        <v>0</v>
      </c>
      <c r="MLT8" s="878">
        <f>IFERROR(INDEX('РП (ЛК 2.0)'!$E$26:$O$26,1,MATCH('Основной лист'!MLT$7,'РП (ЛК 2.0)'!$E$17:$O$17,0)),0)</f>
        <v>0</v>
      </c>
      <c r="MLU8" s="878">
        <f>IFERROR(INDEX('РП (ЛК 2.0)'!$E$26:$O$26,1,MATCH('Основной лист'!MLU$7,'РП (ЛК 2.0)'!$E$17:$O$17,0)),0)</f>
        <v>0</v>
      </c>
      <c r="MLV8" s="878">
        <f>IFERROR(INDEX('РП (ЛК 2.0)'!$E$26:$O$26,1,MATCH('Основной лист'!MLV$7,'РП (ЛК 2.0)'!$E$17:$O$17,0)),0)</f>
        <v>0</v>
      </c>
      <c r="MLW8" s="878">
        <f>IFERROR(INDEX('РП (ЛК 2.0)'!$E$26:$O$26,1,MATCH('Основной лист'!MLW$7,'РП (ЛК 2.0)'!$E$17:$O$17,0)),0)</f>
        <v>0</v>
      </c>
      <c r="MLX8" s="878">
        <f>IFERROR(INDEX('РП (ЛК 2.0)'!$E$26:$O$26,1,MATCH('Основной лист'!MLX$7,'РП (ЛК 2.0)'!$E$17:$O$17,0)),0)</f>
        <v>0</v>
      </c>
      <c r="MLY8" s="878">
        <f>IFERROR(INDEX('РП (ЛК 2.0)'!$E$26:$O$26,1,MATCH('Основной лист'!MLY$7,'РП (ЛК 2.0)'!$E$17:$O$17,0)),0)</f>
        <v>0</v>
      </c>
      <c r="MLZ8" s="878">
        <f>IFERROR(INDEX('РП (ЛК 2.0)'!$E$26:$O$26,1,MATCH('Основной лист'!MLZ$7,'РП (ЛК 2.0)'!$E$17:$O$17,0)),0)</f>
        <v>0</v>
      </c>
      <c r="MMA8" s="878">
        <f>IFERROR(INDEX('РП (ЛК 2.0)'!$E$26:$O$26,1,MATCH('Основной лист'!MMA$7,'РП (ЛК 2.0)'!$E$17:$O$17,0)),0)</f>
        <v>0</v>
      </c>
      <c r="MMB8" s="878">
        <f>IFERROR(INDEX('РП (ЛК 2.0)'!$E$26:$O$26,1,MATCH('Основной лист'!MMB$7,'РП (ЛК 2.0)'!$E$17:$O$17,0)),0)</f>
        <v>0</v>
      </c>
      <c r="MMC8" s="878">
        <f>IFERROR(INDEX('РП (ЛК 2.0)'!$E$26:$O$26,1,MATCH('Основной лист'!MMC$7,'РП (ЛК 2.0)'!$E$17:$O$17,0)),0)</f>
        <v>0</v>
      </c>
      <c r="MMD8" s="878">
        <f>IFERROR(INDEX('РП (ЛК 2.0)'!$E$26:$O$26,1,MATCH('Основной лист'!MMD$7,'РП (ЛК 2.0)'!$E$17:$O$17,0)),0)</f>
        <v>0</v>
      </c>
      <c r="MME8" s="878">
        <f>IFERROR(INDEX('РП (ЛК 2.0)'!$E$26:$O$26,1,MATCH('Основной лист'!MME$7,'РП (ЛК 2.0)'!$E$17:$O$17,0)),0)</f>
        <v>0</v>
      </c>
      <c r="MMF8" s="878">
        <f>IFERROR(INDEX('РП (ЛК 2.0)'!$E$26:$O$26,1,MATCH('Основной лист'!MMF$7,'РП (ЛК 2.0)'!$E$17:$O$17,0)),0)</f>
        <v>0</v>
      </c>
      <c r="MMG8" s="878">
        <f>IFERROR(INDEX('РП (ЛК 2.0)'!$E$26:$O$26,1,MATCH('Основной лист'!MMG$7,'РП (ЛК 2.0)'!$E$17:$O$17,0)),0)</f>
        <v>0</v>
      </c>
      <c r="MMH8" s="878">
        <f>IFERROR(INDEX('РП (ЛК 2.0)'!$E$26:$O$26,1,MATCH('Основной лист'!MMH$7,'РП (ЛК 2.0)'!$E$17:$O$17,0)),0)</f>
        <v>0</v>
      </c>
      <c r="MMI8" s="878">
        <f>IFERROR(INDEX('РП (ЛК 2.0)'!$E$26:$O$26,1,MATCH('Основной лист'!MMI$7,'РП (ЛК 2.0)'!$E$17:$O$17,0)),0)</f>
        <v>0</v>
      </c>
      <c r="MMJ8" s="878">
        <f>IFERROR(INDEX('РП (ЛК 2.0)'!$E$26:$O$26,1,MATCH('Основной лист'!MMJ$7,'РП (ЛК 2.0)'!$E$17:$O$17,0)),0)</f>
        <v>0</v>
      </c>
      <c r="MMK8" s="878">
        <f>IFERROR(INDEX('РП (ЛК 2.0)'!$E$26:$O$26,1,MATCH('Основной лист'!MMK$7,'РП (ЛК 2.0)'!$E$17:$O$17,0)),0)</f>
        <v>0</v>
      </c>
      <c r="MML8" s="878">
        <f>IFERROR(INDEX('РП (ЛК 2.0)'!$E$26:$O$26,1,MATCH('Основной лист'!MML$7,'РП (ЛК 2.0)'!$E$17:$O$17,0)),0)</f>
        <v>0</v>
      </c>
      <c r="MMM8" s="878">
        <f>IFERROR(INDEX('РП (ЛК 2.0)'!$E$26:$O$26,1,MATCH('Основной лист'!MMM$7,'РП (ЛК 2.0)'!$E$17:$O$17,0)),0)</f>
        <v>0</v>
      </c>
      <c r="MMN8" s="878">
        <f>IFERROR(INDEX('РП (ЛК 2.0)'!$E$26:$O$26,1,MATCH('Основной лист'!MMN$7,'РП (ЛК 2.0)'!$E$17:$O$17,0)),0)</f>
        <v>0</v>
      </c>
      <c r="MMO8" s="878">
        <f>IFERROR(INDEX('РП (ЛК 2.0)'!$E$26:$O$26,1,MATCH('Основной лист'!MMO$7,'РП (ЛК 2.0)'!$E$17:$O$17,0)),0)</f>
        <v>0</v>
      </c>
      <c r="MMP8" s="878">
        <f>IFERROR(INDEX('РП (ЛК 2.0)'!$E$26:$O$26,1,MATCH('Основной лист'!MMP$7,'РП (ЛК 2.0)'!$E$17:$O$17,0)),0)</f>
        <v>0</v>
      </c>
      <c r="MMQ8" s="878">
        <f>IFERROR(INDEX('РП (ЛК 2.0)'!$E$26:$O$26,1,MATCH('Основной лист'!MMQ$7,'РП (ЛК 2.0)'!$E$17:$O$17,0)),0)</f>
        <v>0</v>
      </c>
      <c r="MMR8" s="878">
        <f>IFERROR(INDEX('РП (ЛК 2.0)'!$E$26:$O$26,1,MATCH('Основной лист'!MMR$7,'РП (ЛК 2.0)'!$E$17:$O$17,0)),0)</f>
        <v>0</v>
      </c>
      <c r="MMS8" s="878">
        <f>IFERROR(INDEX('РП (ЛК 2.0)'!$E$26:$O$26,1,MATCH('Основной лист'!MMS$7,'РП (ЛК 2.0)'!$E$17:$O$17,0)),0)</f>
        <v>0</v>
      </c>
      <c r="MMT8" s="878">
        <f>IFERROR(INDEX('РП (ЛК 2.0)'!$E$26:$O$26,1,MATCH('Основной лист'!MMT$7,'РП (ЛК 2.0)'!$E$17:$O$17,0)),0)</f>
        <v>0</v>
      </c>
      <c r="MMU8" s="878">
        <f>IFERROR(INDEX('РП (ЛК 2.0)'!$E$26:$O$26,1,MATCH('Основной лист'!MMU$7,'РП (ЛК 2.0)'!$E$17:$O$17,0)),0)</f>
        <v>0</v>
      </c>
      <c r="MMV8" s="878">
        <f>IFERROR(INDEX('РП (ЛК 2.0)'!$E$26:$O$26,1,MATCH('Основной лист'!MMV$7,'РП (ЛК 2.0)'!$E$17:$O$17,0)),0)</f>
        <v>0</v>
      </c>
      <c r="MMW8" s="878">
        <f>IFERROR(INDEX('РП (ЛК 2.0)'!$E$26:$O$26,1,MATCH('Основной лист'!MMW$7,'РП (ЛК 2.0)'!$E$17:$O$17,0)),0)</f>
        <v>0</v>
      </c>
      <c r="MMX8" s="878">
        <f>IFERROR(INDEX('РП (ЛК 2.0)'!$E$26:$O$26,1,MATCH('Основной лист'!MMX$7,'РП (ЛК 2.0)'!$E$17:$O$17,0)),0)</f>
        <v>0</v>
      </c>
      <c r="MMY8" s="878">
        <f>IFERROR(INDEX('РП (ЛК 2.0)'!$E$26:$O$26,1,MATCH('Основной лист'!MMY$7,'РП (ЛК 2.0)'!$E$17:$O$17,0)),0)</f>
        <v>0</v>
      </c>
      <c r="MMZ8" s="878">
        <f>IFERROR(INDEX('РП (ЛК 2.0)'!$E$26:$O$26,1,MATCH('Основной лист'!MMZ$7,'РП (ЛК 2.0)'!$E$17:$O$17,0)),0)</f>
        <v>0</v>
      </c>
      <c r="MNA8" s="878">
        <f>IFERROR(INDEX('РП (ЛК 2.0)'!$E$26:$O$26,1,MATCH('Основной лист'!MNA$7,'РП (ЛК 2.0)'!$E$17:$O$17,0)),0)</f>
        <v>0</v>
      </c>
      <c r="MNB8" s="878">
        <f>IFERROR(INDEX('РП (ЛК 2.0)'!$E$26:$O$26,1,MATCH('Основной лист'!MNB$7,'РП (ЛК 2.0)'!$E$17:$O$17,0)),0)</f>
        <v>0</v>
      </c>
      <c r="MNC8" s="878">
        <f>IFERROR(INDEX('РП (ЛК 2.0)'!$E$26:$O$26,1,MATCH('Основной лист'!MNC$7,'РП (ЛК 2.0)'!$E$17:$O$17,0)),0)</f>
        <v>0</v>
      </c>
      <c r="MND8" s="878">
        <f>IFERROR(INDEX('РП (ЛК 2.0)'!$E$26:$O$26,1,MATCH('Основной лист'!MND$7,'РП (ЛК 2.0)'!$E$17:$O$17,0)),0)</f>
        <v>0</v>
      </c>
      <c r="MNE8" s="878">
        <f>IFERROR(INDEX('РП (ЛК 2.0)'!$E$26:$O$26,1,MATCH('Основной лист'!MNE$7,'РП (ЛК 2.0)'!$E$17:$O$17,0)),0)</f>
        <v>0</v>
      </c>
      <c r="MNF8" s="878">
        <f>IFERROR(INDEX('РП (ЛК 2.0)'!$E$26:$O$26,1,MATCH('Основной лист'!MNF$7,'РП (ЛК 2.0)'!$E$17:$O$17,0)),0)</f>
        <v>0</v>
      </c>
      <c r="MNG8" s="878">
        <f>IFERROR(INDEX('РП (ЛК 2.0)'!$E$26:$O$26,1,MATCH('Основной лист'!MNG$7,'РП (ЛК 2.0)'!$E$17:$O$17,0)),0)</f>
        <v>0</v>
      </c>
      <c r="MNH8" s="878">
        <f>IFERROR(INDEX('РП (ЛК 2.0)'!$E$26:$O$26,1,MATCH('Основной лист'!MNH$7,'РП (ЛК 2.0)'!$E$17:$O$17,0)),0)</f>
        <v>0</v>
      </c>
      <c r="MNI8" s="878">
        <f>IFERROR(INDEX('РП (ЛК 2.0)'!$E$26:$O$26,1,MATCH('Основной лист'!MNI$7,'РП (ЛК 2.0)'!$E$17:$O$17,0)),0)</f>
        <v>0</v>
      </c>
      <c r="MNJ8" s="878">
        <f>IFERROR(INDEX('РП (ЛК 2.0)'!$E$26:$O$26,1,MATCH('Основной лист'!MNJ$7,'РП (ЛК 2.0)'!$E$17:$O$17,0)),0)</f>
        <v>0</v>
      </c>
      <c r="MNK8" s="878">
        <f>IFERROR(INDEX('РП (ЛК 2.0)'!$E$26:$O$26,1,MATCH('Основной лист'!MNK$7,'РП (ЛК 2.0)'!$E$17:$O$17,0)),0)</f>
        <v>0</v>
      </c>
      <c r="MNL8" s="878">
        <f>IFERROR(INDEX('РП (ЛК 2.0)'!$E$26:$O$26,1,MATCH('Основной лист'!MNL$7,'РП (ЛК 2.0)'!$E$17:$O$17,0)),0)</f>
        <v>0</v>
      </c>
      <c r="MNM8" s="878">
        <f>IFERROR(INDEX('РП (ЛК 2.0)'!$E$26:$O$26,1,MATCH('Основной лист'!MNM$7,'РП (ЛК 2.0)'!$E$17:$O$17,0)),0)</f>
        <v>0</v>
      </c>
      <c r="MNN8" s="878">
        <f>IFERROR(INDEX('РП (ЛК 2.0)'!$E$26:$O$26,1,MATCH('Основной лист'!MNN$7,'РП (ЛК 2.0)'!$E$17:$O$17,0)),0)</f>
        <v>0</v>
      </c>
      <c r="MNO8" s="878">
        <f>IFERROR(INDEX('РП (ЛК 2.0)'!$E$26:$O$26,1,MATCH('Основной лист'!MNO$7,'РП (ЛК 2.0)'!$E$17:$O$17,0)),0)</f>
        <v>0</v>
      </c>
      <c r="MNP8" s="878">
        <f>IFERROR(INDEX('РП (ЛК 2.0)'!$E$26:$O$26,1,MATCH('Основной лист'!MNP$7,'РП (ЛК 2.0)'!$E$17:$O$17,0)),0)</f>
        <v>0</v>
      </c>
      <c r="MNQ8" s="878">
        <f>IFERROR(INDEX('РП (ЛК 2.0)'!$E$26:$O$26,1,MATCH('Основной лист'!MNQ$7,'РП (ЛК 2.0)'!$E$17:$O$17,0)),0)</f>
        <v>0</v>
      </c>
      <c r="MNR8" s="878">
        <f>IFERROR(INDEX('РП (ЛК 2.0)'!$E$26:$O$26,1,MATCH('Основной лист'!MNR$7,'РП (ЛК 2.0)'!$E$17:$O$17,0)),0)</f>
        <v>0</v>
      </c>
      <c r="MNS8" s="878">
        <f>IFERROR(INDEX('РП (ЛК 2.0)'!$E$26:$O$26,1,MATCH('Основной лист'!MNS$7,'РП (ЛК 2.0)'!$E$17:$O$17,0)),0)</f>
        <v>0</v>
      </c>
      <c r="MNT8" s="878">
        <f>IFERROR(INDEX('РП (ЛК 2.0)'!$E$26:$O$26,1,MATCH('Основной лист'!MNT$7,'РП (ЛК 2.0)'!$E$17:$O$17,0)),0)</f>
        <v>0</v>
      </c>
      <c r="MNU8" s="878">
        <f>IFERROR(INDEX('РП (ЛК 2.0)'!$E$26:$O$26,1,MATCH('Основной лист'!MNU$7,'РП (ЛК 2.0)'!$E$17:$O$17,0)),0)</f>
        <v>0</v>
      </c>
      <c r="MNV8" s="878">
        <f>IFERROR(INDEX('РП (ЛК 2.0)'!$E$26:$O$26,1,MATCH('Основной лист'!MNV$7,'РП (ЛК 2.0)'!$E$17:$O$17,0)),0)</f>
        <v>0</v>
      </c>
      <c r="MNW8" s="878">
        <f>IFERROR(INDEX('РП (ЛК 2.0)'!$E$26:$O$26,1,MATCH('Основной лист'!MNW$7,'РП (ЛК 2.0)'!$E$17:$O$17,0)),0)</f>
        <v>0</v>
      </c>
      <c r="MNX8" s="878">
        <f>IFERROR(INDEX('РП (ЛК 2.0)'!$E$26:$O$26,1,MATCH('Основной лист'!MNX$7,'РП (ЛК 2.0)'!$E$17:$O$17,0)),0)</f>
        <v>0</v>
      </c>
      <c r="MNY8" s="878">
        <f>IFERROR(INDEX('РП (ЛК 2.0)'!$E$26:$O$26,1,MATCH('Основной лист'!MNY$7,'РП (ЛК 2.0)'!$E$17:$O$17,0)),0)</f>
        <v>0</v>
      </c>
      <c r="MNZ8" s="878">
        <f>IFERROR(INDEX('РП (ЛК 2.0)'!$E$26:$O$26,1,MATCH('Основной лист'!MNZ$7,'РП (ЛК 2.0)'!$E$17:$O$17,0)),0)</f>
        <v>0</v>
      </c>
      <c r="MOA8" s="878">
        <f>IFERROR(INDEX('РП (ЛК 2.0)'!$E$26:$O$26,1,MATCH('Основной лист'!MOA$7,'РП (ЛК 2.0)'!$E$17:$O$17,0)),0)</f>
        <v>0</v>
      </c>
      <c r="MOB8" s="878">
        <f>IFERROR(INDEX('РП (ЛК 2.0)'!$E$26:$O$26,1,MATCH('Основной лист'!MOB$7,'РП (ЛК 2.0)'!$E$17:$O$17,0)),0)</f>
        <v>0</v>
      </c>
      <c r="MOC8" s="878">
        <f>IFERROR(INDEX('РП (ЛК 2.0)'!$E$26:$O$26,1,MATCH('Основной лист'!MOC$7,'РП (ЛК 2.0)'!$E$17:$O$17,0)),0)</f>
        <v>0</v>
      </c>
      <c r="MOD8" s="878">
        <f>IFERROR(INDEX('РП (ЛК 2.0)'!$E$26:$O$26,1,MATCH('Основной лист'!MOD$7,'РП (ЛК 2.0)'!$E$17:$O$17,0)),0)</f>
        <v>0</v>
      </c>
      <c r="MOE8" s="878">
        <f>IFERROR(INDEX('РП (ЛК 2.0)'!$E$26:$O$26,1,MATCH('Основной лист'!MOE$7,'РП (ЛК 2.0)'!$E$17:$O$17,0)),0)</f>
        <v>0</v>
      </c>
      <c r="MOF8" s="878">
        <f>IFERROR(INDEX('РП (ЛК 2.0)'!$E$26:$O$26,1,MATCH('Основной лист'!MOF$7,'РП (ЛК 2.0)'!$E$17:$O$17,0)),0)</f>
        <v>0</v>
      </c>
      <c r="MOG8" s="878">
        <f>IFERROR(INDEX('РП (ЛК 2.0)'!$E$26:$O$26,1,MATCH('Основной лист'!MOG$7,'РП (ЛК 2.0)'!$E$17:$O$17,0)),0)</f>
        <v>0</v>
      </c>
      <c r="MOH8" s="878">
        <f>IFERROR(INDEX('РП (ЛК 2.0)'!$E$26:$O$26,1,MATCH('Основной лист'!MOH$7,'РП (ЛК 2.0)'!$E$17:$O$17,0)),0)</f>
        <v>0</v>
      </c>
      <c r="MOI8" s="878">
        <f>IFERROR(INDEX('РП (ЛК 2.0)'!$E$26:$O$26,1,MATCH('Основной лист'!MOI$7,'РП (ЛК 2.0)'!$E$17:$O$17,0)),0)</f>
        <v>0</v>
      </c>
      <c r="MOJ8" s="878">
        <f>IFERROR(INDEX('РП (ЛК 2.0)'!$E$26:$O$26,1,MATCH('Основной лист'!MOJ$7,'РП (ЛК 2.0)'!$E$17:$O$17,0)),0)</f>
        <v>0</v>
      </c>
      <c r="MOK8" s="878">
        <f>IFERROR(INDEX('РП (ЛК 2.0)'!$E$26:$O$26,1,MATCH('Основной лист'!MOK$7,'РП (ЛК 2.0)'!$E$17:$O$17,0)),0)</f>
        <v>0</v>
      </c>
      <c r="MOL8" s="878">
        <f>IFERROR(INDEX('РП (ЛК 2.0)'!$E$26:$O$26,1,MATCH('Основной лист'!MOL$7,'РП (ЛК 2.0)'!$E$17:$O$17,0)),0)</f>
        <v>0</v>
      </c>
      <c r="MOM8" s="878">
        <f>IFERROR(INDEX('РП (ЛК 2.0)'!$E$26:$O$26,1,MATCH('Основной лист'!MOM$7,'РП (ЛК 2.0)'!$E$17:$O$17,0)),0)</f>
        <v>0</v>
      </c>
      <c r="MON8" s="878">
        <f>IFERROR(INDEX('РП (ЛК 2.0)'!$E$26:$O$26,1,MATCH('Основной лист'!MON$7,'РП (ЛК 2.0)'!$E$17:$O$17,0)),0)</f>
        <v>0</v>
      </c>
      <c r="MOO8" s="878">
        <f>IFERROR(INDEX('РП (ЛК 2.0)'!$E$26:$O$26,1,MATCH('Основной лист'!MOO$7,'РП (ЛК 2.0)'!$E$17:$O$17,0)),0)</f>
        <v>0</v>
      </c>
      <c r="MOP8" s="878">
        <f>IFERROR(INDEX('РП (ЛК 2.0)'!$E$26:$O$26,1,MATCH('Основной лист'!MOP$7,'РП (ЛК 2.0)'!$E$17:$O$17,0)),0)</f>
        <v>0</v>
      </c>
      <c r="MOQ8" s="878">
        <f>IFERROR(INDEX('РП (ЛК 2.0)'!$E$26:$O$26,1,MATCH('Основной лист'!MOQ$7,'РП (ЛК 2.0)'!$E$17:$O$17,0)),0)</f>
        <v>0</v>
      </c>
      <c r="MOR8" s="878">
        <f>IFERROR(INDEX('РП (ЛК 2.0)'!$E$26:$O$26,1,MATCH('Основной лист'!MOR$7,'РП (ЛК 2.0)'!$E$17:$O$17,0)),0)</f>
        <v>0</v>
      </c>
      <c r="MOS8" s="878">
        <f>IFERROR(INDEX('РП (ЛК 2.0)'!$E$26:$O$26,1,MATCH('Основной лист'!MOS$7,'РП (ЛК 2.0)'!$E$17:$O$17,0)),0)</f>
        <v>0</v>
      </c>
      <c r="MOT8" s="878">
        <f>IFERROR(INDEX('РП (ЛК 2.0)'!$E$26:$O$26,1,MATCH('Основной лист'!MOT$7,'РП (ЛК 2.0)'!$E$17:$O$17,0)),0)</f>
        <v>0</v>
      </c>
      <c r="MOU8" s="878">
        <f>IFERROR(INDEX('РП (ЛК 2.0)'!$E$26:$O$26,1,MATCH('Основной лист'!MOU$7,'РП (ЛК 2.0)'!$E$17:$O$17,0)),0)</f>
        <v>0</v>
      </c>
      <c r="MOV8" s="878">
        <f>IFERROR(INDEX('РП (ЛК 2.0)'!$E$26:$O$26,1,MATCH('Основной лист'!MOV$7,'РП (ЛК 2.0)'!$E$17:$O$17,0)),0)</f>
        <v>0</v>
      </c>
      <c r="MOW8" s="878">
        <f>IFERROR(INDEX('РП (ЛК 2.0)'!$E$26:$O$26,1,MATCH('Основной лист'!MOW$7,'РП (ЛК 2.0)'!$E$17:$O$17,0)),0)</f>
        <v>0</v>
      </c>
      <c r="MOX8" s="878">
        <f>IFERROR(INDEX('РП (ЛК 2.0)'!$E$26:$O$26,1,MATCH('Основной лист'!MOX$7,'РП (ЛК 2.0)'!$E$17:$O$17,0)),0)</f>
        <v>0</v>
      </c>
      <c r="MOY8" s="878">
        <f>IFERROR(INDEX('РП (ЛК 2.0)'!$E$26:$O$26,1,MATCH('Основной лист'!MOY$7,'РП (ЛК 2.0)'!$E$17:$O$17,0)),0)</f>
        <v>0</v>
      </c>
      <c r="MOZ8" s="878">
        <f>IFERROR(INDEX('РП (ЛК 2.0)'!$E$26:$O$26,1,MATCH('Основной лист'!MOZ$7,'РП (ЛК 2.0)'!$E$17:$O$17,0)),0)</f>
        <v>0</v>
      </c>
      <c r="MPA8" s="878">
        <f>IFERROR(INDEX('РП (ЛК 2.0)'!$E$26:$O$26,1,MATCH('Основной лист'!MPA$7,'РП (ЛК 2.0)'!$E$17:$O$17,0)),0)</f>
        <v>0</v>
      </c>
      <c r="MPB8" s="878">
        <f>IFERROR(INDEX('РП (ЛК 2.0)'!$E$26:$O$26,1,MATCH('Основной лист'!MPB$7,'РП (ЛК 2.0)'!$E$17:$O$17,0)),0)</f>
        <v>0</v>
      </c>
      <c r="MPC8" s="878">
        <f>IFERROR(INDEX('РП (ЛК 2.0)'!$E$26:$O$26,1,MATCH('Основной лист'!MPC$7,'РП (ЛК 2.0)'!$E$17:$O$17,0)),0)</f>
        <v>0</v>
      </c>
      <c r="MPD8" s="878">
        <f>IFERROR(INDEX('РП (ЛК 2.0)'!$E$26:$O$26,1,MATCH('Основной лист'!MPD$7,'РП (ЛК 2.0)'!$E$17:$O$17,0)),0)</f>
        <v>0</v>
      </c>
      <c r="MPE8" s="878">
        <f>IFERROR(INDEX('РП (ЛК 2.0)'!$E$26:$O$26,1,MATCH('Основной лист'!MPE$7,'РП (ЛК 2.0)'!$E$17:$O$17,0)),0)</f>
        <v>0</v>
      </c>
      <c r="MPF8" s="878">
        <f>IFERROR(INDEX('РП (ЛК 2.0)'!$E$26:$O$26,1,MATCH('Основной лист'!MPF$7,'РП (ЛК 2.0)'!$E$17:$O$17,0)),0)</f>
        <v>0</v>
      </c>
      <c r="MPG8" s="878">
        <f>IFERROR(INDEX('РП (ЛК 2.0)'!$E$26:$O$26,1,MATCH('Основной лист'!MPG$7,'РП (ЛК 2.0)'!$E$17:$O$17,0)),0)</f>
        <v>0</v>
      </c>
      <c r="MPH8" s="878">
        <f>IFERROR(INDEX('РП (ЛК 2.0)'!$E$26:$O$26,1,MATCH('Основной лист'!MPH$7,'РП (ЛК 2.0)'!$E$17:$O$17,0)),0)</f>
        <v>0</v>
      </c>
      <c r="MPI8" s="878">
        <f>IFERROR(INDEX('РП (ЛК 2.0)'!$E$26:$O$26,1,MATCH('Основной лист'!MPI$7,'РП (ЛК 2.0)'!$E$17:$O$17,0)),0)</f>
        <v>0</v>
      </c>
      <c r="MPJ8" s="878">
        <f>IFERROR(INDEX('РП (ЛК 2.0)'!$E$26:$O$26,1,MATCH('Основной лист'!MPJ$7,'РП (ЛК 2.0)'!$E$17:$O$17,0)),0)</f>
        <v>0</v>
      </c>
      <c r="MPK8" s="878">
        <f>IFERROR(INDEX('РП (ЛК 2.0)'!$E$26:$O$26,1,MATCH('Основной лист'!MPK$7,'РП (ЛК 2.0)'!$E$17:$O$17,0)),0)</f>
        <v>0</v>
      </c>
      <c r="MPL8" s="878">
        <f>IFERROR(INDEX('РП (ЛК 2.0)'!$E$26:$O$26,1,MATCH('Основной лист'!MPL$7,'РП (ЛК 2.0)'!$E$17:$O$17,0)),0)</f>
        <v>0</v>
      </c>
      <c r="MPM8" s="878">
        <f>IFERROR(INDEX('РП (ЛК 2.0)'!$E$26:$O$26,1,MATCH('Основной лист'!MPM$7,'РП (ЛК 2.0)'!$E$17:$O$17,0)),0)</f>
        <v>0</v>
      </c>
      <c r="MPN8" s="878">
        <f>IFERROR(INDEX('РП (ЛК 2.0)'!$E$26:$O$26,1,MATCH('Основной лист'!MPN$7,'РП (ЛК 2.0)'!$E$17:$O$17,0)),0)</f>
        <v>0</v>
      </c>
      <c r="MPO8" s="878">
        <f>IFERROR(INDEX('РП (ЛК 2.0)'!$E$26:$O$26,1,MATCH('Основной лист'!MPO$7,'РП (ЛК 2.0)'!$E$17:$O$17,0)),0)</f>
        <v>0</v>
      </c>
      <c r="MPP8" s="878">
        <f>IFERROR(INDEX('РП (ЛК 2.0)'!$E$26:$O$26,1,MATCH('Основной лист'!MPP$7,'РП (ЛК 2.0)'!$E$17:$O$17,0)),0)</f>
        <v>0</v>
      </c>
      <c r="MPQ8" s="878">
        <f>IFERROR(INDEX('РП (ЛК 2.0)'!$E$26:$O$26,1,MATCH('Основной лист'!MPQ$7,'РП (ЛК 2.0)'!$E$17:$O$17,0)),0)</f>
        <v>0</v>
      </c>
      <c r="MPR8" s="878">
        <f>IFERROR(INDEX('РП (ЛК 2.0)'!$E$26:$O$26,1,MATCH('Основной лист'!MPR$7,'РП (ЛК 2.0)'!$E$17:$O$17,0)),0)</f>
        <v>0</v>
      </c>
      <c r="MPS8" s="878">
        <f>IFERROR(INDEX('РП (ЛК 2.0)'!$E$26:$O$26,1,MATCH('Основной лист'!MPS$7,'РП (ЛК 2.0)'!$E$17:$O$17,0)),0)</f>
        <v>0</v>
      </c>
      <c r="MPT8" s="878">
        <f>IFERROR(INDEX('РП (ЛК 2.0)'!$E$26:$O$26,1,MATCH('Основной лист'!MPT$7,'РП (ЛК 2.0)'!$E$17:$O$17,0)),0)</f>
        <v>0</v>
      </c>
      <c r="MPU8" s="878">
        <f>IFERROR(INDEX('РП (ЛК 2.0)'!$E$26:$O$26,1,MATCH('Основной лист'!MPU$7,'РП (ЛК 2.0)'!$E$17:$O$17,0)),0)</f>
        <v>0</v>
      </c>
      <c r="MPV8" s="878">
        <f>IFERROR(INDEX('РП (ЛК 2.0)'!$E$26:$O$26,1,MATCH('Основной лист'!MPV$7,'РП (ЛК 2.0)'!$E$17:$O$17,0)),0)</f>
        <v>0</v>
      </c>
      <c r="MPW8" s="878">
        <f>IFERROR(INDEX('РП (ЛК 2.0)'!$E$26:$O$26,1,MATCH('Основной лист'!MPW$7,'РП (ЛК 2.0)'!$E$17:$O$17,0)),0)</f>
        <v>0</v>
      </c>
      <c r="MPX8" s="878">
        <f>IFERROR(INDEX('РП (ЛК 2.0)'!$E$26:$O$26,1,MATCH('Основной лист'!MPX$7,'РП (ЛК 2.0)'!$E$17:$O$17,0)),0)</f>
        <v>0</v>
      </c>
      <c r="MPY8" s="878">
        <f>IFERROR(INDEX('РП (ЛК 2.0)'!$E$26:$O$26,1,MATCH('Основной лист'!MPY$7,'РП (ЛК 2.0)'!$E$17:$O$17,0)),0)</f>
        <v>0</v>
      </c>
      <c r="MPZ8" s="878">
        <f>IFERROR(INDEX('РП (ЛК 2.0)'!$E$26:$O$26,1,MATCH('Основной лист'!MPZ$7,'РП (ЛК 2.0)'!$E$17:$O$17,0)),0)</f>
        <v>0</v>
      </c>
      <c r="MQA8" s="878">
        <f>IFERROR(INDEX('РП (ЛК 2.0)'!$E$26:$O$26,1,MATCH('Основной лист'!MQA$7,'РП (ЛК 2.0)'!$E$17:$O$17,0)),0)</f>
        <v>0</v>
      </c>
      <c r="MQB8" s="878">
        <f>IFERROR(INDEX('РП (ЛК 2.0)'!$E$26:$O$26,1,MATCH('Основной лист'!MQB$7,'РП (ЛК 2.0)'!$E$17:$O$17,0)),0)</f>
        <v>0</v>
      </c>
      <c r="MQC8" s="878">
        <f>IFERROR(INDEX('РП (ЛК 2.0)'!$E$26:$O$26,1,MATCH('Основной лист'!MQC$7,'РП (ЛК 2.0)'!$E$17:$O$17,0)),0)</f>
        <v>0</v>
      </c>
      <c r="MQD8" s="878">
        <f>IFERROR(INDEX('РП (ЛК 2.0)'!$E$26:$O$26,1,MATCH('Основной лист'!MQD$7,'РП (ЛК 2.0)'!$E$17:$O$17,0)),0)</f>
        <v>0</v>
      </c>
      <c r="MQE8" s="878">
        <f>IFERROR(INDEX('РП (ЛК 2.0)'!$E$26:$O$26,1,MATCH('Основной лист'!MQE$7,'РП (ЛК 2.0)'!$E$17:$O$17,0)),0)</f>
        <v>0</v>
      </c>
      <c r="MQF8" s="878">
        <f>IFERROR(INDEX('РП (ЛК 2.0)'!$E$26:$O$26,1,MATCH('Основной лист'!MQF$7,'РП (ЛК 2.0)'!$E$17:$O$17,0)),0)</f>
        <v>0</v>
      </c>
      <c r="MQG8" s="878">
        <f>IFERROR(INDEX('РП (ЛК 2.0)'!$E$26:$O$26,1,MATCH('Основной лист'!MQG$7,'РП (ЛК 2.0)'!$E$17:$O$17,0)),0)</f>
        <v>0</v>
      </c>
      <c r="MQH8" s="878">
        <f>IFERROR(INDEX('РП (ЛК 2.0)'!$E$26:$O$26,1,MATCH('Основной лист'!MQH$7,'РП (ЛК 2.0)'!$E$17:$O$17,0)),0)</f>
        <v>0</v>
      </c>
      <c r="MQI8" s="878">
        <f>IFERROR(INDEX('РП (ЛК 2.0)'!$E$26:$O$26,1,MATCH('Основной лист'!MQI$7,'РП (ЛК 2.0)'!$E$17:$O$17,0)),0)</f>
        <v>0</v>
      </c>
      <c r="MQJ8" s="878">
        <f>IFERROR(INDEX('РП (ЛК 2.0)'!$E$26:$O$26,1,MATCH('Основной лист'!MQJ$7,'РП (ЛК 2.0)'!$E$17:$O$17,0)),0)</f>
        <v>0</v>
      </c>
      <c r="MQK8" s="878">
        <f>IFERROR(INDEX('РП (ЛК 2.0)'!$E$26:$O$26,1,MATCH('Основной лист'!MQK$7,'РП (ЛК 2.0)'!$E$17:$O$17,0)),0)</f>
        <v>0</v>
      </c>
      <c r="MQL8" s="878">
        <f>IFERROR(INDEX('РП (ЛК 2.0)'!$E$26:$O$26,1,MATCH('Основной лист'!MQL$7,'РП (ЛК 2.0)'!$E$17:$O$17,0)),0)</f>
        <v>0</v>
      </c>
      <c r="MQM8" s="878">
        <f>IFERROR(INDEX('РП (ЛК 2.0)'!$E$26:$O$26,1,MATCH('Основной лист'!MQM$7,'РП (ЛК 2.0)'!$E$17:$O$17,0)),0)</f>
        <v>0</v>
      </c>
      <c r="MQN8" s="878">
        <f>IFERROR(INDEX('РП (ЛК 2.0)'!$E$26:$O$26,1,MATCH('Основной лист'!MQN$7,'РП (ЛК 2.0)'!$E$17:$O$17,0)),0)</f>
        <v>0</v>
      </c>
      <c r="MQO8" s="878">
        <f>IFERROR(INDEX('РП (ЛК 2.0)'!$E$26:$O$26,1,MATCH('Основной лист'!MQO$7,'РП (ЛК 2.0)'!$E$17:$O$17,0)),0)</f>
        <v>0</v>
      </c>
      <c r="MQP8" s="878">
        <f>IFERROR(INDEX('РП (ЛК 2.0)'!$E$26:$O$26,1,MATCH('Основной лист'!MQP$7,'РП (ЛК 2.0)'!$E$17:$O$17,0)),0)</f>
        <v>0</v>
      </c>
      <c r="MQQ8" s="878">
        <f>IFERROR(INDEX('РП (ЛК 2.0)'!$E$26:$O$26,1,MATCH('Основной лист'!MQQ$7,'РП (ЛК 2.0)'!$E$17:$O$17,0)),0)</f>
        <v>0</v>
      </c>
      <c r="MQR8" s="878">
        <f>IFERROR(INDEX('РП (ЛК 2.0)'!$E$26:$O$26,1,MATCH('Основной лист'!MQR$7,'РП (ЛК 2.0)'!$E$17:$O$17,0)),0)</f>
        <v>0</v>
      </c>
      <c r="MQS8" s="878">
        <f>IFERROR(INDEX('РП (ЛК 2.0)'!$E$26:$O$26,1,MATCH('Основной лист'!MQS$7,'РП (ЛК 2.0)'!$E$17:$O$17,0)),0)</f>
        <v>0</v>
      </c>
      <c r="MQT8" s="878">
        <f>IFERROR(INDEX('РП (ЛК 2.0)'!$E$26:$O$26,1,MATCH('Основной лист'!MQT$7,'РП (ЛК 2.0)'!$E$17:$O$17,0)),0)</f>
        <v>0</v>
      </c>
      <c r="MQU8" s="878">
        <f>IFERROR(INDEX('РП (ЛК 2.0)'!$E$26:$O$26,1,MATCH('Основной лист'!MQU$7,'РП (ЛК 2.0)'!$E$17:$O$17,0)),0)</f>
        <v>0</v>
      </c>
      <c r="MQV8" s="878">
        <f>IFERROR(INDEX('РП (ЛК 2.0)'!$E$26:$O$26,1,MATCH('Основной лист'!MQV$7,'РП (ЛК 2.0)'!$E$17:$O$17,0)),0)</f>
        <v>0</v>
      </c>
      <c r="MQW8" s="878">
        <f>IFERROR(INDEX('РП (ЛК 2.0)'!$E$26:$O$26,1,MATCH('Основной лист'!MQW$7,'РП (ЛК 2.0)'!$E$17:$O$17,0)),0)</f>
        <v>0</v>
      </c>
      <c r="MQX8" s="878">
        <f>IFERROR(INDEX('РП (ЛК 2.0)'!$E$26:$O$26,1,MATCH('Основной лист'!MQX$7,'РП (ЛК 2.0)'!$E$17:$O$17,0)),0)</f>
        <v>0</v>
      </c>
      <c r="MQY8" s="878">
        <f>IFERROR(INDEX('РП (ЛК 2.0)'!$E$26:$O$26,1,MATCH('Основной лист'!MQY$7,'РП (ЛК 2.0)'!$E$17:$O$17,0)),0)</f>
        <v>0</v>
      </c>
      <c r="MQZ8" s="878">
        <f>IFERROR(INDEX('РП (ЛК 2.0)'!$E$26:$O$26,1,MATCH('Основной лист'!MQZ$7,'РП (ЛК 2.0)'!$E$17:$O$17,0)),0)</f>
        <v>0</v>
      </c>
      <c r="MRA8" s="878">
        <f>IFERROR(INDEX('РП (ЛК 2.0)'!$E$26:$O$26,1,MATCH('Основной лист'!MRA$7,'РП (ЛК 2.0)'!$E$17:$O$17,0)),0)</f>
        <v>0</v>
      </c>
      <c r="MRB8" s="878">
        <f>IFERROR(INDEX('РП (ЛК 2.0)'!$E$26:$O$26,1,MATCH('Основной лист'!MRB$7,'РП (ЛК 2.0)'!$E$17:$O$17,0)),0)</f>
        <v>0</v>
      </c>
      <c r="MRC8" s="878">
        <f>IFERROR(INDEX('РП (ЛК 2.0)'!$E$26:$O$26,1,MATCH('Основной лист'!MRC$7,'РП (ЛК 2.0)'!$E$17:$O$17,0)),0)</f>
        <v>0</v>
      </c>
      <c r="MRD8" s="878">
        <f>IFERROR(INDEX('РП (ЛК 2.0)'!$E$26:$O$26,1,MATCH('Основной лист'!MRD$7,'РП (ЛК 2.0)'!$E$17:$O$17,0)),0)</f>
        <v>0</v>
      </c>
      <c r="MRE8" s="878">
        <f>IFERROR(INDEX('РП (ЛК 2.0)'!$E$26:$O$26,1,MATCH('Основной лист'!MRE$7,'РП (ЛК 2.0)'!$E$17:$O$17,0)),0)</f>
        <v>0</v>
      </c>
      <c r="MRF8" s="878">
        <f>IFERROR(INDEX('РП (ЛК 2.0)'!$E$26:$O$26,1,MATCH('Основной лист'!MRF$7,'РП (ЛК 2.0)'!$E$17:$O$17,0)),0)</f>
        <v>0</v>
      </c>
      <c r="MRG8" s="878">
        <f>IFERROR(INDEX('РП (ЛК 2.0)'!$E$26:$O$26,1,MATCH('Основной лист'!MRG$7,'РП (ЛК 2.0)'!$E$17:$O$17,0)),0)</f>
        <v>0</v>
      </c>
      <c r="MRH8" s="878">
        <f>IFERROR(INDEX('РП (ЛК 2.0)'!$E$26:$O$26,1,MATCH('Основной лист'!MRH$7,'РП (ЛК 2.0)'!$E$17:$O$17,0)),0)</f>
        <v>0</v>
      </c>
      <c r="MRI8" s="878">
        <f>IFERROR(INDEX('РП (ЛК 2.0)'!$E$26:$O$26,1,MATCH('Основной лист'!MRI$7,'РП (ЛК 2.0)'!$E$17:$O$17,0)),0)</f>
        <v>0</v>
      </c>
      <c r="MRJ8" s="878">
        <f>IFERROR(INDEX('РП (ЛК 2.0)'!$E$26:$O$26,1,MATCH('Основной лист'!MRJ$7,'РП (ЛК 2.0)'!$E$17:$O$17,0)),0)</f>
        <v>0</v>
      </c>
      <c r="MRK8" s="878">
        <f>IFERROR(INDEX('РП (ЛК 2.0)'!$E$26:$O$26,1,MATCH('Основной лист'!MRK$7,'РП (ЛК 2.0)'!$E$17:$O$17,0)),0)</f>
        <v>0</v>
      </c>
      <c r="MRL8" s="878">
        <f>IFERROR(INDEX('РП (ЛК 2.0)'!$E$26:$O$26,1,MATCH('Основной лист'!MRL$7,'РП (ЛК 2.0)'!$E$17:$O$17,0)),0)</f>
        <v>0</v>
      </c>
      <c r="MRM8" s="878">
        <f>IFERROR(INDEX('РП (ЛК 2.0)'!$E$26:$O$26,1,MATCH('Основной лист'!MRM$7,'РП (ЛК 2.0)'!$E$17:$O$17,0)),0)</f>
        <v>0</v>
      </c>
      <c r="MRN8" s="878">
        <f>IFERROR(INDEX('РП (ЛК 2.0)'!$E$26:$O$26,1,MATCH('Основной лист'!MRN$7,'РП (ЛК 2.0)'!$E$17:$O$17,0)),0)</f>
        <v>0</v>
      </c>
      <c r="MRO8" s="878">
        <f>IFERROR(INDEX('РП (ЛК 2.0)'!$E$26:$O$26,1,MATCH('Основной лист'!MRO$7,'РП (ЛК 2.0)'!$E$17:$O$17,0)),0)</f>
        <v>0</v>
      </c>
      <c r="MRP8" s="878">
        <f>IFERROR(INDEX('РП (ЛК 2.0)'!$E$26:$O$26,1,MATCH('Основной лист'!MRP$7,'РП (ЛК 2.0)'!$E$17:$O$17,0)),0)</f>
        <v>0</v>
      </c>
      <c r="MRQ8" s="878">
        <f>IFERROR(INDEX('РП (ЛК 2.0)'!$E$26:$O$26,1,MATCH('Основной лист'!MRQ$7,'РП (ЛК 2.0)'!$E$17:$O$17,0)),0)</f>
        <v>0</v>
      </c>
      <c r="MRR8" s="878">
        <f>IFERROR(INDEX('РП (ЛК 2.0)'!$E$26:$O$26,1,MATCH('Основной лист'!MRR$7,'РП (ЛК 2.0)'!$E$17:$O$17,0)),0)</f>
        <v>0</v>
      </c>
      <c r="MRS8" s="878">
        <f>IFERROR(INDEX('РП (ЛК 2.0)'!$E$26:$O$26,1,MATCH('Основной лист'!MRS$7,'РП (ЛК 2.0)'!$E$17:$O$17,0)),0)</f>
        <v>0</v>
      </c>
      <c r="MRT8" s="878">
        <f>IFERROR(INDEX('РП (ЛК 2.0)'!$E$26:$O$26,1,MATCH('Основной лист'!MRT$7,'РП (ЛК 2.0)'!$E$17:$O$17,0)),0)</f>
        <v>0</v>
      </c>
      <c r="MRU8" s="878">
        <f>IFERROR(INDEX('РП (ЛК 2.0)'!$E$26:$O$26,1,MATCH('Основной лист'!MRU$7,'РП (ЛК 2.0)'!$E$17:$O$17,0)),0)</f>
        <v>0</v>
      </c>
      <c r="MRV8" s="878">
        <f>IFERROR(INDEX('РП (ЛК 2.0)'!$E$26:$O$26,1,MATCH('Основной лист'!MRV$7,'РП (ЛК 2.0)'!$E$17:$O$17,0)),0)</f>
        <v>0</v>
      </c>
      <c r="MRW8" s="878">
        <f>IFERROR(INDEX('РП (ЛК 2.0)'!$E$26:$O$26,1,MATCH('Основной лист'!MRW$7,'РП (ЛК 2.0)'!$E$17:$O$17,0)),0)</f>
        <v>0</v>
      </c>
      <c r="MRX8" s="878">
        <f>IFERROR(INDEX('РП (ЛК 2.0)'!$E$26:$O$26,1,MATCH('Основной лист'!MRX$7,'РП (ЛК 2.0)'!$E$17:$O$17,0)),0)</f>
        <v>0</v>
      </c>
      <c r="MRY8" s="878">
        <f>IFERROR(INDEX('РП (ЛК 2.0)'!$E$26:$O$26,1,MATCH('Основной лист'!MRY$7,'РП (ЛК 2.0)'!$E$17:$O$17,0)),0)</f>
        <v>0</v>
      </c>
      <c r="MRZ8" s="878">
        <f>IFERROR(INDEX('РП (ЛК 2.0)'!$E$26:$O$26,1,MATCH('Основной лист'!MRZ$7,'РП (ЛК 2.0)'!$E$17:$O$17,0)),0)</f>
        <v>0</v>
      </c>
      <c r="MSA8" s="878">
        <f>IFERROR(INDEX('РП (ЛК 2.0)'!$E$26:$O$26,1,MATCH('Основной лист'!MSA$7,'РП (ЛК 2.0)'!$E$17:$O$17,0)),0)</f>
        <v>0</v>
      </c>
      <c r="MSB8" s="878">
        <f>IFERROR(INDEX('РП (ЛК 2.0)'!$E$26:$O$26,1,MATCH('Основной лист'!MSB$7,'РП (ЛК 2.0)'!$E$17:$O$17,0)),0)</f>
        <v>0</v>
      </c>
      <c r="MSC8" s="878">
        <f>IFERROR(INDEX('РП (ЛК 2.0)'!$E$26:$O$26,1,MATCH('Основной лист'!MSC$7,'РП (ЛК 2.0)'!$E$17:$O$17,0)),0)</f>
        <v>0</v>
      </c>
      <c r="MSD8" s="878">
        <f>IFERROR(INDEX('РП (ЛК 2.0)'!$E$26:$O$26,1,MATCH('Основной лист'!MSD$7,'РП (ЛК 2.0)'!$E$17:$O$17,0)),0)</f>
        <v>0</v>
      </c>
      <c r="MSE8" s="878">
        <f>IFERROR(INDEX('РП (ЛК 2.0)'!$E$26:$O$26,1,MATCH('Основной лист'!MSE$7,'РП (ЛК 2.0)'!$E$17:$O$17,0)),0)</f>
        <v>0</v>
      </c>
      <c r="MSF8" s="878">
        <f>IFERROR(INDEX('РП (ЛК 2.0)'!$E$26:$O$26,1,MATCH('Основной лист'!MSF$7,'РП (ЛК 2.0)'!$E$17:$O$17,0)),0)</f>
        <v>0</v>
      </c>
      <c r="MSG8" s="878">
        <f>IFERROR(INDEX('РП (ЛК 2.0)'!$E$26:$O$26,1,MATCH('Основной лист'!MSG$7,'РП (ЛК 2.0)'!$E$17:$O$17,0)),0)</f>
        <v>0</v>
      </c>
      <c r="MSH8" s="878">
        <f>IFERROR(INDEX('РП (ЛК 2.0)'!$E$26:$O$26,1,MATCH('Основной лист'!MSH$7,'РП (ЛК 2.0)'!$E$17:$O$17,0)),0)</f>
        <v>0</v>
      </c>
      <c r="MSI8" s="878">
        <f>IFERROR(INDEX('РП (ЛК 2.0)'!$E$26:$O$26,1,MATCH('Основной лист'!MSI$7,'РП (ЛК 2.0)'!$E$17:$O$17,0)),0)</f>
        <v>0</v>
      </c>
      <c r="MSJ8" s="878">
        <f>IFERROR(INDEX('РП (ЛК 2.0)'!$E$26:$O$26,1,MATCH('Основной лист'!MSJ$7,'РП (ЛК 2.0)'!$E$17:$O$17,0)),0)</f>
        <v>0</v>
      </c>
      <c r="MSK8" s="878">
        <f>IFERROR(INDEX('РП (ЛК 2.0)'!$E$26:$O$26,1,MATCH('Основной лист'!MSK$7,'РП (ЛК 2.0)'!$E$17:$O$17,0)),0)</f>
        <v>0</v>
      </c>
      <c r="MSL8" s="878">
        <f>IFERROR(INDEX('РП (ЛК 2.0)'!$E$26:$O$26,1,MATCH('Основной лист'!MSL$7,'РП (ЛК 2.0)'!$E$17:$O$17,0)),0)</f>
        <v>0</v>
      </c>
      <c r="MSM8" s="878">
        <f>IFERROR(INDEX('РП (ЛК 2.0)'!$E$26:$O$26,1,MATCH('Основной лист'!MSM$7,'РП (ЛК 2.0)'!$E$17:$O$17,0)),0)</f>
        <v>0</v>
      </c>
      <c r="MSN8" s="878">
        <f>IFERROR(INDEX('РП (ЛК 2.0)'!$E$26:$O$26,1,MATCH('Основной лист'!MSN$7,'РП (ЛК 2.0)'!$E$17:$O$17,0)),0)</f>
        <v>0</v>
      </c>
      <c r="MSO8" s="878">
        <f>IFERROR(INDEX('РП (ЛК 2.0)'!$E$26:$O$26,1,MATCH('Основной лист'!MSO$7,'РП (ЛК 2.0)'!$E$17:$O$17,0)),0)</f>
        <v>0</v>
      </c>
      <c r="MSP8" s="878">
        <f>IFERROR(INDEX('РП (ЛК 2.0)'!$E$26:$O$26,1,MATCH('Основной лист'!MSP$7,'РП (ЛК 2.0)'!$E$17:$O$17,0)),0)</f>
        <v>0</v>
      </c>
      <c r="MSQ8" s="878">
        <f>IFERROR(INDEX('РП (ЛК 2.0)'!$E$26:$O$26,1,MATCH('Основной лист'!MSQ$7,'РП (ЛК 2.0)'!$E$17:$O$17,0)),0)</f>
        <v>0</v>
      </c>
      <c r="MSR8" s="878">
        <f>IFERROR(INDEX('РП (ЛК 2.0)'!$E$26:$O$26,1,MATCH('Основной лист'!MSR$7,'РП (ЛК 2.0)'!$E$17:$O$17,0)),0)</f>
        <v>0</v>
      </c>
      <c r="MSS8" s="878">
        <f>IFERROR(INDEX('РП (ЛК 2.0)'!$E$26:$O$26,1,MATCH('Основной лист'!MSS$7,'РП (ЛК 2.0)'!$E$17:$O$17,0)),0)</f>
        <v>0</v>
      </c>
      <c r="MST8" s="878">
        <f>IFERROR(INDEX('РП (ЛК 2.0)'!$E$26:$O$26,1,MATCH('Основной лист'!MST$7,'РП (ЛК 2.0)'!$E$17:$O$17,0)),0)</f>
        <v>0</v>
      </c>
      <c r="MSU8" s="878">
        <f>IFERROR(INDEX('РП (ЛК 2.0)'!$E$26:$O$26,1,MATCH('Основной лист'!MSU$7,'РП (ЛК 2.0)'!$E$17:$O$17,0)),0)</f>
        <v>0</v>
      </c>
      <c r="MSV8" s="878">
        <f>IFERROR(INDEX('РП (ЛК 2.0)'!$E$26:$O$26,1,MATCH('Основной лист'!MSV$7,'РП (ЛК 2.0)'!$E$17:$O$17,0)),0)</f>
        <v>0</v>
      </c>
      <c r="MSW8" s="878">
        <f>IFERROR(INDEX('РП (ЛК 2.0)'!$E$26:$O$26,1,MATCH('Основной лист'!MSW$7,'РП (ЛК 2.0)'!$E$17:$O$17,0)),0)</f>
        <v>0</v>
      </c>
      <c r="MSX8" s="878">
        <f>IFERROR(INDEX('РП (ЛК 2.0)'!$E$26:$O$26,1,MATCH('Основной лист'!MSX$7,'РП (ЛК 2.0)'!$E$17:$O$17,0)),0)</f>
        <v>0</v>
      </c>
      <c r="MSY8" s="878">
        <f>IFERROR(INDEX('РП (ЛК 2.0)'!$E$26:$O$26,1,MATCH('Основной лист'!MSY$7,'РП (ЛК 2.0)'!$E$17:$O$17,0)),0)</f>
        <v>0</v>
      </c>
      <c r="MSZ8" s="878">
        <f>IFERROR(INDEX('РП (ЛК 2.0)'!$E$26:$O$26,1,MATCH('Основной лист'!MSZ$7,'РП (ЛК 2.0)'!$E$17:$O$17,0)),0)</f>
        <v>0</v>
      </c>
      <c r="MTA8" s="878">
        <f>IFERROR(INDEX('РП (ЛК 2.0)'!$E$26:$O$26,1,MATCH('Основной лист'!MTA$7,'РП (ЛК 2.0)'!$E$17:$O$17,0)),0)</f>
        <v>0</v>
      </c>
      <c r="MTB8" s="878">
        <f>IFERROR(INDEX('РП (ЛК 2.0)'!$E$26:$O$26,1,MATCH('Основной лист'!MTB$7,'РП (ЛК 2.0)'!$E$17:$O$17,0)),0)</f>
        <v>0</v>
      </c>
      <c r="MTC8" s="878">
        <f>IFERROR(INDEX('РП (ЛК 2.0)'!$E$26:$O$26,1,MATCH('Основной лист'!MTC$7,'РП (ЛК 2.0)'!$E$17:$O$17,0)),0)</f>
        <v>0</v>
      </c>
      <c r="MTD8" s="878">
        <f>IFERROR(INDEX('РП (ЛК 2.0)'!$E$26:$O$26,1,MATCH('Основной лист'!MTD$7,'РП (ЛК 2.0)'!$E$17:$O$17,0)),0)</f>
        <v>0</v>
      </c>
      <c r="MTE8" s="878">
        <f>IFERROR(INDEX('РП (ЛК 2.0)'!$E$26:$O$26,1,MATCH('Основной лист'!MTE$7,'РП (ЛК 2.0)'!$E$17:$O$17,0)),0)</f>
        <v>0</v>
      </c>
      <c r="MTF8" s="878">
        <f>IFERROR(INDEX('РП (ЛК 2.0)'!$E$26:$O$26,1,MATCH('Основной лист'!MTF$7,'РП (ЛК 2.0)'!$E$17:$O$17,0)),0)</f>
        <v>0</v>
      </c>
      <c r="MTG8" s="878">
        <f>IFERROR(INDEX('РП (ЛК 2.0)'!$E$26:$O$26,1,MATCH('Основной лист'!MTG$7,'РП (ЛК 2.0)'!$E$17:$O$17,0)),0)</f>
        <v>0</v>
      </c>
      <c r="MTH8" s="878">
        <f>IFERROR(INDEX('РП (ЛК 2.0)'!$E$26:$O$26,1,MATCH('Основной лист'!MTH$7,'РП (ЛК 2.0)'!$E$17:$O$17,0)),0)</f>
        <v>0</v>
      </c>
      <c r="MTI8" s="878">
        <f>IFERROR(INDEX('РП (ЛК 2.0)'!$E$26:$O$26,1,MATCH('Основной лист'!MTI$7,'РП (ЛК 2.0)'!$E$17:$O$17,0)),0)</f>
        <v>0</v>
      </c>
      <c r="MTJ8" s="878">
        <f>IFERROR(INDEX('РП (ЛК 2.0)'!$E$26:$O$26,1,MATCH('Основной лист'!MTJ$7,'РП (ЛК 2.0)'!$E$17:$O$17,0)),0)</f>
        <v>0</v>
      </c>
      <c r="MTK8" s="878">
        <f>IFERROR(INDEX('РП (ЛК 2.0)'!$E$26:$O$26,1,MATCH('Основной лист'!MTK$7,'РП (ЛК 2.0)'!$E$17:$O$17,0)),0)</f>
        <v>0</v>
      </c>
      <c r="MTL8" s="878">
        <f>IFERROR(INDEX('РП (ЛК 2.0)'!$E$26:$O$26,1,MATCH('Основной лист'!MTL$7,'РП (ЛК 2.0)'!$E$17:$O$17,0)),0)</f>
        <v>0</v>
      </c>
      <c r="MTM8" s="878">
        <f>IFERROR(INDEX('РП (ЛК 2.0)'!$E$26:$O$26,1,MATCH('Основной лист'!MTM$7,'РП (ЛК 2.0)'!$E$17:$O$17,0)),0)</f>
        <v>0</v>
      </c>
      <c r="MTN8" s="878">
        <f>IFERROR(INDEX('РП (ЛК 2.0)'!$E$26:$O$26,1,MATCH('Основной лист'!MTN$7,'РП (ЛК 2.0)'!$E$17:$O$17,0)),0)</f>
        <v>0</v>
      </c>
      <c r="MTO8" s="878">
        <f>IFERROR(INDEX('РП (ЛК 2.0)'!$E$26:$O$26,1,MATCH('Основной лист'!MTO$7,'РП (ЛК 2.0)'!$E$17:$O$17,0)),0)</f>
        <v>0</v>
      </c>
      <c r="MTP8" s="878">
        <f>IFERROR(INDEX('РП (ЛК 2.0)'!$E$26:$O$26,1,MATCH('Основной лист'!MTP$7,'РП (ЛК 2.0)'!$E$17:$O$17,0)),0)</f>
        <v>0</v>
      </c>
      <c r="MTQ8" s="878">
        <f>IFERROR(INDEX('РП (ЛК 2.0)'!$E$26:$O$26,1,MATCH('Основной лист'!MTQ$7,'РП (ЛК 2.0)'!$E$17:$O$17,0)),0)</f>
        <v>0</v>
      </c>
      <c r="MTR8" s="878">
        <f>IFERROR(INDEX('РП (ЛК 2.0)'!$E$26:$O$26,1,MATCH('Основной лист'!MTR$7,'РП (ЛК 2.0)'!$E$17:$O$17,0)),0)</f>
        <v>0</v>
      </c>
      <c r="MTS8" s="878">
        <f>IFERROR(INDEX('РП (ЛК 2.0)'!$E$26:$O$26,1,MATCH('Основной лист'!MTS$7,'РП (ЛК 2.0)'!$E$17:$O$17,0)),0)</f>
        <v>0</v>
      </c>
      <c r="MTT8" s="878">
        <f>IFERROR(INDEX('РП (ЛК 2.0)'!$E$26:$O$26,1,MATCH('Основной лист'!MTT$7,'РП (ЛК 2.0)'!$E$17:$O$17,0)),0)</f>
        <v>0</v>
      </c>
      <c r="MTU8" s="878">
        <f>IFERROR(INDEX('РП (ЛК 2.0)'!$E$26:$O$26,1,MATCH('Основной лист'!MTU$7,'РП (ЛК 2.0)'!$E$17:$O$17,0)),0)</f>
        <v>0</v>
      </c>
      <c r="MTV8" s="878">
        <f>IFERROR(INDEX('РП (ЛК 2.0)'!$E$26:$O$26,1,MATCH('Основной лист'!MTV$7,'РП (ЛК 2.0)'!$E$17:$O$17,0)),0)</f>
        <v>0</v>
      </c>
      <c r="MTW8" s="878">
        <f>IFERROR(INDEX('РП (ЛК 2.0)'!$E$26:$O$26,1,MATCH('Основной лист'!MTW$7,'РП (ЛК 2.0)'!$E$17:$O$17,0)),0)</f>
        <v>0</v>
      </c>
      <c r="MTX8" s="878">
        <f>IFERROR(INDEX('РП (ЛК 2.0)'!$E$26:$O$26,1,MATCH('Основной лист'!MTX$7,'РП (ЛК 2.0)'!$E$17:$O$17,0)),0)</f>
        <v>0</v>
      </c>
      <c r="MTY8" s="878">
        <f>IFERROR(INDEX('РП (ЛК 2.0)'!$E$26:$O$26,1,MATCH('Основной лист'!MTY$7,'РП (ЛК 2.0)'!$E$17:$O$17,0)),0)</f>
        <v>0</v>
      </c>
      <c r="MTZ8" s="878">
        <f>IFERROR(INDEX('РП (ЛК 2.0)'!$E$26:$O$26,1,MATCH('Основной лист'!MTZ$7,'РП (ЛК 2.0)'!$E$17:$O$17,0)),0)</f>
        <v>0</v>
      </c>
      <c r="MUA8" s="878">
        <f>IFERROR(INDEX('РП (ЛК 2.0)'!$E$26:$O$26,1,MATCH('Основной лист'!MUA$7,'РП (ЛК 2.0)'!$E$17:$O$17,0)),0)</f>
        <v>0</v>
      </c>
      <c r="MUB8" s="878">
        <f>IFERROR(INDEX('РП (ЛК 2.0)'!$E$26:$O$26,1,MATCH('Основной лист'!MUB$7,'РП (ЛК 2.0)'!$E$17:$O$17,0)),0)</f>
        <v>0</v>
      </c>
      <c r="MUC8" s="878">
        <f>IFERROR(INDEX('РП (ЛК 2.0)'!$E$26:$O$26,1,MATCH('Основной лист'!MUC$7,'РП (ЛК 2.0)'!$E$17:$O$17,0)),0)</f>
        <v>0</v>
      </c>
      <c r="MUD8" s="878">
        <f>IFERROR(INDEX('РП (ЛК 2.0)'!$E$26:$O$26,1,MATCH('Основной лист'!MUD$7,'РП (ЛК 2.0)'!$E$17:$O$17,0)),0)</f>
        <v>0</v>
      </c>
      <c r="MUE8" s="878">
        <f>IFERROR(INDEX('РП (ЛК 2.0)'!$E$26:$O$26,1,MATCH('Основной лист'!MUE$7,'РП (ЛК 2.0)'!$E$17:$O$17,0)),0)</f>
        <v>0</v>
      </c>
      <c r="MUF8" s="878">
        <f>IFERROR(INDEX('РП (ЛК 2.0)'!$E$26:$O$26,1,MATCH('Основной лист'!MUF$7,'РП (ЛК 2.0)'!$E$17:$O$17,0)),0)</f>
        <v>0</v>
      </c>
      <c r="MUG8" s="878">
        <f>IFERROR(INDEX('РП (ЛК 2.0)'!$E$26:$O$26,1,MATCH('Основной лист'!MUG$7,'РП (ЛК 2.0)'!$E$17:$O$17,0)),0)</f>
        <v>0</v>
      </c>
      <c r="MUH8" s="878">
        <f>IFERROR(INDEX('РП (ЛК 2.0)'!$E$26:$O$26,1,MATCH('Основной лист'!MUH$7,'РП (ЛК 2.0)'!$E$17:$O$17,0)),0)</f>
        <v>0</v>
      </c>
      <c r="MUI8" s="878">
        <f>IFERROR(INDEX('РП (ЛК 2.0)'!$E$26:$O$26,1,MATCH('Основной лист'!MUI$7,'РП (ЛК 2.0)'!$E$17:$O$17,0)),0)</f>
        <v>0</v>
      </c>
      <c r="MUJ8" s="878">
        <f>IFERROR(INDEX('РП (ЛК 2.0)'!$E$26:$O$26,1,MATCH('Основной лист'!MUJ$7,'РП (ЛК 2.0)'!$E$17:$O$17,0)),0)</f>
        <v>0</v>
      </c>
      <c r="MUK8" s="878">
        <f>IFERROR(INDEX('РП (ЛК 2.0)'!$E$26:$O$26,1,MATCH('Основной лист'!MUK$7,'РП (ЛК 2.0)'!$E$17:$O$17,0)),0)</f>
        <v>0</v>
      </c>
      <c r="MUL8" s="878">
        <f>IFERROR(INDEX('РП (ЛК 2.0)'!$E$26:$O$26,1,MATCH('Основной лист'!MUL$7,'РП (ЛК 2.0)'!$E$17:$O$17,0)),0)</f>
        <v>0</v>
      </c>
      <c r="MUM8" s="878">
        <f>IFERROR(INDEX('РП (ЛК 2.0)'!$E$26:$O$26,1,MATCH('Основной лист'!MUM$7,'РП (ЛК 2.0)'!$E$17:$O$17,0)),0)</f>
        <v>0</v>
      </c>
      <c r="MUN8" s="878">
        <f>IFERROR(INDEX('РП (ЛК 2.0)'!$E$26:$O$26,1,MATCH('Основной лист'!MUN$7,'РП (ЛК 2.0)'!$E$17:$O$17,0)),0)</f>
        <v>0</v>
      </c>
      <c r="MUO8" s="878">
        <f>IFERROR(INDEX('РП (ЛК 2.0)'!$E$26:$O$26,1,MATCH('Основной лист'!MUO$7,'РП (ЛК 2.0)'!$E$17:$O$17,0)),0)</f>
        <v>0</v>
      </c>
      <c r="MUP8" s="878">
        <f>IFERROR(INDEX('РП (ЛК 2.0)'!$E$26:$O$26,1,MATCH('Основной лист'!MUP$7,'РП (ЛК 2.0)'!$E$17:$O$17,0)),0)</f>
        <v>0</v>
      </c>
      <c r="MUQ8" s="878">
        <f>IFERROR(INDEX('РП (ЛК 2.0)'!$E$26:$O$26,1,MATCH('Основной лист'!MUQ$7,'РП (ЛК 2.0)'!$E$17:$O$17,0)),0)</f>
        <v>0</v>
      </c>
      <c r="MUR8" s="878">
        <f>IFERROR(INDEX('РП (ЛК 2.0)'!$E$26:$O$26,1,MATCH('Основной лист'!MUR$7,'РП (ЛК 2.0)'!$E$17:$O$17,0)),0)</f>
        <v>0</v>
      </c>
      <c r="MUS8" s="878">
        <f>IFERROR(INDEX('РП (ЛК 2.0)'!$E$26:$O$26,1,MATCH('Основной лист'!MUS$7,'РП (ЛК 2.0)'!$E$17:$O$17,0)),0)</f>
        <v>0</v>
      </c>
      <c r="MUT8" s="878">
        <f>IFERROR(INDEX('РП (ЛК 2.0)'!$E$26:$O$26,1,MATCH('Основной лист'!MUT$7,'РП (ЛК 2.0)'!$E$17:$O$17,0)),0)</f>
        <v>0</v>
      </c>
      <c r="MUU8" s="878">
        <f>IFERROR(INDEX('РП (ЛК 2.0)'!$E$26:$O$26,1,MATCH('Основной лист'!MUU$7,'РП (ЛК 2.0)'!$E$17:$O$17,0)),0)</f>
        <v>0</v>
      </c>
      <c r="MUV8" s="878">
        <f>IFERROR(INDEX('РП (ЛК 2.0)'!$E$26:$O$26,1,MATCH('Основной лист'!MUV$7,'РП (ЛК 2.0)'!$E$17:$O$17,0)),0)</f>
        <v>0</v>
      </c>
      <c r="MUW8" s="878">
        <f>IFERROR(INDEX('РП (ЛК 2.0)'!$E$26:$O$26,1,MATCH('Основной лист'!MUW$7,'РП (ЛК 2.0)'!$E$17:$O$17,0)),0)</f>
        <v>0</v>
      </c>
      <c r="MUX8" s="878">
        <f>IFERROR(INDEX('РП (ЛК 2.0)'!$E$26:$O$26,1,MATCH('Основной лист'!MUX$7,'РП (ЛК 2.0)'!$E$17:$O$17,0)),0)</f>
        <v>0</v>
      </c>
      <c r="MUY8" s="878">
        <f>IFERROR(INDEX('РП (ЛК 2.0)'!$E$26:$O$26,1,MATCH('Основной лист'!MUY$7,'РП (ЛК 2.0)'!$E$17:$O$17,0)),0)</f>
        <v>0</v>
      </c>
      <c r="MUZ8" s="878">
        <f>IFERROR(INDEX('РП (ЛК 2.0)'!$E$26:$O$26,1,MATCH('Основной лист'!MUZ$7,'РП (ЛК 2.0)'!$E$17:$O$17,0)),0)</f>
        <v>0</v>
      </c>
      <c r="MVA8" s="878">
        <f>IFERROR(INDEX('РП (ЛК 2.0)'!$E$26:$O$26,1,MATCH('Основной лист'!MVA$7,'РП (ЛК 2.0)'!$E$17:$O$17,0)),0)</f>
        <v>0</v>
      </c>
      <c r="MVB8" s="878">
        <f>IFERROR(INDEX('РП (ЛК 2.0)'!$E$26:$O$26,1,MATCH('Основной лист'!MVB$7,'РП (ЛК 2.0)'!$E$17:$O$17,0)),0)</f>
        <v>0</v>
      </c>
      <c r="MVC8" s="878">
        <f>IFERROR(INDEX('РП (ЛК 2.0)'!$E$26:$O$26,1,MATCH('Основной лист'!MVC$7,'РП (ЛК 2.0)'!$E$17:$O$17,0)),0)</f>
        <v>0</v>
      </c>
      <c r="MVD8" s="878">
        <f>IFERROR(INDEX('РП (ЛК 2.0)'!$E$26:$O$26,1,MATCH('Основной лист'!MVD$7,'РП (ЛК 2.0)'!$E$17:$O$17,0)),0)</f>
        <v>0</v>
      </c>
      <c r="MVE8" s="878">
        <f>IFERROR(INDEX('РП (ЛК 2.0)'!$E$26:$O$26,1,MATCH('Основной лист'!MVE$7,'РП (ЛК 2.0)'!$E$17:$O$17,0)),0)</f>
        <v>0</v>
      </c>
      <c r="MVF8" s="878">
        <f>IFERROR(INDEX('РП (ЛК 2.0)'!$E$26:$O$26,1,MATCH('Основной лист'!MVF$7,'РП (ЛК 2.0)'!$E$17:$O$17,0)),0)</f>
        <v>0</v>
      </c>
      <c r="MVG8" s="878">
        <f>IFERROR(INDEX('РП (ЛК 2.0)'!$E$26:$O$26,1,MATCH('Основной лист'!MVG$7,'РП (ЛК 2.0)'!$E$17:$O$17,0)),0)</f>
        <v>0</v>
      </c>
      <c r="MVH8" s="878">
        <f>IFERROR(INDEX('РП (ЛК 2.0)'!$E$26:$O$26,1,MATCH('Основной лист'!MVH$7,'РП (ЛК 2.0)'!$E$17:$O$17,0)),0)</f>
        <v>0</v>
      </c>
      <c r="MVI8" s="878">
        <f>IFERROR(INDEX('РП (ЛК 2.0)'!$E$26:$O$26,1,MATCH('Основной лист'!MVI$7,'РП (ЛК 2.0)'!$E$17:$O$17,0)),0)</f>
        <v>0</v>
      </c>
      <c r="MVJ8" s="878">
        <f>IFERROR(INDEX('РП (ЛК 2.0)'!$E$26:$O$26,1,MATCH('Основной лист'!MVJ$7,'РП (ЛК 2.0)'!$E$17:$O$17,0)),0)</f>
        <v>0</v>
      </c>
      <c r="MVK8" s="878">
        <f>IFERROR(INDEX('РП (ЛК 2.0)'!$E$26:$O$26,1,MATCH('Основной лист'!MVK$7,'РП (ЛК 2.0)'!$E$17:$O$17,0)),0)</f>
        <v>0</v>
      </c>
      <c r="MVL8" s="878">
        <f>IFERROR(INDEX('РП (ЛК 2.0)'!$E$26:$O$26,1,MATCH('Основной лист'!MVL$7,'РП (ЛК 2.0)'!$E$17:$O$17,0)),0)</f>
        <v>0</v>
      </c>
      <c r="MVM8" s="878">
        <f>IFERROR(INDEX('РП (ЛК 2.0)'!$E$26:$O$26,1,MATCH('Основной лист'!MVM$7,'РП (ЛК 2.0)'!$E$17:$O$17,0)),0)</f>
        <v>0</v>
      </c>
      <c r="MVN8" s="878">
        <f>IFERROR(INDEX('РП (ЛК 2.0)'!$E$26:$O$26,1,MATCH('Основной лист'!MVN$7,'РП (ЛК 2.0)'!$E$17:$O$17,0)),0)</f>
        <v>0</v>
      </c>
      <c r="MVO8" s="878">
        <f>IFERROR(INDEX('РП (ЛК 2.0)'!$E$26:$O$26,1,MATCH('Основной лист'!MVO$7,'РП (ЛК 2.0)'!$E$17:$O$17,0)),0)</f>
        <v>0</v>
      </c>
      <c r="MVP8" s="878">
        <f>IFERROR(INDEX('РП (ЛК 2.0)'!$E$26:$O$26,1,MATCH('Основной лист'!MVP$7,'РП (ЛК 2.0)'!$E$17:$O$17,0)),0)</f>
        <v>0</v>
      </c>
      <c r="MVQ8" s="878">
        <f>IFERROR(INDEX('РП (ЛК 2.0)'!$E$26:$O$26,1,MATCH('Основной лист'!MVQ$7,'РП (ЛК 2.0)'!$E$17:$O$17,0)),0)</f>
        <v>0</v>
      </c>
      <c r="MVR8" s="878">
        <f>IFERROR(INDEX('РП (ЛК 2.0)'!$E$26:$O$26,1,MATCH('Основной лист'!MVR$7,'РП (ЛК 2.0)'!$E$17:$O$17,0)),0)</f>
        <v>0</v>
      </c>
      <c r="MVS8" s="878">
        <f>IFERROR(INDEX('РП (ЛК 2.0)'!$E$26:$O$26,1,MATCH('Основной лист'!MVS$7,'РП (ЛК 2.0)'!$E$17:$O$17,0)),0)</f>
        <v>0</v>
      </c>
      <c r="MVT8" s="878">
        <f>IFERROR(INDEX('РП (ЛК 2.0)'!$E$26:$O$26,1,MATCH('Основной лист'!MVT$7,'РП (ЛК 2.0)'!$E$17:$O$17,0)),0)</f>
        <v>0</v>
      </c>
      <c r="MVU8" s="878">
        <f>IFERROR(INDEX('РП (ЛК 2.0)'!$E$26:$O$26,1,MATCH('Основной лист'!MVU$7,'РП (ЛК 2.0)'!$E$17:$O$17,0)),0)</f>
        <v>0</v>
      </c>
      <c r="MVV8" s="878">
        <f>IFERROR(INDEX('РП (ЛК 2.0)'!$E$26:$O$26,1,MATCH('Основной лист'!MVV$7,'РП (ЛК 2.0)'!$E$17:$O$17,0)),0)</f>
        <v>0</v>
      </c>
      <c r="MVW8" s="878">
        <f>IFERROR(INDEX('РП (ЛК 2.0)'!$E$26:$O$26,1,MATCH('Основной лист'!MVW$7,'РП (ЛК 2.0)'!$E$17:$O$17,0)),0)</f>
        <v>0</v>
      </c>
      <c r="MVX8" s="878">
        <f>IFERROR(INDEX('РП (ЛК 2.0)'!$E$26:$O$26,1,MATCH('Основной лист'!MVX$7,'РП (ЛК 2.0)'!$E$17:$O$17,0)),0)</f>
        <v>0</v>
      </c>
      <c r="MVY8" s="878">
        <f>IFERROR(INDEX('РП (ЛК 2.0)'!$E$26:$O$26,1,MATCH('Основной лист'!MVY$7,'РП (ЛК 2.0)'!$E$17:$O$17,0)),0)</f>
        <v>0</v>
      </c>
      <c r="MVZ8" s="878">
        <f>IFERROR(INDEX('РП (ЛК 2.0)'!$E$26:$O$26,1,MATCH('Основной лист'!MVZ$7,'РП (ЛК 2.0)'!$E$17:$O$17,0)),0)</f>
        <v>0</v>
      </c>
      <c r="MWA8" s="878">
        <f>IFERROR(INDEX('РП (ЛК 2.0)'!$E$26:$O$26,1,MATCH('Основной лист'!MWA$7,'РП (ЛК 2.0)'!$E$17:$O$17,0)),0)</f>
        <v>0</v>
      </c>
      <c r="MWB8" s="878">
        <f>IFERROR(INDEX('РП (ЛК 2.0)'!$E$26:$O$26,1,MATCH('Основной лист'!MWB$7,'РП (ЛК 2.0)'!$E$17:$O$17,0)),0)</f>
        <v>0</v>
      </c>
      <c r="MWC8" s="878">
        <f>IFERROR(INDEX('РП (ЛК 2.0)'!$E$26:$O$26,1,MATCH('Основной лист'!MWC$7,'РП (ЛК 2.0)'!$E$17:$O$17,0)),0)</f>
        <v>0</v>
      </c>
      <c r="MWD8" s="878">
        <f>IFERROR(INDEX('РП (ЛК 2.0)'!$E$26:$O$26,1,MATCH('Основной лист'!MWD$7,'РП (ЛК 2.0)'!$E$17:$O$17,0)),0)</f>
        <v>0</v>
      </c>
      <c r="MWE8" s="878">
        <f>IFERROR(INDEX('РП (ЛК 2.0)'!$E$26:$O$26,1,MATCH('Основной лист'!MWE$7,'РП (ЛК 2.0)'!$E$17:$O$17,0)),0)</f>
        <v>0</v>
      </c>
      <c r="MWF8" s="878">
        <f>IFERROR(INDEX('РП (ЛК 2.0)'!$E$26:$O$26,1,MATCH('Основной лист'!MWF$7,'РП (ЛК 2.0)'!$E$17:$O$17,0)),0)</f>
        <v>0</v>
      </c>
      <c r="MWG8" s="878">
        <f>IFERROR(INDEX('РП (ЛК 2.0)'!$E$26:$O$26,1,MATCH('Основной лист'!MWG$7,'РП (ЛК 2.0)'!$E$17:$O$17,0)),0)</f>
        <v>0</v>
      </c>
      <c r="MWH8" s="878">
        <f>IFERROR(INDEX('РП (ЛК 2.0)'!$E$26:$O$26,1,MATCH('Основной лист'!MWH$7,'РП (ЛК 2.0)'!$E$17:$O$17,0)),0)</f>
        <v>0</v>
      </c>
      <c r="MWI8" s="878">
        <f>IFERROR(INDEX('РП (ЛК 2.0)'!$E$26:$O$26,1,MATCH('Основной лист'!MWI$7,'РП (ЛК 2.0)'!$E$17:$O$17,0)),0)</f>
        <v>0</v>
      </c>
      <c r="MWJ8" s="878">
        <f>IFERROR(INDEX('РП (ЛК 2.0)'!$E$26:$O$26,1,MATCH('Основной лист'!MWJ$7,'РП (ЛК 2.0)'!$E$17:$O$17,0)),0)</f>
        <v>0</v>
      </c>
      <c r="MWK8" s="878">
        <f>IFERROR(INDEX('РП (ЛК 2.0)'!$E$26:$O$26,1,MATCH('Основной лист'!MWK$7,'РП (ЛК 2.0)'!$E$17:$O$17,0)),0)</f>
        <v>0</v>
      </c>
      <c r="MWL8" s="878">
        <f>IFERROR(INDEX('РП (ЛК 2.0)'!$E$26:$O$26,1,MATCH('Основной лист'!MWL$7,'РП (ЛК 2.0)'!$E$17:$O$17,0)),0)</f>
        <v>0</v>
      </c>
      <c r="MWM8" s="878">
        <f>IFERROR(INDEX('РП (ЛК 2.0)'!$E$26:$O$26,1,MATCH('Основной лист'!MWM$7,'РП (ЛК 2.0)'!$E$17:$O$17,0)),0)</f>
        <v>0</v>
      </c>
      <c r="MWN8" s="878">
        <f>IFERROR(INDEX('РП (ЛК 2.0)'!$E$26:$O$26,1,MATCH('Основной лист'!MWN$7,'РП (ЛК 2.0)'!$E$17:$O$17,0)),0)</f>
        <v>0</v>
      </c>
      <c r="MWO8" s="878">
        <f>IFERROR(INDEX('РП (ЛК 2.0)'!$E$26:$O$26,1,MATCH('Основной лист'!MWO$7,'РП (ЛК 2.0)'!$E$17:$O$17,0)),0)</f>
        <v>0</v>
      </c>
      <c r="MWP8" s="878">
        <f>IFERROR(INDEX('РП (ЛК 2.0)'!$E$26:$O$26,1,MATCH('Основной лист'!MWP$7,'РП (ЛК 2.0)'!$E$17:$O$17,0)),0)</f>
        <v>0</v>
      </c>
      <c r="MWQ8" s="878">
        <f>IFERROR(INDEX('РП (ЛК 2.0)'!$E$26:$O$26,1,MATCH('Основной лист'!MWQ$7,'РП (ЛК 2.0)'!$E$17:$O$17,0)),0)</f>
        <v>0</v>
      </c>
      <c r="MWR8" s="878">
        <f>IFERROR(INDEX('РП (ЛК 2.0)'!$E$26:$O$26,1,MATCH('Основной лист'!MWR$7,'РП (ЛК 2.0)'!$E$17:$O$17,0)),0)</f>
        <v>0</v>
      </c>
      <c r="MWS8" s="878">
        <f>IFERROR(INDEX('РП (ЛК 2.0)'!$E$26:$O$26,1,MATCH('Основной лист'!MWS$7,'РП (ЛК 2.0)'!$E$17:$O$17,0)),0)</f>
        <v>0</v>
      </c>
      <c r="MWT8" s="878">
        <f>IFERROR(INDEX('РП (ЛК 2.0)'!$E$26:$O$26,1,MATCH('Основной лист'!MWT$7,'РП (ЛК 2.0)'!$E$17:$O$17,0)),0)</f>
        <v>0</v>
      </c>
      <c r="MWU8" s="878">
        <f>IFERROR(INDEX('РП (ЛК 2.0)'!$E$26:$O$26,1,MATCH('Основной лист'!MWU$7,'РП (ЛК 2.0)'!$E$17:$O$17,0)),0)</f>
        <v>0</v>
      </c>
      <c r="MWV8" s="878">
        <f>IFERROR(INDEX('РП (ЛК 2.0)'!$E$26:$O$26,1,MATCH('Основной лист'!MWV$7,'РП (ЛК 2.0)'!$E$17:$O$17,0)),0)</f>
        <v>0</v>
      </c>
      <c r="MWW8" s="878">
        <f>IFERROR(INDEX('РП (ЛК 2.0)'!$E$26:$O$26,1,MATCH('Основной лист'!MWW$7,'РП (ЛК 2.0)'!$E$17:$O$17,0)),0)</f>
        <v>0</v>
      </c>
      <c r="MWX8" s="878">
        <f>IFERROR(INDEX('РП (ЛК 2.0)'!$E$26:$O$26,1,MATCH('Основной лист'!MWX$7,'РП (ЛК 2.0)'!$E$17:$O$17,0)),0)</f>
        <v>0</v>
      </c>
      <c r="MWY8" s="878">
        <f>IFERROR(INDEX('РП (ЛК 2.0)'!$E$26:$O$26,1,MATCH('Основной лист'!MWY$7,'РП (ЛК 2.0)'!$E$17:$O$17,0)),0)</f>
        <v>0</v>
      </c>
      <c r="MWZ8" s="878">
        <f>IFERROR(INDEX('РП (ЛК 2.0)'!$E$26:$O$26,1,MATCH('Основной лист'!MWZ$7,'РП (ЛК 2.0)'!$E$17:$O$17,0)),0)</f>
        <v>0</v>
      </c>
      <c r="MXA8" s="878">
        <f>IFERROR(INDEX('РП (ЛК 2.0)'!$E$26:$O$26,1,MATCH('Основной лист'!MXA$7,'РП (ЛК 2.0)'!$E$17:$O$17,0)),0)</f>
        <v>0</v>
      </c>
      <c r="MXB8" s="878">
        <f>IFERROR(INDEX('РП (ЛК 2.0)'!$E$26:$O$26,1,MATCH('Основной лист'!MXB$7,'РП (ЛК 2.0)'!$E$17:$O$17,0)),0)</f>
        <v>0</v>
      </c>
      <c r="MXC8" s="878">
        <f>IFERROR(INDEX('РП (ЛК 2.0)'!$E$26:$O$26,1,MATCH('Основной лист'!MXC$7,'РП (ЛК 2.0)'!$E$17:$O$17,0)),0)</f>
        <v>0</v>
      </c>
      <c r="MXD8" s="878">
        <f>IFERROR(INDEX('РП (ЛК 2.0)'!$E$26:$O$26,1,MATCH('Основной лист'!MXD$7,'РП (ЛК 2.0)'!$E$17:$O$17,0)),0)</f>
        <v>0</v>
      </c>
      <c r="MXE8" s="878">
        <f>IFERROR(INDEX('РП (ЛК 2.0)'!$E$26:$O$26,1,MATCH('Основной лист'!MXE$7,'РП (ЛК 2.0)'!$E$17:$O$17,0)),0)</f>
        <v>0</v>
      </c>
      <c r="MXF8" s="878">
        <f>IFERROR(INDEX('РП (ЛК 2.0)'!$E$26:$O$26,1,MATCH('Основной лист'!MXF$7,'РП (ЛК 2.0)'!$E$17:$O$17,0)),0)</f>
        <v>0</v>
      </c>
      <c r="MXG8" s="878">
        <f>IFERROR(INDEX('РП (ЛК 2.0)'!$E$26:$O$26,1,MATCH('Основной лист'!MXG$7,'РП (ЛК 2.0)'!$E$17:$O$17,0)),0)</f>
        <v>0</v>
      </c>
      <c r="MXH8" s="878">
        <f>IFERROR(INDEX('РП (ЛК 2.0)'!$E$26:$O$26,1,MATCH('Основной лист'!MXH$7,'РП (ЛК 2.0)'!$E$17:$O$17,0)),0)</f>
        <v>0</v>
      </c>
      <c r="MXI8" s="878">
        <f>IFERROR(INDEX('РП (ЛК 2.0)'!$E$26:$O$26,1,MATCH('Основной лист'!MXI$7,'РП (ЛК 2.0)'!$E$17:$O$17,0)),0)</f>
        <v>0</v>
      </c>
      <c r="MXJ8" s="878">
        <f>IFERROR(INDEX('РП (ЛК 2.0)'!$E$26:$O$26,1,MATCH('Основной лист'!MXJ$7,'РП (ЛК 2.0)'!$E$17:$O$17,0)),0)</f>
        <v>0</v>
      </c>
      <c r="MXK8" s="878">
        <f>IFERROR(INDEX('РП (ЛК 2.0)'!$E$26:$O$26,1,MATCH('Основной лист'!MXK$7,'РП (ЛК 2.0)'!$E$17:$O$17,0)),0)</f>
        <v>0</v>
      </c>
      <c r="MXL8" s="878">
        <f>IFERROR(INDEX('РП (ЛК 2.0)'!$E$26:$O$26,1,MATCH('Основной лист'!MXL$7,'РП (ЛК 2.0)'!$E$17:$O$17,0)),0)</f>
        <v>0</v>
      </c>
      <c r="MXM8" s="878">
        <f>IFERROR(INDEX('РП (ЛК 2.0)'!$E$26:$O$26,1,MATCH('Основной лист'!MXM$7,'РП (ЛК 2.0)'!$E$17:$O$17,0)),0)</f>
        <v>0</v>
      </c>
      <c r="MXN8" s="878">
        <f>IFERROR(INDEX('РП (ЛК 2.0)'!$E$26:$O$26,1,MATCH('Основной лист'!MXN$7,'РП (ЛК 2.0)'!$E$17:$O$17,0)),0)</f>
        <v>0</v>
      </c>
      <c r="MXO8" s="878">
        <f>IFERROR(INDEX('РП (ЛК 2.0)'!$E$26:$O$26,1,MATCH('Основной лист'!MXO$7,'РП (ЛК 2.0)'!$E$17:$O$17,0)),0)</f>
        <v>0</v>
      </c>
      <c r="MXP8" s="878">
        <f>IFERROR(INDEX('РП (ЛК 2.0)'!$E$26:$O$26,1,MATCH('Основной лист'!MXP$7,'РП (ЛК 2.0)'!$E$17:$O$17,0)),0)</f>
        <v>0</v>
      </c>
      <c r="MXQ8" s="878">
        <f>IFERROR(INDEX('РП (ЛК 2.0)'!$E$26:$O$26,1,MATCH('Основной лист'!MXQ$7,'РП (ЛК 2.0)'!$E$17:$O$17,0)),0)</f>
        <v>0</v>
      </c>
      <c r="MXR8" s="878">
        <f>IFERROR(INDEX('РП (ЛК 2.0)'!$E$26:$O$26,1,MATCH('Основной лист'!MXR$7,'РП (ЛК 2.0)'!$E$17:$O$17,0)),0)</f>
        <v>0</v>
      </c>
      <c r="MXS8" s="878">
        <f>IFERROR(INDEX('РП (ЛК 2.0)'!$E$26:$O$26,1,MATCH('Основной лист'!MXS$7,'РП (ЛК 2.0)'!$E$17:$O$17,0)),0)</f>
        <v>0</v>
      </c>
      <c r="MXT8" s="878">
        <f>IFERROR(INDEX('РП (ЛК 2.0)'!$E$26:$O$26,1,MATCH('Основной лист'!MXT$7,'РП (ЛК 2.0)'!$E$17:$O$17,0)),0)</f>
        <v>0</v>
      </c>
      <c r="MXU8" s="878">
        <f>IFERROR(INDEX('РП (ЛК 2.0)'!$E$26:$O$26,1,MATCH('Основной лист'!MXU$7,'РП (ЛК 2.0)'!$E$17:$O$17,0)),0)</f>
        <v>0</v>
      </c>
      <c r="MXV8" s="878">
        <f>IFERROR(INDEX('РП (ЛК 2.0)'!$E$26:$O$26,1,MATCH('Основной лист'!MXV$7,'РП (ЛК 2.0)'!$E$17:$O$17,0)),0)</f>
        <v>0</v>
      </c>
      <c r="MXW8" s="878">
        <f>IFERROR(INDEX('РП (ЛК 2.0)'!$E$26:$O$26,1,MATCH('Основной лист'!MXW$7,'РП (ЛК 2.0)'!$E$17:$O$17,0)),0)</f>
        <v>0</v>
      </c>
      <c r="MXX8" s="878">
        <f>IFERROR(INDEX('РП (ЛК 2.0)'!$E$26:$O$26,1,MATCH('Основной лист'!MXX$7,'РП (ЛК 2.0)'!$E$17:$O$17,0)),0)</f>
        <v>0</v>
      </c>
      <c r="MXY8" s="878">
        <f>IFERROR(INDEX('РП (ЛК 2.0)'!$E$26:$O$26,1,MATCH('Основной лист'!MXY$7,'РП (ЛК 2.0)'!$E$17:$O$17,0)),0)</f>
        <v>0</v>
      </c>
      <c r="MXZ8" s="878">
        <f>IFERROR(INDEX('РП (ЛК 2.0)'!$E$26:$O$26,1,MATCH('Основной лист'!MXZ$7,'РП (ЛК 2.0)'!$E$17:$O$17,0)),0)</f>
        <v>0</v>
      </c>
      <c r="MYA8" s="878">
        <f>IFERROR(INDEX('РП (ЛК 2.0)'!$E$26:$O$26,1,MATCH('Основной лист'!MYA$7,'РП (ЛК 2.0)'!$E$17:$O$17,0)),0)</f>
        <v>0</v>
      </c>
      <c r="MYB8" s="878">
        <f>IFERROR(INDEX('РП (ЛК 2.0)'!$E$26:$O$26,1,MATCH('Основной лист'!MYB$7,'РП (ЛК 2.0)'!$E$17:$O$17,0)),0)</f>
        <v>0</v>
      </c>
      <c r="MYC8" s="878">
        <f>IFERROR(INDEX('РП (ЛК 2.0)'!$E$26:$O$26,1,MATCH('Основной лист'!MYC$7,'РП (ЛК 2.0)'!$E$17:$O$17,0)),0)</f>
        <v>0</v>
      </c>
      <c r="MYD8" s="878">
        <f>IFERROR(INDEX('РП (ЛК 2.0)'!$E$26:$O$26,1,MATCH('Основной лист'!MYD$7,'РП (ЛК 2.0)'!$E$17:$O$17,0)),0)</f>
        <v>0</v>
      </c>
      <c r="MYE8" s="878">
        <f>IFERROR(INDEX('РП (ЛК 2.0)'!$E$26:$O$26,1,MATCH('Основной лист'!MYE$7,'РП (ЛК 2.0)'!$E$17:$O$17,0)),0)</f>
        <v>0</v>
      </c>
      <c r="MYF8" s="878">
        <f>IFERROR(INDEX('РП (ЛК 2.0)'!$E$26:$O$26,1,MATCH('Основной лист'!MYF$7,'РП (ЛК 2.0)'!$E$17:$O$17,0)),0)</f>
        <v>0</v>
      </c>
      <c r="MYG8" s="878">
        <f>IFERROR(INDEX('РП (ЛК 2.0)'!$E$26:$O$26,1,MATCH('Основной лист'!MYG$7,'РП (ЛК 2.0)'!$E$17:$O$17,0)),0)</f>
        <v>0</v>
      </c>
      <c r="MYH8" s="878">
        <f>IFERROR(INDEX('РП (ЛК 2.0)'!$E$26:$O$26,1,MATCH('Основной лист'!MYH$7,'РП (ЛК 2.0)'!$E$17:$O$17,0)),0)</f>
        <v>0</v>
      </c>
      <c r="MYI8" s="878">
        <f>IFERROR(INDEX('РП (ЛК 2.0)'!$E$26:$O$26,1,MATCH('Основной лист'!MYI$7,'РП (ЛК 2.0)'!$E$17:$O$17,0)),0)</f>
        <v>0</v>
      </c>
      <c r="MYJ8" s="878">
        <f>IFERROR(INDEX('РП (ЛК 2.0)'!$E$26:$O$26,1,MATCH('Основной лист'!MYJ$7,'РП (ЛК 2.0)'!$E$17:$O$17,0)),0)</f>
        <v>0</v>
      </c>
      <c r="MYK8" s="878">
        <f>IFERROR(INDEX('РП (ЛК 2.0)'!$E$26:$O$26,1,MATCH('Основной лист'!MYK$7,'РП (ЛК 2.0)'!$E$17:$O$17,0)),0)</f>
        <v>0</v>
      </c>
      <c r="MYL8" s="878">
        <f>IFERROR(INDEX('РП (ЛК 2.0)'!$E$26:$O$26,1,MATCH('Основной лист'!MYL$7,'РП (ЛК 2.0)'!$E$17:$O$17,0)),0)</f>
        <v>0</v>
      </c>
      <c r="MYM8" s="878">
        <f>IFERROR(INDEX('РП (ЛК 2.0)'!$E$26:$O$26,1,MATCH('Основной лист'!MYM$7,'РП (ЛК 2.0)'!$E$17:$O$17,0)),0)</f>
        <v>0</v>
      </c>
      <c r="MYN8" s="878">
        <f>IFERROR(INDEX('РП (ЛК 2.0)'!$E$26:$O$26,1,MATCH('Основной лист'!MYN$7,'РП (ЛК 2.0)'!$E$17:$O$17,0)),0)</f>
        <v>0</v>
      </c>
      <c r="MYO8" s="878">
        <f>IFERROR(INDEX('РП (ЛК 2.0)'!$E$26:$O$26,1,MATCH('Основной лист'!MYO$7,'РП (ЛК 2.0)'!$E$17:$O$17,0)),0)</f>
        <v>0</v>
      </c>
      <c r="MYP8" s="878">
        <f>IFERROR(INDEX('РП (ЛК 2.0)'!$E$26:$O$26,1,MATCH('Основной лист'!MYP$7,'РП (ЛК 2.0)'!$E$17:$O$17,0)),0)</f>
        <v>0</v>
      </c>
      <c r="MYQ8" s="878">
        <f>IFERROR(INDEX('РП (ЛК 2.0)'!$E$26:$O$26,1,MATCH('Основной лист'!MYQ$7,'РП (ЛК 2.0)'!$E$17:$O$17,0)),0)</f>
        <v>0</v>
      </c>
      <c r="MYR8" s="878">
        <f>IFERROR(INDEX('РП (ЛК 2.0)'!$E$26:$O$26,1,MATCH('Основной лист'!MYR$7,'РП (ЛК 2.0)'!$E$17:$O$17,0)),0)</f>
        <v>0</v>
      </c>
      <c r="MYS8" s="878">
        <f>IFERROR(INDEX('РП (ЛК 2.0)'!$E$26:$O$26,1,MATCH('Основной лист'!MYS$7,'РП (ЛК 2.0)'!$E$17:$O$17,0)),0)</f>
        <v>0</v>
      </c>
      <c r="MYT8" s="878">
        <f>IFERROR(INDEX('РП (ЛК 2.0)'!$E$26:$O$26,1,MATCH('Основной лист'!MYT$7,'РП (ЛК 2.0)'!$E$17:$O$17,0)),0)</f>
        <v>0</v>
      </c>
      <c r="MYU8" s="878">
        <f>IFERROR(INDEX('РП (ЛК 2.0)'!$E$26:$O$26,1,MATCH('Основной лист'!MYU$7,'РП (ЛК 2.0)'!$E$17:$O$17,0)),0)</f>
        <v>0</v>
      </c>
      <c r="MYV8" s="878">
        <f>IFERROR(INDEX('РП (ЛК 2.0)'!$E$26:$O$26,1,MATCH('Основной лист'!MYV$7,'РП (ЛК 2.0)'!$E$17:$O$17,0)),0)</f>
        <v>0</v>
      </c>
      <c r="MYW8" s="878">
        <f>IFERROR(INDEX('РП (ЛК 2.0)'!$E$26:$O$26,1,MATCH('Основной лист'!MYW$7,'РП (ЛК 2.0)'!$E$17:$O$17,0)),0)</f>
        <v>0</v>
      </c>
      <c r="MYX8" s="878">
        <f>IFERROR(INDEX('РП (ЛК 2.0)'!$E$26:$O$26,1,MATCH('Основной лист'!MYX$7,'РП (ЛК 2.0)'!$E$17:$O$17,0)),0)</f>
        <v>0</v>
      </c>
      <c r="MYY8" s="878">
        <f>IFERROR(INDEX('РП (ЛК 2.0)'!$E$26:$O$26,1,MATCH('Основной лист'!MYY$7,'РП (ЛК 2.0)'!$E$17:$O$17,0)),0)</f>
        <v>0</v>
      </c>
      <c r="MYZ8" s="878">
        <f>IFERROR(INDEX('РП (ЛК 2.0)'!$E$26:$O$26,1,MATCH('Основной лист'!MYZ$7,'РП (ЛК 2.0)'!$E$17:$O$17,0)),0)</f>
        <v>0</v>
      </c>
      <c r="MZA8" s="878">
        <f>IFERROR(INDEX('РП (ЛК 2.0)'!$E$26:$O$26,1,MATCH('Основной лист'!MZA$7,'РП (ЛК 2.0)'!$E$17:$O$17,0)),0)</f>
        <v>0</v>
      </c>
      <c r="MZB8" s="878">
        <f>IFERROR(INDEX('РП (ЛК 2.0)'!$E$26:$O$26,1,MATCH('Основной лист'!MZB$7,'РП (ЛК 2.0)'!$E$17:$O$17,0)),0)</f>
        <v>0</v>
      </c>
      <c r="MZC8" s="878">
        <f>IFERROR(INDEX('РП (ЛК 2.0)'!$E$26:$O$26,1,MATCH('Основной лист'!MZC$7,'РП (ЛК 2.0)'!$E$17:$O$17,0)),0)</f>
        <v>0</v>
      </c>
      <c r="MZD8" s="878">
        <f>IFERROR(INDEX('РП (ЛК 2.0)'!$E$26:$O$26,1,MATCH('Основной лист'!MZD$7,'РП (ЛК 2.0)'!$E$17:$O$17,0)),0)</f>
        <v>0</v>
      </c>
      <c r="MZE8" s="878">
        <f>IFERROR(INDEX('РП (ЛК 2.0)'!$E$26:$O$26,1,MATCH('Основной лист'!MZE$7,'РП (ЛК 2.0)'!$E$17:$O$17,0)),0)</f>
        <v>0</v>
      </c>
      <c r="MZF8" s="878">
        <f>IFERROR(INDEX('РП (ЛК 2.0)'!$E$26:$O$26,1,MATCH('Основной лист'!MZF$7,'РП (ЛК 2.0)'!$E$17:$O$17,0)),0)</f>
        <v>0</v>
      </c>
      <c r="MZG8" s="878">
        <f>IFERROR(INDEX('РП (ЛК 2.0)'!$E$26:$O$26,1,MATCH('Основной лист'!MZG$7,'РП (ЛК 2.0)'!$E$17:$O$17,0)),0)</f>
        <v>0</v>
      </c>
      <c r="MZH8" s="878">
        <f>IFERROR(INDEX('РП (ЛК 2.0)'!$E$26:$O$26,1,MATCH('Основной лист'!MZH$7,'РП (ЛК 2.0)'!$E$17:$O$17,0)),0)</f>
        <v>0</v>
      </c>
      <c r="MZI8" s="878">
        <f>IFERROR(INDEX('РП (ЛК 2.0)'!$E$26:$O$26,1,MATCH('Основной лист'!MZI$7,'РП (ЛК 2.0)'!$E$17:$O$17,0)),0)</f>
        <v>0</v>
      </c>
      <c r="MZJ8" s="878">
        <f>IFERROR(INDEX('РП (ЛК 2.0)'!$E$26:$O$26,1,MATCH('Основной лист'!MZJ$7,'РП (ЛК 2.0)'!$E$17:$O$17,0)),0)</f>
        <v>0</v>
      </c>
      <c r="MZK8" s="878">
        <f>IFERROR(INDEX('РП (ЛК 2.0)'!$E$26:$O$26,1,MATCH('Основной лист'!MZK$7,'РП (ЛК 2.0)'!$E$17:$O$17,0)),0)</f>
        <v>0</v>
      </c>
      <c r="MZL8" s="878">
        <f>IFERROR(INDEX('РП (ЛК 2.0)'!$E$26:$O$26,1,MATCH('Основной лист'!MZL$7,'РП (ЛК 2.0)'!$E$17:$O$17,0)),0)</f>
        <v>0</v>
      </c>
      <c r="MZM8" s="878">
        <f>IFERROR(INDEX('РП (ЛК 2.0)'!$E$26:$O$26,1,MATCH('Основной лист'!MZM$7,'РП (ЛК 2.0)'!$E$17:$O$17,0)),0)</f>
        <v>0</v>
      </c>
      <c r="MZN8" s="878">
        <f>IFERROR(INDEX('РП (ЛК 2.0)'!$E$26:$O$26,1,MATCH('Основной лист'!MZN$7,'РП (ЛК 2.0)'!$E$17:$O$17,0)),0)</f>
        <v>0</v>
      </c>
      <c r="MZO8" s="878">
        <f>IFERROR(INDEX('РП (ЛК 2.0)'!$E$26:$O$26,1,MATCH('Основной лист'!MZO$7,'РП (ЛК 2.0)'!$E$17:$O$17,0)),0)</f>
        <v>0</v>
      </c>
      <c r="MZP8" s="878">
        <f>IFERROR(INDEX('РП (ЛК 2.0)'!$E$26:$O$26,1,MATCH('Основной лист'!MZP$7,'РП (ЛК 2.0)'!$E$17:$O$17,0)),0)</f>
        <v>0</v>
      </c>
      <c r="MZQ8" s="878">
        <f>IFERROR(INDEX('РП (ЛК 2.0)'!$E$26:$O$26,1,MATCH('Основной лист'!MZQ$7,'РП (ЛК 2.0)'!$E$17:$O$17,0)),0)</f>
        <v>0</v>
      </c>
      <c r="MZR8" s="878">
        <f>IFERROR(INDEX('РП (ЛК 2.0)'!$E$26:$O$26,1,MATCH('Основной лист'!MZR$7,'РП (ЛК 2.0)'!$E$17:$O$17,0)),0)</f>
        <v>0</v>
      </c>
      <c r="MZS8" s="878">
        <f>IFERROR(INDEX('РП (ЛК 2.0)'!$E$26:$O$26,1,MATCH('Основной лист'!MZS$7,'РП (ЛК 2.0)'!$E$17:$O$17,0)),0)</f>
        <v>0</v>
      </c>
      <c r="MZT8" s="878">
        <f>IFERROR(INDEX('РП (ЛК 2.0)'!$E$26:$O$26,1,MATCH('Основной лист'!MZT$7,'РП (ЛК 2.0)'!$E$17:$O$17,0)),0)</f>
        <v>0</v>
      </c>
      <c r="MZU8" s="878">
        <f>IFERROR(INDEX('РП (ЛК 2.0)'!$E$26:$O$26,1,MATCH('Основной лист'!MZU$7,'РП (ЛК 2.0)'!$E$17:$O$17,0)),0)</f>
        <v>0</v>
      </c>
      <c r="MZV8" s="878">
        <f>IFERROR(INDEX('РП (ЛК 2.0)'!$E$26:$O$26,1,MATCH('Основной лист'!MZV$7,'РП (ЛК 2.0)'!$E$17:$O$17,0)),0)</f>
        <v>0</v>
      </c>
      <c r="MZW8" s="878">
        <f>IFERROR(INDEX('РП (ЛК 2.0)'!$E$26:$O$26,1,MATCH('Основной лист'!MZW$7,'РП (ЛК 2.0)'!$E$17:$O$17,0)),0)</f>
        <v>0</v>
      </c>
      <c r="MZX8" s="878">
        <f>IFERROR(INDEX('РП (ЛК 2.0)'!$E$26:$O$26,1,MATCH('Основной лист'!MZX$7,'РП (ЛК 2.0)'!$E$17:$O$17,0)),0)</f>
        <v>0</v>
      </c>
      <c r="MZY8" s="878">
        <f>IFERROR(INDEX('РП (ЛК 2.0)'!$E$26:$O$26,1,MATCH('Основной лист'!MZY$7,'РП (ЛК 2.0)'!$E$17:$O$17,0)),0)</f>
        <v>0</v>
      </c>
      <c r="MZZ8" s="878">
        <f>IFERROR(INDEX('РП (ЛК 2.0)'!$E$26:$O$26,1,MATCH('Основной лист'!MZZ$7,'РП (ЛК 2.0)'!$E$17:$O$17,0)),0)</f>
        <v>0</v>
      </c>
      <c r="NAA8" s="878">
        <f>IFERROR(INDEX('РП (ЛК 2.0)'!$E$26:$O$26,1,MATCH('Основной лист'!NAA$7,'РП (ЛК 2.0)'!$E$17:$O$17,0)),0)</f>
        <v>0</v>
      </c>
      <c r="NAB8" s="878">
        <f>IFERROR(INDEX('РП (ЛК 2.0)'!$E$26:$O$26,1,MATCH('Основной лист'!NAB$7,'РП (ЛК 2.0)'!$E$17:$O$17,0)),0)</f>
        <v>0</v>
      </c>
      <c r="NAC8" s="878">
        <f>IFERROR(INDEX('РП (ЛК 2.0)'!$E$26:$O$26,1,MATCH('Основной лист'!NAC$7,'РП (ЛК 2.0)'!$E$17:$O$17,0)),0)</f>
        <v>0</v>
      </c>
      <c r="NAD8" s="878">
        <f>IFERROR(INDEX('РП (ЛК 2.0)'!$E$26:$O$26,1,MATCH('Основной лист'!NAD$7,'РП (ЛК 2.0)'!$E$17:$O$17,0)),0)</f>
        <v>0</v>
      </c>
      <c r="NAE8" s="878">
        <f>IFERROR(INDEX('РП (ЛК 2.0)'!$E$26:$O$26,1,MATCH('Основной лист'!NAE$7,'РП (ЛК 2.0)'!$E$17:$O$17,0)),0)</f>
        <v>0</v>
      </c>
      <c r="NAF8" s="878">
        <f>IFERROR(INDEX('РП (ЛК 2.0)'!$E$26:$O$26,1,MATCH('Основной лист'!NAF$7,'РП (ЛК 2.0)'!$E$17:$O$17,0)),0)</f>
        <v>0</v>
      </c>
      <c r="NAG8" s="878">
        <f>IFERROR(INDEX('РП (ЛК 2.0)'!$E$26:$O$26,1,MATCH('Основной лист'!NAG$7,'РП (ЛК 2.0)'!$E$17:$O$17,0)),0)</f>
        <v>0</v>
      </c>
      <c r="NAH8" s="878">
        <f>IFERROR(INDEX('РП (ЛК 2.0)'!$E$26:$O$26,1,MATCH('Основной лист'!NAH$7,'РП (ЛК 2.0)'!$E$17:$O$17,0)),0)</f>
        <v>0</v>
      </c>
      <c r="NAI8" s="878">
        <f>IFERROR(INDEX('РП (ЛК 2.0)'!$E$26:$O$26,1,MATCH('Основной лист'!NAI$7,'РП (ЛК 2.0)'!$E$17:$O$17,0)),0)</f>
        <v>0</v>
      </c>
      <c r="NAJ8" s="878">
        <f>IFERROR(INDEX('РП (ЛК 2.0)'!$E$26:$O$26,1,MATCH('Основной лист'!NAJ$7,'РП (ЛК 2.0)'!$E$17:$O$17,0)),0)</f>
        <v>0</v>
      </c>
      <c r="NAK8" s="878">
        <f>IFERROR(INDEX('РП (ЛК 2.0)'!$E$26:$O$26,1,MATCH('Основной лист'!NAK$7,'РП (ЛК 2.0)'!$E$17:$O$17,0)),0)</f>
        <v>0</v>
      </c>
      <c r="NAL8" s="878">
        <f>IFERROR(INDEX('РП (ЛК 2.0)'!$E$26:$O$26,1,MATCH('Основной лист'!NAL$7,'РП (ЛК 2.0)'!$E$17:$O$17,0)),0)</f>
        <v>0</v>
      </c>
      <c r="NAM8" s="878">
        <f>IFERROR(INDEX('РП (ЛК 2.0)'!$E$26:$O$26,1,MATCH('Основной лист'!NAM$7,'РП (ЛК 2.0)'!$E$17:$O$17,0)),0)</f>
        <v>0</v>
      </c>
      <c r="NAN8" s="878">
        <f>IFERROR(INDEX('РП (ЛК 2.0)'!$E$26:$O$26,1,MATCH('Основной лист'!NAN$7,'РП (ЛК 2.0)'!$E$17:$O$17,0)),0)</f>
        <v>0</v>
      </c>
      <c r="NAO8" s="878">
        <f>IFERROR(INDEX('РП (ЛК 2.0)'!$E$26:$O$26,1,MATCH('Основной лист'!NAO$7,'РП (ЛК 2.0)'!$E$17:$O$17,0)),0)</f>
        <v>0</v>
      </c>
      <c r="NAP8" s="878">
        <f>IFERROR(INDEX('РП (ЛК 2.0)'!$E$26:$O$26,1,MATCH('Основной лист'!NAP$7,'РП (ЛК 2.0)'!$E$17:$O$17,0)),0)</f>
        <v>0</v>
      </c>
      <c r="NAQ8" s="878">
        <f>IFERROR(INDEX('РП (ЛК 2.0)'!$E$26:$O$26,1,MATCH('Основной лист'!NAQ$7,'РП (ЛК 2.0)'!$E$17:$O$17,0)),0)</f>
        <v>0</v>
      </c>
      <c r="NAR8" s="878">
        <f>IFERROR(INDEX('РП (ЛК 2.0)'!$E$26:$O$26,1,MATCH('Основной лист'!NAR$7,'РП (ЛК 2.0)'!$E$17:$O$17,0)),0)</f>
        <v>0</v>
      </c>
      <c r="NAS8" s="878">
        <f>IFERROR(INDEX('РП (ЛК 2.0)'!$E$26:$O$26,1,MATCH('Основной лист'!NAS$7,'РП (ЛК 2.0)'!$E$17:$O$17,0)),0)</f>
        <v>0</v>
      </c>
      <c r="NAT8" s="878">
        <f>IFERROR(INDEX('РП (ЛК 2.0)'!$E$26:$O$26,1,MATCH('Основной лист'!NAT$7,'РП (ЛК 2.0)'!$E$17:$O$17,0)),0)</f>
        <v>0</v>
      </c>
      <c r="NAU8" s="878">
        <f>IFERROR(INDEX('РП (ЛК 2.0)'!$E$26:$O$26,1,MATCH('Основной лист'!NAU$7,'РП (ЛК 2.0)'!$E$17:$O$17,0)),0)</f>
        <v>0</v>
      </c>
      <c r="NAV8" s="878">
        <f>IFERROR(INDEX('РП (ЛК 2.0)'!$E$26:$O$26,1,MATCH('Основной лист'!NAV$7,'РП (ЛК 2.0)'!$E$17:$O$17,0)),0)</f>
        <v>0</v>
      </c>
      <c r="NAW8" s="878">
        <f>IFERROR(INDEX('РП (ЛК 2.0)'!$E$26:$O$26,1,MATCH('Основной лист'!NAW$7,'РП (ЛК 2.0)'!$E$17:$O$17,0)),0)</f>
        <v>0</v>
      </c>
      <c r="NAX8" s="878">
        <f>IFERROR(INDEX('РП (ЛК 2.0)'!$E$26:$O$26,1,MATCH('Основной лист'!NAX$7,'РП (ЛК 2.0)'!$E$17:$O$17,0)),0)</f>
        <v>0</v>
      </c>
      <c r="NAY8" s="878">
        <f>IFERROR(INDEX('РП (ЛК 2.0)'!$E$26:$O$26,1,MATCH('Основной лист'!NAY$7,'РП (ЛК 2.0)'!$E$17:$O$17,0)),0)</f>
        <v>0</v>
      </c>
      <c r="NAZ8" s="878">
        <f>IFERROR(INDEX('РП (ЛК 2.0)'!$E$26:$O$26,1,MATCH('Основной лист'!NAZ$7,'РП (ЛК 2.0)'!$E$17:$O$17,0)),0)</f>
        <v>0</v>
      </c>
      <c r="NBA8" s="878">
        <f>IFERROR(INDEX('РП (ЛК 2.0)'!$E$26:$O$26,1,MATCH('Основной лист'!NBA$7,'РП (ЛК 2.0)'!$E$17:$O$17,0)),0)</f>
        <v>0</v>
      </c>
      <c r="NBB8" s="878">
        <f>IFERROR(INDEX('РП (ЛК 2.0)'!$E$26:$O$26,1,MATCH('Основной лист'!NBB$7,'РП (ЛК 2.0)'!$E$17:$O$17,0)),0)</f>
        <v>0</v>
      </c>
      <c r="NBC8" s="878">
        <f>IFERROR(INDEX('РП (ЛК 2.0)'!$E$26:$O$26,1,MATCH('Основной лист'!NBC$7,'РП (ЛК 2.0)'!$E$17:$O$17,0)),0)</f>
        <v>0</v>
      </c>
      <c r="NBD8" s="878">
        <f>IFERROR(INDEX('РП (ЛК 2.0)'!$E$26:$O$26,1,MATCH('Основной лист'!NBD$7,'РП (ЛК 2.0)'!$E$17:$O$17,0)),0)</f>
        <v>0</v>
      </c>
      <c r="NBE8" s="878">
        <f>IFERROR(INDEX('РП (ЛК 2.0)'!$E$26:$O$26,1,MATCH('Основной лист'!NBE$7,'РП (ЛК 2.0)'!$E$17:$O$17,0)),0)</f>
        <v>0</v>
      </c>
      <c r="NBF8" s="878">
        <f>IFERROR(INDEX('РП (ЛК 2.0)'!$E$26:$O$26,1,MATCH('Основной лист'!NBF$7,'РП (ЛК 2.0)'!$E$17:$O$17,0)),0)</f>
        <v>0</v>
      </c>
      <c r="NBG8" s="878">
        <f>IFERROR(INDEX('РП (ЛК 2.0)'!$E$26:$O$26,1,MATCH('Основной лист'!NBG$7,'РП (ЛК 2.0)'!$E$17:$O$17,0)),0)</f>
        <v>0</v>
      </c>
      <c r="NBH8" s="878">
        <f>IFERROR(INDEX('РП (ЛК 2.0)'!$E$26:$O$26,1,MATCH('Основной лист'!NBH$7,'РП (ЛК 2.0)'!$E$17:$O$17,0)),0)</f>
        <v>0</v>
      </c>
      <c r="NBI8" s="878">
        <f>IFERROR(INDEX('РП (ЛК 2.0)'!$E$26:$O$26,1,MATCH('Основной лист'!NBI$7,'РП (ЛК 2.0)'!$E$17:$O$17,0)),0)</f>
        <v>0</v>
      </c>
      <c r="NBJ8" s="878">
        <f>IFERROR(INDEX('РП (ЛК 2.0)'!$E$26:$O$26,1,MATCH('Основной лист'!NBJ$7,'РП (ЛК 2.0)'!$E$17:$O$17,0)),0)</f>
        <v>0</v>
      </c>
      <c r="NBK8" s="878">
        <f>IFERROR(INDEX('РП (ЛК 2.0)'!$E$26:$O$26,1,MATCH('Основной лист'!NBK$7,'РП (ЛК 2.0)'!$E$17:$O$17,0)),0)</f>
        <v>0</v>
      </c>
      <c r="NBL8" s="878">
        <f>IFERROR(INDEX('РП (ЛК 2.0)'!$E$26:$O$26,1,MATCH('Основной лист'!NBL$7,'РП (ЛК 2.0)'!$E$17:$O$17,0)),0)</f>
        <v>0</v>
      </c>
      <c r="NBM8" s="878">
        <f>IFERROR(INDEX('РП (ЛК 2.0)'!$E$26:$O$26,1,MATCH('Основной лист'!NBM$7,'РП (ЛК 2.0)'!$E$17:$O$17,0)),0)</f>
        <v>0</v>
      </c>
      <c r="NBN8" s="878">
        <f>IFERROR(INDEX('РП (ЛК 2.0)'!$E$26:$O$26,1,MATCH('Основной лист'!NBN$7,'РП (ЛК 2.0)'!$E$17:$O$17,0)),0)</f>
        <v>0</v>
      </c>
      <c r="NBO8" s="878">
        <f>IFERROR(INDEX('РП (ЛК 2.0)'!$E$26:$O$26,1,MATCH('Основной лист'!NBO$7,'РП (ЛК 2.0)'!$E$17:$O$17,0)),0)</f>
        <v>0</v>
      </c>
      <c r="NBP8" s="878">
        <f>IFERROR(INDEX('РП (ЛК 2.0)'!$E$26:$O$26,1,MATCH('Основной лист'!NBP$7,'РП (ЛК 2.0)'!$E$17:$O$17,0)),0)</f>
        <v>0</v>
      </c>
      <c r="NBQ8" s="878">
        <f>IFERROR(INDEX('РП (ЛК 2.0)'!$E$26:$O$26,1,MATCH('Основной лист'!NBQ$7,'РП (ЛК 2.0)'!$E$17:$O$17,0)),0)</f>
        <v>0</v>
      </c>
      <c r="NBR8" s="878">
        <f>IFERROR(INDEX('РП (ЛК 2.0)'!$E$26:$O$26,1,MATCH('Основной лист'!NBR$7,'РП (ЛК 2.0)'!$E$17:$O$17,0)),0)</f>
        <v>0</v>
      </c>
      <c r="NBS8" s="878">
        <f>IFERROR(INDEX('РП (ЛК 2.0)'!$E$26:$O$26,1,MATCH('Основной лист'!NBS$7,'РП (ЛК 2.0)'!$E$17:$O$17,0)),0)</f>
        <v>0</v>
      </c>
      <c r="NBT8" s="878">
        <f>IFERROR(INDEX('РП (ЛК 2.0)'!$E$26:$O$26,1,MATCH('Основной лист'!NBT$7,'РП (ЛК 2.0)'!$E$17:$O$17,0)),0)</f>
        <v>0</v>
      </c>
      <c r="NBU8" s="878">
        <f>IFERROR(INDEX('РП (ЛК 2.0)'!$E$26:$O$26,1,MATCH('Основной лист'!NBU$7,'РП (ЛК 2.0)'!$E$17:$O$17,0)),0)</f>
        <v>0</v>
      </c>
      <c r="NBV8" s="878">
        <f>IFERROR(INDEX('РП (ЛК 2.0)'!$E$26:$O$26,1,MATCH('Основной лист'!NBV$7,'РП (ЛК 2.0)'!$E$17:$O$17,0)),0)</f>
        <v>0</v>
      </c>
      <c r="NBW8" s="878">
        <f>IFERROR(INDEX('РП (ЛК 2.0)'!$E$26:$O$26,1,MATCH('Основной лист'!NBW$7,'РП (ЛК 2.0)'!$E$17:$O$17,0)),0)</f>
        <v>0</v>
      </c>
      <c r="NBX8" s="878">
        <f>IFERROR(INDEX('РП (ЛК 2.0)'!$E$26:$O$26,1,MATCH('Основной лист'!NBX$7,'РП (ЛК 2.0)'!$E$17:$O$17,0)),0)</f>
        <v>0</v>
      </c>
      <c r="NBY8" s="878">
        <f>IFERROR(INDEX('РП (ЛК 2.0)'!$E$26:$O$26,1,MATCH('Основной лист'!NBY$7,'РП (ЛК 2.0)'!$E$17:$O$17,0)),0)</f>
        <v>0</v>
      </c>
      <c r="NBZ8" s="878">
        <f>IFERROR(INDEX('РП (ЛК 2.0)'!$E$26:$O$26,1,MATCH('Основной лист'!NBZ$7,'РП (ЛК 2.0)'!$E$17:$O$17,0)),0)</f>
        <v>0</v>
      </c>
      <c r="NCA8" s="878">
        <f>IFERROR(INDEX('РП (ЛК 2.0)'!$E$26:$O$26,1,MATCH('Основной лист'!NCA$7,'РП (ЛК 2.0)'!$E$17:$O$17,0)),0)</f>
        <v>0</v>
      </c>
      <c r="NCB8" s="878">
        <f>IFERROR(INDEX('РП (ЛК 2.0)'!$E$26:$O$26,1,MATCH('Основной лист'!NCB$7,'РП (ЛК 2.0)'!$E$17:$O$17,0)),0)</f>
        <v>0</v>
      </c>
      <c r="NCC8" s="878">
        <f>IFERROR(INDEX('РП (ЛК 2.0)'!$E$26:$O$26,1,MATCH('Основной лист'!NCC$7,'РП (ЛК 2.0)'!$E$17:$O$17,0)),0)</f>
        <v>0</v>
      </c>
      <c r="NCD8" s="878">
        <f>IFERROR(INDEX('РП (ЛК 2.0)'!$E$26:$O$26,1,MATCH('Основной лист'!NCD$7,'РП (ЛК 2.0)'!$E$17:$O$17,0)),0)</f>
        <v>0</v>
      </c>
      <c r="NCE8" s="878">
        <f>IFERROR(INDEX('РП (ЛК 2.0)'!$E$26:$O$26,1,MATCH('Основной лист'!NCE$7,'РП (ЛК 2.0)'!$E$17:$O$17,0)),0)</f>
        <v>0</v>
      </c>
      <c r="NCF8" s="878">
        <f>IFERROR(INDEX('РП (ЛК 2.0)'!$E$26:$O$26,1,MATCH('Основной лист'!NCF$7,'РП (ЛК 2.0)'!$E$17:$O$17,0)),0)</f>
        <v>0</v>
      </c>
      <c r="NCG8" s="878">
        <f>IFERROR(INDEX('РП (ЛК 2.0)'!$E$26:$O$26,1,MATCH('Основной лист'!NCG$7,'РП (ЛК 2.0)'!$E$17:$O$17,0)),0)</f>
        <v>0</v>
      </c>
      <c r="NCH8" s="878">
        <f>IFERROR(INDEX('РП (ЛК 2.0)'!$E$26:$O$26,1,MATCH('Основной лист'!NCH$7,'РП (ЛК 2.0)'!$E$17:$O$17,0)),0)</f>
        <v>0</v>
      </c>
      <c r="NCI8" s="878">
        <f>IFERROR(INDEX('РП (ЛК 2.0)'!$E$26:$O$26,1,MATCH('Основной лист'!NCI$7,'РП (ЛК 2.0)'!$E$17:$O$17,0)),0)</f>
        <v>0</v>
      </c>
      <c r="NCJ8" s="878">
        <f>IFERROR(INDEX('РП (ЛК 2.0)'!$E$26:$O$26,1,MATCH('Основной лист'!NCJ$7,'РП (ЛК 2.0)'!$E$17:$O$17,0)),0)</f>
        <v>0</v>
      </c>
      <c r="NCK8" s="878">
        <f>IFERROR(INDEX('РП (ЛК 2.0)'!$E$26:$O$26,1,MATCH('Основной лист'!NCK$7,'РП (ЛК 2.0)'!$E$17:$O$17,0)),0)</f>
        <v>0</v>
      </c>
      <c r="NCL8" s="878">
        <f>IFERROR(INDEX('РП (ЛК 2.0)'!$E$26:$O$26,1,MATCH('Основной лист'!NCL$7,'РП (ЛК 2.0)'!$E$17:$O$17,0)),0)</f>
        <v>0</v>
      </c>
      <c r="NCM8" s="878">
        <f>IFERROR(INDEX('РП (ЛК 2.0)'!$E$26:$O$26,1,MATCH('Основной лист'!NCM$7,'РП (ЛК 2.0)'!$E$17:$O$17,0)),0)</f>
        <v>0</v>
      </c>
      <c r="NCN8" s="878">
        <f>IFERROR(INDEX('РП (ЛК 2.0)'!$E$26:$O$26,1,MATCH('Основной лист'!NCN$7,'РП (ЛК 2.0)'!$E$17:$O$17,0)),0)</f>
        <v>0</v>
      </c>
      <c r="NCO8" s="878">
        <f>IFERROR(INDEX('РП (ЛК 2.0)'!$E$26:$O$26,1,MATCH('Основной лист'!NCO$7,'РП (ЛК 2.0)'!$E$17:$O$17,0)),0)</f>
        <v>0</v>
      </c>
      <c r="NCP8" s="878">
        <f>IFERROR(INDEX('РП (ЛК 2.0)'!$E$26:$O$26,1,MATCH('Основной лист'!NCP$7,'РП (ЛК 2.0)'!$E$17:$O$17,0)),0)</f>
        <v>0</v>
      </c>
      <c r="NCQ8" s="878">
        <f>IFERROR(INDEX('РП (ЛК 2.0)'!$E$26:$O$26,1,MATCH('Основной лист'!NCQ$7,'РП (ЛК 2.0)'!$E$17:$O$17,0)),0)</f>
        <v>0</v>
      </c>
      <c r="NCR8" s="878">
        <f>IFERROR(INDEX('РП (ЛК 2.0)'!$E$26:$O$26,1,MATCH('Основной лист'!NCR$7,'РП (ЛК 2.0)'!$E$17:$O$17,0)),0)</f>
        <v>0</v>
      </c>
      <c r="NCS8" s="878">
        <f>IFERROR(INDEX('РП (ЛК 2.0)'!$E$26:$O$26,1,MATCH('Основной лист'!NCS$7,'РП (ЛК 2.0)'!$E$17:$O$17,0)),0)</f>
        <v>0</v>
      </c>
      <c r="NCT8" s="878">
        <f>IFERROR(INDEX('РП (ЛК 2.0)'!$E$26:$O$26,1,MATCH('Основной лист'!NCT$7,'РП (ЛК 2.0)'!$E$17:$O$17,0)),0)</f>
        <v>0</v>
      </c>
      <c r="NCU8" s="878">
        <f>IFERROR(INDEX('РП (ЛК 2.0)'!$E$26:$O$26,1,MATCH('Основной лист'!NCU$7,'РП (ЛК 2.0)'!$E$17:$O$17,0)),0)</f>
        <v>0</v>
      </c>
      <c r="NCV8" s="878">
        <f>IFERROR(INDEX('РП (ЛК 2.0)'!$E$26:$O$26,1,MATCH('Основной лист'!NCV$7,'РП (ЛК 2.0)'!$E$17:$O$17,0)),0)</f>
        <v>0</v>
      </c>
      <c r="NCW8" s="878">
        <f>IFERROR(INDEX('РП (ЛК 2.0)'!$E$26:$O$26,1,MATCH('Основной лист'!NCW$7,'РП (ЛК 2.0)'!$E$17:$O$17,0)),0)</f>
        <v>0</v>
      </c>
      <c r="NCX8" s="878">
        <f>IFERROR(INDEX('РП (ЛК 2.0)'!$E$26:$O$26,1,MATCH('Основной лист'!NCX$7,'РП (ЛК 2.0)'!$E$17:$O$17,0)),0)</f>
        <v>0</v>
      </c>
      <c r="NCY8" s="878">
        <f>IFERROR(INDEX('РП (ЛК 2.0)'!$E$26:$O$26,1,MATCH('Основной лист'!NCY$7,'РП (ЛК 2.0)'!$E$17:$O$17,0)),0)</f>
        <v>0</v>
      </c>
      <c r="NCZ8" s="878">
        <f>IFERROR(INDEX('РП (ЛК 2.0)'!$E$26:$O$26,1,MATCH('Основной лист'!NCZ$7,'РП (ЛК 2.0)'!$E$17:$O$17,0)),0)</f>
        <v>0</v>
      </c>
      <c r="NDA8" s="878">
        <f>IFERROR(INDEX('РП (ЛК 2.0)'!$E$26:$O$26,1,MATCH('Основной лист'!NDA$7,'РП (ЛК 2.0)'!$E$17:$O$17,0)),0)</f>
        <v>0</v>
      </c>
      <c r="NDB8" s="878">
        <f>IFERROR(INDEX('РП (ЛК 2.0)'!$E$26:$O$26,1,MATCH('Основной лист'!NDB$7,'РП (ЛК 2.0)'!$E$17:$O$17,0)),0)</f>
        <v>0</v>
      </c>
      <c r="NDC8" s="878">
        <f>IFERROR(INDEX('РП (ЛК 2.0)'!$E$26:$O$26,1,MATCH('Основной лист'!NDC$7,'РП (ЛК 2.0)'!$E$17:$O$17,0)),0)</f>
        <v>0</v>
      </c>
      <c r="NDD8" s="878">
        <f>IFERROR(INDEX('РП (ЛК 2.0)'!$E$26:$O$26,1,MATCH('Основной лист'!NDD$7,'РП (ЛК 2.0)'!$E$17:$O$17,0)),0)</f>
        <v>0</v>
      </c>
      <c r="NDE8" s="878">
        <f>IFERROR(INDEX('РП (ЛК 2.0)'!$E$26:$O$26,1,MATCH('Основной лист'!NDE$7,'РП (ЛК 2.0)'!$E$17:$O$17,0)),0)</f>
        <v>0</v>
      </c>
      <c r="NDF8" s="878">
        <f>IFERROR(INDEX('РП (ЛК 2.0)'!$E$26:$O$26,1,MATCH('Основной лист'!NDF$7,'РП (ЛК 2.0)'!$E$17:$O$17,0)),0)</f>
        <v>0</v>
      </c>
      <c r="NDG8" s="878">
        <f>IFERROR(INDEX('РП (ЛК 2.0)'!$E$26:$O$26,1,MATCH('Основной лист'!NDG$7,'РП (ЛК 2.0)'!$E$17:$O$17,0)),0)</f>
        <v>0</v>
      </c>
      <c r="NDH8" s="878">
        <f>IFERROR(INDEX('РП (ЛК 2.0)'!$E$26:$O$26,1,MATCH('Основной лист'!NDH$7,'РП (ЛК 2.0)'!$E$17:$O$17,0)),0)</f>
        <v>0</v>
      </c>
      <c r="NDI8" s="878">
        <f>IFERROR(INDEX('РП (ЛК 2.0)'!$E$26:$O$26,1,MATCH('Основной лист'!NDI$7,'РП (ЛК 2.0)'!$E$17:$O$17,0)),0)</f>
        <v>0</v>
      </c>
      <c r="NDJ8" s="878">
        <f>IFERROR(INDEX('РП (ЛК 2.0)'!$E$26:$O$26,1,MATCH('Основной лист'!NDJ$7,'РП (ЛК 2.0)'!$E$17:$O$17,0)),0)</f>
        <v>0</v>
      </c>
      <c r="NDK8" s="878">
        <f>IFERROR(INDEX('РП (ЛК 2.0)'!$E$26:$O$26,1,MATCH('Основной лист'!NDK$7,'РП (ЛК 2.0)'!$E$17:$O$17,0)),0)</f>
        <v>0</v>
      </c>
      <c r="NDL8" s="878">
        <f>IFERROR(INDEX('РП (ЛК 2.0)'!$E$26:$O$26,1,MATCH('Основной лист'!NDL$7,'РП (ЛК 2.0)'!$E$17:$O$17,0)),0)</f>
        <v>0</v>
      </c>
      <c r="NDM8" s="878">
        <f>IFERROR(INDEX('РП (ЛК 2.0)'!$E$26:$O$26,1,MATCH('Основной лист'!NDM$7,'РП (ЛК 2.0)'!$E$17:$O$17,0)),0)</f>
        <v>0</v>
      </c>
      <c r="NDN8" s="878">
        <f>IFERROR(INDEX('РП (ЛК 2.0)'!$E$26:$O$26,1,MATCH('Основной лист'!NDN$7,'РП (ЛК 2.0)'!$E$17:$O$17,0)),0)</f>
        <v>0</v>
      </c>
      <c r="NDO8" s="878">
        <f>IFERROR(INDEX('РП (ЛК 2.0)'!$E$26:$O$26,1,MATCH('Основной лист'!NDO$7,'РП (ЛК 2.0)'!$E$17:$O$17,0)),0)</f>
        <v>0</v>
      </c>
      <c r="NDP8" s="878">
        <f>IFERROR(INDEX('РП (ЛК 2.0)'!$E$26:$O$26,1,MATCH('Основной лист'!NDP$7,'РП (ЛК 2.0)'!$E$17:$O$17,0)),0)</f>
        <v>0</v>
      </c>
      <c r="NDQ8" s="878">
        <f>IFERROR(INDEX('РП (ЛК 2.0)'!$E$26:$O$26,1,MATCH('Основной лист'!NDQ$7,'РП (ЛК 2.0)'!$E$17:$O$17,0)),0)</f>
        <v>0</v>
      </c>
      <c r="NDR8" s="878">
        <f>IFERROR(INDEX('РП (ЛК 2.0)'!$E$26:$O$26,1,MATCH('Основной лист'!NDR$7,'РП (ЛК 2.0)'!$E$17:$O$17,0)),0)</f>
        <v>0</v>
      </c>
      <c r="NDS8" s="878">
        <f>IFERROR(INDEX('РП (ЛК 2.0)'!$E$26:$O$26,1,MATCH('Основной лист'!NDS$7,'РП (ЛК 2.0)'!$E$17:$O$17,0)),0)</f>
        <v>0</v>
      </c>
      <c r="NDT8" s="878">
        <f>IFERROR(INDEX('РП (ЛК 2.0)'!$E$26:$O$26,1,MATCH('Основной лист'!NDT$7,'РП (ЛК 2.0)'!$E$17:$O$17,0)),0)</f>
        <v>0</v>
      </c>
      <c r="NDU8" s="878">
        <f>IFERROR(INDEX('РП (ЛК 2.0)'!$E$26:$O$26,1,MATCH('Основной лист'!NDU$7,'РП (ЛК 2.0)'!$E$17:$O$17,0)),0)</f>
        <v>0</v>
      </c>
      <c r="NDV8" s="878">
        <f>IFERROR(INDEX('РП (ЛК 2.0)'!$E$26:$O$26,1,MATCH('Основной лист'!NDV$7,'РП (ЛК 2.0)'!$E$17:$O$17,0)),0)</f>
        <v>0</v>
      </c>
      <c r="NDW8" s="878">
        <f>IFERROR(INDEX('РП (ЛК 2.0)'!$E$26:$O$26,1,MATCH('Основной лист'!NDW$7,'РП (ЛК 2.0)'!$E$17:$O$17,0)),0)</f>
        <v>0</v>
      </c>
      <c r="NDX8" s="878">
        <f>IFERROR(INDEX('РП (ЛК 2.0)'!$E$26:$O$26,1,MATCH('Основной лист'!NDX$7,'РП (ЛК 2.0)'!$E$17:$O$17,0)),0)</f>
        <v>0</v>
      </c>
      <c r="NDY8" s="878">
        <f>IFERROR(INDEX('РП (ЛК 2.0)'!$E$26:$O$26,1,MATCH('Основной лист'!NDY$7,'РП (ЛК 2.0)'!$E$17:$O$17,0)),0)</f>
        <v>0</v>
      </c>
      <c r="NDZ8" s="878">
        <f>IFERROR(INDEX('РП (ЛК 2.0)'!$E$26:$O$26,1,MATCH('Основной лист'!NDZ$7,'РП (ЛК 2.0)'!$E$17:$O$17,0)),0)</f>
        <v>0</v>
      </c>
      <c r="NEA8" s="878">
        <f>IFERROR(INDEX('РП (ЛК 2.0)'!$E$26:$O$26,1,MATCH('Основной лист'!NEA$7,'РП (ЛК 2.0)'!$E$17:$O$17,0)),0)</f>
        <v>0</v>
      </c>
      <c r="NEB8" s="878">
        <f>IFERROR(INDEX('РП (ЛК 2.0)'!$E$26:$O$26,1,MATCH('Основной лист'!NEB$7,'РП (ЛК 2.0)'!$E$17:$O$17,0)),0)</f>
        <v>0</v>
      </c>
      <c r="NEC8" s="878">
        <f>IFERROR(INDEX('РП (ЛК 2.0)'!$E$26:$O$26,1,MATCH('Основной лист'!NEC$7,'РП (ЛК 2.0)'!$E$17:$O$17,0)),0)</f>
        <v>0</v>
      </c>
      <c r="NED8" s="878">
        <f>IFERROR(INDEX('РП (ЛК 2.0)'!$E$26:$O$26,1,MATCH('Основной лист'!NED$7,'РП (ЛК 2.0)'!$E$17:$O$17,0)),0)</f>
        <v>0</v>
      </c>
      <c r="NEE8" s="878">
        <f>IFERROR(INDEX('РП (ЛК 2.0)'!$E$26:$O$26,1,MATCH('Основной лист'!NEE$7,'РП (ЛК 2.0)'!$E$17:$O$17,0)),0)</f>
        <v>0</v>
      </c>
      <c r="NEF8" s="878">
        <f>IFERROR(INDEX('РП (ЛК 2.0)'!$E$26:$O$26,1,MATCH('Основной лист'!NEF$7,'РП (ЛК 2.0)'!$E$17:$O$17,0)),0)</f>
        <v>0</v>
      </c>
      <c r="NEG8" s="878">
        <f>IFERROR(INDEX('РП (ЛК 2.0)'!$E$26:$O$26,1,MATCH('Основной лист'!NEG$7,'РП (ЛК 2.0)'!$E$17:$O$17,0)),0)</f>
        <v>0</v>
      </c>
      <c r="NEH8" s="878">
        <f>IFERROR(INDEX('РП (ЛК 2.0)'!$E$26:$O$26,1,MATCH('Основной лист'!NEH$7,'РП (ЛК 2.0)'!$E$17:$O$17,0)),0)</f>
        <v>0</v>
      </c>
      <c r="NEI8" s="878">
        <f>IFERROR(INDEX('РП (ЛК 2.0)'!$E$26:$O$26,1,MATCH('Основной лист'!NEI$7,'РП (ЛК 2.0)'!$E$17:$O$17,0)),0)</f>
        <v>0</v>
      </c>
      <c r="NEJ8" s="878">
        <f>IFERROR(INDEX('РП (ЛК 2.0)'!$E$26:$O$26,1,MATCH('Основной лист'!NEJ$7,'РП (ЛК 2.0)'!$E$17:$O$17,0)),0)</f>
        <v>0</v>
      </c>
      <c r="NEK8" s="878">
        <f>IFERROR(INDEX('РП (ЛК 2.0)'!$E$26:$O$26,1,MATCH('Основной лист'!NEK$7,'РП (ЛК 2.0)'!$E$17:$O$17,0)),0)</f>
        <v>0</v>
      </c>
      <c r="NEL8" s="878">
        <f>IFERROR(INDEX('РП (ЛК 2.0)'!$E$26:$O$26,1,MATCH('Основной лист'!NEL$7,'РП (ЛК 2.0)'!$E$17:$O$17,0)),0)</f>
        <v>0</v>
      </c>
      <c r="NEM8" s="878">
        <f>IFERROR(INDEX('РП (ЛК 2.0)'!$E$26:$O$26,1,MATCH('Основной лист'!NEM$7,'РП (ЛК 2.0)'!$E$17:$O$17,0)),0)</f>
        <v>0</v>
      </c>
      <c r="NEN8" s="878">
        <f>IFERROR(INDEX('РП (ЛК 2.0)'!$E$26:$O$26,1,MATCH('Основной лист'!NEN$7,'РП (ЛК 2.0)'!$E$17:$O$17,0)),0)</f>
        <v>0</v>
      </c>
      <c r="NEO8" s="878">
        <f>IFERROR(INDEX('РП (ЛК 2.0)'!$E$26:$O$26,1,MATCH('Основной лист'!NEO$7,'РП (ЛК 2.0)'!$E$17:$O$17,0)),0)</f>
        <v>0</v>
      </c>
      <c r="NEP8" s="878">
        <f>IFERROR(INDEX('РП (ЛК 2.0)'!$E$26:$O$26,1,MATCH('Основной лист'!NEP$7,'РП (ЛК 2.0)'!$E$17:$O$17,0)),0)</f>
        <v>0</v>
      </c>
      <c r="NEQ8" s="878">
        <f>IFERROR(INDEX('РП (ЛК 2.0)'!$E$26:$O$26,1,MATCH('Основной лист'!NEQ$7,'РП (ЛК 2.0)'!$E$17:$O$17,0)),0)</f>
        <v>0</v>
      </c>
      <c r="NER8" s="878">
        <f>IFERROR(INDEX('РП (ЛК 2.0)'!$E$26:$O$26,1,MATCH('Основной лист'!NER$7,'РП (ЛК 2.0)'!$E$17:$O$17,0)),0)</f>
        <v>0</v>
      </c>
      <c r="NES8" s="878">
        <f>IFERROR(INDEX('РП (ЛК 2.0)'!$E$26:$O$26,1,MATCH('Основной лист'!NES$7,'РП (ЛК 2.0)'!$E$17:$O$17,0)),0)</f>
        <v>0</v>
      </c>
      <c r="NET8" s="878">
        <f>IFERROR(INDEX('РП (ЛК 2.0)'!$E$26:$O$26,1,MATCH('Основной лист'!NET$7,'РП (ЛК 2.0)'!$E$17:$O$17,0)),0)</f>
        <v>0</v>
      </c>
      <c r="NEU8" s="878">
        <f>IFERROR(INDEX('РП (ЛК 2.0)'!$E$26:$O$26,1,MATCH('Основной лист'!NEU$7,'РП (ЛК 2.0)'!$E$17:$O$17,0)),0)</f>
        <v>0</v>
      </c>
      <c r="NEV8" s="878">
        <f>IFERROR(INDEX('РП (ЛК 2.0)'!$E$26:$O$26,1,MATCH('Основной лист'!NEV$7,'РП (ЛК 2.0)'!$E$17:$O$17,0)),0)</f>
        <v>0</v>
      </c>
      <c r="NEW8" s="878">
        <f>IFERROR(INDEX('РП (ЛК 2.0)'!$E$26:$O$26,1,MATCH('Основной лист'!NEW$7,'РП (ЛК 2.0)'!$E$17:$O$17,0)),0)</f>
        <v>0</v>
      </c>
      <c r="NEX8" s="878">
        <f>IFERROR(INDEX('РП (ЛК 2.0)'!$E$26:$O$26,1,MATCH('Основной лист'!NEX$7,'РП (ЛК 2.0)'!$E$17:$O$17,0)),0)</f>
        <v>0</v>
      </c>
      <c r="NEY8" s="878">
        <f>IFERROR(INDEX('РП (ЛК 2.0)'!$E$26:$O$26,1,MATCH('Основной лист'!NEY$7,'РП (ЛК 2.0)'!$E$17:$O$17,0)),0)</f>
        <v>0</v>
      </c>
      <c r="NEZ8" s="878">
        <f>IFERROR(INDEX('РП (ЛК 2.0)'!$E$26:$O$26,1,MATCH('Основной лист'!NEZ$7,'РП (ЛК 2.0)'!$E$17:$O$17,0)),0)</f>
        <v>0</v>
      </c>
      <c r="NFA8" s="878">
        <f>IFERROR(INDEX('РП (ЛК 2.0)'!$E$26:$O$26,1,MATCH('Основной лист'!NFA$7,'РП (ЛК 2.0)'!$E$17:$O$17,0)),0)</f>
        <v>0</v>
      </c>
      <c r="NFB8" s="878">
        <f>IFERROR(INDEX('РП (ЛК 2.0)'!$E$26:$O$26,1,MATCH('Основной лист'!NFB$7,'РП (ЛК 2.0)'!$E$17:$O$17,0)),0)</f>
        <v>0</v>
      </c>
      <c r="NFC8" s="878">
        <f>IFERROR(INDEX('РП (ЛК 2.0)'!$E$26:$O$26,1,MATCH('Основной лист'!NFC$7,'РП (ЛК 2.0)'!$E$17:$O$17,0)),0)</f>
        <v>0</v>
      </c>
      <c r="NFD8" s="878">
        <f>IFERROR(INDEX('РП (ЛК 2.0)'!$E$26:$O$26,1,MATCH('Основной лист'!NFD$7,'РП (ЛК 2.0)'!$E$17:$O$17,0)),0)</f>
        <v>0</v>
      </c>
      <c r="NFE8" s="878">
        <f>IFERROR(INDEX('РП (ЛК 2.0)'!$E$26:$O$26,1,MATCH('Основной лист'!NFE$7,'РП (ЛК 2.0)'!$E$17:$O$17,0)),0)</f>
        <v>0</v>
      </c>
      <c r="NFF8" s="878">
        <f>IFERROR(INDEX('РП (ЛК 2.0)'!$E$26:$O$26,1,MATCH('Основной лист'!NFF$7,'РП (ЛК 2.0)'!$E$17:$O$17,0)),0)</f>
        <v>0</v>
      </c>
      <c r="NFG8" s="878">
        <f>IFERROR(INDEX('РП (ЛК 2.0)'!$E$26:$O$26,1,MATCH('Основной лист'!NFG$7,'РП (ЛК 2.0)'!$E$17:$O$17,0)),0)</f>
        <v>0</v>
      </c>
      <c r="NFH8" s="878">
        <f>IFERROR(INDEX('РП (ЛК 2.0)'!$E$26:$O$26,1,MATCH('Основной лист'!NFH$7,'РП (ЛК 2.0)'!$E$17:$O$17,0)),0)</f>
        <v>0</v>
      </c>
      <c r="NFI8" s="878">
        <f>IFERROR(INDEX('РП (ЛК 2.0)'!$E$26:$O$26,1,MATCH('Основной лист'!NFI$7,'РП (ЛК 2.0)'!$E$17:$O$17,0)),0)</f>
        <v>0</v>
      </c>
      <c r="NFJ8" s="878">
        <f>IFERROR(INDEX('РП (ЛК 2.0)'!$E$26:$O$26,1,MATCH('Основной лист'!NFJ$7,'РП (ЛК 2.0)'!$E$17:$O$17,0)),0)</f>
        <v>0</v>
      </c>
      <c r="NFK8" s="878">
        <f>IFERROR(INDEX('РП (ЛК 2.0)'!$E$26:$O$26,1,MATCH('Основной лист'!NFK$7,'РП (ЛК 2.0)'!$E$17:$O$17,0)),0)</f>
        <v>0</v>
      </c>
      <c r="NFL8" s="878">
        <f>IFERROR(INDEX('РП (ЛК 2.0)'!$E$26:$O$26,1,MATCH('Основной лист'!NFL$7,'РП (ЛК 2.0)'!$E$17:$O$17,0)),0)</f>
        <v>0</v>
      </c>
      <c r="NFM8" s="878">
        <f>IFERROR(INDEX('РП (ЛК 2.0)'!$E$26:$O$26,1,MATCH('Основной лист'!NFM$7,'РП (ЛК 2.0)'!$E$17:$O$17,0)),0)</f>
        <v>0</v>
      </c>
      <c r="NFN8" s="878">
        <f>IFERROR(INDEX('РП (ЛК 2.0)'!$E$26:$O$26,1,MATCH('Основной лист'!NFN$7,'РП (ЛК 2.0)'!$E$17:$O$17,0)),0)</f>
        <v>0</v>
      </c>
      <c r="NFO8" s="878">
        <f>IFERROR(INDEX('РП (ЛК 2.0)'!$E$26:$O$26,1,MATCH('Основной лист'!NFO$7,'РП (ЛК 2.0)'!$E$17:$O$17,0)),0)</f>
        <v>0</v>
      </c>
      <c r="NFP8" s="878">
        <f>IFERROR(INDEX('РП (ЛК 2.0)'!$E$26:$O$26,1,MATCH('Основной лист'!NFP$7,'РП (ЛК 2.0)'!$E$17:$O$17,0)),0)</f>
        <v>0</v>
      </c>
      <c r="NFQ8" s="878">
        <f>IFERROR(INDEX('РП (ЛК 2.0)'!$E$26:$O$26,1,MATCH('Основной лист'!NFQ$7,'РП (ЛК 2.0)'!$E$17:$O$17,0)),0)</f>
        <v>0</v>
      </c>
      <c r="NFR8" s="878">
        <f>IFERROR(INDEX('РП (ЛК 2.0)'!$E$26:$O$26,1,MATCH('Основной лист'!NFR$7,'РП (ЛК 2.0)'!$E$17:$O$17,0)),0)</f>
        <v>0</v>
      </c>
      <c r="NFS8" s="878">
        <f>IFERROR(INDEX('РП (ЛК 2.0)'!$E$26:$O$26,1,MATCH('Основной лист'!NFS$7,'РП (ЛК 2.0)'!$E$17:$O$17,0)),0)</f>
        <v>0</v>
      </c>
      <c r="NFT8" s="878">
        <f>IFERROR(INDEX('РП (ЛК 2.0)'!$E$26:$O$26,1,MATCH('Основной лист'!NFT$7,'РП (ЛК 2.0)'!$E$17:$O$17,0)),0)</f>
        <v>0</v>
      </c>
      <c r="NFU8" s="878">
        <f>IFERROR(INDEX('РП (ЛК 2.0)'!$E$26:$O$26,1,MATCH('Основной лист'!NFU$7,'РП (ЛК 2.0)'!$E$17:$O$17,0)),0)</f>
        <v>0</v>
      </c>
      <c r="NFV8" s="878">
        <f>IFERROR(INDEX('РП (ЛК 2.0)'!$E$26:$O$26,1,MATCH('Основной лист'!NFV$7,'РП (ЛК 2.0)'!$E$17:$O$17,0)),0)</f>
        <v>0</v>
      </c>
      <c r="NFW8" s="878">
        <f>IFERROR(INDEX('РП (ЛК 2.0)'!$E$26:$O$26,1,MATCH('Основной лист'!NFW$7,'РП (ЛК 2.0)'!$E$17:$O$17,0)),0)</f>
        <v>0</v>
      </c>
      <c r="NFX8" s="878">
        <f>IFERROR(INDEX('РП (ЛК 2.0)'!$E$26:$O$26,1,MATCH('Основной лист'!NFX$7,'РП (ЛК 2.0)'!$E$17:$O$17,0)),0)</f>
        <v>0</v>
      </c>
      <c r="NFY8" s="878">
        <f>IFERROR(INDEX('РП (ЛК 2.0)'!$E$26:$O$26,1,MATCH('Основной лист'!NFY$7,'РП (ЛК 2.0)'!$E$17:$O$17,0)),0)</f>
        <v>0</v>
      </c>
      <c r="NFZ8" s="878">
        <f>IFERROR(INDEX('РП (ЛК 2.0)'!$E$26:$O$26,1,MATCH('Основной лист'!NFZ$7,'РП (ЛК 2.0)'!$E$17:$O$17,0)),0)</f>
        <v>0</v>
      </c>
      <c r="NGA8" s="878">
        <f>IFERROR(INDEX('РП (ЛК 2.0)'!$E$26:$O$26,1,MATCH('Основной лист'!NGA$7,'РП (ЛК 2.0)'!$E$17:$O$17,0)),0)</f>
        <v>0</v>
      </c>
      <c r="NGB8" s="878">
        <f>IFERROR(INDEX('РП (ЛК 2.0)'!$E$26:$O$26,1,MATCH('Основной лист'!NGB$7,'РП (ЛК 2.0)'!$E$17:$O$17,0)),0)</f>
        <v>0</v>
      </c>
      <c r="NGC8" s="878">
        <f>IFERROR(INDEX('РП (ЛК 2.0)'!$E$26:$O$26,1,MATCH('Основной лист'!NGC$7,'РП (ЛК 2.0)'!$E$17:$O$17,0)),0)</f>
        <v>0</v>
      </c>
      <c r="NGD8" s="878">
        <f>IFERROR(INDEX('РП (ЛК 2.0)'!$E$26:$O$26,1,MATCH('Основной лист'!NGD$7,'РП (ЛК 2.0)'!$E$17:$O$17,0)),0)</f>
        <v>0</v>
      </c>
      <c r="NGE8" s="878">
        <f>IFERROR(INDEX('РП (ЛК 2.0)'!$E$26:$O$26,1,MATCH('Основной лист'!NGE$7,'РП (ЛК 2.0)'!$E$17:$O$17,0)),0)</f>
        <v>0</v>
      </c>
      <c r="NGF8" s="878">
        <f>IFERROR(INDEX('РП (ЛК 2.0)'!$E$26:$O$26,1,MATCH('Основной лист'!NGF$7,'РП (ЛК 2.0)'!$E$17:$O$17,0)),0)</f>
        <v>0</v>
      </c>
      <c r="NGG8" s="878">
        <f>IFERROR(INDEX('РП (ЛК 2.0)'!$E$26:$O$26,1,MATCH('Основной лист'!NGG$7,'РП (ЛК 2.0)'!$E$17:$O$17,0)),0)</f>
        <v>0</v>
      </c>
      <c r="NGH8" s="878">
        <f>IFERROR(INDEX('РП (ЛК 2.0)'!$E$26:$O$26,1,MATCH('Основной лист'!NGH$7,'РП (ЛК 2.0)'!$E$17:$O$17,0)),0)</f>
        <v>0</v>
      </c>
      <c r="NGI8" s="878">
        <f>IFERROR(INDEX('РП (ЛК 2.0)'!$E$26:$O$26,1,MATCH('Основной лист'!NGI$7,'РП (ЛК 2.0)'!$E$17:$O$17,0)),0)</f>
        <v>0</v>
      </c>
      <c r="NGJ8" s="878">
        <f>IFERROR(INDEX('РП (ЛК 2.0)'!$E$26:$O$26,1,MATCH('Основной лист'!NGJ$7,'РП (ЛК 2.0)'!$E$17:$O$17,0)),0)</f>
        <v>0</v>
      </c>
      <c r="NGK8" s="878">
        <f>IFERROR(INDEX('РП (ЛК 2.0)'!$E$26:$O$26,1,MATCH('Основной лист'!NGK$7,'РП (ЛК 2.0)'!$E$17:$O$17,0)),0)</f>
        <v>0</v>
      </c>
      <c r="NGL8" s="878">
        <f>IFERROR(INDEX('РП (ЛК 2.0)'!$E$26:$O$26,1,MATCH('Основной лист'!NGL$7,'РП (ЛК 2.0)'!$E$17:$O$17,0)),0)</f>
        <v>0</v>
      </c>
      <c r="NGM8" s="878">
        <f>IFERROR(INDEX('РП (ЛК 2.0)'!$E$26:$O$26,1,MATCH('Основной лист'!NGM$7,'РП (ЛК 2.0)'!$E$17:$O$17,0)),0)</f>
        <v>0</v>
      </c>
      <c r="NGN8" s="878">
        <f>IFERROR(INDEX('РП (ЛК 2.0)'!$E$26:$O$26,1,MATCH('Основной лист'!NGN$7,'РП (ЛК 2.0)'!$E$17:$O$17,0)),0)</f>
        <v>0</v>
      </c>
      <c r="NGO8" s="878">
        <f>IFERROR(INDEX('РП (ЛК 2.0)'!$E$26:$O$26,1,MATCH('Основной лист'!NGO$7,'РП (ЛК 2.0)'!$E$17:$O$17,0)),0)</f>
        <v>0</v>
      </c>
      <c r="NGP8" s="878">
        <f>IFERROR(INDEX('РП (ЛК 2.0)'!$E$26:$O$26,1,MATCH('Основной лист'!NGP$7,'РП (ЛК 2.0)'!$E$17:$O$17,0)),0)</f>
        <v>0</v>
      </c>
      <c r="NGQ8" s="878">
        <f>IFERROR(INDEX('РП (ЛК 2.0)'!$E$26:$O$26,1,MATCH('Основной лист'!NGQ$7,'РП (ЛК 2.0)'!$E$17:$O$17,0)),0)</f>
        <v>0</v>
      </c>
      <c r="NGR8" s="878">
        <f>IFERROR(INDEX('РП (ЛК 2.0)'!$E$26:$O$26,1,MATCH('Основной лист'!NGR$7,'РП (ЛК 2.0)'!$E$17:$O$17,0)),0)</f>
        <v>0</v>
      </c>
      <c r="NGS8" s="878">
        <f>IFERROR(INDEX('РП (ЛК 2.0)'!$E$26:$O$26,1,MATCH('Основной лист'!NGS$7,'РП (ЛК 2.0)'!$E$17:$O$17,0)),0)</f>
        <v>0</v>
      </c>
      <c r="NGT8" s="878">
        <f>IFERROR(INDEX('РП (ЛК 2.0)'!$E$26:$O$26,1,MATCH('Основной лист'!NGT$7,'РП (ЛК 2.0)'!$E$17:$O$17,0)),0)</f>
        <v>0</v>
      </c>
      <c r="NGU8" s="878">
        <f>IFERROR(INDEX('РП (ЛК 2.0)'!$E$26:$O$26,1,MATCH('Основной лист'!NGU$7,'РП (ЛК 2.0)'!$E$17:$O$17,0)),0)</f>
        <v>0</v>
      </c>
      <c r="NGV8" s="878">
        <f>IFERROR(INDEX('РП (ЛК 2.0)'!$E$26:$O$26,1,MATCH('Основной лист'!NGV$7,'РП (ЛК 2.0)'!$E$17:$O$17,0)),0)</f>
        <v>0</v>
      </c>
      <c r="NGW8" s="878">
        <f>IFERROR(INDEX('РП (ЛК 2.0)'!$E$26:$O$26,1,MATCH('Основной лист'!NGW$7,'РП (ЛК 2.0)'!$E$17:$O$17,0)),0)</f>
        <v>0</v>
      </c>
      <c r="NGX8" s="878">
        <f>IFERROR(INDEX('РП (ЛК 2.0)'!$E$26:$O$26,1,MATCH('Основной лист'!NGX$7,'РП (ЛК 2.0)'!$E$17:$O$17,0)),0)</f>
        <v>0</v>
      </c>
      <c r="NGY8" s="878">
        <f>IFERROR(INDEX('РП (ЛК 2.0)'!$E$26:$O$26,1,MATCH('Основной лист'!NGY$7,'РП (ЛК 2.0)'!$E$17:$O$17,0)),0)</f>
        <v>0</v>
      </c>
      <c r="NGZ8" s="878">
        <f>IFERROR(INDEX('РП (ЛК 2.0)'!$E$26:$O$26,1,MATCH('Основной лист'!NGZ$7,'РП (ЛК 2.0)'!$E$17:$O$17,0)),0)</f>
        <v>0</v>
      </c>
      <c r="NHA8" s="878">
        <f>IFERROR(INDEX('РП (ЛК 2.0)'!$E$26:$O$26,1,MATCH('Основной лист'!NHA$7,'РП (ЛК 2.0)'!$E$17:$O$17,0)),0)</f>
        <v>0</v>
      </c>
      <c r="NHB8" s="878">
        <f>IFERROR(INDEX('РП (ЛК 2.0)'!$E$26:$O$26,1,MATCH('Основной лист'!NHB$7,'РП (ЛК 2.0)'!$E$17:$O$17,0)),0)</f>
        <v>0</v>
      </c>
      <c r="NHC8" s="878">
        <f>IFERROR(INDEX('РП (ЛК 2.0)'!$E$26:$O$26,1,MATCH('Основной лист'!NHC$7,'РП (ЛК 2.0)'!$E$17:$O$17,0)),0)</f>
        <v>0</v>
      </c>
      <c r="NHD8" s="878">
        <f>IFERROR(INDEX('РП (ЛК 2.0)'!$E$26:$O$26,1,MATCH('Основной лист'!NHD$7,'РП (ЛК 2.0)'!$E$17:$O$17,0)),0)</f>
        <v>0</v>
      </c>
      <c r="NHE8" s="878">
        <f>IFERROR(INDEX('РП (ЛК 2.0)'!$E$26:$O$26,1,MATCH('Основной лист'!NHE$7,'РП (ЛК 2.0)'!$E$17:$O$17,0)),0)</f>
        <v>0</v>
      </c>
      <c r="NHF8" s="878">
        <f>IFERROR(INDEX('РП (ЛК 2.0)'!$E$26:$O$26,1,MATCH('Основной лист'!NHF$7,'РП (ЛК 2.0)'!$E$17:$O$17,0)),0)</f>
        <v>0</v>
      </c>
      <c r="NHG8" s="878">
        <f>IFERROR(INDEX('РП (ЛК 2.0)'!$E$26:$O$26,1,MATCH('Основной лист'!NHG$7,'РП (ЛК 2.0)'!$E$17:$O$17,0)),0)</f>
        <v>0</v>
      </c>
      <c r="NHH8" s="878">
        <f>IFERROR(INDEX('РП (ЛК 2.0)'!$E$26:$O$26,1,MATCH('Основной лист'!NHH$7,'РП (ЛК 2.0)'!$E$17:$O$17,0)),0)</f>
        <v>0</v>
      </c>
      <c r="NHI8" s="878">
        <f>IFERROR(INDEX('РП (ЛК 2.0)'!$E$26:$O$26,1,MATCH('Основной лист'!NHI$7,'РП (ЛК 2.0)'!$E$17:$O$17,0)),0)</f>
        <v>0</v>
      </c>
      <c r="NHJ8" s="878">
        <f>IFERROR(INDEX('РП (ЛК 2.0)'!$E$26:$O$26,1,MATCH('Основной лист'!NHJ$7,'РП (ЛК 2.0)'!$E$17:$O$17,0)),0)</f>
        <v>0</v>
      </c>
      <c r="NHK8" s="878">
        <f>IFERROR(INDEX('РП (ЛК 2.0)'!$E$26:$O$26,1,MATCH('Основной лист'!NHK$7,'РП (ЛК 2.0)'!$E$17:$O$17,0)),0)</f>
        <v>0</v>
      </c>
      <c r="NHL8" s="878">
        <f>IFERROR(INDEX('РП (ЛК 2.0)'!$E$26:$O$26,1,MATCH('Основной лист'!NHL$7,'РП (ЛК 2.0)'!$E$17:$O$17,0)),0)</f>
        <v>0</v>
      </c>
      <c r="NHM8" s="878">
        <f>IFERROR(INDEX('РП (ЛК 2.0)'!$E$26:$O$26,1,MATCH('Основной лист'!NHM$7,'РП (ЛК 2.0)'!$E$17:$O$17,0)),0)</f>
        <v>0</v>
      </c>
      <c r="NHN8" s="878">
        <f>IFERROR(INDEX('РП (ЛК 2.0)'!$E$26:$O$26,1,MATCH('Основной лист'!NHN$7,'РП (ЛК 2.0)'!$E$17:$O$17,0)),0)</f>
        <v>0</v>
      </c>
      <c r="NHO8" s="878">
        <f>IFERROR(INDEX('РП (ЛК 2.0)'!$E$26:$O$26,1,MATCH('Основной лист'!NHO$7,'РП (ЛК 2.0)'!$E$17:$O$17,0)),0)</f>
        <v>0</v>
      </c>
      <c r="NHP8" s="878">
        <f>IFERROR(INDEX('РП (ЛК 2.0)'!$E$26:$O$26,1,MATCH('Основной лист'!NHP$7,'РП (ЛК 2.0)'!$E$17:$O$17,0)),0)</f>
        <v>0</v>
      </c>
      <c r="NHQ8" s="878">
        <f>IFERROR(INDEX('РП (ЛК 2.0)'!$E$26:$O$26,1,MATCH('Основной лист'!NHQ$7,'РП (ЛК 2.0)'!$E$17:$O$17,0)),0)</f>
        <v>0</v>
      </c>
      <c r="NHR8" s="878">
        <f>IFERROR(INDEX('РП (ЛК 2.0)'!$E$26:$O$26,1,MATCH('Основной лист'!NHR$7,'РП (ЛК 2.0)'!$E$17:$O$17,0)),0)</f>
        <v>0</v>
      </c>
      <c r="NHS8" s="878">
        <f>IFERROR(INDEX('РП (ЛК 2.0)'!$E$26:$O$26,1,MATCH('Основной лист'!NHS$7,'РП (ЛК 2.0)'!$E$17:$O$17,0)),0)</f>
        <v>0</v>
      </c>
      <c r="NHT8" s="878">
        <f>IFERROR(INDEX('РП (ЛК 2.0)'!$E$26:$O$26,1,MATCH('Основной лист'!NHT$7,'РП (ЛК 2.0)'!$E$17:$O$17,0)),0)</f>
        <v>0</v>
      </c>
      <c r="NHU8" s="878">
        <f>IFERROR(INDEX('РП (ЛК 2.0)'!$E$26:$O$26,1,MATCH('Основной лист'!NHU$7,'РП (ЛК 2.0)'!$E$17:$O$17,0)),0)</f>
        <v>0</v>
      </c>
      <c r="NHV8" s="878">
        <f>IFERROR(INDEX('РП (ЛК 2.0)'!$E$26:$O$26,1,MATCH('Основной лист'!NHV$7,'РП (ЛК 2.0)'!$E$17:$O$17,0)),0)</f>
        <v>0</v>
      </c>
      <c r="NHW8" s="878">
        <f>IFERROR(INDEX('РП (ЛК 2.0)'!$E$26:$O$26,1,MATCH('Основной лист'!NHW$7,'РП (ЛК 2.0)'!$E$17:$O$17,0)),0)</f>
        <v>0</v>
      </c>
      <c r="NHX8" s="878">
        <f>IFERROR(INDEX('РП (ЛК 2.0)'!$E$26:$O$26,1,MATCH('Основной лист'!NHX$7,'РП (ЛК 2.0)'!$E$17:$O$17,0)),0)</f>
        <v>0</v>
      </c>
      <c r="NHY8" s="878">
        <f>IFERROR(INDEX('РП (ЛК 2.0)'!$E$26:$O$26,1,MATCH('Основной лист'!NHY$7,'РП (ЛК 2.0)'!$E$17:$O$17,0)),0)</f>
        <v>0</v>
      </c>
      <c r="NHZ8" s="878">
        <f>IFERROR(INDEX('РП (ЛК 2.0)'!$E$26:$O$26,1,MATCH('Основной лист'!NHZ$7,'РП (ЛК 2.0)'!$E$17:$O$17,0)),0)</f>
        <v>0</v>
      </c>
      <c r="NIA8" s="878">
        <f>IFERROR(INDEX('РП (ЛК 2.0)'!$E$26:$O$26,1,MATCH('Основной лист'!NIA$7,'РП (ЛК 2.0)'!$E$17:$O$17,0)),0)</f>
        <v>0</v>
      </c>
      <c r="NIB8" s="878">
        <f>IFERROR(INDEX('РП (ЛК 2.0)'!$E$26:$O$26,1,MATCH('Основной лист'!NIB$7,'РП (ЛК 2.0)'!$E$17:$O$17,0)),0)</f>
        <v>0</v>
      </c>
      <c r="NIC8" s="878">
        <f>IFERROR(INDEX('РП (ЛК 2.0)'!$E$26:$O$26,1,MATCH('Основной лист'!NIC$7,'РП (ЛК 2.0)'!$E$17:$O$17,0)),0)</f>
        <v>0</v>
      </c>
      <c r="NID8" s="878">
        <f>IFERROR(INDEX('РП (ЛК 2.0)'!$E$26:$O$26,1,MATCH('Основной лист'!NID$7,'РП (ЛК 2.0)'!$E$17:$O$17,0)),0)</f>
        <v>0</v>
      </c>
      <c r="NIE8" s="878">
        <f>IFERROR(INDEX('РП (ЛК 2.0)'!$E$26:$O$26,1,MATCH('Основной лист'!NIE$7,'РП (ЛК 2.0)'!$E$17:$O$17,0)),0)</f>
        <v>0</v>
      </c>
      <c r="NIF8" s="878">
        <f>IFERROR(INDEX('РП (ЛК 2.0)'!$E$26:$O$26,1,MATCH('Основной лист'!NIF$7,'РП (ЛК 2.0)'!$E$17:$O$17,0)),0)</f>
        <v>0</v>
      </c>
      <c r="NIG8" s="878">
        <f>IFERROR(INDEX('РП (ЛК 2.0)'!$E$26:$O$26,1,MATCH('Основной лист'!NIG$7,'РП (ЛК 2.0)'!$E$17:$O$17,0)),0)</f>
        <v>0</v>
      </c>
      <c r="NIH8" s="878">
        <f>IFERROR(INDEX('РП (ЛК 2.0)'!$E$26:$O$26,1,MATCH('Основной лист'!NIH$7,'РП (ЛК 2.0)'!$E$17:$O$17,0)),0)</f>
        <v>0</v>
      </c>
      <c r="NII8" s="878">
        <f>IFERROR(INDEX('РП (ЛК 2.0)'!$E$26:$O$26,1,MATCH('Основной лист'!NII$7,'РП (ЛК 2.0)'!$E$17:$O$17,0)),0)</f>
        <v>0</v>
      </c>
      <c r="NIJ8" s="878">
        <f>IFERROR(INDEX('РП (ЛК 2.0)'!$E$26:$O$26,1,MATCH('Основной лист'!NIJ$7,'РП (ЛК 2.0)'!$E$17:$O$17,0)),0)</f>
        <v>0</v>
      </c>
      <c r="NIK8" s="878">
        <f>IFERROR(INDEX('РП (ЛК 2.0)'!$E$26:$O$26,1,MATCH('Основной лист'!NIK$7,'РП (ЛК 2.0)'!$E$17:$O$17,0)),0)</f>
        <v>0</v>
      </c>
      <c r="NIL8" s="878">
        <f>IFERROR(INDEX('РП (ЛК 2.0)'!$E$26:$O$26,1,MATCH('Основной лист'!NIL$7,'РП (ЛК 2.0)'!$E$17:$O$17,0)),0)</f>
        <v>0</v>
      </c>
      <c r="NIM8" s="878">
        <f>IFERROR(INDEX('РП (ЛК 2.0)'!$E$26:$O$26,1,MATCH('Основной лист'!NIM$7,'РП (ЛК 2.0)'!$E$17:$O$17,0)),0)</f>
        <v>0</v>
      </c>
      <c r="NIN8" s="878">
        <f>IFERROR(INDEX('РП (ЛК 2.0)'!$E$26:$O$26,1,MATCH('Основной лист'!NIN$7,'РП (ЛК 2.0)'!$E$17:$O$17,0)),0)</f>
        <v>0</v>
      </c>
      <c r="NIO8" s="878">
        <f>IFERROR(INDEX('РП (ЛК 2.0)'!$E$26:$O$26,1,MATCH('Основной лист'!NIO$7,'РП (ЛК 2.0)'!$E$17:$O$17,0)),0)</f>
        <v>0</v>
      </c>
      <c r="NIP8" s="878">
        <f>IFERROR(INDEX('РП (ЛК 2.0)'!$E$26:$O$26,1,MATCH('Основной лист'!NIP$7,'РП (ЛК 2.0)'!$E$17:$O$17,0)),0)</f>
        <v>0</v>
      </c>
      <c r="NIQ8" s="878">
        <f>IFERROR(INDEX('РП (ЛК 2.0)'!$E$26:$O$26,1,MATCH('Основной лист'!NIQ$7,'РП (ЛК 2.0)'!$E$17:$O$17,0)),0)</f>
        <v>0</v>
      </c>
      <c r="NIR8" s="878">
        <f>IFERROR(INDEX('РП (ЛК 2.0)'!$E$26:$O$26,1,MATCH('Основной лист'!NIR$7,'РП (ЛК 2.0)'!$E$17:$O$17,0)),0)</f>
        <v>0</v>
      </c>
      <c r="NIS8" s="878">
        <f>IFERROR(INDEX('РП (ЛК 2.0)'!$E$26:$O$26,1,MATCH('Основной лист'!NIS$7,'РП (ЛК 2.0)'!$E$17:$O$17,0)),0)</f>
        <v>0</v>
      </c>
      <c r="NIT8" s="878">
        <f>IFERROR(INDEX('РП (ЛК 2.0)'!$E$26:$O$26,1,MATCH('Основной лист'!NIT$7,'РП (ЛК 2.0)'!$E$17:$O$17,0)),0)</f>
        <v>0</v>
      </c>
      <c r="NIU8" s="878">
        <f>IFERROR(INDEX('РП (ЛК 2.0)'!$E$26:$O$26,1,MATCH('Основной лист'!NIU$7,'РП (ЛК 2.0)'!$E$17:$O$17,0)),0)</f>
        <v>0</v>
      </c>
      <c r="NIV8" s="878">
        <f>IFERROR(INDEX('РП (ЛК 2.0)'!$E$26:$O$26,1,MATCH('Основной лист'!NIV$7,'РП (ЛК 2.0)'!$E$17:$O$17,0)),0)</f>
        <v>0</v>
      </c>
      <c r="NIW8" s="878">
        <f>IFERROR(INDEX('РП (ЛК 2.0)'!$E$26:$O$26,1,MATCH('Основной лист'!NIW$7,'РП (ЛК 2.0)'!$E$17:$O$17,0)),0)</f>
        <v>0</v>
      </c>
      <c r="NIX8" s="878">
        <f>IFERROR(INDEX('РП (ЛК 2.0)'!$E$26:$O$26,1,MATCH('Основной лист'!NIX$7,'РП (ЛК 2.0)'!$E$17:$O$17,0)),0)</f>
        <v>0</v>
      </c>
      <c r="NIY8" s="878">
        <f>IFERROR(INDEX('РП (ЛК 2.0)'!$E$26:$O$26,1,MATCH('Основной лист'!NIY$7,'РП (ЛК 2.0)'!$E$17:$O$17,0)),0)</f>
        <v>0</v>
      </c>
      <c r="NIZ8" s="878">
        <f>IFERROR(INDEX('РП (ЛК 2.0)'!$E$26:$O$26,1,MATCH('Основной лист'!NIZ$7,'РП (ЛК 2.0)'!$E$17:$O$17,0)),0)</f>
        <v>0</v>
      </c>
      <c r="NJA8" s="878">
        <f>IFERROR(INDEX('РП (ЛК 2.0)'!$E$26:$O$26,1,MATCH('Основной лист'!NJA$7,'РП (ЛК 2.0)'!$E$17:$O$17,0)),0)</f>
        <v>0</v>
      </c>
      <c r="NJB8" s="878">
        <f>IFERROR(INDEX('РП (ЛК 2.0)'!$E$26:$O$26,1,MATCH('Основной лист'!NJB$7,'РП (ЛК 2.0)'!$E$17:$O$17,0)),0)</f>
        <v>0</v>
      </c>
      <c r="NJC8" s="878">
        <f>IFERROR(INDEX('РП (ЛК 2.0)'!$E$26:$O$26,1,MATCH('Основной лист'!NJC$7,'РП (ЛК 2.0)'!$E$17:$O$17,0)),0)</f>
        <v>0</v>
      </c>
      <c r="NJD8" s="878">
        <f>IFERROR(INDEX('РП (ЛК 2.0)'!$E$26:$O$26,1,MATCH('Основной лист'!NJD$7,'РП (ЛК 2.0)'!$E$17:$O$17,0)),0)</f>
        <v>0</v>
      </c>
      <c r="NJE8" s="878">
        <f>IFERROR(INDEX('РП (ЛК 2.0)'!$E$26:$O$26,1,MATCH('Основной лист'!NJE$7,'РП (ЛК 2.0)'!$E$17:$O$17,0)),0)</f>
        <v>0</v>
      </c>
      <c r="NJF8" s="878">
        <f>IFERROR(INDEX('РП (ЛК 2.0)'!$E$26:$O$26,1,MATCH('Основной лист'!NJF$7,'РП (ЛК 2.0)'!$E$17:$O$17,0)),0)</f>
        <v>0</v>
      </c>
      <c r="NJG8" s="878">
        <f>IFERROR(INDEX('РП (ЛК 2.0)'!$E$26:$O$26,1,MATCH('Основной лист'!NJG$7,'РП (ЛК 2.0)'!$E$17:$O$17,0)),0)</f>
        <v>0</v>
      </c>
      <c r="NJH8" s="878">
        <f>IFERROR(INDEX('РП (ЛК 2.0)'!$E$26:$O$26,1,MATCH('Основной лист'!NJH$7,'РП (ЛК 2.0)'!$E$17:$O$17,0)),0)</f>
        <v>0</v>
      </c>
      <c r="NJI8" s="878">
        <f>IFERROR(INDEX('РП (ЛК 2.0)'!$E$26:$O$26,1,MATCH('Основной лист'!NJI$7,'РП (ЛК 2.0)'!$E$17:$O$17,0)),0)</f>
        <v>0</v>
      </c>
      <c r="NJJ8" s="878">
        <f>IFERROR(INDEX('РП (ЛК 2.0)'!$E$26:$O$26,1,MATCH('Основной лист'!NJJ$7,'РП (ЛК 2.0)'!$E$17:$O$17,0)),0)</f>
        <v>0</v>
      </c>
      <c r="NJK8" s="878">
        <f>IFERROR(INDEX('РП (ЛК 2.0)'!$E$26:$O$26,1,MATCH('Основной лист'!NJK$7,'РП (ЛК 2.0)'!$E$17:$O$17,0)),0)</f>
        <v>0</v>
      </c>
      <c r="NJL8" s="878">
        <f>IFERROR(INDEX('РП (ЛК 2.0)'!$E$26:$O$26,1,MATCH('Основной лист'!NJL$7,'РП (ЛК 2.0)'!$E$17:$O$17,0)),0)</f>
        <v>0</v>
      </c>
      <c r="NJM8" s="878">
        <f>IFERROR(INDEX('РП (ЛК 2.0)'!$E$26:$O$26,1,MATCH('Основной лист'!NJM$7,'РП (ЛК 2.0)'!$E$17:$O$17,0)),0)</f>
        <v>0</v>
      </c>
      <c r="NJN8" s="878">
        <f>IFERROR(INDEX('РП (ЛК 2.0)'!$E$26:$O$26,1,MATCH('Основной лист'!NJN$7,'РП (ЛК 2.0)'!$E$17:$O$17,0)),0)</f>
        <v>0</v>
      </c>
      <c r="NJO8" s="878">
        <f>IFERROR(INDEX('РП (ЛК 2.0)'!$E$26:$O$26,1,MATCH('Основной лист'!NJO$7,'РП (ЛК 2.0)'!$E$17:$O$17,0)),0)</f>
        <v>0</v>
      </c>
      <c r="NJP8" s="878">
        <f>IFERROR(INDEX('РП (ЛК 2.0)'!$E$26:$O$26,1,MATCH('Основной лист'!NJP$7,'РП (ЛК 2.0)'!$E$17:$O$17,0)),0)</f>
        <v>0</v>
      </c>
      <c r="NJQ8" s="878">
        <f>IFERROR(INDEX('РП (ЛК 2.0)'!$E$26:$O$26,1,MATCH('Основной лист'!NJQ$7,'РП (ЛК 2.0)'!$E$17:$O$17,0)),0)</f>
        <v>0</v>
      </c>
      <c r="NJR8" s="878">
        <f>IFERROR(INDEX('РП (ЛК 2.0)'!$E$26:$O$26,1,MATCH('Основной лист'!NJR$7,'РП (ЛК 2.0)'!$E$17:$O$17,0)),0)</f>
        <v>0</v>
      </c>
      <c r="NJS8" s="878">
        <f>IFERROR(INDEX('РП (ЛК 2.0)'!$E$26:$O$26,1,MATCH('Основной лист'!NJS$7,'РП (ЛК 2.0)'!$E$17:$O$17,0)),0)</f>
        <v>0</v>
      </c>
      <c r="NJT8" s="878">
        <f>IFERROR(INDEX('РП (ЛК 2.0)'!$E$26:$O$26,1,MATCH('Основной лист'!NJT$7,'РП (ЛК 2.0)'!$E$17:$O$17,0)),0)</f>
        <v>0</v>
      </c>
      <c r="NJU8" s="878">
        <f>IFERROR(INDEX('РП (ЛК 2.0)'!$E$26:$O$26,1,MATCH('Основной лист'!NJU$7,'РП (ЛК 2.0)'!$E$17:$O$17,0)),0)</f>
        <v>0</v>
      </c>
      <c r="NJV8" s="878">
        <f>IFERROR(INDEX('РП (ЛК 2.0)'!$E$26:$O$26,1,MATCH('Основной лист'!NJV$7,'РП (ЛК 2.0)'!$E$17:$O$17,0)),0)</f>
        <v>0</v>
      </c>
      <c r="NJW8" s="878">
        <f>IFERROR(INDEX('РП (ЛК 2.0)'!$E$26:$O$26,1,MATCH('Основной лист'!NJW$7,'РП (ЛК 2.0)'!$E$17:$O$17,0)),0)</f>
        <v>0</v>
      </c>
      <c r="NJX8" s="878">
        <f>IFERROR(INDEX('РП (ЛК 2.0)'!$E$26:$O$26,1,MATCH('Основной лист'!NJX$7,'РП (ЛК 2.0)'!$E$17:$O$17,0)),0)</f>
        <v>0</v>
      </c>
      <c r="NJY8" s="878">
        <f>IFERROR(INDEX('РП (ЛК 2.0)'!$E$26:$O$26,1,MATCH('Основной лист'!NJY$7,'РП (ЛК 2.0)'!$E$17:$O$17,0)),0)</f>
        <v>0</v>
      </c>
      <c r="NJZ8" s="878">
        <f>IFERROR(INDEX('РП (ЛК 2.0)'!$E$26:$O$26,1,MATCH('Основной лист'!NJZ$7,'РП (ЛК 2.0)'!$E$17:$O$17,0)),0)</f>
        <v>0</v>
      </c>
      <c r="NKA8" s="878">
        <f>IFERROR(INDEX('РП (ЛК 2.0)'!$E$26:$O$26,1,MATCH('Основной лист'!NKA$7,'РП (ЛК 2.0)'!$E$17:$O$17,0)),0)</f>
        <v>0</v>
      </c>
      <c r="NKB8" s="878">
        <f>IFERROR(INDEX('РП (ЛК 2.0)'!$E$26:$O$26,1,MATCH('Основной лист'!NKB$7,'РП (ЛК 2.0)'!$E$17:$O$17,0)),0)</f>
        <v>0</v>
      </c>
      <c r="NKC8" s="878">
        <f>IFERROR(INDEX('РП (ЛК 2.0)'!$E$26:$O$26,1,MATCH('Основной лист'!NKC$7,'РП (ЛК 2.0)'!$E$17:$O$17,0)),0)</f>
        <v>0</v>
      </c>
      <c r="NKD8" s="878">
        <f>IFERROR(INDEX('РП (ЛК 2.0)'!$E$26:$O$26,1,MATCH('Основной лист'!NKD$7,'РП (ЛК 2.0)'!$E$17:$O$17,0)),0)</f>
        <v>0</v>
      </c>
      <c r="NKE8" s="878">
        <f>IFERROR(INDEX('РП (ЛК 2.0)'!$E$26:$O$26,1,MATCH('Основной лист'!NKE$7,'РП (ЛК 2.0)'!$E$17:$O$17,0)),0)</f>
        <v>0</v>
      </c>
      <c r="NKF8" s="878">
        <f>IFERROR(INDEX('РП (ЛК 2.0)'!$E$26:$O$26,1,MATCH('Основной лист'!NKF$7,'РП (ЛК 2.0)'!$E$17:$O$17,0)),0)</f>
        <v>0</v>
      </c>
      <c r="NKG8" s="878">
        <f>IFERROR(INDEX('РП (ЛК 2.0)'!$E$26:$O$26,1,MATCH('Основной лист'!NKG$7,'РП (ЛК 2.0)'!$E$17:$O$17,0)),0)</f>
        <v>0</v>
      </c>
      <c r="NKH8" s="878">
        <f>IFERROR(INDEX('РП (ЛК 2.0)'!$E$26:$O$26,1,MATCH('Основной лист'!NKH$7,'РП (ЛК 2.0)'!$E$17:$O$17,0)),0)</f>
        <v>0</v>
      </c>
      <c r="NKI8" s="878">
        <f>IFERROR(INDEX('РП (ЛК 2.0)'!$E$26:$O$26,1,MATCH('Основной лист'!NKI$7,'РП (ЛК 2.0)'!$E$17:$O$17,0)),0)</f>
        <v>0</v>
      </c>
      <c r="NKJ8" s="878">
        <f>IFERROR(INDEX('РП (ЛК 2.0)'!$E$26:$O$26,1,MATCH('Основной лист'!NKJ$7,'РП (ЛК 2.0)'!$E$17:$O$17,0)),0)</f>
        <v>0</v>
      </c>
      <c r="NKK8" s="878">
        <f>IFERROR(INDEX('РП (ЛК 2.0)'!$E$26:$O$26,1,MATCH('Основной лист'!NKK$7,'РП (ЛК 2.0)'!$E$17:$O$17,0)),0)</f>
        <v>0</v>
      </c>
      <c r="NKL8" s="878">
        <f>IFERROR(INDEX('РП (ЛК 2.0)'!$E$26:$O$26,1,MATCH('Основной лист'!NKL$7,'РП (ЛК 2.0)'!$E$17:$O$17,0)),0)</f>
        <v>0</v>
      </c>
      <c r="NKM8" s="878">
        <f>IFERROR(INDEX('РП (ЛК 2.0)'!$E$26:$O$26,1,MATCH('Основной лист'!NKM$7,'РП (ЛК 2.0)'!$E$17:$O$17,0)),0)</f>
        <v>0</v>
      </c>
      <c r="NKN8" s="878">
        <f>IFERROR(INDEX('РП (ЛК 2.0)'!$E$26:$O$26,1,MATCH('Основной лист'!NKN$7,'РП (ЛК 2.0)'!$E$17:$O$17,0)),0)</f>
        <v>0</v>
      </c>
      <c r="NKO8" s="878">
        <f>IFERROR(INDEX('РП (ЛК 2.0)'!$E$26:$O$26,1,MATCH('Основной лист'!NKO$7,'РП (ЛК 2.0)'!$E$17:$O$17,0)),0)</f>
        <v>0</v>
      </c>
      <c r="NKP8" s="878">
        <f>IFERROR(INDEX('РП (ЛК 2.0)'!$E$26:$O$26,1,MATCH('Основной лист'!NKP$7,'РП (ЛК 2.0)'!$E$17:$O$17,0)),0)</f>
        <v>0</v>
      </c>
      <c r="NKQ8" s="878">
        <f>IFERROR(INDEX('РП (ЛК 2.0)'!$E$26:$O$26,1,MATCH('Основной лист'!NKQ$7,'РП (ЛК 2.0)'!$E$17:$O$17,0)),0)</f>
        <v>0</v>
      </c>
      <c r="NKR8" s="878">
        <f>IFERROR(INDEX('РП (ЛК 2.0)'!$E$26:$O$26,1,MATCH('Основной лист'!NKR$7,'РП (ЛК 2.0)'!$E$17:$O$17,0)),0)</f>
        <v>0</v>
      </c>
      <c r="NKS8" s="878">
        <f>IFERROR(INDEX('РП (ЛК 2.0)'!$E$26:$O$26,1,MATCH('Основной лист'!NKS$7,'РП (ЛК 2.0)'!$E$17:$O$17,0)),0)</f>
        <v>0</v>
      </c>
      <c r="NKT8" s="878">
        <f>IFERROR(INDEX('РП (ЛК 2.0)'!$E$26:$O$26,1,MATCH('Основной лист'!NKT$7,'РП (ЛК 2.0)'!$E$17:$O$17,0)),0)</f>
        <v>0</v>
      </c>
      <c r="NKU8" s="878">
        <f>IFERROR(INDEX('РП (ЛК 2.0)'!$E$26:$O$26,1,MATCH('Основной лист'!NKU$7,'РП (ЛК 2.0)'!$E$17:$O$17,0)),0)</f>
        <v>0</v>
      </c>
      <c r="NKV8" s="878">
        <f>IFERROR(INDEX('РП (ЛК 2.0)'!$E$26:$O$26,1,MATCH('Основной лист'!NKV$7,'РП (ЛК 2.0)'!$E$17:$O$17,0)),0)</f>
        <v>0</v>
      </c>
      <c r="NKW8" s="878">
        <f>IFERROR(INDEX('РП (ЛК 2.0)'!$E$26:$O$26,1,MATCH('Основной лист'!NKW$7,'РП (ЛК 2.0)'!$E$17:$O$17,0)),0)</f>
        <v>0</v>
      </c>
      <c r="NKX8" s="878">
        <f>IFERROR(INDEX('РП (ЛК 2.0)'!$E$26:$O$26,1,MATCH('Основной лист'!NKX$7,'РП (ЛК 2.0)'!$E$17:$O$17,0)),0)</f>
        <v>0</v>
      </c>
      <c r="NKY8" s="878">
        <f>IFERROR(INDEX('РП (ЛК 2.0)'!$E$26:$O$26,1,MATCH('Основной лист'!NKY$7,'РП (ЛК 2.0)'!$E$17:$O$17,0)),0)</f>
        <v>0</v>
      </c>
      <c r="NKZ8" s="878">
        <f>IFERROR(INDEX('РП (ЛК 2.0)'!$E$26:$O$26,1,MATCH('Основной лист'!NKZ$7,'РП (ЛК 2.0)'!$E$17:$O$17,0)),0)</f>
        <v>0</v>
      </c>
      <c r="NLA8" s="878">
        <f>IFERROR(INDEX('РП (ЛК 2.0)'!$E$26:$O$26,1,MATCH('Основной лист'!NLA$7,'РП (ЛК 2.0)'!$E$17:$O$17,0)),0)</f>
        <v>0</v>
      </c>
      <c r="NLB8" s="878">
        <f>IFERROR(INDEX('РП (ЛК 2.0)'!$E$26:$O$26,1,MATCH('Основной лист'!NLB$7,'РП (ЛК 2.0)'!$E$17:$O$17,0)),0)</f>
        <v>0</v>
      </c>
      <c r="NLC8" s="878">
        <f>IFERROR(INDEX('РП (ЛК 2.0)'!$E$26:$O$26,1,MATCH('Основной лист'!NLC$7,'РП (ЛК 2.0)'!$E$17:$O$17,0)),0)</f>
        <v>0</v>
      </c>
      <c r="NLD8" s="878">
        <f>IFERROR(INDEX('РП (ЛК 2.0)'!$E$26:$O$26,1,MATCH('Основной лист'!NLD$7,'РП (ЛК 2.0)'!$E$17:$O$17,0)),0)</f>
        <v>0</v>
      </c>
      <c r="NLE8" s="878">
        <f>IFERROR(INDEX('РП (ЛК 2.0)'!$E$26:$O$26,1,MATCH('Основной лист'!NLE$7,'РП (ЛК 2.0)'!$E$17:$O$17,0)),0)</f>
        <v>0</v>
      </c>
      <c r="NLF8" s="878">
        <f>IFERROR(INDEX('РП (ЛК 2.0)'!$E$26:$O$26,1,MATCH('Основной лист'!NLF$7,'РП (ЛК 2.0)'!$E$17:$O$17,0)),0)</f>
        <v>0</v>
      </c>
      <c r="NLG8" s="878">
        <f>IFERROR(INDEX('РП (ЛК 2.0)'!$E$26:$O$26,1,MATCH('Основной лист'!NLG$7,'РП (ЛК 2.0)'!$E$17:$O$17,0)),0)</f>
        <v>0</v>
      </c>
      <c r="NLH8" s="878">
        <f>IFERROR(INDEX('РП (ЛК 2.0)'!$E$26:$O$26,1,MATCH('Основной лист'!NLH$7,'РП (ЛК 2.0)'!$E$17:$O$17,0)),0)</f>
        <v>0</v>
      </c>
      <c r="NLI8" s="878">
        <f>IFERROR(INDEX('РП (ЛК 2.0)'!$E$26:$O$26,1,MATCH('Основной лист'!NLI$7,'РП (ЛК 2.0)'!$E$17:$O$17,0)),0)</f>
        <v>0</v>
      </c>
      <c r="NLJ8" s="878">
        <f>IFERROR(INDEX('РП (ЛК 2.0)'!$E$26:$O$26,1,MATCH('Основной лист'!NLJ$7,'РП (ЛК 2.0)'!$E$17:$O$17,0)),0)</f>
        <v>0</v>
      </c>
      <c r="NLK8" s="878">
        <f>IFERROR(INDEX('РП (ЛК 2.0)'!$E$26:$O$26,1,MATCH('Основной лист'!NLK$7,'РП (ЛК 2.0)'!$E$17:$O$17,0)),0)</f>
        <v>0</v>
      </c>
      <c r="NLL8" s="878">
        <f>IFERROR(INDEX('РП (ЛК 2.0)'!$E$26:$O$26,1,MATCH('Основной лист'!NLL$7,'РП (ЛК 2.0)'!$E$17:$O$17,0)),0)</f>
        <v>0</v>
      </c>
      <c r="NLM8" s="878">
        <f>IFERROR(INDEX('РП (ЛК 2.0)'!$E$26:$O$26,1,MATCH('Основной лист'!NLM$7,'РП (ЛК 2.0)'!$E$17:$O$17,0)),0)</f>
        <v>0</v>
      </c>
      <c r="NLN8" s="878">
        <f>IFERROR(INDEX('РП (ЛК 2.0)'!$E$26:$O$26,1,MATCH('Основной лист'!NLN$7,'РП (ЛК 2.0)'!$E$17:$O$17,0)),0)</f>
        <v>0</v>
      </c>
      <c r="NLO8" s="878">
        <f>IFERROR(INDEX('РП (ЛК 2.0)'!$E$26:$O$26,1,MATCH('Основной лист'!NLO$7,'РП (ЛК 2.0)'!$E$17:$O$17,0)),0)</f>
        <v>0</v>
      </c>
      <c r="NLP8" s="878">
        <f>IFERROR(INDEX('РП (ЛК 2.0)'!$E$26:$O$26,1,MATCH('Основной лист'!NLP$7,'РП (ЛК 2.0)'!$E$17:$O$17,0)),0)</f>
        <v>0</v>
      </c>
      <c r="NLQ8" s="878">
        <f>IFERROR(INDEX('РП (ЛК 2.0)'!$E$26:$O$26,1,MATCH('Основной лист'!NLQ$7,'РП (ЛК 2.0)'!$E$17:$O$17,0)),0)</f>
        <v>0</v>
      </c>
      <c r="NLR8" s="878">
        <f>IFERROR(INDEX('РП (ЛК 2.0)'!$E$26:$O$26,1,MATCH('Основной лист'!NLR$7,'РП (ЛК 2.0)'!$E$17:$O$17,0)),0)</f>
        <v>0</v>
      </c>
      <c r="NLS8" s="878">
        <f>IFERROR(INDEX('РП (ЛК 2.0)'!$E$26:$O$26,1,MATCH('Основной лист'!NLS$7,'РП (ЛК 2.0)'!$E$17:$O$17,0)),0)</f>
        <v>0</v>
      </c>
      <c r="NLT8" s="878">
        <f>IFERROR(INDEX('РП (ЛК 2.0)'!$E$26:$O$26,1,MATCH('Основной лист'!NLT$7,'РП (ЛК 2.0)'!$E$17:$O$17,0)),0)</f>
        <v>0</v>
      </c>
      <c r="NLU8" s="878">
        <f>IFERROR(INDEX('РП (ЛК 2.0)'!$E$26:$O$26,1,MATCH('Основной лист'!NLU$7,'РП (ЛК 2.0)'!$E$17:$O$17,0)),0)</f>
        <v>0</v>
      </c>
      <c r="NLV8" s="878">
        <f>IFERROR(INDEX('РП (ЛК 2.0)'!$E$26:$O$26,1,MATCH('Основной лист'!NLV$7,'РП (ЛК 2.0)'!$E$17:$O$17,0)),0)</f>
        <v>0</v>
      </c>
      <c r="NLW8" s="878">
        <f>IFERROR(INDEX('РП (ЛК 2.0)'!$E$26:$O$26,1,MATCH('Основной лист'!NLW$7,'РП (ЛК 2.0)'!$E$17:$O$17,0)),0)</f>
        <v>0</v>
      </c>
      <c r="NLX8" s="878">
        <f>IFERROR(INDEX('РП (ЛК 2.0)'!$E$26:$O$26,1,MATCH('Основной лист'!NLX$7,'РП (ЛК 2.0)'!$E$17:$O$17,0)),0)</f>
        <v>0</v>
      </c>
      <c r="NLY8" s="878">
        <f>IFERROR(INDEX('РП (ЛК 2.0)'!$E$26:$O$26,1,MATCH('Основной лист'!NLY$7,'РП (ЛК 2.0)'!$E$17:$O$17,0)),0)</f>
        <v>0</v>
      </c>
      <c r="NLZ8" s="878">
        <f>IFERROR(INDEX('РП (ЛК 2.0)'!$E$26:$O$26,1,MATCH('Основной лист'!NLZ$7,'РП (ЛК 2.0)'!$E$17:$O$17,0)),0)</f>
        <v>0</v>
      </c>
      <c r="NMA8" s="878">
        <f>IFERROR(INDEX('РП (ЛК 2.0)'!$E$26:$O$26,1,MATCH('Основной лист'!NMA$7,'РП (ЛК 2.0)'!$E$17:$O$17,0)),0)</f>
        <v>0</v>
      </c>
      <c r="NMB8" s="878">
        <f>IFERROR(INDEX('РП (ЛК 2.0)'!$E$26:$O$26,1,MATCH('Основной лист'!NMB$7,'РП (ЛК 2.0)'!$E$17:$O$17,0)),0)</f>
        <v>0</v>
      </c>
      <c r="NMC8" s="878">
        <f>IFERROR(INDEX('РП (ЛК 2.0)'!$E$26:$O$26,1,MATCH('Основной лист'!NMC$7,'РП (ЛК 2.0)'!$E$17:$O$17,0)),0)</f>
        <v>0</v>
      </c>
      <c r="NMD8" s="878">
        <f>IFERROR(INDEX('РП (ЛК 2.0)'!$E$26:$O$26,1,MATCH('Основной лист'!NMD$7,'РП (ЛК 2.0)'!$E$17:$O$17,0)),0)</f>
        <v>0</v>
      </c>
      <c r="NME8" s="878">
        <f>IFERROR(INDEX('РП (ЛК 2.0)'!$E$26:$O$26,1,MATCH('Основной лист'!NME$7,'РП (ЛК 2.0)'!$E$17:$O$17,0)),0)</f>
        <v>0</v>
      </c>
      <c r="NMF8" s="878">
        <f>IFERROR(INDEX('РП (ЛК 2.0)'!$E$26:$O$26,1,MATCH('Основной лист'!NMF$7,'РП (ЛК 2.0)'!$E$17:$O$17,0)),0)</f>
        <v>0</v>
      </c>
      <c r="NMG8" s="878">
        <f>IFERROR(INDEX('РП (ЛК 2.0)'!$E$26:$O$26,1,MATCH('Основной лист'!NMG$7,'РП (ЛК 2.0)'!$E$17:$O$17,0)),0)</f>
        <v>0</v>
      </c>
      <c r="NMH8" s="878">
        <f>IFERROR(INDEX('РП (ЛК 2.0)'!$E$26:$O$26,1,MATCH('Основной лист'!NMH$7,'РП (ЛК 2.0)'!$E$17:$O$17,0)),0)</f>
        <v>0</v>
      </c>
      <c r="NMI8" s="878">
        <f>IFERROR(INDEX('РП (ЛК 2.0)'!$E$26:$O$26,1,MATCH('Основной лист'!NMI$7,'РП (ЛК 2.0)'!$E$17:$O$17,0)),0)</f>
        <v>0</v>
      </c>
      <c r="NMJ8" s="878">
        <f>IFERROR(INDEX('РП (ЛК 2.0)'!$E$26:$O$26,1,MATCH('Основной лист'!NMJ$7,'РП (ЛК 2.0)'!$E$17:$O$17,0)),0)</f>
        <v>0</v>
      </c>
      <c r="NMK8" s="878">
        <f>IFERROR(INDEX('РП (ЛК 2.0)'!$E$26:$O$26,1,MATCH('Основной лист'!NMK$7,'РП (ЛК 2.0)'!$E$17:$O$17,0)),0)</f>
        <v>0</v>
      </c>
      <c r="NML8" s="878">
        <f>IFERROR(INDEX('РП (ЛК 2.0)'!$E$26:$O$26,1,MATCH('Основной лист'!NML$7,'РП (ЛК 2.0)'!$E$17:$O$17,0)),0)</f>
        <v>0</v>
      </c>
      <c r="NMM8" s="878">
        <f>IFERROR(INDEX('РП (ЛК 2.0)'!$E$26:$O$26,1,MATCH('Основной лист'!NMM$7,'РП (ЛК 2.0)'!$E$17:$O$17,0)),0)</f>
        <v>0</v>
      </c>
      <c r="NMN8" s="878">
        <f>IFERROR(INDEX('РП (ЛК 2.0)'!$E$26:$O$26,1,MATCH('Основной лист'!NMN$7,'РП (ЛК 2.0)'!$E$17:$O$17,0)),0)</f>
        <v>0</v>
      </c>
      <c r="NMO8" s="878">
        <f>IFERROR(INDEX('РП (ЛК 2.0)'!$E$26:$O$26,1,MATCH('Основной лист'!NMO$7,'РП (ЛК 2.0)'!$E$17:$O$17,0)),0)</f>
        <v>0</v>
      </c>
      <c r="NMP8" s="878">
        <f>IFERROR(INDEX('РП (ЛК 2.0)'!$E$26:$O$26,1,MATCH('Основной лист'!NMP$7,'РП (ЛК 2.0)'!$E$17:$O$17,0)),0)</f>
        <v>0</v>
      </c>
      <c r="NMQ8" s="878">
        <f>IFERROR(INDEX('РП (ЛК 2.0)'!$E$26:$O$26,1,MATCH('Основной лист'!NMQ$7,'РП (ЛК 2.0)'!$E$17:$O$17,0)),0)</f>
        <v>0</v>
      </c>
      <c r="NMR8" s="878">
        <f>IFERROR(INDEX('РП (ЛК 2.0)'!$E$26:$O$26,1,MATCH('Основной лист'!NMR$7,'РП (ЛК 2.0)'!$E$17:$O$17,0)),0)</f>
        <v>0</v>
      </c>
      <c r="NMS8" s="878">
        <f>IFERROR(INDEX('РП (ЛК 2.0)'!$E$26:$O$26,1,MATCH('Основной лист'!NMS$7,'РП (ЛК 2.0)'!$E$17:$O$17,0)),0)</f>
        <v>0</v>
      </c>
      <c r="NMT8" s="878">
        <f>IFERROR(INDEX('РП (ЛК 2.0)'!$E$26:$O$26,1,MATCH('Основной лист'!NMT$7,'РП (ЛК 2.0)'!$E$17:$O$17,0)),0)</f>
        <v>0</v>
      </c>
      <c r="NMU8" s="878">
        <f>IFERROR(INDEX('РП (ЛК 2.0)'!$E$26:$O$26,1,MATCH('Основной лист'!NMU$7,'РП (ЛК 2.0)'!$E$17:$O$17,0)),0)</f>
        <v>0</v>
      </c>
      <c r="NMV8" s="878">
        <f>IFERROR(INDEX('РП (ЛК 2.0)'!$E$26:$O$26,1,MATCH('Основной лист'!NMV$7,'РП (ЛК 2.0)'!$E$17:$O$17,0)),0)</f>
        <v>0</v>
      </c>
      <c r="NMW8" s="878">
        <f>IFERROR(INDEX('РП (ЛК 2.0)'!$E$26:$O$26,1,MATCH('Основной лист'!NMW$7,'РП (ЛК 2.0)'!$E$17:$O$17,0)),0)</f>
        <v>0</v>
      </c>
      <c r="NMX8" s="878">
        <f>IFERROR(INDEX('РП (ЛК 2.0)'!$E$26:$O$26,1,MATCH('Основной лист'!NMX$7,'РП (ЛК 2.0)'!$E$17:$O$17,0)),0)</f>
        <v>0</v>
      </c>
      <c r="NMY8" s="878">
        <f>IFERROR(INDEX('РП (ЛК 2.0)'!$E$26:$O$26,1,MATCH('Основной лист'!NMY$7,'РП (ЛК 2.0)'!$E$17:$O$17,0)),0)</f>
        <v>0</v>
      </c>
      <c r="NMZ8" s="878">
        <f>IFERROR(INDEX('РП (ЛК 2.0)'!$E$26:$O$26,1,MATCH('Основной лист'!NMZ$7,'РП (ЛК 2.0)'!$E$17:$O$17,0)),0)</f>
        <v>0</v>
      </c>
      <c r="NNA8" s="878">
        <f>IFERROR(INDEX('РП (ЛК 2.0)'!$E$26:$O$26,1,MATCH('Основной лист'!NNA$7,'РП (ЛК 2.0)'!$E$17:$O$17,0)),0)</f>
        <v>0</v>
      </c>
      <c r="NNB8" s="878">
        <f>IFERROR(INDEX('РП (ЛК 2.0)'!$E$26:$O$26,1,MATCH('Основной лист'!NNB$7,'РП (ЛК 2.0)'!$E$17:$O$17,0)),0)</f>
        <v>0</v>
      </c>
      <c r="NNC8" s="878">
        <f>IFERROR(INDEX('РП (ЛК 2.0)'!$E$26:$O$26,1,MATCH('Основной лист'!NNC$7,'РП (ЛК 2.0)'!$E$17:$O$17,0)),0)</f>
        <v>0</v>
      </c>
      <c r="NND8" s="878">
        <f>IFERROR(INDEX('РП (ЛК 2.0)'!$E$26:$O$26,1,MATCH('Основной лист'!NND$7,'РП (ЛК 2.0)'!$E$17:$O$17,0)),0)</f>
        <v>0</v>
      </c>
      <c r="NNE8" s="878">
        <f>IFERROR(INDEX('РП (ЛК 2.0)'!$E$26:$O$26,1,MATCH('Основной лист'!NNE$7,'РП (ЛК 2.0)'!$E$17:$O$17,0)),0)</f>
        <v>0</v>
      </c>
      <c r="NNF8" s="878">
        <f>IFERROR(INDEX('РП (ЛК 2.0)'!$E$26:$O$26,1,MATCH('Основной лист'!NNF$7,'РП (ЛК 2.0)'!$E$17:$O$17,0)),0)</f>
        <v>0</v>
      </c>
      <c r="NNG8" s="878">
        <f>IFERROR(INDEX('РП (ЛК 2.0)'!$E$26:$O$26,1,MATCH('Основной лист'!NNG$7,'РП (ЛК 2.0)'!$E$17:$O$17,0)),0)</f>
        <v>0</v>
      </c>
      <c r="NNH8" s="878">
        <f>IFERROR(INDEX('РП (ЛК 2.0)'!$E$26:$O$26,1,MATCH('Основной лист'!NNH$7,'РП (ЛК 2.0)'!$E$17:$O$17,0)),0)</f>
        <v>0</v>
      </c>
      <c r="NNI8" s="878">
        <f>IFERROR(INDEX('РП (ЛК 2.0)'!$E$26:$O$26,1,MATCH('Основной лист'!NNI$7,'РП (ЛК 2.0)'!$E$17:$O$17,0)),0)</f>
        <v>0</v>
      </c>
      <c r="NNJ8" s="878">
        <f>IFERROR(INDEX('РП (ЛК 2.0)'!$E$26:$O$26,1,MATCH('Основной лист'!NNJ$7,'РП (ЛК 2.0)'!$E$17:$O$17,0)),0)</f>
        <v>0</v>
      </c>
      <c r="NNK8" s="878">
        <f>IFERROR(INDEX('РП (ЛК 2.0)'!$E$26:$O$26,1,MATCH('Основной лист'!NNK$7,'РП (ЛК 2.0)'!$E$17:$O$17,0)),0)</f>
        <v>0</v>
      </c>
      <c r="NNL8" s="878">
        <f>IFERROR(INDEX('РП (ЛК 2.0)'!$E$26:$O$26,1,MATCH('Основной лист'!NNL$7,'РП (ЛК 2.0)'!$E$17:$O$17,0)),0)</f>
        <v>0</v>
      </c>
      <c r="NNM8" s="878">
        <f>IFERROR(INDEX('РП (ЛК 2.0)'!$E$26:$O$26,1,MATCH('Основной лист'!NNM$7,'РП (ЛК 2.0)'!$E$17:$O$17,0)),0)</f>
        <v>0</v>
      </c>
      <c r="NNN8" s="878">
        <f>IFERROR(INDEX('РП (ЛК 2.0)'!$E$26:$O$26,1,MATCH('Основной лист'!NNN$7,'РП (ЛК 2.0)'!$E$17:$O$17,0)),0)</f>
        <v>0</v>
      </c>
      <c r="NNO8" s="878">
        <f>IFERROR(INDEX('РП (ЛК 2.0)'!$E$26:$O$26,1,MATCH('Основной лист'!NNO$7,'РП (ЛК 2.0)'!$E$17:$O$17,0)),0)</f>
        <v>0</v>
      </c>
      <c r="NNP8" s="878">
        <f>IFERROR(INDEX('РП (ЛК 2.0)'!$E$26:$O$26,1,MATCH('Основной лист'!NNP$7,'РП (ЛК 2.0)'!$E$17:$O$17,0)),0)</f>
        <v>0</v>
      </c>
      <c r="NNQ8" s="878">
        <f>IFERROR(INDEX('РП (ЛК 2.0)'!$E$26:$O$26,1,MATCH('Основной лист'!NNQ$7,'РП (ЛК 2.0)'!$E$17:$O$17,0)),0)</f>
        <v>0</v>
      </c>
      <c r="NNR8" s="878">
        <f>IFERROR(INDEX('РП (ЛК 2.0)'!$E$26:$O$26,1,MATCH('Основной лист'!NNR$7,'РП (ЛК 2.0)'!$E$17:$O$17,0)),0)</f>
        <v>0</v>
      </c>
      <c r="NNS8" s="878">
        <f>IFERROR(INDEX('РП (ЛК 2.0)'!$E$26:$O$26,1,MATCH('Основной лист'!NNS$7,'РП (ЛК 2.0)'!$E$17:$O$17,0)),0)</f>
        <v>0</v>
      </c>
      <c r="NNT8" s="878">
        <f>IFERROR(INDEX('РП (ЛК 2.0)'!$E$26:$O$26,1,MATCH('Основной лист'!NNT$7,'РП (ЛК 2.0)'!$E$17:$O$17,0)),0)</f>
        <v>0</v>
      </c>
      <c r="NNU8" s="878">
        <f>IFERROR(INDEX('РП (ЛК 2.0)'!$E$26:$O$26,1,MATCH('Основной лист'!NNU$7,'РП (ЛК 2.0)'!$E$17:$O$17,0)),0)</f>
        <v>0</v>
      </c>
      <c r="NNV8" s="878">
        <f>IFERROR(INDEX('РП (ЛК 2.0)'!$E$26:$O$26,1,MATCH('Основной лист'!NNV$7,'РП (ЛК 2.0)'!$E$17:$O$17,0)),0)</f>
        <v>0</v>
      </c>
      <c r="NNW8" s="878">
        <f>IFERROR(INDEX('РП (ЛК 2.0)'!$E$26:$O$26,1,MATCH('Основной лист'!NNW$7,'РП (ЛК 2.0)'!$E$17:$O$17,0)),0)</f>
        <v>0</v>
      </c>
      <c r="NNX8" s="878">
        <f>IFERROR(INDEX('РП (ЛК 2.0)'!$E$26:$O$26,1,MATCH('Основной лист'!NNX$7,'РП (ЛК 2.0)'!$E$17:$O$17,0)),0)</f>
        <v>0</v>
      </c>
      <c r="NNY8" s="878">
        <f>IFERROR(INDEX('РП (ЛК 2.0)'!$E$26:$O$26,1,MATCH('Основной лист'!NNY$7,'РП (ЛК 2.0)'!$E$17:$O$17,0)),0)</f>
        <v>0</v>
      </c>
      <c r="NNZ8" s="878">
        <f>IFERROR(INDEX('РП (ЛК 2.0)'!$E$26:$O$26,1,MATCH('Основной лист'!NNZ$7,'РП (ЛК 2.0)'!$E$17:$O$17,0)),0)</f>
        <v>0</v>
      </c>
      <c r="NOA8" s="878">
        <f>IFERROR(INDEX('РП (ЛК 2.0)'!$E$26:$O$26,1,MATCH('Основной лист'!NOA$7,'РП (ЛК 2.0)'!$E$17:$O$17,0)),0)</f>
        <v>0</v>
      </c>
      <c r="NOB8" s="878">
        <f>IFERROR(INDEX('РП (ЛК 2.0)'!$E$26:$O$26,1,MATCH('Основной лист'!NOB$7,'РП (ЛК 2.0)'!$E$17:$O$17,0)),0)</f>
        <v>0</v>
      </c>
      <c r="NOC8" s="878">
        <f>IFERROR(INDEX('РП (ЛК 2.0)'!$E$26:$O$26,1,MATCH('Основной лист'!NOC$7,'РП (ЛК 2.0)'!$E$17:$O$17,0)),0)</f>
        <v>0</v>
      </c>
      <c r="NOD8" s="878">
        <f>IFERROR(INDEX('РП (ЛК 2.0)'!$E$26:$O$26,1,MATCH('Основной лист'!NOD$7,'РП (ЛК 2.0)'!$E$17:$O$17,0)),0)</f>
        <v>0</v>
      </c>
      <c r="NOE8" s="878">
        <f>IFERROR(INDEX('РП (ЛК 2.0)'!$E$26:$O$26,1,MATCH('Основной лист'!NOE$7,'РП (ЛК 2.0)'!$E$17:$O$17,0)),0)</f>
        <v>0</v>
      </c>
      <c r="NOF8" s="878">
        <f>IFERROR(INDEX('РП (ЛК 2.0)'!$E$26:$O$26,1,MATCH('Основной лист'!NOF$7,'РП (ЛК 2.0)'!$E$17:$O$17,0)),0)</f>
        <v>0</v>
      </c>
      <c r="NOG8" s="878">
        <f>IFERROR(INDEX('РП (ЛК 2.0)'!$E$26:$O$26,1,MATCH('Основной лист'!NOG$7,'РП (ЛК 2.0)'!$E$17:$O$17,0)),0)</f>
        <v>0</v>
      </c>
      <c r="NOH8" s="878">
        <f>IFERROR(INDEX('РП (ЛК 2.0)'!$E$26:$O$26,1,MATCH('Основной лист'!NOH$7,'РП (ЛК 2.0)'!$E$17:$O$17,0)),0)</f>
        <v>0</v>
      </c>
      <c r="NOI8" s="878">
        <f>IFERROR(INDEX('РП (ЛК 2.0)'!$E$26:$O$26,1,MATCH('Основной лист'!NOI$7,'РП (ЛК 2.0)'!$E$17:$O$17,0)),0)</f>
        <v>0</v>
      </c>
      <c r="NOJ8" s="878">
        <f>IFERROR(INDEX('РП (ЛК 2.0)'!$E$26:$O$26,1,MATCH('Основной лист'!NOJ$7,'РП (ЛК 2.0)'!$E$17:$O$17,0)),0)</f>
        <v>0</v>
      </c>
      <c r="NOK8" s="878">
        <f>IFERROR(INDEX('РП (ЛК 2.0)'!$E$26:$O$26,1,MATCH('Основной лист'!NOK$7,'РП (ЛК 2.0)'!$E$17:$O$17,0)),0)</f>
        <v>0</v>
      </c>
      <c r="NOL8" s="878">
        <f>IFERROR(INDEX('РП (ЛК 2.0)'!$E$26:$O$26,1,MATCH('Основной лист'!NOL$7,'РП (ЛК 2.0)'!$E$17:$O$17,0)),0)</f>
        <v>0</v>
      </c>
      <c r="NOM8" s="878">
        <f>IFERROR(INDEX('РП (ЛК 2.0)'!$E$26:$O$26,1,MATCH('Основной лист'!NOM$7,'РП (ЛК 2.0)'!$E$17:$O$17,0)),0)</f>
        <v>0</v>
      </c>
      <c r="NON8" s="878">
        <f>IFERROR(INDEX('РП (ЛК 2.0)'!$E$26:$O$26,1,MATCH('Основной лист'!NON$7,'РП (ЛК 2.0)'!$E$17:$O$17,0)),0)</f>
        <v>0</v>
      </c>
      <c r="NOO8" s="878">
        <f>IFERROR(INDEX('РП (ЛК 2.0)'!$E$26:$O$26,1,MATCH('Основной лист'!NOO$7,'РП (ЛК 2.0)'!$E$17:$O$17,0)),0)</f>
        <v>0</v>
      </c>
      <c r="NOP8" s="878">
        <f>IFERROR(INDEX('РП (ЛК 2.0)'!$E$26:$O$26,1,MATCH('Основной лист'!NOP$7,'РП (ЛК 2.0)'!$E$17:$O$17,0)),0)</f>
        <v>0</v>
      </c>
      <c r="NOQ8" s="878">
        <f>IFERROR(INDEX('РП (ЛК 2.0)'!$E$26:$O$26,1,MATCH('Основной лист'!NOQ$7,'РП (ЛК 2.0)'!$E$17:$O$17,0)),0)</f>
        <v>0</v>
      </c>
      <c r="NOR8" s="878">
        <f>IFERROR(INDEX('РП (ЛК 2.0)'!$E$26:$O$26,1,MATCH('Основной лист'!NOR$7,'РП (ЛК 2.0)'!$E$17:$O$17,0)),0)</f>
        <v>0</v>
      </c>
      <c r="NOS8" s="878">
        <f>IFERROR(INDEX('РП (ЛК 2.0)'!$E$26:$O$26,1,MATCH('Основной лист'!NOS$7,'РП (ЛК 2.0)'!$E$17:$O$17,0)),0)</f>
        <v>0</v>
      </c>
      <c r="NOT8" s="878">
        <f>IFERROR(INDEX('РП (ЛК 2.0)'!$E$26:$O$26,1,MATCH('Основной лист'!NOT$7,'РП (ЛК 2.0)'!$E$17:$O$17,0)),0)</f>
        <v>0</v>
      </c>
      <c r="NOU8" s="878">
        <f>IFERROR(INDEX('РП (ЛК 2.0)'!$E$26:$O$26,1,MATCH('Основной лист'!NOU$7,'РП (ЛК 2.0)'!$E$17:$O$17,0)),0)</f>
        <v>0</v>
      </c>
      <c r="NOV8" s="878">
        <f>IFERROR(INDEX('РП (ЛК 2.0)'!$E$26:$O$26,1,MATCH('Основной лист'!NOV$7,'РП (ЛК 2.0)'!$E$17:$O$17,0)),0)</f>
        <v>0</v>
      </c>
      <c r="NOW8" s="878">
        <f>IFERROR(INDEX('РП (ЛК 2.0)'!$E$26:$O$26,1,MATCH('Основной лист'!NOW$7,'РП (ЛК 2.0)'!$E$17:$O$17,0)),0)</f>
        <v>0</v>
      </c>
      <c r="NOX8" s="878">
        <f>IFERROR(INDEX('РП (ЛК 2.0)'!$E$26:$O$26,1,MATCH('Основной лист'!NOX$7,'РП (ЛК 2.0)'!$E$17:$O$17,0)),0)</f>
        <v>0</v>
      </c>
      <c r="NOY8" s="878">
        <f>IFERROR(INDEX('РП (ЛК 2.0)'!$E$26:$O$26,1,MATCH('Основной лист'!NOY$7,'РП (ЛК 2.0)'!$E$17:$O$17,0)),0)</f>
        <v>0</v>
      </c>
      <c r="NOZ8" s="878">
        <f>IFERROR(INDEX('РП (ЛК 2.0)'!$E$26:$O$26,1,MATCH('Основной лист'!NOZ$7,'РП (ЛК 2.0)'!$E$17:$O$17,0)),0)</f>
        <v>0</v>
      </c>
      <c r="NPA8" s="878">
        <f>IFERROR(INDEX('РП (ЛК 2.0)'!$E$26:$O$26,1,MATCH('Основной лист'!NPA$7,'РП (ЛК 2.0)'!$E$17:$O$17,0)),0)</f>
        <v>0</v>
      </c>
      <c r="NPB8" s="878">
        <f>IFERROR(INDEX('РП (ЛК 2.0)'!$E$26:$O$26,1,MATCH('Основной лист'!NPB$7,'РП (ЛК 2.0)'!$E$17:$O$17,0)),0)</f>
        <v>0</v>
      </c>
      <c r="NPC8" s="878">
        <f>IFERROR(INDEX('РП (ЛК 2.0)'!$E$26:$O$26,1,MATCH('Основной лист'!NPC$7,'РП (ЛК 2.0)'!$E$17:$O$17,0)),0)</f>
        <v>0</v>
      </c>
      <c r="NPD8" s="878">
        <f>IFERROR(INDEX('РП (ЛК 2.0)'!$E$26:$O$26,1,MATCH('Основной лист'!NPD$7,'РП (ЛК 2.0)'!$E$17:$O$17,0)),0)</f>
        <v>0</v>
      </c>
      <c r="NPE8" s="878">
        <f>IFERROR(INDEX('РП (ЛК 2.0)'!$E$26:$O$26,1,MATCH('Основной лист'!NPE$7,'РП (ЛК 2.0)'!$E$17:$O$17,0)),0)</f>
        <v>0</v>
      </c>
      <c r="NPF8" s="878">
        <f>IFERROR(INDEX('РП (ЛК 2.0)'!$E$26:$O$26,1,MATCH('Основной лист'!NPF$7,'РП (ЛК 2.0)'!$E$17:$O$17,0)),0)</f>
        <v>0</v>
      </c>
      <c r="NPG8" s="878">
        <f>IFERROR(INDEX('РП (ЛК 2.0)'!$E$26:$O$26,1,MATCH('Основной лист'!NPG$7,'РП (ЛК 2.0)'!$E$17:$O$17,0)),0)</f>
        <v>0</v>
      </c>
      <c r="NPH8" s="878">
        <f>IFERROR(INDEX('РП (ЛК 2.0)'!$E$26:$O$26,1,MATCH('Основной лист'!NPH$7,'РП (ЛК 2.0)'!$E$17:$O$17,0)),0)</f>
        <v>0</v>
      </c>
      <c r="NPI8" s="878">
        <f>IFERROR(INDEX('РП (ЛК 2.0)'!$E$26:$O$26,1,MATCH('Основной лист'!NPI$7,'РП (ЛК 2.0)'!$E$17:$O$17,0)),0)</f>
        <v>0</v>
      </c>
      <c r="NPJ8" s="878">
        <f>IFERROR(INDEX('РП (ЛК 2.0)'!$E$26:$O$26,1,MATCH('Основной лист'!NPJ$7,'РП (ЛК 2.0)'!$E$17:$O$17,0)),0)</f>
        <v>0</v>
      </c>
      <c r="NPK8" s="878">
        <f>IFERROR(INDEX('РП (ЛК 2.0)'!$E$26:$O$26,1,MATCH('Основной лист'!NPK$7,'РП (ЛК 2.0)'!$E$17:$O$17,0)),0)</f>
        <v>0</v>
      </c>
      <c r="NPL8" s="878">
        <f>IFERROR(INDEX('РП (ЛК 2.0)'!$E$26:$O$26,1,MATCH('Основной лист'!NPL$7,'РП (ЛК 2.0)'!$E$17:$O$17,0)),0)</f>
        <v>0</v>
      </c>
      <c r="NPM8" s="878">
        <f>IFERROR(INDEX('РП (ЛК 2.0)'!$E$26:$O$26,1,MATCH('Основной лист'!NPM$7,'РП (ЛК 2.0)'!$E$17:$O$17,0)),0)</f>
        <v>0</v>
      </c>
      <c r="NPN8" s="878">
        <f>IFERROR(INDEX('РП (ЛК 2.0)'!$E$26:$O$26,1,MATCH('Основной лист'!NPN$7,'РП (ЛК 2.0)'!$E$17:$O$17,0)),0)</f>
        <v>0</v>
      </c>
      <c r="NPO8" s="878">
        <f>IFERROR(INDEX('РП (ЛК 2.0)'!$E$26:$O$26,1,MATCH('Основной лист'!NPO$7,'РП (ЛК 2.0)'!$E$17:$O$17,0)),0)</f>
        <v>0</v>
      </c>
      <c r="NPP8" s="878">
        <f>IFERROR(INDEX('РП (ЛК 2.0)'!$E$26:$O$26,1,MATCH('Основной лист'!NPP$7,'РП (ЛК 2.0)'!$E$17:$O$17,0)),0)</f>
        <v>0</v>
      </c>
      <c r="NPQ8" s="878">
        <f>IFERROR(INDEX('РП (ЛК 2.0)'!$E$26:$O$26,1,MATCH('Основной лист'!NPQ$7,'РП (ЛК 2.0)'!$E$17:$O$17,0)),0)</f>
        <v>0</v>
      </c>
      <c r="NPR8" s="878">
        <f>IFERROR(INDEX('РП (ЛК 2.0)'!$E$26:$O$26,1,MATCH('Основной лист'!NPR$7,'РП (ЛК 2.0)'!$E$17:$O$17,0)),0)</f>
        <v>0</v>
      </c>
      <c r="NPS8" s="878">
        <f>IFERROR(INDEX('РП (ЛК 2.0)'!$E$26:$O$26,1,MATCH('Основной лист'!NPS$7,'РП (ЛК 2.0)'!$E$17:$O$17,0)),0)</f>
        <v>0</v>
      </c>
      <c r="NPT8" s="878">
        <f>IFERROR(INDEX('РП (ЛК 2.0)'!$E$26:$O$26,1,MATCH('Основной лист'!NPT$7,'РП (ЛК 2.0)'!$E$17:$O$17,0)),0)</f>
        <v>0</v>
      </c>
      <c r="NPU8" s="878">
        <f>IFERROR(INDEX('РП (ЛК 2.0)'!$E$26:$O$26,1,MATCH('Основной лист'!NPU$7,'РП (ЛК 2.0)'!$E$17:$O$17,0)),0)</f>
        <v>0</v>
      </c>
      <c r="NPV8" s="878">
        <f>IFERROR(INDEX('РП (ЛК 2.0)'!$E$26:$O$26,1,MATCH('Основной лист'!NPV$7,'РП (ЛК 2.0)'!$E$17:$O$17,0)),0)</f>
        <v>0</v>
      </c>
      <c r="NPW8" s="878">
        <f>IFERROR(INDEX('РП (ЛК 2.0)'!$E$26:$O$26,1,MATCH('Основной лист'!NPW$7,'РП (ЛК 2.0)'!$E$17:$O$17,0)),0)</f>
        <v>0</v>
      </c>
      <c r="NPX8" s="878">
        <f>IFERROR(INDEX('РП (ЛК 2.0)'!$E$26:$O$26,1,MATCH('Основной лист'!NPX$7,'РП (ЛК 2.0)'!$E$17:$O$17,0)),0)</f>
        <v>0</v>
      </c>
      <c r="NPY8" s="878">
        <f>IFERROR(INDEX('РП (ЛК 2.0)'!$E$26:$O$26,1,MATCH('Основной лист'!NPY$7,'РП (ЛК 2.0)'!$E$17:$O$17,0)),0)</f>
        <v>0</v>
      </c>
      <c r="NPZ8" s="878">
        <f>IFERROR(INDEX('РП (ЛК 2.0)'!$E$26:$O$26,1,MATCH('Основной лист'!NPZ$7,'РП (ЛК 2.0)'!$E$17:$O$17,0)),0)</f>
        <v>0</v>
      </c>
      <c r="NQA8" s="878">
        <f>IFERROR(INDEX('РП (ЛК 2.0)'!$E$26:$O$26,1,MATCH('Основной лист'!NQA$7,'РП (ЛК 2.0)'!$E$17:$O$17,0)),0)</f>
        <v>0</v>
      </c>
      <c r="NQB8" s="878">
        <f>IFERROR(INDEX('РП (ЛК 2.0)'!$E$26:$O$26,1,MATCH('Основной лист'!NQB$7,'РП (ЛК 2.0)'!$E$17:$O$17,0)),0)</f>
        <v>0</v>
      </c>
      <c r="NQC8" s="878">
        <f>IFERROR(INDEX('РП (ЛК 2.0)'!$E$26:$O$26,1,MATCH('Основной лист'!NQC$7,'РП (ЛК 2.0)'!$E$17:$O$17,0)),0)</f>
        <v>0</v>
      </c>
      <c r="NQD8" s="878">
        <f>IFERROR(INDEX('РП (ЛК 2.0)'!$E$26:$O$26,1,MATCH('Основной лист'!NQD$7,'РП (ЛК 2.0)'!$E$17:$O$17,0)),0)</f>
        <v>0</v>
      </c>
      <c r="NQE8" s="878">
        <f>IFERROR(INDEX('РП (ЛК 2.0)'!$E$26:$O$26,1,MATCH('Основной лист'!NQE$7,'РП (ЛК 2.0)'!$E$17:$O$17,0)),0)</f>
        <v>0</v>
      </c>
      <c r="NQF8" s="878">
        <f>IFERROR(INDEX('РП (ЛК 2.0)'!$E$26:$O$26,1,MATCH('Основной лист'!NQF$7,'РП (ЛК 2.0)'!$E$17:$O$17,0)),0)</f>
        <v>0</v>
      </c>
      <c r="NQG8" s="878">
        <f>IFERROR(INDEX('РП (ЛК 2.0)'!$E$26:$O$26,1,MATCH('Основной лист'!NQG$7,'РП (ЛК 2.0)'!$E$17:$O$17,0)),0)</f>
        <v>0</v>
      </c>
      <c r="NQH8" s="878">
        <f>IFERROR(INDEX('РП (ЛК 2.0)'!$E$26:$O$26,1,MATCH('Основной лист'!NQH$7,'РП (ЛК 2.0)'!$E$17:$O$17,0)),0)</f>
        <v>0</v>
      </c>
      <c r="NQI8" s="878">
        <f>IFERROR(INDEX('РП (ЛК 2.0)'!$E$26:$O$26,1,MATCH('Основной лист'!NQI$7,'РП (ЛК 2.0)'!$E$17:$O$17,0)),0)</f>
        <v>0</v>
      </c>
      <c r="NQJ8" s="878">
        <f>IFERROR(INDEX('РП (ЛК 2.0)'!$E$26:$O$26,1,MATCH('Основной лист'!NQJ$7,'РП (ЛК 2.0)'!$E$17:$O$17,0)),0)</f>
        <v>0</v>
      </c>
      <c r="NQK8" s="878">
        <f>IFERROR(INDEX('РП (ЛК 2.0)'!$E$26:$O$26,1,MATCH('Основной лист'!NQK$7,'РП (ЛК 2.0)'!$E$17:$O$17,0)),0)</f>
        <v>0</v>
      </c>
      <c r="NQL8" s="878">
        <f>IFERROR(INDEX('РП (ЛК 2.0)'!$E$26:$O$26,1,MATCH('Основной лист'!NQL$7,'РП (ЛК 2.0)'!$E$17:$O$17,0)),0)</f>
        <v>0</v>
      </c>
      <c r="NQM8" s="878">
        <f>IFERROR(INDEX('РП (ЛК 2.0)'!$E$26:$O$26,1,MATCH('Основной лист'!NQM$7,'РП (ЛК 2.0)'!$E$17:$O$17,0)),0)</f>
        <v>0</v>
      </c>
      <c r="NQN8" s="878">
        <f>IFERROR(INDEX('РП (ЛК 2.0)'!$E$26:$O$26,1,MATCH('Основной лист'!NQN$7,'РП (ЛК 2.0)'!$E$17:$O$17,0)),0)</f>
        <v>0</v>
      </c>
      <c r="NQO8" s="878">
        <f>IFERROR(INDEX('РП (ЛК 2.0)'!$E$26:$O$26,1,MATCH('Основной лист'!NQO$7,'РП (ЛК 2.0)'!$E$17:$O$17,0)),0)</f>
        <v>0</v>
      </c>
      <c r="NQP8" s="878">
        <f>IFERROR(INDEX('РП (ЛК 2.0)'!$E$26:$O$26,1,MATCH('Основной лист'!NQP$7,'РП (ЛК 2.0)'!$E$17:$O$17,0)),0)</f>
        <v>0</v>
      </c>
      <c r="NQQ8" s="878">
        <f>IFERROR(INDEX('РП (ЛК 2.0)'!$E$26:$O$26,1,MATCH('Основной лист'!NQQ$7,'РП (ЛК 2.0)'!$E$17:$O$17,0)),0)</f>
        <v>0</v>
      </c>
      <c r="NQR8" s="878">
        <f>IFERROR(INDEX('РП (ЛК 2.0)'!$E$26:$O$26,1,MATCH('Основной лист'!NQR$7,'РП (ЛК 2.0)'!$E$17:$O$17,0)),0)</f>
        <v>0</v>
      </c>
      <c r="NQS8" s="878">
        <f>IFERROR(INDEX('РП (ЛК 2.0)'!$E$26:$O$26,1,MATCH('Основной лист'!NQS$7,'РП (ЛК 2.0)'!$E$17:$O$17,0)),0)</f>
        <v>0</v>
      </c>
      <c r="NQT8" s="878">
        <f>IFERROR(INDEX('РП (ЛК 2.0)'!$E$26:$O$26,1,MATCH('Основной лист'!NQT$7,'РП (ЛК 2.0)'!$E$17:$O$17,0)),0)</f>
        <v>0</v>
      </c>
      <c r="NQU8" s="878">
        <f>IFERROR(INDEX('РП (ЛК 2.0)'!$E$26:$O$26,1,MATCH('Основной лист'!NQU$7,'РП (ЛК 2.0)'!$E$17:$O$17,0)),0)</f>
        <v>0</v>
      </c>
      <c r="NQV8" s="878">
        <f>IFERROR(INDEX('РП (ЛК 2.0)'!$E$26:$O$26,1,MATCH('Основной лист'!NQV$7,'РП (ЛК 2.0)'!$E$17:$O$17,0)),0)</f>
        <v>0</v>
      </c>
      <c r="NQW8" s="878">
        <f>IFERROR(INDEX('РП (ЛК 2.0)'!$E$26:$O$26,1,MATCH('Основной лист'!NQW$7,'РП (ЛК 2.0)'!$E$17:$O$17,0)),0)</f>
        <v>0</v>
      </c>
      <c r="NQX8" s="878">
        <f>IFERROR(INDEX('РП (ЛК 2.0)'!$E$26:$O$26,1,MATCH('Основной лист'!NQX$7,'РП (ЛК 2.0)'!$E$17:$O$17,0)),0)</f>
        <v>0</v>
      </c>
      <c r="NQY8" s="878">
        <f>IFERROR(INDEX('РП (ЛК 2.0)'!$E$26:$O$26,1,MATCH('Основной лист'!NQY$7,'РП (ЛК 2.0)'!$E$17:$O$17,0)),0)</f>
        <v>0</v>
      </c>
      <c r="NQZ8" s="878">
        <f>IFERROR(INDEX('РП (ЛК 2.0)'!$E$26:$O$26,1,MATCH('Основной лист'!NQZ$7,'РП (ЛК 2.0)'!$E$17:$O$17,0)),0)</f>
        <v>0</v>
      </c>
      <c r="NRA8" s="878">
        <f>IFERROR(INDEX('РП (ЛК 2.0)'!$E$26:$O$26,1,MATCH('Основной лист'!NRA$7,'РП (ЛК 2.0)'!$E$17:$O$17,0)),0)</f>
        <v>0</v>
      </c>
      <c r="NRB8" s="878">
        <f>IFERROR(INDEX('РП (ЛК 2.0)'!$E$26:$O$26,1,MATCH('Основной лист'!NRB$7,'РП (ЛК 2.0)'!$E$17:$O$17,0)),0)</f>
        <v>0</v>
      </c>
      <c r="NRC8" s="878">
        <f>IFERROR(INDEX('РП (ЛК 2.0)'!$E$26:$O$26,1,MATCH('Основной лист'!NRC$7,'РП (ЛК 2.0)'!$E$17:$O$17,0)),0)</f>
        <v>0</v>
      </c>
      <c r="NRD8" s="878">
        <f>IFERROR(INDEX('РП (ЛК 2.0)'!$E$26:$O$26,1,MATCH('Основной лист'!NRD$7,'РП (ЛК 2.0)'!$E$17:$O$17,0)),0)</f>
        <v>0</v>
      </c>
      <c r="NRE8" s="878">
        <f>IFERROR(INDEX('РП (ЛК 2.0)'!$E$26:$O$26,1,MATCH('Основной лист'!NRE$7,'РП (ЛК 2.0)'!$E$17:$O$17,0)),0)</f>
        <v>0</v>
      </c>
      <c r="NRF8" s="878">
        <f>IFERROR(INDEX('РП (ЛК 2.0)'!$E$26:$O$26,1,MATCH('Основной лист'!NRF$7,'РП (ЛК 2.0)'!$E$17:$O$17,0)),0)</f>
        <v>0</v>
      </c>
      <c r="NRG8" s="878">
        <f>IFERROR(INDEX('РП (ЛК 2.0)'!$E$26:$O$26,1,MATCH('Основной лист'!NRG$7,'РП (ЛК 2.0)'!$E$17:$O$17,0)),0)</f>
        <v>0</v>
      </c>
      <c r="NRH8" s="878">
        <f>IFERROR(INDEX('РП (ЛК 2.0)'!$E$26:$O$26,1,MATCH('Основной лист'!NRH$7,'РП (ЛК 2.0)'!$E$17:$O$17,0)),0)</f>
        <v>0</v>
      </c>
      <c r="NRI8" s="878">
        <f>IFERROR(INDEX('РП (ЛК 2.0)'!$E$26:$O$26,1,MATCH('Основной лист'!NRI$7,'РП (ЛК 2.0)'!$E$17:$O$17,0)),0)</f>
        <v>0</v>
      </c>
      <c r="NRJ8" s="878">
        <f>IFERROR(INDEX('РП (ЛК 2.0)'!$E$26:$O$26,1,MATCH('Основной лист'!NRJ$7,'РП (ЛК 2.0)'!$E$17:$O$17,0)),0)</f>
        <v>0</v>
      </c>
      <c r="NRK8" s="878">
        <f>IFERROR(INDEX('РП (ЛК 2.0)'!$E$26:$O$26,1,MATCH('Основной лист'!NRK$7,'РП (ЛК 2.0)'!$E$17:$O$17,0)),0)</f>
        <v>0</v>
      </c>
      <c r="NRL8" s="878">
        <f>IFERROR(INDEX('РП (ЛК 2.0)'!$E$26:$O$26,1,MATCH('Основной лист'!NRL$7,'РП (ЛК 2.0)'!$E$17:$O$17,0)),0)</f>
        <v>0</v>
      </c>
      <c r="NRM8" s="878">
        <f>IFERROR(INDEX('РП (ЛК 2.0)'!$E$26:$O$26,1,MATCH('Основной лист'!NRM$7,'РП (ЛК 2.0)'!$E$17:$O$17,0)),0)</f>
        <v>0</v>
      </c>
      <c r="NRN8" s="878">
        <f>IFERROR(INDEX('РП (ЛК 2.0)'!$E$26:$O$26,1,MATCH('Основной лист'!NRN$7,'РП (ЛК 2.0)'!$E$17:$O$17,0)),0)</f>
        <v>0</v>
      </c>
      <c r="NRO8" s="878">
        <f>IFERROR(INDEX('РП (ЛК 2.0)'!$E$26:$O$26,1,MATCH('Основной лист'!NRO$7,'РП (ЛК 2.0)'!$E$17:$O$17,0)),0)</f>
        <v>0</v>
      </c>
      <c r="NRP8" s="878">
        <f>IFERROR(INDEX('РП (ЛК 2.0)'!$E$26:$O$26,1,MATCH('Основной лист'!NRP$7,'РП (ЛК 2.0)'!$E$17:$O$17,0)),0)</f>
        <v>0</v>
      </c>
      <c r="NRQ8" s="878">
        <f>IFERROR(INDEX('РП (ЛК 2.0)'!$E$26:$O$26,1,MATCH('Основной лист'!NRQ$7,'РП (ЛК 2.0)'!$E$17:$O$17,0)),0)</f>
        <v>0</v>
      </c>
      <c r="NRR8" s="878">
        <f>IFERROR(INDEX('РП (ЛК 2.0)'!$E$26:$O$26,1,MATCH('Основной лист'!NRR$7,'РП (ЛК 2.0)'!$E$17:$O$17,0)),0)</f>
        <v>0</v>
      </c>
      <c r="NRS8" s="878">
        <f>IFERROR(INDEX('РП (ЛК 2.0)'!$E$26:$O$26,1,MATCH('Основной лист'!NRS$7,'РП (ЛК 2.0)'!$E$17:$O$17,0)),0)</f>
        <v>0</v>
      </c>
      <c r="NRT8" s="878">
        <f>IFERROR(INDEX('РП (ЛК 2.0)'!$E$26:$O$26,1,MATCH('Основной лист'!NRT$7,'РП (ЛК 2.0)'!$E$17:$O$17,0)),0)</f>
        <v>0</v>
      </c>
      <c r="NRU8" s="878">
        <f>IFERROR(INDEX('РП (ЛК 2.0)'!$E$26:$O$26,1,MATCH('Основной лист'!NRU$7,'РП (ЛК 2.0)'!$E$17:$O$17,0)),0)</f>
        <v>0</v>
      </c>
      <c r="NRV8" s="878">
        <f>IFERROR(INDEX('РП (ЛК 2.0)'!$E$26:$O$26,1,MATCH('Основной лист'!NRV$7,'РП (ЛК 2.0)'!$E$17:$O$17,0)),0)</f>
        <v>0</v>
      </c>
      <c r="NRW8" s="878">
        <f>IFERROR(INDEX('РП (ЛК 2.0)'!$E$26:$O$26,1,MATCH('Основной лист'!NRW$7,'РП (ЛК 2.0)'!$E$17:$O$17,0)),0)</f>
        <v>0</v>
      </c>
      <c r="NRX8" s="878">
        <f>IFERROR(INDEX('РП (ЛК 2.0)'!$E$26:$O$26,1,MATCH('Основной лист'!NRX$7,'РП (ЛК 2.0)'!$E$17:$O$17,0)),0)</f>
        <v>0</v>
      </c>
      <c r="NRY8" s="878">
        <f>IFERROR(INDEX('РП (ЛК 2.0)'!$E$26:$O$26,1,MATCH('Основной лист'!NRY$7,'РП (ЛК 2.0)'!$E$17:$O$17,0)),0)</f>
        <v>0</v>
      </c>
      <c r="NRZ8" s="878">
        <f>IFERROR(INDEX('РП (ЛК 2.0)'!$E$26:$O$26,1,MATCH('Основной лист'!NRZ$7,'РП (ЛК 2.0)'!$E$17:$O$17,0)),0)</f>
        <v>0</v>
      </c>
      <c r="NSA8" s="878">
        <f>IFERROR(INDEX('РП (ЛК 2.0)'!$E$26:$O$26,1,MATCH('Основной лист'!NSA$7,'РП (ЛК 2.0)'!$E$17:$O$17,0)),0)</f>
        <v>0</v>
      </c>
      <c r="NSB8" s="878">
        <f>IFERROR(INDEX('РП (ЛК 2.0)'!$E$26:$O$26,1,MATCH('Основной лист'!NSB$7,'РП (ЛК 2.0)'!$E$17:$O$17,0)),0)</f>
        <v>0</v>
      </c>
      <c r="NSC8" s="878">
        <f>IFERROR(INDEX('РП (ЛК 2.0)'!$E$26:$O$26,1,MATCH('Основной лист'!NSC$7,'РП (ЛК 2.0)'!$E$17:$O$17,0)),0)</f>
        <v>0</v>
      </c>
      <c r="NSD8" s="878">
        <f>IFERROR(INDEX('РП (ЛК 2.0)'!$E$26:$O$26,1,MATCH('Основной лист'!NSD$7,'РП (ЛК 2.0)'!$E$17:$O$17,0)),0)</f>
        <v>0</v>
      </c>
      <c r="NSE8" s="878">
        <f>IFERROR(INDEX('РП (ЛК 2.0)'!$E$26:$O$26,1,MATCH('Основной лист'!NSE$7,'РП (ЛК 2.0)'!$E$17:$O$17,0)),0)</f>
        <v>0</v>
      </c>
      <c r="NSF8" s="878">
        <f>IFERROR(INDEX('РП (ЛК 2.0)'!$E$26:$O$26,1,MATCH('Основной лист'!NSF$7,'РП (ЛК 2.0)'!$E$17:$O$17,0)),0)</f>
        <v>0</v>
      </c>
      <c r="NSG8" s="878">
        <f>IFERROR(INDEX('РП (ЛК 2.0)'!$E$26:$O$26,1,MATCH('Основной лист'!NSG$7,'РП (ЛК 2.0)'!$E$17:$O$17,0)),0)</f>
        <v>0</v>
      </c>
      <c r="NSH8" s="878">
        <f>IFERROR(INDEX('РП (ЛК 2.0)'!$E$26:$O$26,1,MATCH('Основной лист'!NSH$7,'РП (ЛК 2.0)'!$E$17:$O$17,0)),0)</f>
        <v>0</v>
      </c>
      <c r="NSI8" s="878">
        <f>IFERROR(INDEX('РП (ЛК 2.0)'!$E$26:$O$26,1,MATCH('Основной лист'!NSI$7,'РП (ЛК 2.0)'!$E$17:$O$17,0)),0)</f>
        <v>0</v>
      </c>
      <c r="NSJ8" s="878">
        <f>IFERROR(INDEX('РП (ЛК 2.0)'!$E$26:$O$26,1,MATCH('Основной лист'!NSJ$7,'РП (ЛК 2.0)'!$E$17:$O$17,0)),0)</f>
        <v>0</v>
      </c>
      <c r="NSK8" s="878">
        <f>IFERROR(INDEX('РП (ЛК 2.0)'!$E$26:$O$26,1,MATCH('Основной лист'!NSK$7,'РП (ЛК 2.0)'!$E$17:$O$17,0)),0)</f>
        <v>0</v>
      </c>
      <c r="NSL8" s="878">
        <f>IFERROR(INDEX('РП (ЛК 2.0)'!$E$26:$O$26,1,MATCH('Основной лист'!NSL$7,'РП (ЛК 2.0)'!$E$17:$O$17,0)),0)</f>
        <v>0</v>
      </c>
      <c r="NSM8" s="878">
        <f>IFERROR(INDEX('РП (ЛК 2.0)'!$E$26:$O$26,1,MATCH('Основной лист'!NSM$7,'РП (ЛК 2.0)'!$E$17:$O$17,0)),0)</f>
        <v>0</v>
      </c>
      <c r="NSN8" s="878">
        <f>IFERROR(INDEX('РП (ЛК 2.0)'!$E$26:$O$26,1,MATCH('Основной лист'!NSN$7,'РП (ЛК 2.0)'!$E$17:$O$17,0)),0)</f>
        <v>0</v>
      </c>
      <c r="NSO8" s="878">
        <f>IFERROR(INDEX('РП (ЛК 2.0)'!$E$26:$O$26,1,MATCH('Основной лист'!NSO$7,'РП (ЛК 2.0)'!$E$17:$O$17,0)),0)</f>
        <v>0</v>
      </c>
      <c r="NSP8" s="878">
        <f>IFERROR(INDEX('РП (ЛК 2.0)'!$E$26:$O$26,1,MATCH('Основной лист'!NSP$7,'РП (ЛК 2.0)'!$E$17:$O$17,0)),0)</f>
        <v>0</v>
      </c>
      <c r="NSQ8" s="878">
        <f>IFERROR(INDEX('РП (ЛК 2.0)'!$E$26:$O$26,1,MATCH('Основной лист'!NSQ$7,'РП (ЛК 2.0)'!$E$17:$O$17,0)),0)</f>
        <v>0</v>
      </c>
      <c r="NSR8" s="878">
        <f>IFERROR(INDEX('РП (ЛК 2.0)'!$E$26:$O$26,1,MATCH('Основной лист'!NSR$7,'РП (ЛК 2.0)'!$E$17:$O$17,0)),0)</f>
        <v>0</v>
      </c>
      <c r="NSS8" s="878">
        <f>IFERROR(INDEX('РП (ЛК 2.0)'!$E$26:$O$26,1,MATCH('Основной лист'!NSS$7,'РП (ЛК 2.0)'!$E$17:$O$17,0)),0)</f>
        <v>0</v>
      </c>
      <c r="NST8" s="878">
        <f>IFERROR(INDEX('РП (ЛК 2.0)'!$E$26:$O$26,1,MATCH('Основной лист'!NST$7,'РП (ЛК 2.0)'!$E$17:$O$17,0)),0)</f>
        <v>0</v>
      </c>
      <c r="NSU8" s="878">
        <f>IFERROR(INDEX('РП (ЛК 2.0)'!$E$26:$O$26,1,MATCH('Основной лист'!NSU$7,'РП (ЛК 2.0)'!$E$17:$O$17,0)),0)</f>
        <v>0</v>
      </c>
      <c r="NSV8" s="878">
        <f>IFERROR(INDEX('РП (ЛК 2.0)'!$E$26:$O$26,1,MATCH('Основной лист'!NSV$7,'РП (ЛК 2.0)'!$E$17:$O$17,0)),0)</f>
        <v>0</v>
      </c>
      <c r="NSW8" s="878">
        <f>IFERROR(INDEX('РП (ЛК 2.0)'!$E$26:$O$26,1,MATCH('Основной лист'!NSW$7,'РП (ЛК 2.0)'!$E$17:$O$17,0)),0)</f>
        <v>0</v>
      </c>
      <c r="NSX8" s="878">
        <f>IFERROR(INDEX('РП (ЛК 2.0)'!$E$26:$O$26,1,MATCH('Основной лист'!NSX$7,'РП (ЛК 2.0)'!$E$17:$O$17,0)),0)</f>
        <v>0</v>
      </c>
      <c r="NSY8" s="878">
        <f>IFERROR(INDEX('РП (ЛК 2.0)'!$E$26:$O$26,1,MATCH('Основной лист'!NSY$7,'РП (ЛК 2.0)'!$E$17:$O$17,0)),0)</f>
        <v>0</v>
      </c>
      <c r="NSZ8" s="878">
        <f>IFERROR(INDEX('РП (ЛК 2.0)'!$E$26:$O$26,1,MATCH('Основной лист'!NSZ$7,'РП (ЛК 2.0)'!$E$17:$O$17,0)),0)</f>
        <v>0</v>
      </c>
      <c r="NTA8" s="878">
        <f>IFERROR(INDEX('РП (ЛК 2.0)'!$E$26:$O$26,1,MATCH('Основной лист'!NTA$7,'РП (ЛК 2.0)'!$E$17:$O$17,0)),0)</f>
        <v>0</v>
      </c>
      <c r="NTB8" s="878">
        <f>IFERROR(INDEX('РП (ЛК 2.0)'!$E$26:$O$26,1,MATCH('Основной лист'!NTB$7,'РП (ЛК 2.0)'!$E$17:$O$17,0)),0)</f>
        <v>0</v>
      </c>
      <c r="NTC8" s="878">
        <f>IFERROR(INDEX('РП (ЛК 2.0)'!$E$26:$O$26,1,MATCH('Основной лист'!NTC$7,'РП (ЛК 2.0)'!$E$17:$O$17,0)),0)</f>
        <v>0</v>
      </c>
      <c r="NTD8" s="878">
        <f>IFERROR(INDEX('РП (ЛК 2.0)'!$E$26:$O$26,1,MATCH('Основной лист'!NTD$7,'РП (ЛК 2.0)'!$E$17:$O$17,0)),0)</f>
        <v>0</v>
      </c>
      <c r="NTE8" s="878">
        <f>IFERROR(INDEX('РП (ЛК 2.0)'!$E$26:$O$26,1,MATCH('Основной лист'!NTE$7,'РП (ЛК 2.0)'!$E$17:$O$17,0)),0)</f>
        <v>0</v>
      </c>
      <c r="NTF8" s="878">
        <f>IFERROR(INDEX('РП (ЛК 2.0)'!$E$26:$O$26,1,MATCH('Основной лист'!NTF$7,'РП (ЛК 2.0)'!$E$17:$O$17,0)),0)</f>
        <v>0</v>
      </c>
      <c r="NTG8" s="878">
        <f>IFERROR(INDEX('РП (ЛК 2.0)'!$E$26:$O$26,1,MATCH('Основной лист'!NTG$7,'РП (ЛК 2.0)'!$E$17:$O$17,0)),0)</f>
        <v>0</v>
      </c>
      <c r="NTH8" s="878">
        <f>IFERROR(INDEX('РП (ЛК 2.0)'!$E$26:$O$26,1,MATCH('Основной лист'!NTH$7,'РП (ЛК 2.0)'!$E$17:$O$17,0)),0)</f>
        <v>0</v>
      </c>
      <c r="NTI8" s="878">
        <f>IFERROR(INDEX('РП (ЛК 2.0)'!$E$26:$O$26,1,MATCH('Основной лист'!NTI$7,'РП (ЛК 2.0)'!$E$17:$O$17,0)),0)</f>
        <v>0</v>
      </c>
      <c r="NTJ8" s="878">
        <f>IFERROR(INDEX('РП (ЛК 2.0)'!$E$26:$O$26,1,MATCH('Основной лист'!NTJ$7,'РП (ЛК 2.0)'!$E$17:$O$17,0)),0)</f>
        <v>0</v>
      </c>
      <c r="NTK8" s="878">
        <f>IFERROR(INDEX('РП (ЛК 2.0)'!$E$26:$O$26,1,MATCH('Основной лист'!NTK$7,'РП (ЛК 2.0)'!$E$17:$O$17,0)),0)</f>
        <v>0</v>
      </c>
      <c r="NTL8" s="878">
        <f>IFERROR(INDEX('РП (ЛК 2.0)'!$E$26:$O$26,1,MATCH('Основной лист'!NTL$7,'РП (ЛК 2.0)'!$E$17:$O$17,0)),0)</f>
        <v>0</v>
      </c>
      <c r="NTM8" s="878">
        <f>IFERROR(INDEX('РП (ЛК 2.0)'!$E$26:$O$26,1,MATCH('Основной лист'!NTM$7,'РП (ЛК 2.0)'!$E$17:$O$17,0)),0)</f>
        <v>0</v>
      </c>
      <c r="NTN8" s="878">
        <f>IFERROR(INDEX('РП (ЛК 2.0)'!$E$26:$O$26,1,MATCH('Основной лист'!NTN$7,'РП (ЛК 2.0)'!$E$17:$O$17,0)),0)</f>
        <v>0</v>
      </c>
      <c r="NTO8" s="878">
        <f>IFERROR(INDEX('РП (ЛК 2.0)'!$E$26:$O$26,1,MATCH('Основной лист'!NTO$7,'РП (ЛК 2.0)'!$E$17:$O$17,0)),0)</f>
        <v>0</v>
      </c>
      <c r="NTP8" s="878">
        <f>IFERROR(INDEX('РП (ЛК 2.0)'!$E$26:$O$26,1,MATCH('Основной лист'!NTP$7,'РП (ЛК 2.0)'!$E$17:$O$17,0)),0)</f>
        <v>0</v>
      </c>
      <c r="NTQ8" s="878">
        <f>IFERROR(INDEX('РП (ЛК 2.0)'!$E$26:$O$26,1,MATCH('Основной лист'!NTQ$7,'РП (ЛК 2.0)'!$E$17:$O$17,0)),0)</f>
        <v>0</v>
      </c>
      <c r="NTR8" s="878">
        <f>IFERROR(INDEX('РП (ЛК 2.0)'!$E$26:$O$26,1,MATCH('Основной лист'!NTR$7,'РП (ЛК 2.0)'!$E$17:$O$17,0)),0)</f>
        <v>0</v>
      </c>
      <c r="NTS8" s="878">
        <f>IFERROR(INDEX('РП (ЛК 2.0)'!$E$26:$O$26,1,MATCH('Основной лист'!NTS$7,'РП (ЛК 2.0)'!$E$17:$O$17,0)),0)</f>
        <v>0</v>
      </c>
      <c r="NTT8" s="878">
        <f>IFERROR(INDEX('РП (ЛК 2.0)'!$E$26:$O$26,1,MATCH('Основной лист'!NTT$7,'РП (ЛК 2.0)'!$E$17:$O$17,0)),0)</f>
        <v>0</v>
      </c>
      <c r="NTU8" s="878">
        <f>IFERROR(INDEX('РП (ЛК 2.0)'!$E$26:$O$26,1,MATCH('Основной лист'!NTU$7,'РП (ЛК 2.0)'!$E$17:$O$17,0)),0)</f>
        <v>0</v>
      </c>
      <c r="NTV8" s="878">
        <f>IFERROR(INDEX('РП (ЛК 2.0)'!$E$26:$O$26,1,MATCH('Основной лист'!NTV$7,'РП (ЛК 2.0)'!$E$17:$O$17,0)),0)</f>
        <v>0</v>
      </c>
      <c r="NTW8" s="878">
        <f>IFERROR(INDEX('РП (ЛК 2.0)'!$E$26:$O$26,1,MATCH('Основной лист'!NTW$7,'РП (ЛК 2.0)'!$E$17:$O$17,0)),0)</f>
        <v>0</v>
      </c>
      <c r="NTX8" s="878">
        <f>IFERROR(INDEX('РП (ЛК 2.0)'!$E$26:$O$26,1,MATCH('Основной лист'!NTX$7,'РП (ЛК 2.0)'!$E$17:$O$17,0)),0)</f>
        <v>0</v>
      </c>
      <c r="NTY8" s="878">
        <f>IFERROR(INDEX('РП (ЛК 2.0)'!$E$26:$O$26,1,MATCH('Основной лист'!NTY$7,'РП (ЛК 2.0)'!$E$17:$O$17,0)),0)</f>
        <v>0</v>
      </c>
      <c r="NTZ8" s="878">
        <f>IFERROR(INDEX('РП (ЛК 2.0)'!$E$26:$O$26,1,MATCH('Основной лист'!NTZ$7,'РП (ЛК 2.0)'!$E$17:$O$17,0)),0)</f>
        <v>0</v>
      </c>
      <c r="NUA8" s="878">
        <f>IFERROR(INDEX('РП (ЛК 2.0)'!$E$26:$O$26,1,MATCH('Основной лист'!NUA$7,'РП (ЛК 2.0)'!$E$17:$O$17,0)),0)</f>
        <v>0</v>
      </c>
      <c r="NUB8" s="878">
        <f>IFERROR(INDEX('РП (ЛК 2.0)'!$E$26:$O$26,1,MATCH('Основной лист'!NUB$7,'РП (ЛК 2.0)'!$E$17:$O$17,0)),0)</f>
        <v>0</v>
      </c>
      <c r="NUC8" s="878">
        <f>IFERROR(INDEX('РП (ЛК 2.0)'!$E$26:$O$26,1,MATCH('Основной лист'!NUC$7,'РП (ЛК 2.0)'!$E$17:$O$17,0)),0)</f>
        <v>0</v>
      </c>
      <c r="NUD8" s="878">
        <f>IFERROR(INDEX('РП (ЛК 2.0)'!$E$26:$O$26,1,MATCH('Основной лист'!NUD$7,'РП (ЛК 2.0)'!$E$17:$O$17,0)),0)</f>
        <v>0</v>
      </c>
      <c r="NUE8" s="878">
        <f>IFERROR(INDEX('РП (ЛК 2.0)'!$E$26:$O$26,1,MATCH('Основной лист'!NUE$7,'РП (ЛК 2.0)'!$E$17:$O$17,0)),0)</f>
        <v>0</v>
      </c>
      <c r="NUF8" s="878">
        <f>IFERROR(INDEX('РП (ЛК 2.0)'!$E$26:$O$26,1,MATCH('Основной лист'!NUF$7,'РП (ЛК 2.0)'!$E$17:$O$17,0)),0)</f>
        <v>0</v>
      </c>
      <c r="NUG8" s="878">
        <f>IFERROR(INDEX('РП (ЛК 2.0)'!$E$26:$O$26,1,MATCH('Основной лист'!NUG$7,'РП (ЛК 2.0)'!$E$17:$O$17,0)),0)</f>
        <v>0</v>
      </c>
      <c r="NUH8" s="878">
        <f>IFERROR(INDEX('РП (ЛК 2.0)'!$E$26:$O$26,1,MATCH('Основной лист'!NUH$7,'РП (ЛК 2.0)'!$E$17:$O$17,0)),0)</f>
        <v>0</v>
      </c>
      <c r="NUI8" s="878">
        <f>IFERROR(INDEX('РП (ЛК 2.0)'!$E$26:$O$26,1,MATCH('Основной лист'!NUI$7,'РП (ЛК 2.0)'!$E$17:$O$17,0)),0)</f>
        <v>0</v>
      </c>
      <c r="NUJ8" s="878">
        <f>IFERROR(INDEX('РП (ЛК 2.0)'!$E$26:$O$26,1,MATCH('Основной лист'!NUJ$7,'РП (ЛК 2.0)'!$E$17:$O$17,0)),0)</f>
        <v>0</v>
      </c>
      <c r="NUK8" s="878">
        <f>IFERROR(INDEX('РП (ЛК 2.0)'!$E$26:$O$26,1,MATCH('Основной лист'!NUK$7,'РП (ЛК 2.0)'!$E$17:$O$17,0)),0)</f>
        <v>0</v>
      </c>
      <c r="NUL8" s="878">
        <f>IFERROR(INDEX('РП (ЛК 2.0)'!$E$26:$O$26,1,MATCH('Основной лист'!NUL$7,'РП (ЛК 2.0)'!$E$17:$O$17,0)),0)</f>
        <v>0</v>
      </c>
      <c r="NUM8" s="878">
        <f>IFERROR(INDEX('РП (ЛК 2.0)'!$E$26:$O$26,1,MATCH('Основной лист'!NUM$7,'РП (ЛК 2.0)'!$E$17:$O$17,0)),0)</f>
        <v>0</v>
      </c>
      <c r="NUN8" s="878">
        <f>IFERROR(INDEX('РП (ЛК 2.0)'!$E$26:$O$26,1,MATCH('Основной лист'!NUN$7,'РП (ЛК 2.0)'!$E$17:$O$17,0)),0)</f>
        <v>0</v>
      </c>
      <c r="NUO8" s="878">
        <f>IFERROR(INDEX('РП (ЛК 2.0)'!$E$26:$O$26,1,MATCH('Основной лист'!NUO$7,'РП (ЛК 2.0)'!$E$17:$O$17,0)),0)</f>
        <v>0</v>
      </c>
      <c r="NUP8" s="878">
        <f>IFERROR(INDEX('РП (ЛК 2.0)'!$E$26:$O$26,1,MATCH('Основной лист'!NUP$7,'РП (ЛК 2.0)'!$E$17:$O$17,0)),0)</f>
        <v>0</v>
      </c>
      <c r="NUQ8" s="878">
        <f>IFERROR(INDEX('РП (ЛК 2.0)'!$E$26:$O$26,1,MATCH('Основной лист'!NUQ$7,'РП (ЛК 2.0)'!$E$17:$O$17,0)),0)</f>
        <v>0</v>
      </c>
      <c r="NUR8" s="878">
        <f>IFERROR(INDEX('РП (ЛК 2.0)'!$E$26:$O$26,1,MATCH('Основной лист'!NUR$7,'РП (ЛК 2.0)'!$E$17:$O$17,0)),0)</f>
        <v>0</v>
      </c>
      <c r="NUS8" s="878">
        <f>IFERROR(INDEX('РП (ЛК 2.0)'!$E$26:$O$26,1,MATCH('Основной лист'!NUS$7,'РП (ЛК 2.0)'!$E$17:$O$17,0)),0)</f>
        <v>0</v>
      </c>
      <c r="NUT8" s="878">
        <f>IFERROR(INDEX('РП (ЛК 2.0)'!$E$26:$O$26,1,MATCH('Основной лист'!NUT$7,'РП (ЛК 2.0)'!$E$17:$O$17,0)),0)</f>
        <v>0</v>
      </c>
      <c r="NUU8" s="878">
        <f>IFERROR(INDEX('РП (ЛК 2.0)'!$E$26:$O$26,1,MATCH('Основной лист'!NUU$7,'РП (ЛК 2.0)'!$E$17:$O$17,0)),0)</f>
        <v>0</v>
      </c>
      <c r="NUV8" s="878">
        <f>IFERROR(INDEX('РП (ЛК 2.0)'!$E$26:$O$26,1,MATCH('Основной лист'!NUV$7,'РП (ЛК 2.0)'!$E$17:$O$17,0)),0)</f>
        <v>0</v>
      </c>
      <c r="NUW8" s="878">
        <f>IFERROR(INDEX('РП (ЛК 2.0)'!$E$26:$O$26,1,MATCH('Основной лист'!NUW$7,'РП (ЛК 2.0)'!$E$17:$O$17,0)),0)</f>
        <v>0</v>
      </c>
      <c r="NUX8" s="878">
        <f>IFERROR(INDEX('РП (ЛК 2.0)'!$E$26:$O$26,1,MATCH('Основной лист'!NUX$7,'РП (ЛК 2.0)'!$E$17:$O$17,0)),0)</f>
        <v>0</v>
      </c>
      <c r="NUY8" s="878">
        <f>IFERROR(INDEX('РП (ЛК 2.0)'!$E$26:$O$26,1,MATCH('Основной лист'!NUY$7,'РП (ЛК 2.0)'!$E$17:$O$17,0)),0)</f>
        <v>0</v>
      </c>
      <c r="NUZ8" s="878">
        <f>IFERROR(INDEX('РП (ЛК 2.0)'!$E$26:$O$26,1,MATCH('Основной лист'!NUZ$7,'РП (ЛК 2.0)'!$E$17:$O$17,0)),0)</f>
        <v>0</v>
      </c>
      <c r="NVA8" s="878">
        <f>IFERROR(INDEX('РП (ЛК 2.0)'!$E$26:$O$26,1,MATCH('Основной лист'!NVA$7,'РП (ЛК 2.0)'!$E$17:$O$17,0)),0)</f>
        <v>0</v>
      </c>
      <c r="NVB8" s="878">
        <f>IFERROR(INDEX('РП (ЛК 2.0)'!$E$26:$O$26,1,MATCH('Основной лист'!NVB$7,'РП (ЛК 2.0)'!$E$17:$O$17,0)),0)</f>
        <v>0</v>
      </c>
      <c r="NVC8" s="878">
        <f>IFERROR(INDEX('РП (ЛК 2.0)'!$E$26:$O$26,1,MATCH('Основной лист'!NVC$7,'РП (ЛК 2.0)'!$E$17:$O$17,0)),0)</f>
        <v>0</v>
      </c>
      <c r="NVD8" s="878">
        <f>IFERROR(INDEX('РП (ЛК 2.0)'!$E$26:$O$26,1,MATCH('Основной лист'!NVD$7,'РП (ЛК 2.0)'!$E$17:$O$17,0)),0)</f>
        <v>0</v>
      </c>
      <c r="NVE8" s="878">
        <f>IFERROR(INDEX('РП (ЛК 2.0)'!$E$26:$O$26,1,MATCH('Основной лист'!NVE$7,'РП (ЛК 2.0)'!$E$17:$O$17,0)),0)</f>
        <v>0</v>
      </c>
      <c r="NVF8" s="878">
        <f>IFERROR(INDEX('РП (ЛК 2.0)'!$E$26:$O$26,1,MATCH('Основной лист'!NVF$7,'РП (ЛК 2.0)'!$E$17:$O$17,0)),0)</f>
        <v>0</v>
      </c>
      <c r="NVG8" s="878">
        <f>IFERROR(INDEX('РП (ЛК 2.0)'!$E$26:$O$26,1,MATCH('Основной лист'!NVG$7,'РП (ЛК 2.0)'!$E$17:$O$17,0)),0)</f>
        <v>0</v>
      </c>
      <c r="NVH8" s="878">
        <f>IFERROR(INDEX('РП (ЛК 2.0)'!$E$26:$O$26,1,MATCH('Основной лист'!NVH$7,'РП (ЛК 2.0)'!$E$17:$O$17,0)),0)</f>
        <v>0</v>
      </c>
      <c r="NVI8" s="878">
        <f>IFERROR(INDEX('РП (ЛК 2.0)'!$E$26:$O$26,1,MATCH('Основной лист'!NVI$7,'РП (ЛК 2.0)'!$E$17:$O$17,0)),0)</f>
        <v>0</v>
      </c>
      <c r="NVJ8" s="878">
        <f>IFERROR(INDEX('РП (ЛК 2.0)'!$E$26:$O$26,1,MATCH('Основной лист'!NVJ$7,'РП (ЛК 2.0)'!$E$17:$O$17,0)),0)</f>
        <v>0</v>
      </c>
      <c r="NVK8" s="878">
        <f>IFERROR(INDEX('РП (ЛК 2.0)'!$E$26:$O$26,1,MATCH('Основной лист'!NVK$7,'РП (ЛК 2.0)'!$E$17:$O$17,0)),0)</f>
        <v>0</v>
      </c>
      <c r="NVL8" s="878">
        <f>IFERROR(INDEX('РП (ЛК 2.0)'!$E$26:$O$26,1,MATCH('Основной лист'!NVL$7,'РП (ЛК 2.0)'!$E$17:$O$17,0)),0)</f>
        <v>0</v>
      </c>
      <c r="NVM8" s="878">
        <f>IFERROR(INDEX('РП (ЛК 2.0)'!$E$26:$O$26,1,MATCH('Основной лист'!NVM$7,'РП (ЛК 2.0)'!$E$17:$O$17,0)),0)</f>
        <v>0</v>
      </c>
      <c r="NVN8" s="878">
        <f>IFERROR(INDEX('РП (ЛК 2.0)'!$E$26:$O$26,1,MATCH('Основной лист'!NVN$7,'РП (ЛК 2.0)'!$E$17:$O$17,0)),0)</f>
        <v>0</v>
      </c>
      <c r="NVO8" s="878">
        <f>IFERROR(INDEX('РП (ЛК 2.0)'!$E$26:$O$26,1,MATCH('Основной лист'!NVO$7,'РП (ЛК 2.0)'!$E$17:$O$17,0)),0)</f>
        <v>0</v>
      </c>
      <c r="NVP8" s="878">
        <f>IFERROR(INDEX('РП (ЛК 2.0)'!$E$26:$O$26,1,MATCH('Основной лист'!NVP$7,'РП (ЛК 2.0)'!$E$17:$O$17,0)),0)</f>
        <v>0</v>
      </c>
      <c r="NVQ8" s="878">
        <f>IFERROR(INDEX('РП (ЛК 2.0)'!$E$26:$O$26,1,MATCH('Основной лист'!NVQ$7,'РП (ЛК 2.0)'!$E$17:$O$17,0)),0)</f>
        <v>0</v>
      </c>
      <c r="NVR8" s="878">
        <f>IFERROR(INDEX('РП (ЛК 2.0)'!$E$26:$O$26,1,MATCH('Основной лист'!NVR$7,'РП (ЛК 2.0)'!$E$17:$O$17,0)),0)</f>
        <v>0</v>
      </c>
      <c r="NVS8" s="878">
        <f>IFERROR(INDEX('РП (ЛК 2.0)'!$E$26:$O$26,1,MATCH('Основной лист'!NVS$7,'РП (ЛК 2.0)'!$E$17:$O$17,0)),0)</f>
        <v>0</v>
      </c>
      <c r="NVT8" s="878">
        <f>IFERROR(INDEX('РП (ЛК 2.0)'!$E$26:$O$26,1,MATCH('Основной лист'!NVT$7,'РП (ЛК 2.0)'!$E$17:$O$17,0)),0)</f>
        <v>0</v>
      </c>
      <c r="NVU8" s="878">
        <f>IFERROR(INDEX('РП (ЛК 2.0)'!$E$26:$O$26,1,MATCH('Основной лист'!NVU$7,'РП (ЛК 2.0)'!$E$17:$O$17,0)),0)</f>
        <v>0</v>
      </c>
      <c r="NVV8" s="878">
        <f>IFERROR(INDEX('РП (ЛК 2.0)'!$E$26:$O$26,1,MATCH('Основной лист'!NVV$7,'РП (ЛК 2.0)'!$E$17:$O$17,0)),0)</f>
        <v>0</v>
      </c>
      <c r="NVW8" s="878">
        <f>IFERROR(INDEX('РП (ЛК 2.0)'!$E$26:$O$26,1,MATCH('Основной лист'!NVW$7,'РП (ЛК 2.0)'!$E$17:$O$17,0)),0)</f>
        <v>0</v>
      </c>
      <c r="NVX8" s="878">
        <f>IFERROR(INDEX('РП (ЛК 2.0)'!$E$26:$O$26,1,MATCH('Основной лист'!NVX$7,'РП (ЛК 2.0)'!$E$17:$O$17,0)),0)</f>
        <v>0</v>
      </c>
      <c r="NVY8" s="878">
        <f>IFERROR(INDEX('РП (ЛК 2.0)'!$E$26:$O$26,1,MATCH('Основной лист'!NVY$7,'РП (ЛК 2.0)'!$E$17:$O$17,0)),0)</f>
        <v>0</v>
      </c>
      <c r="NVZ8" s="878">
        <f>IFERROR(INDEX('РП (ЛК 2.0)'!$E$26:$O$26,1,MATCH('Основной лист'!NVZ$7,'РП (ЛК 2.0)'!$E$17:$O$17,0)),0)</f>
        <v>0</v>
      </c>
      <c r="NWA8" s="878">
        <f>IFERROR(INDEX('РП (ЛК 2.0)'!$E$26:$O$26,1,MATCH('Основной лист'!NWA$7,'РП (ЛК 2.0)'!$E$17:$O$17,0)),0)</f>
        <v>0</v>
      </c>
      <c r="NWB8" s="878">
        <f>IFERROR(INDEX('РП (ЛК 2.0)'!$E$26:$O$26,1,MATCH('Основной лист'!NWB$7,'РП (ЛК 2.0)'!$E$17:$O$17,0)),0)</f>
        <v>0</v>
      </c>
      <c r="NWC8" s="878">
        <f>IFERROR(INDEX('РП (ЛК 2.0)'!$E$26:$O$26,1,MATCH('Основной лист'!NWC$7,'РП (ЛК 2.0)'!$E$17:$O$17,0)),0)</f>
        <v>0</v>
      </c>
      <c r="NWD8" s="878">
        <f>IFERROR(INDEX('РП (ЛК 2.0)'!$E$26:$O$26,1,MATCH('Основной лист'!NWD$7,'РП (ЛК 2.0)'!$E$17:$O$17,0)),0)</f>
        <v>0</v>
      </c>
      <c r="NWE8" s="878">
        <f>IFERROR(INDEX('РП (ЛК 2.0)'!$E$26:$O$26,1,MATCH('Основной лист'!NWE$7,'РП (ЛК 2.0)'!$E$17:$O$17,0)),0)</f>
        <v>0</v>
      </c>
      <c r="NWF8" s="878">
        <f>IFERROR(INDEX('РП (ЛК 2.0)'!$E$26:$O$26,1,MATCH('Основной лист'!NWF$7,'РП (ЛК 2.0)'!$E$17:$O$17,0)),0)</f>
        <v>0</v>
      </c>
      <c r="NWG8" s="878">
        <f>IFERROR(INDEX('РП (ЛК 2.0)'!$E$26:$O$26,1,MATCH('Основной лист'!NWG$7,'РП (ЛК 2.0)'!$E$17:$O$17,0)),0)</f>
        <v>0</v>
      </c>
      <c r="NWH8" s="878">
        <f>IFERROR(INDEX('РП (ЛК 2.0)'!$E$26:$O$26,1,MATCH('Основной лист'!NWH$7,'РП (ЛК 2.0)'!$E$17:$O$17,0)),0)</f>
        <v>0</v>
      </c>
      <c r="NWI8" s="878">
        <f>IFERROR(INDEX('РП (ЛК 2.0)'!$E$26:$O$26,1,MATCH('Основной лист'!NWI$7,'РП (ЛК 2.0)'!$E$17:$O$17,0)),0)</f>
        <v>0</v>
      </c>
      <c r="NWJ8" s="878">
        <f>IFERROR(INDEX('РП (ЛК 2.0)'!$E$26:$O$26,1,MATCH('Основной лист'!NWJ$7,'РП (ЛК 2.0)'!$E$17:$O$17,0)),0)</f>
        <v>0</v>
      </c>
      <c r="NWK8" s="878">
        <f>IFERROR(INDEX('РП (ЛК 2.0)'!$E$26:$O$26,1,MATCH('Основной лист'!NWK$7,'РП (ЛК 2.0)'!$E$17:$O$17,0)),0)</f>
        <v>0</v>
      </c>
      <c r="NWL8" s="878">
        <f>IFERROR(INDEX('РП (ЛК 2.0)'!$E$26:$O$26,1,MATCH('Основной лист'!NWL$7,'РП (ЛК 2.0)'!$E$17:$O$17,0)),0)</f>
        <v>0</v>
      </c>
      <c r="NWM8" s="878">
        <f>IFERROR(INDEX('РП (ЛК 2.0)'!$E$26:$O$26,1,MATCH('Основной лист'!NWM$7,'РП (ЛК 2.0)'!$E$17:$O$17,0)),0)</f>
        <v>0</v>
      </c>
      <c r="NWN8" s="878">
        <f>IFERROR(INDEX('РП (ЛК 2.0)'!$E$26:$O$26,1,MATCH('Основной лист'!NWN$7,'РП (ЛК 2.0)'!$E$17:$O$17,0)),0)</f>
        <v>0</v>
      </c>
      <c r="NWO8" s="878">
        <f>IFERROR(INDEX('РП (ЛК 2.0)'!$E$26:$O$26,1,MATCH('Основной лист'!NWO$7,'РП (ЛК 2.0)'!$E$17:$O$17,0)),0)</f>
        <v>0</v>
      </c>
      <c r="NWP8" s="878">
        <f>IFERROR(INDEX('РП (ЛК 2.0)'!$E$26:$O$26,1,MATCH('Основной лист'!NWP$7,'РП (ЛК 2.0)'!$E$17:$O$17,0)),0)</f>
        <v>0</v>
      </c>
      <c r="NWQ8" s="878">
        <f>IFERROR(INDEX('РП (ЛК 2.0)'!$E$26:$O$26,1,MATCH('Основной лист'!NWQ$7,'РП (ЛК 2.0)'!$E$17:$O$17,0)),0)</f>
        <v>0</v>
      </c>
      <c r="NWR8" s="878">
        <f>IFERROR(INDEX('РП (ЛК 2.0)'!$E$26:$O$26,1,MATCH('Основной лист'!NWR$7,'РП (ЛК 2.0)'!$E$17:$O$17,0)),0)</f>
        <v>0</v>
      </c>
      <c r="NWS8" s="878">
        <f>IFERROR(INDEX('РП (ЛК 2.0)'!$E$26:$O$26,1,MATCH('Основной лист'!NWS$7,'РП (ЛК 2.0)'!$E$17:$O$17,0)),0)</f>
        <v>0</v>
      </c>
      <c r="NWT8" s="878">
        <f>IFERROR(INDEX('РП (ЛК 2.0)'!$E$26:$O$26,1,MATCH('Основной лист'!NWT$7,'РП (ЛК 2.0)'!$E$17:$O$17,0)),0)</f>
        <v>0</v>
      </c>
      <c r="NWU8" s="878">
        <f>IFERROR(INDEX('РП (ЛК 2.0)'!$E$26:$O$26,1,MATCH('Основной лист'!NWU$7,'РП (ЛК 2.0)'!$E$17:$O$17,0)),0)</f>
        <v>0</v>
      </c>
      <c r="NWV8" s="878">
        <f>IFERROR(INDEX('РП (ЛК 2.0)'!$E$26:$O$26,1,MATCH('Основной лист'!NWV$7,'РП (ЛК 2.0)'!$E$17:$O$17,0)),0)</f>
        <v>0</v>
      </c>
      <c r="NWW8" s="878">
        <f>IFERROR(INDEX('РП (ЛК 2.0)'!$E$26:$O$26,1,MATCH('Основной лист'!NWW$7,'РП (ЛК 2.0)'!$E$17:$O$17,0)),0)</f>
        <v>0</v>
      </c>
      <c r="NWX8" s="878">
        <f>IFERROR(INDEX('РП (ЛК 2.0)'!$E$26:$O$26,1,MATCH('Основной лист'!NWX$7,'РП (ЛК 2.0)'!$E$17:$O$17,0)),0)</f>
        <v>0</v>
      </c>
      <c r="NWY8" s="878">
        <f>IFERROR(INDEX('РП (ЛК 2.0)'!$E$26:$O$26,1,MATCH('Основной лист'!NWY$7,'РП (ЛК 2.0)'!$E$17:$O$17,0)),0)</f>
        <v>0</v>
      </c>
      <c r="NWZ8" s="878">
        <f>IFERROR(INDEX('РП (ЛК 2.0)'!$E$26:$O$26,1,MATCH('Основной лист'!NWZ$7,'РП (ЛК 2.0)'!$E$17:$O$17,0)),0)</f>
        <v>0</v>
      </c>
      <c r="NXA8" s="878">
        <f>IFERROR(INDEX('РП (ЛК 2.0)'!$E$26:$O$26,1,MATCH('Основной лист'!NXA$7,'РП (ЛК 2.0)'!$E$17:$O$17,0)),0)</f>
        <v>0</v>
      </c>
      <c r="NXB8" s="878">
        <f>IFERROR(INDEX('РП (ЛК 2.0)'!$E$26:$O$26,1,MATCH('Основной лист'!NXB$7,'РП (ЛК 2.0)'!$E$17:$O$17,0)),0)</f>
        <v>0</v>
      </c>
      <c r="NXC8" s="878">
        <f>IFERROR(INDEX('РП (ЛК 2.0)'!$E$26:$O$26,1,MATCH('Основной лист'!NXC$7,'РП (ЛК 2.0)'!$E$17:$O$17,0)),0)</f>
        <v>0</v>
      </c>
      <c r="NXD8" s="878">
        <f>IFERROR(INDEX('РП (ЛК 2.0)'!$E$26:$O$26,1,MATCH('Основной лист'!NXD$7,'РП (ЛК 2.0)'!$E$17:$O$17,0)),0)</f>
        <v>0</v>
      </c>
      <c r="NXE8" s="878">
        <f>IFERROR(INDEX('РП (ЛК 2.0)'!$E$26:$O$26,1,MATCH('Основной лист'!NXE$7,'РП (ЛК 2.0)'!$E$17:$O$17,0)),0)</f>
        <v>0</v>
      </c>
      <c r="NXF8" s="878">
        <f>IFERROR(INDEX('РП (ЛК 2.0)'!$E$26:$O$26,1,MATCH('Основной лист'!NXF$7,'РП (ЛК 2.0)'!$E$17:$O$17,0)),0)</f>
        <v>0</v>
      </c>
      <c r="NXG8" s="878">
        <f>IFERROR(INDEX('РП (ЛК 2.0)'!$E$26:$O$26,1,MATCH('Основной лист'!NXG$7,'РП (ЛК 2.0)'!$E$17:$O$17,0)),0)</f>
        <v>0</v>
      </c>
      <c r="NXH8" s="878">
        <f>IFERROR(INDEX('РП (ЛК 2.0)'!$E$26:$O$26,1,MATCH('Основной лист'!NXH$7,'РП (ЛК 2.0)'!$E$17:$O$17,0)),0)</f>
        <v>0</v>
      </c>
      <c r="NXI8" s="878">
        <f>IFERROR(INDEX('РП (ЛК 2.0)'!$E$26:$O$26,1,MATCH('Основной лист'!NXI$7,'РП (ЛК 2.0)'!$E$17:$O$17,0)),0)</f>
        <v>0</v>
      </c>
      <c r="NXJ8" s="878">
        <f>IFERROR(INDEX('РП (ЛК 2.0)'!$E$26:$O$26,1,MATCH('Основной лист'!NXJ$7,'РП (ЛК 2.0)'!$E$17:$O$17,0)),0)</f>
        <v>0</v>
      </c>
      <c r="NXK8" s="878">
        <f>IFERROR(INDEX('РП (ЛК 2.0)'!$E$26:$O$26,1,MATCH('Основной лист'!NXK$7,'РП (ЛК 2.0)'!$E$17:$O$17,0)),0)</f>
        <v>0</v>
      </c>
      <c r="NXL8" s="878">
        <f>IFERROR(INDEX('РП (ЛК 2.0)'!$E$26:$O$26,1,MATCH('Основной лист'!NXL$7,'РП (ЛК 2.0)'!$E$17:$O$17,0)),0)</f>
        <v>0</v>
      </c>
      <c r="NXM8" s="878">
        <f>IFERROR(INDEX('РП (ЛК 2.0)'!$E$26:$O$26,1,MATCH('Основной лист'!NXM$7,'РП (ЛК 2.0)'!$E$17:$O$17,0)),0)</f>
        <v>0</v>
      </c>
      <c r="NXN8" s="878">
        <f>IFERROR(INDEX('РП (ЛК 2.0)'!$E$26:$O$26,1,MATCH('Основной лист'!NXN$7,'РП (ЛК 2.0)'!$E$17:$O$17,0)),0)</f>
        <v>0</v>
      </c>
      <c r="NXO8" s="878">
        <f>IFERROR(INDEX('РП (ЛК 2.0)'!$E$26:$O$26,1,MATCH('Основной лист'!NXO$7,'РП (ЛК 2.0)'!$E$17:$O$17,0)),0)</f>
        <v>0</v>
      </c>
      <c r="NXP8" s="878">
        <f>IFERROR(INDEX('РП (ЛК 2.0)'!$E$26:$O$26,1,MATCH('Основной лист'!NXP$7,'РП (ЛК 2.0)'!$E$17:$O$17,0)),0)</f>
        <v>0</v>
      </c>
      <c r="NXQ8" s="878">
        <f>IFERROR(INDEX('РП (ЛК 2.0)'!$E$26:$O$26,1,MATCH('Основной лист'!NXQ$7,'РП (ЛК 2.0)'!$E$17:$O$17,0)),0)</f>
        <v>0</v>
      </c>
      <c r="NXR8" s="878">
        <f>IFERROR(INDEX('РП (ЛК 2.0)'!$E$26:$O$26,1,MATCH('Основной лист'!NXR$7,'РП (ЛК 2.0)'!$E$17:$O$17,0)),0)</f>
        <v>0</v>
      </c>
      <c r="NXS8" s="878">
        <f>IFERROR(INDEX('РП (ЛК 2.0)'!$E$26:$O$26,1,MATCH('Основной лист'!NXS$7,'РП (ЛК 2.0)'!$E$17:$O$17,0)),0)</f>
        <v>0</v>
      </c>
      <c r="NXT8" s="878">
        <f>IFERROR(INDEX('РП (ЛК 2.0)'!$E$26:$O$26,1,MATCH('Основной лист'!NXT$7,'РП (ЛК 2.0)'!$E$17:$O$17,0)),0)</f>
        <v>0</v>
      </c>
      <c r="NXU8" s="878">
        <f>IFERROR(INDEX('РП (ЛК 2.0)'!$E$26:$O$26,1,MATCH('Основной лист'!NXU$7,'РП (ЛК 2.0)'!$E$17:$O$17,0)),0)</f>
        <v>0</v>
      </c>
      <c r="NXV8" s="878">
        <f>IFERROR(INDEX('РП (ЛК 2.0)'!$E$26:$O$26,1,MATCH('Основной лист'!NXV$7,'РП (ЛК 2.0)'!$E$17:$O$17,0)),0)</f>
        <v>0</v>
      </c>
      <c r="NXW8" s="878">
        <f>IFERROR(INDEX('РП (ЛК 2.0)'!$E$26:$O$26,1,MATCH('Основной лист'!NXW$7,'РП (ЛК 2.0)'!$E$17:$O$17,0)),0)</f>
        <v>0</v>
      </c>
      <c r="NXX8" s="878">
        <f>IFERROR(INDEX('РП (ЛК 2.0)'!$E$26:$O$26,1,MATCH('Основной лист'!NXX$7,'РП (ЛК 2.0)'!$E$17:$O$17,0)),0)</f>
        <v>0</v>
      </c>
      <c r="NXY8" s="878">
        <f>IFERROR(INDEX('РП (ЛК 2.0)'!$E$26:$O$26,1,MATCH('Основной лист'!NXY$7,'РП (ЛК 2.0)'!$E$17:$O$17,0)),0)</f>
        <v>0</v>
      </c>
      <c r="NXZ8" s="878">
        <f>IFERROR(INDEX('РП (ЛК 2.0)'!$E$26:$O$26,1,MATCH('Основной лист'!NXZ$7,'РП (ЛК 2.0)'!$E$17:$O$17,0)),0)</f>
        <v>0</v>
      </c>
      <c r="NYA8" s="878">
        <f>IFERROR(INDEX('РП (ЛК 2.0)'!$E$26:$O$26,1,MATCH('Основной лист'!NYA$7,'РП (ЛК 2.0)'!$E$17:$O$17,0)),0)</f>
        <v>0</v>
      </c>
      <c r="NYB8" s="878">
        <f>IFERROR(INDEX('РП (ЛК 2.0)'!$E$26:$O$26,1,MATCH('Основной лист'!NYB$7,'РП (ЛК 2.0)'!$E$17:$O$17,0)),0)</f>
        <v>0</v>
      </c>
      <c r="NYC8" s="878">
        <f>IFERROR(INDEX('РП (ЛК 2.0)'!$E$26:$O$26,1,MATCH('Основной лист'!NYC$7,'РП (ЛК 2.0)'!$E$17:$O$17,0)),0)</f>
        <v>0</v>
      </c>
      <c r="NYD8" s="878">
        <f>IFERROR(INDEX('РП (ЛК 2.0)'!$E$26:$O$26,1,MATCH('Основной лист'!NYD$7,'РП (ЛК 2.0)'!$E$17:$O$17,0)),0)</f>
        <v>0</v>
      </c>
      <c r="NYE8" s="878">
        <f>IFERROR(INDEX('РП (ЛК 2.0)'!$E$26:$O$26,1,MATCH('Основной лист'!NYE$7,'РП (ЛК 2.0)'!$E$17:$O$17,0)),0)</f>
        <v>0</v>
      </c>
      <c r="NYF8" s="878">
        <f>IFERROR(INDEX('РП (ЛК 2.0)'!$E$26:$O$26,1,MATCH('Основной лист'!NYF$7,'РП (ЛК 2.0)'!$E$17:$O$17,0)),0)</f>
        <v>0</v>
      </c>
      <c r="NYG8" s="878">
        <f>IFERROR(INDEX('РП (ЛК 2.0)'!$E$26:$O$26,1,MATCH('Основной лист'!NYG$7,'РП (ЛК 2.0)'!$E$17:$O$17,0)),0)</f>
        <v>0</v>
      </c>
      <c r="NYH8" s="878">
        <f>IFERROR(INDEX('РП (ЛК 2.0)'!$E$26:$O$26,1,MATCH('Основной лист'!NYH$7,'РП (ЛК 2.0)'!$E$17:$O$17,0)),0)</f>
        <v>0</v>
      </c>
      <c r="NYI8" s="878">
        <f>IFERROR(INDEX('РП (ЛК 2.0)'!$E$26:$O$26,1,MATCH('Основной лист'!NYI$7,'РП (ЛК 2.0)'!$E$17:$O$17,0)),0)</f>
        <v>0</v>
      </c>
      <c r="NYJ8" s="878">
        <f>IFERROR(INDEX('РП (ЛК 2.0)'!$E$26:$O$26,1,MATCH('Основной лист'!NYJ$7,'РП (ЛК 2.0)'!$E$17:$O$17,0)),0)</f>
        <v>0</v>
      </c>
      <c r="NYK8" s="878">
        <f>IFERROR(INDEX('РП (ЛК 2.0)'!$E$26:$O$26,1,MATCH('Основной лист'!NYK$7,'РП (ЛК 2.0)'!$E$17:$O$17,0)),0)</f>
        <v>0</v>
      </c>
      <c r="NYL8" s="878">
        <f>IFERROR(INDEX('РП (ЛК 2.0)'!$E$26:$O$26,1,MATCH('Основной лист'!NYL$7,'РП (ЛК 2.0)'!$E$17:$O$17,0)),0)</f>
        <v>0</v>
      </c>
      <c r="NYM8" s="878">
        <f>IFERROR(INDEX('РП (ЛК 2.0)'!$E$26:$O$26,1,MATCH('Основной лист'!NYM$7,'РП (ЛК 2.0)'!$E$17:$O$17,0)),0)</f>
        <v>0</v>
      </c>
      <c r="NYN8" s="878">
        <f>IFERROR(INDEX('РП (ЛК 2.0)'!$E$26:$O$26,1,MATCH('Основной лист'!NYN$7,'РП (ЛК 2.0)'!$E$17:$O$17,0)),0)</f>
        <v>0</v>
      </c>
      <c r="NYO8" s="878">
        <f>IFERROR(INDEX('РП (ЛК 2.0)'!$E$26:$O$26,1,MATCH('Основной лист'!NYO$7,'РП (ЛК 2.0)'!$E$17:$O$17,0)),0)</f>
        <v>0</v>
      </c>
      <c r="NYP8" s="878">
        <f>IFERROR(INDEX('РП (ЛК 2.0)'!$E$26:$O$26,1,MATCH('Основной лист'!NYP$7,'РП (ЛК 2.0)'!$E$17:$O$17,0)),0)</f>
        <v>0</v>
      </c>
      <c r="NYQ8" s="878">
        <f>IFERROR(INDEX('РП (ЛК 2.0)'!$E$26:$O$26,1,MATCH('Основной лист'!NYQ$7,'РП (ЛК 2.0)'!$E$17:$O$17,0)),0)</f>
        <v>0</v>
      </c>
      <c r="NYR8" s="878">
        <f>IFERROR(INDEX('РП (ЛК 2.0)'!$E$26:$O$26,1,MATCH('Основной лист'!NYR$7,'РП (ЛК 2.0)'!$E$17:$O$17,0)),0)</f>
        <v>0</v>
      </c>
      <c r="NYS8" s="878">
        <f>IFERROR(INDEX('РП (ЛК 2.0)'!$E$26:$O$26,1,MATCH('Основной лист'!NYS$7,'РП (ЛК 2.0)'!$E$17:$O$17,0)),0)</f>
        <v>0</v>
      </c>
      <c r="NYT8" s="878">
        <f>IFERROR(INDEX('РП (ЛК 2.0)'!$E$26:$O$26,1,MATCH('Основной лист'!NYT$7,'РП (ЛК 2.0)'!$E$17:$O$17,0)),0)</f>
        <v>0</v>
      </c>
      <c r="NYU8" s="878">
        <f>IFERROR(INDEX('РП (ЛК 2.0)'!$E$26:$O$26,1,MATCH('Основной лист'!NYU$7,'РП (ЛК 2.0)'!$E$17:$O$17,0)),0)</f>
        <v>0</v>
      </c>
      <c r="NYV8" s="878">
        <f>IFERROR(INDEX('РП (ЛК 2.0)'!$E$26:$O$26,1,MATCH('Основной лист'!NYV$7,'РП (ЛК 2.0)'!$E$17:$O$17,0)),0)</f>
        <v>0</v>
      </c>
      <c r="NYW8" s="878">
        <f>IFERROR(INDEX('РП (ЛК 2.0)'!$E$26:$O$26,1,MATCH('Основной лист'!NYW$7,'РП (ЛК 2.0)'!$E$17:$O$17,0)),0)</f>
        <v>0</v>
      </c>
      <c r="NYX8" s="878">
        <f>IFERROR(INDEX('РП (ЛК 2.0)'!$E$26:$O$26,1,MATCH('Основной лист'!NYX$7,'РП (ЛК 2.0)'!$E$17:$O$17,0)),0)</f>
        <v>0</v>
      </c>
      <c r="NYY8" s="878">
        <f>IFERROR(INDEX('РП (ЛК 2.0)'!$E$26:$O$26,1,MATCH('Основной лист'!NYY$7,'РП (ЛК 2.0)'!$E$17:$O$17,0)),0)</f>
        <v>0</v>
      </c>
      <c r="NYZ8" s="878">
        <f>IFERROR(INDEX('РП (ЛК 2.0)'!$E$26:$O$26,1,MATCH('Основной лист'!NYZ$7,'РП (ЛК 2.0)'!$E$17:$O$17,0)),0)</f>
        <v>0</v>
      </c>
      <c r="NZA8" s="878">
        <f>IFERROR(INDEX('РП (ЛК 2.0)'!$E$26:$O$26,1,MATCH('Основной лист'!NZA$7,'РП (ЛК 2.0)'!$E$17:$O$17,0)),0)</f>
        <v>0</v>
      </c>
      <c r="NZB8" s="878">
        <f>IFERROR(INDEX('РП (ЛК 2.0)'!$E$26:$O$26,1,MATCH('Основной лист'!NZB$7,'РП (ЛК 2.0)'!$E$17:$O$17,0)),0)</f>
        <v>0</v>
      </c>
      <c r="NZC8" s="878">
        <f>IFERROR(INDEX('РП (ЛК 2.0)'!$E$26:$O$26,1,MATCH('Основной лист'!NZC$7,'РП (ЛК 2.0)'!$E$17:$O$17,0)),0)</f>
        <v>0</v>
      </c>
      <c r="NZD8" s="878">
        <f>IFERROR(INDEX('РП (ЛК 2.0)'!$E$26:$O$26,1,MATCH('Основной лист'!NZD$7,'РП (ЛК 2.0)'!$E$17:$O$17,0)),0)</f>
        <v>0</v>
      </c>
      <c r="NZE8" s="878">
        <f>IFERROR(INDEX('РП (ЛК 2.0)'!$E$26:$O$26,1,MATCH('Основной лист'!NZE$7,'РП (ЛК 2.0)'!$E$17:$O$17,0)),0)</f>
        <v>0</v>
      </c>
      <c r="NZF8" s="878">
        <f>IFERROR(INDEX('РП (ЛК 2.0)'!$E$26:$O$26,1,MATCH('Основной лист'!NZF$7,'РП (ЛК 2.0)'!$E$17:$O$17,0)),0)</f>
        <v>0</v>
      </c>
      <c r="NZG8" s="878">
        <f>IFERROR(INDEX('РП (ЛК 2.0)'!$E$26:$O$26,1,MATCH('Основной лист'!NZG$7,'РП (ЛК 2.0)'!$E$17:$O$17,0)),0)</f>
        <v>0</v>
      </c>
      <c r="NZH8" s="878">
        <f>IFERROR(INDEX('РП (ЛК 2.0)'!$E$26:$O$26,1,MATCH('Основной лист'!NZH$7,'РП (ЛК 2.0)'!$E$17:$O$17,0)),0)</f>
        <v>0</v>
      </c>
      <c r="NZI8" s="878">
        <f>IFERROR(INDEX('РП (ЛК 2.0)'!$E$26:$O$26,1,MATCH('Основной лист'!NZI$7,'РП (ЛК 2.0)'!$E$17:$O$17,0)),0)</f>
        <v>0</v>
      </c>
      <c r="NZJ8" s="878">
        <f>IFERROR(INDEX('РП (ЛК 2.0)'!$E$26:$O$26,1,MATCH('Основной лист'!NZJ$7,'РП (ЛК 2.0)'!$E$17:$O$17,0)),0)</f>
        <v>0</v>
      </c>
      <c r="NZK8" s="878">
        <f>IFERROR(INDEX('РП (ЛК 2.0)'!$E$26:$O$26,1,MATCH('Основной лист'!NZK$7,'РП (ЛК 2.0)'!$E$17:$O$17,0)),0)</f>
        <v>0</v>
      </c>
      <c r="NZL8" s="878">
        <f>IFERROR(INDEX('РП (ЛК 2.0)'!$E$26:$O$26,1,MATCH('Основной лист'!NZL$7,'РП (ЛК 2.0)'!$E$17:$O$17,0)),0)</f>
        <v>0</v>
      </c>
      <c r="NZM8" s="878">
        <f>IFERROR(INDEX('РП (ЛК 2.0)'!$E$26:$O$26,1,MATCH('Основной лист'!NZM$7,'РП (ЛК 2.0)'!$E$17:$O$17,0)),0)</f>
        <v>0</v>
      </c>
      <c r="NZN8" s="878">
        <f>IFERROR(INDEX('РП (ЛК 2.0)'!$E$26:$O$26,1,MATCH('Основной лист'!NZN$7,'РП (ЛК 2.0)'!$E$17:$O$17,0)),0)</f>
        <v>0</v>
      </c>
      <c r="NZO8" s="878">
        <f>IFERROR(INDEX('РП (ЛК 2.0)'!$E$26:$O$26,1,MATCH('Основной лист'!NZO$7,'РП (ЛК 2.0)'!$E$17:$O$17,0)),0)</f>
        <v>0</v>
      </c>
      <c r="NZP8" s="878">
        <f>IFERROR(INDEX('РП (ЛК 2.0)'!$E$26:$O$26,1,MATCH('Основной лист'!NZP$7,'РП (ЛК 2.0)'!$E$17:$O$17,0)),0)</f>
        <v>0</v>
      </c>
      <c r="NZQ8" s="878">
        <f>IFERROR(INDEX('РП (ЛК 2.0)'!$E$26:$O$26,1,MATCH('Основной лист'!NZQ$7,'РП (ЛК 2.0)'!$E$17:$O$17,0)),0)</f>
        <v>0</v>
      </c>
      <c r="NZR8" s="878">
        <f>IFERROR(INDEX('РП (ЛК 2.0)'!$E$26:$O$26,1,MATCH('Основной лист'!NZR$7,'РП (ЛК 2.0)'!$E$17:$O$17,0)),0)</f>
        <v>0</v>
      </c>
      <c r="NZS8" s="878">
        <f>IFERROR(INDEX('РП (ЛК 2.0)'!$E$26:$O$26,1,MATCH('Основной лист'!NZS$7,'РП (ЛК 2.0)'!$E$17:$O$17,0)),0)</f>
        <v>0</v>
      </c>
      <c r="NZT8" s="878">
        <f>IFERROR(INDEX('РП (ЛК 2.0)'!$E$26:$O$26,1,MATCH('Основной лист'!NZT$7,'РП (ЛК 2.0)'!$E$17:$O$17,0)),0)</f>
        <v>0</v>
      </c>
      <c r="NZU8" s="878">
        <f>IFERROR(INDEX('РП (ЛК 2.0)'!$E$26:$O$26,1,MATCH('Основной лист'!NZU$7,'РП (ЛК 2.0)'!$E$17:$O$17,0)),0)</f>
        <v>0</v>
      </c>
      <c r="NZV8" s="878">
        <f>IFERROR(INDEX('РП (ЛК 2.0)'!$E$26:$O$26,1,MATCH('Основной лист'!NZV$7,'РП (ЛК 2.0)'!$E$17:$O$17,0)),0)</f>
        <v>0</v>
      </c>
      <c r="NZW8" s="878">
        <f>IFERROR(INDEX('РП (ЛК 2.0)'!$E$26:$O$26,1,MATCH('Основной лист'!NZW$7,'РП (ЛК 2.0)'!$E$17:$O$17,0)),0)</f>
        <v>0</v>
      </c>
      <c r="NZX8" s="878">
        <f>IFERROR(INDEX('РП (ЛК 2.0)'!$E$26:$O$26,1,MATCH('Основной лист'!NZX$7,'РП (ЛК 2.0)'!$E$17:$O$17,0)),0)</f>
        <v>0</v>
      </c>
      <c r="NZY8" s="878">
        <f>IFERROR(INDEX('РП (ЛК 2.0)'!$E$26:$O$26,1,MATCH('Основной лист'!NZY$7,'РП (ЛК 2.0)'!$E$17:$O$17,0)),0)</f>
        <v>0</v>
      </c>
      <c r="NZZ8" s="878">
        <f>IFERROR(INDEX('РП (ЛК 2.0)'!$E$26:$O$26,1,MATCH('Основной лист'!NZZ$7,'РП (ЛК 2.0)'!$E$17:$O$17,0)),0)</f>
        <v>0</v>
      </c>
      <c r="OAA8" s="878">
        <f>IFERROR(INDEX('РП (ЛК 2.0)'!$E$26:$O$26,1,MATCH('Основной лист'!OAA$7,'РП (ЛК 2.0)'!$E$17:$O$17,0)),0)</f>
        <v>0</v>
      </c>
      <c r="OAB8" s="878">
        <f>IFERROR(INDEX('РП (ЛК 2.0)'!$E$26:$O$26,1,MATCH('Основной лист'!OAB$7,'РП (ЛК 2.0)'!$E$17:$O$17,0)),0)</f>
        <v>0</v>
      </c>
      <c r="OAC8" s="878">
        <f>IFERROR(INDEX('РП (ЛК 2.0)'!$E$26:$O$26,1,MATCH('Основной лист'!OAC$7,'РП (ЛК 2.0)'!$E$17:$O$17,0)),0)</f>
        <v>0</v>
      </c>
      <c r="OAD8" s="878">
        <f>IFERROR(INDEX('РП (ЛК 2.0)'!$E$26:$O$26,1,MATCH('Основной лист'!OAD$7,'РП (ЛК 2.0)'!$E$17:$O$17,0)),0)</f>
        <v>0</v>
      </c>
      <c r="OAE8" s="878">
        <f>IFERROR(INDEX('РП (ЛК 2.0)'!$E$26:$O$26,1,MATCH('Основной лист'!OAE$7,'РП (ЛК 2.0)'!$E$17:$O$17,0)),0)</f>
        <v>0</v>
      </c>
      <c r="OAF8" s="878">
        <f>IFERROR(INDEX('РП (ЛК 2.0)'!$E$26:$O$26,1,MATCH('Основной лист'!OAF$7,'РП (ЛК 2.0)'!$E$17:$O$17,0)),0)</f>
        <v>0</v>
      </c>
      <c r="OAG8" s="878">
        <f>IFERROR(INDEX('РП (ЛК 2.0)'!$E$26:$O$26,1,MATCH('Основной лист'!OAG$7,'РП (ЛК 2.0)'!$E$17:$O$17,0)),0)</f>
        <v>0</v>
      </c>
      <c r="OAH8" s="878">
        <f>IFERROR(INDEX('РП (ЛК 2.0)'!$E$26:$O$26,1,MATCH('Основной лист'!OAH$7,'РП (ЛК 2.0)'!$E$17:$O$17,0)),0)</f>
        <v>0</v>
      </c>
      <c r="OAI8" s="878">
        <f>IFERROR(INDEX('РП (ЛК 2.0)'!$E$26:$O$26,1,MATCH('Основной лист'!OAI$7,'РП (ЛК 2.0)'!$E$17:$O$17,0)),0)</f>
        <v>0</v>
      </c>
      <c r="OAJ8" s="878">
        <f>IFERROR(INDEX('РП (ЛК 2.0)'!$E$26:$O$26,1,MATCH('Основной лист'!OAJ$7,'РП (ЛК 2.0)'!$E$17:$O$17,0)),0)</f>
        <v>0</v>
      </c>
      <c r="OAK8" s="878">
        <f>IFERROR(INDEX('РП (ЛК 2.0)'!$E$26:$O$26,1,MATCH('Основной лист'!OAK$7,'РП (ЛК 2.0)'!$E$17:$O$17,0)),0)</f>
        <v>0</v>
      </c>
      <c r="OAL8" s="878">
        <f>IFERROR(INDEX('РП (ЛК 2.0)'!$E$26:$O$26,1,MATCH('Основной лист'!OAL$7,'РП (ЛК 2.0)'!$E$17:$O$17,0)),0)</f>
        <v>0</v>
      </c>
      <c r="OAM8" s="878">
        <f>IFERROR(INDEX('РП (ЛК 2.0)'!$E$26:$O$26,1,MATCH('Основной лист'!OAM$7,'РП (ЛК 2.0)'!$E$17:$O$17,0)),0)</f>
        <v>0</v>
      </c>
      <c r="OAN8" s="878">
        <f>IFERROR(INDEX('РП (ЛК 2.0)'!$E$26:$O$26,1,MATCH('Основной лист'!OAN$7,'РП (ЛК 2.0)'!$E$17:$O$17,0)),0)</f>
        <v>0</v>
      </c>
      <c r="OAO8" s="878">
        <f>IFERROR(INDEX('РП (ЛК 2.0)'!$E$26:$O$26,1,MATCH('Основной лист'!OAO$7,'РП (ЛК 2.0)'!$E$17:$O$17,0)),0)</f>
        <v>0</v>
      </c>
      <c r="OAP8" s="878">
        <f>IFERROR(INDEX('РП (ЛК 2.0)'!$E$26:$O$26,1,MATCH('Основной лист'!OAP$7,'РП (ЛК 2.0)'!$E$17:$O$17,0)),0)</f>
        <v>0</v>
      </c>
      <c r="OAQ8" s="878">
        <f>IFERROR(INDEX('РП (ЛК 2.0)'!$E$26:$O$26,1,MATCH('Основной лист'!OAQ$7,'РП (ЛК 2.0)'!$E$17:$O$17,0)),0)</f>
        <v>0</v>
      </c>
      <c r="OAR8" s="878">
        <f>IFERROR(INDEX('РП (ЛК 2.0)'!$E$26:$O$26,1,MATCH('Основной лист'!OAR$7,'РП (ЛК 2.0)'!$E$17:$O$17,0)),0)</f>
        <v>0</v>
      </c>
      <c r="OAS8" s="878">
        <f>IFERROR(INDEX('РП (ЛК 2.0)'!$E$26:$O$26,1,MATCH('Основной лист'!OAS$7,'РП (ЛК 2.0)'!$E$17:$O$17,0)),0)</f>
        <v>0</v>
      </c>
      <c r="OAT8" s="878">
        <f>IFERROR(INDEX('РП (ЛК 2.0)'!$E$26:$O$26,1,MATCH('Основной лист'!OAT$7,'РП (ЛК 2.0)'!$E$17:$O$17,0)),0)</f>
        <v>0</v>
      </c>
      <c r="OAU8" s="878">
        <f>IFERROR(INDEX('РП (ЛК 2.0)'!$E$26:$O$26,1,MATCH('Основной лист'!OAU$7,'РП (ЛК 2.0)'!$E$17:$O$17,0)),0)</f>
        <v>0</v>
      </c>
      <c r="OAV8" s="878">
        <f>IFERROR(INDEX('РП (ЛК 2.0)'!$E$26:$O$26,1,MATCH('Основной лист'!OAV$7,'РП (ЛК 2.0)'!$E$17:$O$17,0)),0)</f>
        <v>0</v>
      </c>
      <c r="OAW8" s="878">
        <f>IFERROR(INDEX('РП (ЛК 2.0)'!$E$26:$O$26,1,MATCH('Основной лист'!OAW$7,'РП (ЛК 2.0)'!$E$17:$O$17,0)),0)</f>
        <v>0</v>
      </c>
      <c r="OAX8" s="878">
        <f>IFERROR(INDEX('РП (ЛК 2.0)'!$E$26:$O$26,1,MATCH('Основной лист'!OAX$7,'РП (ЛК 2.0)'!$E$17:$O$17,0)),0)</f>
        <v>0</v>
      </c>
      <c r="OAY8" s="878">
        <f>IFERROR(INDEX('РП (ЛК 2.0)'!$E$26:$O$26,1,MATCH('Основной лист'!OAY$7,'РП (ЛК 2.0)'!$E$17:$O$17,0)),0)</f>
        <v>0</v>
      </c>
      <c r="OAZ8" s="878">
        <f>IFERROR(INDEX('РП (ЛК 2.0)'!$E$26:$O$26,1,MATCH('Основной лист'!OAZ$7,'РП (ЛК 2.0)'!$E$17:$O$17,0)),0)</f>
        <v>0</v>
      </c>
      <c r="OBA8" s="878">
        <f>IFERROR(INDEX('РП (ЛК 2.0)'!$E$26:$O$26,1,MATCH('Основной лист'!OBA$7,'РП (ЛК 2.0)'!$E$17:$O$17,0)),0)</f>
        <v>0</v>
      </c>
      <c r="OBB8" s="878">
        <f>IFERROR(INDEX('РП (ЛК 2.0)'!$E$26:$O$26,1,MATCH('Основной лист'!OBB$7,'РП (ЛК 2.0)'!$E$17:$O$17,0)),0)</f>
        <v>0</v>
      </c>
      <c r="OBC8" s="878">
        <f>IFERROR(INDEX('РП (ЛК 2.0)'!$E$26:$O$26,1,MATCH('Основной лист'!OBC$7,'РП (ЛК 2.0)'!$E$17:$O$17,0)),0)</f>
        <v>0</v>
      </c>
      <c r="OBD8" s="878">
        <f>IFERROR(INDEX('РП (ЛК 2.0)'!$E$26:$O$26,1,MATCH('Основной лист'!OBD$7,'РП (ЛК 2.0)'!$E$17:$O$17,0)),0)</f>
        <v>0</v>
      </c>
      <c r="OBE8" s="878">
        <f>IFERROR(INDEX('РП (ЛК 2.0)'!$E$26:$O$26,1,MATCH('Основной лист'!OBE$7,'РП (ЛК 2.0)'!$E$17:$O$17,0)),0)</f>
        <v>0</v>
      </c>
      <c r="OBF8" s="878">
        <f>IFERROR(INDEX('РП (ЛК 2.0)'!$E$26:$O$26,1,MATCH('Основной лист'!OBF$7,'РП (ЛК 2.0)'!$E$17:$O$17,0)),0)</f>
        <v>0</v>
      </c>
      <c r="OBG8" s="878">
        <f>IFERROR(INDEX('РП (ЛК 2.0)'!$E$26:$O$26,1,MATCH('Основной лист'!OBG$7,'РП (ЛК 2.0)'!$E$17:$O$17,0)),0)</f>
        <v>0</v>
      </c>
      <c r="OBH8" s="878">
        <f>IFERROR(INDEX('РП (ЛК 2.0)'!$E$26:$O$26,1,MATCH('Основной лист'!OBH$7,'РП (ЛК 2.0)'!$E$17:$O$17,0)),0)</f>
        <v>0</v>
      </c>
      <c r="OBI8" s="878">
        <f>IFERROR(INDEX('РП (ЛК 2.0)'!$E$26:$O$26,1,MATCH('Основной лист'!OBI$7,'РП (ЛК 2.0)'!$E$17:$O$17,0)),0)</f>
        <v>0</v>
      </c>
      <c r="OBJ8" s="878">
        <f>IFERROR(INDEX('РП (ЛК 2.0)'!$E$26:$O$26,1,MATCH('Основной лист'!OBJ$7,'РП (ЛК 2.0)'!$E$17:$O$17,0)),0)</f>
        <v>0</v>
      </c>
      <c r="OBK8" s="878">
        <f>IFERROR(INDEX('РП (ЛК 2.0)'!$E$26:$O$26,1,MATCH('Основной лист'!OBK$7,'РП (ЛК 2.0)'!$E$17:$O$17,0)),0)</f>
        <v>0</v>
      </c>
      <c r="OBL8" s="878">
        <f>IFERROR(INDEX('РП (ЛК 2.0)'!$E$26:$O$26,1,MATCH('Основной лист'!OBL$7,'РП (ЛК 2.0)'!$E$17:$O$17,0)),0)</f>
        <v>0</v>
      </c>
      <c r="OBM8" s="878">
        <f>IFERROR(INDEX('РП (ЛК 2.0)'!$E$26:$O$26,1,MATCH('Основной лист'!OBM$7,'РП (ЛК 2.0)'!$E$17:$O$17,0)),0)</f>
        <v>0</v>
      </c>
      <c r="OBN8" s="878">
        <f>IFERROR(INDEX('РП (ЛК 2.0)'!$E$26:$O$26,1,MATCH('Основной лист'!OBN$7,'РП (ЛК 2.0)'!$E$17:$O$17,0)),0)</f>
        <v>0</v>
      </c>
      <c r="OBO8" s="878">
        <f>IFERROR(INDEX('РП (ЛК 2.0)'!$E$26:$O$26,1,MATCH('Основной лист'!OBO$7,'РП (ЛК 2.0)'!$E$17:$O$17,0)),0)</f>
        <v>0</v>
      </c>
      <c r="OBP8" s="878">
        <f>IFERROR(INDEX('РП (ЛК 2.0)'!$E$26:$O$26,1,MATCH('Основной лист'!OBP$7,'РП (ЛК 2.0)'!$E$17:$O$17,0)),0)</f>
        <v>0</v>
      </c>
      <c r="OBQ8" s="878">
        <f>IFERROR(INDEX('РП (ЛК 2.0)'!$E$26:$O$26,1,MATCH('Основной лист'!OBQ$7,'РП (ЛК 2.0)'!$E$17:$O$17,0)),0)</f>
        <v>0</v>
      </c>
      <c r="OBR8" s="878">
        <f>IFERROR(INDEX('РП (ЛК 2.0)'!$E$26:$O$26,1,MATCH('Основной лист'!OBR$7,'РП (ЛК 2.0)'!$E$17:$O$17,0)),0)</f>
        <v>0</v>
      </c>
      <c r="OBS8" s="878">
        <f>IFERROR(INDEX('РП (ЛК 2.0)'!$E$26:$O$26,1,MATCH('Основной лист'!OBS$7,'РП (ЛК 2.0)'!$E$17:$O$17,0)),0)</f>
        <v>0</v>
      </c>
      <c r="OBT8" s="878">
        <f>IFERROR(INDEX('РП (ЛК 2.0)'!$E$26:$O$26,1,MATCH('Основной лист'!OBT$7,'РП (ЛК 2.0)'!$E$17:$O$17,0)),0)</f>
        <v>0</v>
      </c>
      <c r="OBU8" s="878">
        <f>IFERROR(INDEX('РП (ЛК 2.0)'!$E$26:$O$26,1,MATCH('Основной лист'!OBU$7,'РП (ЛК 2.0)'!$E$17:$O$17,0)),0)</f>
        <v>0</v>
      </c>
      <c r="OBV8" s="878">
        <f>IFERROR(INDEX('РП (ЛК 2.0)'!$E$26:$O$26,1,MATCH('Основной лист'!OBV$7,'РП (ЛК 2.0)'!$E$17:$O$17,0)),0)</f>
        <v>0</v>
      </c>
      <c r="OBW8" s="878">
        <f>IFERROR(INDEX('РП (ЛК 2.0)'!$E$26:$O$26,1,MATCH('Основной лист'!OBW$7,'РП (ЛК 2.0)'!$E$17:$O$17,0)),0)</f>
        <v>0</v>
      </c>
      <c r="OBX8" s="878">
        <f>IFERROR(INDEX('РП (ЛК 2.0)'!$E$26:$O$26,1,MATCH('Основной лист'!OBX$7,'РП (ЛК 2.0)'!$E$17:$O$17,0)),0)</f>
        <v>0</v>
      </c>
      <c r="OBY8" s="878">
        <f>IFERROR(INDEX('РП (ЛК 2.0)'!$E$26:$O$26,1,MATCH('Основной лист'!OBY$7,'РП (ЛК 2.0)'!$E$17:$O$17,0)),0)</f>
        <v>0</v>
      </c>
      <c r="OBZ8" s="878">
        <f>IFERROR(INDEX('РП (ЛК 2.0)'!$E$26:$O$26,1,MATCH('Основной лист'!OBZ$7,'РП (ЛК 2.0)'!$E$17:$O$17,0)),0)</f>
        <v>0</v>
      </c>
      <c r="OCA8" s="878">
        <f>IFERROR(INDEX('РП (ЛК 2.0)'!$E$26:$O$26,1,MATCH('Основной лист'!OCA$7,'РП (ЛК 2.0)'!$E$17:$O$17,0)),0)</f>
        <v>0</v>
      </c>
      <c r="OCB8" s="878">
        <f>IFERROR(INDEX('РП (ЛК 2.0)'!$E$26:$O$26,1,MATCH('Основной лист'!OCB$7,'РП (ЛК 2.0)'!$E$17:$O$17,0)),0)</f>
        <v>0</v>
      </c>
      <c r="OCC8" s="878">
        <f>IFERROR(INDEX('РП (ЛК 2.0)'!$E$26:$O$26,1,MATCH('Основной лист'!OCC$7,'РП (ЛК 2.0)'!$E$17:$O$17,0)),0)</f>
        <v>0</v>
      </c>
      <c r="OCD8" s="878">
        <f>IFERROR(INDEX('РП (ЛК 2.0)'!$E$26:$O$26,1,MATCH('Основной лист'!OCD$7,'РП (ЛК 2.0)'!$E$17:$O$17,0)),0)</f>
        <v>0</v>
      </c>
      <c r="OCE8" s="878">
        <f>IFERROR(INDEX('РП (ЛК 2.0)'!$E$26:$O$26,1,MATCH('Основной лист'!OCE$7,'РП (ЛК 2.0)'!$E$17:$O$17,0)),0)</f>
        <v>0</v>
      </c>
      <c r="OCF8" s="878">
        <f>IFERROR(INDEX('РП (ЛК 2.0)'!$E$26:$O$26,1,MATCH('Основной лист'!OCF$7,'РП (ЛК 2.0)'!$E$17:$O$17,0)),0)</f>
        <v>0</v>
      </c>
      <c r="OCG8" s="878">
        <f>IFERROR(INDEX('РП (ЛК 2.0)'!$E$26:$O$26,1,MATCH('Основной лист'!OCG$7,'РП (ЛК 2.0)'!$E$17:$O$17,0)),0)</f>
        <v>0</v>
      </c>
      <c r="OCH8" s="878">
        <f>IFERROR(INDEX('РП (ЛК 2.0)'!$E$26:$O$26,1,MATCH('Основной лист'!OCH$7,'РП (ЛК 2.0)'!$E$17:$O$17,0)),0)</f>
        <v>0</v>
      </c>
      <c r="OCI8" s="878">
        <f>IFERROR(INDEX('РП (ЛК 2.0)'!$E$26:$O$26,1,MATCH('Основной лист'!OCI$7,'РП (ЛК 2.0)'!$E$17:$O$17,0)),0)</f>
        <v>0</v>
      </c>
      <c r="OCJ8" s="878">
        <f>IFERROR(INDEX('РП (ЛК 2.0)'!$E$26:$O$26,1,MATCH('Основной лист'!OCJ$7,'РП (ЛК 2.0)'!$E$17:$O$17,0)),0)</f>
        <v>0</v>
      </c>
      <c r="OCK8" s="878">
        <f>IFERROR(INDEX('РП (ЛК 2.0)'!$E$26:$O$26,1,MATCH('Основной лист'!OCK$7,'РП (ЛК 2.0)'!$E$17:$O$17,0)),0)</f>
        <v>0</v>
      </c>
      <c r="OCL8" s="878">
        <f>IFERROR(INDEX('РП (ЛК 2.0)'!$E$26:$O$26,1,MATCH('Основной лист'!OCL$7,'РП (ЛК 2.0)'!$E$17:$O$17,0)),0)</f>
        <v>0</v>
      </c>
      <c r="OCM8" s="878">
        <f>IFERROR(INDEX('РП (ЛК 2.0)'!$E$26:$O$26,1,MATCH('Основной лист'!OCM$7,'РП (ЛК 2.0)'!$E$17:$O$17,0)),0)</f>
        <v>0</v>
      </c>
      <c r="OCN8" s="878">
        <f>IFERROR(INDEX('РП (ЛК 2.0)'!$E$26:$O$26,1,MATCH('Основной лист'!OCN$7,'РП (ЛК 2.0)'!$E$17:$O$17,0)),0)</f>
        <v>0</v>
      </c>
      <c r="OCO8" s="878">
        <f>IFERROR(INDEX('РП (ЛК 2.0)'!$E$26:$O$26,1,MATCH('Основной лист'!OCO$7,'РП (ЛК 2.0)'!$E$17:$O$17,0)),0)</f>
        <v>0</v>
      </c>
      <c r="OCP8" s="878">
        <f>IFERROR(INDEX('РП (ЛК 2.0)'!$E$26:$O$26,1,MATCH('Основной лист'!OCP$7,'РП (ЛК 2.0)'!$E$17:$O$17,0)),0)</f>
        <v>0</v>
      </c>
      <c r="OCQ8" s="878">
        <f>IFERROR(INDEX('РП (ЛК 2.0)'!$E$26:$O$26,1,MATCH('Основной лист'!OCQ$7,'РП (ЛК 2.0)'!$E$17:$O$17,0)),0)</f>
        <v>0</v>
      </c>
      <c r="OCR8" s="878">
        <f>IFERROR(INDEX('РП (ЛК 2.0)'!$E$26:$O$26,1,MATCH('Основной лист'!OCR$7,'РП (ЛК 2.0)'!$E$17:$O$17,0)),0)</f>
        <v>0</v>
      </c>
      <c r="OCS8" s="878">
        <f>IFERROR(INDEX('РП (ЛК 2.0)'!$E$26:$O$26,1,MATCH('Основной лист'!OCS$7,'РП (ЛК 2.0)'!$E$17:$O$17,0)),0)</f>
        <v>0</v>
      </c>
      <c r="OCT8" s="878">
        <f>IFERROR(INDEX('РП (ЛК 2.0)'!$E$26:$O$26,1,MATCH('Основной лист'!OCT$7,'РП (ЛК 2.0)'!$E$17:$O$17,0)),0)</f>
        <v>0</v>
      </c>
      <c r="OCU8" s="878">
        <f>IFERROR(INDEX('РП (ЛК 2.0)'!$E$26:$O$26,1,MATCH('Основной лист'!OCU$7,'РП (ЛК 2.0)'!$E$17:$O$17,0)),0)</f>
        <v>0</v>
      </c>
      <c r="OCV8" s="878">
        <f>IFERROR(INDEX('РП (ЛК 2.0)'!$E$26:$O$26,1,MATCH('Основной лист'!OCV$7,'РП (ЛК 2.0)'!$E$17:$O$17,0)),0)</f>
        <v>0</v>
      </c>
      <c r="OCW8" s="878">
        <f>IFERROR(INDEX('РП (ЛК 2.0)'!$E$26:$O$26,1,MATCH('Основной лист'!OCW$7,'РП (ЛК 2.0)'!$E$17:$O$17,0)),0)</f>
        <v>0</v>
      </c>
      <c r="OCX8" s="878">
        <f>IFERROR(INDEX('РП (ЛК 2.0)'!$E$26:$O$26,1,MATCH('Основной лист'!OCX$7,'РП (ЛК 2.0)'!$E$17:$O$17,0)),0)</f>
        <v>0</v>
      </c>
      <c r="OCY8" s="878">
        <f>IFERROR(INDEX('РП (ЛК 2.0)'!$E$26:$O$26,1,MATCH('Основной лист'!OCY$7,'РП (ЛК 2.0)'!$E$17:$O$17,0)),0)</f>
        <v>0</v>
      </c>
      <c r="OCZ8" s="878">
        <f>IFERROR(INDEX('РП (ЛК 2.0)'!$E$26:$O$26,1,MATCH('Основной лист'!OCZ$7,'РП (ЛК 2.0)'!$E$17:$O$17,0)),0)</f>
        <v>0</v>
      </c>
      <c r="ODA8" s="878">
        <f>IFERROR(INDEX('РП (ЛК 2.0)'!$E$26:$O$26,1,MATCH('Основной лист'!ODA$7,'РП (ЛК 2.0)'!$E$17:$O$17,0)),0)</f>
        <v>0</v>
      </c>
      <c r="ODB8" s="878">
        <f>IFERROR(INDEX('РП (ЛК 2.0)'!$E$26:$O$26,1,MATCH('Основной лист'!ODB$7,'РП (ЛК 2.0)'!$E$17:$O$17,0)),0)</f>
        <v>0</v>
      </c>
      <c r="ODC8" s="878">
        <f>IFERROR(INDEX('РП (ЛК 2.0)'!$E$26:$O$26,1,MATCH('Основной лист'!ODC$7,'РП (ЛК 2.0)'!$E$17:$O$17,0)),0)</f>
        <v>0</v>
      </c>
      <c r="ODD8" s="878">
        <f>IFERROR(INDEX('РП (ЛК 2.0)'!$E$26:$O$26,1,MATCH('Основной лист'!ODD$7,'РП (ЛК 2.0)'!$E$17:$O$17,0)),0)</f>
        <v>0</v>
      </c>
      <c r="ODE8" s="878">
        <f>IFERROR(INDEX('РП (ЛК 2.0)'!$E$26:$O$26,1,MATCH('Основной лист'!ODE$7,'РП (ЛК 2.0)'!$E$17:$O$17,0)),0)</f>
        <v>0</v>
      </c>
      <c r="ODF8" s="878">
        <f>IFERROR(INDEX('РП (ЛК 2.0)'!$E$26:$O$26,1,MATCH('Основной лист'!ODF$7,'РП (ЛК 2.0)'!$E$17:$O$17,0)),0)</f>
        <v>0</v>
      </c>
      <c r="ODG8" s="878">
        <f>IFERROR(INDEX('РП (ЛК 2.0)'!$E$26:$O$26,1,MATCH('Основной лист'!ODG$7,'РП (ЛК 2.0)'!$E$17:$O$17,0)),0)</f>
        <v>0</v>
      </c>
      <c r="ODH8" s="878">
        <f>IFERROR(INDEX('РП (ЛК 2.0)'!$E$26:$O$26,1,MATCH('Основной лист'!ODH$7,'РП (ЛК 2.0)'!$E$17:$O$17,0)),0)</f>
        <v>0</v>
      </c>
      <c r="ODI8" s="878">
        <f>IFERROR(INDEX('РП (ЛК 2.0)'!$E$26:$O$26,1,MATCH('Основной лист'!ODI$7,'РП (ЛК 2.0)'!$E$17:$O$17,0)),0)</f>
        <v>0</v>
      </c>
      <c r="ODJ8" s="878">
        <f>IFERROR(INDEX('РП (ЛК 2.0)'!$E$26:$O$26,1,MATCH('Основной лист'!ODJ$7,'РП (ЛК 2.0)'!$E$17:$O$17,0)),0)</f>
        <v>0</v>
      </c>
      <c r="ODK8" s="878">
        <f>IFERROR(INDEX('РП (ЛК 2.0)'!$E$26:$O$26,1,MATCH('Основной лист'!ODK$7,'РП (ЛК 2.0)'!$E$17:$O$17,0)),0)</f>
        <v>0</v>
      </c>
      <c r="ODL8" s="878">
        <f>IFERROR(INDEX('РП (ЛК 2.0)'!$E$26:$O$26,1,MATCH('Основной лист'!ODL$7,'РП (ЛК 2.0)'!$E$17:$O$17,0)),0)</f>
        <v>0</v>
      </c>
      <c r="ODM8" s="878">
        <f>IFERROR(INDEX('РП (ЛК 2.0)'!$E$26:$O$26,1,MATCH('Основной лист'!ODM$7,'РП (ЛК 2.0)'!$E$17:$O$17,0)),0)</f>
        <v>0</v>
      </c>
      <c r="ODN8" s="878">
        <f>IFERROR(INDEX('РП (ЛК 2.0)'!$E$26:$O$26,1,MATCH('Основной лист'!ODN$7,'РП (ЛК 2.0)'!$E$17:$O$17,0)),0)</f>
        <v>0</v>
      </c>
      <c r="ODO8" s="878">
        <f>IFERROR(INDEX('РП (ЛК 2.0)'!$E$26:$O$26,1,MATCH('Основной лист'!ODO$7,'РП (ЛК 2.0)'!$E$17:$O$17,0)),0)</f>
        <v>0</v>
      </c>
      <c r="ODP8" s="878">
        <f>IFERROR(INDEX('РП (ЛК 2.0)'!$E$26:$O$26,1,MATCH('Основной лист'!ODP$7,'РП (ЛК 2.0)'!$E$17:$O$17,0)),0)</f>
        <v>0</v>
      </c>
      <c r="ODQ8" s="878">
        <f>IFERROR(INDEX('РП (ЛК 2.0)'!$E$26:$O$26,1,MATCH('Основной лист'!ODQ$7,'РП (ЛК 2.0)'!$E$17:$O$17,0)),0)</f>
        <v>0</v>
      </c>
      <c r="ODR8" s="878">
        <f>IFERROR(INDEX('РП (ЛК 2.0)'!$E$26:$O$26,1,MATCH('Основной лист'!ODR$7,'РП (ЛК 2.0)'!$E$17:$O$17,0)),0)</f>
        <v>0</v>
      </c>
      <c r="ODS8" s="878">
        <f>IFERROR(INDEX('РП (ЛК 2.0)'!$E$26:$O$26,1,MATCH('Основной лист'!ODS$7,'РП (ЛК 2.0)'!$E$17:$O$17,0)),0)</f>
        <v>0</v>
      </c>
      <c r="ODT8" s="878">
        <f>IFERROR(INDEX('РП (ЛК 2.0)'!$E$26:$O$26,1,MATCH('Основной лист'!ODT$7,'РП (ЛК 2.0)'!$E$17:$O$17,0)),0)</f>
        <v>0</v>
      </c>
      <c r="ODU8" s="878">
        <f>IFERROR(INDEX('РП (ЛК 2.0)'!$E$26:$O$26,1,MATCH('Основной лист'!ODU$7,'РП (ЛК 2.0)'!$E$17:$O$17,0)),0)</f>
        <v>0</v>
      </c>
      <c r="ODV8" s="878">
        <f>IFERROR(INDEX('РП (ЛК 2.0)'!$E$26:$O$26,1,MATCH('Основной лист'!ODV$7,'РП (ЛК 2.0)'!$E$17:$O$17,0)),0)</f>
        <v>0</v>
      </c>
      <c r="ODW8" s="878">
        <f>IFERROR(INDEX('РП (ЛК 2.0)'!$E$26:$O$26,1,MATCH('Основной лист'!ODW$7,'РП (ЛК 2.0)'!$E$17:$O$17,0)),0)</f>
        <v>0</v>
      </c>
      <c r="ODX8" s="878">
        <f>IFERROR(INDEX('РП (ЛК 2.0)'!$E$26:$O$26,1,MATCH('Основной лист'!ODX$7,'РП (ЛК 2.0)'!$E$17:$O$17,0)),0)</f>
        <v>0</v>
      </c>
      <c r="ODY8" s="878">
        <f>IFERROR(INDEX('РП (ЛК 2.0)'!$E$26:$O$26,1,MATCH('Основной лист'!ODY$7,'РП (ЛК 2.0)'!$E$17:$O$17,0)),0)</f>
        <v>0</v>
      </c>
      <c r="ODZ8" s="878">
        <f>IFERROR(INDEX('РП (ЛК 2.0)'!$E$26:$O$26,1,MATCH('Основной лист'!ODZ$7,'РП (ЛК 2.0)'!$E$17:$O$17,0)),0)</f>
        <v>0</v>
      </c>
      <c r="OEA8" s="878">
        <f>IFERROR(INDEX('РП (ЛК 2.0)'!$E$26:$O$26,1,MATCH('Основной лист'!OEA$7,'РП (ЛК 2.0)'!$E$17:$O$17,0)),0)</f>
        <v>0</v>
      </c>
      <c r="OEB8" s="878">
        <f>IFERROR(INDEX('РП (ЛК 2.0)'!$E$26:$O$26,1,MATCH('Основной лист'!OEB$7,'РП (ЛК 2.0)'!$E$17:$O$17,0)),0)</f>
        <v>0</v>
      </c>
      <c r="OEC8" s="878">
        <f>IFERROR(INDEX('РП (ЛК 2.0)'!$E$26:$O$26,1,MATCH('Основной лист'!OEC$7,'РП (ЛК 2.0)'!$E$17:$O$17,0)),0)</f>
        <v>0</v>
      </c>
      <c r="OED8" s="878">
        <f>IFERROR(INDEX('РП (ЛК 2.0)'!$E$26:$O$26,1,MATCH('Основной лист'!OED$7,'РП (ЛК 2.0)'!$E$17:$O$17,0)),0)</f>
        <v>0</v>
      </c>
      <c r="OEE8" s="878">
        <f>IFERROR(INDEX('РП (ЛК 2.0)'!$E$26:$O$26,1,MATCH('Основной лист'!OEE$7,'РП (ЛК 2.0)'!$E$17:$O$17,0)),0)</f>
        <v>0</v>
      </c>
      <c r="OEF8" s="878">
        <f>IFERROR(INDEX('РП (ЛК 2.0)'!$E$26:$O$26,1,MATCH('Основной лист'!OEF$7,'РП (ЛК 2.0)'!$E$17:$O$17,0)),0)</f>
        <v>0</v>
      </c>
      <c r="OEG8" s="878">
        <f>IFERROR(INDEX('РП (ЛК 2.0)'!$E$26:$O$26,1,MATCH('Основной лист'!OEG$7,'РП (ЛК 2.0)'!$E$17:$O$17,0)),0)</f>
        <v>0</v>
      </c>
      <c r="OEH8" s="878">
        <f>IFERROR(INDEX('РП (ЛК 2.0)'!$E$26:$O$26,1,MATCH('Основной лист'!OEH$7,'РП (ЛК 2.0)'!$E$17:$O$17,0)),0)</f>
        <v>0</v>
      </c>
      <c r="OEI8" s="878">
        <f>IFERROR(INDEX('РП (ЛК 2.0)'!$E$26:$O$26,1,MATCH('Основной лист'!OEI$7,'РП (ЛК 2.0)'!$E$17:$O$17,0)),0)</f>
        <v>0</v>
      </c>
      <c r="OEJ8" s="878">
        <f>IFERROR(INDEX('РП (ЛК 2.0)'!$E$26:$O$26,1,MATCH('Основной лист'!OEJ$7,'РП (ЛК 2.0)'!$E$17:$O$17,0)),0)</f>
        <v>0</v>
      </c>
      <c r="OEK8" s="878">
        <f>IFERROR(INDEX('РП (ЛК 2.0)'!$E$26:$O$26,1,MATCH('Основной лист'!OEK$7,'РП (ЛК 2.0)'!$E$17:$O$17,0)),0)</f>
        <v>0</v>
      </c>
      <c r="OEL8" s="878">
        <f>IFERROR(INDEX('РП (ЛК 2.0)'!$E$26:$O$26,1,MATCH('Основной лист'!OEL$7,'РП (ЛК 2.0)'!$E$17:$O$17,0)),0)</f>
        <v>0</v>
      </c>
      <c r="OEM8" s="878">
        <f>IFERROR(INDEX('РП (ЛК 2.0)'!$E$26:$O$26,1,MATCH('Основной лист'!OEM$7,'РП (ЛК 2.0)'!$E$17:$O$17,0)),0)</f>
        <v>0</v>
      </c>
      <c r="OEN8" s="878">
        <f>IFERROR(INDEX('РП (ЛК 2.0)'!$E$26:$O$26,1,MATCH('Основной лист'!OEN$7,'РП (ЛК 2.0)'!$E$17:$O$17,0)),0)</f>
        <v>0</v>
      </c>
      <c r="OEO8" s="878">
        <f>IFERROR(INDEX('РП (ЛК 2.0)'!$E$26:$O$26,1,MATCH('Основной лист'!OEO$7,'РП (ЛК 2.0)'!$E$17:$O$17,0)),0)</f>
        <v>0</v>
      </c>
      <c r="OEP8" s="878">
        <f>IFERROR(INDEX('РП (ЛК 2.0)'!$E$26:$O$26,1,MATCH('Основной лист'!OEP$7,'РП (ЛК 2.0)'!$E$17:$O$17,0)),0)</f>
        <v>0</v>
      </c>
      <c r="OEQ8" s="878">
        <f>IFERROR(INDEX('РП (ЛК 2.0)'!$E$26:$O$26,1,MATCH('Основной лист'!OEQ$7,'РП (ЛК 2.0)'!$E$17:$O$17,0)),0)</f>
        <v>0</v>
      </c>
      <c r="OER8" s="878">
        <f>IFERROR(INDEX('РП (ЛК 2.0)'!$E$26:$O$26,1,MATCH('Основной лист'!OER$7,'РП (ЛК 2.0)'!$E$17:$O$17,0)),0)</f>
        <v>0</v>
      </c>
      <c r="OES8" s="878">
        <f>IFERROR(INDEX('РП (ЛК 2.0)'!$E$26:$O$26,1,MATCH('Основной лист'!OES$7,'РП (ЛК 2.0)'!$E$17:$O$17,0)),0)</f>
        <v>0</v>
      </c>
      <c r="OET8" s="878">
        <f>IFERROR(INDEX('РП (ЛК 2.0)'!$E$26:$O$26,1,MATCH('Основной лист'!OET$7,'РП (ЛК 2.0)'!$E$17:$O$17,0)),0)</f>
        <v>0</v>
      </c>
      <c r="OEU8" s="878">
        <f>IFERROR(INDEX('РП (ЛК 2.0)'!$E$26:$O$26,1,MATCH('Основной лист'!OEU$7,'РП (ЛК 2.0)'!$E$17:$O$17,0)),0)</f>
        <v>0</v>
      </c>
      <c r="OEV8" s="878">
        <f>IFERROR(INDEX('РП (ЛК 2.0)'!$E$26:$O$26,1,MATCH('Основной лист'!OEV$7,'РП (ЛК 2.0)'!$E$17:$O$17,0)),0)</f>
        <v>0</v>
      </c>
      <c r="OEW8" s="878">
        <f>IFERROR(INDEX('РП (ЛК 2.0)'!$E$26:$O$26,1,MATCH('Основной лист'!OEW$7,'РП (ЛК 2.0)'!$E$17:$O$17,0)),0)</f>
        <v>0</v>
      </c>
      <c r="OEX8" s="878">
        <f>IFERROR(INDEX('РП (ЛК 2.0)'!$E$26:$O$26,1,MATCH('Основной лист'!OEX$7,'РП (ЛК 2.0)'!$E$17:$O$17,0)),0)</f>
        <v>0</v>
      </c>
      <c r="OEY8" s="878">
        <f>IFERROR(INDEX('РП (ЛК 2.0)'!$E$26:$O$26,1,MATCH('Основной лист'!OEY$7,'РП (ЛК 2.0)'!$E$17:$O$17,0)),0)</f>
        <v>0</v>
      </c>
      <c r="OEZ8" s="878">
        <f>IFERROR(INDEX('РП (ЛК 2.0)'!$E$26:$O$26,1,MATCH('Основной лист'!OEZ$7,'РП (ЛК 2.0)'!$E$17:$O$17,0)),0)</f>
        <v>0</v>
      </c>
      <c r="OFA8" s="878">
        <f>IFERROR(INDEX('РП (ЛК 2.0)'!$E$26:$O$26,1,MATCH('Основной лист'!OFA$7,'РП (ЛК 2.0)'!$E$17:$O$17,0)),0)</f>
        <v>0</v>
      </c>
      <c r="OFB8" s="878">
        <f>IFERROR(INDEX('РП (ЛК 2.0)'!$E$26:$O$26,1,MATCH('Основной лист'!OFB$7,'РП (ЛК 2.0)'!$E$17:$O$17,0)),0)</f>
        <v>0</v>
      </c>
      <c r="OFC8" s="878">
        <f>IFERROR(INDEX('РП (ЛК 2.0)'!$E$26:$O$26,1,MATCH('Основной лист'!OFC$7,'РП (ЛК 2.0)'!$E$17:$O$17,0)),0)</f>
        <v>0</v>
      </c>
      <c r="OFD8" s="878">
        <f>IFERROR(INDEX('РП (ЛК 2.0)'!$E$26:$O$26,1,MATCH('Основной лист'!OFD$7,'РП (ЛК 2.0)'!$E$17:$O$17,0)),0)</f>
        <v>0</v>
      </c>
      <c r="OFE8" s="878">
        <f>IFERROR(INDEX('РП (ЛК 2.0)'!$E$26:$O$26,1,MATCH('Основной лист'!OFE$7,'РП (ЛК 2.0)'!$E$17:$O$17,0)),0)</f>
        <v>0</v>
      </c>
      <c r="OFF8" s="878">
        <f>IFERROR(INDEX('РП (ЛК 2.0)'!$E$26:$O$26,1,MATCH('Основной лист'!OFF$7,'РП (ЛК 2.0)'!$E$17:$O$17,0)),0)</f>
        <v>0</v>
      </c>
      <c r="OFG8" s="878">
        <f>IFERROR(INDEX('РП (ЛК 2.0)'!$E$26:$O$26,1,MATCH('Основной лист'!OFG$7,'РП (ЛК 2.0)'!$E$17:$O$17,0)),0)</f>
        <v>0</v>
      </c>
      <c r="OFH8" s="878">
        <f>IFERROR(INDEX('РП (ЛК 2.0)'!$E$26:$O$26,1,MATCH('Основной лист'!OFH$7,'РП (ЛК 2.0)'!$E$17:$O$17,0)),0)</f>
        <v>0</v>
      </c>
      <c r="OFI8" s="878">
        <f>IFERROR(INDEX('РП (ЛК 2.0)'!$E$26:$O$26,1,MATCH('Основной лист'!OFI$7,'РП (ЛК 2.0)'!$E$17:$O$17,0)),0)</f>
        <v>0</v>
      </c>
      <c r="OFJ8" s="878">
        <f>IFERROR(INDEX('РП (ЛК 2.0)'!$E$26:$O$26,1,MATCH('Основной лист'!OFJ$7,'РП (ЛК 2.0)'!$E$17:$O$17,0)),0)</f>
        <v>0</v>
      </c>
      <c r="OFK8" s="878">
        <f>IFERROR(INDEX('РП (ЛК 2.0)'!$E$26:$O$26,1,MATCH('Основной лист'!OFK$7,'РП (ЛК 2.0)'!$E$17:$O$17,0)),0)</f>
        <v>0</v>
      </c>
      <c r="OFL8" s="878">
        <f>IFERROR(INDEX('РП (ЛК 2.0)'!$E$26:$O$26,1,MATCH('Основной лист'!OFL$7,'РП (ЛК 2.0)'!$E$17:$O$17,0)),0)</f>
        <v>0</v>
      </c>
      <c r="OFM8" s="878">
        <f>IFERROR(INDEX('РП (ЛК 2.0)'!$E$26:$O$26,1,MATCH('Основной лист'!OFM$7,'РП (ЛК 2.0)'!$E$17:$O$17,0)),0)</f>
        <v>0</v>
      </c>
      <c r="OFN8" s="878">
        <f>IFERROR(INDEX('РП (ЛК 2.0)'!$E$26:$O$26,1,MATCH('Основной лист'!OFN$7,'РП (ЛК 2.0)'!$E$17:$O$17,0)),0)</f>
        <v>0</v>
      </c>
      <c r="OFO8" s="878">
        <f>IFERROR(INDEX('РП (ЛК 2.0)'!$E$26:$O$26,1,MATCH('Основной лист'!OFO$7,'РП (ЛК 2.0)'!$E$17:$O$17,0)),0)</f>
        <v>0</v>
      </c>
      <c r="OFP8" s="878">
        <f>IFERROR(INDEX('РП (ЛК 2.0)'!$E$26:$O$26,1,MATCH('Основной лист'!OFP$7,'РП (ЛК 2.0)'!$E$17:$O$17,0)),0)</f>
        <v>0</v>
      </c>
      <c r="OFQ8" s="878">
        <f>IFERROR(INDEX('РП (ЛК 2.0)'!$E$26:$O$26,1,MATCH('Основной лист'!OFQ$7,'РП (ЛК 2.0)'!$E$17:$O$17,0)),0)</f>
        <v>0</v>
      </c>
      <c r="OFR8" s="878">
        <f>IFERROR(INDEX('РП (ЛК 2.0)'!$E$26:$O$26,1,MATCH('Основной лист'!OFR$7,'РП (ЛК 2.0)'!$E$17:$O$17,0)),0)</f>
        <v>0</v>
      </c>
      <c r="OFS8" s="878">
        <f>IFERROR(INDEX('РП (ЛК 2.0)'!$E$26:$O$26,1,MATCH('Основной лист'!OFS$7,'РП (ЛК 2.0)'!$E$17:$O$17,0)),0)</f>
        <v>0</v>
      </c>
      <c r="OFT8" s="878">
        <f>IFERROR(INDEX('РП (ЛК 2.0)'!$E$26:$O$26,1,MATCH('Основной лист'!OFT$7,'РП (ЛК 2.0)'!$E$17:$O$17,0)),0)</f>
        <v>0</v>
      </c>
      <c r="OFU8" s="878">
        <f>IFERROR(INDEX('РП (ЛК 2.0)'!$E$26:$O$26,1,MATCH('Основной лист'!OFU$7,'РП (ЛК 2.0)'!$E$17:$O$17,0)),0)</f>
        <v>0</v>
      </c>
      <c r="OFV8" s="878">
        <f>IFERROR(INDEX('РП (ЛК 2.0)'!$E$26:$O$26,1,MATCH('Основной лист'!OFV$7,'РП (ЛК 2.0)'!$E$17:$O$17,0)),0)</f>
        <v>0</v>
      </c>
      <c r="OFW8" s="878">
        <f>IFERROR(INDEX('РП (ЛК 2.0)'!$E$26:$O$26,1,MATCH('Основной лист'!OFW$7,'РП (ЛК 2.0)'!$E$17:$O$17,0)),0)</f>
        <v>0</v>
      </c>
      <c r="OFX8" s="878">
        <f>IFERROR(INDEX('РП (ЛК 2.0)'!$E$26:$O$26,1,MATCH('Основной лист'!OFX$7,'РП (ЛК 2.0)'!$E$17:$O$17,0)),0)</f>
        <v>0</v>
      </c>
      <c r="OFY8" s="878">
        <f>IFERROR(INDEX('РП (ЛК 2.0)'!$E$26:$O$26,1,MATCH('Основной лист'!OFY$7,'РП (ЛК 2.0)'!$E$17:$O$17,0)),0)</f>
        <v>0</v>
      </c>
      <c r="OFZ8" s="878">
        <f>IFERROR(INDEX('РП (ЛК 2.0)'!$E$26:$O$26,1,MATCH('Основной лист'!OFZ$7,'РП (ЛК 2.0)'!$E$17:$O$17,0)),0)</f>
        <v>0</v>
      </c>
      <c r="OGA8" s="878">
        <f>IFERROR(INDEX('РП (ЛК 2.0)'!$E$26:$O$26,1,MATCH('Основной лист'!OGA$7,'РП (ЛК 2.0)'!$E$17:$O$17,0)),0)</f>
        <v>0</v>
      </c>
      <c r="OGB8" s="878">
        <f>IFERROR(INDEX('РП (ЛК 2.0)'!$E$26:$O$26,1,MATCH('Основной лист'!OGB$7,'РП (ЛК 2.0)'!$E$17:$O$17,0)),0)</f>
        <v>0</v>
      </c>
      <c r="OGC8" s="878">
        <f>IFERROR(INDEX('РП (ЛК 2.0)'!$E$26:$O$26,1,MATCH('Основной лист'!OGC$7,'РП (ЛК 2.0)'!$E$17:$O$17,0)),0)</f>
        <v>0</v>
      </c>
      <c r="OGD8" s="878">
        <f>IFERROR(INDEX('РП (ЛК 2.0)'!$E$26:$O$26,1,MATCH('Основной лист'!OGD$7,'РП (ЛК 2.0)'!$E$17:$O$17,0)),0)</f>
        <v>0</v>
      </c>
      <c r="OGE8" s="878">
        <f>IFERROR(INDEX('РП (ЛК 2.0)'!$E$26:$O$26,1,MATCH('Основной лист'!OGE$7,'РП (ЛК 2.0)'!$E$17:$O$17,0)),0)</f>
        <v>0</v>
      </c>
      <c r="OGF8" s="878">
        <f>IFERROR(INDEX('РП (ЛК 2.0)'!$E$26:$O$26,1,MATCH('Основной лист'!OGF$7,'РП (ЛК 2.0)'!$E$17:$O$17,0)),0)</f>
        <v>0</v>
      </c>
      <c r="OGG8" s="878">
        <f>IFERROR(INDEX('РП (ЛК 2.0)'!$E$26:$O$26,1,MATCH('Основной лист'!OGG$7,'РП (ЛК 2.0)'!$E$17:$O$17,0)),0)</f>
        <v>0</v>
      </c>
      <c r="OGH8" s="878">
        <f>IFERROR(INDEX('РП (ЛК 2.0)'!$E$26:$O$26,1,MATCH('Основной лист'!OGH$7,'РП (ЛК 2.0)'!$E$17:$O$17,0)),0)</f>
        <v>0</v>
      </c>
      <c r="OGI8" s="878">
        <f>IFERROR(INDEX('РП (ЛК 2.0)'!$E$26:$O$26,1,MATCH('Основной лист'!OGI$7,'РП (ЛК 2.0)'!$E$17:$O$17,0)),0)</f>
        <v>0</v>
      </c>
      <c r="OGJ8" s="878">
        <f>IFERROR(INDEX('РП (ЛК 2.0)'!$E$26:$O$26,1,MATCH('Основной лист'!OGJ$7,'РП (ЛК 2.0)'!$E$17:$O$17,0)),0)</f>
        <v>0</v>
      </c>
      <c r="OGK8" s="878">
        <f>IFERROR(INDEX('РП (ЛК 2.0)'!$E$26:$O$26,1,MATCH('Основной лист'!OGK$7,'РП (ЛК 2.0)'!$E$17:$O$17,0)),0)</f>
        <v>0</v>
      </c>
      <c r="OGL8" s="878">
        <f>IFERROR(INDEX('РП (ЛК 2.0)'!$E$26:$O$26,1,MATCH('Основной лист'!OGL$7,'РП (ЛК 2.0)'!$E$17:$O$17,0)),0)</f>
        <v>0</v>
      </c>
      <c r="OGM8" s="878">
        <f>IFERROR(INDEX('РП (ЛК 2.0)'!$E$26:$O$26,1,MATCH('Основной лист'!OGM$7,'РП (ЛК 2.0)'!$E$17:$O$17,0)),0)</f>
        <v>0</v>
      </c>
      <c r="OGN8" s="878">
        <f>IFERROR(INDEX('РП (ЛК 2.0)'!$E$26:$O$26,1,MATCH('Основной лист'!OGN$7,'РП (ЛК 2.0)'!$E$17:$O$17,0)),0)</f>
        <v>0</v>
      </c>
      <c r="OGO8" s="878">
        <f>IFERROR(INDEX('РП (ЛК 2.0)'!$E$26:$O$26,1,MATCH('Основной лист'!OGO$7,'РП (ЛК 2.0)'!$E$17:$O$17,0)),0)</f>
        <v>0</v>
      </c>
      <c r="OGP8" s="878">
        <f>IFERROR(INDEX('РП (ЛК 2.0)'!$E$26:$O$26,1,MATCH('Основной лист'!OGP$7,'РП (ЛК 2.0)'!$E$17:$O$17,0)),0)</f>
        <v>0</v>
      </c>
      <c r="OGQ8" s="878">
        <f>IFERROR(INDEX('РП (ЛК 2.0)'!$E$26:$O$26,1,MATCH('Основной лист'!OGQ$7,'РП (ЛК 2.0)'!$E$17:$O$17,0)),0)</f>
        <v>0</v>
      </c>
      <c r="OGR8" s="878">
        <f>IFERROR(INDEX('РП (ЛК 2.0)'!$E$26:$O$26,1,MATCH('Основной лист'!OGR$7,'РП (ЛК 2.0)'!$E$17:$O$17,0)),0)</f>
        <v>0</v>
      </c>
      <c r="OGS8" s="878">
        <f>IFERROR(INDEX('РП (ЛК 2.0)'!$E$26:$O$26,1,MATCH('Основной лист'!OGS$7,'РП (ЛК 2.0)'!$E$17:$O$17,0)),0)</f>
        <v>0</v>
      </c>
      <c r="OGT8" s="878">
        <f>IFERROR(INDEX('РП (ЛК 2.0)'!$E$26:$O$26,1,MATCH('Основной лист'!OGT$7,'РП (ЛК 2.0)'!$E$17:$O$17,0)),0)</f>
        <v>0</v>
      </c>
      <c r="OGU8" s="878">
        <f>IFERROR(INDEX('РП (ЛК 2.0)'!$E$26:$O$26,1,MATCH('Основной лист'!OGU$7,'РП (ЛК 2.0)'!$E$17:$O$17,0)),0)</f>
        <v>0</v>
      </c>
      <c r="OGV8" s="878">
        <f>IFERROR(INDEX('РП (ЛК 2.0)'!$E$26:$O$26,1,MATCH('Основной лист'!OGV$7,'РП (ЛК 2.0)'!$E$17:$O$17,0)),0)</f>
        <v>0</v>
      </c>
      <c r="OGW8" s="878">
        <f>IFERROR(INDEX('РП (ЛК 2.0)'!$E$26:$O$26,1,MATCH('Основной лист'!OGW$7,'РП (ЛК 2.0)'!$E$17:$O$17,0)),0)</f>
        <v>0</v>
      </c>
      <c r="OGX8" s="878">
        <f>IFERROR(INDEX('РП (ЛК 2.0)'!$E$26:$O$26,1,MATCH('Основной лист'!OGX$7,'РП (ЛК 2.0)'!$E$17:$O$17,0)),0)</f>
        <v>0</v>
      </c>
      <c r="OGY8" s="878">
        <f>IFERROR(INDEX('РП (ЛК 2.0)'!$E$26:$O$26,1,MATCH('Основной лист'!OGY$7,'РП (ЛК 2.0)'!$E$17:$O$17,0)),0)</f>
        <v>0</v>
      </c>
      <c r="OGZ8" s="878">
        <f>IFERROR(INDEX('РП (ЛК 2.0)'!$E$26:$O$26,1,MATCH('Основной лист'!OGZ$7,'РП (ЛК 2.0)'!$E$17:$O$17,0)),0)</f>
        <v>0</v>
      </c>
      <c r="OHA8" s="878">
        <f>IFERROR(INDEX('РП (ЛК 2.0)'!$E$26:$O$26,1,MATCH('Основной лист'!OHA$7,'РП (ЛК 2.0)'!$E$17:$O$17,0)),0)</f>
        <v>0</v>
      </c>
      <c r="OHB8" s="878">
        <f>IFERROR(INDEX('РП (ЛК 2.0)'!$E$26:$O$26,1,MATCH('Основной лист'!OHB$7,'РП (ЛК 2.0)'!$E$17:$O$17,0)),0)</f>
        <v>0</v>
      </c>
      <c r="OHC8" s="878">
        <f>IFERROR(INDEX('РП (ЛК 2.0)'!$E$26:$O$26,1,MATCH('Основной лист'!OHC$7,'РП (ЛК 2.0)'!$E$17:$O$17,0)),0)</f>
        <v>0</v>
      </c>
      <c r="OHD8" s="878">
        <f>IFERROR(INDEX('РП (ЛК 2.0)'!$E$26:$O$26,1,MATCH('Основной лист'!OHD$7,'РП (ЛК 2.0)'!$E$17:$O$17,0)),0)</f>
        <v>0</v>
      </c>
      <c r="OHE8" s="878">
        <f>IFERROR(INDEX('РП (ЛК 2.0)'!$E$26:$O$26,1,MATCH('Основной лист'!OHE$7,'РП (ЛК 2.0)'!$E$17:$O$17,0)),0)</f>
        <v>0</v>
      </c>
      <c r="OHF8" s="878">
        <f>IFERROR(INDEX('РП (ЛК 2.0)'!$E$26:$O$26,1,MATCH('Основной лист'!OHF$7,'РП (ЛК 2.0)'!$E$17:$O$17,0)),0)</f>
        <v>0</v>
      </c>
      <c r="OHG8" s="878">
        <f>IFERROR(INDEX('РП (ЛК 2.0)'!$E$26:$O$26,1,MATCH('Основной лист'!OHG$7,'РП (ЛК 2.0)'!$E$17:$O$17,0)),0)</f>
        <v>0</v>
      </c>
      <c r="OHH8" s="878">
        <f>IFERROR(INDEX('РП (ЛК 2.0)'!$E$26:$O$26,1,MATCH('Основной лист'!OHH$7,'РП (ЛК 2.0)'!$E$17:$O$17,0)),0)</f>
        <v>0</v>
      </c>
      <c r="OHI8" s="878">
        <f>IFERROR(INDEX('РП (ЛК 2.0)'!$E$26:$O$26,1,MATCH('Основной лист'!OHI$7,'РП (ЛК 2.0)'!$E$17:$O$17,0)),0)</f>
        <v>0</v>
      </c>
      <c r="OHJ8" s="878">
        <f>IFERROR(INDEX('РП (ЛК 2.0)'!$E$26:$O$26,1,MATCH('Основной лист'!OHJ$7,'РП (ЛК 2.0)'!$E$17:$O$17,0)),0)</f>
        <v>0</v>
      </c>
      <c r="OHK8" s="878">
        <f>IFERROR(INDEX('РП (ЛК 2.0)'!$E$26:$O$26,1,MATCH('Основной лист'!OHK$7,'РП (ЛК 2.0)'!$E$17:$O$17,0)),0)</f>
        <v>0</v>
      </c>
      <c r="OHL8" s="878">
        <f>IFERROR(INDEX('РП (ЛК 2.0)'!$E$26:$O$26,1,MATCH('Основной лист'!OHL$7,'РП (ЛК 2.0)'!$E$17:$O$17,0)),0)</f>
        <v>0</v>
      </c>
      <c r="OHM8" s="878">
        <f>IFERROR(INDEX('РП (ЛК 2.0)'!$E$26:$O$26,1,MATCH('Основной лист'!OHM$7,'РП (ЛК 2.0)'!$E$17:$O$17,0)),0)</f>
        <v>0</v>
      </c>
      <c r="OHN8" s="878">
        <f>IFERROR(INDEX('РП (ЛК 2.0)'!$E$26:$O$26,1,MATCH('Основной лист'!OHN$7,'РП (ЛК 2.0)'!$E$17:$O$17,0)),0)</f>
        <v>0</v>
      </c>
      <c r="OHO8" s="878">
        <f>IFERROR(INDEX('РП (ЛК 2.0)'!$E$26:$O$26,1,MATCH('Основной лист'!OHO$7,'РП (ЛК 2.0)'!$E$17:$O$17,0)),0)</f>
        <v>0</v>
      </c>
      <c r="OHP8" s="878">
        <f>IFERROR(INDEX('РП (ЛК 2.0)'!$E$26:$O$26,1,MATCH('Основной лист'!OHP$7,'РП (ЛК 2.0)'!$E$17:$O$17,0)),0)</f>
        <v>0</v>
      </c>
      <c r="OHQ8" s="878">
        <f>IFERROR(INDEX('РП (ЛК 2.0)'!$E$26:$O$26,1,MATCH('Основной лист'!OHQ$7,'РП (ЛК 2.0)'!$E$17:$O$17,0)),0)</f>
        <v>0</v>
      </c>
      <c r="OHR8" s="878">
        <f>IFERROR(INDEX('РП (ЛК 2.0)'!$E$26:$O$26,1,MATCH('Основной лист'!OHR$7,'РП (ЛК 2.0)'!$E$17:$O$17,0)),0)</f>
        <v>0</v>
      </c>
      <c r="OHS8" s="878">
        <f>IFERROR(INDEX('РП (ЛК 2.0)'!$E$26:$O$26,1,MATCH('Основной лист'!OHS$7,'РП (ЛК 2.0)'!$E$17:$O$17,0)),0)</f>
        <v>0</v>
      </c>
      <c r="OHT8" s="878">
        <f>IFERROR(INDEX('РП (ЛК 2.0)'!$E$26:$O$26,1,MATCH('Основной лист'!OHT$7,'РП (ЛК 2.0)'!$E$17:$O$17,0)),0)</f>
        <v>0</v>
      </c>
      <c r="OHU8" s="878">
        <f>IFERROR(INDEX('РП (ЛК 2.0)'!$E$26:$O$26,1,MATCH('Основной лист'!OHU$7,'РП (ЛК 2.0)'!$E$17:$O$17,0)),0)</f>
        <v>0</v>
      </c>
      <c r="OHV8" s="878">
        <f>IFERROR(INDEX('РП (ЛК 2.0)'!$E$26:$O$26,1,MATCH('Основной лист'!OHV$7,'РП (ЛК 2.0)'!$E$17:$O$17,0)),0)</f>
        <v>0</v>
      </c>
      <c r="OHW8" s="878">
        <f>IFERROR(INDEX('РП (ЛК 2.0)'!$E$26:$O$26,1,MATCH('Основной лист'!OHW$7,'РП (ЛК 2.0)'!$E$17:$O$17,0)),0)</f>
        <v>0</v>
      </c>
      <c r="OHX8" s="878">
        <f>IFERROR(INDEX('РП (ЛК 2.0)'!$E$26:$O$26,1,MATCH('Основной лист'!OHX$7,'РП (ЛК 2.0)'!$E$17:$O$17,0)),0)</f>
        <v>0</v>
      </c>
      <c r="OHY8" s="878">
        <f>IFERROR(INDEX('РП (ЛК 2.0)'!$E$26:$O$26,1,MATCH('Основной лист'!OHY$7,'РП (ЛК 2.0)'!$E$17:$O$17,0)),0)</f>
        <v>0</v>
      </c>
      <c r="OHZ8" s="878">
        <f>IFERROR(INDEX('РП (ЛК 2.0)'!$E$26:$O$26,1,MATCH('Основной лист'!OHZ$7,'РП (ЛК 2.0)'!$E$17:$O$17,0)),0)</f>
        <v>0</v>
      </c>
      <c r="OIA8" s="878">
        <f>IFERROR(INDEX('РП (ЛК 2.0)'!$E$26:$O$26,1,MATCH('Основной лист'!OIA$7,'РП (ЛК 2.0)'!$E$17:$O$17,0)),0)</f>
        <v>0</v>
      </c>
      <c r="OIB8" s="878">
        <f>IFERROR(INDEX('РП (ЛК 2.0)'!$E$26:$O$26,1,MATCH('Основной лист'!OIB$7,'РП (ЛК 2.0)'!$E$17:$O$17,0)),0)</f>
        <v>0</v>
      </c>
      <c r="OIC8" s="878">
        <f>IFERROR(INDEX('РП (ЛК 2.0)'!$E$26:$O$26,1,MATCH('Основной лист'!OIC$7,'РП (ЛК 2.0)'!$E$17:$O$17,0)),0)</f>
        <v>0</v>
      </c>
      <c r="OID8" s="878">
        <f>IFERROR(INDEX('РП (ЛК 2.0)'!$E$26:$O$26,1,MATCH('Основной лист'!OID$7,'РП (ЛК 2.0)'!$E$17:$O$17,0)),0)</f>
        <v>0</v>
      </c>
      <c r="OIE8" s="878">
        <f>IFERROR(INDEX('РП (ЛК 2.0)'!$E$26:$O$26,1,MATCH('Основной лист'!OIE$7,'РП (ЛК 2.0)'!$E$17:$O$17,0)),0)</f>
        <v>0</v>
      </c>
      <c r="OIF8" s="878">
        <f>IFERROR(INDEX('РП (ЛК 2.0)'!$E$26:$O$26,1,MATCH('Основной лист'!OIF$7,'РП (ЛК 2.0)'!$E$17:$O$17,0)),0)</f>
        <v>0</v>
      </c>
      <c r="OIG8" s="878">
        <f>IFERROR(INDEX('РП (ЛК 2.0)'!$E$26:$O$26,1,MATCH('Основной лист'!OIG$7,'РП (ЛК 2.0)'!$E$17:$O$17,0)),0)</f>
        <v>0</v>
      </c>
      <c r="OIH8" s="878">
        <f>IFERROR(INDEX('РП (ЛК 2.0)'!$E$26:$O$26,1,MATCH('Основной лист'!OIH$7,'РП (ЛК 2.0)'!$E$17:$O$17,0)),0)</f>
        <v>0</v>
      </c>
      <c r="OII8" s="878">
        <f>IFERROR(INDEX('РП (ЛК 2.0)'!$E$26:$O$26,1,MATCH('Основной лист'!OII$7,'РП (ЛК 2.0)'!$E$17:$O$17,0)),0)</f>
        <v>0</v>
      </c>
      <c r="OIJ8" s="878">
        <f>IFERROR(INDEX('РП (ЛК 2.0)'!$E$26:$O$26,1,MATCH('Основной лист'!OIJ$7,'РП (ЛК 2.0)'!$E$17:$O$17,0)),0)</f>
        <v>0</v>
      </c>
      <c r="OIK8" s="878">
        <f>IFERROR(INDEX('РП (ЛК 2.0)'!$E$26:$O$26,1,MATCH('Основной лист'!OIK$7,'РП (ЛК 2.0)'!$E$17:$O$17,0)),0)</f>
        <v>0</v>
      </c>
      <c r="OIL8" s="878">
        <f>IFERROR(INDEX('РП (ЛК 2.0)'!$E$26:$O$26,1,MATCH('Основной лист'!OIL$7,'РП (ЛК 2.0)'!$E$17:$O$17,0)),0)</f>
        <v>0</v>
      </c>
      <c r="OIM8" s="878">
        <f>IFERROR(INDEX('РП (ЛК 2.0)'!$E$26:$O$26,1,MATCH('Основной лист'!OIM$7,'РП (ЛК 2.0)'!$E$17:$O$17,0)),0)</f>
        <v>0</v>
      </c>
      <c r="OIN8" s="878">
        <f>IFERROR(INDEX('РП (ЛК 2.0)'!$E$26:$O$26,1,MATCH('Основной лист'!OIN$7,'РП (ЛК 2.0)'!$E$17:$O$17,0)),0)</f>
        <v>0</v>
      </c>
      <c r="OIO8" s="878">
        <f>IFERROR(INDEX('РП (ЛК 2.0)'!$E$26:$O$26,1,MATCH('Основной лист'!OIO$7,'РП (ЛК 2.0)'!$E$17:$O$17,0)),0)</f>
        <v>0</v>
      </c>
      <c r="OIP8" s="878">
        <f>IFERROR(INDEX('РП (ЛК 2.0)'!$E$26:$O$26,1,MATCH('Основной лист'!OIP$7,'РП (ЛК 2.0)'!$E$17:$O$17,0)),0)</f>
        <v>0</v>
      </c>
      <c r="OIQ8" s="878">
        <f>IFERROR(INDEX('РП (ЛК 2.0)'!$E$26:$O$26,1,MATCH('Основной лист'!OIQ$7,'РП (ЛК 2.0)'!$E$17:$O$17,0)),0)</f>
        <v>0</v>
      </c>
      <c r="OIR8" s="878">
        <f>IFERROR(INDEX('РП (ЛК 2.0)'!$E$26:$O$26,1,MATCH('Основной лист'!OIR$7,'РП (ЛК 2.0)'!$E$17:$O$17,0)),0)</f>
        <v>0</v>
      </c>
      <c r="OIS8" s="878">
        <f>IFERROR(INDEX('РП (ЛК 2.0)'!$E$26:$O$26,1,MATCH('Основной лист'!OIS$7,'РП (ЛК 2.0)'!$E$17:$O$17,0)),0)</f>
        <v>0</v>
      </c>
      <c r="OIT8" s="878">
        <f>IFERROR(INDEX('РП (ЛК 2.0)'!$E$26:$O$26,1,MATCH('Основной лист'!OIT$7,'РП (ЛК 2.0)'!$E$17:$O$17,0)),0)</f>
        <v>0</v>
      </c>
      <c r="OIU8" s="878">
        <f>IFERROR(INDEX('РП (ЛК 2.0)'!$E$26:$O$26,1,MATCH('Основной лист'!OIU$7,'РП (ЛК 2.0)'!$E$17:$O$17,0)),0)</f>
        <v>0</v>
      </c>
      <c r="OIV8" s="878">
        <f>IFERROR(INDEX('РП (ЛК 2.0)'!$E$26:$O$26,1,MATCH('Основной лист'!OIV$7,'РП (ЛК 2.0)'!$E$17:$O$17,0)),0)</f>
        <v>0</v>
      </c>
      <c r="OIW8" s="878">
        <f>IFERROR(INDEX('РП (ЛК 2.0)'!$E$26:$O$26,1,MATCH('Основной лист'!OIW$7,'РП (ЛК 2.0)'!$E$17:$O$17,0)),0)</f>
        <v>0</v>
      </c>
      <c r="OIX8" s="878">
        <f>IFERROR(INDEX('РП (ЛК 2.0)'!$E$26:$O$26,1,MATCH('Основной лист'!OIX$7,'РП (ЛК 2.0)'!$E$17:$O$17,0)),0)</f>
        <v>0</v>
      </c>
      <c r="OIY8" s="878">
        <f>IFERROR(INDEX('РП (ЛК 2.0)'!$E$26:$O$26,1,MATCH('Основной лист'!OIY$7,'РП (ЛК 2.0)'!$E$17:$O$17,0)),0)</f>
        <v>0</v>
      </c>
      <c r="OIZ8" s="878">
        <f>IFERROR(INDEX('РП (ЛК 2.0)'!$E$26:$O$26,1,MATCH('Основной лист'!OIZ$7,'РП (ЛК 2.0)'!$E$17:$O$17,0)),0)</f>
        <v>0</v>
      </c>
      <c r="OJA8" s="878">
        <f>IFERROR(INDEX('РП (ЛК 2.0)'!$E$26:$O$26,1,MATCH('Основной лист'!OJA$7,'РП (ЛК 2.0)'!$E$17:$O$17,0)),0)</f>
        <v>0</v>
      </c>
      <c r="OJB8" s="878">
        <f>IFERROR(INDEX('РП (ЛК 2.0)'!$E$26:$O$26,1,MATCH('Основной лист'!OJB$7,'РП (ЛК 2.0)'!$E$17:$O$17,0)),0)</f>
        <v>0</v>
      </c>
      <c r="OJC8" s="878">
        <f>IFERROR(INDEX('РП (ЛК 2.0)'!$E$26:$O$26,1,MATCH('Основной лист'!OJC$7,'РП (ЛК 2.0)'!$E$17:$O$17,0)),0)</f>
        <v>0</v>
      </c>
      <c r="OJD8" s="878">
        <f>IFERROR(INDEX('РП (ЛК 2.0)'!$E$26:$O$26,1,MATCH('Основной лист'!OJD$7,'РП (ЛК 2.0)'!$E$17:$O$17,0)),0)</f>
        <v>0</v>
      </c>
      <c r="OJE8" s="878">
        <f>IFERROR(INDEX('РП (ЛК 2.0)'!$E$26:$O$26,1,MATCH('Основной лист'!OJE$7,'РП (ЛК 2.0)'!$E$17:$O$17,0)),0)</f>
        <v>0</v>
      </c>
      <c r="OJF8" s="878">
        <f>IFERROR(INDEX('РП (ЛК 2.0)'!$E$26:$O$26,1,MATCH('Основной лист'!OJF$7,'РП (ЛК 2.0)'!$E$17:$O$17,0)),0)</f>
        <v>0</v>
      </c>
      <c r="OJG8" s="878">
        <f>IFERROR(INDEX('РП (ЛК 2.0)'!$E$26:$O$26,1,MATCH('Основной лист'!OJG$7,'РП (ЛК 2.0)'!$E$17:$O$17,0)),0)</f>
        <v>0</v>
      </c>
      <c r="OJH8" s="878">
        <f>IFERROR(INDEX('РП (ЛК 2.0)'!$E$26:$O$26,1,MATCH('Основной лист'!OJH$7,'РП (ЛК 2.0)'!$E$17:$O$17,0)),0)</f>
        <v>0</v>
      </c>
      <c r="OJI8" s="878">
        <f>IFERROR(INDEX('РП (ЛК 2.0)'!$E$26:$O$26,1,MATCH('Основной лист'!OJI$7,'РП (ЛК 2.0)'!$E$17:$O$17,0)),0)</f>
        <v>0</v>
      </c>
      <c r="OJJ8" s="878">
        <f>IFERROR(INDEX('РП (ЛК 2.0)'!$E$26:$O$26,1,MATCH('Основной лист'!OJJ$7,'РП (ЛК 2.0)'!$E$17:$O$17,0)),0)</f>
        <v>0</v>
      </c>
      <c r="OJK8" s="878">
        <f>IFERROR(INDEX('РП (ЛК 2.0)'!$E$26:$O$26,1,MATCH('Основной лист'!OJK$7,'РП (ЛК 2.0)'!$E$17:$O$17,0)),0)</f>
        <v>0</v>
      </c>
      <c r="OJL8" s="878">
        <f>IFERROR(INDEX('РП (ЛК 2.0)'!$E$26:$O$26,1,MATCH('Основной лист'!OJL$7,'РП (ЛК 2.0)'!$E$17:$O$17,0)),0)</f>
        <v>0</v>
      </c>
      <c r="OJM8" s="878">
        <f>IFERROR(INDEX('РП (ЛК 2.0)'!$E$26:$O$26,1,MATCH('Основной лист'!OJM$7,'РП (ЛК 2.0)'!$E$17:$O$17,0)),0)</f>
        <v>0</v>
      </c>
      <c r="OJN8" s="878">
        <f>IFERROR(INDEX('РП (ЛК 2.0)'!$E$26:$O$26,1,MATCH('Основной лист'!OJN$7,'РП (ЛК 2.0)'!$E$17:$O$17,0)),0)</f>
        <v>0</v>
      </c>
      <c r="OJO8" s="878">
        <f>IFERROR(INDEX('РП (ЛК 2.0)'!$E$26:$O$26,1,MATCH('Основной лист'!OJO$7,'РП (ЛК 2.0)'!$E$17:$O$17,0)),0)</f>
        <v>0</v>
      </c>
      <c r="OJP8" s="878">
        <f>IFERROR(INDEX('РП (ЛК 2.0)'!$E$26:$O$26,1,MATCH('Основной лист'!OJP$7,'РП (ЛК 2.0)'!$E$17:$O$17,0)),0)</f>
        <v>0</v>
      </c>
      <c r="OJQ8" s="878">
        <f>IFERROR(INDEX('РП (ЛК 2.0)'!$E$26:$O$26,1,MATCH('Основной лист'!OJQ$7,'РП (ЛК 2.0)'!$E$17:$O$17,0)),0)</f>
        <v>0</v>
      </c>
      <c r="OJR8" s="878">
        <f>IFERROR(INDEX('РП (ЛК 2.0)'!$E$26:$O$26,1,MATCH('Основной лист'!OJR$7,'РП (ЛК 2.0)'!$E$17:$O$17,0)),0)</f>
        <v>0</v>
      </c>
      <c r="OJS8" s="878">
        <f>IFERROR(INDEX('РП (ЛК 2.0)'!$E$26:$O$26,1,MATCH('Основной лист'!OJS$7,'РП (ЛК 2.0)'!$E$17:$O$17,0)),0)</f>
        <v>0</v>
      </c>
      <c r="OJT8" s="878">
        <f>IFERROR(INDEX('РП (ЛК 2.0)'!$E$26:$O$26,1,MATCH('Основной лист'!OJT$7,'РП (ЛК 2.0)'!$E$17:$O$17,0)),0)</f>
        <v>0</v>
      </c>
      <c r="OJU8" s="878">
        <f>IFERROR(INDEX('РП (ЛК 2.0)'!$E$26:$O$26,1,MATCH('Основной лист'!OJU$7,'РП (ЛК 2.0)'!$E$17:$O$17,0)),0)</f>
        <v>0</v>
      </c>
      <c r="OJV8" s="878">
        <f>IFERROR(INDEX('РП (ЛК 2.0)'!$E$26:$O$26,1,MATCH('Основной лист'!OJV$7,'РП (ЛК 2.0)'!$E$17:$O$17,0)),0)</f>
        <v>0</v>
      </c>
      <c r="OJW8" s="878">
        <f>IFERROR(INDEX('РП (ЛК 2.0)'!$E$26:$O$26,1,MATCH('Основной лист'!OJW$7,'РП (ЛК 2.0)'!$E$17:$O$17,0)),0)</f>
        <v>0</v>
      </c>
      <c r="OJX8" s="878">
        <f>IFERROR(INDEX('РП (ЛК 2.0)'!$E$26:$O$26,1,MATCH('Основной лист'!OJX$7,'РП (ЛК 2.0)'!$E$17:$O$17,0)),0)</f>
        <v>0</v>
      </c>
      <c r="OJY8" s="878">
        <f>IFERROR(INDEX('РП (ЛК 2.0)'!$E$26:$O$26,1,MATCH('Основной лист'!OJY$7,'РП (ЛК 2.0)'!$E$17:$O$17,0)),0)</f>
        <v>0</v>
      </c>
      <c r="OJZ8" s="878">
        <f>IFERROR(INDEX('РП (ЛК 2.0)'!$E$26:$O$26,1,MATCH('Основной лист'!OJZ$7,'РП (ЛК 2.0)'!$E$17:$O$17,0)),0)</f>
        <v>0</v>
      </c>
      <c r="OKA8" s="878">
        <f>IFERROR(INDEX('РП (ЛК 2.0)'!$E$26:$O$26,1,MATCH('Основной лист'!OKA$7,'РП (ЛК 2.0)'!$E$17:$O$17,0)),0)</f>
        <v>0</v>
      </c>
      <c r="OKB8" s="878">
        <f>IFERROR(INDEX('РП (ЛК 2.0)'!$E$26:$O$26,1,MATCH('Основной лист'!OKB$7,'РП (ЛК 2.0)'!$E$17:$O$17,0)),0)</f>
        <v>0</v>
      </c>
      <c r="OKC8" s="878">
        <f>IFERROR(INDEX('РП (ЛК 2.0)'!$E$26:$O$26,1,MATCH('Основной лист'!OKC$7,'РП (ЛК 2.0)'!$E$17:$O$17,0)),0)</f>
        <v>0</v>
      </c>
      <c r="OKD8" s="878">
        <f>IFERROR(INDEX('РП (ЛК 2.0)'!$E$26:$O$26,1,MATCH('Основной лист'!OKD$7,'РП (ЛК 2.0)'!$E$17:$O$17,0)),0)</f>
        <v>0</v>
      </c>
      <c r="OKE8" s="878">
        <f>IFERROR(INDEX('РП (ЛК 2.0)'!$E$26:$O$26,1,MATCH('Основной лист'!OKE$7,'РП (ЛК 2.0)'!$E$17:$O$17,0)),0)</f>
        <v>0</v>
      </c>
      <c r="OKF8" s="878">
        <f>IFERROR(INDEX('РП (ЛК 2.0)'!$E$26:$O$26,1,MATCH('Основной лист'!OKF$7,'РП (ЛК 2.0)'!$E$17:$O$17,0)),0)</f>
        <v>0</v>
      </c>
      <c r="OKG8" s="878">
        <f>IFERROR(INDEX('РП (ЛК 2.0)'!$E$26:$O$26,1,MATCH('Основной лист'!OKG$7,'РП (ЛК 2.0)'!$E$17:$O$17,0)),0)</f>
        <v>0</v>
      </c>
      <c r="OKH8" s="878">
        <f>IFERROR(INDEX('РП (ЛК 2.0)'!$E$26:$O$26,1,MATCH('Основной лист'!OKH$7,'РП (ЛК 2.0)'!$E$17:$O$17,0)),0)</f>
        <v>0</v>
      </c>
      <c r="OKI8" s="878">
        <f>IFERROR(INDEX('РП (ЛК 2.0)'!$E$26:$O$26,1,MATCH('Основной лист'!OKI$7,'РП (ЛК 2.0)'!$E$17:$O$17,0)),0)</f>
        <v>0</v>
      </c>
      <c r="OKJ8" s="878">
        <f>IFERROR(INDEX('РП (ЛК 2.0)'!$E$26:$O$26,1,MATCH('Основной лист'!OKJ$7,'РП (ЛК 2.0)'!$E$17:$O$17,0)),0)</f>
        <v>0</v>
      </c>
      <c r="OKK8" s="878">
        <f>IFERROR(INDEX('РП (ЛК 2.0)'!$E$26:$O$26,1,MATCH('Основной лист'!OKK$7,'РП (ЛК 2.0)'!$E$17:$O$17,0)),0)</f>
        <v>0</v>
      </c>
      <c r="OKL8" s="878">
        <f>IFERROR(INDEX('РП (ЛК 2.0)'!$E$26:$O$26,1,MATCH('Основной лист'!OKL$7,'РП (ЛК 2.0)'!$E$17:$O$17,0)),0)</f>
        <v>0</v>
      </c>
      <c r="OKM8" s="878">
        <f>IFERROR(INDEX('РП (ЛК 2.0)'!$E$26:$O$26,1,MATCH('Основной лист'!OKM$7,'РП (ЛК 2.0)'!$E$17:$O$17,0)),0)</f>
        <v>0</v>
      </c>
      <c r="OKN8" s="878">
        <f>IFERROR(INDEX('РП (ЛК 2.0)'!$E$26:$O$26,1,MATCH('Основной лист'!OKN$7,'РП (ЛК 2.0)'!$E$17:$O$17,0)),0)</f>
        <v>0</v>
      </c>
      <c r="OKO8" s="878">
        <f>IFERROR(INDEX('РП (ЛК 2.0)'!$E$26:$O$26,1,MATCH('Основной лист'!OKO$7,'РП (ЛК 2.0)'!$E$17:$O$17,0)),0)</f>
        <v>0</v>
      </c>
      <c r="OKP8" s="878">
        <f>IFERROR(INDEX('РП (ЛК 2.0)'!$E$26:$O$26,1,MATCH('Основной лист'!OKP$7,'РП (ЛК 2.0)'!$E$17:$O$17,0)),0)</f>
        <v>0</v>
      </c>
      <c r="OKQ8" s="878">
        <f>IFERROR(INDEX('РП (ЛК 2.0)'!$E$26:$O$26,1,MATCH('Основной лист'!OKQ$7,'РП (ЛК 2.0)'!$E$17:$O$17,0)),0)</f>
        <v>0</v>
      </c>
      <c r="OKR8" s="878">
        <f>IFERROR(INDEX('РП (ЛК 2.0)'!$E$26:$O$26,1,MATCH('Основной лист'!OKR$7,'РП (ЛК 2.0)'!$E$17:$O$17,0)),0)</f>
        <v>0</v>
      </c>
      <c r="OKS8" s="878">
        <f>IFERROR(INDEX('РП (ЛК 2.0)'!$E$26:$O$26,1,MATCH('Основной лист'!OKS$7,'РП (ЛК 2.0)'!$E$17:$O$17,0)),0)</f>
        <v>0</v>
      </c>
      <c r="OKT8" s="878">
        <f>IFERROR(INDEX('РП (ЛК 2.0)'!$E$26:$O$26,1,MATCH('Основной лист'!OKT$7,'РП (ЛК 2.0)'!$E$17:$O$17,0)),0)</f>
        <v>0</v>
      </c>
      <c r="OKU8" s="878">
        <f>IFERROR(INDEX('РП (ЛК 2.0)'!$E$26:$O$26,1,MATCH('Основной лист'!OKU$7,'РП (ЛК 2.0)'!$E$17:$O$17,0)),0)</f>
        <v>0</v>
      </c>
      <c r="OKV8" s="878">
        <f>IFERROR(INDEX('РП (ЛК 2.0)'!$E$26:$O$26,1,MATCH('Основной лист'!OKV$7,'РП (ЛК 2.0)'!$E$17:$O$17,0)),0)</f>
        <v>0</v>
      </c>
      <c r="OKW8" s="878">
        <f>IFERROR(INDEX('РП (ЛК 2.0)'!$E$26:$O$26,1,MATCH('Основной лист'!OKW$7,'РП (ЛК 2.0)'!$E$17:$O$17,0)),0)</f>
        <v>0</v>
      </c>
      <c r="OKX8" s="878">
        <f>IFERROR(INDEX('РП (ЛК 2.0)'!$E$26:$O$26,1,MATCH('Основной лист'!OKX$7,'РП (ЛК 2.0)'!$E$17:$O$17,0)),0)</f>
        <v>0</v>
      </c>
      <c r="OKY8" s="878">
        <f>IFERROR(INDEX('РП (ЛК 2.0)'!$E$26:$O$26,1,MATCH('Основной лист'!OKY$7,'РП (ЛК 2.0)'!$E$17:$O$17,0)),0)</f>
        <v>0</v>
      </c>
      <c r="OKZ8" s="878">
        <f>IFERROR(INDEX('РП (ЛК 2.0)'!$E$26:$O$26,1,MATCH('Основной лист'!OKZ$7,'РП (ЛК 2.0)'!$E$17:$O$17,0)),0)</f>
        <v>0</v>
      </c>
      <c r="OLA8" s="878">
        <f>IFERROR(INDEX('РП (ЛК 2.0)'!$E$26:$O$26,1,MATCH('Основной лист'!OLA$7,'РП (ЛК 2.0)'!$E$17:$O$17,0)),0)</f>
        <v>0</v>
      </c>
      <c r="OLB8" s="878">
        <f>IFERROR(INDEX('РП (ЛК 2.0)'!$E$26:$O$26,1,MATCH('Основной лист'!OLB$7,'РП (ЛК 2.0)'!$E$17:$O$17,0)),0)</f>
        <v>0</v>
      </c>
      <c r="OLC8" s="878">
        <f>IFERROR(INDEX('РП (ЛК 2.0)'!$E$26:$O$26,1,MATCH('Основной лист'!OLC$7,'РП (ЛК 2.0)'!$E$17:$O$17,0)),0)</f>
        <v>0</v>
      </c>
      <c r="OLD8" s="878">
        <f>IFERROR(INDEX('РП (ЛК 2.0)'!$E$26:$O$26,1,MATCH('Основной лист'!OLD$7,'РП (ЛК 2.0)'!$E$17:$O$17,0)),0)</f>
        <v>0</v>
      </c>
      <c r="OLE8" s="878">
        <f>IFERROR(INDEX('РП (ЛК 2.0)'!$E$26:$O$26,1,MATCH('Основной лист'!OLE$7,'РП (ЛК 2.0)'!$E$17:$O$17,0)),0)</f>
        <v>0</v>
      </c>
      <c r="OLF8" s="878">
        <f>IFERROR(INDEX('РП (ЛК 2.0)'!$E$26:$O$26,1,MATCH('Основной лист'!OLF$7,'РП (ЛК 2.0)'!$E$17:$O$17,0)),0)</f>
        <v>0</v>
      </c>
      <c r="OLG8" s="878">
        <f>IFERROR(INDEX('РП (ЛК 2.0)'!$E$26:$O$26,1,MATCH('Основной лист'!OLG$7,'РП (ЛК 2.0)'!$E$17:$O$17,0)),0)</f>
        <v>0</v>
      </c>
      <c r="OLH8" s="878">
        <f>IFERROR(INDEX('РП (ЛК 2.0)'!$E$26:$O$26,1,MATCH('Основной лист'!OLH$7,'РП (ЛК 2.0)'!$E$17:$O$17,0)),0)</f>
        <v>0</v>
      </c>
      <c r="OLI8" s="878">
        <f>IFERROR(INDEX('РП (ЛК 2.0)'!$E$26:$O$26,1,MATCH('Основной лист'!OLI$7,'РП (ЛК 2.0)'!$E$17:$O$17,0)),0)</f>
        <v>0</v>
      </c>
      <c r="OLJ8" s="878">
        <f>IFERROR(INDEX('РП (ЛК 2.0)'!$E$26:$O$26,1,MATCH('Основной лист'!OLJ$7,'РП (ЛК 2.0)'!$E$17:$O$17,0)),0)</f>
        <v>0</v>
      </c>
      <c r="OLK8" s="878">
        <f>IFERROR(INDEX('РП (ЛК 2.0)'!$E$26:$O$26,1,MATCH('Основной лист'!OLK$7,'РП (ЛК 2.0)'!$E$17:$O$17,0)),0)</f>
        <v>0</v>
      </c>
      <c r="OLL8" s="878">
        <f>IFERROR(INDEX('РП (ЛК 2.0)'!$E$26:$O$26,1,MATCH('Основной лист'!OLL$7,'РП (ЛК 2.0)'!$E$17:$O$17,0)),0)</f>
        <v>0</v>
      </c>
      <c r="OLM8" s="878">
        <f>IFERROR(INDEX('РП (ЛК 2.0)'!$E$26:$O$26,1,MATCH('Основной лист'!OLM$7,'РП (ЛК 2.0)'!$E$17:$O$17,0)),0)</f>
        <v>0</v>
      </c>
      <c r="OLN8" s="878">
        <f>IFERROR(INDEX('РП (ЛК 2.0)'!$E$26:$O$26,1,MATCH('Основной лист'!OLN$7,'РП (ЛК 2.0)'!$E$17:$O$17,0)),0)</f>
        <v>0</v>
      </c>
      <c r="OLO8" s="878">
        <f>IFERROR(INDEX('РП (ЛК 2.0)'!$E$26:$O$26,1,MATCH('Основной лист'!OLO$7,'РП (ЛК 2.0)'!$E$17:$O$17,0)),0)</f>
        <v>0</v>
      </c>
      <c r="OLP8" s="878">
        <f>IFERROR(INDEX('РП (ЛК 2.0)'!$E$26:$O$26,1,MATCH('Основной лист'!OLP$7,'РП (ЛК 2.0)'!$E$17:$O$17,0)),0)</f>
        <v>0</v>
      </c>
      <c r="OLQ8" s="878">
        <f>IFERROR(INDEX('РП (ЛК 2.0)'!$E$26:$O$26,1,MATCH('Основной лист'!OLQ$7,'РП (ЛК 2.0)'!$E$17:$O$17,0)),0)</f>
        <v>0</v>
      </c>
      <c r="OLR8" s="878">
        <f>IFERROR(INDEX('РП (ЛК 2.0)'!$E$26:$O$26,1,MATCH('Основной лист'!OLR$7,'РП (ЛК 2.0)'!$E$17:$O$17,0)),0)</f>
        <v>0</v>
      </c>
      <c r="OLS8" s="878">
        <f>IFERROR(INDEX('РП (ЛК 2.0)'!$E$26:$O$26,1,MATCH('Основной лист'!OLS$7,'РП (ЛК 2.0)'!$E$17:$O$17,0)),0)</f>
        <v>0</v>
      </c>
      <c r="OLT8" s="878">
        <f>IFERROR(INDEX('РП (ЛК 2.0)'!$E$26:$O$26,1,MATCH('Основной лист'!OLT$7,'РП (ЛК 2.0)'!$E$17:$O$17,0)),0)</f>
        <v>0</v>
      </c>
      <c r="OLU8" s="878">
        <f>IFERROR(INDEX('РП (ЛК 2.0)'!$E$26:$O$26,1,MATCH('Основной лист'!OLU$7,'РП (ЛК 2.0)'!$E$17:$O$17,0)),0)</f>
        <v>0</v>
      </c>
      <c r="OLV8" s="878">
        <f>IFERROR(INDEX('РП (ЛК 2.0)'!$E$26:$O$26,1,MATCH('Основной лист'!OLV$7,'РП (ЛК 2.0)'!$E$17:$O$17,0)),0)</f>
        <v>0</v>
      </c>
      <c r="OLW8" s="878">
        <f>IFERROR(INDEX('РП (ЛК 2.0)'!$E$26:$O$26,1,MATCH('Основной лист'!OLW$7,'РП (ЛК 2.0)'!$E$17:$O$17,0)),0)</f>
        <v>0</v>
      </c>
      <c r="OLX8" s="878">
        <f>IFERROR(INDEX('РП (ЛК 2.0)'!$E$26:$O$26,1,MATCH('Основной лист'!OLX$7,'РП (ЛК 2.0)'!$E$17:$O$17,0)),0)</f>
        <v>0</v>
      </c>
      <c r="OLY8" s="878">
        <f>IFERROR(INDEX('РП (ЛК 2.0)'!$E$26:$O$26,1,MATCH('Основной лист'!OLY$7,'РП (ЛК 2.0)'!$E$17:$O$17,0)),0)</f>
        <v>0</v>
      </c>
      <c r="OLZ8" s="878">
        <f>IFERROR(INDEX('РП (ЛК 2.0)'!$E$26:$O$26,1,MATCH('Основной лист'!OLZ$7,'РП (ЛК 2.0)'!$E$17:$O$17,0)),0)</f>
        <v>0</v>
      </c>
      <c r="OMA8" s="878">
        <f>IFERROR(INDEX('РП (ЛК 2.0)'!$E$26:$O$26,1,MATCH('Основной лист'!OMA$7,'РП (ЛК 2.0)'!$E$17:$O$17,0)),0)</f>
        <v>0</v>
      </c>
      <c r="OMB8" s="878">
        <f>IFERROR(INDEX('РП (ЛК 2.0)'!$E$26:$O$26,1,MATCH('Основной лист'!OMB$7,'РП (ЛК 2.0)'!$E$17:$O$17,0)),0)</f>
        <v>0</v>
      </c>
      <c r="OMC8" s="878">
        <f>IFERROR(INDEX('РП (ЛК 2.0)'!$E$26:$O$26,1,MATCH('Основной лист'!OMC$7,'РП (ЛК 2.0)'!$E$17:$O$17,0)),0)</f>
        <v>0</v>
      </c>
      <c r="OMD8" s="878">
        <f>IFERROR(INDEX('РП (ЛК 2.0)'!$E$26:$O$26,1,MATCH('Основной лист'!OMD$7,'РП (ЛК 2.0)'!$E$17:$O$17,0)),0)</f>
        <v>0</v>
      </c>
      <c r="OME8" s="878">
        <f>IFERROR(INDEX('РП (ЛК 2.0)'!$E$26:$O$26,1,MATCH('Основной лист'!OME$7,'РП (ЛК 2.0)'!$E$17:$O$17,0)),0)</f>
        <v>0</v>
      </c>
      <c r="OMF8" s="878">
        <f>IFERROR(INDEX('РП (ЛК 2.0)'!$E$26:$O$26,1,MATCH('Основной лист'!OMF$7,'РП (ЛК 2.0)'!$E$17:$O$17,0)),0)</f>
        <v>0</v>
      </c>
      <c r="OMG8" s="878">
        <f>IFERROR(INDEX('РП (ЛК 2.0)'!$E$26:$O$26,1,MATCH('Основной лист'!OMG$7,'РП (ЛК 2.0)'!$E$17:$O$17,0)),0)</f>
        <v>0</v>
      </c>
      <c r="OMH8" s="878">
        <f>IFERROR(INDEX('РП (ЛК 2.0)'!$E$26:$O$26,1,MATCH('Основной лист'!OMH$7,'РП (ЛК 2.0)'!$E$17:$O$17,0)),0)</f>
        <v>0</v>
      </c>
      <c r="OMI8" s="878">
        <f>IFERROR(INDEX('РП (ЛК 2.0)'!$E$26:$O$26,1,MATCH('Основной лист'!OMI$7,'РП (ЛК 2.0)'!$E$17:$O$17,0)),0)</f>
        <v>0</v>
      </c>
      <c r="OMJ8" s="878">
        <f>IFERROR(INDEX('РП (ЛК 2.0)'!$E$26:$O$26,1,MATCH('Основной лист'!OMJ$7,'РП (ЛК 2.0)'!$E$17:$O$17,0)),0)</f>
        <v>0</v>
      </c>
      <c r="OMK8" s="878">
        <f>IFERROR(INDEX('РП (ЛК 2.0)'!$E$26:$O$26,1,MATCH('Основной лист'!OMK$7,'РП (ЛК 2.0)'!$E$17:$O$17,0)),0)</f>
        <v>0</v>
      </c>
      <c r="OML8" s="878">
        <f>IFERROR(INDEX('РП (ЛК 2.0)'!$E$26:$O$26,1,MATCH('Основной лист'!OML$7,'РП (ЛК 2.0)'!$E$17:$O$17,0)),0)</f>
        <v>0</v>
      </c>
      <c r="OMM8" s="878">
        <f>IFERROR(INDEX('РП (ЛК 2.0)'!$E$26:$O$26,1,MATCH('Основной лист'!OMM$7,'РП (ЛК 2.0)'!$E$17:$O$17,0)),0)</f>
        <v>0</v>
      </c>
      <c r="OMN8" s="878">
        <f>IFERROR(INDEX('РП (ЛК 2.0)'!$E$26:$O$26,1,MATCH('Основной лист'!OMN$7,'РП (ЛК 2.0)'!$E$17:$O$17,0)),0)</f>
        <v>0</v>
      </c>
      <c r="OMO8" s="878">
        <f>IFERROR(INDEX('РП (ЛК 2.0)'!$E$26:$O$26,1,MATCH('Основной лист'!OMO$7,'РП (ЛК 2.0)'!$E$17:$O$17,0)),0)</f>
        <v>0</v>
      </c>
      <c r="OMP8" s="878">
        <f>IFERROR(INDEX('РП (ЛК 2.0)'!$E$26:$O$26,1,MATCH('Основной лист'!OMP$7,'РП (ЛК 2.0)'!$E$17:$O$17,0)),0)</f>
        <v>0</v>
      </c>
      <c r="OMQ8" s="878">
        <f>IFERROR(INDEX('РП (ЛК 2.0)'!$E$26:$O$26,1,MATCH('Основной лист'!OMQ$7,'РП (ЛК 2.0)'!$E$17:$O$17,0)),0)</f>
        <v>0</v>
      </c>
      <c r="OMR8" s="878">
        <f>IFERROR(INDEX('РП (ЛК 2.0)'!$E$26:$O$26,1,MATCH('Основной лист'!OMR$7,'РП (ЛК 2.0)'!$E$17:$O$17,0)),0)</f>
        <v>0</v>
      </c>
      <c r="OMS8" s="878">
        <f>IFERROR(INDEX('РП (ЛК 2.0)'!$E$26:$O$26,1,MATCH('Основной лист'!OMS$7,'РП (ЛК 2.0)'!$E$17:$O$17,0)),0)</f>
        <v>0</v>
      </c>
      <c r="OMT8" s="878">
        <f>IFERROR(INDEX('РП (ЛК 2.0)'!$E$26:$O$26,1,MATCH('Основной лист'!OMT$7,'РП (ЛК 2.0)'!$E$17:$O$17,0)),0)</f>
        <v>0</v>
      </c>
      <c r="OMU8" s="878">
        <f>IFERROR(INDEX('РП (ЛК 2.0)'!$E$26:$O$26,1,MATCH('Основной лист'!OMU$7,'РП (ЛК 2.0)'!$E$17:$O$17,0)),0)</f>
        <v>0</v>
      </c>
      <c r="OMV8" s="878">
        <f>IFERROR(INDEX('РП (ЛК 2.0)'!$E$26:$O$26,1,MATCH('Основной лист'!OMV$7,'РП (ЛК 2.0)'!$E$17:$O$17,0)),0)</f>
        <v>0</v>
      </c>
      <c r="OMW8" s="878">
        <f>IFERROR(INDEX('РП (ЛК 2.0)'!$E$26:$O$26,1,MATCH('Основной лист'!OMW$7,'РП (ЛК 2.0)'!$E$17:$O$17,0)),0)</f>
        <v>0</v>
      </c>
      <c r="OMX8" s="878">
        <f>IFERROR(INDEX('РП (ЛК 2.0)'!$E$26:$O$26,1,MATCH('Основной лист'!OMX$7,'РП (ЛК 2.0)'!$E$17:$O$17,0)),0)</f>
        <v>0</v>
      </c>
      <c r="OMY8" s="878">
        <f>IFERROR(INDEX('РП (ЛК 2.0)'!$E$26:$O$26,1,MATCH('Основной лист'!OMY$7,'РП (ЛК 2.0)'!$E$17:$O$17,0)),0)</f>
        <v>0</v>
      </c>
      <c r="OMZ8" s="878">
        <f>IFERROR(INDEX('РП (ЛК 2.0)'!$E$26:$O$26,1,MATCH('Основной лист'!OMZ$7,'РП (ЛК 2.0)'!$E$17:$O$17,0)),0)</f>
        <v>0</v>
      </c>
      <c r="ONA8" s="878">
        <f>IFERROR(INDEX('РП (ЛК 2.0)'!$E$26:$O$26,1,MATCH('Основной лист'!ONA$7,'РП (ЛК 2.0)'!$E$17:$O$17,0)),0)</f>
        <v>0</v>
      </c>
      <c r="ONB8" s="878">
        <f>IFERROR(INDEX('РП (ЛК 2.0)'!$E$26:$O$26,1,MATCH('Основной лист'!ONB$7,'РП (ЛК 2.0)'!$E$17:$O$17,0)),0)</f>
        <v>0</v>
      </c>
      <c r="ONC8" s="878">
        <f>IFERROR(INDEX('РП (ЛК 2.0)'!$E$26:$O$26,1,MATCH('Основной лист'!ONC$7,'РП (ЛК 2.0)'!$E$17:$O$17,0)),0)</f>
        <v>0</v>
      </c>
      <c r="OND8" s="878">
        <f>IFERROR(INDEX('РП (ЛК 2.0)'!$E$26:$O$26,1,MATCH('Основной лист'!OND$7,'РП (ЛК 2.0)'!$E$17:$O$17,0)),0)</f>
        <v>0</v>
      </c>
      <c r="ONE8" s="878">
        <f>IFERROR(INDEX('РП (ЛК 2.0)'!$E$26:$O$26,1,MATCH('Основной лист'!ONE$7,'РП (ЛК 2.0)'!$E$17:$O$17,0)),0)</f>
        <v>0</v>
      </c>
      <c r="ONF8" s="878">
        <f>IFERROR(INDEX('РП (ЛК 2.0)'!$E$26:$O$26,1,MATCH('Основной лист'!ONF$7,'РП (ЛК 2.0)'!$E$17:$O$17,0)),0)</f>
        <v>0</v>
      </c>
      <c r="ONG8" s="878">
        <f>IFERROR(INDEX('РП (ЛК 2.0)'!$E$26:$O$26,1,MATCH('Основной лист'!ONG$7,'РП (ЛК 2.0)'!$E$17:$O$17,0)),0)</f>
        <v>0</v>
      </c>
      <c r="ONH8" s="878">
        <f>IFERROR(INDEX('РП (ЛК 2.0)'!$E$26:$O$26,1,MATCH('Основной лист'!ONH$7,'РП (ЛК 2.0)'!$E$17:$O$17,0)),0)</f>
        <v>0</v>
      </c>
      <c r="ONI8" s="878">
        <f>IFERROR(INDEX('РП (ЛК 2.0)'!$E$26:$O$26,1,MATCH('Основной лист'!ONI$7,'РП (ЛК 2.0)'!$E$17:$O$17,0)),0)</f>
        <v>0</v>
      </c>
      <c r="ONJ8" s="878">
        <f>IFERROR(INDEX('РП (ЛК 2.0)'!$E$26:$O$26,1,MATCH('Основной лист'!ONJ$7,'РП (ЛК 2.0)'!$E$17:$O$17,0)),0)</f>
        <v>0</v>
      </c>
      <c r="ONK8" s="878">
        <f>IFERROR(INDEX('РП (ЛК 2.0)'!$E$26:$O$26,1,MATCH('Основной лист'!ONK$7,'РП (ЛК 2.0)'!$E$17:$O$17,0)),0)</f>
        <v>0</v>
      </c>
      <c r="ONL8" s="878">
        <f>IFERROR(INDEX('РП (ЛК 2.0)'!$E$26:$O$26,1,MATCH('Основной лист'!ONL$7,'РП (ЛК 2.0)'!$E$17:$O$17,0)),0)</f>
        <v>0</v>
      </c>
      <c r="ONM8" s="878">
        <f>IFERROR(INDEX('РП (ЛК 2.0)'!$E$26:$O$26,1,MATCH('Основной лист'!ONM$7,'РП (ЛК 2.0)'!$E$17:$O$17,0)),0)</f>
        <v>0</v>
      </c>
      <c r="ONN8" s="878">
        <f>IFERROR(INDEX('РП (ЛК 2.0)'!$E$26:$O$26,1,MATCH('Основной лист'!ONN$7,'РП (ЛК 2.0)'!$E$17:$O$17,0)),0)</f>
        <v>0</v>
      </c>
      <c r="ONO8" s="878">
        <f>IFERROR(INDEX('РП (ЛК 2.0)'!$E$26:$O$26,1,MATCH('Основной лист'!ONO$7,'РП (ЛК 2.0)'!$E$17:$O$17,0)),0)</f>
        <v>0</v>
      </c>
      <c r="ONP8" s="878">
        <f>IFERROR(INDEX('РП (ЛК 2.0)'!$E$26:$O$26,1,MATCH('Основной лист'!ONP$7,'РП (ЛК 2.0)'!$E$17:$O$17,0)),0)</f>
        <v>0</v>
      </c>
      <c r="ONQ8" s="878">
        <f>IFERROR(INDEX('РП (ЛК 2.0)'!$E$26:$O$26,1,MATCH('Основной лист'!ONQ$7,'РП (ЛК 2.0)'!$E$17:$O$17,0)),0)</f>
        <v>0</v>
      </c>
      <c r="ONR8" s="878">
        <f>IFERROR(INDEX('РП (ЛК 2.0)'!$E$26:$O$26,1,MATCH('Основной лист'!ONR$7,'РП (ЛК 2.0)'!$E$17:$O$17,0)),0)</f>
        <v>0</v>
      </c>
      <c r="ONS8" s="878">
        <f>IFERROR(INDEX('РП (ЛК 2.0)'!$E$26:$O$26,1,MATCH('Основной лист'!ONS$7,'РП (ЛК 2.0)'!$E$17:$O$17,0)),0)</f>
        <v>0</v>
      </c>
      <c r="ONT8" s="878">
        <f>IFERROR(INDEX('РП (ЛК 2.0)'!$E$26:$O$26,1,MATCH('Основной лист'!ONT$7,'РП (ЛК 2.0)'!$E$17:$O$17,0)),0)</f>
        <v>0</v>
      </c>
      <c r="ONU8" s="878">
        <f>IFERROR(INDEX('РП (ЛК 2.0)'!$E$26:$O$26,1,MATCH('Основной лист'!ONU$7,'РП (ЛК 2.0)'!$E$17:$O$17,0)),0)</f>
        <v>0</v>
      </c>
      <c r="ONV8" s="878">
        <f>IFERROR(INDEX('РП (ЛК 2.0)'!$E$26:$O$26,1,MATCH('Основной лист'!ONV$7,'РП (ЛК 2.0)'!$E$17:$O$17,0)),0)</f>
        <v>0</v>
      </c>
      <c r="ONW8" s="878">
        <f>IFERROR(INDEX('РП (ЛК 2.0)'!$E$26:$O$26,1,MATCH('Основной лист'!ONW$7,'РП (ЛК 2.0)'!$E$17:$O$17,0)),0)</f>
        <v>0</v>
      </c>
      <c r="ONX8" s="878">
        <f>IFERROR(INDEX('РП (ЛК 2.0)'!$E$26:$O$26,1,MATCH('Основной лист'!ONX$7,'РП (ЛК 2.0)'!$E$17:$O$17,0)),0)</f>
        <v>0</v>
      </c>
      <c r="ONY8" s="878">
        <f>IFERROR(INDEX('РП (ЛК 2.0)'!$E$26:$O$26,1,MATCH('Основной лист'!ONY$7,'РП (ЛК 2.0)'!$E$17:$O$17,0)),0)</f>
        <v>0</v>
      </c>
      <c r="ONZ8" s="878">
        <f>IFERROR(INDEX('РП (ЛК 2.0)'!$E$26:$O$26,1,MATCH('Основной лист'!ONZ$7,'РП (ЛК 2.0)'!$E$17:$O$17,0)),0)</f>
        <v>0</v>
      </c>
      <c r="OOA8" s="878">
        <f>IFERROR(INDEX('РП (ЛК 2.0)'!$E$26:$O$26,1,MATCH('Основной лист'!OOA$7,'РП (ЛК 2.0)'!$E$17:$O$17,0)),0)</f>
        <v>0</v>
      </c>
      <c r="OOB8" s="878">
        <f>IFERROR(INDEX('РП (ЛК 2.0)'!$E$26:$O$26,1,MATCH('Основной лист'!OOB$7,'РП (ЛК 2.0)'!$E$17:$O$17,0)),0)</f>
        <v>0</v>
      </c>
      <c r="OOC8" s="878">
        <f>IFERROR(INDEX('РП (ЛК 2.0)'!$E$26:$O$26,1,MATCH('Основной лист'!OOC$7,'РП (ЛК 2.0)'!$E$17:$O$17,0)),0)</f>
        <v>0</v>
      </c>
      <c r="OOD8" s="878">
        <f>IFERROR(INDEX('РП (ЛК 2.0)'!$E$26:$O$26,1,MATCH('Основной лист'!OOD$7,'РП (ЛК 2.0)'!$E$17:$O$17,0)),0)</f>
        <v>0</v>
      </c>
      <c r="OOE8" s="878">
        <f>IFERROR(INDEX('РП (ЛК 2.0)'!$E$26:$O$26,1,MATCH('Основной лист'!OOE$7,'РП (ЛК 2.0)'!$E$17:$O$17,0)),0)</f>
        <v>0</v>
      </c>
      <c r="OOF8" s="878">
        <f>IFERROR(INDEX('РП (ЛК 2.0)'!$E$26:$O$26,1,MATCH('Основной лист'!OOF$7,'РП (ЛК 2.0)'!$E$17:$O$17,0)),0)</f>
        <v>0</v>
      </c>
      <c r="OOG8" s="878">
        <f>IFERROR(INDEX('РП (ЛК 2.0)'!$E$26:$O$26,1,MATCH('Основной лист'!OOG$7,'РП (ЛК 2.0)'!$E$17:$O$17,0)),0)</f>
        <v>0</v>
      </c>
      <c r="OOH8" s="878">
        <f>IFERROR(INDEX('РП (ЛК 2.0)'!$E$26:$O$26,1,MATCH('Основной лист'!OOH$7,'РП (ЛК 2.0)'!$E$17:$O$17,0)),0)</f>
        <v>0</v>
      </c>
      <c r="OOI8" s="878">
        <f>IFERROR(INDEX('РП (ЛК 2.0)'!$E$26:$O$26,1,MATCH('Основной лист'!OOI$7,'РП (ЛК 2.0)'!$E$17:$O$17,0)),0)</f>
        <v>0</v>
      </c>
      <c r="OOJ8" s="878">
        <f>IFERROR(INDEX('РП (ЛК 2.0)'!$E$26:$O$26,1,MATCH('Основной лист'!OOJ$7,'РП (ЛК 2.0)'!$E$17:$O$17,0)),0)</f>
        <v>0</v>
      </c>
      <c r="OOK8" s="878">
        <f>IFERROR(INDEX('РП (ЛК 2.0)'!$E$26:$O$26,1,MATCH('Основной лист'!OOK$7,'РП (ЛК 2.0)'!$E$17:$O$17,0)),0)</f>
        <v>0</v>
      </c>
      <c r="OOL8" s="878">
        <f>IFERROR(INDEX('РП (ЛК 2.0)'!$E$26:$O$26,1,MATCH('Основной лист'!OOL$7,'РП (ЛК 2.0)'!$E$17:$O$17,0)),0)</f>
        <v>0</v>
      </c>
      <c r="OOM8" s="878">
        <f>IFERROR(INDEX('РП (ЛК 2.0)'!$E$26:$O$26,1,MATCH('Основной лист'!OOM$7,'РП (ЛК 2.0)'!$E$17:$O$17,0)),0)</f>
        <v>0</v>
      </c>
      <c r="OON8" s="878">
        <f>IFERROR(INDEX('РП (ЛК 2.0)'!$E$26:$O$26,1,MATCH('Основной лист'!OON$7,'РП (ЛК 2.0)'!$E$17:$O$17,0)),0)</f>
        <v>0</v>
      </c>
      <c r="OOO8" s="878">
        <f>IFERROR(INDEX('РП (ЛК 2.0)'!$E$26:$O$26,1,MATCH('Основной лист'!OOO$7,'РП (ЛК 2.0)'!$E$17:$O$17,0)),0)</f>
        <v>0</v>
      </c>
      <c r="OOP8" s="878">
        <f>IFERROR(INDEX('РП (ЛК 2.0)'!$E$26:$O$26,1,MATCH('Основной лист'!OOP$7,'РП (ЛК 2.0)'!$E$17:$O$17,0)),0)</f>
        <v>0</v>
      </c>
      <c r="OOQ8" s="878">
        <f>IFERROR(INDEX('РП (ЛК 2.0)'!$E$26:$O$26,1,MATCH('Основной лист'!OOQ$7,'РП (ЛК 2.0)'!$E$17:$O$17,0)),0)</f>
        <v>0</v>
      </c>
      <c r="OOR8" s="878">
        <f>IFERROR(INDEX('РП (ЛК 2.0)'!$E$26:$O$26,1,MATCH('Основной лист'!OOR$7,'РП (ЛК 2.0)'!$E$17:$O$17,0)),0)</f>
        <v>0</v>
      </c>
      <c r="OOS8" s="878">
        <f>IFERROR(INDEX('РП (ЛК 2.0)'!$E$26:$O$26,1,MATCH('Основной лист'!OOS$7,'РП (ЛК 2.0)'!$E$17:$O$17,0)),0)</f>
        <v>0</v>
      </c>
      <c r="OOT8" s="878">
        <f>IFERROR(INDEX('РП (ЛК 2.0)'!$E$26:$O$26,1,MATCH('Основной лист'!OOT$7,'РП (ЛК 2.0)'!$E$17:$O$17,0)),0)</f>
        <v>0</v>
      </c>
      <c r="OOU8" s="878">
        <f>IFERROR(INDEX('РП (ЛК 2.0)'!$E$26:$O$26,1,MATCH('Основной лист'!OOU$7,'РП (ЛК 2.0)'!$E$17:$O$17,0)),0)</f>
        <v>0</v>
      </c>
      <c r="OOV8" s="878">
        <f>IFERROR(INDEX('РП (ЛК 2.0)'!$E$26:$O$26,1,MATCH('Основной лист'!OOV$7,'РП (ЛК 2.0)'!$E$17:$O$17,0)),0)</f>
        <v>0</v>
      </c>
      <c r="OOW8" s="878">
        <f>IFERROR(INDEX('РП (ЛК 2.0)'!$E$26:$O$26,1,MATCH('Основной лист'!OOW$7,'РП (ЛК 2.0)'!$E$17:$O$17,0)),0)</f>
        <v>0</v>
      </c>
      <c r="OOX8" s="878">
        <f>IFERROR(INDEX('РП (ЛК 2.0)'!$E$26:$O$26,1,MATCH('Основной лист'!OOX$7,'РП (ЛК 2.0)'!$E$17:$O$17,0)),0)</f>
        <v>0</v>
      </c>
      <c r="OOY8" s="878">
        <f>IFERROR(INDEX('РП (ЛК 2.0)'!$E$26:$O$26,1,MATCH('Основной лист'!OOY$7,'РП (ЛК 2.0)'!$E$17:$O$17,0)),0)</f>
        <v>0</v>
      </c>
      <c r="OOZ8" s="878">
        <f>IFERROR(INDEX('РП (ЛК 2.0)'!$E$26:$O$26,1,MATCH('Основной лист'!OOZ$7,'РП (ЛК 2.0)'!$E$17:$O$17,0)),0)</f>
        <v>0</v>
      </c>
      <c r="OPA8" s="878">
        <f>IFERROR(INDEX('РП (ЛК 2.0)'!$E$26:$O$26,1,MATCH('Основной лист'!OPA$7,'РП (ЛК 2.0)'!$E$17:$O$17,0)),0)</f>
        <v>0</v>
      </c>
      <c r="OPB8" s="878">
        <f>IFERROR(INDEX('РП (ЛК 2.0)'!$E$26:$O$26,1,MATCH('Основной лист'!OPB$7,'РП (ЛК 2.0)'!$E$17:$O$17,0)),0)</f>
        <v>0</v>
      </c>
      <c r="OPC8" s="878">
        <f>IFERROR(INDEX('РП (ЛК 2.0)'!$E$26:$O$26,1,MATCH('Основной лист'!OPC$7,'РП (ЛК 2.0)'!$E$17:$O$17,0)),0)</f>
        <v>0</v>
      </c>
      <c r="OPD8" s="878">
        <f>IFERROR(INDEX('РП (ЛК 2.0)'!$E$26:$O$26,1,MATCH('Основной лист'!OPD$7,'РП (ЛК 2.0)'!$E$17:$O$17,0)),0)</f>
        <v>0</v>
      </c>
      <c r="OPE8" s="878">
        <f>IFERROR(INDEX('РП (ЛК 2.0)'!$E$26:$O$26,1,MATCH('Основной лист'!OPE$7,'РП (ЛК 2.0)'!$E$17:$O$17,0)),0)</f>
        <v>0</v>
      </c>
      <c r="OPF8" s="878">
        <f>IFERROR(INDEX('РП (ЛК 2.0)'!$E$26:$O$26,1,MATCH('Основной лист'!OPF$7,'РП (ЛК 2.0)'!$E$17:$O$17,0)),0)</f>
        <v>0</v>
      </c>
      <c r="OPG8" s="878">
        <f>IFERROR(INDEX('РП (ЛК 2.0)'!$E$26:$O$26,1,MATCH('Основной лист'!OPG$7,'РП (ЛК 2.0)'!$E$17:$O$17,0)),0)</f>
        <v>0</v>
      </c>
      <c r="OPH8" s="878">
        <f>IFERROR(INDEX('РП (ЛК 2.0)'!$E$26:$O$26,1,MATCH('Основной лист'!OPH$7,'РП (ЛК 2.0)'!$E$17:$O$17,0)),0)</f>
        <v>0</v>
      </c>
      <c r="OPI8" s="878">
        <f>IFERROR(INDEX('РП (ЛК 2.0)'!$E$26:$O$26,1,MATCH('Основной лист'!OPI$7,'РП (ЛК 2.0)'!$E$17:$O$17,0)),0)</f>
        <v>0</v>
      </c>
      <c r="OPJ8" s="878">
        <f>IFERROR(INDEX('РП (ЛК 2.0)'!$E$26:$O$26,1,MATCH('Основной лист'!OPJ$7,'РП (ЛК 2.0)'!$E$17:$O$17,0)),0)</f>
        <v>0</v>
      </c>
      <c r="OPK8" s="878">
        <f>IFERROR(INDEX('РП (ЛК 2.0)'!$E$26:$O$26,1,MATCH('Основной лист'!OPK$7,'РП (ЛК 2.0)'!$E$17:$O$17,0)),0)</f>
        <v>0</v>
      </c>
      <c r="OPL8" s="878">
        <f>IFERROR(INDEX('РП (ЛК 2.0)'!$E$26:$O$26,1,MATCH('Основной лист'!OPL$7,'РП (ЛК 2.0)'!$E$17:$O$17,0)),0)</f>
        <v>0</v>
      </c>
      <c r="OPM8" s="878">
        <f>IFERROR(INDEX('РП (ЛК 2.0)'!$E$26:$O$26,1,MATCH('Основной лист'!OPM$7,'РП (ЛК 2.0)'!$E$17:$O$17,0)),0)</f>
        <v>0</v>
      </c>
      <c r="OPN8" s="878">
        <f>IFERROR(INDEX('РП (ЛК 2.0)'!$E$26:$O$26,1,MATCH('Основной лист'!OPN$7,'РП (ЛК 2.0)'!$E$17:$O$17,0)),0)</f>
        <v>0</v>
      </c>
      <c r="OPO8" s="878">
        <f>IFERROR(INDEX('РП (ЛК 2.0)'!$E$26:$O$26,1,MATCH('Основной лист'!OPO$7,'РП (ЛК 2.0)'!$E$17:$O$17,0)),0)</f>
        <v>0</v>
      </c>
      <c r="OPP8" s="878">
        <f>IFERROR(INDEX('РП (ЛК 2.0)'!$E$26:$O$26,1,MATCH('Основной лист'!OPP$7,'РП (ЛК 2.0)'!$E$17:$O$17,0)),0)</f>
        <v>0</v>
      </c>
      <c r="OPQ8" s="878">
        <f>IFERROR(INDEX('РП (ЛК 2.0)'!$E$26:$O$26,1,MATCH('Основной лист'!OPQ$7,'РП (ЛК 2.0)'!$E$17:$O$17,0)),0)</f>
        <v>0</v>
      </c>
      <c r="OPR8" s="878">
        <f>IFERROR(INDEX('РП (ЛК 2.0)'!$E$26:$O$26,1,MATCH('Основной лист'!OPR$7,'РП (ЛК 2.0)'!$E$17:$O$17,0)),0)</f>
        <v>0</v>
      </c>
      <c r="OPS8" s="878">
        <f>IFERROR(INDEX('РП (ЛК 2.0)'!$E$26:$O$26,1,MATCH('Основной лист'!OPS$7,'РП (ЛК 2.0)'!$E$17:$O$17,0)),0)</f>
        <v>0</v>
      </c>
      <c r="OPT8" s="878">
        <f>IFERROR(INDEX('РП (ЛК 2.0)'!$E$26:$O$26,1,MATCH('Основной лист'!OPT$7,'РП (ЛК 2.0)'!$E$17:$O$17,0)),0)</f>
        <v>0</v>
      </c>
      <c r="OPU8" s="878">
        <f>IFERROR(INDEX('РП (ЛК 2.0)'!$E$26:$O$26,1,MATCH('Основной лист'!OPU$7,'РП (ЛК 2.0)'!$E$17:$O$17,0)),0)</f>
        <v>0</v>
      </c>
      <c r="OPV8" s="878">
        <f>IFERROR(INDEX('РП (ЛК 2.0)'!$E$26:$O$26,1,MATCH('Основной лист'!OPV$7,'РП (ЛК 2.0)'!$E$17:$O$17,0)),0)</f>
        <v>0</v>
      </c>
      <c r="OPW8" s="878">
        <f>IFERROR(INDEX('РП (ЛК 2.0)'!$E$26:$O$26,1,MATCH('Основной лист'!OPW$7,'РП (ЛК 2.0)'!$E$17:$O$17,0)),0)</f>
        <v>0</v>
      </c>
      <c r="OPX8" s="878">
        <f>IFERROR(INDEX('РП (ЛК 2.0)'!$E$26:$O$26,1,MATCH('Основной лист'!OPX$7,'РП (ЛК 2.0)'!$E$17:$O$17,0)),0)</f>
        <v>0</v>
      </c>
      <c r="OPY8" s="878">
        <f>IFERROR(INDEX('РП (ЛК 2.0)'!$E$26:$O$26,1,MATCH('Основной лист'!OPY$7,'РП (ЛК 2.0)'!$E$17:$O$17,0)),0)</f>
        <v>0</v>
      </c>
      <c r="OPZ8" s="878">
        <f>IFERROR(INDEX('РП (ЛК 2.0)'!$E$26:$O$26,1,MATCH('Основной лист'!OPZ$7,'РП (ЛК 2.0)'!$E$17:$O$17,0)),0)</f>
        <v>0</v>
      </c>
      <c r="OQA8" s="878">
        <f>IFERROR(INDEX('РП (ЛК 2.0)'!$E$26:$O$26,1,MATCH('Основной лист'!OQA$7,'РП (ЛК 2.0)'!$E$17:$O$17,0)),0)</f>
        <v>0</v>
      </c>
      <c r="OQB8" s="878">
        <f>IFERROR(INDEX('РП (ЛК 2.0)'!$E$26:$O$26,1,MATCH('Основной лист'!OQB$7,'РП (ЛК 2.0)'!$E$17:$O$17,0)),0)</f>
        <v>0</v>
      </c>
      <c r="OQC8" s="878">
        <f>IFERROR(INDEX('РП (ЛК 2.0)'!$E$26:$O$26,1,MATCH('Основной лист'!OQC$7,'РП (ЛК 2.0)'!$E$17:$O$17,0)),0)</f>
        <v>0</v>
      </c>
      <c r="OQD8" s="878">
        <f>IFERROR(INDEX('РП (ЛК 2.0)'!$E$26:$O$26,1,MATCH('Основной лист'!OQD$7,'РП (ЛК 2.0)'!$E$17:$O$17,0)),0)</f>
        <v>0</v>
      </c>
      <c r="OQE8" s="878">
        <f>IFERROR(INDEX('РП (ЛК 2.0)'!$E$26:$O$26,1,MATCH('Основной лист'!OQE$7,'РП (ЛК 2.0)'!$E$17:$O$17,0)),0)</f>
        <v>0</v>
      </c>
      <c r="OQF8" s="878">
        <f>IFERROR(INDEX('РП (ЛК 2.0)'!$E$26:$O$26,1,MATCH('Основной лист'!OQF$7,'РП (ЛК 2.0)'!$E$17:$O$17,0)),0)</f>
        <v>0</v>
      </c>
      <c r="OQG8" s="878">
        <f>IFERROR(INDEX('РП (ЛК 2.0)'!$E$26:$O$26,1,MATCH('Основной лист'!OQG$7,'РП (ЛК 2.0)'!$E$17:$O$17,0)),0)</f>
        <v>0</v>
      </c>
      <c r="OQH8" s="878">
        <f>IFERROR(INDEX('РП (ЛК 2.0)'!$E$26:$O$26,1,MATCH('Основной лист'!OQH$7,'РП (ЛК 2.0)'!$E$17:$O$17,0)),0)</f>
        <v>0</v>
      </c>
      <c r="OQI8" s="878">
        <f>IFERROR(INDEX('РП (ЛК 2.0)'!$E$26:$O$26,1,MATCH('Основной лист'!OQI$7,'РП (ЛК 2.0)'!$E$17:$O$17,0)),0)</f>
        <v>0</v>
      </c>
      <c r="OQJ8" s="878">
        <f>IFERROR(INDEX('РП (ЛК 2.0)'!$E$26:$O$26,1,MATCH('Основной лист'!OQJ$7,'РП (ЛК 2.0)'!$E$17:$O$17,0)),0)</f>
        <v>0</v>
      </c>
      <c r="OQK8" s="878">
        <f>IFERROR(INDEX('РП (ЛК 2.0)'!$E$26:$O$26,1,MATCH('Основной лист'!OQK$7,'РП (ЛК 2.0)'!$E$17:$O$17,0)),0)</f>
        <v>0</v>
      </c>
      <c r="OQL8" s="878">
        <f>IFERROR(INDEX('РП (ЛК 2.0)'!$E$26:$O$26,1,MATCH('Основной лист'!OQL$7,'РП (ЛК 2.0)'!$E$17:$O$17,0)),0)</f>
        <v>0</v>
      </c>
      <c r="OQM8" s="878">
        <f>IFERROR(INDEX('РП (ЛК 2.0)'!$E$26:$O$26,1,MATCH('Основной лист'!OQM$7,'РП (ЛК 2.0)'!$E$17:$O$17,0)),0)</f>
        <v>0</v>
      </c>
      <c r="OQN8" s="878">
        <f>IFERROR(INDEX('РП (ЛК 2.0)'!$E$26:$O$26,1,MATCH('Основной лист'!OQN$7,'РП (ЛК 2.0)'!$E$17:$O$17,0)),0)</f>
        <v>0</v>
      </c>
      <c r="OQO8" s="878">
        <f>IFERROR(INDEX('РП (ЛК 2.0)'!$E$26:$O$26,1,MATCH('Основной лист'!OQO$7,'РП (ЛК 2.0)'!$E$17:$O$17,0)),0)</f>
        <v>0</v>
      </c>
      <c r="OQP8" s="878">
        <f>IFERROR(INDEX('РП (ЛК 2.0)'!$E$26:$O$26,1,MATCH('Основной лист'!OQP$7,'РП (ЛК 2.0)'!$E$17:$O$17,0)),0)</f>
        <v>0</v>
      </c>
      <c r="OQQ8" s="878">
        <f>IFERROR(INDEX('РП (ЛК 2.0)'!$E$26:$O$26,1,MATCH('Основной лист'!OQQ$7,'РП (ЛК 2.0)'!$E$17:$O$17,0)),0)</f>
        <v>0</v>
      </c>
      <c r="OQR8" s="878">
        <f>IFERROR(INDEX('РП (ЛК 2.0)'!$E$26:$O$26,1,MATCH('Основной лист'!OQR$7,'РП (ЛК 2.0)'!$E$17:$O$17,0)),0)</f>
        <v>0</v>
      </c>
      <c r="OQS8" s="878">
        <f>IFERROR(INDEX('РП (ЛК 2.0)'!$E$26:$O$26,1,MATCH('Основной лист'!OQS$7,'РП (ЛК 2.0)'!$E$17:$O$17,0)),0)</f>
        <v>0</v>
      </c>
      <c r="OQT8" s="878">
        <f>IFERROR(INDEX('РП (ЛК 2.0)'!$E$26:$O$26,1,MATCH('Основной лист'!OQT$7,'РП (ЛК 2.0)'!$E$17:$O$17,0)),0)</f>
        <v>0</v>
      </c>
      <c r="OQU8" s="878">
        <f>IFERROR(INDEX('РП (ЛК 2.0)'!$E$26:$O$26,1,MATCH('Основной лист'!OQU$7,'РП (ЛК 2.0)'!$E$17:$O$17,0)),0)</f>
        <v>0</v>
      </c>
      <c r="OQV8" s="878">
        <f>IFERROR(INDEX('РП (ЛК 2.0)'!$E$26:$O$26,1,MATCH('Основной лист'!OQV$7,'РП (ЛК 2.0)'!$E$17:$O$17,0)),0)</f>
        <v>0</v>
      </c>
      <c r="OQW8" s="878">
        <f>IFERROR(INDEX('РП (ЛК 2.0)'!$E$26:$O$26,1,MATCH('Основной лист'!OQW$7,'РП (ЛК 2.0)'!$E$17:$O$17,0)),0)</f>
        <v>0</v>
      </c>
      <c r="OQX8" s="878">
        <f>IFERROR(INDEX('РП (ЛК 2.0)'!$E$26:$O$26,1,MATCH('Основной лист'!OQX$7,'РП (ЛК 2.0)'!$E$17:$O$17,0)),0)</f>
        <v>0</v>
      </c>
      <c r="OQY8" s="878">
        <f>IFERROR(INDEX('РП (ЛК 2.0)'!$E$26:$O$26,1,MATCH('Основной лист'!OQY$7,'РП (ЛК 2.0)'!$E$17:$O$17,0)),0)</f>
        <v>0</v>
      </c>
      <c r="OQZ8" s="878">
        <f>IFERROR(INDEX('РП (ЛК 2.0)'!$E$26:$O$26,1,MATCH('Основной лист'!OQZ$7,'РП (ЛК 2.0)'!$E$17:$O$17,0)),0)</f>
        <v>0</v>
      </c>
      <c r="ORA8" s="878">
        <f>IFERROR(INDEX('РП (ЛК 2.0)'!$E$26:$O$26,1,MATCH('Основной лист'!ORA$7,'РП (ЛК 2.0)'!$E$17:$O$17,0)),0)</f>
        <v>0</v>
      </c>
      <c r="ORB8" s="878">
        <f>IFERROR(INDEX('РП (ЛК 2.0)'!$E$26:$O$26,1,MATCH('Основной лист'!ORB$7,'РП (ЛК 2.0)'!$E$17:$O$17,0)),0)</f>
        <v>0</v>
      </c>
      <c r="ORC8" s="878">
        <f>IFERROR(INDEX('РП (ЛК 2.0)'!$E$26:$O$26,1,MATCH('Основной лист'!ORC$7,'РП (ЛК 2.0)'!$E$17:$O$17,0)),0)</f>
        <v>0</v>
      </c>
      <c r="ORD8" s="878">
        <f>IFERROR(INDEX('РП (ЛК 2.0)'!$E$26:$O$26,1,MATCH('Основной лист'!ORD$7,'РП (ЛК 2.0)'!$E$17:$O$17,0)),0)</f>
        <v>0</v>
      </c>
      <c r="ORE8" s="878">
        <f>IFERROR(INDEX('РП (ЛК 2.0)'!$E$26:$O$26,1,MATCH('Основной лист'!ORE$7,'РП (ЛК 2.0)'!$E$17:$O$17,0)),0)</f>
        <v>0</v>
      </c>
      <c r="ORF8" s="878">
        <f>IFERROR(INDEX('РП (ЛК 2.0)'!$E$26:$O$26,1,MATCH('Основной лист'!ORF$7,'РП (ЛК 2.0)'!$E$17:$O$17,0)),0)</f>
        <v>0</v>
      </c>
      <c r="ORG8" s="878">
        <f>IFERROR(INDEX('РП (ЛК 2.0)'!$E$26:$O$26,1,MATCH('Основной лист'!ORG$7,'РП (ЛК 2.0)'!$E$17:$O$17,0)),0)</f>
        <v>0</v>
      </c>
      <c r="ORH8" s="878">
        <f>IFERROR(INDEX('РП (ЛК 2.0)'!$E$26:$O$26,1,MATCH('Основной лист'!ORH$7,'РП (ЛК 2.0)'!$E$17:$O$17,0)),0)</f>
        <v>0</v>
      </c>
      <c r="ORI8" s="878">
        <f>IFERROR(INDEX('РП (ЛК 2.0)'!$E$26:$O$26,1,MATCH('Основной лист'!ORI$7,'РП (ЛК 2.0)'!$E$17:$O$17,0)),0)</f>
        <v>0</v>
      </c>
      <c r="ORJ8" s="878">
        <f>IFERROR(INDEX('РП (ЛК 2.0)'!$E$26:$O$26,1,MATCH('Основной лист'!ORJ$7,'РП (ЛК 2.0)'!$E$17:$O$17,0)),0)</f>
        <v>0</v>
      </c>
      <c r="ORK8" s="878">
        <f>IFERROR(INDEX('РП (ЛК 2.0)'!$E$26:$O$26,1,MATCH('Основной лист'!ORK$7,'РП (ЛК 2.0)'!$E$17:$O$17,0)),0)</f>
        <v>0</v>
      </c>
      <c r="ORL8" s="878">
        <f>IFERROR(INDEX('РП (ЛК 2.0)'!$E$26:$O$26,1,MATCH('Основной лист'!ORL$7,'РП (ЛК 2.0)'!$E$17:$O$17,0)),0)</f>
        <v>0</v>
      </c>
      <c r="ORM8" s="878">
        <f>IFERROR(INDEX('РП (ЛК 2.0)'!$E$26:$O$26,1,MATCH('Основной лист'!ORM$7,'РП (ЛК 2.0)'!$E$17:$O$17,0)),0)</f>
        <v>0</v>
      </c>
      <c r="ORN8" s="878">
        <f>IFERROR(INDEX('РП (ЛК 2.0)'!$E$26:$O$26,1,MATCH('Основной лист'!ORN$7,'РП (ЛК 2.0)'!$E$17:$O$17,0)),0)</f>
        <v>0</v>
      </c>
      <c r="ORO8" s="878">
        <f>IFERROR(INDEX('РП (ЛК 2.0)'!$E$26:$O$26,1,MATCH('Основной лист'!ORO$7,'РП (ЛК 2.0)'!$E$17:$O$17,0)),0)</f>
        <v>0</v>
      </c>
      <c r="ORP8" s="878">
        <f>IFERROR(INDEX('РП (ЛК 2.0)'!$E$26:$O$26,1,MATCH('Основной лист'!ORP$7,'РП (ЛК 2.0)'!$E$17:$O$17,0)),0)</f>
        <v>0</v>
      </c>
      <c r="ORQ8" s="878">
        <f>IFERROR(INDEX('РП (ЛК 2.0)'!$E$26:$O$26,1,MATCH('Основной лист'!ORQ$7,'РП (ЛК 2.0)'!$E$17:$O$17,0)),0)</f>
        <v>0</v>
      </c>
      <c r="ORR8" s="878">
        <f>IFERROR(INDEX('РП (ЛК 2.0)'!$E$26:$O$26,1,MATCH('Основной лист'!ORR$7,'РП (ЛК 2.0)'!$E$17:$O$17,0)),0)</f>
        <v>0</v>
      </c>
      <c r="ORS8" s="878">
        <f>IFERROR(INDEX('РП (ЛК 2.0)'!$E$26:$O$26,1,MATCH('Основной лист'!ORS$7,'РП (ЛК 2.0)'!$E$17:$O$17,0)),0)</f>
        <v>0</v>
      </c>
      <c r="ORT8" s="878">
        <f>IFERROR(INDEX('РП (ЛК 2.0)'!$E$26:$O$26,1,MATCH('Основной лист'!ORT$7,'РП (ЛК 2.0)'!$E$17:$O$17,0)),0)</f>
        <v>0</v>
      </c>
      <c r="ORU8" s="878">
        <f>IFERROR(INDEX('РП (ЛК 2.0)'!$E$26:$O$26,1,MATCH('Основной лист'!ORU$7,'РП (ЛК 2.0)'!$E$17:$O$17,0)),0)</f>
        <v>0</v>
      </c>
      <c r="ORV8" s="878">
        <f>IFERROR(INDEX('РП (ЛК 2.0)'!$E$26:$O$26,1,MATCH('Основной лист'!ORV$7,'РП (ЛК 2.0)'!$E$17:$O$17,0)),0)</f>
        <v>0</v>
      </c>
      <c r="ORW8" s="878">
        <f>IFERROR(INDEX('РП (ЛК 2.0)'!$E$26:$O$26,1,MATCH('Основной лист'!ORW$7,'РП (ЛК 2.0)'!$E$17:$O$17,0)),0)</f>
        <v>0</v>
      </c>
      <c r="ORX8" s="878">
        <f>IFERROR(INDEX('РП (ЛК 2.0)'!$E$26:$O$26,1,MATCH('Основной лист'!ORX$7,'РП (ЛК 2.0)'!$E$17:$O$17,0)),0)</f>
        <v>0</v>
      </c>
      <c r="ORY8" s="878">
        <f>IFERROR(INDEX('РП (ЛК 2.0)'!$E$26:$O$26,1,MATCH('Основной лист'!ORY$7,'РП (ЛК 2.0)'!$E$17:$O$17,0)),0)</f>
        <v>0</v>
      </c>
      <c r="ORZ8" s="878">
        <f>IFERROR(INDEX('РП (ЛК 2.0)'!$E$26:$O$26,1,MATCH('Основной лист'!ORZ$7,'РП (ЛК 2.0)'!$E$17:$O$17,0)),0)</f>
        <v>0</v>
      </c>
      <c r="OSA8" s="878">
        <f>IFERROR(INDEX('РП (ЛК 2.0)'!$E$26:$O$26,1,MATCH('Основной лист'!OSA$7,'РП (ЛК 2.0)'!$E$17:$O$17,0)),0)</f>
        <v>0</v>
      </c>
      <c r="OSB8" s="878">
        <f>IFERROR(INDEX('РП (ЛК 2.0)'!$E$26:$O$26,1,MATCH('Основной лист'!OSB$7,'РП (ЛК 2.0)'!$E$17:$O$17,0)),0)</f>
        <v>0</v>
      </c>
      <c r="OSC8" s="878">
        <f>IFERROR(INDEX('РП (ЛК 2.0)'!$E$26:$O$26,1,MATCH('Основной лист'!OSC$7,'РП (ЛК 2.0)'!$E$17:$O$17,0)),0)</f>
        <v>0</v>
      </c>
      <c r="OSD8" s="878">
        <f>IFERROR(INDEX('РП (ЛК 2.0)'!$E$26:$O$26,1,MATCH('Основной лист'!OSD$7,'РП (ЛК 2.0)'!$E$17:$O$17,0)),0)</f>
        <v>0</v>
      </c>
      <c r="OSE8" s="878">
        <f>IFERROR(INDEX('РП (ЛК 2.0)'!$E$26:$O$26,1,MATCH('Основной лист'!OSE$7,'РП (ЛК 2.0)'!$E$17:$O$17,0)),0)</f>
        <v>0</v>
      </c>
      <c r="OSF8" s="878">
        <f>IFERROR(INDEX('РП (ЛК 2.0)'!$E$26:$O$26,1,MATCH('Основной лист'!OSF$7,'РП (ЛК 2.0)'!$E$17:$O$17,0)),0)</f>
        <v>0</v>
      </c>
      <c r="OSG8" s="878">
        <f>IFERROR(INDEX('РП (ЛК 2.0)'!$E$26:$O$26,1,MATCH('Основной лист'!OSG$7,'РП (ЛК 2.0)'!$E$17:$O$17,0)),0)</f>
        <v>0</v>
      </c>
      <c r="OSH8" s="878">
        <f>IFERROR(INDEX('РП (ЛК 2.0)'!$E$26:$O$26,1,MATCH('Основной лист'!OSH$7,'РП (ЛК 2.0)'!$E$17:$O$17,0)),0)</f>
        <v>0</v>
      </c>
      <c r="OSI8" s="878">
        <f>IFERROR(INDEX('РП (ЛК 2.0)'!$E$26:$O$26,1,MATCH('Основной лист'!OSI$7,'РП (ЛК 2.0)'!$E$17:$O$17,0)),0)</f>
        <v>0</v>
      </c>
      <c r="OSJ8" s="878">
        <f>IFERROR(INDEX('РП (ЛК 2.0)'!$E$26:$O$26,1,MATCH('Основной лист'!OSJ$7,'РП (ЛК 2.0)'!$E$17:$O$17,0)),0)</f>
        <v>0</v>
      </c>
      <c r="OSK8" s="878">
        <f>IFERROR(INDEX('РП (ЛК 2.0)'!$E$26:$O$26,1,MATCH('Основной лист'!OSK$7,'РП (ЛК 2.0)'!$E$17:$O$17,0)),0)</f>
        <v>0</v>
      </c>
      <c r="OSL8" s="878">
        <f>IFERROR(INDEX('РП (ЛК 2.0)'!$E$26:$O$26,1,MATCH('Основной лист'!OSL$7,'РП (ЛК 2.0)'!$E$17:$O$17,0)),0)</f>
        <v>0</v>
      </c>
      <c r="OSM8" s="878">
        <f>IFERROR(INDEX('РП (ЛК 2.0)'!$E$26:$O$26,1,MATCH('Основной лист'!OSM$7,'РП (ЛК 2.0)'!$E$17:$O$17,0)),0)</f>
        <v>0</v>
      </c>
      <c r="OSN8" s="878">
        <f>IFERROR(INDEX('РП (ЛК 2.0)'!$E$26:$O$26,1,MATCH('Основной лист'!OSN$7,'РП (ЛК 2.0)'!$E$17:$O$17,0)),0)</f>
        <v>0</v>
      </c>
      <c r="OSO8" s="878">
        <f>IFERROR(INDEX('РП (ЛК 2.0)'!$E$26:$O$26,1,MATCH('Основной лист'!OSO$7,'РП (ЛК 2.0)'!$E$17:$O$17,0)),0)</f>
        <v>0</v>
      </c>
      <c r="OSP8" s="878">
        <f>IFERROR(INDEX('РП (ЛК 2.0)'!$E$26:$O$26,1,MATCH('Основной лист'!OSP$7,'РП (ЛК 2.0)'!$E$17:$O$17,0)),0)</f>
        <v>0</v>
      </c>
      <c r="OSQ8" s="878">
        <f>IFERROR(INDEX('РП (ЛК 2.0)'!$E$26:$O$26,1,MATCH('Основной лист'!OSQ$7,'РП (ЛК 2.0)'!$E$17:$O$17,0)),0)</f>
        <v>0</v>
      </c>
      <c r="OSR8" s="878">
        <f>IFERROR(INDEX('РП (ЛК 2.0)'!$E$26:$O$26,1,MATCH('Основной лист'!OSR$7,'РП (ЛК 2.0)'!$E$17:$O$17,0)),0)</f>
        <v>0</v>
      </c>
      <c r="OSS8" s="878">
        <f>IFERROR(INDEX('РП (ЛК 2.0)'!$E$26:$O$26,1,MATCH('Основной лист'!OSS$7,'РП (ЛК 2.0)'!$E$17:$O$17,0)),0)</f>
        <v>0</v>
      </c>
      <c r="OST8" s="878">
        <f>IFERROR(INDEX('РП (ЛК 2.0)'!$E$26:$O$26,1,MATCH('Основной лист'!OST$7,'РП (ЛК 2.0)'!$E$17:$O$17,0)),0)</f>
        <v>0</v>
      </c>
      <c r="OSU8" s="878">
        <f>IFERROR(INDEX('РП (ЛК 2.0)'!$E$26:$O$26,1,MATCH('Основной лист'!OSU$7,'РП (ЛК 2.0)'!$E$17:$O$17,0)),0)</f>
        <v>0</v>
      </c>
      <c r="OSV8" s="878">
        <f>IFERROR(INDEX('РП (ЛК 2.0)'!$E$26:$O$26,1,MATCH('Основной лист'!OSV$7,'РП (ЛК 2.0)'!$E$17:$O$17,0)),0)</f>
        <v>0</v>
      </c>
      <c r="OSW8" s="878">
        <f>IFERROR(INDEX('РП (ЛК 2.0)'!$E$26:$O$26,1,MATCH('Основной лист'!OSW$7,'РП (ЛК 2.0)'!$E$17:$O$17,0)),0)</f>
        <v>0</v>
      </c>
      <c r="OSX8" s="878">
        <f>IFERROR(INDEX('РП (ЛК 2.0)'!$E$26:$O$26,1,MATCH('Основной лист'!OSX$7,'РП (ЛК 2.0)'!$E$17:$O$17,0)),0)</f>
        <v>0</v>
      </c>
      <c r="OSY8" s="878">
        <f>IFERROR(INDEX('РП (ЛК 2.0)'!$E$26:$O$26,1,MATCH('Основной лист'!OSY$7,'РП (ЛК 2.0)'!$E$17:$O$17,0)),0)</f>
        <v>0</v>
      </c>
      <c r="OSZ8" s="878">
        <f>IFERROR(INDEX('РП (ЛК 2.0)'!$E$26:$O$26,1,MATCH('Основной лист'!OSZ$7,'РП (ЛК 2.0)'!$E$17:$O$17,0)),0)</f>
        <v>0</v>
      </c>
      <c r="OTA8" s="878">
        <f>IFERROR(INDEX('РП (ЛК 2.0)'!$E$26:$O$26,1,MATCH('Основной лист'!OTA$7,'РП (ЛК 2.0)'!$E$17:$O$17,0)),0)</f>
        <v>0</v>
      </c>
      <c r="OTB8" s="878">
        <f>IFERROR(INDEX('РП (ЛК 2.0)'!$E$26:$O$26,1,MATCH('Основной лист'!OTB$7,'РП (ЛК 2.0)'!$E$17:$O$17,0)),0)</f>
        <v>0</v>
      </c>
      <c r="OTC8" s="878">
        <f>IFERROR(INDEX('РП (ЛК 2.0)'!$E$26:$O$26,1,MATCH('Основной лист'!OTC$7,'РП (ЛК 2.0)'!$E$17:$O$17,0)),0)</f>
        <v>0</v>
      </c>
      <c r="OTD8" s="878">
        <f>IFERROR(INDEX('РП (ЛК 2.0)'!$E$26:$O$26,1,MATCH('Основной лист'!OTD$7,'РП (ЛК 2.0)'!$E$17:$O$17,0)),0)</f>
        <v>0</v>
      </c>
      <c r="OTE8" s="878">
        <f>IFERROR(INDEX('РП (ЛК 2.0)'!$E$26:$O$26,1,MATCH('Основной лист'!OTE$7,'РП (ЛК 2.0)'!$E$17:$O$17,0)),0)</f>
        <v>0</v>
      </c>
      <c r="OTF8" s="878">
        <f>IFERROR(INDEX('РП (ЛК 2.0)'!$E$26:$O$26,1,MATCH('Основной лист'!OTF$7,'РП (ЛК 2.0)'!$E$17:$O$17,0)),0)</f>
        <v>0</v>
      </c>
      <c r="OTG8" s="878">
        <f>IFERROR(INDEX('РП (ЛК 2.0)'!$E$26:$O$26,1,MATCH('Основной лист'!OTG$7,'РП (ЛК 2.0)'!$E$17:$O$17,0)),0)</f>
        <v>0</v>
      </c>
      <c r="OTH8" s="878">
        <f>IFERROR(INDEX('РП (ЛК 2.0)'!$E$26:$O$26,1,MATCH('Основной лист'!OTH$7,'РП (ЛК 2.0)'!$E$17:$O$17,0)),0)</f>
        <v>0</v>
      </c>
      <c r="OTI8" s="878">
        <f>IFERROR(INDEX('РП (ЛК 2.0)'!$E$26:$O$26,1,MATCH('Основной лист'!OTI$7,'РП (ЛК 2.0)'!$E$17:$O$17,0)),0)</f>
        <v>0</v>
      </c>
      <c r="OTJ8" s="878">
        <f>IFERROR(INDEX('РП (ЛК 2.0)'!$E$26:$O$26,1,MATCH('Основной лист'!OTJ$7,'РП (ЛК 2.0)'!$E$17:$O$17,0)),0)</f>
        <v>0</v>
      </c>
      <c r="OTK8" s="878">
        <f>IFERROR(INDEX('РП (ЛК 2.0)'!$E$26:$O$26,1,MATCH('Основной лист'!OTK$7,'РП (ЛК 2.0)'!$E$17:$O$17,0)),0)</f>
        <v>0</v>
      </c>
      <c r="OTL8" s="878">
        <f>IFERROR(INDEX('РП (ЛК 2.0)'!$E$26:$O$26,1,MATCH('Основной лист'!OTL$7,'РП (ЛК 2.0)'!$E$17:$O$17,0)),0)</f>
        <v>0</v>
      </c>
      <c r="OTM8" s="878">
        <f>IFERROR(INDEX('РП (ЛК 2.0)'!$E$26:$O$26,1,MATCH('Основной лист'!OTM$7,'РП (ЛК 2.0)'!$E$17:$O$17,0)),0)</f>
        <v>0</v>
      </c>
      <c r="OTN8" s="878">
        <f>IFERROR(INDEX('РП (ЛК 2.0)'!$E$26:$O$26,1,MATCH('Основной лист'!OTN$7,'РП (ЛК 2.0)'!$E$17:$O$17,0)),0)</f>
        <v>0</v>
      </c>
      <c r="OTO8" s="878">
        <f>IFERROR(INDEX('РП (ЛК 2.0)'!$E$26:$O$26,1,MATCH('Основной лист'!OTO$7,'РП (ЛК 2.0)'!$E$17:$O$17,0)),0)</f>
        <v>0</v>
      </c>
      <c r="OTP8" s="878">
        <f>IFERROR(INDEX('РП (ЛК 2.0)'!$E$26:$O$26,1,MATCH('Основной лист'!OTP$7,'РП (ЛК 2.0)'!$E$17:$O$17,0)),0)</f>
        <v>0</v>
      </c>
      <c r="OTQ8" s="878">
        <f>IFERROR(INDEX('РП (ЛК 2.0)'!$E$26:$O$26,1,MATCH('Основной лист'!OTQ$7,'РП (ЛК 2.0)'!$E$17:$O$17,0)),0)</f>
        <v>0</v>
      </c>
      <c r="OTR8" s="878">
        <f>IFERROR(INDEX('РП (ЛК 2.0)'!$E$26:$O$26,1,MATCH('Основной лист'!OTR$7,'РП (ЛК 2.0)'!$E$17:$O$17,0)),0)</f>
        <v>0</v>
      </c>
      <c r="OTS8" s="878">
        <f>IFERROR(INDEX('РП (ЛК 2.0)'!$E$26:$O$26,1,MATCH('Основной лист'!OTS$7,'РП (ЛК 2.0)'!$E$17:$O$17,0)),0)</f>
        <v>0</v>
      </c>
      <c r="OTT8" s="878">
        <f>IFERROR(INDEX('РП (ЛК 2.0)'!$E$26:$O$26,1,MATCH('Основной лист'!OTT$7,'РП (ЛК 2.0)'!$E$17:$O$17,0)),0)</f>
        <v>0</v>
      </c>
      <c r="OTU8" s="878">
        <f>IFERROR(INDEX('РП (ЛК 2.0)'!$E$26:$O$26,1,MATCH('Основной лист'!OTU$7,'РП (ЛК 2.0)'!$E$17:$O$17,0)),0)</f>
        <v>0</v>
      </c>
      <c r="OTV8" s="878">
        <f>IFERROR(INDEX('РП (ЛК 2.0)'!$E$26:$O$26,1,MATCH('Основной лист'!OTV$7,'РП (ЛК 2.0)'!$E$17:$O$17,0)),0)</f>
        <v>0</v>
      </c>
      <c r="OTW8" s="878">
        <f>IFERROR(INDEX('РП (ЛК 2.0)'!$E$26:$O$26,1,MATCH('Основной лист'!OTW$7,'РП (ЛК 2.0)'!$E$17:$O$17,0)),0)</f>
        <v>0</v>
      </c>
      <c r="OTX8" s="878">
        <f>IFERROR(INDEX('РП (ЛК 2.0)'!$E$26:$O$26,1,MATCH('Основной лист'!OTX$7,'РП (ЛК 2.0)'!$E$17:$O$17,0)),0)</f>
        <v>0</v>
      </c>
      <c r="OTY8" s="878">
        <f>IFERROR(INDEX('РП (ЛК 2.0)'!$E$26:$O$26,1,MATCH('Основной лист'!OTY$7,'РП (ЛК 2.0)'!$E$17:$O$17,0)),0)</f>
        <v>0</v>
      </c>
      <c r="OTZ8" s="878">
        <f>IFERROR(INDEX('РП (ЛК 2.0)'!$E$26:$O$26,1,MATCH('Основной лист'!OTZ$7,'РП (ЛК 2.0)'!$E$17:$O$17,0)),0)</f>
        <v>0</v>
      </c>
      <c r="OUA8" s="878">
        <f>IFERROR(INDEX('РП (ЛК 2.0)'!$E$26:$O$26,1,MATCH('Основной лист'!OUA$7,'РП (ЛК 2.0)'!$E$17:$O$17,0)),0)</f>
        <v>0</v>
      </c>
      <c r="OUB8" s="878">
        <f>IFERROR(INDEX('РП (ЛК 2.0)'!$E$26:$O$26,1,MATCH('Основной лист'!OUB$7,'РП (ЛК 2.0)'!$E$17:$O$17,0)),0)</f>
        <v>0</v>
      </c>
      <c r="OUC8" s="878">
        <f>IFERROR(INDEX('РП (ЛК 2.0)'!$E$26:$O$26,1,MATCH('Основной лист'!OUC$7,'РП (ЛК 2.0)'!$E$17:$O$17,0)),0)</f>
        <v>0</v>
      </c>
      <c r="OUD8" s="878">
        <f>IFERROR(INDEX('РП (ЛК 2.0)'!$E$26:$O$26,1,MATCH('Основной лист'!OUD$7,'РП (ЛК 2.0)'!$E$17:$O$17,0)),0)</f>
        <v>0</v>
      </c>
      <c r="OUE8" s="878">
        <f>IFERROR(INDEX('РП (ЛК 2.0)'!$E$26:$O$26,1,MATCH('Основной лист'!OUE$7,'РП (ЛК 2.0)'!$E$17:$O$17,0)),0)</f>
        <v>0</v>
      </c>
      <c r="OUF8" s="878">
        <f>IFERROR(INDEX('РП (ЛК 2.0)'!$E$26:$O$26,1,MATCH('Основной лист'!OUF$7,'РП (ЛК 2.0)'!$E$17:$O$17,0)),0)</f>
        <v>0</v>
      </c>
      <c r="OUG8" s="878">
        <f>IFERROR(INDEX('РП (ЛК 2.0)'!$E$26:$O$26,1,MATCH('Основной лист'!OUG$7,'РП (ЛК 2.0)'!$E$17:$O$17,0)),0)</f>
        <v>0</v>
      </c>
      <c r="OUH8" s="878">
        <f>IFERROR(INDEX('РП (ЛК 2.0)'!$E$26:$O$26,1,MATCH('Основной лист'!OUH$7,'РП (ЛК 2.0)'!$E$17:$O$17,0)),0)</f>
        <v>0</v>
      </c>
      <c r="OUI8" s="878">
        <f>IFERROR(INDEX('РП (ЛК 2.0)'!$E$26:$O$26,1,MATCH('Основной лист'!OUI$7,'РП (ЛК 2.0)'!$E$17:$O$17,0)),0)</f>
        <v>0</v>
      </c>
      <c r="OUJ8" s="878">
        <f>IFERROR(INDEX('РП (ЛК 2.0)'!$E$26:$O$26,1,MATCH('Основной лист'!OUJ$7,'РП (ЛК 2.0)'!$E$17:$O$17,0)),0)</f>
        <v>0</v>
      </c>
      <c r="OUK8" s="878">
        <f>IFERROR(INDEX('РП (ЛК 2.0)'!$E$26:$O$26,1,MATCH('Основной лист'!OUK$7,'РП (ЛК 2.0)'!$E$17:$O$17,0)),0)</f>
        <v>0</v>
      </c>
      <c r="OUL8" s="878">
        <f>IFERROR(INDEX('РП (ЛК 2.0)'!$E$26:$O$26,1,MATCH('Основной лист'!OUL$7,'РП (ЛК 2.0)'!$E$17:$O$17,0)),0)</f>
        <v>0</v>
      </c>
      <c r="OUM8" s="878">
        <f>IFERROR(INDEX('РП (ЛК 2.0)'!$E$26:$O$26,1,MATCH('Основной лист'!OUM$7,'РП (ЛК 2.0)'!$E$17:$O$17,0)),0)</f>
        <v>0</v>
      </c>
      <c r="OUN8" s="878">
        <f>IFERROR(INDEX('РП (ЛК 2.0)'!$E$26:$O$26,1,MATCH('Основной лист'!OUN$7,'РП (ЛК 2.0)'!$E$17:$O$17,0)),0)</f>
        <v>0</v>
      </c>
      <c r="OUO8" s="878">
        <f>IFERROR(INDEX('РП (ЛК 2.0)'!$E$26:$O$26,1,MATCH('Основной лист'!OUO$7,'РП (ЛК 2.0)'!$E$17:$O$17,0)),0)</f>
        <v>0</v>
      </c>
      <c r="OUP8" s="878">
        <f>IFERROR(INDEX('РП (ЛК 2.0)'!$E$26:$O$26,1,MATCH('Основной лист'!OUP$7,'РП (ЛК 2.0)'!$E$17:$O$17,0)),0)</f>
        <v>0</v>
      </c>
      <c r="OUQ8" s="878">
        <f>IFERROR(INDEX('РП (ЛК 2.0)'!$E$26:$O$26,1,MATCH('Основной лист'!OUQ$7,'РП (ЛК 2.0)'!$E$17:$O$17,0)),0)</f>
        <v>0</v>
      </c>
      <c r="OUR8" s="878">
        <f>IFERROR(INDEX('РП (ЛК 2.0)'!$E$26:$O$26,1,MATCH('Основной лист'!OUR$7,'РП (ЛК 2.0)'!$E$17:$O$17,0)),0)</f>
        <v>0</v>
      </c>
      <c r="OUS8" s="878">
        <f>IFERROR(INDEX('РП (ЛК 2.0)'!$E$26:$O$26,1,MATCH('Основной лист'!OUS$7,'РП (ЛК 2.0)'!$E$17:$O$17,0)),0)</f>
        <v>0</v>
      </c>
      <c r="OUT8" s="878">
        <f>IFERROR(INDEX('РП (ЛК 2.0)'!$E$26:$O$26,1,MATCH('Основной лист'!OUT$7,'РП (ЛК 2.0)'!$E$17:$O$17,0)),0)</f>
        <v>0</v>
      </c>
      <c r="OUU8" s="878">
        <f>IFERROR(INDEX('РП (ЛК 2.0)'!$E$26:$O$26,1,MATCH('Основной лист'!OUU$7,'РП (ЛК 2.0)'!$E$17:$O$17,0)),0)</f>
        <v>0</v>
      </c>
      <c r="OUV8" s="878">
        <f>IFERROR(INDEX('РП (ЛК 2.0)'!$E$26:$O$26,1,MATCH('Основной лист'!OUV$7,'РП (ЛК 2.0)'!$E$17:$O$17,0)),0)</f>
        <v>0</v>
      </c>
      <c r="OUW8" s="878">
        <f>IFERROR(INDEX('РП (ЛК 2.0)'!$E$26:$O$26,1,MATCH('Основной лист'!OUW$7,'РП (ЛК 2.0)'!$E$17:$O$17,0)),0)</f>
        <v>0</v>
      </c>
      <c r="OUX8" s="878">
        <f>IFERROR(INDEX('РП (ЛК 2.0)'!$E$26:$O$26,1,MATCH('Основной лист'!OUX$7,'РП (ЛК 2.0)'!$E$17:$O$17,0)),0)</f>
        <v>0</v>
      </c>
      <c r="OUY8" s="878">
        <f>IFERROR(INDEX('РП (ЛК 2.0)'!$E$26:$O$26,1,MATCH('Основной лист'!OUY$7,'РП (ЛК 2.0)'!$E$17:$O$17,0)),0)</f>
        <v>0</v>
      </c>
      <c r="OUZ8" s="878">
        <f>IFERROR(INDEX('РП (ЛК 2.0)'!$E$26:$O$26,1,MATCH('Основной лист'!OUZ$7,'РП (ЛК 2.0)'!$E$17:$O$17,0)),0)</f>
        <v>0</v>
      </c>
      <c r="OVA8" s="878">
        <f>IFERROR(INDEX('РП (ЛК 2.0)'!$E$26:$O$26,1,MATCH('Основной лист'!OVA$7,'РП (ЛК 2.0)'!$E$17:$O$17,0)),0)</f>
        <v>0</v>
      </c>
      <c r="OVB8" s="878">
        <f>IFERROR(INDEX('РП (ЛК 2.0)'!$E$26:$O$26,1,MATCH('Основной лист'!OVB$7,'РП (ЛК 2.0)'!$E$17:$O$17,0)),0)</f>
        <v>0</v>
      </c>
      <c r="OVC8" s="878">
        <f>IFERROR(INDEX('РП (ЛК 2.0)'!$E$26:$O$26,1,MATCH('Основной лист'!OVC$7,'РП (ЛК 2.0)'!$E$17:$O$17,0)),0)</f>
        <v>0</v>
      </c>
      <c r="OVD8" s="878">
        <f>IFERROR(INDEX('РП (ЛК 2.0)'!$E$26:$O$26,1,MATCH('Основной лист'!OVD$7,'РП (ЛК 2.0)'!$E$17:$O$17,0)),0)</f>
        <v>0</v>
      </c>
      <c r="OVE8" s="878">
        <f>IFERROR(INDEX('РП (ЛК 2.0)'!$E$26:$O$26,1,MATCH('Основной лист'!OVE$7,'РП (ЛК 2.0)'!$E$17:$O$17,0)),0)</f>
        <v>0</v>
      </c>
      <c r="OVF8" s="878">
        <f>IFERROR(INDEX('РП (ЛК 2.0)'!$E$26:$O$26,1,MATCH('Основной лист'!OVF$7,'РП (ЛК 2.0)'!$E$17:$O$17,0)),0)</f>
        <v>0</v>
      </c>
      <c r="OVG8" s="878">
        <f>IFERROR(INDEX('РП (ЛК 2.0)'!$E$26:$O$26,1,MATCH('Основной лист'!OVG$7,'РП (ЛК 2.0)'!$E$17:$O$17,0)),0)</f>
        <v>0</v>
      </c>
      <c r="OVH8" s="878">
        <f>IFERROR(INDEX('РП (ЛК 2.0)'!$E$26:$O$26,1,MATCH('Основной лист'!OVH$7,'РП (ЛК 2.0)'!$E$17:$O$17,0)),0)</f>
        <v>0</v>
      </c>
      <c r="OVI8" s="878">
        <f>IFERROR(INDEX('РП (ЛК 2.0)'!$E$26:$O$26,1,MATCH('Основной лист'!OVI$7,'РП (ЛК 2.0)'!$E$17:$O$17,0)),0)</f>
        <v>0</v>
      </c>
      <c r="OVJ8" s="878">
        <f>IFERROR(INDEX('РП (ЛК 2.0)'!$E$26:$O$26,1,MATCH('Основной лист'!OVJ$7,'РП (ЛК 2.0)'!$E$17:$O$17,0)),0)</f>
        <v>0</v>
      </c>
      <c r="OVK8" s="878">
        <f>IFERROR(INDEX('РП (ЛК 2.0)'!$E$26:$O$26,1,MATCH('Основной лист'!OVK$7,'РП (ЛК 2.0)'!$E$17:$O$17,0)),0)</f>
        <v>0</v>
      </c>
      <c r="OVL8" s="878">
        <f>IFERROR(INDEX('РП (ЛК 2.0)'!$E$26:$O$26,1,MATCH('Основной лист'!OVL$7,'РП (ЛК 2.0)'!$E$17:$O$17,0)),0)</f>
        <v>0</v>
      </c>
      <c r="OVM8" s="878">
        <f>IFERROR(INDEX('РП (ЛК 2.0)'!$E$26:$O$26,1,MATCH('Основной лист'!OVM$7,'РП (ЛК 2.0)'!$E$17:$O$17,0)),0)</f>
        <v>0</v>
      </c>
      <c r="OVN8" s="878">
        <f>IFERROR(INDEX('РП (ЛК 2.0)'!$E$26:$O$26,1,MATCH('Основной лист'!OVN$7,'РП (ЛК 2.0)'!$E$17:$O$17,0)),0)</f>
        <v>0</v>
      </c>
      <c r="OVO8" s="878">
        <f>IFERROR(INDEX('РП (ЛК 2.0)'!$E$26:$O$26,1,MATCH('Основной лист'!OVO$7,'РП (ЛК 2.0)'!$E$17:$O$17,0)),0)</f>
        <v>0</v>
      </c>
      <c r="OVP8" s="878">
        <f>IFERROR(INDEX('РП (ЛК 2.0)'!$E$26:$O$26,1,MATCH('Основной лист'!OVP$7,'РП (ЛК 2.0)'!$E$17:$O$17,0)),0)</f>
        <v>0</v>
      </c>
      <c r="OVQ8" s="878">
        <f>IFERROR(INDEX('РП (ЛК 2.0)'!$E$26:$O$26,1,MATCH('Основной лист'!OVQ$7,'РП (ЛК 2.0)'!$E$17:$O$17,0)),0)</f>
        <v>0</v>
      </c>
      <c r="OVR8" s="878">
        <f>IFERROR(INDEX('РП (ЛК 2.0)'!$E$26:$O$26,1,MATCH('Основной лист'!OVR$7,'РП (ЛК 2.0)'!$E$17:$O$17,0)),0)</f>
        <v>0</v>
      </c>
      <c r="OVS8" s="878">
        <f>IFERROR(INDEX('РП (ЛК 2.0)'!$E$26:$O$26,1,MATCH('Основной лист'!OVS$7,'РП (ЛК 2.0)'!$E$17:$O$17,0)),0)</f>
        <v>0</v>
      </c>
      <c r="OVT8" s="878">
        <f>IFERROR(INDEX('РП (ЛК 2.0)'!$E$26:$O$26,1,MATCH('Основной лист'!OVT$7,'РП (ЛК 2.0)'!$E$17:$O$17,0)),0)</f>
        <v>0</v>
      </c>
      <c r="OVU8" s="878">
        <f>IFERROR(INDEX('РП (ЛК 2.0)'!$E$26:$O$26,1,MATCH('Основной лист'!OVU$7,'РП (ЛК 2.0)'!$E$17:$O$17,0)),0)</f>
        <v>0</v>
      </c>
      <c r="OVV8" s="878">
        <f>IFERROR(INDEX('РП (ЛК 2.0)'!$E$26:$O$26,1,MATCH('Основной лист'!OVV$7,'РП (ЛК 2.0)'!$E$17:$O$17,0)),0)</f>
        <v>0</v>
      </c>
      <c r="OVW8" s="878">
        <f>IFERROR(INDEX('РП (ЛК 2.0)'!$E$26:$O$26,1,MATCH('Основной лист'!OVW$7,'РП (ЛК 2.0)'!$E$17:$O$17,0)),0)</f>
        <v>0</v>
      </c>
      <c r="OVX8" s="878">
        <f>IFERROR(INDEX('РП (ЛК 2.0)'!$E$26:$O$26,1,MATCH('Основной лист'!OVX$7,'РП (ЛК 2.0)'!$E$17:$O$17,0)),0)</f>
        <v>0</v>
      </c>
      <c r="OVY8" s="878">
        <f>IFERROR(INDEX('РП (ЛК 2.0)'!$E$26:$O$26,1,MATCH('Основной лист'!OVY$7,'РП (ЛК 2.0)'!$E$17:$O$17,0)),0)</f>
        <v>0</v>
      </c>
      <c r="OVZ8" s="878">
        <f>IFERROR(INDEX('РП (ЛК 2.0)'!$E$26:$O$26,1,MATCH('Основной лист'!OVZ$7,'РП (ЛК 2.0)'!$E$17:$O$17,0)),0)</f>
        <v>0</v>
      </c>
      <c r="OWA8" s="878">
        <f>IFERROR(INDEX('РП (ЛК 2.0)'!$E$26:$O$26,1,MATCH('Основной лист'!OWA$7,'РП (ЛК 2.0)'!$E$17:$O$17,0)),0)</f>
        <v>0</v>
      </c>
      <c r="OWB8" s="878">
        <f>IFERROR(INDEX('РП (ЛК 2.0)'!$E$26:$O$26,1,MATCH('Основной лист'!OWB$7,'РП (ЛК 2.0)'!$E$17:$O$17,0)),0)</f>
        <v>0</v>
      </c>
      <c r="OWC8" s="878">
        <f>IFERROR(INDEX('РП (ЛК 2.0)'!$E$26:$O$26,1,MATCH('Основной лист'!OWC$7,'РП (ЛК 2.0)'!$E$17:$O$17,0)),0)</f>
        <v>0</v>
      </c>
      <c r="OWD8" s="878">
        <f>IFERROR(INDEX('РП (ЛК 2.0)'!$E$26:$O$26,1,MATCH('Основной лист'!OWD$7,'РП (ЛК 2.0)'!$E$17:$O$17,0)),0)</f>
        <v>0</v>
      </c>
      <c r="OWE8" s="878">
        <f>IFERROR(INDEX('РП (ЛК 2.0)'!$E$26:$O$26,1,MATCH('Основной лист'!OWE$7,'РП (ЛК 2.0)'!$E$17:$O$17,0)),0)</f>
        <v>0</v>
      </c>
      <c r="OWF8" s="878">
        <f>IFERROR(INDEX('РП (ЛК 2.0)'!$E$26:$O$26,1,MATCH('Основной лист'!OWF$7,'РП (ЛК 2.0)'!$E$17:$O$17,0)),0)</f>
        <v>0</v>
      </c>
      <c r="OWG8" s="878">
        <f>IFERROR(INDEX('РП (ЛК 2.0)'!$E$26:$O$26,1,MATCH('Основной лист'!OWG$7,'РП (ЛК 2.0)'!$E$17:$O$17,0)),0)</f>
        <v>0</v>
      </c>
      <c r="OWH8" s="878">
        <f>IFERROR(INDEX('РП (ЛК 2.0)'!$E$26:$O$26,1,MATCH('Основной лист'!OWH$7,'РП (ЛК 2.0)'!$E$17:$O$17,0)),0)</f>
        <v>0</v>
      </c>
      <c r="OWI8" s="878">
        <f>IFERROR(INDEX('РП (ЛК 2.0)'!$E$26:$O$26,1,MATCH('Основной лист'!OWI$7,'РП (ЛК 2.0)'!$E$17:$O$17,0)),0)</f>
        <v>0</v>
      </c>
      <c r="OWJ8" s="878">
        <f>IFERROR(INDEX('РП (ЛК 2.0)'!$E$26:$O$26,1,MATCH('Основной лист'!OWJ$7,'РП (ЛК 2.0)'!$E$17:$O$17,0)),0)</f>
        <v>0</v>
      </c>
      <c r="OWK8" s="878">
        <f>IFERROR(INDEX('РП (ЛК 2.0)'!$E$26:$O$26,1,MATCH('Основной лист'!OWK$7,'РП (ЛК 2.0)'!$E$17:$O$17,0)),0)</f>
        <v>0</v>
      </c>
      <c r="OWL8" s="878">
        <f>IFERROR(INDEX('РП (ЛК 2.0)'!$E$26:$O$26,1,MATCH('Основной лист'!OWL$7,'РП (ЛК 2.0)'!$E$17:$O$17,0)),0)</f>
        <v>0</v>
      </c>
      <c r="OWM8" s="878">
        <f>IFERROR(INDEX('РП (ЛК 2.0)'!$E$26:$O$26,1,MATCH('Основной лист'!OWM$7,'РП (ЛК 2.0)'!$E$17:$O$17,0)),0)</f>
        <v>0</v>
      </c>
      <c r="OWN8" s="878">
        <f>IFERROR(INDEX('РП (ЛК 2.0)'!$E$26:$O$26,1,MATCH('Основной лист'!OWN$7,'РП (ЛК 2.0)'!$E$17:$O$17,0)),0)</f>
        <v>0</v>
      </c>
      <c r="OWO8" s="878">
        <f>IFERROR(INDEX('РП (ЛК 2.0)'!$E$26:$O$26,1,MATCH('Основной лист'!OWO$7,'РП (ЛК 2.0)'!$E$17:$O$17,0)),0)</f>
        <v>0</v>
      </c>
      <c r="OWP8" s="878">
        <f>IFERROR(INDEX('РП (ЛК 2.0)'!$E$26:$O$26,1,MATCH('Основной лист'!OWP$7,'РП (ЛК 2.0)'!$E$17:$O$17,0)),0)</f>
        <v>0</v>
      </c>
      <c r="OWQ8" s="878">
        <f>IFERROR(INDEX('РП (ЛК 2.0)'!$E$26:$O$26,1,MATCH('Основной лист'!OWQ$7,'РП (ЛК 2.0)'!$E$17:$O$17,0)),0)</f>
        <v>0</v>
      </c>
      <c r="OWR8" s="878">
        <f>IFERROR(INDEX('РП (ЛК 2.0)'!$E$26:$O$26,1,MATCH('Основной лист'!OWR$7,'РП (ЛК 2.0)'!$E$17:$O$17,0)),0)</f>
        <v>0</v>
      </c>
      <c r="OWS8" s="878">
        <f>IFERROR(INDEX('РП (ЛК 2.0)'!$E$26:$O$26,1,MATCH('Основной лист'!OWS$7,'РП (ЛК 2.0)'!$E$17:$O$17,0)),0)</f>
        <v>0</v>
      </c>
      <c r="OWT8" s="878">
        <f>IFERROR(INDEX('РП (ЛК 2.0)'!$E$26:$O$26,1,MATCH('Основной лист'!OWT$7,'РП (ЛК 2.0)'!$E$17:$O$17,0)),0)</f>
        <v>0</v>
      </c>
      <c r="OWU8" s="878">
        <f>IFERROR(INDEX('РП (ЛК 2.0)'!$E$26:$O$26,1,MATCH('Основной лист'!OWU$7,'РП (ЛК 2.0)'!$E$17:$O$17,0)),0)</f>
        <v>0</v>
      </c>
      <c r="OWV8" s="878">
        <f>IFERROR(INDEX('РП (ЛК 2.0)'!$E$26:$O$26,1,MATCH('Основной лист'!OWV$7,'РП (ЛК 2.0)'!$E$17:$O$17,0)),0)</f>
        <v>0</v>
      </c>
      <c r="OWW8" s="878">
        <f>IFERROR(INDEX('РП (ЛК 2.0)'!$E$26:$O$26,1,MATCH('Основной лист'!OWW$7,'РП (ЛК 2.0)'!$E$17:$O$17,0)),0)</f>
        <v>0</v>
      </c>
      <c r="OWX8" s="878">
        <f>IFERROR(INDEX('РП (ЛК 2.0)'!$E$26:$O$26,1,MATCH('Основной лист'!OWX$7,'РП (ЛК 2.0)'!$E$17:$O$17,0)),0)</f>
        <v>0</v>
      </c>
      <c r="OWY8" s="878">
        <f>IFERROR(INDEX('РП (ЛК 2.0)'!$E$26:$O$26,1,MATCH('Основной лист'!OWY$7,'РП (ЛК 2.0)'!$E$17:$O$17,0)),0)</f>
        <v>0</v>
      </c>
      <c r="OWZ8" s="878">
        <f>IFERROR(INDEX('РП (ЛК 2.0)'!$E$26:$O$26,1,MATCH('Основной лист'!OWZ$7,'РП (ЛК 2.0)'!$E$17:$O$17,0)),0)</f>
        <v>0</v>
      </c>
      <c r="OXA8" s="878">
        <f>IFERROR(INDEX('РП (ЛК 2.0)'!$E$26:$O$26,1,MATCH('Основной лист'!OXA$7,'РП (ЛК 2.0)'!$E$17:$O$17,0)),0)</f>
        <v>0</v>
      </c>
      <c r="OXB8" s="878">
        <f>IFERROR(INDEX('РП (ЛК 2.0)'!$E$26:$O$26,1,MATCH('Основной лист'!OXB$7,'РП (ЛК 2.0)'!$E$17:$O$17,0)),0)</f>
        <v>0</v>
      </c>
      <c r="OXC8" s="878">
        <f>IFERROR(INDEX('РП (ЛК 2.0)'!$E$26:$O$26,1,MATCH('Основной лист'!OXC$7,'РП (ЛК 2.0)'!$E$17:$O$17,0)),0)</f>
        <v>0</v>
      </c>
      <c r="OXD8" s="878">
        <f>IFERROR(INDEX('РП (ЛК 2.0)'!$E$26:$O$26,1,MATCH('Основной лист'!OXD$7,'РП (ЛК 2.0)'!$E$17:$O$17,0)),0)</f>
        <v>0</v>
      </c>
      <c r="OXE8" s="878">
        <f>IFERROR(INDEX('РП (ЛК 2.0)'!$E$26:$O$26,1,MATCH('Основной лист'!OXE$7,'РП (ЛК 2.0)'!$E$17:$O$17,0)),0)</f>
        <v>0</v>
      </c>
      <c r="OXF8" s="878">
        <f>IFERROR(INDEX('РП (ЛК 2.0)'!$E$26:$O$26,1,MATCH('Основной лист'!OXF$7,'РП (ЛК 2.0)'!$E$17:$O$17,0)),0)</f>
        <v>0</v>
      </c>
      <c r="OXG8" s="878">
        <f>IFERROR(INDEX('РП (ЛК 2.0)'!$E$26:$O$26,1,MATCH('Основной лист'!OXG$7,'РП (ЛК 2.0)'!$E$17:$O$17,0)),0)</f>
        <v>0</v>
      </c>
      <c r="OXH8" s="878">
        <f>IFERROR(INDEX('РП (ЛК 2.0)'!$E$26:$O$26,1,MATCH('Основной лист'!OXH$7,'РП (ЛК 2.0)'!$E$17:$O$17,0)),0)</f>
        <v>0</v>
      </c>
      <c r="OXI8" s="878">
        <f>IFERROR(INDEX('РП (ЛК 2.0)'!$E$26:$O$26,1,MATCH('Основной лист'!OXI$7,'РП (ЛК 2.0)'!$E$17:$O$17,0)),0)</f>
        <v>0</v>
      </c>
      <c r="OXJ8" s="878">
        <f>IFERROR(INDEX('РП (ЛК 2.0)'!$E$26:$O$26,1,MATCH('Основной лист'!OXJ$7,'РП (ЛК 2.0)'!$E$17:$O$17,0)),0)</f>
        <v>0</v>
      </c>
      <c r="OXK8" s="878">
        <f>IFERROR(INDEX('РП (ЛК 2.0)'!$E$26:$O$26,1,MATCH('Основной лист'!OXK$7,'РП (ЛК 2.0)'!$E$17:$O$17,0)),0)</f>
        <v>0</v>
      </c>
      <c r="OXL8" s="878">
        <f>IFERROR(INDEX('РП (ЛК 2.0)'!$E$26:$O$26,1,MATCH('Основной лист'!OXL$7,'РП (ЛК 2.0)'!$E$17:$O$17,0)),0)</f>
        <v>0</v>
      </c>
      <c r="OXM8" s="878">
        <f>IFERROR(INDEX('РП (ЛК 2.0)'!$E$26:$O$26,1,MATCH('Основной лист'!OXM$7,'РП (ЛК 2.0)'!$E$17:$O$17,0)),0)</f>
        <v>0</v>
      </c>
      <c r="OXN8" s="878">
        <f>IFERROR(INDEX('РП (ЛК 2.0)'!$E$26:$O$26,1,MATCH('Основной лист'!OXN$7,'РП (ЛК 2.0)'!$E$17:$O$17,0)),0)</f>
        <v>0</v>
      </c>
      <c r="OXO8" s="878">
        <f>IFERROR(INDEX('РП (ЛК 2.0)'!$E$26:$O$26,1,MATCH('Основной лист'!OXO$7,'РП (ЛК 2.0)'!$E$17:$O$17,0)),0)</f>
        <v>0</v>
      </c>
      <c r="OXP8" s="878">
        <f>IFERROR(INDEX('РП (ЛК 2.0)'!$E$26:$O$26,1,MATCH('Основной лист'!OXP$7,'РП (ЛК 2.0)'!$E$17:$O$17,0)),0)</f>
        <v>0</v>
      </c>
      <c r="OXQ8" s="878">
        <f>IFERROR(INDEX('РП (ЛК 2.0)'!$E$26:$O$26,1,MATCH('Основной лист'!OXQ$7,'РП (ЛК 2.0)'!$E$17:$O$17,0)),0)</f>
        <v>0</v>
      </c>
      <c r="OXR8" s="878">
        <f>IFERROR(INDEX('РП (ЛК 2.0)'!$E$26:$O$26,1,MATCH('Основной лист'!OXR$7,'РП (ЛК 2.0)'!$E$17:$O$17,0)),0)</f>
        <v>0</v>
      </c>
      <c r="OXS8" s="878">
        <f>IFERROR(INDEX('РП (ЛК 2.0)'!$E$26:$O$26,1,MATCH('Основной лист'!OXS$7,'РП (ЛК 2.0)'!$E$17:$O$17,0)),0)</f>
        <v>0</v>
      </c>
      <c r="OXT8" s="878">
        <f>IFERROR(INDEX('РП (ЛК 2.0)'!$E$26:$O$26,1,MATCH('Основной лист'!OXT$7,'РП (ЛК 2.0)'!$E$17:$O$17,0)),0)</f>
        <v>0</v>
      </c>
      <c r="OXU8" s="878">
        <f>IFERROR(INDEX('РП (ЛК 2.0)'!$E$26:$O$26,1,MATCH('Основной лист'!OXU$7,'РП (ЛК 2.0)'!$E$17:$O$17,0)),0)</f>
        <v>0</v>
      </c>
      <c r="OXV8" s="878">
        <f>IFERROR(INDEX('РП (ЛК 2.0)'!$E$26:$O$26,1,MATCH('Основной лист'!OXV$7,'РП (ЛК 2.0)'!$E$17:$O$17,0)),0)</f>
        <v>0</v>
      </c>
      <c r="OXW8" s="878">
        <f>IFERROR(INDEX('РП (ЛК 2.0)'!$E$26:$O$26,1,MATCH('Основной лист'!OXW$7,'РП (ЛК 2.0)'!$E$17:$O$17,0)),0)</f>
        <v>0</v>
      </c>
      <c r="OXX8" s="878">
        <f>IFERROR(INDEX('РП (ЛК 2.0)'!$E$26:$O$26,1,MATCH('Основной лист'!OXX$7,'РП (ЛК 2.0)'!$E$17:$O$17,0)),0)</f>
        <v>0</v>
      </c>
      <c r="OXY8" s="878">
        <f>IFERROR(INDEX('РП (ЛК 2.0)'!$E$26:$O$26,1,MATCH('Основной лист'!OXY$7,'РП (ЛК 2.0)'!$E$17:$O$17,0)),0)</f>
        <v>0</v>
      </c>
      <c r="OXZ8" s="878">
        <f>IFERROR(INDEX('РП (ЛК 2.0)'!$E$26:$O$26,1,MATCH('Основной лист'!OXZ$7,'РП (ЛК 2.0)'!$E$17:$O$17,0)),0)</f>
        <v>0</v>
      </c>
      <c r="OYA8" s="878">
        <f>IFERROR(INDEX('РП (ЛК 2.0)'!$E$26:$O$26,1,MATCH('Основной лист'!OYA$7,'РП (ЛК 2.0)'!$E$17:$O$17,0)),0)</f>
        <v>0</v>
      </c>
      <c r="OYB8" s="878">
        <f>IFERROR(INDEX('РП (ЛК 2.0)'!$E$26:$O$26,1,MATCH('Основной лист'!OYB$7,'РП (ЛК 2.0)'!$E$17:$O$17,0)),0)</f>
        <v>0</v>
      </c>
      <c r="OYC8" s="878">
        <f>IFERROR(INDEX('РП (ЛК 2.0)'!$E$26:$O$26,1,MATCH('Основной лист'!OYC$7,'РП (ЛК 2.0)'!$E$17:$O$17,0)),0)</f>
        <v>0</v>
      </c>
      <c r="OYD8" s="878">
        <f>IFERROR(INDEX('РП (ЛК 2.0)'!$E$26:$O$26,1,MATCH('Основной лист'!OYD$7,'РП (ЛК 2.0)'!$E$17:$O$17,0)),0)</f>
        <v>0</v>
      </c>
      <c r="OYE8" s="878">
        <f>IFERROR(INDEX('РП (ЛК 2.0)'!$E$26:$O$26,1,MATCH('Основной лист'!OYE$7,'РП (ЛК 2.0)'!$E$17:$O$17,0)),0)</f>
        <v>0</v>
      </c>
      <c r="OYF8" s="878">
        <f>IFERROR(INDEX('РП (ЛК 2.0)'!$E$26:$O$26,1,MATCH('Основной лист'!OYF$7,'РП (ЛК 2.0)'!$E$17:$O$17,0)),0)</f>
        <v>0</v>
      </c>
      <c r="OYG8" s="878">
        <f>IFERROR(INDEX('РП (ЛК 2.0)'!$E$26:$O$26,1,MATCH('Основной лист'!OYG$7,'РП (ЛК 2.0)'!$E$17:$O$17,0)),0)</f>
        <v>0</v>
      </c>
      <c r="OYH8" s="878">
        <f>IFERROR(INDEX('РП (ЛК 2.0)'!$E$26:$O$26,1,MATCH('Основной лист'!OYH$7,'РП (ЛК 2.0)'!$E$17:$O$17,0)),0)</f>
        <v>0</v>
      </c>
      <c r="OYI8" s="878">
        <f>IFERROR(INDEX('РП (ЛК 2.0)'!$E$26:$O$26,1,MATCH('Основной лист'!OYI$7,'РП (ЛК 2.0)'!$E$17:$O$17,0)),0)</f>
        <v>0</v>
      </c>
      <c r="OYJ8" s="878">
        <f>IFERROR(INDEX('РП (ЛК 2.0)'!$E$26:$O$26,1,MATCH('Основной лист'!OYJ$7,'РП (ЛК 2.0)'!$E$17:$O$17,0)),0)</f>
        <v>0</v>
      </c>
      <c r="OYK8" s="878">
        <f>IFERROR(INDEX('РП (ЛК 2.0)'!$E$26:$O$26,1,MATCH('Основной лист'!OYK$7,'РП (ЛК 2.0)'!$E$17:$O$17,0)),0)</f>
        <v>0</v>
      </c>
      <c r="OYL8" s="878">
        <f>IFERROR(INDEX('РП (ЛК 2.0)'!$E$26:$O$26,1,MATCH('Основной лист'!OYL$7,'РП (ЛК 2.0)'!$E$17:$O$17,0)),0)</f>
        <v>0</v>
      </c>
      <c r="OYM8" s="878">
        <f>IFERROR(INDEX('РП (ЛК 2.0)'!$E$26:$O$26,1,MATCH('Основной лист'!OYM$7,'РП (ЛК 2.0)'!$E$17:$O$17,0)),0)</f>
        <v>0</v>
      </c>
      <c r="OYN8" s="878">
        <f>IFERROR(INDEX('РП (ЛК 2.0)'!$E$26:$O$26,1,MATCH('Основной лист'!OYN$7,'РП (ЛК 2.0)'!$E$17:$O$17,0)),0)</f>
        <v>0</v>
      </c>
      <c r="OYO8" s="878">
        <f>IFERROR(INDEX('РП (ЛК 2.0)'!$E$26:$O$26,1,MATCH('Основной лист'!OYO$7,'РП (ЛК 2.0)'!$E$17:$O$17,0)),0)</f>
        <v>0</v>
      </c>
      <c r="OYP8" s="878">
        <f>IFERROR(INDEX('РП (ЛК 2.0)'!$E$26:$O$26,1,MATCH('Основной лист'!OYP$7,'РП (ЛК 2.0)'!$E$17:$O$17,0)),0)</f>
        <v>0</v>
      </c>
      <c r="OYQ8" s="878">
        <f>IFERROR(INDEX('РП (ЛК 2.0)'!$E$26:$O$26,1,MATCH('Основной лист'!OYQ$7,'РП (ЛК 2.0)'!$E$17:$O$17,0)),0)</f>
        <v>0</v>
      </c>
      <c r="OYR8" s="878">
        <f>IFERROR(INDEX('РП (ЛК 2.0)'!$E$26:$O$26,1,MATCH('Основной лист'!OYR$7,'РП (ЛК 2.0)'!$E$17:$O$17,0)),0)</f>
        <v>0</v>
      </c>
      <c r="OYS8" s="878">
        <f>IFERROR(INDEX('РП (ЛК 2.0)'!$E$26:$O$26,1,MATCH('Основной лист'!OYS$7,'РП (ЛК 2.0)'!$E$17:$O$17,0)),0)</f>
        <v>0</v>
      </c>
      <c r="OYT8" s="878">
        <f>IFERROR(INDEX('РП (ЛК 2.0)'!$E$26:$O$26,1,MATCH('Основной лист'!OYT$7,'РП (ЛК 2.0)'!$E$17:$O$17,0)),0)</f>
        <v>0</v>
      </c>
      <c r="OYU8" s="878">
        <f>IFERROR(INDEX('РП (ЛК 2.0)'!$E$26:$O$26,1,MATCH('Основной лист'!OYU$7,'РП (ЛК 2.0)'!$E$17:$O$17,0)),0)</f>
        <v>0</v>
      </c>
      <c r="OYV8" s="878">
        <f>IFERROR(INDEX('РП (ЛК 2.0)'!$E$26:$O$26,1,MATCH('Основной лист'!OYV$7,'РП (ЛК 2.0)'!$E$17:$O$17,0)),0)</f>
        <v>0</v>
      </c>
      <c r="OYW8" s="878">
        <f>IFERROR(INDEX('РП (ЛК 2.0)'!$E$26:$O$26,1,MATCH('Основной лист'!OYW$7,'РП (ЛК 2.0)'!$E$17:$O$17,0)),0)</f>
        <v>0</v>
      </c>
      <c r="OYX8" s="878">
        <f>IFERROR(INDEX('РП (ЛК 2.0)'!$E$26:$O$26,1,MATCH('Основной лист'!OYX$7,'РП (ЛК 2.0)'!$E$17:$O$17,0)),0)</f>
        <v>0</v>
      </c>
      <c r="OYY8" s="878">
        <f>IFERROR(INDEX('РП (ЛК 2.0)'!$E$26:$O$26,1,MATCH('Основной лист'!OYY$7,'РП (ЛК 2.0)'!$E$17:$O$17,0)),0)</f>
        <v>0</v>
      </c>
      <c r="OYZ8" s="878">
        <f>IFERROR(INDEX('РП (ЛК 2.0)'!$E$26:$O$26,1,MATCH('Основной лист'!OYZ$7,'РП (ЛК 2.0)'!$E$17:$O$17,0)),0)</f>
        <v>0</v>
      </c>
      <c r="OZA8" s="878">
        <f>IFERROR(INDEX('РП (ЛК 2.0)'!$E$26:$O$26,1,MATCH('Основной лист'!OZA$7,'РП (ЛК 2.0)'!$E$17:$O$17,0)),0)</f>
        <v>0</v>
      </c>
      <c r="OZB8" s="878">
        <f>IFERROR(INDEX('РП (ЛК 2.0)'!$E$26:$O$26,1,MATCH('Основной лист'!OZB$7,'РП (ЛК 2.0)'!$E$17:$O$17,0)),0)</f>
        <v>0</v>
      </c>
      <c r="OZC8" s="878">
        <f>IFERROR(INDEX('РП (ЛК 2.0)'!$E$26:$O$26,1,MATCH('Основной лист'!OZC$7,'РП (ЛК 2.0)'!$E$17:$O$17,0)),0)</f>
        <v>0</v>
      </c>
      <c r="OZD8" s="878">
        <f>IFERROR(INDEX('РП (ЛК 2.0)'!$E$26:$O$26,1,MATCH('Основной лист'!OZD$7,'РП (ЛК 2.0)'!$E$17:$O$17,0)),0)</f>
        <v>0</v>
      </c>
      <c r="OZE8" s="878">
        <f>IFERROR(INDEX('РП (ЛК 2.0)'!$E$26:$O$26,1,MATCH('Основной лист'!OZE$7,'РП (ЛК 2.0)'!$E$17:$O$17,0)),0)</f>
        <v>0</v>
      </c>
      <c r="OZF8" s="878">
        <f>IFERROR(INDEX('РП (ЛК 2.0)'!$E$26:$O$26,1,MATCH('Основной лист'!OZF$7,'РП (ЛК 2.0)'!$E$17:$O$17,0)),0)</f>
        <v>0</v>
      </c>
      <c r="OZG8" s="878">
        <f>IFERROR(INDEX('РП (ЛК 2.0)'!$E$26:$O$26,1,MATCH('Основной лист'!OZG$7,'РП (ЛК 2.0)'!$E$17:$O$17,0)),0)</f>
        <v>0</v>
      </c>
      <c r="OZH8" s="878">
        <f>IFERROR(INDEX('РП (ЛК 2.0)'!$E$26:$O$26,1,MATCH('Основной лист'!OZH$7,'РП (ЛК 2.0)'!$E$17:$O$17,0)),0)</f>
        <v>0</v>
      </c>
      <c r="OZI8" s="878">
        <f>IFERROR(INDEX('РП (ЛК 2.0)'!$E$26:$O$26,1,MATCH('Основной лист'!OZI$7,'РП (ЛК 2.0)'!$E$17:$O$17,0)),0)</f>
        <v>0</v>
      </c>
      <c r="OZJ8" s="878">
        <f>IFERROR(INDEX('РП (ЛК 2.0)'!$E$26:$O$26,1,MATCH('Основной лист'!OZJ$7,'РП (ЛК 2.0)'!$E$17:$O$17,0)),0)</f>
        <v>0</v>
      </c>
      <c r="OZK8" s="878">
        <f>IFERROR(INDEX('РП (ЛК 2.0)'!$E$26:$O$26,1,MATCH('Основной лист'!OZK$7,'РП (ЛК 2.0)'!$E$17:$O$17,0)),0)</f>
        <v>0</v>
      </c>
      <c r="OZL8" s="878">
        <f>IFERROR(INDEX('РП (ЛК 2.0)'!$E$26:$O$26,1,MATCH('Основной лист'!OZL$7,'РП (ЛК 2.0)'!$E$17:$O$17,0)),0)</f>
        <v>0</v>
      </c>
      <c r="OZM8" s="878">
        <f>IFERROR(INDEX('РП (ЛК 2.0)'!$E$26:$O$26,1,MATCH('Основной лист'!OZM$7,'РП (ЛК 2.0)'!$E$17:$O$17,0)),0)</f>
        <v>0</v>
      </c>
      <c r="OZN8" s="878">
        <f>IFERROR(INDEX('РП (ЛК 2.0)'!$E$26:$O$26,1,MATCH('Основной лист'!OZN$7,'РП (ЛК 2.0)'!$E$17:$O$17,0)),0)</f>
        <v>0</v>
      </c>
      <c r="OZO8" s="878">
        <f>IFERROR(INDEX('РП (ЛК 2.0)'!$E$26:$O$26,1,MATCH('Основной лист'!OZO$7,'РП (ЛК 2.0)'!$E$17:$O$17,0)),0)</f>
        <v>0</v>
      </c>
      <c r="OZP8" s="878">
        <f>IFERROR(INDEX('РП (ЛК 2.0)'!$E$26:$O$26,1,MATCH('Основной лист'!OZP$7,'РП (ЛК 2.0)'!$E$17:$O$17,0)),0)</f>
        <v>0</v>
      </c>
      <c r="OZQ8" s="878">
        <f>IFERROR(INDEX('РП (ЛК 2.0)'!$E$26:$O$26,1,MATCH('Основной лист'!OZQ$7,'РП (ЛК 2.0)'!$E$17:$O$17,0)),0)</f>
        <v>0</v>
      </c>
      <c r="OZR8" s="878">
        <f>IFERROR(INDEX('РП (ЛК 2.0)'!$E$26:$O$26,1,MATCH('Основной лист'!OZR$7,'РП (ЛК 2.0)'!$E$17:$O$17,0)),0)</f>
        <v>0</v>
      </c>
      <c r="OZS8" s="878">
        <f>IFERROR(INDEX('РП (ЛК 2.0)'!$E$26:$O$26,1,MATCH('Основной лист'!OZS$7,'РП (ЛК 2.0)'!$E$17:$O$17,0)),0)</f>
        <v>0</v>
      </c>
      <c r="OZT8" s="878">
        <f>IFERROR(INDEX('РП (ЛК 2.0)'!$E$26:$O$26,1,MATCH('Основной лист'!OZT$7,'РП (ЛК 2.0)'!$E$17:$O$17,0)),0)</f>
        <v>0</v>
      </c>
      <c r="OZU8" s="878">
        <f>IFERROR(INDEX('РП (ЛК 2.0)'!$E$26:$O$26,1,MATCH('Основной лист'!OZU$7,'РП (ЛК 2.0)'!$E$17:$O$17,0)),0)</f>
        <v>0</v>
      </c>
      <c r="OZV8" s="878">
        <f>IFERROR(INDEX('РП (ЛК 2.0)'!$E$26:$O$26,1,MATCH('Основной лист'!OZV$7,'РП (ЛК 2.0)'!$E$17:$O$17,0)),0)</f>
        <v>0</v>
      </c>
      <c r="OZW8" s="878">
        <f>IFERROR(INDEX('РП (ЛК 2.0)'!$E$26:$O$26,1,MATCH('Основной лист'!OZW$7,'РП (ЛК 2.0)'!$E$17:$O$17,0)),0)</f>
        <v>0</v>
      </c>
      <c r="OZX8" s="878">
        <f>IFERROR(INDEX('РП (ЛК 2.0)'!$E$26:$O$26,1,MATCH('Основной лист'!OZX$7,'РП (ЛК 2.0)'!$E$17:$O$17,0)),0)</f>
        <v>0</v>
      </c>
      <c r="OZY8" s="878">
        <f>IFERROR(INDEX('РП (ЛК 2.0)'!$E$26:$O$26,1,MATCH('Основной лист'!OZY$7,'РП (ЛК 2.0)'!$E$17:$O$17,0)),0)</f>
        <v>0</v>
      </c>
      <c r="OZZ8" s="878">
        <f>IFERROR(INDEX('РП (ЛК 2.0)'!$E$26:$O$26,1,MATCH('Основной лист'!OZZ$7,'РП (ЛК 2.0)'!$E$17:$O$17,0)),0)</f>
        <v>0</v>
      </c>
      <c r="PAA8" s="878">
        <f>IFERROR(INDEX('РП (ЛК 2.0)'!$E$26:$O$26,1,MATCH('Основной лист'!PAA$7,'РП (ЛК 2.0)'!$E$17:$O$17,0)),0)</f>
        <v>0</v>
      </c>
      <c r="PAB8" s="878">
        <f>IFERROR(INDEX('РП (ЛК 2.0)'!$E$26:$O$26,1,MATCH('Основной лист'!PAB$7,'РП (ЛК 2.0)'!$E$17:$O$17,0)),0)</f>
        <v>0</v>
      </c>
      <c r="PAC8" s="878">
        <f>IFERROR(INDEX('РП (ЛК 2.0)'!$E$26:$O$26,1,MATCH('Основной лист'!PAC$7,'РП (ЛК 2.0)'!$E$17:$O$17,0)),0)</f>
        <v>0</v>
      </c>
      <c r="PAD8" s="878">
        <f>IFERROR(INDEX('РП (ЛК 2.0)'!$E$26:$O$26,1,MATCH('Основной лист'!PAD$7,'РП (ЛК 2.0)'!$E$17:$O$17,0)),0)</f>
        <v>0</v>
      </c>
      <c r="PAE8" s="878">
        <f>IFERROR(INDEX('РП (ЛК 2.0)'!$E$26:$O$26,1,MATCH('Основной лист'!PAE$7,'РП (ЛК 2.0)'!$E$17:$O$17,0)),0)</f>
        <v>0</v>
      </c>
      <c r="PAF8" s="878">
        <f>IFERROR(INDEX('РП (ЛК 2.0)'!$E$26:$O$26,1,MATCH('Основной лист'!PAF$7,'РП (ЛК 2.0)'!$E$17:$O$17,0)),0)</f>
        <v>0</v>
      </c>
      <c r="PAG8" s="878">
        <f>IFERROR(INDEX('РП (ЛК 2.0)'!$E$26:$O$26,1,MATCH('Основной лист'!PAG$7,'РП (ЛК 2.0)'!$E$17:$O$17,0)),0)</f>
        <v>0</v>
      </c>
      <c r="PAH8" s="878">
        <f>IFERROR(INDEX('РП (ЛК 2.0)'!$E$26:$O$26,1,MATCH('Основной лист'!PAH$7,'РП (ЛК 2.0)'!$E$17:$O$17,0)),0)</f>
        <v>0</v>
      </c>
      <c r="PAI8" s="878">
        <f>IFERROR(INDEX('РП (ЛК 2.0)'!$E$26:$O$26,1,MATCH('Основной лист'!PAI$7,'РП (ЛК 2.0)'!$E$17:$O$17,0)),0)</f>
        <v>0</v>
      </c>
      <c r="PAJ8" s="878">
        <f>IFERROR(INDEX('РП (ЛК 2.0)'!$E$26:$O$26,1,MATCH('Основной лист'!PAJ$7,'РП (ЛК 2.0)'!$E$17:$O$17,0)),0)</f>
        <v>0</v>
      </c>
      <c r="PAK8" s="878">
        <f>IFERROR(INDEX('РП (ЛК 2.0)'!$E$26:$O$26,1,MATCH('Основной лист'!PAK$7,'РП (ЛК 2.0)'!$E$17:$O$17,0)),0)</f>
        <v>0</v>
      </c>
      <c r="PAL8" s="878">
        <f>IFERROR(INDEX('РП (ЛК 2.0)'!$E$26:$O$26,1,MATCH('Основной лист'!PAL$7,'РП (ЛК 2.0)'!$E$17:$O$17,0)),0)</f>
        <v>0</v>
      </c>
      <c r="PAM8" s="878">
        <f>IFERROR(INDEX('РП (ЛК 2.0)'!$E$26:$O$26,1,MATCH('Основной лист'!PAM$7,'РП (ЛК 2.0)'!$E$17:$O$17,0)),0)</f>
        <v>0</v>
      </c>
      <c r="PAN8" s="878">
        <f>IFERROR(INDEX('РП (ЛК 2.0)'!$E$26:$O$26,1,MATCH('Основной лист'!PAN$7,'РП (ЛК 2.0)'!$E$17:$O$17,0)),0)</f>
        <v>0</v>
      </c>
      <c r="PAO8" s="878">
        <f>IFERROR(INDEX('РП (ЛК 2.0)'!$E$26:$O$26,1,MATCH('Основной лист'!PAO$7,'РП (ЛК 2.0)'!$E$17:$O$17,0)),0)</f>
        <v>0</v>
      </c>
      <c r="PAP8" s="878">
        <f>IFERROR(INDEX('РП (ЛК 2.0)'!$E$26:$O$26,1,MATCH('Основной лист'!PAP$7,'РП (ЛК 2.0)'!$E$17:$O$17,0)),0)</f>
        <v>0</v>
      </c>
      <c r="PAQ8" s="878">
        <f>IFERROR(INDEX('РП (ЛК 2.0)'!$E$26:$O$26,1,MATCH('Основной лист'!PAQ$7,'РП (ЛК 2.0)'!$E$17:$O$17,0)),0)</f>
        <v>0</v>
      </c>
      <c r="PAR8" s="878">
        <f>IFERROR(INDEX('РП (ЛК 2.0)'!$E$26:$O$26,1,MATCH('Основной лист'!PAR$7,'РП (ЛК 2.0)'!$E$17:$O$17,0)),0)</f>
        <v>0</v>
      </c>
      <c r="PAS8" s="878">
        <f>IFERROR(INDEX('РП (ЛК 2.0)'!$E$26:$O$26,1,MATCH('Основной лист'!PAS$7,'РП (ЛК 2.0)'!$E$17:$O$17,0)),0)</f>
        <v>0</v>
      </c>
      <c r="PAT8" s="878">
        <f>IFERROR(INDEX('РП (ЛК 2.0)'!$E$26:$O$26,1,MATCH('Основной лист'!PAT$7,'РП (ЛК 2.0)'!$E$17:$O$17,0)),0)</f>
        <v>0</v>
      </c>
      <c r="PAU8" s="878">
        <f>IFERROR(INDEX('РП (ЛК 2.0)'!$E$26:$O$26,1,MATCH('Основной лист'!PAU$7,'РП (ЛК 2.0)'!$E$17:$O$17,0)),0)</f>
        <v>0</v>
      </c>
      <c r="PAV8" s="878">
        <f>IFERROR(INDEX('РП (ЛК 2.0)'!$E$26:$O$26,1,MATCH('Основной лист'!PAV$7,'РП (ЛК 2.0)'!$E$17:$O$17,0)),0)</f>
        <v>0</v>
      </c>
      <c r="PAW8" s="878">
        <f>IFERROR(INDEX('РП (ЛК 2.0)'!$E$26:$O$26,1,MATCH('Основной лист'!PAW$7,'РП (ЛК 2.0)'!$E$17:$O$17,0)),0)</f>
        <v>0</v>
      </c>
      <c r="PAX8" s="878">
        <f>IFERROR(INDEX('РП (ЛК 2.0)'!$E$26:$O$26,1,MATCH('Основной лист'!PAX$7,'РП (ЛК 2.0)'!$E$17:$O$17,0)),0)</f>
        <v>0</v>
      </c>
      <c r="PAY8" s="878">
        <f>IFERROR(INDEX('РП (ЛК 2.0)'!$E$26:$O$26,1,MATCH('Основной лист'!PAY$7,'РП (ЛК 2.0)'!$E$17:$O$17,0)),0)</f>
        <v>0</v>
      </c>
      <c r="PAZ8" s="878">
        <f>IFERROR(INDEX('РП (ЛК 2.0)'!$E$26:$O$26,1,MATCH('Основной лист'!PAZ$7,'РП (ЛК 2.0)'!$E$17:$O$17,0)),0)</f>
        <v>0</v>
      </c>
      <c r="PBA8" s="878">
        <f>IFERROR(INDEX('РП (ЛК 2.0)'!$E$26:$O$26,1,MATCH('Основной лист'!PBA$7,'РП (ЛК 2.0)'!$E$17:$O$17,0)),0)</f>
        <v>0</v>
      </c>
      <c r="PBB8" s="878">
        <f>IFERROR(INDEX('РП (ЛК 2.0)'!$E$26:$O$26,1,MATCH('Основной лист'!PBB$7,'РП (ЛК 2.0)'!$E$17:$O$17,0)),0)</f>
        <v>0</v>
      </c>
      <c r="PBC8" s="878">
        <f>IFERROR(INDEX('РП (ЛК 2.0)'!$E$26:$O$26,1,MATCH('Основной лист'!PBC$7,'РП (ЛК 2.0)'!$E$17:$O$17,0)),0)</f>
        <v>0</v>
      </c>
      <c r="PBD8" s="878">
        <f>IFERROR(INDEX('РП (ЛК 2.0)'!$E$26:$O$26,1,MATCH('Основной лист'!PBD$7,'РП (ЛК 2.0)'!$E$17:$O$17,0)),0)</f>
        <v>0</v>
      </c>
      <c r="PBE8" s="878">
        <f>IFERROR(INDEX('РП (ЛК 2.0)'!$E$26:$O$26,1,MATCH('Основной лист'!PBE$7,'РП (ЛК 2.0)'!$E$17:$O$17,0)),0)</f>
        <v>0</v>
      </c>
      <c r="PBF8" s="878">
        <f>IFERROR(INDEX('РП (ЛК 2.0)'!$E$26:$O$26,1,MATCH('Основной лист'!PBF$7,'РП (ЛК 2.0)'!$E$17:$O$17,0)),0)</f>
        <v>0</v>
      </c>
      <c r="PBG8" s="878">
        <f>IFERROR(INDEX('РП (ЛК 2.0)'!$E$26:$O$26,1,MATCH('Основной лист'!PBG$7,'РП (ЛК 2.0)'!$E$17:$O$17,0)),0)</f>
        <v>0</v>
      </c>
      <c r="PBH8" s="878">
        <f>IFERROR(INDEX('РП (ЛК 2.0)'!$E$26:$O$26,1,MATCH('Основной лист'!PBH$7,'РП (ЛК 2.0)'!$E$17:$O$17,0)),0)</f>
        <v>0</v>
      </c>
      <c r="PBI8" s="878">
        <f>IFERROR(INDEX('РП (ЛК 2.0)'!$E$26:$O$26,1,MATCH('Основной лист'!PBI$7,'РП (ЛК 2.0)'!$E$17:$O$17,0)),0)</f>
        <v>0</v>
      </c>
      <c r="PBJ8" s="878">
        <f>IFERROR(INDEX('РП (ЛК 2.0)'!$E$26:$O$26,1,MATCH('Основной лист'!PBJ$7,'РП (ЛК 2.0)'!$E$17:$O$17,0)),0)</f>
        <v>0</v>
      </c>
      <c r="PBK8" s="878">
        <f>IFERROR(INDEX('РП (ЛК 2.0)'!$E$26:$O$26,1,MATCH('Основной лист'!PBK$7,'РП (ЛК 2.0)'!$E$17:$O$17,0)),0)</f>
        <v>0</v>
      </c>
      <c r="PBL8" s="878">
        <f>IFERROR(INDEX('РП (ЛК 2.0)'!$E$26:$O$26,1,MATCH('Основной лист'!PBL$7,'РП (ЛК 2.0)'!$E$17:$O$17,0)),0)</f>
        <v>0</v>
      </c>
      <c r="PBM8" s="878">
        <f>IFERROR(INDEX('РП (ЛК 2.0)'!$E$26:$O$26,1,MATCH('Основной лист'!PBM$7,'РП (ЛК 2.0)'!$E$17:$O$17,0)),0)</f>
        <v>0</v>
      </c>
      <c r="PBN8" s="878">
        <f>IFERROR(INDEX('РП (ЛК 2.0)'!$E$26:$O$26,1,MATCH('Основной лист'!PBN$7,'РП (ЛК 2.0)'!$E$17:$O$17,0)),0)</f>
        <v>0</v>
      </c>
      <c r="PBO8" s="878">
        <f>IFERROR(INDEX('РП (ЛК 2.0)'!$E$26:$O$26,1,MATCH('Основной лист'!PBO$7,'РП (ЛК 2.0)'!$E$17:$O$17,0)),0)</f>
        <v>0</v>
      </c>
      <c r="PBP8" s="878">
        <f>IFERROR(INDEX('РП (ЛК 2.0)'!$E$26:$O$26,1,MATCH('Основной лист'!PBP$7,'РП (ЛК 2.0)'!$E$17:$O$17,0)),0)</f>
        <v>0</v>
      </c>
      <c r="PBQ8" s="878">
        <f>IFERROR(INDEX('РП (ЛК 2.0)'!$E$26:$O$26,1,MATCH('Основной лист'!PBQ$7,'РП (ЛК 2.0)'!$E$17:$O$17,0)),0)</f>
        <v>0</v>
      </c>
      <c r="PBR8" s="878">
        <f>IFERROR(INDEX('РП (ЛК 2.0)'!$E$26:$O$26,1,MATCH('Основной лист'!PBR$7,'РП (ЛК 2.0)'!$E$17:$O$17,0)),0)</f>
        <v>0</v>
      </c>
      <c r="PBS8" s="878">
        <f>IFERROR(INDEX('РП (ЛК 2.0)'!$E$26:$O$26,1,MATCH('Основной лист'!PBS$7,'РП (ЛК 2.0)'!$E$17:$O$17,0)),0)</f>
        <v>0</v>
      </c>
      <c r="PBT8" s="878">
        <f>IFERROR(INDEX('РП (ЛК 2.0)'!$E$26:$O$26,1,MATCH('Основной лист'!PBT$7,'РП (ЛК 2.0)'!$E$17:$O$17,0)),0)</f>
        <v>0</v>
      </c>
      <c r="PBU8" s="878">
        <f>IFERROR(INDEX('РП (ЛК 2.0)'!$E$26:$O$26,1,MATCH('Основной лист'!PBU$7,'РП (ЛК 2.0)'!$E$17:$O$17,0)),0)</f>
        <v>0</v>
      </c>
      <c r="PBV8" s="878">
        <f>IFERROR(INDEX('РП (ЛК 2.0)'!$E$26:$O$26,1,MATCH('Основной лист'!PBV$7,'РП (ЛК 2.0)'!$E$17:$O$17,0)),0)</f>
        <v>0</v>
      </c>
      <c r="PBW8" s="878">
        <f>IFERROR(INDEX('РП (ЛК 2.0)'!$E$26:$O$26,1,MATCH('Основной лист'!PBW$7,'РП (ЛК 2.0)'!$E$17:$O$17,0)),0)</f>
        <v>0</v>
      </c>
      <c r="PBX8" s="878">
        <f>IFERROR(INDEX('РП (ЛК 2.0)'!$E$26:$O$26,1,MATCH('Основной лист'!PBX$7,'РП (ЛК 2.0)'!$E$17:$O$17,0)),0)</f>
        <v>0</v>
      </c>
      <c r="PBY8" s="878">
        <f>IFERROR(INDEX('РП (ЛК 2.0)'!$E$26:$O$26,1,MATCH('Основной лист'!PBY$7,'РП (ЛК 2.0)'!$E$17:$O$17,0)),0)</f>
        <v>0</v>
      </c>
      <c r="PBZ8" s="878">
        <f>IFERROR(INDEX('РП (ЛК 2.0)'!$E$26:$O$26,1,MATCH('Основной лист'!PBZ$7,'РП (ЛК 2.0)'!$E$17:$O$17,0)),0)</f>
        <v>0</v>
      </c>
      <c r="PCA8" s="878">
        <f>IFERROR(INDEX('РП (ЛК 2.0)'!$E$26:$O$26,1,MATCH('Основной лист'!PCA$7,'РП (ЛК 2.0)'!$E$17:$O$17,0)),0)</f>
        <v>0</v>
      </c>
      <c r="PCB8" s="878">
        <f>IFERROR(INDEX('РП (ЛК 2.0)'!$E$26:$O$26,1,MATCH('Основной лист'!PCB$7,'РП (ЛК 2.0)'!$E$17:$O$17,0)),0)</f>
        <v>0</v>
      </c>
      <c r="PCC8" s="878">
        <f>IFERROR(INDEX('РП (ЛК 2.0)'!$E$26:$O$26,1,MATCH('Основной лист'!PCC$7,'РП (ЛК 2.0)'!$E$17:$O$17,0)),0)</f>
        <v>0</v>
      </c>
      <c r="PCD8" s="878">
        <f>IFERROR(INDEX('РП (ЛК 2.0)'!$E$26:$O$26,1,MATCH('Основной лист'!PCD$7,'РП (ЛК 2.0)'!$E$17:$O$17,0)),0)</f>
        <v>0</v>
      </c>
      <c r="PCE8" s="878">
        <f>IFERROR(INDEX('РП (ЛК 2.0)'!$E$26:$O$26,1,MATCH('Основной лист'!PCE$7,'РП (ЛК 2.0)'!$E$17:$O$17,0)),0)</f>
        <v>0</v>
      </c>
      <c r="PCF8" s="878">
        <f>IFERROR(INDEX('РП (ЛК 2.0)'!$E$26:$O$26,1,MATCH('Основной лист'!PCF$7,'РП (ЛК 2.0)'!$E$17:$O$17,0)),0)</f>
        <v>0</v>
      </c>
      <c r="PCG8" s="878">
        <f>IFERROR(INDEX('РП (ЛК 2.0)'!$E$26:$O$26,1,MATCH('Основной лист'!PCG$7,'РП (ЛК 2.0)'!$E$17:$O$17,0)),0)</f>
        <v>0</v>
      </c>
      <c r="PCH8" s="878">
        <f>IFERROR(INDEX('РП (ЛК 2.0)'!$E$26:$O$26,1,MATCH('Основной лист'!PCH$7,'РП (ЛК 2.0)'!$E$17:$O$17,0)),0)</f>
        <v>0</v>
      </c>
      <c r="PCI8" s="878">
        <f>IFERROR(INDEX('РП (ЛК 2.0)'!$E$26:$O$26,1,MATCH('Основной лист'!PCI$7,'РП (ЛК 2.0)'!$E$17:$O$17,0)),0)</f>
        <v>0</v>
      </c>
      <c r="PCJ8" s="878">
        <f>IFERROR(INDEX('РП (ЛК 2.0)'!$E$26:$O$26,1,MATCH('Основной лист'!PCJ$7,'РП (ЛК 2.0)'!$E$17:$O$17,0)),0)</f>
        <v>0</v>
      </c>
      <c r="PCK8" s="878">
        <f>IFERROR(INDEX('РП (ЛК 2.0)'!$E$26:$O$26,1,MATCH('Основной лист'!PCK$7,'РП (ЛК 2.0)'!$E$17:$O$17,0)),0)</f>
        <v>0</v>
      </c>
      <c r="PCL8" s="878">
        <f>IFERROR(INDEX('РП (ЛК 2.0)'!$E$26:$O$26,1,MATCH('Основной лист'!PCL$7,'РП (ЛК 2.0)'!$E$17:$O$17,0)),0)</f>
        <v>0</v>
      </c>
      <c r="PCM8" s="878">
        <f>IFERROR(INDEX('РП (ЛК 2.0)'!$E$26:$O$26,1,MATCH('Основной лист'!PCM$7,'РП (ЛК 2.0)'!$E$17:$O$17,0)),0)</f>
        <v>0</v>
      </c>
      <c r="PCN8" s="878">
        <f>IFERROR(INDEX('РП (ЛК 2.0)'!$E$26:$O$26,1,MATCH('Основной лист'!PCN$7,'РП (ЛК 2.0)'!$E$17:$O$17,0)),0)</f>
        <v>0</v>
      </c>
      <c r="PCO8" s="878">
        <f>IFERROR(INDEX('РП (ЛК 2.0)'!$E$26:$O$26,1,MATCH('Основной лист'!PCO$7,'РП (ЛК 2.0)'!$E$17:$O$17,0)),0)</f>
        <v>0</v>
      </c>
      <c r="PCP8" s="878">
        <f>IFERROR(INDEX('РП (ЛК 2.0)'!$E$26:$O$26,1,MATCH('Основной лист'!PCP$7,'РП (ЛК 2.0)'!$E$17:$O$17,0)),0)</f>
        <v>0</v>
      </c>
      <c r="PCQ8" s="878">
        <f>IFERROR(INDEX('РП (ЛК 2.0)'!$E$26:$O$26,1,MATCH('Основной лист'!PCQ$7,'РП (ЛК 2.0)'!$E$17:$O$17,0)),0)</f>
        <v>0</v>
      </c>
      <c r="PCR8" s="878">
        <f>IFERROR(INDEX('РП (ЛК 2.0)'!$E$26:$O$26,1,MATCH('Основной лист'!PCR$7,'РП (ЛК 2.0)'!$E$17:$O$17,0)),0)</f>
        <v>0</v>
      </c>
      <c r="PCS8" s="878">
        <f>IFERROR(INDEX('РП (ЛК 2.0)'!$E$26:$O$26,1,MATCH('Основной лист'!PCS$7,'РП (ЛК 2.0)'!$E$17:$O$17,0)),0)</f>
        <v>0</v>
      </c>
      <c r="PCT8" s="878">
        <f>IFERROR(INDEX('РП (ЛК 2.0)'!$E$26:$O$26,1,MATCH('Основной лист'!PCT$7,'РП (ЛК 2.0)'!$E$17:$O$17,0)),0)</f>
        <v>0</v>
      </c>
      <c r="PCU8" s="878">
        <f>IFERROR(INDEX('РП (ЛК 2.0)'!$E$26:$O$26,1,MATCH('Основной лист'!PCU$7,'РП (ЛК 2.0)'!$E$17:$O$17,0)),0)</f>
        <v>0</v>
      </c>
      <c r="PCV8" s="878">
        <f>IFERROR(INDEX('РП (ЛК 2.0)'!$E$26:$O$26,1,MATCH('Основной лист'!PCV$7,'РП (ЛК 2.0)'!$E$17:$O$17,0)),0)</f>
        <v>0</v>
      </c>
      <c r="PCW8" s="878">
        <f>IFERROR(INDEX('РП (ЛК 2.0)'!$E$26:$O$26,1,MATCH('Основной лист'!PCW$7,'РП (ЛК 2.0)'!$E$17:$O$17,0)),0)</f>
        <v>0</v>
      </c>
      <c r="PCX8" s="878">
        <f>IFERROR(INDEX('РП (ЛК 2.0)'!$E$26:$O$26,1,MATCH('Основной лист'!PCX$7,'РП (ЛК 2.0)'!$E$17:$O$17,0)),0)</f>
        <v>0</v>
      </c>
      <c r="PCY8" s="878">
        <f>IFERROR(INDEX('РП (ЛК 2.0)'!$E$26:$O$26,1,MATCH('Основной лист'!PCY$7,'РП (ЛК 2.0)'!$E$17:$O$17,0)),0)</f>
        <v>0</v>
      </c>
      <c r="PCZ8" s="878">
        <f>IFERROR(INDEX('РП (ЛК 2.0)'!$E$26:$O$26,1,MATCH('Основной лист'!PCZ$7,'РП (ЛК 2.0)'!$E$17:$O$17,0)),0)</f>
        <v>0</v>
      </c>
      <c r="PDA8" s="878">
        <f>IFERROR(INDEX('РП (ЛК 2.0)'!$E$26:$O$26,1,MATCH('Основной лист'!PDA$7,'РП (ЛК 2.0)'!$E$17:$O$17,0)),0)</f>
        <v>0</v>
      </c>
      <c r="PDB8" s="878">
        <f>IFERROR(INDEX('РП (ЛК 2.0)'!$E$26:$O$26,1,MATCH('Основной лист'!PDB$7,'РП (ЛК 2.0)'!$E$17:$O$17,0)),0)</f>
        <v>0</v>
      </c>
      <c r="PDC8" s="878">
        <f>IFERROR(INDEX('РП (ЛК 2.0)'!$E$26:$O$26,1,MATCH('Основной лист'!PDC$7,'РП (ЛК 2.0)'!$E$17:$O$17,0)),0)</f>
        <v>0</v>
      </c>
      <c r="PDD8" s="878">
        <f>IFERROR(INDEX('РП (ЛК 2.0)'!$E$26:$O$26,1,MATCH('Основной лист'!PDD$7,'РП (ЛК 2.0)'!$E$17:$O$17,0)),0)</f>
        <v>0</v>
      </c>
      <c r="PDE8" s="878">
        <f>IFERROR(INDEX('РП (ЛК 2.0)'!$E$26:$O$26,1,MATCH('Основной лист'!PDE$7,'РП (ЛК 2.0)'!$E$17:$O$17,0)),0)</f>
        <v>0</v>
      </c>
      <c r="PDF8" s="878">
        <f>IFERROR(INDEX('РП (ЛК 2.0)'!$E$26:$O$26,1,MATCH('Основной лист'!PDF$7,'РП (ЛК 2.0)'!$E$17:$O$17,0)),0)</f>
        <v>0</v>
      </c>
      <c r="PDG8" s="878">
        <f>IFERROR(INDEX('РП (ЛК 2.0)'!$E$26:$O$26,1,MATCH('Основной лист'!PDG$7,'РП (ЛК 2.0)'!$E$17:$O$17,0)),0)</f>
        <v>0</v>
      </c>
      <c r="PDH8" s="878">
        <f>IFERROR(INDEX('РП (ЛК 2.0)'!$E$26:$O$26,1,MATCH('Основной лист'!PDH$7,'РП (ЛК 2.0)'!$E$17:$O$17,0)),0)</f>
        <v>0</v>
      </c>
      <c r="PDI8" s="878">
        <f>IFERROR(INDEX('РП (ЛК 2.0)'!$E$26:$O$26,1,MATCH('Основной лист'!PDI$7,'РП (ЛК 2.0)'!$E$17:$O$17,0)),0)</f>
        <v>0</v>
      </c>
      <c r="PDJ8" s="878">
        <f>IFERROR(INDEX('РП (ЛК 2.0)'!$E$26:$O$26,1,MATCH('Основной лист'!PDJ$7,'РП (ЛК 2.0)'!$E$17:$O$17,0)),0)</f>
        <v>0</v>
      </c>
      <c r="PDK8" s="878">
        <f>IFERROR(INDEX('РП (ЛК 2.0)'!$E$26:$O$26,1,MATCH('Основной лист'!PDK$7,'РП (ЛК 2.0)'!$E$17:$O$17,0)),0)</f>
        <v>0</v>
      </c>
      <c r="PDL8" s="878">
        <f>IFERROR(INDEX('РП (ЛК 2.0)'!$E$26:$O$26,1,MATCH('Основной лист'!PDL$7,'РП (ЛК 2.0)'!$E$17:$O$17,0)),0)</f>
        <v>0</v>
      </c>
      <c r="PDM8" s="878">
        <f>IFERROR(INDEX('РП (ЛК 2.0)'!$E$26:$O$26,1,MATCH('Основной лист'!PDM$7,'РП (ЛК 2.0)'!$E$17:$O$17,0)),0)</f>
        <v>0</v>
      </c>
      <c r="PDN8" s="878">
        <f>IFERROR(INDEX('РП (ЛК 2.0)'!$E$26:$O$26,1,MATCH('Основной лист'!PDN$7,'РП (ЛК 2.0)'!$E$17:$O$17,0)),0)</f>
        <v>0</v>
      </c>
      <c r="PDO8" s="878">
        <f>IFERROR(INDEX('РП (ЛК 2.0)'!$E$26:$O$26,1,MATCH('Основной лист'!PDO$7,'РП (ЛК 2.0)'!$E$17:$O$17,0)),0)</f>
        <v>0</v>
      </c>
      <c r="PDP8" s="878">
        <f>IFERROR(INDEX('РП (ЛК 2.0)'!$E$26:$O$26,1,MATCH('Основной лист'!PDP$7,'РП (ЛК 2.0)'!$E$17:$O$17,0)),0)</f>
        <v>0</v>
      </c>
      <c r="PDQ8" s="878">
        <f>IFERROR(INDEX('РП (ЛК 2.0)'!$E$26:$O$26,1,MATCH('Основной лист'!PDQ$7,'РП (ЛК 2.0)'!$E$17:$O$17,0)),0)</f>
        <v>0</v>
      </c>
      <c r="PDR8" s="878">
        <f>IFERROR(INDEX('РП (ЛК 2.0)'!$E$26:$O$26,1,MATCH('Основной лист'!PDR$7,'РП (ЛК 2.0)'!$E$17:$O$17,0)),0)</f>
        <v>0</v>
      </c>
      <c r="PDS8" s="878">
        <f>IFERROR(INDEX('РП (ЛК 2.0)'!$E$26:$O$26,1,MATCH('Основной лист'!PDS$7,'РП (ЛК 2.0)'!$E$17:$O$17,0)),0)</f>
        <v>0</v>
      </c>
      <c r="PDT8" s="878">
        <f>IFERROR(INDEX('РП (ЛК 2.0)'!$E$26:$O$26,1,MATCH('Основной лист'!PDT$7,'РП (ЛК 2.0)'!$E$17:$O$17,0)),0)</f>
        <v>0</v>
      </c>
      <c r="PDU8" s="878">
        <f>IFERROR(INDEX('РП (ЛК 2.0)'!$E$26:$O$26,1,MATCH('Основной лист'!PDU$7,'РП (ЛК 2.0)'!$E$17:$O$17,0)),0)</f>
        <v>0</v>
      </c>
      <c r="PDV8" s="878">
        <f>IFERROR(INDEX('РП (ЛК 2.0)'!$E$26:$O$26,1,MATCH('Основной лист'!PDV$7,'РП (ЛК 2.0)'!$E$17:$O$17,0)),0)</f>
        <v>0</v>
      </c>
      <c r="PDW8" s="878">
        <f>IFERROR(INDEX('РП (ЛК 2.0)'!$E$26:$O$26,1,MATCH('Основной лист'!PDW$7,'РП (ЛК 2.0)'!$E$17:$O$17,0)),0)</f>
        <v>0</v>
      </c>
      <c r="PDX8" s="878">
        <f>IFERROR(INDEX('РП (ЛК 2.0)'!$E$26:$O$26,1,MATCH('Основной лист'!PDX$7,'РП (ЛК 2.0)'!$E$17:$O$17,0)),0)</f>
        <v>0</v>
      </c>
      <c r="PDY8" s="878">
        <f>IFERROR(INDEX('РП (ЛК 2.0)'!$E$26:$O$26,1,MATCH('Основной лист'!PDY$7,'РП (ЛК 2.0)'!$E$17:$O$17,0)),0)</f>
        <v>0</v>
      </c>
      <c r="PDZ8" s="878">
        <f>IFERROR(INDEX('РП (ЛК 2.0)'!$E$26:$O$26,1,MATCH('Основной лист'!PDZ$7,'РП (ЛК 2.0)'!$E$17:$O$17,0)),0)</f>
        <v>0</v>
      </c>
      <c r="PEA8" s="878">
        <f>IFERROR(INDEX('РП (ЛК 2.0)'!$E$26:$O$26,1,MATCH('Основной лист'!PEA$7,'РП (ЛК 2.0)'!$E$17:$O$17,0)),0)</f>
        <v>0</v>
      </c>
      <c r="PEB8" s="878">
        <f>IFERROR(INDEX('РП (ЛК 2.0)'!$E$26:$O$26,1,MATCH('Основной лист'!PEB$7,'РП (ЛК 2.0)'!$E$17:$O$17,0)),0)</f>
        <v>0</v>
      </c>
      <c r="PEC8" s="878">
        <f>IFERROR(INDEX('РП (ЛК 2.0)'!$E$26:$O$26,1,MATCH('Основной лист'!PEC$7,'РП (ЛК 2.0)'!$E$17:$O$17,0)),0)</f>
        <v>0</v>
      </c>
      <c r="PED8" s="878">
        <f>IFERROR(INDEX('РП (ЛК 2.0)'!$E$26:$O$26,1,MATCH('Основной лист'!PED$7,'РП (ЛК 2.0)'!$E$17:$O$17,0)),0)</f>
        <v>0</v>
      </c>
      <c r="PEE8" s="878">
        <f>IFERROR(INDEX('РП (ЛК 2.0)'!$E$26:$O$26,1,MATCH('Основной лист'!PEE$7,'РП (ЛК 2.0)'!$E$17:$O$17,0)),0)</f>
        <v>0</v>
      </c>
      <c r="PEF8" s="878">
        <f>IFERROR(INDEX('РП (ЛК 2.0)'!$E$26:$O$26,1,MATCH('Основной лист'!PEF$7,'РП (ЛК 2.0)'!$E$17:$O$17,0)),0)</f>
        <v>0</v>
      </c>
      <c r="PEG8" s="878">
        <f>IFERROR(INDEX('РП (ЛК 2.0)'!$E$26:$O$26,1,MATCH('Основной лист'!PEG$7,'РП (ЛК 2.0)'!$E$17:$O$17,0)),0)</f>
        <v>0</v>
      </c>
      <c r="PEH8" s="878">
        <f>IFERROR(INDEX('РП (ЛК 2.0)'!$E$26:$O$26,1,MATCH('Основной лист'!PEH$7,'РП (ЛК 2.0)'!$E$17:$O$17,0)),0)</f>
        <v>0</v>
      </c>
      <c r="PEI8" s="878">
        <f>IFERROR(INDEX('РП (ЛК 2.0)'!$E$26:$O$26,1,MATCH('Основной лист'!PEI$7,'РП (ЛК 2.0)'!$E$17:$O$17,0)),0)</f>
        <v>0</v>
      </c>
      <c r="PEJ8" s="878">
        <f>IFERROR(INDEX('РП (ЛК 2.0)'!$E$26:$O$26,1,MATCH('Основной лист'!PEJ$7,'РП (ЛК 2.0)'!$E$17:$O$17,0)),0)</f>
        <v>0</v>
      </c>
      <c r="PEK8" s="878">
        <f>IFERROR(INDEX('РП (ЛК 2.0)'!$E$26:$O$26,1,MATCH('Основной лист'!PEK$7,'РП (ЛК 2.0)'!$E$17:$O$17,0)),0)</f>
        <v>0</v>
      </c>
      <c r="PEL8" s="878">
        <f>IFERROR(INDEX('РП (ЛК 2.0)'!$E$26:$O$26,1,MATCH('Основной лист'!PEL$7,'РП (ЛК 2.0)'!$E$17:$O$17,0)),0)</f>
        <v>0</v>
      </c>
      <c r="PEM8" s="878">
        <f>IFERROR(INDEX('РП (ЛК 2.0)'!$E$26:$O$26,1,MATCH('Основной лист'!PEM$7,'РП (ЛК 2.0)'!$E$17:$O$17,0)),0)</f>
        <v>0</v>
      </c>
      <c r="PEN8" s="878">
        <f>IFERROR(INDEX('РП (ЛК 2.0)'!$E$26:$O$26,1,MATCH('Основной лист'!PEN$7,'РП (ЛК 2.0)'!$E$17:$O$17,0)),0)</f>
        <v>0</v>
      </c>
      <c r="PEO8" s="878">
        <f>IFERROR(INDEX('РП (ЛК 2.0)'!$E$26:$O$26,1,MATCH('Основной лист'!PEO$7,'РП (ЛК 2.0)'!$E$17:$O$17,0)),0)</f>
        <v>0</v>
      </c>
      <c r="PEP8" s="878">
        <f>IFERROR(INDEX('РП (ЛК 2.0)'!$E$26:$O$26,1,MATCH('Основной лист'!PEP$7,'РП (ЛК 2.0)'!$E$17:$O$17,0)),0)</f>
        <v>0</v>
      </c>
      <c r="PEQ8" s="878">
        <f>IFERROR(INDEX('РП (ЛК 2.0)'!$E$26:$O$26,1,MATCH('Основной лист'!PEQ$7,'РП (ЛК 2.0)'!$E$17:$O$17,0)),0)</f>
        <v>0</v>
      </c>
      <c r="PER8" s="878">
        <f>IFERROR(INDEX('РП (ЛК 2.0)'!$E$26:$O$26,1,MATCH('Основной лист'!PER$7,'РП (ЛК 2.0)'!$E$17:$O$17,0)),0)</f>
        <v>0</v>
      </c>
      <c r="PES8" s="878">
        <f>IFERROR(INDEX('РП (ЛК 2.0)'!$E$26:$O$26,1,MATCH('Основной лист'!PES$7,'РП (ЛК 2.0)'!$E$17:$O$17,0)),0)</f>
        <v>0</v>
      </c>
      <c r="PET8" s="878">
        <f>IFERROR(INDEX('РП (ЛК 2.0)'!$E$26:$O$26,1,MATCH('Основной лист'!PET$7,'РП (ЛК 2.0)'!$E$17:$O$17,0)),0)</f>
        <v>0</v>
      </c>
      <c r="PEU8" s="878">
        <f>IFERROR(INDEX('РП (ЛК 2.0)'!$E$26:$O$26,1,MATCH('Основной лист'!PEU$7,'РП (ЛК 2.0)'!$E$17:$O$17,0)),0)</f>
        <v>0</v>
      </c>
      <c r="PEV8" s="878">
        <f>IFERROR(INDEX('РП (ЛК 2.0)'!$E$26:$O$26,1,MATCH('Основной лист'!PEV$7,'РП (ЛК 2.0)'!$E$17:$O$17,0)),0)</f>
        <v>0</v>
      </c>
      <c r="PEW8" s="878">
        <f>IFERROR(INDEX('РП (ЛК 2.0)'!$E$26:$O$26,1,MATCH('Основной лист'!PEW$7,'РП (ЛК 2.0)'!$E$17:$O$17,0)),0)</f>
        <v>0</v>
      </c>
      <c r="PEX8" s="878">
        <f>IFERROR(INDEX('РП (ЛК 2.0)'!$E$26:$O$26,1,MATCH('Основной лист'!PEX$7,'РП (ЛК 2.0)'!$E$17:$O$17,0)),0)</f>
        <v>0</v>
      </c>
      <c r="PEY8" s="878">
        <f>IFERROR(INDEX('РП (ЛК 2.0)'!$E$26:$O$26,1,MATCH('Основной лист'!PEY$7,'РП (ЛК 2.0)'!$E$17:$O$17,0)),0)</f>
        <v>0</v>
      </c>
      <c r="PEZ8" s="878">
        <f>IFERROR(INDEX('РП (ЛК 2.0)'!$E$26:$O$26,1,MATCH('Основной лист'!PEZ$7,'РП (ЛК 2.0)'!$E$17:$O$17,0)),0)</f>
        <v>0</v>
      </c>
      <c r="PFA8" s="878">
        <f>IFERROR(INDEX('РП (ЛК 2.0)'!$E$26:$O$26,1,MATCH('Основной лист'!PFA$7,'РП (ЛК 2.0)'!$E$17:$O$17,0)),0)</f>
        <v>0</v>
      </c>
      <c r="PFB8" s="878">
        <f>IFERROR(INDEX('РП (ЛК 2.0)'!$E$26:$O$26,1,MATCH('Основной лист'!PFB$7,'РП (ЛК 2.0)'!$E$17:$O$17,0)),0)</f>
        <v>0</v>
      </c>
      <c r="PFC8" s="878">
        <f>IFERROR(INDEX('РП (ЛК 2.0)'!$E$26:$O$26,1,MATCH('Основной лист'!PFC$7,'РП (ЛК 2.0)'!$E$17:$O$17,0)),0)</f>
        <v>0</v>
      </c>
      <c r="PFD8" s="878">
        <f>IFERROR(INDEX('РП (ЛК 2.0)'!$E$26:$O$26,1,MATCH('Основной лист'!PFD$7,'РП (ЛК 2.0)'!$E$17:$O$17,0)),0)</f>
        <v>0</v>
      </c>
      <c r="PFE8" s="878">
        <f>IFERROR(INDEX('РП (ЛК 2.0)'!$E$26:$O$26,1,MATCH('Основной лист'!PFE$7,'РП (ЛК 2.0)'!$E$17:$O$17,0)),0)</f>
        <v>0</v>
      </c>
      <c r="PFF8" s="878">
        <f>IFERROR(INDEX('РП (ЛК 2.0)'!$E$26:$O$26,1,MATCH('Основной лист'!PFF$7,'РП (ЛК 2.0)'!$E$17:$O$17,0)),0)</f>
        <v>0</v>
      </c>
      <c r="PFG8" s="878">
        <f>IFERROR(INDEX('РП (ЛК 2.0)'!$E$26:$O$26,1,MATCH('Основной лист'!PFG$7,'РП (ЛК 2.0)'!$E$17:$O$17,0)),0)</f>
        <v>0</v>
      </c>
      <c r="PFH8" s="878">
        <f>IFERROR(INDEX('РП (ЛК 2.0)'!$E$26:$O$26,1,MATCH('Основной лист'!PFH$7,'РП (ЛК 2.0)'!$E$17:$O$17,0)),0)</f>
        <v>0</v>
      </c>
      <c r="PFI8" s="878">
        <f>IFERROR(INDEX('РП (ЛК 2.0)'!$E$26:$O$26,1,MATCH('Основной лист'!PFI$7,'РП (ЛК 2.0)'!$E$17:$O$17,0)),0)</f>
        <v>0</v>
      </c>
      <c r="PFJ8" s="878">
        <f>IFERROR(INDEX('РП (ЛК 2.0)'!$E$26:$O$26,1,MATCH('Основной лист'!PFJ$7,'РП (ЛК 2.0)'!$E$17:$O$17,0)),0)</f>
        <v>0</v>
      </c>
      <c r="PFK8" s="878">
        <f>IFERROR(INDEX('РП (ЛК 2.0)'!$E$26:$O$26,1,MATCH('Основной лист'!PFK$7,'РП (ЛК 2.0)'!$E$17:$O$17,0)),0)</f>
        <v>0</v>
      </c>
      <c r="PFL8" s="878">
        <f>IFERROR(INDEX('РП (ЛК 2.0)'!$E$26:$O$26,1,MATCH('Основной лист'!PFL$7,'РП (ЛК 2.0)'!$E$17:$O$17,0)),0)</f>
        <v>0</v>
      </c>
      <c r="PFM8" s="878">
        <f>IFERROR(INDEX('РП (ЛК 2.0)'!$E$26:$O$26,1,MATCH('Основной лист'!PFM$7,'РП (ЛК 2.0)'!$E$17:$O$17,0)),0)</f>
        <v>0</v>
      </c>
      <c r="PFN8" s="878">
        <f>IFERROR(INDEX('РП (ЛК 2.0)'!$E$26:$O$26,1,MATCH('Основной лист'!PFN$7,'РП (ЛК 2.0)'!$E$17:$O$17,0)),0)</f>
        <v>0</v>
      </c>
      <c r="PFO8" s="878">
        <f>IFERROR(INDEX('РП (ЛК 2.0)'!$E$26:$O$26,1,MATCH('Основной лист'!PFO$7,'РП (ЛК 2.0)'!$E$17:$O$17,0)),0)</f>
        <v>0</v>
      </c>
      <c r="PFP8" s="878">
        <f>IFERROR(INDEX('РП (ЛК 2.0)'!$E$26:$O$26,1,MATCH('Основной лист'!PFP$7,'РП (ЛК 2.0)'!$E$17:$O$17,0)),0)</f>
        <v>0</v>
      </c>
      <c r="PFQ8" s="878">
        <f>IFERROR(INDEX('РП (ЛК 2.0)'!$E$26:$O$26,1,MATCH('Основной лист'!PFQ$7,'РП (ЛК 2.0)'!$E$17:$O$17,0)),0)</f>
        <v>0</v>
      </c>
      <c r="PFR8" s="878">
        <f>IFERROR(INDEX('РП (ЛК 2.0)'!$E$26:$O$26,1,MATCH('Основной лист'!PFR$7,'РП (ЛК 2.0)'!$E$17:$O$17,0)),0)</f>
        <v>0</v>
      </c>
      <c r="PFS8" s="878">
        <f>IFERROR(INDEX('РП (ЛК 2.0)'!$E$26:$O$26,1,MATCH('Основной лист'!PFS$7,'РП (ЛК 2.0)'!$E$17:$O$17,0)),0)</f>
        <v>0</v>
      </c>
      <c r="PFT8" s="878">
        <f>IFERROR(INDEX('РП (ЛК 2.0)'!$E$26:$O$26,1,MATCH('Основной лист'!PFT$7,'РП (ЛК 2.0)'!$E$17:$O$17,0)),0)</f>
        <v>0</v>
      </c>
      <c r="PFU8" s="878">
        <f>IFERROR(INDEX('РП (ЛК 2.0)'!$E$26:$O$26,1,MATCH('Основной лист'!PFU$7,'РП (ЛК 2.0)'!$E$17:$O$17,0)),0)</f>
        <v>0</v>
      </c>
      <c r="PFV8" s="878">
        <f>IFERROR(INDEX('РП (ЛК 2.0)'!$E$26:$O$26,1,MATCH('Основной лист'!PFV$7,'РП (ЛК 2.0)'!$E$17:$O$17,0)),0)</f>
        <v>0</v>
      </c>
      <c r="PFW8" s="878">
        <f>IFERROR(INDEX('РП (ЛК 2.0)'!$E$26:$O$26,1,MATCH('Основной лист'!PFW$7,'РП (ЛК 2.0)'!$E$17:$O$17,0)),0)</f>
        <v>0</v>
      </c>
      <c r="PFX8" s="878">
        <f>IFERROR(INDEX('РП (ЛК 2.0)'!$E$26:$O$26,1,MATCH('Основной лист'!PFX$7,'РП (ЛК 2.0)'!$E$17:$O$17,0)),0)</f>
        <v>0</v>
      </c>
      <c r="PFY8" s="878">
        <f>IFERROR(INDEX('РП (ЛК 2.0)'!$E$26:$O$26,1,MATCH('Основной лист'!PFY$7,'РП (ЛК 2.0)'!$E$17:$O$17,0)),0)</f>
        <v>0</v>
      </c>
      <c r="PFZ8" s="878">
        <f>IFERROR(INDEX('РП (ЛК 2.0)'!$E$26:$O$26,1,MATCH('Основной лист'!PFZ$7,'РП (ЛК 2.0)'!$E$17:$O$17,0)),0)</f>
        <v>0</v>
      </c>
      <c r="PGA8" s="878">
        <f>IFERROR(INDEX('РП (ЛК 2.0)'!$E$26:$O$26,1,MATCH('Основной лист'!PGA$7,'РП (ЛК 2.0)'!$E$17:$O$17,0)),0)</f>
        <v>0</v>
      </c>
      <c r="PGB8" s="878">
        <f>IFERROR(INDEX('РП (ЛК 2.0)'!$E$26:$O$26,1,MATCH('Основной лист'!PGB$7,'РП (ЛК 2.0)'!$E$17:$O$17,0)),0)</f>
        <v>0</v>
      </c>
      <c r="PGC8" s="878">
        <f>IFERROR(INDEX('РП (ЛК 2.0)'!$E$26:$O$26,1,MATCH('Основной лист'!PGC$7,'РП (ЛК 2.0)'!$E$17:$O$17,0)),0)</f>
        <v>0</v>
      </c>
      <c r="PGD8" s="878">
        <f>IFERROR(INDEX('РП (ЛК 2.0)'!$E$26:$O$26,1,MATCH('Основной лист'!PGD$7,'РП (ЛК 2.0)'!$E$17:$O$17,0)),0)</f>
        <v>0</v>
      </c>
      <c r="PGE8" s="878">
        <f>IFERROR(INDEX('РП (ЛК 2.0)'!$E$26:$O$26,1,MATCH('Основной лист'!PGE$7,'РП (ЛК 2.0)'!$E$17:$O$17,0)),0)</f>
        <v>0</v>
      </c>
      <c r="PGF8" s="878">
        <f>IFERROR(INDEX('РП (ЛК 2.0)'!$E$26:$O$26,1,MATCH('Основной лист'!PGF$7,'РП (ЛК 2.0)'!$E$17:$O$17,0)),0)</f>
        <v>0</v>
      </c>
      <c r="PGG8" s="878">
        <f>IFERROR(INDEX('РП (ЛК 2.0)'!$E$26:$O$26,1,MATCH('Основной лист'!PGG$7,'РП (ЛК 2.0)'!$E$17:$O$17,0)),0)</f>
        <v>0</v>
      </c>
      <c r="PGH8" s="878">
        <f>IFERROR(INDEX('РП (ЛК 2.0)'!$E$26:$O$26,1,MATCH('Основной лист'!PGH$7,'РП (ЛК 2.0)'!$E$17:$O$17,0)),0)</f>
        <v>0</v>
      </c>
      <c r="PGI8" s="878">
        <f>IFERROR(INDEX('РП (ЛК 2.0)'!$E$26:$O$26,1,MATCH('Основной лист'!PGI$7,'РП (ЛК 2.0)'!$E$17:$O$17,0)),0)</f>
        <v>0</v>
      </c>
      <c r="PGJ8" s="878">
        <f>IFERROR(INDEX('РП (ЛК 2.0)'!$E$26:$O$26,1,MATCH('Основной лист'!PGJ$7,'РП (ЛК 2.0)'!$E$17:$O$17,0)),0)</f>
        <v>0</v>
      </c>
      <c r="PGK8" s="878">
        <f>IFERROR(INDEX('РП (ЛК 2.0)'!$E$26:$O$26,1,MATCH('Основной лист'!PGK$7,'РП (ЛК 2.0)'!$E$17:$O$17,0)),0)</f>
        <v>0</v>
      </c>
      <c r="PGL8" s="878">
        <f>IFERROR(INDEX('РП (ЛК 2.0)'!$E$26:$O$26,1,MATCH('Основной лист'!PGL$7,'РП (ЛК 2.0)'!$E$17:$O$17,0)),0)</f>
        <v>0</v>
      </c>
      <c r="PGM8" s="878">
        <f>IFERROR(INDEX('РП (ЛК 2.0)'!$E$26:$O$26,1,MATCH('Основной лист'!PGM$7,'РП (ЛК 2.0)'!$E$17:$O$17,0)),0)</f>
        <v>0</v>
      </c>
      <c r="PGN8" s="878">
        <f>IFERROR(INDEX('РП (ЛК 2.0)'!$E$26:$O$26,1,MATCH('Основной лист'!PGN$7,'РП (ЛК 2.0)'!$E$17:$O$17,0)),0)</f>
        <v>0</v>
      </c>
      <c r="PGO8" s="878">
        <f>IFERROR(INDEX('РП (ЛК 2.0)'!$E$26:$O$26,1,MATCH('Основной лист'!PGO$7,'РП (ЛК 2.0)'!$E$17:$O$17,0)),0)</f>
        <v>0</v>
      </c>
      <c r="PGP8" s="878">
        <f>IFERROR(INDEX('РП (ЛК 2.0)'!$E$26:$O$26,1,MATCH('Основной лист'!PGP$7,'РП (ЛК 2.0)'!$E$17:$O$17,0)),0)</f>
        <v>0</v>
      </c>
      <c r="PGQ8" s="878">
        <f>IFERROR(INDEX('РП (ЛК 2.0)'!$E$26:$O$26,1,MATCH('Основной лист'!PGQ$7,'РП (ЛК 2.0)'!$E$17:$O$17,0)),0)</f>
        <v>0</v>
      </c>
      <c r="PGR8" s="878">
        <f>IFERROR(INDEX('РП (ЛК 2.0)'!$E$26:$O$26,1,MATCH('Основной лист'!PGR$7,'РП (ЛК 2.0)'!$E$17:$O$17,0)),0)</f>
        <v>0</v>
      </c>
      <c r="PGS8" s="878">
        <f>IFERROR(INDEX('РП (ЛК 2.0)'!$E$26:$O$26,1,MATCH('Основной лист'!PGS$7,'РП (ЛК 2.0)'!$E$17:$O$17,0)),0)</f>
        <v>0</v>
      </c>
      <c r="PGT8" s="878">
        <f>IFERROR(INDEX('РП (ЛК 2.0)'!$E$26:$O$26,1,MATCH('Основной лист'!PGT$7,'РП (ЛК 2.0)'!$E$17:$O$17,0)),0)</f>
        <v>0</v>
      </c>
      <c r="PGU8" s="878">
        <f>IFERROR(INDEX('РП (ЛК 2.0)'!$E$26:$O$26,1,MATCH('Основной лист'!PGU$7,'РП (ЛК 2.0)'!$E$17:$O$17,0)),0)</f>
        <v>0</v>
      </c>
      <c r="PGV8" s="878">
        <f>IFERROR(INDEX('РП (ЛК 2.0)'!$E$26:$O$26,1,MATCH('Основной лист'!PGV$7,'РП (ЛК 2.0)'!$E$17:$O$17,0)),0)</f>
        <v>0</v>
      </c>
      <c r="PGW8" s="878">
        <f>IFERROR(INDEX('РП (ЛК 2.0)'!$E$26:$O$26,1,MATCH('Основной лист'!PGW$7,'РП (ЛК 2.0)'!$E$17:$O$17,0)),0)</f>
        <v>0</v>
      </c>
      <c r="PGX8" s="878">
        <f>IFERROR(INDEX('РП (ЛК 2.0)'!$E$26:$O$26,1,MATCH('Основной лист'!PGX$7,'РП (ЛК 2.0)'!$E$17:$O$17,0)),0)</f>
        <v>0</v>
      </c>
      <c r="PGY8" s="878">
        <f>IFERROR(INDEX('РП (ЛК 2.0)'!$E$26:$O$26,1,MATCH('Основной лист'!PGY$7,'РП (ЛК 2.0)'!$E$17:$O$17,0)),0)</f>
        <v>0</v>
      </c>
      <c r="PGZ8" s="878">
        <f>IFERROR(INDEX('РП (ЛК 2.0)'!$E$26:$O$26,1,MATCH('Основной лист'!PGZ$7,'РП (ЛК 2.0)'!$E$17:$O$17,0)),0)</f>
        <v>0</v>
      </c>
      <c r="PHA8" s="878">
        <f>IFERROR(INDEX('РП (ЛК 2.0)'!$E$26:$O$26,1,MATCH('Основной лист'!PHA$7,'РП (ЛК 2.0)'!$E$17:$O$17,0)),0)</f>
        <v>0</v>
      </c>
      <c r="PHB8" s="878">
        <f>IFERROR(INDEX('РП (ЛК 2.0)'!$E$26:$O$26,1,MATCH('Основной лист'!PHB$7,'РП (ЛК 2.0)'!$E$17:$O$17,0)),0)</f>
        <v>0</v>
      </c>
      <c r="PHC8" s="878">
        <f>IFERROR(INDEX('РП (ЛК 2.0)'!$E$26:$O$26,1,MATCH('Основной лист'!PHC$7,'РП (ЛК 2.0)'!$E$17:$O$17,0)),0)</f>
        <v>0</v>
      </c>
      <c r="PHD8" s="878">
        <f>IFERROR(INDEX('РП (ЛК 2.0)'!$E$26:$O$26,1,MATCH('Основной лист'!PHD$7,'РП (ЛК 2.0)'!$E$17:$O$17,0)),0)</f>
        <v>0</v>
      </c>
      <c r="PHE8" s="878">
        <f>IFERROR(INDEX('РП (ЛК 2.0)'!$E$26:$O$26,1,MATCH('Основной лист'!PHE$7,'РП (ЛК 2.0)'!$E$17:$O$17,0)),0)</f>
        <v>0</v>
      </c>
      <c r="PHF8" s="878">
        <f>IFERROR(INDEX('РП (ЛК 2.0)'!$E$26:$O$26,1,MATCH('Основной лист'!PHF$7,'РП (ЛК 2.0)'!$E$17:$O$17,0)),0)</f>
        <v>0</v>
      </c>
      <c r="PHG8" s="878">
        <f>IFERROR(INDEX('РП (ЛК 2.0)'!$E$26:$O$26,1,MATCH('Основной лист'!PHG$7,'РП (ЛК 2.0)'!$E$17:$O$17,0)),0)</f>
        <v>0</v>
      </c>
      <c r="PHH8" s="878">
        <f>IFERROR(INDEX('РП (ЛК 2.0)'!$E$26:$O$26,1,MATCH('Основной лист'!PHH$7,'РП (ЛК 2.0)'!$E$17:$O$17,0)),0)</f>
        <v>0</v>
      </c>
      <c r="PHI8" s="878">
        <f>IFERROR(INDEX('РП (ЛК 2.0)'!$E$26:$O$26,1,MATCH('Основной лист'!PHI$7,'РП (ЛК 2.0)'!$E$17:$O$17,0)),0)</f>
        <v>0</v>
      </c>
      <c r="PHJ8" s="878">
        <f>IFERROR(INDEX('РП (ЛК 2.0)'!$E$26:$O$26,1,MATCH('Основной лист'!PHJ$7,'РП (ЛК 2.0)'!$E$17:$O$17,0)),0)</f>
        <v>0</v>
      </c>
      <c r="PHK8" s="878">
        <f>IFERROR(INDEX('РП (ЛК 2.0)'!$E$26:$O$26,1,MATCH('Основной лист'!PHK$7,'РП (ЛК 2.0)'!$E$17:$O$17,0)),0)</f>
        <v>0</v>
      </c>
      <c r="PHL8" s="878">
        <f>IFERROR(INDEX('РП (ЛК 2.0)'!$E$26:$O$26,1,MATCH('Основной лист'!PHL$7,'РП (ЛК 2.0)'!$E$17:$O$17,0)),0)</f>
        <v>0</v>
      </c>
      <c r="PHM8" s="878">
        <f>IFERROR(INDEX('РП (ЛК 2.0)'!$E$26:$O$26,1,MATCH('Основной лист'!PHM$7,'РП (ЛК 2.0)'!$E$17:$O$17,0)),0)</f>
        <v>0</v>
      </c>
      <c r="PHN8" s="878">
        <f>IFERROR(INDEX('РП (ЛК 2.0)'!$E$26:$O$26,1,MATCH('Основной лист'!PHN$7,'РП (ЛК 2.0)'!$E$17:$O$17,0)),0)</f>
        <v>0</v>
      </c>
      <c r="PHO8" s="878">
        <f>IFERROR(INDEX('РП (ЛК 2.0)'!$E$26:$O$26,1,MATCH('Основной лист'!PHO$7,'РП (ЛК 2.0)'!$E$17:$O$17,0)),0)</f>
        <v>0</v>
      </c>
      <c r="PHP8" s="878">
        <f>IFERROR(INDEX('РП (ЛК 2.0)'!$E$26:$O$26,1,MATCH('Основной лист'!PHP$7,'РП (ЛК 2.0)'!$E$17:$O$17,0)),0)</f>
        <v>0</v>
      </c>
      <c r="PHQ8" s="878">
        <f>IFERROR(INDEX('РП (ЛК 2.0)'!$E$26:$O$26,1,MATCH('Основной лист'!PHQ$7,'РП (ЛК 2.0)'!$E$17:$O$17,0)),0)</f>
        <v>0</v>
      </c>
      <c r="PHR8" s="878">
        <f>IFERROR(INDEX('РП (ЛК 2.0)'!$E$26:$O$26,1,MATCH('Основной лист'!PHR$7,'РП (ЛК 2.0)'!$E$17:$O$17,0)),0)</f>
        <v>0</v>
      </c>
      <c r="PHS8" s="878">
        <f>IFERROR(INDEX('РП (ЛК 2.0)'!$E$26:$O$26,1,MATCH('Основной лист'!PHS$7,'РП (ЛК 2.0)'!$E$17:$O$17,0)),0)</f>
        <v>0</v>
      </c>
      <c r="PHT8" s="878">
        <f>IFERROR(INDEX('РП (ЛК 2.0)'!$E$26:$O$26,1,MATCH('Основной лист'!PHT$7,'РП (ЛК 2.0)'!$E$17:$O$17,0)),0)</f>
        <v>0</v>
      </c>
      <c r="PHU8" s="878">
        <f>IFERROR(INDEX('РП (ЛК 2.0)'!$E$26:$O$26,1,MATCH('Основной лист'!PHU$7,'РП (ЛК 2.0)'!$E$17:$O$17,0)),0)</f>
        <v>0</v>
      </c>
      <c r="PHV8" s="878">
        <f>IFERROR(INDEX('РП (ЛК 2.0)'!$E$26:$O$26,1,MATCH('Основной лист'!PHV$7,'РП (ЛК 2.0)'!$E$17:$O$17,0)),0)</f>
        <v>0</v>
      </c>
      <c r="PHW8" s="878">
        <f>IFERROR(INDEX('РП (ЛК 2.0)'!$E$26:$O$26,1,MATCH('Основной лист'!PHW$7,'РП (ЛК 2.0)'!$E$17:$O$17,0)),0)</f>
        <v>0</v>
      </c>
      <c r="PHX8" s="878">
        <f>IFERROR(INDEX('РП (ЛК 2.0)'!$E$26:$O$26,1,MATCH('Основной лист'!PHX$7,'РП (ЛК 2.0)'!$E$17:$O$17,0)),0)</f>
        <v>0</v>
      </c>
      <c r="PHY8" s="878">
        <f>IFERROR(INDEX('РП (ЛК 2.0)'!$E$26:$O$26,1,MATCH('Основной лист'!PHY$7,'РП (ЛК 2.0)'!$E$17:$O$17,0)),0)</f>
        <v>0</v>
      </c>
      <c r="PHZ8" s="878">
        <f>IFERROR(INDEX('РП (ЛК 2.0)'!$E$26:$O$26,1,MATCH('Основной лист'!PHZ$7,'РП (ЛК 2.0)'!$E$17:$O$17,0)),0)</f>
        <v>0</v>
      </c>
      <c r="PIA8" s="878">
        <f>IFERROR(INDEX('РП (ЛК 2.0)'!$E$26:$O$26,1,MATCH('Основной лист'!PIA$7,'РП (ЛК 2.0)'!$E$17:$O$17,0)),0)</f>
        <v>0</v>
      </c>
      <c r="PIB8" s="878">
        <f>IFERROR(INDEX('РП (ЛК 2.0)'!$E$26:$O$26,1,MATCH('Основной лист'!PIB$7,'РП (ЛК 2.0)'!$E$17:$O$17,0)),0)</f>
        <v>0</v>
      </c>
      <c r="PIC8" s="878">
        <f>IFERROR(INDEX('РП (ЛК 2.0)'!$E$26:$O$26,1,MATCH('Основной лист'!PIC$7,'РП (ЛК 2.0)'!$E$17:$O$17,0)),0)</f>
        <v>0</v>
      </c>
      <c r="PID8" s="878">
        <f>IFERROR(INDEX('РП (ЛК 2.0)'!$E$26:$O$26,1,MATCH('Основной лист'!PID$7,'РП (ЛК 2.0)'!$E$17:$O$17,0)),0)</f>
        <v>0</v>
      </c>
      <c r="PIE8" s="878">
        <f>IFERROR(INDEX('РП (ЛК 2.0)'!$E$26:$O$26,1,MATCH('Основной лист'!PIE$7,'РП (ЛК 2.0)'!$E$17:$O$17,0)),0)</f>
        <v>0</v>
      </c>
      <c r="PIF8" s="878">
        <f>IFERROR(INDEX('РП (ЛК 2.0)'!$E$26:$O$26,1,MATCH('Основной лист'!PIF$7,'РП (ЛК 2.0)'!$E$17:$O$17,0)),0)</f>
        <v>0</v>
      </c>
      <c r="PIG8" s="878">
        <f>IFERROR(INDEX('РП (ЛК 2.0)'!$E$26:$O$26,1,MATCH('Основной лист'!PIG$7,'РП (ЛК 2.0)'!$E$17:$O$17,0)),0)</f>
        <v>0</v>
      </c>
      <c r="PIH8" s="878">
        <f>IFERROR(INDEX('РП (ЛК 2.0)'!$E$26:$O$26,1,MATCH('Основной лист'!PIH$7,'РП (ЛК 2.0)'!$E$17:$O$17,0)),0)</f>
        <v>0</v>
      </c>
      <c r="PII8" s="878">
        <f>IFERROR(INDEX('РП (ЛК 2.0)'!$E$26:$O$26,1,MATCH('Основной лист'!PII$7,'РП (ЛК 2.0)'!$E$17:$O$17,0)),0)</f>
        <v>0</v>
      </c>
      <c r="PIJ8" s="878">
        <f>IFERROR(INDEX('РП (ЛК 2.0)'!$E$26:$O$26,1,MATCH('Основной лист'!PIJ$7,'РП (ЛК 2.0)'!$E$17:$O$17,0)),0)</f>
        <v>0</v>
      </c>
      <c r="PIK8" s="878">
        <f>IFERROR(INDEX('РП (ЛК 2.0)'!$E$26:$O$26,1,MATCH('Основной лист'!PIK$7,'РП (ЛК 2.0)'!$E$17:$O$17,0)),0)</f>
        <v>0</v>
      </c>
      <c r="PIL8" s="878">
        <f>IFERROR(INDEX('РП (ЛК 2.0)'!$E$26:$O$26,1,MATCH('Основной лист'!PIL$7,'РП (ЛК 2.0)'!$E$17:$O$17,0)),0)</f>
        <v>0</v>
      </c>
      <c r="PIM8" s="878">
        <f>IFERROR(INDEX('РП (ЛК 2.0)'!$E$26:$O$26,1,MATCH('Основной лист'!PIM$7,'РП (ЛК 2.0)'!$E$17:$O$17,0)),0)</f>
        <v>0</v>
      </c>
      <c r="PIN8" s="878">
        <f>IFERROR(INDEX('РП (ЛК 2.0)'!$E$26:$O$26,1,MATCH('Основной лист'!PIN$7,'РП (ЛК 2.0)'!$E$17:$O$17,0)),0)</f>
        <v>0</v>
      </c>
      <c r="PIO8" s="878">
        <f>IFERROR(INDEX('РП (ЛК 2.0)'!$E$26:$O$26,1,MATCH('Основной лист'!PIO$7,'РП (ЛК 2.0)'!$E$17:$O$17,0)),0)</f>
        <v>0</v>
      </c>
      <c r="PIP8" s="878">
        <f>IFERROR(INDEX('РП (ЛК 2.0)'!$E$26:$O$26,1,MATCH('Основной лист'!PIP$7,'РП (ЛК 2.0)'!$E$17:$O$17,0)),0)</f>
        <v>0</v>
      </c>
      <c r="PIQ8" s="878">
        <f>IFERROR(INDEX('РП (ЛК 2.0)'!$E$26:$O$26,1,MATCH('Основной лист'!PIQ$7,'РП (ЛК 2.0)'!$E$17:$O$17,0)),0)</f>
        <v>0</v>
      </c>
      <c r="PIR8" s="878">
        <f>IFERROR(INDEX('РП (ЛК 2.0)'!$E$26:$O$26,1,MATCH('Основной лист'!PIR$7,'РП (ЛК 2.0)'!$E$17:$O$17,0)),0)</f>
        <v>0</v>
      </c>
      <c r="PIS8" s="878">
        <f>IFERROR(INDEX('РП (ЛК 2.0)'!$E$26:$O$26,1,MATCH('Основной лист'!PIS$7,'РП (ЛК 2.0)'!$E$17:$O$17,0)),0)</f>
        <v>0</v>
      </c>
      <c r="PIT8" s="878">
        <f>IFERROR(INDEX('РП (ЛК 2.0)'!$E$26:$O$26,1,MATCH('Основной лист'!PIT$7,'РП (ЛК 2.0)'!$E$17:$O$17,0)),0)</f>
        <v>0</v>
      </c>
      <c r="PIU8" s="878">
        <f>IFERROR(INDEX('РП (ЛК 2.0)'!$E$26:$O$26,1,MATCH('Основной лист'!PIU$7,'РП (ЛК 2.0)'!$E$17:$O$17,0)),0)</f>
        <v>0</v>
      </c>
      <c r="PIV8" s="878">
        <f>IFERROR(INDEX('РП (ЛК 2.0)'!$E$26:$O$26,1,MATCH('Основной лист'!PIV$7,'РП (ЛК 2.0)'!$E$17:$O$17,0)),0)</f>
        <v>0</v>
      </c>
      <c r="PIW8" s="878">
        <f>IFERROR(INDEX('РП (ЛК 2.0)'!$E$26:$O$26,1,MATCH('Основной лист'!PIW$7,'РП (ЛК 2.0)'!$E$17:$O$17,0)),0)</f>
        <v>0</v>
      </c>
      <c r="PIX8" s="878">
        <f>IFERROR(INDEX('РП (ЛК 2.0)'!$E$26:$O$26,1,MATCH('Основной лист'!PIX$7,'РП (ЛК 2.0)'!$E$17:$O$17,0)),0)</f>
        <v>0</v>
      </c>
      <c r="PIY8" s="878">
        <f>IFERROR(INDEX('РП (ЛК 2.0)'!$E$26:$O$26,1,MATCH('Основной лист'!PIY$7,'РП (ЛК 2.0)'!$E$17:$O$17,0)),0)</f>
        <v>0</v>
      </c>
      <c r="PIZ8" s="878">
        <f>IFERROR(INDEX('РП (ЛК 2.0)'!$E$26:$O$26,1,MATCH('Основной лист'!PIZ$7,'РП (ЛК 2.0)'!$E$17:$O$17,0)),0)</f>
        <v>0</v>
      </c>
      <c r="PJA8" s="878">
        <f>IFERROR(INDEX('РП (ЛК 2.0)'!$E$26:$O$26,1,MATCH('Основной лист'!PJA$7,'РП (ЛК 2.0)'!$E$17:$O$17,0)),0)</f>
        <v>0</v>
      </c>
      <c r="PJB8" s="878">
        <f>IFERROR(INDEX('РП (ЛК 2.0)'!$E$26:$O$26,1,MATCH('Основной лист'!PJB$7,'РП (ЛК 2.0)'!$E$17:$O$17,0)),0)</f>
        <v>0</v>
      </c>
      <c r="PJC8" s="878">
        <f>IFERROR(INDEX('РП (ЛК 2.0)'!$E$26:$O$26,1,MATCH('Основной лист'!PJC$7,'РП (ЛК 2.0)'!$E$17:$O$17,0)),0)</f>
        <v>0</v>
      </c>
      <c r="PJD8" s="878">
        <f>IFERROR(INDEX('РП (ЛК 2.0)'!$E$26:$O$26,1,MATCH('Основной лист'!PJD$7,'РП (ЛК 2.0)'!$E$17:$O$17,0)),0)</f>
        <v>0</v>
      </c>
      <c r="PJE8" s="878">
        <f>IFERROR(INDEX('РП (ЛК 2.0)'!$E$26:$O$26,1,MATCH('Основной лист'!PJE$7,'РП (ЛК 2.0)'!$E$17:$O$17,0)),0)</f>
        <v>0</v>
      </c>
      <c r="PJF8" s="878">
        <f>IFERROR(INDEX('РП (ЛК 2.0)'!$E$26:$O$26,1,MATCH('Основной лист'!PJF$7,'РП (ЛК 2.0)'!$E$17:$O$17,0)),0)</f>
        <v>0</v>
      </c>
      <c r="PJG8" s="878">
        <f>IFERROR(INDEX('РП (ЛК 2.0)'!$E$26:$O$26,1,MATCH('Основной лист'!PJG$7,'РП (ЛК 2.0)'!$E$17:$O$17,0)),0)</f>
        <v>0</v>
      </c>
      <c r="PJH8" s="878">
        <f>IFERROR(INDEX('РП (ЛК 2.0)'!$E$26:$O$26,1,MATCH('Основной лист'!PJH$7,'РП (ЛК 2.0)'!$E$17:$O$17,0)),0)</f>
        <v>0</v>
      </c>
      <c r="PJI8" s="878">
        <f>IFERROR(INDEX('РП (ЛК 2.0)'!$E$26:$O$26,1,MATCH('Основной лист'!PJI$7,'РП (ЛК 2.0)'!$E$17:$O$17,0)),0)</f>
        <v>0</v>
      </c>
      <c r="PJJ8" s="878">
        <f>IFERROR(INDEX('РП (ЛК 2.0)'!$E$26:$O$26,1,MATCH('Основной лист'!PJJ$7,'РП (ЛК 2.0)'!$E$17:$O$17,0)),0)</f>
        <v>0</v>
      </c>
      <c r="PJK8" s="878">
        <f>IFERROR(INDEX('РП (ЛК 2.0)'!$E$26:$O$26,1,MATCH('Основной лист'!PJK$7,'РП (ЛК 2.0)'!$E$17:$O$17,0)),0)</f>
        <v>0</v>
      </c>
      <c r="PJL8" s="878">
        <f>IFERROR(INDEX('РП (ЛК 2.0)'!$E$26:$O$26,1,MATCH('Основной лист'!PJL$7,'РП (ЛК 2.0)'!$E$17:$O$17,0)),0)</f>
        <v>0</v>
      </c>
      <c r="PJM8" s="878">
        <f>IFERROR(INDEX('РП (ЛК 2.0)'!$E$26:$O$26,1,MATCH('Основной лист'!PJM$7,'РП (ЛК 2.0)'!$E$17:$O$17,0)),0)</f>
        <v>0</v>
      </c>
      <c r="PJN8" s="878">
        <f>IFERROR(INDEX('РП (ЛК 2.0)'!$E$26:$O$26,1,MATCH('Основной лист'!PJN$7,'РП (ЛК 2.0)'!$E$17:$O$17,0)),0)</f>
        <v>0</v>
      </c>
      <c r="PJO8" s="878">
        <f>IFERROR(INDEX('РП (ЛК 2.0)'!$E$26:$O$26,1,MATCH('Основной лист'!PJO$7,'РП (ЛК 2.0)'!$E$17:$O$17,0)),0)</f>
        <v>0</v>
      </c>
      <c r="PJP8" s="878">
        <f>IFERROR(INDEX('РП (ЛК 2.0)'!$E$26:$O$26,1,MATCH('Основной лист'!PJP$7,'РП (ЛК 2.0)'!$E$17:$O$17,0)),0)</f>
        <v>0</v>
      </c>
      <c r="PJQ8" s="878">
        <f>IFERROR(INDEX('РП (ЛК 2.0)'!$E$26:$O$26,1,MATCH('Основной лист'!PJQ$7,'РП (ЛК 2.0)'!$E$17:$O$17,0)),0)</f>
        <v>0</v>
      </c>
      <c r="PJR8" s="878">
        <f>IFERROR(INDEX('РП (ЛК 2.0)'!$E$26:$O$26,1,MATCH('Основной лист'!PJR$7,'РП (ЛК 2.0)'!$E$17:$O$17,0)),0)</f>
        <v>0</v>
      </c>
      <c r="PJS8" s="878">
        <f>IFERROR(INDEX('РП (ЛК 2.0)'!$E$26:$O$26,1,MATCH('Основной лист'!PJS$7,'РП (ЛК 2.0)'!$E$17:$O$17,0)),0)</f>
        <v>0</v>
      </c>
      <c r="PJT8" s="878">
        <f>IFERROR(INDEX('РП (ЛК 2.0)'!$E$26:$O$26,1,MATCH('Основной лист'!PJT$7,'РП (ЛК 2.0)'!$E$17:$O$17,0)),0)</f>
        <v>0</v>
      </c>
      <c r="PJU8" s="878">
        <f>IFERROR(INDEX('РП (ЛК 2.0)'!$E$26:$O$26,1,MATCH('Основной лист'!PJU$7,'РП (ЛК 2.0)'!$E$17:$O$17,0)),0)</f>
        <v>0</v>
      </c>
      <c r="PJV8" s="878">
        <f>IFERROR(INDEX('РП (ЛК 2.0)'!$E$26:$O$26,1,MATCH('Основной лист'!PJV$7,'РП (ЛК 2.0)'!$E$17:$O$17,0)),0)</f>
        <v>0</v>
      </c>
      <c r="PJW8" s="878">
        <f>IFERROR(INDEX('РП (ЛК 2.0)'!$E$26:$O$26,1,MATCH('Основной лист'!PJW$7,'РП (ЛК 2.0)'!$E$17:$O$17,0)),0)</f>
        <v>0</v>
      </c>
      <c r="PJX8" s="878">
        <f>IFERROR(INDEX('РП (ЛК 2.0)'!$E$26:$O$26,1,MATCH('Основной лист'!PJX$7,'РП (ЛК 2.0)'!$E$17:$O$17,0)),0)</f>
        <v>0</v>
      </c>
      <c r="PJY8" s="878">
        <f>IFERROR(INDEX('РП (ЛК 2.0)'!$E$26:$O$26,1,MATCH('Основной лист'!PJY$7,'РП (ЛК 2.0)'!$E$17:$O$17,0)),0)</f>
        <v>0</v>
      </c>
      <c r="PJZ8" s="878">
        <f>IFERROR(INDEX('РП (ЛК 2.0)'!$E$26:$O$26,1,MATCH('Основной лист'!PJZ$7,'РП (ЛК 2.0)'!$E$17:$O$17,0)),0)</f>
        <v>0</v>
      </c>
      <c r="PKA8" s="878">
        <f>IFERROR(INDEX('РП (ЛК 2.0)'!$E$26:$O$26,1,MATCH('Основной лист'!PKA$7,'РП (ЛК 2.0)'!$E$17:$O$17,0)),0)</f>
        <v>0</v>
      </c>
      <c r="PKB8" s="878">
        <f>IFERROR(INDEX('РП (ЛК 2.0)'!$E$26:$O$26,1,MATCH('Основной лист'!PKB$7,'РП (ЛК 2.0)'!$E$17:$O$17,0)),0)</f>
        <v>0</v>
      </c>
      <c r="PKC8" s="878">
        <f>IFERROR(INDEX('РП (ЛК 2.0)'!$E$26:$O$26,1,MATCH('Основной лист'!PKC$7,'РП (ЛК 2.0)'!$E$17:$O$17,0)),0)</f>
        <v>0</v>
      </c>
      <c r="PKD8" s="878">
        <f>IFERROR(INDEX('РП (ЛК 2.0)'!$E$26:$O$26,1,MATCH('Основной лист'!PKD$7,'РП (ЛК 2.0)'!$E$17:$O$17,0)),0)</f>
        <v>0</v>
      </c>
      <c r="PKE8" s="878">
        <f>IFERROR(INDEX('РП (ЛК 2.0)'!$E$26:$O$26,1,MATCH('Основной лист'!PKE$7,'РП (ЛК 2.0)'!$E$17:$O$17,0)),0)</f>
        <v>0</v>
      </c>
      <c r="PKF8" s="878">
        <f>IFERROR(INDEX('РП (ЛК 2.0)'!$E$26:$O$26,1,MATCH('Основной лист'!PKF$7,'РП (ЛК 2.0)'!$E$17:$O$17,0)),0)</f>
        <v>0</v>
      </c>
      <c r="PKG8" s="878">
        <f>IFERROR(INDEX('РП (ЛК 2.0)'!$E$26:$O$26,1,MATCH('Основной лист'!PKG$7,'РП (ЛК 2.0)'!$E$17:$O$17,0)),0)</f>
        <v>0</v>
      </c>
      <c r="PKH8" s="878">
        <f>IFERROR(INDEX('РП (ЛК 2.0)'!$E$26:$O$26,1,MATCH('Основной лист'!PKH$7,'РП (ЛК 2.0)'!$E$17:$O$17,0)),0)</f>
        <v>0</v>
      </c>
      <c r="PKI8" s="878">
        <f>IFERROR(INDEX('РП (ЛК 2.0)'!$E$26:$O$26,1,MATCH('Основной лист'!PKI$7,'РП (ЛК 2.0)'!$E$17:$O$17,0)),0)</f>
        <v>0</v>
      </c>
      <c r="PKJ8" s="878">
        <f>IFERROR(INDEX('РП (ЛК 2.0)'!$E$26:$O$26,1,MATCH('Основной лист'!PKJ$7,'РП (ЛК 2.0)'!$E$17:$O$17,0)),0)</f>
        <v>0</v>
      </c>
      <c r="PKK8" s="878">
        <f>IFERROR(INDEX('РП (ЛК 2.0)'!$E$26:$O$26,1,MATCH('Основной лист'!PKK$7,'РП (ЛК 2.0)'!$E$17:$O$17,0)),0)</f>
        <v>0</v>
      </c>
      <c r="PKL8" s="878">
        <f>IFERROR(INDEX('РП (ЛК 2.0)'!$E$26:$O$26,1,MATCH('Основной лист'!PKL$7,'РП (ЛК 2.0)'!$E$17:$O$17,0)),0)</f>
        <v>0</v>
      </c>
      <c r="PKM8" s="878">
        <f>IFERROR(INDEX('РП (ЛК 2.0)'!$E$26:$O$26,1,MATCH('Основной лист'!PKM$7,'РП (ЛК 2.0)'!$E$17:$O$17,0)),0)</f>
        <v>0</v>
      </c>
      <c r="PKN8" s="878">
        <f>IFERROR(INDEX('РП (ЛК 2.0)'!$E$26:$O$26,1,MATCH('Основной лист'!PKN$7,'РП (ЛК 2.0)'!$E$17:$O$17,0)),0)</f>
        <v>0</v>
      </c>
      <c r="PKO8" s="878">
        <f>IFERROR(INDEX('РП (ЛК 2.0)'!$E$26:$O$26,1,MATCH('Основной лист'!PKO$7,'РП (ЛК 2.0)'!$E$17:$O$17,0)),0)</f>
        <v>0</v>
      </c>
      <c r="PKP8" s="878">
        <f>IFERROR(INDEX('РП (ЛК 2.0)'!$E$26:$O$26,1,MATCH('Основной лист'!PKP$7,'РП (ЛК 2.0)'!$E$17:$O$17,0)),0)</f>
        <v>0</v>
      </c>
      <c r="PKQ8" s="878">
        <f>IFERROR(INDEX('РП (ЛК 2.0)'!$E$26:$O$26,1,MATCH('Основной лист'!PKQ$7,'РП (ЛК 2.0)'!$E$17:$O$17,0)),0)</f>
        <v>0</v>
      </c>
      <c r="PKR8" s="878">
        <f>IFERROR(INDEX('РП (ЛК 2.0)'!$E$26:$O$26,1,MATCH('Основной лист'!PKR$7,'РП (ЛК 2.0)'!$E$17:$O$17,0)),0)</f>
        <v>0</v>
      </c>
      <c r="PKS8" s="878">
        <f>IFERROR(INDEX('РП (ЛК 2.0)'!$E$26:$O$26,1,MATCH('Основной лист'!PKS$7,'РП (ЛК 2.0)'!$E$17:$O$17,0)),0)</f>
        <v>0</v>
      </c>
      <c r="PKT8" s="878">
        <f>IFERROR(INDEX('РП (ЛК 2.0)'!$E$26:$O$26,1,MATCH('Основной лист'!PKT$7,'РП (ЛК 2.0)'!$E$17:$O$17,0)),0)</f>
        <v>0</v>
      </c>
      <c r="PKU8" s="878">
        <f>IFERROR(INDEX('РП (ЛК 2.0)'!$E$26:$O$26,1,MATCH('Основной лист'!PKU$7,'РП (ЛК 2.0)'!$E$17:$O$17,0)),0)</f>
        <v>0</v>
      </c>
      <c r="PKV8" s="878">
        <f>IFERROR(INDEX('РП (ЛК 2.0)'!$E$26:$O$26,1,MATCH('Основной лист'!PKV$7,'РП (ЛК 2.0)'!$E$17:$O$17,0)),0)</f>
        <v>0</v>
      </c>
      <c r="PKW8" s="878">
        <f>IFERROR(INDEX('РП (ЛК 2.0)'!$E$26:$O$26,1,MATCH('Основной лист'!PKW$7,'РП (ЛК 2.0)'!$E$17:$O$17,0)),0)</f>
        <v>0</v>
      </c>
      <c r="PKX8" s="878">
        <f>IFERROR(INDEX('РП (ЛК 2.0)'!$E$26:$O$26,1,MATCH('Основной лист'!PKX$7,'РП (ЛК 2.0)'!$E$17:$O$17,0)),0)</f>
        <v>0</v>
      </c>
      <c r="PKY8" s="878">
        <f>IFERROR(INDEX('РП (ЛК 2.0)'!$E$26:$O$26,1,MATCH('Основной лист'!PKY$7,'РП (ЛК 2.0)'!$E$17:$O$17,0)),0)</f>
        <v>0</v>
      </c>
      <c r="PKZ8" s="878">
        <f>IFERROR(INDEX('РП (ЛК 2.0)'!$E$26:$O$26,1,MATCH('Основной лист'!PKZ$7,'РП (ЛК 2.0)'!$E$17:$O$17,0)),0)</f>
        <v>0</v>
      </c>
      <c r="PLA8" s="878">
        <f>IFERROR(INDEX('РП (ЛК 2.0)'!$E$26:$O$26,1,MATCH('Основной лист'!PLA$7,'РП (ЛК 2.0)'!$E$17:$O$17,0)),0)</f>
        <v>0</v>
      </c>
      <c r="PLB8" s="878">
        <f>IFERROR(INDEX('РП (ЛК 2.0)'!$E$26:$O$26,1,MATCH('Основной лист'!PLB$7,'РП (ЛК 2.0)'!$E$17:$O$17,0)),0)</f>
        <v>0</v>
      </c>
      <c r="PLC8" s="878">
        <f>IFERROR(INDEX('РП (ЛК 2.0)'!$E$26:$O$26,1,MATCH('Основной лист'!PLC$7,'РП (ЛК 2.0)'!$E$17:$O$17,0)),0)</f>
        <v>0</v>
      </c>
      <c r="PLD8" s="878">
        <f>IFERROR(INDEX('РП (ЛК 2.0)'!$E$26:$O$26,1,MATCH('Основной лист'!PLD$7,'РП (ЛК 2.0)'!$E$17:$O$17,0)),0)</f>
        <v>0</v>
      </c>
      <c r="PLE8" s="878">
        <f>IFERROR(INDEX('РП (ЛК 2.0)'!$E$26:$O$26,1,MATCH('Основной лист'!PLE$7,'РП (ЛК 2.0)'!$E$17:$O$17,0)),0)</f>
        <v>0</v>
      </c>
      <c r="PLF8" s="878">
        <f>IFERROR(INDEX('РП (ЛК 2.0)'!$E$26:$O$26,1,MATCH('Основной лист'!PLF$7,'РП (ЛК 2.0)'!$E$17:$O$17,0)),0)</f>
        <v>0</v>
      </c>
      <c r="PLG8" s="878">
        <f>IFERROR(INDEX('РП (ЛК 2.0)'!$E$26:$O$26,1,MATCH('Основной лист'!PLG$7,'РП (ЛК 2.0)'!$E$17:$O$17,0)),0)</f>
        <v>0</v>
      </c>
      <c r="PLH8" s="878">
        <f>IFERROR(INDEX('РП (ЛК 2.0)'!$E$26:$O$26,1,MATCH('Основной лист'!PLH$7,'РП (ЛК 2.0)'!$E$17:$O$17,0)),0)</f>
        <v>0</v>
      </c>
      <c r="PLI8" s="878">
        <f>IFERROR(INDEX('РП (ЛК 2.0)'!$E$26:$O$26,1,MATCH('Основной лист'!PLI$7,'РП (ЛК 2.0)'!$E$17:$O$17,0)),0)</f>
        <v>0</v>
      </c>
      <c r="PLJ8" s="878">
        <f>IFERROR(INDEX('РП (ЛК 2.0)'!$E$26:$O$26,1,MATCH('Основной лист'!PLJ$7,'РП (ЛК 2.0)'!$E$17:$O$17,0)),0)</f>
        <v>0</v>
      </c>
      <c r="PLK8" s="878">
        <f>IFERROR(INDEX('РП (ЛК 2.0)'!$E$26:$O$26,1,MATCH('Основной лист'!PLK$7,'РП (ЛК 2.0)'!$E$17:$O$17,0)),0)</f>
        <v>0</v>
      </c>
      <c r="PLL8" s="878">
        <f>IFERROR(INDEX('РП (ЛК 2.0)'!$E$26:$O$26,1,MATCH('Основной лист'!PLL$7,'РП (ЛК 2.0)'!$E$17:$O$17,0)),0)</f>
        <v>0</v>
      </c>
      <c r="PLM8" s="878">
        <f>IFERROR(INDEX('РП (ЛК 2.0)'!$E$26:$O$26,1,MATCH('Основной лист'!PLM$7,'РП (ЛК 2.0)'!$E$17:$O$17,0)),0)</f>
        <v>0</v>
      </c>
      <c r="PLN8" s="878">
        <f>IFERROR(INDEX('РП (ЛК 2.0)'!$E$26:$O$26,1,MATCH('Основной лист'!PLN$7,'РП (ЛК 2.0)'!$E$17:$O$17,0)),0)</f>
        <v>0</v>
      </c>
      <c r="PLO8" s="878">
        <f>IFERROR(INDEX('РП (ЛК 2.0)'!$E$26:$O$26,1,MATCH('Основной лист'!PLO$7,'РП (ЛК 2.0)'!$E$17:$O$17,0)),0)</f>
        <v>0</v>
      </c>
      <c r="PLP8" s="878">
        <f>IFERROR(INDEX('РП (ЛК 2.0)'!$E$26:$O$26,1,MATCH('Основной лист'!PLP$7,'РП (ЛК 2.0)'!$E$17:$O$17,0)),0)</f>
        <v>0</v>
      </c>
      <c r="PLQ8" s="878">
        <f>IFERROR(INDEX('РП (ЛК 2.0)'!$E$26:$O$26,1,MATCH('Основной лист'!PLQ$7,'РП (ЛК 2.0)'!$E$17:$O$17,0)),0)</f>
        <v>0</v>
      </c>
      <c r="PLR8" s="878">
        <f>IFERROR(INDEX('РП (ЛК 2.0)'!$E$26:$O$26,1,MATCH('Основной лист'!PLR$7,'РП (ЛК 2.0)'!$E$17:$O$17,0)),0)</f>
        <v>0</v>
      </c>
      <c r="PLS8" s="878">
        <f>IFERROR(INDEX('РП (ЛК 2.0)'!$E$26:$O$26,1,MATCH('Основной лист'!PLS$7,'РП (ЛК 2.0)'!$E$17:$O$17,0)),0)</f>
        <v>0</v>
      </c>
      <c r="PLT8" s="878">
        <f>IFERROR(INDEX('РП (ЛК 2.0)'!$E$26:$O$26,1,MATCH('Основной лист'!PLT$7,'РП (ЛК 2.0)'!$E$17:$O$17,0)),0)</f>
        <v>0</v>
      </c>
      <c r="PLU8" s="878">
        <f>IFERROR(INDEX('РП (ЛК 2.0)'!$E$26:$O$26,1,MATCH('Основной лист'!PLU$7,'РП (ЛК 2.0)'!$E$17:$O$17,0)),0)</f>
        <v>0</v>
      </c>
      <c r="PLV8" s="878">
        <f>IFERROR(INDEX('РП (ЛК 2.0)'!$E$26:$O$26,1,MATCH('Основной лист'!PLV$7,'РП (ЛК 2.0)'!$E$17:$O$17,0)),0)</f>
        <v>0</v>
      </c>
      <c r="PLW8" s="878">
        <f>IFERROR(INDEX('РП (ЛК 2.0)'!$E$26:$O$26,1,MATCH('Основной лист'!PLW$7,'РП (ЛК 2.0)'!$E$17:$O$17,0)),0)</f>
        <v>0</v>
      </c>
      <c r="PLX8" s="878">
        <f>IFERROR(INDEX('РП (ЛК 2.0)'!$E$26:$O$26,1,MATCH('Основной лист'!PLX$7,'РП (ЛК 2.0)'!$E$17:$O$17,0)),0)</f>
        <v>0</v>
      </c>
      <c r="PLY8" s="878">
        <f>IFERROR(INDEX('РП (ЛК 2.0)'!$E$26:$O$26,1,MATCH('Основной лист'!PLY$7,'РП (ЛК 2.0)'!$E$17:$O$17,0)),0)</f>
        <v>0</v>
      </c>
      <c r="PLZ8" s="878">
        <f>IFERROR(INDEX('РП (ЛК 2.0)'!$E$26:$O$26,1,MATCH('Основной лист'!PLZ$7,'РП (ЛК 2.0)'!$E$17:$O$17,0)),0)</f>
        <v>0</v>
      </c>
      <c r="PMA8" s="878">
        <f>IFERROR(INDEX('РП (ЛК 2.0)'!$E$26:$O$26,1,MATCH('Основной лист'!PMA$7,'РП (ЛК 2.0)'!$E$17:$O$17,0)),0)</f>
        <v>0</v>
      </c>
      <c r="PMB8" s="878">
        <f>IFERROR(INDEX('РП (ЛК 2.0)'!$E$26:$O$26,1,MATCH('Основной лист'!PMB$7,'РП (ЛК 2.0)'!$E$17:$O$17,0)),0)</f>
        <v>0</v>
      </c>
      <c r="PMC8" s="878">
        <f>IFERROR(INDEX('РП (ЛК 2.0)'!$E$26:$O$26,1,MATCH('Основной лист'!PMC$7,'РП (ЛК 2.0)'!$E$17:$O$17,0)),0)</f>
        <v>0</v>
      </c>
      <c r="PMD8" s="878">
        <f>IFERROR(INDEX('РП (ЛК 2.0)'!$E$26:$O$26,1,MATCH('Основной лист'!PMD$7,'РП (ЛК 2.0)'!$E$17:$O$17,0)),0)</f>
        <v>0</v>
      </c>
      <c r="PME8" s="878">
        <f>IFERROR(INDEX('РП (ЛК 2.0)'!$E$26:$O$26,1,MATCH('Основной лист'!PME$7,'РП (ЛК 2.0)'!$E$17:$O$17,0)),0)</f>
        <v>0</v>
      </c>
      <c r="PMF8" s="878">
        <f>IFERROR(INDEX('РП (ЛК 2.0)'!$E$26:$O$26,1,MATCH('Основной лист'!PMF$7,'РП (ЛК 2.0)'!$E$17:$O$17,0)),0)</f>
        <v>0</v>
      </c>
      <c r="PMG8" s="878">
        <f>IFERROR(INDEX('РП (ЛК 2.0)'!$E$26:$O$26,1,MATCH('Основной лист'!PMG$7,'РП (ЛК 2.0)'!$E$17:$O$17,0)),0)</f>
        <v>0</v>
      </c>
      <c r="PMH8" s="878">
        <f>IFERROR(INDEX('РП (ЛК 2.0)'!$E$26:$O$26,1,MATCH('Основной лист'!PMH$7,'РП (ЛК 2.0)'!$E$17:$O$17,0)),0)</f>
        <v>0</v>
      </c>
      <c r="PMI8" s="878">
        <f>IFERROR(INDEX('РП (ЛК 2.0)'!$E$26:$O$26,1,MATCH('Основной лист'!PMI$7,'РП (ЛК 2.0)'!$E$17:$O$17,0)),0)</f>
        <v>0</v>
      </c>
      <c r="PMJ8" s="878">
        <f>IFERROR(INDEX('РП (ЛК 2.0)'!$E$26:$O$26,1,MATCH('Основной лист'!PMJ$7,'РП (ЛК 2.0)'!$E$17:$O$17,0)),0)</f>
        <v>0</v>
      </c>
      <c r="PMK8" s="878">
        <f>IFERROR(INDEX('РП (ЛК 2.0)'!$E$26:$O$26,1,MATCH('Основной лист'!PMK$7,'РП (ЛК 2.0)'!$E$17:$O$17,0)),0)</f>
        <v>0</v>
      </c>
      <c r="PML8" s="878">
        <f>IFERROR(INDEX('РП (ЛК 2.0)'!$E$26:$O$26,1,MATCH('Основной лист'!PML$7,'РП (ЛК 2.0)'!$E$17:$O$17,0)),0)</f>
        <v>0</v>
      </c>
      <c r="PMM8" s="878">
        <f>IFERROR(INDEX('РП (ЛК 2.0)'!$E$26:$O$26,1,MATCH('Основной лист'!PMM$7,'РП (ЛК 2.0)'!$E$17:$O$17,0)),0)</f>
        <v>0</v>
      </c>
      <c r="PMN8" s="878">
        <f>IFERROR(INDEX('РП (ЛК 2.0)'!$E$26:$O$26,1,MATCH('Основной лист'!PMN$7,'РП (ЛК 2.0)'!$E$17:$O$17,0)),0)</f>
        <v>0</v>
      </c>
      <c r="PMO8" s="878">
        <f>IFERROR(INDEX('РП (ЛК 2.0)'!$E$26:$O$26,1,MATCH('Основной лист'!PMO$7,'РП (ЛК 2.0)'!$E$17:$O$17,0)),0)</f>
        <v>0</v>
      </c>
      <c r="PMP8" s="878">
        <f>IFERROR(INDEX('РП (ЛК 2.0)'!$E$26:$O$26,1,MATCH('Основной лист'!PMP$7,'РП (ЛК 2.0)'!$E$17:$O$17,0)),0)</f>
        <v>0</v>
      </c>
      <c r="PMQ8" s="878">
        <f>IFERROR(INDEX('РП (ЛК 2.0)'!$E$26:$O$26,1,MATCH('Основной лист'!PMQ$7,'РП (ЛК 2.0)'!$E$17:$O$17,0)),0)</f>
        <v>0</v>
      </c>
      <c r="PMR8" s="878">
        <f>IFERROR(INDEX('РП (ЛК 2.0)'!$E$26:$O$26,1,MATCH('Основной лист'!PMR$7,'РП (ЛК 2.0)'!$E$17:$O$17,0)),0)</f>
        <v>0</v>
      </c>
      <c r="PMS8" s="878">
        <f>IFERROR(INDEX('РП (ЛК 2.0)'!$E$26:$O$26,1,MATCH('Основной лист'!PMS$7,'РП (ЛК 2.0)'!$E$17:$O$17,0)),0)</f>
        <v>0</v>
      </c>
      <c r="PMT8" s="878">
        <f>IFERROR(INDEX('РП (ЛК 2.0)'!$E$26:$O$26,1,MATCH('Основной лист'!PMT$7,'РП (ЛК 2.0)'!$E$17:$O$17,0)),0)</f>
        <v>0</v>
      </c>
      <c r="PMU8" s="878">
        <f>IFERROR(INDEX('РП (ЛК 2.0)'!$E$26:$O$26,1,MATCH('Основной лист'!PMU$7,'РП (ЛК 2.0)'!$E$17:$O$17,0)),0)</f>
        <v>0</v>
      </c>
      <c r="PMV8" s="878">
        <f>IFERROR(INDEX('РП (ЛК 2.0)'!$E$26:$O$26,1,MATCH('Основной лист'!PMV$7,'РП (ЛК 2.0)'!$E$17:$O$17,0)),0)</f>
        <v>0</v>
      </c>
      <c r="PMW8" s="878">
        <f>IFERROR(INDEX('РП (ЛК 2.0)'!$E$26:$O$26,1,MATCH('Основной лист'!PMW$7,'РП (ЛК 2.0)'!$E$17:$O$17,0)),0)</f>
        <v>0</v>
      </c>
      <c r="PMX8" s="878">
        <f>IFERROR(INDEX('РП (ЛК 2.0)'!$E$26:$O$26,1,MATCH('Основной лист'!PMX$7,'РП (ЛК 2.0)'!$E$17:$O$17,0)),0)</f>
        <v>0</v>
      </c>
      <c r="PMY8" s="878">
        <f>IFERROR(INDEX('РП (ЛК 2.0)'!$E$26:$O$26,1,MATCH('Основной лист'!PMY$7,'РП (ЛК 2.0)'!$E$17:$O$17,0)),0)</f>
        <v>0</v>
      </c>
      <c r="PMZ8" s="878">
        <f>IFERROR(INDEX('РП (ЛК 2.0)'!$E$26:$O$26,1,MATCH('Основной лист'!PMZ$7,'РП (ЛК 2.0)'!$E$17:$O$17,0)),0)</f>
        <v>0</v>
      </c>
      <c r="PNA8" s="878">
        <f>IFERROR(INDEX('РП (ЛК 2.0)'!$E$26:$O$26,1,MATCH('Основной лист'!PNA$7,'РП (ЛК 2.0)'!$E$17:$O$17,0)),0)</f>
        <v>0</v>
      </c>
      <c r="PNB8" s="878">
        <f>IFERROR(INDEX('РП (ЛК 2.0)'!$E$26:$O$26,1,MATCH('Основной лист'!PNB$7,'РП (ЛК 2.0)'!$E$17:$O$17,0)),0)</f>
        <v>0</v>
      </c>
      <c r="PNC8" s="878">
        <f>IFERROR(INDEX('РП (ЛК 2.0)'!$E$26:$O$26,1,MATCH('Основной лист'!PNC$7,'РП (ЛК 2.0)'!$E$17:$O$17,0)),0)</f>
        <v>0</v>
      </c>
      <c r="PND8" s="878">
        <f>IFERROR(INDEX('РП (ЛК 2.0)'!$E$26:$O$26,1,MATCH('Основной лист'!PND$7,'РП (ЛК 2.0)'!$E$17:$O$17,0)),0)</f>
        <v>0</v>
      </c>
      <c r="PNE8" s="878">
        <f>IFERROR(INDEX('РП (ЛК 2.0)'!$E$26:$O$26,1,MATCH('Основной лист'!PNE$7,'РП (ЛК 2.0)'!$E$17:$O$17,0)),0)</f>
        <v>0</v>
      </c>
      <c r="PNF8" s="878">
        <f>IFERROR(INDEX('РП (ЛК 2.0)'!$E$26:$O$26,1,MATCH('Основной лист'!PNF$7,'РП (ЛК 2.0)'!$E$17:$O$17,0)),0)</f>
        <v>0</v>
      </c>
      <c r="PNG8" s="878">
        <f>IFERROR(INDEX('РП (ЛК 2.0)'!$E$26:$O$26,1,MATCH('Основной лист'!PNG$7,'РП (ЛК 2.0)'!$E$17:$O$17,0)),0)</f>
        <v>0</v>
      </c>
      <c r="PNH8" s="878">
        <f>IFERROR(INDEX('РП (ЛК 2.0)'!$E$26:$O$26,1,MATCH('Основной лист'!PNH$7,'РП (ЛК 2.0)'!$E$17:$O$17,0)),0)</f>
        <v>0</v>
      </c>
      <c r="PNI8" s="878">
        <f>IFERROR(INDEX('РП (ЛК 2.0)'!$E$26:$O$26,1,MATCH('Основной лист'!PNI$7,'РП (ЛК 2.0)'!$E$17:$O$17,0)),0)</f>
        <v>0</v>
      </c>
      <c r="PNJ8" s="878">
        <f>IFERROR(INDEX('РП (ЛК 2.0)'!$E$26:$O$26,1,MATCH('Основной лист'!PNJ$7,'РП (ЛК 2.0)'!$E$17:$O$17,0)),0)</f>
        <v>0</v>
      </c>
      <c r="PNK8" s="878">
        <f>IFERROR(INDEX('РП (ЛК 2.0)'!$E$26:$O$26,1,MATCH('Основной лист'!PNK$7,'РП (ЛК 2.0)'!$E$17:$O$17,0)),0)</f>
        <v>0</v>
      </c>
      <c r="PNL8" s="878">
        <f>IFERROR(INDEX('РП (ЛК 2.0)'!$E$26:$O$26,1,MATCH('Основной лист'!PNL$7,'РП (ЛК 2.0)'!$E$17:$O$17,0)),0)</f>
        <v>0</v>
      </c>
      <c r="PNM8" s="878">
        <f>IFERROR(INDEX('РП (ЛК 2.0)'!$E$26:$O$26,1,MATCH('Основной лист'!PNM$7,'РП (ЛК 2.0)'!$E$17:$O$17,0)),0)</f>
        <v>0</v>
      </c>
      <c r="PNN8" s="878">
        <f>IFERROR(INDEX('РП (ЛК 2.0)'!$E$26:$O$26,1,MATCH('Основной лист'!PNN$7,'РП (ЛК 2.0)'!$E$17:$O$17,0)),0)</f>
        <v>0</v>
      </c>
      <c r="PNO8" s="878">
        <f>IFERROR(INDEX('РП (ЛК 2.0)'!$E$26:$O$26,1,MATCH('Основной лист'!PNO$7,'РП (ЛК 2.0)'!$E$17:$O$17,0)),0)</f>
        <v>0</v>
      </c>
      <c r="PNP8" s="878">
        <f>IFERROR(INDEX('РП (ЛК 2.0)'!$E$26:$O$26,1,MATCH('Основной лист'!PNP$7,'РП (ЛК 2.0)'!$E$17:$O$17,0)),0)</f>
        <v>0</v>
      </c>
      <c r="PNQ8" s="878">
        <f>IFERROR(INDEX('РП (ЛК 2.0)'!$E$26:$O$26,1,MATCH('Основной лист'!PNQ$7,'РП (ЛК 2.0)'!$E$17:$O$17,0)),0)</f>
        <v>0</v>
      </c>
      <c r="PNR8" s="878">
        <f>IFERROR(INDEX('РП (ЛК 2.0)'!$E$26:$O$26,1,MATCH('Основной лист'!PNR$7,'РП (ЛК 2.0)'!$E$17:$O$17,0)),0)</f>
        <v>0</v>
      </c>
      <c r="PNS8" s="878">
        <f>IFERROR(INDEX('РП (ЛК 2.0)'!$E$26:$O$26,1,MATCH('Основной лист'!PNS$7,'РП (ЛК 2.0)'!$E$17:$O$17,0)),0)</f>
        <v>0</v>
      </c>
      <c r="PNT8" s="878">
        <f>IFERROR(INDEX('РП (ЛК 2.0)'!$E$26:$O$26,1,MATCH('Основной лист'!PNT$7,'РП (ЛК 2.0)'!$E$17:$O$17,0)),0)</f>
        <v>0</v>
      </c>
      <c r="PNU8" s="878">
        <f>IFERROR(INDEX('РП (ЛК 2.0)'!$E$26:$O$26,1,MATCH('Основной лист'!PNU$7,'РП (ЛК 2.0)'!$E$17:$O$17,0)),0)</f>
        <v>0</v>
      </c>
      <c r="PNV8" s="878">
        <f>IFERROR(INDEX('РП (ЛК 2.0)'!$E$26:$O$26,1,MATCH('Основной лист'!PNV$7,'РП (ЛК 2.0)'!$E$17:$O$17,0)),0)</f>
        <v>0</v>
      </c>
      <c r="PNW8" s="878">
        <f>IFERROR(INDEX('РП (ЛК 2.0)'!$E$26:$O$26,1,MATCH('Основной лист'!PNW$7,'РП (ЛК 2.0)'!$E$17:$O$17,0)),0)</f>
        <v>0</v>
      </c>
      <c r="PNX8" s="878">
        <f>IFERROR(INDEX('РП (ЛК 2.0)'!$E$26:$O$26,1,MATCH('Основной лист'!PNX$7,'РП (ЛК 2.0)'!$E$17:$O$17,0)),0)</f>
        <v>0</v>
      </c>
      <c r="PNY8" s="878">
        <f>IFERROR(INDEX('РП (ЛК 2.0)'!$E$26:$O$26,1,MATCH('Основной лист'!PNY$7,'РП (ЛК 2.0)'!$E$17:$O$17,0)),0)</f>
        <v>0</v>
      </c>
      <c r="PNZ8" s="878">
        <f>IFERROR(INDEX('РП (ЛК 2.0)'!$E$26:$O$26,1,MATCH('Основной лист'!PNZ$7,'РП (ЛК 2.0)'!$E$17:$O$17,0)),0)</f>
        <v>0</v>
      </c>
      <c r="POA8" s="878">
        <f>IFERROR(INDEX('РП (ЛК 2.0)'!$E$26:$O$26,1,MATCH('Основной лист'!POA$7,'РП (ЛК 2.0)'!$E$17:$O$17,0)),0)</f>
        <v>0</v>
      </c>
      <c r="POB8" s="878">
        <f>IFERROR(INDEX('РП (ЛК 2.0)'!$E$26:$O$26,1,MATCH('Основной лист'!POB$7,'РП (ЛК 2.0)'!$E$17:$O$17,0)),0)</f>
        <v>0</v>
      </c>
      <c r="POC8" s="878">
        <f>IFERROR(INDEX('РП (ЛК 2.0)'!$E$26:$O$26,1,MATCH('Основной лист'!POC$7,'РП (ЛК 2.0)'!$E$17:$O$17,0)),0)</f>
        <v>0</v>
      </c>
      <c r="POD8" s="878">
        <f>IFERROR(INDEX('РП (ЛК 2.0)'!$E$26:$O$26,1,MATCH('Основной лист'!POD$7,'РП (ЛК 2.0)'!$E$17:$O$17,0)),0)</f>
        <v>0</v>
      </c>
      <c r="POE8" s="878">
        <f>IFERROR(INDEX('РП (ЛК 2.0)'!$E$26:$O$26,1,MATCH('Основной лист'!POE$7,'РП (ЛК 2.0)'!$E$17:$O$17,0)),0)</f>
        <v>0</v>
      </c>
      <c r="POF8" s="878">
        <f>IFERROR(INDEX('РП (ЛК 2.0)'!$E$26:$O$26,1,MATCH('Основной лист'!POF$7,'РП (ЛК 2.0)'!$E$17:$O$17,0)),0)</f>
        <v>0</v>
      </c>
      <c r="POG8" s="878">
        <f>IFERROR(INDEX('РП (ЛК 2.0)'!$E$26:$O$26,1,MATCH('Основной лист'!POG$7,'РП (ЛК 2.0)'!$E$17:$O$17,0)),0)</f>
        <v>0</v>
      </c>
      <c r="POH8" s="878">
        <f>IFERROR(INDEX('РП (ЛК 2.0)'!$E$26:$O$26,1,MATCH('Основной лист'!POH$7,'РП (ЛК 2.0)'!$E$17:$O$17,0)),0)</f>
        <v>0</v>
      </c>
      <c r="POI8" s="878">
        <f>IFERROR(INDEX('РП (ЛК 2.0)'!$E$26:$O$26,1,MATCH('Основной лист'!POI$7,'РП (ЛК 2.0)'!$E$17:$O$17,0)),0)</f>
        <v>0</v>
      </c>
      <c r="POJ8" s="878">
        <f>IFERROR(INDEX('РП (ЛК 2.0)'!$E$26:$O$26,1,MATCH('Основной лист'!POJ$7,'РП (ЛК 2.0)'!$E$17:$O$17,0)),0)</f>
        <v>0</v>
      </c>
      <c r="POK8" s="878">
        <f>IFERROR(INDEX('РП (ЛК 2.0)'!$E$26:$O$26,1,MATCH('Основной лист'!POK$7,'РП (ЛК 2.0)'!$E$17:$O$17,0)),0)</f>
        <v>0</v>
      </c>
      <c r="POL8" s="878">
        <f>IFERROR(INDEX('РП (ЛК 2.0)'!$E$26:$O$26,1,MATCH('Основной лист'!POL$7,'РП (ЛК 2.0)'!$E$17:$O$17,0)),0)</f>
        <v>0</v>
      </c>
      <c r="POM8" s="878">
        <f>IFERROR(INDEX('РП (ЛК 2.0)'!$E$26:$O$26,1,MATCH('Основной лист'!POM$7,'РП (ЛК 2.0)'!$E$17:$O$17,0)),0)</f>
        <v>0</v>
      </c>
      <c r="PON8" s="878">
        <f>IFERROR(INDEX('РП (ЛК 2.0)'!$E$26:$O$26,1,MATCH('Основной лист'!PON$7,'РП (ЛК 2.0)'!$E$17:$O$17,0)),0)</f>
        <v>0</v>
      </c>
      <c r="POO8" s="878">
        <f>IFERROR(INDEX('РП (ЛК 2.0)'!$E$26:$O$26,1,MATCH('Основной лист'!POO$7,'РП (ЛК 2.0)'!$E$17:$O$17,0)),0)</f>
        <v>0</v>
      </c>
      <c r="POP8" s="878">
        <f>IFERROR(INDEX('РП (ЛК 2.0)'!$E$26:$O$26,1,MATCH('Основной лист'!POP$7,'РП (ЛК 2.0)'!$E$17:$O$17,0)),0)</f>
        <v>0</v>
      </c>
      <c r="POQ8" s="878">
        <f>IFERROR(INDEX('РП (ЛК 2.0)'!$E$26:$O$26,1,MATCH('Основной лист'!POQ$7,'РП (ЛК 2.0)'!$E$17:$O$17,0)),0)</f>
        <v>0</v>
      </c>
      <c r="POR8" s="878">
        <f>IFERROR(INDEX('РП (ЛК 2.0)'!$E$26:$O$26,1,MATCH('Основной лист'!POR$7,'РП (ЛК 2.0)'!$E$17:$O$17,0)),0)</f>
        <v>0</v>
      </c>
      <c r="POS8" s="878">
        <f>IFERROR(INDEX('РП (ЛК 2.0)'!$E$26:$O$26,1,MATCH('Основной лист'!POS$7,'РП (ЛК 2.0)'!$E$17:$O$17,0)),0)</f>
        <v>0</v>
      </c>
      <c r="POT8" s="878">
        <f>IFERROR(INDEX('РП (ЛК 2.0)'!$E$26:$O$26,1,MATCH('Основной лист'!POT$7,'РП (ЛК 2.0)'!$E$17:$O$17,0)),0)</f>
        <v>0</v>
      </c>
      <c r="POU8" s="878">
        <f>IFERROR(INDEX('РП (ЛК 2.0)'!$E$26:$O$26,1,MATCH('Основной лист'!POU$7,'РП (ЛК 2.0)'!$E$17:$O$17,0)),0)</f>
        <v>0</v>
      </c>
      <c r="POV8" s="878">
        <f>IFERROR(INDEX('РП (ЛК 2.0)'!$E$26:$O$26,1,MATCH('Основной лист'!POV$7,'РП (ЛК 2.0)'!$E$17:$O$17,0)),0)</f>
        <v>0</v>
      </c>
      <c r="POW8" s="878">
        <f>IFERROR(INDEX('РП (ЛК 2.0)'!$E$26:$O$26,1,MATCH('Основной лист'!POW$7,'РП (ЛК 2.0)'!$E$17:$O$17,0)),0)</f>
        <v>0</v>
      </c>
      <c r="POX8" s="878">
        <f>IFERROR(INDEX('РП (ЛК 2.0)'!$E$26:$O$26,1,MATCH('Основной лист'!POX$7,'РП (ЛК 2.0)'!$E$17:$O$17,0)),0)</f>
        <v>0</v>
      </c>
      <c r="POY8" s="878">
        <f>IFERROR(INDEX('РП (ЛК 2.0)'!$E$26:$O$26,1,MATCH('Основной лист'!POY$7,'РП (ЛК 2.0)'!$E$17:$O$17,0)),0)</f>
        <v>0</v>
      </c>
      <c r="POZ8" s="878">
        <f>IFERROR(INDEX('РП (ЛК 2.0)'!$E$26:$O$26,1,MATCH('Основной лист'!POZ$7,'РП (ЛК 2.0)'!$E$17:$O$17,0)),0)</f>
        <v>0</v>
      </c>
      <c r="PPA8" s="878">
        <f>IFERROR(INDEX('РП (ЛК 2.0)'!$E$26:$O$26,1,MATCH('Основной лист'!PPA$7,'РП (ЛК 2.0)'!$E$17:$O$17,0)),0)</f>
        <v>0</v>
      </c>
      <c r="PPB8" s="878">
        <f>IFERROR(INDEX('РП (ЛК 2.0)'!$E$26:$O$26,1,MATCH('Основной лист'!PPB$7,'РП (ЛК 2.0)'!$E$17:$O$17,0)),0)</f>
        <v>0</v>
      </c>
      <c r="PPC8" s="878">
        <f>IFERROR(INDEX('РП (ЛК 2.0)'!$E$26:$O$26,1,MATCH('Основной лист'!PPC$7,'РП (ЛК 2.0)'!$E$17:$O$17,0)),0)</f>
        <v>0</v>
      </c>
      <c r="PPD8" s="878">
        <f>IFERROR(INDEX('РП (ЛК 2.0)'!$E$26:$O$26,1,MATCH('Основной лист'!PPD$7,'РП (ЛК 2.0)'!$E$17:$O$17,0)),0)</f>
        <v>0</v>
      </c>
      <c r="PPE8" s="878">
        <f>IFERROR(INDEX('РП (ЛК 2.0)'!$E$26:$O$26,1,MATCH('Основной лист'!PPE$7,'РП (ЛК 2.0)'!$E$17:$O$17,0)),0)</f>
        <v>0</v>
      </c>
      <c r="PPF8" s="878">
        <f>IFERROR(INDEX('РП (ЛК 2.0)'!$E$26:$O$26,1,MATCH('Основной лист'!PPF$7,'РП (ЛК 2.0)'!$E$17:$O$17,0)),0)</f>
        <v>0</v>
      </c>
      <c r="PPG8" s="878">
        <f>IFERROR(INDEX('РП (ЛК 2.0)'!$E$26:$O$26,1,MATCH('Основной лист'!PPG$7,'РП (ЛК 2.0)'!$E$17:$O$17,0)),0)</f>
        <v>0</v>
      </c>
      <c r="PPH8" s="878">
        <f>IFERROR(INDEX('РП (ЛК 2.0)'!$E$26:$O$26,1,MATCH('Основной лист'!PPH$7,'РП (ЛК 2.0)'!$E$17:$O$17,0)),0)</f>
        <v>0</v>
      </c>
      <c r="PPI8" s="878">
        <f>IFERROR(INDEX('РП (ЛК 2.0)'!$E$26:$O$26,1,MATCH('Основной лист'!PPI$7,'РП (ЛК 2.0)'!$E$17:$O$17,0)),0)</f>
        <v>0</v>
      </c>
      <c r="PPJ8" s="878">
        <f>IFERROR(INDEX('РП (ЛК 2.0)'!$E$26:$O$26,1,MATCH('Основной лист'!PPJ$7,'РП (ЛК 2.0)'!$E$17:$O$17,0)),0)</f>
        <v>0</v>
      </c>
      <c r="PPK8" s="878">
        <f>IFERROR(INDEX('РП (ЛК 2.0)'!$E$26:$O$26,1,MATCH('Основной лист'!PPK$7,'РП (ЛК 2.0)'!$E$17:$O$17,0)),0)</f>
        <v>0</v>
      </c>
      <c r="PPL8" s="878">
        <f>IFERROR(INDEX('РП (ЛК 2.0)'!$E$26:$O$26,1,MATCH('Основной лист'!PPL$7,'РП (ЛК 2.0)'!$E$17:$O$17,0)),0)</f>
        <v>0</v>
      </c>
      <c r="PPM8" s="878">
        <f>IFERROR(INDEX('РП (ЛК 2.0)'!$E$26:$O$26,1,MATCH('Основной лист'!PPM$7,'РП (ЛК 2.0)'!$E$17:$O$17,0)),0)</f>
        <v>0</v>
      </c>
      <c r="PPN8" s="878">
        <f>IFERROR(INDEX('РП (ЛК 2.0)'!$E$26:$O$26,1,MATCH('Основной лист'!PPN$7,'РП (ЛК 2.0)'!$E$17:$O$17,0)),0)</f>
        <v>0</v>
      </c>
      <c r="PPO8" s="878">
        <f>IFERROR(INDEX('РП (ЛК 2.0)'!$E$26:$O$26,1,MATCH('Основной лист'!PPO$7,'РП (ЛК 2.0)'!$E$17:$O$17,0)),0)</f>
        <v>0</v>
      </c>
      <c r="PPP8" s="878">
        <f>IFERROR(INDEX('РП (ЛК 2.0)'!$E$26:$O$26,1,MATCH('Основной лист'!PPP$7,'РП (ЛК 2.0)'!$E$17:$O$17,0)),0)</f>
        <v>0</v>
      </c>
      <c r="PPQ8" s="878">
        <f>IFERROR(INDEX('РП (ЛК 2.0)'!$E$26:$O$26,1,MATCH('Основной лист'!PPQ$7,'РП (ЛК 2.0)'!$E$17:$O$17,0)),0)</f>
        <v>0</v>
      </c>
      <c r="PPR8" s="878">
        <f>IFERROR(INDEX('РП (ЛК 2.0)'!$E$26:$O$26,1,MATCH('Основной лист'!PPR$7,'РП (ЛК 2.0)'!$E$17:$O$17,0)),0)</f>
        <v>0</v>
      </c>
      <c r="PPS8" s="878">
        <f>IFERROR(INDEX('РП (ЛК 2.0)'!$E$26:$O$26,1,MATCH('Основной лист'!PPS$7,'РП (ЛК 2.0)'!$E$17:$O$17,0)),0)</f>
        <v>0</v>
      </c>
      <c r="PPT8" s="878">
        <f>IFERROR(INDEX('РП (ЛК 2.0)'!$E$26:$O$26,1,MATCH('Основной лист'!PPT$7,'РП (ЛК 2.0)'!$E$17:$O$17,0)),0)</f>
        <v>0</v>
      </c>
      <c r="PPU8" s="878">
        <f>IFERROR(INDEX('РП (ЛК 2.0)'!$E$26:$O$26,1,MATCH('Основной лист'!PPU$7,'РП (ЛК 2.0)'!$E$17:$O$17,0)),0)</f>
        <v>0</v>
      </c>
      <c r="PPV8" s="878">
        <f>IFERROR(INDEX('РП (ЛК 2.0)'!$E$26:$O$26,1,MATCH('Основной лист'!PPV$7,'РП (ЛК 2.0)'!$E$17:$O$17,0)),0)</f>
        <v>0</v>
      </c>
      <c r="PPW8" s="878">
        <f>IFERROR(INDEX('РП (ЛК 2.0)'!$E$26:$O$26,1,MATCH('Основной лист'!PPW$7,'РП (ЛК 2.0)'!$E$17:$O$17,0)),0)</f>
        <v>0</v>
      </c>
      <c r="PPX8" s="878">
        <f>IFERROR(INDEX('РП (ЛК 2.0)'!$E$26:$O$26,1,MATCH('Основной лист'!PPX$7,'РП (ЛК 2.0)'!$E$17:$O$17,0)),0)</f>
        <v>0</v>
      </c>
      <c r="PPY8" s="878">
        <f>IFERROR(INDEX('РП (ЛК 2.0)'!$E$26:$O$26,1,MATCH('Основной лист'!PPY$7,'РП (ЛК 2.0)'!$E$17:$O$17,0)),0)</f>
        <v>0</v>
      </c>
      <c r="PPZ8" s="878">
        <f>IFERROR(INDEX('РП (ЛК 2.0)'!$E$26:$O$26,1,MATCH('Основной лист'!PPZ$7,'РП (ЛК 2.0)'!$E$17:$O$17,0)),0)</f>
        <v>0</v>
      </c>
      <c r="PQA8" s="878">
        <f>IFERROR(INDEX('РП (ЛК 2.0)'!$E$26:$O$26,1,MATCH('Основной лист'!PQA$7,'РП (ЛК 2.0)'!$E$17:$O$17,0)),0)</f>
        <v>0</v>
      </c>
      <c r="PQB8" s="878">
        <f>IFERROR(INDEX('РП (ЛК 2.0)'!$E$26:$O$26,1,MATCH('Основной лист'!PQB$7,'РП (ЛК 2.0)'!$E$17:$O$17,0)),0)</f>
        <v>0</v>
      </c>
      <c r="PQC8" s="878">
        <f>IFERROR(INDEX('РП (ЛК 2.0)'!$E$26:$O$26,1,MATCH('Основной лист'!PQC$7,'РП (ЛК 2.0)'!$E$17:$O$17,0)),0)</f>
        <v>0</v>
      </c>
      <c r="PQD8" s="878">
        <f>IFERROR(INDEX('РП (ЛК 2.0)'!$E$26:$O$26,1,MATCH('Основной лист'!PQD$7,'РП (ЛК 2.0)'!$E$17:$O$17,0)),0)</f>
        <v>0</v>
      </c>
      <c r="PQE8" s="878">
        <f>IFERROR(INDEX('РП (ЛК 2.0)'!$E$26:$O$26,1,MATCH('Основной лист'!PQE$7,'РП (ЛК 2.0)'!$E$17:$O$17,0)),0)</f>
        <v>0</v>
      </c>
      <c r="PQF8" s="878">
        <f>IFERROR(INDEX('РП (ЛК 2.0)'!$E$26:$O$26,1,MATCH('Основной лист'!PQF$7,'РП (ЛК 2.0)'!$E$17:$O$17,0)),0)</f>
        <v>0</v>
      </c>
      <c r="PQG8" s="878">
        <f>IFERROR(INDEX('РП (ЛК 2.0)'!$E$26:$O$26,1,MATCH('Основной лист'!PQG$7,'РП (ЛК 2.0)'!$E$17:$O$17,0)),0)</f>
        <v>0</v>
      </c>
      <c r="PQH8" s="878">
        <f>IFERROR(INDEX('РП (ЛК 2.0)'!$E$26:$O$26,1,MATCH('Основной лист'!PQH$7,'РП (ЛК 2.0)'!$E$17:$O$17,0)),0)</f>
        <v>0</v>
      </c>
      <c r="PQI8" s="878">
        <f>IFERROR(INDEX('РП (ЛК 2.0)'!$E$26:$O$26,1,MATCH('Основной лист'!PQI$7,'РП (ЛК 2.0)'!$E$17:$O$17,0)),0)</f>
        <v>0</v>
      </c>
      <c r="PQJ8" s="878">
        <f>IFERROR(INDEX('РП (ЛК 2.0)'!$E$26:$O$26,1,MATCH('Основной лист'!PQJ$7,'РП (ЛК 2.0)'!$E$17:$O$17,0)),0)</f>
        <v>0</v>
      </c>
      <c r="PQK8" s="878">
        <f>IFERROR(INDEX('РП (ЛК 2.0)'!$E$26:$O$26,1,MATCH('Основной лист'!PQK$7,'РП (ЛК 2.0)'!$E$17:$O$17,0)),0)</f>
        <v>0</v>
      </c>
      <c r="PQL8" s="878">
        <f>IFERROR(INDEX('РП (ЛК 2.0)'!$E$26:$O$26,1,MATCH('Основной лист'!PQL$7,'РП (ЛК 2.0)'!$E$17:$O$17,0)),0)</f>
        <v>0</v>
      </c>
      <c r="PQM8" s="878">
        <f>IFERROR(INDEX('РП (ЛК 2.0)'!$E$26:$O$26,1,MATCH('Основной лист'!PQM$7,'РП (ЛК 2.0)'!$E$17:$O$17,0)),0)</f>
        <v>0</v>
      </c>
      <c r="PQN8" s="878">
        <f>IFERROR(INDEX('РП (ЛК 2.0)'!$E$26:$O$26,1,MATCH('Основной лист'!PQN$7,'РП (ЛК 2.0)'!$E$17:$O$17,0)),0)</f>
        <v>0</v>
      </c>
      <c r="PQO8" s="878">
        <f>IFERROR(INDEX('РП (ЛК 2.0)'!$E$26:$O$26,1,MATCH('Основной лист'!PQO$7,'РП (ЛК 2.0)'!$E$17:$O$17,0)),0)</f>
        <v>0</v>
      </c>
      <c r="PQP8" s="878">
        <f>IFERROR(INDEX('РП (ЛК 2.0)'!$E$26:$O$26,1,MATCH('Основной лист'!PQP$7,'РП (ЛК 2.0)'!$E$17:$O$17,0)),0)</f>
        <v>0</v>
      </c>
      <c r="PQQ8" s="878">
        <f>IFERROR(INDEX('РП (ЛК 2.0)'!$E$26:$O$26,1,MATCH('Основной лист'!PQQ$7,'РП (ЛК 2.0)'!$E$17:$O$17,0)),0)</f>
        <v>0</v>
      </c>
      <c r="PQR8" s="878">
        <f>IFERROR(INDEX('РП (ЛК 2.0)'!$E$26:$O$26,1,MATCH('Основной лист'!PQR$7,'РП (ЛК 2.0)'!$E$17:$O$17,0)),0)</f>
        <v>0</v>
      </c>
      <c r="PQS8" s="878">
        <f>IFERROR(INDEX('РП (ЛК 2.0)'!$E$26:$O$26,1,MATCH('Основной лист'!PQS$7,'РП (ЛК 2.0)'!$E$17:$O$17,0)),0)</f>
        <v>0</v>
      </c>
      <c r="PQT8" s="878">
        <f>IFERROR(INDEX('РП (ЛК 2.0)'!$E$26:$O$26,1,MATCH('Основной лист'!PQT$7,'РП (ЛК 2.0)'!$E$17:$O$17,0)),0)</f>
        <v>0</v>
      </c>
      <c r="PQU8" s="878">
        <f>IFERROR(INDEX('РП (ЛК 2.0)'!$E$26:$O$26,1,MATCH('Основной лист'!PQU$7,'РП (ЛК 2.0)'!$E$17:$O$17,0)),0)</f>
        <v>0</v>
      </c>
      <c r="PQV8" s="878">
        <f>IFERROR(INDEX('РП (ЛК 2.0)'!$E$26:$O$26,1,MATCH('Основной лист'!PQV$7,'РП (ЛК 2.0)'!$E$17:$O$17,0)),0)</f>
        <v>0</v>
      </c>
      <c r="PQW8" s="878">
        <f>IFERROR(INDEX('РП (ЛК 2.0)'!$E$26:$O$26,1,MATCH('Основной лист'!PQW$7,'РП (ЛК 2.0)'!$E$17:$O$17,0)),0)</f>
        <v>0</v>
      </c>
      <c r="PQX8" s="878">
        <f>IFERROR(INDEX('РП (ЛК 2.0)'!$E$26:$O$26,1,MATCH('Основной лист'!PQX$7,'РП (ЛК 2.0)'!$E$17:$O$17,0)),0)</f>
        <v>0</v>
      </c>
      <c r="PQY8" s="878">
        <f>IFERROR(INDEX('РП (ЛК 2.0)'!$E$26:$O$26,1,MATCH('Основной лист'!PQY$7,'РП (ЛК 2.0)'!$E$17:$O$17,0)),0)</f>
        <v>0</v>
      </c>
      <c r="PQZ8" s="878">
        <f>IFERROR(INDEX('РП (ЛК 2.0)'!$E$26:$O$26,1,MATCH('Основной лист'!PQZ$7,'РП (ЛК 2.0)'!$E$17:$O$17,0)),0)</f>
        <v>0</v>
      </c>
      <c r="PRA8" s="878">
        <f>IFERROR(INDEX('РП (ЛК 2.0)'!$E$26:$O$26,1,MATCH('Основной лист'!PRA$7,'РП (ЛК 2.0)'!$E$17:$O$17,0)),0)</f>
        <v>0</v>
      </c>
      <c r="PRB8" s="878">
        <f>IFERROR(INDEX('РП (ЛК 2.0)'!$E$26:$O$26,1,MATCH('Основной лист'!PRB$7,'РП (ЛК 2.0)'!$E$17:$O$17,0)),0)</f>
        <v>0</v>
      </c>
      <c r="PRC8" s="878">
        <f>IFERROR(INDEX('РП (ЛК 2.0)'!$E$26:$O$26,1,MATCH('Основной лист'!PRC$7,'РП (ЛК 2.0)'!$E$17:$O$17,0)),0)</f>
        <v>0</v>
      </c>
      <c r="PRD8" s="878">
        <f>IFERROR(INDEX('РП (ЛК 2.0)'!$E$26:$O$26,1,MATCH('Основной лист'!PRD$7,'РП (ЛК 2.0)'!$E$17:$O$17,0)),0)</f>
        <v>0</v>
      </c>
      <c r="PRE8" s="878">
        <f>IFERROR(INDEX('РП (ЛК 2.0)'!$E$26:$O$26,1,MATCH('Основной лист'!PRE$7,'РП (ЛК 2.0)'!$E$17:$O$17,0)),0)</f>
        <v>0</v>
      </c>
      <c r="PRF8" s="878">
        <f>IFERROR(INDEX('РП (ЛК 2.0)'!$E$26:$O$26,1,MATCH('Основной лист'!PRF$7,'РП (ЛК 2.0)'!$E$17:$O$17,0)),0)</f>
        <v>0</v>
      </c>
      <c r="PRG8" s="878">
        <f>IFERROR(INDEX('РП (ЛК 2.0)'!$E$26:$O$26,1,MATCH('Основной лист'!PRG$7,'РП (ЛК 2.0)'!$E$17:$O$17,0)),0)</f>
        <v>0</v>
      </c>
      <c r="PRH8" s="878">
        <f>IFERROR(INDEX('РП (ЛК 2.0)'!$E$26:$O$26,1,MATCH('Основной лист'!PRH$7,'РП (ЛК 2.0)'!$E$17:$O$17,0)),0)</f>
        <v>0</v>
      </c>
      <c r="PRI8" s="878">
        <f>IFERROR(INDEX('РП (ЛК 2.0)'!$E$26:$O$26,1,MATCH('Основной лист'!PRI$7,'РП (ЛК 2.0)'!$E$17:$O$17,0)),0)</f>
        <v>0</v>
      </c>
      <c r="PRJ8" s="878">
        <f>IFERROR(INDEX('РП (ЛК 2.0)'!$E$26:$O$26,1,MATCH('Основной лист'!PRJ$7,'РП (ЛК 2.0)'!$E$17:$O$17,0)),0)</f>
        <v>0</v>
      </c>
      <c r="PRK8" s="878">
        <f>IFERROR(INDEX('РП (ЛК 2.0)'!$E$26:$O$26,1,MATCH('Основной лист'!PRK$7,'РП (ЛК 2.0)'!$E$17:$O$17,0)),0)</f>
        <v>0</v>
      </c>
      <c r="PRL8" s="878">
        <f>IFERROR(INDEX('РП (ЛК 2.0)'!$E$26:$O$26,1,MATCH('Основной лист'!PRL$7,'РП (ЛК 2.0)'!$E$17:$O$17,0)),0)</f>
        <v>0</v>
      </c>
      <c r="PRM8" s="878">
        <f>IFERROR(INDEX('РП (ЛК 2.0)'!$E$26:$O$26,1,MATCH('Основной лист'!PRM$7,'РП (ЛК 2.0)'!$E$17:$O$17,0)),0)</f>
        <v>0</v>
      </c>
      <c r="PRN8" s="878">
        <f>IFERROR(INDEX('РП (ЛК 2.0)'!$E$26:$O$26,1,MATCH('Основной лист'!PRN$7,'РП (ЛК 2.0)'!$E$17:$O$17,0)),0)</f>
        <v>0</v>
      </c>
      <c r="PRO8" s="878">
        <f>IFERROR(INDEX('РП (ЛК 2.0)'!$E$26:$O$26,1,MATCH('Основной лист'!PRO$7,'РП (ЛК 2.0)'!$E$17:$O$17,0)),0)</f>
        <v>0</v>
      </c>
      <c r="PRP8" s="878">
        <f>IFERROR(INDEX('РП (ЛК 2.0)'!$E$26:$O$26,1,MATCH('Основной лист'!PRP$7,'РП (ЛК 2.0)'!$E$17:$O$17,0)),0)</f>
        <v>0</v>
      </c>
      <c r="PRQ8" s="878">
        <f>IFERROR(INDEX('РП (ЛК 2.0)'!$E$26:$O$26,1,MATCH('Основной лист'!PRQ$7,'РП (ЛК 2.0)'!$E$17:$O$17,0)),0)</f>
        <v>0</v>
      </c>
      <c r="PRR8" s="878">
        <f>IFERROR(INDEX('РП (ЛК 2.0)'!$E$26:$O$26,1,MATCH('Основной лист'!PRR$7,'РП (ЛК 2.0)'!$E$17:$O$17,0)),0)</f>
        <v>0</v>
      </c>
      <c r="PRS8" s="878">
        <f>IFERROR(INDEX('РП (ЛК 2.0)'!$E$26:$O$26,1,MATCH('Основной лист'!PRS$7,'РП (ЛК 2.0)'!$E$17:$O$17,0)),0)</f>
        <v>0</v>
      </c>
      <c r="PRT8" s="878">
        <f>IFERROR(INDEX('РП (ЛК 2.0)'!$E$26:$O$26,1,MATCH('Основной лист'!PRT$7,'РП (ЛК 2.0)'!$E$17:$O$17,0)),0)</f>
        <v>0</v>
      </c>
      <c r="PRU8" s="878">
        <f>IFERROR(INDEX('РП (ЛК 2.0)'!$E$26:$O$26,1,MATCH('Основной лист'!PRU$7,'РП (ЛК 2.0)'!$E$17:$O$17,0)),0)</f>
        <v>0</v>
      </c>
      <c r="PRV8" s="878">
        <f>IFERROR(INDEX('РП (ЛК 2.0)'!$E$26:$O$26,1,MATCH('Основной лист'!PRV$7,'РП (ЛК 2.0)'!$E$17:$O$17,0)),0)</f>
        <v>0</v>
      </c>
      <c r="PRW8" s="878">
        <f>IFERROR(INDEX('РП (ЛК 2.0)'!$E$26:$O$26,1,MATCH('Основной лист'!PRW$7,'РП (ЛК 2.0)'!$E$17:$O$17,0)),0)</f>
        <v>0</v>
      </c>
      <c r="PRX8" s="878">
        <f>IFERROR(INDEX('РП (ЛК 2.0)'!$E$26:$O$26,1,MATCH('Основной лист'!PRX$7,'РП (ЛК 2.0)'!$E$17:$O$17,0)),0)</f>
        <v>0</v>
      </c>
      <c r="PRY8" s="878">
        <f>IFERROR(INDEX('РП (ЛК 2.0)'!$E$26:$O$26,1,MATCH('Основной лист'!PRY$7,'РП (ЛК 2.0)'!$E$17:$O$17,0)),0)</f>
        <v>0</v>
      </c>
      <c r="PRZ8" s="878">
        <f>IFERROR(INDEX('РП (ЛК 2.0)'!$E$26:$O$26,1,MATCH('Основной лист'!PRZ$7,'РП (ЛК 2.0)'!$E$17:$O$17,0)),0)</f>
        <v>0</v>
      </c>
      <c r="PSA8" s="878">
        <f>IFERROR(INDEX('РП (ЛК 2.0)'!$E$26:$O$26,1,MATCH('Основной лист'!PSA$7,'РП (ЛК 2.0)'!$E$17:$O$17,0)),0)</f>
        <v>0</v>
      </c>
      <c r="PSB8" s="878">
        <f>IFERROR(INDEX('РП (ЛК 2.0)'!$E$26:$O$26,1,MATCH('Основной лист'!PSB$7,'РП (ЛК 2.0)'!$E$17:$O$17,0)),0)</f>
        <v>0</v>
      </c>
      <c r="PSC8" s="878">
        <f>IFERROR(INDEX('РП (ЛК 2.0)'!$E$26:$O$26,1,MATCH('Основной лист'!PSC$7,'РП (ЛК 2.0)'!$E$17:$O$17,0)),0)</f>
        <v>0</v>
      </c>
      <c r="PSD8" s="878">
        <f>IFERROR(INDEX('РП (ЛК 2.0)'!$E$26:$O$26,1,MATCH('Основной лист'!PSD$7,'РП (ЛК 2.0)'!$E$17:$O$17,0)),0)</f>
        <v>0</v>
      </c>
      <c r="PSE8" s="878">
        <f>IFERROR(INDEX('РП (ЛК 2.0)'!$E$26:$O$26,1,MATCH('Основной лист'!PSE$7,'РП (ЛК 2.0)'!$E$17:$O$17,0)),0)</f>
        <v>0</v>
      </c>
      <c r="PSF8" s="878">
        <f>IFERROR(INDEX('РП (ЛК 2.0)'!$E$26:$O$26,1,MATCH('Основной лист'!PSF$7,'РП (ЛК 2.0)'!$E$17:$O$17,0)),0)</f>
        <v>0</v>
      </c>
      <c r="PSG8" s="878">
        <f>IFERROR(INDEX('РП (ЛК 2.0)'!$E$26:$O$26,1,MATCH('Основной лист'!PSG$7,'РП (ЛК 2.0)'!$E$17:$O$17,0)),0)</f>
        <v>0</v>
      </c>
      <c r="PSH8" s="878">
        <f>IFERROR(INDEX('РП (ЛК 2.0)'!$E$26:$O$26,1,MATCH('Основной лист'!PSH$7,'РП (ЛК 2.0)'!$E$17:$O$17,0)),0)</f>
        <v>0</v>
      </c>
      <c r="PSI8" s="878">
        <f>IFERROR(INDEX('РП (ЛК 2.0)'!$E$26:$O$26,1,MATCH('Основной лист'!PSI$7,'РП (ЛК 2.0)'!$E$17:$O$17,0)),0)</f>
        <v>0</v>
      </c>
      <c r="PSJ8" s="878">
        <f>IFERROR(INDEX('РП (ЛК 2.0)'!$E$26:$O$26,1,MATCH('Основной лист'!PSJ$7,'РП (ЛК 2.0)'!$E$17:$O$17,0)),0)</f>
        <v>0</v>
      </c>
      <c r="PSK8" s="878">
        <f>IFERROR(INDEX('РП (ЛК 2.0)'!$E$26:$O$26,1,MATCH('Основной лист'!PSK$7,'РП (ЛК 2.0)'!$E$17:$O$17,0)),0)</f>
        <v>0</v>
      </c>
      <c r="PSL8" s="878">
        <f>IFERROR(INDEX('РП (ЛК 2.0)'!$E$26:$O$26,1,MATCH('Основной лист'!PSL$7,'РП (ЛК 2.0)'!$E$17:$O$17,0)),0)</f>
        <v>0</v>
      </c>
      <c r="PSM8" s="878">
        <f>IFERROR(INDEX('РП (ЛК 2.0)'!$E$26:$O$26,1,MATCH('Основной лист'!PSM$7,'РП (ЛК 2.0)'!$E$17:$O$17,0)),0)</f>
        <v>0</v>
      </c>
      <c r="PSN8" s="878">
        <f>IFERROR(INDEX('РП (ЛК 2.0)'!$E$26:$O$26,1,MATCH('Основной лист'!PSN$7,'РП (ЛК 2.0)'!$E$17:$O$17,0)),0)</f>
        <v>0</v>
      </c>
      <c r="PSO8" s="878">
        <f>IFERROR(INDEX('РП (ЛК 2.0)'!$E$26:$O$26,1,MATCH('Основной лист'!PSO$7,'РП (ЛК 2.0)'!$E$17:$O$17,0)),0)</f>
        <v>0</v>
      </c>
      <c r="PSP8" s="878">
        <f>IFERROR(INDEX('РП (ЛК 2.0)'!$E$26:$O$26,1,MATCH('Основной лист'!PSP$7,'РП (ЛК 2.0)'!$E$17:$O$17,0)),0)</f>
        <v>0</v>
      </c>
      <c r="PSQ8" s="878">
        <f>IFERROR(INDEX('РП (ЛК 2.0)'!$E$26:$O$26,1,MATCH('Основной лист'!PSQ$7,'РП (ЛК 2.0)'!$E$17:$O$17,0)),0)</f>
        <v>0</v>
      </c>
      <c r="PSR8" s="878">
        <f>IFERROR(INDEX('РП (ЛК 2.0)'!$E$26:$O$26,1,MATCH('Основной лист'!PSR$7,'РП (ЛК 2.0)'!$E$17:$O$17,0)),0)</f>
        <v>0</v>
      </c>
      <c r="PSS8" s="878">
        <f>IFERROR(INDEX('РП (ЛК 2.0)'!$E$26:$O$26,1,MATCH('Основной лист'!PSS$7,'РП (ЛК 2.0)'!$E$17:$O$17,0)),0)</f>
        <v>0</v>
      </c>
      <c r="PST8" s="878">
        <f>IFERROR(INDEX('РП (ЛК 2.0)'!$E$26:$O$26,1,MATCH('Основной лист'!PST$7,'РП (ЛК 2.0)'!$E$17:$O$17,0)),0)</f>
        <v>0</v>
      </c>
      <c r="PSU8" s="878">
        <f>IFERROR(INDEX('РП (ЛК 2.0)'!$E$26:$O$26,1,MATCH('Основной лист'!PSU$7,'РП (ЛК 2.0)'!$E$17:$O$17,0)),0)</f>
        <v>0</v>
      </c>
      <c r="PSV8" s="878">
        <f>IFERROR(INDEX('РП (ЛК 2.0)'!$E$26:$O$26,1,MATCH('Основной лист'!PSV$7,'РП (ЛК 2.0)'!$E$17:$O$17,0)),0)</f>
        <v>0</v>
      </c>
      <c r="PSW8" s="878">
        <f>IFERROR(INDEX('РП (ЛК 2.0)'!$E$26:$O$26,1,MATCH('Основной лист'!PSW$7,'РП (ЛК 2.0)'!$E$17:$O$17,0)),0)</f>
        <v>0</v>
      </c>
      <c r="PSX8" s="878">
        <f>IFERROR(INDEX('РП (ЛК 2.0)'!$E$26:$O$26,1,MATCH('Основной лист'!PSX$7,'РП (ЛК 2.0)'!$E$17:$O$17,0)),0)</f>
        <v>0</v>
      </c>
      <c r="PSY8" s="878">
        <f>IFERROR(INDEX('РП (ЛК 2.0)'!$E$26:$O$26,1,MATCH('Основной лист'!PSY$7,'РП (ЛК 2.0)'!$E$17:$O$17,0)),0)</f>
        <v>0</v>
      </c>
      <c r="PSZ8" s="878">
        <f>IFERROR(INDEX('РП (ЛК 2.0)'!$E$26:$O$26,1,MATCH('Основной лист'!PSZ$7,'РП (ЛК 2.0)'!$E$17:$O$17,0)),0)</f>
        <v>0</v>
      </c>
      <c r="PTA8" s="878">
        <f>IFERROR(INDEX('РП (ЛК 2.0)'!$E$26:$O$26,1,MATCH('Основной лист'!PTA$7,'РП (ЛК 2.0)'!$E$17:$O$17,0)),0)</f>
        <v>0</v>
      </c>
      <c r="PTB8" s="878">
        <f>IFERROR(INDEX('РП (ЛК 2.0)'!$E$26:$O$26,1,MATCH('Основной лист'!PTB$7,'РП (ЛК 2.0)'!$E$17:$O$17,0)),0)</f>
        <v>0</v>
      </c>
      <c r="PTC8" s="878">
        <f>IFERROR(INDEX('РП (ЛК 2.0)'!$E$26:$O$26,1,MATCH('Основной лист'!PTC$7,'РП (ЛК 2.0)'!$E$17:$O$17,0)),0)</f>
        <v>0</v>
      </c>
      <c r="PTD8" s="878">
        <f>IFERROR(INDEX('РП (ЛК 2.0)'!$E$26:$O$26,1,MATCH('Основной лист'!PTD$7,'РП (ЛК 2.0)'!$E$17:$O$17,0)),0)</f>
        <v>0</v>
      </c>
      <c r="PTE8" s="878">
        <f>IFERROR(INDEX('РП (ЛК 2.0)'!$E$26:$O$26,1,MATCH('Основной лист'!PTE$7,'РП (ЛК 2.0)'!$E$17:$O$17,0)),0)</f>
        <v>0</v>
      </c>
      <c r="PTF8" s="878">
        <f>IFERROR(INDEX('РП (ЛК 2.0)'!$E$26:$O$26,1,MATCH('Основной лист'!PTF$7,'РП (ЛК 2.0)'!$E$17:$O$17,0)),0)</f>
        <v>0</v>
      </c>
      <c r="PTG8" s="878">
        <f>IFERROR(INDEX('РП (ЛК 2.0)'!$E$26:$O$26,1,MATCH('Основной лист'!PTG$7,'РП (ЛК 2.0)'!$E$17:$O$17,0)),0)</f>
        <v>0</v>
      </c>
      <c r="PTH8" s="878">
        <f>IFERROR(INDEX('РП (ЛК 2.0)'!$E$26:$O$26,1,MATCH('Основной лист'!PTH$7,'РП (ЛК 2.0)'!$E$17:$O$17,0)),0)</f>
        <v>0</v>
      </c>
      <c r="PTI8" s="878">
        <f>IFERROR(INDEX('РП (ЛК 2.0)'!$E$26:$O$26,1,MATCH('Основной лист'!PTI$7,'РП (ЛК 2.0)'!$E$17:$O$17,0)),0)</f>
        <v>0</v>
      </c>
      <c r="PTJ8" s="878">
        <f>IFERROR(INDEX('РП (ЛК 2.0)'!$E$26:$O$26,1,MATCH('Основной лист'!PTJ$7,'РП (ЛК 2.0)'!$E$17:$O$17,0)),0)</f>
        <v>0</v>
      </c>
      <c r="PTK8" s="878">
        <f>IFERROR(INDEX('РП (ЛК 2.0)'!$E$26:$O$26,1,MATCH('Основной лист'!PTK$7,'РП (ЛК 2.0)'!$E$17:$O$17,0)),0)</f>
        <v>0</v>
      </c>
      <c r="PTL8" s="878">
        <f>IFERROR(INDEX('РП (ЛК 2.0)'!$E$26:$O$26,1,MATCH('Основной лист'!PTL$7,'РП (ЛК 2.0)'!$E$17:$O$17,0)),0)</f>
        <v>0</v>
      </c>
      <c r="PTM8" s="878">
        <f>IFERROR(INDEX('РП (ЛК 2.0)'!$E$26:$O$26,1,MATCH('Основной лист'!PTM$7,'РП (ЛК 2.0)'!$E$17:$O$17,0)),0)</f>
        <v>0</v>
      </c>
      <c r="PTN8" s="878">
        <f>IFERROR(INDEX('РП (ЛК 2.0)'!$E$26:$O$26,1,MATCH('Основной лист'!PTN$7,'РП (ЛК 2.0)'!$E$17:$O$17,0)),0)</f>
        <v>0</v>
      </c>
      <c r="PTO8" s="878">
        <f>IFERROR(INDEX('РП (ЛК 2.0)'!$E$26:$O$26,1,MATCH('Основной лист'!PTO$7,'РП (ЛК 2.0)'!$E$17:$O$17,0)),0)</f>
        <v>0</v>
      </c>
      <c r="PTP8" s="878">
        <f>IFERROR(INDEX('РП (ЛК 2.0)'!$E$26:$O$26,1,MATCH('Основной лист'!PTP$7,'РП (ЛК 2.0)'!$E$17:$O$17,0)),0)</f>
        <v>0</v>
      </c>
      <c r="PTQ8" s="878">
        <f>IFERROR(INDEX('РП (ЛК 2.0)'!$E$26:$O$26,1,MATCH('Основной лист'!PTQ$7,'РП (ЛК 2.0)'!$E$17:$O$17,0)),0)</f>
        <v>0</v>
      </c>
      <c r="PTR8" s="878">
        <f>IFERROR(INDEX('РП (ЛК 2.0)'!$E$26:$O$26,1,MATCH('Основной лист'!PTR$7,'РП (ЛК 2.0)'!$E$17:$O$17,0)),0)</f>
        <v>0</v>
      </c>
      <c r="PTS8" s="878">
        <f>IFERROR(INDEX('РП (ЛК 2.0)'!$E$26:$O$26,1,MATCH('Основной лист'!PTS$7,'РП (ЛК 2.0)'!$E$17:$O$17,0)),0)</f>
        <v>0</v>
      </c>
      <c r="PTT8" s="878">
        <f>IFERROR(INDEX('РП (ЛК 2.0)'!$E$26:$O$26,1,MATCH('Основной лист'!PTT$7,'РП (ЛК 2.0)'!$E$17:$O$17,0)),0)</f>
        <v>0</v>
      </c>
      <c r="PTU8" s="878">
        <f>IFERROR(INDEX('РП (ЛК 2.0)'!$E$26:$O$26,1,MATCH('Основной лист'!PTU$7,'РП (ЛК 2.0)'!$E$17:$O$17,0)),0)</f>
        <v>0</v>
      </c>
      <c r="PTV8" s="878">
        <f>IFERROR(INDEX('РП (ЛК 2.0)'!$E$26:$O$26,1,MATCH('Основной лист'!PTV$7,'РП (ЛК 2.0)'!$E$17:$O$17,0)),0)</f>
        <v>0</v>
      </c>
      <c r="PTW8" s="878">
        <f>IFERROR(INDEX('РП (ЛК 2.0)'!$E$26:$O$26,1,MATCH('Основной лист'!PTW$7,'РП (ЛК 2.0)'!$E$17:$O$17,0)),0)</f>
        <v>0</v>
      </c>
      <c r="PTX8" s="878">
        <f>IFERROR(INDEX('РП (ЛК 2.0)'!$E$26:$O$26,1,MATCH('Основной лист'!PTX$7,'РП (ЛК 2.0)'!$E$17:$O$17,0)),0)</f>
        <v>0</v>
      </c>
      <c r="PTY8" s="878">
        <f>IFERROR(INDEX('РП (ЛК 2.0)'!$E$26:$O$26,1,MATCH('Основной лист'!PTY$7,'РП (ЛК 2.0)'!$E$17:$O$17,0)),0)</f>
        <v>0</v>
      </c>
      <c r="PTZ8" s="878">
        <f>IFERROR(INDEX('РП (ЛК 2.0)'!$E$26:$O$26,1,MATCH('Основной лист'!PTZ$7,'РП (ЛК 2.0)'!$E$17:$O$17,0)),0)</f>
        <v>0</v>
      </c>
      <c r="PUA8" s="878">
        <f>IFERROR(INDEX('РП (ЛК 2.0)'!$E$26:$O$26,1,MATCH('Основной лист'!PUA$7,'РП (ЛК 2.0)'!$E$17:$O$17,0)),0)</f>
        <v>0</v>
      </c>
      <c r="PUB8" s="878">
        <f>IFERROR(INDEX('РП (ЛК 2.0)'!$E$26:$O$26,1,MATCH('Основной лист'!PUB$7,'РП (ЛК 2.0)'!$E$17:$O$17,0)),0)</f>
        <v>0</v>
      </c>
      <c r="PUC8" s="878">
        <f>IFERROR(INDEX('РП (ЛК 2.0)'!$E$26:$O$26,1,MATCH('Основной лист'!PUC$7,'РП (ЛК 2.0)'!$E$17:$O$17,0)),0)</f>
        <v>0</v>
      </c>
      <c r="PUD8" s="878">
        <f>IFERROR(INDEX('РП (ЛК 2.0)'!$E$26:$O$26,1,MATCH('Основной лист'!PUD$7,'РП (ЛК 2.0)'!$E$17:$O$17,0)),0)</f>
        <v>0</v>
      </c>
      <c r="PUE8" s="878">
        <f>IFERROR(INDEX('РП (ЛК 2.0)'!$E$26:$O$26,1,MATCH('Основной лист'!PUE$7,'РП (ЛК 2.0)'!$E$17:$O$17,0)),0)</f>
        <v>0</v>
      </c>
      <c r="PUF8" s="878">
        <f>IFERROR(INDEX('РП (ЛК 2.0)'!$E$26:$O$26,1,MATCH('Основной лист'!PUF$7,'РП (ЛК 2.0)'!$E$17:$O$17,0)),0)</f>
        <v>0</v>
      </c>
      <c r="PUG8" s="878">
        <f>IFERROR(INDEX('РП (ЛК 2.0)'!$E$26:$O$26,1,MATCH('Основной лист'!PUG$7,'РП (ЛК 2.0)'!$E$17:$O$17,0)),0)</f>
        <v>0</v>
      </c>
      <c r="PUH8" s="878">
        <f>IFERROR(INDEX('РП (ЛК 2.0)'!$E$26:$O$26,1,MATCH('Основной лист'!PUH$7,'РП (ЛК 2.0)'!$E$17:$O$17,0)),0)</f>
        <v>0</v>
      </c>
      <c r="PUI8" s="878">
        <f>IFERROR(INDEX('РП (ЛК 2.0)'!$E$26:$O$26,1,MATCH('Основной лист'!PUI$7,'РП (ЛК 2.0)'!$E$17:$O$17,0)),0)</f>
        <v>0</v>
      </c>
      <c r="PUJ8" s="878">
        <f>IFERROR(INDEX('РП (ЛК 2.0)'!$E$26:$O$26,1,MATCH('Основной лист'!PUJ$7,'РП (ЛК 2.0)'!$E$17:$O$17,0)),0)</f>
        <v>0</v>
      </c>
      <c r="PUK8" s="878">
        <f>IFERROR(INDEX('РП (ЛК 2.0)'!$E$26:$O$26,1,MATCH('Основной лист'!PUK$7,'РП (ЛК 2.0)'!$E$17:$O$17,0)),0)</f>
        <v>0</v>
      </c>
      <c r="PUL8" s="878">
        <f>IFERROR(INDEX('РП (ЛК 2.0)'!$E$26:$O$26,1,MATCH('Основной лист'!PUL$7,'РП (ЛК 2.0)'!$E$17:$O$17,0)),0)</f>
        <v>0</v>
      </c>
      <c r="PUM8" s="878">
        <f>IFERROR(INDEX('РП (ЛК 2.0)'!$E$26:$O$26,1,MATCH('Основной лист'!PUM$7,'РП (ЛК 2.0)'!$E$17:$O$17,0)),0)</f>
        <v>0</v>
      </c>
      <c r="PUN8" s="878">
        <f>IFERROR(INDEX('РП (ЛК 2.0)'!$E$26:$O$26,1,MATCH('Основной лист'!PUN$7,'РП (ЛК 2.0)'!$E$17:$O$17,0)),0)</f>
        <v>0</v>
      </c>
      <c r="PUO8" s="878">
        <f>IFERROR(INDEX('РП (ЛК 2.0)'!$E$26:$O$26,1,MATCH('Основной лист'!PUO$7,'РП (ЛК 2.0)'!$E$17:$O$17,0)),0)</f>
        <v>0</v>
      </c>
      <c r="PUP8" s="878">
        <f>IFERROR(INDEX('РП (ЛК 2.0)'!$E$26:$O$26,1,MATCH('Основной лист'!PUP$7,'РП (ЛК 2.0)'!$E$17:$O$17,0)),0)</f>
        <v>0</v>
      </c>
      <c r="PUQ8" s="878">
        <f>IFERROR(INDEX('РП (ЛК 2.0)'!$E$26:$O$26,1,MATCH('Основной лист'!PUQ$7,'РП (ЛК 2.0)'!$E$17:$O$17,0)),0)</f>
        <v>0</v>
      </c>
      <c r="PUR8" s="878">
        <f>IFERROR(INDEX('РП (ЛК 2.0)'!$E$26:$O$26,1,MATCH('Основной лист'!PUR$7,'РП (ЛК 2.0)'!$E$17:$O$17,0)),0)</f>
        <v>0</v>
      </c>
      <c r="PUS8" s="878">
        <f>IFERROR(INDEX('РП (ЛК 2.0)'!$E$26:$O$26,1,MATCH('Основной лист'!PUS$7,'РП (ЛК 2.0)'!$E$17:$O$17,0)),0)</f>
        <v>0</v>
      </c>
      <c r="PUT8" s="878">
        <f>IFERROR(INDEX('РП (ЛК 2.0)'!$E$26:$O$26,1,MATCH('Основной лист'!PUT$7,'РП (ЛК 2.0)'!$E$17:$O$17,0)),0)</f>
        <v>0</v>
      </c>
      <c r="PUU8" s="878">
        <f>IFERROR(INDEX('РП (ЛК 2.0)'!$E$26:$O$26,1,MATCH('Основной лист'!PUU$7,'РП (ЛК 2.0)'!$E$17:$O$17,0)),0)</f>
        <v>0</v>
      </c>
      <c r="PUV8" s="878">
        <f>IFERROR(INDEX('РП (ЛК 2.0)'!$E$26:$O$26,1,MATCH('Основной лист'!PUV$7,'РП (ЛК 2.0)'!$E$17:$O$17,0)),0)</f>
        <v>0</v>
      </c>
      <c r="PUW8" s="878">
        <f>IFERROR(INDEX('РП (ЛК 2.0)'!$E$26:$O$26,1,MATCH('Основной лист'!PUW$7,'РП (ЛК 2.0)'!$E$17:$O$17,0)),0)</f>
        <v>0</v>
      </c>
      <c r="PUX8" s="878">
        <f>IFERROR(INDEX('РП (ЛК 2.0)'!$E$26:$O$26,1,MATCH('Основной лист'!PUX$7,'РП (ЛК 2.0)'!$E$17:$O$17,0)),0)</f>
        <v>0</v>
      </c>
      <c r="PUY8" s="878">
        <f>IFERROR(INDEX('РП (ЛК 2.0)'!$E$26:$O$26,1,MATCH('Основной лист'!PUY$7,'РП (ЛК 2.0)'!$E$17:$O$17,0)),0)</f>
        <v>0</v>
      </c>
      <c r="PUZ8" s="878">
        <f>IFERROR(INDEX('РП (ЛК 2.0)'!$E$26:$O$26,1,MATCH('Основной лист'!PUZ$7,'РП (ЛК 2.0)'!$E$17:$O$17,0)),0)</f>
        <v>0</v>
      </c>
      <c r="PVA8" s="878">
        <f>IFERROR(INDEX('РП (ЛК 2.0)'!$E$26:$O$26,1,MATCH('Основной лист'!PVA$7,'РП (ЛК 2.0)'!$E$17:$O$17,0)),0)</f>
        <v>0</v>
      </c>
      <c r="PVB8" s="878">
        <f>IFERROR(INDEX('РП (ЛК 2.0)'!$E$26:$O$26,1,MATCH('Основной лист'!PVB$7,'РП (ЛК 2.0)'!$E$17:$O$17,0)),0)</f>
        <v>0</v>
      </c>
      <c r="PVC8" s="878">
        <f>IFERROR(INDEX('РП (ЛК 2.0)'!$E$26:$O$26,1,MATCH('Основной лист'!PVC$7,'РП (ЛК 2.0)'!$E$17:$O$17,0)),0)</f>
        <v>0</v>
      </c>
      <c r="PVD8" s="878">
        <f>IFERROR(INDEX('РП (ЛК 2.0)'!$E$26:$O$26,1,MATCH('Основной лист'!PVD$7,'РП (ЛК 2.0)'!$E$17:$O$17,0)),0)</f>
        <v>0</v>
      </c>
      <c r="PVE8" s="878">
        <f>IFERROR(INDEX('РП (ЛК 2.0)'!$E$26:$O$26,1,MATCH('Основной лист'!PVE$7,'РП (ЛК 2.0)'!$E$17:$O$17,0)),0)</f>
        <v>0</v>
      </c>
      <c r="PVF8" s="878">
        <f>IFERROR(INDEX('РП (ЛК 2.0)'!$E$26:$O$26,1,MATCH('Основной лист'!PVF$7,'РП (ЛК 2.0)'!$E$17:$O$17,0)),0)</f>
        <v>0</v>
      </c>
      <c r="PVG8" s="878">
        <f>IFERROR(INDEX('РП (ЛК 2.0)'!$E$26:$O$26,1,MATCH('Основной лист'!PVG$7,'РП (ЛК 2.0)'!$E$17:$O$17,0)),0)</f>
        <v>0</v>
      </c>
      <c r="PVH8" s="878">
        <f>IFERROR(INDEX('РП (ЛК 2.0)'!$E$26:$O$26,1,MATCH('Основной лист'!PVH$7,'РП (ЛК 2.0)'!$E$17:$O$17,0)),0)</f>
        <v>0</v>
      </c>
      <c r="PVI8" s="878">
        <f>IFERROR(INDEX('РП (ЛК 2.0)'!$E$26:$O$26,1,MATCH('Основной лист'!PVI$7,'РП (ЛК 2.0)'!$E$17:$O$17,0)),0)</f>
        <v>0</v>
      </c>
      <c r="PVJ8" s="878">
        <f>IFERROR(INDEX('РП (ЛК 2.0)'!$E$26:$O$26,1,MATCH('Основной лист'!PVJ$7,'РП (ЛК 2.0)'!$E$17:$O$17,0)),0)</f>
        <v>0</v>
      </c>
      <c r="PVK8" s="878">
        <f>IFERROR(INDEX('РП (ЛК 2.0)'!$E$26:$O$26,1,MATCH('Основной лист'!PVK$7,'РП (ЛК 2.0)'!$E$17:$O$17,0)),0)</f>
        <v>0</v>
      </c>
      <c r="PVL8" s="878">
        <f>IFERROR(INDEX('РП (ЛК 2.0)'!$E$26:$O$26,1,MATCH('Основной лист'!PVL$7,'РП (ЛК 2.0)'!$E$17:$O$17,0)),0)</f>
        <v>0</v>
      </c>
      <c r="PVM8" s="878">
        <f>IFERROR(INDEX('РП (ЛК 2.0)'!$E$26:$O$26,1,MATCH('Основной лист'!PVM$7,'РП (ЛК 2.0)'!$E$17:$O$17,0)),0)</f>
        <v>0</v>
      </c>
      <c r="PVN8" s="878">
        <f>IFERROR(INDEX('РП (ЛК 2.0)'!$E$26:$O$26,1,MATCH('Основной лист'!PVN$7,'РП (ЛК 2.0)'!$E$17:$O$17,0)),0)</f>
        <v>0</v>
      </c>
      <c r="PVO8" s="878">
        <f>IFERROR(INDEX('РП (ЛК 2.0)'!$E$26:$O$26,1,MATCH('Основной лист'!PVO$7,'РП (ЛК 2.0)'!$E$17:$O$17,0)),0)</f>
        <v>0</v>
      </c>
      <c r="PVP8" s="878">
        <f>IFERROR(INDEX('РП (ЛК 2.0)'!$E$26:$O$26,1,MATCH('Основной лист'!PVP$7,'РП (ЛК 2.0)'!$E$17:$O$17,0)),0)</f>
        <v>0</v>
      </c>
      <c r="PVQ8" s="878">
        <f>IFERROR(INDEX('РП (ЛК 2.0)'!$E$26:$O$26,1,MATCH('Основной лист'!PVQ$7,'РП (ЛК 2.0)'!$E$17:$O$17,0)),0)</f>
        <v>0</v>
      </c>
      <c r="PVR8" s="878">
        <f>IFERROR(INDEX('РП (ЛК 2.0)'!$E$26:$O$26,1,MATCH('Основной лист'!PVR$7,'РП (ЛК 2.0)'!$E$17:$O$17,0)),0)</f>
        <v>0</v>
      </c>
      <c r="PVS8" s="878">
        <f>IFERROR(INDEX('РП (ЛК 2.0)'!$E$26:$O$26,1,MATCH('Основной лист'!PVS$7,'РП (ЛК 2.0)'!$E$17:$O$17,0)),0)</f>
        <v>0</v>
      </c>
      <c r="PVT8" s="878">
        <f>IFERROR(INDEX('РП (ЛК 2.0)'!$E$26:$O$26,1,MATCH('Основной лист'!PVT$7,'РП (ЛК 2.0)'!$E$17:$O$17,0)),0)</f>
        <v>0</v>
      </c>
      <c r="PVU8" s="878">
        <f>IFERROR(INDEX('РП (ЛК 2.0)'!$E$26:$O$26,1,MATCH('Основной лист'!PVU$7,'РП (ЛК 2.0)'!$E$17:$O$17,0)),0)</f>
        <v>0</v>
      </c>
      <c r="PVV8" s="878">
        <f>IFERROR(INDEX('РП (ЛК 2.0)'!$E$26:$O$26,1,MATCH('Основной лист'!PVV$7,'РП (ЛК 2.0)'!$E$17:$O$17,0)),0)</f>
        <v>0</v>
      </c>
      <c r="PVW8" s="878">
        <f>IFERROR(INDEX('РП (ЛК 2.0)'!$E$26:$O$26,1,MATCH('Основной лист'!PVW$7,'РП (ЛК 2.0)'!$E$17:$O$17,0)),0)</f>
        <v>0</v>
      </c>
      <c r="PVX8" s="878">
        <f>IFERROR(INDEX('РП (ЛК 2.0)'!$E$26:$O$26,1,MATCH('Основной лист'!PVX$7,'РП (ЛК 2.0)'!$E$17:$O$17,0)),0)</f>
        <v>0</v>
      </c>
      <c r="PVY8" s="878">
        <f>IFERROR(INDEX('РП (ЛК 2.0)'!$E$26:$O$26,1,MATCH('Основной лист'!PVY$7,'РП (ЛК 2.0)'!$E$17:$O$17,0)),0)</f>
        <v>0</v>
      </c>
      <c r="PVZ8" s="878">
        <f>IFERROR(INDEX('РП (ЛК 2.0)'!$E$26:$O$26,1,MATCH('Основной лист'!PVZ$7,'РП (ЛК 2.0)'!$E$17:$O$17,0)),0)</f>
        <v>0</v>
      </c>
      <c r="PWA8" s="878">
        <f>IFERROR(INDEX('РП (ЛК 2.0)'!$E$26:$O$26,1,MATCH('Основной лист'!PWA$7,'РП (ЛК 2.0)'!$E$17:$O$17,0)),0)</f>
        <v>0</v>
      </c>
      <c r="PWB8" s="878">
        <f>IFERROR(INDEX('РП (ЛК 2.0)'!$E$26:$O$26,1,MATCH('Основной лист'!PWB$7,'РП (ЛК 2.0)'!$E$17:$O$17,0)),0)</f>
        <v>0</v>
      </c>
      <c r="PWC8" s="878">
        <f>IFERROR(INDEX('РП (ЛК 2.0)'!$E$26:$O$26,1,MATCH('Основной лист'!PWC$7,'РП (ЛК 2.0)'!$E$17:$O$17,0)),0)</f>
        <v>0</v>
      </c>
      <c r="PWD8" s="878">
        <f>IFERROR(INDEX('РП (ЛК 2.0)'!$E$26:$O$26,1,MATCH('Основной лист'!PWD$7,'РП (ЛК 2.0)'!$E$17:$O$17,0)),0)</f>
        <v>0</v>
      </c>
      <c r="PWE8" s="878">
        <f>IFERROR(INDEX('РП (ЛК 2.0)'!$E$26:$O$26,1,MATCH('Основной лист'!PWE$7,'РП (ЛК 2.0)'!$E$17:$O$17,0)),0)</f>
        <v>0</v>
      </c>
      <c r="PWF8" s="878">
        <f>IFERROR(INDEX('РП (ЛК 2.0)'!$E$26:$O$26,1,MATCH('Основной лист'!PWF$7,'РП (ЛК 2.0)'!$E$17:$O$17,0)),0)</f>
        <v>0</v>
      </c>
      <c r="PWG8" s="878">
        <f>IFERROR(INDEX('РП (ЛК 2.0)'!$E$26:$O$26,1,MATCH('Основной лист'!PWG$7,'РП (ЛК 2.0)'!$E$17:$O$17,0)),0)</f>
        <v>0</v>
      </c>
      <c r="PWH8" s="878">
        <f>IFERROR(INDEX('РП (ЛК 2.0)'!$E$26:$O$26,1,MATCH('Основной лист'!PWH$7,'РП (ЛК 2.0)'!$E$17:$O$17,0)),0)</f>
        <v>0</v>
      </c>
      <c r="PWI8" s="878">
        <f>IFERROR(INDEX('РП (ЛК 2.0)'!$E$26:$O$26,1,MATCH('Основной лист'!PWI$7,'РП (ЛК 2.0)'!$E$17:$O$17,0)),0)</f>
        <v>0</v>
      </c>
      <c r="PWJ8" s="878">
        <f>IFERROR(INDEX('РП (ЛК 2.0)'!$E$26:$O$26,1,MATCH('Основной лист'!PWJ$7,'РП (ЛК 2.0)'!$E$17:$O$17,0)),0)</f>
        <v>0</v>
      </c>
      <c r="PWK8" s="878">
        <f>IFERROR(INDEX('РП (ЛК 2.0)'!$E$26:$O$26,1,MATCH('Основной лист'!PWK$7,'РП (ЛК 2.0)'!$E$17:$O$17,0)),0)</f>
        <v>0</v>
      </c>
      <c r="PWL8" s="878">
        <f>IFERROR(INDEX('РП (ЛК 2.0)'!$E$26:$O$26,1,MATCH('Основной лист'!PWL$7,'РП (ЛК 2.0)'!$E$17:$O$17,0)),0)</f>
        <v>0</v>
      </c>
      <c r="PWM8" s="878">
        <f>IFERROR(INDEX('РП (ЛК 2.0)'!$E$26:$O$26,1,MATCH('Основной лист'!PWM$7,'РП (ЛК 2.0)'!$E$17:$O$17,0)),0)</f>
        <v>0</v>
      </c>
      <c r="PWN8" s="878">
        <f>IFERROR(INDEX('РП (ЛК 2.0)'!$E$26:$O$26,1,MATCH('Основной лист'!PWN$7,'РП (ЛК 2.0)'!$E$17:$O$17,0)),0)</f>
        <v>0</v>
      </c>
      <c r="PWO8" s="878">
        <f>IFERROR(INDEX('РП (ЛК 2.0)'!$E$26:$O$26,1,MATCH('Основной лист'!PWO$7,'РП (ЛК 2.0)'!$E$17:$O$17,0)),0)</f>
        <v>0</v>
      </c>
      <c r="PWP8" s="878">
        <f>IFERROR(INDEX('РП (ЛК 2.0)'!$E$26:$O$26,1,MATCH('Основной лист'!PWP$7,'РП (ЛК 2.0)'!$E$17:$O$17,0)),0)</f>
        <v>0</v>
      </c>
      <c r="PWQ8" s="878">
        <f>IFERROR(INDEX('РП (ЛК 2.0)'!$E$26:$O$26,1,MATCH('Основной лист'!PWQ$7,'РП (ЛК 2.0)'!$E$17:$O$17,0)),0)</f>
        <v>0</v>
      </c>
      <c r="PWR8" s="878">
        <f>IFERROR(INDEX('РП (ЛК 2.0)'!$E$26:$O$26,1,MATCH('Основной лист'!PWR$7,'РП (ЛК 2.0)'!$E$17:$O$17,0)),0)</f>
        <v>0</v>
      </c>
      <c r="PWS8" s="878">
        <f>IFERROR(INDEX('РП (ЛК 2.0)'!$E$26:$O$26,1,MATCH('Основной лист'!PWS$7,'РП (ЛК 2.0)'!$E$17:$O$17,0)),0)</f>
        <v>0</v>
      </c>
      <c r="PWT8" s="878">
        <f>IFERROR(INDEX('РП (ЛК 2.0)'!$E$26:$O$26,1,MATCH('Основной лист'!PWT$7,'РП (ЛК 2.0)'!$E$17:$O$17,0)),0)</f>
        <v>0</v>
      </c>
      <c r="PWU8" s="878">
        <f>IFERROR(INDEX('РП (ЛК 2.0)'!$E$26:$O$26,1,MATCH('Основной лист'!PWU$7,'РП (ЛК 2.0)'!$E$17:$O$17,0)),0)</f>
        <v>0</v>
      </c>
      <c r="PWV8" s="878">
        <f>IFERROR(INDEX('РП (ЛК 2.0)'!$E$26:$O$26,1,MATCH('Основной лист'!PWV$7,'РП (ЛК 2.0)'!$E$17:$O$17,0)),0)</f>
        <v>0</v>
      </c>
      <c r="PWW8" s="878">
        <f>IFERROR(INDEX('РП (ЛК 2.0)'!$E$26:$O$26,1,MATCH('Основной лист'!PWW$7,'РП (ЛК 2.0)'!$E$17:$O$17,0)),0)</f>
        <v>0</v>
      </c>
      <c r="PWX8" s="878">
        <f>IFERROR(INDEX('РП (ЛК 2.0)'!$E$26:$O$26,1,MATCH('Основной лист'!PWX$7,'РП (ЛК 2.0)'!$E$17:$O$17,0)),0)</f>
        <v>0</v>
      </c>
      <c r="PWY8" s="878">
        <f>IFERROR(INDEX('РП (ЛК 2.0)'!$E$26:$O$26,1,MATCH('Основной лист'!PWY$7,'РП (ЛК 2.0)'!$E$17:$O$17,0)),0)</f>
        <v>0</v>
      </c>
      <c r="PWZ8" s="878">
        <f>IFERROR(INDEX('РП (ЛК 2.0)'!$E$26:$O$26,1,MATCH('Основной лист'!PWZ$7,'РП (ЛК 2.0)'!$E$17:$O$17,0)),0)</f>
        <v>0</v>
      </c>
      <c r="PXA8" s="878">
        <f>IFERROR(INDEX('РП (ЛК 2.0)'!$E$26:$O$26,1,MATCH('Основной лист'!PXA$7,'РП (ЛК 2.0)'!$E$17:$O$17,0)),0)</f>
        <v>0</v>
      </c>
      <c r="PXB8" s="878">
        <f>IFERROR(INDEX('РП (ЛК 2.0)'!$E$26:$O$26,1,MATCH('Основной лист'!PXB$7,'РП (ЛК 2.0)'!$E$17:$O$17,0)),0)</f>
        <v>0</v>
      </c>
      <c r="PXC8" s="878">
        <f>IFERROR(INDEX('РП (ЛК 2.0)'!$E$26:$O$26,1,MATCH('Основной лист'!PXC$7,'РП (ЛК 2.0)'!$E$17:$O$17,0)),0)</f>
        <v>0</v>
      </c>
      <c r="PXD8" s="878">
        <f>IFERROR(INDEX('РП (ЛК 2.0)'!$E$26:$O$26,1,MATCH('Основной лист'!PXD$7,'РП (ЛК 2.0)'!$E$17:$O$17,0)),0)</f>
        <v>0</v>
      </c>
      <c r="PXE8" s="878">
        <f>IFERROR(INDEX('РП (ЛК 2.0)'!$E$26:$O$26,1,MATCH('Основной лист'!PXE$7,'РП (ЛК 2.0)'!$E$17:$O$17,0)),0)</f>
        <v>0</v>
      </c>
      <c r="PXF8" s="878">
        <f>IFERROR(INDEX('РП (ЛК 2.0)'!$E$26:$O$26,1,MATCH('Основной лист'!PXF$7,'РП (ЛК 2.0)'!$E$17:$O$17,0)),0)</f>
        <v>0</v>
      </c>
      <c r="PXG8" s="878">
        <f>IFERROR(INDEX('РП (ЛК 2.0)'!$E$26:$O$26,1,MATCH('Основной лист'!PXG$7,'РП (ЛК 2.0)'!$E$17:$O$17,0)),0)</f>
        <v>0</v>
      </c>
      <c r="PXH8" s="878">
        <f>IFERROR(INDEX('РП (ЛК 2.0)'!$E$26:$O$26,1,MATCH('Основной лист'!PXH$7,'РП (ЛК 2.0)'!$E$17:$O$17,0)),0)</f>
        <v>0</v>
      </c>
      <c r="PXI8" s="878">
        <f>IFERROR(INDEX('РП (ЛК 2.0)'!$E$26:$O$26,1,MATCH('Основной лист'!PXI$7,'РП (ЛК 2.0)'!$E$17:$O$17,0)),0)</f>
        <v>0</v>
      </c>
      <c r="PXJ8" s="878">
        <f>IFERROR(INDEX('РП (ЛК 2.0)'!$E$26:$O$26,1,MATCH('Основной лист'!PXJ$7,'РП (ЛК 2.0)'!$E$17:$O$17,0)),0)</f>
        <v>0</v>
      </c>
      <c r="PXK8" s="878">
        <f>IFERROR(INDEX('РП (ЛК 2.0)'!$E$26:$O$26,1,MATCH('Основной лист'!PXK$7,'РП (ЛК 2.0)'!$E$17:$O$17,0)),0)</f>
        <v>0</v>
      </c>
      <c r="PXL8" s="878">
        <f>IFERROR(INDEX('РП (ЛК 2.0)'!$E$26:$O$26,1,MATCH('Основной лист'!PXL$7,'РП (ЛК 2.0)'!$E$17:$O$17,0)),0)</f>
        <v>0</v>
      </c>
      <c r="PXM8" s="878">
        <f>IFERROR(INDEX('РП (ЛК 2.0)'!$E$26:$O$26,1,MATCH('Основной лист'!PXM$7,'РП (ЛК 2.0)'!$E$17:$O$17,0)),0)</f>
        <v>0</v>
      </c>
      <c r="PXN8" s="878">
        <f>IFERROR(INDEX('РП (ЛК 2.0)'!$E$26:$O$26,1,MATCH('Основной лист'!PXN$7,'РП (ЛК 2.0)'!$E$17:$O$17,0)),0)</f>
        <v>0</v>
      </c>
      <c r="PXO8" s="878">
        <f>IFERROR(INDEX('РП (ЛК 2.0)'!$E$26:$O$26,1,MATCH('Основной лист'!PXO$7,'РП (ЛК 2.0)'!$E$17:$O$17,0)),0)</f>
        <v>0</v>
      </c>
      <c r="PXP8" s="878">
        <f>IFERROR(INDEX('РП (ЛК 2.0)'!$E$26:$O$26,1,MATCH('Основной лист'!PXP$7,'РП (ЛК 2.0)'!$E$17:$O$17,0)),0)</f>
        <v>0</v>
      </c>
      <c r="PXQ8" s="878">
        <f>IFERROR(INDEX('РП (ЛК 2.0)'!$E$26:$O$26,1,MATCH('Основной лист'!PXQ$7,'РП (ЛК 2.0)'!$E$17:$O$17,0)),0)</f>
        <v>0</v>
      </c>
      <c r="PXR8" s="878">
        <f>IFERROR(INDEX('РП (ЛК 2.0)'!$E$26:$O$26,1,MATCH('Основной лист'!PXR$7,'РП (ЛК 2.0)'!$E$17:$O$17,0)),0)</f>
        <v>0</v>
      </c>
      <c r="PXS8" s="878">
        <f>IFERROR(INDEX('РП (ЛК 2.0)'!$E$26:$O$26,1,MATCH('Основной лист'!PXS$7,'РП (ЛК 2.0)'!$E$17:$O$17,0)),0)</f>
        <v>0</v>
      </c>
      <c r="PXT8" s="878">
        <f>IFERROR(INDEX('РП (ЛК 2.0)'!$E$26:$O$26,1,MATCH('Основной лист'!PXT$7,'РП (ЛК 2.0)'!$E$17:$O$17,0)),0)</f>
        <v>0</v>
      </c>
      <c r="PXU8" s="878">
        <f>IFERROR(INDEX('РП (ЛК 2.0)'!$E$26:$O$26,1,MATCH('Основной лист'!PXU$7,'РП (ЛК 2.0)'!$E$17:$O$17,0)),0)</f>
        <v>0</v>
      </c>
      <c r="PXV8" s="878">
        <f>IFERROR(INDEX('РП (ЛК 2.0)'!$E$26:$O$26,1,MATCH('Основной лист'!PXV$7,'РП (ЛК 2.0)'!$E$17:$O$17,0)),0)</f>
        <v>0</v>
      </c>
      <c r="PXW8" s="878">
        <f>IFERROR(INDEX('РП (ЛК 2.0)'!$E$26:$O$26,1,MATCH('Основной лист'!PXW$7,'РП (ЛК 2.0)'!$E$17:$O$17,0)),0)</f>
        <v>0</v>
      </c>
      <c r="PXX8" s="878">
        <f>IFERROR(INDEX('РП (ЛК 2.0)'!$E$26:$O$26,1,MATCH('Основной лист'!PXX$7,'РП (ЛК 2.0)'!$E$17:$O$17,0)),0)</f>
        <v>0</v>
      </c>
      <c r="PXY8" s="878">
        <f>IFERROR(INDEX('РП (ЛК 2.0)'!$E$26:$O$26,1,MATCH('Основной лист'!PXY$7,'РП (ЛК 2.0)'!$E$17:$O$17,0)),0)</f>
        <v>0</v>
      </c>
      <c r="PXZ8" s="878">
        <f>IFERROR(INDEX('РП (ЛК 2.0)'!$E$26:$O$26,1,MATCH('Основной лист'!PXZ$7,'РП (ЛК 2.0)'!$E$17:$O$17,0)),0)</f>
        <v>0</v>
      </c>
      <c r="PYA8" s="878">
        <f>IFERROR(INDEX('РП (ЛК 2.0)'!$E$26:$O$26,1,MATCH('Основной лист'!PYA$7,'РП (ЛК 2.0)'!$E$17:$O$17,0)),0)</f>
        <v>0</v>
      </c>
      <c r="PYB8" s="878">
        <f>IFERROR(INDEX('РП (ЛК 2.0)'!$E$26:$O$26,1,MATCH('Основной лист'!PYB$7,'РП (ЛК 2.0)'!$E$17:$O$17,0)),0)</f>
        <v>0</v>
      </c>
      <c r="PYC8" s="878">
        <f>IFERROR(INDEX('РП (ЛК 2.0)'!$E$26:$O$26,1,MATCH('Основной лист'!PYC$7,'РП (ЛК 2.0)'!$E$17:$O$17,0)),0)</f>
        <v>0</v>
      </c>
      <c r="PYD8" s="878">
        <f>IFERROR(INDEX('РП (ЛК 2.0)'!$E$26:$O$26,1,MATCH('Основной лист'!PYD$7,'РП (ЛК 2.0)'!$E$17:$O$17,0)),0)</f>
        <v>0</v>
      </c>
      <c r="PYE8" s="878">
        <f>IFERROR(INDEX('РП (ЛК 2.0)'!$E$26:$O$26,1,MATCH('Основной лист'!PYE$7,'РП (ЛК 2.0)'!$E$17:$O$17,0)),0)</f>
        <v>0</v>
      </c>
      <c r="PYF8" s="878">
        <f>IFERROR(INDEX('РП (ЛК 2.0)'!$E$26:$O$26,1,MATCH('Основной лист'!PYF$7,'РП (ЛК 2.0)'!$E$17:$O$17,0)),0)</f>
        <v>0</v>
      </c>
      <c r="PYG8" s="878">
        <f>IFERROR(INDEX('РП (ЛК 2.0)'!$E$26:$O$26,1,MATCH('Основной лист'!PYG$7,'РП (ЛК 2.0)'!$E$17:$O$17,0)),0)</f>
        <v>0</v>
      </c>
      <c r="PYH8" s="878">
        <f>IFERROR(INDEX('РП (ЛК 2.0)'!$E$26:$O$26,1,MATCH('Основной лист'!PYH$7,'РП (ЛК 2.0)'!$E$17:$O$17,0)),0)</f>
        <v>0</v>
      </c>
      <c r="PYI8" s="878">
        <f>IFERROR(INDEX('РП (ЛК 2.0)'!$E$26:$O$26,1,MATCH('Основной лист'!PYI$7,'РП (ЛК 2.0)'!$E$17:$O$17,0)),0)</f>
        <v>0</v>
      </c>
      <c r="PYJ8" s="878">
        <f>IFERROR(INDEX('РП (ЛК 2.0)'!$E$26:$O$26,1,MATCH('Основной лист'!PYJ$7,'РП (ЛК 2.0)'!$E$17:$O$17,0)),0)</f>
        <v>0</v>
      </c>
      <c r="PYK8" s="878">
        <f>IFERROR(INDEX('РП (ЛК 2.0)'!$E$26:$O$26,1,MATCH('Основной лист'!PYK$7,'РП (ЛК 2.0)'!$E$17:$O$17,0)),0)</f>
        <v>0</v>
      </c>
      <c r="PYL8" s="878">
        <f>IFERROR(INDEX('РП (ЛК 2.0)'!$E$26:$O$26,1,MATCH('Основной лист'!PYL$7,'РП (ЛК 2.0)'!$E$17:$O$17,0)),0)</f>
        <v>0</v>
      </c>
      <c r="PYM8" s="878">
        <f>IFERROR(INDEX('РП (ЛК 2.0)'!$E$26:$O$26,1,MATCH('Основной лист'!PYM$7,'РП (ЛК 2.0)'!$E$17:$O$17,0)),0)</f>
        <v>0</v>
      </c>
      <c r="PYN8" s="878">
        <f>IFERROR(INDEX('РП (ЛК 2.0)'!$E$26:$O$26,1,MATCH('Основной лист'!PYN$7,'РП (ЛК 2.0)'!$E$17:$O$17,0)),0)</f>
        <v>0</v>
      </c>
      <c r="PYO8" s="878">
        <f>IFERROR(INDEX('РП (ЛК 2.0)'!$E$26:$O$26,1,MATCH('Основной лист'!PYO$7,'РП (ЛК 2.0)'!$E$17:$O$17,0)),0)</f>
        <v>0</v>
      </c>
      <c r="PYP8" s="878">
        <f>IFERROR(INDEX('РП (ЛК 2.0)'!$E$26:$O$26,1,MATCH('Основной лист'!PYP$7,'РП (ЛК 2.0)'!$E$17:$O$17,0)),0)</f>
        <v>0</v>
      </c>
      <c r="PYQ8" s="878">
        <f>IFERROR(INDEX('РП (ЛК 2.0)'!$E$26:$O$26,1,MATCH('Основной лист'!PYQ$7,'РП (ЛК 2.0)'!$E$17:$O$17,0)),0)</f>
        <v>0</v>
      </c>
      <c r="PYR8" s="878">
        <f>IFERROR(INDEX('РП (ЛК 2.0)'!$E$26:$O$26,1,MATCH('Основной лист'!PYR$7,'РП (ЛК 2.0)'!$E$17:$O$17,0)),0)</f>
        <v>0</v>
      </c>
      <c r="PYS8" s="878">
        <f>IFERROR(INDEX('РП (ЛК 2.0)'!$E$26:$O$26,1,MATCH('Основной лист'!PYS$7,'РП (ЛК 2.0)'!$E$17:$O$17,0)),0)</f>
        <v>0</v>
      </c>
      <c r="PYT8" s="878">
        <f>IFERROR(INDEX('РП (ЛК 2.0)'!$E$26:$O$26,1,MATCH('Основной лист'!PYT$7,'РП (ЛК 2.0)'!$E$17:$O$17,0)),0)</f>
        <v>0</v>
      </c>
      <c r="PYU8" s="878">
        <f>IFERROR(INDEX('РП (ЛК 2.0)'!$E$26:$O$26,1,MATCH('Основной лист'!PYU$7,'РП (ЛК 2.0)'!$E$17:$O$17,0)),0)</f>
        <v>0</v>
      </c>
      <c r="PYV8" s="878">
        <f>IFERROR(INDEX('РП (ЛК 2.0)'!$E$26:$O$26,1,MATCH('Основной лист'!PYV$7,'РП (ЛК 2.0)'!$E$17:$O$17,0)),0)</f>
        <v>0</v>
      </c>
      <c r="PYW8" s="878">
        <f>IFERROR(INDEX('РП (ЛК 2.0)'!$E$26:$O$26,1,MATCH('Основной лист'!PYW$7,'РП (ЛК 2.0)'!$E$17:$O$17,0)),0)</f>
        <v>0</v>
      </c>
      <c r="PYX8" s="878">
        <f>IFERROR(INDEX('РП (ЛК 2.0)'!$E$26:$O$26,1,MATCH('Основной лист'!PYX$7,'РП (ЛК 2.0)'!$E$17:$O$17,0)),0)</f>
        <v>0</v>
      </c>
      <c r="PYY8" s="878">
        <f>IFERROR(INDEX('РП (ЛК 2.0)'!$E$26:$O$26,1,MATCH('Основной лист'!PYY$7,'РП (ЛК 2.0)'!$E$17:$O$17,0)),0)</f>
        <v>0</v>
      </c>
      <c r="PYZ8" s="878">
        <f>IFERROR(INDEX('РП (ЛК 2.0)'!$E$26:$O$26,1,MATCH('Основной лист'!PYZ$7,'РП (ЛК 2.0)'!$E$17:$O$17,0)),0)</f>
        <v>0</v>
      </c>
      <c r="PZA8" s="878">
        <f>IFERROR(INDEX('РП (ЛК 2.0)'!$E$26:$O$26,1,MATCH('Основной лист'!PZA$7,'РП (ЛК 2.0)'!$E$17:$O$17,0)),0)</f>
        <v>0</v>
      </c>
      <c r="PZB8" s="878">
        <f>IFERROR(INDEX('РП (ЛК 2.0)'!$E$26:$O$26,1,MATCH('Основной лист'!PZB$7,'РП (ЛК 2.0)'!$E$17:$O$17,0)),0)</f>
        <v>0</v>
      </c>
      <c r="PZC8" s="878">
        <f>IFERROR(INDEX('РП (ЛК 2.0)'!$E$26:$O$26,1,MATCH('Основной лист'!PZC$7,'РП (ЛК 2.0)'!$E$17:$O$17,0)),0)</f>
        <v>0</v>
      </c>
      <c r="PZD8" s="878">
        <f>IFERROR(INDEX('РП (ЛК 2.0)'!$E$26:$O$26,1,MATCH('Основной лист'!PZD$7,'РП (ЛК 2.0)'!$E$17:$O$17,0)),0)</f>
        <v>0</v>
      </c>
      <c r="PZE8" s="878">
        <f>IFERROR(INDEX('РП (ЛК 2.0)'!$E$26:$O$26,1,MATCH('Основной лист'!PZE$7,'РП (ЛК 2.0)'!$E$17:$O$17,0)),0)</f>
        <v>0</v>
      </c>
      <c r="PZF8" s="878">
        <f>IFERROR(INDEX('РП (ЛК 2.0)'!$E$26:$O$26,1,MATCH('Основной лист'!PZF$7,'РП (ЛК 2.0)'!$E$17:$O$17,0)),0)</f>
        <v>0</v>
      </c>
      <c r="PZG8" s="878">
        <f>IFERROR(INDEX('РП (ЛК 2.0)'!$E$26:$O$26,1,MATCH('Основной лист'!PZG$7,'РП (ЛК 2.0)'!$E$17:$O$17,0)),0)</f>
        <v>0</v>
      </c>
      <c r="PZH8" s="878">
        <f>IFERROR(INDEX('РП (ЛК 2.0)'!$E$26:$O$26,1,MATCH('Основной лист'!PZH$7,'РП (ЛК 2.0)'!$E$17:$O$17,0)),0)</f>
        <v>0</v>
      </c>
      <c r="PZI8" s="878">
        <f>IFERROR(INDEX('РП (ЛК 2.0)'!$E$26:$O$26,1,MATCH('Основной лист'!PZI$7,'РП (ЛК 2.0)'!$E$17:$O$17,0)),0)</f>
        <v>0</v>
      </c>
      <c r="PZJ8" s="878">
        <f>IFERROR(INDEX('РП (ЛК 2.0)'!$E$26:$O$26,1,MATCH('Основной лист'!PZJ$7,'РП (ЛК 2.0)'!$E$17:$O$17,0)),0)</f>
        <v>0</v>
      </c>
      <c r="PZK8" s="878">
        <f>IFERROR(INDEX('РП (ЛК 2.0)'!$E$26:$O$26,1,MATCH('Основной лист'!PZK$7,'РП (ЛК 2.0)'!$E$17:$O$17,0)),0)</f>
        <v>0</v>
      </c>
      <c r="PZL8" s="878">
        <f>IFERROR(INDEX('РП (ЛК 2.0)'!$E$26:$O$26,1,MATCH('Основной лист'!PZL$7,'РП (ЛК 2.0)'!$E$17:$O$17,0)),0)</f>
        <v>0</v>
      </c>
      <c r="PZM8" s="878">
        <f>IFERROR(INDEX('РП (ЛК 2.0)'!$E$26:$O$26,1,MATCH('Основной лист'!PZM$7,'РП (ЛК 2.0)'!$E$17:$O$17,0)),0)</f>
        <v>0</v>
      </c>
      <c r="PZN8" s="878">
        <f>IFERROR(INDEX('РП (ЛК 2.0)'!$E$26:$O$26,1,MATCH('Основной лист'!PZN$7,'РП (ЛК 2.0)'!$E$17:$O$17,0)),0)</f>
        <v>0</v>
      </c>
      <c r="PZO8" s="878">
        <f>IFERROR(INDEX('РП (ЛК 2.0)'!$E$26:$O$26,1,MATCH('Основной лист'!PZO$7,'РП (ЛК 2.0)'!$E$17:$O$17,0)),0)</f>
        <v>0</v>
      </c>
      <c r="PZP8" s="878">
        <f>IFERROR(INDEX('РП (ЛК 2.0)'!$E$26:$O$26,1,MATCH('Основной лист'!PZP$7,'РП (ЛК 2.0)'!$E$17:$O$17,0)),0)</f>
        <v>0</v>
      </c>
      <c r="PZQ8" s="878">
        <f>IFERROR(INDEX('РП (ЛК 2.0)'!$E$26:$O$26,1,MATCH('Основной лист'!PZQ$7,'РП (ЛК 2.0)'!$E$17:$O$17,0)),0)</f>
        <v>0</v>
      </c>
      <c r="PZR8" s="878">
        <f>IFERROR(INDEX('РП (ЛК 2.0)'!$E$26:$O$26,1,MATCH('Основной лист'!PZR$7,'РП (ЛК 2.0)'!$E$17:$O$17,0)),0)</f>
        <v>0</v>
      </c>
      <c r="PZS8" s="878">
        <f>IFERROR(INDEX('РП (ЛК 2.0)'!$E$26:$O$26,1,MATCH('Основной лист'!PZS$7,'РП (ЛК 2.0)'!$E$17:$O$17,0)),0)</f>
        <v>0</v>
      </c>
      <c r="PZT8" s="878">
        <f>IFERROR(INDEX('РП (ЛК 2.0)'!$E$26:$O$26,1,MATCH('Основной лист'!PZT$7,'РП (ЛК 2.0)'!$E$17:$O$17,0)),0)</f>
        <v>0</v>
      </c>
      <c r="PZU8" s="878">
        <f>IFERROR(INDEX('РП (ЛК 2.0)'!$E$26:$O$26,1,MATCH('Основной лист'!PZU$7,'РП (ЛК 2.0)'!$E$17:$O$17,0)),0)</f>
        <v>0</v>
      </c>
      <c r="PZV8" s="878">
        <f>IFERROR(INDEX('РП (ЛК 2.0)'!$E$26:$O$26,1,MATCH('Основной лист'!PZV$7,'РП (ЛК 2.0)'!$E$17:$O$17,0)),0)</f>
        <v>0</v>
      </c>
      <c r="PZW8" s="878">
        <f>IFERROR(INDEX('РП (ЛК 2.0)'!$E$26:$O$26,1,MATCH('Основной лист'!PZW$7,'РП (ЛК 2.0)'!$E$17:$O$17,0)),0)</f>
        <v>0</v>
      </c>
      <c r="PZX8" s="878">
        <f>IFERROR(INDEX('РП (ЛК 2.0)'!$E$26:$O$26,1,MATCH('Основной лист'!PZX$7,'РП (ЛК 2.0)'!$E$17:$O$17,0)),0)</f>
        <v>0</v>
      </c>
      <c r="PZY8" s="878">
        <f>IFERROR(INDEX('РП (ЛК 2.0)'!$E$26:$O$26,1,MATCH('Основной лист'!PZY$7,'РП (ЛК 2.0)'!$E$17:$O$17,0)),0)</f>
        <v>0</v>
      </c>
      <c r="PZZ8" s="878">
        <f>IFERROR(INDEX('РП (ЛК 2.0)'!$E$26:$O$26,1,MATCH('Основной лист'!PZZ$7,'РП (ЛК 2.0)'!$E$17:$O$17,0)),0)</f>
        <v>0</v>
      </c>
      <c r="QAA8" s="878">
        <f>IFERROR(INDEX('РП (ЛК 2.0)'!$E$26:$O$26,1,MATCH('Основной лист'!QAA$7,'РП (ЛК 2.0)'!$E$17:$O$17,0)),0)</f>
        <v>0</v>
      </c>
      <c r="QAB8" s="878">
        <f>IFERROR(INDEX('РП (ЛК 2.0)'!$E$26:$O$26,1,MATCH('Основной лист'!QAB$7,'РП (ЛК 2.0)'!$E$17:$O$17,0)),0)</f>
        <v>0</v>
      </c>
      <c r="QAC8" s="878">
        <f>IFERROR(INDEX('РП (ЛК 2.0)'!$E$26:$O$26,1,MATCH('Основной лист'!QAC$7,'РП (ЛК 2.0)'!$E$17:$O$17,0)),0)</f>
        <v>0</v>
      </c>
      <c r="QAD8" s="878">
        <f>IFERROR(INDEX('РП (ЛК 2.0)'!$E$26:$O$26,1,MATCH('Основной лист'!QAD$7,'РП (ЛК 2.0)'!$E$17:$O$17,0)),0)</f>
        <v>0</v>
      </c>
      <c r="QAE8" s="878">
        <f>IFERROR(INDEX('РП (ЛК 2.0)'!$E$26:$O$26,1,MATCH('Основной лист'!QAE$7,'РП (ЛК 2.0)'!$E$17:$O$17,0)),0)</f>
        <v>0</v>
      </c>
      <c r="QAF8" s="878">
        <f>IFERROR(INDEX('РП (ЛК 2.0)'!$E$26:$O$26,1,MATCH('Основной лист'!QAF$7,'РП (ЛК 2.0)'!$E$17:$O$17,0)),0)</f>
        <v>0</v>
      </c>
      <c r="QAG8" s="878">
        <f>IFERROR(INDEX('РП (ЛК 2.0)'!$E$26:$O$26,1,MATCH('Основной лист'!QAG$7,'РП (ЛК 2.0)'!$E$17:$O$17,0)),0)</f>
        <v>0</v>
      </c>
      <c r="QAH8" s="878">
        <f>IFERROR(INDEX('РП (ЛК 2.0)'!$E$26:$O$26,1,MATCH('Основной лист'!QAH$7,'РП (ЛК 2.0)'!$E$17:$O$17,0)),0)</f>
        <v>0</v>
      </c>
      <c r="QAI8" s="878">
        <f>IFERROR(INDEX('РП (ЛК 2.0)'!$E$26:$O$26,1,MATCH('Основной лист'!QAI$7,'РП (ЛК 2.0)'!$E$17:$O$17,0)),0)</f>
        <v>0</v>
      </c>
      <c r="QAJ8" s="878">
        <f>IFERROR(INDEX('РП (ЛК 2.0)'!$E$26:$O$26,1,MATCH('Основной лист'!QAJ$7,'РП (ЛК 2.0)'!$E$17:$O$17,0)),0)</f>
        <v>0</v>
      </c>
      <c r="QAK8" s="878">
        <f>IFERROR(INDEX('РП (ЛК 2.0)'!$E$26:$O$26,1,MATCH('Основной лист'!QAK$7,'РП (ЛК 2.0)'!$E$17:$O$17,0)),0)</f>
        <v>0</v>
      </c>
      <c r="QAL8" s="878">
        <f>IFERROR(INDEX('РП (ЛК 2.0)'!$E$26:$O$26,1,MATCH('Основной лист'!QAL$7,'РП (ЛК 2.0)'!$E$17:$O$17,0)),0)</f>
        <v>0</v>
      </c>
      <c r="QAM8" s="878">
        <f>IFERROR(INDEX('РП (ЛК 2.0)'!$E$26:$O$26,1,MATCH('Основной лист'!QAM$7,'РП (ЛК 2.0)'!$E$17:$O$17,0)),0)</f>
        <v>0</v>
      </c>
      <c r="QAN8" s="878">
        <f>IFERROR(INDEX('РП (ЛК 2.0)'!$E$26:$O$26,1,MATCH('Основной лист'!QAN$7,'РП (ЛК 2.0)'!$E$17:$O$17,0)),0)</f>
        <v>0</v>
      </c>
      <c r="QAO8" s="878">
        <f>IFERROR(INDEX('РП (ЛК 2.0)'!$E$26:$O$26,1,MATCH('Основной лист'!QAO$7,'РП (ЛК 2.0)'!$E$17:$O$17,0)),0)</f>
        <v>0</v>
      </c>
      <c r="QAP8" s="878">
        <f>IFERROR(INDEX('РП (ЛК 2.0)'!$E$26:$O$26,1,MATCH('Основной лист'!QAP$7,'РП (ЛК 2.0)'!$E$17:$O$17,0)),0)</f>
        <v>0</v>
      </c>
      <c r="QAQ8" s="878">
        <f>IFERROR(INDEX('РП (ЛК 2.0)'!$E$26:$O$26,1,MATCH('Основной лист'!QAQ$7,'РП (ЛК 2.0)'!$E$17:$O$17,0)),0)</f>
        <v>0</v>
      </c>
      <c r="QAR8" s="878">
        <f>IFERROR(INDEX('РП (ЛК 2.0)'!$E$26:$O$26,1,MATCH('Основной лист'!QAR$7,'РП (ЛК 2.0)'!$E$17:$O$17,0)),0)</f>
        <v>0</v>
      </c>
      <c r="QAS8" s="878">
        <f>IFERROR(INDEX('РП (ЛК 2.0)'!$E$26:$O$26,1,MATCH('Основной лист'!QAS$7,'РП (ЛК 2.0)'!$E$17:$O$17,0)),0)</f>
        <v>0</v>
      </c>
      <c r="QAT8" s="878">
        <f>IFERROR(INDEX('РП (ЛК 2.0)'!$E$26:$O$26,1,MATCH('Основной лист'!QAT$7,'РП (ЛК 2.0)'!$E$17:$O$17,0)),0)</f>
        <v>0</v>
      </c>
      <c r="QAU8" s="878">
        <f>IFERROR(INDEX('РП (ЛК 2.0)'!$E$26:$O$26,1,MATCH('Основной лист'!QAU$7,'РП (ЛК 2.0)'!$E$17:$O$17,0)),0)</f>
        <v>0</v>
      </c>
      <c r="QAV8" s="878">
        <f>IFERROR(INDEX('РП (ЛК 2.0)'!$E$26:$O$26,1,MATCH('Основной лист'!QAV$7,'РП (ЛК 2.0)'!$E$17:$O$17,0)),0)</f>
        <v>0</v>
      </c>
      <c r="QAW8" s="878">
        <f>IFERROR(INDEX('РП (ЛК 2.0)'!$E$26:$O$26,1,MATCH('Основной лист'!QAW$7,'РП (ЛК 2.0)'!$E$17:$O$17,0)),0)</f>
        <v>0</v>
      </c>
      <c r="QAX8" s="878">
        <f>IFERROR(INDEX('РП (ЛК 2.0)'!$E$26:$O$26,1,MATCH('Основной лист'!QAX$7,'РП (ЛК 2.0)'!$E$17:$O$17,0)),0)</f>
        <v>0</v>
      </c>
      <c r="QAY8" s="878">
        <f>IFERROR(INDEX('РП (ЛК 2.0)'!$E$26:$O$26,1,MATCH('Основной лист'!QAY$7,'РП (ЛК 2.0)'!$E$17:$O$17,0)),0)</f>
        <v>0</v>
      </c>
      <c r="QAZ8" s="878">
        <f>IFERROR(INDEX('РП (ЛК 2.0)'!$E$26:$O$26,1,MATCH('Основной лист'!QAZ$7,'РП (ЛК 2.0)'!$E$17:$O$17,0)),0)</f>
        <v>0</v>
      </c>
      <c r="QBA8" s="878">
        <f>IFERROR(INDEX('РП (ЛК 2.0)'!$E$26:$O$26,1,MATCH('Основной лист'!QBA$7,'РП (ЛК 2.0)'!$E$17:$O$17,0)),0)</f>
        <v>0</v>
      </c>
      <c r="QBB8" s="878">
        <f>IFERROR(INDEX('РП (ЛК 2.0)'!$E$26:$O$26,1,MATCH('Основной лист'!QBB$7,'РП (ЛК 2.0)'!$E$17:$O$17,0)),0)</f>
        <v>0</v>
      </c>
      <c r="QBC8" s="878">
        <f>IFERROR(INDEX('РП (ЛК 2.0)'!$E$26:$O$26,1,MATCH('Основной лист'!QBC$7,'РП (ЛК 2.0)'!$E$17:$O$17,0)),0)</f>
        <v>0</v>
      </c>
      <c r="QBD8" s="878">
        <f>IFERROR(INDEX('РП (ЛК 2.0)'!$E$26:$O$26,1,MATCH('Основной лист'!QBD$7,'РП (ЛК 2.0)'!$E$17:$O$17,0)),0)</f>
        <v>0</v>
      </c>
      <c r="QBE8" s="878">
        <f>IFERROR(INDEX('РП (ЛК 2.0)'!$E$26:$O$26,1,MATCH('Основной лист'!QBE$7,'РП (ЛК 2.0)'!$E$17:$O$17,0)),0)</f>
        <v>0</v>
      </c>
      <c r="QBF8" s="878">
        <f>IFERROR(INDEX('РП (ЛК 2.0)'!$E$26:$O$26,1,MATCH('Основной лист'!QBF$7,'РП (ЛК 2.0)'!$E$17:$O$17,0)),0)</f>
        <v>0</v>
      </c>
      <c r="QBG8" s="878">
        <f>IFERROR(INDEX('РП (ЛК 2.0)'!$E$26:$O$26,1,MATCH('Основной лист'!QBG$7,'РП (ЛК 2.0)'!$E$17:$O$17,0)),0)</f>
        <v>0</v>
      </c>
      <c r="QBH8" s="878">
        <f>IFERROR(INDEX('РП (ЛК 2.0)'!$E$26:$O$26,1,MATCH('Основной лист'!QBH$7,'РП (ЛК 2.0)'!$E$17:$O$17,0)),0)</f>
        <v>0</v>
      </c>
      <c r="QBI8" s="878">
        <f>IFERROR(INDEX('РП (ЛК 2.0)'!$E$26:$O$26,1,MATCH('Основной лист'!QBI$7,'РП (ЛК 2.0)'!$E$17:$O$17,0)),0)</f>
        <v>0</v>
      </c>
      <c r="QBJ8" s="878">
        <f>IFERROR(INDEX('РП (ЛК 2.0)'!$E$26:$O$26,1,MATCH('Основной лист'!QBJ$7,'РП (ЛК 2.0)'!$E$17:$O$17,0)),0)</f>
        <v>0</v>
      </c>
      <c r="QBK8" s="878">
        <f>IFERROR(INDEX('РП (ЛК 2.0)'!$E$26:$O$26,1,MATCH('Основной лист'!QBK$7,'РП (ЛК 2.0)'!$E$17:$O$17,0)),0)</f>
        <v>0</v>
      </c>
      <c r="QBL8" s="878">
        <f>IFERROR(INDEX('РП (ЛК 2.0)'!$E$26:$O$26,1,MATCH('Основной лист'!QBL$7,'РП (ЛК 2.0)'!$E$17:$O$17,0)),0)</f>
        <v>0</v>
      </c>
      <c r="QBM8" s="878">
        <f>IFERROR(INDEX('РП (ЛК 2.0)'!$E$26:$O$26,1,MATCH('Основной лист'!QBM$7,'РП (ЛК 2.0)'!$E$17:$O$17,0)),0)</f>
        <v>0</v>
      </c>
      <c r="QBN8" s="878">
        <f>IFERROR(INDEX('РП (ЛК 2.0)'!$E$26:$O$26,1,MATCH('Основной лист'!QBN$7,'РП (ЛК 2.0)'!$E$17:$O$17,0)),0)</f>
        <v>0</v>
      </c>
      <c r="QBO8" s="878">
        <f>IFERROR(INDEX('РП (ЛК 2.0)'!$E$26:$O$26,1,MATCH('Основной лист'!QBO$7,'РП (ЛК 2.0)'!$E$17:$O$17,0)),0)</f>
        <v>0</v>
      </c>
      <c r="QBP8" s="878">
        <f>IFERROR(INDEX('РП (ЛК 2.0)'!$E$26:$O$26,1,MATCH('Основной лист'!QBP$7,'РП (ЛК 2.0)'!$E$17:$O$17,0)),0)</f>
        <v>0</v>
      </c>
      <c r="QBQ8" s="878">
        <f>IFERROR(INDEX('РП (ЛК 2.0)'!$E$26:$O$26,1,MATCH('Основной лист'!QBQ$7,'РП (ЛК 2.0)'!$E$17:$O$17,0)),0)</f>
        <v>0</v>
      </c>
      <c r="QBR8" s="878">
        <f>IFERROR(INDEX('РП (ЛК 2.0)'!$E$26:$O$26,1,MATCH('Основной лист'!QBR$7,'РП (ЛК 2.0)'!$E$17:$O$17,0)),0)</f>
        <v>0</v>
      </c>
      <c r="QBS8" s="878">
        <f>IFERROR(INDEX('РП (ЛК 2.0)'!$E$26:$O$26,1,MATCH('Основной лист'!QBS$7,'РП (ЛК 2.0)'!$E$17:$O$17,0)),0)</f>
        <v>0</v>
      </c>
      <c r="QBT8" s="878">
        <f>IFERROR(INDEX('РП (ЛК 2.0)'!$E$26:$O$26,1,MATCH('Основной лист'!QBT$7,'РП (ЛК 2.0)'!$E$17:$O$17,0)),0)</f>
        <v>0</v>
      </c>
      <c r="QBU8" s="878">
        <f>IFERROR(INDEX('РП (ЛК 2.0)'!$E$26:$O$26,1,MATCH('Основной лист'!QBU$7,'РП (ЛК 2.0)'!$E$17:$O$17,0)),0)</f>
        <v>0</v>
      </c>
      <c r="QBV8" s="878">
        <f>IFERROR(INDEX('РП (ЛК 2.0)'!$E$26:$O$26,1,MATCH('Основной лист'!QBV$7,'РП (ЛК 2.0)'!$E$17:$O$17,0)),0)</f>
        <v>0</v>
      </c>
      <c r="QBW8" s="878">
        <f>IFERROR(INDEX('РП (ЛК 2.0)'!$E$26:$O$26,1,MATCH('Основной лист'!QBW$7,'РП (ЛК 2.0)'!$E$17:$O$17,0)),0)</f>
        <v>0</v>
      </c>
      <c r="QBX8" s="878">
        <f>IFERROR(INDEX('РП (ЛК 2.0)'!$E$26:$O$26,1,MATCH('Основной лист'!QBX$7,'РП (ЛК 2.0)'!$E$17:$O$17,0)),0)</f>
        <v>0</v>
      </c>
      <c r="QBY8" s="878">
        <f>IFERROR(INDEX('РП (ЛК 2.0)'!$E$26:$O$26,1,MATCH('Основной лист'!QBY$7,'РП (ЛК 2.0)'!$E$17:$O$17,0)),0)</f>
        <v>0</v>
      </c>
      <c r="QBZ8" s="878">
        <f>IFERROR(INDEX('РП (ЛК 2.0)'!$E$26:$O$26,1,MATCH('Основной лист'!QBZ$7,'РП (ЛК 2.0)'!$E$17:$O$17,0)),0)</f>
        <v>0</v>
      </c>
      <c r="QCA8" s="878">
        <f>IFERROR(INDEX('РП (ЛК 2.0)'!$E$26:$O$26,1,MATCH('Основной лист'!QCA$7,'РП (ЛК 2.0)'!$E$17:$O$17,0)),0)</f>
        <v>0</v>
      </c>
      <c r="QCB8" s="878">
        <f>IFERROR(INDEX('РП (ЛК 2.0)'!$E$26:$O$26,1,MATCH('Основной лист'!QCB$7,'РП (ЛК 2.0)'!$E$17:$O$17,0)),0)</f>
        <v>0</v>
      </c>
      <c r="QCC8" s="878">
        <f>IFERROR(INDEX('РП (ЛК 2.0)'!$E$26:$O$26,1,MATCH('Основной лист'!QCC$7,'РП (ЛК 2.0)'!$E$17:$O$17,0)),0)</f>
        <v>0</v>
      </c>
      <c r="QCD8" s="878">
        <f>IFERROR(INDEX('РП (ЛК 2.0)'!$E$26:$O$26,1,MATCH('Основной лист'!QCD$7,'РП (ЛК 2.0)'!$E$17:$O$17,0)),0)</f>
        <v>0</v>
      </c>
      <c r="QCE8" s="878">
        <f>IFERROR(INDEX('РП (ЛК 2.0)'!$E$26:$O$26,1,MATCH('Основной лист'!QCE$7,'РП (ЛК 2.0)'!$E$17:$O$17,0)),0)</f>
        <v>0</v>
      </c>
      <c r="QCF8" s="878">
        <f>IFERROR(INDEX('РП (ЛК 2.0)'!$E$26:$O$26,1,MATCH('Основной лист'!QCF$7,'РП (ЛК 2.0)'!$E$17:$O$17,0)),0)</f>
        <v>0</v>
      </c>
      <c r="QCG8" s="878">
        <f>IFERROR(INDEX('РП (ЛК 2.0)'!$E$26:$O$26,1,MATCH('Основной лист'!QCG$7,'РП (ЛК 2.0)'!$E$17:$O$17,0)),0)</f>
        <v>0</v>
      </c>
      <c r="QCH8" s="878">
        <f>IFERROR(INDEX('РП (ЛК 2.0)'!$E$26:$O$26,1,MATCH('Основной лист'!QCH$7,'РП (ЛК 2.0)'!$E$17:$O$17,0)),0)</f>
        <v>0</v>
      </c>
      <c r="QCI8" s="878">
        <f>IFERROR(INDEX('РП (ЛК 2.0)'!$E$26:$O$26,1,MATCH('Основной лист'!QCI$7,'РП (ЛК 2.0)'!$E$17:$O$17,0)),0)</f>
        <v>0</v>
      </c>
      <c r="QCJ8" s="878">
        <f>IFERROR(INDEX('РП (ЛК 2.0)'!$E$26:$O$26,1,MATCH('Основной лист'!QCJ$7,'РП (ЛК 2.0)'!$E$17:$O$17,0)),0)</f>
        <v>0</v>
      </c>
      <c r="QCK8" s="878">
        <f>IFERROR(INDEX('РП (ЛК 2.0)'!$E$26:$O$26,1,MATCH('Основной лист'!QCK$7,'РП (ЛК 2.0)'!$E$17:$O$17,0)),0)</f>
        <v>0</v>
      </c>
      <c r="QCL8" s="878">
        <f>IFERROR(INDEX('РП (ЛК 2.0)'!$E$26:$O$26,1,MATCH('Основной лист'!QCL$7,'РП (ЛК 2.0)'!$E$17:$O$17,0)),0)</f>
        <v>0</v>
      </c>
      <c r="QCM8" s="878">
        <f>IFERROR(INDEX('РП (ЛК 2.0)'!$E$26:$O$26,1,MATCH('Основной лист'!QCM$7,'РП (ЛК 2.0)'!$E$17:$O$17,0)),0)</f>
        <v>0</v>
      </c>
      <c r="QCN8" s="878">
        <f>IFERROR(INDEX('РП (ЛК 2.0)'!$E$26:$O$26,1,MATCH('Основной лист'!QCN$7,'РП (ЛК 2.0)'!$E$17:$O$17,0)),0)</f>
        <v>0</v>
      </c>
      <c r="QCO8" s="878">
        <f>IFERROR(INDEX('РП (ЛК 2.0)'!$E$26:$O$26,1,MATCH('Основной лист'!QCO$7,'РП (ЛК 2.0)'!$E$17:$O$17,0)),0)</f>
        <v>0</v>
      </c>
      <c r="QCP8" s="878">
        <f>IFERROR(INDEX('РП (ЛК 2.0)'!$E$26:$O$26,1,MATCH('Основной лист'!QCP$7,'РП (ЛК 2.0)'!$E$17:$O$17,0)),0)</f>
        <v>0</v>
      </c>
      <c r="QCQ8" s="878">
        <f>IFERROR(INDEX('РП (ЛК 2.0)'!$E$26:$O$26,1,MATCH('Основной лист'!QCQ$7,'РП (ЛК 2.0)'!$E$17:$O$17,0)),0)</f>
        <v>0</v>
      </c>
      <c r="QCR8" s="878">
        <f>IFERROR(INDEX('РП (ЛК 2.0)'!$E$26:$O$26,1,MATCH('Основной лист'!QCR$7,'РП (ЛК 2.0)'!$E$17:$O$17,0)),0)</f>
        <v>0</v>
      </c>
      <c r="QCS8" s="878">
        <f>IFERROR(INDEX('РП (ЛК 2.0)'!$E$26:$O$26,1,MATCH('Основной лист'!QCS$7,'РП (ЛК 2.0)'!$E$17:$O$17,0)),0)</f>
        <v>0</v>
      </c>
      <c r="QCT8" s="878">
        <f>IFERROR(INDEX('РП (ЛК 2.0)'!$E$26:$O$26,1,MATCH('Основной лист'!QCT$7,'РП (ЛК 2.0)'!$E$17:$O$17,0)),0)</f>
        <v>0</v>
      </c>
      <c r="QCU8" s="878">
        <f>IFERROR(INDEX('РП (ЛК 2.0)'!$E$26:$O$26,1,MATCH('Основной лист'!QCU$7,'РП (ЛК 2.0)'!$E$17:$O$17,0)),0)</f>
        <v>0</v>
      </c>
      <c r="QCV8" s="878">
        <f>IFERROR(INDEX('РП (ЛК 2.0)'!$E$26:$O$26,1,MATCH('Основной лист'!QCV$7,'РП (ЛК 2.0)'!$E$17:$O$17,0)),0)</f>
        <v>0</v>
      </c>
      <c r="QCW8" s="878">
        <f>IFERROR(INDEX('РП (ЛК 2.0)'!$E$26:$O$26,1,MATCH('Основной лист'!QCW$7,'РП (ЛК 2.0)'!$E$17:$O$17,0)),0)</f>
        <v>0</v>
      </c>
      <c r="QCX8" s="878">
        <f>IFERROR(INDEX('РП (ЛК 2.0)'!$E$26:$O$26,1,MATCH('Основной лист'!QCX$7,'РП (ЛК 2.0)'!$E$17:$O$17,0)),0)</f>
        <v>0</v>
      </c>
      <c r="QCY8" s="878">
        <f>IFERROR(INDEX('РП (ЛК 2.0)'!$E$26:$O$26,1,MATCH('Основной лист'!QCY$7,'РП (ЛК 2.0)'!$E$17:$O$17,0)),0)</f>
        <v>0</v>
      </c>
      <c r="QCZ8" s="878">
        <f>IFERROR(INDEX('РП (ЛК 2.0)'!$E$26:$O$26,1,MATCH('Основной лист'!QCZ$7,'РП (ЛК 2.0)'!$E$17:$O$17,0)),0)</f>
        <v>0</v>
      </c>
      <c r="QDA8" s="878">
        <f>IFERROR(INDEX('РП (ЛК 2.0)'!$E$26:$O$26,1,MATCH('Основной лист'!QDA$7,'РП (ЛК 2.0)'!$E$17:$O$17,0)),0)</f>
        <v>0</v>
      </c>
      <c r="QDB8" s="878">
        <f>IFERROR(INDEX('РП (ЛК 2.0)'!$E$26:$O$26,1,MATCH('Основной лист'!QDB$7,'РП (ЛК 2.0)'!$E$17:$O$17,0)),0)</f>
        <v>0</v>
      </c>
      <c r="QDC8" s="878">
        <f>IFERROR(INDEX('РП (ЛК 2.0)'!$E$26:$O$26,1,MATCH('Основной лист'!QDC$7,'РП (ЛК 2.0)'!$E$17:$O$17,0)),0)</f>
        <v>0</v>
      </c>
      <c r="QDD8" s="878">
        <f>IFERROR(INDEX('РП (ЛК 2.0)'!$E$26:$O$26,1,MATCH('Основной лист'!QDD$7,'РП (ЛК 2.0)'!$E$17:$O$17,0)),0)</f>
        <v>0</v>
      </c>
      <c r="QDE8" s="878">
        <f>IFERROR(INDEX('РП (ЛК 2.0)'!$E$26:$O$26,1,MATCH('Основной лист'!QDE$7,'РП (ЛК 2.0)'!$E$17:$O$17,0)),0)</f>
        <v>0</v>
      </c>
      <c r="QDF8" s="878">
        <f>IFERROR(INDEX('РП (ЛК 2.0)'!$E$26:$O$26,1,MATCH('Основной лист'!QDF$7,'РП (ЛК 2.0)'!$E$17:$O$17,0)),0)</f>
        <v>0</v>
      </c>
      <c r="QDG8" s="878">
        <f>IFERROR(INDEX('РП (ЛК 2.0)'!$E$26:$O$26,1,MATCH('Основной лист'!QDG$7,'РП (ЛК 2.0)'!$E$17:$O$17,0)),0)</f>
        <v>0</v>
      </c>
      <c r="QDH8" s="878">
        <f>IFERROR(INDEX('РП (ЛК 2.0)'!$E$26:$O$26,1,MATCH('Основной лист'!QDH$7,'РП (ЛК 2.0)'!$E$17:$O$17,0)),0)</f>
        <v>0</v>
      </c>
      <c r="QDI8" s="878">
        <f>IFERROR(INDEX('РП (ЛК 2.0)'!$E$26:$O$26,1,MATCH('Основной лист'!QDI$7,'РП (ЛК 2.0)'!$E$17:$O$17,0)),0)</f>
        <v>0</v>
      </c>
      <c r="QDJ8" s="878">
        <f>IFERROR(INDEX('РП (ЛК 2.0)'!$E$26:$O$26,1,MATCH('Основной лист'!QDJ$7,'РП (ЛК 2.0)'!$E$17:$O$17,0)),0)</f>
        <v>0</v>
      </c>
      <c r="QDK8" s="878">
        <f>IFERROR(INDEX('РП (ЛК 2.0)'!$E$26:$O$26,1,MATCH('Основной лист'!QDK$7,'РП (ЛК 2.0)'!$E$17:$O$17,0)),0)</f>
        <v>0</v>
      </c>
      <c r="QDL8" s="878">
        <f>IFERROR(INDEX('РП (ЛК 2.0)'!$E$26:$O$26,1,MATCH('Основной лист'!QDL$7,'РП (ЛК 2.0)'!$E$17:$O$17,0)),0)</f>
        <v>0</v>
      </c>
      <c r="QDM8" s="878">
        <f>IFERROR(INDEX('РП (ЛК 2.0)'!$E$26:$O$26,1,MATCH('Основной лист'!QDM$7,'РП (ЛК 2.0)'!$E$17:$O$17,0)),0)</f>
        <v>0</v>
      </c>
      <c r="QDN8" s="878">
        <f>IFERROR(INDEX('РП (ЛК 2.0)'!$E$26:$O$26,1,MATCH('Основной лист'!QDN$7,'РП (ЛК 2.0)'!$E$17:$O$17,0)),0)</f>
        <v>0</v>
      </c>
      <c r="QDO8" s="878">
        <f>IFERROR(INDEX('РП (ЛК 2.0)'!$E$26:$O$26,1,MATCH('Основной лист'!QDO$7,'РП (ЛК 2.0)'!$E$17:$O$17,0)),0)</f>
        <v>0</v>
      </c>
      <c r="QDP8" s="878">
        <f>IFERROR(INDEX('РП (ЛК 2.0)'!$E$26:$O$26,1,MATCH('Основной лист'!QDP$7,'РП (ЛК 2.0)'!$E$17:$O$17,0)),0)</f>
        <v>0</v>
      </c>
      <c r="QDQ8" s="878">
        <f>IFERROR(INDEX('РП (ЛК 2.0)'!$E$26:$O$26,1,MATCH('Основной лист'!QDQ$7,'РП (ЛК 2.0)'!$E$17:$O$17,0)),0)</f>
        <v>0</v>
      </c>
      <c r="QDR8" s="878">
        <f>IFERROR(INDEX('РП (ЛК 2.0)'!$E$26:$O$26,1,MATCH('Основной лист'!QDR$7,'РП (ЛК 2.0)'!$E$17:$O$17,0)),0)</f>
        <v>0</v>
      </c>
      <c r="QDS8" s="878">
        <f>IFERROR(INDEX('РП (ЛК 2.0)'!$E$26:$O$26,1,MATCH('Основной лист'!QDS$7,'РП (ЛК 2.0)'!$E$17:$O$17,0)),0)</f>
        <v>0</v>
      </c>
      <c r="QDT8" s="878">
        <f>IFERROR(INDEX('РП (ЛК 2.0)'!$E$26:$O$26,1,MATCH('Основной лист'!QDT$7,'РП (ЛК 2.0)'!$E$17:$O$17,0)),0)</f>
        <v>0</v>
      </c>
      <c r="QDU8" s="878">
        <f>IFERROR(INDEX('РП (ЛК 2.0)'!$E$26:$O$26,1,MATCH('Основной лист'!QDU$7,'РП (ЛК 2.0)'!$E$17:$O$17,0)),0)</f>
        <v>0</v>
      </c>
      <c r="QDV8" s="878">
        <f>IFERROR(INDEX('РП (ЛК 2.0)'!$E$26:$O$26,1,MATCH('Основной лист'!QDV$7,'РП (ЛК 2.0)'!$E$17:$O$17,0)),0)</f>
        <v>0</v>
      </c>
      <c r="QDW8" s="878">
        <f>IFERROR(INDEX('РП (ЛК 2.0)'!$E$26:$O$26,1,MATCH('Основной лист'!QDW$7,'РП (ЛК 2.0)'!$E$17:$O$17,0)),0)</f>
        <v>0</v>
      </c>
      <c r="QDX8" s="878">
        <f>IFERROR(INDEX('РП (ЛК 2.0)'!$E$26:$O$26,1,MATCH('Основной лист'!QDX$7,'РП (ЛК 2.0)'!$E$17:$O$17,0)),0)</f>
        <v>0</v>
      </c>
      <c r="QDY8" s="878">
        <f>IFERROR(INDEX('РП (ЛК 2.0)'!$E$26:$O$26,1,MATCH('Основной лист'!QDY$7,'РП (ЛК 2.0)'!$E$17:$O$17,0)),0)</f>
        <v>0</v>
      </c>
      <c r="QDZ8" s="878">
        <f>IFERROR(INDEX('РП (ЛК 2.0)'!$E$26:$O$26,1,MATCH('Основной лист'!QDZ$7,'РП (ЛК 2.0)'!$E$17:$O$17,0)),0)</f>
        <v>0</v>
      </c>
      <c r="QEA8" s="878">
        <f>IFERROR(INDEX('РП (ЛК 2.0)'!$E$26:$O$26,1,MATCH('Основной лист'!QEA$7,'РП (ЛК 2.0)'!$E$17:$O$17,0)),0)</f>
        <v>0</v>
      </c>
      <c r="QEB8" s="878">
        <f>IFERROR(INDEX('РП (ЛК 2.0)'!$E$26:$O$26,1,MATCH('Основной лист'!QEB$7,'РП (ЛК 2.0)'!$E$17:$O$17,0)),0)</f>
        <v>0</v>
      </c>
      <c r="QEC8" s="878">
        <f>IFERROR(INDEX('РП (ЛК 2.0)'!$E$26:$O$26,1,MATCH('Основной лист'!QEC$7,'РП (ЛК 2.0)'!$E$17:$O$17,0)),0)</f>
        <v>0</v>
      </c>
      <c r="QED8" s="878">
        <f>IFERROR(INDEX('РП (ЛК 2.0)'!$E$26:$O$26,1,MATCH('Основной лист'!QED$7,'РП (ЛК 2.0)'!$E$17:$O$17,0)),0)</f>
        <v>0</v>
      </c>
      <c r="QEE8" s="878">
        <f>IFERROR(INDEX('РП (ЛК 2.0)'!$E$26:$O$26,1,MATCH('Основной лист'!QEE$7,'РП (ЛК 2.0)'!$E$17:$O$17,0)),0)</f>
        <v>0</v>
      </c>
      <c r="QEF8" s="878">
        <f>IFERROR(INDEX('РП (ЛК 2.0)'!$E$26:$O$26,1,MATCH('Основной лист'!QEF$7,'РП (ЛК 2.0)'!$E$17:$O$17,0)),0)</f>
        <v>0</v>
      </c>
      <c r="QEG8" s="878">
        <f>IFERROR(INDEX('РП (ЛК 2.0)'!$E$26:$O$26,1,MATCH('Основной лист'!QEG$7,'РП (ЛК 2.0)'!$E$17:$O$17,0)),0)</f>
        <v>0</v>
      </c>
      <c r="QEH8" s="878">
        <f>IFERROR(INDEX('РП (ЛК 2.0)'!$E$26:$O$26,1,MATCH('Основной лист'!QEH$7,'РП (ЛК 2.0)'!$E$17:$O$17,0)),0)</f>
        <v>0</v>
      </c>
      <c r="QEI8" s="878">
        <f>IFERROR(INDEX('РП (ЛК 2.0)'!$E$26:$O$26,1,MATCH('Основной лист'!QEI$7,'РП (ЛК 2.0)'!$E$17:$O$17,0)),0)</f>
        <v>0</v>
      </c>
      <c r="QEJ8" s="878">
        <f>IFERROR(INDEX('РП (ЛК 2.0)'!$E$26:$O$26,1,MATCH('Основной лист'!QEJ$7,'РП (ЛК 2.0)'!$E$17:$O$17,0)),0)</f>
        <v>0</v>
      </c>
      <c r="QEK8" s="878">
        <f>IFERROR(INDEX('РП (ЛК 2.0)'!$E$26:$O$26,1,MATCH('Основной лист'!QEK$7,'РП (ЛК 2.0)'!$E$17:$O$17,0)),0)</f>
        <v>0</v>
      </c>
      <c r="QEL8" s="878">
        <f>IFERROR(INDEX('РП (ЛК 2.0)'!$E$26:$O$26,1,MATCH('Основной лист'!QEL$7,'РП (ЛК 2.0)'!$E$17:$O$17,0)),0)</f>
        <v>0</v>
      </c>
      <c r="QEM8" s="878">
        <f>IFERROR(INDEX('РП (ЛК 2.0)'!$E$26:$O$26,1,MATCH('Основной лист'!QEM$7,'РП (ЛК 2.0)'!$E$17:$O$17,0)),0)</f>
        <v>0</v>
      </c>
      <c r="QEN8" s="878">
        <f>IFERROR(INDEX('РП (ЛК 2.0)'!$E$26:$O$26,1,MATCH('Основной лист'!QEN$7,'РП (ЛК 2.0)'!$E$17:$O$17,0)),0)</f>
        <v>0</v>
      </c>
      <c r="QEO8" s="878">
        <f>IFERROR(INDEX('РП (ЛК 2.0)'!$E$26:$O$26,1,MATCH('Основной лист'!QEO$7,'РП (ЛК 2.0)'!$E$17:$O$17,0)),0)</f>
        <v>0</v>
      </c>
      <c r="QEP8" s="878">
        <f>IFERROR(INDEX('РП (ЛК 2.0)'!$E$26:$O$26,1,MATCH('Основной лист'!QEP$7,'РП (ЛК 2.0)'!$E$17:$O$17,0)),0)</f>
        <v>0</v>
      </c>
      <c r="QEQ8" s="878">
        <f>IFERROR(INDEX('РП (ЛК 2.0)'!$E$26:$O$26,1,MATCH('Основной лист'!QEQ$7,'РП (ЛК 2.0)'!$E$17:$O$17,0)),0)</f>
        <v>0</v>
      </c>
      <c r="QER8" s="878">
        <f>IFERROR(INDEX('РП (ЛК 2.0)'!$E$26:$O$26,1,MATCH('Основной лист'!QER$7,'РП (ЛК 2.0)'!$E$17:$O$17,0)),0)</f>
        <v>0</v>
      </c>
      <c r="QES8" s="878">
        <f>IFERROR(INDEX('РП (ЛК 2.0)'!$E$26:$O$26,1,MATCH('Основной лист'!QES$7,'РП (ЛК 2.0)'!$E$17:$O$17,0)),0)</f>
        <v>0</v>
      </c>
      <c r="QET8" s="878">
        <f>IFERROR(INDEX('РП (ЛК 2.0)'!$E$26:$O$26,1,MATCH('Основной лист'!QET$7,'РП (ЛК 2.0)'!$E$17:$O$17,0)),0)</f>
        <v>0</v>
      </c>
      <c r="QEU8" s="878">
        <f>IFERROR(INDEX('РП (ЛК 2.0)'!$E$26:$O$26,1,MATCH('Основной лист'!QEU$7,'РП (ЛК 2.0)'!$E$17:$O$17,0)),0)</f>
        <v>0</v>
      </c>
      <c r="QEV8" s="878">
        <f>IFERROR(INDEX('РП (ЛК 2.0)'!$E$26:$O$26,1,MATCH('Основной лист'!QEV$7,'РП (ЛК 2.0)'!$E$17:$O$17,0)),0)</f>
        <v>0</v>
      </c>
      <c r="QEW8" s="878">
        <f>IFERROR(INDEX('РП (ЛК 2.0)'!$E$26:$O$26,1,MATCH('Основной лист'!QEW$7,'РП (ЛК 2.0)'!$E$17:$O$17,0)),0)</f>
        <v>0</v>
      </c>
      <c r="QEX8" s="878">
        <f>IFERROR(INDEX('РП (ЛК 2.0)'!$E$26:$O$26,1,MATCH('Основной лист'!QEX$7,'РП (ЛК 2.0)'!$E$17:$O$17,0)),0)</f>
        <v>0</v>
      </c>
      <c r="QEY8" s="878">
        <f>IFERROR(INDEX('РП (ЛК 2.0)'!$E$26:$O$26,1,MATCH('Основной лист'!QEY$7,'РП (ЛК 2.0)'!$E$17:$O$17,0)),0)</f>
        <v>0</v>
      </c>
      <c r="QEZ8" s="878">
        <f>IFERROR(INDEX('РП (ЛК 2.0)'!$E$26:$O$26,1,MATCH('Основной лист'!QEZ$7,'РП (ЛК 2.0)'!$E$17:$O$17,0)),0)</f>
        <v>0</v>
      </c>
      <c r="QFA8" s="878">
        <f>IFERROR(INDEX('РП (ЛК 2.0)'!$E$26:$O$26,1,MATCH('Основной лист'!QFA$7,'РП (ЛК 2.0)'!$E$17:$O$17,0)),0)</f>
        <v>0</v>
      </c>
      <c r="QFB8" s="878">
        <f>IFERROR(INDEX('РП (ЛК 2.0)'!$E$26:$O$26,1,MATCH('Основной лист'!QFB$7,'РП (ЛК 2.0)'!$E$17:$O$17,0)),0)</f>
        <v>0</v>
      </c>
      <c r="QFC8" s="878">
        <f>IFERROR(INDEX('РП (ЛК 2.0)'!$E$26:$O$26,1,MATCH('Основной лист'!QFC$7,'РП (ЛК 2.0)'!$E$17:$O$17,0)),0)</f>
        <v>0</v>
      </c>
      <c r="QFD8" s="878">
        <f>IFERROR(INDEX('РП (ЛК 2.0)'!$E$26:$O$26,1,MATCH('Основной лист'!QFD$7,'РП (ЛК 2.0)'!$E$17:$O$17,0)),0)</f>
        <v>0</v>
      </c>
      <c r="QFE8" s="878">
        <f>IFERROR(INDEX('РП (ЛК 2.0)'!$E$26:$O$26,1,MATCH('Основной лист'!QFE$7,'РП (ЛК 2.0)'!$E$17:$O$17,0)),0)</f>
        <v>0</v>
      </c>
      <c r="QFF8" s="878">
        <f>IFERROR(INDEX('РП (ЛК 2.0)'!$E$26:$O$26,1,MATCH('Основной лист'!QFF$7,'РП (ЛК 2.0)'!$E$17:$O$17,0)),0)</f>
        <v>0</v>
      </c>
      <c r="QFG8" s="878">
        <f>IFERROR(INDEX('РП (ЛК 2.0)'!$E$26:$O$26,1,MATCH('Основной лист'!QFG$7,'РП (ЛК 2.0)'!$E$17:$O$17,0)),0)</f>
        <v>0</v>
      </c>
      <c r="QFH8" s="878">
        <f>IFERROR(INDEX('РП (ЛК 2.0)'!$E$26:$O$26,1,MATCH('Основной лист'!QFH$7,'РП (ЛК 2.0)'!$E$17:$O$17,0)),0)</f>
        <v>0</v>
      </c>
      <c r="QFI8" s="878">
        <f>IFERROR(INDEX('РП (ЛК 2.0)'!$E$26:$O$26,1,MATCH('Основной лист'!QFI$7,'РП (ЛК 2.0)'!$E$17:$O$17,0)),0)</f>
        <v>0</v>
      </c>
      <c r="QFJ8" s="878">
        <f>IFERROR(INDEX('РП (ЛК 2.0)'!$E$26:$O$26,1,MATCH('Основной лист'!QFJ$7,'РП (ЛК 2.0)'!$E$17:$O$17,0)),0)</f>
        <v>0</v>
      </c>
      <c r="QFK8" s="878">
        <f>IFERROR(INDEX('РП (ЛК 2.0)'!$E$26:$O$26,1,MATCH('Основной лист'!QFK$7,'РП (ЛК 2.0)'!$E$17:$O$17,0)),0)</f>
        <v>0</v>
      </c>
      <c r="QFL8" s="878">
        <f>IFERROR(INDEX('РП (ЛК 2.0)'!$E$26:$O$26,1,MATCH('Основной лист'!QFL$7,'РП (ЛК 2.0)'!$E$17:$O$17,0)),0)</f>
        <v>0</v>
      </c>
      <c r="QFM8" s="878">
        <f>IFERROR(INDEX('РП (ЛК 2.0)'!$E$26:$O$26,1,MATCH('Основной лист'!QFM$7,'РП (ЛК 2.0)'!$E$17:$O$17,0)),0)</f>
        <v>0</v>
      </c>
      <c r="QFN8" s="878">
        <f>IFERROR(INDEX('РП (ЛК 2.0)'!$E$26:$O$26,1,MATCH('Основной лист'!QFN$7,'РП (ЛК 2.0)'!$E$17:$O$17,0)),0)</f>
        <v>0</v>
      </c>
      <c r="QFO8" s="878">
        <f>IFERROR(INDEX('РП (ЛК 2.0)'!$E$26:$O$26,1,MATCH('Основной лист'!QFO$7,'РП (ЛК 2.0)'!$E$17:$O$17,0)),0)</f>
        <v>0</v>
      </c>
      <c r="QFP8" s="878">
        <f>IFERROR(INDEX('РП (ЛК 2.0)'!$E$26:$O$26,1,MATCH('Основной лист'!QFP$7,'РП (ЛК 2.0)'!$E$17:$O$17,0)),0)</f>
        <v>0</v>
      </c>
      <c r="QFQ8" s="878">
        <f>IFERROR(INDEX('РП (ЛК 2.0)'!$E$26:$O$26,1,MATCH('Основной лист'!QFQ$7,'РП (ЛК 2.0)'!$E$17:$O$17,0)),0)</f>
        <v>0</v>
      </c>
      <c r="QFR8" s="878">
        <f>IFERROR(INDEX('РП (ЛК 2.0)'!$E$26:$O$26,1,MATCH('Основной лист'!QFR$7,'РП (ЛК 2.0)'!$E$17:$O$17,0)),0)</f>
        <v>0</v>
      </c>
      <c r="QFS8" s="878">
        <f>IFERROR(INDEX('РП (ЛК 2.0)'!$E$26:$O$26,1,MATCH('Основной лист'!QFS$7,'РП (ЛК 2.0)'!$E$17:$O$17,0)),0)</f>
        <v>0</v>
      </c>
      <c r="QFT8" s="878">
        <f>IFERROR(INDEX('РП (ЛК 2.0)'!$E$26:$O$26,1,MATCH('Основной лист'!QFT$7,'РП (ЛК 2.0)'!$E$17:$O$17,0)),0)</f>
        <v>0</v>
      </c>
      <c r="QFU8" s="878">
        <f>IFERROR(INDEX('РП (ЛК 2.0)'!$E$26:$O$26,1,MATCH('Основной лист'!QFU$7,'РП (ЛК 2.0)'!$E$17:$O$17,0)),0)</f>
        <v>0</v>
      </c>
      <c r="QFV8" s="878">
        <f>IFERROR(INDEX('РП (ЛК 2.0)'!$E$26:$O$26,1,MATCH('Основной лист'!QFV$7,'РП (ЛК 2.0)'!$E$17:$O$17,0)),0)</f>
        <v>0</v>
      </c>
      <c r="QFW8" s="878">
        <f>IFERROR(INDEX('РП (ЛК 2.0)'!$E$26:$O$26,1,MATCH('Основной лист'!QFW$7,'РП (ЛК 2.0)'!$E$17:$O$17,0)),0)</f>
        <v>0</v>
      </c>
      <c r="QFX8" s="878">
        <f>IFERROR(INDEX('РП (ЛК 2.0)'!$E$26:$O$26,1,MATCH('Основной лист'!QFX$7,'РП (ЛК 2.0)'!$E$17:$O$17,0)),0)</f>
        <v>0</v>
      </c>
      <c r="QFY8" s="878">
        <f>IFERROR(INDEX('РП (ЛК 2.0)'!$E$26:$O$26,1,MATCH('Основной лист'!QFY$7,'РП (ЛК 2.0)'!$E$17:$O$17,0)),0)</f>
        <v>0</v>
      </c>
      <c r="QFZ8" s="878">
        <f>IFERROR(INDEX('РП (ЛК 2.0)'!$E$26:$O$26,1,MATCH('Основной лист'!QFZ$7,'РП (ЛК 2.0)'!$E$17:$O$17,0)),0)</f>
        <v>0</v>
      </c>
      <c r="QGA8" s="878">
        <f>IFERROR(INDEX('РП (ЛК 2.0)'!$E$26:$O$26,1,MATCH('Основной лист'!QGA$7,'РП (ЛК 2.0)'!$E$17:$O$17,0)),0)</f>
        <v>0</v>
      </c>
      <c r="QGB8" s="878">
        <f>IFERROR(INDEX('РП (ЛК 2.0)'!$E$26:$O$26,1,MATCH('Основной лист'!QGB$7,'РП (ЛК 2.0)'!$E$17:$O$17,0)),0)</f>
        <v>0</v>
      </c>
      <c r="QGC8" s="878">
        <f>IFERROR(INDEX('РП (ЛК 2.0)'!$E$26:$O$26,1,MATCH('Основной лист'!QGC$7,'РП (ЛК 2.0)'!$E$17:$O$17,0)),0)</f>
        <v>0</v>
      </c>
      <c r="QGD8" s="878">
        <f>IFERROR(INDEX('РП (ЛК 2.0)'!$E$26:$O$26,1,MATCH('Основной лист'!QGD$7,'РП (ЛК 2.0)'!$E$17:$O$17,0)),0)</f>
        <v>0</v>
      </c>
      <c r="QGE8" s="878">
        <f>IFERROR(INDEX('РП (ЛК 2.0)'!$E$26:$O$26,1,MATCH('Основной лист'!QGE$7,'РП (ЛК 2.0)'!$E$17:$O$17,0)),0)</f>
        <v>0</v>
      </c>
      <c r="QGF8" s="878">
        <f>IFERROR(INDEX('РП (ЛК 2.0)'!$E$26:$O$26,1,MATCH('Основной лист'!QGF$7,'РП (ЛК 2.0)'!$E$17:$O$17,0)),0)</f>
        <v>0</v>
      </c>
      <c r="QGG8" s="878">
        <f>IFERROR(INDEX('РП (ЛК 2.0)'!$E$26:$O$26,1,MATCH('Основной лист'!QGG$7,'РП (ЛК 2.0)'!$E$17:$O$17,0)),0)</f>
        <v>0</v>
      </c>
      <c r="QGH8" s="878">
        <f>IFERROR(INDEX('РП (ЛК 2.0)'!$E$26:$O$26,1,MATCH('Основной лист'!QGH$7,'РП (ЛК 2.0)'!$E$17:$O$17,0)),0)</f>
        <v>0</v>
      </c>
      <c r="QGI8" s="878">
        <f>IFERROR(INDEX('РП (ЛК 2.0)'!$E$26:$O$26,1,MATCH('Основной лист'!QGI$7,'РП (ЛК 2.0)'!$E$17:$O$17,0)),0)</f>
        <v>0</v>
      </c>
      <c r="QGJ8" s="878">
        <f>IFERROR(INDEX('РП (ЛК 2.0)'!$E$26:$O$26,1,MATCH('Основной лист'!QGJ$7,'РП (ЛК 2.0)'!$E$17:$O$17,0)),0)</f>
        <v>0</v>
      </c>
      <c r="QGK8" s="878">
        <f>IFERROR(INDEX('РП (ЛК 2.0)'!$E$26:$O$26,1,MATCH('Основной лист'!QGK$7,'РП (ЛК 2.0)'!$E$17:$O$17,0)),0)</f>
        <v>0</v>
      </c>
      <c r="QGL8" s="878">
        <f>IFERROR(INDEX('РП (ЛК 2.0)'!$E$26:$O$26,1,MATCH('Основной лист'!QGL$7,'РП (ЛК 2.0)'!$E$17:$O$17,0)),0)</f>
        <v>0</v>
      </c>
      <c r="QGM8" s="878">
        <f>IFERROR(INDEX('РП (ЛК 2.0)'!$E$26:$O$26,1,MATCH('Основной лист'!QGM$7,'РП (ЛК 2.0)'!$E$17:$O$17,0)),0)</f>
        <v>0</v>
      </c>
      <c r="QGN8" s="878">
        <f>IFERROR(INDEX('РП (ЛК 2.0)'!$E$26:$O$26,1,MATCH('Основной лист'!QGN$7,'РП (ЛК 2.0)'!$E$17:$O$17,0)),0)</f>
        <v>0</v>
      </c>
      <c r="QGO8" s="878">
        <f>IFERROR(INDEX('РП (ЛК 2.0)'!$E$26:$O$26,1,MATCH('Основной лист'!QGO$7,'РП (ЛК 2.0)'!$E$17:$O$17,0)),0)</f>
        <v>0</v>
      </c>
      <c r="QGP8" s="878">
        <f>IFERROR(INDEX('РП (ЛК 2.0)'!$E$26:$O$26,1,MATCH('Основной лист'!QGP$7,'РП (ЛК 2.0)'!$E$17:$O$17,0)),0)</f>
        <v>0</v>
      </c>
      <c r="QGQ8" s="878">
        <f>IFERROR(INDEX('РП (ЛК 2.0)'!$E$26:$O$26,1,MATCH('Основной лист'!QGQ$7,'РП (ЛК 2.0)'!$E$17:$O$17,0)),0)</f>
        <v>0</v>
      </c>
      <c r="QGR8" s="878">
        <f>IFERROR(INDEX('РП (ЛК 2.0)'!$E$26:$O$26,1,MATCH('Основной лист'!QGR$7,'РП (ЛК 2.0)'!$E$17:$O$17,0)),0)</f>
        <v>0</v>
      </c>
      <c r="QGS8" s="878">
        <f>IFERROR(INDEX('РП (ЛК 2.0)'!$E$26:$O$26,1,MATCH('Основной лист'!QGS$7,'РП (ЛК 2.0)'!$E$17:$O$17,0)),0)</f>
        <v>0</v>
      </c>
      <c r="QGT8" s="878">
        <f>IFERROR(INDEX('РП (ЛК 2.0)'!$E$26:$O$26,1,MATCH('Основной лист'!QGT$7,'РП (ЛК 2.0)'!$E$17:$O$17,0)),0)</f>
        <v>0</v>
      </c>
      <c r="QGU8" s="878">
        <f>IFERROR(INDEX('РП (ЛК 2.0)'!$E$26:$O$26,1,MATCH('Основной лист'!QGU$7,'РП (ЛК 2.0)'!$E$17:$O$17,0)),0)</f>
        <v>0</v>
      </c>
      <c r="QGV8" s="878">
        <f>IFERROR(INDEX('РП (ЛК 2.0)'!$E$26:$O$26,1,MATCH('Основной лист'!QGV$7,'РП (ЛК 2.0)'!$E$17:$O$17,0)),0)</f>
        <v>0</v>
      </c>
      <c r="QGW8" s="878">
        <f>IFERROR(INDEX('РП (ЛК 2.0)'!$E$26:$O$26,1,MATCH('Основной лист'!QGW$7,'РП (ЛК 2.0)'!$E$17:$O$17,0)),0)</f>
        <v>0</v>
      </c>
      <c r="QGX8" s="878">
        <f>IFERROR(INDEX('РП (ЛК 2.0)'!$E$26:$O$26,1,MATCH('Основной лист'!QGX$7,'РП (ЛК 2.0)'!$E$17:$O$17,0)),0)</f>
        <v>0</v>
      </c>
      <c r="QGY8" s="878">
        <f>IFERROR(INDEX('РП (ЛК 2.0)'!$E$26:$O$26,1,MATCH('Основной лист'!QGY$7,'РП (ЛК 2.0)'!$E$17:$O$17,0)),0)</f>
        <v>0</v>
      </c>
      <c r="QGZ8" s="878">
        <f>IFERROR(INDEX('РП (ЛК 2.0)'!$E$26:$O$26,1,MATCH('Основной лист'!QGZ$7,'РП (ЛК 2.0)'!$E$17:$O$17,0)),0)</f>
        <v>0</v>
      </c>
      <c r="QHA8" s="878">
        <f>IFERROR(INDEX('РП (ЛК 2.0)'!$E$26:$O$26,1,MATCH('Основной лист'!QHA$7,'РП (ЛК 2.0)'!$E$17:$O$17,0)),0)</f>
        <v>0</v>
      </c>
      <c r="QHB8" s="878">
        <f>IFERROR(INDEX('РП (ЛК 2.0)'!$E$26:$O$26,1,MATCH('Основной лист'!QHB$7,'РП (ЛК 2.0)'!$E$17:$O$17,0)),0)</f>
        <v>0</v>
      </c>
      <c r="QHC8" s="878">
        <f>IFERROR(INDEX('РП (ЛК 2.0)'!$E$26:$O$26,1,MATCH('Основной лист'!QHC$7,'РП (ЛК 2.0)'!$E$17:$O$17,0)),0)</f>
        <v>0</v>
      </c>
      <c r="QHD8" s="878">
        <f>IFERROR(INDEX('РП (ЛК 2.0)'!$E$26:$O$26,1,MATCH('Основной лист'!QHD$7,'РП (ЛК 2.0)'!$E$17:$O$17,0)),0)</f>
        <v>0</v>
      </c>
      <c r="QHE8" s="878">
        <f>IFERROR(INDEX('РП (ЛК 2.0)'!$E$26:$O$26,1,MATCH('Основной лист'!QHE$7,'РП (ЛК 2.0)'!$E$17:$O$17,0)),0)</f>
        <v>0</v>
      </c>
      <c r="QHF8" s="878">
        <f>IFERROR(INDEX('РП (ЛК 2.0)'!$E$26:$O$26,1,MATCH('Основной лист'!QHF$7,'РП (ЛК 2.0)'!$E$17:$O$17,0)),0)</f>
        <v>0</v>
      </c>
      <c r="QHG8" s="878">
        <f>IFERROR(INDEX('РП (ЛК 2.0)'!$E$26:$O$26,1,MATCH('Основной лист'!QHG$7,'РП (ЛК 2.0)'!$E$17:$O$17,0)),0)</f>
        <v>0</v>
      </c>
      <c r="QHH8" s="878">
        <f>IFERROR(INDEX('РП (ЛК 2.0)'!$E$26:$O$26,1,MATCH('Основной лист'!QHH$7,'РП (ЛК 2.0)'!$E$17:$O$17,0)),0)</f>
        <v>0</v>
      </c>
      <c r="QHI8" s="878">
        <f>IFERROR(INDEX('РП (ЛК 2.0)'!$E$26:$O$26,1,MATCH('Основной лист'!QHI$7,'РП (ЛК 2.0)'!$E$17:$O$17,0)),0)</f>
        <v>0</v>
      </c>
      <c r="QHJ8" s="878">
        <f>IFERROR(INDEX('РП (ЛК 2.0)'!$E$26:$O$26,1,MATCH('Основной лист'!QHJ$7,'РП (ЛК 2.0)'!$E$17:$O$17,0)),0)</f>
        <v>0</v>
      </c>
      <c r="QHK8" s="878">
        <f>IFERROR(INDEX('РП (ЛК 2.0)'!$E$26:$O$26,1,MATCH('Основной лист'!QHK$7,'РП (ЛК 2.0)'!$E$17:$O$17,0)),0)</f>
        <v>0</v>
      </c>
      <c r="QHL8" s="878">
        <f>IFERROR(INDEX('РП (ЛК 2.0)'!$E$26:$O$26,1,MATCH('Основной лист'!QHL$7,'РП (ЛК 2.0)'!$E$17:$O$17,0)),0)</f>
        <v>0</v>
      </c>
      <c r="QHM8" s="878">
        <f>IFERROR(INDEX('РП (ЛК 2.0)'!$E$26:$O$26,1,MATCH('Основной лист'!QHM$7,'РП (ЛК 2.0)'!$E$17:$O$17,0)),0)</f>
        <v>0</v>
      </c>
      <c r="QHN8" s="878">
        <f>IFERROR(INDEX('РП (ЛК 2.0)'!$E$26:$O$26,1,MATCH('Основной лист'!QHN$7,'РП (ЛК 2.0)'!$E$17:$O$17,0)),0)</f>
        <v>0</v>
      </c>
      <c r="QHO8" s="878">
        <f>IFERROR(INDEX('РП (ЛК 2.0)'!$E$26:$O$26,1,MATCH('Основной лист'!QHO$7,'РП (ЛК 2.0)'!$E$17:$O$17,0)),0)</f>
        <v>0</v>
      </c>
      <c r="QHP8" s="878">
        <f>IFERROR(INDEX('РП (ЛК 2.0)'!$E$26:$O$26,1,MATCH('Основной лист'!QHP$7,'РП (ЛК 2.0)'!$E$17:$O$17,0)),0)</f>
        <v>0</v>
      </c>
      <c r="QHQ8" s="878">
        <f>IFERROR(INDEX('РП (ЛК 2.0)'!$E$26:$O$26,1,MATCH('Основной лист'!QHQ$7,'РП (ЛК 2.0)'!$E$17:$O$17,0)),0)</f>
        <v>0</v>
      </c>
      <c r="QHR8" s="878">
        <f>IFERROR(INDEX('РП (ЛК 2.0)'!$E$26:$O$26,1,MATCH('Основной лист'!QHR$7,'РП (ЛК 2.0)'!$E$17:$O$17,0)),0)</f>
        <v>0</v>
      </c>
      <c r="QHS8" s="878">
        <f>IFERROR(INDEX('РП (ЛК 2.0)'!$E$26:$O$26,1,MATCH('Основной лист'!QHS$7,'РП (ЛК 2.0)'!$E$17:$O$17,0)),0)</f>
        <v>0</v>
      </c>
      <c r="QHT8" s="878">
        <f>IFERROR(INDEX('РП (ЛК 2.0)'!$E$26:$O$26,1,MATCH('Основной лист'!QHT$7,'РП (ЛК 2.0)'!$E$17:$O$17,0)),0)</f>
        <v>0</v>
      </c>
      <c r="QHU8" s="878">
        <f>IFERROR(INDEX('РП (ЛК 2.0)'!$E$26:$O$26,1,MATCH('Основной лист'!QHU$7,'РП (ЛК 2.0)'!$E$17:$O$17,0)),0)</f>
        <v>0</v>
      </c>
      <c r="QHV8" s="878">
        <f>IFERROR(INDEX('РП (ЛК 2.0)'!$E$26:$O$26,1,MATCH('Основной лист'!QHV$7,'РП (ЛК 2.0)'!$E$17:$O$17,0)),0)</f>
        <v>0</v>
      </c>
      <c r="QHW8" s="878">
        <f>IFERROR(INDEX('РП (ЛК 2.0)'!$E$26:$O$26,1,MATCH('Основной лист'!QHW$7,'РП (ЛК 2.0)'!$E$17:$O$17,0)),0)</f>
        <v>0</v>
      </c>
      <c r="QHX8" s="878">
        <f>IFERROR(INDEX('РП (ЛК 2.0)'!$E$26:$O$26,1,MATCH('Основной лист'!QHX$7,'РП (ЛК 2.0)'!$E$17:$O$17,0)),0)</f>
        <v>0</v>
      </c>
      <c r="QHY8" s="878">
        <f>IFERROR(INDEX('РП (ЛК 2.0)'!$E$26:$O$26,1,MATCH('Основной лист'!QHY$7,'РП (ЛК 2.0)'!$E$17:$O$17,0)),0)</f>
        <v>0</v>
      </c>
      <c r="QHZ8" s="878">
        <f>IFERROR(INDEX('РП (ЛК 2.0)'!$E$26:$O$26,1,MATCH('Основной лист'!QHZ$7,'РП (ЛК 2.0)'!$E$17:$O$17,0)),0)</f>
        <v>0</v>
      </c>
      <c r="QIA8" s="878">
        <f>IFERROR(INDEX('РП (ЛК 2.0)'!$E$26:$O$26,1,MATCH('Основной лист'!QIA$7,'РП (ЛК 2.0)'!$E$17:$O$17,0)),0)</f>
        <v>0</v>
      </c>
      <c r="QIB8" s="878">
        <f>IFERROR(INDEX('РП (ЛК 2.0)'!$E$26:$O$26,1,MATCH('Основной лист'!QIB$7,'РП (ЛК 2.0)'!$E$17:$O$17,0)),0)</f>
        <v>0</v>
      </c>
      <c r="QIC8" s="878">
        <f>IFERROR(INDEX('РП (ЛК 2.0)'!$E$26:$O$26,1,MATCH('Основной лист'!QIC$7,'РП (ЛК 2.0)'!$E$17:$O$17,0)),0)</f>
        <v>0</v>
      </c>
      <c r="QID8" s="878">
        <f>IFERROR(INDEX('РП (ЛК 2.0)'!$E$26:$O$26,1,MATCH('Основной лист'!QID$7,'РП (ЛК 2.0)'!$E$17:$O$17,0)),0)</f>
        <v>0</v>
      </c>
      <c r="QIE8" s="878">
        <f>IFERROR(INDEX('РП (ЛК 2.0)'!$E$26:$O$26,1,MATCH('Основной лист'!QIE$7,'РП (ЛК 2.0)'!$E$17:$O$17,0)),0)</f>
        <v>0</v>
      </c>
      <c r="QIF8" s="878">
        <f>IFERROR(INDEX('РП (ЛК 2.0)'!$E$26:$O$26,1,MATCH('Основной лист'!QIF$7,'РП (ЛК 2.0)'!$E$17:$O$17,0)),0)</f>
        <v>0</v>
      </c>
      <c r="QIG8" s="878">
        <f>IFERROR(INDEX('РП (ЛК 2.0)'!$E$26:$O$26,1,MATCH('Основной лист'!QIG$7,'РП (ЛК 2.0)'!$E$17:$O$17,0)),0)</f>
        <v>0</v>
      </c>
      <c r="QIH8" s="878">
        <f>IFERROR(INDEX('РП (ЛК 2.0)'!$E$26:$O$26,1,MATCH('Основной лист'!QIH$7,'РП (ЛК 2.0)'!$E$17:$O$17,0)),0)</f>
        <v>0</v>
      </c>
      <c r="QII8" s="878">
        <f>IFERROR(INDEX('РП (ЛК 2.0)'!$E$26:$O$26,1,MATCH('Основной лист'!QII$7,'РП (ЛК 2.0)'!$E$17:$O$17,0)),0)</f>
        <v>0</v>
      </c>
      <c r="QIJ8" s="878">
        <f>IFERROR(INDEX('РП (ЛК 2.0)'!$E$26:$O$26,1,MATCH('Основной лист'!QIJ$7,'РП (ЛК 2.0)'!$E$17:$O$17,0)),0)</f>
        <v>0</v>
      </c>
      <c r="QIK8" s="878">
        <f>IFERROR(INDEX('РП (ЛК 2.0)'!$E$26:$O$26,1,MATCH('Основной лист'!QIK$7,'РП (ЛК 2.0)'!$E$17:$O$17,0)),0)</f>
        <v>0</v>
      </c>
      <c r="QIL8" s="878">
        <f>IFERROR(INDEX('РП (ЛК 2.0)'!$E$26:$O$26,1,MATCH('Основной лист'!QIL$7,'РП (ЛК 2.0)'!$E$17:$O$17,0)),0)</f>
        <v>0</v>
      </c>
      <c r="QIM8" s="878">
        <f>IFERROR(INDEX('РП (ЛК 2.0)'!$E$26:$O$26,1,MATCH('Основной лист'!QIM$7,'РП (ЛК 2.0)'!$E$17:$O$17,0)),0)</f>
        <v>0</v>
      </c>
      <c r="QIN8" s="878">
        <f>IFERROR(INDEX('РП (ЛК 2.0)'!$E$26:$O$26,1,MATCH('Основной лист'!QIN$7,'РП (ЛК 2.0)'!$E$17:$O$17,0)),0)</f>
        <v>0</v>
      </c>
      <c r="QIO8" s="878">
        <f>IFERROR(INDEX('РП (ЛК 2.0)'!$E$26:$O$26,1,MATCH('Основной лист'!QIO$7,'РП (ЛК 2.0)'!$E$17:$O$17,0)),0)</f>
        <v>0</v>
      </c>
      <c r="QIP8" s="878">
        <f>IFERROR(INDEX('РП (ЛК 2.0)'!$E$26:$O$26,1,MATCH('Основной лист'!QIP$7,'РП (ЛК 2.0)'!$E$17:$O$17,0)),0)</f>
        <v>0</v>
      </c>
      <c r="QIQ8" s="878">
        <f>IFERROR(INDEX('РП (ЛК 2.0)'!$E$26:$O$26,1,MATCH('Основной лист'!QIQ$7,'РП (ЛК 2.0)'!$E$17:$O$17,0)),0)</f>
        <v>0</v>
      </c>
      <c r="QIR8" s="878">
        <f>IFERROR(INDEX('РП (ЛК 2.0)'!$E$26:$O$26,1,MATCH('Основной лист'!QIR$7,'РП (ЛК 2.0)'!$E$17:$O$17,0)),0)</f>
        <v>0</v>
      </c>
      <c r="QIS8" s="878">
        <f>IFERROR(INDEX('РП (ЛК 2.0)'!$E$26:$O$26,1,MATCH('Основной лист'!QIS$7,'РП (ЛК 2.0)'!$E$17:$O$17,0)),0)</f>
        <v>0</v>
      </c>
      <c r="QIT8" s="878">
        <f>IFERROR(INDEX('РП (ЛК 2.0)'!$E$26:$O$26,1,MATCH('Основной лист'!QIT$7,'РП (ЛК 2.0)'!$E$17:$O$17,0)),0)</f>
        <v>0</v>
      </c>
      <c r="QIU8" s="878">
        <f>IFERROR(INDEX('РП (ЛК 2.0)'!$E$26:$O$26,1,MATCH('Основной лист'!QIU$7,'РП (ЛК 2.0)'!$E$17:$O$17,0)),0)</f>
        <v>0</v>
      </c>
      <c r="QIV8" s="878">
        <f>IFERROR(INDEX('РП (ЛК 2.0)'!$E$26:$O$26,1,MATCH('Основной лист'!QIV$7,'РП (ЛК 2.0)'!$E$17:$O$17,0)),0)</f>
        <v>0</v>
      </c>
      <c r="QIW8" s="878">
        <f>IFERROR(INDEX('РП (ЛК 2.0)'!$E$26:$O$26,1,MATCH('Основной лист'!QIW$7,'РП (ЛК 2.0)'!$E$17:$O$17,0)),0)</f>
        <v>0</v>
      </c>
      <c r="QIX8" s="878">
        <f>IFERROR(INDEX('РП (ЛК 2.0)'!$E$26:$O$26,1,MATCH('Основной лист'!QIX$7,'РП (ЛК 2.0)'!$E$17:$O$17,0)),0)</f>
        <v>0</v>
      </c>
      <c r="QIY8" s="878">
        <f>IFERROR(INDEX('РП (ЛК 2.0)'!$E$26:$O$26,1,MATCH('Основной лист'!QIY$7,'РП (ЛК 2.0)'!$E$17:$O$17,0)),0)</f>
        <v>0</v>
      </c>
      <c r="QIZ8" s="878">
        <f>IFERROR(INDEX('РП (ЛК 2.0)'!$E$26:$O$26,1,MATCH('Основной лист'!QIZ$7,'РП (ЛК 2.0)'!$E$17:$O$17,0)),0)</f>
        <v>0</v>
      </c>
      <c r="QJA8" s="878">
        <f>IFERROR(INDEX('РП (ЛК 2.0)'!$E$26:$O$26,1,MATCH('Основной лист'!QJA$7,'РП (ЛК 2.0)'!$E$17:$O$17,0)),0)</f>
        <v>0</v>
      </c>
      <c r="QJB8" s="878">
        <f>IFERROR(INDEX('РП (ЛК 2.0)'!$E$26:$O$26,1,MATCH('Основной лист'!QJB$7,'РП (ЛК 2.0)'!$E$17:$O$17,0)),0)</f>
        <v>0</v>
      </c>
      <c r="QJC8" s="878">
        <f>IFERROR(INDEX('РП (ЛК 2.0)'!$E$26:$O$26,1,MATCH('Основной лист'!QJC$7,'РП (ЛК 2.0)'!$E$17:$O$17,0)),0)</f>
        <v>0</v>
      </c>
      <c r="QJD8" s="878">
        <f>IFERROR(INDEX('РП (ЛК 2.0)'!$E$26:$O$26,1,MATCH('Основной лист'!QJD$7,'РП (ЛК 2.0)'!$E$17:$O$17,0)),0)</f>
        <v>0</v>
      </c>
      <c r="QJE8" s="878">
        <f>IFERROR(INDEX('РП (ЛК 2.0)'!$E$26:$O$26,1,MATCH('Основной лист'!QJE$7,'РП (ЛК 2.0)'!$E$17:$O$17,0)),0)</f>
        <v>0</v>
      </c>
      <c r="QJF8" s="878">
        <f>IFERROR(INDEX('РП (ЛК 2.0)'!$E$26:$O$26,1,MATCH('Основной лист'!QJF$7,'РП (ЛК 2.0)'!$E$17:$O$17,0)),0)</f>
        <v>0</v>
      </c>
      <c r="QJG8" s="878">
        <f>IFERROR(INDEX('РП (ЛК 2.0)'!$E$26:$O$26,1,MATCH('Основной лист'!QJG$7,'РП (ЛК 2.0)'!$E$17:$O$17,0)),0)</f>
        <v>0</v>
      </c>
      <c r="QJH8" s="878">
        <f>IFERROR(INDEX('РП (ЛК 2.0)'!$E$26:$O$26,1,MATCH('Основной лист'!QJH$7,'РП (ЛК 2.0)'!$E$17:$O$17,0)),0)</f>
        <v>0</v>
      </c>
      <c r="QJI8" s="878">
        <f>IFERROR(INDEX('РП (ЛК 2.0)'!$E$26:$O$26,1,MATCH('Основной лист'!QJI$7,'РП (ЛК 2.0)'!$E$17:$O$17,0)),0)</f>
        <v>0</v>
      </c>
      <c r="QJJ8" s="878">
        <f>IFERROR(INDEX('РП (ЛК 2.0)'!$E$26:$O$26,1,MATCH('Основной лист'!QJJ$7,'РП (ЛК 2.0)'!$E$17:$O$17,0)),0)</f>
        <v>0</v>
      </c>
      <c r="QJK8" s="878">
        <f>IFERROR(INDEX('РП (ЛК 2.0)'!$E$26:$O$26,1,MATCH('Основной лист'!QJK$7,'РП (ЛК 2.0)'!$E$17:$O$17,0)),0)</f>
        <v>0</v>
      </c>
      <c r="QJL8" s="878">
        <f>IFERROR(INDEX('РП (ЛК 2.0)'!$E$26:$O$26,1,MATCH('Основной лист'!QJL$7,'РП (ЛК 2.0)'!$E$17:$O$17,0)),0)</f>
        <v>0</v>
      </c>
      <c r="QJM8" s="878">
        <f>IFERROR(INDEX('РП (ЛК 2.0)'!$E$26:$O$26,1,MATCH('Основной лист'!QJM$7,'РП (ЛК 2.0)'!$E$17:$O$17,0)),0)</f>
        <v>0</v>
      </c>
      <c r="QJN8" s="878">
        <f>IFERROR(INDEX('РП (ЛК 2.0)'!$E$26:$O$26,1,MATCH('Основной лист'!QJN$7,'РП (ЛК 2.0)'!$E$17:$O$17,0)),0)</f>
        <v>0</v>
      </c>
      <c r="QJO8" s="878">
        <f>IFERROR(INDEX('РП (ЛК 2.0)'!$E$26:$O$26,1,MATCH('Основной лист'!QJO$7,'РП (ЛК 2.0)'!$E$17:$O$17,0)),0)</f>
        <v>0</v>
      </c>
      <c r="QJP8" s="878">
        <f>IFERROR(INDEX('РП (ЛК 2.0)'!$E$26:$O$26,1,MATCH('Основной лист'!QJP$7,'РП (ЛК 2.0)'!$E$17:$O$17,0)),0)</f>
        <v>0</v>
      </c>
      <c r="QJQ8" s="878">
        <f>IFERROR(INDEX('РП (ЛК 2.0)'!$E$26:$O$26,1,MATCH('Основной лист'!QJQ$7,'РП (ЛК 2.0)'!$E$17:$O$17,0)),0)</f>
        <v>0</v>
      </c>
      <c r="QJR8" s="878">
        <f>IFERROR(INDEX('РП (ЛК 2.0)'!$E$26:$O$26,1,MATCH('Основной лист'!QJR$7,'РП (ЛК 2.0)'!$E$17:$O$17,0)),0)</f>
        <v>0</v>
      </c>
      <c r="QJS8" s="878">
        <f>IFERROR(INDEX('РП (ЛК 2.0)'!$E$26:$O$26,1,MATCH('Основной лист'!QJS$7,'РП (ЛК 2.0)'!$E$17:$O$17,0)),0)</f>
        <v>0</v>
      </c>
      <c r="QJT8" s="878">
        <f>IFERROR(INDEX('РП (ЛК 2.0)'!$E$26:$O$26,1,MATCH('Основной лист'!QJT$7,'РП (ЛК 2.0)'!$E$17:$O$17,0)),0)</f>
        <v>0</v>
      </c>
      <c r="QJU8" s="878">
        <f>IFERROR(INDEX('РП (ЛК 2.0)'!$E$26:$O$26,1,MATCH('Основной лист'!QJU$7,'РП (ЛК 2.0)'!$E$17:$O$17,0)),0)</f>
        <v>0</v>
      </c>
      <c r="QJV8" s="878">
        <f>IFERROR(INDEX('РП (ЛК 2.0)'!$E$26:$O$26,1,MATCH('Основной лист'!QJV$7,'РП (ЛК 2.0)'!$E$17:$O$17,0)),0)</f>
        <v>0</v>
      </c>
      <c r="QJW8" s="878">
        <f>IFERROR(INDEX('РП (ЛК 2.0)'!$E$26:$O$26,1,MATCH('Основной лист'!QJW$7,'РП (ЛК 2.0)'!$E$17:$O$17,0)),0)</f>
        <v>0</v>
      </c>
      <c r="QJX8" s="878">
        <f>IFERROR(INDEX('РП (ЛК 2.0)'!$E$26:$O$26,1,MATCH('Основной лист'!QJX$7,'РП (ЛК 2.0)'!$E$17:$O$17,0)),0)</f>
        <v>0</v>
      </c>
      <c r="QJY8" s="878">
        <f>IFERROR(INDEX('РП (ЛК 2.0)'!$E$26:$O$26,1,MATCH('Основной лист'!QJY$7,'РП (ЛК 2.0)'!$E$17:$O$17,0)),0)</f>
        <v>0</v>
      </c>
      <c r="QJZ8" s="878">
        <f>IFERROR(INDEX('РП (ЛК 2.0)'!$E$26:$O$26,1,MATCH('Основной лист'!QJZ$7,'РП (ЛК 2.0)'!$E$17:$O$17,0)),0)</f>
        <v>0</v>
      </c>
      <c r="QKA8" s="878">
        <f>IFERROR(INDEX('РП (ЛК 2.0)'!$E$26:$O$26,1,MATCH('Основной лист'!QKA$7,'РП (ЛК 2.0)'!$E$17:$O$17,0)),0)</f>
        <v>0</v>
      </c>
      <c r="QKB8" s="878">
        <f>IFERROR(INDEX('РП (ЛК 2.0)'!$E$26:$O$26,1,MATCH('Основной лист'!QKB$7,'РП (ЛК 2.0)'!$E$17:$O$17,0)),0)</f>
        <v>0</v>
      </c>
      <c r="QKC8" s="878">
        <f>IFERROR(INDEX('РП (ЛК 2.0)'!$E$26:$O$26,1,MATCH('Основной лист'!QKC$7,'РП (ЛК 2.0)'!$E$17:$O$17,0)),0)</f>
        <v>0</v>
      </c>
      <c r="QKD8" s="878">
        <f>IFERROR(INDEX('РП (ЛК 2.0)'!$E$26:$O$26,1,MATCH('Основной лист'!QKD$7,'РП (ЛК 2.0)'!$E$17:$O$17,0)),0)</f>
        <v>0</v>
      </c>
      <c r="QKE8" s="878">
        <f>IFERROR(INDEX('РП (ЛК 2.0)'!$E$26:$O$26,1,MATCH('Основной лист'!QKE$7,'РП (ЛК 2.0)'!$E$17:$O$17,0)),0)</f>
        <v>0</v>
      </c>
      <c r="QKF8" s="878">
        <f>IFERROR(INDEX('РП (ЛК 2.0)'!$E$26:$O$26,1,MATCH('Основной лист'!QKF$7,'РП (ЛК 2.0)'!$E$17:$O$17,0)),0)</f>
        <v>0</v>
      </c>
      <c r="QKG8" s="878">
        <f>IFERROR(INDEX('РП (ЛК 2.0)'!$E$26:$O$26,1,MATCH('Основной лист'!QKG$7,'РП (ЛК 2.0)'!$E$17:$O$17,0)),0)</f>
        <v>0</v>
      </c>
      <c r="QKH8" s="878">
        <f>IFERROR(INDEX('РП (ЛК 2.0)'!$E$26:$O$26,1,MATCH('Основной лист'!QKH$7,'РП (ЛК 2.0)'!$E$17:$O$17,0)),0)</f>
        <v>0</v>
      </c>
      <c r="QKI8" s="878">
        <f>IFERROR(INDEX('РП (ЛК 2.0)'!$E$26:$O$26,1,MATCH('Основной лист'!QKI$7,'РП (ЛК 2.0)'!$E$17:$O$17,0)),0)</f>
        <v>0</v>
      </c>
      <c r="QKJ8" s="878">
        <f>IFERROR(INDEX('РП (ЛК 2.0)'!$E$26:$O$26,1,MATCH('Основной лист'!QKJ$7,'РП (ЛК 2.0)'!$E$17:$O$17,0)),0)</f>
        <v>0</v>
      </c>
      <c r="QKK8" s="878">
        <f>IFERROR(INDEX('РП (ЛК 2.0)'!$E$26:$O$26,1,MATCH('Основной лист'!QKK$7,'РП (ЛК 2.0)'!$E$17:$O$17,0)),0)</f>
        <v>0</v>
      </c>
      <c r="QKL8" s="878">
        <f>IFERROR(INDEX('РП (ЛК 2.0)'!$E$26:$O$26,1,MATCH('Основной лист'!QKL$7,'РП (ЛК 2.0)'!$E$17:$O$17,0)),0)</f>
        <v>0</v>
      </c>
      <c r="QKM8" s="878">
        <f>IFERROR(INDEX('РП (ЛК 2.0)'!$E$26:$O$26,1,MATCH('Основной лист'!QKM$7,'РП (ЛК 2.0)'!$E$17:$O$17,0)),0)</f>
        <v>0</v>
      </c>
      <c r="QKN8" s="878">
        <f>IFERROR(INDEX('РП (ЛК 2.0)'!$E$26:$O$26,1,MATCH('Основной лист'!QKN$7,'РП (ЛК 2.0)'!$E$17:$O$17,0)),0)</f>
        <v>0</v>
      </c>
      <c r="QKO8" s="878">
        <f>IFERROR(INDEX('РП (ЛК 2.0)'!$E$26:$O$26,1,MATCH('Основной лист'!QKO$7,'РП (ЛК 2.0)'!$E$17:$O$17,0)),0)</f>
        <v>0</v>
      </c>
      <c r="QKP8" s="878">
        <f>IFERROR(INDEX('РП (ЛК 2.0)'!$E$26:$O$26,1,MATCH('Основной лист'!QKP$7,'РП (ЛК 2.0)'!$E$17:$O$17,0)),0)</f>
        <v>0</v>
      </c>
      <c r="QKQ8" s="878">
        <f>IFERROR(INDEX('РП (ЛК 2.0)'!$E$26:$O$26,1,MATCH('Основной лист'!QKQ$7,'РП (ЛК 2.0)'!$E$17:$O$17,0)),0)</f>
        <v>0</v>
      </c>
      <c r="QKR8" s="878">
        <f>IFERROR(INDEX('РП (ЛК 2.0)'!$E$26:$O$26,1,MATCH('Основной лист'!QKR$7,'РП (ЛК 2.0)'!$E$17:$O$17,0)),0)</f>
        <v>0</v>
      </c>
      <c r="QKS8" s="878">
        <f>IFERROR(INDEX('РП (ЛК 2.0)'!$E$26:$O$26,1,MATCH('Основной лист'!QKS$7,'РП (ЛК 2.0)'!$E$17:$O$17,0)),0)</f>
        <v>0</v>
      </c>
      <c r="QKT8" s="878">
        <f>IFERROR(INDEX('РП (ЛК 2.0)'!$E$26:$O$26,1,MATCH('Основной лист'!QKT$7,'РП (ЛК 2.0)'!$E$17:$O$17,0)),0)</f>
        <v>0</v>
      </c>
      <c r="QKU8" s="878">
        <f>IFERROR(INDEX('РП (ЛК 2.0)'!$E$26:$O$26,1,MATCH('Основной лист'!QKU$7,'РП (ЛК 2.0)'!$E$17:$O$17,0)),0)</f>
        <v>0</v>
      </c>
      <c r="QKV8" s="878">
        <f>IFERROR(INDEX('РП (ЛК 2.0)'!$E$26:$O$26,1,MATCH('Основной лист'!QKV$7,'РП (ЛК 2.0)'!$E$17:$O$17,0)),0)</f>
        <v>0</v>
      </c>
      <c r="QKW8" s="878">
        <f>IFERROR(INDEX('РП (ЛК 2.0)'!$E$26:$O$26,1,MATCH('Основной лист'!QKW$7,'РП (ЛК 2.0)'!$E$17:$O$17,0)),0)</f>
        <v>0</v>
      </c>
      <c r="QKX8" s="878">
        <f>IFERROR(INDEX('РП (ЛК 2.0)'!$E$26:$O$26,1,MATCH('Основной лист'!QKX$7,'РП (ЛК 2.0)'!$E$17:$O$17,0)),0)</f>
        <v>0</v>
      </c>
      <c r="QKY8" s="878">
        <f>IFERROR(INDEX('РП (ЛК 2.0)'!$E$26:$O$26,1,MATCH('Основной лист'!QKY$7,'РП (ЛК 2.0)'!$E$17:$O$17,0)),0)</f>
        <v>0</v>
      </c>
      <c r="QKZ8" s="878">
        <f>IFERROR(INDEX('РП (ЛК 2.0)'!$E$26:$O$26,1,MATCH('Основной лист'!QKZ$7,'РП (ЛК 2.0)'!$E$17:$O$17,0)),0)</f>
        <v>0</v>
      </c>
      <c r="QLA8" s="878">
        <f>IFERROR(INDEX('РП (ЛК 2.0)'!$E$26:$O$26,1,MATCH('Основной лист'!QLA$7,'РП (ЛК 2.0)'!$E$17:$O$17,0)),0)</f>
        <v>0</v>
      </c>
      <c r="QLB8" s="878">
        <f>IFERROR(INDEX('РП (ЛК 2.0)'!$E$26:$O$26,1,MATCH('Основной лист'!QLB$7,'РП (ЛК 2.0)'!$E$17:$O$17,0)),0)</f>
        <v>0</v>
      </c>
      <c r="QLC8" s="878">
        <f>IFERROR(INDEX('РП (ЛК 2.0)'!$E$26:$O$26,1,MATCH('Основной лист'!QLC$7,'РП (ЛК 2.0)'!$E$17:$O$17,0)),0)</f>
        <v>0</v>
      </c>
      <c r="QLD8" s="878">
        <f>IFERROR(INDEX('РП (ЛК 2.0)'!$E$26:$O$26,1,MATCH('Основной лист'!QLD$7,'РП (ЛК 2.0)'!$E$17:$O$17,0)),0)</f>
        <v>0</v>
      </c>
      <c r="QLE8" s="878">
        <f>IFERROR(INDEX('РП (ЛК 2.0)'!$E$26:$O$26,1,MATCH('Основной лист'!QLE$7,'РП (ЛК 2.0)'!$E$17:$O$17,0)),0)</f>
        <v>0</v>
      </c>
      <c r="QLF8" s="878">
        <f>IFERROR(INDEX('РП (ЛК 2.0)'!$E$26:$O$26,1,MATCH('Основной лист'!QLF$7,'РП (ЛК 2.0)'!$E$17:$O$17,0)),0)</f>
        <v>0</v>
      </c>
      <c r="QLG8" s="878">
        <f>IFERROR(INDEX('РП (ЛК 2.0)'!$E$26:$O$26,1,MATCH('Основной лист'!QLG$7,'РП (ЛК 2.0)'!$E$17:$O$17,0)),0)</f>
        <v>0</v>
      </c>
      <c r="QLH8" s="878">
        <f>IFERROR(INDEX('РП (ЛК 2.0)'!$E$26:$O$26,1,MATCH('Основной лист'!QLH$7,'РП (ЛК 2.0)'!$E$17:$O$17,0)),0)</f>
        <v>0</v>
      </c>
      <c r="QLI8" s="878">
        <f>IFERROR(INDEX('РП (ЛК 2.0)'!$E$26:$O$26,1,MATCH('Основной лист'!QLI$7,'РП (ЛК 2.0)'!$E$17:$O$17,0)),0)</f>
        <v>0</v>
      </c>
      <c r="QLJ8" s="878">
        <f>IFERROR(INDEX('РП (ЛК 2.0)'!$E$26:$O$26,1,MATCH('Основной лист'!QLJ$7,'РП (ЛК 2.0)'!$E$17:$O$17,0)),0)</f>
        <v>0</v>
      </c>
      <c r="QLK8" s="878">
        <f>IFERROR(INDEX('РП (ЛК 2.0)'!$E$26:$O$26,1,MATCH('Основной лист'!QLK$7,'РП (ЛК 2.0)'!$E$17:$O$17,0)),0)</f>
        <v>0</v>
      </c>
      <c r="QLL8" s="878">
        <f>IFERROR(INDEX('РП (ЛК 2.0)'!$E$26:$O$26,1,MATCH('Основной лист'!QLL$7,'РП (ЛК 2.0)'!$E$17:$O$17,0)),0)</f>
        <v>0</v>
      </c>
      <c r="QLM8" s="878">
        <f>IFERROR(INDEX('РП (ЛК 2.0)'!$E$26:$O$26,1,MATCH('Основной лист'!QLM$7,'РП (ЛК 2.0)'!$E$17:$O$17,0)),0)</f>
        <v>0</v>
      </c>
      <c r="QLN8" s="878">
        <f>IFERROR(INDEX('РП (ЛК 2.0)'!$E$26:$O$26,1,MATCH('Основной лист'!QLN$7,'РП (ЛК 2.0)'!$E$17:$O$17,0)),0)</f>
        <v>0</v>
      </c>
      <c r="QLO8" s="878">
        <f>IFERROR(INDEX('РП (ЛК 2.0)'!$E$26:$O$26,1,MATCH('Основной лист'!QLO$7,'РП (ЛК 2.0)'!$E$17:$O$17,0)),0)</f>
        <v>0</v>
      </c>
      <c r="QLP8" s="878">
        <f>IFERROR(INDEX('РП (ЛК 2.0)'!$E$26:$O$26,1,MATCH('Основной лист'!QLP$7,'РП (ЛК 2.0)'!$E$17:$O$17,0)),0)</f>
        <v>0</v>
      </c>
      <c r="QLQ8" s="878">
        <f>IFERROR(INDEX('РП (ЛК 2.0)'!$E$26:$O$26,1,MATCH('Основной лист'!QLQ$7,'РП (ЛК 2.0)'!$E$17:$O$17,0)),0)</f>
        <v>0</v>
      </c>
      <c r="QLR8" s="878">
        <f>IFERROR(INDEX('РП (ЛК 2.0)'!$E$26:$O$26,1,MATCH('Основной лист'!QLR$7,'РП (ЛК 2.0)'!$E$17:$O$17,0)),0)</f>
        <v>0</v>
      </c>
      <c r="QLS8" s="878">
        <f>IFERROR(INDEX('РП (ЛК 2.0)'!$E$26:$O$26,1,MATCH('Основной лист'!QLS$7,'РП (ЛК 2.0)'!$E$17:$O$17,0)),0)</f>
        <v>0</v>
      </c>
      <c r="QLT8" s="878">
        <f>IFERROR(INDEX('РП (ЛК 2.0)'!$E$26:$O$26,1,MATCH('Основной лист'!QLT$7,'РП (ЛК 2.0)'!$E$17:$O$17,0)),0)</f>
        <v>0</v>
      </c>
      <c r="QLU8" s="878">
        <f>IFERROR(INDEX('РП (ЛК 2.0)'!$E$26:$O$26,1,MATCH('Основной лист'!QLU$7,'РП (ЛК 2.0)'!$E$17:$O$17,0)),0)</f>
        <v>0</v>
      </c>
      <c r="QLV8" s="878">
        <f>IFERROR(INDEX('РП (ЛК 2.0)'!$E$26:$O$26,1,MATCH('Основной лист'!QLV$7,'РП (ЛК 2.0)'!$E$17:$O$17,0)),0)</f>
        <v>0</v>
      </c>
      <c r="QLW8" s="878">
        <f>IFERROR(INDEX('РП (ЛК 2.0)'!$E$26:$O$26,1,MATCH('Основной лист'!QLW$7,'РП (ЛК 2.0)'!$E$17:$O$17,0)),0)</f>
        <v>0</v>
      </c>
      <c r="QLX8" s="878">
        <f>IFERROR(INDEX('РП (ЛК 2.0)'!$E$26:$O$26,1,MATCH('Основной лист'!QLX$7,'РП (ЛК 2.0)'!$E$17:$O$17,0)),0)</f>
        <v>0</v>
      </c>
      <c r="QLY8" s="878">
        <f>IFERROR(INDEX('РП (ЛК 2.0)'!$E$26:$O$26,1,MATCH('Основной лист'!QLY$7,'РП (ЛК 2.0)'!$E$17:$O$17,0)),0)</f>
        <v>0</v>
      </c>
      <c r="QLZ8" s="878">
        <f>IFERROR(INDEX('РП (ЛК 2.0)'!$E$26:$O$26,1,MATCH('Основной лист'!QLZ$7,'РП (ЛК 2.0)'!$E$17:$O$17,0)),0)</f>
        <v>0</v>
      </c>
      <c r="QMA8" s="878">
        <f>IFERROR(INDEX('РП (ЛК 2.0)'!$E$26:$O$26,1,MATCH('Основной лист'!QMA$7,'РП (ЛК 2.0)'!$E$17:$O$17,0)),0)</f>
        <v>0</v>
      </c>
      <c r="QMB8" s="878">
        <f>IFERROR(INDEX('РП (ЛК 2.0)'!$E$26:$O$26,1,MATCH('Основной лист'!QMB$7,'РП (ЛК 2.0)'!$E$17:$O$17,0)),0)</f>
        <v>0</v>
      </c>
      <c r="QMC8" s="878">
        <f>IFERROR(INDEX('РП (ЛК 2.0)'!$E$26:$O$26,1,MATCH('Основной лист'!QMC$7,'РП (ЛК 2.0)'!$E$17:$O$17,0)),0)</f>
        <v>0</v>
      </c>
      <c r="QMD8" s="878">
        <f>IFERROR(INDEX('РП (ЛК 2.0)'!$E$26:$O$26,1,MATCH('Основной лист'!QMD$7,'РП (ЛК 2.0)'!$E$17:$O$17,0)),0)</f>
        <v>0</v>
      </c>
      <c r="QME8" s="878">
        <f>IFERROR(INDEX('РП (ЛК 2.0)'!$E$26:$O$26,1,MATCH('Основной лист'!QME$7,'РП (ЛК 2.0)'!$E$17:$O$17,0)),0)</f>
        <v>0</v>
      </c>
      <c r="QMF8" s="878">
        <f>IFERROR(INDEX('РП (ЛК 2.0)'!$E$26:$O$26,1,MATCH('Основной лист'!QMF$7,'РП (ЛК 2.0)'!$E$17:$O$17,0)),0)</f>
        <v>0</v>
      </c>
      <c r="QMG8" s="878">
        <f>IFERROR(INDEX('РП (ЛК 2.0)'!$E$26:$O$26,1,MATCH('Основной лист'!QMG$7,'РП (ЛК 2.0)'!$E$17:$O$17,0)),0)</f>
        <v>0</v>
      </c>
      <c r="QMH8" s="878">
        <f>IFERROR(INDEX('РП (ЛК 2.0)'!$E$26:$O$26,1,MATCH('Основной лист'!QMH$7,'РП (ЛК 2.0)'!$E$17:$O$17,0)),0)</f>
        <v>0</v>
      </c>
      <c r="QMI8" s="878">
        <f>IFERROR(INDEX('РП (ЛК 2.0)'!$E$26:$O$26,1,MATCH('Основной лист'!QMI$7,'РП (ЛК 2.0)'!$E$17:$O$17,0)),0)</f>
        <v>0</v>
      </c>
      <c r="QMJ8" s="878">
        <f>IFERROR(INDEX('РП (ЛК 2.0)'!$E$26:$O$26,1,MATCH('Основной лист'!QMJ$7,'РП (ЛК 2.0)'!$E$17:$O$17,0)),0)</f>
        <v>0</v>
      </c>
      <c r="QMK8" s="878">
        <f>IFERROR(INDEX('РП (ЛК 2.0)'!$E$26:$O$26,1,MATCH('Основной лист'!QMK$7,'РП (ЛК 2.0)'!$E$17:$O$17,0)),0)</f>
        <v>0</v>
      </c>
      <c r="QML8" s="878">
        <f>IFERROR(INDEX('РП (ЛК 2.0)'!$E$26:$O$26,1,MATCH('Основной лист'!QML$7,'РП (ЛК 2.0)'!$E$17:$O$17,0)),0)</f>
        <v>0</v>
      </c>
      <c r="QMM8" s="878">
        <f>IFERROR(INDEX('РП (ЛК 2.0)'!$E$26:$O$26,1,MATCH('Основной лист'!QMM$7,'РП (ЛК 2.0)'!$E$17:$O$17,0)),0)</f>
        <v>0</v>
      </c>
      <c r="QMN8" s="878">
        <f>IFERROR(INDEX('РП (ЛК 2.0)'!$E$26:$O$26,1,MATCH('Основной лист'!QMN$7,'РП (ЛК 2.0)'!$E$17:$O$17,0)),0)</f>
        <v>0</v>
      </c>
      <c r="QMO8" s="878">
        <f>IFERROR(INDEX('РП (ЛК 2.0)'!$E$26:$O$26,1,MATCH('Основной лист'!QMO$7,'РП (ЛК 2.0)'!$E$17:$O$17,0)),0)</f>
        <v>0</v>
      </c>
      <c r="QMP8" s="878">
        <f>IFERROR(INDEX('РП (ЛК 2.0)'!$E$26:$O$26,1,MATCH('Основной лист'!QMP$7,'РП (ЛК 2.0)'!$E$17:$O$17,0)),0)</f>
        <v>0</v>
      </c>
      <c r="QMQ8" s="878">
        <f>IFERROR(INDEX('РП (ЛК 2.0)'!$E$26:$O$26,1,MATCH('Основной лист'!QMQ$7,'РП (ЛК 2.0)'!$E$17:$O$17,0)),0)</f>
        <v>0</v>
      </c>
      <c r="QMR8" s="878">
        <f>IFERROR(INDEX('РП (ЛК 2.0)'!$E$26:$O$26,1,MATCH('Основной лист'!QMR$7,'РП (ЛК 2.0)'!$E$17:$O$17,0)),0)</f>
        <v>0</v>
      </c>
      <c r="QMS8" s="878">
        <f>IFERROR(INDEX('РП (ЛК 2.0)'!$E$26:$O$26,1,MATCH('Основной лист'!QMS$7,'РП (ЛК 2.0)'!$E$17:$O$17,0)),0)</f>
        <v>0</v>
      </c>
      <c r="QMT8" s="878">
        <f>IFERROR(INDEX('РП (ЛК 2.0)'!$E$26:$O$26,1,MATCH('Основной лист'!QMT$7,'РП (ЛК 2.0)'!$E$17:$O$17,0)),0)</f>
        <v>0</v>
      </c>
      <c r="QMU8" s="878">
        <f>IFERROR(INDEX('РП (ЛК 2.0)'!$E$26:$O$26,1,MATCH('Основной лист'!QMU$7,'РП (ЛК 2.0)'!$E$17:$O$17,0)),0)</f>
        <v>0</v>
      </c>
      <c r="QMV8" s="878">
        <f>IFERROR(INDEX('РП (ЛК 2.0)'!$E$26:$O$26,1,MATCH('Основной лист'!QMV$7,'РП (ЛК 2.0)'!$E$17:$O$17,0)),0)</f>
        <v>0</v>
      </c>
      <c r="QMW8" s="878">
        <f>IFERROR(INDEX('РП (ЛК 2.0)'!$E$26:$O$26,1,MATCH('Основной лист'!QMW$7,'РП (ЛК 2.0)'!$E$17:$O$17,0)),0)</f>
        <v>0</v>
      </c>
      <c r="QMX8" s="878">
        <f>IFERROR(INDEX('РП (ЛК 2.0)'!$E$26:$O$26,1,MATCH('Основной лист'!QMX$7,'РП (ЛК 2.0)'!$E$17:$O$17,0)),0)</f>
        <v>0</v>
      </c>
      <c r="QMY8" s="878">
        <f>IFERROR(INDEX('РП (ЛК 2.0)'!$E$26:$O$26,1,MATCH('Основной лист'!QMY$7,'РП (ЛК 2.0)'!$E$17:$O$17,0)),0)</f>
        <v>0</v>
      </c>
      <c r="QMZ8" s="878">
        <f>IFERROR(INDEX('РП (ЛК 2.0)'!$E$26:$O$26,1,MATCH('Основной лист'!QMZ$7,'РП (ЛК 2.0)'!$E$17:$O$17,0)),0)</f>
        <v>0</v>
      </c>
      <c r="QNA8" s="878">
        <f>IFERROR(INDEX('РП (ЛК 2.0)'!$E$26:$O$26,1,MATCH('Основной лист'!QNA$7,'РП (ЛК 2.0)'!$E$17:$O$17,0)),0)</f>
        <v>0</v>
      </c>
      <c r="QNB8" s="878">
        <f>IFERROR(INDEX('РП (ЛК 2.0)'!$E$26:$O$26,1,MATCH('Основной лист'!QNB$7,'РП (ЛК 2.0)'!$E$17:$O$17,0)),0)</f>
        <v>0</v>
      </c>
      <c r="QNC8" s="878">
        <f>IFERROR(INDEX('РП (ЛК 2.0)'!$E$26:$O$26,1,MATCH('Основной лист'!QNC$7,'РП (ЛК 2.0)'!$E$17:$O$17,0)),0)</f>
        <v>0</v>
      </c>
      <c r="QND8" s="878">
        <f>IFERROR(INDEX('РП (ЛК 2.0)'!$E$26:$O$26,1,MATCH('Основной лист'!QND$7,'РП (ЛК 2.0)'!$E$17:$O$17,0)),0)</f>
        <v>0</v>
      </c>
      <c r="QNE8" s="878">
        <f>IFERROR(INDEX('РП (ЛК 2.0)'!$E$26:$O$26,1,MATCH('Основной лист'!QNE$7,'РП (ЛК 2.0)'!$E$17:$O$17,0)),0)</f>
        <v>0</v>
      </c>
      <c r="QNF8" s="878">
        <f>IFERROR(INDEX('РП (ЛК 2.0)'!$E$26:$O$26,1,MATCH('Основной лист'!QNF$7,'РП (ЛК 2.0)'!$E$17:$O$17,0)),0)</f>
        <v>0</v>
      </c>
      <c r="QNG8" s="878">
        <f>IFERROR(INDEX('РП (ЛК 2.0)'!$E$26:$O$26,1,MATCH('Основной лист'!QNG$7,'РП (ЛК 2.0)'!$E$17:$O$17,0)),0)</f>
        <v>0</v>
      </c>
      <c r="QNH8" s="878">
        <f>IFERROR(INDEX('РП (ЛК 2.0)'!$E$26:$O$26,1,MATCH('Основной лист'!QNH$7,'РП (ЛК 2.0)'!$E$17:$O$17,0)),0)</f>
        <v>0</v>
      </c>
      <c r="QNI8" s="878">
        <f>IFERROR(INDEX('РП (ЛК 2.0)'!$E$26:$O$26,1,MATCH('Основной лист'!QNI$7,'РП (ЛК 2.0)'!$E$17:$O$17,0)),0)</f>
        <v>0</v>
      </c>
      <c r="QNJ8" s="878">
        <f>IFERROR(INDEX('РП (ЛК 2.0)'!$E$26:$O$26,1,MATCH('Основной лист'!QNJ$7,'РП (ЛК 2.0)'!$E$17:$O$17,0)),0)</f>
        <v>0</v>
      </c>
      <c r="QNK8" s="878">
        <f>IFERROR(INDEX('РП (ЛК 2.0)'!$E$26:$O$26,1,MATCH('Основной лист'!QNK$7,'РП (ЛК 2.0)'!$E$17:$O$17,0)),0)</f>
        <v>0</v>
      </c>
      <c r="QNL8" s="878">
        <f>IFERROR(INDEX('РП (ЛК 2.0)'!$E$26:$O$26,1,MATCH('Основной лист'!QNL$7,'РП (ЛК 2.0)'!$E$17:$O$17,0)),0)</f>
        <v>0</v>
      </c>
      <c r="QNM8" s="878">
        <f>IFERROR(INDEX('РП (ЛК 2.0)'!$E$26:$O$26,1,MATCH('Основной лист'!QNM$7,'РП (ЛК 2.0)'!$E$17:$O$17,0)),0)</f>
        <v>0</v>
      </c>
      <c r="QNN8" s="878">
        <f>IFERROR(INDEX('РП (ЛК 2.0)'!$E$26:$O$26,1,MATCH('Основной лист'!QNN$7,'РП (ЛК 2.0)'!$E$17:$O$17,0)),0)</f>
        <v>0</v>
      </c>
      <c r="QNO8" s="878">
        <f>IFERROR(INDEX('РП (ЛК 2.0)'!$E$26:$O$26,1,MATCH('Основной лист'!QNO$7,'РП (ЛК 2.0)'!$E$17:$O$17,0)),0)</f>
        <v>0</v>
      </c>
      <c r="QNP8" s="878">
        <f>IFERROR(INDEX('РП (ЛК 2.0)'!$E$26:$O$26,1,MATCH('Основной лист'!QNP$7,'РП (ЛК 2.0)'!$E$17:$O$17,0)),0)</f>
        <v>0</v>
      </c>
      <c r="QNQ8" s="878">
        <f>IFERROR(INDEX('РП (ЛК 2.0)'!$E$26:$O$26,1,MATCH('Основной лист'!QNQ$7,'РП (ЛК 2.0)'!$E$17:$O$17,0)),0)</f>
        <v>0</v>
      </c>
      <c r="QNR8" s="878">
        <f>IFERROR(INDEX('РП (ЛК 2.0)'!$E$26:$O$26,1,MATCH('Основной лист'!QNR$7,'РП (ЛК 2.0)'!$E$17:$O$17,0)),0)</f>
        <v>0</v>
      </c>
      <c r="QNS8" s="878">
        <f>IFERROR(INDEX('РП (ЛК 2.0)'!$E$26:$O$26,1,MATCH('Основной лист'!QNS$7,'РП (ЛК 2.0)'!$E$17:$O$17,0)),0)</f>
        <v>0</v>
      </c>
      <c r="QNT8" s="878">
        <f>IFERROR(INDEX('РП (ЛК 2.0)'!$E$26:$O$26,1,MATCH('Основной лист'!QNT$7,'РП (ЛК 2.0)'!$E$17:$O$17,0)),0)</f>
        <v>0</v>
      </c>
      <c r="QNU8" s="878">
        <f>IFERROR(INDEX('РП (ЛК 2.0)'!$E$26:$O$26,1,MATCH('Основной лист'!QNU$7,'РП (ЛК 2.0)'!$E$17:$O$17,0)),0)</f>
        <v>0</v>
      </c>
      <c r="QNV8" s="878">
        <f>IFERROR(INDEX('РП (ЛК 2.0)'!$E$26:$O$26,1,MATCH('Основной лист'!QNV$7,'РП (ЛК 2.0)'!$E$17:$O$17,0)),0)</f>
        <v>0</v>
      </c>
      <c r="QNW8" s="878">
        <f>IFERROR(INDEX('РП (ЛК 2.0)'!$E$26:$O$26,1,MATCH('Основной лист'!QNW$7,'РП (ЛК 2.0)'!$E$17:$O$17,0)),0)</f>
        <v>0</v>
      </c>
      <c r="QNX8" s="878">
        <f>IFERROR(INDEX('РП (ЛК 2.0)'!$E$26:$O$26,1,MATCH('Основной лист'!QNX$7,'РП (ЛК 2.0)'!$E$17:$O$17,0)),0)</f>
        <v>0</v>
      </c>
      <c r="QNY8" s="878">
        <f>IFERROR(INDEX('РП (ЛК 2.0)'!$E$26:$O$26,1,MATCH('Основной лист'!QNY$7,'РП (ЛК 2.0)'!$E$17:$O$17,0)),0)</f>
        <v>0</v>
      </c>
      <c r="QNZ8" s="878">
        <f>IFERROR(INDEX('РП (ЛК 2.0)'!$E$26:$O$26,1,MATCH('Основной лист'!QNZ$7,'РП (ЛК 2.0)'!$E$17:$O$17,0)),0)</f>
        <v>0</v>
      </c>
      <c r="QOA8" s="878">
        <f>IFERROR(INDEX('РП (ЛК 2.0)'!$E$26:$O$26,1,MATCH('Основной лист'!QOA$7,'РП (ЛК 2.0)'!$E$17:$O$17,0)),0)</f>
        <v>0</v>
      </c>
      <c r="QOB8" s="878">
        <f>IFERROR(INDEX('РП (ЛК 2.0)'!$E$26:$O$26,1,MATCH('Основной лист'!QOB$7,'РП (ЛК 2.0)'!$E$17:$O$17,0)),0)</f>
        <v>0</v>
      </c>
      <c r="QOC8" s="878">
        <f>IFERROR(INDEX('РП (ЛК 2.0)'!$E$26:$O$26,1,MATCH('Основной лист'!QOC$7,'РП (ЛК 2.0)'!$E$17:$O$17,0)),0)</f>
        <v>0</v>
      </c>
      <c r="QOD8" s="878">
        <f>IFERROR(INDEX('РП (ЛК 2.0)'!$E$26:$O$26,1,MATCH('Основной лист'!QOD$7,'РП (ЛК 2.0)'!$E$17:$O$17,0)),0)</f>
        <v>0</v>
      </c>
      <c r="QOE8" s="878">
        <f>IFERROR(INDEX('РП (ЛК 2.0)'!$E$26:$O$26,1,MATCH('Основной лист'!QOE$7,'РП (ЛК 2.0)'!$E$17:$O$17,0)),0)</f>
        <v>0</v>
      </c>
      <c r="QOF8" s="878">
        <f>IFERROR(INDEX('РП (ЛК 2.0)'!$E$26:$O$26,1,MATCH('Основной лист'!QOF$7,'РП (ЛК 2.0)'!$E$17:$O$17,0)),0)</f>
        <v>0</v>
      </c>
      <c r="QOG8" s="878">
        <f>IFERROR(INDEX('РП (ЛК 2.0)'!$E$26:$O$26,1,MATCH('Основной лист'!QOG$7,'РП (ЛК 2.0)'!$E$17:$O$17,0)),0)</f>
        <v>0</v>
      </c>
      <c r="QOH8" s="878">
        <f>IFERROR(INDEX('РП (ЛК 2.0)'!$E$26:$O$26,1,MATCH('Основной лист'!QOH$7,'РП (ЛК 2.0)'!$E$17:$O$17,0)),0)</f>
        <v>0</v>
      </c>
      <c r="QOI8" s="878">
        <f>IFERROR(INDEX('РП (ЛК 2.0)'!$E$26:$O$26,1,MATCH('Основной лист'!QOI$7,'РП (ЛК 2.0)'!$E$17:$O$17,0)),0)</f>
        <v>0</v>
      </c>
      <c r="QOJ8" s="878">
        <f>IFERROR(INDEX('РП (ЛК 2.0)'!$E$26:$O$26,1,MATCH('Основной лист'!QOJ$7,'РП (ЛК 2.0)'!$E$17:$O$17,0)),0)</f>
        <v>0</v>
      </c>
      <c r="QOK8" s="878">
        <f>IFERROR(INDEX('РП (ЛК 2.0)'!$E$26:$O$26,1,MATCH('Основной лист'!QOK$7,'РП (ЛК 2.0)'!$E$17:$O$17,0)),0)</f>
        <v>0</v>
      </c>
      <c r="QOL8" s="878">
        <f>IFERROR(INDEX('РП (ЛК 2.0)'!$E$26:$O$26,1,MATCH('Основной лист'!QOL$7,'РП (ЛК 2.0)'!$E$17:$O$17,0)),0)</f>
        <v>0</v>
      </c>
      <c r="QOM8" s="878">
        <f>IFERROR(INDEX('РП (ЛК 2.0)'!$E$26:$O$26,1,MATCH('Основной лист'!QOM$7,'РП (ЛК 2.0)'!$E$17:$O$17,0)),0)</f>
        <v>0</v>
      </c>
      <c r="QON8" s="878">
        <f>IFERROR(INDEX('РП (ЛК 2.0)'!$E$26:$O$26,1,MATCH('Основной лист'!QON$7,'РП (ЛК 2.0)'!$E$17:$O$17,0)),0)</f>
        <v>0</v>
      </c>
      <c r="QOO8" s="878">
        <f>IFERROR(INDEX('РП (ЛК 2.0)'!$E$26:$O$26,1,MATCH('Основной лист'!QOO$7,'РП (ЛК 2.0)'!$E$17:$O$17,0)),0)</f>
        <v>0</v>
      </c>
      <c r="QOP8" s="878">
        <f>IFERROR(INDEX('РП (ЛК 2.0)'!$E$26:$O$26,1,MATCH('Основной лист'!QOP$7,'РП (ЛК 2.0)'!$E$17:$O$17,0)),0)</f>
        <v>0</v>
      </c>
      <c r="QOQ8" s="878">
        <f>IFERROR(INDEX('РП (ЛК 2.0)'!$E$26:$O$26,1,MATCH('Основной лист'!QOQ$7,'РП (ЛК 2.0)'!$E$17:$O$17,0)),0)</f>
        <v>0</v>
      </c>
      <c r="QOR8" s="878">
        <f>IFERROR(INDEX('РП (ЛК 2.0)'!$E$26:$O$26,1,MATCH('Основной лист'!QOR$7,'РП (ЛК 2.0)'!$E$17:$O$17,0)),0)</f>
        <v>0</v>
      </c>
      <c r="QOS8" s="878">
        <f>IFERROR(INDEX('РП (ЛК 2.0)'!$E$26:$O$26,1,MATCH('Основной лист'!QOS$7,'РП (ЛК 2.0)'!$E$17:$O$17,0)),0)</f>
        <v>0</v>
      </c>
      <c r="QOT8" s="878">
        <f>IFERROR(INDEX('РП (ЛК 2.0)'!$E$26:$O$26,1,MATCH('Основной лист'!QOT$7,'РП (ЛК 2.0)'!$E$17:$O$17,0)),0)</f>
        <v>0</v>
      </c>
      <c r="QOU8" s="878">
        <f>IFERROR(INDEX('РП (ЛК 2.0)'!$E$26:$O$26,1,MATCH('Основной лист'!QOU$7,'РП (ЛК 2.0)'!$E$17:$O$17,0)),0)</f>
        <v>0</v>
      </c>
      <c r="QOV8" s="878">
        <f>IFERROR(INDEX('РП (ЛК 2.0)'!$E$26:$O$26,1,MATCH('Основной лист'!QOV$7,'РП (ЛК 2.0)'!$E$17:$O$17,0)),0)</f>
        <v>0</v>
      </c>
      <c r="QOW8" s="878">
        <f>IFERROR(INDEX('РП (ЛК 2.0)'!$E$26:$O$26,1,MATCH('Основной лист'!QOW$7,'РП (ЛК 2.0)'!$E$17:$O$17,0)),0)</f>
        <v>0</v>
      </c>
      <c r="QOX8" s="878">
        <f>IFERROR(INDEX('РП (ЛК 2.0)'!$E$26:$O$26,1,MATCH('Основной лист'!QOX$7,'РП (ЛК 2.0)'!$E$17:$O$17,0)),0)</f>
        <v>0</v>
      </c>
      <c r="QOY8" s="878">
        <f>IFERROR(INDEX('РП (ЛК 2.0)'!$E$26:$O$26,1,MATCH('Основной лист'!QOY$7,'РП (ЛК 2.0)'!$E$17:$O$17,0)),0)</f>
        <v>0</v>
      </c>
      <c r="QOZ8" s="878">
        <f>IFERROR(INDEX('РП (ЛК 2.0)'!$E$26:$O$26,1,MATCH('Основной лист'!QOZ$7,'РП (ЛК 2.0)'!$E$17:$O$17,0)),0)</f>
        <v>0</v>
      </c>
      <c r="QPA8" s="878">
        <f>IFERROR(INDEX('РП (ЛК 2.0)'!$E$26:$O$26,1,MATCH('Основной лист'!QPA$7,'РП (ЛК 2.0)'!$E$17:$O$17,0)),0)</f>
        <v>0</v>
      </c>
      <c r="QPB8" s="878">
        <f>IFERROR(INDEX('РП (ЛК 2.0)'!$E$26:$O$26,1,MATCH('Основной лист'!QPB$7,'РП (ЛК 2.0)'!$E$17:$O$17,0)),0)</f>
        <v>0</v>
      </c>
      <c r="QPC8" s="878">
        <f>IFERROR(INDEX('РП (ЛК 2.0)'!$E$26:$O$26,1,MATCH('Основной лист'!QPC$7,'РП (ЛК 2.0)'!$E$17:$O$17,0)),0)</f>
        <v>0</v>
      </c>
      <c r="QPD8" s="878">
        <f>IFERROR(INDEX('РП (ЛК 2.0)'!$E$26:$O$26,1,MATCH('Основной лист'!QPD$7,'РП (ЛК 2.0)'!$E$17:$O$17,0)),0)</f>
        <v>0</v>
      </c>
      <c r="QPE8" s="878">
        <f>IFERROR(INDEX('РП (ЛК 2.0)'!$E$26:$O$26,1,MATCH('Основной лист'!QPE$7,'РП (ЛК 2.0)'!$E$17:$O$17,0)),0)</f>
        <v>0</v>
      </c>
      <c r="QPF8" s="878">
        <f>IFERROR(INDEX('РП (ЛК 2.0)'!$E$26:$O$26,1,MATCH('Основной лист'!QPF$7,'РП (ЛК 2.0)'!$E$17:$O$17,0)),0)</f>
        <v>0</v>
      </c>
      <c r="QPG8" s="878">
        <f>IFERROR(INDEX('РП (ЛК 2.0)'!$E$26:$O$26,1,MATCH('Основной лист'!QPG$7,'РП (ЛК 2.0)'!$E$17:$O$17,0)),0)</f>
        <v>0</v>
      </c>
      <c r="QPH8" s="878">
        <f>IFERROR(INDEX('РП (ЛК 2.0)'!$E$26:$O$26,1,MATCH('Основной лист'!QPH$7,'РП (ЛК 2.0)'!$E$17:$O$17,0)),0)</f>
        <v>0</v>
      </c>
      <c r="QPI8" s="878">
        <f>IFERROR(INDEX('РП (ЛК 2.0)'!$E$26:$O$26,1,MATCH('Основной лист'!QPI$7,'РП (ЛК 2.0)'!$E$17:$O$17,0)),0)</f>
        <v>0</v>
      </c>
      <c r="QPJ8" s="878">
        <f>IFERROR(INDEX('РП (ЛК 2.0)'!$E$26:$O$26,1,MATCH('Основной лист'!QPJ$7,'РП (ЛК 2.0)'!$E$17:$O$17,0)),0)</f>
        <v>0</v>
      </c>
      <c r="QPK8" s="878">
        <f>IFERROR(INDEX('РП (ЛК 2.0)'!$E$26:$O$26,1,MATCH('Основной лист'!QPK$7,'РП (ЛК 2.0)'!$E$17:$O$17,0)),0)</f>
        <v>0</v>
      </c>
      <c r="QPL8" s="878">
        <f>IFERROR(INDEX('РП (ЛК 2.0)'!$E$26:$O$26,1,MATCH('Основной лист'!QPL$7,'РП (ЛК 2.0)'!$E$17:$O$17,0)),0)</f>
        <v>0</v>
      </c>
      <c r="QPM8" s="878">
        <f>IFERROR(INDEX('РП (ЛК 2.0)'!$E$26:$O$26,1,MATCH('Основной лист'!QPM$7,'РП (ЛК 2.0)'!$E$17:$O$17,0)),0)</f>
        <v>0</v>
      </c>
      <c r="QPN8" s="878">
        <f>IFERROR(INDEX('РП (ЛК 2.0)'!$E$26:$O$26,1,MATCH('Основной лист'!QPN$7,'РП (ЛК 2.0)'!$E$17:$O$17,0)),0)</f>
        <v>0</v>
      </c>
      <c r="QPO8" s="878">
        <f>IFERROR(INDEX('РП (ЛК 2.0)'!$E$26:$O$26,1,MATCH('Основной лист'!QPO$7,'РП (ЛК 2.0)'!$E$17:$O$17,0)),0)</f>
        <v>0</v>
      </c>
      <c r="QPP8" s="878">
        <f>IFERROR(INDEX('РП (ЛК 2.0)'!$E$26:$O$26,1,MATCH('Основной лист'!QPP$7,'РП (ЛК 2.0)'!$E$17:$O$17,0)),0)</f>
        <v>0</v>
      </c>
      <c r="QPQ8" s="878">
        <f>IFERROR(INDEX('РП (ЛК 2.0)'!$E$26:$O$26,1,MATCH('Основной лист'!QPQ$7,'РП (ЛК 2.0)'!$E$17:$O$17,0)),0)</f>
        <v>0</v>
      </c>
      <c r="QPR8" s="878">
        <f>IFERROR(INDEX('РП (ЛК 2.0)'!$E$26:$O$26,1,MATCH('Основной лист'!QPR$7,'РП (ЛК 2.0)'!$E$17:$O$17,0)),0)</f>
        <v>0</v>
      </c>
      <c r="QPS8" s="878">
        <f>IFERROR(INDEX('РП (ЛК 2.0)'!$E$26:$O$26,1,MATCH('Основной лист'!QPS$7,'РП (ЛК 2.0)'!$E$17:$O$17,0)),0)</f>
        <v>0</v>
      </c>
      <c r="QPT8" s="878">
        <f>IFERROR(INDEX('РП (ЛК 2.0)'!$E$26:$O$26,1,MATCH('Основной лист'!QPT$7,'РП (ЛК 2.0)'!$E$17:$O$17,0)),0)</f>
        <v>0</v>
      </c>
      <c r="QPU8" s="878">
        <f>IFERROR(INDEX('РП (ЛК 2.0)'!$E$26:$O$26,1,MATCH('Основной лист'!QPU$7,'РП (ЛК 2.0)'!$E$17:$O$17,0)),0)</f>
        <v>0</v>
      </c>
      <c r="QPV8" s="878">
        <f>IFERROR(INDEX('РП (ЛК 2.0)'!$E$26:$O$26,1,MATCH('Основной лист'!QPV$7,'РП (ЛК 2.0)'!$E$17:$O$17,0)),0)</f>
        <v>0</v>
      </c>
      <c r="QPW8" s="878">
        <f>IFERROR(INDEX('РП (ЛК 2.0)'!$E$26:$O$26,1,MATCH('Основной лист'!QPW$7,'РП (ЛК 2.0)'!$E$17:$O$17,0)),0)</f>
        <v>0</v>
      </c>
      <c r="QPX8" s="878">
        <f>IFERROR(INDEX('РП (ЛК 2.0)'!$E$26:$O$26,1,MATCH('Основной лист'!QPX$7,'РП (ЛК 2.0)'!$E$17:$O$17,0)),0)</f>
        <v>0</v>
      </c>
      <c r="QPY8" s="878">
        <f>IFERROR(INDEX('РП (ЛК 2.0)'!$E$26:$O$26,1,MATCH('Основной лист'!QPY$7,'РП (ЛК 2.0)'!$E$17:$O$17,0)),0)</f>
        <v>0</v>
      </c>
      <c r="QPZ8" s="878">
        <f>IFERROR(INDEX('РП (ЛК 2.0)'!$E$26:$O$26,1,MATCH('Основной лист'!QPZ$7,'РП (ЛК 2.0)'!$E$17:$O$17,0)),0)</f>
        <v>0</v>
      </c>
      <c r="QQA8" s="878">
        <f>IFERROR(INDEX('РП (ЛК 2.0)'!$E$26:$O$26,1,MATCH('Основной лист'!QQA$7,'РП (ЛК 2.0)'!$E$17:$O$17,0)),0)</f>
        <v>0</v>
      </c>
      <c r="QQB8" s="878">
        <f>IFERROR(INDEX('РП (ЛК 2.0)'!$E$26:$O$26,1,MATCH('Основной лист'!QQB$7,'РП (ЛК 2.0)'!$E$17:$O$17,0)),0)</f>
        <v>0</v>
      </c>
      <c r="QQC8" s="878">
        <f>IFERROR(INDEX('РП (ЛК 2.0)'!$E$26:$O$26,1,MATCH('Основной лист'!QQC$7,'РП (ЛК 2.0)'!$E$17:$O$17,0)),0)</f>
        <v>0</v>
      </c>
      <c r="QQD8" s="878">
        <f>IFERROR(INDEX('РП (ЛК 2.0)'!$E$26:$O$26,1,MATCH('Основной лист'!QQD$7,'РП (ЛК 2.0)'!$E$17:$O$17,0)),0)</f>
        <v>0</v>
      </c>
      <c r="QQE8" s="878">
        <f>IFERROR(INDEX('РП (ЛК 2.0)'!$E$26:$O$26,1,MATCH('Основной лист'!QQE$7,'РП (ЛК 2.0)'!$E$17:$O$17,0)),0)</f>
        <v>0</v>
      </c>
      <c r="QQF8" s="878">
        <f>IFERROR(INDEX('РП (ЛК 2.0)'!$E$26:$O$26,1,MATCH('Основной лист'!QQF$7,'РП (ЛК 2.0)'!$E$17:$O$17,0)),0)</f>
        <v>0</v>
      </c>
      <c r="QQG8" s="878">
        <f>IFERROR(INDEX('РП (ЛК 2.0)'!$E$26:$O$26,1,MATCH('Основной лист'!QQG$7,'РП (ЛК 2.0)'!$E$17:$O$17,0)),0)</f>
        <v>0</v>
      </c>
      <c r="QQH8" s="878">
        <f>IFERROR(INDEX('РП (ЛК 2.0)'!$E$26:$O$26,1,MATCH('Основной лист'!QQH$7,'РП (ЛК 2.0)'!$E$17:$O$17,0)),0)</f>
        <v>0</v>
      </c>
      <c r="QQI8" s="878">
        <f>IFERROR(INDEX('РП (ЛК 2.0)'!$E$26:$O$26,1,MATCH('Основной лист'!QQI$7,'РП (ЛК 2.0)'!$E$17:$O$17,0)),0)</f>
        <v>0</v>
      </c>
      <c r="QQJ8" s="878">
        <f>IFERROR(INDEX('РП (ЛК 2.0)'!$E$26:$O$26,1,MATCH('Основной лист'!QQJ$7,'РП (ЛК 2.0)'!$E$17:$O$17,0)),0)</f>
        <v>0</v>
      </c>
      <c r="QQK8" s="878">
        <f>IFERROR(INDEX('РП (ЛК 2.0)'!$E$26:$O$26,1,MATCH('Основной лист'!QQK$7,'РП (ЛК 2.0)'!$E$17:$O$17,0)),0)</f>
        <v>0</v>
      </c>
      <c r="QQL8" s="878">
        <f>IFERROR(INDEX('РП (ЛК 2.0)'!$E$26:$O$26,1,MATCH('Основной лист'!QQL$7,'РП (ЛК 2.0)'!$E$17:$O$17,0)),0)</f>
        <v>0</v>
      </c>
      <c r="QQM8" s="878">
        <f>IFERROR(INDEX('РП (ЛК 2.0)'!$E$26:$O$26,1,MATCH('Основной лист'!QQM$7,'РП (ЛК 2.0)'!$E$17:$O$17,0)),0)</f>
        <v>0</v>
      </c>
      <c r="QQN8" s="878">
        <f>IFERROR(INDEX('РП (ЛК 2.0)'!$E$26:$O$26,1,MATCH('Основной лист'!QQN$7,'РП (ЛК 2.0)'!$E$17:$O$17,0)),0)</f>
        <v>0</v>
      </c>
      <c r="QQO8" s="878">
        <f>IFERROR(INDEX('РП (ЛК 2.0)'!$E$26:$O$26,1,MATCH('Основной лист'!QQO$7,'РП (ЛК 2.0)'!$E$17:$O$17,0)),0)</f>
        <v>0</v>
      </c>
      <c r="QQP8" s="878">
        <f>IFERROR(INDEX('РП (ЛК 2.0)'!$E$26:$O$26,1,MATCH('Основной лист'!QQP$7,'РП (ЛК 2.0)'!$E$17:$O$17,0)),0)</f>
        <v>0</v>
      </c>
      <c r="QQQ8" s="878">
        <f>IFERROR(INDEX('РП (ЛК 2.0)'!$E$26:$O$26,1,MATCH('Основной лист'!QQQ$7,'РП (ЛК 2.0)'!$E$17:$O$17,0)),0)</f>
        <v>0</v>
      </c>
      <c r="QQR8" s="878">
        <f>IFERROR(INDEX('РП (ЛК 2.0)'!$E$26:$O$26,1,MATCH('Основной лист'!QQR$7,'РП (ЛК 2.0)'!$E$17:$O$17,0)),0)</f>
        <v>0</v>
      </c>
      <c r="QQS8" s="878">
        <f>IFERROR(INDEX('РП (ЛК 2.0)'!$E$26:$O$26,1,MATCH('Основной лист'!QQS$7,'РП (ЛК 2.0)'!$E$17:$O$17,0)),0)</f>
        <v>0</v>
      </c>
      <c r="QQT8" s="878">
        <f>IFERROR(INDEX('РП (ЛК 2.0)'!$E$26:$O$26,1,MATCH('Основной лист'!QQT$7,'РП (ЛК 2.0)'!$E$17:$O$17,0)),0)</f>
        <v>0</v>
      </c>
      <c r="QQU8" s="878">
        <f>IFERROR(INDEX('РП (ЛК 2.0)'!$E$26:$O$26,1,MATCH('Основной лист'!QQU$7,'РП (ЛК 2.0)'!$E$17:$O$17,0)),0)</f>
        <v>0</v>
      </c>
      <c r="QQV8" s="878">
        <f>IFERROR(INDEX('РП (ЛК 2.0)'!$E$26:$O$26,1,MATCH('Основной лист'!QQV$7,'РП (ЛК 2.0)'!$E$17:$O$17,0)),0)</f>
        <v>0</v>
      </c>
      <c r="QQW8" s="878">
        <f>IFERROR(INDEX('РП (ЛК 2.0)'!$E$26:$O$26,1,MATCH('Основной лист'!QQW$7,'РП (ЛК 2.0)'!$E$17:$O$17,0)),0)</f>
        <v>0</v>
      </c>
      <c r="QQX8" s="878">
        <f>IFERROR(INDEX('РП (ЛК 2.0)'!$E$26:$O$26,1,MATCH('Основной лист'!QQX$7,'РП (ЛК 2.0)'!$E$17:$O$17,0)),0)</f>
        <v>0</v>
      </c>
      <c r="QQY8" s="878">
        <f>IFERROR(INDEX('РП (ЛК 2.0)'!$E$26:$O$26,1,MATCH('Основной лист'!QQY$7,'РП (ЛК 2.0)'!$E$17:$O$17,0)),0)</f>
        <v>0</v>
      </c>
      <c r="QQZ8" s="878">
        <f>IFERROR(INDEX('РП (ЛК 2.0)'!$E$26:$O$26,1,MATCH('Основной лист'!QQZ$7,'РП (ЛК 2.0)'!$E$17:$O$17,0)),0)</f>
        <v>0</v>
      </c>
      <c r="QRA8" s="878">
        <f>IFERROR(INDEX('РП (ЛК 2.0)'!$E$26:$O$26,1,MATCH('Основной лист'!QRA$7,'РП (ЛК 2.0)'!$E$17:$O$17,0)),0)</f>
        <v>0</v>
      </c>
      <c r="QRB8" s="878">
        <f>IFERROR(INDEX('РП (ЛК 2.0)'!$E$26:$O$26,1,MATCH('Основной лист'!QRB$7,'РП (ЛК 2.0)'!$E$17:$O$17,0)),0)</f>
        <v>0</v>
      </c>
      <c r="QRC8" s="878">
        <f>IFERROR(INDEX('РП (ЛК 2.0)'!$E$26:$O$26,1,MATCH('Основной лист'!QRC$7,'РП (ЛК 2.0)'!$E$17:$O$17,0)),0)</f>
        <v>0</v>
      </c>
      <c r="QRD8" s="878">
        <f>IFERROR(INDEX('РП (ЛК 2.0)'!$E$26:$O$26,1,MATCH('Основной лист'!QRD$7,'РП (ЛК 2.0)'!$E$17:$O$17,0)),0)</f>
        <v>0</v>
      </c>
      <c r="QRE8" s="878">
        <f>IFERROR(INDEX('РП (ЛК 2.0)'!$E$26:$O$26,1,MATCH('Основной лист'!QRE$7,'РП (ЛК 2.0)'!$E$17:$O$17,0)),0)</f>
        <v>0</v>
      </c>
      <c r="QRF8" s="878">
        <f>IFERROR(INDEX('РП (ЛК 2.0)'!$E$26:$O$26,1,MATCH('Основной лист'!QRF$7,'РП (ЛК 2.0)'!$E$17:$O$17,0)),0)</f>
        <v>0</v>
      </c>
      <c r="QRG8" s="878">
        <f>IFERROR(INDEX('РП (ЛК 2.0)'!$E$26:$O$26,1,MATCH('Основной лист'!QRG$7,'РП (ЛК 2.0)'!$E$17:$O$17,0)),0)</f>
        <v>0</v>
      </c>
      <c r="QRH8" s="878">
        <f>IFERROR(INDEX('РП (ЛК 2.0)'!$E$26:$O$26,1,MATCH('Основной лист'!QRH$7,'РП (ЛК 2.0)'!$E$17:$O$17,0)),0)</f>
        <v>0</v>
      </c>
      <c r="QRI8" s="878">
        <f>IFERROR(INDEX('РП (ЛК 2.0)'!$E$26:$O$26,1,MATCH('Основной лист'!QRI$7,'РП (ЛК 2.0)'!$E$17:$O$17,0)),0)</f>
        <v>0</v>
      </c>
      <c r="QRJ8" s="878">
        <f>IFERROR(INDEX('РП (ЛК 2.0)'!$E$26:$O$26,1,MATCH('Основной лист'!QRJ$7,'РП (ЛК 2.0)'!$E$17:$O$17,0)),0)</f>
        <v>0</v>
      </c>
      <c r="QRK8" s="878">
        <f>IFERROR(INDEX('РП (ЛК 2.0)'!$E$26:$O$26,1,MATCH('Основной лист'!QRK$7,'РП (ЛК 2.0)'!$E$17:$O$17,0)),0)</f>
        <v>0</v>
      </c>
      <c r="QRL8" s="878">
        <f>IFERROR(INDEX('РП (ЛК 2.0)'!$E$26:$O$26,1,MATCH('Основной лист'!QRL$7,'РП (ЛК 2.0)'!$E$17:$O$17,0)),0)</f>
        <v>0</v>
      </c>
      <c r="QRM8" s="878">
        <f>IFERROR(INDEX('РП (ЛК 2.0)'!$E$26:$O$26,1,MATCH('Основной лист'!QRM$7,'РП (ЛК 2.0)'!$E$17:$O$17,0)),0)</f>
        <v>0</v>
      </c>
      <c r="QRN8" s="878">
        <f>IFERROR(INDEX('РП (ЛК 2.0)'!$E$26:$O$26,1,MATCH('Основной лист'!QRN$7,'РП (ЛК 2.0)'!$E$17:$O$17,0)),0)</f>
        <v>0</v>
      </c>
      <c r="QRO8" s="878">
        <f>IFERROR(INDEX('РП (ЛК 2.0)'!$E$26:$O$26,1,MATCH('Основной лист'!QRO$7,'РП (ЛК 2.0)'!$E$17:$O$17,0)),0)</f>
        <v>0</v>
      </c>
      <c r="QRP8" s="878">
        <f>IFERROR(INDEX('РП (ЛК 2.0)'!$E$26:$O$26,1,MATCH('Основной лист'!QRP$7,'РП (ЛК 2.0)'!$E$17:$O$17,0)),0)</f>
        <v>0</v>
      </c>
      <c r="QRQ8" s="878">
        <f>IFERROR(INDEX('РП (ЛК 2.0)'!$E$26:$O$26,1,MATCH('Основной лист'!QRQ$7,'РП (ЛК 2.0)'!$E$17:$O$17,0)),0)</f>
        <v>0</v>
      </c>
      <c r="QRR8" s="878">
        <f>IFERROR(INDEX('РП (ЛК 2.0)'!$E$26:$O$26,1,MATCH('Основной лист'!QRR$7,'РП (ЛК 2.0)'!$E$17:$O$17,0)),0)</f>
        <v>0</v>
      </c>
      <c r="QRS8" s="878">
        <f>IFERROR(INDEX('РП (ЛК 2.0)'!$E$26:$O$26,1,MATCH('Основной лист'!QRS$7,'РП (ЛК 2.0)'!$E$17:$O$17,0)),0)</f>
        <v>0</v>
      </c>
      <c r="QRT8" s="878">
        <f>IFERROR(INDEX('РП (ЛК 2.0)'!$E$26:$O$26,1,MATCH('Основной лист'!QRT$7,'РП (ЛК 2.0)'!$E$17:$O$17,0)),0)</f>
        <v>0</v>
      </c>
      <c r="QRU8" s="878">
        <f>IFERROR(INDEX('РП (ЛК 2.0)'!$E$26:$O$26,1,MATCH('Основной лист'!QRU$7,'РП (ЛК 2.0)'!$E$17:$O$17,0)),0)</f>
        <v>0</v>
      </c>
      <c r="QRV8" s="878">
        <f>IFERROR(INDEX('РП (ЛК 2.0)'!$E$26:$O$26,1,MATCH('Основной лист'!QRV$7,'РП (ЛК 2.0)'!$E$17:$O$17,0)),0)</f>
        <v>0</v>
      </c>
      <c r="QRW8" s="878">
        <f>IFERROR(INDEX('РП (ЛК 2.0)'!$E$26:$O$26,1,MATCH('Основной лист'!QRW$7,'РП (ЛК 2.0)'!$E$17:$O$17,0)),0)</f>
        <v>0</v>
      </c>
      <c r="QRX8" s="878">
        <f>IFERROR(INDEX('РП (ЛК 2.0)'!$E$26:$O$26,1,MATCH('Основной лист'!QRX$7,'РП (ЛК 2.0)'!$E$17:$O$17,0)),0)</f>
        <v>0</v>
      </c>
      <c r="QRY8" s="878">
        <f>IFERROR(INDEX('РП (ЛК 2.0)'!$E$26:$O$26,1,MATCH('Основной лист'!QRY$7,'РП (ЛК 2.0)'!$E$17:$O$17,0)),0)</f>
        <v>0</v>
      </c>
      <c r="QRZ8" s="878">
        <f>IFERROR(INDEX('РП (ЛК 2.0)'!$E$26:$O$26,1,MATCH('Основной лист'!QRZ$7,'РП (ЛК 2.0)'!$E$17:$O$17,0)),0)</f>
        <v>0</v>
      </c>
      <c r="QSA8" s="878">
        <f>IFERROR(INDEX('РП (ЛК 2.0)'!$E$26:$O$26,1,MATCH('Основной лист'!QSA$7,'РП (ЛК 2.0)'!$E$17:$O$17,0)),0)</f>
        <v>0</v>
      </c>
      <c r="QSB8" s="878">
        <f>IFERROR(INDEX('РП (ЛК 2.0)'!$E$26:$O$26,1,MATCH('Основной лист'!QSB$7,'РП (ЛК 2.0)'!$E$17:$O$17,0)),0)</f>
        <v>0</v>
      </c>
      <c r="QSC8" s="878">
        <f>IFERROR(INDEX('РП (ЛК 2.0)'!$E$26:$O$26,1,MATCH('Основной лист'!QSC$7,'РП (ЛК 2.0)'!$E$17:$O$17,0)),0)</f>
        <v>0</v>
      </c>
      <c r="QSD8" s="878">
        <f>IFERROR(INDEX('РП (ЛК 2.0)'!$E$26:$O$26,1,MATCH('Основной лист'!QSD$7,'РП (ЛК 2.0)'!$E$17:$O$17,0)),0)</f>
        <v>0</v>
      </c>
      <c r="QSE8" s="878">
        <f>IFERROR(INDEX('РП (ЛК 2.0)'!$E$26:$O$26,1,MATCH('Основной лист'!QSE$7,'РП (ЛК 2.0)'!$E$17:$O$17,0)),0)</f>
        <v>0</v>
      </c>
      <c r="QSF8" s="878">
        <f>IFERROR(INDEX('РП (ЛК 2.0)'!$E$26:$O$26,1,MATCH('Основной лист'!QSF$7,'РП (ЛК 2.0)'!$E$17:$O$17,0)),0)</f>
        <v>0</v>
      </c>
      <c r="QSG8" s="878">
        <f>IFERROR(INDEX('РП (ЛК 2.0)'!$E$26:$O$26,1,MATCH('Основной лист'!QSG$7,'РП (ЛК 2.0)'!$E$17:$O$17,0)),0)</f>
        <v>0</v>
      </c>
      <c r="QSH8" s="878">
        <f>IFERROR(INDEX('РП (ЛК 2.0)'!$E$26:$O$26,1,MATCH('Основной лист'!QSH$7,'РП (ЛК 2.0)'!$E$17:$O$17,0)),0)</f>
        <v>0</v>
      </c>
      <c r="QSI8" s="878">
        <f>IFERROR(INDEX('РП (ЛК 2.0)'!$E$26:$O$26,1,MATCH('Основной лист'!QSI$7,'РП (ЛК 2.0)'!$E$17:$O$17,0)),0)</f>
        <v>0</v>
      </c>
      <c r="QSJ8" s="878">
        <f>IFERROR(INDEX('РП (ЛК 2.0)'!$E$26:$O$26,1,MATCH('Основной лист'!QSJ$7,'РП (ЛК 2.0)'!$E$17:$O$17,0)),0)</f>
        <v>0</v>
      </c>
      <c r="QSK8" s="878">
        <f>IFERROR(INDEX('РП (ЛК 2.0)'!$E$26:$O$26,1,MATCH('Основной лист'!QSK$7,'РП (ЛК 2.0)'!$E$17:$O$17,0)),0)</f>
        <v>0</v>
      </c>
      <c r="QSL8" s="878">
        <f>IFERROR(INDEX('РП (ЛК 2.0)'!$E$26:$O$26,1,MATCH('Основной лист'!QSL$7,'РП (ЛК 2.0)'!$E$17:$O$17,0)),0)</f>
        <v>0</v>
      </c>
      <c r="QSM8" s="878">
        <f>IFERROR(INDEX('РП (ЛК 2.0)'!$E$26:$O$26,1,MATCH('Основной лист'!QSM$7,'РП (ЛК 2.0)'!$E$17:$O$17,0)),0)</f>
        <v>0</v>
      </c>
      <c r="QSN8" s="878">
        <f>IFERROR(INDEX('РП (ЛК 2.0)'!$E$26:$O$26,1,MATCH('Основной лист'!QSN$7,'РП (ЛК 2.0)'!$E$17:$O$17,0)),0)</f>
        <v>0</v>
      </c>
      <c r="QSO8" s="878">
        <f>IFERROR(INDEX('РП (ЛК 2.0)'!$E$26:$O$26,1,MATCH('Основной лист'!QSO$7,'РП (ЛК 2.0)'!$E$17:$O$17,0)),0)</f>
        <v>0</v>
      </c>
      <c r="QSP8" s="878">
        <f>IFERROR(INDEX('РП (ЛК 2.0)'!$E$26:$O$26,1,MATCH('Основной лист'!QSP$7,'РП (ЛК 2.0)'!$E$17:$O$17,0)),0)</f>
        <v>0</v>
      </c>
      <c r="QSQ8" s="878">
        <f>IFERROR(INDEX('РП (ЛК 2.0)'!$E$26:$O$26,1,MATCH('Основной лист'!QSQ$7,'РП (ЛК 2.0)'!$E$17:$O$17,0)),0)</f>
        <v>0</v>
      </c>
      <c r="QSR8" s="878">
        <f>IFERROR(INDEX('РП (ЛК 2.0)'!$E$26:$O$26,1,MATCH('Основной лист'!QSR$7,'РП (ЛК 2.0)'!$E$17:$O$17,0)),0)</f>
        <v>0</v>
      </c>
      <c r="QSS8" s="878">
        <f>IFERROR(INDEX('РП (ЛК 2.0)'!$E$26:$O$26,1,MATCH('Основной лист'!QSS$7,'РП (ЛК 2.0)'!$E$17:$O$17,0)),0)</f>
        <v>0</v>
      </c>
      <c r="QST8" s="878">
        <f>IFERROR(INDEX('РП (ЛК 2.0)'!$E$26:$O$26,1,MATCH('Основной лист'!QST$7,'РП (ЛК 2.0)'!$E$17:$O$17,0)),0)</f>
        <v>0</v>
      </c>
      <c r="QSU8" s="878">
        <f>IFERROR(INDEX('РП (ЛК 2.0)'!$E$26:$O$26,1,MATCH('Основной лист'!QSU$7,'РП (ЛК 2.0)'!$E$17:$O$17,0)),0)</f>
        <v>0</v>
      </c>
      <c r="QSV8" s="878">
        <f>IFERROR(INDEX('РП (ЛК 2.0)'!$E$26:$O$26,1,MATCH('Основной лист'!QSV$7,'РП (ЛК 2.0)'!$E$17:$O$17,0)),0)</f>
        <v>0</v>
      </c>
      <c r="QSW8" s="878">
        <f>IFERROR(INDEX('РП (ЛК 2.0)'!$E$26:$O$26,1,MATCH('Основной лист'!QSW$7,'РП (ЛК 2.0)'!$E$17:$O$17,0)),0)</f>
        <v>0</v>
      </c>
      <c r="QSX8" s="878">
        <f>IFERROR(INDEX('РП (ЛК 2.0)'!$E$26:$O$26,1,MATCH('Основной лист'!QSX$7,'РП (ЛК 2.0)'!$E$17:$O$17,0)),0)</f>
        <v>0</v>
      </c>
      <c r="QSY8" s="878">
        <f>IFERROR(INDEX('РП (ЛК 2.0)'!$E$26:$O$26,1,MATCH('Основной лист'!QSY$7,'РП (ЛК 2.0)'!$E$17:$O$17,0)),0)</f>
        <v>0</v>
      </c>
      <c r="QSZ8" s="878">
        <f>IFERROR(INDEX('РП (ЛК 2.0)'!$E$26:$O$26,1,MATCH('Основной лист'!QSZ$7,'РП (ЛК 2.0)'!$E$17:$O$17,0)),0)</f>
        <v>0</v>
      </c>
      <c r="QTA8" s="878">
        <f>IFERROR(INDEX('РП (ЛК 2.0)'!$E$26:$O$26,1,MATCH('Основной лист'!QTA$7,'РП (ЛК 2.0)'!$E$17:$O$17,0)),0)</f>
        <v>0</v>
      </c>
      <c r="QTB8" s="878">
        <f>IFERROR(INDEX('РП (ЛК 2.0)'!$E$26:$O$26,1,MATCH('Основной лист'!QTB$7,'РП (ЛК 2.0)'!$E$17:$O$17,0)),0)</f>
        <v>0</v>
      </c>
      <c r="QTC8" s="878">
        <f>IFERROR(INDEX('РП (ЛК 2.0)'!$E$26:$O$26,1,MATCH('Основной лист'!QTC$7,'РП (ЛК 2.0)'!$E$17:$O$17,0)),0)</f>
        <v>0</v>
      </c>
      <c r="QTD8" s="878">
        <f>IFERROR(INDEX('РП (ЛК 2.0)'!$E$26:$O$26,1,MATCH('Основной лист'!QTD$7,'РП (ЛК 2.0)'!$E$17:$O$17,0)),0)</f>
        <v>0</v>
      </c>
      <c r="QTE8" s="878">
        <f>IFERROR(INDEX('РП (ЛК 2.0)'!$E$26:$O$26,1,MATCH('Основной лист'!QTE$7,'РП (ЛК 2.0)'!$E$17:$O$17,0)),0)</f>
        <v>0</v>
      </c>
      <c r="QTF8" s="878">
        <f>IFERROR(INDEX('РП (ЛК 2.0)'!$E$26:$O$26,1,MATCH('Основной лист'!QTF$7,'РП (ЛК 2.0)'!$E$17:$O$17,0)),0)</f>
        <v>0</v>
      </c>
      <c r="QTG8" s="878">
        <f>IFERROR(INDEX('РП (ЛК 2.0)'!$E$26:$O$26,1,MATCH('Основной лист'!QTG$7,'РП (ЛК 2.0)'!$E$17:$O$17,0)),0)</f>
        <v>0</v>
      </c>
      <c r="QTH8" s="878">
        <f>IFERROR(INDEX('РП (ЛК 2.0)'!$E$26:$O$26,1,MATCH('Основной лист'!QTH$7,'РП (ЛК 2.0)'!$E$17:$O$17,0)),0)</f>
        <v>0</v>
      </c>
      <c r="QTI8" s="878">
        <f>IFERROR(INDEX('РП (ЛК 2.0)'!$E$26:$O$26,1,MATCH('Основной лист'!QTI$7,'РП (ЛК 2.0)'!$E$17:$O$17,0)),0)</f>
        <v>0</v>
      </c>
      <c r="QTJ8" s="878">
        <f>IFERROR(INDEX('РП (ЛК 2.0)'!$E$26:$O$26,1,MATCH('Основной лист'!QTJ$7,'РП (ЛК 2.0)'!$E$17:$O$17,0)),0)</f>
        <v>0</v>
      </c>
      <c r="QTK8" s="878">
        <f>IFERROR(INDEX('РП (ЛК 2.0)'!$E$26:$O$26,1,MATCH('Основной лист'!QTK$7,'РП (ЛК 2.0)'!$E$17:$O$17,0)),0)</f>
        <v>0</v>
      </c>
      <c r="QTL8" s="878">
        <f>IFERROR(INDEX('РП (ЛК 2.0)'!$E$26:$O$26,1,MATCH('Основной лист'!QTL$7,'РП (ЛК 2.0)'!$E$17:$O$17,0)),0)</f>
        <v>0</v>
      </c>
      <c r="QTM8" s="878">
        <f>IFERROR(INDEX('РП (ЛК 2.0)'!$E$26:$O$26,1,MATCH('Основной лист'!QTM$7,'РП (ЛК 2.0)'!$E$17:$O$17,0)),0)</f>
        <v>0</v>
      </c>
      <c r="QTN8" s="878">
        <f>IFERROR(INDEX('РП (ЛК 2.0)'!$E$26:$O$26,1,MATCH('Основной лист'!QTN$7,'РП (ЛК 2.0)'!$E$17:$O$17,0)),0)</f>
        <v>0</v>
      </c>
      <c r="QTO8" s="878">
        <f>IFERROR(INDEX('РП (ЛК 2.0)'!$E$26:$O$26,1,MATCH('Основной лист'!QTO$7,'РП (ЛК 2.0)'!$E$17:$O$17,0)),0)</f>
        <v>0</v>
      </c>
      <c r="QTP8" s="878">
        <f>IFERROR(INDEX('РП (ЛК 2.0)'!$E$26:$O$26,1,MATCH('Основной лист'!QTP$7,'РП (ЛК 2.0)'!$E$17:$O$17,0)),0)</f>
        <v>0</v>
      </c>
      <c r="QTQ8" s="878">
        <f>IFERROR(INDEX('РП (ЛК 2.0)'!$E$26:$O$26,1,MATCH('Основной лист'!QTQ$7,'РП (ЛК 2.0)'!$E$17:$O$17,0)),0)</f>
        <v>0</v>
      </c>
      <c r="QTR8" s="878">
        <f>IFERROR(INDEX('РП (ЛК 2.0)'!$E$26:$O$26,1,MATCH('Основной лист'!QTR$7,'РП (ЛК 2.0)'!$E$17:$O$17,0)),0)</f>
        <v>0</v>
      </c>
      <c r="QTS8" s="878">
        <f>IFERROR(INDEX('РП (ЛК 2.0)'!$E$26:$O$26,1,MATCH('Основной лист'!QTS$7,'РП (ЛК 2.0)'!$E$17:$O$17,0)),0)</f>
        <v>0</v>
      </c>
      <c r="QTT8" s="878">
        <f>IFERROR(INDEX('РП (ЛК 2.0)'!$E$26:$O$26,1,MATCH('Основной лист'!QTT$7,'РП (ЛК 2.0)'!$E$17:$O$17,0)),0)</f>
        <v>0</v>
      </c>
      <c r="QTU8" s="878">
        <f>IFERROR(INDEX('РП (ЛК 2.0)'!$E$26:$O$26,1,MATCH('Основной лист'!QTU$7,'РП (ЛК 2.0)'!$E$17:$O$17,0)),0)</f>
        <v>0</v>
      </c>
      <c r="QTV8" s="878">
        <f>IFERROR(INDEX('РП (ЛК 2.0)'!$E$26:$O$26,1,MATCH('Основной лист'!QTV$7,'РП (ЛК 2.0)'!$E$17:$O$17,0)),0)</f>
        <v>0</v>
      </c>
      <c r="QTW8" s="878">
        <f>IFERROR(INDEX('РП (ЛК 2.0)'!$E$26:$O$26,1,MATCH('Основной лист'!QTW$7,'РП (ЛК 2.0)'!$E$17:$O$17,0)),0)</f>
        <v>0</v>
      </c>
      <c r="QTX8" s="878">
        <f>IFERROR(INDEX('РП (ЛК 2.0)'!$E$26:$O$26,1,MATCH('Основной лист'!QTX$7,'РП (ЛК 2.0)'!$E$17:$O$17,0)),0)</f>
        <v>0</v>
      </c>
      <c r="QTY8" s="878">
        <f>IFERROR(INDEX('РП (ЛК 2.0)'!$E$26:$O$26,1,MATCH('Основной лист'!QTY$7,'РП (ЛК 2.0)'!$E$17:$O$17,0)),0)</f>
        <v>0</v>
      </c>
      <c r="QTZ8" s="878">
        <f>IFERROR(INDEX('РП (ЛК 2.0)'!$E$26:$O$26,1,MATCH('Основной лист'!QTZ$7,'РП (ЛК 2.0)'!$E$17:$O$17,0)),0)</f>
        <v>0</v>
      </c>
      <c r="QUA8" s="878">
        <f>IFERROR(INDEX('РП (ЛК 2.0)'!$E$26:$O$26,1,MATCH('Основной лист'!QUA$7,'РП (ЛК 2.0)'!$E$17:$O$17,0)),0)</f>
        <v>0</v>
      </c>
      <c r="QUB8" s="878">
        <f>IFERROR(INDEX('РП (ЛК 2.0)'!$E$26:$O$26,1,MATCH('Основной лист'!QUB$7,'РП (ЛК 2.0)'!$E$17:$O$17,0)),0)</f>
        <v>0</v>
      </c>
      <c r="QUC8" s="878">
        <f>IFERROR(INDEX('РП (ЛК 2.0)'!$E$26:$O$26,1,MATCH('Основной лист'!QUC$7,'РП (ЛК 2.0)'!$E$17:$O$17,0)),0)</f>
        <v>0</v>
      </c>
      <c r="QUD8" s="878">
        <f>IFERROR(INDEX('РП (ЛК 2.0)'!$E$26:$O$26,1,MATCH('Основной лист'!QUD$7,'РП (ЛК 2.0)'!$E$17:$O$17,0)),0)</f>
        <v>0</v>
      </c>
      <c r="QUE8" s="878">
        <f>IFERROR(INDEX('РП (ЛК 2.0)'!$E$26:$O$26,1,MATCH('Основной лист'!QUE$7,'РП (ЛК 2.0)'!$E$17:$O$17,0)),0)</f>
        <v>0</v>
      </c>
      <c r="QUF8" s="878">
        <f>IFERROR(INDEX('РП (ЛК 2.0)'!$E$26:$O$26,1,MATCH('Основной лист'!QUF$7,'РП (ЛК 2.0)'!$E$17:$O$17,0)),0)</f>
        <v>0</v>
      </c>
      <c r="QUG8" s="878">
        <f>IFERROR(INDEX('РП (ЛК 2.0)'!$E$26:$O$26,1,MATCH('Основной лист'!QUG$7,'РП (ЛК 2.0)'!$E$17:$O$17,0)),0)</f>
        <v>0</v>
      </c>
      <c r="QUH8" s="878">
        <f>IFERROR(INDEX('РП (ЛК 2.0)'!$E$26:$O$26,1,MATCH('Основной лист'!QUH$7,'РП (ЛК 2.0)'!$E$17:$O$17,0)),0)</f>
        <v>0</v>
      </c>
      <c r="QUI8" s="878">
        <f>IFERROR(INDEX('РП (ЛК 2.0)'!$E$26:$O$26,1,MATCH('Основной лист'!QUI$7,'РП (ЛК 2.0)'!$E$17:$O$17,0)),0)</f>
        <v>0</v>
      </c>
      <c r="QUJ8" s="878">
        <f>IFERROR(INDEX('РП (ЛК 2.0)'!$E$26:$O$26,1,MATCH('Основной лист'!QUJ$7,'РП (ЛК 2.0)'!$E$17:$O$17,0)),0)</f>
        <v>0</v>
      </c>
      <c r="QUK8" s="878">
        <f>IFERROR(INDEX('РП (ЛК 2.0)'!$E$26:$O$26,1,MATCH('Основной лист'!QUK$7,'РП (ЛК 2.0)'!$E$17:$O$17,0)),0)</f>
        <v>0</v>
      </c>
      <c r="QUL8" s="878">
        <f>IFERROR(INDEX('РП (ЛК 2.0)'!$E$26:$O$26,1,MATCH('Основной лист'!QUL$7,'РП (ЛК 2.0)'!$E$17:$O$17,0)),0)</f>
        <v>0</v>
      </c>
      <c r="QUM8" s="878">
        <f>IFERROR(INDEX('РП (ЛК 2.0)'!$E$26:$O$26,1,MATCH('Основной лист'!QUM$7,'РП (ЛК 2.0)'!$E$17:$O$17,0)),0)</f>
        <v>0</v>
      </c>
      <c r="QUN8" s="878">
        <f>IFERROR(INDEX('РП (ЛК 2.0)'!$E$26:$O$26,1,MATCH('Основной лист'!QUN$7,'РП (ЛК 2.0)'!$E$17:$O$17,0)),0)</f>
        <v>0</v>
      </c>
      <c r="QUO8" s="878">
        <f>IFERROR(INDEX('РП (ЛК 2.0)'!$E$26:$O$26,1,MATCH('Основной лист'!QUO$7,'РП (ЛК 2.0)'!$E$17:$O$17,0)),0)</f>
        <v>0</v>
      </c>
      <c r="QUP8" s="878">
        <f>IFERROR(INDEX('РП (ЛК 2.0)'!$E$26:$O$26,1,MATCH('Основной лист'!QUP$7,'РП (ЛК 2.0)'!$E$17:$O$17,0)),0)</f>
        <v>0</v>
      </c>
      <c r="QUQ8" s="878">
        <f>IFERROR(INDEX('РП (ЛК 2.0)'!$E$26:$O$26,1,MATCH('Основной лист'!QUQ$7,'РП (ЛК 2.0)'!$E$17:$O$17,0)),0)</f>
        <v>0</v>
      </c>
      <c r="QUR8" s="878">
        <f>IFERROR(INDEX('РП (ЛК 2.0)'!$E$26:$O$26,1,MATCH('Основной лист'!QUR$7,'РП (ЛК 2.0)'!$E$17:$O$17,0)),0)</f>
        <v>0</v>
      </c>
      <c r="QUS8" s="878">
        <f>IFERROR(INDEX('РП (ЛК 2.0)'!$E$26:$O$26,1,MATCH('Основной лист'!QUS$7,'РП (ЛК 2.0)'!$E$17:$O$17,0)),0)</f>
        <v>0</v>
      </c>
      <c r="QUT8" s="878">
        <f>IFERROR(INDEX('РП (ЛК 2.0)'!$E$26:$O$26,1,MATCH('Основной лист'!QUT$7,'РП (ЛК 2.0)'!$E$17:$O$17,0)),0)</f>
        <v>0</v>
      </c>
      <c r="QUU8" s="878">
        <f>IFERROR(INDEX('РП (ЛК 2.0)'!$E$26:$O$26,1,MATCH('Основной лист'!QUU$7,'РП (ЛК 2.0)'!$E$17:$O$17,0)),0)</f>
        <v>0</v>
      </c>
      <c r="QUV8" s="878">
        <f>IFERROR(INDEX('РП (ЛК 2.0)'!$E$26:$O$26,1,MATCH('Основной лист'!QUV$7,'РП (ЛК 2.0)'!$E$17:$O$17,0)),0)</f>
        <v>0</v>
      </c>
      <c r="QUW8" s="878">
        <f>IFERROR(INDEX('РП (ЛК 2.0)'!$E$26:$O$26,1,MATCH('Основной лист'!QUW$7,'РП (ЛК 2.0)'!$E$17:$O$17,0)),0)</f>
        <v>0</v>
      </c>
      <c r="QUX8" s="878">
        <f>IFERROR(INDEX('РП (ЛК 2.0)'!$E$26:$O$26,1,MATCH('Основной лист'!QUX$7,'РП (ЛК 2.0)'!$E$17:$O$17,0)),0)</f>
        <v>0</v>
      </c>
      <c r="QUY8" s="878">
        <f>IFERROR(INDEX('РП (ЛК 2.0)'!$E$26:$O$26,1,MATCH('Основной лист'!QUY$7,'РП (ЛК 2.0)'!$E$17:$O$17,0)),0)</f>
        <v>0</v>
      </c>
      <c r="QUZ8" s="878">
        <f>IFERROR(INDEX('РП (ЛК 2.0)'!$E$26:$O$26,1,MATCH('Основной лист'!QUZ$7,'РП (ЛК 2.0)'!$E$17:$O$17,0)),0)</f>
        <v>0</v>
      </c>
      <c r="QVA8" s="878">
        <f>IFERROR(INDEX('РП (ЛК 2.0)'!$E$26:$O$26,1,MATCH('Основной лист'!QVA$7,'РП (ЛК 2.0)'!$E$17:$O$17,0)),0)</f>
        <v>0</v>
      </c>
      <c r="QVB8" s="878">
        <f>IFERROR(INDEX('РП (ЛК 2.0)'!$E$26:$O$26,1,MATCH('Основной лист'!QVB$7,'РП (ЛК 2.0)'!$E$17:$O$17,0)),0)</f>
        <v>0</v>
      </c>
      <c r="QVC8" s="878">
        <f>IFERROR(INDEX('РП (ЛК 2.0)'!$E$26:$O$26,1,MATCH('Основной лист'!QVC$7,'РП (ЛК 2.0)'!$E$17:$O$17,0)),0)</f>
        <v>0</v>
      </c>
      <c r="QVD8" s="878">
        <f>IFERROR(INDEX('РП (ЛК 2.0)'!$E$26:$O$26,1,MATCH('Основной лист'!QVD$7,'РП (ЛК 2.0)'!$E$17:$O$17,0)),0)</f>
        <v>0</v>
      </c>
      <c r="QVE8" s="878">
        <f>IFERROR(INDEX('РП (ЛК 2.0)'!$E$26:$O$26,1,MATCH('Основной лист'!QVE$7,'РП (ЛК 2.0)'!$E$17:$O$17,0)),0)</f>
        <v>0</v>
      </c>
      <c r="QVF8" s="878">
        <f>IFERROR(INDEX('РП (ЛК 2.0)'!$E$26:$O$26,1,MATCH('Основной лист'!QVF$7,'РП (ЛК 2.0)'!$E$17:$O$17,0)),0)</f>
        <v>0</v>
      </c>
      <c r="QVG8" s="878">
        <f>IFERROR(INDEX('РП (ЛК 2.0)'!$E$26:$O$26,1,MATCH('Основной лист'!QVG$7,'РП (ЛК 2.0)'!$E$17:$O$17,0)),0)</f>
        <v>0</v>
      </c>
      <c r="QVH8" s="878">
        <f>IFERROR(INDEX('РП (ЛК 2.0)'!$E$26:$O$26,1,MATCH('Основной лист'!QVH$7,'РП (ЛК 2.0)'!$E$17:$O$17,0)),0)</f>
        <v>0</v>
      </c>
      <c r="QVI8" s="878">
        <f>IFERROR(INDEX('РП (ЛК 2.0)'!$E$26:$O$26,1,MATCH('Основной лист'!QVI$7,'РП (ЛК 2.0)'!$E$17:$O$17,0)),0)</f>
        <v>0</v>
      </c>
      <c r="QVJ8" s="878">
        <f>IFERROR(INDEX('РП (ЛК 2.0)'!$E$26:$O$26,1,MATCH('Основной лист'!QVJ$7,'РП (ЛК 2.0)'!$E$17:$O$17,0)),0)</f>
        <v>0</v>
      </c>
      <c r="QVK8" s="878">
        <f>IFERROR(INDEX('РП (ЛК 2.0)'!$E$26:$O$26,1,MATCH('Основной лист'!QVK$7,'РП (ЛК 2.0)'!$E$17:$O$17,0)),0)</f>
        <v>0</v>
      </c>
      <c r="QVL8" s="878">
        <f>IFERROR(INDEX('РП (ЛК 2.0)'!$E$26:$O$26,1,MATCH('Основной лист'!QVL$7,'РП (ЛК 2.0)'!$E$17:$O$17,0)),0)</f>
        <v>0</v>
      </c>
      <c r="QVM8" s="878">
        <f>IFERROR(INDEX('РП (ЛК 2.0)'!$E$26:$O$26,1,MATCH('Основной лист'!QVM$7,'РП (ЛК 2.0)'!$E$17:$O$17,0)),0)</f>
        <v>0</v>
      </c>
      <c r="QVN8" s="878">
        <f>IFERROR(INDEX('РП (ЛК 2.0)'!$E$26:$O$26,1,MATCH('Основной лист'!QVN$7,'РП (ЛК 2.0)'!$E$17:$O$17,0)),0)</f>
        <v>0</v>
      </c>
      <c r="QVO8" s="878">
        <f>IFERROR(INDEX('РП (ЛК 2.0)'!$E$26:$O$26,1,MATCH('Основной лист'!QVO$7,'РП (ЛК 2.0)'!$E$17:$O$17,0)),0)</f>
        <v>0</v>
      </c>
      <c r="QVP8" s="878">
        <f>IFERROR(INDEX('РП (ЛК 2.0)'!$E$26:$O$26,1,MATCH('Основной лист'!QVP$7,'РП (ЛК 2.0)'!$E$17:$O$17,0)),0)</f>
        <v>0</v>
      </c>
      <c r="QVQ8" s="878">
        <f>IFERROR(INDEX('РП (ЛК 2.0)'!$E$26:$O$26,1,MATCH('Основной лист'!QVQ$7,'РП (ЛК 2.0)'!$E$17:$O$17,0)),0)</f>
        <v>0</v>
      </c>
      <c r="QVR8" s="878">
        <f>IFERROR(INDEX('РП (ЛК 2.0)'!$E$26:$O$26,1,MATCH('Основной лист'!QVR$7,'РП (ЛК 2.0)'!$E$17:$O$17,0)),0)</f>
        <v>0</v>
      </c>
      <c r="QVS8" s="878">
        <f>IFERROR(INDEX('РП (ЛК 2.0)'!$E$26:$O$26,1,MATCH('Основной лист'!QVS$7,'РП (ЛК 2.0)'!$E$17:$O$17,0)),0)</f>
        <v>0</v>
      </c>
      <c r="QVT8" s="878">
        <f>IFERROR(INDEX('РП (ЛК 2.0)'!$E$26:$O$26,1,MATCH('Основной лист'!QVT$7,'РП (ЛК 2.0)'!$E$17:$O$17,0)),0)</f>
        <v>0</v>
      </c>
      <c r="QVU8" s="878">
        <f>IFERROR(INDEX('РП (ЛК 2.0)'!$E$26:$O$26,1,MATCH('Основной лист'!QVU$7,'РП (ЛК 2.0)'!$E$17:$O$17,0)),0)</f>
        <v>0</v>
      </c>
      <c r="QVV8" s="878">
        <f>IFERROR(INDEX('РП (ЛК 2.0)'!$E$26:$O$26,1,MATCH('Основной лист'!QVV$7,'РП (ЛК 2.0)'!$E$17:$O$17,0)),0)</f>
        <v>0</v>
      </c>
      <c r="QVW8" s="878">
        <f>IFERROR(INDEX('РП (ЛК 2.0)'!$E$26:$O$26,1,MATCH('Основной лист'!QVW$7,'РП (ЛК 2.0)'!$E$17:$O$17,0)),0)</f>
        <v>0</v>
      </c>
      <c r="QVX8" s="878">
        <f>IFERROR(INDEX('РП (ЛК 2.0)'!$E$26:$O$26,1,MATCH('Основной лист'!QVX$7,'РП (ЛК 2.0)'!$E$17:$O$17,0)),0)</f>
        <v>0</v>
      </c>
      <c r="QVY8" s="878">
        <f>IFERROR(INDEX('РП (ЛК 2.0)'!$E$26:$O$26,1,MATCH('Основной лист'!QVY$7,'РП (ЛК 2.0)'!$E$17:$O$17,0)),0)</f>
        <v>0</v>
      </c>
      <c r="QVZ8" s="878">
        <f>IFERROR(INDEX('РП (ЛК 2.0)'!$E$26:$O$26,1,MATCH('Основной лист'!QVZ$7,'РП (ЛК 2.0)'!$E$17:$O$17,0)),0)</f>
        <v>0</v>
      </c>
      <c r="QWA8" s="878">
        <f>IFERROR(INDEX('РП (ЛК 2.0)'!$E$26:$O$26,1,MATCH('Основной лист'!QWA$7,'РП (ЛК 2.0)'!$E$17:$O$17,0)),0)</f>
        <v>0</v>
      </c>
      <c r="QWB8" s="878">
        <f>IFERROR(INDEX('РП (ЛК 2.0)'!$E$26:$O$26,1,MATCH('Основной лист'!QWB$7,'РП (ЛК 2.0)'!$E$17:$O$17,0)),0)</f>
        <v>0</v>
      </c>
      <c r="QWC8" s="878">
        <f>IFERROR(INDEX('РП (ЛК 2.0)'!$E$26:$O$26,1,MATCH('Основной лист'!QWC$7,'РП (ЛК 2.0)'!$E$17:$O$17,0)),0)</f>
        <v>0</v>
      </c>
      <c r="QWD8" s="878">
        <f>IFERROR(INDEX('РП (ЛК 2.0)'!$E$26:$O$26,1,MATCH('Основной лист'!QWD$7,'РП (ЛК 2.0)'!$E$17:$O$17,0)),0)</f>
        <v>0</v>
      </c>
      <c r="QWE8" s="878">
        <f>IFERROR(INDEX('РП (ЛК 2.0)'!$E$26:$O$26,1,MATCH('Основной лист'!QWE$7,'РП (ЛК 2.0)'!$E$17:$O$17,0)),0)</f>
        <v>0</v>
      </c>
      <c r="QWF8" s="878">
        <f>IFERROR(INDEX('РП (ЛК 2.0)'!$E$26:$O$26,1,MATCH('Основной лист'!QWF$7,'РП (ЛК 2.0)'!$E$17:$O$17,0)),0)</f>
        <v>0</v>
      </c>
      <c r="QWG8" s="878">
        <f>IFERROR(INDEX('РП (ЛК 2.0)'!$E$26:$O$26,1,MATCH('Основной лист'!QWG$7,'РП (ЛК 2.0)'!$E$17:$O$17,0)),0)</f>
        <v>0</v>
      </c>
      <c r="QWH8" s="878">
        <f>IFERROR(INDEX('РП (ЛК 2.0)'!$E$26:$O$26,1,MATCH('Основной лист'!QWH$7,'РП (ЛК 2.0)'!$E$17:$O$17,0)),0)</f>
        <v>0</v>
      </c>
      <c r="QWI8" s="878">
        <f>IFERROR(INDEX('РП (ЛК 2.0)'!$E$26:$O$26,1,MATCH('Основной лист'!QWI$7,'РП (ЛК 2.0)'!$E$17:$O$17,0)),0)</f>
        <v>0</v>
      </c>
      <c r="QWJ8" s="878">
        <f>IFERROR(INDEX('РП (ЛК 2.0)'!$E$26:$O$26,1,MATCH('Основной лист'!QWJ$7,'РП (ЛК 2.0)'!$E$17:$O$17,0)),0)</f>
        <v>0</v>
      </c>
      <c r="QWK8" s="878">
        <f>IFERROR(INDEX('РП (ЛК 2.0)'!$E$26:$O$26,1,MATCH('Основной лист'!QWK$7,'РП (ЛК 2.0)'!$E$17:$O$17,0)),0)</f>
        <v>0</v>
      </c>
      <c r="QWL8" s="878">
        <f>IFERROR(INDEX('РП (ЛК 2.0)'!$E$26:$O$26,1,MATCH('Основной лист'!QWL$7,'РП (ЛК 2.0)'!$E$17:$O$17,0)),0)</f>
        <v>0</v>
      </c>
      <c r="QWM8" s="878">
        <f>IFERROR(INDEX('РП (ЛК 2.0)'!$E$26:$O$26,1,MATCH('Основной лист'!QWM$7,'РП (ЛК 2.0)'!$E$17:$O$17,0)),0)</f>
        <v>0</v>
      </c>
      <c r="QWN8" s="878">
        <f>IFERROR(INDEX('РП (ЛК 2.0)'!$E$26:$O$26,1,MATCH('Основной лист'!QWN$7,'РП (ЛК 2.0)'!$E$17:$O$17,0)),0)</f>
        <v>0</v>
      </c>
      <c r="QWO8" s="878">
        <f>IFERROR(INDEX('РП (ЛК 2.0)'!$E$26:$O$26,1,MATCH('Основной лист'!QWO$7,'РП (ЛК 2.0)'!$E$17:$O$17,0)),0)</f>
        <v>0</v>
      </c>
      <c r="QWP8" s="878">
        <f>IFERROR(INDEX('РП (ЛК 2.0)'!$E$26:$O$26,1,MATCH('Основной лист'!QWP$7,'РП (ЛК 2.0)'!$E$17:$O$17,0)),0)</f>
        <v>0</v>
      </c>
      <c r="QWQ8" s="878">
        <f>IFERROR(INDEX('РП (ЛК 2.0)'!$E$26:$O$26,1,MATCH('Основной лист'!QWQ$7,'РП (ЛК 2.0)'!$E$17:$O$17,0)),0)</f>
        <v>0</v>
      </c>
      <c r="QWR8" s="878">
        <f>IFERROR(INDEX('РП (ЛК 2.0)'!$E$26:$O$26,1,MATCH('Основной лист'!QWR$7,'РП (ЛК 2.0)'!$E$17:$O$17,0)),0)</f>
        <v>0</v>
      </c>
      <c r="QWS8" s="878">
        <f>IFERROR(INDEX('РП (ЛК 2.0)'!$E$26:$O$26,1,MATCH('Основной лист'!QWS$7,'РП (ЛК 2.0)'!$E$17:$O$17,0)),0)</f>
        <v>0</v>
      </c>
      <c r="QWT8" s="878">
        <f>IFERROR(INDEX('РП (ЛК 2.0)'!$E$26:$O$26,1,MATCH('Основной лист'!QWT$7,'РП (ЛК 2.0)'!$E$17:$O$17,0)),0)</f>
        <v>0</v>
      </c>
      <c r="QWU8" s="878">
        <f>IFERROR(INDEX('РП (ЛК 2.0)'!$E$26:$O$26,1,MATCH('Основной лист'!QWU$7,'РП (ЛК 2.0)'!$E$17:$O$17,0)),0)</f>
        <v>0</v>
      </c>
      <c r="QWV8" s="878">
        <f>IFERROR(INDEX('РП (ЛК 2.0)'!$E$26:$O$26,1,MATCH('Основной лист'!QWV$7,'РП (ЛК 2.0)'!$E$17:$O$17,0)),0)</f>
        <v>0</v>
      </c>
      <c r="QWW8" s="878">
        <f>IFERROR(INDEX('РП (ЛК 2.0)'!$E$26:$O$26,1,MATCH('Основной лист'!QWW$7,'РП (ЛК 2.0)'!$E$17:$O$17,0)),0)</f>
        <v>0</v>
      </c>
      <c r="QWX8" s="878">
        <f>IFERROR(INDEX('РП (ЛК 2.0)'!$E$26:$O$26,1,MATCH('Основной лист'!QWX$7,'РП (ЛК 2.0)'!$E$17:$O$17,0)),0)</f>
        <v>0</v>
      </c>
      <c r="QWY8" s="878">
        <f>IFERROR(INDEX('РП (ЛК 2.0)'!$E$26:$O$26,1,MATCH('Основной лист'!QWY$7,'РП (ЛК 2.0)'!$E$17:$O$17,0)),0)</f>
        <v>0</v>
      </c>
      <c r="QWZ8" s="878">
        <f>IFERROR(INDEX('РП (ЛК 2.0)'!$E$26:$O$26,1,MATCH('Основной лист'!QWZ$7,'РП (ЛК 2.0)'!$E$17:$O$17,0)),0)</f>
        <v>0</v>
      </c>
      <c r="QXA8" s="878">
        <f>IFERROR(INDEX('РП (ЛК 2.0)'!$E$26:$O$26,1,MATCH('Основной лист'!QXA$7,'РП (ЛК 2.0)'!$E$17:$O$17,0)),0)</f>
        <v>0</v>
      </c>
      <c r="QXB8" s="878">
        <f>IFERROR(INDEX('РП (ЛК 2.0)'!$E$26:$O$26,1,MATCH('Основной лист'!QXB$7,'РП (ЛК 2.0)'!$E$17:$O$17,0)),0)</f>
        <v>0</v>
      </c>
      <c r="QXC8" s="878">
        <f>IFERROR(INDEX('РП (ЛК 2.0)'!$E$26:$O$26,1,MATCH('Основной лист'!QXC$7,'РП (ЛК 2.0)'!$E$17:$O$17,0)),0)</f>
        <v>0</v>
      </c>
      <c r="QXD8" s="878">
        <f>IFERROR(INDEX('РП (ЛК 2.0)'!$E$26:$O$26,1,MATCH('Основной лист'!QXD$7,'РП (ЛК 2.0)'!$E$17:$O$17,0)),0)</f>
        <v>0</v>
      </c>
      <c r="QXE8" s="878">
        <f>IFERROR(INDEX('РП (ЛК 2.0)'!$E$26:$O$26,1,MATCH('Основной лист'!QXE$7,'РП (ЛК 2.0)'!$E$17:$O$17,0)),0)</f>
        <v>0</v>
      </c>
      <c r="QXF8" s="878">
        <f>IFERROR(INDEX('РП (ЛК 2.0)'!$E$26:$O$26,1,MATCH('Основной лист'!QXF$7,'РП (ЛК 2.0)'!$E$17:$O$17,0)),0)</f>
        <v>0</v>
      </c>
      <c r="QXG8" s="878">
        <f>IFERROR(INDEX('РП (ЛК 2.0)'!$E$26:$O$26,1,MATCH('Основной лист'!QXG$7,'РП (ЛК 2.0)'!$E$17:$O$17,0)),0)</f>
        <v>0</v>
      </c>
      <c r="QXH8" s="878">
        <f>IFERROR(INDEX('РП (ЛК 2.0)'!$E$26:$O$26,1,MATCH('Основной лист'!QXH$7,'РП (ЛК 2.0)'!$E$17:$O$17,0)),0)</f>
        <v>0</v>
      </c>
      <c r="QXI8" s="878">
        <f>IFERROR(INDEX('РП (ЛК 2.0)'!$E$26:$O$26,1,MATCH('Основной лист'!QXI$7,'РП (ЛК 2.0)'!$E$17:$O$17,0)),0)</f>
        <v>0</v>
      </c>
      <c r="QXJ8" s="878">
        <f>IFERROR(INDEX('РП (ЛК 2.0)'!$E$26:$O$26,1,MATCH('Основной лист'!QXJ$7,'РП (ЛК 2.0)'!$E$17:$O$17,0)),0)</f>
        <v>0</v>
      </c>
      <c r="QXK8" s="878">
        <f>IFERROR(INDEX('РП (ЛК 2.0)'!$E$26:$O$26,1,MATCH('Основной лист'!QXK$7,'РП (ЛК 2.0)'!$E$17:$O$17,0)),0)</f>
        <v>0</v>
      </c>
      <c r="QXL8" s="878">
        <f>IFERROR(INDEX('РП (ЛК 2.0)'!$E$26:$O$26,1,MATCH('Основной лист'!QXL$7,'РП (ЛК 2.0)'!$E$17:$O$17,0)),0)</f>
        <v>0</v>
      </c>
      <c r="QXM8" s="878">
        <f>IFERROR(INDEX('РП (ЛК 2.0)'!$E$26:$O$26,1,MATCH('Основной лист'!QXM$7,'РП (ЛК 2.0)'!$E$17:$O$17,0)),0)</f>
        <v>0</v>
      </c>
      <c r="QXN8" s="878">
        <f>IFERROR(INDEX('РП (ЛК 2.0)'!$E$26:$O$26,1,MATCH('Основной лист'!QXN$7,'РП (ЛК 2.0)'!$E$17:$O$17,0)),0)</f>
        <v>0</v>
      </c>
      <c r="QXO8" s="878">
        <f>IFERROR(INDEX('РП (ЛК 2.0)'!$E$26:$O$26,1,MATCH('Основной лист'!QXO$7,'РП (ЛК 2.0)'!$E$17:$O$17,0)),0)</f>
        <v>0</v>
      </c>
      <c r="QXP8" s="878">
        <f>IFERROR(INDEX('РП (ЛК 2.0)'!$E$26:$O$26,1,MATCH('Основной лист'!QXP$7,'РП (ЛК 2.0)'!$E$17:$O$17,0)),0)</f>
        <v>0</v>
      </c>
      <c r="QXQ8" s="878">
        <f>IFERROR(INDEX('РП (ЛК 2.0)'!$E$26:$O$26,1,MATCH('Основной лист'!QXQ$7,'РП (ЛК 2.0)'!$E$17:$O$17,0)),0)</f>
        <v>0</v>
      </c>
      <c r="QXR8" s="878">
        <f>IFERROR(INDEX('РП (ЛК 2.0)'!$E$26:$O$26,1,MATCH('Основной лист'!QXR$7,'РП (ЛК 2.0)'!$E$17:$O$17,0)),0)</f>
        <v>0</v>
      </c>
      <c r="QXS8" s="878">
        <f>IFERROR(INDEX('РП (ЛК 2.0)'!$E$26:$O$26,1,MATCH('Основной лист'!QXS$7,'РП (ЛК 2.0)'!$E$17:$O$17,0)),0)</f>
        <v>0</v>
      </c>
      <c r="QXT8" s="878">
        <f>IFERROR(INDEX('РП (ЛК 2.0)'!$E$26:$O$26,1,MATCH('Основной лист'!QXT$7,'РП (ЛК 2.0)'!$E$17:$O$17,0)),0)</f>
        <v>0</v>
      </c>
      <c r="QXU8" s="878">
        <f>IFERROR(INDEX('РП (ЛК 2.0)'!$E$26:$O$26,1,MATCH('Основной лист'!QXU$7,'РП (ЛК 2.0)'!$E$17:$O$17,0)),0)</f>
        <v>0</v>
      </c>
      <c r="QXV8" s="878">
        <f>IFERROR(INDEX('РП (ЛК 2.0)'!$E$26:$O$26,1,MATCH('Основной лист'!QXV$7,'РП (ЛК 2.0)'!$E$17:$O$17,0)),0)</f>
        <v>0</v>
      </c>
      <c r="QXW8" s="878">
        <f>IFERROR(INDEX('РП (ЛК 2.0)'!$E$26:$O$26,1,MATCH('Основной лист'!QXW$7,'РП (ЛК 2.0)'!$E$17:$O$17,0)),0)</f>
        <v>0</v>
      </c>
      <c r="QXX8" s="878">
        <f>IFERROR(INDEX('РП (ЛК 2.0)'!$E$26:$O$26,1,MATCH('Основной лист'!QXX$7,'РП (ЛК 2.0)'!$E$17:$O$17,0)),0)</f>
        <v>0</v>
      </c>
      <c r="QXY8" s="878">
        <f>IFERROR(INDEX('РП (ЛК 2.0)'!$E$26:$O$26,1,MATCH('Основной лист'!QXY$7,'РП (ЛК 2.0)'!$E$17:$O$17,0)),0)</f>
        <v>0</v>
      </c>
      <c r="QXZ8" s="878">
        <f>IFERROR(INDEX('РП (ЛК 2.0)'!$E$26:$O$26,1,MATCH('Основной лист'!QXZ$7,'РП (ЛК 2.0)'!$E$17:$O$17,0)),0)</f>
        <v>0</v>
      </c>
      <c r="QYA8" s="878">
        <f>IFERROR(INDEX('РП (ЛК 2.0)'!$E$26:$O$26,1,MATCH('Основной лист'!QYA$7,'РП (ЛК 2.0)'!$E$17:$O$17,0)),0)</f>
        <v>0</v>
      </c>
      <c r="QYB8" s="878">
        <f>IFERROR(INDEX('РП (ЛК 2.0)'!$E$26:$O$26,1,MATCH('Основной лист'!QYB$7,'РП (ЛК 2.0)'!$E$17:$O$17,0)),0)</f>
        <v>0</v>
      </c>
      <c r="QYC8" s="878">
        <f>IFERROR(INDEX('РП (ЛК 2.0)'!$E$26:$O$26,1,MATCH('Основной лист'!QYC$7,'РП (ЛК 2.0)'!$E$17:$O$17,0)),0)</f>
        <v>0</v>
      </c>
      <c r="QYD8" s="878">
        <f>IFERROR(INDEX('РП (ЛК 2.0)'!$E$26:$O$26,1,MATCH('Основной лист'!QYD$7,'РП (ЛК 2.0)'!$E$17:$O$17,0)),0)</f>
        <v>0</v>
      </c>
      <c r="QYE8" s="878">
        <f>IFERROR(INDEX('РП (ЛК 2.0)'!$E$26:$O$26,1,MATCH('Основной лист'!QYE$7,'РП (ЛК 2.0)'!$E$17:$O$17,0)),0)</f>
        <v>0</v>
      </c>
      <c r="QYF8" s="878">
        <f>IFERROR(INDEX('РП (ЛК 2.0)'!$E$26:$O$26,1,MATCH('Основной лист'!QYF$7,'РП (ЛК 2.0)'!$E$17:$O$17,0)),0)</f>
        <v>0</v>
      </c>
      <c r="QYG8" s="878">
        <f>IFERROR(INDEX('РП (ЛК 2.0)'!$E$26:$O$26,1,MATCH('Основной лист'!QYG$7,'РП (ЛК 2.0)'!$E$17:$O$17,0)),0)</f>
        <v>0</v>
      </c>
      <c r="QYH8" s="878">
        <f>IFERROR(INDEX('РП (ЛК 2.0)'!$E$26:$O$26,1,MATCH('Основной лист'!QYH$7,'РП (ЛК 2.0)'!$E$17:$O$17,0)),0)</f>
        <v>0</v>
      </c>
      <c r="QYI8" s="878">
        <f>IFERROR(INDEX('РП (ЛК 2.0)'!$E$26:$O$26,1,MATCH('Основной лист'!QYI$7,'РП (ЛК 2.0)'!$E$17:$O$17,0)),0)</f>
        <v>0</v>
      </c>
      <c r="QYJ8" s="878">
        <f>IFERROR(INDEX('РП (ЛК 2.0)'!$E$26:$O$26,1,MATCH('Основной лист'!QYJ$7,'РП (ЛК 2.0)'!$E$17:$O$17,0)),0)</f>
        <v>0</v>
      </c>
      <c r="QYK8" s="878">
        <f>IFERROR(INDEX('РП (ЛК 2.0)'!$E$26:$O$26,1,MATCH('Основной лист'!QYK$7,'РП (ЛК 2.0)'!$E$17:$O$17,0)),0)</f>
        <v>0</v>
      </c>
      <c r="QYL8" s="878">
        <f>IFERROR(INDEX('РП (ЛК 2.0)'!$E$26:$O$26,1,MATCH('Основной лист'!QYL$7,'РП (ЛК 2.0)'!$E$17:$O$17,0)),0)</f>
        <v>0</v>
      </c>
      <c r="QYM8" s="878">
        <f>IFERROR(INDEX('РП (ЛК 2.0)'!$E$26:$O$26,1,MATCH('Основной лист'!QYM$7,'РП (ЛК 2.0)'!$E$17:$O$17,0)),0)</f>
        <v>0</v>
      </c>
      <c r="QYN8" s="878">
        <f>IFERROR(INDEX('РП (ЛК 2.0)'!$E$26:$O$26,1,MATCH('Основной лист'!QYN$7,'РП (ЛК 2.0)'!$E$17:$O$17,0)),0)</f>
        <v>0</v>
      </c>
      <c r="QYO8" s="878">
        <f>IFERROR(INDEX('РП (ЛК 2.0)'!$E$26:$O$26,1,MATCH('Основной лист'!QYO$7,'РП (ЛК 2.0)'!$E$17:$O$17,0)),0)</f>
        <v>0</v>
      </c>
      <c r="QYP8" s="878">
        <f>IFERROR(INDEX('РП (ЛК 2.0)'!$E$26:$O$26,1,MATCH('Основной лист'!QYP$7,'РП (ЛК 2.0)'!$E$17:$O$17,0)),0)</f>
        <v>0</v>
      </c>
      <c r="QYQ8" s="878">
        <f>IFERROR(INDEX('РП (ЛК 2.0)'!$E$26:$O$26,1,MATCH('Основной лист'!QYQ$7,'РП (ЛК 2.0)'!$E$17:$O$17,0)),0)</f>
        <v>0</v>
      </c>
      <c r="QYR8" s="878">
        <f>IFERROR(INDEX('РП (ЛК 2.0)'!$E$26:$O$26,1,MATCH('Основной лист'!QYR$7,'РП (ЛК 2.0)'!$E$17:$O$17,0)),0)</f>
        <v>0</v>
      </c>
      <c r="QYS8" s="878">
        <f>IFERROR(INDEX('РП (ЛК 2.0)'!$E$26:$O$26,1,MATCH('Основной лист'!QYS$7,'РП (ЛК 2.0)'!$E$17:$O$17,0)),0)</f>
        <v>0</v>
      </c>
      <c r="QYT8" s="878">
        <f>IFERROR(INDEX('РП (ЛК 2.0)'!$E$26:$O$26,1,MATCH('Основной лист'!QYT$7,'РП (ЛК 2.0)'!$E$17:$O$17,0)),0)</f>
        <v>0</v>
      </c>
      <c r="QYU8" s="878">
        <f>IFERROR(INDEX('РП (ЛК 2.0)'!$E$26:$O$26,1,MATCH('Основной лист'!QYU$7,'РП (ЛК 2.0)'!$E$17:$O$17,0)),0)</f>
        <v>0</v>
      </c>
      <c r="QYV8" s="878">
        <f>IFERROR(INDEX('РП (ЛК 2.0)'!$E$26:$O$26,1,MATCH('Основной лист'!QYV$7,'РП (ЛК 2.0)'!$E$17:$O$17,0)),0)</f>
        <v>0</v>
      </c>
      <c r="QYW8" s="878">
        <f>IFERROR(INDEX('РП (ЛК 2.0)'!$E$26:$O$26,1,MATCH('Основной лист'!QYW$7,'РП (ЛК 2.0)'!$E$17:$O$17,0)),0)</f>
        <v>0</v>
      </c>
      <c r="QYX8" s="878">
        <f>IFERROR(INDEX('РП (ЛК 2.0)'!$E$26:$O$26,1,MATCH('Основной лист'!QYX$7,'РП (ЛК 2.0)'!$E$17:$O$17,0)),0)</f>
        <v>0</v>
      </c>
      <c r="QYY8" s="878">
        <f>IFERROR(INDEX('РП (ЛК 2.0)'!$E$26:$O$26,1,MATCH('Основной лист'!QYY$7,'РП (ЛК 2.0)'!$E$17:$O$17,0)),0)</f>
        <v>0</v>
      </c>
      <c r="QYZ8" s="878">
        <f>IFERROR(INDEX('РП (ЛК 2.0)'!$E$26:$O$26,1,MATCH('Основной лист'!QYZ$7,'РП (ЛК 2.0)'!$E$17:$O$17,0)),0)</f>
        <v>0</v>
      </c>
      <c r="QZA8" s="878">
        <f>IFERROR(INDEX('РП (ЛК 2.0)'!$E$26:$O$26,1,MATCH('Основной лист'!QZA$7,'РП (ЛК 2.0)'!$E$17:$O$17,0)),0)</f>
        <v>0</v>
      </c>
      <c r="QZB8" s="878">
        <f>IFERROR(INDEX('РП (ЛК 2.0)'!$E$26:$O$26,1,MATCH('Основной лист'!QZB$7,'РП (ЛК 2.0)'!$E$17:$O$17,0)),0)</f>
        <v>0</v>
      </c>
      <c r="QZC8" s="878">
        <f>IFERROR(INDEX('РП (ЛК 2.0)'!$E$26:$O$26,1,MATCH('Основной лист'!QZC$7,'РП (ЛК 2.0)'!$E$17:$O$17,0)),0)</f>
        <v>0</v>
      </c>
      <c r="QZD8" s="878">
        <f>IFERROR(INDEX('РП (ЛК 2.0)'!$E$26:$O$26,1,MATCH('Основной лист'!QZD$7,'РП (ЛК 2.0)'!$E$17:$O$17,0)),0)</f>
        <v>0</v>
      </c>
      <c r="QZE8" s="878">
        <f>IFERROR(INDEX('РП (ЛК 2.0)'!$E$26:$O$26,1,MATCH('Основной лист'!QZE$7,'РП (ЛК 2.0)'!$E$17:$O$17,0)),0)</f>
        <v>0</v>
      </c>
      <c r="QZF8" s="878">
        <f>IFERROR(INDEX('РП (ЛК 2.0)'!$E$26:$O$26,1,MATCH('Основной лист'!QZF$7,'РП (ЛК 2.0)'!$E$17:$O$17,0)),0)</f>
        <v>0</v>
      </c>
      <c r="QZG8" s="878">
        <f>IFERROR(INDEX('РП (ЛК 2.0)'!$E$26:$O$26,1,MATCH('Основной лист'!QZG$7,'РП (ЛК 2.0)'!$E$17:$O$17,0)),0)</f>
        <v>0</v>
      </c>
      <c r="QZH8" s="878">
        <f>IFERROR(INDEX('РП (ЛК 2.0)'!$E$26:$O$26,1,MATCH('Основной лист'!QZH$7,'РП (ЛК 2.0)'!$E$17:$O$17,0)),0)</f>
        <v>0</v>
      </c>
      <c r="QZI8" s="878">
        <f>IFERROR(INDEX('РП (ЛК 2.0)'!$E$26:$O$26,1,MATCH('Основной лист'!QZI$7,'РП (ЛК 2.0)'!$E$17:$O$17,0)),0)</f>
        <v>0</v>
      </c>
      <c r="QZJ8" s="878">
        <f>IFERROR(INDEX('РП (ЛК 2.0)'!$E$26:$O$26,1,MATCH('Основной лист'!QZJ$7,'РП (ЛК 2.0)'!$E$17:$O$17,0)),0)</f>
        <v>0</v>
      </c>
      <c r="QZK8" s="878">
        <f>IFERROR(INDEX('РП (ЛК 2.0)'!$E$26:$O$26,1,MATCH('Основной лист'!QZK$7,'РП (ЛК 2.0)'!$E$17:$O$17,0)),0)</f>
        <v>0</v>
      </c>
      <c r="QZL8" s="878">
        <f>IFERROR(INDEX('РП (ЛК 2.0)'!$E$26:$O$26,1,MATCH('Основной лист'!QZL$7,'РП (ЛК 2.0)'!$E$17:$O$17,0)),0)</f>
        <v>0</v>
      </c>
      <c r="QZM8" s="878">
        <f>IFERROR(INDEX('РП (ЛК 2.0)'!$E$26:$O$26,1,MATCH('Основной лист'!QZM$7,'РП (ЛК 2.0)'!$E$17:$O$17,0)),0)</f>
        <v>0</v>
      </c>
      <c r="QZN8" s="878">
        <f>IFERROR(INDEX('РП (ЛК 2.0)'!$E$26:$O$26,1,MATCH('Основной лист'!QZN$7,'РП (ЛК 2.0)'!$E$17:$O$17,0)),0)</f>
        <v>0</v>
      </c>
      <c r="QZO8" s="878">
        <f>IFERROR(INDEX('РП (ЛК 2.0)'!$E$26:$O$26,1,MATCH('Основной лист'!QZO$7,'РП (ЛК 2.0)'!$E$17:$O$17,0)),0)</f>
        <v>0</v>
      </c>
      <c r="QZP8" s="878">
        <f>IFERROR(INDEX('РП (ЛК 2.0)'!$E$26:$O$26,1,MATCH('Основной лист'!QZP$7,'РП (ЛК 2.0)'!$E$17:$O$17,0)),0)</f>
        <v>0</v>
      </c>
      <c r="QZQ8" s="878">
        <f>IFERROR(INDEX('РП (ЛК 2.0)'!$E$26:$O$26,1,MATCH('Основной лист'!QZQ$7,'РП (ЛК 2.0)'!$E$17:$O$17,0)),0)</f>
        <v>0</v>
      </c>
      <c r="QZR8" s="878">
        <f>IFERROR(INDEX('РП (ЛК 2.0)'!$E$26:$O$26,1,MATCH('Основной лист'!QZR$7,'РП (ЛК 2.0)'!$E$17:$O$17,0)),0)</f>
        <v>0</v>
      </c>
      <c r="QZS8" s="878">
        <f>IFERROR(INDEX('РП (ЛК 2.0)'!$E$26:$O$26,1,MATCH('Основной лист'!QZS$7,'РП (ЛК 2.0)'!$E$17:$O$17,0)),0)</f>
        <v>0</v>
      </c>
      <c r="QZT8" s="878">
        <f>IFERROR(INDEX('РП (ЛК 2.0)'!$E$26:$O$26,1,MATCH('Основной лист'!QZT$7,'РП (ЛК 2.0)'!$E$17:$O$17,0)),0)</f>
        <v>0</v>
      </c>
      <c r="QZU8" s="878">
        <f>IFERROR(INDEX('РП (ЛК 2.0)'!$E$26:$O$26,1,MATCH('Основной лист'!QZU$7,'РП (ЛК 2.0)'!$E$17:$O$17,0)),0)</f>
        <v>0</v>
      </c>
      <c r="QZV8" s="878">
        <f>IFERROR(INDEX('РП (ЛК 2.0)'!$E$26:$O$26,1,MATCH('Основной лист'!QZV$7,'РП (ЛК 2.0)'!$E$17:$O$17,0)),0)</f>
        <v>0</v>
      </c>
      <c r="QZW8" s="878">
        <f>IFERROR(INDEX('РП (ЛК 2.0)'!$E$26:$O$26,1,MATCH('Основной лист'!QZW$7,'РП (ЛК 2.0)'!$E$17:$O$17,0)),0)</f>
        <v>0</v>
      </c>
      <c r="QZX8" s="878">
        <f>IFERROR(INDEX('РП (ЛК 2.0)'!$E$26:$O$26,1,MATCH('Основной лист'!QZX$7,'РП (ЛК 2.0)'!$E$17:$O$17,0)),0)</f>
        <v>0</v>
      </c>
      <c r="QZY8" s="878">
        <f>IFERROR(INDEX('РП (ЛК 2.0)'!$E$26:$O$26,1,MATCH('Основной лист'!QZY$7,'РП (ЛК 2.0)'!$E$17:$O$17,0)),0)</f>
        <v>0</v>
      </c>
      <c r="QZZ8" s="878">
        <f>IFERROR(INDEX('РП (ЛК 2.0)'!$E$26:$O$26,1,MATCH('Основной лист'!QZZ$7,'РП (ЛК 2.0)'!$E$17:$O$17,0)),0)</f>
        <v>0</v>
      </c>
      <c r="RAA8" s="878">
        <f>IFERROR(INDEX('РП (ЛК 2.0)'!$E$26:$O$26,1,MATCH('Основной лист'!RAA$7,'РП (ЛК 2.0)'!$E$17:$O$17,0)),0)</f>
        <v>0</v>
      </c>
      <c r="RAB8" s="878">
        <f>IFERROR(INDEX('РП (ЛК 2.0)'!$E$26:$O$26,1,MATCH('Основной лист'!RAB$7,'РП (ЛК 2.0)'!$E$17:$O$17,0)),0)</f>
        <v>0</v>
      </c>
      <c r="RAC8" s="878">
        <f>IFERROR(INDEX('РП (ЛК 2.0)'!$E$26:$O$26,1,MATCH('Основной лист'!RAC$7,'РП (ЛК 2.0)'!$E$17:$O$17,0)),0)</f>
        <v>0</v>
      </c>
      <c r="RAD8" s="878">
        <f>IFERROR(INDEX('РП (ЛК 2.0)'!$E$26:$O$26,1,MATCH('Основной лист'!RAD$7,'РП (ЛК 2.0)'!$E$17:$O$17,0)),0)</f>
        <v>0</v>
      </c>
      <c r="RAE8" s="878">
        <f>IFERROR(INDEX('РП (ЛК 2.0)'!$E$26:$O$26,1,MATCH('Основной лист'!RAE$7,'РП (ЛК 2.0)'!$E$17:$O$17,0)),0)</f>
        <v>0</v>
      </c>
      <c r="RAF8" s="878">
        <f>IFERROR(INDEX('РП (ЛК 2.0)'!$E$26:$O$26,1,MATCH('Основной лист'!RAF$7,'РП (ЛК 2.0)'!$E$17:$O$17,0)),0)</f>
        <v>0</v>
      </c>
      <c r="RAG8" s="878">
        <f>IFERROR(INDEX('РП (ЛК 2.0)'!$E$26:$O$26,1,MATCH('Основной лист'!RAG$7,'РП (ЛК 2.0)'!$E$17:$O$17,0)),0)</f>
        <v>0</v>
      </c>
      <c r="RAH8" s="878">
        <f>IFERROR(INDEX('РП (ЛК 2.0)'!$E$26:$O$26,1,MATCH('Основной лист'!RAH$7,'РП (ЛК 2.0)'!$E$17:$O$17,0)),0)</f>
        <v>0</v>
      </c>
      <c r="RAI8" s="878">
        <f>IFERROR(INDEX('РП (ЛК 2.0)'!$E$26:$O$26,1,MATCH('Основной лист'!RAI$7,'РП (ЛК 2.0)'!$E$17:$O$17,0)),0)</f>
        <v>0</v>
      </c>
      <c r="RAJ8" s="878">
        <f>IFERROR(INDEX('РП (ЛК 2.0)'!$E$26:$O$26,1,MATCH('Основной лист'!RAJ$7,'РП (ЛК 2.0)'!$E$17:$O$17,0)),0)</f>
        <v>0</v>
      </c>
      <c r="RAK8" s="878">
        <f>IFERROR(INDEX('РП (ЛК 2.0)'!$E$26:$O$26,1,MATCH('Основной лист'!RAK$7,'РП (ЛК 2.0)'!$E$17:$O$17,0)),0)</f>
        <v>0</v>
      </c>
      <c r="RAL8" s="878">
        <f>IFERROR(INDEX('РП (ЛК 2.0)'!$E$26:$O$26,1,MATCH('Основной лист'!RAL$7,'РП (ЛК 2.0)'!$E$17:$O$17,0)),0)</f>
        <v>0</v>
      </c>
      <c r="RAM8" s="878">
        <f>IFERROR(INDEX('РП (ЛК 2.0)'!$E$26:$O$26,1,MATCH('Основной лист'!RAM$7,'РП (ЛК 2.0)'!$E$17:$O$17,0)),0)</f>
        <v>0</v>
      </c>
      <c r="RAN8" s="878">
        <f>IFERROR(INDEX('РП (ЛК 2.0)'!$E$26:$O$26,1,MATCH('Основной лист'!RAN$7,'РП (ЛК 2.0)'!$E$17:$O$17,0)),0)</f>
        <v>0</v>
      </c>
      <c r="RAO8" s="878">
        <f>IFERROR(INDEX('РП (ЛК 2.0)'!$E$26:$O$26,1,MATCH('Основной лист'!RAO$7,'РП (ЛК 2.0)'!$E$17:$O$17,0)),0)</f>
        <v>0</v>
      </c>
      <c r="RAP8" s="878">
        <f>IFERROR(INDEX('РП (ЛК 2.0)'!$E$26:$O$26,1,MATCH('Основной лист'!RAP$7,'РП (ЛК 2.0)'!$E$17:$O$17,0)),0)</f>
        <v>0</v>
      </c>
      <c r="RAQ8" s="878">
        <f>IFERROR(INDEX('РП (ЛК 2.0)'!$E$26:$O$26,1,MATCH('Основной лист'!RAQ$7,'РП (ЛК 2.0)'!$E$17:$O$17,0)),0)</f>
        <v>0</v>
      </c>
      <c r="RAR8" s="878">
        <f>IFERROR(INDEX('РП (ЛК 2.0)'!$E$26:$O$26,1,MATCH('Основной лист'!RAR$7,'РП (ЛК 2.0)'!$E$17:$O$17,0)),0)</f>
        <v>0</v>
      </c>
      <c r="RAS8" s="878">
        <f>IFERROR(INDEX('РП (ЛК 2.0)'!$E$26:$O$26,1,MATCH('Основной лист'!RAS$7,'РП (ЛК 2.0)'!$E$17:$O$17,0)),0)</f>
        <v>0</v>
      </c>
      <c r="RAT8" s="878">
        <f>IFERROR(INDEX('РП (ЛК 2.0)'!$E$26:$O$26,1,MATCH('Основной лист'!RAT$7,'РП (ЛК 2.0)'!$E$17:$O$17,0)),0)</f>
        <v>0</v>
      </c>
      <c r="RAU8" s="878">
        <f>IFERROR(INDEX('РП (ЛК 2.0)'!$E$26:$O$26,1,MATCH('Основной лист'!RAU$7,'РП (ЛК 2.0)'!$E$17:$O$17,0)),0)</f>
        <v>0</v>
      </c>
      <c r="RAV8" s="878">
        <f>IFERROR(INDEX('РП (ЛК 2.0)'!$E$26:$O$26,1,MATCH('Основной лист'!RAV$7,'РП (ЛК 2.0)'!$E$17:$O$17,0)),0)</f>
        <v>0</v>
      </c>
      <c r="RAW8" s="878">
        <f>IFERROR(INDEX('РП (ЛК 2.0)'!$E$26:$O$26,1,MATCH('Основной лист'!RAW$7,'РП (ЛК 2.0)'!$E$17:$O$17,0)),0)</f>
        <v>0</v>
      </c>
      <c r="RAX8" s="878">
        <f>IFERROR(INDEX('РП (ЛК 2.0)'!$E$26:$O$26,1,MATCH('Основной лист'!RAX$7,'РП (ЛК 2.0)'!$E$17:$O$17,0)),0)</f>
        <v>0</v>
      </c>
      <c r="RAY8" s="878">
        <f>IFERROR(INDEX('РП (ЛК 2.0)'!$E$26:$O$26,1,MATCH('Основной лист'!RAY$7,'РП (ЛК 2.0)'!$E$17:$O$17,0)),0)</f>
        <v>0</v>
      </c>
      <c r="RAZ8" s="878">
        <f>IFERROR(INDEX('РП (ЛК 2.0)'!$E$26:$O$26,1,MATCH('Основной лист'!RAZ$7,'РП (ЛК 2.0)'!$E$17:$O$17,0)),0)</f>
        <v>0</v>
      </c>
      <c r="RBA8" s="878">
        <f>IFERROR(INDEX('РП (ЛК 2.0)'!$E$26:$O$26,1,MATCH('Основной лист'!RBA$7,'РП (ЛК 2.0)'!$E$17:$O$17,0)),0)</f>
        <v>0</v>
      </c>
      <c r="RBB8" s="878">
        <f>IFERROR(INDEX('РП (ЛК 2.0)'!$E$26:$O$26,1,MATCH('Основной лист'!RBB$7,'РП (ЛК 2.0)'!$E$17:$O$17,0)),0)</f>
        <v>0</v>
      </c>
      <c r="RBC8" s="878">
        <f>IFERROR(INDEX('РП (ЛК 2.0)'!$E$26:$O$26,1,MATCH('Основной лист'!RBC$7,'РП (ЛК 2.0)'!$E$17:$O$17,0)),0)</f>
        <v>0</v>
      </c>
      <c r="RBD8" s="878">
        <f>IFERROR(INDEX('РП (ЛК 2.0)'!$E$26:$O$26,1,MATCH('Основной лист'!RBD$7,'РП (ЛК 2.0)'!$E$17:$O$17,0)),0)</f>
        <v>0</v>
      </c>
      <c r="RBE8" s="878">
        <f>IFERROR(INDEX('РП (ЛК 2.0)'!$E$26:$O$26,1,MATCH('Основной лист'!RBE$7,'РП (ЛК 2.0)'!$E$17:$O$17,0)),0)</f>
        <v>0</v>
      </c>
      <c r="RBF8" s="878">
        <f>IFERROR(INDEX('РП (ЛК 2.0)'!$E$26:$O$26,1,MATCH('Основной лист'!RBF$7,'РП (ЛК 2.0)'!$E$17:$O$17,0)),0)</f>
        <v>0</v>
      </c>
      <c r="RBG8" s="878">
        <f>IFERROR(INDEX('РП (ЛК 2.0)'!$E$26:$O$26,1,MATCH('Основной лист'!RBG$7,'РП (ЛК 2.0)'!$E$17:$O$17,0)),0)</f>
        <v>0</v>
      </c>
      <c r="RBH8" s="878">
        <f>IFERROR(INDEX('РП (ЛК 2.0)'!$E$26:$O$26,1,MATCH('Основной лист'!RBH$7,'РП (ЛК 2.0)'!$E$17:$O$17,0)),0)</f>
        <v>0</v>
      </c>
      <c r="RBI8" s="878">
        <f>IFERROR(INDEX('РП (ЛК 2.0)'!$E$26:$O$26,1,MATCH('Основной лист'!RBI$7,'РП (ЛК 2.0)'!$E$17:$O$17,0)),0)</f>
        <v>0</v>
      </c>
      <c r="RBJ8" s="878">
        <f>IFERROR(INDEX('РП (ЛК 2.0)'!$E$26:$O$26,1,MATCH('Основной лист'!RBJ$7,'РП (ЛК 2.0)'!$E$17:$O$17,0)),0)</f>
        <v>0</v>
      </c>
      <c r="RBK8" s="878">
        <f>IFERROR(INDEX('РП (ЛК 2.0)'!$E$26:$O$26,1,MATCH('Основной лист'!RBK$7,'РП (ЛК 2.0)'!$E$17:$O$17,0)),0)</f>
        <v>0</v>
      </c>
      <c r="RBL8" s="878">
        <f>IFERROR(INDEX('РП (ЛК 2.0)'!$E$26:$O$26,1,MATCH('Основной лист'!RBL$7,'РП (ЛК 2.0)'!$E$17:$O$17,0)),0)</f>
        <v>0</v>
      </c>
      <c r="RBM8" s="878">
        <f>IFERROR(INDEX('РП (ЛК 2.0)'!$E$26:$O$26,1,MATCH('Основной лист'!RBM$7,'РП (ЛК 2.0)'!$E$17:$O$17,0)),0)</f>
        <v>0</v>
      </c>
      <c r="RBN8" s="878">
        <f>IFERROR(INDEX('РП (ЛК 2.0)'!$E$26:$O$26,1,MATCH('Основной лист'!RBN$7,'РП (ЛК 2.0)'!$E$17:$O$17,0)),0)</f>
        <v>0</v>
      </c>
      <c r="RBO8" s="878">
        <f>IFERROR(INDEX('РП (ЛК 2.0)'!$E$26:$O$26,1,MATCH('Основной лист'!RBO$7,'РП (ЛК 2.0)'!$E$17:$O$17,0)),0)</f>
        <v>0</v>
      </c>
      <c r="RBP8" s="878">
        <f>IFERROR(INDEX('РП (ЛК 2.0)'!$E$26:$O$26,1,MATCH('Основной лист'!RBP$7,'РП (ЛК 2.0)'!$E$17:$O$17,0)),0)</f>
        <v>0</v>
      </c>
      <c r="RBQ8" s="878">
        <f>IFERROR(INDEX('РП (ЛК 2.0)'!$E$26:$O$26,1,MATCH('Основной лист'!RBQ$7,'РП (ЛК 2.0)'!$E$17:$O$17,0)),0)</f>
        <v>0</v>
      </c>
      <c r="RBR8" s="878">
        <f>IFERROR(INDEX('РП (ЛК 2.0)'!$E$26:$O$26,1,MATCH('Основной лист'!RBR$7,'РП (ЛК 2.0)'!$E$17:$O$17,0)),0)</f>
        <v>0</v>
      </c>
      <c r="RBS8" s="878">
        <f>IFERROR(INDEX('РП (ЛК 2.0)'!$E$26:$O$26,1,MATCH('Основной лист'!RBS$7,'РП (ЛК 2.0)'!$E$17:$O$17,0)),0)</f>
        <v>0</v>
      </c>
      <c r="RBT8" s="878">
        <f>IFERROR(INDEX('РП (ЛК 2.0)'!$E$26:$O$26,1,MATCH('Основной лист'!RBT$7,'РП (ЛК 2.0)'!$E$17:$O$17,0)),0)</f>
        <v>0</v>
      </c>
      <c r="RBU8" s="878">
        <f>IFERROR(INDEX('РП (ЛК 2.0)'!$E$26:$O$26,1,MATCH('Основной лист'!RBU$7,'РП (ЛК 2.0)'!$E$17:$O$17,0)),0)</f>
        <v>0</v>
      </c>
      <c r="RBV8" s="878">
        <f>IFERROR(INDEX('РП (ЛК 2.0)'!$E$26:$O$26,1,MATCH('Основной лист'!RBV$7,'РП (ЛК 2.0)'!$E$17:$O$17,0)),0)</f>
        <v>0</v>
      </c>
      <c r="RBW8" s="878">
        <f>IFERROR(INDEX('РП (ЛК 2.0)'!$E$26:$O$26,1,MATCH('Основной лист'!RBW$7,'РП (ЛК 2.0)'!$E$17:$O$17,0)),0)</f>
        <v>0</v>
      </c>
      <c r="RBX8" s="878">
        <f>IFERROR(INDEX('РП (ЛК 2.0)'!$E$26:$O$26,1,MATCH('Основной лист'!RBX$7,'РП (ЛК 2.0)'!$E$17:$O$17,0)),0)</f>
        <v>0</v>
      </c>
      <c r="RBY8" s="878">
        <f>IFERROR(INDEX('РП (ЛК 2.0)'!$E$26:$O$26,1,MATCH('Основной лист'!RBY$7,'РП (ЛК 2.0)'!$E$17:$O$17,0)),0)</f>
        <v>0</v>
      </c>
      <c r="RBZ8" s="878">
        <f>IFERROR(INDEX('РП (ЛК 2.0)'!$E$26:$O$26,1,MATCH('Основной лист'!RBZ$7,'РП (ЛК 2.0)'!$E$17:$O$17,0)),0)</f>
        <v>0</v>
      </c>
      <c r="RCA8" s="878">
        <f>IFERROR(INDEX('РП (ЛК 2.0)'!$E$26:$O$26,1,MATCH('Основной лист'!RCA$7,'РП (ЛК 2.0)'!$E$17:$O$17,0)),0)</f>
        <v>0</v>
      </c>
      <c r="RCB8" s="878">
        <f>IFERROR(INDEX('РП (ЛК 2.0)'!$E$26:$O$26,1,MATCH('Основной лист'!RCB$7,'РП (ЛК 2.0)'!$E$17:$O$17,0)),0)</f>
        <v>0</v>
      </c>
      <c r="RCC8" s="878">
        <f>IFERROR(INDEX('РП (ЛК 2.0)'!$E$26:$O$26,1,MATCH('Основной лист'!RCC$7,'РП (ЛК 2.0)'!$E$17:$O$17,0)),0)</f>
        <v>0</v>
      </c>
      <c r="RCD8" s="878">
        <f>IFERROR(INDEX('РП (ЛК 2.0)'!$E$26:$O$26,1,MATCH('Основной лист'!RCD$7,'РП (ЛК 2.0)'!$E$17:$O$17,0)),0)</f>
        <v>0</v>
      </c>
      <c r="RCE8" s="878">
        <f>IFERROR(INDEX('РП (ЛК 2.0)'!$E$26:$O$26,1,MATCH('Основной лист'!RCE$7,'РП (ЛК 2.0)'!$E$17:$O$17,0)),0)</f>
        <v>0</v>
      </c>
      <c r="RCF8" s="878">
        <f>IFERROR(INDEX('РП (ЛК 2.0)'!$E$26:$O$26,1,MATCH('Основной лист'!RCF$7,'РП (ЛК 2.0)'!$E$17:$O$17,0)),0)</f>
        <v>0</v>
      </c>
      <c r="RCG8" s="878">
        <f>IFERROR(INDEX('РП (ЛК 2.0)'!$E$26:$O$26,1,MATCH('Основной лист'!RCG$7,'РП (ЛК 2.0)'!$E$17:$O$17,0)),0)</f>
        <v>0</v>
      </c>
      <c r="RCH8" s="878">
        <f>IFERROR(INDEX('РП (ЛК 2.0)'!$E$26:$O$26,1,MATCH('Основной лист'!RCH$7,'РП (ЛК 2.0)'!$E$17:$O$17,0)),0)</f>
        <v>0</v>
      </c>
      <c r="RCI8" s="878">
        <f>IFERROR(INDEX('РП (ЛК 2.0)'!$E$26:$O$26,1,MATCH('Основной лист'!RCI$7,'РП (ЛК 2.0)'!$E$17:$O$17,0)),0)</f>
        <v>0</v>
      </c>
      <c r="RCJ8" s="878">
        <f>IFERROR(INDEX('РП (ЛК 2.0)'!$E$26:$O$26,1,MATCH('Основной лист'!RCJ$7,'РП (ЛК 2.0)'!$E$17:$O$17,0)),0)</f>
        <v>0</v>
      </c>
      <c r="RCK8" s="878">
        <f>IFERROR(INDEX('РП (ЛК 2.0)'!$E$26:$O$26,1,MATCH('Основной лист'!RCK$7,'РП (ЛК 2.0)'!$E$17:$O$17,0)),0)</f>
        <v>0</v>
      </c>
      <c r="RCL8" s="878">
        <f>IFERROR(INDEX('РП (ЛК 2.0)'!$E$26:$O$26,1,MATCH('Основной лист'!RCL$7,'РП (ЛК 2.0)'!$E$17:$O$17,0)),0)</f>
        <v>0</v>
      </c>
      <c r="RCM8" s="878">
        <f>IFERROR(INDEX('РП (ЛК 2.0)'!$E$26:$O$26,1,MATCH('Основной лист'!RCM$7,'РП (ЛК 2.0)'!$E$17:$O$17,0)),0)</f>
        <v>0</v>
      </c>
      <c r="RCN8" s="878">
        <f>IFERROR(INDEX('РП (ЛК 2.0)'!$E$26:$O$26,1,MATCH('Основной лист'!RCN$7,'РП (ЛК 2.0)'!$E$17:$O$17,0)),0)</f>
        <v>0</v>
      </c>
      <c r="RCO8" s="878">
        <f>IFERROR(INDEX('РП (ЛК 2.0)'!$E$26:$O$26,1,MATCH('Основной лист'!RCO$7,'РП (ЛК 2.0)'!$E$17:$O$17,0)),0)</f>
        <v>0</v>
      </c>
      <c r="RCP8" s="878">
        <f>IFERROR(INDEX('РП (ЛК 2.0)'!$E$26:$O$26,1,MATCH('Основной лист'!RCP$7,'РП (ЛК 2.0)'!$E$17:$O$17,0)),0)</f>
        <v>0</v>
      </c>
      <c r="RCQ8" s="878">
        <f>IFERROR(INDEX('РП (ЛК 2.0)'!$E$26:$O$26,1,MATCH('Основной лист'!RCQ$7,'РП (ЛК 2.0)'!$E$17:$O$17,0)),0)</f>
        <v>0</v>
      </c>
      <c r="RCR8" s="878">
        <f>IFERROR(INDEX('РП (ЛК 2.0)'!$E$26:$O$26,1,MATCH('Основной лист'!RCR$7,'РП (ЛК 2.0)'!$E$17:$O$17,0)),0)</f>
        <v>0</v>
      </c>
      <c r="RCS8" s="878">
        <f>IFERROR(INDEX('РП (ЛК 2.0)'!$E$26:$O$26,1,MATCH('Основной лист'!RCS$7,'РП (ЛК 2.0)'!$E$17:$O$17,0)),0)</f>
        <v>0</v>
      </c>
      <c r="RCT8" s="878">
        <f>IFERROR(INDEX('РП (ЛК 2.0)'!$E$26:$O$26,1,MATCH('Основной лист'!RCT$7,'РП (ЛК 2.0)'!$E$17:$O$17,0)),0)</f>
        <v>0</v>
      </c>
      <c r="RCU8" s="878">
        <f>IFERROR(INDEX('РП (ЛК 2.0)'!$E$26:$O$26,1,MATCH('Основной лист'!RCU$7,'РП (ЛК 2.0)'!$E$17:$O$17,0)),0)</f>
        <v>0</v>
      </c>
      <c r="RCV8" s="878">
        <f>IFERROR(INDEX('РП (ЛК 2.0)'!$E$26:$O$26,1,MATCH('Основной лист'!RCV$7,'РП (ЛК 2.0)'!$E$17:$O$17,0)),0)</f>
        <v>0</v>
      </c>
      <c r="RCW8" s="878">
        <f>IFERROR(INDEX('РП (ЛК 2.0)'!$E$26:$O$26,1,MATCH('Основной лист'!RCW$7,'РП (ЛК 2.0)'!$E$17:$O$17,0)),0)</f>
        <v>0</v>
      </c>
      <c r="RCX8" s="878">
        <f>IFERROR(INDEX('РП (ЛК 2.0)'!$E$26:$O$26,1,MATCH('Основной лист'!RCX$7,'РП (ЛК 2.0)'!$E$17:$O$17,0)),0)</f>
        <v>0</v>
      </c>
      <c r="RCY8" s="878">
        <f>IFERROR(INDEX('РП (ЛК 2.0)'!$E$26:$O$26,1,MATCH('Основной лист'!RCY$7,'РП (ЛК 2.0)'!$E$17:$O$17,0)),0)</f>
        <v>0</v>
      </c>
      <c r="RCZ8" s="878">
        <f>IFERROR(INDEX('РП (ЛК 2.0)'!$E$26:$O$26,1,MATCH('Основной лист'!RCZ$7,'РП (ЛК 2.0)'!$E$17:$O$17,0)),0)</f>
        <v>0</v>
      </c>
      <c r="RDA8" s="878">
        <f>IFERROR(INDEX('РП (ЛК 2.0)'!$E$26:$O$26,1,MATCH('Основной лист'!RDA$7,'РП (ЛК 2.0)'!$E$17:$O$17,0)),0)</f>
        <v>0</v>
      </c>
      <c r="RDB8" s="878">
        <f>IFERROR(INDEX('РП (ЛК 2.0)'!$E$26:$O$26,1,MATCH('Основной лист'!RDB$7,'РП (ЛК 2.0)'!$E$17:$O$17,0)),0)</f>
        <v>0</v>
      </c>
      <c r="RDC8" s="878">
        <f>IFERROR(INDEX('РП (ЛК 2.0)'!$E$26:$O$26,1,MATCH('Основной лист'!RDC$7,'РП (ЛК 2.0)'!$E$17:$O$17,0)),0)</f>
        <v>0</v>
      </c>
      <c r="RDD8" s="878">
        <f>IFERROR(INDEX('РП (ЛК 2.0)'!$E$26:$O$26,1,MATCH('Основной лист'!RDD$7,'РП (ЛК 2.0)'!$E$17:$O$17,0)),0)</f>
        <v>0</v>
      </c>
      <c r="RDE8" s="878">
        <f>IFERROR(INDEX('РП (ЛК 2.0)'!$E$26:$O$26,1,MATCH('Основной лист'!RDE$7,'РП (ЛК 2.0)'!$E$17:$O$17,0)),0)</f>
        <v>0</v>
      </c>
      <c r="RDF8" s="878">
        <f>IFERROR(INDEX('РП (ЛК 2.0)'!$E$26:$O$26,1,MATCH('Основной лист'!RDF$7,'РП (ЛК 2.0)'!$E$17:$O$17,0)),0)</f>
        <v>0</v>
      </c>
      <c r="RDG8" s="878">
        <f>IFERROR(INDEX('РП (ЛК 2.0)'!$E$26:$O$26,1,MATCH('Основной лист'!RDG$7,'РП (ЛК 2.0)'!$E$17:$O$17,0)),0)</f>
        <v>0</v>
      </c>
      <c r="RDH8" s="878">
        <f>IFERROR(INDEX('РП (ЛК 2.0)'!$E$26:$O$26,1,MATCH('Основной лист'!RDH$7,'РП (ЛК 2.0)'!$E$17:$O$17,0)),0)</f>
        <v>0</v>
      </c>
      <c r="RDI8" s="878">
        <f>IFERROR(INDEX('РП (ЛК 2.0)'!$E$26:$O$26,1,MATCH('Основной лист'!RDI$7,'РП (ЛК 2.0)'!$E$17:$O$17,0)),0)</f>
        <v>0</v>
      </c>
      <c r="RDJ8" s="878">
        <f>IFERROR(INDEX('РП (ЛК 2.0)'!$E$26:$O$26,1,MATCH('Основной лист'!RDJ$7,'РП (ЛК 2.0)'!$E$17:$O$17,0)),0)</f>
        <v>0</v>
      </c>
      <c r="RDK8" s="878">
        <f>IFERROR(INDEX('РП (ЛК 2.0)'!$E$26:$O$26,1,MATCH('Основной лист'!RDK$7,'РП (ЛК 2.0)'!$E$17:$O$17,0)),0)</f>
        <v>0</v>
      </c>
      <c r="RDL8" s="878">
        <f>IFERROR(INDEX('РП (ЛК 2.0)'!$E$26:$O$26,1,MATCH('Основной лист'!RDL$7,'РП (ЛК 2.0)'!$E$17:$O$17,0)),0)</f>
        <v>0</v>
      </c>
      <c r="RDM8" s="878">
        <f>IFERROR(INDEX('РП (ЛК 2.0)'!$E$26:$O$26,1,MATCH('Основной лист'!RDM$7,'РП (ЛК 2.0)'!$E$17:$O$17,0)),0)</f>
        <v>0</v>
      </c>
      <c r="RDN8" s="878">
        <f>IFERROR(INDEX('РП (ЛК 2.0)'!$E$26:$O$26,1,MATCH('Основной лист'!RDN$7,'РП (ЛК 2.0)'!$E$17:$O$17,0)),0)</f>
        <v>0</v>
      </c>
      <c r="RDO8" s="878">
        <f>IFERROR(INDEX('РП (ЛК 2.0)'!$E$26:$O$26,1,MATCH('Основной лист'!RDO$7,'РП (ЛК 2.0)'!$E$17:$O$17,0)),0)</f>
        <v>0</v>
      </c>
      <c r="RDP8" s="878">
        <f>IFERROR(INDEX('РП (ЛК 2.0)'!$E$26:$O$26,1,MATCH('Основной лист'!RDP$7,'РП (ЛК 2.0)'!$E$17:$O$17,0)),0)</f>
        <v>0</v>
      </c>
      <c r="RDQ8" s="878">
        <f>IFERROR(INDEX('РП (ЛК 2.0)'!$E$26:$O$26,1,MATCH('Основной лист'!RDQ$7,'РП (ЛК 2.0)'!$E$17:$O$17,0)),0)</f>
        <v>0</v>
      </c>
      <c r="RDR8" s="878">
        <f>IFERROR(INDEX('РП (ЛК 2.0)'!$E$26:$O$26,1,MATCH('Основной лист'!RDR$7,'РП (ЛК 2.0)'!$E$17:$O$17,0)),0)</f>
        <v>0</v>
      </c>
      <c r="RDS8" s="878">
        <f>IFERROR(INDEX('РП (ЛК 2.0)'!$E$26:$O$26,1,MATCH('Основной лист'!RDS$7,'РП (ЛК 2.0)'!$E$17:$O$17,0)),0)</f>
        <v>0</v>
      </c>
      <c r="RDT8" s="878">
        <f>IFERROR(INDEX('РП (ЛК 2.0)'!$E$26:$O$26,1,MATCH('Основной лист'!RDT$7,'РП (ЛК 2.0)'!$E$17:$O$17,0)),0)</f>
        <v>0</v>
      </c>
      <c r="RDU8" s="878">
        <f>IFERROR(INDEX('РП (ЛК 2.0)'!$E$26:$O$26,1,MATCH('Основной лист'!RDU$7,'РП (ЛК 2.0)'!$E$17:$O$17,0)),0)</f>
        <v>0</v>
      </c>
      <c r="RDV8" s="878">
        <f>IFERROR(INDEX('РП (ЛК 2.0)'!$E$26:$O$26,1,MATCH('Основной лист'!RDV$7,'РП (ЛК 2.0)'!$E$17:$O$17,0)),0)</f>
        <v>0</v>
      </c>
      <c r="RDW8" s="878">
        <f>IFERROR(INDEX('РП (ЛК 2.0)'!$E$26:$O$26,1,MATCH('Основной лист'!RDW$7,'РП (ЛК 2.0)'!$E$17:$O$17,0)),0)</f>
        <v>0</v>
      </c>
      <c r="RDX8" s="878">
        <f>IFERROR(INDEX('РП (ЛК 2.0)'!$E$26:$O$26,1,MATCH('Основной лист'!RDX$7,'РП (ЛК 2.0)'!$E$17:$O$17,0)),0)</f>
        <v>0</v>
      </c>
      <c r="RDY8" s="878">
        <f>IFERROR(INDEX('РП (ЛК 2.0)'!$E$26:$O$26,1,MATCH('Основной лист'!RDY$7,'РП (ЛК 2.0)'!$E$17:$O$17,0)),0)</f>
        <v>0</v>
      </c>
      <c r="RDZ8" s="878">
        <f>IFERROR(INDEX('РП (ЛК 2.0)'!$E$26:$O$26,1,MATCH('Основной лист'!RDZ$7,'РП (ЛК 2.0)'!$E$17:$O$17,0)),0)</f>
        <v>0</v>
      </c>
      <c r="REA8" s="878">
        <f>IFERROR(INDEX('РП (ЛК 2.0)'!$E$26:$O$26,1,MATCH('Основной лист'!REA$7,'РП (ЛК 2.0)'!$E$17:$O$17,0)),0)</f>
        <v>0</v>
      </c>
      <c r="REB8" s="878">
        <f>IFERROR(INDEX('РП (ЛК 2.0)'!$E$26:$O$26,1,MATCH('Основной лист'!REB$7,'РП (ЛК 2.0)'!$E$17:$O$17,0)),0)</f>
        <v>0</v>
      </c>
      <c r="REC8" s="878">
        <f>IFERROR(INDEX('РП (ЛК 2.0)'!$E$26:$O$26,1,MATCH('Основной лист'!REC$7,'РП (ЛК 2.0)'!$E$17:$O$17,0)),0)</f>
        <v>0</v>
      </c>
      <c r="RED8" s="878">
        <f>IFERROR(INDEX('РП (ЛК 2.0)'!$E$26:$O$26,1,MATCH('Основной лист'!RED$7,'РП (ЛК 2.0)'!$E$17:$O$17,0)),0)</f>
        <v>0</v>
      </c>
      <c r="REE8" s="878">
        <f>IFERROR(INDEX('РП (ЛК 2.0)'!$E$26:$O$26,1,MATCH('Основной лист'!REE$7,'РП (ЛК 2.0)'!$E$17:$O$17,0)),0)</f>
        <v>0</v>
      </c>
      <c r="REF8" s="878">
        <f>IFERROR(INDEX('РП (ЛК 2.0)'!$E$26:$O$26,1,MATCH('Основной лист'!REF$7,'РП (ЛК 2.0)'!$E$17:$O$17,0)),0)</f>
        <v>0</v>
      </c>
      <c r="REG8" s="878">
        <f>IFERROR(INDEX('РП (ЛК 2.0)'!$E$26:$O$26,1,MATCH('Основной лист'!REG$7,'РП (ЛК 2.0)'!$E$17:$O$17,0)),0)</f>
        <v>0</v>
      </c>
      <c r="REH8" s="878">
        <f>IFERROR(INDEX('РП (ЛК 2.0)'!$E$26:$O$26,1,MATCH('Основной лист'!REH$7,'РП (ЛК 2.0)'!$E$17:$O$17,0)),0)</f>
        <v>0</v>
      </c>
      <c r="REI8" s="878">
        <f>IFERROR(INDEX('РП (ЛК 2.0)'!$E$26:$O$26,1,MATCH('Основной лист'!REI$7,'РП (ЛК 2.0)'!$E$17:$O$17,0)),0)</f>
        <v>0</v>
      </c>
      <c r="REJ8" s="878">
        <f>IFERROR(INDEX('РП (ЛК 2.0)'!$E$26:$O$26,1,MATCH('Основной лист'!REJ$7,'РП (ЛК 2.0)'!$E$17:$O$17,0)),0)</f>
        <v>0</v>
      </c>
      <c r="REK8" s="878">
        <f>IFERROR(INDEX('РП (ЛК 2.0)'!$E$26:$O$26,1,MATCH('Основной лист'!REK$7,'РП (ЛК 2.0)'!$E$17:$O$17,0)),0)</f>
        <v>0</v>
      </c>
      <c r="REL8" s="878">
        <f>IFERROR(INDEX('РП (ЛК 2.0)'!$E$26:$O$26,1,MATCH('Основной лист'!REL$7,'РП (ЛК 2.0)'!$E$17:$O$17,0)),0)</f>
        <v>0</v>
      </c>
      <c r="REM8" s="878">
        <f>IFERROR(INDEX('РП (ЛК 2.0)'!$E$26:$O$26,1,MATCH('Основной лист'!REM$7,'РП (ЛК 2.0)'!$E$17:$O$17,0)),0)</f>
        <v>0</v>
      </c>
      <c r="REN8" s="878">
        <f>IFERROR(INDEX('РП (ЛК 2.0)'!$E$26:$O$26,1,MATCH('Основной лист'!REN$7,'РП (ЛК 2.0)'!$E$17:$O$17,0)),0)</f>
        <v>0</v>
      </c>
      <c r="REO8" s="878">
        <f>IFERROR(INDEX('РП (ЛК 2.0)'!$E$26:$O$26,1,MATCH('Основной лист'!REO$7,'РП (ЛК 2.0)'!$E$17:$O$17,0)),0)</f>
        <v>0</v>
      </c>
      <c r="REP8" s="878">
        <f>IFERROR(INDEX('РП (ЛК 2.0)'!$E$26:$O$26,1,MATCH('Основной лист'!REP$7,'РП (ЛК 2.0)'!$E$17:$O$17,0)),0)</f>
        <v>0</v>
      </c>
      <c r="REQ8" s="878">
        <f>IFERROR(INDEX('РП (ЛК 2.0)'!$E$26:$O$26,1,MATCH('Основной лист'!REQ$7,'РП (ЛК 2.0)'!$E$17:$O$17,0)),0)</f>
        <v>0</v>
      </c>
      <c r="RER8" s="878">
        <f>IFERROR(INDEX('РП (ЛК 2.0)'!$E$26:$O$26,1,MATCH('Основной лист'!RER$7,'РП (ЛК 2.0)'!$E$17:$O$17,0)),0)</f>
        <v>0</v>
      </c>
      <c r="RES8" s="878">
        <f>IFERROR(INDEX('РП (ЛК 2.0)'!$E$26:$O$26,1,MATCH('Основной лист'!RES$7,'РП (ЛК 2.0)'!$E$17:$O$17,0)),0)</f>
        <v>0</v>
      </c>
      <c r="RET8" s="878">
        <f>IFERROR(INDEX('РП (ЛК 2.0)'!$E$26:$O$26,1,MATCH('Основной лист'!RET$7,'РП (ЛК 2.0)'!$E$17:$O$17,0)),0)</f>
        <v>0</v>
      </c>
      <c r="REU8" s="878">
        <f>IFERROR(INDEX('РП (ЛК 2.0)'!$E$26:$O$26,1,MATCH('Основной лист'!REU$7,'РП (ЛК 2.0)'!$E$17:$O$17,0)),0)</f>
        <v>0</v>
      </c>
      <c r="REV8" s="878">
        <f>IFERROR(INDEX('РП (ЛК 2.0)'!$E$26:$O$26,1,MATCH('Основной лист'!REV$7,'РП (ЛК 2.0)'!$E$17:$O$17,0)),0)</f>
        <v>0</v>
      </c>
      <c r="REW8" s="878">
        <f>IFERROR(INDEX('РП (ЛК 2.0)'!$E$26:$O$26,1,MATCH('Основной лист'!REW$7,'РП (ЛК 2.0)'!$E$17:$O$17,0)),0)</f>
        <v>0</v>
      </c>
      <c r="REX8" s="878">
        <f>IFERROR(INDEX('РП (ЛК 2.0)'!$E$26:$O$26,1,MATCH('Основной лист'!REX$7,'РП (ЛК 2.0)'!$E$17:$O$17,0)),0)</f>
        <v>0</v>
      </c>
      <c r="REY8" s="878">
        <f>IFERROR(INDEX('РП (ЛК 2.0)'!$E$26:$O$26,1,MATCH('Основной лист'!REY$7,'РП (ЛК 2.0)'!$E$17:$O$17,0)),0)</f>
        <v>0</v>
      </c>
      <c r="REZ8" s="878">
        <f>IFERROR(INDEX('РП (ЛК 2.0)'!$E$26:$O$26,1,MATCH('Основной лист'!REZ$7,'РП (ЛК 2.0)'!$E$17:$O$17,0)),0)</f>
        <v>0</v>
      </c>
      <c r="RFA8" s="878">
        <f>IFERROR(INDEX('РП (ЛК 2.0)'!$E$26:$O$26,1,MATCH('Основной лист'!RFA$7,'РП (ЛК 2.0)'!$E$17:$O$17,0)),0)</f>
        <v>0</v>
      </c>
      <c r="RFB8" s="878">
        <f>IFERROR(INDEX('РП (ЛК 2.0)'!$E$26:$O$26,1,MATCH('Основной лист'!RFB$7,'РП (ЛК 2.0)'!$E$17:$O$17,0)),0)</f>
        <v>0</v>
      </c>
      <c r="RFC8" s="878">
        <f>IFERROR(INDEX('РП (ЛК 2.0)'!$E$26:$O$26,1,MATCH('Основной лист'!RFC$7,'РП (ЛК 2.0)'!$E$17:$O$17,0)),0)</f>
        <v>0</v>
      </c>
      <c r="RFD8" s="878">
        <f>IFERROR(INDEX('РП (ЛК 2.0)'!$E$26:$O$26,1,MATCH('Основной лист'!RFD$7,'РП (ЛК 2.0)'!$E$17:$O$17,0)),0)</f>
        <v>0</v>
      </c>
      <c r="RFE8" s="878">
        <f>IFERROR(INDEX('РП (ЛК 2.0)'!$E$26:$O$26,1,MATCH('Основной лист'!RFE$7,'РП (ЛК 2.0)'!$E$17:$O$17,0)),0)</f>
        <v>0</v>
      </c>
      <c r="RFF8" s="878">
        <f>IFERROR(INDEX('РП (ЛК 2.0)'!$E$26:$O$26,1,MATCH('Основной лист'!RFF$7,'РП (ЛК 2.0)'!$E$17:$O$17,0)),0)</f>
        <v>0</v>
      </c>
      <c r="RFG8" s="878">
        <f>IFERROR(INDEX('РП (ЛК 2.0)'!$E$26:$O$26,1,MATCH('Основной лист'!RFG$7,'РП (ЛК 2.0)'!$E$17:$O$17,0)),0)</f>
        <v>0</v>
      </c>
      <c r="RFH8" s="878">
        <f>IFERROR(INDEX('РП (ЛК 2.0)'!$E$26:$O$26,1,MATCH('Основной лист'!RFH$7,'РП (ЛК 2.0)'!$E$17:$O$17,0)),0)</f>
        <v>0</v>
      </c>
      <c r="RFI8" s="878">
        <f>IFERROR(INDEX('РП (ЛК 2.0)'!$E$26:$O$26,1,MATCH('Основной лист'!RFI$7,'РП (ЛК 2.0)'!$E$17:$O$17,0)),0)</f>
        <v>0</v>
      </c>
      <c r="RFJ8" s="878">
        <f>IFERROR(INDEX('РП (ЛК 2.0)'!$E$26:$O$26,1,MATCH('Основной лист'!RFJ$7,'РП (ЛК 2.0)'!$E$17:$O$17,0)),0)</f>
        <v>0</v>
      </c>
      <c r="RFK8" s="878">
        <f>IFERROR(INDEX('РП (ЛК 2.0)'!$E$26:$O$26,1,MATCH('Основной лист'!RFK$7,'РП (ЛК 2.0)'!$E$17:$O$17,0)),0)</f>
        <v>0</v>
      </c>
      <c r="RFL8" s="878">
        <f>IFERROR(INDEX('РП (ЛК 2.0)'!$E$26:$O$26,1,MATCH('Основной лист'!RFL$7,'РП (ЛК 2.0)'!$E$17:$O$17,0)),0)</f>
        <v>0</v>
      </c>
      <c r="RFM8" s="878">
        <f>IFERROR(INDEX('РП (ЛК 2.0)'!$E$26:$O$26,1,MATCH('Основной лист'!RFM$7,'РП (ЛК 2.0)'!$E$17:$O$17,0)),0)</f>
        <v>0</v>
      </c>
      <c r="RFN8" s="878">
        <f>IFERROR(INDEX('РП (ЛК 2.0)'!$E$26:$O$26,1,MATCH('Основной лист'!RFN$7,'РП (ЛК 2.0)'!$E$17:$O$17,0)),0)</f>
        <v>0</v>
      </c>
      <c r="RFO8" s="878">
        <f>IFERROR(INDEX('РП (ЛК 2.0)'!$E$26:$O$26,1,MATCH('Основной лист'!RFO$7,'РП (ЛК 2.0)'!$E$17:$O$17,0)),0)</f>
        <v>0</v>
      </c>
      <c r="RFP8" s="878">
        <f>IFERROR(INDEX('РП (ЛК 2.0)'!$E$26:$O$26,1,MATCH('Основной лист'!RFP$7,'РП (ЛК 2.0)'!$E$17:$O$17,0)),0)</f>
        <v>0</v>
      </c>
      <c r="RFQ8" s="878">
        <f>IFERROR(INDEX('РП (ЛК 2.0)'!$E$26:$O$26,1,MATCH('Основной лист'!RFQ$7,'РП (ЛК 2.0)'!$E$17:$O$17,0)),0)</f>
        <v>0</v>
      </c>
      <c r="RFR8" s="878">
        <f>IFERROR(INDEX('РП (ЛК 2.0)'!$E$26:$O$26,1,MATCH('Основной лист'!RFR$7,'РП (ЛК 2.0)'!$E$17:$O$17,0)),0)</f>
        <v>0</v>
      </c>
      <c r="RFS8" s="878">
        <f>IFERROR(INDEX('РП (ЛК 2.0)'!$E$26:$O$26,1,MATCH('Основной лист'!RFS$7,'РП (ЛК 2.0)'!$E$17:$O$17,0)),0)</f>
        <v>0</v>
      </c>
      <c r="RFT8" s="878">
        <f>IFERROR(INDEX('РП (ЛК 2.0)'!$E$26:$O$26,1,MATCH('Основной лист'!RFT$7,'РП (ЛК 2.0)'!$E$17:$O$17,0)),0)</f>
        <v>0</v>
      </c>
      <c r="RFU8" s="878">
        <f>IFERROR(INDEX('РП (ЛК 2.0)'!$E$26:$O$26,1,MATCH('Основной лист'!RFU$7,'РП (ЛК 2.0)'!$E$17:$O$17,0)),0)</f>
        <v>0</v>
      </c>
      <c r="RFV8" s="878">
        <f>IFERROR(INDEX('РП (ЛК 2.0)'!$E$26:$O$26,1,MATCH('Основной лист'!RFV$7,'РП (ЛК 2.0)'!$E$17:$O$17,0)),0)</f>
        <v>0</v>
      </c>
      <c r="RFW8" s="878">
        <f>IFERROR(INDEX('РП (ЛК 2.0)'!$E$26:$O$26,1,MATCH('Основной лист'!RFW$7,'РП (ЛК 2.0)'!$E$17:$O$17,0)),0)</f>
        <v>0</v>
      </c>
      <c r="RFX8" s="878">
        <f>IFERROR(INDEX('РП (ЛК 2.0)'!$E$26:$O$26,1,MATCH('Основной лист'!RFX$7,'РП (ЛК 2.0)'!$E$17:$O$17,0)),0)</f>
        <v>0</v>
      </c>
      <c r="RFY8" s="878">
        <f>IFERROR(INDEX('РП (ЛК 2.0)'!$E$26:$O$26,1,MATCH('Основной лист'!RFY$7,'РП (ЛК 2.0)'!$E$17:$O$17,0)),0)</f>
        <v>0</v>
      </c>
      <c r="RFZ8" s="878">
        <f>IFERROR(INDEX('РП (ЛК 2.0)'!$E$26:$O$26,1,MATCH('Основной лист'!RFZ$7,'РП (ЛК 2.0)'!$E$17:$O$17,0)),0)</f>
        <v>0</v>
      </c>
      <c r="RGA8" s="878">
        <f>IFERROR(INDEX('РП (ЛК 2.0)'!$E$26:$O$26,1,MATCH('Основной лист'!RGA$7,'РП (ЛК 2.0)'!$E$17:$O$17,0)),0)</f>
        <v>0</v>
      </c>
      <c r="RGB8" s="878">
        <f>IFERROR(INDEX('РП (ЛК 2.0)'!$E$26:$O$26,1,MATCH('Основной лист'!RGB$7,'РП (ЛК 2.0)'!$E$17:$O$17,0)),0)</f>
        <v>0</v>
      </c>
      <c r="RGC8" s="878">
        <f>IFERROR(INDEX('РП (ЛК 2.0)'!$E$26:$O$26,1,MATCH('Основной лист'!RGC$7,'РП (ЛК 2.0)'!$E$17:$O$17,0)),0)</f>
        <v>0</v>
      </c>
      <c r="RGD8" s="878">
        <f>IFERROR(INDEX('РП (ЛК 2.0)'!$E$26:$O$26,1,MATCH('Основной лист'!RGD$7,'РП (ЛК 2.0)'!$E$17:$O$17,0)),0)</f>
        <v>0</v>
      </c>
      <c r="RGE8" s="878">
        <f>IFERROR(INDEX('РП (ЛК 2.0)'!$E$26:$O$26,1,MATCH('Основной лист'!RGE$7,'РП (ЛК 2.0)'!$E$17:$O$17,0)),0)</f>
        <v>0</v>
      </c>
      <c r="RGF8" s="878">
        <f>IFERROR(INDEX('РП (ЛК 2.0)'!$E$26:$O$26,1,MATCH('Основной лист'!RGF$7,'РП (ЛК 2.0)'!$E$17:$O$17,0)),0)</f>
        <v>0</v>
      </c>
      <c r="RGG8" s="878">
        <f>IFERROR(INDEX('РП (ЛК 2.0)'!$E$26:$O$26,1,MATCH('Основной лист'!RGG$7,'РП (ЛК 2.0)'!$E$17:$O$17,0)),0)</f>
        <v>0</v>
      </c>
      <c r="RGH8" s="878">
        <f>IFERROR(INDEX('РП (ЛК 2.0)'!$E$26:$O$26,1,MATCH('Основной лист'!RGH$7,'РП (ЛК 2.0)'!$E$17:$O$17,0)),0)</f>
        <v>0</v>
      </c>
      <c r="RGI8" s="878">
        <f>IFERROR(INDEX('РП (ЛК 2.0)'!$E$26:$O$26,1,MATCH('Основной лист'!RGI$7,'РП (ЛК 2.0)'!$E$17:$O$17,0)),0)</f>
        <v>0</v>
      </c>
      <c r="RGJ8" s="878">
        <f>IFERROR(INDEX('РП (ЛК 2.0)'!$E$26:$O$26,1,MATCH('Основной лист'!RGJ$7,'РП (ЛК 2.0)'!$E$17:$O$17,0)),0)</f>
        <v>0</v>
      </c>
      <c r="RGK8" s="878">
        <f>IFERROR(INDEX('РП (ЛК 2.0)'!$E$26:$O$26,1,MATCH('Основной лист'!RGK$7,'РП (ЛК 2.0)'!$E$17:$O$17,0)),0)</f>
        <v>0</v>
      </c>
      <c r="RGL8" s="878">
        <f>IFERROR(INDEX('РП (ЛК 2.0)'!$E$26:$O$26,1,MATCH('Основной лист'!RGL$7,'РП (ЛК 2.0)'!$E$17:$O$17,0)),0)</f>
        <v>0</v>
      </c>
      <c r="RGM8" s="878">
        <f>IFERROR(INDEX('РП (ЛК 2.0)'!$E$26:$O$26,1,MATCH('Основной лист'!RGM$7,'РП (ЛК 2.0)'!$E$17:$O$17,0)),0)</f>
        <v>0</v>
      </c>
      <c r="RGN8" s="878">
        <f>IFERROR(INDEX('РП (ЛК 2.0)'!$E$26:$O$26,1,MATCH('Основной лист'!RGN$7,'РП (ЛК 2.0)'!$E$17:$O$17,0)),0)</f>
        <v>0</v>
      </c>
      <c r="RGO8" s="878">
        <f>IFERROR(INDEX('РП (ЛК 2.0)'!$E$26:$O$26,1,MATCH('Основной лист'!RGO$7,'РП (ЛК 2.0)'!$E$17:$O$17,0)),0)</f>
        <v>0</v>
      </c>
      <c r="RGP8" s="878">
        <f>IFERROR(INDEX('РП (ЛК 2.0)'!$E$26:$O$26,1,MATCH('Основной лист'!RGP$7,'РП (ЛК 2.0)'!$E$17:$O$17,0)),0)</f>
        <v>0</v>
      </c>
      <c r="RGQ8" s="878">
        <f>IFERROR(INDEX('РП (ЛК 2.0)'!$E$26:$O$26,1,MATCH('Основной лист'!RGQ$7,'РП (ЛК 2.0)'!$E$17:$O$17,0)),0)</f>
        <v>0</v>
      </c>
      <c r="RGR8" s="878">
        <f>IFERROR(INDEX('РП (ЛК 2.0)'!$E$26:$O$26,1,MATCH('Основной лист'!RGR$7,'РП (ЛК 2.0)'!$E$17:$O$17,0)),0)</f>
        <v>0</v>
      </c>
      <c r="RGS8" s="878">
        <f>IFERROR(INDEX('РП (ЛК 2.0)'!$E$26:$O$26,1,MATCH('Основной лист'!RGS$7,'РП (ЛК 2.0)'!$E$17:$O$17,0)),0)</f>
        <v>0</v>
      </c>
      <c r="RGT8" s="878">
        <f>IFERROR(INDEX('РП (ЛК 2.0)'!$E$26:$O$26,1,MATCH('Основной лист'!RGT$7,'РП (ЛК 2.0)'!$E$17:$O$17,0)),0)</f>
        <v>0</v>
      </c>
      <c r="RGU8" s="878">
        <f>IFERROR(INDEX('РП (ЛК 2.0)'!$E$26:$O$26,1,MATCH('Основной лист'!RGU$7,'РП (ЛК 2.0)'!$E$17:$O$17,0)),0)</f>
        <v>0</v>
      </c>
      <c r="RGV8" s="878">
        <f>IFERROR(INDEX('РП (ЛК 2.0)'!$E$26:$O$26,1,MATCH('Основной лист'!RGV$7,'РП (ЛК 2.0)'!$E$17:$O$17,0)),0)</f>
        <v>0</v>
      </c>
      <c r="RGW8" s="878">
        <f>IFERROR(INDEX('РП (ЛК 2.0)'!$E$26:$O$26,1,MATCH('Основной лист'!RGW$7,'РП (ЛК 2.0)'!$E$17:$O$17,0)),0)</f>
        <v>0</v>
      </c>
      <c r="RGX8" s="878">
        <f>IFERROR(INDEX('РП (ЛК 2.0)'!$E$26:$O$26,1,MATCH('Основной лист'!RGX$7,'РП (ЛК 2.0)'!$E$17:$O$17,0)),0)</f>
        <v>0</v>
      </c>
      <c r="RGY8" s="878">
        <f>IFERROR(INDEX('РП (ЛК 2.0)'!$E$26:$O$26,1,MATCH('Основной лист'!RGY$7,'РП (ЛК 2.0)'!$E$17:$O$17,0)),0)</f>
        <v>0</v>
      </c>
      <c r="RGZ8" s="878">
        <f>IFERROR(INDEX('РП (ЛК 2.0)'!$E$26:$O$26,1,MATCH('Основной лист'!RGZ$7,'РП (ЛК 2.0)'!$E$17:$O$17,0)),0)</f>
        <v>0</v>
      </c>
      <c r="RHA8" s="878">
        <f>IFERROR(INDEX('РП (ЛК 2.0)'!$E$26:$O$26,1,MATCH('Основной лист'!RHA$7,'РП (ЛК 2.0)'!$E$17:$O$17,0)),0)</f>
        <v>0</v>
      </c>
      <c r="RHB8" s="878">
        <f>IFERROR(INDEX('РП (ЛК 2.0)'!$E$26:$O$26,1,MATCH('Основной лист'!RHB$7,'РП (ЛК 2.0)'!$E$17:$O$17,0)),0)</f>
        <v>0</v>
      </c>
      <c r="RHC8" s="878">
        <f>IFERROR(INDEX('РП (ЛК 2.0)'!$E$26:$O$26,1,MATCH('Основной лист'!RHC$7,'РП (ЛК 2.0)'!$E$17:$O$17,0)),0)</f>
        <v>0</v>
      </c>
      <c r="RHD8" s="878">
        <f>IFERROR(INDEX('РП (ЛК 2.0)'!$E$26:$O$26,1,MATCH('Основной лист'!RHD$7,'РП (ЛК 2.0)'!$E$17:$O$17,0)),0)</f>
        <v>0</v>
      </c>
      <c r="RHE8" s="878">
        <f>IFERROR(INDEX('РП (ЛК 2.0)'!$E$26:$O$26,1,MATCH('Основной лист'!RHE$7,'РП (ЛК 2.0)'!$E$17:$O$17,0)),0)</f>
        <v>0</v>
      </c>
      <c r="RHF8" s="878">
        <f>IFERROR(INDEX('РП (ЛК 2.0)'!$E$26:$O$26,1,MATCH('Основной лист'!RHF$7,'РП (ЛК 2.0)'!$E$17:$O$17,0)),0)</f>
        <v>0</v>
      </c>
      <c r="RHG8" s="878">
        <f>IFERROR(INDEX('РП (ЛК 2.0)'!$E$26:$O$26,1,MATCH('Основной лист'!RHG$7,'РП (ЛК 2.0)'!$E$17:$O$17,0)),0)</f>
        <v>0</v>
      </c>
      <c r="RHH8" s="878">
        <f>IFERROR(INDEX('РП (ЛК 2.0)'!$E$26:$O$26,1,MATCH('Основной лист'!RHH$7,'РП (ЛК 2.0)'!$E$17:$O$17,0)),0)</f>
        <v>0</v>
      </c>
      <c r="RHI8" s="878">
        <f>IFERROR(INDEX('РП (ЛК 2.0)'!$E$26:$O$26,1,MATCH('Основной лист'!RHI$7,'РП (ЛК 2.0)'!$E$17:$O$17,0)),0)</f>
        <v>0</v>
      </c>
      <c r="RHJ8" s="878">
        <f>IFERROR(INDEX('РП (ЛК 2.0)'!$E$26:$O$26,1,MATCH('Основной лист'!RHJ$7,'РП (ЛК 2.0)'!$E$17:$O$17,0)),0)</f>
        <v>0</v>
      </c>
      <c r="RHK8" s="878">
        <f>IFERROR(INDEX('РП (ЛК 2.0)'!$E$26:$O$26,1,MATCH('Основной лист'!RHK$7,'РП (ЛК 2.0)'!$E$17:$O$17,0)),0)</f>
        <v>0</v>
      </c>
      <c r="RHL8" s="878">
        <f>IFERROR(INDEX('РП (ЛК 2.0)'!$E$26:$O$26,1,MATCH('Основной лист'!RHL$7,'РП (ЛК 2.0)'!$E$17:$O$17,0)),0)</f>
        <v>0</v>
      </c>
      <c r="RHM8" s="878">
        <f>IFERROR(INDEX('РП (ЛК 2.0)'!$E$26:$O$26,1,MATCH('Основной лист'!RHM$7,'РП (ЛК 2.0)'!$E$17:$O$17,0)),0)</f>
        <v>0</v>
      </c>
      <c r="RHN8" s="878">
        <f>IFERROR(INDEX('РП (ЛК 2.0)'!$E$26:$O$26,1,MATCH('Основной лист'!RHN$7,'РП (ЛК 2.0)'!$E$17:$O$17,0)),0)</f>
        <v>0</v>
      </c>
      <c r="RHO8" s="878">
        <f>IFERROR(INDEX('РП (ЛК 2.0)'!$E$26:$O$26,1,MATCH('Основной лист'!RHO$7,'РП (ЛК 2.0)'!$E$17:$O$17,0)),0)</f>
        <v>0</v>
      </c>
      <c r="RHP8" s="878">
        <f>IFERROR(INDEX('РП (ЛК 2.0)'!$E$26:$O$26,1,MATCH('Основной лист'!RHP$7,'РП (ЛК 2.0)'!$E$17:$O$17,0)),0)</f>
        <v>0</v>
      </c>
      <c r="RHQ8" s="878">
        <f>IFERROR(INDEX('РП (ЛК 2.0)'!$E$26:$O$26,1,MATCH('Основной лист'!RHQ$7,'РП (ЛК 2.0)'!$E$17:$O$17,0)),0)</f>
        <v>0</v>
      </c>
      <c r="RHR8" s="878">
        <f>IFERROR(INDEX('РП (ЛК 2.0)'!$E$26:$O$26,1,MATCH('Основной лист'!RHR$7,'РП (ЛК 2.0)'!$E$17:$O$17,0)),0)</f>
        <v>0</v>
      </c>
      <c r="RHS8" s="878">
        <f>IFERROR(INDEX('РП (ЛК 2.0)'!$E$26:$O$26,1,MATCH('Основной лист'!RHS$7,'РП (ЛК 2.0)'!$E$17:$O$17,0)),0)</f>
        <v>0</v>
      </c>
      <c r="RHT8" s="878">
        <f>IFERROR(INDEX('РП (ЛК 2.0)'!$E$26:$O$26,1,MATCH('Основной лист'!RHT$7,'РП (ЛК 2.0)'!$E$17:$O$17,0)),0)</f>
        <v>0</v>
      </c>
      <c r="RHU8" s="878">
        <f>IFERROR(INDEX('РП (ЛК 2.0)'!$E$26:$O$26,1,MATCH('Основной лист'!RHU$7,'РП (ЛК 2.0)'!$E$17:$O$17,0)),0)</f>
        <v>0</v>
      </c>
      <c r="RHV8" s="878">
        <f>IFERROR(INDEX('РП (ЛК 2.0)'!$E$26:$O$26,1,MATCH('Основной лист'!RHV$7,'РП (ЛК 2.0)'!$E$17:$O$17,0)),0)</f>
        <v>0</v>
      </c>
      <c r="RHW8" s="878">
        <f>IFERROR(INDEX('РП (ЛК 2.0)'!$E$26:$O$26,1,MATCH('Основной лист'!RHW$7,'РП (ЛК 2.0)'!$E$17:$O$17,0)),0)</f>
        <v>0</v>
      </c>
      <c r="RHX8" s="878">
        <f>IFERROR(INDEX('РП (ЛК 2.0)'!$E$26:$O$26,1,MATCH('Основной лист'!RHX$7,'РП (ЛК 2.0)'!$E$17:$O$17,0)),0)</f>
        <v>0</v>
      </c>
      <c r="RHY8" s="878">
        <f>IFERROR(INDEX('РП (ЛК 2.0)'!$E$26:$O$26,1,MATCH('Основной лист'!RHY$7,'РП (ЛК 2.0)'!$E$17:$O$17,0)),0)</f>
        <v>0</v>
      </c>
      <c r="RHZ8" s="878">
        <f>IFERROR(INDEX('РП (ЛК 2.0)'!$E$26:$O$26,1,MATCH('Основной лист'!RHZ$7,'РП (ЛК 2.0)'!$E$17:$O$17,0)),0)</f>
        <v>0</v>
      </c>
      <c r="RIA8" s="878">
        <f>IFERROR(INDEX('РП (ЛК 2.0)'!$E$26:$O$26,1,MATCH('Основной лист'!RIA$7,'РП (ЛК 2.0)'!$E$17:$O$17,0)),0)</f>
        <v>0</v>
      </c>
      <c r="RIB8" s="878">
        <f>IFERROR(INDEX('РП (ЛК 2.0)'!$E$26:$O$26,1,MATCH('Основной лист'!RIB$7,'РП (ЛК 2.0)'!$E$17:$O$17,0)),0)</f>
        <v>0</v>
      </c>
      <c r="RIC8" s="878">
        <f>IFERROR(INDEX('РП (ЛК 2.0)'!$E$26:$O$26,1,MATCH('Основной лист'!RIC$7,'РП (ЛК 2.0)'!$E$17:$O$17,0)),0)</f>
        <v>0</v>
      </c>
      <c r="RID8" s="878">
        <f>IFERROR(INDEX('РП (ЛК 2.0)'!$E$26:$O$26,1,MATCH('Основной лист'!RID$7,'РП (ЛК 2.0)'!$E$17:$O$17,0)),0)</f>
        <v>0</v>
      </c>
      <c r="RIE8" s="878">
        <f>IFERROR(INDEX('РП (ЛК 2.0)'!$E$26:$O$26,1,MATCH('Основной лист'!RIE$7,'РП (ЛК 2.0)'!$E$17:$O$17,0)),0)</f>
        <v>0</v>
      </c>
      <c r="RIF8" s="878">
        <f>IFERROR(INDEX('РП (ЛК 2.0)'!$E$26:$O$26,1,MATCH('Основной лист'!RIF$7,'РП (ЛК 2.0)'!$E$17:$O$17,0)),0)</f>
        <v>0</v>
      </c>
      <c r="RIG8" s="878">
        <f>IFERROR(INDEX('РП (ЛК 2.0)'!$E$26:$O$26,1,MATCH('Основной лист'!RIG$7,'РП (ЛК 2.0)'!$E$17:$O$17,0)),0)</f>
        <v>0</v>
      </c>
      <c r="RIH8" s="878">
        <f>IFERROR(INDEX('РП (ЛК 2.0)'!$E$26:$O$26,1,MATCH('Основной лист'!RIH$7,'РП (ЛК 2.0)'!$E$17:$O$17,0)),0)</f>
        <v>0</v>
      </c>
      <c r="RII8" s="878">
        <f>IFERROR(INDEX('РП (ЛК 2.0)'!$E$26:$O$26,1,MATCH('Основной лист'!RII$7,'РП (ЛК 2.0)'!$E$17:$O$17,0)),0)</f>
        <v>0</v>
      </c>
      <c r="RIJ8" s="878">
        <f>IFERROR(INDEX('РП (ЛК 2.0)'!$E$26:$O$26,1,MATCH('Основной лист'!RIJ$7,'РП (ЛК 2.0)'!$E$17:$O$17,0)),0)</f>
        <v>0</v>
      </c>
      <c r="RIK8" s="878">
        <f>IFERROR(INDEX('РП (ЛК 2.0)'!$E$26:$O$26,1,MATCH('Основной лист'!RIK$7,'РП (ЛК 2.0)'!$E$17:$O$17,0)),0)</f>
        <v>0</v>
      </c>
      <c r="RIL8" s="878">
        <f>IFERROR(INDEX('РП (ЛК 2.0)'!$E$26:$O$26,1,MATCH('Основной лист'!RIL$7,'РП (ЛК 2.0)'!$E$17:$O$17,0)),0)</f>
        <v>0</v>
      </c>
      <c r="RIM8" s="878">
        <f>IFERROR(INDEX('РП (ЛК 2.0)'!$E$26:$O$26,1,MATCH('Основной лист'!RIM$7,'РП (ЛК 2.0)'!$E$17:$O$17,0)),0)</f>
        <v>0</v>
      </c>
      <c r="RIN8" s="878">
        <f>IFERROR(INDEX('РП (ЛК 2.0)'!$E$26:$O$26,1,MATCH('Основной лист'!RIN$7,'РП (ЛК 2.0)'!$E$17:$O$17,0)),0)</f>
        <v>0</v>
      </c>
      <c r="RIO8" s="878">
        <f>IFERROR(INDEX('РП (ЛК 2.0)'!$E$26:$O$26,1,MATCH('Основной лист'!RIO$7,'РП (ЛК 2.0)'!$E$17:$O$17,0)),0)</f>
        <v>0</v>
      </c>
      <c r="RIP8" s="878">
        <f>IFERROR(INDEX('РП (ЛК 2.0)'!$E$26:$O$26,1,MATCH('Основной лист'!RIP$7,'РП (ЛК 2.0)'!$E$17:$O$17,0)),0)</f>
        <v>0</v>
      </c>
      <c r="RIQ8" s="878">
        <f>IFERROR(INDEX('РП (ЛК 2.0)'!$E$26:$O$26,1,MATCH('Основной лист'!RIQ$7,'РП (ЛК 2.0)'!$E$17:$O$17,0)),0)</f>
        <v>0</v>
      </c>
      <c r="RIR8" s="878">
        <f>IFERROR(INDEX('РП (ЛК 2.0)'!$E$26:$O$26,1,MATCH('Основной лист'!RIR$7,'РП (ЛК 2.0)'!$E$17:$O$17,0)),0)</f>
        <v>0</v>
      </c>
      <c r="RIS8" s="878">
        <f>IFERROR(INDEX('РП (ЛК 2.0)'!$E$26:$O$26,1,MATCH('Основной лист'!RIS$7,'РП (ЛК 2.0)'!$E$17:$O$17,0)),0)</f>
        <v>0</v>
      </c>
      <c r="RIT8" s="878">
        <f>IFERROR(INDEX('РП (ЛК 2.0)'!$E$26:$O$26,1,MATCH('Основной лист'!RIT$7,'РП (ЛК 2.0)'!$E$17:$O$17,0)),0)</f>
        <v>0</v>
      </c>
      <c r="RIU8" s="878">
        <f>IFERROR(INDEX('РП (ЛК 2.0)'!$E$26:$O$26,1,MATCH('Основной лист'!RIU$7,'РП (ЛК 2.0)'!$E$17:$O$17,0)),0)</f>
        <v>0</v>
      </c>
      <c r="RIV8" s="878">
        <f>IFERROR(INDEX('РП (ЛК 2.0)'!$E$26:$O$26,1,MATCH('Основной лист'!RIV$7,'РП (ЛК 2.0)'!$E$17:$O$17,0)),0)</f>
        <v>0</v>
      </c>
      <c r="RIW8" s="878">
        <f>IFERROR(INDEX('РП (ЛК 2.0)'!$E$26:$O$26,1,MATCH('Основной лист'!RIW$7,'РП (ЛК 2.0)'!$E$17:$O$17,0)),0)</f>
        <v>0</v>
      </c>
      <c r="RIX8" s="878">
        <f>IFERROR(INDEX('РП (ЛК 2.0)'!$E$26:$O$26,1,MATCH('Основной лист'!RIX$7,'РП (ЛК 2.0)'!$E$17:$O$17,0)),0)</f>
        <v>0</v>
      </c>
      <c r="RIY8" s="878">
        <f>IFERROR(INDEX('РП (ЛК 2.0)'!$E$26:$O$26,1,MATCH('Основной лист'!RIY$7,'РП (ЛК 2.0)'!$E$17:$O$17,0)),0)</f>
        <v>0</v>
      </c>
      <c r="RIZ8" s="878">
        <f>IFERROR(INDEX('РП (ЛК 2.0)'!$E$26:$O$26,1,MATCH('Основной лист'!RIZ$7,'РП (ЛК 2.0)'!$E$17:$O$17,0)),0)</f>
        <v>0</v>
      </c>
      <c r="RJA8" s="878">
        <f>IFERROR(INDEX('РП (ЛК 2.0)'!$E$26:$O$26,1,MATCH('Основной лист'!RJA$7,'РП (ЛК 2.0)'!$E$17:$O$17,0)),0)</f>
        <v>0</v>
      </c>
      <c r="RJB8" s="878">
        <f>IFERROR(INDEX('РП (ЛК 2.0)'!$E$26:$O$26,1,MATCH('Основной лист'!RJB$7,'РП (ЛК 2.0)'!$E$17:$O$17,0)),0)</f>
        <v>0</v>
      </c>
      <c r="RJC8" s="878">
        <f>IFERROR(INDEX('РП (ЛК 2.0)'!$E$26:$O$26,1,MATCH('Основной лист'!RJC$7,'РП (ЛК 2.0)'!$E$17:$O$17,0)),0)</f>
        <v>0</v>
      </c>
      <c r="RJD8" s="878">
        <f>IFERROR(INDEX('РП (ЛК 2.0)'!$E$26:$O$26,1,MATCH('Основной лист'!RJD$7,'РП (ЛК 2.0)'!$E$17:$O$17,0)),0)</f>
        <v>0</v>
      </c>
      <c r="RJE8" s="878">
        <f>IFERROR(INDEX('РП (ЛК 2.0)'!$E$26:$O$26,1,MATCH('Основной лист'!RJE$7,'РП (ЛК 2.0)'!$E$17:$O$17,0)),0)</f>
        <v>0</v>
      </c>
      <c r="RJF8" s="878">
        <f>IFERROR(INDEX('РП (ЛК 2.0)'!$E$26:$O$26,1,MATCH('Основной лист'!RJF$7,'РП (ЛК 2.0)'!$E$17:$O$17,0)),0)</f>
        <v>0</v>
      </c>
      <c r="RJG8" s="878">
        <f>IFERROR(INDEX('РП (ЛК 2.0)'!$E$26:$O$26,1,MATCH('Основной лист'!RJG$7,'РП (ЛК 2.0)'!$E$17:$O$17,0)),0)</f>
        <v>0</v>
      </c>
      <c r="RJH8" s="878">
        <f>IFERROR(INDEX('РП (ЛК 2.0)'!$E$26:$O$26,1,MATCH('Основной лист'!RJH$7,'РП (ЛК 2.0)'!$E$17:$O$17,0)),0)</f>
        <v>0</v>
      </c>
      <c r="RJI8" s="878">
        <f>IFERROR(INDEX('РП (ЛК 2.0)'!$E$26:$O$26,1,MATCH('Основной лист'!RJI$7,'РП (ЛК 2.0)'!$E$17:$O$17,0)),0)</f>
        <v>0</v>
      </c>
      <c r="RJJ8" s="878">
        <f>IFERROR(INDEX('РП (ЛК 2.0)'!$E$26:$O$26,1,MATCH('Основной лист'!RJJ$7,'РП (ЛК 2.0)'!$E$17:$O$17,0)),0)</f>
        <v>0</v>
      </c>
      <c r="RJK8" s="878">
        <f>IFERROR(INDEX('РП (ЛК 2.0)'!$E$26:$O$26,1,MATCH('Основной лист'!RJK$7,'РП (ЛК 2.0)'!$E$17:$O$17,0)),0)</f>
        <v>0</v>
      </c>
      <c r="RJL8" s="878">
        <f>IFERROR(INDEX('РП (ЛК 2.0)'!$E$26:$O$26,1,MATCH('Основной лист'!RJL$7,'РП (ЛК 2.0)'!$E$17:$O$17,0)),0)</f>
        <v>0</v>
      </c>
      <c r="RJM8" s="878">
        <f>IFERROR(INDEX('РП (ЛК 2.0)'!$E$26:$O$26,1,MATCH('Основной лист'!RJM$7,'РП (ЛК 2.0)'!$E$17:$O$17,0)),0)</f>
        <v>0</v>
      </c>
      <c r="RJN8" s="878">
        <f>IFERROR(INDEX('РП (ЛК 2.0)'!$E$26:$O$26,1,MATCH('Основной лист'!RJN$7,'РП (ЛК 2.0)'!$E$17:$O$17,0)),0)</f>
        <v>0</v>
      </c>
      <c r="RJO8" s="878">
        <f>IFERROR(INDEX('РП (ЛК 2.0)'!$E$26:$O$26,1,MATCH('Основной лист'!RJO$7,'РП (ЛК 2.0)'!$E$17:$O$17,0)),0)</f>
        <v>0</v>
      </c>
      <c r="RJP8" s="878">
        <f>IFERROR(INDEX('РП (ЛК 2.0)'!$E$26:$O$26,1,MATCH('Основной лист'!RJP$7,'РП (ЛК 2.0)'!$E$17:$O$17,0)),0)</f>
        <v>0</v>
      </c>
      <c r="RJQ8" s="878">
        <f>IFERROR(INDEX('РП (ЛК 2.0)'!$E$26:$O$26,1,MATCH('Основной лист'!RJQ$7,'РП (ЛК 2.0)'!$E$17:$O$17,0)),0)</f>
        <v>0</v>
      </c>
      <c r="RJR8" s="878">
        <f>IFERROR(INDEX('РП (ЛК 2.0)'!$E$26:$O$26,1,MATCH('Основной лист'!RJR$7,'РП (ЛК 2.0)'!$E$17:$O$17,0)),0)</f>
        <v>0</v>
      </c>
      <c r="RJS8" s="878">
        <f>IFERROR(INDEX('РП (ЛК 2.0)'!$E$26:$O$26,1,MATCH('Основной лист'!RJS$7,'РП (ЛК 2.0)'!$E$17:$O$17,0)),0)</f>
        <v>0</v>
      </c>
      <c r="RJT8" s="878">
        <f>IFERROR(INDEX('РП (ЛК 2.0)'!$E$26:$O$26,1,MATCH('Основной лист'!RJT$7,'РП (ЛК 2.0)'!$E$17:$O$17,0)),0)</f>
        <v>0</v>
      </c>
      <c r="RJU8" s="878">
        <f>IFERROR(INDEX('РП (ЛК 2.0)'!$E$26:$O$26,1,MATCH('Основной лист'!RJU$7,'РП (ЛК 2.0)'!$E$17:$O$17,0)),0)</f>
        <v>0</v>
      </c>
      <c r="RJV8" s="878">
        <f>IFERROR(INDEX('РП (ЛК 2.0)'!$E$26:$O$26,1,MATCH('Основной лист'!RJV$7,'РП (ЛК 2.0)'!$E$17:$O$17,0)),0)</f>
        <v>0</v>
      </c>
      <c r="RJW8" s="878">
        <f>IFERROR(INDEX('РП (ЛК 2.0)'!$E$26:$O$26,1,MATCH('Основной лист'!RJW$7,'РП (ЛК 2.0)'!$E$17:$O$17,0)),0)</f>
        <v>0</v>
      </c>
      <c r="RJX8" s="878">
        <f>IFERROR(INDEX('РП (ЛК 2.0)'!$E$26:$O$26,1,MATCH('Основной лист'!RJX$7,'РП (ЛК 2.0)'!$E$17:$O$17,0)),0)</f>
        <v>0</v>
      </c>
      <c r="RJY8" s="878">
        <f>IFERROR(INDEX('РП (ЛК 2.0)'!$E$26:$O$26,1,MATCH('Основной лист'!RJY$7,'РП (ЛК 2.0)'!$E$17:$O$17,0)),0)</f>
        <v>0</v>
      </c>
      <c r="RJZ8" s="878">
        <f>IFERROR(INDEX('РП (ЛК 2.0)'!$E$26:$O$26,1,MATCH('Основной лист'!RJZ$7,'РП (ЛК 2.0)'!$E$17:$O$17,0)),0)</f>
        <v>0</v>
      </c>
      <c r="RKA8" s="878">
        <f>IFERROR(INDEX('РП (ЛК 2.0)'!$E$26:$O$26,1,MATCH('Основной лист'!RKA$7,'РП (ЛК 2.0)'!$E$17:$O$17,0)),0)</f>
        <v>0</v>
      </c>
      <c r="RKB8" s="878">
        <f>IFERROR(INDEX('РП (ЛК 2.0)'!$E$26:$O$26,1,MATCH('Основной лист'!RKB$7,'РП (ЛК 2.0)'!$E$17:$O$17,0)),0)</f>
        <v>0</v>
      </c>
      <c r="RKC8" s="878">
        <f>IFERROR(INDEX('РП (ЛК 2.0)'!$E$26:$O$26,1,MATCH('Основной лист'!RKC$7,'РП (ЛК 2.0)'!$E$17:$O$17,0)),0)</f>
        <v>0</v>
      </c>
      <c r="RKD8" s="878">
        <f>IFERROR(INDEX('РП (ЛК 2.0)'!$E$26:$O$26,1,MATCH('Основной лист'!RKD$7,'РП (ЛК 2.0)'!$E$17:$O$17,0)),0)</f>
        <v>0</v>
      </c>
      <c r="RKE8" s="878">
        <f>IFERROR(INDEX('РП (ЛК 2.0)'!$E$26:$O$26,1,MATCH('Основной лист'!RKE$7,'РП (ЛК 2.0)'!$E$17:$O$17,0)),0)</f>
        <v>0</v>
      </c>
      <c r="RKF8" s="878">
        <f>IFERROR(INDEX('РП (ЛК 2.0)'!$E$26:$O$26,1,MATCH('Основной лист'!RKF$7,'РП (ЛК 2.0)'!$E$17:$O$17,0)),0)</f>
        <v>0</v>
      </c>
      <c r="RKG8" s="878">
        <f>IFERROR(INDEX('РП (ЛК 2.0)'!$E$26:$O$26,1,MATCH('Основной лист'!RKG$7,'РП (ЛК 2.0)'!$E$17:$O$17,0)),0)</f>
        <v>0</v>
      </c>
      <c r="RKH8" s="878">
        <f>IFERROR(INDEX('РП (ЛК 2.0)'!$E$26:$O$26,1,MATCH('Основной лист'!RKH$7,'РП (ЛК 2.0)'!$E$17:$O$17,0)),0)</f>
        <v>0</v>
      </c>
      <c r="RKI8" s="878">
        <f>IFERROR(INDEX('РП (ЛК 2.0)'!$E$26:$O$26,1,MATCH('Основной лист'!RKI$7,'РП (ЛК 2.0)'!$E$17:$O$17,0)),0)</f>
        <v>0</v>
      </c>
      <c r="RKJ8" s="878">
        <f>IFERROR(INDEX('РП (ЛК 2.0)'!$E$26:$O$26,1,MATCH('Основной лист'!RKJ$7,'РП (ЛК 2.0)'!$E$17:$O$17,0)),0)</f>
        <v>0</v>
      </c>
      <c r="RKK8" s="878">
        <f>IFERROR(INDEX('РП (ЛК 2.0)'!$E$26:$O$26,1,MATCH('Основной лист'!RKK$7,'РП (ЛК 2.0)'!$E$17:$O$17,0)),0)</f>
        <v>0</v>
      </c>
      <c r="RKL8" s="878">
        <f>IFERROR(INDEX('РП (ЛК 2.0)'!$E$26:$O$26,1,MATCH('Основной лист'!RKL$7,'РП (ЛК 2.0)'!$E$17:$O$17,0)),0)</f>
        <v>0</v>
      </c>
      <c r="RKM8" s="878">
        <f>IFERROR(INDEX('РП (ЛК 2.0)'!$E$26:$O$26,1,MATCH('Основной лист'!RKM$7,'РП (ЛК 2.0)'!$E$17:$O$17,0)),0)</f>
        <v>0</v>
      </c>
      <c r="RKN8" s="878">
        <f>IFERROR(INDEX('РП (ЛК 2.0)'!$E$26:$O$26,1,MATCH('Основной лист'!RKN$7,'РП (ЛК 2.0)'!$E$17:$O$17,0)),0)</f>
        <v>0</v>
      </c>
      <c r="RKO8" s="878">
        <f>IFERROR(INDEX('РП (ЛК 2.0)'!$E$26:$O$26,1,MATCH('Основной лист'!RKO$7,'РП (ЛК 2.0)'!$E$17:$O$17,0)),0)</f>
        <v>0</v>
      </c>
      <c r="RKP8" s="878">
        <f>IFERROR(INDEX('РП (ЛК 2.0)'!$E$26:$O$26,1,MATCH('Основной лист'!RKP$7,'РП (ЛК 2.0)'!$E$17:$O$17,0)),0)</f>
        <v>0</v>
      </c>
      <c r="RKQ8" s="878">
        <f>IFERROR(INDEX('РП (ЛК 2.0)'!$E$26:$O$26,1,MATCH('Основной лист'!RKQ$7,'РП (ЛК 2.0)'!$E$17:$O$17,0)),0)</f>
        <v>0</v>
      </c>
      <c r="RKR8" s="878">
        <f>IFERROR(INDEX('РП (ЛК 2.0)'!$E$26:$O$26,1,MATCH('Основной лист'!RKR$7,'РП (ЛК 2.0)'!$E$17:$O$17,0)),0)</f>
        <v>0</v>
      </c>
      <c r="RKS8" s="878">
        <f>IFERROR(INDEX('РП (ЛК 2.0)'!$E$26:$O$26,1,MATCH('Основной лист'!RKS$7,'РП (ЛК 2.0)'!$E$17:$O$17,0)),0)</f>
        <v>0</v>
      </c>
      <c r="RKT8" s="878">
        <f>IFERROR(INDEX('РП (ЛК 2.0)'!$E$26:$O$26,1,MATCH('Основной лист'!RKT$7,'РП (ЛК 2.0)'!$E$17:$O$17,0)),0)</f>
        <v>0</v>
      </c>
      <c r="RKU8" s="878">
        <f>IFERROR(INDEX('РП (ЛК 2.0)'!$E$26:$O$26,1,MATCH('Основной лист'!RKU$7,'РП (ЛК 2.0)'!$E$17:$O$17,0)),0)</f>
        <v>0</v>
      </c>
      <c r="RKV8" s="878">
        <f>IFERROR(INDEX('РП (ЛК 2.0)'!$E$26:$O$26,1,MATCH('Основной лист'!RKV$7,'РП (ЛК 2.0)'!$E$17:$O$17,0)),0)</f>
        <v>0</v>
      </c>
      <c r="RKW8" s="878">
        <f>IFERROR(INDEX('РП (ЛК 2.0)'!$E$26:$O$26,1,MATCH('Основной лист'!RKW$7,'РП (ЛК 2.0)'!$E$17:$O$17,0)),0)</f>
        <v>0</v>
      </c>
      <c r="RKX8" s="878">
        <f>IFERROR(INDEX('РП (ЛК 2.0)'!$E$26:$O$26,1,MATCH('Основной лист'!RKX$7,'РП (ЛК 2.0)'!$E$17:$O$17,0)),0)</f>
        <v>0</v>
      </c>
      <c r="RKY8" s="878">
        <f>IFERROR(INDEX('РП (ЛК 2.0)'!$E$26:$O$26,1,MATCH('Основной лист'!RKY$7,'РП (ЛК 2.0)'!$E$17:$O$17,0)),0)</f>
        <v>0</v>
      </c>
      <c r="RKZ8" s="878">
        <f>IFERROR(INDEX('РП (ЛК 2.0)'!$E$26:$O$26,1,MATCH('Основной лист'!RKZ$7,'РП (ЛК 2.0)'!$E$17:$O$17,0)),0)</f>
        <v>0</v>
      </c>
      <c r="RLA8" s="878">
        <f>IFERROR(INDEX('РП (ЛК 2.0)'!$E$26:$O$26,1,MATCH('Основной лист'!RLA$7,'РП (ЛК 2.0)'!$E$17:$O$17,0)),0)</f>
        <v>0</v>
      </c>
      <c r="RLB8" s="878">
        <f>IFERROR(INDEX('РП (ЛК 2.0)'!$E$26:$O$26,1,MATCH('Основной лист'!RLB$7,'РП (ЛК 2.0)'!$E$17:$O$17,0)),0)</f>
        <v>0</v>
      </c>
      <c r="RLC8" s="878">
        <f>IFERROR(INDEX('РП (ЛК 2.0)'!$E$26:$O$26,1,MATCH('Основной лист'!RLC$7,'РП (ЛК 2.0)'!$E$17:$O$17,0)),0)</f>
        <v>0</v>
      </c>
      <c r="RLD8" s="878">
        <f>IFERROR(INDEX('РП (ЛК 2.0)'!$E$26:$O$26,1,MATCH('Основной лист'!RLD$7,'РП (ЛК 2.0)'!$E$17:$O$17,0)),0)</f>
        <v>0</v>
      </c>
      <c r="RLE8" s="878">
        <f>IFERROR(INDEX('РП (ЛК 2.0)'!$E$26:$O$26,1,MATCH('Основной лист'!RLE$7,'РП (ЛК 2.0)'!$E$17:$O$17,0)),0)</f>
        <v>0</v>
      </c>
      <c r="RLF8" s="878">
        <f>IFERROR(INDEX('РП (ЛК 2.0)'!$E$26:$O$26,1,MATCH('Основной лист'!RLF$7,'РП (ЛК 2.0)'!$E$17:$O$17,0)),0)</f>
        <v>0</v>
      </c>
      <c r="RLG8" s="878">
        <f>IFERROR(INDEX('РП (ЛК 2.0)'!$E$26:$O$26,1,MATCH('Основной лист'!RLG$7,'РП (ЛК 2.0)'!$E$17:$O$17,0)),0)</f>
        <v>0</v>
      </c>
      <c r="RLH8" s="878">
        <f>IFERROR(INDEX('РП (ЛК 2.0)'!$E$26:$O$26,1,MATCH('Основной лист'!RLH$7,'РП (ЛК 2.0)'!$E$17:$O$17,0)),0)</f>
        <v>0</v>
      </c>
      <c r="RLI8" s="878">
        <f>IFERROR(INDEX('РП (ЛК 2.0)'!$E$26:$O$26,1,MATCH('Основной лист'!RLI$7,'РП (ЛК 2.0)'!$E$17:$O$17,0)),0)</f>
        <v>0</v>
      </c>
      <c r="RLJ8" s="878">
        <f>IFERROR(INDEX('РП (ЛК 2.0)'!$E$26:$O$26,1,MATCH('Основной лист'!RLJ$7,'РП (ЛК 2.0)'!$E$17:$O$17,0)),0)</f>
        <v>0</v>
      </c>
      <c r="RLK8" s="878">
        <f>IFERROR(INDEX('РП (ЛК 2.0)'!$E$26:$O$26,1,MATCH('Основной лист'!RLK$7,'РП (ЛК 2.0)'!$E$17:$O$17,0)),0)</f>
        <v>0</v>
      </c>
      <c r="RLL8" s="878">
        <f>IFERROR(INDEX('РП (ЛК 2.0)'!$E$26:$O$26,1,MATCH('Основной лист'!RLL$7,'РП (ЛК 2.0)'!$E$17:$O$17,0)),0)</f>
        <v>0</v>
      </c>
      <c r="RLM8" s="878">
        <f>IFERROR(INDEX('РП (ЛК 2.0)'!$E$26:$O$26,1,MATCH('Основной лист'!RLM$7,'РП (ЛК 2.0)'!$E$17:$O$17,0)),0)</f>
        <v>0</v>
      </c>
      <c r="RLN8" s="878">
        <f>IFERROR(INDEX('РП (ЛК 2.0)'!$E$26:$O$26,1,MATCH('Основной лист'!RLN$7,'РП (ЛК 2.0)'!$E$17:$O$17,0)),0)</f>
        <v>0</v>
      </c>
      <c r="RLO8" s="878">
        <f>IFERROR(INDEX('РП (ЛК 2.0)'!$E$26:$O$26,1,MATCH('Основной лист'!RLO$7,'РП (ЛК 2.0)'!$E$17:$O$17,0)),0)</f>
        <v>0</v>
      </c>
      <c r="RLP8" s="878">
        <f>IFERROR(INDEX('РП (ЛК 2.0)'!$E$26:$O$26,1,MATCH('Основной лист'!RLP$7,'РП (ЛК 2.0)'!$E$17:$O$17,0)),0)</f>
        <v>0</v>
      </c>
      <c r="RLQ8" s="878">
        <f>IFERROR(INDEX('РП (ЛК 2.0)'!$E$26:$O$26,1,MATCH('Основной лист'!RLQ$7,'РП (ЛК 2.0)'!$E$17:$O$17,0)),0)</f>
        <v>0</v>
      </c>
      <c r="RLR8" s="878">
        <f>IFERROR(INDEX('РП (ЛК 2.0)'!$E$26:$O$26,1,MATCH('Основной лист'!RLR$7,'РП (ЛК 2.0)'!$E$17:$O$17,0)),0)</f>
        <v>0</v>
      </c>
      <c r="RLS8" s="878">
        <f>IFERROR(INDEX('РП (ЛК 2.0)'!$E$26:$O$26,1,MATCH('Основной лист'!RLS$7,'РП (ЛК 2.0)'!$E$17:$O$17,0)),0)</f>
        <v>0</v>
      </c>
      <c r="RLT8" s="878">
        <f>IFERROR(INDEX('РП (ЛК 2.0)'!$E$26:$O$26,1,MATCH('Основной лист'!RLT$7,'РП (ЛК 2.0)'!$E$17:$O$17,0)),0)</f>
        <v>0</v>
      </c>
      <c r="RLU8" s="878">
        <f>IFERROR(INDEX('РП (ЛК 2.0)'!$E$26:$O$26,1,MATCH('Основной лист'!RLU$7,'РП (ЛК 2.0)'!$E$17:$O$17,0)),0)</f>
        <v>0</v>
      </c>
      <c r="RLV8" s="878">
        <f>IFERROR(INDEX('РП (ЛК 2.0)'!$E$26:$O$26,1,MATCH('Основной лист'!RLV$7,'РП (ЛК 2.0)'!$E$17:$O$17,0)),0)</f>
        <v>0</v>
      </c>
      <c r="RLW8" s="878">
        <f>IFERROR(INDEX('РП (ЛК 2.0)'!$E$26:$O$26,1,MATCH('Основной лист'!RLW$7,'РП (ЛК 2.0)'!$E$17:$O$17,0)),0)</f>
        <v>0</v>
      </c>
      <c r="RLX8" s="878">
        <f>IFERROR(INDEX('РП (ЛК 2.0)'!$E$26:$O$26,1,MATCH('Основной лист'!RLX$7,'РП (ЛК 2.0)'!$E$17:$O$17,0)),0)</f>
        <v>0</v>
      </c>
      <c r="RLY8" s="878">
        <f>IFERROR(INDEX('РП (ЛК 2.0)'!$E$26:$O$26,1,MATCH('Основной лист'!RLY$7,'РП (ЛК 2.0)'!$E$17:$O$17,0)),0)</f>
        <v>0</v>
      </c>
      <c r="RLZ8" s="878">
        <f>IFERROR(INDEX('РП (ЛК 2.0)'!$E$26:$O$26,1,MATCH('Основной лист'!RLZ$7,'РП (ЛК 2.0)'!$E$17:$O$17,0)),0)</f>
        <v>0</v>
      </c>
      <c r="RMA8" s="878">
        <f>IFERROR(INDEX('РП (ЛК 2.0)'!$E$26:$O$26,1,MATCH('Основной лист'!RMA$7,'РП (ЛК 2.0)'!$E$17:$O$17,0)),0)</f>
        <v>0</v>
      </c>
      <c r="RMB8" s="878">
        <f>IFERROR(INDEX('РП (ЛК 2.0)'!$E$26:$O$26,1,MATCH('Основной лист'!RMB$7,'РП (ЛК 2.0)'!$E$17:$O$17,0)),0)</f>
        <v>0</v>
      </c>
      <c r="RMC8" s="878">
        <f>IFERROR(INDEX('РП (ЛК 2.0)'!$E$26:$O$26,1,MATCH('Основной лист'!RMC$7,'РП (ЛК 2.0)'!$E$17:$O$17,0)),0)</f>
        <v>0</v>
      </c>
      <c r="RMD8" s="878">
        <f>IFERROR(INDEX('РП (ЛК 2.0)'!$E$26:$O$26,1,MATCH('Основной лист'!RMD$7,'РП (ЛК 2.0)'!$E$17:$O$17,0)),0)</f>
        <v>0</v>
      </c>
      <c r="RME8" s="878">
        <f>IFERROR(INDEX('РП (ЛК 2.0)'!$E$26:$O$26,1,MATCH('Основной лист'!RME$7,'РП (ЛК 2.0)'!$E$17:$O$17,0)),0)</f>
        <v>0</v>
      </c>
      <c r="RMF8" s="878">
        <f>IFERROR(INDEX('РП (ЛК 2.0)'!$E$26:$O$26,1,MATCH('Основной лист'!RMF$7,'РП (ЛК 2.0)'!$E$17:$O$17,0)),0)</f>
        <v>0</v>
      </c>
      <c r="RMG8" s="878">
        <f>IFERROR(INDEX('РП (ЛК 2.0)'!$E$26:$O$26,1,MATCH('Основной лист'!RMG$7,'РП (ЛК 2.0)'!$E$17:$O$17,0)),0)</f>
        <v>0</v>
      </c>
      <c r="RMH8" s="878">
        <f>IFERROR(INDEX('РП (ЛК 2.0)'!$E$26:$O$26,1,MATCH('Основной лист'!RMH$7,'РП (ЛК 2.0)'!$E$17:$O$17,0)),0)</f>
        <v>0</v>
      </c>
      <c r="RMI8" s="878">
        <f>IFERROR(INDEX('РП (ЛК 2.0)'!$E$26:$O$26,1,MATCH('Основной лист'!RMI$7,'РП (ЛК 2.0)'!$E$17:$O$17,0)),0)</f>
        <v>0</v>
      </c>
      <c r="RMJ8" s="878">
        <f>IFERROR(INDEX('РП (ЛК 2.0)'!$E$26:$O$26,1,MATCH('Основной лист'!RMJ$7,'РП (ЛК 2.0)'!$E$17:$O$17,0)),0)</f>
        <v>0</v>
      </c>
      <c r="RMK8" s="878">
        <f>IFERROR(INDEX('РП (ЛК 2.0)'!$E$26:$O$26,1,MATCH('Основной лист'!RMK$7,'РП (ЛК 2.0)'!$E$17:$O$17,0)),0)</f>
        <v>0</v>
      </c>
      <c r="RML8" s="878">
        <f>IFERROR(INDEX('РП (ЛК 2.0)'!$E$26:$O$26,1,MATCH('Основной лист'!RML$7,'РП (ЛК 2.0)'!$E$17:$O$17,0)),0)</f>
        <v>0</v>
      </c>
      <c r="RMM8" s="878">
        <f>IFERROR(INDEX('РП (ЛК 2.0)'!$E$26:$O$26,1,MATCH('Основной лист'!RMM$7,'РП (ЛК 2.0)'!$E$17:$O$17,0)),0)</f>
        <v>0</v>
      </c>
      <c r="RMN8" s="878">
        <f>IFERROR(INDEX('РП (ЛК 2.0)'!$E$26:$O$26,1,MATCH('Основной лист'!RMN$7,'РП (ЛК 2.0)'!$E$17:$O$17,0)),0)</f>
        <v>0</v>
      </c>
      <c r="RMO8" s="878">
        <f>IFERROR(INDEX('РП (ЛК 2.0)'!$E$26:$O$26,1,MATCH('Основной лист'!RMO$7,'РП (ЛК 2.0)'!$E$17:$O$17,0)),0)</f>
        <v>0</v>
      </c>
      <c r="RMP8" s="878">
        <f>IFERROR(INDEX('РП (ЛК 2.0)'!$E$26:$O$26,1,MATCH('Основной лист'!RMP$7,'РП (ЛК 2.0)'!$E$17:$O$17,0)),0)</f>
        <v>0</v>
      </c>
      <c r="RMQ8" s="878">
        <f>IFERROR(INDEX('РП (ЛК 2.0)'!$E$26:$O$26,1,MATCH('Основной лист'!RMQ$7,'РП (ЛК 2.0)'!$E$17:$O$17,0)),0)</f>
        <v>0</v>
      </c>
      <c r="RMR8" s="878">
        <f>IFERROR(INDEX('РП (ЛК 2.0)'!$E$26:$O$26,1,MATCH('Основной лист'!RMR$7,'РП (ЛК 2.0)'!$E$17:$O$17,0)),0)</f>
        <v>0</v>
      </c>
      <c r="RMS8" s="878">
        <f>IFERROR(INDEX('РП (ЛК 2.0)'!$E$26:$O$26,1,MATCH('Основной лист'!RMS$7,'РП (ЛК 2.0)'!$E$17:$O$17,0)),0)</f>
        <v>0</v>
      </c>
      <c r="RMT8" s="878">
        <f>IFERROR(INDEX('РП (ЛК 2.0)'!$E$26:$O$26,1,MATCH('Основной лист'!RMT$7,'РП (ЛК 2.0)'!$E$17:$O$17,0)),0)</f>
        <v>0</v>
      </c>
      <c r="RMU8" s="878">
        <f>IFERROR(INDEX('РП (ЛК 2.0)'!$E$26:$O$26,1,MATCH('Основной лист'!RMU$7,'РП (ЛК 2.0)'!$E$17:$O$17,0)),0)</f>
        <v>0</v>
      </c>
      <c r="RMV8" s="878">
        <f>IFERROR(INDEX('РП (ЛК 2.0)'!$E$26:$O$26,1,MATCH('Основной лист'!RMV$7,'РП (ЛК 2.0)'!$E$17:$O$17,0)),0)</f>
        <v>0</v>
      </c>
      <c r="RMW8" s="878">
        <f>IFERROR(INDEX('РП (ЛК 2.0)'!$E$26:$O$26,1,MATCH('Основной лист'!RMW$7,'РП (ЛК 2.0)'!$E$17:$O$17,0)),0)</f>
        <v>0</v>
      </c>
      <c r="RMX8" s="878">
        <f>IFERROR(INDEX('РП (ЛК 2.0)'!$E$26:$O$26,1,MATCH('Основной лист'!RMX$7,'РП (ЛК 2.0)'!$E$17:$O$17,0)),0)</f>
        <v>0</v>
      </c>
      <c r="RMY8" s="878">
        <f>IFERROR(INDEX('РП (ЛК 2.0)'!$E$26:$O$26,1,MATCH('Основной лист'!RMY$7,'РП (ЛК 2.0)'!$E$17:$O$17,0)),0)</f>
        <v>0</v>
      </c>
      <c r="RMZ8" s="878">
        <f>IFERROR(INDEX('РП (ЛК 2.0)'!$E$26:$O$26,1,MATCH('Основной лист'!RMZ$7,'РП (ЛК 2.0)'!$E$17:$O$17,0)),0)</f>
        <v>0</v>
      </c>
      <c r="RNA8" s="878">
        <f>IFERROR(INDEX('РП (ЛК 2.0)'!$E$26:$O$26,1,MATCH('Основной лист'!RNA$7,'РП (ЛК 2.0)'!$E$17:$O$17,0)),0)</f>
        <v>0</v>
      </c>
      <c r="RNB8" s="878">
        <f>IFERROR(INDEX('РП (ЛК 2.0)'!$E$26:$O$26,1,MATCH('Основной лист'!RNB$7,'РП (ЛК 2.0)'!$E$17:$O$17,0)),0)</f>
        <v>0</v>
      </c>
      <c r="RNC8" s="878">
        <f>IFERROR(INDEX('РП (ЛК 2.0)'!$E$26:$O$26,1,MATCH('Основной лист'!RNC$7,'РП (ЛК 2.0)'!$E$17:$O$17,0)),0)</f>
        <v>0</v>
      </c>
      <c r="RND8" s="878">
        <f>IFERROR(INDEX('РП (ЛК 2.0)'!$E$26:$O$26,1,MATCH('Основной лист'!RND$7,'РП (ЛК 2.0)'!$E$17:$O$17,0)),0)</f>
        <v>0</v>
      </c>
      <c r="RNE8" s="878">
        <f>IFERROR(INDEX('РП (ЛК 2.0)'!$E$26:$O$26,1,MATCH('Основной лист'!RNE$7,'РП (ЛК 2.0)'!$E$17:$O$17,0)),0)</f>
        <v>0</v>
      </c>
      <c r="RNF8" s="878">
        <f>IFERROR(INDEX('РП (ЛК 2.0)'!$E$26:$O$26,1,MATCH('Основной лист'!RNF$7,'РП (ЛК 2.0)'!$E$17:$O$17,0)),0)</f>
        <v>0</v>
      </c>
      <c r="RNG8" s="878">
        <f>IFERROR(INDEX('РП (ЛК 2.0)'!$E$26:$O$26,1,MATCH('Основной лист'!RNG$7,'РП (ЛК 2.0)'!$E$17:$O$17,0)),0)</f>
        <v>0</v>
      </c>
      <c r="RNH8" s="878">
        <f>IFERROR(INDEX('РП (ЛК 2.0)'!$E$26:$O$26,1,MATCH('Основной лист'!RNH$7,'РП (ЛК 2.0)'!$E$17:$O$17,0)),0)</f>
        <v>0</v>
      </c>
      <c r="RNI8" s="878">
        <f>IFERROR(INDEX('РП (ЛК 2.0)'!$E$26:$O$26,1,MATCH('Основной лист'!RNI$7,'РП (ЛК 2.0)'!$E$17:$O$17,0)),0)</f>
        <v>0</v>
      </c>
      <c r="RNJ8" s="878">
        <f>IFERROR(INDEX('РП (ЛК 2.0)'!$E$26:$O$26,1,MATCH('Основной лист'!RNJ$7,'РП (ЛК 2.0)'!$E$17:$O$17,0)),0)</f>
        <v>0</v>
      </c>
      <c r="RNK8" s="878">
        <f>IFERROR(INDEX('РП (ЛК 2.0)'!$E$26:$O$26,1,MATCH('Основной лист'!RNK$7,'РП (ЛК 2.0)'!$E$17:$O$17,0)),0)</f>
        <v>0</v>
      </c>
      <c r="RNL8" s="878">
        <f>IFERROR(INDEX('РП (ЛК 2.0)'!$E$26:$O$26,1,MATCH('Основной лист'!RNL$7,'РП (ЛК 2.0)'!$E$17:$O$17,0)),0)</f>
        <v>0</v>
      </c>
      <c r="RNM8" s="878">
        <f>IFERROR(INDEX('РП (ЛК 2.0)'!$E$26:$O$26,1,MATCH('Основной лист'!RNM$7,'РП (ЛК 2.0)'!$E$17:$O$17,0)),0)</f>
        <v>0</v>
      </c>
      <c r="RNN8" s="878">
        <f>IFERROR(INDEX('РП (ЛК 2.0)'!$E$26:$O$26,1,MATCH('Основной лист'!RNN$7,'РП (ЛК 2.0)'!$E$17:$O$17,0)),0)</f>
        <v>0</v>
      </c>
      <c r="RNO8" s="878">
        <f>IFERROR(INDEX('РП (ЛК 2.0)'!$E$26:$O$26,1,MATCH('Основной лист'!RNO$7,'РП (ЛК 2.0)'!$E$17:$O$17,0)),0)</f>
        <v>0</v>
      </c>
      <c r="RNP8" s="878">
        <f>IFERROR(INDEX('РП (ЛК 2.0)'!$E$26:$O$26,1,MATCH('Основной лист'!RNP$7,'РП (ЛК 2.0)'!$E$17:$O$17,0)),0)</f>
        <v>0</v>
      </c>
      <c r="RNQ8" s="878">
        <f>IFERROR(INDEX('РП (ЛК 2.0)'!$E$26:$O$26,1,MATCH('Основной лист'!RNQ$7,'РП (ЛК 2.0)'!$E$17:$O$17,0)),0)</f>
        <v>0</v>
      </c>
      <c r="RNR8" s="878">
        <f>IFERROR(INDEX('РП (ЛК 2.0)'!$E$26:$O$26,1,MATCH('Основной лист'!RNR$7,'РП (ЛК 2.0)'!$E$17:$O$17,0)),0)</f>
        <v>0</v>
      </c>
      <c r="RNS8" s="878">
        <f>IFERROR(INDEX('РП (ЛК 2.0)'!$E$26:$O$26,1,MATCH('Основной лист'!RNS$7,'РП (ЛК 2.0)'!$E$17:$O$17,0)),0)</f>
        <v>0</v>
      </c>
      <c r="RNT8" s="878">
        <f>IFERROR(INDEX('РП (ЛК 2.0)'!$E$26:$O$26,1,MATCH('Основной лист'!RNT$7,'РП (ЛК 2.0)'!$E$17:$O$17,0)),0)</f>
        <v>0</v>
      </c>
      <c r="RNU8" s="878">
        <f>IFERROR(INDEX('РП (ЛК 2.0)'!$E$26:$O$26,1,MATCH('Основной лист'!RNU$7,'РП (ЛК 2.0)'!$E$17:$O$17,0)),0)</f>
        <v>0</v>
      </c>
      <c r="RNV8" s="878">
        <f>IFERROR(INDEX('РП (ЛК 2.0)'!$E$26:$O$26,1,MATCH('Основной лист'!RNV$7,'РП (ЛК 2.0)'!$E$17:$O$17,0)),0)</f>
        <v>0</v>
      </c>
      <c r="RNW8" s="878">
        <f>IFERROR(INDEX('РП (ЛК 2.0)'!$E$26:$O$26,1,MATCH('Основной лист'!RNW$7,'РП (ЛК 2.0)'!$E$17:$O$17,0)),0)</f>
        <v>0</v>
      </c>
      <c r="RNX8" s="878">
        <f>IFERROR(INDEX('РП (ЛК 2.0)'!$E$26:$O$26,1,MATCH('Основной лист'!RNX$7,'РП (ЛК 2.0)'!$E$17:$O$17,0)),0)</f>
        <v>0</v>
      </c>
      <c r="RNY8" s="878">
        <f>IFERROR(INDEX('РП (ЛК 2.0)'!$E$26:$O$26,1,MATCH('Основной лист'!RNY$7,'РП (ЛК 2.0)'!$E$17:$O$17,0)),0)</f>
        <v>0</v>
      </c>
      <c r="RNZ8" s="878">
        <f>IFERROR(INDEX('РП (ЛК 2.0)'!$E$26:$O$26,1,MATCH('Основной лист'!RNZ$7,'РП (ЛК 2.0)'!$E$17:$O$17,0)),0)</f>
        <v>0</v>
      </c>
      <c r="ROA8" s="878">
        <f>IFERROR(INDEX('РП (ЛК 2.0)'!$E$26:$O$26,1,MATCH('Основной лист'!ROA$7,'РП (ЛК 2.0)'!$E$17:$O$17,0)),0)</f>
        <v>0</v>
      </c>
      <c r="ROB8" s="878">
        <f>IFERROR(INDEX('РП (ЛК 2.0)'!$E$26:$O$26,1,MATCH('Основной лист'!ROB$7,'РП (ЛК 2.0)'!$E$17:$O$17,0)),0)</f>
        <v>0</v>
      </c>
      <c r="ROC8" s="878">
        <f>IFERROR(INDEX('РП (ЛК 2.0)'!$E$26:$O$26,1,MATCH('Основной лист'!ROC$7,'РП (ЛК 2.0)'!$E$17:$O$17,0)),0)</f>
        <v>0</v>
      </c>
      <c r="ROD8" s="878">
        <f>IFERROR(INDEX('РП (ЛК 2.0)'!$E$26:$O$26,1,MATCH('Основной лист'!ROD$7,'РП (ЛК 2.0)'!$E$17:$O$17,0)),0)</f>
        <v>0</v>
      </c>
      <c r="ROE8" s="878">
        <f>IFERROR(INDEX('РП (ЛК 2.0)'!$E$26:$O$26,1,MATCH('Основной лист'!ROE$7,'РП (ЛК 2.0)'!$E$17:$O$17,0)),0)</f>
        <v>0</v>
      </c>
      <c r="ROF8" s="878">
        <f>IFERROR(INDEX('РП (ЛК 2.0)'!$E$26:$O$26,1,MATCH('Основной лист'!ROF$7,'РП (ЛК 2.0)'!$E$17:$O$17,0)),0)</f>
        <v>0</v>
      </c>
      <c r="ROG8" s="878">
        <f>IFERROR(INDEX('РП (ЛК 2.0)'!$E$26:$O$26,1,MATCH('Основной лист'!ROG$7,'РП (ЛК 2.0)'!$E$17:$O$17,0)),0)</f>
        <v>0</v>
      </c>
      <c r="ROH8" s="878">
        <f>IFERROR(INDEX('РП (ЛК 2.0)'!$E$26:$O$26,1,MATCH('Основной лист'!ROH$7,'РП (ЛК 2.0)'!$E$17:$O$17,0)),0)</f>
        <v>0</v>
      </c>
      <c r="ROI8" s="878">
        <f>IFERROR(INDEX('РП (ЛК 2.0)'!$E$26:$O$26,1,MATCH('Основной лист'!ROI$7,'РП (ЛК 2.0)'!$E$17:$O$17,0)),0)</f>
        <v>0</v>
      </c>
      <c r="ROJ8" s="878">
        <f>IFERROR(INDEX('РП (ЛК 2.0)'!$E$26:$O$26,1,MATCH('Основной лист'!ROJ$7,'РП (ЛК 2.0)'!$E$17:$O$17,0)),0)</f>
        <v>0</v>
      </c>
      <c r="ROK8" s="878">
        <f>IFERROR(INDEX('РП (ЛК 2.0)'!$E$26:$O$26,1,MATCH('Основной лист'!ROK$7,'РП (ЛК 2.0)'!$E$17:$O$17,0)),0)</f>
        <v>0</v>
      </c>
      <c r="ROL8" s="878">
        <f>IFERROR(INDEX('РП (ЛК 2.0)'!$E$26:$O$26,1,MATCH('Основной лист'!ROL$7,'РП (ЛК 2.0)'!$E$17:$O$17,0)),0)</f>
        <v>0</v>
      </c>
      <c r="ROM8" s="878">
        <f>IFERROR(INDEX('РП (ЛК 2.0)'!$E$26:$O$26,1,MATCH('Основной лист'!ROM$7,'РП (ЛК 2.0)'!$E$17:$O$17,0)),0)</f>
        <v>0</v>
      </c>
      <c r="RON8" s="878">
        <f>IFERROR(INDEX('РП (ЛК 2.0)'!$E$26:$O$26,1,MATCH('Основной лист'!RON$7,'РП (ЛК 2.0)'!$E$17:$O$17,0)),0)</f>
        <v>0</v>
      </c>
      <c r="ROO8" s="878">
        <f>IFERROR(INDEX('РП (ЛК 2.0)'!$E$26:$O$26,1,MATCH('Основной лист'!ROO$7,'РП (ЛК 2.0)'!$E$17:$O$17,0)),0)</f>
        <v>0</v>
      </c>
      <c r="ROP8" s="878">
        <f>IFERROR(INDEX('РП (ЛК 2.0)'!$E$26:$O$26,1,MATCH('Основной лист'!ROP$7,'РП (ЛК 2.0)'!$E$17:$O$17,0)),0)</f>
        <v>0</v>
      </c>
      <c r="ROQ8" s="878">
        <f>IFERROR(INDEX('РП (ЛК 2.0)'!$E$26:$O$26,1,MATCH('Основной лист'!ROQ$7,'РП (ЛК 2.0)'!$E$17:$O$17,0)),0)</f>
        <v>0</v>
      </c>
      <c r="ROR8" s="878">
        <f>IFERROR(INDEX('РП (ЛК 2.0)'!$E$26:$O$26,1,MATCH('Основной лист'!ROR$7,'РП (ЛК 2.0)'!$E$17:$O$17,0)),0)</f>
        <v>0</v>
      </c>
      <c r="ROS8" s="878">
        <f>IFERROR(INDEX('РП (ЛК 2.0)'!$E$26:$O$26,1,MATCH('Основной лист'!ROS$7,'РП (ЛК 2.0)'!$E$17:$O$17,0)),0)</f>
        <v>0</v>
      </c>
      <c r="ROT8" s="878">
        <f>IFERROR(INDEX('РП (ЛК 2.0)'!$E$26:$O$26,1,MATCH('Основной лист'!ROT$7,'РП (ЛК 2.0)'!$E$17:$O$17,0)),0)</f>
        <v>0</v>
      </c>
      <c r="ROU8" s="878">
        <f>IFERROR(INDEX('РП (ЛК 2.0)'!$E$26:$O$26,1,MATCH('Основной лист'!ROU$7,'РП (ЛК 2.0)'!$E$17:$O$17,0)),0)</f>
        <v>0</v>
      </c>
      <c r="ROV8" s="878">
        <f>IFERROR(INDEX('РП (ЛК 2.0)'!$E$26:$O$26,1,MATCH('Основной лист'!ROV$7,'РП (ЛК 2.0)'!$E$17:$O$17,0)),0)</f>
        <v>0</v>
      </c>
      <c r="ROW8" s="878">
        <f>IFERROR(INDEX('РП (ЛК 2.0)'!$E$26:$O$26,1,MATCH('Основной лист'!ROW$7,'РП (ЛК 2.0)'!$E$17:$O$17,0)),0)</f>
        <v>0</v>
      </c>
      <c r="ROX8" s="878">
        <f>IFERROR(INDEX('РП (ЛК 2.0)'!$E$26:$O$26,1,MATCH('Основной лист'!ROX$7,'РП (ЛК 2.0)'!$E$17:$O$17,0)),0)</f>
        <v>0</v>
      </c>
      <c r="ROY8" s="878">
        <f>IFERROR(INDEX('РП (ЛК 2.0)'!$E$26:$O$26,1,MATCH('Основной лист'!ROY$7,'РП (ЛК 2.0)'!$E$17:$O$17,0)),0)</f>
        <v>0</v>
      </c>
      <c r="ROZ8" s="878">
        <f>IFERROR(INDEX('РП (ЛК 2.0)'!$E$26:$O$26,1,MATCH('Основной лист'!ROZ$7,'РП (ЛК 2.0)'!$E$17:$O$17,0)),0)</f>
        <v>0</v>
      </c>
      <c r="RPA8" s="878">
        <f>IFERROR(INDEX('РП (ЛК 2.0)'!$E$26:$O$26,1,MATCH('Основной лист'!RPA$7,'РП (ЛК 2.0)'!$E$17:$O$17,0)),0)</f>
        <v>0</v>
      </c>
      <c r="RPB8" s="878">
        <f>IFERROR(INDEX('РП (ЛК 2.0)'!$E$26:$O$26,1,MATCH('Основной лист'!RPB$7,'РП (ЛК 2.0)'!$E$17:$O$17,0)),0)</f>
        <v>0</v>
      </c>
      <c r="RPC8" s="878">
        <f>IFERROR(INDEX('РП (ЛК 2.0)'!$E$26:$O$26,1,MATCH('Основной лист'!RPC$7,'РП (ЛК 2.0)'!$E$17:$O$17,0)),0)</f>
        <v>0</v>
      </c>
      <c r="RPD8" s="878">
        <f>IFERROR(INDEX('РП (ЛК 2.0)'!$E$26:$O$26,1,MATCH('Основной лист'!RPD$7,'РП (ЛК 2.0)'!$E$17:$O$17,0)),0)</f>
        <v>0</v>
      </c>
      <c r="RPE8" s="878">
        <f>IFERROR(INDEX('РП (ЛК 2.0)'!$E$26:$O$26,1,MATCH('Основной лист'!RPE$7,'РП (ЛК 2.0)'!$E$17:$O$17,0)),0)</f>
        <v>0</v>
      </c>
      <c r="RPF8" s="878">
        <f>IFERROR(INDEX('РП (ЛК 2.0)'!$E$26:$O$26,1,MATCH('Основной лист'!RPF$7,'РП (ЛК 2.0)'!$E$17:$O$17,0)),0)</f>
        <v>0</v>
      </c>
      <c r="RPG8" s="878">
        <f>IFERROR(INDEX('РП (ЛК 2.0)'!$E$26:$O$26,1,MATCH('Основной лист'!RPG$7,'РП (ЛК 2.0)'!$E$17:$O$17,0)),0)</f>
        <v>0</v>
      </c>
      <c r="RPH8" s="878">
        <f>IFERROR(INDEX('РП (ЛК 2.0)'!$E$26:$O$26,1,MATCH('Основной лист'!RPH$7,'РП (ЛК 2.0)'!$E$17:$O$17,0)),0)</f>
        <v>0</v>
      </c>
      <c r="RPI8" s="878">
        <f>IFERROR(INDEX('РП (ЛК 2.0)'!$E$26:$O$26,1,MATCH('Основной лист'!RPI$7,'РП (ЛК 2.0)'!$E$17:$O$17,0)),0)</f>
        <v>0</v>
      </c>
      <c r="RPJ8" s="878">
        <f>IFERROR(INDEX('РП (ЛК 2.0)'!$E$26:$O$26,1,MATCH('Основной лист'!RPJ$7,'РП (ЛК 2.0)'!$E$17:$O$17,0)),0)</f>
        <v>0</v>
      </c>
      <c r="RPK8" s="878">
        <f>IFERROR(INDEX('РП (ЛК 2.0)'!$E$26:$O$26,1,MATCH('Основной лист'!RPK$7,'РП (ЛК 2.0)'!$E$17:$O$17,0)),0)</f>
        <v>0</v>
      </c>
      <c r="RPL8" s="878">
        <f>IFERROR(INDEX('РП (ЛК 2.0)'!$E$26:$O$26,1,MATCH('Основной лист'!RPL$7,'РП (ЛК 2.0)'!$E$17:$O$17,0)),0)</f>
        <v>0</v>
      </c>
      <c r="RPM8" s="878">
        <f>IFERROR(INDEX('РП (ЛК 2.0)'!$E$26:$O$26,1,MATCH('Основной лист'!RPM$7,'РП (ЛК 2.0)'!$E$17:$O$17,0)),0)</f>
        <v>0</v>
      </c>
      <c r="RPN8" s="878">
        <f>IFERROR(INDEX('РП (ЛК 2.0)'!$E$26:$O$26,1,MATCH('Основной лист'!RPN$7,'РП (ЛК 2.0)'!$E$17:$O$17,0)),0)</f>
        <v>0</v>
      </c>
      <c r="RPO8" s="878">
        <f>IFERROR(INDEX('РП (ЛК 2.0)'!$E$26:$O$26,1,MATCH('Основной лист'!RPO$7,'РП (ЛК 2.0)'!$E$17:$O$17,0)),0)</f>
        <v>0</v>
      </c>
      <c r="RPP8" s="878">
        <f>IFERROR(INDEX('РП (ЛК 2.0)'!$E$26:$O$26,1,MATCH('Основной лист'!RPP$7,'РП (ЛК 2.0)'!$E$17:$O$17,0)),0)</f>
        <v>0</v>
      </c>
      <c r="RPQ8" s="878">
        <f>IFERROR(INDEX('РП (ЛК 2.0)'!$E$26:$O$26,1,MATCH('Основной лист'!RPQ$7,'РП (ЛК 2.0)'!$E$17:$O$17,0)),0)</f>
        <v>0</v>
      </c>
      <c r="RPR8" s="878">
        <f>IFERROR(INDEX('РП (ЛК 2.0)'!$E$26:$O$26,1,MATCH('Основной лист'!RPR$7,'РП (ЛК 2.0)'!$E$17:$O$17,0)),0)</f>
        <v>0</v>
      </c>
      <c r="RPS8" s="878">
        <f>IFERROR(INDEX('РП (ЛК 2.0)'!$E$26:$O$26,1,MATCH('Основной лист'!RPS$7,'РП (ЛК 2.0)'!$E$17:$O$17,0)),0)</f>
        <v>0</v>
      </c>
      <c r="RPT8" s="878">
        <f>IFERROR(INDEX('РП (ЛК 2.0)'!$E$26:$O$26,1,MATCH('Основной лист'!RPT$7,'РП (ЛК 2.0)'!$E$17:$O$17,0)),0)</f>
        <v>0</v>
      </c>
      <c r="RPU8" s="878">
        <f>IFERROR(INDEX('РП (ЛК 2.0)'!$E$26:$O$26,1,MATCH('Основной лист'!RPU$7,'РП (ЛК 2.0)'!$E$17:$O$17,0)),0)</f>
        <v>0</v>
      </c>
      <c r="RPV8" s="878">
        <f>IFERROR(INDEX('РП (ЛК 2.0)'!$E$26:$O$26,1,MATCH('Основной лист'!RPV$7,'РП (ЛК 2.0)'!$E$17:$O$17,0)),0)</f>
        <v>0</v>
      </c>
      <c r="RPW8" s="878">
        <f>IFERROR(INDEX('РП (ЛК 2.0)'!$E$26:$O$26,1,MATCH('Основной лист'!RPW$7,'РП (ЛК 2.0)'!$E$17:$O$17,0)),0)</f>
        <v>0</v>
      </c>
      <c r="RPX8" s="878">
        <f>IFERROR(INDEX('РП (ЛК 2.0)'!$E$26:$O$26,1,MATCH('Основной лист'!RPX$7,'РП (ЛК 2.0)'!$E$17:$O$17,0)),0)</f>
        <v>0</v>
      </c>
      <c r="RPY8" s="878">
        <f>IFERROR(INDEX('РП (ЛК 2.0)'!$E$26:$O$26,1,MATCH('Основной лист'!RPY$7,'РП (ЛК 2.0)'!$E$17:$O$17,0)),0)</f>
        <v>0</v>
      </c>
      <c r="RPZ8" s="878">
        <f>IFERROR(INDEX('РП (ЛК 2.0)'!$E$26:$O$26,1,MATCH('Основной лист'!RPZ$7,'РП (ЛК 2.0)'!$E$17:$O$17,0)),0)</f>
        <v>0</v>
      </c>
      <c r="RQA8" s="878">
        <f>IFERROR(INDEX('РП (ЛК 2.0)'!$E$26:$O$26,1,MATCH('Основной лист'!RQA$7,'РП (ЛК 2.0)'!$E$17:$O$17,0)),0)</f>
        <v>0</v>
      </c>
      <c r="RQB8" s="878">
        <f>IFERROR(INDEX('РП (ЛК 2.0)'!$E$26:$O$26,1,MATCH('Основной лист'!RQB$7,'РП (ЛК 2.0)'!$E$17:$O$17,0)),0)</f>
        <v>0</v>
      </c>
      <c r="RQC8" s="878">
        <f>IFERROR(INDEX('РП (ЛК 2.0)'!$E$26:$O$26,1,MATCH('Основной лист'!RQC$7,'РП (ЛК 2.0)'!$E$17:$O$17,0)),0)</f>
        <v>0</v>
      </c>
      <c r="RQD8" s="878">
        <f>IFERROR(INDEX('РП (ЛК 2.0)'!$E$26:$O$26,1,MATCH('Основной лист'!RQD$7,'РП (ЛК 2.0)'!$E$17:$O$17,0)),0)</f>
        <v>0</v>
      </c>
      <c r="RQE8" s="878">
        <f>IFERROR(INDEX('РП (ЛК 2.0)'!$E$26:$O$26,1,MATCH('Основной лист'!RQE$7,'РП (ЛК 2.0)'!$E$17:$O$17,0)),0)</f>
        <v>0</v>
      </c>
      <c r="RQF8" s="878">
        <f>IFERROR(INDEX('РП (ЛК 2.0)'!$E$26:$O$26,1,MATCH('Основной лист'!RQF$7,'РП (ЛК 2.0)'!$E$17:$O$17,0)),0)</f>
        <v>0</v>
      </c>
      <c r="RQG8" s="878">
        <f>IFERROR(INDEX('РП (ЛК 2.0)'!$E$26:$O$26,1,MATCH('Основной лист'!RQG$7,'РП (ЛК 2.0)'!$E$17:$O$17,0)),0)</f>
        <v>0</v>
      </c>
      <c r="RQH8" s="878">
        <f>IFERROR(INDEX('РП (ЛК 2.0)'!$E$26:$O$26,1,MATCH('Основной лист'!RQH$7,'РП (ЛК 2.0)'!$E$17:$O$17,0)),0)</f>
        <v>0</v>
      </c>
      <c r="RQI8" s="878">
        <f>IFERROR(INDEX('РП (ЛК 2.0)'!$E$26:$O$26,1,MATCH('Основной лист'!RQI$7,'РП (ЛК 2.0)'!$E$17:$O$17,0)),0)</f>
        <v>0</v>
      </c>
      <c r="RQJ8" s="878">
        <f>IFERROR(INDEX('РП (ЛК 2.0)'!$E$26:$O$26,1,MATCH('Основной лист'!RQJ$7,'РП (ЛК 2.0)'!$E$17:$O$17,0)),0)</f>
        <v>0</v>
      </c>
      <c r="RQK8" s="878">
        <f>IFERROR(INDEX('РП (ЛК 2.0)'!$E$26:$O$26,1,MATCH('Основной лист'!RQK$7,'РП (ЛК 2.0)'!$E$17:$O$17,0)),0)</f>
        <v>0</v>
      </c>
      <c r="RQL8" s="878">
        <f>IFERROR(INDEX('РП (ЛК 2.0)'!$E$26:$O$26,1,MATCH('Основной лист'!RQL$7,'РП (ЛК 2.0)'!$E$17:$O$17,0)),0)</f>
        <v>0</v>
      </c>
      <c r="RQM8" s="878">
        <f>IFERROR(INDEX('РП (ЛК 2.0)'!$E$26:$O$26,1,MATCH('Основной лист'!RQM$7,'РП (ЛК 2.0)'!$E$17:$O$17,0)),0)</f>
        <v>0</v>
      </c>
      <c r="RQN8" s="878">
        <f>IFERROR(INDEX('РП (ЛК 2.0)'!$E$26:$O$26,1,MATCH('Основной лист'!RQN$7,'РП (ЛК 2.0)'!$E$17:$O$17,0)),0)</f>
        <v>0</v>
      </c>
      <c r="RQO8" s="878">
        <f>IFERROR(INDEX('РП (ЛК 2.0)'!$E$26:$O$26,1,MATCH('Основной лист'!RQO$7,'РП (ЛК 2.0)'!$E$17:$O$17,0)),0)</f>
        <v>0</v>
      </c>
      <c r="RQP8" s="878">
        <f>IFERROR(INDEX('РП (ЛК 2.0)'!$E$26:$O$26,1,MATCH('Основной лист'!RQP$7,'РП (ЛК 2.0)'!$E$17:$O$17,0)),0)</f>
        <v>0</v>
      </c>
      <c r="RQQ8" s="878">
        <f>IFERROR(INDEX('РП (ЛК 2.0)'!$E$26:$O$26,1,MATCH('Основной лист'!RQQ$7,'РП (ЛК 2.0)'!$E$17:$O$17,0)),0)</f>
        <v>0</v>
      </c>
      <c r="RQR8" s="878">
        <f>IFERROR(INDEX('РП (ЛК 2.0)'!$E$26:$O$26,1,MATCH('Основной лист'!RQR$7,'РП (ЛК 2.0)'!$E$17:$O$17,0)),0)</f>
        <v>0</v>
      </c>
      <c r="RQS8" s="878">
        <f>IFERROR(INDEX('РП (ЛК 2.0)'!$E$26:$O$26,1,MATCH('Основной лист'!RQS$7,'РП (ЛК 2.0)'!$E$17:$O$17,0)),0)</f>
        <v>0</v>
      </c>
      <c r="RQT8" s="878">
        <f>IFERROR(INDEX('РП (ЛК 2.0)'!$E$26:$O$26,1,MATCH('Основной лист'!RQT$7,'РП (ЛК 2.0)'!$E$17:$O$17,0)),0)</f>
        <v>0</v>
      </c>
      <c r="RQU8" s="878">
        <f>IFERROR(INDEX('РП (ЛК 2.0)'!$E$26:$O$26,1,MATCH('Основной лист'!RQU$7,'РП (ЛК 2.0)'!$E$17:$O$17,0)),0)</f>
        <v>0</v>
      </c>
      <c r="RQV8" s="878">
        <f>IFERROR(INDEX('РП (ЛК 2.0)'!$E$26:$O$26,1,MATCH('Основной лист'!RQV$7,'РП (ЛК 2.0)'!$E$17:$O$17,0)),0)</f>
        <v>0</v>
      </c>
      <c r="RQW8" s="878">
        <f>IFERROR(INDEX('РП (ЛК 2.0)'!$E$26:$O$26,1,MATCH('Основной лист'!RQW$7,'РП (ЛК 2.0)'!$E$17:$O$17,0)),0)</f>
        <v>0</v>
      </c>
      <c r="RQX8" s="878">
        <f>IFERROR(INDEX('РП (ЛК 2.0)'!$E$26:$O$26,1,MATCH('Основной лист'!RQX$7,'РП (ЛК 2.0)'!$E$17:$O$17,0)),0)</f>
        <v>0</v>
      </c>
      <c r="RQY8" s="878">
        <f>IFERROR(INDEX('РП (ЛК 2.0)'!$E$26:$O$26,1,MATCH('Основной лист'!RQY$7,'РП (ЛК 2.0)'!$E$17:$O$17,0)),0)</f>
        <v>0</v>
      </c>
      <c r="RQZ8" s="878">
        <f>IFERROR(INDEX('РП (ЛК 2.0)'!$E$26:$O$26,1,MATCH('Основной лист'!RQZ$7,'РП (ЛК 2.0)'!$E$17:$O$17,0)),0)</f>
        <v>0</v>
      </c>
      <c r="RRA8" s="878">
        <f>IFERROR(INDEX('РП (ЛК 2.0)'!$E$26:$O$26,1,MATCH('Основной лист'!RRA$7,'РП (ЛК 2.0)'!$E$17:$O$17,0)),0)</f>
        <v>0</v>
      </c>
      <c r="RRB8" s="878">
        <f>IFERROR(INDEX('РП (ЛК 2.0)'!$E$26:$O$26,1,MATCH('Основной лист'!RRB$7,'РП (ЛК 2.0)'!$E$17:$O$17,0)),0)</f>
        <v>0</v>
      </c>
      <c r="RRC8" s="878">
        <f>IFERROR(INDEX('РП (ЛК 2.0)'!$E$26:$O$26,1,MATCH('Основной лист'!RRC$7,'РП (ЛК 2.0)'!$E$17:$O$17,0)),0)</f>
        <v>0</v>
      </c>
      <c r="RRD8" s="878">
        <f>IFERROR(INDEX('РП (ЛК 2.0)'!$E$26:$O$26,1,MATCH('Основной лист'!RRD$7,'РП (ЛК 2.0)'!$E$17:$O$17,0)),0)</f>
        <v>0</v>
      </c>
      <c r="RRE8" s="878">
        <f>IFERROR(INDEX('РП (ЛК 2.0)'!$E$26:$O$26,1,MATCH('Основной лист'!RRE$7,'РП (ЛК 2.0)'!$E$17:$O$17,0)),0)</f>
        <v>0</v>
      </c>
      <c r="RRF8" s="878">
        <f>IFERROR(INDEX('РП (ЛК 2.0)'!$E$26:$O$26,1,MATCH('Основной лист'!RRF$7,'РП (ЛК 2.0)'!$E$17:$O$17,0)),0)</f>
        <v>0</v>
      </c>
      <c r="RRG8" s="878">
        <f>IFERROR(INDEX('РП (ЛК 2.0)'!$E$26:$O$26,1,MATCH('Основной лист'!RRG$7,'РП (ЛК 2.0)'!$E$17:$O$17,0)),0)</f>
        <v>0</v>
      </c>
      <c r="RRH8" s="878">
        <f>IFERROR(INDEX('РП (ЛК 2.0)'!$E$26:$O$26,1,MATCH('Основной лист'!RRH$7,'РП (ЛК 2.0)'!$E$17:$O$17,0)),0)</f>
        <v>0</v>
      </c>
      <c r="RRI8" s="878">
        <f>IFERROR(INDEX('РП (ЛК 2.0)'!$E$26:$O$26,1,MATCH('Основной лист'!RRI$7,'РП (ЛК 2.0)'!$E$17:$O$17,0)),0)</f>
        <v>0</v>
      </c>
      <c r="RRJ8" s="878">
        <f>IFERROR(INDEX('РП (ЛК 2.0)'!$E$26:$O$26,1,MATCH('Основной лист'!RRJ$7,'РП (ЛК 2.0)'!$E$17:$O$17,0)),0)</f>
        <v>0</v>
      </c>
      <c r="RRK8" s="878">
        <f>IFERROR(INDEX('РП (ЛК 2.0)'!$E$26:$O$26,1,MATCH('Основной лист'!RRK$7,'РП (ЛК 2.0)'!$E$17:$O$17,0)),0)</f>
        <v>0</v>
      </c>
      <c r="RRL8" s="878">
        <f>IFERROR(INDEX('РП (ЛК 2.0)'!$E$26:$O$26,1,MATCH('Основной лист'!RRL$7,'РП (ЛК 2.0)'!$E$17:$O$17,0)),0)</f>
        <v>0</v>
      </c>
      <c r="RRM8" s="878">
        <f>IFERROR(INDEX('РП (ЛК 2.0)'!$E$26:$O$26,1,MATCH('Основной лист'!RRM$7,'РП (ЛК 2.0)'!$E$17:$O$17,0)),0)</f>
        <v>0</v>
      </c>
      <c r="RRN8" s="878">
        <f>IFERROR(INDEX('РП (ЛК 2.0)'!$E$26:$O$26,1,MATCH('Основной лист'!RRN$7,'РП (ЛК 2.0)'!$E$17:$O$17,0)),0)</f>
        <v>0</v>
      </c>
      <c r="RRO8" s="878">
        <f>IFERROR(INDEX('РП (ЛК 2.0)'!$E$26:$O$26,1,MATCH('Основной лист'!RRO$7,'РП (ЛК 2.0)'!$E$17:$O$17,0)),0)</f>
        <v>0</v>
      </c>
      <c r="RRP8" s="878">
        <f>IFERROR(INDEX('РП (ЛК 2.0)'!$E$26:$O$26,1,MATCH('Основной лист'!RRP$7,'РП (ЛК 2.0)'!$E$17:$O$17,0)),0)</f>
        <v>0</v>
      </c>
      <c r="RRQ8" s="878">
        <f>IFERROR(INDEX('РП (ЛК 2.0)'!$E$26:$O$26,1,MATCH('Основной лист'!RRQ$7,'РП (ЛК 2.0)'!$E$17:$O$17,0)),0)</f>
        <v>0</v>
      </c>
      <c r="RRR8" s="878">
        <f>IFERROR(INDEX('РП (ЛК 2.0)'!$E$26:$O$26,1,MATCH('Основной лист'!RRR$7,'РП (ЛК 2.0)'!$E$17:$O$17,0)),0)</f>
        <v>0</v>
      </c>
      <c r="RRS8" s="878">
        <f>IFERROR(INDEX('РП (ЛК 2.0)'!$E$26:$O$26,1,MATCH('Основной лист'!RRS$7,'РП (ЛК 2.0)'!$E$17:$O$17,0)),0)</f>
        <v>0</v>
      </c>
      <c r="RRT8" s="878">
        <f>IFERROR(INDEX('РП (ЛК 2.0)'!$E$26:$O$26,1,MATCH('Основной лист'!RRT$7,'РП (ЛК 2.0)'!$E$17:$O$17,0)),0)</f>
        <v>0</v>
      </c>
      <c r="RRU8" s="878">
        <f>IFERROR(INDEX('РП (ЛК 2.0)'!$E$26:$O$26,1,MATCH('Основной лист'!RRU$7,'РП (ЛК 2.0)'!$E$17:$O$17,0)),0)</f>
        <v>0</v>
      </c>
      <c r="RRV8" s="878">
        <f>IFERROR(INDEX('РП (ЛК 2.0)'!$E$26:$O$26,1,MATCH('Основной лист'!RRV$7,'РП (ЛК 2.0)'!$E$17:$O$17,0)),0)</f>
        <v>0</v>
      </c>
      <c r="RRW8" s="878">
        <f>IFERROR(INDEX('РП (ЛК 2.0)'!$E$26:$O$26,1,MATCH('Основной лист'!RRW$7,'РП (ЛК 2.0)'!$E$17:$O$17,0)),0)</f>
        <v>0</v>
      </c>
      <c r="RRX8" s="878">
        <f>IFERROR(INDEX('РП (ЛК 2.0)'!$E$26:$O$26,1,MATCH('Основной лист'!RRX$7,'РП (ЛК 2.0)'!$E$17:$O$17,0)),0)</f>
        <v>0</v>
      </c>
      <c r="RRY8" s="878">
        <f>IFERROR(INDEX('РП (ЛК 2.0)'!$E$26:$O$26,1,MATCH('Основной лист'!RRY$7,'РП (ЛК 2.0)'!$E$17:$O$17,0)),0)</f>
        <v>0</v>
      </c>
      <c r="RRZ8" s="878">
        <f>IFERROR(INDEX('РП (ЛК 2.0)'!$E$26:$O$26,1,MATCH('Основной лист'!RRZ$7,'РП (ЛК 2.0)'!$E$17:$O$17,0)),0)</f>
        <v>0</v>
      </c>
      <c r="RSA8" s="878">
        <f>IFERROR(INDEX('РП (ЛК 2.0)'!$E$26:$O$26,1,MATCH('Основной лист'!RSA$7,'РП (ЛК 2.0)'!$E$17:$O$17,0)),0)</f>
        <v>0</v>
      </c>
      <c r="RSB8" s="878">
        <f>IFERROR(INDEX('РП (ЛК 2.0)'!$E$26:$O$26,1,MATCH('Основной лист'!RSB$7,'РП (ЛК 2.0)'!$E$17:$O$17,0)),0)</f>
        <v>0</v>
      </c>
      <c r="RSC8" s="878">
        <f>IFERROR(INDEX('РП (ЛК 2.0)'!$E$26:$O$26,1,MATCH('Основной лист'!RSC$7,'РП (ЛК 2.0)'!$E$17:$O$17,0)),0)</f>
        <v>0</v>
      </c>
      <c r="RSD8" s="878">
        <f>IFERROR(INDEX('РП (ЛК 2.0)'!$E$26:$O$26,1,MATCH('Основной лист'!RSD$7,'РП (ЛК 2.0)'!$E$17:$O$17,0)),0)</f>
        <v>0</v>
      </c>
      <c r="RSE8" s="878">
        <f>IFERROR(INDEX('РП (ЛК 2.0)'!$E$26:$O$26,1,MATCH('Основной лист'!RSE$7,'РП (ЛК 2.0)'!$E$17:$O$17,0)),0)</f>
        <v>0</v>
      </c>
      <c r="RSF8" s="878">
        <f>IFERROR(INDEX('РП (ЛК 2.0)'!$E$26:$O$26,1,MATCH('Основной лист'!RSF$7,'РП (ЛК 2.0)'!$E$17:$O$17,0)),0)</f>
        <v>0</v>
      </c>
      <c r="RSG8" s="878">
        <f>IFERROR(INDEX('РП (ЛК 2.0)'!$E$26:$O$26,1,MATCH('Основной лист'!RSG$7,'РП (ЛК 2.0)'!$E$17:$O$17,0)),0)</f>
        <v>0</v>
      </c>
      <c r="RSH8" s="878">
        <f>IFERROR(INDEX('РП (ЛК 2.0)'!$E$26:$O$26,1,MATCH('Основной лист'!RSH$7,'РП (ЛК 2.0)'!$E$17:$O$17,0)),0)</f>
        <v>0</v>
      </c>
      <c r="RSI8" s="878">
        <f>IFERROR(INDEX('РП (ЛК 2.0)'!$E$26:$O$26,1,MATCH('Основной лист'!RSI$7,'РП (ЛК 2.0)'!$E$17:$O$17,0)),0)</f>
        <v>0</v>
      </c>
      <c r="RSJ8" s="878">
        <f>IFERROR(INDEX('РП (ЛК 2.0)'!$E$26:$O$26,1,MATCH('Основной лист'!RSJ$7,'РП (ЛК 2.0)'!$E$17:$O$17,0)),0)</f>
        <v>0</v>
      </c>
      <c r="RSK8" s="878">
        <f>IFERROR(INDEX('РП (ЛК 2.0)'!$E$26:$O$26,1,MATCH('Основной лист'!RSK$7,'РП (ЛК 2.0)'!$E$17:$O$17,0)),0)</f>
        <v>0</v>
      </c>
      <c r="RSL8" s="878">
        <f>IFERROR(INDEX('РП (ЛК 2.0)'!$E$26:$O$26,1,MATCH('Основной лист'!RSL$7,'РП (ЛК 2.0)'!$E$17:$O$17,0)),0)</f>
        <v>0</v>
      </c>
      <c r="RSM8" s="878">
        <f>IFERROR(INDEX('РП (ЛК 2.0)'!$E$26:$O$26,1,MATCH('Основной лист'!RSM$7,'РП (ЛК 2.0)'!$E$17:$O$17,0)),0)</f>
        <v>0</v>
      </c>
      <c r="RSN8" s="878">
        <f>IFERROR(INDEX('РП (ЛК 2.0)'!$E$26:$O$26,1,MATCH('Основной лист'!RSN$7,'РП (ЛК 2.0)'!$E$17:$O$17,0)),0)</f>
        <v>0</v>
      </c>
      <c r="RSO8" s="878">
        <f>IFERROR(INDEX('РП (ЛК 2.0)'!$E$26:$O$26,1,MATCH('Основной лист'!RSO$7,'РП (ЛК 2.0)'!$E$17:$O$17,0)),0)</f>
        <v>0</v>
      </c>
      <c r="RSP8" s="878">
        <f>IFERROR(INDEX('РП (ЛК 2.0)'!$E$26:$O$26,1,MATCH('Основной лист'!RSP$7,'РП (ЛК 2.0)'!$E$17:$O$17,0)),0)</f>
        <v>0</v>
      </c>
      <c r="RSQ8" s="878">
        <f>IFERROR(INDEX('РП (ЛК 2.0)'!$E$26:$O$26,1,MATCH('Основной лист'!RSQ$7,'РП (ЛК 2.0)'!$E$17:$O$17,0)),0)</f>
        <v>0</v>
      </c>
      <c r="RSR8" s="878">
        <f>IFERROR(INDEX('РП (ЛК 2.0)'!$E$26:$O$26,1,MATCH('Основной лист'!RSR$7,'РП (ЛК 2.0)'!$E$17:$O$17,0)),0)</f>
        <v>0</v>
      </c>
      <c r="RSS8" s="878">
        <f>IFERROR(INDEX('РП (ЛК 2.0)'!$E$26:$O$26,1,MATCH('Основной лист'!RSS$7,'РП (ЛК 2.0)'!$E$17:$O$17,0)),0)</f>
        <v>0</v>
      </c>
      <c r="RST8" s="878">
        <f>IFERROR(INDEX('РП (ЛК 2.0)'!$E$26:$O$26,1,MATCH('Основной лист'!RST$7,'РП (ЛК 2.0)'!$E$17:$O$17,0)),0)</f>
        <v>0</v>
      </c>
      <c r="RSU8" s="878">
        <f>IFERROR(INDEX('РП (ЛК 2.0)'!$E$26:$O$26,1,MATCH('Основной лист'!RSU$7,'РП (ЛК 2.0)'!$E$17:$O$17,0)),0)</f>
        <v>0</v>
      </c>
      <c r="RSV8" s="878">
        <f>IFERROR(INDEX('РП (ЛК 2.0)'!$E$26:$O$26,1,MATCH('Основной лист'!RSV$7,'РП (ЛК 2.0)'!$E$17:$O$17,0)),0)</f>
        <v>0</v>
      </c>
      <c r="RSW8" s="878">
        <f>IFERROR(INDEX('РП (ЛК 2.0)'!$E$26:$O$26,1,MATCH('Основной лист'!RSW$7,'РП (ЛК 2.0)'!$E$17:$O$17,0)),0)</f>
        <v>0</v>
      </c>
      <c r="RSX8" s="878">
        <f>IFERROR(INDEX('РП (ЛК 2.0)'!$E$26:$O$26,1,MATCH('Основной лист'!RSX$7,'РП (ЛК 2.0)'!$E$17:$O$17,0)),0)</f>
        <v>0</v>
      </c>
      <c r="RSY8" s="878">
        <f>IFERROR(INDEX('РП (ЛК 2.0)'!$E$26:$O$26,1,MATCH('Основной лист'!RSY$7,'РП (ЛК 2.0)'!$E$17:$O$17,0)),0)</f>
        <v>0</v>
      </c>
      <c r="RSZ8" s="878">
        <f>IFERROR(INDEX('РП (ЛК 2.0)'!$E$26:$O$26,1,MATCH('Основной лист'!RSZ$7,'РП (ЛК 2.0)'!$E$17:$O$17,0)),0)</f>
        <v>0</v>
      </c>
      <c r="RTA8" s="878">
        <f>IFERROR(INDEX('РП (ЛК 2.0)'!$E$26:$O$26,1,MATCH('Основной лист'!RTA$7,'РП (ЛК 2.0)'!$E$17:$O$17,0)),0)</f>
        <v>0</v>
      </c>
      <c r="RTB8" s="878">
        <f>IFERROR(INDEX('РП (ЛК 2.0)'!$E$26:$O$26,1,MATCH('Основной лист'!RTB$7,'РП (ЛК 2.0)'!$E$17:$O$17,0)),0)</f>
        <v>0</v>
      </c>
      <c r="RTC8" s="878">
        <f>IFERROR(INDEX('РП (ЛК 2.0)'!$E$26:$O$26,1,MATCH('Основной лист'!RTC$7,'РП (ЛК 2.0)'!$E$17:$O$17,0)),0)</f>
        <v>0</v>
      </c>
      <c r="RTD8" s="878">
        <f>IFERROR(INDEX('РП (ЛК 2.0)'!$E$26:$O$26,1,MATCH('Основной лист'!RTD$7,'РП (ЛК 2.0)'!$E$17:$O$17,0)),0)</f>
        <v>0</v>
      </c>
      <c r="RTE8" s="878">
        <f>IFERROR(INDEX('РП (ЛК 2.0)'!$E$26:$O$26,1,MATCH('Основной лист'!RTE$7,'РП (ЛК 2.0)'!$E$17:$O$17,0)),0)</f>
        <v>0</v>
      </c>
      <c r="RTF8" s="878">
        <f>IFERROR(INDEX('РП (ЛК 2.0)'!$E$26:$O$26,1,MATCH('Основной лист'!RTF$7,'РП (ЛК 2.0)'!$E$17:$O$17,0)),0)</f>
        <v>0</v>
      </c>
      <c r="RTG8" s="878">
        <f>IFERROR(INDEX('РП (ЛК 2.0)'!$E$26:$O$26,1,MATCH('Основной лист'!RTG$7,'РП (ЛК 2.0)'!$E$17:$O$17,0)),0)</f>
        <v>0</v>
      </c>
      <c r="RTH8" s="878">
        <f>IFERROR(INDEX('РП (ЛК 2.0)'!$E$26:$O$26,1,MATCH('Основной лист'!RTH$7,'РП (ЛК 2.0)'!$E$17:$O$17,0)),0)</f>
        <v>0</v>
      </c>
      <c r="RTI8" s="878">
        <f>IFERROR(INDEX('РП (ЛК 2.0)'!$E$26:$O$26,1,MATCH('Основной лист'!RTI$7,'РП (ЛК 2.0)'!$E$17:$O$17,0)),0)</f>
        <v>0</v>
      </c>
      <c r="RTJ8" s="878">
        <f>IFERROR(INDEX('РП (ЛК 2.0)'!$E$26:$O$26,1,MATCH('Основной лист'!RTJ$7,'РП (ЛК 2.0)'!$E$17:$O$17,0)),0)</f>
        <v>0</v>
      </c>
      <c r="RTK8" s="878">
        <f>IFERROR(INDEX('РП (ЛК 2.0)'!$E$26:$O$26,1,MATCH('Основной лист'!RTK$7,'РП (ЛК 2.0)'!$E$17:$O$17,0)),0)</f>
        <v>0</v>
      </c>
      <c r="RTL8" s="878">
        <f>IFERROR(INDEX('РП (ЛК 2.0)'!$E$26:$O$26,1,MATCH('Основной лист'!RTL$7,'РП (ЛК 2.0)'!$E$17:$O$17,0)),0)</f>
        <v>0</v>
      </c>
      <c r="RTM8" s="878">
        <f>IFERROR(INDEX('РП (ЛК 2.0)'!$E$26:$O$26,1,MATCH('Основной лист'!RTM$7,'РП (ЛК 2.0)'!$E$17:$O$17,0)),0)</f>
        <v>0</v>
      </c>
      <c r="RTN8" s="878">
        <f>IFERROR(INDEX('РП (ЛК 2.0)'!$E$26:$O$26,1,MATCH('Основной лист'!RTN$7,'РП (ЛК 2.0)'!$E$17:$O$17,0)),0)</f>
        <v>0</v>
      </c>
      <c r="RTO8" s="878">
        <f>IFERROR(INDEX('РП (ЛК 2.0)'!$E$26:$O$26,1,MATCH('Основной лист'!RTO$7,'РП (ЛК 2.0)'!$E$17:$O$17,0)),0)</f>
        <v>0</v>
      </c>
      <c r="RTP8" s="878">
        <f>IFERROR(INDEX('РП (ЛК 2.0)'!$E$26:$O$26,1,MATCH('Основной лист'!RTP$7,'РП (ЛК 2.0)'!$E$17:$O$17,0)),0)</f>
        <v>0</v>
      </c>
      <c r="RTQ8" s="878">
        <f>IFERROR(INDEX('РП (ЛК 2.0)'!$E$26:$O$26,1,MATCH('Основной лист'!RTQ$7,'РП (ЛК 2.0)'!$E$17:$O$17,0)),0)</f>
        <v>0</v>
      </c>
      <c r="RTR8" s="878">
        <f>IFERROR(INDEX('РП (ЛК 2.0)'!$E$26:$O$26,1,MATCH('Основной лист'!RTR$7,'РП (ЛК 2.0)'!$E$17:$O$17,0)),0)</f>
        <v>0</v>
      </c>
      <c r="RTS8" s="878">
        <f>IFERROR(INDEX('РП (ЛК 2.0)'!$E$26:$O$26,1,MATCH('Основной лист'!RTS$7,'РП (ЛК 2.0)'!$E$17:$O$17,0)),0)</f>
        <v>0</v>
      </c>
      <c r="RTT8" s="878">
        <f>IFERROR(INDEX('РП (ЛК 2.0)'!$E$26:$O$26,1,MATCH('Основной лист'!RTT$7,'РП (ЛК 2.0)'!$E$17:$O$17,0)),0)</f>
        <v>0</v>
      </c>
      <c r="RTU8" s="878">
        <f>IFERROR(INDEX('РП (ЛК 2.0)'!$E$26:$O$26,1,MATCH('Основной лист'!RTU$7,'РП (ЛК 2.0)'!$E$17:$O$17,0)),0)</f>
        <v>0</v>
      </c>
      <c r="RTV8" s="878">
        <f>IFERROR(INDEX('РП (ЛК 2.0)'!$E$26:$O$26,1,MATCH('Основной лист'!RTV$7,'РП (ЛК 2.0)'!$E$17:$O$17,0)),0)</f>
        <v>0</v>
      </c>
      <c r="RTW8" s="878">
        <f>IFERROR(INDEX('РП (ЛК 2.0)'!$E$26:$O$26,1,MATCH('Основной лист'!RTW$7,'РП (ЛК 2.0)'!$E$17:$O$17,0)),0)</f>
        <v>0</v>
      </c>
      <c r="RTX8" s="878">
        <f>IFERROR(INDEX('РП (ЛК 2.0)'!$E$26:$O$26,1,MATCH('Основной лист'!RTX$7,'РП (ЛК 2.0)'!$E$17:$O$17,0)),0)</f>
        <v>0</v>
      </c>
      <c r="RTY8" s="878">
        <f>IFERROR(INDEX('РП (ЛК 2.0)'!$E$26:$O$26,1,MATCH('Основной лист'!RTY$7,'РП (ЛК 2.0)'!$E$17:$O$17,0)),0)</f>
        <v>0</v>
      </c>
      <c r="RTZ8" s="878">
        <f>IFERROR(INDEX('РП (ЛК 2.0)'!$E$26:$O$26,1,MATCH('Основной лист'!RTZ$7,'РП (ЛК 2.0)'!$E$17:$O$17,0)),0)</f>
        <v>0</v>
      </c>
      <c r="RUA8" s="878">
        <f>IFERROR(INDEX('РП (ЛК 2.0)'!$E$26:$O$26,1,MATCH('Основной лист'!RUA$7,'РП (ЛК 2.0)'!$E$17:$O$17,0)),0)</f>
        <v>0</v>
      </c>
      <c r="RUB8" s="878">
        <f>IFERROR(INDEX('РП (ЛК 2.0)'!$E$26:$O$26,1,MATCH('Основной лист'!RUB$7,'РП (ЛК 2.0)'!$E$17:$O$17,0)),0)</f>
        <v>0</v>
      </c>
      <c r="RUC8" s="878">
        <f>IFERROR(INDEX('РП (ЛК 2.0)'!$E$26:$O$26,1,MATCH('Основной лист'!RUC$7,'РП (ЛК 2.0)'!$E$17:$O$17,0)),0)</f>
        <v>0</v>
      </c>
      <c r="RUD8" s="878">
        <f>IFERROR(INDEX('РП (ЛК 2.0)'!$E$26:$O$26,1,MATCH('Основной лист'!RUD$7,'РП (ЛК 2.0)'!$E$17:$O$17,0)),0)</f>
        <v>0</v>
      </c>
      <c r="RUE8" s="878">
        <f>IFERROR(INDEX('РП (ЛК 2.0)'!$E$26:$O$26,1,MATCH('Основной лист'!RUE$7,'РП (ЛК 2.0)'!$E$17:$O$17,0)),0)</f>
        <v>0</v>
      </c>
      <c r="RUF8" s="878">
        <f>IFERROR(INDEX('РП (ЛК 2.0)'!$E$26:$O$26,1,MATCH('Основной лист'!RUF$7,'РП (ЛК 2.0)'!$E$17:$O$17,0)),0)</f>
        <v>0</v>
      </c>
      <c r="RUG8" s="878">
        <f>IFERROR(INDEX('РП (ЛК 2.0)'!$E$26:$O$26,1,MATCH('Основной лист'!RUG$7,'РП (ЛК 2.0)'!$E$17:$O$17,0)),0)</f>
        <v>0</v>
      </c>
      <c r="RUH8" s="878">
        <f>IFERROR(INDEX('РП (ЛК 2.0)'!$E$26:$O$26,1,MATCH('Основной лист'!RUH$7,'РП (ЛК 2.0)'!$E$17:$O$17,0)),0)</f>
        <v>0</v>
      </c>
      <c r="RUI8" s="878">
        <f>IFERROR(INDEX('РП (ЛК 2.0)'!$E$26:$O$26,1,MATCH('Основной лист'!RUI$7,'РП (ЛК 2.0)'!$E$17:$O$17,0)),0)</f>
        <v>0</v>
      </c>
      <c r="RUJ8" s="878">
        <f>IFERROR(INDEX('РП (ЛК 2.0)'!$E$26:$O$26,1,MATCH('Основной лист'!RUJ$7,'РП (ЛК 2.0)'!$E$17:$O$17,0)),0)</f>
        <v>0</v>
      </c>
      <c r="RUK8" s="878">
        <f>IFERROR(INDEX('РП (ЛК 2.0)'!$E$26:$O$26,1,MATCH('Основной лист'!RUK$7,'РП (ЛК 2.0)'!$E$17:$O$17,0)),0)</f>
        <v>0</v>
      </c>
      <c r="RUL8" s="878">
        <f>IFERROR(INDEX('РП (ЛК 2.0)'!$E$26:$O$26,1,MATCH('Основной лист'!RUL$7,'РП (ЛК 2.0)'!$E$17:$O$17,0)),0)</f>
        <v>0</v>
      </c>
      <c r="RUM8" s="878">
        <f>IFERROR(INDEX('РП (ЛК 2.0)'!$E$26:$O$26,1,MATCH('Основной лист'!RUM$7,'РП (ЛК 2.0)'!$E$17:$O$17,0)),0)</f>
        <v>0</v>
      </c>
      <c r="RUN8" s="878">
        <f>IFERROR(INDEX('РП (ЛК 2.0)'!$E$26:$O$26,1,MATCH('Основной лист'!RUN$7,'РП (ЛК 2.0)'!$E$17:$O$17,0)),0)</f>
        <v>0</v>
      </c>
      <c r="RUO8" s="878">
        <f>IFERROR(INDEX('РП (ЛК 2.0)'!$E$26:$O$26,1,MATCH('Основной лист'!RUO$7,'РП (ЛК 2.0)'!$E$17:$O$17,0)),0)</f>
        <v>0</v>
      </c>
      <c r="RUP8" s="878">
        <f>IFERROR(INDEX('РП (ЛК 2.0)'!$E$26:$O$26,1,MATCH('Основной лист'!RUP$7,'РП (ЛК 2.0)'!$E$17:$O$17,0)),0)</f>
        <v>0</v>
      </c>
      <c r="RUQ8" s="878">
        <f>IFERROR(INDEX('РП (ЛК 2.0)'!$E$26:$O$26,1,MATCH('Основной лист'!RUQ$7,'РП (ЛК 2.0)'!$E$17:$O$17,0)),0)</f>
        <v>0</v>
      </c>
      <c r="RUR8" s="878">
        <f>IFERROR(INDEX('РП (ЛК 2.0)'!$E$26:$O$26,1,MATCH('Основной лист'!RUR$7,'РП (ЛК 2.0)'!$E$17:$O$17,0)),0)</f>
        <v>0</v>
      </c>
      <c r="RUS8" s="878">
        <f>IFERROR(INDEX('РП (ЛК 2.0)'!$E$26:$O$26,1,MATCH('Основной лист'!RUS$7,'РП (ЛК 2.0)'!$E$17:$O$17,0)),0)</f>
        <v>0</v>
      </c>
      <c r="RUT8" s="878">
        <f>IFERROR(INDEX('РП (ЛК 2.0)'!$E$26:$O$26,1,MATCH('Основной лист'!RUT$7,'РП (ЛК 2.0)'!$E$17:$O$17,0)),0)</f>
        <v>0</v>
      </c>
      <c r="RUU8" s="878">
        <f>IFERROR(INDEX('РП (ЛК 2.0)'!$E$26:$O$26,1,MATCH('Основной лист'!RUU$7,'РП (ЛК 2.0)'!$E$17:$O$17,0)),0)</f>
        <v>0</v>
      </c>
      <c r="RUV8" s="878">
        <f>IFERROR(INDEX('РП (ЛК 2.0)'!$E$26:$O$26,1,MATCH('Основной лист'!RUV$7,'РП (ЛК 2.0)'!$E$17:$O$17,0)),0)</f>
        <v>0</v>
      </c>
      <c r="RUW8" s="878">
        <f>IFERROR(INDEX('РП (ЛК 2.0)'!$E$26:$O$26,1,MATCH('Основной лист'!RUW$7,'РП (ЛК 2.0)'!$E$17:$O$17,0)),0)</f>
        <v>0</v>
      </c>
      <c r="RUX8" s="878">
        <f>IFERROR(INDEX('РП (ЛК 2.0)'!$E$26:$O$26,1,MATCH('Основной лист'!RUX$7,'РП (ЛК 2.0)'!$E$17:$O$17,0)),0)</f>
        <v>0</v>
      </c>
      <c r="RUY8" s="878">
        <f>IFERROR(INDEX('РП (ЛК 2.0)'!$E$26:$O$26,1,MATCH('Основной лист'!RUY$7,'РП (ЛК 2.0)'!$E$17:$O$17,0)),0)</f>
        <v>0</v>
      </c>
      <c r="RUZ8" s="878">
        <f>IFERROR(INDEX('РП (ЛК 2.0)'!$E$26:$O$26,1,MATCH('Основной лист'!RUZ$7,'РП (ЛК 2.0)'!$E$17:$O$17,0)),0)</f>
        <v>0</v>
      </c>
      <c r="RVA8" s="878">
        <f>IFERROR(INDEX('РП (ЛК 2.0)'!$E$26:$O$26,1,MATCH('Основной лист'!RVA$7,'РП (ЛК 2.0)'!$E$17:$O$17,0)),0)</f>
        <v>0</v>
      </c>
      <c r="RVB8" s="878">
        <f>IFERROR(INDEX('РП (ЛК 2.0)'!$E$26:$O$26,1,MATCH('Основной лист'!RVB$7,'РП (ЛК 2.0)'!$E$17:$O$17,0)),0)</f>
        <v>0</v>
      </c>
      <c r="RVC8" s="878">
        <f>IFERROR(INDEX('РП (ЛК 2.0)'!$E$26:$O$26,1,MATCH('Основной лист'!RVC$7,'РП (ЛК 2.0)'!$E$17:$O$17,0)),0)</f>
        <v>0</v>
      </c>
      <c r="RVD8" s="878">
        <f>IFERROR(INDEX('РП (ЛК 2.0)'!$E$26:$O$26,1,MATCH('Основной лист'!RVD$7,'РП (ЛК 2.0)'!$E$17:$O$17,0)),0)</f>
        <v>0</v>
      </c>
      <c r="RVE8" s="878">
        <f>IFERROR(INDEX('РП (ЛК 2.0)'!$E$26:$O$26,1,MATCH('Основной лист'!RVE$7,'РП (ЛК 2.0)'!$E$17:$O$17,0)),0)</f>
        <v>0</v>
      </c>
      <c r="RVF8" s="878">
        <f>IFERROR(INDEX('РП (ЛК 2.0)'!$E$26:$O$26,1,MATCH('Основной лист'!RVF$7,'РП (ЛК 2.0)'!$E$17:$O$17,0)),0)</f>
        <v>0</v>
      </c>
      <c r="RVG8" s="878">
        <f>IFERROR(INDEX('РП (ЛК 2.0)'!$E$26:$O$26,1,MATCH('Основной лист'!RVG$7,'РП (ЛК 2.0)'!$E$17:$O$17,0)),0)</f>
        <v>0</v>
      </c>
      <c r="RVH8" s="878">
        <f>IFERROR(INDEX('РП (ЛК 2.0)'!$E$26:$O$26,1,MATCH('Основной лист'!RVH$7,'РП (ЛК 2.0)'!$E$17:$O$17,0)),0)</f>
        <v>0</v>
      </c>
      <c r="RVI8" s="878">
        <f>IFERROR(INDEX('РП (ЛК 2.0)'!$E$26:$O$26,1,MATCH('Основной лист'!RVI$7,'РП (ЛК 2.0)'!$E$17:$O$17,0)),0)</f>
        <v>0</v>
      </c>
      <c r="RVJ8" s="878">
        <f>IFERROR(INDEX('РП (ЛК 2.0)'!$E$26:$O$26,1,MATCH('Основной лист'!RVJ$7,'РП (ЛК 2.0)'!$E$17:$O$17,0)),0)</f>
        <v>0</v>
      </c>
      <c r="RVK8" s="878">
        <f>IFERROR(INDEX('РП (ЛК 2.0)'!$E$26:$O$26,1,MATCH('Основной лист'!RVK$7,'РП (ЛК 2.0)'!$E$17:$O$17,0)),0)</f>
        <v>0</v>
      </c>
      <c r="RVL8" s="878">
        <f>IFERROR(INDEX('РП (ЛК 2.0)'!$E$26:$O$26,1,MATCH('Основной лист'!RVL$7,'РП (ЛК 2.0)'!$E$17:$O$17,0)),0)</f>
        <v>0</v>
      </c>
      <c r="RVM8" s="878">
        <f>IFERROR(INDEX('РП (ЛК 2.0)'!$E$26:$O$26,1,MATCH('Основной лист'!RVM$7,'РП (ЛК 2.0)'!$E$17:$O$17,0)),0)</f>
        <v>0</v>
      </c>
      <c r="RVN8" s="878">
        <f>IFERROR(INDEX('РП (ЛК 2.0)'!$E$26:$O$26,1,MATCH('Основной лист'!RVN$7,'РП (ЛК 2.0)'!$E$17:$O$17,0)),0)</f>
        <v>0</v>
      </c>
      <c r="RVO8" s="878">
        <f>IFERROR(INDEX('РП (ЛК 2.0)'!$E$26:$O$26,1,MATCH('Основной лист'!RVO$7,'РП (ЛК 2.0)'!$E$17:$O$17,0)),0)</f>
        <v>0</v>
      </c>
      <c r="RVP8" s="878">
        <f>IFERROR(INDEX('РП (ЛК 2.0)'!$E$26:$O$26,1,MATCH('Основной лист'!RVP$7,'РП (ЛК 2.0)'!$E$17:$O$17,0)),0)</f>
        <v>0</v>
      </c>
      <c r="RVQ8" s="878">
        <f>IFERROR(INDEX('РП (ЛК 2.0)'!$E$26:$O$26,1,MATCH('Основной лист'!RVQ$7,'РП (ЛК 2.0)'!$E$17:$O$17,0)),0)</f>
        <v>0</v>
      </c>
      <c r="RVR8" s="878">
        <f>IFERROR(INDEX('РП (ЛК 2.0)'!$E$26:$O$26,1,MATCH('Основной лист'!RVR$7,'РП (ЛК 2.0)'!$E$17:$O$17,0)),0)</f>
        <v>0</v>
      </c>
      <c r="RVS8" s="878">
        <f>IFERROR(INDEX('РП (ЛК 2.0)'!$E$26:$O$26,1,MATCH('Основной лист'!RVS$7,'РП (ЛК 2.0)'!$E$17:$O$17,0)),0)</f>
        <v>0</v>
      </c>
      <c r="RVT8" s="878">
        <f>IFERROR(INDEX('РП (ЛК 2.0)'!$E$26:$O$26,1,MATCH('Основной лист'!RVT$7,'РП (ЛК 2.0)'!$E$17:$O$17,0)),0)</f>
        <v>0</v>
      </c>
      <c r="RVU8" s="878">
        <f>IFERROR(INDEX('РП (ЛК 2.0)'!$E$26:$O$26,1,MATCH('Основной лист'!RVU$7,'РП (ЛК 2.0)'!$E$17:$O$17,0)),0)</f>
        <v>0</v>
      </c>
      <c r="RVV8" s="878">
        <f>IFERROR(INDEX('РП (ЛК 2.0)'!$E$26:$O$26,1,MATCH('Основной лист'!RVV$7,'РП (ЛК 2.0)'!$E$17:$O$17,0)),0)</f>
        <v>0</v>
      </c>
      <c r="RVW8" s="878">
        <f>IFERROR(INDEX('РП (ЛК 2.0)'!$E$26:$O$26,1,MATCH('Основной лист'!RVW$7,'РП (ЛК 2.0)'!$E$17:$O$17,0)),0)</f>
        <v>0</v>
      </c>
      <c r="RVX8" s="878">
        <f>IFERROR(INDEX('РП (ЛК 2.0)'!$E$26:$O$26,1,MATCH('Основной лист'!RVX$7,'РП (ЛК 2.0)'!$E$17:$O$17,0)),0)</f>
        <v>0</v>
      </c>
      <c r="RVY8" s="878">
        <f>IFERROR(INDEX('РП (ЛК 2.0)'!$E$26:$O$26,1,MATCH('Основной лист'!RVY$7,'РП (ЛК 2.0)'!$E$17:$O$17,0)),0)</f>
        <v>0</v>
      </c>
      <c r="RVZ8" s="878">
        <f>IFERROR(INDEX('РП (ЛК 2.0)'!$E$26:$O$26,1,MATCH('Основной лист'!RVZ$7,'РП (ЛК 2.0)'!$E$17:$O$17,0)),0)</f>
        <v>0</v>
      </c>
      <c r="RWA8" s="878">
        <f>IFERROR(INDEX('РП (ЛК 2.0)'!$E$26:$O$26,1,MATCH('Основной лист'!RWA$7,'РП (ЛК 2.0)'!$E$17:$O$17,0)),0)</f>
        <v>0</v>
      </c>
      <c r="RWB8" s="878">
        <f>IFERROR(INDEX('РП (ЛК 2.0)'!$E$26:$O$26,1,MATCH('Основной лист'!RWB$7,'РП (ЛК 2.0)'!$E$17:$O$17,0)),0)</f>
        <v>0</v>
      </c>
      <c r="RWC8" s="878">
        <f>IFERROR(INDEX('РП (ЛК 2.0)'!$E$26:$O$26,1,MATCH('Основной лист'!RWC$7,'РП (ЛК 2.0)'!$E$17:$O$17,0)),0)</f>
        <v>0</v>
      </c>
      <c r="RWD8" s="878">
        <f>IFERROR(INDEX('РП (ЛК 2.0)'!$E$26:$O$26,1,MATCH('Основной лист'!RWD$7,'РП (ЛК 2.0)'!$E$17:$O$17,0)),0)</f>
        <v>0</v>
      </c>
      <c r="RWE8" s="878">
        <f>IFERROR(INDEX('РП (ЛК 2.0)'!$E$26:$O$26,1,MATCH('Основной лист'!RWE$7,'РП (ЛК 2.0)'!$E$17:$O$17,0)),0)</f>
        <v>0</v>
      </c>
      <c r="RWF8" s="878">
        <f>IFERROR(INDEX('РП (ЛК 2.0)'!$E$26:$O$26,1,MATCH('Основной лист'!RWF$7,'РП (ЛК 2.0)'!$E$17:$O$17,0)),0)</f>
        <v>0</v>
      </c>
      <c r="RWG8" s="878">
        <f>IFERROR(INDEX('РП (ЛК 2.0)'!$E$26:$O$26,1,MATCH('Основной лист'!RWG$7,'РП (ЛК 2.0)'!$E$17:$O$17,0)),0)</f>
        <v>0</v>
      </c>
      <c r="RWH8" s="878">
        <f>IFERROR(INDEX('РП (ЛК 2.0)'!$E$26:$O$26,1,MATCH('Основной лист'!RWH$7,'РП (ЛК 2.0)'!$E$17:$O$17,0)),0)</f>
        <v>0</v>
      </c>
      <c r="RWI8" s="878">
        <f>IFERROR(INDEX('РП (ЛК 2.0)'!$E$26:$O$26,1,MATCH('Основной лист'!RWI$7,'РП (ЛК 2.0)'!$E$17:$O$17,0)),0)</f>
        <v>0</v>
      </c>
      <c r="RWJ8" s="878">
        <f>IFERROR(INDEX('РП (ЛК 2.0)'!$E$26:$O$26,1,MATCH('Основной лист'!RWJ$7,'РП (ЛК 2.0)'!$E$17:$O$17,0)),0)</f>
        <v>0</v>
      </c>
      <c r="RWK8" s="878">
        <f>IFERROR(INDEX('РП (ЛК 2.0)'!$E$26:$O$26,1,MATCH('Основной лист'!RWK$7,'РП (ЛК 2.0)'!$E$17:$O$17,0)),0)</f>
        <v>0</v>
      </c>
      <c r="RWL8" s="878">
        <f>IFERROR(INDEX('РП (ЛК 2.0)'!$E$26:$O$26,1,MATCH('Основной лист'!RWL$7,'РП (ЛК 2.0)'!$E$17:$O$17,0)),0)</f>
        <v>0</v>
      </c>
      <c r="RWM8" s="878">
        <f>IFERROR(INDEX('РП (ЛК 2.0)'!$E$26:$O$26,1,MATCH('Основной лист'!RWM$7,'РП (ЛК 2.0)'!$E$17:$O$17,0)),0)</f>
        <v>0</v>
      </c>
      <c r="RWN8" s="878">
        <f>IFERROR(INDEX('РП (ЛК 2.0)'!$E$26:$O$26,1,MATCH('Основной лист'!RWN$7,'РП (ЛК 2.0)'!$E$17:$O$17,0)),0)</f>
        <v>0</v>
      </c>
      <c r="RWO8" s="878">
        <f>IFERROR(INDEX('РП (ЛК 2.0)'!$E$26:$O$26,1,MATCH('Основной лист'!RWO$7,'РП (ЛК 2.0)'!$E$17:$O$17,0)),0)</f>
        <v>0</v>
      </c>
      <c r="RWP8" s="878">
        <f>IFERROR(INDEX('РП (ЛК 2.0)'!$E$26:$O$26,1,MATCH('Основной лист'!RWP$7,'РП (ЛК 2.0)'!$E$17:$O$17,0)),0)</f>
        <v>0</v>
      </c>
      <c r="RWQ8" s="878">
        <f>IFERROR(INDEX('РП (ЛК 2.0)'!$E$26:$O$26,1,MATCH('Основной лист'!RWQ$7,'РП (ЛК 2.0)'!$E$17:$O$17,0)),0)</f>
        <v>0</v>
      </c>
      <c r="RWR8" s="878">
        <f>IFERROR(INDEX('РП (ЛК 2.0)'!$E$26:$O$26,1,MATCH('Основной лист'!RWR$7,'РП (ЛК 2.0)'!$E$17:$O$17,0)),0)</f>
        <v>0</v>
      </c>
      <c r="RWS8" s="878">
        <f>IFERROR(INDEX('РП (ЛК 2.0)'!$E$26:$O$26,1,MATCH('Основной лист'!RWS$7,'РП (ЛК 2.0)'!$E$17:$O$17,0)),0)</f>
        <v>0</v>
      </c>
      <c r="RWT8" s="878">
        <f>IFERROR(INDEX('РП (ЛК 2.0)'!$E$26:$O$26,1,MATCH('Основной лист'!RWT$7,'РП (ЛК 2.0)'!$E$17:$O$17,0)),0)</f>
        <v>0</v>
      </c>
      <c r="RWU8" s="878">
        <f>IFERROR(INDEX('РП (ЛК 2.0)'!$E$26:$O$26,1,MATCH('Основной лист'!RWU$7,'РП (ЛК 2.0)'!$E$17:$O$17,0)),0)</f>
        <v>0</v>
      </c>
      <c r="RWV8" s="878">
        <f>IFERROR(INDEX('РП (ЛК 2.0)'!$E$26:$O$26,1,MATCH('Основной лист'!RWV$7,'РП (ЛК 2.0)'!$E$17:$O$17,0)),0)</f>
        <v>0</v>
      </c>
      <c r="RWW8" s="878">
        <f>IFERROR(INDEX('РП (ЛК 2.0)'!$E$26:$O$26,1,MATCH('Основной лист'!RWW$7,'РП (ЛК 2.0)'!$E$17:$O$17,0)),0)</f>
        <v>0</v>
      </c>
      <c r="RWX8" s="878">
        <f>IFERROR(INDEX('РП (ЛК 2.0)'!$E$26:$O$26,1,MATCH('Основной лист'!RWX$7,'РП (ЛК 2.0)'!$E$17:$O$17,0)),0)</f>
        <v>0</v>
      </c>
      <c r="RWY8" s="878">
        <f>IFERROR(INDEX('РП (ЛК 2.0)'!$E$26:$O$26,1,MATCH('Основной лист'!RWY$7,'РП (ЛК 2.0)'!$E$17:$O$17,0)),0)</f>
        <v>0</v>
      </c>
      <c r="RWZ8" s="878">
        <f>IFERROR(INDEX('РП (ЛК 2.0)'!$E$26:$O$26,1,MATCH('Основной лист'!RWZ$7,'РП (ЛК 2.0)'!$E$17:$O$17,0)),0)</f>
        <v>0</v>
      </c>
      <c r="RXA8" s="878">
        <f>IFERROR(INDEX('РП (ЛК 2.0)'!$E$26:$O$26,1,MATCH('Основной лист'!RXA$7,'РП (ЛК 2.0)'!$E$17:$O$17,0)),0)</f>
        <v>0</v>
      </c>
      <c r="RXB8" s="878">
        <f>IFERROR(INDEX('РП (ЛК 2.0)'!$E$26:$O$26,1,MATCH('Основной лист'!RXB$7,'РП (ЛК 2.0)'!$E$17:$O$17,0)),0)</f>
        <v>0</v>
      </c>
      <c r="RXC8" s="878">
        <f>IFERROR(INDEX('РП (ЛК 2.0)'!$E$26:$O$26,1,MATCH('Основной лист'!RXC$7,'РП (ЛК 2.0)'!$E$17:$O$17,0)),0)</f>
        <v>0</v>
      </c>
      <c r="RXD8" s="878">
        <f>IFERROR(INDEX('РП (ЛК 2.0)'!$E$26:$O$26,1,MATCH('Основной лист'!RXD$7,'РП (ЛК 2.0)'!$E$17:$O$17,0)),0)</f>
        <v>0</v>
      </c>
      <c r="RXE8" s="878">
        <f>IFERROR(INDEX('РП (ЛК 2.0)'!$E$26:$O$26,1,MATCH('Основной лист'!RXE$7,'РП (ЛК 2.0)'!$E$17:$O$17,0)),0)</f>
        <v>0</v>
      </c>
      <c r="RXF8" s="878">
        <f>IFERROR(INDEX('РП (ЛК 2.0)'!$E$26:$O$26,1,MATCH('Основной лист'!RXF$7,'РП (ЛК 2.0)'!$E$17:$O$17,0)),0)</f>
        <v>0</v>
      </c>
      <c r="RXG8" s="878">
        <f>IFERROR(INDEX('РП (ЛК 2.0)'!$E$26:$O$26,1,MATCH('Основной лист'!RXG$7,'РП (ЛК 2.0)'!$E$17:$O$17,0)),0)</f>
        <v>0</v>
      </c>
      <c r="RXH8" s="878">
        <f>IFERROR(INDEX('РП (ЛК 2.0)'!$E$26:$O$26,1,MATCH('Основной лист'!RXH$7,'РП (ЛК 2.0)'!$E$17:$O$17,0)),0)</f>
        <v>0</v>
      </c>
      <c r="RXI8" s="878">
        <f>IFERROR(INDEX('РП (ЛК 2.0)'!$E$26:$O$26,1,MATCH('Основной лист'!RXI$7,'РП (ЛК 2.0)'!$E$17:$O$17,0)),0)</f>
        <v>0</v>
      </c>
      <c r="RXJ8" s="878">
        <f>IFERROR(INDEX('РП (ЛК 2.0)'!$E$26:$O$26,1,MATCH('Основной лист'!RXJ$7,'РП (ЛК 2.0)'!$E$17:$O$17,0)),0)</f>
        <v>0</v>
      </c>
      <c r="RXK8" s="878">
        <f>IFERROR(INDEX('РП (ЛК 2.0)'!$E$26:$O$26,1,MATCH('Основной лист'!RXK$7,'РП (ЛК 2.0)'!$E$17:$O$17,0)),0)</f>
        <v>0</v>
      </c>
      <c r="RXL8" s="878">
        <f>IFERROR(INDEX('РП (ЛК 2.0)'!$E$26:$O$26,1,MATCH('Основной лист'!RXL$7,'РП (ЛК 2.0)'!$E$17:$O$17,0)),0)</f>
        <v>0</v>
      </c>
      <c r="RXM8" s="878">
        <f>IFERROR(INDEX('РП (ЛК 2.0)'!$E$26:$O$26,1,MATCH('Основной лист'!RXM$7,'РП (ЛК 2.0)'!$E$17:$O$17,0)),0)</f>
        <v>0</v>
      </c>
      <c r="RXN8" s="878">
        <f>IFERROR(INDEX('РП (ЛК 2.0)'!$E$26:$O$26,1,MATCH('Основной лист'!RXN$7,'РП (ЛК 2.0)'!$E$17:$O$17,0)),0)</f>
        <v>0</v>
      </c>
      <c r="RXO8" s="878">
        <f>IFERROR(INDEX('РП (ЛК 2.0)'!$E$26:$O$26,1,MATCH('Основной лист'!RXO$7,'РП (ЛК 2.0)'!$E$17:$O$17,0)),0)</f>
        <v>0</v>
      </c>
      <c r="RXP8" s="878">
        <f>IFERROR(INDEX('РП (ЛК 2.0)'!$E$26:$O$26,1,MATCH('Основной лист'!RXP$7,'РП (ЛК 2.0)'!$E$17:$O$17,0)),0)</f>
        <v>0</v>
      </c>
      <c r="RXQ8" s="878">
        <f>IFERROR(INDEX('РП (ЛК 2.0)'!$E$26:$O$26,1,MATCH('Основной лист'!RXQ$7,'РП (ЛК 2.0)'!$E$17:$O$17,0)),0)</f>
        <v>0</v>
      </c>
      <c r="RXR8" s="878">
        <f>IFERROR(INDEX('РП (ЛК 2.0)'!$E$26:$O$26,1,MATCH('Основной лист'!RXR$7,'РП (ЛК 2.0)'!$E$17:$O$17,0)),0)</f>
        <v>0</v>
      </c>
      <c r="RXS8" s="878">
        <f>IFERROR(INDEX('РП (ЛК 2.0)'!$E$26:$O$26,1,MATCH('Основной лист'!RXS$7,'РП (ЛК 2.0)'!$E$17:$O$17,0)),0)</f>
        <v>0</v>
      </c>
      <c r="RXT8" s="878">
        <f>IFERROR(INDEX('РП (ЛК 2.0)'!$E$26:$O$26,1,MATCH('Основной лист'!RXT$7,'РП (ЛК 2.0)'!$E$17:$O$17,0)),0)</f>
        <v>0</v>
      </c>
      <c r="RXU8" s="878">
        <f>IFERROR(INDEX('РП (ЛК 2.0)'!$E$26:$O$26,1,MATCH('Основной лист'!RXU$7,'РП (ЛК 2.0)'!$E$17:$O$17,0)),0)</f>
        <v>0</v>
      </c>
      <c r="RXV8" s="878">
        <f>IFERROR(INDEX('РП (ЛК 2.0)'!$E$26:$O$26,1,MATCH('Основной лист'!RXV$7,'РП (ЛК 2.0)'!$E$17:$O$17,0)),0)</f>
        <v>0</v>
      </c>
      <c r="RXW8" s="878">
        <f>IFERROR(INDEX('РП (ЛК 2.0)'!$E$26:$O$26,1,MATCH('Основной лист'!RXW$7,'РП (ЛК 2.0)'!$E$17:$O$17,0)),0)</f>
        <v>0</v>
      </c>
      <c r="RXX8" s="878">
        <f>IFERROR(INDEX('РП (ЛК 2.0)'!$E$26:$O$26,1,MATCH('Основной лист'!RXX$7,'РП (ЛК 2.0)'!$E$17:$O$17,0)),0)</f>
        <v>0</v>
      </c>
      <c r="RXY8" s="878">
        <f>IFERROR(INDEX('РП (ЛК 2.0)'!$E$26:$O$26,1,MATCH('Основной лист'!RXY$7,'РП (ЛК 2.0)'!$E$17:$O$17,0)),0)</f>
        <v>0</v>
      </c>
      <c r="RXZ8" s="878">
        <f>IFERROR(INDEX('РП (ЛК 2.0)'!$E$26:$O$26,1,MATCH('Основной лист'!RXZ$7,'РП (ЛК 2.0)'!$E$17:$O$17,0)),0)</f>
        <v>0</v>
      </c>
      <c r="RYA8" s="878">
        <f>IFERROR(INDEX('РП (ЛК 2.0)'!$E$26:$O$26,1,MATCH('Основной лист'!RYA$7,'РП (ЛК 2.0)'!$E$17:$O$17,0)),0)</f>
        <v>0</v>
      </c>
      <c r="RYB8" s="878">
        <f>IFERROR(INDEX('РП (ЛК 2.0)'!$E$26:$O$26,1,MATCH('Основной лист'!RYB$7,'РП (ЛК 2.0)'!$E$17:$O$17,0)),0)</f>
        <v>0</v>
      </c>
      <c r="RYC8" s="878">
        <f>IFERROR(INDEX('РП (ЛК 2.0)'!$E$26:$O$26,1,MATCH('Основной лист'!RYC$7,'РП (ЛК 2.0)'!$E$17:$O$17,0)),0)</f>
        <v>0</v>
      </c>
      <c r="RYD8" s="878">
        <f>IFERROR(INDEX('РП (ЛК 2.0)'!$E$26:$O$26,1,MATCH('Основной лист'!RYD$7,'РП (ЛК 2.0)'!$E$17:$O$17,0)),0)</f>
        <v>0</v>
      </c>
      <c r="RYE8" s="878">
        <f>IFERROR(INDEX('РП (ЛК 2.0)'!$E$26:$O$26,1,MATCH('Основной лист'!RYE$7,'РП (ЛК 2.0)'!$E$17:$O$17,0)),0)</f>
        <v>0</v>
      </c>
      <c r="RYF8" s="878">
        <f>IFERROR(INDEX('РП (ЛК 2.0)'!$E$26:$O$26,1,MATCH('Основной лист'!RYF$7,'РП (ЛК 2.0)'!$E$17:$O$17,0)),0)</f>
        <v>0</v>
      </c>
      <c r="RYG8" s="878">
        <f>IFERROR(INDEX('РП (ЛК 2.0)'!$E$26:$O$26,1,MATCH('Основной лист'!RYG$7,'РП (ЛК 2.0)'!$E$17:$O$17,0)),0)</f>
        <v>0</v>
      </c>
      <c r="RYH8" s="878">
        <f>IFERROR(INDEX('РП (ЛК 2.0)'!$E$26:$O$26,1,MATCH('Основной лист'!RYH$7,'РП (ЛК 2.0)'!$E$17:$O$17,0)),0)</f>
        <v>0</v>
      </c>
      <c r="RYI8" s="878">
        <f>IFERROR(INDEX('РП (ЛК 2.0)'!$E$26:$O$26,1,MATCH('Основной лист'!RYI$7,'РП (ЛК 2.0)'!$E$17:$O$17,0)),0)</f>
        <v>0</v>
      </c>
      <c r="RYJ8" s="878">
        <f>IFERROR(INDEX('РП (ЛК 2.0)'!$E$26:$O$26,1,MATCH('Основной лист'!RYJ$7,'РП (ЛК 2.0)'!$E$17:$O$17,0)),0)</f>
        <v>0</v>
      </c>
      <c r="RYK8" s="878">
        <f>IFERROR(INDEX('РП (ЛК 2.0)'!$E$26:$O$26,1,MATCH('Основной лист'!RYK$7,'РП (ЛК 2.0)'!$E$17:$O$17,0)),0)</f>
        <v>0</v>
      </c>
      <c r="RYL8" s="878">
        <f>IFERROR(INDEX('РП (ЛК 2.0)'!$E$26:$O$26,1,MATCH('Основной лист'!RYL$7,'РП (ЛК 2.0)'!$E$17:$O$17,0)),0)</f>
        <v>0</v>
      </c>
      <c r="RYM8" s="878">
        <f>IFERROR(INDEX('РП (ЛК 2.0)'!$E$26:$O$26,1,MATCH('Основной лист'!RYM$7,'РП (ЛК 2.0)'!$E$17:$O$17,0)),0)</f>
        <v>0</v>
      </c>
      <c r="RYN8" s="878">
        <f>IFERROR(INDEX('РП (ЛК 2.0)'!$E$26:$O$26,1,MATCH('Основной лист'!RYN$7,'РП (ЛК 2.0)'!$E$17:$O$17,0)),0)</f>
        <v>0</v>
      </c>
      <c r="RYO8" s="878">
        <f>IFERROR(INDEX('РП (ЛК 2.0)'!$E$26:$O$26,1,MATCH('Основной лист'!RYO$7,'РП (ЛК 2.0)'!$E$17:$O$17,0)),0)</f>
        <v>0</v>
      </c>
      <c r="RYP8" s="878">
        <f>IFERROR(INDEX('РП (ЛК 2.0)'!$E$26:$O$26,1,MATCH('Основной лист'!RYP$7,'РП (ЛК 2.0)'!$E$17:$O$17,0)),0)</f>
        <v>0</v>
      </c>
      <c r="RYQ8" s="878">
        <f>IFERROR(INDEX('РП (ЛК 2.0)'!$E$26:$O$26,1,MATCH('Основной лист'!RYQ$7,'РП (ЛК 2.0)'!$E$17:$O$17,0)),0)</f>
        <v>0</v>
      </c>
      <c r="RYR8" s="878">
        <f>IFERROR(INDEX('РП (ЛК 2.0)'!$E$26:$O$26,1,MATCH('Основной лист'!RYR$7,'РП (ЛК 2.0)'!$E$17:$O$17,0)),0)</f>
        <v>0</v>
      </c>
      <c r="RYS8" s="878">
        <f>IFERROR(INDEX('РП (ЛК 2.0)'!$E$26:$O$26,1,MATCH('Основной лист'!RYS$7,'РП (ЛК 2.0)'!$E$17:$O$17,0)),0)</f>
        <v>0</v>
      </c>
      <c r="RYT8" s="878">
        <f>IFERROR(INDEX('РП (ЛК 2.0)'!$E$26:$O$26,1,MATCH('Основной лист'!RYT$7,'РП (ЛК 2.0)'!$E$17:$O$17,0)),0)</f>
        <v>0</v>
      </c>
      <c r="RYU8" s="878">
        <f>IFERROR(INDEX('РП (ЛК 2.0)'!$E$26:$O$26,1,MATCH('Основной лист'!RYU$7,'РП (ЛК 2.0)'!$E$17:$O$17,0)),0)</f>
        <v>0</v>
      </c>
      <c r="RYV8" s="878">
        <f>IFERROR(INDEX('РП (ЛК 2.0)'!$E$26:$O$26,1,MATCH('Основной лист'!RYV$7,'РП (ЛК 2.0)'!$E$17:$O$17,0)),0)</f>
        <v>0</v>
      </c>
      <c r="RYW8" s="878">
        <f>IFERROR(INDEX('РП (ЛК 2.0)'!$E$26:$O$26,1,MATCH('Основной лист'!RYW$7,'РП (ЛК 2.0)'!$E$17:$O$17,0)),0)</f>
        <v>0</v>
      </c>
      <c r="RYX8" s="878">
        <f>IFERROR(INDEX('РП (ЛК 2.0)'!$E$26:$O$26,1,MATCH('Основной лист'!RYX$7,'РП (ЛК 2.0)'!$E$17:$O$17,0)),0)</f>
        <v>0</v>
      </c>
      <c r="RYY8" s="878">
        <f>IFERROR(INDEX('РП (ЛК 2.0)'!$E$26:$O$26,1,MATCH('Основной лист'!RYY$7,'РП (ЛК 2.0)'!$E$17:$O$17,0)),0)</f>
        <v>0</v>
      </c>
      <c r="RYZ8" s="878">
        <f>IFERROR(INDEX('РП (ЛК 2.0)'!$E$26:$O$26,1,MATCH('Основной лист'!RYZ$7,'РП (ЛК 2.0)'!$E$17:$O$17,0)),0)</f>
        <v>0</v>
      </c>
      <c r="RZA8" s="878">
        <f>IFERROR(INDEX('РП (ЛК 2.0)'!$E$26:$O$26,1,MATCH('Основной лист'!RZA$7,'РП (ЛК 2.0)'!$E$17:$O$17,0)),0)</f>
        <v>0</v>
      </c>
      <c r="RZB8" s="878">
        <f>IFERROR(INDEX('РП (ЛК 2.0)'!$E$26:$O$26,1,MATCH('Основной лист'!RZB$7,'РП (ЛК 2.0)'!$E$17:$O$17,0)),0)</f>
        <v>0</v>
      </c>
      <c r="RZC8" s="878">
        <f>IFERROR(INDEX('РП (ЛК 2.0)'!$E$26:$O$26,1,MATCH('Основной лист'!RZC$7,'РП (ЛК 2.0)'!$E$17:$O$17,0)),0)</f>
        <v>0</v>
      </c>
      <c r="RZD8" s="878">
        <f>IFERROR(INDEX('РП (ЛК 2.0)'!$E$26:$O$26,1,MATCH('Основной лист'!RZD$7,'РП (ЛК 2.0)'!$E$17:$O$17,0)),0)</f>
        <v>0</v>
      </c>
      <c r="RZE8" s="878">
        <f>IFERROR(INDEX('РП (ЛК 2.0)'!$E$26:$O$26,1,MATCH('Основной лист'!RZE$7,'РП (ЛК 2.0)'!$E$17:$O$17,0)),0)</f>
        <v>0</v>
      </c>
      <c r="RZF8" s="878">
        <f>IFERROR(INDEX('РП (ЛК 2.0)'!$E$26:$O$26,1,MATCH('Основной лист'!RZF$7,'РП (ЛК 2.0)'!$E$17:$O$17,0)),0)</f>
        <v>0</v>
      </c>
      <c r="RZG8" s="878">
        <f>IFERROR(INDEX('РП (ЛК 2.0)'!$E$26:$O$26,1,MATCH('Основной лист'!RZG$7,'РП (ЛК 2.0)'!$E$17:$O$17,0)),0)</f>
        <v>0</v>
      </c>
      <c r="RZH8" s="878">
        <f>IFERROR(INDEX('РП (ЛК 2.0)'!$E$26:$O$26,1,MATCH('Основной лист'!RZH$7,'РП (ЛК 2.0)'!$E$17:$O$17,0)),0)</f>
        <v>0</v>
      </c>
      <c r="RZI8" s="878">
        <f>IFERROR(INDEX('РП (ЛК 2.0)'!$E$26:$O$26,1,MATCH('Основной лист'!RZI$7,'РП (ЛК 2.0)'!$E$17:$O$17,0)),0)</f>
        <v>0</v>
      </c>
      <c r="RZJ8" s="878">
        <f>IFERROR(INDEX('РП (ЛК 2.0)'!$E$26:$O$26,1,MATCH('Основной лист'!RZJ$7,'РП (ЛК 2.0)'!$E$17:$O$17,0)),0)</f>
        <v>0</v>
      </c>
      <c r="RZK8" s="878">
        <f>IFERROR(INDEX('РП (ЛК 2.0)'!$E$26:$O$26,1,MATCH('Основной лист'!RZK$7,'РП (ЛК 2.0)'!$E$17:$O$17,0)),0)</f>
        <v>0</v>
      </c>
      <c r="RZL8" s="878">
        <f>IFERROR(INDEX('РП (ЛК 2.0)'!$E$26:$O$26,1,MATCH('Основной лист'!RZL$7,'РП (ЛК 2.0)'!$E$17:$O$17,0)),0)</f>
        <v>0</v>
      </c>
      <c r="RZM8" s="878">
        <f>IFERROR(INDEX('РП (ЛК 2.0)'!$E$26:$O$26,1,MATCH('Основной лист'!RZM$7,'РП (ЛК 2.0)'!$E$17:$O$17,0)),0)</f>
        <v>0</v>
      </c>
      <c r="RZN8" s="878">
        <f>IFERROR(INDEX('РП (ЛК 2.0)'!$E$26:$O$26,1,MATCH('Основной лист'!RZN$7,'РП (ЛК 2.0)'!$E$17:$O$17,0)),0)</f>
        <v>0</v>
      </c>
      <c r="RZO8" s="878">
        <f>IFERROR(INDEX('РП (ЛК 2.0)'!$E$26:$O$26,1,MATCH('Основной лист'!RZO$7,'РП (ЛК 2.0)'!$E$17:$O$17,0)),0)</f>
        <v>0</v>
      </c>
      <c r="RZP8" s="878">
        <f>IFERROR(INDEX('РП (ЛК 2.0)'!$E$26:$O$26,1,MATCH('Основной лист'!RZP$7,'РП (ЛК 2.0)'!$E$17:$O$17,0)),0)</f>
        <v>0</v>
      </c>
      <c r="RZQ8" s="878">
        <f>IFERROR(INDEX('РП (ЛК 2.0)'!$E$26:$O$26,1,MATCH('Основной лист'!RZQ$7,'РП (ЛК 2.0)'!$E$17:$O$17,0)),0)</f>
        <v>0</v>
      </c>
      <c r="RZR8" s="878">
        <f>IFERROR(INDEX('РП (ЛК 2.0)'!$E$26:$O$26,1,MATCH('Основной лист'!RZR$7,'РП (ЛК 2.0)'!$E$17:$O$17,0)),0)</f>
        <v>0</v>
      </c>
      <c r="RZS8" s="878">
        <f>IFERROR(INDEX('РП (ЛК 2.0)'!$E$26:$O$26,1,MATCH('Основной лист'!RZS$7,'РП (ЛК 2.0)'!$E$17:$O$17,0)),0)</f>
        <v>0</v>
      </c>
      <c r="RZT8" s="878">
        <f>IFERROR(INDEX('РП (ЛК 2.0)'!$E$26:$O$26,1,MATCH('Основной лист'!RZT$7,'РП (ЛК 2.0)'!$E$17:$O$17,0)),0)</f>
        <v>0</v>
      </c>
      <c r="RZU8" s="878">
        <f>IFERROR(INDEX('РП (ЛК 2.0)'!$E$26:$O$26,1,MATCH('Основной лист'!RZU$7,'РП (ЛК 2.0)'!$E$17:$O$17,0)),0)</f>
        <v>0</v>
      </c>
      <c r="RZV8" s="878">
        <f>IFERROR(INDEX('РП (ЛК 2.0)'!$E$26:$O$26,1,MATCH('Основной лист'!RZV$7,'РП (ЛК 2.0)'!$E$17:$O$17,0)),0)</f>
        <v>0</v>
      </c>
      <c r="RZW8" s="878">
        <f>IFERROR(INDEX('РП (ЛК 2.0)'!$E$26:$O$26,1,MATCH('Основной лист'!RZW$7,'РП (ЛК 2.0)'!$E$17:$O$17,0)),0)</f>
        <v>0</v>
      </c>
      <c r="RZX8" s="878">
        <f>IFERROR(INDEX('РП (ЛК 2.0)'!$E$26:$O$26,1,MATCH('Основной лист'!RZX$7,'РП (ЛК 2.0)'!$E$17:$O$17,0)),0)</f>
        <v>0</v>
      </c>
      <c r="RZY8" s="878">
        <f>IFERROR(INDEX('РП (ЛК 2.0)'!$E$26:$O$26,1,MATCH('Основной лист'!RZY$7,'РП (ЛК 2.0)'!$E$17:$O$17,0)),0)</f>
        <v>0</v>
      </c>
      <c r="RZZ8" s="878">
        <f>IFERROR(INDEX('РП (ЛК 2.0)'!$E$26:$O$26,1,MATCH('Основной лист'!RZZ$7,'РП (ЛК 2.0)'!$E$17:$O$17,0)),0)</f>
        <v>0</v>
      </c>
      <c r="SAA8" s="878">
        <f>IFERROR(INDEX('РП (ЛК 2.0)'!$E$26:$O$26,1,MATCH('Основной лист'!SAA$7,'РП (ЛК 2.0)'!$E$17:$O$17,0)),0)</f>
        <v>0</v>
      </c>
      <c r="SAB8" s="878">
        <f>IFERROR(INDEX('РП (ЛК 2.0)'!$E$26:$O$26,1,MATCH('Основной лист'!SAB$7,'РП (ЛК 2.0)'!$E$17:$O$17,0)),0)</f>
        <v>0</v>
      </c>
      <c r="SAC8" s="878">
        <f>IFERROR(INDEX('РП (ЛК 2.0)'!$E$26:$O$26,1,MATCH('Основной лист'!SAC$7,'РП (ЛК 2.0)'!$E$17:$O$17,0)),0)</f>
        <v>0</v>
      </c>
      <c r="SAD8" s="878">
        <f>IFERROR(INDEX('РП (ЛК 2.0)'!$E$26:$O$26,1,MATCH('Основной лист'!SAD$7,'РП (ЛК 2.0)'!$E$17:$O$17,0)),0)</f>
        <v>0</v>
      </c>
      <c r="SAE8" s="878">
        <f>IFERROR(INDEX('РП (ЛК 2.0)'!$E$26:$O$26,1,MATCH('Основной лист'!SAE$7,'РП (ЛК 2.0)'!$E$17:$O$17,0)),0)</f>
        <v>0</v>
      </c>
      <c r="SAF8" s="878">
        <f>IFERROR(INDEX('РП (ЛК 2.0)'!$E$26:$O$26,1,MATCH('Основной лист'!SAF$7,'РП (ЛК 2.0)'!$E$17:$O$17,0)),0)</f>
        <v>0</v>
      </c>
      <c r="SAG8" s="878">
        <f>IFERROR(INDEX('РП (ЛК 2.0)'!$E$26:$O$26,1,MATCH('Основной лист'!SAG$7,'РП (ЛК 2.0)'!$E$17:$O$17,0)),0)</f>
        <v>0</v>
      </c>
      <c r="SAH8" s="878">
        <f>IFERROR(INDEX('РП (ЛК 2.0)'!$E$26:$O$26,1,MATCH('Основной лист'!SAH$7,'РП (ЛК 2.0)'!$E$17:$O$17,0)),0)</f>
        <v>0</v>
      </c>
      <c r="SAI8" s="878">
        <f>IFERROR(INDEX('РП (ЛК 2.0)'!$E$26:$O$26,1,MATCH('Основной лист'!SAI$7,'РП (ЛК 2.0)'!$E$17:$O$17,0)),0)</f>
        <v>0</v>
      </c>
      <c r="SAJ8" s="878">
        <f>IFERROR(INDEX('РП (ЛК 2.0)'!$E$26:$O$26,1,MATCH('Основной лист'!SAJ$7,'РП (ЛК 2.0)'!$E$17:$O$17,0)),0)</f>
        <v>0</v>
      </c>
      <c r="SAK8" s="878">
        <f>IFERROR(INDEX('РП (ЛК 2.0)'!$E$26:$O$26,1,MATCH('Основной лист'!SAK$7,'РП (ЛК 2.0)'!$E$17:$O$17,0)),0)</f>
        <v>0</v>
      </c>
      <c r="SAL8" s="878">
        <f>IFERROR(INDEX('РП (ЛК 2.0)'!$E$26:$O$26,1,MATCH('Основной лист'!SAL$7,'РП (ЛК 2.0)'!$E$17:$O$17,0)),0)</f>
        <v>0</v>
      </c>
      <c r="SAM8" s="878">
        <f>IFERROR(INDEX('РП (ЛК 2.0)'!$E$26:$O$26,1,MATCH('Основной лист'!SAM$7,'РП (ЛК 2.0)'!$E$17:$O$17,0)),0)</f>
        <v>0</v>
      </c>
      <c r="SAN8" s="878">
        <f>IFERROR(INDEX('РП (ЛК 2.0)'!$E$26:$O$26,1,MATCH('Основной лист'!SAN$7,'РП (ЛК 2.0)'!$E$17:$O$17,0)),0)</f>
        <v>0</v>
      </c>
      <c r="SAO8" s="878">
        <f>IFERROR(INDEX('РП (ЛК 2.0)'!$E$26:$O$26,1,MATCH('Основной лист'!SAO$7,'РП (ЛК 2.0)'!$E$17:$O$17,0)),0)</f>
        <v>0</v>
      </c>
      <c r="SAP8" s="878">
        <f>IFERROR(INDEX('РП (ЛК 2.0)'!$E$26:$O$26,1,MATCH('Основной лист'!SAP$7,'РП (ЛК 2.0)'!$E$17:$O$17,0)),0)</f>
        <v>0</v>
      </c>
      <c r="SAQ8" s="878">
        <f>IFERROR(INDEX('РП (ЛК 2.0)'!$E$26:$O$26,1,MATCH('Основной лист'!SAQ$7,'РП (ЛК 2.0)'!$E$17:$O$17,0)),0)</f>
        <v>0</v>
      </c>
      <c r="SAR8" s="878">
        <f>IFERROR(INDEX('РП (ЛК 2.0)'!$E$26:$O$26,1,MATCH('Основной лист'!SAR$7,'РП (ЛК 2.0)'!$E$17:$O$17,0)),0)</f>
        <v>0</v>
      </c>
      <c r="SAS8" s="878">
        <f>IFERROR(INDEX('РП (ЛК 2.0)'!$E$26:$O$26,1,MATCH('Основной лист'!SAS$7,'РП (ЛК 2.0)'!$E$17:$O$17,0)),0)</f>
        <v>0</v>
      </c>
      <c r="SAT8" s="878">
        <f>IFERROR(INDEX('РП (ЛК 2.0)'!$E$26:$O$26,1,MATCH('Основной лист'!SAT$7,'РП (ЛК 2.0)'!$E$17:$O$17,0)),0)</f>
        <v>0</v>
      </c>
      <c r="SAU8" s="878">
        <f>IFERROR(INDEX('РП (ЛК 2.0)'!$E$26:$O$26,1,MATCH('Основной лист'!SAU$7,'РП (ЛК 2.0)'!$E$17:$O$17,0)),0)</f>
        <v>0</v>
      </c>
      <c r="SAV8" s="878">
        <f>IFERROR(INDEX('РП (ЛК 2.0)'!$E$26:$O$26,1,MATCH('Основной лист'!SAV$7,'РП (ЛК 2.0)'!$E$17:$O$17,0)),0)</f>
        <v>0</v>
      </c>
      <c r="SAW8" s="878">
        <f>IFERROR(INDEX('РП (ЛК 2.0)'!$E$26:$O$26,1,MATCH('Основной лист'!SAW$7,'РП (ЛК 2.0)'!$E$17:$O$17,0)),0)</f>
        <v>0</v>
      </c>
      <c r="SAX8" s="878">
        <f>IFERROR(INDEX('РП (ЛК 2.0)'!$E$26:$O$26,1,MATCH('Основной лист'!SAX$7,'РП (ЛК 2.0)'!$E$17:$O$17,0)),0)</f>
        <v>0</v>
      </c>
      <c r="SAY8" s="878">
        <f>IFERROR(INDEX('РП (ЛК 2.0)'!$E$26:$O$26,1,MATCH('Основной лист'!SAY$7,'РП (ЛК 2.0)'!$E$17:$O$17,0)),0)</f>
        <v>0</v>
      </c>
      <c r="SAZ8" s="878">
        <f>IFERROR(INDEX('РП (ЛК 2.0)'!$E$26:$O$26,1,MATCH('Основной лист'!SAZ$7,'РП (ЛК 2.0)'!$E$17:$O$17,0)),0)</f>
        <v>0</v>
      </c>
      <c r="SBA8" s="878">
        <f>IFERROR(INDEX('РП (ЛК 2.0)'!$E$26:$O$26,1,MATCH('Основной лист'!SBA$7,'РП (ЛК 2.0)'!$E$17:$O$17,0)),0)</f>
        <v>0</v>
      </c>
      <c r="SBB8" s="878">
        <f>IFERROR(INDEX('РП (ЛК 2.0)'!$E$26:$O$26,1,MATCH('Основной лист'!SBB$7,'РП (ЛК 2.0)'!$E$17:$O$17,0)),0)</f>
        <v>0</v>
      </c>
      <c r="SBC8" s="878">
        <f>IFERROR(INDEX('РП (ЛК 2.0)'!$E$26:$O$26,1,MATCH('Основной лист'!SBC$7,'РП (ЛК 2.0)'!$E$17:$O$17,0)),0)</f>
        <v>0</v>
      </c>
      <c r="SBD8" s="878">
        <f>IFERROR(INDEX('РП (ЛК 2.0)'!$E$26:$O$26,1,MATCH('Основной лист'!SBD$7,'РП (ЛК 2.0)'!$E$17:$O$17,0)),0)</f>
        <v>0</v>
      </c>
      <c r="SBE8" s="878">
        <f>IFERROR(INDEX('РП (ЛК 2.0)'!$E$26:$O$26,1,MATCH('Основной лист'!SBE$7,'РП (ЛК 2.0)'!$E$17:$O$17,0)),0)</f>
        <v>0</v>
      </c>
      <c r="SBF8" s="878">
        <f>IFERROR(INDEX('РП (ЛК 2.0)'!$E$26:$O$26,1,MATCH('Основной лист'!SBF$7,'РП (ЛК 2.0)'!$E$17:$O$17,0)),0)</f>
        <v>0</v>
      </c>
      <c r="SBG8" s="878">
        <f>IFERROR(INDEX('РП (ЛК 2.0)'!$E$26:$O$26,1,MATCH('Основной лист'!SBG$7,'РП (ЛК 2.0)'!$E$17:$O$17,0)),0)</f>
        <v>0</v>
      </c>
      <c r="SBH8" s="878">
        <f>IFERROR(INDEX('РП (ЛК 2.0)'!$E$26:$O$26,1,MATCH('Основной лист'!SBH$7,'РП (ЛК 2.0)'!$E$17:$O$17,0)),0)</f>
        <v>0</v>
      </c>
      <c r="SBI8" s="878">
        <f>IFERROR(INDEX('РП (ЛК 2.0)'!$E$26:$O$26,1,MATCH('Основной лист'!SBI$7,'РП (ЛК 2.0)'!$E$17:$O$17,0)),0)</f>
        <v>0</v>
      </c>
      <c r="SBJ8" s="878">
        <f>IFERROR(INDEX('РП (ЛК 2.0)'!$E$26:$O$26,1,MATCH('Основной лист'!SBJ$7,'РП (ЛК 2.0)'!$E$17:$O$17,0)),0)</f>
        <v>0</v>
      </c>
      <c r="SBK8" s="878">
        <f>IFERROR(INDEX('РП (ЛК 2.0)'!$E$26:$O$26,1,MATCH('Основной лист'!SBK$7,'РП (ЛК 2.0)'!$E$17:$O$17,0)),0)</f>
        <v>0</v>
      </c>
      <c r="SBL8" s="878">
        <f>IFERROR(INDEX('РП (ЛК 2.0)'!$E$26:$O$26,1,MATCH('Основной лист'!SBL$7,'РП (ЛК 2.0)'!$E$17:$O$17,0)),0)</f>
        <v>0</v>
      </c>
      <c r="SBM8" s="878">
        <f>IFERROR(INDEX('РП (ЛК 2.0)'!$E$26:$O$26,1,MATCH('Основной лист'!SBM$7,'РП (ЛК 2.0)'!$E$17:$O$17,0)),0)</f>
        <v>0</v>
      </c>
      <c r="SBN8" s="878">
        <f>IFERROR(INDEX('РП (ЛК 2.0)'!$E$26:$O$26,1,MATCH('Основной лист'!SBN$7,'РП (ЛК 2.0)'!$E$17:$O$17,0)),0)</f>
        <v>0</v>
      </c>
      <c r="SBO8" s="878">
        <f>IFERROR(INDEX('РП (ЛК 2.0)'!$E$26:$O$26,1,MATCH('Основной лист'!SBO$7,'РП (ЛК 2.0)'!$E$17:$O$17,0)),0)</f>
        <v>0</v>
      </c>
      <c r="SBP8" s="878">
        <f>IFERROR(INDEX('РП (ЛК 2.0)'!$E$26:$O$26,1,MATCH('Основной лист'!SBP$7,'РП (ЛК 2.0)'!$E$17:$O$17,0)),0)</f>
        <v>0</v>
      </c>
      <c r="SBQ8" s="878">
        <f>IFERROR(INDEX('РП (ЛК 2.0)'!$E$26:$O$26,1,MATCH('Основной лист'!SBQ$7,'РП (ЛК 2.0)'!$E$17:$O$17,0)),0)</f>
        <v>0</v>
      </c>
      <c r="SBR8" s="878">
        <f>IFERROR(INDEX('РП (ЛК 2.0)'!$E$26:$O$26,1,MATCH('Основной лист'!SBR$7,'РП (ЛК 2.0)'!$E$17:$O$17,0)),0)</f>
        <v>0</v>
      </c>
      <c r="SBS8" s="878">
        <f>IFERROR(INDEX('РП (ЛК 2.0)'!$E$26:$O$26,1,MATCH('Основной лист'!SBS$7,'РП (ЛК 2.0)'!$E$17:$O$17,0)),0)</f>
        <v>0</v>
      </c>
      <c r="SBT8" s="878">
        <f>IFERROR(INDEX('РП (ЛК 2.0)'!$E$26:$O$26,1,MATCH('Основной лист'!SBT$7,'РП (ЛК 2.0)'!$E$17:$O$17,0)),0)</f>
        <v>0</v>
      </c>
      <c r="SBU8" s="878">
        <f>IFERROR(INDEX('РП (ЛК 2.0)'!$E$26:$O$26,1,MATCH('Основной лист'!SBU$7,'РП (ЛК 2.0)'!$E$17:$O$17,0)),0)</f>
        <v>0</v>
      </c>
      <c r="SBV8" s="878">
        <f>IFERROR(INDEX('РП (ЛК 2.0)'!$E$26:$O$26,1,MATCH('Основной лист'!SBV$7,'РП (ЛК 2.0)'!$E$17:$O$17,0)),0)</f>
        <v>0</v>
      </c>
      <c r="SBW8" s="878">
        <f>IFERROR(INDEX('РП (ЛК 2.0)'!$E$26:$O$26,1,MATCH('Основной лист'!SBW$7,'РП (ЛК 2.0)'!$E$17:$O$17,0)),0)</f>
        <v>0</v>
      </c>
      <c r="SBX8" s="878">
        <f>IFERROR(INDEX('РП (ЛК 2.0)'!$E$26:$O$26,1,MATCH('Основной лист'!SBX$7,'РП (ЛК 2.0)'!$E$17:$O$17,0)),0)</f>
        <v>0</v>
      </c>
      <c r="SBY8" s="878">
        <f>IFERROR(INDEX('РП (ЛК 2.0)'!$E$26:$O$26,1,MATCH('Основной лист'!SBY$7,'РП (ЛК 2.0)'!$E$17:$O$17,0)),0)</f>
        <v>0</v>
      </c>
      <c r="SBZ8" s="878">
        <f>IFERROR(INDEX('РП (ЛК 2.0)'!$E$26:$O$26,1,MATCH('Основной лист'!SBZ$7,'РП (ЛК 2.0)'!$E$17:$O$17,0)),0)</f>
        <v>0</v>
      </c>
      <c r="SCA8" s="878">
        <f>IFERROR(INDEX('РП (ЛК 2.0)'!$E$26:$O$26,1,MATCH('Основной лист'!SCA$7,'РП (ЛК 2.0)'!$E$17:$O$17,0)),0)</f>
        <v>0</v>
      </c>
      <c r="SCB8" s="878">
        <f>IFERROR(INDEX('РП (ЛК 2.0)'!$E$26:$O$26,1,MATCH('Основной лист'!SCB$7,'РП (ЛК 2.0)'!$E$17:$O$17,0)),0)</f>
        <v>0</v>
      </c>
      <c r="SCC8" s="878">
        <f>IFERROR(INDEX('РП (ЛК 2.0)'!$E$26:$O$26,1,MATCH('Основной лист'!SCC$7,'РП (ЛК 2.0)'!$E$17:$O$17,0)),0)</f>
        <v>0</v>
      </c>
      <c r="SCD8" s="878">
        <f>IFERROR(INDEX('РП (ЛК 2.0)'!$E$26:$O$26,1,MATCH('Основной лист'!SCD$7,'РП (ЛК 2.0)'!$E$17:$O$17,0)),0)</f>
        <v>0</v>
      </c>
      <c r="SCE8" s="878">
        <f>IFERROR(INDEX('РП (ЛК 2.0)'!$E$26:$O$26,1,MATCH('Основной лист'!SCE$7,'РП (ЛК 2.0)'!$E$17:$O$17,0)),0)</f>
        <v>0</v>
      </c>
      <c r="SCF8" s="878">
        <f>IFERROR(INDEX('РП (ЛК 2.0)'!$E$26:$O$26,1,MATCH('Основной лист'!SCF$7,'РП (ЛК 2.0)'!$E$17:$O$17,0)),0)</f>
        <v>0</v>
      </c>
      <c r="SCG8" s="878">
        <f>IFERROR(INDEX('РП (ЛК 2.0)'!$E$26:$O$26,1,MATCH('Основной лист'!SCG$7,'РП (ЛК 2.0)'!$E$17:$O$17,0)),0)</f>
        <v>0</v>
      </c>
      <c r="SCH8" s="878">
        <f>IFERROR(INDEX('РП (ЛК 2.0)'!$E$26:$O$26,1,MATCH('Основной лист'!SCH$7,'РП (ЛК 2.0)'!$E$17:$O$17,0)),0)</f>
        <v>0</v>
      </c>
      <c r="SCI8" s="878">
        <f>IFERROR(INDEX('РП (ЛК 2.0)'!$E$26:$O$26,1,MATCH('Основной лист'!SCI$7,'РП (ЛК 2.0)'!$E$17:$O$17,0)),0)</f>
        <v>0</v>
      </c>
      <c r="SCJ8" s="878">
        <f>IFERROR(INDEX('РП (ЛК 2.0)'!$E$26:$O$26,1,MATCH('Основной лист'!SCJ$7,'РП (ЛК 2.0)'!$E$17:$O$17,0)),0)</f>
        <v>0</v>
      </c>
      <c r="SCK8" s="878">
        <f>IFERROR(INDEX('РП (ЛК 2.0)'!$E$26:$O$26,1,MATCH('Основной лист'!SCK$7,'РП (ЛК 2.0)'!$E$17:$O$17,0)),0)</f>
        <v>0</v>
      </c>
      <c r="SCL8" s="878">
        <f>IFERROR(INDEX('РП (ЛК 2.0)'!$E$26:$O$26,1,MATCH('Основной лист'!SCL$7,'РП (ЛК 2.0)'!$E$17:$O$17,0)),0)</f>
        <v>0</v>
      </c>
      <c r="SCM8" s="878">
        <f>IFERROR(INDEX('РП (ЛК 2.0)'!$E$26:$O$26,1,MATCH('Основной лист'!SCM$7,'РП (ЛК 2.0)'!$E$17:$O$17,0)),0)</f>
        <v>0</v>
      </c>
      <c r="SCN8" s="878">
        <f>IFERROR(INDEX('РП (ЛК 2.0)'!$E$26:$O$26,1,MATCH('Основной лист'!SCN$7,'РП (ЛК 2.0)'!$E$17:$O$17,0)),0)</f>
        <v>0</v>
      </c>
      <c r="SCO8" s="878">
        <f>IFERROR(INDEX('РП (ЛК 2.0)'!$E$26:$O$26,1,MATCH('Основной лист'!SCO$7,'РП (ЛК 2.0)'!$E$17:$O$17,0)),0)</f>
        <v>0</v>
      </c>
      <c r="SCP8" s="878">
        <f>IFERROR(INDEX('РП (ЛК 2.0)'!$E$26:$O$26,1,MATCH('Основной лист'!SCP$7,'РП (ЛК 2.0)'!$E$17:$O$17,0)),0)</f>
        <v>0</v>
      </c>
      <c r="SCQ8" s="878">
        <f>IFERROR(INDEX('РП (ЛК 2.0)'!$E$26:$O$26,1,MATCH('Основной лист'!SCQ$7,'РП (ЛК 2.0)'!$E$17:$O$17,0)),0)</f>
        <v>0</v>
      </c>
      <c r="SCR8" s="878">
        <f>IFERROR(INDEX('РП (ЛК 2.0)'!$E$26:$O$26,1,MATCH('Основной лист'!SCR$7,'РП (ЛК 2.0)'!$E$17:$O$17,0)),0)</f>
        <v>0</v>
      </c>
      <c r="SCS8" s="878">
        <f>IFERROR(INDEX('РП (ЛК 2.0)'!$E$26:$O$26,1,MATCH('Основной лист'!SCS$7,'РП (ЛК 2.0)'!$E$17:$O$17,0)),0)</f>
        <v>0</v>
      </c>
      <c r="SCT8" s="878">
        <f>IFERROR(INDEX('РП (ЛК 2.0)'!$E$26:$O$26,1,MATCH('Основной лист'!SCT$7,'РП (ЛК 2.0)'!$E$17:$O$17,0)),0)</f>
        <v>0</v>
      </c>
      <c r="SCU8" s="878">
        <f>IFERROR(INDEX('РП (ЛК 2.0)'!$E$26:$O$26,1,MATCH('Основной лист'!SCU$7,'РП (ЛК 2.0)'!$E$17:$O$17,0)),0)</f>
        <v>0</v>
      </c>
      <c r="SCV8" s="878">
        <f>IFERROR(INDEX('РП (ЛК 2.0)'!$E$26:$O$26,1,MATCH('Основной лист'!SCV$7,'РП (ЛК 2.0)'!$E$17:$O$17,0)),0)</f>
        <v>0</v>
      </c>
      <c r="SCW8" s="878">
        <f>IFERROR(INDEX('РП (ЛК 2.0)'!$E$26:$O$26,1,MATCH('Основной лист'!SCW$7,'РП (ЛК 2.0)'!$E$17:$O$17,0)),0)</f>
        <v>0</v>
      </c>
      <c r="SCX8" s="878">
        <f>IFERROR(INDEX('РП (ЛК 2.0)'!$E$26:$O$26,1,MATCH('Основной лист'!SCX$7,'РП (ЛК 2.0)'!$E$17:$O$17,0)),0)</f>
        <v>0</v>
      </c>
      <c r="SCY8" s="878">
        <f>IFERROR(INDEX('РП (ЛК 2.0)'!$E$26:$O$26,1,MATCH('Основной лист'!SCY$7,'РП (ЛК 2.0)'!$E$17:$O$17,0)),0)</f>
        <v>0</v>
      </c>
      <c r="SCZ8" s="878">
        <f>IFERROR(INDEX('РП (ЛК 2.0)'!$E$26:$O$26,1,MATCH('Основной лист'!SCZ$7,'РП (ЛК 2.0)'!$E$17:$O$17,0)),0)</f>
        <v>0</v>
      </c>
      <c r="SDA8" s="878">
        <f>IFERROR(INDEX('РП (ЛК 2.0)'!$E$26:$O$26,1,MATCH('Основной лист'!SDA$7,'РП (ЛК 2.0)'!$E$17:$O$17,0)),0)</f>
        <v>0</v>
      </c>
      <c r="SDB8" s="878">
        <f>IFERROR(INDEX('РП (ЛК 2.0)'!$E$26:$O$26,1,MATCH('Основной лист'!SDB$7,'РП (ЛК 2.0)'!$E$17:$O$17,0)),0)</f>
        <v>0</v>
      </c>
      <c r="SDC8" s="878">
        <f>IFERROR(INDEX('РП (ЛК 2.0)'!$E$26:$O$26,1,MATCH('Основной лист'!SDC$7,'РП (ЛК 2.0)'!$E$17:$O$17,0)),0)</f>
        <v>0</v>
      </c>
      <c r="SDD8" s="878">
        <f>IFERROR(INDEX('РП (ЛК 2.0)'!$E$26:$O$26,1,MATCH('Основной лист'!SDD$7,'РП (ЛК 2.0)'!$E$17:$O$17,0)),0)</f>
        <v>0</v>
      </c>
      <c r="SDE8" s="878">
        <f>IFERROR(INDEX('РП (ЛК 2.0)'!$E$26:$O$26,1,MATCH('Основной лист'!SDE$7,'РП (ЛК 2.0)'!$E$17:$O$17,0)),0)</f>
        <v>0</v>
      </c>
      <c r="SDF8" s="878">
        <f>IFERROR(INDEX('РП (ЛК 2.0)'!$E$26:$O$26,1,MATCH('Основной лист'!SDF$7,'РП (ЛК 2.0)'!$E$17:$O$17,0)),0)</f>
        <v>0</v>
      </c>
      <c r="SDG8" s="878">
        <f>IFERROR(INDEX('РП (ЛК 2.0)'!$E$26:$O$26,1,MATCH('Основной лист'!SDG$7,'РП (ЛК 2.0)'!$E$17:$O$17,0)),0)</f>
        <v>0</v>
      </c>
      <c r="SDH8" s="878">
        <f>IFERROR(INDEX('РП (ЛК 2.0)'!$E$26:$O$26,1,MATCH('Основной лист'!SDH$7,'РП (ЛК 2.0)'!$E$17:$O$17,0)),0)</f>
        <v>0</v>
      </c>
      <c r="SDI8" s="878">
        <f>IFERROR(INDEX('РП (ЛК 2.0)'!$E$26:$O$26,1,MATCH('Основной лист'!SDI$7,'РП (ЛК 2.0)'!$E$17:$O$17,0)),0)</f>
        <v>0</v>
      </c>
      <c r="SDJ8" s="878">
        <f>IFERROR(INDEX('РП (ЛК 2.0)'!$E$26:$O$26,1,MATCH('Основной лист'!SDJ$7,'РП (ЛК 2.0)'!$E$17:$O$17,0)),0)</f>
        <v>0</v>
      </c>
      <c r="SDK8" s="878">
        <f>IFERROR(INDEX('РП (ЛК 2.0)'!$E$26:$O$26,1,MATCH('Основной лист'!SDK$7,'РП (ЛК 2.0)'!$E$17:$O$17,0)),0)</f>
        <v>0</v>
      </c>
      <c r="SDL8" s="878">
        <f>IFERROR(INDEX('РП (ЛК 2.0)'!$E$26:$O$26,1,MATCH('Основной лист'!SDL$7,'РП (ЛК 2.0)'!$E$17:$O$17,0)),0)</f>
        <v>0</v>
      </c>
      <c r="SDM8" s="878">
        <f>IFERROR(INDEX('РП (ЛК 2.0)'!$E$26:$O$26,1,MATCH('Основной лист'!SDM$7,'РП (ЛК 2.0)'!$E$17:$O$17,0)),0)</f>
        <v>0</v>
      </c>
      <c r="SDN8" s="878">
        <f>IFERROR(INDEX('РП (ЛК 2.0)'!$E$26:$O$26,1,MATCH('Основной лист'!SDN$7,'РП (ЛК 2.0)'!$E$17:$O$17,0)),0)</f>
        <v>0</v>
      </c>
      <c r="SDO8" s="878">
        <f>IFERROR(INDEX('РП (ЛК 2.0)'!$E$26:$O$26,1,MATCH('Основной лист'!SDO$7,'РП (ЛК 2.0)'!$E$17:$O$17,0)),0)</f>
        <v>0</v>
      </c>
      <c r="SDP8" s="878">
        <f>IFERROR(INDEX('РП (ЛК 2.0)'!$E$26:$O$26,1,MATCH('Основной лист'!SDP$7,'РП (ЛК 2.0)'!$E$17:$O$17,0)),0)</f>
        <v>0</v>
      </c>
      <c r="SDQ8" s="878">
        <f>IFERROR(INDEX('РП (ЛК 2.0)'!$E$26:$O$26,1,MATCH('Основной лист'!SDQ$7,'РП (ЛК 2.0)'!$E$17:$O$17,0)),0)</f>
        <v>0</v>
      </c>
      <c r="SDR8" s="878">
        <f>IFERROR(INDEX('РП (ЛК 2.0)'!$E$26:$O$26,1,MATCH('Основной лист'!SDR$7,'РП (ЛК 2.0)'!$E$17:$O$17,0)),0)</f>
        <v>0</v>
      </c>
      <c r="SDS8" s="878">
        <f>IFERROR(INDEX('РП (ЛК 2.0)'!$E$26:$O$26,1,MATCH('Основной лист'!SDS$7,'РП (ЛК 2.0)'!$E$17:$O$17,0)),0)</f>
        <v>0</v>
      </c>
      <c r="SDT8" s="878">
        <f>IFERROR(INDEX('РП (ЛК 2.0)'!$E$26:$O$26,1,MATCH('Основной лист'!SDT$7,'РП (ЛК 2.0)'!$E$17:$O$17,0)),0)</f>
        <v>0</v>
      </c>
      <c r="SDU8" s="878">
        <f>IFERROR(INDEX('РП (ЛК 2.0)'!$E$26:$O$26,1,MATCH('Основной лист'!SDU$7,'РП (ЛК 2.0)'!$E$17:$O$17,0)),0)</f>
        <v>0</v>
      </c>
      <c r="SDV8" s="878">
        <f>IFERROR(INDEX('РП (ЛК 2.0)'!$E$26:$O$26,1,MATCH('Основной лист'!SDV$7,'РП (ЛК 2.0)'!$E$17:$O$17,0)),0)</f>
        <v>0</v>
      </c>
      <c r="SDW8" s="878">
        <f>IFERROR(INDEX('РП (ЛК 2.0)'!$E$26:$O$26,1,MATCH('Основной лист'!SDW$7,'РП (ЛК 2.0)'!$E$17:$O$17,0)),0)</f>
        <v>0</v>
      </c>
      <c r="SDX8" s="878">
        <f>IFERROR(INDEX('РП (ЛК 2.0)'!$E$26:$O$26,1,MATCH('Основной лист'!SDX$7,'РП (ЛК 2.0)'!$E$17:$O$17,0)),0)</f>
        <v>0</v>
      </c>
      <c r="SDY8" s="878">
        <f>IFERROR(INDEX('РП (ЛК 2.0)'!$E$26:$O$26,1,MATCH('Основной лист'!SDY$7,'РП (ЛК 2.0)'!$E$17:$O$17,0)),0)</f>
        <v>0</v>
      </c>
      <c r="SDZ8" s="878">
        <f>IFERROR(INDEX('РП (ЛК 2.0)'!$E$26:$O$26,1,MATCH('Основной лист'!SDZ$7,'РП (ЛК 2.0)'!$E$17:$O$17,0)),0)</f>
        <v>0</v>
      </c>
      <c r="SEA8" s="878">
        <f>IFERROR(INDEX('РП (ЛК 2.0)'!$E$26:$O$26,1,MATCH('Основной лист'!SEA$7,'РП (ЛК 2.0)'!$E$17:$O$17,0)),0)</f>
        <v>0</v>
      </c>
      <c r="SEB8" s="878">
        <f>IFERROR(INDEX('РП (ЛК 2.0)'!$E$26:$O$26,1,MATCH('Основной лист'!SEB$7,'РП (ЛК 2.0)'!$E$17:$O$17,0)),0)</f>
        <v>0</v>
      </c>
      <c r="SEC8" s="878">
        <f>IFERROR(INDEX('РП (ЛК 2.0)'!$E$26:$O$26,1,MATCH('Основной лист'!SEC$7,'РП (ЛК 2.0)'!$E$17:$O$17,0)),0)</f>
        <v>0</v>
      </c>
      <c r="SED8" s="878">
        <f>IFERROR(INDEX('РП (ЛК 2.0)'!$E$26:$O$26,1,MATCH('Основной лист'!SED$7,'РП (ЛК 2.0)'!$E$17:$O$17,0)),0)</f>
        <v>0</v>
      </c>
      <c r="SEE8" s="878">
        <f>IFERROR(INDEX('РП (ЛК 2.0)'!$E$26:$O$26,1,MATCH('Основной лист'!SEE$7,'РП (ЛК 2.0)'!$E$17:$O$17,0)),0)</f>
        <v>0</v>
      </c>
      <c r="SEF8" s="878">
        <f>IFERROR(INDEX('РП (ЛК 2.0)'!$E$26:$O$26,1,MATCH('Основной лист'!SEF$7,'РП (ЛК 2.0)'!$E$17:$O$17,0)),0)</f>
        <v>0</v>
      </c>
      <c r="SEG8" s="878">
        <f>IFERROR(INDEX('РП (ЛК 2.0)'!$E$26:$O$26,1,MATCH('Основной лист'!SEG$7,'РП (ЛК 2.0)'!$E$17:$O$17,0)),0)</f>
        <v>0</v>
      </c>
      <c r="SEH8" s="878">
        <f>IFERROR(INDEX('РП (ЛК 2.0)'!$E$26:$O$26,1,MATCH('Основной лист'!SEH$7,'РП (ЛК 2.0)'!$E$17:$O$17,0)),0)</f>
        <v>0</v>
      </c>
      <c r="SEI8" s="878">
        <f>IFERROR(INDEX('РП (ЛК 2.0)'!$E$26:$O$26,1,MATCH('Основной лист'!SEI$7,'РП (ЛК 2.0)'!$E$17:$O$17,0)),0)</f>
        <v>0</v>
      </c>
      <c r="SEJ8" s="878">
        <f>IFERROR(INDEX('РП (ЛК 2.0)'!$E$26:$O$26,1,MATCH('Основной лист'!SEJ$7,'РП (ЛК 2.0)'!$E$17:$O$17,0)),0)</f>
        <v>0</v>
      </c>
      <c r="SEK8" s="878">
        <f>IFERROR(INDEX('РП (ЛК 2.0)'!$E$26:$O$26,1,MATCH('Основной лист'!SEK$7,'РП (ЛК 2.0)'!$E$17:$O$17,0)),0)</f>
        <v>0</v>
      </c>
      <c r="SEL8" s="878">
        <f>IFERROR(INDEX('РП (ЛК 2.0)'!$E$26:$O$26,1,MATCH('Основной лист'!SEL$7,'РП (ЛК 2.0)'!$E$17:$O$17,0)),0)</f>
        <v>0</v>
      </c>
      <c r="SEM8" s="878">
        <f>IFERROR(INDEX('РП (ЛК 2.0)'!$E$26:$O$26,1,MATCH('Основной лист'!SEM$7,'РП (ЛК 2.0)'!$E$17:$O$17,0)),0)</f>
        <v>0</v>
      </c>
      <c r="SEN8" s="878">
        <f>IFERROR(INDEX('РП (ЛК 2.0)'!$E$26:$O$26,1,MATCH('Основной лист'!SEN$7,'РП (ЛК 2.0)'!$E$17:$O$17,0)),0)</f>
        <v>0</v>
      </c>
      <c r="SEO8" s="878">
        <f>IFERROR(INDEX('РП (ЛК 2.0)'!$E$26:$O$26,1,MATCH('Основной лист'!SEO$7,'РП (ЛК 2.0)'!$E$17:$O$17,0)),0)</f>
        <v>0</v>
      </c>
      <c r="SEP8" s="878">
        <f>IFERROR(INDEX('РП (ЛК 2.0)'!$E$26:$O$26,1,MATCH('Основной лист'!SEP$7,'РП (ЛК 2.0)'!$E$17:$O$17,0)),0)</f>
        <v>0</v>
      </c>
      <c r="SEQ8" s="878">
        <f>IFERROR(INDEX('РП (ЛК 2.0)'!$E$26:$O$26,1,MATCH('Основной лист'!SEQ$7,'РП (ЛК 2.0)'!$E$17:$O$17,0)),0)</f>
        <v>0</v>
      </c>
      <c r="SER8" s="878">
        <f>IFERROR(INDEX('РП (ЛК 2.0)'!$E$26:$O$26,1,MATCH('Основной лист'!SER$7,'РП (ЛК 2.0)'!$E$17:$O$17,0)),0)</f>
        <v>0</v>
      </c>
      <c r="SES8" s="878">
        <f>IFERROR(INDEX('РП (ЛК 2.0)'!$E$26:$O$26,1,MATCH('Основной лист'!SES$7,'РП (ЛК 2.0)'!$E$17:$O$17,0)),0)</f>
        <v>0</v>
      </c>
      <c r="SET8" s="878">
        <f>IFERROR(INDEX('РП (ЛК 2.0)'!$E$26:$O$26,1,MATCH('Основной лист'!SET$7,'РП (ЛК 2.0)'!$E$17:$O$17,0)),0)</f>
        <v>0</v>
      </c>
      <c r="SEU8" s="878">
        <f>IFERROR(INDEX('РП (ЛК 2.0)'!$E$26:$O$26,1,MATCH('Основной лист'!SEU$7,'РП (ЛК 2.0)'!$E$17:$O$17,0)),0)</f>
        <v>0</v>
      </c>
      <c r="SEV8" s="878">
        <f>IFERROR(INDEX('РП (ЛК 2.0)'!$E$26:$O$26,1,MATCH('Основной лист'!SEV$7,'РП (ЛК 2.0)'!$E$17:$O$17,0)),0)</f>
        <v>0</v>
      </c>
      <c r="SEW8" s="878">
        <f>IFERROR(INDEX('РП (ЛК 2.0)'!$E$26:$O$26,1,MATCH('Основной лист'!SEW$7,'РП (ЛК 2.0)'!$E$17:$O$17,0)),0)</f>
        <v>0</v>
      </c>
      <c r="SEX8" s="878">
        <f>IFERROR(INDEX('РП (ЛК 2.0)'!$E$26:$O$26,1,MATCH('Основной лист'!SEX$7,'РП (ЛК 2.0)'!$E$17:$O$17,0)),0)</f>
        <v>0</v>
      </c>
      <c r="SEY8" s="878">
        <f>IFERROR(INDEX('РП (ЛК 2.0)'!$E$26:$O$26,1,MATCH('Основной лист'!SEY$7,'РП (ЛК 2.0)'!$E$17:$O$17,0)),0)</f>
        <v>0</v>
      </c>
      <c r="SEZ8" s="878">
        <f>IFERROR(INDEX('РП (ЛК 2.0)'!$E$26:$O$26,1,MATCH('Основной лист'!SEZ$7,'РП (ЛК 2.0)'!$E$17:$O$17,0)),0)</f>
        <v>0</v>
      </c>
      <c r="SFA8" s="878">
        <f>IFERROR(INDEX('РП (ЛК 2.0)'!$E$26:$O$26,1,MATCH('Основной лист'!SFA$7,'РП (ЛК 2.0)'!$E$17:$O$17,0)),0)</f>
        <v>0</v>
      </c>
      <c r="SFB8" s="878">
        <f>IFERROR(INDEX('РП (ЛК 2.0)'!$E$26:$O$26,1,MATCH('Основной лист'!SFB$7,'РП (ЛК 2.0)'!$E$17:$O$17,0)),0)</f>
        <v>0</v>
      </c>
      <c r="SFC8" s="878">
        <f>IFERROR(INDEX('РП (ЛК 2.0)'!$E$26:$O$26,1,MATCH('Основной лист'!SFC$7,'РП (ЛК 2.0)'!$E$17:$O$17,0)),0)</f>
        <v>0</v>
      </c>
      <c r="SFD8" s="878">
        <f>IFERROR(INDEX('РП (ЛК 2.0)'!$E$26:$O$26,1,MATCH('Основной лист'!SFD$7,'РП (ЛК 2.0)'!$E$17:$O$17,0)),0)</f>
        <v>0</v>
      </c>
      <c r="SFE8" s="878">
        <f>IFERROR(INDEX('РП (ЛК 2.0)'!$E$26:$O$26,1,MATCH('Основной лист'!SFE$7,'РП (ЛК 2.0)'!$E$17:$O$17,0)),0)</f>
        <v>0</v>
      </c>
      <c r="SFF8" s="878">
        <f>IFERROR(INDEX('РП (ЛК 2.0)'!$E$26:$O$26,1,MATCH('Основной лист'!SFF$7,'РП (ЛК 2.0)'!$E$17:$O$17,0)),0)</f>
        <v>0</v>
      </c>
      <c r="SFG8" s="878">
        <f>IFERROR(INDEX('РП (ЛК 2.0)'!$E$26:$O$26,1,MATCH('Основной лист'!SFG$7,'РП (ЛК 2.0)'!$E$17:$O$17,0)),0)</f>
        <v>0</v>
      </c>
      <c r="SFH8" s="878">
        <f>IFERROR(INDEX('РП (ЛК 2.0)'!$E$26:$O$26,1,MATCH('Основной лист'!SFH$7,'РП (ЛК 2.0)'!$E$17:$O$17,0)),0)</f>
        <v>0</v>
      </c>
      <c r="SFI8" s="878">
        <f>IFERROR(INDEX('РП (ЛК 2.0)'!$E$26:$O$26,1,MATCH('Основной лист'!SFI$7,'РП (ЛК 2.0)'!$E$17:$O$17,0)),0)</f>
        <v>0</v>
      </c>
      <c r="SFJ8" s="878">
        <f>IFERROR(INDEX('РП (ЛК 2.0)'!$E$26:$O$26,1,MATCH('Основной лист'!SFJ$7,'РП (ЛК 2.0)'!$E$17:$O$17,0)),0)</f>
        <v>0</v>
      </c>
      <c r="SFK8" s="878">
        <f>IFERROR(INDEX('РП (ЛК 2.0)'!$E$26:$O$26,1,MATCH('Основной лист'!SFK$7,'РП (ЛК 2.0)'!$E$17:$O$17,0)),0)</f>
        <v>0</v>
      </c>
      <c r="SFL8" s="878">
        <f>IFERROR(INDEX('РП (ЛК 2.0)'!$E$26:$O$26,1,MATCH('Основной лист'!SFL$7,'РП (ЛК 2.0)'!$E$17:$O$17,0)),0)</f>
        <v>0</v>
      </c>
      <c r="SFM8" s="878">
        <f>IFERROR(INDEX('РП (ЛК 2.0)'!$E$26:$O$26,1,MATCH('Основной лист'!SFM$7,'РП (ЛК 2.0)'!$E$17:$O$17,0)),0)</f>
        <v>0</v>
      </c>
      <c r="SFN8" s="878">
        <f>IFERROR(INDEX('РП (ЛК 2.0)'!$E$26:$O$26,1,MATCH('Основной лист'!SFN$7,'РП (ЛК 2.0)'!$E$17:$O$17,0)),0)</f>
        <v>0</v>
      </c>
      <c r="SFO8" s="878">
        <f>IFERROR(INDEX('РП (ЛК 2.0)'!$E$26:$O$26,1,MATCH('Основной лист'!SFO$7,'РП (ЛК 2.0)'!$E$17:$O$17,0)),0)</f>
        <v>0</v>
      </c>
      <c r="SFP8" s="878">
        <f>IFERROR(INDEX('РП (ЛК 2.0)'!$E$26:$O$26,1,MATCH('Основной лист'!SFP$7,'РП (ЛК 2.0)'!$E$17:$O$17,0)),0)</f>
        <v>0</v>
      </c>
      <c r="SFQ8" s="878">
        <f>IFERROR(INDEX('РП (ЛК 2.0)'!$E$26:$O$26,1,MATCH('Основной лист'!SFQ$7,'РП (ЛК 2.0)'!$E$17:$O$17,0)),0)</f>
        <v>0</v>
      </c>
      <c r="SFR8" s="878">
        <f>IFERROR(INDEX('РП (ЛК 2.0)'!$E$26:$O$26,1,MATCH('Основной лист'!SFR$7,'РП (ЛК 2.0)'!$E$17:$O$17,0)),0)</f>
        <v>0</v>
      </c>
      <c r="SFS8" s="878">
        <f>IFERROR(INDEX('РП (ЛК 2.0)'!$E$26:$O$26,1,MATCH('Основной лист'!SFS$7,'РП (ЛК 2.0)'!$E$17:$O$17,0)),0)</f>
        <v>0</v>
      </c>
      <c r="SFT8" s="878">
        <f>IFERROR(INDEX('РП (ЛК 2.0)'!$E$26:$O$26,1,MATCH('Основной лист'!SFT$7,'РП (ЛК 2.0)'!$E$17:$O$17,0)),0)</f>
        <v>0</v>
      </c>
      <c r="SFU8" s="878">
        <f>IFERROR(INDEX('РП (ЛК 2.0)'!$E$26:$O$26,1,MATCH('Основной лист'!SFU$7,'РП (ЛК 2.0)'!$E$17:$O$17,0)),0)</f>
        <v>0</v>
      </c>
      <c r="SFV8" s="878">
        <f>IFERROR(INDEX('РП (ЛК 2.0)'!$E$26:$O$26,1,MATCH('Основной лист'!SFV$7,'РП (ЛК 2.0)'!$E$17:$O$17,0)),0)</f>
        <v>0</v>
      </c>
      <c r="SFW8" s="878">
        <f>IFERROR(INDEX('РП (ЛК 2.0)'!$E$26:$O$26,1,MATCH('Основной лист'!SFW$7,'РП (ЛК 2.0)'!$E$17:$O$17,0)),0)</f>
        <v>0</v>
      </c>
      <c r="SFX8" s="878">
        <f>IFERROR(INDEX('РП (ЛК 2.0)'!$E$26:$O$26,1,MATCH('Основной лист'!SFX$7,'РП (ЛК 2.0)'!$E$17:$O$17,0)),0)</f>
        <v>0</v>
      </c>
      <c r="SFY8" s="878">
        <f>IFERROR(INDEX('РП (ЛК 2.0)'!$E$26:$O$26,1,MATCH('Основной лист'!SFY$7,'РП (ЛК 2.0)'!$E$17:$O$17,0)),0)</f>
        <v>0</v>
      </c>
      <c r="SFZ8" s="878">
        <f>IFERROR(INDEX('РП (ЛК 2.0)'!$E$26:$O$26,1,MATCH('Основной лист'!SFZ$7,'РП (ЛК 2.0)'!$E$17:$O$17,0)),0)</f>
        <v>0</v>
      </c>
      <c r="SGA8" s="878">
        <f>IFERROR(INDEX('РП (ЛК 2.0)'!$E$26:$O$26,1,MATCH('Основной лист'!SGA$7,'РП (ЛК 2.0)'!$E$17:$O$17,0)),0)</f>
        <v>0</v>
      </c>
      <c r="SGB8" s="878">
        <f>IFERROR(INDEX('РП (ЛК 2.0)'!$E$26:$O$26,1,MATCH('Основной лист'!SGB$7,'РП (ЛК 2.0)'!$E$17:$O$17,0)),0)</f>
        <v>0</v>
      </c>
      <c r="SGC8" s="878">
        <f>IFERROR(INDEX('РП (ЛК 2.0)'!$E$26:$O$26,1,MATCH('Основной лист'!SGC$7,'РП (ЛК 2.0)'!$E$17:$O$17,0)),0)</f>
        <v>0</v>
      </c>
      <c r="SGD8" s="878">
        <f>IFERROR(INDEX('РП (ЛК 2.0)'!$E$26:$O$26,1,MATCH('Основной лист'!SGD$7,'РП (ЛК 2.0)'!$E$17:$O$17,0)),0)</f>
        <v>0</v>
      </c>
      <c r="SGE8" s="878">
        <f>IFERROR(INDEX('РП (ЛК 2.0)'!$E$26:$O$26,1,MATCH('Основной лист'!SGE$7,'РП (ЛК 2.0)'!$E$17:$O$17,0)),0)</f>
        <v>0</v>
      </c>
      <c r="SGF8" s="878">
        <f>IFERROR(INDEX('РП (ЛК 2.0)'!$E$26:$O$26,1,MATCH('Основной лист'!SGF$7,'РП (ЛК 2.0)'!$E$17:$O$17,0)),0)</f>
        <v>0</v>
      </c>
      <c r="SGG8" s="878">
        <f>IFERROR(INDEX('РП (ЛК 2.0)'!$E$26:$O$26,1,MATCH('Основной лист'!SGG$7,'РП (ЛК 2.0)'!$E$17:$O$17,0)),0)</f>
        <v>0</v>
      </c>
      <c r="SGH8" s="878">
        <f>IFERROR(INDEX('РП (ЛК 2.0)'!$E$26:$O$26,1,MATCH('Основной лист'!SGH$7,'РП (ЛК 2.0)'!$E$17:$O$17,0)),0)</f>
        <v>0</v>
      </c>
      <c r="SGI8" s="878">
        <f>IFERROR(INDEX('РП (ЛК 2.0)'!$E$26:$O$26,1,MATCH('Основной лист'!SGI$7,'РП (ЛК 2.0)'!$E$17:$O$17,0)),0)</f>
        <v>0</v>
      </c>
      <c r="SGJ8" s="878">
        <f>IFERROR(INDEX('РП (ЛК 2.0)'!$E$26:$O$26,1,MATCH('Основной лист'!SGJ$7,'РП (ЛК 2.0)'!$E$17:$O$17,0)),0)</f>
        <v>0</v>
      </c>
      <c r="SGK8" s="878">
        <f>IFERROR(INDEX('РП (ЛК 2.0)'!$E$26:$O$26,1,MATCH('Основной лист'!SGK$7,'РП (ЛК 2.0)'!$E$17:$O$17,0)),0)</f>
        <v>0</v>
      </c>
      <c r="SGL8" s="878">
        <f>IFERROR(INDEX('РП (ЛК 2.0)'!$E$26:$O$26,1,MATCH('Основной лист'!SGL$7,'РП (ЛК 2.0)'!$E$17:$O$17,0)),0)</f>
        <v>0</v>
      </c>
      <c r="SGM8" s="878">
        <f>IFERROR(INDEX('РП (ЛК 2.0)'!$E$26:$O$26,1,MATCH('Основной лист'!SGM$7,'РП (ЛК 2.0)'!$E$17:$O$17,0)),0)</f>
        <v>0</v>
      </c>
      <c r="SGN8" s="878">
        <f>IFERROR(INDEX('РП (ЛК 2.0)'!$E$26:$O$26,1,MATCH('Основной лист'!SGN$7,'РП (ЛК 2.0)'!$E$17:$O$17,0)),0)</f>
        <v>0</v>
      </c>
      <c r="SGO8" s="878">
        <f>IFERROR(INDEX('РП (ЛК 2.0)'!$E$26:$O$26,1,MATCH('Основной лист'!SGO$7,'РП (ЛК 2.0)'!$E$17:$O$17,0)),0)</f>
        <v>0</v>
      </c>
      <c r="SGP8" s="878">
        <f>IFERROR(INDEX('РП (ЛК 2.0)'!$E$26:$O$26,1,MATCH('Основной лист'!SGP$7,'РП (ЛК 2.0)'!$E$17:$O$17,0)),0)</f>
        <v>0</v>
      </c>
      <c r="SGQ8" s="878">
        <f>IFERROR(INDEX('РП (ЛК 2.0)'!$E$26:$O$26,1,MATCH('Основной лист'!SGQ$7,'РП (ЛК 2.0)'!$E$17:$O$17,0)),0)</f>
        <v>0</v>
      </c>
      <c r="SGR8" s="878">
        <f>IFERROR(INDEX('РП (ЛК 2.0)'!$E$26:$O$26,1,MATCH('Основной лист'!SGR$7,'РП (ЛК 2.0)'!$E$17:$O$17,0)),0)</f>
        <v>0</v>
      </c>
      <c r="SGS8" s="878">
        <f>IFERROR(INDEX('РП (ЛК 2.0)'!$E$26:$O$26,1,MATCH('Основной лист'!SGS$7,'РП (ЛК 2.0)'!$E$17:$O$17,0)),0)</f>
        <v>0</v>
      </c>
      <c r="SGT8" s="878">
        <f>IFERROR(INDEX('РП (ЛК 2.0)'!$E$26:$O$26,1,MATCH('Основной лист'!SGT$7,'РП (ЛК 2.0)'!$E$17:$O$17,0)),0)</f>
        <v>0</v>
      </c>
      <c r="SGU8" s="878">
        <f>IFERROR(INDEX('РП (ЛК 2.0)'!$E$26:$O$26,1,MATCH('Основной лист'!SGU$7,'РП (ЛК 2.0)'!$E$17:$O$17,0)),0)</f>
        <v>0</v>
      </c>
      <c r="SGV8" s="878">
        <f>IFERROR(INDEX('РП (ЛК 2.0)'!$E$26:$O$26,1,MATCH('Основной лист'!SGV$7,'РП (ЛК 2.0)'!$E$17:$O$17,0)),0)</f>
        <v>0</v>
      </c>
      <c r="SGW8" s="878">
        <f>IFERROR(INDEX('РП (ЛК 2.0)'!$E$26:$O$26,1,MATCH('Основной лист'!SGW$7,'РП (ЛК 2.0)'!$E$17:$O$17,0)),0)</f>
        <v>0</v>
      </c>
      <c r="SGX8" s="878">
        <f>IFERROR(INDEX('РП (ЛК 2.0)'!$E$26:$O$26,1,MATCH('Основной лист'!SGX$7,'РП (ЛК 2.0)'!$E$17:$O$17,0)),0)</f>
        <v>0</v>
      </c>
      <c r="SGY8" s="878">
        <f>IFERROR(INDEX('РП (ЛК 2.0)'!$E$26:$O$26,1,MATCH('Основной лист'!SGY$7,'РП (ЛК 2.0)'!$E$17:$O$17,0)),0)</f>
        <v>0</v>
      </c>
      <c r="SGZ8" s="878">
        <f>IFERROR(INDEX('РП (ЛК 2.0)'!$E$26:$O$26,1,MATCH('Основной лист'!SGZ$7,'РП (ЛК 2.0)'!$E$17:$O$17,0)),0)</f>
        <v>0</v>
      </c>
      <c r="SHA8" s="878">
        <f>IFERROR(INDEX('РП (ЛК 2.0)'!$E$26:$O$26,1,MATCH('Основной лист'!SHA$7,'РП (ЛК 2.0)'!$E$17:$O$17,0)),0)</f>
        <v>0</v>
      </c>
      <c r="SHB8" s="878">
        <f>IFERROR(INDEX('РП (ЛК 2.0)'!$E$26:$O$26,1,MATCH('Основной лист'!SHB$7,'РП (ЛК 2.0)'!$E$17:$O$17,0)),0)</f>
        <v>0</v>
      </c>
      <c r="SHC8" s="878">
        <f>IFERROR(INDEX('РП (ЛК 2.0)'!$E$26:$O$26,1,MATCH('Основной лист'!SHC$7,'РП (ЛК 2.0)'!$E$17:$O$17,0)),0)</f>
        <v>0</v>
      </c>
      <c r="SHD8" s="878">
        <f>IFERROR(INDEX('РП (ЛК 2.0)'!$E$26:$O$26,1,MATCH('Основной лист'!SHD$7,'РП (ЛК 2.0)'!$E$17:$O$17,0)),0)</f>
        <v>0</v>
      </c>
      <c r="SHE8" s="878">
        <f>IFERROR(INDEX('РП (ЛК 2.0)'!$E$26:$O$26,1,MATCH('Основной лист'!SHE$7,'РП (ЛК 2.0)'!$E$17:$O$17,0)),0)</f>
        <v>0</v>
      </c>
      <c r="SHF8" s="878">
        <f>IFERROR(INDEX('РП (ЛК 2.0)'!$E$26:$O$26,1,MATCH('Основной лист'!SHF$7,'РП (ЛК 2.0)'!$E$17:$O$17,0)),0)</f>
        <v>0</v>
      </c>
      <c r="SHG8" s="878">
        <f>IFERROR(INDEX('РП (ЛК 2.0)'!$E$26:$O$26,1,MATCH('Основной лист'!SHG$7,'РП (ЛК 2.0)'!$E$17:$O$17,0)),0)</f>
        <v>0</v>
      </c>
      <c r="SHH8" s="878">
        <f>IFERROR(INDEX('РП (ЛК 2.0)'!$E$26:$O$26,1,MATCH('Основной лист'!SHH$7,'РП (ЛК 2.0)'!$E$17:$O$17,0)),0)</f>
        <v>0</v>
      </c>
      <c r="SHI8" s="878">
        <f>IFERROR(INDEX('РП (ЛК 2.0)'!$E$26:$O$26,1,MATCH('Основной лист'!SHI$7,'РП (ЛК 2.0)'!$E$17:$O$17,0)),0)</f>
        <v>0</v>
      </c>
      <c r="SHJ8" s="878">
        <f>IFERROR(INDEX('РП (ЛК 2.0)'!$E$26:$O$26,1,MATCH('Основной лист'!SHJ$7,'РП (ЛК 2.0)'!$E$17:$O$17,0)),0)</f>
        <v>0</v>
      </c>
      <c r="SHK8" s="878">
        <f>IFERROR(INDEX('РП (ЛК 2.0)'!$E$26:$O$26,1,MATCH('Основной лист'!SHK$7,'РП (ЛК 2.0)'!$E$17:$O$17,0)),0)</f>
        <v>0</v>
      </c>
      <c r="SHL8" s="878">
        <f>IFERROR(INDEX('РП (ЛК 2.0)'!$E$26:$O$26,1,MATCH('Основной лист'!SHL$7,'РП (ЛК 2.0)'!$E$17:$O$17,0)),0)</f>
        <v>0</v>
      </c>
      <c r="SHM8" s="878">
        <f>IFERROR(INDEX('РП (ЛК 2.0)'!$E$26:$O$26,1,MATCH('Основной лист'!SHM$7,'РП (ЛК 2.0)'!$E$17:$O$17,0)),0)</f>
        <v>0</v>
      </c>
      <c r="SHN8" s="878">
        <f>IFERROR(INDEX('РП (ЛК 2.0)'!$E$26:$O$26,1,MATCH('Основной лист'!SHN$7,'РП (ЛК 2.0)'!$E$17:$O$17,0)),0)</f>
        <v>0</v>
      </c>
      <c r="SHO8" s="878">
        <f>IFERROR(INDEX('РП (ЛК 2.0)'!$E$26:$O$26,1,MATCH('Основной лист'!SHO$7,'РП (ЛК 2.0)'!$E$17:$O$17,0)),0)</f>
        <v>0</v>
      </c>
      <c r="SHP8" s="878">
        <f>IFERROR(INDEX('РП (ЛК 2.0)'!$E$26:$O$26,1,MATCH('Основной лист'!SHP$7,'РП (ЛК 2.0)'!$E$17:$O$17,0)),0)</f>
        <v>0</v>
      </c>
      <c r="SHQ8" s="878">
        <f>IFERROR(INDEX('РП (ЛК 2.0)'!$E$26:$O$26,1,MATCH('Основной лист'!SHQ$7,'РП (ЛК 2.0)'!$E$17:$O$17,0)),0)</f>
        <v>0</v>
      </c>
      <c r="SHR8" s="878">
        <f>IFERROR(INDEX('РП (ЛК 2.0)'!$E$26:$O$26,1,MATCH('Основной лист'!SHR$7,'РП (ЛК 2.0)'!$E$17:$O$17,0)),0)</f>
        <v>0</v>
      </c>
      <c r="SHS8" s="878">
        <f>IFERROR(INDEX('РП (ЛК 2.0)'!$E$26:$O$26,1,MATCH('Основной лист'!SHS$7,'РП (ЛК 2.0)'!$E$17:$O$17,0)),0)</f>
        <v>0</v>
      </c>
      <c r="SHT8" s="878">
        <f>IFERROR(INDEX('РП (ЛК 2.0)'!$E$26:$O$26,1,MATCH('Основной лист'!SHT$7,'РП (ЛК 2.0)'!$E$17:$O$17,0)),0)</f>
        <v>0</v>
      </c>
      <c r="SHU8" s="878">
        <f>IFERROR(INDEX('РП (ЛК 2.0)'!$E$26:$O$26,1,MATCH('Основной лист'!SHU$7,'РП (ЛК 2.0)'!$E$17:$O$17,0)),0)</f>
        <v>0</v>
      </c>
      <c r="SHV8" s="878">
        <f>IFERROR(INDEX('РП (ЛК 2.0)'!$E$26:$O$26,1,MATCH('Основной лист'!SHV$7,'РП (ЛК 2.0)'!$E$17:$O$17,0)),0)</f>
        <v>0</v>
      </c>
      <c r="SHW8" s="878">
        <f>IFERROR(INDEX('РП (ЛК 2.0)'!$E$26:$O$26,1,MATCH('Основной лист'!SHW$7,'РП (ЛК 2.0)'!$E$17:$O$17,0)),0)</f>
        <v>0</v>
      </c>
      <c r="SHX8" s="878">
        <f>IFERROR(INDEX('РП (ЛК 2.0)'!$E$26:$O$26,1,MATCH('Основной лист'!SHX$7,'РП (ЛК 2.0)'!$E$17:$O$17,0)),0)</f>
        <v>0</v>
      </c>
      <c r="SHY8" s="878">
        <f>IFERROR(INDEX('РП (ЛК 2.0)'!$E$26:$O$26,1,MATCH('Основной лист'!SHY$7,'РП (ЛК 2.0)'!$E$17:$O$17,0)),0)</f>
        <v>0</v>
      </c>
      <c r="SHZ8" s="878">
        <f>IFERROR(INDEX('РП (ЛК 2.0)'!$E$26:$O$26,1,MATCH('Основной лист'!SHZ$7,'РП (ЛК 2.0)'!$E$17:$O$17,0)),0)</f>
        <v>0</v>
      </c>
      <c r="SIA8" s="878">
        <f>IFERROR(INDEX('РП (ЛК 2.0)'!$E$26:$O$26,1,MATCH('Основной лист'!SIA$7,'РП (ЛК 2.0)'!$E$17:$O$17,0)),0)</f>
        <v>0</v>
      </c>
      <c r="SIB8" s="878">
        <f>IFERROR(INDEX('РП (ЛК 2.0)'!$E$26:$O$26,1,MATCH('Основной лист'!SIB$7,'РП (ЛК 2.0)'!$E$17:$O$17,0)),0)</f>
        <v>0</v>
      </c>
      <c r="SIC8" s="878">
        <f>IFERROR(INDEX('РП (ЛК 2.0)'!$E$26:$O$26,1,MATCH('Основной лист'!SIC$7,'РП (ЛК 2.0)'!$E$17:$O$17,0)),0)</f>
        <v>0</v>
      </c>
      <c r="SID8" s="878">
        <f>IFERROR(INDEX('РП (ЛК 2.0)'!$E$26:$O$26,1,MATCH('Основной лист'!SID$7,'РП (ЛК 2.0)'!$E$17:$O$17,0)),0)</f>
        <v>0</v>
      </c>
      <c r="SIE8" s="878">
        <f>IFERROR(INDEX('РП (ЛК 2.0)'!$E$26:$O$26,1,MATCH('Основной лист'!SIE$7,'РП (ЛК 2.0)'!$E$17:$O$17,0)),0)</f>
        <v>0</v>
      </c>
      <c r="SIF8" s="878">
        <f>IFERROR(INDEX('РП (ЛК 2.0)'!$E$26:$O$26,1,MATCH('Основной лист'!SIF$7,'РП (ЛК 2.0)'!$E$17:$O$17,0)),0)</f>
        <v>0</v>
      </c>
      <c r="SIG8" s="878">
        <f>IFERROR(INDEX('РП (ЛК 2.0)'!$E$26:$O$26,1,MATCH('Основной лист'!SIG$7,'РП (ЛК 2.0)'!$E$17:$O$17,0)),0)</f>
        <v>0</v>
      </c>
      <c r="SIH8" s="878">
        <f>IFERROR(INDEX('РП (ЛК 2.0)'!$E$26:$O$26,1,MATCH('Основной лист'!SIH$7,'РП (ЛК 2.0)'!$E$17:$O$17,0)),0)</f>
        <v>0</v>
      </c>
      <c r="SII8" s="878">
        <f>IFERROR(INDEX('РП (ЛК 2.0)'!$E$26:$O$26,1,MATCH('Основной лист'!SII$7,'РП (ЛК 2.0)'!$E$17:$O$17,0)),0)</f>
        <v>0</v>
      </c>
      <c r="SIJ8" s="878">
        <f>IFERROR(INDEX('РП (ЛК 2.0)'!$E$26:$O$26,1,MATCH('Основной лист'!SIJ$7,'РП (ЛК 2.0)'!$E$17:$O$17,0)),0)</f>
        <v>0</v>
      </c>
      <c r="SIK8" s="878">
        <f>IFERROR(INDEX('РП (ЛК 2.0)'!$E$26:$O$26,1,MATCH('Основной лист'!SIK$7,'РП (ЛК 2.0)'!$E$17:$O$17,0)),0)</f>
        <v>0</v>
      </c>
      <c r="SIL8" s="878">
        <f>IFERROR(INDEX('РП (ЛК 2.0)'!$E$26:$O$26,1,MATCH('Основной лист'!SIL$7,'РП (ЛК 2.0)'!$E$17:$O$17,0)),0)</f>
        <v>0</v>
      </c>
      <c r="SIM8" s="878">
        <f>IFERROR(INDEX('РП (ЛК 2.0)'!$E$26:$O$26,1,MATCH('Основной лист'!SIM$7,'РП (ЛК 2.0)'!$E$17:$O$17,0)),0)</f>
        <v>0</v>
      </c>
      <c r="SIN8" s="878">
        <f>IFERROR(INDEX('РП (ЛК 2.0)'!$E$26:$O$26,1,MATCH('Основной лист'!SIN$7,'РП (ЛК 2.0)'!$E$17:$O$17,0)),0)</f>
        <v>0</v>
      </c>
      <c r="SIO8" s="878">
        <f>IFERROR(INDEX('РП (ЛК 2.0)'!$E$26:$O$26,1,MATCH('Основной лист'!SIO$7,'РП (ЛК 2.0)'!$E$17:$O$17,0)),0)</f>
        <v>0</v>
      </c>
      <c r="SIP8" s="878">
        <f>IFERROR(INDEX('РП (ЛК 2.0)'!$E$26:$O$26,1,MATCH('Основной лист'!SIP$7,'РП (ЛК 2.0)'!$E$17:$O$17,0)),0)</f>
        <v>0</v>
      </c>
      <c r="SIQ8" s="878">
        <f>IFERROR(INDEX('РП (ЛК 2.0)'!$E$26:$O$26,1,MATCH('Основной лист'!SIQ$7,'РП (ЛК 2.0)'!$E$17:$O$17,0)),0)</f>
        <v>0</v>
      </c>
      <c r="SIR8" s="878">
        <f>IFERROR(INDEX('РП (ЛК 2.0)'!$E$26:$O$26,1,MATCH('Основной лист'!SIR$7,'РП (ЛК 2.0)'!$E$17:$O$17,0)),0)</f>
        <v>0</v>
      </c>
      <c r="SIS8" s="878">
        <f>IFERROR(INDEX('РП (ЛК 2.0)'!$E$26:$O$26,1,MATCH('Основной лист'!SIS$7,'РП (ЛК 2.0)'!$E$17:$O$17,0)),0)</f>
        <v>0</v>
      </c>
      <c r="SIT8" s="878">
        <f>IFERROR(INDEX('РП (ЛК 2.0)'!$E$26:$O$26,1,MATCH('Основной лист'!SIT$7,'РП (ЛК 2.0)'!$E$17:$O$17,0)),0)</f>
        <v>0</v>
      </c>
      <c r="SIU8" s="878">
        <f>IFERROR(INDEX('РП (ЛК 2.0)'!$E$26:$O$26,1,MATCH('Основной лист'!SIU$7,'РП (ЛК 2.0)'!$E$17:$O$17,0)),0)</f>
        <v>0</v>
      </c>
      <c r="SIV8" s="878">
        <f>IFERROR(INDEX('РП (ЛК 2.0)'!$E$26:$O$26,1,MATCH('Основной лист'!SIV$7,'РП (ЛК 2.0)'!$E$17:$O$17,0)),0)</f>
        <v>0</v>
      </c>
      <c r="SIW8" s="878">
        <f>IFERROR(INDEX('РП (ЛК 2.0)'!$E$26:$O$26,1,MATCH('Основной лист'!SIW$7,'РП (ЛК 2.0)'!$E$17:$O$17,0)),0)</f>
        <v>0</v>
      </c>
      <c r="SIX8" s="878">
        <f>IFERROR(INDEX('РП (ЛК 2.0)'!$E$26:$O$26,1,MATCH('Основной лист'!SIX$7,'РП (ЛК 2.0)'!$E$17:$O$17,0)),0)</f>
        <v>0</v>
      </c>
      <c r="SIY8" s="878">
        <f>IFERROR(INDEX('РП (ЛК 2.0)'!$E$26:$O$26,1,MATCH('Основной лист'!SIY$7,'РП (ЛК 2.0)'!$E$17:$O$17,0)),0)</f>
        <v>0</v>
      </c>
      <c r="SIZ8" s="878">
        <f>IFERROR(INDEX('РП (ЛК 2.0)'!$E$26:$O$26,1,MATCH('Основной лист'!SIZ$7,'РП (ЛК 2.0)'!$E$17:$O$17,0)),0)</f>
        <v>0</v>
      </c>
      <c r="SJA8" s="878">
        <f>IFERROR(INDEX('РП (ЛК 2.0)'!$E$26:$O$26,1,MATCH('Основной лист'!SJA$7,'РП (ЛК 2.0)'!$E$17:$O$17,0)),0)</f>
        <v>0</v>
      </c>
      <c r="SJB8" s="878">
        <f>IFERROR(INDEX('РП (ЛК 2.0)'!$E$26:$O$26,1,MATCH('Основной лист'!SJB$7,'РП (ЛК 2.0)'!$E$17:$O$17,0)),0)</f>
        <v>0</v>
      </c>
      <c r="SJC8" s="878">
        <f>IFERROR(INDEX('РП (ЛК 2.0)'!$E$26:$O$26,1,MATCH('Основной лист'!SJC$7,'РП (ЛК 2.0)'!$E$17:$O$17,0)),0)</f>
        <v>0</v>
      </c>
      <c r="SJD8" s="878">
        <f>IFERROR(INDEX('РП (ЛК 2.0)'!$E$26:$O$26,1,MATCH('Основной лист'!SJD$7,'РП (ЛК 2.0)'!$E$17:$O$17,0)),0)</f>
        <v>0</v>
      </c>
      <c r="SJE8" s="878">
        <f>IFERROR(INDEX('РП (ЛК 2.0)'!$E$26:$O$26,1,MATCH('Основной лист'!SJE$7,'РП (ЛК 2.0)'!$E$17:$O$17,0)),0)</f>
        <v>0</v>
      </c>
      <c r="SJF8" s="878">
        <f>IFERROR(INDEX('РП (ЛК 2.0)'!$E$26:$O$26,1,MATCH('Основной лист'!SJF$7,'РП (ЛК 2.0)'!$E$17:$O$17,0)),0)</f>
        <v>0</v>
      </c>
      <c r="SJG8" s="878">
        <f>IFERROR(INDEX('РП (ЛК 2.0)'!$E$26:$O$26,1,MATCH('Основной лист'!SJG$7,'РП (ЛК 2.0)'!$E$17:$O$17,0)),0)</f>
        <v>0</v>
      </c>
      <c r="SJH8" s="878">
        <f>IFERROR(INDEX('РП (ЛК 2.0)'!$E$26:$O$26,1,MATCH('Основной лист'!SJH$7,'РП (ЛК 2.0)'!$E$17:$O$17,0)),0)</f>
        <v>0</v>
      </c>
      <c r="SJI8" s="878">
        <f>IFERROR(INDEX('РП (ЛК 2.0)'!$E$26:$O$26,1,MATCH('Основной лист'!SJI$7,'РП (ЛК 2.0)'!$E$17:$O$17,0)),0)</f>
        <v>0</v>
      </c>
      <c r="SJJ8" s="878">
        <f>IFERROR(INDEX('РП (ЛК 2.0)'!$E$26:$O$26,1,MATCH('Основной лист'!SJJ$7,'РП (ЛК 2.0)'!$E$17:$O$17,0)),0)</f>
        <v>0</v>
      </c>
      <c r="SJK8" s="878">
        <f>IFERROR(INDEX('РП (ЛК 2.0)'!$E$26:$O$26,1,MATCH('Основной лист'!SJK$7,'РП (ЛК 2.0)'!$E$17:$O$17,0)),0)</f>
        <v>0</v>
      </c>
      <c r="SJL8" s="878">
        <f>IFERROR(INDEX('РП (ЛК 2.0)'!$E$26:$O$26,1,MATCH('Основной лист'!SJL$7,'РП (ЛК 2.0)'!$E$17:$O$17,0)),0)</f>
        <v>0</v>
      </c>
      <c r="SJM8" s="878">
        <f>IFERROR(INDEX('РП (ЛК 2.0)'!$E$26:$O$26,1,MATCH('Основной лист'!SJM$7,'РП (ЛК 2.0)'!$E$17:$O$17,0)),0)</f>
        <v>0</v>
      </c>
      <c r="SJN8" s="878">
        <f>IFERROR(INDEX('РП (ЛК 2.0)'!$E$26:$O$26,1,MATCH('Основной лист'!SJN$7,'РП (ЛК 2.0)'!$E$17:$O$17,0)),0)</f>
        <v>0</v>
      </c>
      <c r="SJO8" s="878">
        <f>IFERROR(INDEX('РП (ЛК 2.0)'!$E$26:$O$26,1,MATCH('Основной лист'!SJO$7,'РП (ЛК 2.0)'!$E$17:$O$17,0)),0)</f>
        <v>0</v>
      </c>
      <c r="SJP8" s="878">
        <f>IFERROR(INDEX('РП (ЛК 2.0)'!$E$26:$O$26,1,MATCH('Основной лист'!SJP$7,'РП (ЛК 2.0)'!$E$17:$O$17,0)),0)</f>
        <v>0</v>
      </c>
      <c r="SJQ8" s="878">
        <f>IFERROR(INDEX('РП (ЛК 2.0)'!$E$26:$O$26,1,MATCH('Основной лист'!SJQ$7,'РП (ЛК 2.0)'!$E$17:$O$17,0)),0)</f>
        <v>0</v>
      </c>
      <c r="SJR8" s="878">
        <f>IFERROR(INDEX('РП (ЛК 2.0)'!$E$26:$O$26,1,MATCH('Основной лист'!SJR$7,'РП (ЛК 2.0)'!$E$17:$O$17,0)),0)</f>
        <v>0</v>
      </c>
      <c r="SJS8" s="878">
        <f>IFERROR(INDEX('РП (ЛК 2.0)'!$E$26:$O$26,1,MATCH('Основной лист'!SJS$7,'РП (ЛК 2.0)'!$E$17:$O$17,0)),0)</f>
        <v>0</v>
      </c>
      <c r="SJT8" s="878">
        <f>IFERROR(INDEX('РП (ЛК 2.0)'!$E$26:$O$26,1,MATCH('Основной лист'!SJT$7,'РП (ЛК 2.0)'!$E$17:$O$17,0)),0)</f>
        <v>0</v>
      </c>
      <c r="SJU8" s="878">
        <f>IFERROR(INDEX('РП (ЛК 2.0)'!$E$26:$O$26,1,MATCH('Основной лист'!SJU$7,'РП (ЛК 2.0)'!$E$17:$O$17,0)),0)</f>
        <v>0</v>
      </c>
      <c r="SJV8" s="878">
        <f>IFERROR(INDEX('РП (ЛК 2.0)'!$E$26:$O$26,1,MATCH('Основной лист'!SJV$7,'РП (ЛК 2.0)'!$E$17:$O$17,0)),0)</f>
        <v>0</v>
      </c>
      <c r="SJW8" s="878">
        <f>IFERROR(INDEX('РП (ЛК 2.0)'!$E$26:$O$26,1,MATCH('Основной лист'!SJW$7,'РП (ЛК 2.0)'!$E$17:$O$17,0)),0)</f>
        <v>0</v>
      </c>
      <c r="SJX8" s="878">
        <f>IFERROR(INDEX('РП (ЛК 2.0)'!$E$26:$O$26,1,MATCH('Основной лист'!SJX$7,'РП (ЛК 2.0)'!$E$17:$O$17,0)),0)</f>
        <v>0</v>
      </c>
      <c r="SJY8" s="878">
        <f>IFERROR(INDEX('РП (ЛК 2.0)'!$E$26:$O$26,1,MATCH('Основной лист'!SJY$7,'РП (ЛК 2.0)'!$E$17:$O$17,0)),0)</f>
        <v>0</v>
      </c>
      <c r="SJZ8" s="878">
        <f>IFERROR(INDEX('РП (ЛК 2.0)'!$E$26:$O$26,1,MATCH('Основной лист'!SJZ$7,'РП (ЛК 2.0)'!$E$17:$O$17,0)),0)</f>
        <v>0</v>
      </c>
      <c r="SKA8" s="878">
        <f>IFERROR(INDEX('РП (ЛК 2.0)'!$E$26:$O$26,1,MATCH('Основной лист'!SKA$7,'РП (ЛК 2.0)'!$E$17:$O$17,0)),0)</f>
        <v>0</v>
      </c>
      <c r="SKB8" s="878">
        <f>IFERROR(INDEX('РП (ЛК 2.0)'!$E$26:$O$26,1,MATCH('Основной лист'!SKB$7,'РП (ЛК 2.0)'!$E$17:$O$17,0)),0)</f>
        <v>0</v>
      </c>
      <c r="SKC8" s="878">
        <f>IFERROR(INDEX('РП (ЛК 2.0)'!$E$26:$O$26,1,MATCH('Основной лист'!SKC$7,'РП (ЛК 2.0)'!$E$17:$O$17,0)),0)</f>
        <v>0</v>
      </c>
      <c r="SKD8" s="878">
        <f>IFERROR(INDEX('РП (ЛК 2.0)'!$E$26:$O$26,1,MATCH('Основной лист'!SKD$7,'РП (ЛК 2.0)'!$E$17:$O$17,0)),0)</f>
        <v>0</v>
      </c>
      <c r="SKE8" s="878">
        <f>IFERROR(INDEX('РП (ЛК 2.0)'!$E$26:$O$26,1,MATCH('Основной лист'!SKE$7,'РП (ЛК 2.0)'!$E$17:$O$17,0)),0)</f>
        <v>0</v>
      </c>
      <c r="SKF8" s="878">
        <f>IFERROR(INDEX('РП (ЛК 2.0)'!$E$26:$O$26,1,MATCH('Основной лист'!SKF$7,'РП (ЛК 2.0)'!$E$17:$O$17,0)),0)</f>
        <v>0</v>
      </c>
      <c r="SKG8" s="878">
        <f>IFERROR(INDEX('РП (ЛК 2.0)'!$E$26:$O$26,1,MATCH('Основной лист'!SKG$7,'РП (ЛК 2.0)'!$E$17:$O$17,0)),0)</f>
        <v>0</v>
      </c>
      <c r="SKH8" s="878">
        <f>IFERROR(INDEX('РП (ЛК 2.0)'!$E$26:$O$26,1,MATCH('Основной лист'!SKH$7,'РП (ЛК 2.0)'!$E$17:$O$17,0)),0)</f>
        <v>0</v>
      </c>
      <c r="SKI8" s="878">
        <f>IFERROR(INDEX('РП (ЛК 2.0)'!$E$26:$O$26,1,MATCH('Основной лист'!SKI$7,'РП (ЛК 2.0)'!$E$17:$O$17,0)),0)</f>
        <v>0</v>
      </c>
      <c r="SKJ8" s="878">
        <f>IFERROR(INDEX('РП (ЛК 2.0)'!$E$26:$O$26,1,MATCH('Основной лист'!SKJ$7,'РП (ЛК 2.0)'!$E$17:$O$17,0)),0)</f>
        <v>0</v>
      </c>
      <c r="SKK8" s="878">
        <f>IFERROR(INDEX('РП (ЛК 2.0)'!$E$26:$O$26,1,MATCH('Основной лист'!SKK$7,'РП (ЛК 2.0)'!$E$17:$O$17,0)),0)</f>
        <v>0</v>
      </c>
      <c r="SKL8" s="878">
        <f>IFERROR(INDEX('РП (ЛК 2.0)'!$E$26:$O$26,1,MATCH('Основной лист'!SKL$7,'РП (ЛК 2.0)'!$E$17:$O$17,0)),0)</f>
        <v>0</v>
      </c>
      <c r="SKM8" s="878">
        <f>IFERROR(INDEX('РП (ЛК 2.0)'!$E$26:$O$26,1,MATCH('Основной лист'!SKM$7,'РП (ЛК 2.0)'!$E$17:$O$17,0)),0)</f>
        <v>0</v>
      </c>
      <c r="SKN8" s="878">
        <f>IFERROR(INDEX('РП (ЛК 2.0)'!$E$26:$O$26,1,MATCH('Основной лист'!SKN$7,'РП (ЛК 2.0)'!$E$17:$O$17,0)),0)</f>
        <v>0</v>
      </c>
      <c r="SKO8" s="878">
        <f>IFERROR(INDEX('РП (ЛК 2.0)'!$E$26:$O$26,1,MATCH('Основной лист'!SKO$7,'РП (ЛК 2.0)'!$E$17:$O$17,0)),0)</f>
        <v>0</v>
      </c>
      <c r="SKP8" s="878">
        <f>IFERROR(INDEX('РП (ЛК 2.0)'!$E$26:$O$26,1,MATCH('Основной лист'!SKP$7,'РП (ЛК 2.0)'!$E$17:$O$17,0)),0)</f>
        <v>0</v>
      </c>
      <c r="SKQ8" s="878">
        <f>IFERROR(INDEX('РП (ЛК 2.0)'!$E$26:$O$26,1,MATCH('Основной лист'!SKQ$7,'РП (ЛК 2.0)'!$E$17:$O$17,0)),0)</f>
        <v>0</v>
      </c>
      <c r="SKR8" s="878">
        <f>IFERROR(INDEX('РП (ЛК 2.0)'!$E$26:$O$26,1,MATCH('Основной лист'!SKR$7,'РП (ЛК 2.0)'!$E$17:$O$17,0)),0)</f>
        <v>0</v>
      </c>
      <c r="SKS8" s="878">
        <f>IFERROR(INDEX('РП (ЛК 2.0)'!$E$26:$O$26,1,MATCH('Основной лист'!SKS$7,'РП (ЛК 2.0)'!$E$17:$O$17,0)),0)</f>
        <v>0</v>
      </c>
      <c r="SKT8" s="878">
        <f>IFERROR(INDEX('РП (ЛК 2.0)'!$E$26:$O$26,1,MATCH('Основной лист'!SKT$7,'РП (ЛК 2.0)'!$E$17:$O$17,0)),0)</f>
        <v>0</v>
      </c>
      <c r="SKU8" s="878">
        <f>IFERROR(INDEX('РП (ЛК 2.0)'!$E$26:$O$26,1,MATCH('Основной лист'!SKU$7,'РП (ЛК 2.0)'!$E$17:$O$17,0)),0)</f>
        <v>0</v>
      </c>
      <c r="SKV8" s="878">
        <f>IFERROR(INDEX('РП (ЛК 2.0)'!$E$26:$O$26,1,MATCH('Основной лист'!SKV$7,'РП (ЛК 2.0)'!$E$17:$O$17,0)),0)</f>
        <v>0</v>
      </c>
      <c r="SKW8" s="878">
        <f>IFERROR(INDEX('РП (ЛК 2.0)'!$E$26:$O$26,1,MATCH('Основной лист'!SKW$7,'РП (ЛК 2.0)'!$E$17:$O$17,0)),0)</f>
        <v>0</v>
      </c>
      <c r="SKX8" s="878">
        <f>IFERROR(INDEX('РП (ЛК 2.0)'!$E$26:$O$26,1,MATCH('Основной лист'!SKX$7,'РП (ЛК 2.0)'!$E$17:$O$17,0)),0)</f>
        <v>0</v>
      </c>
      <c r="SKY8" s="878">
        <f>IFERROR(INDEX('РП (ЛК 2.0)'!$E$26:$O$26,1,MATCH('Основной лист'!SKY$7,'РП (ЛК 2.0)'!$E$17:$O$17,0)),0)</f>
        <v>0</v>
      </c>
      <c r="SKZ8" s="878">
        <f>IFERROR(INDEX('РП (ЛК 2.0)'!$E$26:$O$26,1,MATCH('Основной лист'!SKZ$7,'РП (ЛК 2.0)'!$E$17:$O$17,0)),0)</f>
        <v>0</v>
      </c>
      <c r="SLA8" s="878">
        <f>IFERROR(INDEX('РП (ЛК 2.0)'!$E$26:$O$26,1,MATCH('Основной лист'!SLA$7,'РП (ЛК 2.0)'!$E$17:$O$17,0)),0)</f>
        <v>0</v>
      </c>
      <c r="SLB8" s="878">
        <f>IFERROR(INDEX('РП (ЛК 2.0)'!$E$26:$O$26,1,MATCH('Основной лист'!SLB$7,'РП (ЛК 2.0)'!$E$17:$O$17,0)),0)</f>
        <v>0</v>
      </c>
      <c r="SLC8" s="878">
        <f>IFERROR(INDEX('РП (ЛК 2.0)'!$E$26:$O$26,1,MATCH('Основной лист'!SLC$7,'РП (ЛК 2.0)'!$E$17:$O$17,0)),0)</f>
        <v>0</v>
      </c>
      <c r="SLD8" s="878">
        <f>IFERROR(INDEX('РП (ЛК 2.0)'!$E$26:$O$26,1,MATCH('Основной лист'!SLD$7,'РП (ЛК 2.0)'!$E$17:$O$17,0)),0)</f>
        <v>0</v>
      </c>
      <c r="SLE8" s="878">
        <f>IFERROR(INDEX('РП (ЛК 2.0)'!$E$26:$O$26,1,MATCH('Основной лист'!SLE$7,'РП (ЛК 2.0)'!$E$17:$O$17,0)),0)</f>
        <v>0</v>
      </c>
      <c r="SLF8" s="878">
        <f>IFERROR(INDEX('РП (ЛК 2.0)'!$E$26:$O$26,1,MATCH('Основной лист'!SLF$7,'РП (ЛК 2.0)'!$E$17:$O$17,0)),0)</f>
        <v>0</v>
      </c>
      <c r="SLG8" s="878">
        <f>IFERROR(INDEX('РП (ЛК 2.0)'!$E$26:$O$26,1,MATCH('Основной лист'!SLG$7,'РП (ЛК 2.0)'!$E$17:$O$17,0)),0)</f>
        <v>0</v>
      </c>
      <c r="SLH8" s="878">
        <f>IFERROR(INDEX('РП (ЛК 2.0)'!$E$26:$O$26,1,MATCH('Основной лист'!SLH$7,'РП (ЛК 2.0)'!$E$17:$O$17,0)),0)</f>
        <v>0</v>
      </c>
      <c r="SLI8" s="878">
        <f>IFERROR(INDEX('РП (ЛК 2.0)'!$E$26:$O$26,1,MATCH('Основной лист'!SLI$7,'РП (ЛК 2.0)'!$E$17:$O$17,0)),0)</f>
        <v>0</v>
      </c>
      <c r="SLJ8" s="878">
        <f>IFERROR(INDEX('РП (ЛК 2.0)'!$E$26:$O$26,1,MATCH('Основной лист'!SLJ$7,'РП (ЛК 2.0)'!$E$17:$O$17,0)),0)</f>
        <v>0</v>
      </c>
      <c r="SLK8" s="878">
        <f>IFERROR(INDEX('РП (ЛК 2.0)'!$E$26:$O$26,1,MATCH('Основной лист'!SLK$7,'РП (ЛК 2.0)'!$E$17:$O$17,0)),0)</f>
        <v>0</v>
      </c>
      <c r="SLL8" s="878">
        <f>IFERROR(INDEX('РП (ЛК 2.0)'!$E$26:$O$26,1,MATCH('Основной лист'!SLL$7,'РП (ЛК 2.0)'!$E$17:$O$17,0)),0)</f>
        <v>0</v>
      </c>
      <c r="SLM8" s="878">
        <f>IFERROR(INDEX('РП (ЛК 2.0)'!$E$26:$O$26,1,MATCH('Основной лист'!SLM$7,'РП (ЛК 2.0)'!$E$17:$O$17,0)),0)</f>
        <v>0</v>
      </c>
      <c r="SLN8" s="878">
        <f>IFERROR(INDEX('РП (ЛК 2.0)'!$E$26:$O$26,1,MATCH('Основной лист'!SLN$7,'РП (ЛК 2.0)'!$E$17:$O$17,0)),0)</f>
        <v>0</v>
      </c>
      <c r="SLO8" s="878">
        <f>IFERROR(INDEX('РП (ЛК 2.0)'!$E$26:$O$26,1,MATCH('Основной лист'!SLO$7,'РП (ЛК 2.0)'!$E$17:$O$17,0)),0)</f>
        <v>0</v>
      </c>
      <c r="SLP8" s="878">
        <f>IFERROR(INDEX('РП (ЛК 2.0)'!$E$26:$O$26,1,MATCH('Основной лист'!SLP$7,'РП (ЛК 2.0)'!$E$17:$O$17,0)),0)</f>
        <v>0</v>
      </c>
      <c r="SLQ8" s="878">
        <f>IFERROR(INDEX('РП (ЛК 2.0)'!$E$26:$O$26,1,MATCH('Основной лист'!SLQ$7,'РП (ЛК 2.0)'!$E$17:$O$17,0)),0)</f>
        <v>0</v>
      </c>
      <c r="SLR8" s="878">
        <f>IFERROR(INDEX('РП (ЛК 2.0)'!$E$26:$O$26,1,MATCH('Основной лист'!SLR$7,'РП (ЛК 2.0)'!$E$17:$O$17,0)),0)</f>
        <v>0</v>
      </c>
      <c r="SLS8" s="878">
        <f>IFERROR(INDEX('РП (ЛК 2.0)'!$E$26:$O$26,1,MATCH('Основной лист'!SLS$7,'РП (ЛК 2.0)'!$E$17:$O$17,0)),0)</f>
        <v>0</v>
      </c>
      <c r="SLT8" s="878">
        <f>IFERROR(INDEX('РП (ЛК 2.0)'!$E$26:$O$26,1,MATCH('Основной лист'!SLT$7,'РП (ЛК 2.0)'!$E$17:$O$17,0)),0)</f>
        <v>0</v>
      </c>
      <c r="SLU8" s="878">
        <f>IFERROR(INDEX('РП (ЛК 2.0)'!$E$26:$O$26,1,MATCH('Основной лист'!SLU$7,'РП (ЛК 2.0)'!$E$17:$O$17,0)),0)</f>
        <v>0</v>
      </c>
      <c r="SLV8" s="878">
        <f>IFERROR(INDEX('РП (ЛК 2.0)'!$E$26:$O$26,1,MATCH('Основной лист'!SLV$7,'РП (ЛК 2.0)'!$E$17:$O$17,0)),0)</f>
        <v>0</v>
      </c>
      <c r="SLW8" s="878">
        <f>IFERROR(INDEX('РП (ЛК 2.0)'!$E$26:$O$26,1,MATCH('Основной лист'!SLW$7,'РП (ЛК 2.0)'!$E$17:$O$17,0)),0)</f>
        <v>0</v>
      </c>
      <c r="SLX8" s="878">
        <f>IFERROR(INDEX('РП (ЛК 2.0)'!$E$26:$O$26,1,MATCH('Основной лист'!SLX$7,'РП (ЛК 2.0)'!$E$17:$O$17,0)),0)</f>
        <v>0</v>
      </c>
      <c r="SLY8" s="878">
        <f>IFERROR(INDEX('РП (ЛК 2.0)'!$E$26:$O$26,1,MATCH('Основной лист'!SLY$7,'РП (ЛК 2.0)'!$E$17:$O$17,0)),0)</f>
        <v>0</v>
      </c>
      <c r="SLZ8" s="878">
        <f>IFERROR(INDEX('РП (ЛК 2.0)'!$E$26:$O$26,1,MATCH('Основной лист'!SLZ$7,'РП (ЛК 2.0)'!$E$17:$O$17,0)),0)</f>
        <v>0</v>
      </c>
      <c r="SMA8" s="878">
        <f>IFERROR(INDEX('РП (ЛК 2.0)'!$E$26:$O$26,1,MATCH('Основной лист'!SMA$7,'РП (ЛК 2.0)'!$E$17:$O$17,0)),0)</f>
        <v>0</v>
      </c>
      <c r="SMB8" s="878">
        <f>IFERROR(INDEX('РП (ЛК 2.0)'!$E$26:$O$26,1,MATCH('Основной лист'!SMB$7,'РП (ЛК 2.0)'!$E$17:$O$17,0)),0)</f>
        <v>0</v>
      </c>
      <c r="SMC8" s="878">
        <f>IFERROR(INDEX('РП (ЛК 2.0)'!$E$26:$O$26,1,MATCH('Основной лист'!SMC$7,'РП (ЛК 2.0)'!$E$17:$O$17,0)),0)</f>
        <v>0</v>
      </c>
      <c r="SMD8" s="878">
        <f>IFERROR(INDEX('РП (ЛК 2.0)'!$E$26:$O$26,1,MATCH('Основной лист'!SMD$7,'РП (ЛК 2.0)'!$E$17:$O$17,0)),0)</f>
        <v>0</v>
      </c>
      <c r="SME8" s="878">
        <f>IFERROR(INDEX('РП (ЛК 2.0)'!$E$26:$O$26,1,MATCH('Основной лист'!SME$7,'РП (ЛК 2.0)'!$E$17:$O$17,0)),0)</f>
        <v>0</v>
      </c>
      <c r="SMF8" s="878">
        <f>IFERROR(INDEX('РП (ЛК 2.0)'!$E$26:$O$26,1,MATCH('Основной лист'!SMF$7,'РП (ЛК 2.0)'!$E$17:$O$17,0)),0)</f>
        <v>0</v>
      </c>
      <c r="SMG8" s="878">
        <f>IFERROR(INDEX('РП (ЛК 2.0)'!$E$26:$O$26,1,MATCH('Основной лист'!SMG$7,'РП (ЛК 2.0)'!$E$17:$O$17,0)),0)</f>
        <v>0</v>
      </c>
      <c r="SMH8" s="878">
        <f>IFERROR(INDEX('РП (ЛК 2.0)'!$E$26:$O$26,1,MATCH('Основной лист'!SMH$7,'РП (ЛК 2.0)'!$E$17:$O$17,0)),0)</f>
        <v>0</v>
      </c>
      <c r="SMI8" s="878">
        <f>IFERROR(INDEX('РП (ЛК 2.0)'!$E$26:$O$26,1,MATCH('Основной лист'!SMI$7,'РП (ЛК 2.0)'!$E$17:$O$17,0)),0)</f>
        <v>0</v>
      </c>
      <c r="SMJ8" s="878">
        <f>IFERROR(INDEX('РП (ЛК 2.0)'!$E$26:$O$26,1,MATCH('Основной лист'!SMJ$7,'РП (ЛК 2.0)'!$E$17:$O$17,0)),0)</f>
        <v>0</v>
      </c>
      <c r="SMK8" s="878">
        <f>IFERROR(INDEX('РП (ЛК 2.0)'!$E$26:$O$26,1,MATCH('Основной лист'!SMK$7,'РП (ЛК 2.0)'!$E$17:$O$17,0)),0)</f>
        <v>0</v>
      </c>
      <c r="SML8" s="878">
        <f>IFERROR(INDEX('РП (ЛК 2.0)'!$E$26:$O$26,1,MATCH('Основной лист'!SML$7,'РП (ЛК 2.0)'!$E$17:$O$17,0)),0)</f>
        <v>0</v>
      </c>
      <c r="SMM8" s="878">
        <f>IFERROR(INDEX('РП (ЛК 2.0)'!$E$26:$O$26,1,MATCH('Основной лист'!SMM$7,'РП (ЛК 2.0)'!$E$17:$O$17,0)),0)</f>
        <v>0</v>
      </c>
      <c r="SMN8" s="878">
        <f>IFERROR(INDEX('РП (ЛК 2.0)'!$E$26:$O$26,1,MATCH('Основной лист'!SMN$7,'РП (ЛК 2.0)'!$E$17:$O$17,0)),0)</f>
        <v>0</v>
      </c>
      <c r="SMO8" s="878">
        <f>IFERROR(INDEX('РП (ЛК 2.0)'!$E$26:$O$26,1,MATCH('Основной лист'!SMO$7,'РП (ЛК 2.0)'!$E$17:$O$17,0)),0)</f>
        <v>0</v>
      </c>
      <c r="SMP8" s="878">
        <f>IFERROR(INDEX('РП (ЛК 2.0)'!$E$26:$O$26,1,MATCH('Основной лист'!SMP$7,'РП (ЛК 2.0)'!$E$17:$O$17,0)),0)</f>
        <v>0</v>
      </c>
      <c r="SMQ8" s="878">
        <f>IFERROR(INDEX('РП (ЛК 2.0)'!$E$26:$O$26,1,MATCH('Основной лист'!SMQ$7,'РП (ЛК 2.0)'!$E$17:$O$17,0)),0)</f>
        <v>0</v>
      </c>
      <c r="SMR8" s="878">
        <f>IFERROR(INDEX('РП (ЛК 2.0)'!$E$26:$O$26,1,MATCH('Основной лист'!SMR$7,'РП (ЛК 2.0)'!$E$17:$O$17,0)),0)</f>
        <v>0</v>
      </c>
      <c r="SMS8" s="878">
        <f>IFERROR(INDEX('РП (ЛК 2.0)'!$E$26:$O$26,1,MATCH('Основной лист'!SMS$7,'РП (ЛК 2.0)'!$E$17:$O$17,0)),0)</f>
        <v>0</v>
      </c>
      <c r="SMT8" s="878">
        <f>IFERROR(INDEX('РП (ЛК 2.0)'!$E$26:$O$26,1,MATCH('Основной лист'!SMT$7,'РП (ЛК 2.0)'!$E$17:$O$17,0)),0)</f>
        <v>0</v>
      </c>
      <c r="SMU8" s="878">
        <f>IFERROR(INDEX('РП (ЛК 2.0)'!$E$26:$O$26,1,MATCH('Основной лист'!SMU$7,'РП (ЛК 2.0)'!$E$17:$O$17,0)),0)</f>
        <v>0</v>
      </c>
      <c r="SMV8" s="878">
        <f>IFERROR(INDEX('РП (ЛК 2.0)'!$E$26:$O$26,1,MATCH('Основной лист'!SMV$7,'РП (ЛК 2.0)'!$E$17:$O$17,0)),0)</f>
        <v>0</v>
      </c>
      <c r="SMW8" s="878">
        <f>IFERROR(INDEX('РП (ЛК 2.0)'!$E$26:$O$26,1,MATCH('Основной лист'!SMW$7,'РП (ЛК 2.0)'!$E$17:$O$17,0)),0)</f>
        <v>0</v>
      </c>
      <c r="SMX8" s="878">
        <f>IFERROR(INDEX('РП (ЛК 2.0)'!$E$26:$O$26,1,MATCH('Основной лист'!SMX$7,'РП (ЛК 2.0)'!$E$17:$O$17,0)),0)</f>
        <v>0</v>
      </c>
      <c r="SMY8" s="878">
        <f>IFERROR(INDEX('РП (ЛК 2.0)'!$E$26:$O$26,1,MATCH('Основной лист'!SMY$7,'РП (ЛК 2.0)'!$E$17:$O$17,0)),0)</f>
        <v>0</v>
      </c>
      <c r="SMZ8" s="878">
        <f>IFERROR(INDEX('РП (ЛК 2.0)'!$E$26:$O$26,1,MATCH('Основной лист'!SMZ$7,'РП (ЛК 2.0)'!$E$17:$O$17,0)),0)</f>
        <v>0</v>
      </c>
      <c r="SNA8" s="878">
        <f>IFERROR(INDEX('РП (ЛК 2.0)'!$E$26:$O$26,1,MATCH('Основной лист'!SNA$7,'РП (ЛК 2.0)'!$E$17:$O$17,0)),0)</f>
        <v>0</v>
      </c>
      <c r="SNB8" s="878">
        <f>IFERROR(INDEX('РП (ЛК 2.0)'!$E$26:$O$26,1,MATCH('Основной лист'!SNB$7,'РП (ЛК 2.0)'!$E$17:$O$17,0)),0)</f>
        <v>0</v>
      </c>
      <c r="SNC8" s="878">
        <f>IFERROR(INDEX('РП (ЛК 2.0)'!$E$26:$O$26,1,MATCH('Основной лист'!SNC$7,'РП (ЛК 2.0)'!$E$17:$O$17,0)),0)</f>
        <v>0</v>
      </c>
      <c r="SND8" s="878">
        <f>IFERROR(INDEX('РП (ЛК 2.0)'!$E$26:$O$26,1,MATCH('Основной лист'!SND$7,'РП (ЛК 2.0)'!$E$17:$O$17,0)),0)</f>
        <v>0</v>
      </c>
      <c r="SNE8" s="878">
        <f>IFERROR(INDEX('РП (ЛК 2.0)'!$E$26:$O$26,1,MATCH('Основной лист'!SNE$7,'РП (ЛК 2.0)'!$E$17:$O$17,0)),0)</f>
        <v>0</v>
      </c>
      <c r="SNF8" s="878">
        <f>IFERROR(INDEX('РП (ЛК 2.0)'!$E$26:$O$26,1,MATCH('Основной лист'!SNF$7,'РП (ЛК 2.0)'!$E$17:$O$17,0)),0)</f>
        <v>0</v>
      </c>
      <c r="SNG8" s="878">
        <f>IFERROR(INDEX('РП (ЛК 2.0)'!$E$26:$O$26,1,MATCH('Основной лист'!SNG$7,'РП (ЛК 2.0)'!$E$17:$O$17,0)),0)</f>
        <v>0</v>
      </c>
      <c r="SNH8" s="878">
        <f>IFERROR(INDEX('РП (ЛК 2.0)'!$E$26:$O$26,1,MATCH('Основной лист'!SNH$7,'РП (ЛК 2.0)'!$E$17:$O$17,0)),0)</f>
        <v>0</v>
      </c>
      <c r="SNI8" s="878">
        <f>IFERROR(INDEX('РП (ЛК 2.0)'!$E$26:$O$26,1,MATCH('Основной лист'!SNI$7,'РП (ЛК 2.0)'!$E$17:$O$17,0)),0)</f>
        <v>0</v>
      </c>
      <c r="SNJ8" s="878">
        <f>IFERROR(INDEX('РП (ЛК 2.0)'!$E$26:$O$26,1,MATCH('Основной лист'!SNJ$7,'РП (ЛК 2.0)'!$E$17:$O$17,0)),0)</f>
        <v>0</v>
      </c>
      <c r="SNK8" s="878">
        <f>IFERROR(INDEX('РП (ЛК 2.0)'!$E$26:$O$26,1,MATCH('Основной лист'!SNK$7,'РП (ЛК 2.0)'!$E$17:$O$17,0)),0)</f>
        <v>0</v>
      </c>
      <c r="SNL8" s="878">
        <f>IFERROR(INDEX('РП (ЛК 2.0)'!$E$26:$O$26,1,MATCH('Основной лист'!SNL$7,'РП (ЛК 2.0)'!$E$17:$O$17,0)),0)</f>
        <v>0</v>
      </c>
      <c r="SNM8" s="878">
        <f>IFERROR(INDEX('РП (ЛК 2.0)'!$E$26:$O$26,1,MATCH('Основной лист'!SNM$7,'РП (ЛК 2.0)'!$E$17:$O$17,0)),0)</f>
        <v>0</v>
      </c>
      <c r="SNN8" s="878">
        <f>IFERROR(INDEX('РП (ЛК 2.0)'!$E$26:$O$26,1,MATCH('Основной лист'!SNN$7,'РП (ЛК 2.0)'!$E$17:$O$17,0)),0)</f>
        <v>0</v>
      </c>
      <c r="SNO8" s="878">
        <f>IFERROR(INDEX('РП (ЛК 2.0)'!$E$26:$O$26,1,MATCH('Основной лист'!SNO$7,'РП (ЛК 2.0)'!$E$17:$O$17,0)),0)</f>
        <v>0</v>
      </c>
      <c r="SNP8" s="878">
        <f>IFERROR(INDEX('РП (ЛК 2.0)'!$E$26:$O$26,1,MATCH('Основной лист'!SNP$7,'РП (ЛК 2.0)'!$E$17:$O$17,0)),0)</f>
        <v>0</v>
      </c>
      <c r="SNQ8" s="878">
        <f>IFERROR(INDEX('РП (ЛК 2.0)'!$E$26:$O$26,1,MATCH('Основной лист'!SNQ$7,'РП (ЛК 2.0)'!$E$17:$O$17,0)),0)</f>
        <v>0</v>
      </c>
      <c r="SNR8" s="878">
        <f>IFERROR(INDEX('РП (ЛК 2.0)'!$E$26:$O$26,1,MATCH('Основной лист'!SNR$7,'РП (ЛК 2.0)'!$E$17:$O$17,0)),0)</f>
        <v>0</v>
      </c>
      <c r="SNS8" s="878">
        <f>IFERROR(INDEX('РП (ЛК 2.0)'!$E$26:$O$26,1,MATCH('Основной лист'!SNS$7,'РП (ЛК 2.0)'!$E$17:$O$17,0)),0)</f>
        <v>0</v>
      </c>
      <c r="SNT8" s="878">
        <f>IFERROR(INDEX('РП (ЛК 2.0)'!$E$26:$O$26,1,MATCH('Основной лист'!SNT$7,'РП (ЛК 2.0)'!$E$17:$O$17,0)),0)</f>
        <v>0</v>
      </c>
      <c r="SNU8" s="878">
        <f>IFERROR(INDEX('РП (ЛК 2.0)'!$E$26:$O$26,1,MATCH('Основной лист'!SNU$7,'РП (ЛК 2.0)'!$E$17:$O$17,0)),0)</f>
        <v>0</v>
      </c>
      <c r="SNV8" s="878">
        <f>IFERROR(INDEX('РП (ЛК 2.0)'!$E$26:$O$26,1,MATCH('Основной лист'!SNV$7,'РП (ЛК 2.0)'!$E$17:$O$17,0)),0)</f>
        <v>0</v>
      </c>
      <c r="SNW8" s="878">
        <f>IFERROR(INDEX('РП (ЛК 2.0)'!$E$26:$O$26,1,MATCH('Основной лист'!SNW$7,'РП (ЛК 2.0)'!$E$17:$O$17,0)),0)</f>
        <v>0</v>
      </c>
      <c r="SNX8" s="878">
        <f>IFERROR(INDEX('РП (ЛК 2.0)'!$E$26:$O$26,1,MATCH('Основной лист'!SNX$7,'РП (ЛК 2.0)'!$E$17:$O$17,0)),0)</f>
        <v>0</v>
      </c>
      <c r="SNY8" s="878">
        <f>IFERROR(INDEX('РП (ЛК 2.0)'!$E$26:$O$26,1,MATCH('Основной лист'!SNY$7,'РП (ЛК 2.0)'!$E$17:$O$17,0)),0)</f>
        <v>0</v>
      </c>
      <c r="SNZ8" s="878">
        <f>IFERROR(INDEX('РП (ЛК 2.0)'!$E$26:$O$26,1,MATCH('Основной лист'!SNZ$7,'РП (ЛК 2.0)'!$E$17:$O$17,0)),0)</f>
        <v>0</v>
      </c>
      <c r="SOA8" s="878">
        <f>IFERROR(INDEX('РП (ЛК 2.0)'!$E$26:$O$26,1,MATCH('Основной лист'!SOA$7,'РП (ЛК 2.0)'!$E$17:$O$17,0)),0)</f>
        <v>0</v>
      </c>
      <c r="SOB8" s="878">
        <f>IFERROR(INDEX('РП (ЛК 2.0)'!$E$26:$O$26,1,MATCH('Основной лист'!SOB$7,'РП (ЛК 2.0)'!$E$17:$O$17,0)),0)</f>
        <v>0</v>
      </c>
      <c r="SOC8" s="878">
        <f>IFERROR(INDEX('РП (ЛК 2.0)'!$E$26:$O$26,1,MATCH('Основной лист'!SOC$7,'РП (ЛК 2.0)'!$E$17:$O$17,0)),0)</f>
        <v>0</v>
      </c>
      <c r="SOD8" s="878">
        <f>IFERROR(INDEX('РП (ЛК 2.0)'!$E$26:$O$26,1,MATCH('Основной лист'!SOD$7,'РП (ЛК 2.0)'!$E$17:$O$17,0)),0)</f>
        <v>0</v>
      </c>
      <c r="SOE8" s="878">
        <f>IFERROR(INDEX('РП (ЛК 2.0)'!$E$26:$O$26,1,MATCH('Основной лист'!SOE$7,'РП (ЛК 2.0)'!$E$17:$O$17,0)),0)</f>
        <v>0</v>
      </c>
      <c r="SOF8" s="878">
        <f>IFERROR(INDEX('РП (ЛК 2.0)'!$E$26:$O$26,1,MATCH('Основной лист'!SOF$7,'РП (ЛК 2.0)'!$E$17:$O$17,0)),0)</f>
        <v>0</v>
      </c>
      <c r="SOG8" s="878">
        <f>IFERROR(INDEX('РП (ЛК 2.0)'!$E$26:$O$26,1,MATCH('Основной лист'!SOG$7,'РП (ЛК 2.0)'!$E$17:$O$17,0)),0)</f>
        <v>0</v>
      </c>
      <c r="SOH8" s="878">
        <f>IFERROR(INDEX('РП (ЛК 2.0)'!$E$26:$O$26,1,MATCH('Основной лист'!SOH$7,'РП (ЛК 2.0)'!$E$17:$O$17,0)),0)</f>
        <v>0</v>
      </c>
      <c r="SOI8" s="878">
        <f>IFERROR(INDEX('РП (ЛК 2.0)'!$E$26:$O$26,1,MATCH('Основной лист'!SOI$7,'РП (ЛК 2.0)'!$E$17:$O$17,0)),0)</f>
        <v>0</v>
      </c>
      <c r="SOJ8" s="878">
        <f>IFERROR(INDEX('РП (ЛК 2.0)'!$E$26:$O$26,1,MATCH('Основной лист'!SOJ$7,'РП (ЛК 2.0)'!$E$17:$O$17,0)),0)</f>
        <v>0</v>
      </c>
      <c r="SOK8" s="878">
        <f>IFERROR(INDEX('РП (ЛК 2.0)'!$E$26:$O$26,1,MATCH('Основной лист'!SOK$7,'РП (ЛК 2.0)'!$E$17:$O$17,0)),0)</f>
        <v>0</v>
      </c>
      <c r="SOL8" s="878">
        <f>IFERROR(INDEX('РП (ЛК 2.0)'!$E$26:$O$26,1,MATCH('Основной лист'!SOL$7,'РП (ЛК 2.0)'!$E$17:$O$17,0)),0)</f>
        <v>0</v>
      </c>
      <c r="SOM8" s="878">
        <f>IFERROR(INDEX('РП (ЛК 2.0)'!$E$26:$O$26,1,MATCH('Основной лист'!SOM$7,'РП (ЛК 2.0)'!$E$17:$O$17,0)),0)</f>
        <v>0</v>
      </c>
      <c r="SON8" s="878">
        <f>IFERROR(INDEX('РП (ЛК 2.0)'!$E$26:$O$26,1,MATCH('Основной лист'!SON$7,'РП (ЛК 2.0)'!$E$17:$O$17,0)),0)</f>
        <v>0</v>
      </c>
      <c r="SOO8" s="878">
        <f>IFERROR(INDEX('РП (ЛК 2.0)'!$E$26:$O$26,1,MATCH('Основной лист'!SOO$7,'РП (ЛК 2.0)'!$E$17:$O$17,0)),0)</f>
        <v>0</v>
      </c>
      <c r="SOP8" s="878">
        <f>IFERROR(INDEX('РП (ЛК 2.0)'!$E$26:$O$26,1,MATCH('Основной лист'!SOP$7,'РП (ЛК 2.0)'!$E$17:$O$17,0)),0)</f>
        <v>0</v>
      </c>
      <c r="SOQ8" s="878">
        <f>IFERROR(INDEX('РП (ЛК 2.0)'!$E$26:$O$26,1,MATCH('Основной лист'!SOQ$7,'РП (ЛК 2.0)'!$E$17:$O$17,0)),0)</f>
        <v>0</v>
      </c>
      <c r="SOR8" s="878">
        <f>IFERROR(INDEX('РП (ЛК 2.0)'!$E$26:$O$26,1,MATCH('Основной лист'!SOR$7,'РП (ЛК 2.0)'!$E$17:$O$17,0)),0)</f>
        <v>0</v>
      </c>
      <c r="SOS8" s="878">
        <f>IFERROR(INDEX('РП (ЛК 2.0)'!$E$26:$O$26,1,MATCH('Основной лист'!SOS$7,'РП (ЛК 2.0)'!$E$17:$O$17,0)),0)</f>
        <v>0</v>
      </c>
      <c r="SOT8" s="878">
        <f>IFERROR(INDEX('РП (ЛК 2.0)'!$E$26:$O$26,1,MATCH('Основной лист'!SOT$7,'РП (ЛК 2.0)'!$E$17:$O$17,0)),0)</f>
        <v>0</v>
      </c>
      <c r="SOU8" s="878">
        <f>IFERROR(INDEX('РП (ЛК 2.0)'!$E$26:$O$26,1,MATCH('Основной лист'!SOU$7,'РП (ЛК 2.0)'!$E$17:$O$17,0)),0)</f>
        <v>0</v>
      </c>
      <c r="SOV8" s="878">
        <f>IFERROR(INDEX('РП (ЛК 2.0)'!$E$26:$O$26,1,MATCH('Основной лист'!SOV$7,'РП (ЛК 2.0)'!$E$17:$O$17,0)),0)</f>
        <v>0</v>
      </c>
      <c r="SOW8" s="878">
        <f>IFERROR(INDEX('РП (ЛК 2.0)'!$E$26:$O$26,1,MATCH('Основной лист'!SOW$7,'РП (ЛК 2.0)'!$E$17:$O$17,0)),0)</f>
        <v>0</v>
      </c>
      <c r="SOX8" s="878">
        <f>IFERROR(INDEX('РП (ЛК 2.0)'!$E$26:$O$26,1,MATCH('Основной лист'!SOX$7,'РП (ЛК 2.0)'!$E$17:$O$17,0)),0)</f>
        <v>0</v>
      </c>
      <c r="SOY8" s="878">
        <f>IFERROR(INDEX('РП (ЛК 2.0)'!$E$26:$O$26,1,MATCH('Основной лист'!SOY$7,'РП (ЛК 2.0)'!$E$17:$O$17,0)),0)</f>
        <v>0</v>
      </c>
      <c r="SOZ8" s="878">
        <f>IFERROR(INDEX('РП (ЛК 2.0)'!$E$26:$O$26,1,MATCH('Основной лист'!SOZ$7,'РП (ЛК 2.0)'!$E$17:$O$17,0)),0)</f>
        <v>0</v>
      </c>
      <c r="SPA8" s="878">
        <f>IFERROR(INDEX('РП (ЛК 2.0)'!$E$26:$O$26,1,MATCH('Основной лист'!SPA$7,'РП (ЛК 2.0)'!$E$17:$O$17,0)),0)</f>
        <v>0</v>
      </c>
      <c r="SPB8" s="878">
        <f>IFERROR(INDEX('РП (ЛК 2.0)'!$E$26:$O$26,1,MATCH('Основной лист'!SPB$7,'РП (ЛК 2.0)'!$E$17:$O$17,0)),0)</f>
        <v>0</v>
      </c>
      <c r="SPC8" s="878">
        <f>IFERROR(INDEX('РП (ЛК 2.0)'!$E$26:$O$26,1,MATCH('Основной лист'!SPC$7,'РП (ЛК 2.0)'!$E$17:$O$17,0)),0)</f>
        <v>0</v>
      </c>
      <c r="SPD8" s="878">
        <f>IFERROR(INDEX('РП (ЛК 2.0)'!$E$26:$O$26,1,MATCH('Основной лист'!SPD$7,'РП (ЛК 2.0)'!$E$17:$O$17,0)),0)</f>
        <v>0</v>
      </c>
      <c r="SPE8" s="878">
        <f>IFERROR(INDEX('РП (ЛК 2.0)'!$E$26:$O$26,1,MATCH('Основной лист'!SPE$7,'РП (ЛК 2.0)'!$E$17:$O$17,0)),0)</f>
        <v>0</v>
      </c>
      <c r="SPF8" s="878">
        <f>IFERROR(INDEX('РП (ЛК 2.0)'!$E$26:$O$26,1,MATCH('Основной лист'!SPF$7,'РП (ЛК 2.0)'!$E$17:$O$17,0)),0)</f>
        <v>0</v>
      </c>
      <c r="SPG8" s="878">
        <f>IFERROR(INDEX('РП (ЛК 2.0)'!$E$26:$O$26,1,MATCH('Основной лист'!SPG$7,'РП (ЛК 2.0)'!$E$17:$O$17,0)),0)</f>
        <v>0</v>
      </c>
      <c r="SPH8" s="878">
        <f>IFERROR(INDEX('РП (ЛК 2.0)'!$E$26:$O$26,1,MATCH('Основной лист'!SPH$7,'РП (ЛК 2.0)'!$E$17:$O$17,0)),0)</f>
        <v>0</v>
      </c>
      <c r="SPI8" s="878">
        <f>IFERROR(INDEX('РП (ЛК 2.0)'!$E$26:$O$26,1,MATCH('Основной лист'!SPI$7,'РП (ЛК 2.0)'!$E$17:$O$17,0)),0)</f>
        <v>0</v>
      </c>
      <c r="SPJ8" s="878">
        <f>IFERROR(INDEX('РП (ЛК 2.0)'!$E$26:$O$26,1,MATCH('Основной лист'!SPJ$7,'РП (ЛК 2.0)'!$E$17:$O$17,0)),0)</f>
        <v>0</v>
      </c>
      <c r="SPK8" s="878">
        <f>IFERROR(INDEX('РП (ЛК 2.0)'!$E$26:$O$26,1,MATCH('Основной лист'!SPK$7,'РП (ЛК 2.0)'!$E$17:$O$17,0)),0)</f>
        <v>0</v>
      </c>
      <c r="SPL8" s="878">
        <f>IFERROR(INDEX('РП (ЛК 2.0)'!$E$26:$O$26,1,MATCH('Основной лист'!SPL$7,'РП (ЛК 2.0)'!$E$17:$O$17,0)),0)</f>
        <v>0</v>
      </c>
      <c r="SPM8" s="878">
        <f>IFERROR(INDEX('РП (ЛК 2.0)'!$E$26:$O$26,1,MATCH('Основной лист'!SPM$7,'РП (ЛК 2.0)'!$E$17:$O$17,0)),0)</f>
        <v>0</v>
      </c>
      <c r="SPN8" s="878">
        <f>IFERROR(INDEX('РП (ЛК 2.0)'!$E$26:$O$26,1,MATCH('Основной лист'!SPN$7,'РП (ЛК 2.0)'!$E$17:$O$17,0)),0)</f>
        <v>0</v>
      </c>
      <c r="SPO8" s="878">
        <f>IFERROR(INDEX('РП (ЛК 2.0)'!$E$26:$O$26,1,MATCH('Основной лист'!SPO$7,'РП (ЛК 2.0)'!$E$17:$O$17,0)),0)</f>
        <v>0</v>
      </c>
      <c r="SPP8" s="878">
        <f>IFERROR(INDEX('РП (ЛК 2.0)'!$E$26:$O$26,1,MATCH('Основной лист'!SPP$7,'РП (ЛК 2.0)'!$E$17:$O$17,0)),0)</f>
        <v>0</v>
      </c>
      <c r="SPQ8" s="878">
        <f>IFERROR(INDEX('РП (ЛК 2.0)'!$E$26:$O$26,1,MATCH('Основной лист'!SPQ$7,'РП (ЛК 2.0)'!$E$17:$O$17,0)),0)</f>
        <v>0</v>
      </c>
      <c r="SPR8" s="878">
        <f>IFERROR(INDEX('РП (ЛК 2.0)'!$E$26:$O$26,1,MATCH('Основной лист'!SPR$7,'РП (ЛК 2.0)'!$E$17:$O$17,0)),0)</f>
        <v>0</v>
      </c>
      <c r="SPS8" s="878">
        <f>IFERROR(INDEX('РП (ЛК 2.0)'!$E$26:$O$26,1,MATCH('Основной лист'!SPS$7,'РП (ЛК 2.0)'!$E$17:$O$17,0)),0)</f>
        <v>0</v>
      </c>
      <c r="SPT8" s="878">
        <f>IFERROR(INDEX('РП (ЛК 2.0)'!$E$26:$O$26,1,MATCH('Основной лист'!SPT$7,'РП (ЛК 2.0)'!$E$17:$O$17,0)),0)</f>
        <v>0</v>
      </c>
      <c r="SPU8" s="878">
        <f>IFERROR(INDEX('РП (ЛК 2.0)'!$E$26:$O$26,1,MATCH('Основной лист'!SPU$7,'РП (ЛК 2.0)'!$E$17:$O$17,0)),0)</f>
        <v>0</v>
      </c>
      <c r="SPV8" s="878">
        <f>IFERROR(INDEX('РП (ЛК 2.0)'!$E$26:$O$26,1,MATCH('Основной лист'!SPV$7,'РП (ЛК 2.0)'!$E$17:$O$17,0)),0)</f>
        <v>0</v>
      </c>
      <c r="SPW8" s="878">
        <f>IFERROR(INDEX('РП (ЛК 2.0)'!$E$26:$O$26,1,MATCH('Основной лист'!SPW$7,'РП (ЛК 2.0)'!$E$17:$O$17,0)),0)</f>
        <v>0</v>
      </c>
      <c r="SPX8" s="878">
        <f>IFERROR(INDEX('РП (ЛК 2.0)'!$E$26:$O$26,1,MATCH('Основной лист'!SPX$7,'РП (ЛК 2.0)'!$E$17:$O$17,0)),0)</f>
        <v>0</v>
      </c>
      <c r="SPY8" s="878">
        <f>IFERROR(INDEX('РП (ЛК 2.0)'!$E$26:$O$26,1,MATCH('Основной лист'!SPY$7,'РП (ЛК 2.0)'!$E$17:$O$17,0)),0)</f>
        <v>0</v>
      </c>
      <c r="SPZ8" s="878">
        <f>IFERROR(INDEX('РП (ЛК 2.0)'!$E$26:$O$26,1,MATCH('Основной лист'!SPZ$7,'РП (ЛК 2.0)'!$E$17:$O$17,0)),0)</f>
        <v>0</v>
      </c>
      <c r="SQA8" s="878">
        <f>IFERROR(INDEX('РП (ЛК 2.0)'!$E$26:$O$26,1,MATCH('Основной лист'!SQA$7,'РП (ЛК 2.0)'!$E$17:$O$17,0)),0)</f>
        <v>0</v>
      </c>
      <c r="SQB8" s="878">
        <f>IFERROR(INDEX('РП (ЛК 2.0)'!$E$26:$O$26,1,MATCH('Основной лист'!SQB$7,'РП (ЛК 2.0)'!$E$17:$O$17,0)),0)</f>
        <v>0</v>
      </c>
      <c r="SQC8" s="878">
        <f>IFERROR(INDEX('РП (ЛК 2.0)'!$E$26:$O$26,1,MATCH('Основной лист'!SQC$7,'РП (ЛК 2.0)'!$E$17:$O$17,0)),0)</f>
        <v>0</v>
      </c>
      <c r="SQD8" s="878">
        <f>IFERROR(INDEX('РП (ЛК 2.0)'!$E$26:$O$26,1,MATCH('Основной лист'!SQD$7,'РП (ЛК 2.0)'!$E$17:$O$17,0)),0)</f>
        <v>0</v>
      </c>
      <c r="SQE8" s="878">
        <f>IFERROR(INDEX('РП (ЛК 2.0)'!$E$26:$O$26,1,MATCH('Основной лист'!SQE$7,'РП (ЛК 2.0)'!$E$17:$O$17,0)),0)</f>
        <v>0</v>
      </c>
      <c r="SQF8" s="878">
        <f>IFERROR(INDEX('РП (ЛК 2.0)'!$E$26:$O$26,1,MATCH('Основной лист'!SQF$7,'РП (ЛК 2.0)'!$E$17:$O$17,0)),0)</f>
        <v>0</v>
      </c>
      <c r="SQG8" s="878">
        <f>IFERROR(INDEX('РП (ЛК 2.0)'!$E$26:$O$26,1,MATCH('Основной лист'!SQG$7,'РП (ЛК 2.0)'!$E$17:$O$17,0)),0)</f>
        <v>0</v>
      </c>
      <c r="SQH8" s="878">
        <f>IFERROR(INDEX('РП (ЛК 2.0)'!$E$26:$O$26,1,MATCH('Основной лист'!SQH$7,'РП (ЛК 2.0)'!$E$17:$O$17,0)),0)</f>
        <v>0</v>
      </c>
      <c r="SQI8" s="878">
        <f>IFERROR(INDEX('РП (ЛК 2.0)'!$E$26:$O$26,1,MATCH('Основной лист'!SQI$7,'РП (ЛК 2.0)'!$E$17:$O$17,0)),0)</f>
        <v>0</v>
      </c>
      <c r="SQJ8" s="878">
        <f>IFERROR(INDEX('РП (ЛК 2.0)'!$E$26:$O$26,1,MATCH('Основной лист'!SQJ$7,'РП (ЛК 2.0)'!$E$17:$O$17,0)),0)</f>
        <v>0</v>
      </c>
      <c r="SQK8" s="878">
        <f>IFERROR(INDEX('РП (ЛК 2.0)'!$E$26:$O$26,1,MATCH('Основной лист'!SQK$7,'РП (ЛК 2.0)'!$E$17:$O$17,0)),0)</f>
        <v>0</v>
      </c>
      <c r="SQL8" s="878">
        <f>IFERROR(INDEX('РП (ЛК 2.0)'!$E$26:$O$26,1,MATCH('Основной лист'!SQL$7,'РП (ЛК 2.0)'!$E$17:$O$17,0)),0)</f>
        <v>0</v>
      </c>
      <c r="SQM8" s="878">
        <f>IFERROR(INDEX('РП (ЛК 2.0)'!$E$26:$O$26,1,MATCH('Основной лист'!SQM$7,'РП (ЛК 2.0)'!$E$17:$O$17,0)),0)</f>
        <v>0</v>
      </c>
      <c r="SQN8" s="878">
        <f>IFERROR(INDEX('РП (ЛК 2.0)'!$E$26:$O$26,1,MATCH('Основной лист'!SQN$7,'РП (ЛК 2.0)'!$E$17:$O$17,0)),0)</f>
        <v>0</v>
      </c>
      <c r="SQO8" s="878">
        <f>IFERROR(INDEX('РП (ЛК 2.0)'!$E$26:$O$26,1,MATCH('Основной лист'!SQO$7,'РП (ЛК 2.0)'!$E$17:$O$17,0)),0)</f>
        <v>0</v>
      </c>
      <c r="SQP8" s="878">
        <f>IFERROR(INDEX('РП (ЛК 2.0)'!$E$26:$O$26,1,MATCH('Основной лист'!SQP$7,'РП (ЛК 2.0)'!$E$17:$O$17,0)),0)</f>
        <v>0</v>
      </c>
      <c r="SQQ8" s="878">
        <f>IFERROR(INDEX('РП (ЛК 2.0)'!$E$26:$O$26,1,MATCH('Основной лист'!SQQ$7,'РП (ЛК 2.0)'!$E$17:$O$17,0)),0)</f>
        <v>0</v>
      </c>
      <c r="SQR8" s="878">
        <f>IFERROR(INDEX('РП (ЛК 2.0)'!$E$26:$O$26,1,MATCH('Основной лист'!SQR$7,'РП (ЛК 2.0)'!$E$17:$O$17,0)),0)</f>
        <v>0</v>
      </c>
      <c r="SQS8" s="878">
        <f>IFERROR(INDEX('РП (ЛК 2.0)'!$E$26:$O$26,1,MATCH('Основной лист'!SQS$7,'РП (ЛК 2.0)'!$E$17:$O$17,0)),0)</f>
        <v>0</v>
      </c>
      <c r="SQT8" s="878">
        <f>IFERROR(INDEX('РП (ЛК 2.0)'!$E$26:$O$26,1,MATCH('Основной лист'!SQT$7,'РП (ЛК 2.0)'!$E$17:$O$17,0)),0)</f>
        <v>0</v>
      </c>
      <c r="SQU8" s="878">
        <f>IFERROR(INDEX('РП (ЛК 2.0)'!$E$26:$O$26,1,MATCH('Основной лист'!SQU$7,'РП (ЛК 2.0)'!$E$17:$O$17,0)),0)</f>
        <v>0</v>
      </c>
      <c r="SQV8" s="878">
        <f>IFERROR(INDEX('РП (ЛК 2.0)'!$E$26:$O$26,1,MATCH('Основной лист'!SQV$7,'РП (ЛК 2.0)'!$E$17:$O$17,0)),0)</f>
        <v>0</v>
      </c>
      <c r="SQW8" s="878">
        <f>IFERROR(INDEX('РП (ЛК 2.0)'!$E$26:$O$26,1,MATCH('Основной лист'!SQW$7,'РП (ЛК 2.0)'!$E$17:$O$17,0)),0)</f>
        <v>0</v>
      </c>
      <c r="SQX8" s="878">
        <f>IFERROR(INDEX('РП (ЛК 2.0)'!$E$26:$O$26,1,MATCH('Основной лист'!SQX$7,'РП (ЛК 2.0)'!$E$17:$O$17,0)),0)</f>
        <v>0</v>
      </c>
      <c r="SQY8" s="878">
        <f>IFERROR(INDEX('РП (ЛК 2.0)'!$E$26:$O$26,1,MATCH('Основной лист'!SQY$7,'РП (ЛК 2.0)'!$E$17:$O$17,0)),0)</f>
        <v>0</v>
      </c>
      <c r="SQZ8" s="878">
        <f>IFERROR(INDEX('РП (ЛК 2.0)'!$E$26:$O$26,1,MATCH('Основной лист'!SQZ$7,'РП (ЛК 2.0)'!$E$17:$O$17,0)),0)</f>
        <v>0</v>
      </c>
      <c r="SRA8" s="878">
        <f>IFERROR(INDEX('РП (ЛК 2.0)'!$E$26:$O$26,1,MATCH('Основной лист'!SRA$7,'РП (ЛК 2.0)'!$E$17:$O$17,0)),0)</f>
        <v>0</v>
      </c>
      <c r="SRB8" s="878">
        <f>IFERROR(INDEX('РП (ЛК 2.0)'!$E$26:$O$26,1,MATCH('Основной лист'!SRB$7,'РП (ЛК 2.0)'!$E$17:$O$17,0)),0)</f>
        <v>0</v>
      </c>
      <c r="SRC8" s="878">
        <f>IFERROR(INDEX('РП (ЛК 2.0)'!$E$26:$O$26,1,MATCH('Основной лист'!SRC$7,'РП (ЛК 2.0)'!$E$17:$O$17,0)),0)</f>
        <v>0</v>
      </c>
      <c r="SRD8" s="878">
        <f>IFERROR(INDEX('РП (ЛК 2.0)'!$E$26:$O$26,1,MATCH('Основной лист'!SRD$7,'РП (ЛК 2.0)'!$E$17:$O$17,0)),0)</f>
        <v>0</v>
      </c>
      <c r="SRE8" s="878">
        <f>IFERROR(INDEX('РП (ЛК 2.0)'!$E$26:$O$26,1,MATCH('Основной лист'!SRE$7,'РП (ЛК 2.0)'!$E$17:$O$17,0)),0)</f>
        <v>0</v>
      </c>
      <c r="SRF8" s="878">
        <f>IFERROR(INDEX('РП (ЛК 2.0)'!$E$26:$O$26,1,MATCH('Основной лист'!SRF$7,'РП (ЛК 2.0)'!$E$17:$O$17,0)),0)</f>
        <v>0</v>
      </c>
      <c r="SRG8" s="878">
        <f>IFERROR(INDEX('РП (ЛК 2.0)'!$E$26:$O$26,1,MATCH('Основной лист'!SRG$7,'РП (ЛК 2.0)'!$E$17:$O$17,0)),0)</f>
        <v>0</v>
      </c>
      <c r="SRH8" s="878">
        <f>IFERROR(INDEX('РП (ЛК 2.0)'!$E$26:$O$26,1,MATCH('Основной лист'!SRH$7,'РП (ЛК 2.0)'!$E$17:$O$17,0)),0)</f>
        <v>0</v>
      </c>
      <c r="SRI8" s="878">
        <f>IFERROR(INDEX('РП (ЛК 2.0)'!$E$26:$O$26,1,MATCH('Основной лист'!SRI$7,'РП (ЛК 2.0)'!$E$17:$O$17,0)),0)</f>
        <v>0</v>
      </c>
      <c r="SRJ8" s="878">
        <f>IFERROR(INDEX('РП (ЛК 2.0)'!$E$26:$O$26,1,MATCH('Основной лист'!SRJ$7,'РП (ЛК 2.0)'!$E$17:$O$17,0)),0)</f>
        <v>0</v>
      </c>
      <c r="SRK8" s="878">
        <f>IFERROR(INDEX('РП (ЛК 2.0)'!$E$26:$O$26,1,MATCH('Основной лист'!SRK$7,'РП (ЛК 2.0)'!$E$17:$O$17,0)),0)</f>
        <v>0</v>
      </c>
      <c r="SRL8" s="878">
        <f>IFERROR(INDEX('РП (ЛК 2.0)'!$E$26:$O$26,1,MATCH('Основной лист'!SRL$7,'РП (ЛК 2.0)'!$E$17:$O$17,0)),0)</f>
        <v>0</v>
      </c>
      <c r="SRM8" s="878">
        <f>IFERROR(INDEX('РП (ЛК 2.0)'!$E$26:$O$26,1,MATCH('Основной лист'!SRM$7,'РП (ЛК 2.0)'!$E$17:$O$17,0)),0)</f>
        <v>0</v>
      </c>
      <c r="SRN8" s="878">
        <f>IFERROR(INDEX('РП (ЛК 2.0)'!$E$26:$O$26,1,MATCH('Основной лист'!SRN$7,'РП (ЛК 2.0)'!$E$17:$O$17,0)),0)</f>
        <v>0</v>
      </c>
      <c r="SRO8" s="878">
        <f>IFERROR(INDEX('РП (ЛК 2.0)'!$E$26:$O$26,1,MATCH('Основной лист'!SRO$7,'РП (ЛК 2.0)'!$E$17:$O$17,0)),0)</f>
        <v>0</v>
      </c>
      <c r="SRP8" s="878">
        <f>IFERROR(INDEX('РП (ЛК 2.0)'!$E$26:$O$26,1,MATCH('Основной лист'!SRP$7,'РП (ЛК 2.0)'!$E$17:$O$17,0)),0)</f>
        <v>0</v>
      </c>
      <c r="SRQ8" s="878">
        <f>IFERROR(INDEX('РП (ЛК 2.0)'!$E$26:$O$26,1,MATCH('Основной лист'!SRQ$7,'РП (ЛК 2.0)'!$E$17:$O$17,0)),0)</f>
        <v>0</v>
      </c>
      <c r="SRR8" s="878">
        <f>IFERROR(INDEX('РП (ЛК 2.0)'!$E$26:$O$26,1,MATCH('Основной лист'!SRR$7,'РП (ЛК 2.0)'!$E$17:$O$17,0)),0)</f>
        <v>0</v>
      </c>
      <c r="SRS8" s="878">
        <f>IFERROR(INDEX('РП (ЛК 2.0)'!$E$26:$O$26,1,MATCH('Основной лист'!SRS$7,'РП (ЛК 2.0)'!$E$17:$O$17,0)),0)</f>
        <v>0</v>
      </c>
      <c r="SRT8" s="878">
        <f>IFERROR(INDEX('РП (ЛК 2.0)'!$E$26:$O$26,1,MATCH('Основной лист'!SRT$7,'РП (ЛК 2.0)'!$E$17:$O$17,0)),0)</f>
        <v>0</v>
      </c>
      <c r="SRU8" s="878">
        <f>IFERROR(INDEX('РП (ЛК 2.0)'!$E$26:$O$26,1,MATCH('Основной лист'!SRU$7,'РП (ЛК 2.0)'!$E$17:$O$17,0)),0)</f>
        <v>0</v>
      </c>
      <c r="SRV8" s="878">
        <f>IFERROR(INDEX('РП (ЛК 2.0)'!$E$26:$O$26,1,MATCH('Основной лист'!SRV$7,'РП (ЛК 2.0)'!$E$17:$O$17,0)),0)</f>
        <v>0</v>
      </c>
      <c r="SRW8" s="878">
        <f>IFERROR(INDEX('РП (ЛК 2.0)'!$E$26:$O$26,1,MATCH('Основной лист'!SRW$7,'РП (ЛК 2.0)'!$E$17:$O$17,0)),0)</f>
        <v>0</v>
      </c>
      <c r="SRX8" s="878">
        <f>IFERROR(INDEX('РП (ЛК 2.0)'!$E$26:$O$26,1,MATCH('Основной лист'!SRX$7,'РП (ЛК 2.0)'!$E$17:$O$17,0)),0)</f>
        <v>0</v>
      </c>
      <c r="SRY8" s="878">
        <f>IFERROR(INDEX('РП (ЛК 2.0)'!$E$26:$O$26,1,MATCH('Основной лист'!SRY$7,'РП (ЛК 2.0)'!$E$17:$O$17,0)),0)</f>
        <v>0</v>
      </c>
      <c r="SRZ8" s="878">
        <f>IFERROR(INDEX('РП (ЛК 2.0)'!$E$26:$O$26,1,MATCH('Основной лист'!SRZ$7,'РП (ЛК 2.0)'!$E$17:$O$17,0)),0)</f>
        <v>0</v>
      </c>
      <c r="SSA8" s="878">
        <f>IFERROR(INDEX('РП (ЛК 2.0)'!$E$26:$O$26,1,MATCH('Основной лист'!SSA$7,'РП (ЛК 2.0)'!$E$17:$O$17,0)),0)</f>
        <v>0</v>
      </c>
      <c r="SSB8" s="878">
        <f>IFERROR(INDEX('РП (ЛК 2.0)'!$E$26:$O$26,1,MATCH('Основной лист'!SSB$7,'РП (ЛК 2.0)'!$E$17:$O$17,0)),0)</f>
        <v>0</v>
      </c>
      <c r="SSC8" s="878">
        <f>IFERROR(INDEX('РП (ЛК 2.0)'!$E$26:$O$26,1,MATCH('Основной лист'!SSC$7,'РП (ЛК 2.0)'!$E$17:$O$17,0)),0)</f>
        <v>0</v>
      </c>
      <c r="SSD8" s="878">
        <f>IFERROR(INDEX('РП (ЛК 2.0)'!$E$26:$O$26,1,MATCH('Основной лист'!SSD$7,'РП (ЛК 2.0)'!$E$17:$O$17,0)),0)</f>
        <v>0</v>
      </c>
      <c r="SSE8" s="878">
        <f>IFERROR(INDEX('РП (ЛК 2.0)'!$E$26:$O$26,1,MATCH('Основной лист'!SSE$7,'РП (ЛК 2.0)'!$E$17:$O$17,0)),0)</f>
        <v>0</v>
      </c>
      <c r="SSF8" s="878">
        <f>IFERROR(INDEX('РП (ЛК 2.0)'!$E$26:$O$26,1,MATCH('Основной лист'!SSF$7,'РП (ЛК 2.0)'!$E$17:$O$17,0)),0)</f>
        <v>0</v>
      </c>
      <c r="SSG8" s="878">
        <f>IFERROR(INDEX('РП (ЛК 2.0)'!$E$26:$O$26,1,MATCH('Основной лист'!SSG$7,'РП (ЛК 2.0)'!$E$17:$O$17,0)),0)</f>
        <v>0</v>
      </c>
      <c r="SSH8" s="878">
        <f>IFERROR(INDEX('РП (ЛК 2.0)'!$E$26:$O$26,1,MATCH('Основной лист'!SSH$7,'РП (ЛК 2.0)'!$E$17:$O$17,0)),0)</f>
        <v>0</v>
      </c>
      <c r="SSI8" s="878">
        <f>IFERROR(INDEX('РП (ЛК 2.0)'!$E$26:$O$26,1,MATCH('Основной лист'!SSI$7,'РП (ЛК 2.0)'!$E$17:$O$17,0)),0)</f>
        <v>0</v>
      </c>
      <c r="SSJ8" s="878">
        <f>IFERROR(INDEX('РП (ЛК 2.0)'!$E$26:$O$26,1,MATCH('Основной лист'!SSJ$7,'РП (ЛК 2.0)'!$E$17:$O$17,0)),0)</f>
        <v>0</v>
      </c>
      <c r="SSK8" s="878">
        <f>IFERROR(INDEX('РП (ЛК 2.0)'!$E$26:$O$26,1,MATCH('Основной лист'!SSK$7,'РП (ЛК 2.0)'!$E$17:$O$17,0)),0)</f>
        <v>0</v>
      </c>
      <c r="SSL8" s="878">
        <f>IFERROR(INDEX('РП (ЛК 2.0)'!$E$26:$O$26,1,MATCH('Основной лист'!SSL$7,'РП (ЛК 2.0)'!$E$17:$O$17,0)),0)</f>
        <v>0</v>
      </c>
      <c r="SSM8" s="878">
        <f>IFERROR(INDEX('РП (ЛК 2.0)'!$E$26:$O$26,1,MATCH('Основной лист'!SSM$7,'РП (ЛК 2.0)'!$E$17:$O$17,0)),0)</f>
        <v>0</v>
      </c>
      <c r="SSN8" s="878">
        <f>IFERROR(INDEX('РП (ЛК 2.0)'!$E$26:$O$26,1,MATCH('Основной лист'!SSN$7,'РП (ЛК 2.0)'!$E$17:$O$17,0)),0)</f>
        <v>0</v>
      </c>
      <c r="SSO8" s="878">
        <f>IFERROR(INDEX('РП (ЛК 2.0)'!$E$26:$O$26,1,MATCH('Основной лист'!SSO$7,'РП (ЛК 2.0)'!$E$17:$O$17,0)),0)</f>
        <v>0</v>
      </c>
      <c r="SSP8" s="878">
        <f>IFERROR(INDEX('РП (ЛК 2.0)'!$E$26:$O$26,1,MATCH('Основной лист'!SSP$7,'РП (ЛК 2.0)'!$E$17:$O$17,0)),0)</f>
        <v>0</v>
      </c>
      <c r="SSQ8" s="878">
        <f>IFERROR(INDEX('РП (ЛК 2.0)'!$E$26:$O$26,1,MATCH('Основной лист'!SSQ$7,'РП (ЛК 2.0)'!$E$17:$O$17,0)),0)</f>
        <v>0</v>
      </c>
      <c r="SSR8" s="878">
        <f>IFERROR(INDEX('РП (ЛК 2.0)'!$E$26:$O$26,1,MATCH('Основной лист'!SSR$7,'РП (ЛК 2.0)'!$E$17:$O$17,0)),0)</f>
        <v>0</v>
      </c>
      <c r="SSS8" s="878">
        <f>IFERROR(INDEX('РП (ЛК 2.0)'!$E$26:$O$26,1,MATCH('Основной лист'!SSS$7,'РП (ЛК 2.0)'!$E$17:$O$17,0)),0)</f>
        <v>0</v>
      </c>
      <c r="SST8" s="878">
        <f>IFERROR(INDEX('РП (ЛК 2.0)'!$E$26:$O$26,1,MATCH('Основной лист'!SST$7,'РП (ЛК 2.0)'!$E$17:$O$17,0)),0)</f>
        <v>0</v>
      </c>
      <c r="SSU8" s="878">
        <f>IFERROR(INDEX('РП (ЛК 2.0)'!$E$26:$O$26,1,MATCH('Основной лист'!SSU$7,'РП (ЛК 2.0)'!$E$17:$O$17,0)),0)</f>
        <v>0</v>
      </c>
      <c r="SSV8" s="878">
        <f>IFERROR(INDEX('РП (ЛК 2.0)'!$E$26:$O$26,1,MATCH('Основной лист'!SSV$7,'РП (ЛК 2.0)'!$E$17:$O$17,0)),0)</f>
        <v>0</v>
      </c>
      <c r="SSW8" s="878">
        <f>IFERROR(INDEX('РП (ЛК 2.0)'!$E$26:$O$26,1,MATCH('Основной лист'!SSW$7,'РП (ЛК 2.0)'!$E$17:$O$17,0)),0)</f>
        <v>0</v>
      </c>
      <c r="SSX8" s="878">
        <f>IFERROR(INDEX('РП (ЛК 2.0)'!$E$26:$O$26,1,MATCH('Основной лист'!SSX$7,'РП (ЛК 2.0)'!$E$17:$O$17,0)),0)</f>
        <v>0</v>
      </c>
      <c r="SSY8" s="878">
        <f>IFERROR(INDEX('РП (ЛК 2.0)'!$E$26:$O$26,1,MATCH('Основной лист'!SSY$7,'РП (ЛК 2.0)'!$E$17:$O$17,0)),0)</f>
        <v>0</v>
      </c>
      <c r="SSZ8" s="878">
        <f>IFERROR(INDEX('РП (ЛК 2.0)'!$E$26:$O$26,1,MATCH('Основной лист'!SSZ$7,'РП (ЛК 2.0)'!$E$17:$O$17,0)),0)</f>
        <v>0</v>
      </c>
      <c r="STA8" s="878">
        <f>IFERROR(INDEX('РП (ЛК 2.0)'!$E$26:$O$26,1,MATCH('Основной лист'!STA$7,'РП (ЛК 2.0)'!$E$17:$O$17,0)),0)</f>
        <v>0</v>
      </c>
      <c r="STB8" s="878">
        <f>IFERROR(INDEX('РП (ЛК 2.0)'!$E$26:$O$26,1,MATCH('Основной лист'!STB$7,'РП (ЛК 2.0)'!$E$17:$O$17,0)),0)</f>
        <v>0</v>
      </c>
      <c r="STC8" s="878">
        <f>IFERROR(INDEX('РП (ЛК 2.0)'!$E$26:$O$26,1,MATCH('Основной лист'!STC$7,'РП (ЛК 2.0)'!$E$17:$O$17,0)),0)</f>
        <v>0</v>
      </c>
      <c r="STD8" s="878">
        <f>IFERROR(INDEX('РП (ЛК 2.0)'!$E$26:$O$26,1,MATCH('Основной лист'!STD$7,'РП (ЛК 2.0)'!$E$17:$O$17,0)),0)</f>
        <v>0</v>
      </c>
      <c r="STE8" s="878">
        <f>IFERROR(INDEX('РП (ЛК 2.0)'!$E$26:$O$26,1,MATCH('Основной лист'!STE$7,'РП (ЛК 2.0)'!$E$17:$O$17,0)),0)</f>
        <v>0</v>
      </c>
      <c r="STF8" s="878">
        <f>IFERROR(INDEX('РП (ЛК 2.0)'!$E$26:$O$26,1,MATCH('Основной лист'!STF$7,'РП (ЛК 2.0)'!$E$17:$O$17,0)),0)</f>
        <v>0</v>
      </c>
      <c r="STG8" s="878">
        <f>IFERROR(INDEX('РП (ЛК 2.0)'!$E$26:$O$26,1,MATCH('Основной лист'!STG$7,'РП (ЛК 2.0)'!$E$17:$O$17,0)),0)</f>
        <v>0</v>
      </c>
      <c r="STH8" s="878">
        <f>IFERROR(INDEX('РП (ЛК 2.0)'!$E$26:$O$26,1,MATCH('Основной лист'!STH$7,'РП (ЛК 2.0)'!$E$17:$O$17,0)),0)</f>
        <v>0</v>
      </c>
      <c r="STI8" s="878">
        <f>IFERROR(INDEX('РП (ЛК 2.0)'!$E$26:$O$26,1,MATCH('Основной лист'!STI$7,'РП (ЛК 2.0)'!$E$17:$O$17,0)),0)</f>
        <v>0</v>
      </c>
      <c r="STJ8" s="878">
        <f>IFERROR(INDEX('РП (ЛК 2.0)'!$E$26:$O$26,1,MATCH('Основной лист'!STJ$7,'РП (ЛК 2.0)'!$E$17:$O$17,0)),0)</f>
        <v>0</v>
      </c>
      <c r="STK8" s="878">
        <f>IFERROR(INDEX('РП (ЛК 2.0)'!$E$26:$O$26,1,MATCH('Основной лист'!STK$7,'РП (ЛК 2.0)'!$E$17:$O$17,0)),0)</f>
        <v>0</v>
      </c>
      <c r="STL8" s="878">
        <f>IFERROR(INDEX('РП (ЛК 2.0)'!$E$26:$O$26,1,MATCH('Основной лист'!STL$7,'РП (ЛК 2.0)'!$E$17:$O$17,0)),0)</f>
        <v>0</v>
      </c>
      <c r="STM8" s="878">
        <f>IFERROR(INDEX('РП (ЛК 2.0)'!$E$26:$O$26,1,MATCH('Основной лист'!STM$7,'РП (ЛК 2.0)'!$E$17:$O$17,0)),0)</f>
        <v>0</v>
      </c>
      <c r="STN8" s="878">
        <f>IFERROR(INDEX('РП (ЛК 2.0)'!$E$26:$O$26,1,MATCH('Основной лист'!STN$7,'РП (ЛК 2.0)'!$E$17:$O$17,0)),0)</f>
        <v>0</v>
      </c>
      <c r="STO8" s="878">
        <f>IFERROR(INDEX('РП (ЛК 2.0)'!$E$26:$O$26,1,MATCH('Основной лист'!STO$7,'РП (ЛК 2.0)'!$E$17:$O$17,0)),0)</f>
        <v>0</v>
      </c>
      <c r="STP8" s="878">
        <f>IFERROR(INDEX('РП (ЛК 2.0)'!$E$26:$O$26,1,MATCH('Основной лист'!STP$7,'РП (ЛК 2.0)'!$E$17:$O$17,0)),0)</f>
        <v>0</v>
      </c>
      <c r="STQ8" s="878">
        <f>IFERROR(INDEX('РП (ЛК 2.0)'!$E$26:$O$26,1,MATCH('Основной лист'!STQ$7,'РП (ЛК 2.0)'!$E$17:$O$17,0)),0)</f>
        <v>0</v>
      </c>
      <c r="STR8" s="878">
        <f>IFERROR(INDEX('РП (ЛК 2.0)'!$E$26:$O$26,1,MATCH('Основной лист'!STR$7,'РП (ЛК 2.0)'!$E$17:$O$17,0)),0)</f>
        <v>0</v>
      </c>
      <c r="STS8" s="878">
        <f>IFERROR(INDEX('РП (ЛК 2.0)'!$E$26:$O$26,1,MATCH('Основной лист'!STS$7,'РП (ЛК 2.0)'!$E$17:$O$17,0)),0)</f>
        <v>0</v>
      </c>
      <c r="STT8" s="878">
        <f>IFERROR(INDEX('РП (ЛК 2.0)'!$E$26:$O$26,1,MATCH('Основной лист'!STT$7,'РП (ЛК 2.0)'!$E$17:$O$17,0)),0)</f>
        <v>0</v>
      </c>
      <c r="STU8" s="878">
        <f>IFERROR(INDEX('РП (ЛК 2.0)'!$E$26:$O$26,1,MATCH('Основной лист'!STU$7,'РП (ЛК 2.0)'!$E$17:$O$17,0)),0)</f>
        <v>0</v>
      </c>
      <c r="STV8" s="878">
        <f>IFERROR(INDEX('РП (ЛК 2.0)'!$E$26:$O$26,1,MATCH('Основной лист'!STV$7,'РП (ЛК 2.0)'!$E$17:$O$17,0)),0)</f>
        <v>0</v>
      </c>
      <c r="STW8" s="878">
        <f>IFERROR(INDEX('РП (ЛК 2.0)'!$E$26:$O$26,1,MATCH('Основной лист'!STW$7,'РП (ЛК 2.0)'!$E$17:$O$17,0)),0)</f>
        <v>0</v>
      </c>
      <c r="STX8" s="878">
        <f>IFERROR(INDEX('РП (ЛК 2.0)'!$E$26:$O$26,1,MATCH('Основной лист'!STX$7,'РП (ЛК 2.0)'!$E$17:$O$17,0)),0)</f>
        <v>0</v>
      </c>
      <c r="STY8" s="878">
        <f>IFERROR(INDEX('РП (ЛК 2.0)'!$E$26:$O$26,1,MATCH('Основной лист'!STY$7,'РП (ЛК 2.0)'!$E$17:$O$17,0)),0)</f>
        <v>0</v>
      </c>
      <c r="STZ8" s="878">
        <f>IFERROR(INDEX('РП (ЛК 2.0)'!$E$26:$O$26,1,MATCH('Основной лист'!STZ$7,'РП (ЛК 2.0)'!$E$17:$O$17,0)),0)</f>
        <v>0</v>
      </c>
      <c r="SUA8" s="878">
        <f>IFERROR(INDEX('РП (ЛК 2.0)'!$E$26:$O$26,1,MATCH('Основной лист'!SUA$7,'РП (ЛК 2.0)'!$E$17:$O$17,0)),0)</f>
        <v>0</v>
      </c>
      <c r="SUB8" s="878">
        <f>IFERROR(INDEX('РП (ЛК 2.0)'!$E$26:$O$26,1,MATCH('Основной лист'!SUB$7,'РП (ЛК 2.0)'!$E$17:$O$17,0)),0)</f>
        <v>0</v>
      </c>
      <c r="SUC8" s="878">
        <f>IFERROR(INDEX('РП (ЛК 2.0)'!$E$26:$O$26,1,MATCH('Основной лист'!SUC$7,'РП (ЛК 2.0)'!$E$17:$O$17,0)),0)</f>
        <v>0</v>
      </c>
      <c r="SUD8" s="878">
        <f>IFERROR(INDEX('РП (ЛК 2.0)'!$E$26:$O$26,1,MATCH('Основной лист'!SUD$7,'РП (ЛК 2.0)'!$E$17:$O$17,0)),0)</f>
        <v>0</v>
      </c>
      <c r="SUE8" s="878">
        <f>IFERROR(INDEX('РП (ЛК 2.0)'!$E$26:$O$26,1,MATCH('Основной лист'!SUE$7,'РП (ЛК 2.0)'!$E$17:$O$17,0)),0)</f>
        <v>0</v>
      </c>
      <c r="SUF8" s="878">
        <f>IFERROR(INDEX('РП (ЛК 2.0)'!$E$26:$O$26,1,MATCH('Основной лист'!SUF$7,'РП (ЛК 2.0)'!$E$17:$O$17,0)),0)</f>
        <v>0</v>
      </c>
      <c r="SUG8" s="878">
        <f>IFERROR(INDEX('РП (ЛК 2.0)'!$E$26:$O$26,1,MATCH('Основной лист'!SUG$7,'РП (ЛК 2.0)'!$E$17:$O$17,0)),0)</f>
        <v>0</v>
      </c>
      <c r="SUH8" s="878">
        <f>IFERROR(INDEX('РП (ЛК 2.0)'!$E$26:$O$26,1,MATCH('Основной лист'!SUH$7,'РП (ЛК 2.0)'!$E$17:$O$17,0)),0)</f>
        <v>0</v>
      </c>
      <c r="SUI8" s="878">
        <f>IFERROR(INDEX('РП (ЛК 2.0)'!$E$26:$O$26,1,MATCH('Основной лист'!SUI$7,'РП (ЛК 2.0)'!$E$17:$O$17,0)),0)</f>
        <v>0</v>
      </c>
      <c r="SUJ8" s="878">
        <f>IFERROR(INDEX('РП (ЛК 2.0)'!$E$26:$O$26,1,MATCH('Основной лист'!SUJ$7,'РП (ЛК 2.0)'!$E$17:$O$17,0)),0)</f>
        <v>0</v>
      </c>
      <c r="SUK8" s="878">
        <f>IFERROR(INDEX('РП (ЛК 2.0)'!$E$26:$O$26,1,MATCH('Основной лист'!SUK$7,'РП (ЛК 2.0)'!$E$17:$O$17,0)),0)</f>
        <v>0</v>
      </c>
      <c r="SUL8" s="878">
        <f>IFERROR(INDEX('РП (ЛК 2.0)'!$E$26:$O$26,1,MATCH('Основной лист'!SUL$7,'РП (ЛК 2.0)'!$E$17:$O$17,0)),0)</f>
        <v>0</v>
      </c>
      <c r="SUM8" s="878">
        <f>IFERROR(INDEX('РП (ЛК 2.0)'!$E$26:$O$26,1,MATCH('Основной лист'!SUM$7,'РП (ЛК 2.0)'!$E$17:$O$17,0)),0)</f>
        <v>0</v>
      </c>
      <c r="SUN8" s="878">
        <f>IFERROR(INDEX('РП (ЛК 2.0)'!$E$26:$O$26,1,MATCH('Основной лист'!SUN$7,'РП (ЛК 2.0)'!$E$17:$O$17,0)),0)</f>
        <v>0</v>
      </c>
      <c r="SUO8" s="878">
        <f>IFERROR(INDEX('РП (ЛК 2.0)'!$E$26:$O$26,1,MATCH('Основной лист'!SUO$7,'РП (ЛК 2.0)'!$E$17:$O$17,0)),0)</f>
        <v>0</v>
      </c>
      <c r="SUP8" s="878">
        <f>IFERROR(INDEX('РП (ЛК 2.0)'!$E$26:$O$26,1,MATCH('Основной лист'!SUP$7,'РП (ЛК 2.0)'!$E$17:$O$17,0)),0)</f>
        <v>0</v>
      </c>
      <c r="SUQ8" s="878">
        <f>IFERROR(INDEX('РП (ЛК 2.0)'!$E$26:$O$26,1,MATCH('Основной лист'!SUQ$7,'РП (ЛК 2.0)'!$E$17:$O$17,0)),0)</f>
        <v>0</v>
      </c>
      <c r="SUR8" s="878">
        <f>IFERROR(INDEX('РП (ЛК 2.0)'!$E$26:$O$26,1,MATCH('Основной лист'!SUR$7,'РП (ЛК 2.0)'!$E$17:$O$17,0)),0)</f>
        <v>0</v>
      </c>
      <c r="SUS8" s="878">
        <f>IFERROR(INDEX('РП (ЛК 2.0)'!$E$26:$O$26,1,MATCH('Основной лист'!SUS$7,'РП (ЛК 2.0)'!$E$17:$O$17,0)),0)</f>
        <v>0</v>
      </c>
      <c r="SUT8" s="878">
        <f>IFERROR(INDEX('РП (ЛК 2.0)'!$E$26:$O$26,1,MATCH('Основной лист'!SUT$7,'РП (ЛК 2.0)'!$E$17:$O$17,0)),0)</f>
        <v>0</v>
      </c>
      <c r="SUU8" s="878">
        <f>IFERROR(INDEX('РП (ЛК 2.0)'!$E$26:$O$26,1,MATCH('Основной лист'!SUU$7,'РП (ЛК 2.0)'!$E$17:$O$17,0)),0)</f>
        <v>0</v>
      </c>
      <c r="SUV8" s="878">
        <f>IFERROR(INDEX('РП (ЛК 2.0)'!$E$26:$O$26,1,MATCH('Основной лист'!SUV$7,'РП (ЛК 2.0)'!$E$17:$O$17,0)),0)</f>
        <v>0</v>
      </c>
      <c r="SUW8" s="878">
        <f>IFERROR(INDEX('РП (ЛК 2.0)'!$E$26:$O$26,1,MATCH('Основной лист'!SUW$7,'РП (ЛК 2.0)'!$E$17:$O$17,0)),0)</f>
        <v>0</v>
      </c>
      <c r="SUX8" s="878">
        <f>IFERROR(INDEX('РП (ЛК 2.0)'!$E$26:$O$26,1,MATCH('Основной лист'!SUX$7,'РП (ЛК 2.0)'!$E$17:$O$17,0)),0)</f>
        <v>0</v>
      </c>
      <c r="SUY8" s="878">
        <f>IFERROR(INDEX('РП (ЛК 2.0)'!$E$26:$O$26,1,MATCH('Основной лист'!SUY$7,'РП (ЛК 2.0)'!$E$17:$O$17,0)),0)</f>
        <v>0</v>
      </c>
      <c r="SUZ8" s="878">
        <f>IFERROR(INDEX('РП (ЛК 2.0)'!$E$26:$O$26,1,MATCH('Основной лист'!SUZ$7,'РП (ЛК 2.0)'!$E$17:$O$17,0)),0)</f>
        <v>0</v>
      </c>
      <c r="SVA8" s="878">
        <f>IFERROR(INDEX('РП (ЛК 2.0)'!$E$26:$O$26,1,MATCH('Основной лист'!SVA$7,'РП (ЛК 2.0)'!$E$17:$O$17,0)),0)</f>
        <v>0</v>
      </c>
      <c r="SVB8" s="878">
        <f>IFERROR(INDEX('РП (ЛК 2.0)'!$E$26:$O$26,1,MATCH('Основной лист'!SVB$7,'РП (ЛК 2.0)'!$E$17:$O$17,0)),0)</f>
        <v>0</v>
      </c>
      <c r="SVC8" s="878">
        <f>IFERROR(INDEX('РП (ЛК 2.0)'!$E$26:$O$26,1,MATCH('Основной лист'!SVC$7,'РП (ЛК 2.0)'!$E$17:$O$17,0)),0)</f>
        <v>0</v>
      </c>
      <c r="SVD8" s="878">
        <f>IFERROR(INDEX('РП (ЛК 2.0)'!$E$26:$O$26,1,MATCH('Основной лист'!SVD$7,'РП (ЛК 2.0)'!$E$17:$O$17,0)),0)</f>
        <v>0</v>
      </c>
      <c r="SVE8" s="878">
        <f>IFERROR(INDEX('РП (ЛК 2.0)'!$E$26:$O$26,1,MATCH('Основной лист'!SVE$7,'РП (ЛК 2.0)'!$E$17:$O$17,0)),0)</f>
        <v>0</v>
      </c>
      <c r="SVF8" s="878">
        <f>IFERROR(INDEX('РП (ЛК 2.0)'!$E$26:$O$26,1,MATCH('Основной лист'!SVF$7,'РП (ЛК 2.0)'!$E$17:$O$17,0)),0)</f>
        <v>0</v>
      </c>
      <c r="SVG8" s="878">
        <f>IFERROR(INDEX('РП (ЛК 2.0)'!$E$26:$O$26,1,MATCH('Основной лист'!SVG$7,'РП (ЛК 2.0)'!$E$17:$O$17,0)),0)</f>
        <v>0</v>
      </c>
      <c r="SVH8" s="878">
        <f>IFERROR(INDEX('РП (ЛК 2.0)'!$E$26:$O$26,1,MATCH('Основной лист'!SVH$7,'РП (ЛК 2.0)'!$E$17:$O$17,0)),0)</f>
        <v>0</v>
      </c>
      <c r="SVI8" s="878">
        <f>IFERROR(INDEX('РП (ЛК 2.0)'!$E$26:$O$26,1,MATCH('Основной лист'!SVI$7,'РП (ЛК 2.0)'!$E$17:$O$17,0)),0)</f>
        <v>0</v>
      </c>
      <c r="SVJ8" s="878">
        <f>IFERROR(INDEX('РП (ЛК 2.0)'!$E$26:$O$26,1,MATCH('Основной лист'!SVJ$7,'РП (ЛК 2.0)'!$E$17:$O$17,0)),0)</f>
        <v>0</v>
      </c>
      <c r="SVK8" s="878">
        <f>IFERROR(INDEX('РП (ЛК 2.0)'!$E$26:$O$26,1,MATCH('Основной лист'!SVK$7,'РП (ЛК 2.0)'!$E$17:$O$17,0)),0)</f>
        <v>0</v>
      </c>
      <c r="SVL8" s="878">
        <f>IFERROR(INDEX('РП (ЛК 2.0)'!$E$26:$O$26,1,MATCH('Основной лист'!SVL$7,'РП (ЛК 2.0)'!$E$17:$O$17,0)),0)</f>
        <v>0</v>
      </c>
      <c r="SVM8" s="878">
        <f>IFERROR(INDEX('РП (ЛК 2.0)'!$E$26:$O$26,1,MATCH('Основной лист'!SVM$7,'РП (ЛК 2.0)'!$E$17:$O$17,0)),0)</f>
        <v>0</v>
      </c>
      <c r="SVN8" s="878">
        <f>IFERROR(INDEX('РП (ЛК 2.0)'!$E$26:$O$26,1,MATCH('Основной лист'!SVN$7,'РП (ЛК 2.0)'!$E$17:$O$17,0)),0)</f>
        <v>0</v>
      </c>
      <c r="SVO8" s="878">
        <f>IFERROR(INDEX('РП (ЛК 2.0)'!$E$26:$O$26,1,MATCH('Основной лист'!SVO$7,'РП (ЛК 2.0)'!$E$17:$O$17,0)),0)</f>
        <v>0</v>
      </c>
      <c r="SVP8" s="878">
        <f>IFERROR(INDEX('РП (ЛК 2.0)'!$E$26:$O$26,1,MATCH('Основной лист'!SVP$7,'РП (ЛК 2.0)'!$E$17:$O$17,0)),0)</f>
        <v>0</v>
      </c>
      <c r="SVQ8" s="878">
        <f>IFERROR(INDEX('РП (ЛК 2.0)'!$E$26:$O$26,1,MATCH('Основной лист'!SVQ$7,'РП (ЛК 2.0)'!$E$17:$O$17,0)),0)</f>
        <v>0</v>
      </c>
      <c r="SVR8" s="878">
        <f>IFERROR(INDEX('РП (ЛК 2.0)'!$E$26:$O$26,1,MATCH('Основной лист'!SVR$7,'РП (ЛК 2.0)'!$E$17:$O$17,0)),0)</f>
        <v>0</v>
      </c>
      <c r="SVS8" s="878">
        <f>IFERROR(INDEX('РП (ЛК 2.0)'!$E$26:$O$26,1,MATCH('Основной лист'!SVS$7,'РП (ЛК 2.0)'!$E$17:$O$17,0)),0)</f>
        <v>0</v>
      </c>
      <c r="SVT8" s="878">
        <f>IFERROR(INDEX('РП (ЛК 2.0)'!$E$26:$O$26,1,MATCH('Основной лист'!SVT$7,'РП (ЛК 2.0)'!$E$17:$O$17,0)),0)</f>
        <v>0</v>
      </c>
      <c r="SVU8" s="878">
        <f>IFERROR(INDEX('РП (ЛК 2.0)'!$E$26:$O$26,1,MATCH('Основной лист'!SVU$7,'РП (ЛК 2.0)'!$E$17:$O$17,0)),0)</f>
        <v>0</v>
      </c>
      <c r="SVV8" s="878">
        <f>IFERROR(INDEX('РП (ЛК 2.0)'!$E$26:$O$26,1,MATCH('Основной лист'!SVV$7,'РП (ЛК 2.0)'!$E$17:$O$17,0)),0)</f>
        <v>0</v>
      </c>
      <c r="SVW8" s="878">
        <f>IFERROR(INDEX('РП (ЛК 2.0)'!$E$26:$O$26,1,MATCH('Основной лист'!SVW$7,'РП (ЛК 2.0)'!$E$17:$O$17,0)),0)</f>
        <v>0</v>
      </c>
      <c r="SVX8" s="878">
        <f>IFERROR(INDEX('РП (ЛК 2.0)'!$E$26:$O$26,1,MATCH('Основной лист'!SVX$7,'РП (ЛК 2.0)'!$E$17:$O$17,0)),0)</f>
        <v>0</v>
      </c>
      <c r="SVY8" s="878">
        <f>IFERROR(INDEX('РП (ЛК 2.0)'!$E$26:$O$26,1,MATCH('Основной лист'!SVY$7,'РП (ЛК 2.0)'!$E$17:$O$17,0)),0)</f>
        <v>0</v>
      </c>
      <c r="SVZ8" s="878">
        <f>IFERROR(INDEX('РП (ЛК 2.0)'!$E$26:$O$26,1,MATCH('Основной лист'!SVZ$7,'РП (ЛК 2.0)'!$E$17:$O$17,0)),0)</f>
        <v>0</v>
      </c>
      <c r="SWA8" s="878">
        <f>IFERROR(INDEX('РП (ЛК 2.0)'!$E$26:$O$26,1,MATCH('Основной лист'!SWA$7,'РП (ЛК 2.0)'!$E$17:$O$17,0)),0)</f>
        <v>0</v>
      </c>
      <c r="SWB8" s="878">
        <f>IFERROR(INDEX('РП (ЛК 2.0)'!$E$26:$O$26,1,MATCH('Основной лист'!SWB$7,'РП (ЛК 2.0)'!$E$17:$O$17,0)),0)</f>
        <v>0</v>
      </c>
      <c r="SWC8" s="878">
        <f>IFERROR(INDEX('РП (ЛК 2.0)'!$E$26:$O$26,1,MATCH('Основной лист'!SWC$7,'РП (ЛК 2.0)'!$E$17:$O$17,0)),0)</f>
        <v>0</v>
      </c>
      <c r="SWD8" s="878">
        <f>IFERROR(INDEX('РП (ЛК 2.0)'!$E$26:$O$26,1,MATCH('Основной лист'!SWD$7,'РП (ЛК 2.0)'!$E$17:$O$17,0)),0)</f>
        <v>0</v>
      </c>
      <c r="SWE8" s="878">
        <f>IFERROR(INDEX('РП (ЛК 2.0)'!$E$26:$O$26,1,MATCH('Основной лист'!SWE$7,'РП (ЛК 2.0)'!$E$17:$O$17,0)),0)</f>
        <v>0</v>
      </c>
      <c r="SWF8" s="878">
        <f>IFERROR(INDEX('РП (ЛК 2.0)'!$E$26:$O$26,1,MATCH('Основной лист'!SWF$7,'РП (ЛК 2.0)'!$E$17:$O$17,0)),0)</f>
        <v>0</v>
      </c>
      <c r="SWG8" s="878">
        <f>IFERROR(INDEX('РП (ЛК 2.0)'!$E$26:$O$26,1,MATCH('Основной лист'!SWG$7,'РП (ЛК 2.0)'!$E$17:$O$17,0)),0)</f>
        <v>0</v>
      </c>
      <c r="SWH8" s="878">
        <f>IFERROR(INDEX('РП (ЛК 2.0)'!$E$26:$O$26,1,MATCH('Основной лист'!SWH$7,'РП (ЛК 2.0)'!$E$17:$O$17,0)),0)</f>
        <v>0</v>
      </c>
      <c r="SWI8" s="878">
        <f>IFERROR(INDEX('РП (ЛК 2.0)'!$E$26:$O$26,1,MATCH('Основной лист'!SWI$7,'РП (ЛК 2.0)'!$E$17:$O$17,0)),0)</f>
        <v>0</v>
      </c>
      <c r="SWJ8" s="878">
        <f>IFERROR(INDEX('РП (ЛК 2.0)'!$E$26:$O$26,1,MATCH('Основной лист'!SWJ$7,'РП (ЛК 2.0)'!$E$17:$O$17,0)),0)</f>
        <v>0</v>
      </c>
      <c r="SWK8" s="878">
        <f>IFERROR(INDEX('РП (ЛК 2.0)'!$E$26:$O$26,1,MATCH('Основной лист'!SWK$7,'РП (ЛК 2.0)'!$E$17:$O$17,0)),0)</f>
        <v>0</v>
      </c>
      <c r="SWL8" s="878">
        <f>IFERROR(INDEX('РП (ЛК 2.0)'!$E$26:$O$26,1,MATCH('Основной лист'!SWL$7,'РП (ЛК 2.0)'!$E$17:$O$17,0)),0)</f>
        <v>0</v>
      </c>
      <c r="SWM8" s="878">
        <f>IFERROR(INDEX('РП (ЛК 2.0)'!$E$26:$O$26,1,MATCH('Основной лист'!SWM$7,'РП (ЛК 2.0)'!$E$17:$O$17,0)),0)</f>
        <v>0</v>
      </c>
      <c r="SWN8" s="878">
        <f>IFERROR(INDEX('РП (ЛК 2.0)'!$E$26:$O$26,1,MATCH('Основной лист'!SWN$7,'РП (ЛК 2.0)'!$E$17:$O$17,0)),0)</f>
        <v>0</v>
      </c>
      <c r="SWO8" s="878">
        <f>IFERROR(INDEX('РП (ЛК 2.0)'!$E$26:$O$26,1,MATCH('Основной лист'!SWO$7,'РП (ЛК 2.0)'!$E$17:$O$17,0)),0)</f>
        <v>0</v>
      </c>
      <c r="SWP8" s="878">
        <f>IFERROR(INDEX('РП (ЛК 2.0)'!$E$26:$O$26,1,MATCH('Основной лист'!SWP$7,'РП (ЛК 2.0)'!$E$17:$O$17,0)),0)</f>
        <v>0</v>
      </c>
      <c r="SWQ8" s="878">
        <f>IFERROR(INDEX('РП (ЛК 2.0)'!$E$26:$O$26,1,MATCH('Основной лист'!SWQ$7,'РП (ЛК 2.0)'!$E$17:$O$17,0)),0)</f>
        <v>0</v>
      </c>
      <c r="SWR8" s="878">
        <f>IFERROR(INDEX('РП (ЛК 2.0)'!$E$26:$O$26,1,MATCH('Основной лист'!SWR$7,'РП (ЛК 2.0)'!$E$17:$O$17,0)),0)</f>
        <v>0</v>
      </c>
      <c r="SWS8" s="878">
        <f>IFERROR(INDEX('РП (ЛК 2.0)'!$E$26:$O$26,1,MATCH('Основной лист'!SWS$7,'РП (ЛК 2.0)'!$E$17:$O$17,0)),0)</f>
        <v>0</v>
      </c>
      <c r="SWT8" s="878">
        <f>IFERROR(INDEX('РП (ЛК 2.0)'!$E$26:$O$26,1,MATCH('Основной лист'!SWT$7,'РП (ЛК 2.0)'!$E$17:$O$17,0)),0)</f>
        <v>0</v>
      </c>
      <c r="SWU8" s="878">
        <f>IFERROR(INDEX('РП (ЛК 2.0)'!$E$26:$O$26,1,MATCH('Основной лист'!SWU$7,'РП (ЛК 2.0)'!$E$17:$O$17,0)),0)</f>
        <v>0</v>
      </c>
      <c r="SWV8" s="878">
        <f>IFERROR(INDEX('РП (ЛК 2.0)'!$E$26:$O$26,1,MATCH('Основной лист'!SWV$7,'РП (ЛК 2.0)'!$E$17:$O$17,0)),0)</f>
        <v>0</v>
      </c>
      <c r="SWW8" s="878">
        <f>IFERROR(INDEX('РП (ЛК 2.0)'!$E$26:$O$26,1,MATCH('Основной лист'!SWW$7,'РП (ЛК 2.0)'!$E$17:$O$17,0)),0)</f>
        <v>0</v>
      </c>
      <c r="SWX8" s="878">
        <f>IFERROR(INDEX('РП (ЛК 2.0)'!$E$26:$O$26,1,MATCH('Основной лист'!SWX$7,'РП (ЛК 2.0)'!$E$17:$O$17,0)),0)</f>
        <v>0</v>
      </c>
      <c r="SWY8" s="878">
        <f>IFERROR(INDEX('РП (ЛК 2.0)'!$E$26:$O$26,1,MATCH('Основной лист'!SWY$7,'РП (ЛК 2.0)'!$E$17:$O$17,0)),0)</f>
        <v>0</v>
      </c>
      <c r="SWZ8" s="878">
        <f>IFERROR(INDEX('РП (ЛК 2.0)'!$E$26:$O$26,1,MATCH('Основной лист'!SWZ$7,'РП (ЛК 2.0)'!$E$17:$O$17,0)),0)</f>
        <v>0</v>
      </c>
      <c r="SXA8" s="878">
        <f>IFERROR(INDEX('РП (ЛК 2.0)'!$E$26:$O$26,1,MATCH('Основной лист'!SXA$7,'РП (ЛК 2.0)'!$E$17:$O$17,0)),0)</f>
        <v>0</v>
      </c>
      <c r="SXB8" s="878">
        <f>IFERROR(INDEX('РП (ЛК 2.0)'!$E$26:$O$26,1,MATCH('Основной лист'!SXB$7,'РП (ЛК 2.0)'!$E$17:$O$17,0)),0)</f>
        <v>0</v>
      </c>
      <c r="SXC8" s="878">
        <f>IFERROR(INDEX('РП (ЛК 2.0)'!$E$26:$O$26,1,MATCH('Основной лист'!SXC$7,'РП (ЛК 2.0)'!$E$17:$O$17,0)),0)</f>
        <v>0</v>
      </c>
      <c r="SXD8" s="878">
        <f>IFERROR(INDEX('РП (ЛК 2.0)'!$E$26:$O$26,1,MATCH('Основной лист'!SXD$7,'РП (ЛК 2.0)'!$E$17:$O$17,0)),0)</f>
        <v>0</v>
      </c>
      <c r="SXE8" s="878">
        <f>IFERROR(INDEX('РП (ЛК 2.0)'!$E$26:$O$26,1,MATCH('Основной лист'!SXE$7,'РП (ЛК 2.0)'!$E$17:$O$17,0)),0)</f>
        <v>0</v>
      </c>
      <c r="SXF8" s="878">
        <f>IFERROR(INDEX('РП (ЛК 2.0)'!$E$26:$O$26,1,MATCH('Основной лист'!SXF$7,'РП (ЛК 2.0)'!$E$17:$O$17,0)),0)</f>
        <v>0</v>
      </c>
      <c r="SXG8" s="878">
        <f>IFERROR(INDEX('РП (ЛК 2.0)'!$E$26:$O$26,1,MATCH('Основной лист'!SXG$7,'РП (ЛК 2.0)'!$E$17:$O$17,0)),0)</f>
        <v>0</v>
      </c>
      <c r="SXH8" s="878">
        <f>IFERROR(INDEX('РП (ЛК 2.0)'!$E$26:$O$26,1,MATCH('Основной лист'!SXH$7,'РП (ЛК 2.0)'!$E$17:$O$17,0)),0)</f>
        <v>0</v>
      </c>
      <c r="SXI8" s="878">
        <f>IFERROR(INDEX('РП (ЛК 2.0)'!$E$26:$O$26,1,MATCH('Основной лист'!SXI$7,'РП (ЛК 2.0)'!$E$17:$O$17,0)),0)</f>
        <v>0</v>
      </c>
      <c r="SXJ8" s="878">
        <f>IFERROR(INDEX('РП (ЛК 2.0)'!$E$26:$O$26,1,MATCH('Основной лист'!SXJ$7,'РП (ЛК 2.0)'!$E$17:$O$17,0)),0)</f>
        <v>0</v>
      </c>
      <c r="SXK8" s="878">
        <f>IFERROR(INDEX('РП (ЛК 2.0)'!$E$26:$O$26,1,MATCH('Основной лист'!SXK$7,'РП (ЛК 2.0)'!$E$17:$O$17,0)),0)</f>
        <v>0</v>
      </c>
      <c r="SXL8" s="878">
        <f>IFERROR(INDEX('РП (ЛК 2.0)'!$E$26:$O$26,1,MATCH('Основной лист'!SXL$7,'РП (ЛК 2.0)'!$E$17:$O$17,0)),0)</f>
        <v>0</v>
      </c>
      <c r="SXM8" s="878">
        <f>IFERROR(INDEX('РП (ЛК 2.0)'!$E$26:$O$26,1,MATCH('Основной лист'!SXM$7,'РП (ЛК 2.0)'!$E$17:$O$17,0)),0)</f>
        <v>0</v>
      </c>
      <c r="SXN8" s="878">
        <f>IFERROR(INDEX('РП (ЛК 2.0)'!$E$26:$O$26,1,MATCH('Основной лист'!SXN$7,'РП (ЛК 2.0)'!$E$17:$O$17,0)),0)</f>
        <v>0</v>
      </c>
      <c r="SXO8" s="878">
        <f>IFERROR(INDEX('РП (ЛК 2.0)'!$E$26:$O$26,1,MATCH('Основной лист'!SXO$7,'РП (ЛК 2.0)'!$E$17:$O$17,0)),0)</f>
        <v>0</v>
      </c>
      <c r="SXP8" s="878">
        <f>IFERROR(INDEX('РП (ЛК 2.0)'!$E$26:$O$26,1,MATCH('Основной лист'!SXP$7,'РП (ЛК 2.0)'!$E$17:$O$17,0)),0)</f>
        <v>0</v>
      </c>
      <c r="SXQ8" s="878">
        <f>IFERROR(INDEX('РП (ЛК 2.0)'!$E$26:$O$26,1,MATCH('Основной лист'!SXQ$7,'РП (ЛК 2.0)'!$E$17:$O$17,0)),0)</f>
        <v>0</v>
      </c>
      <c r="SXR8" s="878">
        <f>IFERROR(INDEX('РП (ЛК 2.0)'!$E$26:$O$26,1,MATCH('Основной лист'!SXR$7,'РП (ЛК 2.0)'!$E$17:$O$17,0)),0)</f>
        <v>0</v>
      </c>
      <c r="SXS8" s="878">
        <f>IFERROR(INDEX('РП (ЛК 2.0)'!$E$26:$O$26,1,MATCH('Основной лист'!SXS$7,'РП (ЛК 2.0)'!$E$17:$O$17,0)),0)</f>
        <v>0</v>
      </c>
      <c r="SXT8" s="878">
        <f>IFERROR(INDEX('РП (ЛК 2.0)'!$E$26:$O$26,1,MATCH('Основной лист'!SXT$7,'РП (ЛК 2.0)'!$E$17:$O$17,0)),0)</f>
        <v>0</v>
      </c>
      <c r="SXU8" s="878">
        <f>IFERROR(INDEX('РП (ЛК 2.0)'!$E$26:$O$26,1,MATCH('Основной лист'!SXU$7,'РП (ЛК 2.0)'!$E$17:$O$17,0)),0)</f>
        <v>0</v>
      </c>
      <c r="SXV8" s="878">
        <f>IFERROR(INDEX('РП (ЛК 2.0)'!$E$26:$O$26,1,MATCH('Основной лист'!SXV$7,'РП (ЛК 2.0)'!$E$17:$O$17,0)),0)</f>
        <v>0</v>
      </c>
      <c r="SXW8" s="878">
        <f>IFERROR(INDEX('РП (ЛК 2.0)'!$E$26:$O$26,1,MATCH('Основной лист'!SXW$7,'РП (ЛК 2.0)'!$E$17:$O$17,0)),0)</f>
        <v>0</v>
      </c>
      <c r="SXX8" s="878">
        <f>IFERROR(INDEX('РП (ЛК 2.0)'!$E$26:$O$26,1,MATCH('Основной лист'!SXX$7,'РП (ЛК 2.0)'!$E$17:$O$17,0)),0)</f>
        <v>0</v>
      </c>
      <c r="SXY8" s="878">
        <f>IFERROR(INDEX('РП (ЛК 2.0)'!$E$26:$O$26,1,MATCH('Основной лист'!SXY$7,'РП (ЛК 2.0)'!$E$17:$O$17,0)),0)</f>
        <v>0</v>
      </c>
      <c r="SXZ8" s="878">
        <f>IFERROR(INDEX('РП (ЛК 2.0)'!$E$26:$O$26,1,MATCH('Основной лист'!SXZ$7,'РП (ЛК 2.0)'!$E$17:$O$17,0)),0)</f>
        <v>0</v>
      </c>
      <c r="SYA8" s="878">
        <f>IFERROR(INDEX('РП (ЛК 2.0)'!$E$26:$O$26,1,MATCH('Основной лист'!SYA$7,'РП (ЛК 2.0)'!$E$17:$O$17,0)),0)</f>
        <v>0</v>
      </c>
      <c r="SYB8" s="878">
        <f>IFERROR(INDEX('РП (ЛК 2.0)'!$E$26:$O$26,1,MATCH('Основной лист'!SYB$7,'РП (ЛК 2.0)'!$E$17:$O$17,0)),0)</f>
        <v>0</v>
      </c>
      <c r="SYC8" s="878">
        <f>IFERROR(INDEX('РП (ЛК 2.0)'!$E$26:$O$26,1,MATCH('Основной лист'!SYC$7,'РП (ЛК 2.0)'!$E$17:$O$17,0)),0)</f>
        <v>0</v>
      </c>
      <c r="SYD8" s="878">
        <f>IFERROR(INDEX('РП (ЛК 2.0)'!$E$26:$O$26,1,MATCH('Основной лист'!SYD$7,'РП (ЛК 2.0)'!$E$17:$O$17,0)),0)</f>
        <v>0</v>
      </c>
      <c r="SYE8" s="878">
        <f>IFERROR(INDEX('РП (ЛК 2.0)'!$E$26:$O$26,1,MATCH('Основной лист'!SYE$7,'РП (ЛК 2.0)'!$E$17:$O$17,0)),0)</f>
        <v>0</v>
      </c>
      <c r="SYF8" s="878">
        <f>IFERROR(INDEX('РП (ЛК 2.0)'!$E$26:$O$26,1,MATCH('Основной лист'!SYF$7,'РП (ЛК 2.0)'!$E$17:$O$17,0)),0)</f>
        <v>0</v>
      </c>
      <c r="SYG8" s="878">
        <f>IFERROR(INDEX('РП (ЛК 2.0)'!$E$26:$O$26,1,MATCH('Основной лист'!SYG$7,'РП (ЛК 2.0)'!$E$17:$O$17,0)),0)</f>
        <v>0</v>
      </c>
      <c r="SYH8" s="878">
        <f>IFERROR(INDEX('РП (ЛК 2.0)'!$E$26:$O$26,1,MATCH('Основной лист'!SYH$7,'РП (ЛК 2.0)'!$E$17:$O$17,0)),0)</f>
        <v>0</v>
      </c>
      <c r="SYI8" s="878">
        <f>IFERROR(INDEX('РП (ЛК 2.0)'!$E$26:$O$26,1,MATCH('Основной лист'!SYI$7,'РП (ЛК 2.0)'!$E$17:$O$17,0)),0)</f>
        <v>0</v>
      </c>
      <c r="SYJ8" s="878">
        <f>IFERROR(INDEX('РП (ЛК 2.0)'!$E$26:$O$26,1,MATCH('Основной лист'!SYJ$7,'РП (ЛК 2.0)'!$E$17:$O$17,0)),0)</f>
        <v>0</v>
      </c>
      <c r="SYK8" s="878">
        <f>IFERROR(INDEX('РП (ЛК 2.0)'!$E$26:$O$26,1,MATCH('Основной лист'!SYK$7,'РП (ЛК 2.0)'!$E$17:$O$17,0)),0)</f>
        <v>0</v>
      </c>
      <c r="SYL8" s="878">
        <f>IFERROR(INDEX('РП (ЛК 2.0)'!$E$26:$O$26,1,MATCH('Основной лист'!SYL$7,'РП (ЛК 2.0)'!$E$17:$O$17,0)),0)</f>
        <v>0</v>
      </c>
      <c r="SYM8" s="878">
        <f>IFERROR(INDEX('РП (ЛК 2.0)'!$E$26:$O$26,1,MATCH('Основной лист'!SYM$7,'РП (ЛК 2.0)'!$E$17:$O$17,0)),0)</f>
        <v>0</v>
      </c>
      <c r="SYN8" s="878">
        <f>IFERROR(INDEX('РП (ЛК 2.0)'!$E$26:$O$26,1,MATCH('Основной лист'!SYN$7,'РП (ЛК 2.0)'!$E$17:$O$17,0)),0)</f>
        <v>0</v>
      </c>
      <c r="SYO8" s="878">
        <f>IFERROR(INDEX('РП (ЛК 2.0)'!$E$26:$O$26,1,MATCH('Основной лист'!SYO$7,'РП (ЛК 2.0)'!$E$17:$O$17,0)),0)</f>
        <v>0</v>
      </c>
      <c r="SYP8" s="878">
        <f>IFERROR(INDEX('РП (ЛК 2.0)'!$E$26:$O$26,1,MATCH('Основной лист'!SYP$7,'РП (ЛК 2.0)'!$E$17:$O$17,0)),0)</f>
        <v>0</v>
      </c>
      <c r="SYQ8" s="878">
        <f>IFERROR(INDEX('РП (ЛК 2.0)'!$E$26:$O$26,1,MATCH('Основной лист'!SYQ$7,'РП (ЛК 2.0)'!$E$17:$O$17,0)),0)</f>
        <v>0</v>
      </c>
      <c r="SYR8" s="878">
        <f>IFERROR(INDEX('РП (ЛК 2.0)'!$E$26:$O$26,1,MATCH('Основной лист'!SYR$7,'РП (ЛК 2.0)'!$E$17:$O$17,0)),0)</f>
        <v>0</v>
      </c>
      <c r="SYS8" s="878">
        <f>IFERROR(INDEX('РП (ЛК 2.0)'!$E$26:$O$26,1,MATCH('Основной лист'!SYS$7,'РП (ЛК 2.0)'!$E$17:$O$17,0)),0)</f>
        <v>0</v>
      </c>
      <c r="SYT8" s="878">
        <f>IFERROR(INDEX('РП (ЛК 2.0)'!$E$26:$O$26,1,MATCH('Основной лист'!SYT$7,'РП (ЛК 2.0)'!$E$17:$O$17,0)),0)</f>
        <v>0</v>
      </c>
      <c r="SYU8" s="878">
        <f>IFERROR(INDEX('РП (ЛК 2.0)'!$E$26:$O$26,1,MATCH('Основной лист'!SYU$7,'РП (ЛК 2.0)'!$E$17:$O$17,0)),0)</f>
        <v>0</v>
      </c>
      <c r="SYV8" s="878">
        <f>IFERROR(INDEX('РП (ЛК 2.0)'!$E$26:$O$26,1,MATCH('Основной лист'!SYV$7,'РП (ЛК 2.0)'!$E$17:$O$17,0)),0)</f>
        <v>0</v>
      </c>
      <c r="SYW8" s="878">
        <f>IFERROR(INDEX('РП (ЛК 2.0)'!$E$26:$O$26,1,MATCH('Основной лист'!SYW$7,'РП (ЛК 2.0)'!$E$17:$O$17,0)),0)</f>
        <v>0</v>
      </c>
      <c r="SYX8" s="878">
        <f>IFERROR(INDEX('РП (ЛК 2.0)'!$E$26:$O$26,1,MATCH('Основной лист'!SYX$7,'РП (ЛК 2.0)'!$E$17:$O$17,0)),0)</f>
        <v>0</v>
      </c>
      <c r="SYY8" s="878">
        <f>IFERROR(INDEX('РП (ЛК 2.0)'!$E$26:$O$26,1,MATCH('Основной лист'!SYY$7,'РП (ЛК 2.0)'!$E$17:$O$17,0)),0)</f>
        <v>0</v>
      </c>
      <c r="SYZ8" s="878">
        <f>IFERROR(INDEX('РП (ЛК 2.0)'!$E$26:$O$26,1,MATCH('Основной лист'!SYZ$7,'РП (ЛК 2.0)'!$E$17:$O$17,0)),0)</f>
        <v>0</v>
      </c>
      <c r="SZA8" s="878">
        <f>IFERROR(INDEX('РП (ЛК 2.0)'!$E$26:$O$26,1,MATCH('Основной лист'!SZA$7,'РП (ЛК 2.0)'!$E$17:$O$17,0)),0)</f>
        <v>0</v>
      </c>
      <c r="SZB8" s="878">
        <f>IFERROR(INDEX('РП (ЛК 2.0)'!$E$26:$O$26,1,MATCH('Основной лист'!SZB$7,'РП (ЛК 2.0)'!$E$17:$O$17,0)),0)</f>
        <v>0</v>
      </c>
      <c r="SZC8" s="878">
        <f>IFERROR(INDEX('РП (ЛК 2.0)'!$E$26:$O$26,1,MATCH('Основной лист'!SZC$7,'РП (ЛК 2.0)'!$E$17:$O$17,0)),0)</f>
        <v>0</v>
      </c>
      <c r="SZD8" s="878">
        <f>IFERROR(INDEX('РП (ЛК 2.0)'!$E$26:$O$26,1,MATCH('Основной лист'!SZD$7,'РП (ЛК 2.0)'!$E$17:$O$17,0)),0)</f>
        <v>0</v>
      </c>
      <c r="SZE8" s="878">
        <f>IFERROR(INDEX('РП (ЛК 2.0)'!$E$26:$O$26,1,MATCH('Основной лист'!SZE$7,'РП (ЛК 2.0)'!$E$17:$O$17,0)),0)</f>
        <v>0</v>
      </c>
      <c r="SZF8" s="878">
        <f>IFERROR(INDEX('РП (ЛК 2.0)'!$E$26:$O$26,1,MATCH('Основной лист'!SZF$7,'РП (ЛК 2.0)'!$E$17:$O$17,0)),0)</f>
        <v>0</v>
      </c>
      <c r="SZG8" s="878">
        <f>IFERROR(INDEX('РП (ЛК 2.0)'!$E$26:$O$26,1,MATCH('Основной лист'!SZG$7,'РП (ЛК 2.0)'!$E$17:$O$17,0)),0)</f>
        <v>0</v>
      </c>
      <c r="SZH8" s="878">
        <f>IFERROR(INDEX('РП (ЛК 2.0)'!$E$26:$O$26,1,MATCH('Основной лист'!SZH$7,'РП (ЛК 2.0)'!$E$17:$O$17,0)),0)</f>
        <v>0</v>
      </c>
      <c r="SZI8" s="878">
        <f>IFERROR(INDEX('РП (ЛК 2.0)'!$E$26:$O$26,1,MATCH('Основной лист'!SZI$7,'РП (ЛК 2.0)'!$E$17:$O$17,0)),0)</f>
        <v>0</v>
      </c>
      <c r="SZJ8" s="878">
        <f>IFERROR(INDEX('РП (ЛК 2.0)'!$E$26:$O$26,1,MATCH('Основной лист'!SZJ$7,'РП (ЛК 2.0)'!$E$17:$O$17,0)),0)</f>
        <v>0</v>
      </c>
      <c r="SZK8" s="878">
        <f>IFERROR(INDEX('РП (ЛК 2.0)'!$E$26:$O$26,1,MATCH('Основной лист'!SZK$7,'РП (ЛК 2.0)'!$E$17:$O$17,0)),0)</f>
        <v>0</v>
      </c>
      <c r="SZL8" s="878">
        <f>IFERROR(INDEX('РП (ЛК 2.0)'!$E$26:$O$26,1,MATCH('Основной лист'!SZL$7,'РП (ЛК 2.0)'!$E$17:$O$17,0)),0)</f>
        <v>0</v>
      </c>
      <c r="SZM8" s="878">
        <f>IFERROR(INDEX('РП (ЛК 2.0)'!$E$26:$O$26,1,MATCH('Основной лист'!SZM$7,'РП (ЛК 2.0)'!$E$17:$O$17,0)),0)</f>
        <v>0</v>
      </c>
      <c r="SZN8" s="878">
        <f>IFERROR(INDEX('РП (ЛК 2.0)'!$E$26:$O$26,1,MATCH('Основной лист'!SZN$7,'РП (ЛК 2.0)'!$E$17:$O$17,0)),0)</f>
        <v>0</v>
      </c>
      <c r="SZO8" s="878">
        <f>IFERROR(INDEX('РП (ЛК 2.0)'!$E$26:$O$26,1,MATCH('Основной лист'!SZO$7,'РП (ЛК 2.0)'!$E$17:$O$17,0)),0)</f>
        <v>0</v>
      </c>
      <c r="SZP8" s="878">
        <f>IFERROR(INDEX('РП (ЛК 2.0)'!$E$26:$O$26,1,MATCH('Основной лист'!SZP$7,'РП (ЛК 2.0)'!$E$17:$O$17,0)),0)</f>
        <v>0</v>
      </c>
      <c r="SZQ8" s="878">
        <f>IFERROR(INDEX('РП (ЛК 2.0)'!$E$26:$O$26,1,MATCH('Основной лист'!SZQ$7,'РП (ЛК 2.0)'!$E$17:$O$17,0)),0)</f>
        <v>0</v>
      </c>
      <c r="SZR8" s="878">
        <f>IFERROR(INDEX('РП (ЛК 2.0)'!$E$26:$O$26,1,MATCH('Основной лист'!SZR$7,'РП (ЛК 2.0)'!$E$17:$O$17,0)),0)</f>
        <v>0</v>
      </c>
      <c r="SZS8" s="878">
        <f>IFERROR(INDEX('РП (ЛК 2.0)'!$E$26:$O$26,1,MATCH('Основной лист'!SZS$7,'РП (ЛК 2.0)'!$E$17:$O$17,0)),0)</f>
        <v>0</v>
      </c>
      <c r="SZT8" s="878">
        <f>IFERROR(INDEX('РП (ЛК 2.0)'!$E$26:$O$26,1,MATCH('Основной лист'!SZT$7,'РП (ЛК 2.0)'!$E$17:$O$17,0)),0)</f>
        <v>0</v>
      </c>
      <c r="SZU8" s="878">
        <f>IFERROR(INDEX('РП (ЛК 2.0)'!$E$26:$O$26,1,MATCH('Основной лист'!SZU$7,'РП (ЛК 2.0)'!$E$17:$O$17,0)),0)</f>
        <v>0</v>
      </c>
      <c r="SZV8" s="878">
        <f>IFERROR(INDEX('РП (ЛК 2.0)'!$E$26:$O$26,1,MATCH('Основной лист'!SZV$7,'РП (ЛК 2.0)'!$E$17:$O$17,0)),0)</f>
        <v>0</v>
      </c>
      <c r="SZW8" s="878">
        <f>IFERROR(INDEX('РП (ЛК 2.0)'!$E$26:$O$26,1,MATCH('Основной лист'!SZW$7,'РП (ЛК 2.0)'!$E$17:$O$17,0)),0)</f>
        <v>0</v>
      </c>
      <c r="SZX8" s="878">
        <f>IFERROR(INDEX('РП (ЛК 2.0)'!$E$26:$O$26,1,MATCH('Основной лист'!SZX$7,'РП (ЛК 2.0)'!$E$17:$O$17,0)),0)</f>
        <v>0</v>
      </c>
      <c r="SZY8" s="878">
        <f>IFERROR(INDEX('РП (ЛК 2.0)'!$E$26:$O$26,1,MATCH('Основной лист'!SZY$7,'РП (ЛК 2.0)'!$E$17:$O$17,0)),0)</f>
        <v>0</v>
      </c>
      <c r="SZZ8" s="878">
        <f>IFERROR(INDEX('РП (ЛК 2.0)'!$E$26:$O$26,1,MATCH('Основной лист'!SZZ$7,'РП (ЛК 2.0)'!$E$17:$O$17,0)),0)</f>
        <v>0</v>
      </c>
      <c r="TAA8" s="878">
        <f>IFERROR(INDEX('РП (ЛК 2.0)'!$E$26:$O$26,1,MATCH('Основной лист'!TAA$7,'РП (ЛК 2.0)'!$E$17:$O$17,0)),0)</f>
        <v>0</v>
      </c>
      <c r="TAB8" s="878">
        <f>IFERROR(INDEX('РП (ЛК 2.0)'!$E$26:$O$26,1,MATCH('Основной лист'!TAB$7,'РП (ЛК 2.0)'!$E$17:$O$17,0)),0)</f>
        <v>0</v>
      </c>
      <c r="TAC8" s="878">
        <f>IFERROR(INDEX('РП (ЛК 2.0)'!$E$26:$O$26,1,MATCH('Основной лист'!TAC$7,'РП (ЛК 2.0)'!$E$17:$O$17,0)),0)</f>
        <v>0</v>
      </c>
      <c r="TAD8" s="878">
        <f>IFERROR(INDEX('РП (ЛК 2.0)'!$E$26:$O$26,1,MATCH('Основной лист'!TAD$7,'РП (ЛК 2.0)'!$E$17:$O$17,0)),0)</f>
        <v>0</v>
      </c>
      <c r="TAE8" s="878">
        <f>IFERROR(INDEX('РП (ЛК 2.0)'!$E$26:$O$26,1,MATCH('Основной лист'!TAE$7,'РП (ЛК 2.0)'!$E$17:$O$17,0)),0)</f>
        <v>0</v>
      </c>
      <c r="TAF8" s="878">
        <f>IFERROR(INDEX('РП (ЛК 2.0)'!$E$26:$O$26,1,MATCH('Основной лист'!TAF$7,'РП (ЛК 2.0)'!$E$17:$O$17,0)),0)</f>
        <v>0</v>
      </c>
      <c r="TAG8" s="878">
        <f>IFERROR(INDEX('РП (ЛК 2.0)'!$E$26:$O$26,1,MATCH('Основной лист'!TAG$7,'РП (ЛК 2.0)'!$E$17:$O$17,0)),0)</f>
        <v>0</v>
      </c>
      <c r="TAH8" s="878">
        <f>IFERROR(INDEX('РП (ЛК 2.0)'!$E$26:$O$26,1,MATCH('Основной лист'!TAH$7,'РП (ЛК 2.0)'!$E$17:$O$17,0)),0)</f>
        <v>0</v>
      </c>
      <c r="TAI8" s="878">
        <f>IFERROR(INDEX('РП (ЛК 2.0)'!$E$26:$O$26,1,MATCH('Основной лист'!TAI$7,'РП (ЛК 2.0)'!$E$17:$O$17,0)),0)</f>
        <v>0</v>
      </c>
      <c r="TAJ8" s="878">
        <f>IFERROR(INDEX('РП (ЛК 2.0)'!$E$26:$O$26,1,MATCH('Основной лист'!TAJ$7,'РП (ЛК 2.0)'!$E$17:$O$17,0)),0)</f>
        <v>0</v>
      </c>
      <c r="TAK8" s="878">
        <f>IFERROR(INDEX('РП (ЛК 2.0)'!$E$26:$O$26,1,MATCH('Основной лист'!TAK$7,'РП (ЛК 2.0)'!$E$17:$O$17,0)),0)</f>
        <v>0</v>
      </c>
      <c r="TAL8" s="878">
        <f>IFERROR(INDEX('РП (ЛК 2.0)'!$E$26:$O$26,1,MATCH('Основной лист'!TAL$7,'РП (ЛК 2.0)'!$E$17:$O$17,0)),0)</f>
        <v>0</v>
      </c>
      <c r="TAM8" s="878">
        <f>IFERROR(INDEX('РП (ЛК 2.0)'!$E$26:$O$26,1,MATCH('Основной лист'!TAM$7,'РП (ЛК 2.0)'!$E$17:$O$17,0)),0)</f>
        <v>0</v>
      </c>
      <c r="TAN8" s="878">
        <f>IFERROR(INDEX('РП (ЛК 2.0)'!$E$26:$O$26,1,MATCH('Основной лист'!TAN$7,'РП (ЛК 2.0)'!$E$17:$O$17,0)),0)</f>
        <v>0</v>
      </c>
      <c r="TAO8" s="878">
        <f>IFERROR(INDEX('РП (ЛК 2.0)'!$E$26:$O$26,1,MATCH('Основной лист'!TAO$7,'РП (ЛК 2.0)'!$E$17:$O$17,0)),0)</f>
        <v>0</v>
      </c>
      <c r="TAP8" s="878">
        <f>IFERROR(INDEX('РП (ЛК 2.0)'!$E$26:$O$26,1,MATCH('Основной лист'!TAP$7,'РП (ЛК 2.0)'!$E$17:$O$17,0)),0)</f>
        <v>0</v>
      </c>
      <c r="TAQ8" s="878">
        <f>IFERROR(INDEX('РП (ЛК 2.0)'!$E$26:$O$26,1,MATCH('Основной лист'!TAQ$7,'РП (ЛК 2.0)'!$E$17:$O$17,0)),0)</f>
        <v>0</v>
      </c>
      <c r="TAR8" s="878">
        <f>IFERROR(INDEX('РП (ЛК 2.0)'!$E$26:$O$26,1,MATCH('Основной лист'!TAR$7,'РП (ЛК 2.0)'!$E$17:$O$17,0)),0)</f>
        <v>0</v>
      </c>
      <c r="TAS8" s="878">
        <f>IFERROR(INDEX('РП (ЛК 2.0)'!$E$26:$O$26,1,MATCH('Основной лист'!TAS$7,'РП (ЛК 2.0)'!$E$17:$O$17,0)),0)</f>
        <v>0</v>
      </c>
      <c r="TAT8" s="878">
        <f>IFERROR(INDEX('РП (ЛК 2.0)'!$E$26:$O$26,1,MATCH('Основной лист'!TAT$7,'РП (ЛК 2.0)'!$E$17:$O$17,0)),0)</f>
        <v>0</v>
      </c>
      <c r="TAU8" s="878">
        <f>IFERROR(INDEX('РП (ЛК 2.0)'!$E$26:$O$26,1,MATCH('Основной лист'!TAU$7,'РП (ЛК 2.0)'!$E$17:$O$17,0)),0)</f>
        <v>0</v>
      </c>
      <c r="TAV8" s="878">
        <f>IFERROR(INDEX('РП (ЛК 2.0)'!$E$26:$O$26,1,MATCH('Основной лист'!TAV$7,'РП (ЛК 2.0)'!$E$17:$O$17,0)),0)</f>
        <v>0</v>
      </c>
      <c r="TAW8" s="878">
        <f>IFERROR(INDEX('РП (ЛК 2.0)'!$E$26:$O$26,1,MATCH('Основной лист'!TAW$7,'РП (ЛК 2.0)'!$E$17:$O$17,0)),0)</f>
        <v>0</v>
      </c>
      <c r="TAX8" s="878">
        <f>IFERROR(INDEX('РП (ЛК 2.0)'!$E$26:$O$26,1,MATCH('Основной лист'!TAX$7,'РП (ЛК 2.0)'!$E$17:$O$17,0)),0)</f>
        <v>0</v>
      </c>
      <c r="TAY8" s="878">
        <f>IFERROR(INDEX('РП (ЛК 2.0)'!$E$26:$O$26,1,MATCH('Основной лист'!TAY$7,'РП (ЛК 2.0)'!$E$17:$O$17,0)),0)</f>
        <v>0</v>
      </c>
      <c r="TAZ8" s="878">
        <f>IFERROR(INDEX('РП (ЛК 2.0)'!$E$26:$O$26,1,MATCH('Основной лист'!TAZ$7,'РП (ЛК 2.0)'!$E$17:$O$17,0)),0)</f>
        <v>0</v>
      </c>
      <c r="TBA8" s="878">
        <f>IFERROR(INDEX('РП (ЛК 2.0)'!$E$26:$O$26,1,MATCH('Основной лист'!TBA$7,'РП (ЛК 2.0)'!$E$17:$O$17,0)),0)</f>
        <v>0</v>
      </c>
      <c r="TBB8" s="878">
        <f>IFERROR(INDEX('РП (ЛК 2.0)'!$E$26:$O$26,1,MATCH('Основной лист'!TBB$7,'РП (ЛК 2.0)'!$E$17:$O$17,0)),0)</f>
        <v>0</v>
      </c>
      <c r="TBC8" s="878">
        <f>IFERROR(INDEX('РП (ЛК 2.0)'!$E$26:$O$26,1,MATCH('Основной лист'!TBC$7,'РП (ЛК 2.0)'!$E$17:$O$17,0)),0)</f>
        <v>0</v>
      </c>
      <c r="TBD8" s="878">
        <f>IFERROR(INDEX('РП (ЛК 2.0)'!$E$26:$O$26,1,MATCH('Основной лист'!TBD$7,'РП (ЛК 2.0)'!$E$17:$O$17,0)),0)</f>
        <v>0</v>
      </c>
      <c r="TBE8" s="878">
        <f>IFERROR(INDEX('РП (ЛК 2.0)'!$E$26:$O$26,1,MATCH('Основной лист'!TBE$7,'РП (ЛК 2.0)'!$E$17:$O$17,0)),0)</f>
        <v>0</v>
      </c>
      <c r="TBF8" s="878">
        <f>IFERROR(INDEX('РП (ЛК 2.0)'!$E$26:$O$26,1,MATCH('Основной лист'!TBF$7,'РП (ЛК 2.0)'!$E$17:$O$17,0)),0)</f>
        <v>0</v>
      </c>
      <c r="TBG8" s="878">
        <f>IFERROR(INDEX('РП (ЛК 2.0)'!$E$26:$O$26,1,MATCH('Основной лист'!TBG$7,'РП (ЛК 2.0)'!$E$17:$O$17,0)),0)</f>
        <v>0</v>
      </c>
      <c r="TBH8" s="878">
        <f>IFERROR(INDEX('РП (ЛК 2.0)'!$E$26:$O$26,1,MATCH('Основной лист'!TBH$7,'РП (ЛК 2.0)'!$E$17:$O$17,0)),0)</f>
        <v>0</v>
      </c>
      <c r="TBI8" s="878">
        <f>IFERROR(INDEX('РП (ЛК 2.0)'!$E$26:$O$26,1,MATCH('Основной лист'!TBI$7,'РП (ЛК 2.0)'!$E$17:$O$17,0)),0)</f>
        <v>0</v>
      </c>
      <c r="TBJ8" s="878">
        <f>IFERROR(INDEX('РП (ЛК 2.0)'!$E$26:$O$26,1,MATCH('Основной лист'!TBJ$7,'РП (ЛК 2.0)'!$E$17:$O$17,0)),0)</f>
        <v>0</v>
      </c>
      <c r="TBK8" s="878">
        <f>IFERROR(INDEX('РП (ЛК 2.0)'!$E$26:$O$26,1,MATCH('Основной лист'!TBK$7,'РП (ЛК 2.0)'!$E$17:$O$17,0)),0)</f>
        <v>0</v>
      </c>
      <c r="TBL8" s="878">
        <f>IFERROR(INDEX('РП (ЛК 2.0)'!$E$26:$O$26,1,MATCH('Основной лист'!TBL$7,'РП (ЛК 2.0)'!$E$17:$O$17,0)),0)</f>
        <v>0</v>
      </c>
      <c r="TBM8" s="878">
        <f>IFERROR(INDEX('РП (ЛК 2.0)'!$E$26:$O$26,1,MATCH('Основной лист'!TBM$7,'РП (ЛК 2.0)'!$E$17:$O$17,0)),0)</f>
        <v>0</v>
      </c>
      <c r="TBN8" s="878">
        <f>IFERROR(INDEX('РП (ЛК 2.0)'!$E$26:$O$26,1,MATCH('Основной лист'!TBN$7,'РП (ЛК 2.0)'!$E$17:$O$17,0)),0)</f>
        <v>0</v>
      </c>
      <c r="TBO8" s="878">
        <f>IFERROR(INDEX('РП (ЛК 2.0)'!$E$26:$O$26,1,MATCH('Основной лист'!TBO$7,'РП (ЛК 2.0)'!$E$17:$O$17,0)),0)</f>
        <v>0</v>
      </c>
      <c r="TBP8" s="878">
        <f>IFERROR(INDEX('РП (ЛК 2.0)'!$E$26:$O$26,1,MATCH('Основной лист'!TBP$7,'РП (ЛК 2.0)'!$E$17:$O$17,0)),0)</f>
        <v>0</v>
      </c>
      <c r="TBQ8" s="878">
        <f>IFERROR(INDEX('РП (ЛК 2.0)'!$E$26:$O$26,1,MATCH('Основной лист'!TBQ$7,'РП (ЛК 2.0)'!$E$17:$O$17,0)),0)</f>
        <v>0</v>
      </c>
      <c r="TBR8" s="878">
        <f>IFERROR(INDEX('РП (ЛК 2.0)'!$E$26:$O$26,1,MATCH('Основной лист'!TBR$7,'РП (ЛК 2.0)'!$E$17:$O$17,0)),0)</f>
        <v>0</v>
      </c>
      <c r="TBS8" s="878">
        <f>IFERROR(INDEX('РП (ЛК 2.0)'!$E$26:$O$26,1,MATCH('Основной лист'!TBS$7,'РП (ЛК 2.0)'!$E$17:$O$17,0)),0)</f>
        <v>0</v>
      </c>
      <c r="TBT8" s="878">
        <f>IFERROR(INDEX('РП (ЛК 2.0)'!$E$26:$O$26,1,MATCH('Основной лист'!TBT$7,'РП (ЛК 2.0)'!$E$17:$O$17,0)),0)</f>
        <v>0</v>
      </c>
      <c r="TBU8" s="878">
        <f>IFERROR(INDEX('РП (ЛК 2.0)'!$E$26:$O$26,1,MATCH('Основной лист'!TBU$7,'РП (ЛК 2.0)'!$E$17:$O$17,0)),0)</f>
        <v>0</v>
      </c>
      <c r="TBV8" s="878">
        <f>IFERROR(INDEX('РП (ЛК 2.0)'!$E$26:$O$26,1,MATCH('Основной лист'!TBV$7,'РП (ЛК 2.0)'!$E$17:$O$17,0)),0)</f>
        <v>0</v>
      </c>
      <c r="TBW8" s="878">
        <f>IFERROR(INDEX('РП (ЛК 2.0)'!$E$26:$O$26,1,MATCH('Основной лист'!TBW$7,'РП (ЛК 2.0)'!$E$17:$O$17,0)),0)</f>
        <v>0</v>
      </c>
      <c r="TBX8" s="878">
        <f>IFERROR(INDEX('РП (ЛК 2.0)'!$E$26:$O$26,1,MATCH('Основной лист'!TBX$7,'РП (ЛК 2.0)'!$E$17:$O$17,0)),0)</f>
        <v>0</v>
      </c>
      <c r="TBY8" s="878">
        <f>IFERROR(INDEX('РП (ЛК 2.0)'!$E$26:$O$26,1,MATCH('Основной лист'!TBY$7,'РП (ЛК 2.0)'!$E$17:$O$17,0)),0)</f>
        <v>0</v>
      </c>
      <c r="TBZ8" s="878">
        <f>IFERROR(INDEX('РП (ЛК 2.0)'!$E$26:$O$26,1,MATCH('Основной лист'!TBZ$7,'РП (ЛК 2.0)'!$E$17:$O$17,0)),0)</f>
        <v>0</v>
      </c>
      <c r="TCA8" s="878">
        <f>IFERROR(INDEX('РП (ЛК 2.0)'!$E$26:$O$26,1,MATCH('Основной лист'!TCA$7,'РП (ЛК 2.0)'!$E$17:$O$17,0)),0)</f>
        <v>0</v>
      </c>
      <c r="TCB8" s="878">
        <f>IFERROR(INDEX('РП (ЛК 2.0)'!$E$26:$O$26,1,MATCH('Основной лист'!TCB$7,'РП (ЛК 2.0)'!$E$17:$O$17,0)),0)</f>
        <v>0</v>
      </c>
      <c r="TCC8" s="878">
        <f>IFERROR(INDEX('РП (ЛК 2.0)'!$E$26:$O$26,1,MATCH('Основной лист'!TCC$7,'РП (ЛК 2.0)'!$E$17:$O$17,0)),0)</f>
        <v>0</v>
      </c>
      <c r="TCD8" s="878">
        <f>IFERROR(INDEX('РП (ЛК 2.0)'!$E$26:$O$26,1,MATCH('Основной лист'!TCD$7,'РП (ЛК 2.0)'!$E$17:$O$17,0)),0)</f>
        <v>0</v>
      </c>
      <c r="TCE8" s="878">
        <f>IFERROR(INDEX('РП (ЛК 2.0)'!$E$26:$O$26,1,MATCH('Основной лист'!TCE$7,'РП (ЛК 2.0)'!$E$17:$O$17,0)),0)</f>
        <v>0</v>
      </c>
      <c r="TCF8" s="878">
        <f>IFERROR(INDEX('РП (ЛК 2.0)'!$E$26:$O$26,1,MATCH('Основной лист'!TCF$7,'РП (ЛК 2.0)'!$E$17:$O$17,0)),0)</f>
        <v>0</v>
      </c>
      <c r="TCG8" s="878">
        <f>IFERROR(INDEX('РП (ЛК 2.0)'!$E$26:$O$26,1,MATCH('Основной лист'!TCG$7,'РП (ЛК 2.0)'!$E$17:$O$17,0)),0)</f>
        <v>0</v>
      </c>
      <c r="TCH8" s="878">
        <f>IFERROR(INDEX('РП (ЛК 2.0)'!$E$26:$O$26,1,MATCH('Основной лист'!TCH$7,'РП (ЛК 2.0)'!$E$17:$O$17,0)),0)</f>
        <v>0</v>
      </c>
      <c r="TCI8" s="878">
        <f>IFERROR(INDEX('РП (ЛК 2.0)'!$E$26:$O$26,1,MATCH('Основной лист'!TCI$7,'РП (ЛК 2.0)'!$E$17:$O$17,0)),0)</f>
        <v>0</v>
      </c>
      <c r="TCJ8" s="878">
        <f>IFERROR(INDEX('РП (ЛК 2.0)'!$E$26:$O$26,1,MATCH('Основной лист'!TCJ$7,'РП (ЛК 2.0)'!$E$17:$O$17,0)),0)</f>
        <v>0</v>
      </c>
      <c r="TCK8" s="878">
        <f>IFERROR(INDEX('РП (ЛК 2.0)'!$E$26:$O$26,1,MATCH('Основной лист'!TCK$7,'РП (ЛК 2.0)'!$E$17:$O$17,0)),0)</f>
        <v>0</v>
      </c>
      <c r="TCL8" s="878">
        <f>IFERROR(INDEX('РП (ЛК 2.0)'!$E$26:$O$26,1,MATCH('Основной лист'!TCL$7,'РП (ЛК 2.0)'!$E$17:$O$17,0)),0)</f>
        <v>0</v>
      </c>
      <c r="TCM8" s="878">
        <f>IFERROR(INDEX('РП (ЛК 2.0)'!$E$26:$O$26,1,MATCH('Основной лист'!TCM$7,'РП (ЛК 2.0)'!$E$17:$O$17,0)),0)</f>
        <v>0</v>
      </c>
      <c r="TCN8" s="878">
        <f>IFERROR(INDEX('РП (ЛК 2.0)'!$E$26:$O$26,1,MATCH('Основной лист'!TCN$7,'РП (ЛК 2.0)'!$E$17:$O$17,0)),0)</f>
        <v>0</v>
      </c>
      <c r="TCO8" s="878">
        <f>IFERROR(INDEX('РП (ЛК 2.0)'!$E$26:$O$26,1,MATCH('Основной лист'!TCO$7,'РП (ЛК 2.0)'!$E$17:$O$17,0)),0)</f>
        <v>0</v>
      </c>
      <c r="TCP8" s="878">
        <f>IFERROR(INDEX('РП (ЛК 2.0)'!$E$26:$O$26,1,MATCH('Основной лист'!TCP$7,'РП (ЛК 2.0)'!$E$17:$O$17,0)),0)</f>
        <v>0</v>
      </c>
      <c r="TCQ8" s="878">
        <f>IFERROR(INDEX('РП (ЛК 2.0)'!$E$26:$O$26,1,MATCH('Основной лист'!TCQ$7,'РП (ЛК 2.0)'!$E$17:$O$17,0)),0)</f>
        <v>0</v>
      </c>
      <c r="TCR8" s="878">
        <f>IFERROR(INDEX('РП (ЛК 2.0)'!$E$26:$O$26,1,MATCH('Основной лист'!TCR$7,'РП (ЛК 2.0)'!$E$17:$O$17,0)),0)</f>
        <v>0</v>
      </c>
      <c r="TCS8" s="878">
        <f>IFERROR(INDEX('РП (ЛК 2.0)'!$E$26:$O$26,1,MATCH('Основной лист'!TCS$7,'РП (ЛК 2.0)'!$E$17:$O$17,0)),0)</f>
        <v>0</v>
      </c>
      <c r="TCT8" s="878">
        <f>IFERROR(INDEX('РП (ЛК 2.0)'!$E$26:$O$26,1,MATCH('Основной лист'!TCT$7,'РП (ЛК 2.0)'!$E$17:$O$17,0)),0)</f>
        <v>0</v>
      </c>
      <c r="TCU8" s="878">
        <f>IFERROR(INDEX('РП (ЛК 2.0)'!$E$26:$O$26,1,MATCH('Основной лист'!TCU$7,'РП (ЛК 2.0)'!$E$17:$O$17,0)),0)</f>
        <v>0</v>
      </c>
      <c r="TCV8" s="878">
        <f>IFERROR(INDEX('РП (ЛК 2.0)'!$E$26:$O$26,1,MATCH('Основной лист'!TCV$7,'РП (ЛК 2.0)'!$E$17:$O$17,0)),0)</f>
        <v>0</v>
      </c>
      <c r="TCW8" s="878">
        <f>IFERROR(INDEX('РП (ЛК 2.0)'!$E$26:$O$26,1,MATCH('Основной лист'!TCW$7,'РП (ЛК 2.0)'!$E$17:$O$17,0)),0)</f>
        <v>0</v>
      </c>
      <c r="TCX8" s="878">
        <f>IFERROR(INDEX('РП (ЛК 2.0)'!$E$26:$O$26,1,MATCH('Основной лист'!TCX$7,'РП (ЛК 2.0)'!$E$17:$O$17,0)),0)</f>
        <v>0</v>
      </c>
      <c r="TCY8" s="878">
        <f>IFERROR(INDEX('РП (ЛК 2.0)'!$E$26:$O$26,1,MATCH('Основной лист'!TCY$7,'РП (ЛК 2.0)'!$E$17:$O$17,0)),0)</f>
        <v>0</v>
      </c>
      <c r="TCZ8" s="878">
        <f>IFERROR(INDEX('РП (ЛК 2.0)'!$E$26:$O$26,1,MATCH('Основной лист'!TCZ$7,'РП (ЛК 2.0)'!$E$17:$O$17,0)),0)</f>
        <v>0</v>
      </c>
      <c r="TDA8" s="878">
        <f>IFERROR(INDEX('РП (ЛК 2.0)'!$E$26:$O$26,1,MATCH('Основной лист'!TDA$7,'РП (ЛК 2.0)'!$E$17:$O$17,0)),0)</f>
        <v>0</v>
      </c>
      <c r="TDB8" s="878">
        <f>IFERROR(INDEX('РП (ЛК 2.0)'!$E$26:$O$26,1,MATCH('Основной лист'!TDB$7,'РП (ЛК 2.0)'!$E$17:$O$17,0)),0)</f>
        <v>0</v>
      </c>
      <c r="TDC8" s="878">
        <f>IFERROR(INDEX('РП (ЛК 2.0)'!$E$26:$O$26,1,MATCH('Основной лист'!TDC$7,'РП (ЛК 2.0)'!$E$17:$O$17,0)),0)</f>
        <v>0</v>
      </c>
      <c r="TDD8" s="878">
        <f>IFERROR(INDEX('РП (ЛК 2.0)'!$E$26:$O$26,1,MATCH('Основной лист'!TDD$7,'РП (ЛК 2.0)'!$E$17:$O$17,0)),0)</f>
        <v>0</v>
      </c>
      <c r="TDE8" s="878">
        <f>IFERROR(INDEX('РП (ЛК 2.0)'!$E$26:$O$26,1,MATCH('Основной лист'!TDE$7,'РП (ЛК 2.0)'!$E$17:$O$17,0)),0)</f>
        <v>0</v>
      </c>
      <c r="TDF8" s="878">
        <f>IFERROR(INDEX('РП (ЛК 2.0)'!$E$26:$O$26,1,MATCH('Основной лист'!TDF$7,'РП (ЛК 2.0)'!$E$17:$O$17,0)),0)</f>
        <v>0</v>
      </c>
      <c r="TDG8" s="878">
        <f>IFERROR(INDEX('РП (ЛК 2.0)'!$E$26:$O$26,1,MATCH('Основной лист'!TDG$7,'РП (ЛК 2.0)'!$E$17:$O$17,0)),0)</f>
        <v>0</v>
      </c>
      <c r="TDH8" s="878">
        <f>IFERROR(INDEX('РП (ЛК 2.0)'!$E$26:$O$26,1,MATCH('Основной лист'!TDH$7,'РП (ЛК 2.0)'!$E$17:$O$17,0)),0)</f>
        <v>0</v>
      </c>
      <c r="TDI8" s="878">
        <f>IFERROR(INDEX('РП (ЛК 2.0)'!$E$26:$O$26,1,MATCH('Основной лист'!TDI$7,'РП (ЛК 2.0)'!$E$17:$O$17,0)),0)</f>
        <v>0</v>
      </c>
      <c r="TDJ8" s="878">
        <f>IFERROR(INDEX('РП (ЛК 2.0)'!$E$26:$O$26,1,MATCH('Основной лист'!TDJ$7,'РП (ЛК 2.0)'!$E$17:$O$17,0)),0)</f>
        <v>0</v>
      </c>
      <c r="TDK8" s="878">
        <f>IFERROR(INDEX('РП (ЛК 2.0)'!$E$26:$O$26,1,MATCH('Основной лист'!TDK$7,'РП (ЛК 2.0)'!$E$17:$O$17,0)),0)</f>
        <v>0</v>
      </c>
      <c r="TDL8" s="878">
        <f>IFERROR(INDEX('РП (ЛК 2.0)'!$E$26:$O$26,1,MATCH('Основной лист'!TDL$7,'РП (ЛК 2.0)'!$E$17:$O$17,0)),0)</f>
        <v>0</v>
      </c>
      <c r="TDM8" s="878">
        <f>IFERROR(INDEX('РП (ЛК 2.0)'!$E$26:$O$26,1,MATCH('Основной лист'!TDM$7,'РП (ЛК 2.0)'!$E$17:$O$17,0)),0)</f>
        <v>0</v>
      </c>
      <c r="TDN8" s="878">
        <f>IFERROR(INDEX('РП (ЛК 2.0)'!$E$26:$O$26,1,MATCH('Основной лист'!TDN$7,'РП (ЛК 2.0)'!$E$17:$O$17,0)),0)</f>
        <v>0</v>
      </c>
      <c r="TDO8" s="878">
        <f>IFERROR(INDEX('РП (ЛК 2.0)'!$E$26:$O$26,1,MATCH('Основной лист'!TDO$7,'РП (ЛК 2.0)'!$E$17:$O$17,0)),0)</f>
        <v>0</v>
      </c>
      <c r="TDP8" s="878">
        <f>IFERROR(INDEX('РП (ЛК 2.0)'!$E$26:$O$26,1,MATCH('Основной лист'!TDP$7,'РП (ЛК 2.0)'!$E$17:$O$17,0)),0)</f>
        <v>0</v>
      </c>
      <c r="TDQ8" s="878">
        <f>IFERROR(INDEX('РП (ЛК 2.0)'!$E$26:$O$26,1,MATCH('Основной лист'!TDQ$7,'РП (ЛК 2.0)'!$E$17:$O$17,0)),0)</f>
        <v>0</v>
      </c>
      <c r="TDR8" s="878">
        <f>IFERROR(INDEX('РП (ЛК 2.0)'!$E$26:$O$26,1,MATCH('Основной лист'!TDR$7,'РП (ЛК 2.0)'!$E$17:$O$17,0)),0)</f>
        <v>0</v>
      </c>
      <c r="TDS8" s="878">
        <f>IFERROR(INDEX('РП (ЛК 2.0)'!$E$26:$O$26,1,MATCH('Основной лист'!TDS$7,'РП (ЛК 2.0)'!$E$17:$O$17,0)),0)</f>
        <v>0</v>
      </c>
      <c r="TDT8" s="878">
        <f>IFERROR(INDEX('РП (ЛК 2.0)'!$E$26:$O$26,1,MATCH('Основной лист'!TDT$7,'РП (ЛК 2.0)'!$E$17:$O$17,0)),0)</f>
        <v>0</v>
      </c>
      <c r="TDU8" s="878">
        <f>IFERROR(INDEX('РП (ЛК 2.0)'!$E$26:$O$26,1,MATCH('Основной лист'!TDU$7,'РП (ЛК 2.0)'!$E$17:$O$17,0)),0)</f>
        <v>0</v>
      </c>
      <c r="TDV8" s="878">
        <f>IFERROR(INDEX('РП (ЛК 2.0)'!$E$26:$O$26,1,MATCH('Основной лист'!TDV$7,'РП (ЛК 2.0)'!$E$17:$O$17,0)),0)</f>
        <v>0</v>
      </c>
      <c r="TDW8" s="878">
        <f>IFERROR(INDEX('РП (ЛК 2.0)'!$E$26:$O$26,1,MATCH('Основной лист'!TDW$7,'РП (ЛК 2.0)'!$E$17:$O$17,0)),0)</f>
        <v>0</v>
      </c>
      <c r="TDX8" s="878">
        <f>IFERROR(INDEX('РП (ЛК 2.0)'!$E$26:$O$26,1,MATCH('Основной лист'!TDX$7,'РП (ЛК 2.0)'!$E$17:$O$17,0)),0)</f>
        <v>0</v>
      </c>
      <c r="TDY8" s="878">
        <f>IFERROR(INDEX('РП (ЛК 2.0)'!$E$26:$O$26,1,MATCH('Основной лист'!TDY$7,'РП (ЛК 2.0)'!$E$17:$O$17,0)),0)</f>
        <v>0</v>
      </c>
      <c r="TDZ8" s="878">
        <f>IFERROR(INDEX('РП (ЛК 2.0)'!$E$26:$O$26,1,MATCH('Основной лист'!TDZ$7,'РП (ЛК 2.0)'!$E$17:$O$17,0)),0)</f>
        <v>0</v>
      </c>
      <c r="TEA8" s="878">
        <f>IFERROR(INDEX('РП (ЛК 2.0)'!$E$26:$O$26,1,MATCH('Основной лист'!TEA$7,'РП (ЛК 2.0)'!$E$17:$O$17,0)),0)</f>
        <v>0</v>
      </c>
      <c r="TEB8" s="878">
        <f>IFERROR(INDEX('РП (ЛК 2.0)'!$E$26:$O$26,1,MATCH('Основной лист'!TEB$7,'РП (ЛК 2.0)'!$E$17:$O$17,0)),0)</f>
        <v>0</v>
      </c>
      <c r="TEC8" s="878">
        <f>IFERROR(INDEX('РП (ЛК 2.0)'!$E$26:$O$26,1,MATCH('Основной лист'!TEC$7,'РП (ЛК 2.0)'!$E$17:$O$17,0)),0)</f>
        <v>0</v>
      </c>
      <c r="TED8" s="878">
        <f>IFERROR(INDEX('РП (ЛК 2.0)'!$E$26:$O$26,1,MATCH('Основной лист'!TED$7,'РП (ЛК 2.0)'!$E$17:$O$17,0)),0)</f>
        <v>0</v>
      </c>
      <c r="TEE8" s="878">
        <f>IFERROR(INDEX('РП (ЛК 2.0)'!$E$26:$O$26,1,MATCH('Основной лист'!TEE$7,'РП (ЛК 2.0)'!$E$17:$O$17,0)),0)</f>
        <v>0</v>
      </c>
      <c r="TEF8" s="878">
        <f>IFERROR(INDEX('РП (ЛК 2.0)'!$E$26:$O$26,1,MATCH('Основной лист'!TEF$7,'РП (ЛК 2.0)'!$E$17:$O$17,0)),0)</f>
        <v>0</v>
      </c>
      <c r="TEG8" s="878">
        <f>IFERROR(INDEX('РП (ЛК 2.0)'!$E$26:$O$26,1,MATCH('Основной лист'!TEG$7,'РП (ЛК 2.0)'!$E$17:$O$17,0)),0)</f>
        <v>0</v>
      </c>
      <c r="TEH8" s="878">
        <f>IFERROR(INDEX('РП (ЛК 2.0)'!$E$26:$O$26,1,MATCH('Основной лист'!TEH$7,'РП (ЛК 2.0)'!$E$17:$O$17,0)),0)</f>
        <v>0</v>
      </c>
      <c r="TEI8" s="878">
        <f>IFERROR(INDEX('РП (ЛК 2.0)'!$E$26:$O$26,1,MATCH('Основной лист'!TEI$7,'РП (ЛК 2.0)'!$E$17:$O$17,0)),0)</f>
        <v>0</v>
      </c>
      <c r="TEJ8" s="878">
        <f>IFERROR(INDEX('РП (ЛК 2.0)'!$E$26:$O$26,1,MATCH('Основной лист'!TEJ$7,'РП (ЛК 2.0)'!$E$17:$O$17,0)),0)</f>
        <v>0</v>
      </c>
      <c r="TEK8" s="878">
        <f>IFERROR(INDEX('РП (ЛК 2.0)'!$E$26:$O$26,1,MATCH('Основной лист'!TEK$7,'РП (ЛК 2.0)'!$E$17:$O$17,0)),0)</f>
        <v>0</v>
      </c>
      <c r="TEL8" s="878">
        <f>IFERROR(INDEX('РП (ЛК 2.0)'!$E$26:$O$26,1,MATCH('Основной лист'!TEL$7,'РП (ЛК 2.0)'!$E$17:$O$17,0)),0)</f>
        <v>0</v>
      </c>
      <c r="TEM8" s="878">
        <f>IFERROR(INDEX('РП (ЛК 2.0)'!$E$26:$O$26,1,MATCH('Основной лист'!TEM$7,'РП (ЛК 2.0)'!$E$17:$O$17,0)),0)</f>
        <v>0</v>
      </c>
      <c r="TEN8" s="878">
        <f>IFERROR(INDEX('РП (ЛК 2.0)'!$E$26:$O$26,1,MATCH('Основной лист'!TEN$7,'РП (ЛК 2.0)'!$E$17:$O$17,0)),0)</f>
        <v>0</v>
      </c>
      <c r="TEO8" s="878">
        <f>IFERROR(INDEX('РП (ЛК 2.0)'!$E$26:$O$26,1,MATCH('Основной лист'!TEO$7,'РП (ЛК 2.0)'!$E$17:$O$17,0)),0)</f>
        <v>0</v>
      </c>
      <c r="TEP8" s="878">
        <f>IFERROR(INDEX('РП (ЛК 2.0)'!$E$26:$O$26,1,MATCH('Основной лист'!TEP$7,'РП (ЛК 2.0)'!$E$17:$O$17,0)),0)</f>
        <v>0</v>
      </c>
      <c r="TEQ8" s="878">
        <f>IFERROR(INDEX('РП (ЛК 2.0)'!$E$26:$O$26,1,MATCH('Основной лист'!TEQ$7,'РП (ЛК 2.0)'!$E$17:$O$17,0)),0)</f>
        <v>0</v>
      </c>
      <c r="TER8" s="878">
        <f>IFERROR(INDEX('РП (ЛК 2.0)'!$E$26:$O$26,1,MATCH('Основной лист'!TER$7,'РП (ЛК 2.0)'!$E$17:$O$17,0)),0)</f>
        <v>0</v>
      </c>
      <c r="TES8" s="878">
        <f>IFERROR(INDEX('РП (ЛК 2.0)'!$E$26:$O$26,1,MATCH('Основной лист'!TES$7,'РП (ЛК 2.0)'!$E$17:$O$17,0)),0)</f>
        <v>0</v>
      </c>
      <c r="TET8" s="878">
        <f>IFERROR(INDEX('РП (ЛК 2.0)'!$E$26:$O$26,1,MATCH('Основной лист'!TET$7,'РП (ЛК 2.0)'!$E$17:$O$17,0)),0)</f>
        <v>0</v>
      </c>
      <c r="TEU8" s="878">
        <f>IFERROR(INDEX('РП (ЛК 2.0)'!$E$26:$O$26,1,MATCH('Основной лист'!TEU$7,'РП (ЛК 2.0)'!$E$17:$O$17,0)),0)</f>
        <v>0</v>
      </c>
      <c r="TEV8" s="878">
        <f>IFERROR(INDEX('РП (ЛК 2.0)'!$E$26:$O$26,1,MATCH('Основной лист'!TEV$7,'РП (ЛК 2.0)'!$E$17:$O$17,0)),0)</f>
        <v>0</v>
      </c>
      <c r="TEW8" s="878">
        <f>IFERROR(INDEX('РП (ЛК 2.0)'!$E$26:$O$26,1,MATCH('Основной лист'!TEW$7,'РП (ЛК 2.0)'!$E$17:$O$17,0)),0)</f>
        <v>0</v>
      </c>
      <c r="TEX8" s="878">
        <f>IFERROR(INDEX('РП (ЛК 2.0)'!$E$26:$O$26,1,MATCH('Основной лист'!TEX$7,'РП (ЛК 2.0)'!$E$17:$O$17,0)),0)</f>
        <v>0</v>
      </c>
      <c r="TEY8" s="878">
        <f>IFERROR(INDEX('РП (ЛК 2.0)'!$E$26:$O$26,1,MATCH('Основной лист'!TEY$7,'РП (ЛК 2.0)'!$E$17:$O$17,0)),0)</f>
        <v>0</v>
      </c>
      <c r="TEZ8" s="878">
        <f>IFERROR(INDEX('РП (ЛК 2.0)'!$E$26:$O$26,1,MATCH('Основной лист'!TEZ$7,'РП (ЛК 2.0)'!$E$17:$O$17,0)),0)</f>
        <v>0</v>
      </c>
      <c r="TFA8" s="878">
        <f>IFERROR(INDEX('РП (ЛК 2.0)'!$E$26:$O$26,1,MATCH('Основной лист'!TFA$7,'РП (ЛК 2.0)'!$E$17:$O$17,0)),0)</f>
        <v>0</v>
      </c>
      <c r="TFB8" s="878">
        <f>IFERROR(INDEX('РП (ЛК 2.0)'!$E$26:$O$26,1,MATCH('Основной лист'!TFB$7,'РП (ЛК 2.0)'!$E$17:$O$17,0)),0)</f>
        <v>0</v>
      </c>
      <c r="TFC8" s="878">
        <f>IFERROR(INDEX('РП (ЛК 2.0)'!$E$26:$O$26,1,MATCH('Основной лист'!TFC$7,'РП (ЛК 2.0)'!$E$17:$O$17,0)),0)</f>
        <v>0</v>
      </c>
      <c r="TFD8" s="878">
        <f>IFERROR(INDEX('РП (ЛК 2.0)'!$E$26:$O$26,1,MATCH('Основной лист'!TFD$7,'РП (ЛК 2.0)'!$E$17:$O$17,0)),0)</f>
        <v>0</v>
      </c>
      <c r="TFE8" s="878">
        <f>IFERROR(INDEX('РП (ЛК 2.0)'!$E$26:$O$26,1,MATCH('Основной лист'!TFE$7,'РП (ЛК 2.0)'!$E$17:$O$17,0)),0)</f>
        <v>0</v>
      </c>
      <c r="TFF8" s="878">
        <f>IFERROR(INDEX('РП (ЛК 2.0)'!$E$26:$O$26,1,MATCH('Основной лист'!TFF$7,'РП (ЛК 2.0)'!$E$17:$O$17,0)),0)</f>
        <v>0</v>
      </c>
      <c r="TFG8" s="878">
        <f>IFERROR(INDEX('РП (ЛК 2.0)'!$E$26:$O$26,1,MATCH('Основной лист'!TFG$7,'РП (ЛК 2.0)'!$E$17:$O$17,0)),0)</f>
        <v>0</v>
      </c>
      <c r="TFH8" s="878">
        <f>IFERROR(INDEX('РП (ЛК 2.0)'!$E$26:$O$26,1,MATCH('Основной лист'!TFH$7,'РП (ЛК 2.0)'!$E$17:$O$17,0)),0)</f>
        <v>0</v>
      </c>
      <c r="TFI8" s="878">
        <f>IFERROR(INDEX('РП (ЛК 2.0)'!$E$26:$O$26,1,MATCH('Основной лист'!TFI$7,'РП (ЛК 2.0)'!$E$17:$O$17,0)),0)</f>
        <v>0</v>
      </c>
      <c r="TFJ8" s="878">
        <f>IFERROR(INDEX('РП (ЛК 2.0)'!$E$26:$O$26,1,MATCH('Основной лист'!TFJ$7,'РП (ЛК 2.0)'!$E$17:$O$17,0)),0)</f>
        <v>0</v>
      </c>
      <c r="TFK8" s="878">
        <f>IFERROR(INDEX('РП (ЛК 2.0)'!$E$26:$O$26,1,MATCH('Основной лист'!TFK$7,'РП (ЛК 2.0)'!$E$17:$O$17,0)),0)</f>
        <v>0</v>
      </c>
      <c r="TFL8" s="878">
        <f>IFERROR(INDEX('РП (ЛК 2.0)'!$E$26:$O$26,1,MATCH('Основной лист'!TFL$7,'РП (ЛК 2.0)'!$E$17:$O$17,0)),0)</f>
        <v>0</v>
      </c>
      <c r="TFM8" s="878">
        <f>IFERROR(INDEX('РП (ЛК 2.0)'!$E$26:$O$26,1,MATCH('Основной лист'!TFM$7,'РП (ЛК 2.0)'!$E$17:$O$17,0)),0)</f>
        <v>0</v>
      </c>
      <c r="TFN8" s="878">
        <f>IFERROR(INDEX('РП (ЛК 2.0)'!$E$26:$O$26,1,MATCH('Основной лист'!TFN$7,'РП (ЛК 2.0)'!$E$17:$O$17,0)),0)</f>
        <v>0</v>
      </c>
      <c r="TFO8" s="878">
        <f>IFERROR(INDEX('РП (ЛК 2.0)'!$E$26:$O$26,1,MATCH('Основной лист'!TFO$7,'РП (ЛК 2.0)'!$E$17:$O$17,0)),0)</f>
        <v>0</v>
      </c>
      <c r="TFP8" s="878">
        <f>IFERROR(INDEX('РП (ЛК 2.0)'!$E$26:$O$26,1,MATCH('Основной лист'!TFP$7,'РП (ЛК 2.0)'!$E$17:$O$17,0)),0)</f>
        <v>0</v>
      </c>
      <c r="TFQ8" s="878">
        <f>IFERROR(INDEX('РП (ЛК 2.0)'!$E$26:$O$26,1,MATCH('Основной лист'!TFQ$7,'РП (ЛК 2.0)'!$E$17:$O$17,0)),0)</f>
        <v>0</v>
      </c>
      <c r="TFR8" s="878">
        <f>IFERROR(INDEX('РП (ЛК 2.0)'!$E$26:$O$26,1,MATCH('Основной лист'!TFR$7,'РП (ЛК 2.0)'!$E$17:$O$17,0)),0)</f>
        <v>0</v>
      </c>
      <c r="TFS8" s="878">
        <f>IFERROR(INDEX('РП (ЛК 2.0)'!$E$26:$O$26,1,MATCH('Основной лист'!TFS$7,'РП (ЛК 2.0)'!$E$17:$O$17,0)),0)</f>
        <v>0</v>
      </c>
      <c r="TFT8" s="878">
        <f>IFERROR(INDEX('РП (ЛК 2.0)'!$E$26:$O$26,1,MATCH('Основной лист'!TFT$7,'РП (ЛК 2.0)'!$E$17:$O$17,0)),0)</f>
        <v>0</v>
      </c>
      <c r="TFU8" s="878">
        <f>IFERROR(INDEX('РП (ЛК 2.0)'!$E$26:$O$26,1,MATCH('Основной лист'!TFU$7,'РП (ЛК 2.0)'!$E$17:$O$17,0)),0)</f>
        <v>0</v>
      </c>
      <c r="TFV8" s="878">
        <f>IFERROR(INDEX('РП (ЛК 2.0)'!$E$26:$O$26,1,MATCH('Основной лист'!TFV$7,'РП (ЛК 2.0)'!$E$17:$O$17,0)),0)</f>
        <v>0</v>
      </c>
      <c r="TFW8" s="878">
        <f>IFERROR(INDEX('РП (ЛК 2.0)'!$E$26:$O$26,1,MATCH('Основной лист'!TFW$7,'РП (ЛК 2.0)'!$E$17:$O$17,0)),0)</f>
        <v>0</v>
      </c>
      <c r="TFX8" s="878">
        <f>IFERROR(INDEX('РП (ЛК 2.0)'!$E$26:$O$26,1,MATCH('Основной лист'!TFX$7,'РП (ЛК 2.0)'!$E$17:$O$17,0)),0)</f>
        <v>0</v>
      </c>
      <c r="TFY8" s="878">
        <f>IFERROR(INDEX('РП (ЛК 2.0)'!$E$26:$O$26,1,MATCH('Основной лист'!TFY$7,'РП (ЛК 2.0)'!$E$17:$O$17,0)),0)</f>
        <v>0</v>
      </c>
      <c r="TFZ8" s="878">
        <f>IFERROR(INDEX('РП (ЛК 2.0)'!$E$26:$O$26,1,MATCH('Основной лист'!TFZ$7,'РП (ЛК 2.0)'!$E$17:$O$17,0)),0)</f>
        <v>0</v>
      </c>
      <c r="TGA8" s="878">
        <f>IFERROR(INDEX('РП (ЛК 2.0)'!$E$26:$O$26,1,MATCH('Основной лист'!TGA$7,'РП (ЛК 2.0)'!$E$17:$O$17,0)),0)</f>
        <v>0</v>
      </c>
      <c r="TGB8" s="878">
        <f>IFERROR(INDEX('РП (ЛК 2.0)'!$E$26:$O$26,1,MATCH('Основной лист'!TGB$7,'РП (ЛК 2.0)'!$E$17:$O$17,0)),0)</f>
        <v>0</v>
      </c>
      <c r="TGC8" s="878">
        <f>IFERROR(INDEX('РП (ЛК 2.0)'!$E$26:$O$26,1,MATCH('Основной лист'!TGC$7,'РП (ЛК 2.0)'!$E$17:$O$17,0)),0)</f>
        <v>0</v>
      </c>
      <c r="TGD8" s="878">
        <f>IFERROR(INDEX('РП (ЛК 2.0)'!$E$26:$O$26,1,MATCH('Основной лист'!TGD$7,'РП (ЛК 2.0)'!$E$17:$O$17,0)),0)</f>
        <v>0</v>
      </c>
      <c r="TGE8" s="878">
        <f>IFERROR(INDEX('РП (ЛК 2.0)'!$E$26:$O$26,1,MATCH('Основной лист'!TGE$7,'РП (ЛК 2.0)'!$E$17:$O$17,0)),0)</f>
        <v>0</v>
      </c>
      <c r="TGF8" s="878">
        <f>IFERROR(INDEX('РП (ЛК 2.0)'!$E$26:$O$26,1,MATCH('Основной лист'!TGF$7,'РП (ЛК 2.0)'!$E$17:$O$17,0)),0)</f>
        <v>0</v>
      </c>
      <c r="TGG8" s="878">
        <f>IFERROR(INDEX('РП (ЛК 2.0)'!$E$26:$O$26,1,MATCH('Основной лист'!TGG$7,'РП (ЛК 2.0)'!$E$17:$O$17,0)),0)</f>
        <v>0</v>
      </c>
      <c r="TGH8" s="878">
        <f>IFERROR(INDEX('РП (ЛК 2.0)'!$E$26:$O$26,1,MATCH('Основной лист'!TGH$7,'РП (ЛК 2.0)'!$E$17:$O$17,0)),0)</f>
        <v>0</v>
      </c>
      <c r="TGI8" s="878">
        <f>IFERROR(INDEX('РП (ЛК 2.0)'!$E$26:$O$26,1,MATCH('Основной лист'!TGI$7,'РП (ЛК 2.0)'!$E$17:$O$17,0)),0)</f>
        <v>0</v>
      </c>
      <c r="TGJ8" s="878">
        <f>IFERROR(INDEX('РП (ЛК 2.0)'!$E$26:$O$26,1,MATCH('Основной лист'!TGJ$7,'РП (ЛК 2.0)'!$E$17:$O$17,0)),0)</f>
        <v>0</v>
      </c>
      <c r="TGK8" s="878">
        <f>IFERROR(INDEX('РП (ЛК 2.0)'!$E$26:$O$26,1,MATCH('Основной лист'!TGK$7,'РП (ЛК 2.0)'!$E$17:$O$17,0)),0)</f>
        <v>0</v>
      </c>
      <c r="TGL8" s="878">
        <f>IFERROR(INDEX('РП (ЛК 2.0)'!$E$26:$O$26,1,MATCH('Основной лист'!TGL$7,'РП (ЛК 2.0)'!$E$17:$O$17,0)),0)</f>
        <v>0</v>
      </c>
      <c r="TGM8" s="878">
        <f>IFERROR(INDEX('РП (ЛК 2.0)'!$E$26:$O$26,1,MATCH('Основной лист'!TGM$7,'РП (ЛК 2.0)'!$E$17:$O$17,0)),0)</f>
        <v>0</v>
      </c>
      <c r="TGN8" s="878">
        <f>IFERROR(INDEX('РП (ЛК 2.0)'!$E$26:$O$26,1,MATCH('Основной лист'!TGN$7,'РП (ЛК 2.0)'!$E$17:$O$17,0)),0)</f>
        <v>0</v>
      </c>
      <c r="TGO8" s="878">
        <f>IFERROR(INDEX('РП (ЛК 2.0)'!$E$26:$O$26,1,MATCH('Основной лист'!TGO$7,'РП (ЛК 2.0)'!$E$17:$O$17,0)),0)</f>
        <v>0</v>
      </c>
      <c r="TGP8" s="878">
        <f>IFERROR(INDEX('РП (ЛК 2.0)'!$E$26:$O$26,1,MATCH('Основной лист'!TGP$7,'РП (ЛК 2.0)'!$E$17:$O$17,0)),0)</f>
        <v>0</v>
      </c>
      <c r="TGQ8" s="878">
        <f>IFERROR(INDEX('РП (ЛК 2.0)'!$E$26:$O$26,1,MATCH('Основной лист'!TGQ$7,'РП (ЛК 2.0)'!$E$17:$O$17,0)),0)</f>
        <v>0</v>
      </c>
      <c r="TGR8" s="878">
        <f>IFERROR(INDEX('РП (ЛК 2.0)'!$E$26:$O$26,1,MATCH('Основной лист'!TGR$7,'РП (ЛК 2.0)'!$E$17:$O$17,0)),0)</f>
        <v>0</v>
      </c>
      <c r="TGS8" s="878">
        <f>IFERROR(INDEX('РП (ЛК 2.0)'!$E$26:$O$26,1,MATCH('Основной лист'!TGS$7,'РП (ЛК 2.0)'!$E$17:$O$17,0)),0)</f>
        <v>0</v>
      </c>
      <c r="TGT8" s="878">
        <f>IFERROR(INDEX('РП (ЛК 2.0)'!$E$26:$O$26,1,MATCH('Основной лист'!TGT$7,'РП (ЛК 2.0)'!$E$17:$O$17,0)),0)</f>
        <v>0</v>
      </c>
      <c r="TGU8" s="878">
        <f>IFERROR(INDEX('РП (ЛК 2.0)'!$E$26:$O$26,1,MATCH('Основной лист'!TGU$7,'РП (ЛК 2.0)'!$E$17:$O$17,0)),0)</f>
        <v>0</v>
      </c>
      <c r="TGV8" s="878">
        <f>IFERROR(INDEX('РП (ЛК 2.0)'!$E$26:$O$26,1,MATCH('Основной лист'!TGV$7,'РП (ЛК 2.0)'!$E$17:$O$17,0)),0)</f>
        <v>0</v>
      </c>
      <c r="TGW8" s="878">
        <f>IFERROR(INDEX('РП (ЛК 2.0)'!$E$26:$O$26,1,MATCH('Основной лист'!TGW$7,'РП (ЛК 2.0)'!$E$17:$O$17,0)),0)</f>
        <v>0</v>
      </c>
      <c r="TGX8" s="878">
        <f>IFERROR(INDEX('РП (ЛК 2.0)'!$E$26:$O$26,1,MATCH('Основной лист'!TGX$7,'РП (ЛК 2.0)'!$E$17:$O$17,0)),0)</f>
        <v>0</v>
      </c>
      <c r="TGY8" s="878">
        <f>IFERROR(INDEX('РП (ЛК 2.0)'!$E$26:$O$26,1,MATCH('Основной лист'!TGY$7,'РП (ЛК 2.0)'!$E$17:$O$17,0)),0)</f>
        <v>0</v>
      </c>
      <c r="TGZ8" s="878">
        <f>IFERROR(INDEX('РП (ЛК 2.0)'!$E$26:$O$26,1,MATCH('Основной лист'!TGZ$7,'РП (ЛК 2.0)'!$E$17:$O$17,0)),0)</f>
        <v>0</v>
      </c>
      <c r="THA8" s="878">
        <f>IFERROR(INDEX('РП (ЛК 2.0)'!$E$26:$O$26,1,MATCH('Основной лист'!THA$7,'РП (ЛК 2.0)'!$E$17:$O$17,0)),0)</f>
        <v>0</v>
      </c>
      <c r="THB8" s="878">
        <f>IFERROR(INDEX('РП (ЛК 2.0)'!$E$26:$O$26,1,MATCH('Основной лист'!THB$7,'РП (ЛК 2.0)'!$E$17:$O$17,0)),0)</f>
        <v>0</v>
      </c>
      <c r="THC8" s="878">
        <f>IFERROR(INDEX('РП (ЛК 2.0)'!$E$26:$O$26,1,MATCH('Основной лист'!THC$7,'РП (ЛК 2.0)'!$E$17:$O$17,0)),0)</f>
        <v>0</v>
      </c>
      <c r="THD8" s="878">
        <f>IFERROR(INDEX('РП (ЛК 2.0)'!$E$26:$O$26,1,MATCH('Основной лист'!THD$7,'РП (ЛК 2.0)'!$E$17:$O$17,0)),0)</f>
        <v>0</v>
      </c>
      <c r="THE8" s="878">
        <f>IFERROR(INDEX('РП (ЛК 2.0)'!$E$26:$O$26,1,MATCH('Основной лист'!THE$7,'РП (ЛК 2.0)'!$E$17:$O$17,0)),0)</f>
        <v>0</v>
      </c>
      <c r="THF8" s="878">
        <f>IFERROR(INDEX('РП (ЛК 2.0)'!$E$26:$O$26,1,MATCH('Основной лист'!THF$7,'РП (ЛК 2.0)'!$E$17:$O$17,0)),0)</f>
        <v>0</v>
      </c>
      <c r="THG8" s="878">
        <f>IFERROR(INDEX('РП (ЛК 2.0)'!$E$26:$O$26,1,MATCH('Основной лист'!THG$7,'РП (ЛК 2.0)'!$E$17:$O$17,0)),0)</f>
        <v>0</v>
      </c>
      <c r="THH8" s="878">
        <f>IFERROR(INDEX('РП (ЛК 2.0)'!$E$26:$O$26,1,MATCH('Основной лист'!THH$7,'РП (ЛК 2.0)'!$E$17:$O$17,0)),0)</f>
        <v>0</v>
      </c>
      <c r="THI8" s="878">
        <f>IFERROR(INDEX('РП (ЛК 2.0)'!$E$26:$O$26,1,MATCH('Основной лист'!THI$7,'РП (ЛК 2.0)'!$E$17:$O$17,0)),0)</f>
        <v>0</v>
      </c>
      <c r="THJ8" s="878">
        <f>IFERROR(INDEX('РП (ЛК 2.0)'!$E$26:$O$26,1,MATCH('Основной лист'!THJ$7,'РП (ЛК 2.0)'!$E$17:$O$17,0)),0)</f>
        <v>0</v>
      </c>
      <c r="THK8" s="878">
        <f>IFERROR(INDEX('РП (ЛК 2.0)'!$E$26:$O$26,1,MATCH('Основной лист'!THK$7,'РП (ЛК 2.0)'!$E$17:$O$17,0)),0)</f>
        <v>0</v>
      </c>
      <c r="THL8" s="878">
        <f>IFERROR(INDEX('РП (ЛК 2.0)'!$E$26:$O$26,1,MATCH('Основной лист'!THL$7,'РП (ЛК 2.0)'!$E$17:$O$17,0)),0)</f>
        <v>0</v>
      </c>
      <c r="THM8" s="878">
        <f>IFERROR(INDEX('РП (ЛК 2.0)'!$E$26:$O$26,1,MATCH('Основной лист'!THM$7,'РП (ЛК 2.0)'!$E$17:$O$17,0)),0)</f>
        <v>0</v>
      </c>
      <c r="THN8" s="878">
        <f>IFERROR(INDEX('РП (ЛК 2.0)'!$E$26:$O$26,1,MATCH('Основной лист'!THN$7,'РП (ЛК 2.0)'!$E$17:$O$17,0)),0)</f>
        <v>0</v>
      </c>
      <c r="THO8" s="878">
        <f>IFERROR(INDEX('РП (ЛК 2.0)'!$E$26:$O$26,1,MATCH('Основной лист'!THO$7,'РП (ЛК 2.0)'!$E$17:$O$17,0)),0)</f>
        <v>0</v>
      </c>
      <c r="THP8" s="878">
        <f>IFERROR(INDEX('РП (ЛК 2.0)'!$E$26:$O$26,1,MATCH('Основной лист'!THP$7,'РП (ЛК 2.0)'!$E$17:$O$17,0)),0)</f>
        <v>0</v>
      </c>
      <c r="THQ8" s="878">
        <f>IFERROR(INDEX('РП (ЛК 2.0)'!$E$26:$O$26,1,MATCH('Основной лист'!THQ$7,'РП (ЛК 2.0)'!$E$17:$O$17,0)),0)</f>
        <v>0</v>
      </c>
      <c r="THR8" s="878">
        <f>IFERROR(INDEX('РП (ЛК 2.0)'!$E$26:$O$26,1,MATCH('Основной лист'!THR$7,'РП (ЛК 2.0)'!$E$17:$O$17,0)),0)</f>
        <v>0</v>
      </c>
      <c r="THS8" s="878">
        <f>IFERROR(INDEX('РП (ЛК 2.0)'!$E$26:$O$26,1,MATCH('Основной лист'!THS$7,'РП (ЛК 2.0)'!$E$17:$O$17,0)),0)</f>
        <v>0</v>
      </c>
      <c r="THT8" s="878">
        <f>IFERROR(INDEX('РП (ЛК 2.0)'!$E$26:$O$26,1,MATCH('Основной лист'!THT$7,'РП (ЛК 2.0)'!$E$17:$O$17,0)),0)</f>
        <v>0</v>
      </c>
      <c r="THU8" s="878">
        <f>IFERROR(INDEX('РП (ЛК 2.0)'!$E$26:$O$26,1,MATCH('Основной лист'!THU$7,'РП (ЛК 2.0)'!$E$17:$O$17,0)),0)</f>
        <v>0</v>
      </c>
      <c r="THV8" s="878">
        <f>IFERROR(INDEX('РП (ЛК 2.0)'!$E$26:$O$26,1,MATCH('Основной лист'!THV$7,'РП (ЛК 2.0)'!$E$17:$O$17,0)),0)</f>
        <v>0</v>
      </c>
      <c r="THW8" s="878">
        <f>IFERROR(INDEX('РП (ЛК 2.0)'!$E$26:$O$26,1,MATCH('Основной лист'!THW$7,'РП (ЛК 2.0)'!$E$17:$O$17,0)),0)</f>
        <v>0</v>
      </c>
      <c r="THX8" s="878">
        <f>IFERROR(INDEX('РП (ЛК 2.0)'!$E$26:$O$26,1,MATCH('Основной лист'!THX$7,'РП (ЛК 2.0)'!$E$17:$O$17,0)),0)</f>
        <v>0</v>
      </c>
      <c r="THY8" s="878">
        <f>IFERROR(INDEX('РП (ЛК 2.0)'!$E$26:$O$26,1,MATCH('Основной лист'!THY$7,'РП (ЛК 2.0)'!$E$17:$O$17,0)),0)</f>
        <v>0</v>
      </c>
      <c r="THZ8" s="878">
        <f>IFERROR(INDEX('РП (ЛК 2.0)'!$E$26:$O$26,1,MATCH('Основной лист'!THZ$7,'РП (ЛК 2.0)'!$E$17:$O$17,0)),0)</f>
        <v>0</v>
      </c>
      <c r="TIA8" s="878">
        <f>IFERROR(INDEX('РП (ЛК 2.0)'!$E$26:$O$26,1,MATCH('Основной лист'!TIA$7,'РП (ЛК 2.0)'!$E$17:$O$17,0)),0)</f>
        <v>0</v>
      </c>
      <c r="TIB8" s="878">
        <f>IFERROR(INDEX('РП (ЛК 2.0)'!$E$26:$O$26,1,MATCH('Основной лист'!TIB$7,'РП (ЛК 2.0)'!$E$17:$O$17,0)),0)</f>
        <v>0</v>
      </c>
      <c r="TIC8" s="878">
        <f>IFERROR(INDEX('РП (ЛК 2.0)'!$E$26:$O$26,1,MATCH('Основной лист'!TIC$7,'РП (ЛК 2.0)'!$E$17:$O$17,0)),0)</f>
        <v>0</v>
      </c>
      <c r="TID8" s="878">
        <f>IFERROR(INDEX('РП (ЛК 2.0)'!$E$26:$O$26,1,MATCH('Основной лист'!TID$7,'РП (ЛК 2.0)'!$E$17:$O$17,0)),0)</f>
        <v>0</v>
      </c>
      <c r="TIE8" s="878">
        <f>IFERROR(INDEX('РП (ЛК 2.0)'!$E$26:$O$26,1,MATCH('Основной лист'!TIE$7,'РП (ЛК 2.0)'!$E$17:$O$17,0)),0)</f>
        <v>0</v>
      </c>
      <c r="TIF8" s="878">
        <f>IFERROR(INDEX('РП (ЛК 2.0)'!$E$26:$O$26,1,MATCH('Основной лист'!TIF$7,'РП (ЛК 2.0)'!$E$17:$O$17,0)),0)</f>
        <v>0</v>
      </c>
      <c r="TIG8" s="878">
        <f>IFERROR(INDEX('РП (ЛК 2.0)'!$E$26:$O$26,1,MATCH('Основной лист'!TIG$7,'РП (ЛК 2.0)'!$E$17:$O$17,0)),0)</f>
        <v>0</v>
      </c>
      <c r="TIH8" s="878">
        <f>IFERROR(INDEX('РП (ЛК 2.0)'!$E$26:$O$26,1,MATCH('Основной лист'!TIH$7,'РП (ЛК 2.0)'!$E$17:$O$17,0)),0)</f>
        <v>0</v>
      </c>
      <c r="TII8" s="878">
        <f>IFERROR(INDEX('РП (ЛК 2.0)'!$E$26:$O$26,1,MATCH('Основной лист'!TII$7,'РП (ЛК 2.0)'!$E$17:$O$17,0)),0)</f>
        <v>0</v>
      </c>
      <c r="TIJ8" s="878">
        <f>IFERROR(INDEX('РП (ЛК 2.0)'!$E$26:$O$26,1,MATCH('Основной лист'!TIJ$7,'РП (ЛК 2.0)'!$E$17:$O$17,0)),0)</f>
        <v>0</v>
      </c>
      <c r="TIK8" s="878">
        <f>IFERROR(INDEX('РП (ЛК 2.0)'!$E$26:$O$26,1,MATCH('Основной лист'!TIK$7,'РП (ЛК 2.0)'!$E$17:$O$17,0)),0)</f>
        <v>0</v>
      </c>
      <c r="TIL8" s="878">
        <f>IFERROR(INDEX('РП (ЛК 2.0)'!$E$26:$O$26,1,MATCH('Основной лист'!TIL$7,'РП (ЛК 2.0)'!$E$17:$O$17,0)),0)</f>
        <v>0</v>
      </c>
      <c r="TIM8" s="878">
        <f>IFERROR(INDEX('РП (ЛК 2.0)'!$E$26:$O$26,1,MATCH('Основной лист'!TIM$7,'РП (ЛК 2.0)'!$E$17:$O$17,0)),0)</f>
        <v>0</v>
      </c>
      <c r="TIN8" s="878">
        <f>IFERROR(INDEX('РП (ЛК 2.0)'!$E$26:$O$26,1,MATCH('Основной лист'!TIN$7,'РП (ЛК 2.0)'!$E$17:$O$17,0)),0)</f>
        <v>0</v>
      </c>
      <c r="TIO8" s="878">
        <f>IFERROR(INDEX('РП (ЛК 2.0)'!$E$26:$O$26,1,MATCH('Основной лист'!TIO$7,'РП (ЛК 2.0)'!$E$17:$O$17,0)),0)</f>
        <v>0</v>
      </c>
      <c r="TIP8" s="878">
        <f>IFERROR(INDEX('РП (ЛК 2.0)'!$E$26:$O$26,1,MATCH('Основной лист'!TIP$7,'РП (ЛК 2.0)'!$E$17:$O$17,0)),0)</f>
        <v>0</v>
      </c>
      <c r="TIQ8" s="878">
        <f>IFERROR(INDEX('РП (ЛК 2.0)'!$E$26:$O$26,1,MATCH('Основной лист'!TIQ$7,'РП (ЛК 2.0)'!$E$17:$O$17,0)),0)</f>
        <v>0</v>
      </c>
      <c r="TIR8" s="878">
        <f>IFERROR(INDEX('РП (ЛК 2.0)'!$E$26:$O$26,1,MATCH('Основной лист'!TIR$7,'РП (ЛК 2.0)'!$E$17:$O$17,0)),0)</f>
        <v>0</v>
      </c>
      <c r="TIS8" s="878">
        <f>IFERROR(INDEX('РП (ЛК 2.0)'!$E$26:$O$26,1,MATCH('Основной лист'!TIS$7,'РП (ЛК 2.0)'!$E$17:$O$17,0)),0)</f>
        <v>0</v>
      </c>
      <c r="TIT8" s="878">
        <f>IFERROR(INDEX('РП (ЛК 2.0)'!$E$26:$O$26,1,MATCH('Основной лист'!TIT$7,'РП (ЛК 2.0)'!$E$17:$O$17,0)),0)</f>
        <v>0</v>
      </c>
      <c r="TIU8" s="878">
        <f>IFERROR(INDEX('РП (ЛК 2.0)'!$E$26:$O$26,1,MATCH('Основной лист'!TIU$7,'РП (ЛК 2.0)'!$E$17:$O$17,0)),0)</f>
        <v>0</v>
      </c>
      <c r="TIV8" s="878">
        <f>IFERROR(INDEX('РП (ЛК 2.0)'!$E$26:$O$26,1,MATCH('Основной лист'!TIV$7,'РП (ЛК 2.0)'!$E$17:$O$17,0)),0)</f>
        <v>0</v>
      </c>
      <c r="TIW8" s="878">
        <f>IFERROR(INDEX('РП (ЛК 2.0)'!$E$26:$O$26,1,MATCH('Основной лист'!TIW$7,'РП (ЛК 2.0)'!$E$17:$O$17,0)),0)</f>
        <v>0</v>
      </c>
      <c r="TIX8" s="878">
        <f>IFERROR(INDEX('РП (ЛК 2.0)'!$E$26:$O$26,1,MATCH('Основной лист'!TIX$7,'РП (ЛК 2.0)'!$E$17:$O$17,0)),0)</f>
        <v>0</v>
      </c>
      <c r="TIY8" s="878">
        <f>IFERROR(INDEX('РП (ЛК 2.0)'!$E$26:$O$26,1,MATCH('Основной лист'!TIY$7,'РП (ЛК 2.0)'!$E$17:$O$17,0)),0)</f>
        <v>0</v>
      </c>
      <c r="TIZ8" s="878">
        <f>IFERROR(INDEX('РП (ЛК 2.0)'!$E$26:$O$26,1,MATCH('Основной лист'!TIZ$7,'РП (ЛК 2.0)'!$E$17:$O$17,0)),0)</f>
        <v>0</v>
      </c>
      <c r="TJA8" s="878">
        <f>IFERROR(INDEX('РП (ЛК 2.0)'!$E$26:$O$26,1,MATCH('Основной лист'!TJA$7,'РП (ЛК 2.0)'!$E$17:$O$17,0)),0)</f>
        <v>0</v>
      </c>
      <c r="TJB8" s="878">
        <f>IFERROR(INDEX('РП (ЛК 2.0)'!$E$26:$O$26,1,MATCH('Основной лист'!TJB$7,'РП (ЛК 2.0)'!$E$17:$O$17,0)),0)</f>
        <v>0</v>
      </c>
      <c r="TJC8" s="878">
        <f>IFERROR(INDEX('РП (ЛК 2.0)'!$E$26:$O$26,1,MATCH('Основной лист'!TJC$7,'РП (ЛК 2.0)'!$E$17:$O$17,0)),0)</f>
        <v>0</v>
      </c>
      <c r="TJD8" s="878">
        <f>IFERROR(INDEX('РП (ЛК 2.0)'!$E$26:$O$26,1,MATCH('Основной лист'!TJD$7,'РП (ЛК 2.0)'!$E$17:$O$17,0)),0)</f>
        <v>0</v>
      </c>
      <c r="TJE8" s="878">
        <f>IFERROR(INDEX('РП (ЛК 2.0)'!$E$26:$O$26,1,MATCH('Основной лист'!TJE$7,'РП (ЛК 2.0)'!$E$17:$O$17,0)),0)</f>
        <v>0</v>
      </c>
      <c r="TJF8" s="878">
        <f>IFERROR(INDEX('РП (ЛК 2.0)'!$E$26:$O$26,1,MATCH('Основной лист'!TJF$7,'РП (ЛК 2.0)'!$E$17:$O$17,0)),0)</f>
        <v>0</v>
      </c>
      <c r="TJG8" s="878">
        <f>IFERROR(INDEX('РП (ЛК 2.0)'!$E$26:$O$26,1,MATCH('Основной лист'!TJG$7,'РП (ЛК 2.0)'!$E$17:$O$17,0)),0)</f>
        <v>0</v>
      </c>
      <c r="TJH8" s="878">
        <f>IFERROR(INDEX('РП (ЛК 2.0)'!$E$26:$O$26,1,MATCH('Основной лист'!TJH$7,'РП (ЛК 2.0)'!$E$17:$O$17,0)),0)</f>
        <v>0</v>
      </c>
      <c r="TJI8" s="878">
        <f>IFERROR(INDEX('РП (ЛК 2.0)'!$E$26:$O$26,1,MATCH('Основной лист'!TJI$7,'РП (ЛК 2.0)'!$E$17:$O$17,0)),0)</f>
        <v>0</v>
      </c>
      <c r="TJJ8" s="878">
        <f>IFERROR(INDEX('РП (ЛК 2.0)'!$E$26:$O$26,1,MATCH('Основной лист'!TJJ$7,'РП (ЛК 2.0)'!$E$17:$O$17,0)),0)</f>
        <v>0</v>
      </c>
      <c r="TJK8" s="878">
        <f>IFERROR(INDEX('РП (ЛК 2.0)'!$E$26:$O$26,1,MATCH('Основной лист'!TJK$7,'РП (ЛК 2.0)'!$E$17:$O$17,0)),0)</f>
        <v>0</v>
      </c>
      <c r="TJL8" s="878">
        <f>IFERROR(INDEX('РП (ЛК 2.0)'!$E$26:$O$26,1,MATCH('Основной лист'!TJL$7,'РП (ЛК 2.0)'!$E$17:$O$17,0)),0)</f>
        <v>0</v>
      </c>
      <c r="TJM8" s="878">
        <f>IFERROR(INDEX('РП (ЛК 2.0)'!$E$26:$O$26,1,MATCH('Основной лист'!TJM$7,'РП (ЛК 2.0)'!$E$17:$O$17,0)),0)</f>
        <v>0</v>
      </c>
      <c r="TJN8" s="878">
        <f>IFERROR(INDEX('РП (ЛК 2.0)'!$E$26:$O$26,1,MATCH('Основной лист'!TJN$7,'РП (ЛК 2.0)'!$E$17:$O$17,0)),0)</f>
        <v>0</v>
      </c>
      <c r="TJO8" s="878">
        <f>IFERROR(INDEX('РП (ЛК 2.0)'!$E$26:$O$26,1,MATCH('Основной лист'!TJO$7,'РП (ЛК 2.0)'!$E$17:$O$17,0)),0)</f>
        <v>0</v>
      </c>
      <c r="TJP8" s="878">
        <f>IFERROR(INDEX('РП (ЛК 2.0)'!$E$26:$O$26,1,MATCH('Основной лист'!TJP$7,'РП (ЛК 2.0)'!$E$17:$O$17,0)),0)</f>
        <v>0</v>
      </c>
      <c r="TJQ8" s="878">
        <f>IFERROR(INDEX('РП (ЛК 2.0)'!$E$26:$O$26,1,MATCH('Основной лист'!TJQ$7,'РП (ЛК 2.0)'!$E$17:$O$17,0)),0)</f>
        <v>0</v>
      </c>
      <c r="TJR8" s="878">
        <f>IFERROR(INDEX('РП (ЛК 2.0)'!$E$26:$O$26,1,MATCH('Основной лист'!TJR$7,'РП (ЛК 2.0)'!$E$17:$O$17,0)),0)</f>
        <v>0</v>
      </c>
      <c r="TJS8" s="878">
        <f>IFERROR(INDEX('РП (ЛК 2.0)'!$E$26:$O$26,1,MATCH('Основной лист'!TJS$7,'РП (ЛК 2.0)'!$E$17:$O$17,0)),0)</f>
        <v>0</v>
      </c>
      <c r="TJT8" s="878">
        <f>IFERROR(INDEX('РП (ЛК 2.0)'!$E$26:$O$26,1,MATCH('Основной лист'!TJT$7,'РП (ЛК 2.0)'!$E$17:$O$17,0)),0)</f>
        <v>0</v>
      </c>
      <c r="TJU8" s="878">
        <f>IFERROR(INDEX('РП (ЛК 2.0)'!$E$26:$O$26,1,MATCH('Основной лист'!TJU$7,'РП (ЛК 2.0)'!$E$17:$O$17,0)),0)</f>
        <v>0</v>
      </c>
      <c r="TJV8" s="878">
        <f>IFERROR(INDEX('РП (ЛК 2.0)'!$E$26:$O$26,1,MATCH('Основной лист'!TJV$7,'РП (ЛК 2.0)'!$E$17:$O$17,0)),0)</f>
        <v>0</v>
      </c>
      <c r="TJW8" s="878">
        <f>IFERROR(INDEX('РП (ЛК 2.0)'!$E$26:$O$26,1,MATCH('Основной лист'!TJW$7,'РП (ЛК 2.0)'!$E$17:$O$17,0)),0)</f>
        <v>0</v>
      </c>
      <c r="TJX8" s="878">
        <f>IFERROR(INDEX('РП (ЛК 2.0)'!$E$26:$O$26,1,MATCH('Основной лист'!TJX$7,'РП (ЛК 2.0)'!$E$17:$O$17,0)),0)</f>
        <v>0</v>
      </c>
      <c r="TJY8" s="878">
        <f>IFERROR(INDEX('РП (ЛК 2.0)'!$E$26:$O$26,1,MATCH('Основной лист'!TJY$7,'РП (ЛК 2.0)'!$E$17:$O$17,0)),0)</f>
        <v>0</v>
      </c>
      <c r="TJZ8" s="878">
        <f>IFERROR(INDEX('РП (ЛК 2.0)'!$E$26:$O$26,1,MATCH('Основной лист'!TJZ$7,'РП (ЛК 2.0)'!$E$17:$O$17,0)),0)</f>
        <v>0</v>
      </c>
      <c r="TKA8" s="878">
        <f>IFERROR(INDEX('РП (ЛК 2.0)'!$E$26:$O$26,1,MATCH('Основной лист'!TKA$7,'РП (ЛК 2.0)'!$E$17:$O$17,0)),0)</f>
        <v>0</v>
      </c>
      <c r="TKB8" s="878">
        <f>IFERROR(INDEX('РП (ЛК 2.0)'!$E$26:$O$26,1,MATCH('Основной лист'!TKB$7,'РП (ЛК 2.0)'!$E$17:$O$17,0)),0)</f>
        <v>0</v>
      </c>
      <c r="TKC8" s="878">
        <f>IFERROR(INDEX('РП (ЛК 2.0)'!$E$26:$O$26,1,MATCH('Основной лист'!TKC$7,'РП (ЛК 2.0)'!$E$17:$O$17,0)),0)</f>
        <v>0</v>
      </c>
      <c r="TKD8" s="878">
        <f>IFERROR(INDEX('РП (ЛК 2.0)'!$E$26:$O$26,1,MATCH('Основной лист'!TKD$7,'РП (ЛК 2.0)'!$E$17:$O$17,0)),0)</f>
        <v>0</v>
      </c>
      <c r="TKE8" s="878">
        <f>IFERROR(INDEX('РП (ЛК 2.0)'!$E$26:$O$26,1,MATCH('Основной лист'!TKE$7,'РП (ЛК 2.0)'!$E$17:$O$17,0)),0)</f>
        <v>0</v>
      </c>
      <c r="TKF8" s="878">
        <f>IFERROR(INDEX('РП (ЛК 2.0)'!$E$26:$O$26,1,MATCH('Основной лист'!TKF$7,'РП (ЛК 2.0)'!$E$17:$O$17,0)),0)</f>
        <v>0</v>
      </c>
      <c r="TKG8" s="878">
        <f>IFERROR(INDEX('РП (ЛК 2.0)'!$E$26:$O$26,1,MATCH('Основной лист'!TKG$7,'РП (ЛК 2.0)'!$E$17:$O$17,0)),0)</f>
        <v>0</v>
      </c>
      <c r="TKH8" s="878">
        <f>IFERROR(INDEX('РП (ЛК 2.0)'!$E$26:$O$26,1,MATCH('Основной лист'!TKH$7,'РП (ЛК 2.0)'!$E$17:$O$17,0)),0)</f>
        <v>0</v>
      </c>
      <c r="TKI8" s="878">
        <f>IFERROR(INDEX('РП (ЛК 2.0)'!$E$26:$O$26,1,MATCH('Основной лист'!TKI$7,'РП (ЛК 2.0)'!$E$17:$O$17,0)),0)</f>
        <v>0</v>
      </c>
      <c r="TKJ8" s="878">
        <f>IFERROR(INDEX('РП (ЛК 2.0)'!$E$26:$O$26,1,MATCH('Основной лист'!TKJ$7,'РП (ЛК 2.0)'!$E$17:$O$17,0)),0)</f>
        <v>0</v>
      </c>
      <c r="TKK8" s="878">
        <f>IFERROR(INDEX('РП (ЛК 2.0)'!$E$26:$O$26,1,MATCH('Основной лист'!TKK$7,'РП (ЛК 2.0)'!$E$17:$O$17,0)),0)</f>
        <v>0</v>
      </c>
      <c r="TKL8" s="878">
        <f>IFERROR(INDEX('РП (ЛК 2.0)'!$E$26:$O$26,1,MATCH('Основной лист'!TKL$7,'РП (ЛК 2.0)'!$E$17:$O$17,0)),0)</f>
        <v>0</v>
      </c>
      <c r="TKM8" s="878">
        <f>IFERROR(INDEX('РП (ЛК 2.0)'!$E$26:$O$26,1,MATCH('Основной лист'!TKM$7,'РП (ЛК 2.0)'!$E$17:$O$17,0)),0)</f>
        <v>0</v>
      </c>
      <c r="TKN8" s="878">
        <f>IFERROR(INDEX('РП (ЛК 2.0)'!$E$26:$O$26,1,MATCH('Основной лист'!TKN$7,'РП (ЛК 2.0)'!$E$17:$O$17,0)),0)</f>
        <v>0</v>
      </c>
      <c r="TKO8" s="878">
        <f>IFERROR(INDEX('РП (ЛК 2.0)'!$E$26:$O$26,1,MATCH('Основной лист'!TKO$7,'РП (ЛК 2.0)'!$E$17:$O$17,0)),0)</f>
        <v>0</v>
      </c>
      <c r="TKP8" s="878">
        <f>IFERROR(INDEX('РП (ЛК 2.0)'!$E$26:$O$26,1,MATCH('Основной лист'!TKP$7,'РП (ЛК 2.0)'!$E$17:$O$17,0)),0)</f>
        <v>0</v>
      </c>
      <c r="TKQ8" s="878">
        <f>IFERROR(INDEX('РП (ЛК 2.0)'!$E$26:$O$26,1,MATCH('Основной лист'!TKQ$7,'РП (ЛК 2.0)'!$E$17:$O$17,0)),0)</f>
        <v>0</v>
      </c>
      <c r="TKR8" s="878">
        <f>IFERROR(INDEX('РП (ЛК 2.0)'!$E$26:$O$26,1,MATCH('Основной лист'!TKR$7,'РП (ЛК 2.0)'!$E$17:$O$17,0)),0)</f>
        <v>0</v>
      </c>
      <c r="TKS8" s="878">
        <f>IFERROR(INDEX('РП (ЛК 2.0)'!$E$26:$O$26,1,MATCH('Основной лист'!TKS$7,'РП (ЛК 2.0)'!$E$17:$O$17,0)),0)</f>
        <v>0</v>
      </c>
      <c r="TKT8" s="878">
        <f>IFERROR(INDEX('РП (ЛК 2.0)'!$E$26:$O$26,1,MATCH('Основной лист'!TKT$7,'РП (ЛК 2.0)'!$E$17:$O$17,0)),0)</f>
        <v>0</v>
      </c>
      <c r="TKU8" s="878">
        <f>IFERROR(INDEX('РП (ЛК 2.0)'!$E$26:$O$26,1,MATCH('Основной лист'!TKU$7,'РП (ЛК 2.0)'!$E$17:$O$17,0)),0)</f>
        <v>0</v>
      </c>
      <c r="TKV8" s="878">
        <f>IFERROR(INDEX('РП (ЛК 2.0)'!$E$26:$O$26,1,MATCH('Основной лист'!TKV$7,'РП (ЛК 2.0)'!$E$17:$O$17,0)),0)</f>
        <v>0</v>
      </c>
      <c r="TKW8" s="878">
        <f>IFERROR(INDEX('РП (ЛК 2.0)'!$E$26:$O$26,1,MATCH('Основной лист'!TKW$7,'РП (ЛК 2.0)'!$E$17:$O$17,0)),0)</f>
        <v>0</v>
      </c>
      <c r="TKX8" s="878">
        <f>IFERROR(INDEX('РП (ЛК 2.0)'!$E$26:$O$26,1,MATCH('Основной лист'!TKX$7,'РП (ЛК 2.0)'!$E$17:$O$17,0)),0)</f>
        <v>0</v>
      </c>
      <c r="TKY8" s="878">
        <f>IFERROR(INDEX('РП (ЛК 2.0)'!$E$26:$O$26,1,MATCH('Основной лист'!TKY$7,'РП (ЛК 2.0)'!$E$17:$O$17,0)),0)</f>
        <v>0</v>
      </c>
      <c r="TKZ8" s="878">
        <f>IFERROR(INDEX('РП (ЛК 2.0)'!$E$26:$O$26,1,MATCH('Основной лист'!TKZ$7,'РП (ЛК 2.0)'!$E$17:$O$17,0)),0)</f>
        <v>0</v>
      </c>
      <c r="TLA8" s="878">
        <f>IFERROR(INDEX('РП (ЛК 2.0)'!$E$26:$O$26,1,MATCH('Основной лист'!TLA$7,'РП (ЛК 2.0)'!$E$17:$O$17,0)),0)</f>
        <v>0</v>
      </c>
      <c r="TLB8" s="878">
        <f>IFERROR(INDEX('РП (ЛК 2.0)'!$E$26:$O$26,1,MATCH('Основной лист'!TLB$7,'РП (ЛК 2.0)'!$E$17:$O$17,0)),0)</f>
        <v>0</v>
      </c>
      <c r="TLC8" s="878">
        <f>IFERROR(INDEX('РП (ЛК 2.0)'!$E$26:$O$26,1,MATCH('Основной лист'!TLC$7,'РП (ЛК 2.0)'!$E$17:$O$17,0)),0)</f>
        <v>0</v>
      </c>
      <c r="TLD8" s="878">
        <f>IFERROR(INDEX('РП (ЛК 2.0)'!$E$26:$O$26,1,MATCH('Основной лист'!TLD$7,'РП (ЛК 2.0)'!$E$17:$O$17,0)),0)</f>
        <v>0</v>
      </c>
      <c r="TLE8" s="878">
        <f>IFERROR(INDEX('РП (ЛК 2.0)'!$E$26:$O$26,1,MATCH('Основной лист'!TLE$7,'РП (ЛК 2.0)'!$E$17:$O$17,0)),0)</f>
        <v>0</v>
      </c>
      <c r="TLF8" s="878">
        <f>IFERROR(INDEX('РП (ЛК 2.0)'!$E$26:$O$26,1,MATCH('Основной лист'!TLF$7,'РП (ЛК 2.0)'!$E$17:$O$17,0)),0)</f>
        <v>0</v>
      </c>
      <c r="TLG8" s="878">
        <f>IFERROR(INDEX('РП (ЛК 2.0)'!$E$26:$O$26,1,MATCH('Основной лист'!TLG$7,'РП (ЛК 2.0)'!$E$17:$O$17,0)),0)</f>
        <v>0</v>
      </c>
      <c r="TLH8" s="878">
        <f>IFERROR(INDEX('РП (ЛК 2.0)'!$E$26:$O$26,1,MATCH('Основной лист'!TLH$7,'РП (ЛК 2.0)'!$E$17:$O$17,0)),0)</f>
        <v>0</v>
      </c>
      <c r="TLI8" s="878">
        <f>IFERROR(INDEX('РП (ЛК 2.0)'!$E$26:$O$26,1,MATCH('Основной лист'!TLI$7,'РП (ЛК 2.0)'!$E$17:$O$17,0)),0)</f>
        <v>0</v>
      </c>
      <c r="TLJ8" s="878">
        <f>IFERROR(INDEX('РП (ЛК 2.0)'!$E$26:$O$26,1,MATCH('Основной лист'!TLJ$7,'РП (ЛК 2.0)'!$E$17:$O$17,0)),0)</f>
        <v>0</v>
      </c>
      <c r="TLK8" s="878">
        <f>IFERROR(INDEX('РП (ЛК 2.0)'!$E$26:$O$26,1,MATCH('Основной лист'!TLK$7,'РП (ЛК 2.0)'!$E$17:$O$17,0)),0)</f>
        <v>0</v>
      </c>
      <c r="TLL8" s="878">
        <f>IFERROR(INDEX('РП (ЛК 2.0)'!$E$26:$O$26,1,MATCH('Основной лист'!TLL$7,'РП (ЛК 2.0)'!$E$17:$O$17,0)),0)</f>
        <v>0</v>
      </c>
      <c r="TLM8" s="878">
        <f>IFERROR(INDEX('РП (ЛК 2.0)'!$E$26:$O$26,1,MATCH('Основной лист'!TLM$7,'РП (ЛК 2.0)'!$E$17:$O$17,0)),0)</f>
        <v>0</v>
      </c>
      <c r="TLN8" s="878">
        <f>IFERROR(INDEX('РП (ЛК 2.0)'!$E$26:$O$26,1,MATCH('Основной лист'!TLN$7,'РП (ЛК 2.0)'!$E$17:$O$17,0)),0)</f>
        <v>0</v>
      </c>
      <c r="TLO8" s="878">
        <f>IFERROR(INDEX('РП (ЛК 2.0)'!$E$26:$O$26,1,MATCH('Основной лист'!TLO$7,'РП (ЛК 2.0)'!$E$17:$O$17,0)),0)</f>
        <v>0</v>
      </c>
      <c r="TLP8" s="878">
        <f>IFERROR(INDEX('РП (ЛК 2.0)'!$E$26:$O$26,1,MATCH('Основной лист'!TLP$7,'РП (ЛК 2.0)'!$E$17:$O$17,0)),0)</f>
        <v>0</v>
      </c>
      <c r="TLQ8" s="878">
        <f>IFERROR(INDEX('РП (ЛК 2.0)'!$E$26:$O$26,1,MATCH('Основной лист'!TLQ$7,'РП (ЛК 2.0)'!$E$17:$O$17,0)),0)</f>
        <v>0</v>
      </c>
      <c r="TLR8" s="878">
        <f>IFERROR(INDEX('РП (ЛК 2.0)'!$E$26:$O$26,1,MATCH('Основной лист'!TLR$7,'РП (ЛК 2.0)'!$E$17:$O$17,0)),0)</f>
        <v>0</v>
      </c>
      <c r="TLS8" s="878">
        <f>IFERROR(INDEX('РП (ЛК 2.0)'!$E$26:$O$26,1,MATCH('Основной лист'!TLS$7,'РП (ЛК 2.0)'!$E$17:$O$17,0)),0)</f>
        <v>0</v>
      </c>
      <c r="TLT8" s="878">
        <f>IFERROR(INDEX('РП (ЛК 2.0)'!$E$26:$O$26,1,MATCH('Основной лист'!TLT$7,'РП (ЛК 2.0)'!$E$17:$O$17,0)),0)</f>
        <v>0</v>
      </c>
      <c r="TLU8" s="878">
        <f>IFERROR(INDEX('РП (ЛК 2.0)'!$E$26:$O$26,1,MATCH('Основной лист'!TLU$7,'РП (ЛК 2.0)'!$E$17:$O$17,0)),0)</f>
        <v>0</v>
      </c>
      <c r="TLV8" s="878">
        <f>IFERROR(INDEX('РП (ЛК 2.0)'!$E$26:$O$26,1,MATCH('Основной лист'!TLV$7,'РП (ЛК 2.0)'!$E$17:$O$17,0)),0)</f>
        <v>0</v>
      </c>
      <c r="TLW8" s="878">
        <f>IFERROR(INDEX('РП (ЛК 2.0)'!$E$26:$O$26,1,MATCH('Основной лист'!TLW$7,'РП (ЛК 2.0)'!$E$17:$O$17,0)),0)</f>
        <v>0</v>
      </c>
      <c r="TLX8" s="878">
        <f>IFERROR(INDEX('РП (ЛК 2.0)'!$E$26:$O$26,1,MATCH('Основной лист'!TLX$7,'РП (ЛК 2.0)'!$E$17:$O$17,0)),0)</f>
        <v>0</v>
      </c>
      <c r="TLY8" s="878">
        <f>IFERROR(INDEX('РП (ЛК 2.0)'!$E$26:$O$26,1,MATCH('Основной лист'!TLY$7,'РП (ЛК 2.0)'!$E$17:$O$17,0)),0)</f>
        <v>0</v>
      </c>
      <c r="TLZ8" s="878">
        <f>IFERROR(INDEX('РП (ЛК 2.0)'!$E$26:$O$26,1,MATCH('Основной лист'!TLZ$7,'РП (ЛК 2.0)'!$E$17:$O$17,0)),0)</f>
        <v>0</v>
      </c>
      <c r="TMA8" s="878">
        <f>IFERROR(INDEX('РП (ЛК 2.0)'!$E$26:$O$26,1,MATCH('Основной лист'!TMA$7,'РП (ЛК 2.0)'!$E$17:$O$17,0)),0)</f>
        <v>0</v>
      </c>
      <c r="TMB8" s="878">
        <f>IFERROR(INDEX('РП (ЛК 2.0)'!$E$26:$O$26,1,MATCH('Основной лист'!TMB$7,'РП (ЛК 2.0)'!$E$17:$O$17,0)),0)</f>
        <v>0</v>
      </c>
      <c r="TMC8" s="878">
        <f>IFERROR(INDEX('РП (ЛК 2.0)'!$E$26:$O$26,1,MATCH('Основной лист'!TMC$7,'РП (ЛК 2.0)'!$E$17:$O$17,0)),0)</f>
        <v>0</v>
      </c>
      <c r="TMD8" s="878">
        <f>IFERROR(INDEX('РП (ЛК 2.0)'!$E$26:$O$26,1,MATCH('Основной лист'!TMD$7,'РП (ЛК 2.0)'!$E$17:$O$17,0)),0)</f>
        <v>0</v>
      </c>
      <c r="TME8" s="878">
        <f>IFERROR(INDEX('РП (ЛК 2.0)'!$E$26:$O$26,1,MATCH('Основной лист'!TME$7,'РП (ЛК 2.0)'!$E$17:$O$17,0)),0)</f>
        <v>0</v>
      </c>
      <c r="TMF8" s="878">
        <f>IFERROR(INDEX('РП (ЛК 2.0)'!$E$26:$O$26,1,MATCH('Основной лист'!TMF$7,'РП (ЛК 2.0)'!$E$17:$O$17,0)),0)</f>
        <v>0</v>
      </c>
      <c r="TMG8" s="878">
        <f>IFERROR(INDEX('РП (ЛК 2.0)'!$E$26:$O$26,1,MATCH('Основной лист'!TMG$7,'РП (ЛК 2.0)'!$E$17:$O$17,0)),0)</f>
        <v>0</v>
      </c>
      <c r="TMH8" s="878">
        <f>IFERROR(INDEX('РП (ЛК 2.0)'!$E$26:$O$26,1,MATCH('Основной лист'!TMH$7,'РП (ЛК 2.0)'!$E$17:$O$17,0)),0)</f>
        <v>0</v>
      </c>
      <c r="TMI8" s="878">
        <f>IFERROR(INDEX('РП (ЛК 2.0)'!$E$26:$O$26,1,MATCH('Основной лист'!TMI$7,'РП (ЛК 2.0)'!$E$17:$O$17,0)),0)</f>
        <v>0</v>
      </c>
      <c r="TMJ8" s="878">
        <f>IFERROR(INDEX('РП (ЛК 2.0)'!$E$26:$O$26,1,MATCH('Основной лист'!TMJ$7,'РП (ЛК 2.0)'!$E$17:$O$17,0)),0)</f>
        <v>0</v>
      </c>
      <c r="TMK8" s="878">
        <f>IFERROR(INDEX('РП (ЛК 2.0)'!$E$26:$O$26,1,MATCH('Основной лист'!TMK$7,'РП (ЛК 2.0)'!$E$17:$O$17,0)),0)</f>
        <v>0</v>
      </c>
      <c r="TML8" s="878">
        <f>IFERROR(INDEX('РП (ЛК 2.0)'!$E$26:$O$26,1,MATCH('Основной лист'!TML$7,'РП (ЛК 2.0)'!$E$17:$O$17,0)),0)</f>
        <v>0</v>
      </c>
      <c r="TMM8" s="878">
        <f>IFERROR(INDEX('РП (ЛК 2.0)'!$E$26:$O$26,1,MATCH('Основной лист'!TMM$7,'РП (ЛК 2.0)'!$E$17:$O$17,0)),0)</f>
        <v>0</v>
      </c>
      <c r="TMN8" s="878">
        <f>IFERROR(INDEX('РП (ЛК 2.0)'!$E$26:$O$26,1,MATCH('Основной лист'!TMN$7,'РП (ЛК 2.0)'!$E$17:$O$17,0)),0)</f>
        <v>0</v>
      </c>
      <c r="TMO8" s="878">
        <f>IFERROR(INDEX('РП (ЛК 2.0)'!$E$26:$O$26,1,MATCH('Основной лист'!TMO$7,'РП (ЛК 2.0)'!$E$17:$O$17,0)),0)</f>
        <v>0</v>
      </c>
      <c r="TMP8" s="878">
        <f>IFERROR(INDEX('РП (ЛК 2.0)'!$E$26:$O$26,1,MATCH('Основной лист'!TMP$7,'РП (ЛК 2.0)'!$E$17:$O$17,0)),0)</f>
        <v>0</v>
      </c>
      <c r="TMQ8" s="878">
        <f>IFERROR(INDEX('РП (ЛК 2.0)'!$E$26:$O$26,1,MATCH('Основной лист'!TMQ$7,'РП (ЛК 2.0)'!$E$17:$O$17,0)),0)</f>
        <v>0</v>
      </c>
      <c r="TMR8" s="878">
        <f>IFERROR(INDEX('РП (ЛК 2.0)'!$E$26:$O$26,1,MATCH('Основной лист'!TMR$7,'РП (ЛК 2.0)'!$E$17:$O$17,0)),0)</f>
        <v>0</v>
      </c>
      <c r="TMS8" s="878">
        <f>IFERROR(INDEX('РП (ЛК 2.0)'!$E$26:$O$26,1,MATCH('Основной лист'!TMS$7,'РП (ЛК 2.0)'!$E$17:$O$17,0)),0)</f>
        <v>0</v>
      </c>
      <c r="TMT8" s="878">
        <f>IFERROR(INDEX('РП (ЛК 2.0)'!$E$26:$O$26,1,MATCH('Основной лист'!TMT$7,'РП (ЛК 2.0)'!$E$17:$O$17,0)),0)</f>
        <v>0</v>
      </c>
      <c r="TMU8" s="878">
        <f>IFERROR(INDEX('РП (ЛК 2.0)'!$E$26:$O$26,1,MATCH('Основной лист'!TMU$7,'РП (ЛК 2.0)'!$E$17:$O$17,0)),0)</f>
        <v>0</v>
      </c>
      <c r="TMV8" s="878">
        <f>IFERROR(INDEX('РП (ЛК 2.0)'!$E$26:$O$26,1,MATCH('Основной лист'!TMV$7,'РП (ЛК 2.0)'!$E$17:$O$17,0)),0)</f>
        <v>0</v>
      </c>
      <c r="TMW8" s="878">
        <f>IFERROR(INDEX('РП (ЛК 2.0)'!$E$26:$O$26,1,MATCH('Основной лист'!TMW$7,'РП (ЛК 2.0)'!$E$17:$O$17,0)),0)</f>
        <v>0</v>
      </c>
      <c r="TMX8" s="878">
        <f>IFERROR(INDEX('РП (ЛК 2.0)'!$E$26:$O$26,1,MATCH('Основной лист'!TMX$7,'РП (ЛК 2.0)'!$E$17:$O$17,0)),0)</f>
        <v>0</v>
      </c>
      <c r="TMY8" s="878">
        <f>IFERROR(INDEX('РП (ЛК 2.0)'!$E$26:$O$26,1,MATCH('Основной лист'!TMY$7,'РП (ЛК 2.0)'!$E$17:$O$17,0)),0)</f>
        <v>0</v>
      </c>
      <c r="TMZ8" s="878">
        <f>IFERROR(INDEX('РП (ЛК 2.0)'!$E$26:$O$26,1,MATCH('Основной лист'!TMZ$7,'РП (ЛК 2.0)'!$E$17:$O$17,0)),0)</f>
        <v>0</v>
      </c>
      <c r="TNA8" s="878">
        <f>IFERROR(INDEX('РП (ЛК 2.0)'!$E$26:$O$26,1,MATCH('Основной лист'!TNA$7,'РП (ЛК 2.0)'!$E$17:$O$17,0)),0)</f>
        <v>0</v>
      </c>
      <c r="TNB8" s="878">
        <f>IFERROR(INDEX('РП (ЛК 2.0)'!$E$26:$O$26,1,MATCH('Основной лист'!TNB$7,'РП (ЛК 2.0)'!$E$17:$O$17,0)),0)</f>
        <v>0</v>
      </c>
      <c r="TNC8" s="878">
        <f>IFERROR(INDEX('РП (ЛК 2.0)'!$E$26:$O$26,1,MATCH('Основной лист'!TNC$7,'РП (ЛК 2.0)'!$E$17:$O$17,0)),0)</f>
        <v>0</v>
      </c>
      <c r="TND8" s="878">
        <f>IFERROR(INDEX('РП (ЛК 2.0)'!$E$26:$O$26,1,MATCH('Основной лист'!TND$7,'РП (ЛК 2.0)'!$E$17:$O$17,0)),0)</f>
        <v>0</v>
      </c>
      <c r="TNE8" s="878">
        <f>IFERROR(INDEX('РП (ЛК 2.0)'!$E$26:$O$26,1,MATCH('Основной лист'!TNE$7,'РП (ЛК 2.0)'!$E$17:$O$17,0)),0)</f>
        <v>0</v>
      </c>
      <c r="TNF8" s="878">
        <f>IFERROR(INDEX('РП (ЛК 2.0)'!$E$26:$O$26,1,MATCH('Основной лист'!TNF$7,'РП (ЛК 2.0)'!$E$17:$O$17,0)),0)</f>
        <v>0</v>
      </c>
      <c r="TNG8" s="878">
        <f>IFERROR(INDEX('РП (ЛК 2.0)'!$E$26:$O$26,1,MATCH('Основной лист'!TNG$7,'РП (ЛК 2.0)'!$E$17:$O$17,0)),0)</f>
        <v>0</v>
      </c>
      <c r="TNH8" s="878">
        <f>IFERROR(INDEX('РП (ЛК 2.0)'!$E$26:$O$26,1,MATCH('Основной лист'!TNH$7,'РП (ЛК 2.0)'!$E$17:$O$17,0)),0)</f>
        <v>0</v>
      </c>
      <c r="TNI8" s="878">
        <f>IFERROR(INDEX('РП (ЛК 2.0)'!$E$26:$O$26,1,MATCH('Основной лист'!TNI$7,'РП (ЛК 2.0)'!$E$17:$O$17,0)),0)</f>
        <v>0</v>
      </c>
      <c r="TNJ8" s="878">
        <f>IFERROR(INDEX('РП (ЛК 2.0)'!$E$26:$O$26,1,MATCH('Основной лист'!TNJ$7,'РП (ЛК 2.0)'!$E$17:$O$17,0)),0)</f>
        <v>0</v>
      </c>
      <c r="TNK8" s="878">
        <f>IFERROR(INDEX('РП (ЛК 2.0)'!$E$26:$O$26,1,MATCH('Основной лист'!TNK$7,'РП (ЛК 2.0)'!$E$17:$O$17,0)),0)</f>
        <v>0</v>
      </c>
      <c r="TNL8" s="878">
        <f>IFERROR(INDEX('РП (ЛК 2.0)'!$E$26:$O$26,1,MATCH('Основной лист'!TNL$7,'РП (ЛК 2.0)'!$E$17:$O$17,0)),0)</f>
        <v>0</v>
      </c>
      <c r="TNM8" s="878">
        <f>IFERROR(INDEX('РП (ЛК 2.0)'!$E$26:$O$26,1,MATCH('Основной лист'!TNM$7,'РП (ЛК 2.0)'!$E$17:$O$17,0)),0)</f>
        <v>0</v>
      </c>
      <c r="TNN8" s="878">
        <f>IFERROR(INDEX('РП (ЛК 2.0)'!$E$26:$O$26,1,MATCH('Основной лист'!TNN$7,'РП (ЛК 2.0)'!$E$17:$O$17,0)),0)</f>
        <v>0</v>
      </c>
      <c r="TNO8" s="878">
        <f>IFERROR(INDEX('РП (ЛК 2.0)'!$E$26:$O$26,1,MATCH('Основной лист'!TNO$7,'РП (ЛК 2.0)'!$E$17:$O$17,0)),0)</f>
        <v>0</v>
      </c>
      <c r="TNP8" s="878">
        <f>IFERROR(INDEX('РП (ЛК 2.0)'!$E$26:$O$26,1,MATCH('Основной лист'!TNP$7,'РП (ЛК 2.0)'!$E$17:$O$17,0)),0)</f>
        <v>0</v>
      </c>
      <c r="TNQ8" s="878">
        <f>IFERROR(INDEX('РП (ЛК 2.0)'!$E$26:$O$26,1,MATCH('Основной лист'!TNQ$7,'РП (ЛК 2.0)'!$E$17:$O$17,0)),0)</f>
        <v>0</v>
      </c>
      <c r="TNR8" s="878">
        <f>IFERROR(INDEX('РП (ЛК 2.0)'!$E$26:$O$26,1,MATCH('Основной лист'!TNR$7,'РП (ЛК 2.0)'!$E$17:$O$17,0)),0)</f>
        <v>0</v>
      </c>
      <c r="TNS8" s="878">
        <f>IFERROR(INDEX('РП (ЛК 2.0)'!$E$26:$O$26,1,MATCH('Основной лист'!TNS$7,'РП (ЛК 2.0)'!$E$17:$O$17,0)),0)</f>
        <v>0</v>
      </c>
      <c r="TNT8" s="878">
        <f>IFERROR(INDEX('РП (ЛК 2.0)'!$E$26:$O$26,1,MATCH('Основной лист'!TNT$7,'РП (ЛК 2.0)'!$E$17:$O$17,0)),0)</f>
        <v>0</v>
      </c>
      <c r="TNU8" s="878">
        <f>IFERROR(INDEX('РП (ЛК 2.0)'!$E$26:$O$26,1,MATCH('Основной лист'!TNU$7,'РП (ЛК 2.0)'!$E$17:$O$17,0)),0)</f>
        <v>0</v>
      </c>
      <c r="TNV8" s="878">
        <f>IFERROR(INDEX('РП (ЛК 2.0)'!$E$26:$O$26,1,MATCH('Основной лист'!TNV$7,'РП (ЛК 2.0)'!$E$17:$O$17,0)),0)</f>
        <v>0</v>
      </c>
      <c r="TNW8" s="878">
        <f>IFERROR(INDEX('РП (ЛК 2.0)'!$E$26:$O$26,1,MATCH('Основной лист'!TNW$7,'РП (ЛК 2.0)'!$E$17:$O$17,0)),0)</f>
        <v>0</v>
      </c>
      <c r="TNX8" s="878">
        <f>IFERROR(INDEX('РП (ЛК 2.0)'!$E$26:$O$26,1,MATCH('Основной лист'!TNX$7,'РП (ЛК 2.0)'!$E$17:$O$17,0)),0)</f>
        <v>0</v>
      </c>
      <c r="TNY8" s="878">
        <f>IFERROR(INDEX('РП (ЛК 2.0)'!$E$26:$O$26,1,MATCH('Основной лист'!TNY$7,'РП (ЛК 2.0)'!$E$17:$O$17,0)),0)</f>
        <v>0</v>
      </c>
      <c r="TNZ8" s="878">
        <f>IFERROR(INDEX('РП (ЛК 2.0)'!$E$26:$O$26,1,MATCH('Основной лист'!TNZ$7,'РП (ЛК 2.0)'!$E$17:$O$17,0)),0)</f>
        <v>0</v>
      </c>
      <c r="TOA8" s="878">
        <f>IFERROR(INDEX('РП (ЛК 2.0)'!$E$26:$O$26,1,MATCH('Основной лист'!TOA$7,'РП (ЛК 2.0)'!$E$17:$O$17,0)),0)</f>
        <v>0</v>
      </c>
      <c r="TOB8" s="878">
        <f>IFERROR(INDEX('РП (ЛК 2.0)'!$E$26:$O$26,1,MATCH('Основной лист'!TOB$7,'РП (ЛК 2.0)'!$E$17:$O$17,0)),0)</f>
        <v>0</v>
      </c>
      <c r="TOC8" s="878">
        <f>IFERROR(INDEX('РП (ЛК 2.0)'!$E$26:$O$26,1,MATCH('Основной лист'!TOC$7,'РП (ЛК 2.0)'!$E$17:$O$17,0)),0)</f>
        <v>0</v>
      </c>
      <c r="TOD8" s="878">
        <f>IFERROR(INDEX('РП (ЛК 2.0)'!$E$26:$O$26,1,MATCH('Основной лист'!TOD$7,'РП (ЛК 2.0)'!$E$17:$O$17,0)),0)</f>
        <v>0</v>
      </c>
      <c r="TOE8" s="878">
        <f>IFERROR(INDEX('РП (ЛК 2.0)'!$E$26:$O$26,1,MATCH('Основной лист'!TOE$7,'РП (ЛК 2.0)'!$E$17:$O$17,0)),0)</f>
        <v>0</v>
      </c>
      <c r="TOF8" s="878">
        <f>IFERROR(INDEX('РП (ЛК 2.0)'!$E$26:$O$26,1,MATCH('Основной лист'!TOF$7,'РП (ЛК 2.0)'!$E$17:$O$17,0)),0)</f>
        <v>0</v>
      </c>
      <c r="TOG8" s="878">
        <f>IFERROR(INDEX('РП (ЛК 2.0)'!$E$26:$O$26,1,MATCH('Основной лист'!TOG$7,'РП (ЛК 2.0)'!$E$17:$O$17,0)),0)</f>
        <v>0</v>
      </c>
      <c r="TOH8" s="878">
        <f>IFERROR(INDEX('РП (ЛК 2.0)'!$E$26:$O$26,1,MATCH('Основной лист'!TOH$7,'РП (ЛК 2.0)'!$E$17:$O$17,0)),0)</f>
        <v>0</v>
      </c>
      <c r="TOI8" s="878">
        <f>IFERROR(INDEX('РП (ЛК 2.0)'!$E$26:$O$26,1,MATCH('Основной лист'!TOI$7,'РП (ЛК 2.0)'!$E$17:$O$17,0)),0)</f>
        <v>0</v>
      </c>
      <c r="TOJ8" s="878">
        <f>IFERROR(INDEX('РП (ЛК 2.0)'!$E$26:$O$26,1,MATCH('Основной лист'!TOJ$7,'РП (ЛК 2.0)'!$E$17:$O$17,0)),0)</f>
        <v>0</v>
      </c>
      <c r="TOK8" s="878">
        <f>IFERROR(INDEX('РП (ЛК 2.0)'!$E$26:$O$26,1,MATCH('Основной лист'!TOK$7,'РП (ЛК 2.0)'!$E$17:$O$17,0)),0)</f>
        <v>0</v>
      </c>
      <c r="TOL8" s="878">
        <f>IFERROR(INDEX('РП (ЛК 2.0)'!$E$26:$O$26,1,MATCH('Основной лист'!TOL$7,'РП (ЛК 2.0)'!$E$17:$O$17,0)),0)</f>
        <v>0</v>
      </c>
      <c r="TOM8" s="878">
        <f>IFERROR(INDEX('РП (ЛК 2.0)'!$E$26:$O$26,1,MATCH('Основной лист'!TOM$7,'РП (ЛК 2.0)'!$E$17:$O$17,0)),0)</f>
        <v>0</v>
      </c>
      <c r="TON8" s="878">
        <f>IFERROR(INDEX('РП (ЛК 2.0)'!$E$26:$O$26,1,MATCH('Основной лист'!TON$7,'РП (ЛК 2.0)'!$E$17:$O$17,0)),0)</f>
        <v>0</v>
      </c>
      <c r="TOO8" s="878">
        <f>IFERROR(INDEX('РП (ЛК 2.0)'!$E$26:$O$26,1,MATCH('Основной лист'!TOO$7,'РП (ЛК 2.0)'!$E$17:$O$17,0)),0)</f>
        <v>0</v>
      </c>
      <c r="TOP8" s="878">
        <f>IFERROR(INDEX('РП (ЛК 2.0)'!$E$26:$O$26,1,MATCH('Основной лист'!TOP$7,'РП (ЛК 2.0)'!$E$17:$O$17,0)),0)</f>
        <v>0</v>
      </c>
      <c r="TOQ8" s="878">
        <f>IFERROR(INDEX('РП (ЛК 2.0)'!$E$26:$O$26,1,MATCH('Основной лист'!TOQ$7,'РП (ЛК 2.0)'!$E$17:$O$17,0)),0)</f>
        <v>0</v>
      </c>
      <c r="TOR8" s="878">
        <f>IFERROR(INDEX('РП (ЛК 2.0)'!$E$26:$O$26,1,MATCH('Основной лист'!TOR$7,'РП (ЛК 2.0)'!$E$17:$O$17,0)),0)</f>
        <v>0</v>
      </c>
      <c r="TOS8" s="878">
        <f>IFERROR(INDEX('РП (ЛК 2.0)'!$E$26:$O$26,1,MATCH('Основной лист'!TOS$7,'РП (ЛК 2.0)'!$E$17:$O$17,0)),0)</f>
        <v>0</v>
      </c>
      <c r="TOT8" s="878">
        <f>IFERROR(INDEX('РП (ЛК 2.0)'!$E$26:$O$26,1,MATCH('Основной лист'!TOT$7,'РП (ЛК 2.0)'!$E$17:$O$17,0)),0)</f>
        <v>0</v>
      </c>
      <c r="TOU8" s="878">
        <f>IFERROR(INDEX('РП (ЛК 2.0)'!$E$26:$O$26,1,MATCH('Основной лист'!TOU$7,'РП (ЛК 2.0)'!$E$17:$O$17,0)),0)</f>
        <v>0</v>
      </c>
      <c r="TOV8" s="878">
        <f>IFERROR(INDEX('РП (ЛК 2.0)'!$E$26:$O$26,1,MATCH('Основной лист'!TOV$7,'РП (ЛК 2.0)'!$E$17:$O$17,0)),0)</f>
        <v>0</v>
      </c>
      <c r="TOW8" s="878">
        <f>IFERROR(INDEX('РП (ЛК 2.0)'!$E$26:$O$26,1,MATCH('Основной лист'!TOW$7,'РП (ЛК 2.0)'!$E$17:$O$17,0)),0)</f>
        <v>0</v>
      </c>
      <c r="TOX8" s="878">
        <f>IFERROR(INDEX('РП (ЛК 2.0)'!$E$26:$O$26,1,MATCH('Основной лист'!TOX$7,'РП (ЛК 2.0)'!$E$17:$O$17,0)),0)</f>
        <v>0</v>
      </c>
      <c r="TOY8" s="878">
        <f>IFERROR(INDEX('РП (ЛК 2.0)'!$E$26:$O$26,1,MATCH('Основной лист'!TOY$7,'РП (ЛК 2.0)'!$E$17:$O$17,0)),0)</f>
        <v>0</v>
      </c>
      <c r="TOZ8" s="878">
        <f>IFERROR(INDEX('РП (ЛК 2.0)'!$E$26:$O$26,1,MATCH('Основной лист'!TOZ$7,'РП (ЛК 2.0)'!$E$17:$O$17,0)),0)</f>
        <v>0</v>
      </c>
      <c r="TPA8" s="878">
        <f>IFERROR(INDEX('РП (ЛК 2.0)'!$E$26:$O$26,1,MATCH('Основной лист'!TPA$7,'РП (ЛК 2.0)'!$E$17:$O$17,0)),0)</f>
        <v>0</v>
      </c>
      <c r="TPB8" s="878">
        <f>IFERROR(INDEX('РП (ЛК 2.0)'!$E$26:$O$26,1,MATCH('Основной лист'!TPB$7,'РП (ЛК 2.0)'!$E$17:$O$17,0)),0)</f>
        <v>0</v>
      </c>
      <c r="TPC8" s="878">
        <f>IFERROR(INDEX('РП (ЛК 2.0)'!$E$26:$O$26,1,MATCH('Основной лист'!TPC$7,'РП (ЛК 2.0)'!$E$17:$O$17,0)),0)</f>
        <v>0</v>
      </c>
      <c r="TPD8" s="878">
        <f>IFERROR(INDEX('РП (ЛК 2.0)'!$E$26:$O$26,1,MATCH('Основной лист'!TPD$7,'РП (ЛК 2.0)'!$E$17:$O$17,0)),0)</f>
        <v>0</v>
      </c>
      <c r="TPE8" s="878">
        <f>IFERROR(INDEX('РП (ЛК 2.0)'!$E$26:$O$26,1,MATCH('Основной лист'!TPE$7,'РП (ЛК 2.0)'!$E$17:$O$17,0)),0)</f>
        <v>0</v>
      </c>
      <c r="TPF8" s="878">
        <f>IFERROR(INDEX('РП (ЛК 2.0)'!$E$26:$O$26,1,MATCH('Основной лист'!TPF$7,'РП (ЛК 2.0)'!$E$17:$O$17,0)),0)</f>
        <v>0</v>
      </c>
      <c r="TPG8" s="878">
        <f>IFERROR(INDEX('РП (ЛК 2.0)'!$E$26:$O$26,1,MATCH('Основной лист'!TPG$7,'РП (ЛК 2.0)'!$E$17:$O$17,0)),0)</f>
        <v>0</v>
      </c>
      <c r="TPH8" s="878">
        <f>IFERROR(INDEX('РП (ЛК 2.0)'!$E$26:$O$26,1,MATCH('Основной лист'!TPH$7,'РП (ЛК 2.0)'!$E$17:$O$17,0)),0)</f>
        <v>0</v>
      </c>
      <c r="TPI8" s="878">
        <f>IFERROR(INDEX('РП (ЛК 2.0)'!$E$26:$O$26,1,MATCH('Основной лист'!TPI$7,'РП (ЛК 2.0)'!$E$17:$O$17,0)),0)</f>
        <v>0</v>
      </c>
      <c r="TPJ8" s="878">
        <f>IFERROR(INDEX('РП (ЛК 2.0)'!$E$26:$O$26,1,MATCH('Основной лист'!TPJ$7,'РП (ЛК 2.0)'!$E$17:$O$17,0)),0)</f>
        <v>0</v>
      </c>
      <c r="TPK8" s="878">
        <f>IFERROR(INDEX('РП (ЛК 2.0)'!$E$26:$O$26,1,MATCH('Основной лист'!TPK$7,'РП (ЛК 2.0)'!$E$17:$O$17,0)),0)</f>
        <v>0</v>
      </c>
      <c r="TPL8" s="878">
        <f>IFERROR(INDEX('РП (ЛК 2.0)'!$E$26:$O$26,1,MATCH('Основной лист'!TPL$7,'РП (ЛК 2.0)'!$E$17:$O$17,0)),0)</f>
        <v>0</v>
      </c>
      <c r="TPM8" s="878">
        <f>IFERROR(INDEX('РП (ЛК 2.0)'!$E$26:$O$26,1,MATCH('Основной лист'!TPM$7,'РП (ЛК 2.0)'!$E$17:$O$17,0)),0)</f>
        <v>0</v>
      </c>
      <c r="TPN8" s="878">
        <f>IFERROR(INDEX('РП (ЛК 2.0)'!$E$26:$O$26,1,MATCH('Основной лист'!TPN$7,'РП (ЛК 2.0)'!$E$17:$O$17,0)),0)</f>
        <v>0</v>
      </c>
      <c r="TPO8" s="878">
        <f>IFERROR(INDEX('РП (ЛК 2.0)'!$E$26:$O$26,1,MATCH('Основной лист'!TPO$7,'РП (ЛК 2.0)'!$E$17:$O$17,0)),0)</f>
        <v>0</v>
      </c>
      <c r="TPP8" s="878">
        <f>IFERROR(INDEX('РП (ЛК 2.0)'!$E$26:$O$26,1,MATCH('Основной лист'!TPP$7,'РП (ЛК 2.0)'!$E$17:$O$17,0)),0)</f>
        <v>0</v>
      </c>
      <c r="TPQ8" s="878">
        <f>IFERROR(INDEX('РП (ЛК 2.0)'!$E$26:$O$26,1,MATCH('Основной лист'!TPQ$7,'РП (ЛК 2.0)'!$E$17:$O$17,0)),0)</f>
        <v>0</v>
      </c>
      <c r="TPR8" s="878">
        <f>IFERROR(INDEX('РП (ЛК 2.0)'!$E$26:$O$26,1,MATCH('Основной лист'!TPR$7,'РП (ЛК 2.0)'!$E$17:$O$17,0)),0)</f>
        <v>0</v>
      </c>
      <c r="TPS8" s="878">
        <f>IFERROR(INDEX('РП (ЛК 2.0)'!$E$26:$O$26,1,MATCH('Основной лист'!TPS$7,'РП (ЛК 2.0)'!$E$17:$O$17,0)),0)</f>
        <v>0</v>
      </c>
      <c r="TPT8" s="878">
        <f>IFERROR(INDEX('РП (ЛК 2.0)'!$E$26:$O$26,1,MATCH('Основной лист'!TPT$7,'РП (ЛК 2.0)'!$E$17:$O$17,0)),0)</f>
        <v>0</v>
      </c>
      <c r="TPU8" s="878">
        <f>IFERROR(INDEX('РП (ЛК 2.0)'!$E$26:$O$26,1,MATCH('Основной лист'!TPU$7,'РП (ЛК 2.0)'!$E$17:$O$17,0)),0)</f>
        <v>0</v>
      </c>
      <c r="TPV8" s="878">
        <f>IFERROR(INDEX('РП (ЛК 2.0)'!$E$26:$O$26,1,MATCH('Основной лист'!TPV$7,'РП (ЛК 2.0)'!$E$17:$O$17,0)),0)</f>
        <v>0</v>
      </c>
      <c r="TPW8" s="878">
        <f>IFERROR(INDEX('РП (ЛК 2.0)'!$E$26:$O$26,1,MATCH('Основной лист'!TPW$7,'РП (ЛК 2.0)'!$E$17:$O$17,0)),0)</f>
        <v>0</v>
      </c>
      <c r="TPX8" s="878">
        <f>IFERROR(INDEX('РП (ЛК 2.0)'!$E$26:$O$26,1,MATCH('Основной лист'!TPX$7,'РП (ЛК 2.0)'!$E$17:$O$17,0)),0)</f>
        <v>0</v>
      </c>
      <c r="TPY8" s="878">
        <f>IFERROR(INDEX('РП (ЛК 2.0)'!$E$26:$O$26,1,MATCH('Основной лист'!TPY$7,'РП (ЛК 2.0)'!$E$17:$O$17,0)),0)</f>
        <v>0</v>
      </c>
      <c r="TPZ8" s="878">
        <f>IFERROR(INDEX('РП (ЛК 2.0)'!$E$26:$O$26,1,MATCH('Основной лист'!TPZ$7,'РП (ЛК 2.0)'!$E$17:$O$17,0)),0)</f>
        <v>0</v>
      </c>
      <c r="TQA8" s="878">
        <f>IFERROR(INDEX('РП (ЛК 2.0)'!$E$26:$O$26,1,MATCH('Основной лист'!TQA$7,'РП (ЛК 2.0)'!$E$17:$O$17,0)),0)</f>
        <v>0</v>
      </c>
      <c r="TQB8" s="878">
        <f>IFERROR(INDEX('РП (ЛК 2.0)'!$E$26:$O$26,1,MATCH('Основной лист'!TQB$7,'РП (ЛК 2.0)'!$E$17:$O$17,0)),0)</f>
        <v>0</v>
      </c>
      <c r="TQC8" s="878">
        <f>IFERROR(INDEX('РП (ЛК 2.0)'!$E$26:$O$26,1,MATCH('Основной лист'!TQC$7,'РП (ЛК 2.0)'!$E$17:$O$17,0)),0)</f>
        <v>0</v>
      </c>
      <c r="TQD8" s="878">
        <f>IFERROR(INDEX('РП (ЛК 2.0)'!$E$26:$O$26,1,MATCH('Основной лист'!TQD$7,'РП (ЛК 2.0)'!$E$17:$O$17,0)),0)</f>
        <v>0</v>
      </c>
      <c r="TQE8" s="878">
        <f>IFERROR(INDEX('РП (ЛК 2.0)'!$E$26:$O$26,1,MATCH('Основной лист'!TQE$7,'РП (ЛК 2.0)'!$E$17:$O$17,0)),0)</f>
        <v>0</v>
      </c>
      <c r="TQF8" s="878">
        <f>IFERROR(INDEX('РП (ЛК 2.0)'!$E$26:$O$26,1,MATCH('Основной лист'!TQF$7,'РП (ЛК 2.0)'!$E$17:$O$17,0)),0)</f>
        <v>0</v>
      </c>
      <c r="TQG8" s="878">
        <f>IFERROR(INDEX('РП (ЛК 2.0)'!$E$26:$O$26,1,MATCH('Основной лист'!TQG$7,'РП (ЛК 2.0)'!$E$17:$O$17,0)),0)</f>
        <v>0</v>
      </c>
      <c r="TQH8" s="878">
        <f>IFERROR(INDEX('РП (ЛК 2.0)'!$E$26:$O$26,1,MATCH('Основной лист'!TQH$7,'РП (ЛК 2.0)'!$E$17:$O$17,0)),0)</f>
        <v>0</v>
      </c>
      <c r="TQI8" s="878">
        <f>IFERROR(INDEX('РП (ЛК 2.0)'!$E$26:$O$26,1,MATCH('Основной лист'!TQI$7,'РП (ЛК 2.0)'!$E$17:$O$17,0)),0)</f>
        <v>0</v>
      </c>
      <c r="TQJ8" s="878">
        <f>IFERROR(INDEX('РП (ЛК 2.0)'!$E$26:$O$26,1,MATCH('Основной лист'!TQJ$7,'РП (ЛК 2.0)'!$E$17:$O$17,0)),0)</f>
        <v>0</v>
      </c>
      <c r="TQK8" s="878">
        <f>IFERROR(INDEX('РП (ЛК 2.0)'!$E$26:$O$26,1,MATCH('Основной лист'!TQK$7,'РП (ЛК 2.0)'!$E$17:$O$17,0)),0)</f>
        <v>0</v>
      </c>
      <c r="TQL8" s="878">
        <f>IFERROR(INDEX('РП (ЛК 2.0)'!$E$26:$O$26,1,MATCH('Основной лист'!TQL$7,'РП (ЛК 2.0)'!$E$17:$O$17,0)),0)</f>
        <v>0</v>
      </c>
      <c r="TQM8" s="878">
        <f>IFERROR(INDEX('РП (ЛК 2.0)'!$E$26:$O$26,1,MATCH('Основной лист'!TQM$7,'РП (ЛК 2.0)'!$E$17:$O$17,0)),0)</f>
        <v>0</v>
      </c>
      <c r="TQN8" s="878">
        <f>IFERROR(INDEX('РП (ЛК 2.0)'!$E$26:$O$26,1,MATCH('Основной лист'!TQN$7,'РП (ЛК 2.0)'!$E$17:$O$17,0)),0)</f>
        <v>0</v>
      </c>
      <c r="TQO8" s="878">
        <f>IFERROR(INDEX('РП (ЛК 2.0)'!$E$26:$O$26,1,MATCH('Основной лист'!TQO$7,'РП (ЛК 2.0)'!$E$17:$O$17,0)),0)</f>
        <v>0</v>
      </c>
      <c r="TQP8" s="878">
        <f>IFERROR(INDEX('РП (ЛК 2.0)'!$E$26:$O$26,1,MATCH('Основной лист'!TQP$7,'РП (ЛК 2.0)'!$E$17:$O$17,0)),0)</f>
        <v>0</v>
      </c>
      <c r="TQQ8" s="878">
        <f>IFERROR(INDEX('РП (ЛК 2.0)'!$E$26:$O$26,1,MATCH('Основной лист'!TQQ$7,'РП (ЛК 2.0)'!$E$17:$O$17,0)),0)</f>
        <v>0</v>
      </c>
      <c r="TQR8" s="878">
        <f>IFERROR(INDEX('РП (ЛК 2.0)'!$E$26:$O$26,1,MATCH('Основной лист'!TQR$7,'РП (ЛК 2.0)'!$E$17:$O$17,0)),0)</f>
        <v>0</v>
      </c>
      <c r="TQS8" s="878">
        <f>IFERROR(INDEX('РП (ЛК 2.0)'!$E$26:$O$26,1,MATCH('Основной лист'!TQS$7,'РП (ЛК 2.0)'!$E$17:$O$17,0)),0)</f>
        <v>0</v>
      </c>
      <c r="TQT8" s="878">
        <f>IFERROR(INDEX('РП (ЛК 2.0)'!$E$26:$O$26,1,MATCH('Основной лист'!TQT$7,'РП (ЛК 2.0)'!$E$17:$O$17,0)),0)</f>
        <v>0</v>
      </c>
      <c r="TQU8" s="878">
        <f>IFERROR(INDEX('РП (ЛК 2.0)'!$E$26:$O$26,1,MATCH('Основной лист'!TQU$7,'РП (ЛК 2.0)'!$E$17:$O$17,0)),0)</f>
        <v>0</v>
      </c>
      <c r="TQV8" s="878">
        <f>IFERROR(INDEX('РП (ЛК 2.0)'!$E$26:$O$26,1,MATCH('Основной лист'!TQV$7,'РП (ЛК 2.0)'!$E$17:$O$17,0)),0)</f>
        <v>0</v>
      </c>
      <c r="TQW8" s="878">
        <f>IFERROR(INDEX('РП (ЛК 2.0)'!$E$26:$O$26,1,MATCH('Основной лист'!TQW$7,'РП (ЛК 2.0)'!$E$17:$O$17,0)),0)</f>
        <v>0</v>
      </c>
      <c r="TQX8" s="878">
        <f>IFERROR(INDEX('РП (ЛК 2.0)'!$E$26:$O$26,1,MATCH('Основной лист'!TQX$7,'РП (ЛК 2.0)'!$E$17:$O$17,0)),0)</f>
        <v>0</v>
      </c>
      <c r="TQY8" s="878">
        <f>IFERROR(INDEX('РП (ЛК 2.0)'!$E$26:$O$26,1,MATCH('Основной лист'!TQY$7,'РП (ЛК 2.0)'!$E$17:$O$17,0)),0)</f>
        <v>0</v>
      </c>
      <c r="TQZ8" s="878">
        <f>IFERROR(INDEX('РП (ЛК 2.0)'!$E$26:$O$26,1,MATCH('Основной лист'!TQZ$7,'РП (ЛК 2.0)'!$E$17:$O$17,0)),0)</f>
        <v>0</v>
      </c>
      <c r="TRA8" s="878">
        <f>IFERROR(INDEX('РП (ЛК 2.0)'!$E$26:$O$26,1,MATCH('Основной лист'!TRA$7,'РП (ЛК 2.0)'!$E$17:$O$17,0)),0)</f>
        <v>0</v>
      </c>
      <c r="TRB8" s="878">
        <f>IFERROR(INDEX('РП (ЛК 2.0)'!$E$26:$O$26,1,MATCH('Основной лист'!TRB$7,'РП (ЛК 2.0)'!$E$17:$O$17,0)),0)</f>
        <v>0</v>
      </c>
      <c r="TRC8" s="878">
        <f>IFERROR(INDEX('РП (ЛК 2.0)'!$E$26:$O$26,1,MATCH('Основной лист'!TRC$7,'РП (ЛК 2.0)'!$E$17:$O$17,0)),0)</f>
        <v>0</v>
      </c>
      <c r="TRD8" s="878">
        <f>IFERROR(INDEX('РП (ЛК 2.0)'!$E$26:$O$26,1,MATCH('Основной лист'!TRD$7,'РП (ЛК 2.0)'!$E$17:$O$17,0)),0)</f>
        <v>0</v>
      </c>
      <c r="TRE8" s="878">
        <f>IFERROR(INDEX('РП (ЛК 2.0)'!$E$26:$O$26,1,MATCH('Основной лист'!TRE$7,'РП (ЛК 2.0)'!$E$17:$O$17,0)),0)</f>
        <v>0</v>
      </c>
      <c r="TRF8" s="878">
        <f>IFERROR(INDEX('РП (ЛК 2.0)'!$E$26:$O$26,1,MATCH('Основной лист'!TRF$7,'РП (ЛК 2.0)'!$E$17:$O$17,0)),0)</f>
        <v>0</v>
      </c>
      <c r="TRG8" s="878">
        <f>IFERROR(INDEX('РП (ЛК 2.0)'!$E$26:$O$26,1,MATCH('Основной лист'!TRG$7,'РП (ЛК 2.0)'!$E$17:$O$17,0)),0)</f>
        <v>0</v>
      </c>
      <c r="TRH8" s="878">
        <f>IFERROR(INDEX('РП (ЛК 2.0)'!$E$26:$O$26,1,MATCH('Основной лист'!TRH$7,'РП (ЛК 2.0)'!$E$17:$O$17,0)),0)</f>
        <v>0</v>
      </c>
      <c r="TRI8" s="878">
        <f>IFERROR(INDEX('РП (ЛК 2.0)'!$E$26:$O$26,1,MATCH('Основной лист'!TRI$7,'РП (ЛК 2.0)'!$E$17:$O$17,0)),0)</f>
        <v>0</v>
      </c>
      <c r="TRJ8" s="878">
        <f>IFERROR(INDEX('РП (ЛК 2.0)'!$E$26:$O$26,1,MATCH('Основной лист'!TRJ$7,'РП (ЛК 2.0)'!$E$17:$O$17,0)),0)</f>
        <v>0</v>
      </c>
      <c r="TRK8" s="878">
        <f>IFERROR(INDEX('РП (ЛК 2.0)'!$E$26:$O$26,1,MATCH('Основной лист'!TRK$7,'РП (ЛК 2.0)'!$E$17:$O$17,0)),0)</f>
        <v>0</v>
      </c>
      <c r="TRL8" s="878">
        <f>IFERROR(INDEX('РП (ЛК 2.0)'!$E$26:$O$26,1,MATCH('Основной лист'!TRL$7,'РП (ЛК 2.0)'!$E$17:$O$17,0)),0)</f>
        <v>0</v>
      </c>
      <c r="TRM8" s="878">
        <f>IFERROR(INDEX('РП (ЛК 2.0)'!$E$26:$O$26,1,MATCH('Основной лист'!TRM$7,'РП (ЛК 2.0)'!$E$17:$O$17,0)),0)</f>
        <v>0</v>
      </c>
      <c r="TRN8" s="878">
        <f>IFERROR(INDEX('РП (ЛК 2.0)'!$E$26:$O$26,1,MATCH('Основной лист'!TRN$7,'РП (ЛК 2.0)'!$E$17:$O$17,0)),0)</f>
        <v>0</v>
      </c>
      <c r="TRO8" s="878">
        <f>IFERROR(INDEX('РП (ЛК 2.0)'!$E$26:$O$26,1,MATCH('Основной лист'!TRO$7,'РП (ЛК 2.0)'!$E$17:$O$17,0)),0)</f>
        <v>0</v>
      </c>
      <c r="TRP8" s="878">
        <f>IFERROR(INDEX('РП (ЛК 2.0)'!$E$26:$O$26,1,MATCH('Основной лист'!TRP$7,'РП (ЛК 2.0)'!$E$17:$O$17,0)),0)</f>
        <v>0</v>
      </c>
      <c r="TRQ8" s="878">
        <f>IFERROR(INDEX('РП (ЛК 2.0)'!$E$26:$O$26,1,MATCH('Основной лист'!TRQ$7,'РП (ЛК 2.0)'!$E$17:$O$17,0)),0)</f>
        <v>0</v>
      </c>
      <c r="TRR8" s="878">
        <f>IFERROR(INDEX('РП (ЛК 2.0)'!$E$26:$O$26,1,MATCH('Основной лист'!TRR$7,'РП (ЛК 2.0)'!$E$17:$O$17,0)),0)</f>
        <v>0</v>
      </c>
      <c r="TRS8" s="878">
        <f>IFERROR(INDEX('РП (ЛК 2.0)'!$E$26:$O$26,1,MATCH('Основной лист'!TRS$7,'РП (ЛК 2.0)'!$E$17:$O$17,0)),0)</f>
        <v>0</v>
      </c>
      <c r="TRT8" s="878">
        <f>IFERROR(INDEX('РП (ЛК 2.0)'!$E$26:$O$26,1,MATCH('Основной лист'!TRT$7,'РП (ЛК 2.0)'!$E$17:$O$17,0)),0)</f>
        <v>0</v>
      </c>
      <c r="TRU8" s="878">
        <f>IFERROR(INDEX('РП (ЛК 2.0)'!$E$26:$O$26,1,MATCH('Основной лист'!TRU$7,'РП (ЛК 2.0)'!$E$17:$O$17,0)),0)</f>
        <v>0</v>
      </c>
      <c r="TRV8" s="878">
        <f>IFERROR(INDEX('РП (ЛК 2.0)'!$E$26:$O$26,1,MATCH('Основной лист'!TRV$7,'РП (ЛК 2.0)'!$E$17:$O$17,0)),0)</f>
        <v>0</v>
      </c>
      <c r="TRW8" s="878">
        <f>IFERROR(INDEX('РП (ЛК 2.0)'!$E$26:$O$26,1,MATCH('Основной лист'!TRW$7,'РП (ЛК 2.0)'!$E$17:$O$17,0)),0)</f>
        <v>0</v>
      </c>
      <c r="TRX8" s="878">
        <f>IFERROR(INDEX('РП (ЛК 2.0)'!$E$26:$O$26,1,MATCH('Основной лист'!TRX$7,'РП (ЛК 2.0)'!$E$17:$O$17,0)),0)</f>
        <v>0</v>
      </c>
      <c r="TRY8" s="878">
        <f>IFERROR(INDEX('РП (ЛК 2.0)'!$E$26:$O$26,1,MATCH('Основной лист'!TRY$7,'РП (ЛК 2.0)'!$E$17:$O$17,0)),0)</f>
        <v>0</v>
      </c>
      <c r="TRZ8" s="878">
        <f>IFERROR(INDEX('РП (ЛК 2.0)'!$E$26:$O$26,1,MATCH('Основной лист'!TRZ$7,'РП (ЛК 2.0)'!$E$17:$O$17,0)),0)</f>
        <v>0</v>
      </c>
      <c r="TSA8" s="878">
        <f>IFERROR(INDEX('РП (ЛК 2.0)'!$E$26:$O$26,1,MATCH('Основной лист'!TSA$7,'РП (ЛК 2.0)'!$E$17:$O$17,0)),0)</f>
        <v>0</v>
      </c>
      <c r="TSB8" s="878">
        <f>IFERROR(INDEX('РП (ЛК 2.0)'!$E$26:$O$26,1,MATCH('Основной лист'!TSB$7,'РП (ЛК 2.0)'!$E$17:$O$17,0)),0)</f>
        <v>0</v>
      </c>
      <c r="TSC8" s="878">
        <f>IFERROR(INDEX('РП (ЛК 2.0)'!$E$26:$O$26,1,MATCH('Основной лист'!TSC$7,'РП (ЛК 2.0)'!$E$17:$O$17,0)),0)</f>
        <v>0</v>
      </c>
      <c r="TSD8" s="878">
        <f>IFERROR(INDEX('РП (ЛК 2.0)'!$E$26:$O$26,1,MATCH('Основной лист'!TSD$7,'РП (ЛК 2.0)'!$E$17:$O$17,0)),0)</f>
        <v>0</v>
      </c>
      <c r="TSE8" s="878">
        <f>IFERROR(INDEX('РП (ЛК 2.0)'!$E$26:$O$26,1,MATCH('Основной лист'!TSE$7,'РП (ЛК 2.0)'!$E$17:$O$17,0)),0)</f>
        <v>0</v>
      </c>
      <c r="TSF8" s="878">
        <f>IFERROR(INDEX('РП (ЛК 2.0)'!$E$26:$O$26,1,MATCH('Основной лист'!TSF$7,'РП (ЛК 2.0)'!$E$17:$O$17,0)),0)</f>
        <v>0</v>
      </c>
      <c r="TSG8" s="878">
        <f>IFERROR(INDEX('РП (ЛК 2.0)'!$E$26:$O$26,1,MATCH('Основной лист'!TSG$7,'РП (ЛК 2.0)'!$E$17:$O$17,0)),0)</f>
        <v>0</v>
      </c>
      <c r="TSH8" s="878">
        <f>IFERROR(INDEX('РП (ЛК 2.0)'!$E$26:$O$26,1,MATCH('Основной лист'!TSH$7,'РП (ЛК 2.0)'!$E$17:$O$17,0)),0)</f>
        <v>0</v>
      </c>
      <c r="TSI8" s="878">
        <f>IFERROR(INDEX('РП (ЛК 2.0)'!$E$26:$O$26,1,MATCH('Основной лист'!TSI$7,'РП (ЛК 2.0)'!$E$17:$O$17,0)),0)</f>
        <v>0</v>
      </c>
      <c r="TSJ8" s="878">
        <f>IFERROR(INDEX('РП (ЛК 2.0)'!$E$26:$O$26,1,MATCH('Основной лист'!TSJ$7,'РП (ЛК 2.0)'!$E$17:$O$17,0)),0)</f>
        <v>0</v>
      </c>
      <c r="TSK8" s="878">
        <f>IFERROR(INDEX('РП (ЛК 2.0)'!$E$26:$O$26,1,MATCH('Основной лист'!TSK$7,'РП (ЛК 2.0)'!$E$17:$O$17,0)),0)</f>
        <v>0</v>
      </c>
      <c r="TSL8" s="878">
        <f>IFERROR(INDEX('РП (ЛК 2.0)'!$E$26:$O$26,1,MATCH('Основной лист'!TSL$7,'РП (ЛК 2.0)'!$E$17:$O$17,0)),0)</f>
        <v>0</v>
      </c>
      <c r="TSM8" s="878">
        <f>IFERROR(INDEX('РП (ЛК 2.0)'!$E$26:$O$26,1,MATCH('Основной лист'!TSM$7,'РП (ЛК 2.0)'!$E$17:$O$17,0)),0)</f>
        <v>0</v>
      </c>
      <c r="TSN8" s="878">
        <f>IFERROR(INDEX('РП (ЛК 2.0)'!$E$26:$O$26,1,MATCH('Основной лист'!TSN$7,'РП (ЛК 2.0)'!$E$17:$O$17,0)),0)</f>
        <v>0</v>
      </c>
      <c r="TSO8" s="878">
        <f>IFERROR(INDEX('РП (ЛК 2.0)'!$E$26:$O$26,1,MATCH('Основной лист'!TSO$7,'РП (ЛК 2.0)'!$E$17:$O$17,0)),0)</f>
        <v>0</v>
      </c>
      <c r="TSP8" s="878">
        <f>IFERROR(INDEX('РП (ЛК 2.0)'!$E$26:$O$26,1,MATCH('Основной лист'!TSP$7,'РП (ЛК 2.0)'!$E$17:$O$17,0)),0)</f>
        <v>0</v>
      </c>
      <c r="TSQ8" s="878">
        <f>IFERROR(INDEX('РП (ЛК 2.0)'!$E$26:$O$26,1,MATCH('Основной лист'!TSQ$7,'РП (ЛК 2.0)'!$E$17:$O$17,0)),0)</f>
        <v>0</v>
      </c>
      <c r="TSR8" s="878">
        <f>IFERROR(INDEX('РП (ЛК 2.0)'!$E$26:$O$26,1,MATCH('Основной лист'!TSR$7,'РП (ЛК 2.0)'!$E$17:$O$17,0)),0)</f>
        <v>0</v>
      </c>
      <c r="TSS8" s="878">
        <f>IFERROR(INDEX('РП (ЛК 2.0)'!$E$26:$O$26,1,MATCH('Основной лист'!TSS$7,'РП (ЛК 2.0)'!$E$17:$O$17,0)),0)</f>
        <v>0</v>
      </c>
      <c r="TST8" s="878">
        <f>IFERROR(INDEX('РП (ЛК 2.0)'!$E$26:$O$26,1,MATCH('Основной лист'!TST$7,'РП (ЛК 2.0)'!$E$17:$O$17,0)),0)</f>
        <v>0</v>
      </c>
      <c r="TSU8" s="878">
        <f>IFERROR(INDEX('РП (ЛК 2.0)'!$E$26:$O$26,1,MATCH('Основной лист'!TSU$7,'РП (ЛК 2.0)'!$E$17:$O$17,0)),0)</f>
        <v>0</v>
      </c>
      <c r="TSV8" s="878">
        <f>IFERROR(INDEX('РП (ЛК 2.0)'!$E$26:$O$26,1,MATCH('Основной лист'!TSV$7,'РП (ЛК 2.0)'!$E$17:$O$17,0)),0)</f>
        <v>0</v>
      </c>
      <c r="TSW8" s="878">
        <f>IFERROR(INDEX('РП (ЛК 2.0)'!$E$26:$O$26,1,MATCH('Основной лист'!TSW$7,'РП (ЛК 2.0)'!$E$17:$O$17,0)),0)</f>
        <v>0</v>
      </c>
      <c r="TSX8" s="878">
        <f>IFERROR(INDEX('РП (ЛК 2.0)'!$E$26:$O$26,1,MATCH('Основной лист'!TSX$7,'РП (ЛК 2.0)'!$E$17:$O$17,0)),0)</f>
        <v>0</v>
      </c>
      <c r="TSY8" s="878">
        <f>IFERROR(INDEX('РП (ЛК 2.0)'!$E$26:$O$26,1,MATCH('Основной лист'!TSY$7,'РП (ЛК 2.0)'!$E$17:$O$17,0)),0)</f>
        <v>0</v>
      </c>
      <c r="TSZ8" s="878">
        <f>IFERROR(INDEX('РП (ЛК 2.0)'!$E$26:$O$26,1,MATCH('Основной лист'!TSZ$7,'РП (ЛК 2.0)'!$E$17:$O$17,0)),0)</f>
        <v>0</v>
      </c>
      <c r="TTA8" s="878">
        <f>IFERROR(INDEX('РП (ЛК 2.0)'!$E$26:$O$26,1,MATCH('Основной лист'!TTA$7,'РП (ЛК 2.0)'!$E$17:$O$17,0)),0)</f>
        <v>0</v>
      </c>
      <c r="TTB8" s="878">
        <f>IFERROR(INDEX('РП (ЛК 2.0)'!$E$26:$O$26,1,MATCH('Основной лист'!TTB$7,'РП (ЛК 2.0)'!$E$17:$O$17,0)),0)</f>
        <v>0</v>
      </c>
      <c r="TTC8" s="878">
        <f>IFERROR(INDEX('РП (ЛК 2.0)'!$E$26:$O$26,1,MATCH('Основной лист'!TTC$7,'РП (ЛК 2.0)'!$E$17:$O$17,0)),0)</f>
        <v>0</v>
      </c>
      <c r="TTD8" s="878">
        <f>IFERROR(INDEX('РП (ЛК 2.0)'!$E$26:$O$26,1,MATCH('Основной лист'!TTD$7,'РП (ЛК 2.0)'!$E$17:$O$17,0)),0)</f>
        <v>0</v>
      </c>
      <c r="TTE8" s="878">
        <f>IFERROR(INDEX('РП (ЛК 2.0)'!$E$26:$O$26,1,MATCH('Основной лист'!TTE$7,'РП (ЛК 2.0)'!$E$17:$O$17,0)),0)</f>
        <v>0</v>
      </c>
      <c r="TTF8" s="878">
        <f>IFERROR(INDEX('РП (ЛК 2.0)'!$E$26:$O$26,1,MATCH('Основной лист'!TTF$7,'РП (ЛК 2.0)'!$E$17:$O$17,0)),0)</f>
        <v>0</v>
      </c>
      <c r="TTG8" s="878">
        <f>IFERROR(INDEX('РП (ЛК 2.0)'!$E$26:$O$26,1,MATCH('Основной лист'!TTG$7,'РП (ЛК 2.0)'!$E$17:$O$17,0)),0)</f>
        <v>0</v>
      </c>
      <c r="TTH8" s="878">
        <f>IFERROR(INDEX('РП (ЛК 2.0)'!$E$26:$O$26,1,MATCH('Основной лист'!TTH$7,'РП (ЛК 2.0)'!$E$17:$O$17,0)),0)</f>
        <v>0</v>
      </c>
      <c r="TTI8" s="878">
        <f>IFERROR(INDEX('РП (ЛК 2.0)'!$E$26:$O$26,1,MATCH('Основной лист'!TTI$7,'РП (ЛК 2.0)'!$E$17:$O$17,0)),0)</f>
        <v>0</v>
      </c>
      <c r="TTJ8" s="878">
        <f>IFERROR(INDEX('РП (ЛК 2.0)'!$E$26:$O$26,1,MATCH('Основной лист'!TTJ$7,'РП (ЛК 2.0)'!$E$17:$O$17,0)),0)</f>
        <v>0</v>
      </c>
      <c r="TTK8" s="878">
        <f>IFERROR(INDEX('РП (ЛК 2.0)'!$E$26:$O$26,1,MATCH('Основной лист'!TTK$7,'РП (ЛК 2.0)'!$E$17:$O$17,0)),0)</f>
        <v>0</v>
      </c>
      <c r="TTL8" s="878">
        <f>IFERROR(INDEX('РП (ЛК 2.0)'!$E$26:$O$26,1,MATCH('Основной лист'!TTL$7,'РП (ЛК 2.0)'!$E$17:$O$17,0)),0)</f>
        <v>0</v>
      </c>
      <c r="TTM8" s="878">
        <f>IFERROR(INDEX('РП (ЛК 2.0)'!$E$26:$O$26,1,MATCH('Основной лист'!TTM$7,'РП (ЛК 2.0)'!$E$17:$O$17,0)),0)</f>
        <v>0</v>
      </c>
      <c r="TTN8" s="878">
        <f>IFERROR(INDEX('РП (ЛК 2.0)'!$E$26:$O$26,1,MATCH('Основной лист'!TTN$7,'РП (ЛК 2.0)'!$E$17:$O$17,0)),0)</f>
        <v>0</v>
      </c>
      <c r="TTO8" s="878">
        <f>IFERROR(INDEX('РП (ЛК 2.0)'!$E$26:$O$26,1,MATCH('Основной лист'!TTO$7,'РП (ЛК 2.0)'!$E$17:$O$17,0)),0)</f>
        <v>0</v>
      </c>
      <c r="TTP8" s="878">
        <f>IFERROR(INDEX('РП (ЛК 2.0)'!$E$26:$O$26,1,MATCH('Основной лист'!TTP$7,'РП (ЛК 2.0)'!$E$17:$O$17,0)),0)</f>
        <v>0</v>
      </c>
      <c r="TTQ8" s="878">
        <f>IFERROR(INDEX('РП (ЛК 2.0)'!$E$26:$O$26,1,MATCH('Основной лист'!TTQ$7,'РП (ЛК 2.0)'!$E$17:$O$17,0)),0)</f>
        <v>0</v>
      </c>
      <c r="TTR8" s="878">
        <f>IFERROR(INDEX('РП (ЛК 2.0)'!$E$26:$O$26,1,MATCH('Основной лист'!TTR$7,'РП (ЛК 2.0)'!$E$17:$O$17,0)),0)</f>
        <v>0</v>
      </c>
      <c r="TTS8" s="878">
        <f>IFERROR(INDEX('РП (ЛК 2.0)'!$E$26:$O$26,1,MATCH('Основной лист'!TTS$7,'РП (ЛК 2.0)'!$E$17:$O$17,0)),0)</f>
        <v>0</v>
      </c>
      <c r="TTT8" s="878">
        <f>IFERROR(INDEX('РП (ЛК 2.0)'!$E$26:$O$26,1,MATCH('Основной лист'!TTT$7,'РП (ЛК 2.0)'!$E$17:$O$17,0)),0)</f>
        <v>0</v>
      </c>
      <c r="TTU8" s="878">
        <f>IFERROR(INDEX('РП (ЛК 2.0)'!$E$26:$O$26,1,MATCH('Основной лист'!TTU$7,'РП (ЛК 2.0)'!$E$17:$O$17,0)),0)</f>
        <v>0</v>
      </c>
      <c r="TTV8" s="878">
        <f>IFERROR(INDEX('РП (ЛК 2.0)'!$E$26:$O$26,1,MATCH('Основной лист'!TTV$7,'РП (ЛК 2.0)'!$E$17:$O$17,0)),0)</f>
        <v>0</v>
      </c>
      <c r="TTW8" s="878">
        <f>IFERROR(INDEX('РП (ЛК 2.0)'!$E$26:$O$26,1,MATCH('Основной лист'!TTW$7,'РП (ЛК 2.0)'!$E$17:$O$17,0)),0)</f>
        <v>0</v>
      </c>
      <c r="TTX8" s="878">
        <f>IFERROR(INDEX('РП (ЛК 2.0)'!$E$26:$O$26,1,MATCH('Основной лист'!TTX$7,'РП (ЛК 2.0)'!$E$17:$O$17,0)),0)</f>
        <v>0</v>
      </c>
      <c r="TTY8" s="878">
        <f>IFERROR(INDEX('РП (ЛК 2.0)'!$E$26:$O$26,1,MATCH('Основной лист'!TTY$7,'РП (ЛК 2.0)'!$E$17:$O$17,0)),0)</f>
        <v>0</v>
      </c>
      <c r="TTZ8" s="878">
        <f>IFERROR(INDEX('РП (ЛК 2.0)'!$E$26:$O$26,1,MATCH('Основной лист'!TTZ$7,'РП (ЛК 2.0)'!$E$17:$O$17,0)),0)</f>
        <v>0</v>
      </c>
      <c r="TUA8" s="878">
        <f>IFERROR(INDEX('РП (ЛК 2.0)'!$E$26:$O$26,1,MATCH('Основной лист'!TUA$7,'РП (ЛК 2.0)'!$E$17:$O$17,0)),0)</f>
        <v>0</v>
      </c>
      <c r="TUB8" s="878">
        <f>IFERROR(INDEX('РП (ЛК 2.0)'!$E$26:$O$26,1,MATCH('Основной лист'!TUB$7,'РП (ЛК 2.0)'!$E$17:$O$17,0)),0)</f>
        <v>0</v>
      </c>
      <c r="TUC8" s="878">
        <f>IFERROR(INDEX('РП (ЛК 2.0)'!$E$26:$O$26,1,MATCH('Основной лист'!TUC$7,'РП (ЛК 2.0)'!$E$17:$O$17,0)),0)</f>
        <v>0</v>
      </c>
      <c r="TUD8" s="878">
        <f>IFERROR(INDEX('РП (ЛК 2.0)'!$E$26:$O$26,1,MATCH('Основной лист'!TUD$7,'РП (ЛК 2.0)'!$E$17:$O$17,0)),0)</f>
        <v>0</v>
      </c>
      <c r="TUE8" s="878">
        <f>IFERROR(INDEX('РП (ЛК 2.0)'!$E$26:$O$26,1,MATCH('Основной лист'!TUE$7,'РП (ЛК 2.0)'!$E$17:$O$17,0)),0)</f>
        <v>0</v>
      </c>
      <c r="TUF8" s="878">
        <f>IFERROR(INDEX('РП (ЛК 2.0)'!$E$26:$O$26,1,MATCH('Основной лист'!TUF$7,'РП (ЛК 2.0)'!$E$17:$O$17,0)),0)</f>
        <v>0</v>
      </c>
      <c r="TUG8" s="878">
        <f>IFERROR(INDEX('РП (ЛК 2.0)'!$E$26:$O$26,1,MATCH('Основной лист'!TUG$7,'РП (ЛК 2.0)'!$E$17:$O$17,0)),0)</f>
        <v>0</v>
      </c>
      <c r="TUH8" s="878">
        <f>IFERROR(INDEX('РП (ЛК 2.0)'!$E$26:$O$26,1,MATCH('Основной лист'!TUH$7,'РП (ЛК 2.0)'!$E$17:$O$17,0)),0)</f>
        <v>0</v>
      </c>
      <c r="TUI8" s="878">
        <f>IFERROR(INDEX('РП (ЛК 2.0)'!$E$26:$O$26,1,MATCH('Основной лист'!TUI$7,'РП (ЛК 2.0)'!$E$17:$O$17,0)),0)</f>
        <v>0</v>
      </c>
      <c r="TUJ8" s="878">
        <f>IFERROR(INDEX('РП (ЛК 2.0)'!$E$26:$O$26,1,MATCH('Основной лист'!TUJ$7,'РП (ЛК 2.0)'!$E$17:$O$17,0)),0)</f>
        <v>0</v>
      </c>
      <c r="TUK8" s="878">
        <f>IFERROR(INDEX('РП (ЛК 2.0)'!$E$26:$O$26,1,MATCH('Основной лист'!TUK$7,'РП (ЛК 2.0)'!$E$17:$O$17,0)),0)</f>
        <v>0</v>
      </c>
      <c r="TUL8" s="878">
        <f>IFERROR(INDEX('РП (ЛК 2.0)'!$E$26:$O$26,1,MATCH('Основной лист'!TUL$7,'РП (ЛК 2.0)'!$E$17:$O$17,0)),0)</f>
        <v>0</v>
      </c>
      <c r="TUM8" s="878">
        <f>IFERROR(INDEX('РП (ЛК 2.0)'!$E$26:$O$26,1,MATCH('Основной лист'!TUM$7,'РП (ЛК 2.0)'!$E$17:$O$17,0)),0)</f>
        <v>0</v>
      </c>
      <c r="TUN8" s="878">
        <f>IFERROR(INDEX('РП (ЛК 2.0)'!$E$26:$O$26,1,MATCH('Основной лист'!TUN$7,'РП (ЛК 2.0)'!$E$17:$O$17,0)),0)</f>
        <v>0</v>
      </c>
      <c r="TUO8" s="878">
        <f>IFERROR(INDEX('РП (ЛК 2.0)'!$E$26:$O$26,1,MATCH('Основной лист'!TUO$7,'РП (ЛК 2.0)'!$E$17:$O$17,0)),0)</f>
        <v>0</v>
      </c>
      <c r="TUP8" s="878">
        <f>IFERROR(INDEX('РП (ЛК 2.0)'!$E$26:$O$26,1,MATCH('Основной лист'!TUP$7,'РП (ЛК 2.0)'!$E$17:$O$17,0)),0)</f>
        <v>0</v>
      </c>
      <c r="TUQ8" s="878">
        <f>IFERROR(INDEX('РП (ЛК 2.0)'!$E$26:$O$26,1,MATCH('Основной лист'!TUQ$7,'РП (ЛК 2.0)'!$E$17:$O$17,0)),0)</f>
        <v>0</v>
      </c>
      <c r="TUR8" s="878">
        <f>IFERROR(INDEX('РП (ЛК 2.0)'!$E$26:$O$26,1,MATCH('Основной лист'!TUR$7,'РП (ЛК 2.0)'!$E$17:$O$17,0)),0)</f>
        <v>0</v>
      </c>
      <c r="TUS8" s="878">
        <f>IFERROR(INDEX('РП (ЛК 2.0)'!$E$26:$O$26,1,MATCH('Основной лист'!TUS$7,'РП (ЛК 2.0)'!$E$17:$O$17,0)),0)</f>
        <v>0</v>
      </c>
      <c r="TUT8" s="878">
        <f>IFERROR(INDEX('РП (ЛК 2.0)'!$E$26:$O$26,1,MATCH('Основной лист'!TUT$7,'РП (ЛК 2.0)'!$E$17:$O$17,0)),0)</f>
        <v>0</v>
      </c>
      <c r="TUU8" s="878">
        <f>IFERROR(INDEX('РП (ЛК 2.0)'!$E$26:$O$26,1,MATCH('Основной лист'!TUU$7,'РП (ЛК 2.0)'!$E$17:$O$17,0)),0)</f>
        <v>0</v>
      </c>
      <c r="TUV8" s="878">
        <f>IFERROR(INDEX('РП (ЛК 2.0)'!$E$26:$O$26,1,MATCH('Основной лист'!TUV$7,'РП (ЛК 2.0)'!$E$17:$O$17,0)),0)</f>
        <v>0</v>
      </c>
      <c r="TUW8" s="878">
        <f>IFERROR(INDEX('РП (ЛК 2.0)'!$E$26:$O$26,1,MATCH('Основной лист'!TUW$7,'РП (ЛК 2.0)'!$E$17:$O$17,0)),0)</f>
        <v>0</v>
      </c>
      <c r="TUX8" s="878">
        <f>IFERROR(INDEX('РП (ЛК 2.0)'!$E$26:$O$26,1,MATCH('Основной лист'!TUX$7,'РП (ЛК 2.0)'!$E$17:$O$17,0)),0)</f>
        <v>0</v>
      </c>
      <c r="TUY8" s="878">
        <f>IFERROR(INDEX('РП (ЛК 2.0)'!$E$26:$O$26,1,MATCH('Основной лист'!TUY$7,'РП (ЛК 2.0)'!$E$17:$O$17,0)),0)</f>
        <v>0</v>
      </c>
      <c r="TUZ8" s="878">
        <f>IFERROR(INDEX('РП (ЛК 2.0)'!$E$26:$O$26,1,MATCH('Основной лист'!TUZ$7,'РП (ЛК 2.0)'!$E$17:$O$17,0)),0)</f>
        <v>0</v>
      </c>
      <c r="TVA8" s="878">
        <f>IFERROR(INDEX('РП (ЛК 2.0)'!$E$26:$O$26,1,MATCH('Основной лист'!TVA$7,'РП (ЛК 2.0)'!$E$17:$O$17,0)),0)</f>
        <v>0</v>
      </c>
      <c r="TVB8" s="878">
        <f>IFERROR(INDEX('РП (ЛК 2.0)'!$E$26:$O$26,1,MATCH('Основной лист'!TVB$7,'РП (ЛК 2.0)'!$E$17:$O$17,0)),0)</f>
        <v>0</v>
      </c>
      <c r="TVC8" s="878">
        <f>IFERROR(INDEX('РП (ЛК 2.0)'!$E$26:$O$26,1,MATCH('Основной лист'!TVC$7,'РП (ЛК 2.0)'!$E$17:$O$17,0)),0)</f>
        <v>0</v>
      </c>
      <c r="TVD8" s="878">
        <f>IFERROR(INDEX('РП (ЛК 2.0)'!$E$26:$O$26,1,MATCH('Основной лист'!TVD$7,'РП (ЛК 2.0)'!$E$17:$O$17,0)),0)</f>
        <v>0</v>
      </c>
      <c r="TVE8" s="878">
        <f>IFERROR(INDEX('РП (ЛК 2.0)'!$E$26:$O$26,1,MATCH('Основной лист'!TVE$7,'РП (ЛК 2.0)'!$E$17:$O$17,0)),0)</f>
        <v>0</v>
      </c>
      <c r="TVF8" s="878">
        <f>IFERROR(INDEX('РП (ЛК 2.0)'!$E$26:$O$26,1,MATCH('Основной лист'!TVF$7,'РП (ЛК 2.0)'!$E$17:$O$17,0)),0)</f>
        <v>0</v>
      </c>
      <c r="TVG8" s="878">
        <f>IFERROR(INDEX('РП (ЛК 2.0)'!$E$26:$O$26,1,MATCH('Основной лист'!TVG$7,'РП (ЛК 2.0)'!$E$17:$O$17,0)),0)</f>
        <v>0</v>
      </c>
      <c r="TVH8" s="878">
        <f>IFERROR(INDEX('РП (ЛК 2.0)'!$E$26:$O$26,1,MATCH('Основной лист'!TVH$7,'РП (ЛК 2.0)'!$E$17:$O$17,0)),0)</f>
        <v>0</v>
      </c>
      <c r="TVI8" s="878">
        <f>IFERROR(INDEX('РП (ЛК 2.0)'!$E$26:$O$26,1,MATCH('Основной лист'!TVI$7,'РП (ЛК 2.0)'!$E$17:$O$17,0)),0)</f>
        <v>0</v>
      </c>
      <c r="TVJ8" s="878">
        <f>IFERROR(INDEX('РП (ЛК 2.0)'!$E$26:$O$26,1,MATCH('Основной лист'!TVJ$7,'РП (ЛК 2.0)'!$E$17:$O$17,0)),0)</f>
        <v>0</v>
      </c>
      <c r="TVK8" s="878">
        <f>IFERROR(INDEX('РП (ЛК 2.0)'!$E$26:$O$26,1,MATCH('Основной лист'!TVK$7,'РП (ЛК 2.0)'!$E$17:$O$17,0)),0)</f>
        <v>0</v>
      </c>
      <c r="TVL8" s="878">
        <f>IFERROR(INDEX('РП (ЛК 2.0)'!$E$26:$O$26,1,MATCH('Основной лист'!TVL$7,'РП (ЛК 2.0)'!$E$17:$O$17,0)),0)</f>
        <v>0</v>
      </c>
      <c r="TVM8" s="878">
        <f>IFERROR(INDEX('РП (ЛК 2.0)'!$E$26:$O$26,1,MATCH('Основной лист'!TVM$7,'РП (ЛК 2.0)'!$E$17:$O$17,0)),0)</f>
        <v>0</v>
      </c>
      <c r="TVN8" s="878">
        <f>IFERROR(INDEX('РП (ЛК 2.0)'!$E$26:$O$26,1,MATCH('Основной лист'!TVN$7,'РП (ЛК 2.0)'!$E$17:$O$17,0)),0)</f>
        <v>0</v>
      </c>
      <c r="TVO8" s="878">
        <f>IFERROR(INDEX('РП (ЛК 2.0)'!$E$26:$O$26,1,MATCH('Основной лист'!TVO$7,'РП (ЛК 2.0)'!$E$17:$O$17,0)),0)</f>
        <v>0</v>
      </c>
      <c r="TVP8" s="878">
        <f>IFERROR(INDEX('РП (ЛК 2.0)'!$E$26:$O$26,1,MATCH('Основной лист'!TVP$7,'РП (ЛК 2.0)'!$E$17:$O$17,0)),0)</f>
        <v>0</v>
      </c>
      <c r="TVQ8" s="878">
        <f>IFERROR(INDEX('РП (ЛК 2.0)'!$E$26:$O$26,1,MATCH('Основной лист'!TVQ$7,'РП (ЛК 2.0)'!$E$17:$O$17,0)),0)</f>
        <v>0</v>
      </c>
      <c r="TVR8" s="878">
        <f>IFERROR(INDEX('РП (ЛК 2.0)'!$E$26:$O$26,1,MATCH('Основной лист'!TVR$7,'РП (ЛК 2.0)'!$E$17:$O$17,0)),0)</f>
        <v>0</v>
      </c>
      <c r="TVS8" s="878">
        <f>IFERROR(INDEX('РП (ЛК 2.0)'!$E$26:$O$26,1,MATCH('Основной лист'!TVS$7,'РП (ЛК 2.0)'!$E$17:$O$17,0)),0)</f>
        <v>0</v>
      </c>
      <c r="TVT8" s="878">
        <f>IFERROR(INDEX('РП (ЛК 2.0)'!$E$26:$O$26,1,MATCH('Основной лист'!TVT$7,'РП (ЛК 2.0)'!$E$17:$O$17,0)),0)</f>
        <v>0</v>
      </c>
      <c r="TVU8" s="878">
        <f>IFERROR(INDEX('РП (ЛК 2.0)'!$E$26:$O$26,1,MATCH('Основной лист'!TVU$7,'РП (ЛК 2.0)'!$E$17:$O$17,0)),0)</f>
        <v>0</v>
      </c>
      <c r="TVV8" s="878">
        <f>IFERROR(INDEX('РП (ЛК 2.0)'!$E$26:$O$26,1,MATCH('Основной лист'!TVV$7,'РП (ЛК 2.0)'!$E$17:$O$17,0)),0)</f>
        <v>0</v>
      </c>
      <c r="TVW8" s="878">
        <f>IFERROR(INDEX('РП (ЛК 2.0)'!$E$26:$O$26,1,MATCH('Основной лист'!TVW$7,'РП (ЛК 2.0)'!$E$17:$O$17,0)),0)</f>
        <v>0</v>
      </c>
      <c r="TVX8" s="878">
        <f>IFERROR(INDEX('РП (ЛК 2.0)'!$E$26:$O$26,1,MATCH('Основной лист'!TVX$7,'РП (ЛК 2.0)'!$E$17:$O$17,0)),0)</f>
        <v>0</v>
      </c>
      <c r="TVY8" s="878">
        <f>IFERROR(INDEX('РП (ЛК 2.0)'!$E$26:$O$26,1,MATCH('Основной лист'!TVY$7,'РП (ЛК 2.0)'!$E$17:$O$17,0)),0)</f>
        <v>0</v>
      </c>
      <c r="TVZ8" s="878">
        <f>IFERROR(INDEX('РП (ЛК 2.0)'!$E$26:$O$26,1,MATCH('Основной лист'!TVZ$7,'РП (ЛК 2.0)'!$E$17:$O$17,0)),0)</f>
        <v>0</v>
      </c>
      <c r="TWA8" s="878">
        <f>IFERROR(INDEX('РП (ЛК 2.0)'!$E$26:$O$26,1,MATCH('Основной лист'!TWA$7,'РП (ЛК 2.0)'!$E$17:$O$17,0)),0)</f>
        <v>0</v>
      </c>
      <c r="TWB8" s="878">
        <f>IFERROR(INDEX('РП (ЛК 2.0)'!$E$26:$O$26,1,MATCH('Основной лист'!TWB$7,'РП (ЛК 2.0)'!$E$17:$O$17,0)),0)</f>
        <v>0</v>
      </c>
      <c r="TWC8" s="878">
        <f>IFERROR(INDEX('РП (ЛК 2.0)'!$E$26:$O$26,1,MATCH('Основной лист'!TWC$7,'РП (ЛК 2.0)'!$E$17:$O$17,0)),0)</f>
        <v>0</v>
      </c>
      <c r="TWD8" s="878">
        <f>IFERROR(INDEX('РП (ЛК 2.0)'!$E$26:$O$26,1,MATCH('Основной лист'!TWD$7,'РП (ЛК 2.0)'!$E$17:$O$17,0)),0)</f>
        <v>0</v>
      </c>
      <c r="TWE8" s="878">
        <f>IFERROR(INDEX('РП (ЛК 2.0)'!$E$26:$O$26,1,MATCH('Основной лист'!TWE$7,'РП (ЛК 2.0)'!$E$17:$O$17,0)),0)</f>
        <v>0</v>
      </c>
      <c r="TWF8" s="878">
        <f>IFERROR(INDEX('РП (ЛК 2.0)'!$E$26:$O$26,1,MATCH('Основной лист'!TWF$7,'РП (ЛК 2.0)'!$E$17:$O$17,0)),0)</f>
        <v>0</v>
      </c>
      <c r="TWG8" s="878">
        <f>IFERROR(INDEX('РП (ЛК 2.0)'!$E$26:$O$26,1,MATCH('Основной лист'!TWG$7,'РП (ЛК 2.0)'!$E$17:$O$17,0)),0)</f>
        <v>0</v>
      </c>
      <c r="TWH8" s="878">
        <f>IFERROR(INDEX('РП (ЛК 2.0)'!$E$26:$O$26,1,MATCH('Основной лист'!TWH$7,'РП (ЛК 2.0)'!$E$17:$O$17,0)),0)</f>
        <v>0</v>
      </c>
      <c r="TWI8" s="878">
        <f>IFERROR(INDEX('РП (ЛК 2.0)'!$E$26:$O$26,1,MATCH('Основной лист'!TWI$7,'РП (ЛК 2.0)'!$E$17:$O$17,0)),0)</f>
        <v>0</v>
      </c>
      <c r="TWJ8" s="878">
        <f>IFERROR(INDEX('РП (ЛК 2.0)'!$E$26:$O$26,1,MATCH('Основной лист'!TWJ$7,'РП (ЛК 2.0)'!$E$17:$O$17,0)),0)</f>
        <v>0</v>
      </c>
      <c r="TWK8" s="878">
        <f>IFERROR(INDEX('РП (ЛК 2.0)'!$E$26:$O$26,1,MATCH('Основной лист'!TWK$7,'РП (ЛК 2.0)'!$E$17:$O$17,0)),0)</f>
        <v>0</v>
      </c>
      <c r="TWL8" s="878">
        <f>IFERROR(INDEX('РП (ЛК 2.0)'!$E$26:$O$26,1,MATCH('Основной лист'!TWL$7,'РП (ЛК 2.0)'!$E$17:$O$17,0)),0)</f>
        <v>0</v>
      </c>
      <c r="TWM8" s="878">
        <f>IFERROR(INDEX('РП (ЛК 2.0)'!$E$26:$O$26,1,MATCH('Основной лист'!TWM$7,'РП (ЛК 2.0)'!$E$17:$O$17,0)),0)</f>
        <v>0</v>
      </c>
      <c r="TWN8" s="878">
        <f>IFERROR(INDEX('РП (ЛК 2.0)'!$E$26:$O$26,1,MATCH('Основной лист'!TWN$7,'РП (ЛК 2.0)'!$E$17:$O$17,0)),0)</f>
        <v>0</v>
      </c>
      <c r="TWO8" s="878">
        <f>IFERROR(INDEX('РП (ЛК 2.0)'!$E$26:$O$26,1,MATCH('Основной лист'!TWO$7,'РП (ЛК 2.0)'!$E$17:$O$17,0)),0)</f>
        <v>0</v>
      </c>
      <c r="TWP8" s="878">
        <f>IFERROR(INDEX('РП (ЛК 2.0)'!$E$26:$O$26,1,MATCH('Основной лист'!TWP$7,'РП (ЛК 2.0)'!$E$17:$O$17,0)),0)</f>
        <v>0</v>
      </c>
      <c r="TWQ8" s="878">
        <f>IFERROR(INDEX('РП (ЛК 2.0)'!$E$26:$O$26,1,MATCH('Основной лист'!TWQ$7,'РП (ЛК 2.0)'!$E$17:$O$17,0)),0)</f>
        <v>0</v>
      </c>
      <c r="TWR8" s="878">
        <f>IFERROR(INDEX('РП (ЛК 2.0)'!$E$26:$O$26,1,MATCH('Основной лист'!TWR$7,'РП (ЛК 2.0)'!$E$17:$O$17,0)),0)</f>
        <v>0</v>
      </c>
      <c r="TWS8" s="878">
        <f>IFERROR(INDEX('РП (ЛК 2.0)'!$E$26:$O$26,1,MATCH('Основной лист'!TWS$7,'РП (ЛК 2.0)'!$E$17:$O$17,0)),0)</f>
        <v>0</v>
      </c>
      <c r="TWT8" s="878">
        <f>IFERROR(INDEX('РП (ЛК 2.0)'!$E$26:$O$26,1,MATCH('Основной лист'!TWT$7,'РП (ЛК 2.0)'!$E$17:$O$17,0)),0)</f>
        <v>0</v>
      </c>
      <c r="TWU8" s="878">
        <f>IFERROR(INDEX('РП (ЛК 2.0)'!$E$26:$O$26,1,MATCH('Основной лист'!TWU$7,'РП (ЛК 2.0)'!$E$17:$O$17,0)),0)</f>
        <v>0</v>
      </c>
      <c r="TWV8" s="878">
        <f>IFERROR(INDEX('РП (ЛК 2.0)'!$E$26:$O$26,1,MATCH('Основной лист'!TWV$7,'РП (ЛК 2.0)'!$E$17:$O$17,0)),0)</f>
        <v>0</v>
      </c>
      <c r="TWW8" s="878">
        <f>IFERROR(INDEX('РП (ЛК 2.0)'!$E$26:$O$26,1,MATCH('Основной лист'!TWW$7,'РП (ЛК 2.0)'!$E$17:$O$17,0)),0)</f>
        <v>0</v>
      </c>
      <c r="TWX8" s="878">
        <f>IFERROR(INDEX('РП (ЛК 2.0)'!$E$26:$O$26,1,MATCH('Основной лист'!TWX$7,'РП (ЛК 2.0)'!$E$17:$O$17,0)),0)</f>
        <v>0</v>
      </c>
      <c r="TWY8" s="878">
        <f>IFERROR(INDEX('РП (ЛК 2.0)'!$E$26:$O$26,1,MATCH('Основной лист'!TWY$7,'РП (ЛК 2.0)'!$E$17:$O$17,0)),0)</f>
        <v>0</v>
      </c>
      <c r="TWZ8" s="878">
        <f>IFERROR(INDEX('РП (ЛК 2.0)'!$E$26:$O$26,1,MATCH('Основной лист'!TWZ$7,'РП (ЛК 2.0)'!$E$17:$O$17,0)),0)</f>
        <v>0</v>
      </c>
      <c r="TXA8" s="878">
        <f>IFERROR(INDEX('РП (ЛК 2.0)'!$E$26:$O$26,1,MATCH('Основной лист'!TXA$7,'РП (ЛК 2.0)'!$E$17:$O$17,0)),0)</f>
        <v>0</v>
      </c>
      <c r="TXB8" s="878">
        <f>IFERROR(INDEX('РП (ЛК 2.0)'!$E$26:$O$26,1,MATCH('Основной лист'!TXB$7,'РП (ЛК 2.0)'!$E$17:$O$17,0)),0)</f>
        <v>0</v>
      </c>
      <c r="TXC8" s="878">
        <f>IFERROR(INDEX('РП (ЛК 2.0)'!$E$26:$O$26,1,MATCH('Основной лист'!TXC$7,'РП (ЛК 2.0)'!$E$17:$O$17,0)),0)</f>
        <v>0</v>
      </c>
      <c r="TXD8" s="878">
        <f>IFERROR(INDEX('РП (ЛК 2.0)'!$E$26:$O$26,1,MATCH('Основной лист'!TXD$7,'РП (ЛК 2.0)'!$E$17:$O$17,0)),0)</f>
        <v>0</v>
      </c>
      <c r="TXE8" s="878">
        <f>IFERROR(INDEX('РП (ЛК 2.0)'!$E$26:$O$26,1,MATCH('Основной лист'!TXE$7,'РП (ЛК 2.0)'!$E$17:$O$17,0)),0)</f>
        <v>0</v>
      </c>
      <c r="TXF8" s="878">
        <f>IFERROR(INDEX('РП (ЛК 2.0)'!$E$26:$O$26,1,MATCH('Основной лист'!TXF$7,'РП (ЛК 2.0)'!$E$17:$O$17,0)),0)</f>
        <v>0</v>
      </c>
      <c r="TXG8" s="878">
        <f>IFERROR(INDEX('РП (ЛК 2.0)'!$E$26:$O$26,1,MATCH('Основной лист'!TXG$7,'РП (ЛК 2.0)'!$E$17:$O$17,0)),0)</f>
        <v>0</v>
      </c>
      <c r="TXH8" s="878">
        <f>IFERROR(INDEX('РП (ЛК 2.0)'!$E$26:$O$26,1,MATCH('Основной лист'!TXH$7,'РП (ЛК 2.0)'!$E$17:$O$17,0)),0)</f>
        <v>0</v>
      </c>
      <c r="TXI8" s="878">
        <f>IFERROR(INDEX('РП (ЛК 2.0)'!$E$26:$O$26,1,MATCH('Основной лист'!TXI$7,'РП (ЛК 2.0)'!$E$17:$O$17,0)),0)</f>
        <v>0</v>
      </c>
      <c r="TXJ8" s="878">
        <f>IFERROR(INDEX('РП (ЛК 2.0)'!$E$26:$O$26,1,MATCH('Основной лист'!TXJ$7,'РП (ЛК 2.0)'!$E$17:$O$17,0)),0)</f>
        <v>0</v>
      </c>
      <c r="TXK8" s="878">
        <f>IFERROR(INDEX('РП (ЛК 2.0)'!$E$26:$O$26,1,MATCH('Основной лист'!TXK$7,'РП (ЛК 2.0)'!$E$17:$O$17,0)),0)</f>
        <v>0</v>
      </c>
      <c r="TXL8" s="878">
        <f>IFERROR(INDEX('РП (ЛК 2.0)'!$E$26:$O$26,1,MATCH('Основной лист'!TXL$7,'РП (ЛК 2.0)'!$E$17:$O$17,0)),0)</f>
        <v>0</v>
      </c>
      <c r="TXM8" s="878">
        <f>IFERROR(INDEX('РП (ЛК 2.0)'!$E$26:$O$26,1,MATCH('Основной лист'!TXM$7,'РП (ЛК 2.0)'!$E$17:$O$17,0)),0)</f>
        <v>0</v>
      </c>
      <c r="TXN8" s="878">
        <f>IFERROR(INDEX('РП (ЛК 2.0)'!$E$26:$O$26,1,MATCH('Основной лист'!TXN$7,'РП (ЛК 2.0)'!$E$17:$O$17,0)),0)</f>
        <v>0</v>
      </c>
      <c r="TXO8" s="878">
        <f>IFERROR(INDEX('РП (ЛК 2.0)'!$E$26:$O$26,1,MATCH('Основной лист'!TXO$7,'РП (ЛК 2.0)'!$E$17:$O$17,0)),0)</f>
        <v>0</v>
      </c>
      <c r="TXP8" s="878">
        <f>IFERROR(INDEX('РП (ЛК 2.0)'!$E$26:$O$26,1,MATCH('Основной лист'!TXP$7,'РП (ЛК 2.0)'!$E$17:$O$17,0)),0)</f>
        <v>0</v>
      </c>
      <c r="TXQ8" s="878">
        <f>IFERROR(INDEX('РП (ЛК 2.0)'!$E$26:$O$26,1,MATCH('Основной лист'!TXQ$7,'РП (ЛК 2.0)'!$E$17:$O$17,0)),0)</f>
        <v>0</v>
      </c>
      <c r="TXR8" s="878">
        <f>IFERROR(INDEX('РП (ЛК 2.0)'!$E$26:$O$26,1,MATCH('Основной лист'!TXR$7,'РП (ЛК 2.0)'!$E$17:$O$17,0)),0)</f>
        <v>0</v>
      </c>
      <c r="TXS8" s="878">
        <f>IFERROR(INDEX('РП (ЛК 2.0)'!$E$26:$O$26,1,MATCH('Основной лист'!TXS$7,'РП (ЛК 2.0)'!$E$17:$O$17,0)),0)</f>
        <v>0</v>
      </c>
      <c r="TXT8" s="878">
        <f>IFERROR(INDEX('РП (ЛК 2.0)'!$E$26:$O$26,1,MATCH('Основной лист'!TXT$7,'РП (ЛК 2.0)'!$E$17:$O$17,0)),0)</f>
        <v>0</v>
      </c>
      <c r="TXU8" s="878">
        <f>IFERROR(INDEX('РП (ЛК 2.0)'!$E$26:$O$26,1,MATCH('Основной лист'!TXU$7,'РП (ЛК 2.0)'!$E$17:$O$17,0)),0)</f>
        <v>0</v>
      </c>
      <c r="TXV8" s="878">
        <f>IFERROR(INDEX('РП (ЛК 2.0)'!$E$26:$O$26,1,MATCH('Основной лист'!TXV$7,'РП (ЛК 2.0)'!$E$17:$O$17,0)),0)</f>
        <v>0</v>
      </c>
      <c r="TXW8" s="878">
        <f>IFERROR(INDEX('РП (ЛК 2.0)'!$E$26:$O$26,1,MATCH('Основной лист'!TXW$7,'РП (ЛК 2.0)'!$E$17:$O$17,0)),0)</f>
        <v>0</v>
      </c>
      <c r="TXX8" s="878">
        <f>IFERROR(INDEX('РП (ЛК 2.0)'!$E$26:$O$26,1,MATCH('Основной лист'!TXX$7,'РП (ЛК 2.0)'!$E$17:$O$17,0)),0)</f>
        <v>0</v>
      </c>
      <c r="TXY8" s="878">
        <f>IFERROR(INDEX('РП (ЛК 2.0)'!$E$26:$O$26,1,MATCH('Основной лист'!TXY$7,'РП (ЛК 2.0)'!$E$17:$O$17,0)),0)</f>
        <v>0</v>
      </c>
      <c r="TXZ8" s="878">
        <f>IFERROR(INDEX('РП (ЛК 2.0)'!$E$26:$O$26,1,MATCH('Основной лист'!TXZ$7,'РП (ЛК 2.0)'!$E$17:$O$17,0)),0)</f>
        <v>0</v>
      </c>
      <c r="TYA8" s="878">
        <f>IFERROR(INDEX('РП (ЛК 2.0)'!$E$26:$O$26,1,MATCH('Основной лист'!TYA$7,'РП (ЛК 2.0)'!$E$17:$O$17,0)),0)</f>
        <v>0</v>
      </c>
      <c r="TYB8" s="878">
        <f>IFERROR(INDEX('РП (ЛК 2.0)'!$E$26:$O$26,1,MATCH('Основной лист'!TYB$7,'РП (ЛК 2.0)'!$E$17:$O$17,0)),0)</f>
        <v>0</v>
      </c>
      <c r="TYC8" s="878">
        <f>IFERROR(INDEX('РП (ЛК 2.0)'!$E$26:$O$26,1,MATCH('Основной лист'!TYC$7,'РП (ЛК 2.0)'!$E$17:$O$17,0)),0)</f>
        <v>0</v>
      </c>
      <c r="TYD8" s="878">
        <f>IFERROR(INDEX('РП (ЛК 2.0)'!$E$26:$O$26,1,MATCH('Основной лист'!TYD$7,'РП (ЛК 2.0)'!$E$17:$O$17,0)),0)</f>
        <v>0</v>
      </c>
      <c r="TYE8" s="878">
        <f>IFERROR(INDEX('РП (ЛК 2.0)'!$E$26:$O$26,1,MATCH('Основной лист'!TYE$7,'РП (ЛК 2.0)'!$E$17:$O$17,0)),0)</f>
        <v>0</v>
      </c>
      <c r="TYF8" s="878">
        <f>IFERROR(INDEX('РП (ЛК 2.0)'!$E$26:$O$26,1,MATCH('Основной лист'!TYF$7,'РП (ЛК 2.0)'!$E$17:$O$17,0)),0)</f>
        <v>0</v>
      </c>
      <c r="TYG8" s="878">
        <f>IFERROR(INDEX('РП (ЛК 2.0)'!$E$26:$O$26,1,MATCH('Основной лист'!TYG$7,'РП (ЛК 2.0)'!$E$17:$O$17,0)),0)</f>
        <v>0</v>
      </c>
      <c r="TYH8" s="878">
        <f>IFERROR(INDEX('РП (ЛК 2.0)'!$E$26:$O$26,1,MATCH('Основной лист'!TYH$7,'РП (ЛК 2.0)'!$E$17:$O$17,0)),0)</f>
        <v>0</v>
      </c>
      <c r="TYI8" s="878">
        <f>IFERROR(INDEX('РП (ЛК 2.0)'!$E$26:$O$26,1,MATCH('Основной лист'!TYI$7,'РП (ЛК 2.0)'!$E$17:$O$17,0)),0)</f>
        <v>0</v>
      </c>
      <c r="TYJ8" s="878">
        <f>IFERROR(INDEX('РП (ЛК 2.0)'!$E$26:$O$26,1,MATCH('Основной лист'!TYJ$7,'РП (ЛК 2.0)'!$E$17:$O$17,0)),0)</f>
        <v>0</v>
      </c>
      <c r="TYK8" s="878">
        <f>IFERROR(INDEX('РП (ЛК 2.0)'!$E$26:$O$26,1,MATCH('Основной лист'!TYK$7,'РП (ЛК 2.0)'!$E$17:$O$17,0)),0)</f>
        <v>0</v>
      </c>
      <c r="TYL8" s="878">
        <f>IFERROR(INDEX('РП (ЛК 2.0)'!$E$26:$O$26,1,MATCH('Основной лист'!TYL$7,'РП (ЛК 2.0)'!$E$17:$O$17,0)),0)</f>
        <v>0</v>
      </c>
      <c r="TYM8" s="878">
        <f>IFERROR(INDEX('РП (ЛК 2.0)'!$E$26:$O$26,1,MATCH('Основной лист'!TYM$7,'РП (ЛК 2.0)'!$E$17:$O$17,0)),0)</f>
        <v>0</v>
      </c>
      <c r="TYN8" s="878">
        <f>IFERROR(INDEX('РП (ЛК 2.0)'!$E$26:$O$26,1,MATCH('Основной лист'!TYN$7,'РП (ЛК 2.0)'!$E$17:$O$17,0)),0)</f>
        <v>0</v>
      </c>
      <c r="TYO8" s="878">
        <f>IFERROR(INDEX('РП (ЛК 2.0)'!$E$26:$O$26,1,MATCH('Основной лист'!TYO$7,'РП (ЛК 2.0)'!$E$17:$O$17,0)),0)</f>
        <v>0</v>
      </c>
      <c r="TYP8" s="878">
        <f>IFERROR(INDEX('РП (ЛК 2.0)'!$E$26:$O$26,1,MATCH('Основной лист'!TYP$7,'РП (ЛК 2.0)'!$E$17:$O$17,0)),0)</f>
        <v>0</v>
      </c>
      <c r="TYQ8" s="878">
        <f>IFERROR(INDEX('РП (ЛК 2.0)'!$E$26:$O$26,1,MATCH('Основной лист'!TYQ$7,'РП (ЛК 2.0)'!$E$17:$O$17,0)),0)</f>
        <v>0</v>
      </c>
      <c r="TYR8" s="878">
        <f>IFERROR(INDEX('РП (ЛК 2.0)'!$E$26:$O$26,1,MATCH('Основной лист'!TYR$7,'РП (ЛК 2.0)'!$E$17:$O$17,0)),0)</f>
        <v>0</v>
      </c>
      <c r="TYS8" s="878">
        <f>IFERROR(INDEX('РП (ЛК 2.0)'!$E$26:$O$26,1,MATCH('Основной лист'!TYS$7,'РП (ЛК 2.0)'!$E$17:$O$17,0)),0)</f>
        <v>0</v>
      </c>
      <c r="TYT8" s="878">
        <f>IFERROR(INDEX('РП (ЛК 2.0)'!$E$26:$O$26,1,MATCH('Основной лист'!TYT$7,'РП (ЛК 2.0)'!$E$17:$O$17,0)),0)</f>
        <v>0</v>
      </c>
      <c r="TYU8" s="878">
        <f>IFERROR(INDEX('РП (ЛК 2.0)'!$E$26:$O$26,1,MATCH('Основной лист'!TYU$7,'РП (ЛК 2.0)'!$E$17:$O$17,0)),0)</f>
        <v>0</v>
      </c>
      <c r="TYV8" s="878">
        <f>IFERROR(INDEX('РП (ЛК 2.0)'!$E$26:$O$26,1,MATCH('Основной лист'!TYV$7,'РП (ЛК 2.0)'!$E$17:$O$17,0)),0)</f>
        <v>0</v>
      </c>
      <c r="TYW8" s="878">
        <f>IFERROR(INDEX('РП (ЛК 2.0)'!$E$26:$O$26,1,MATCH('Основной лист'!TYW$7,'РП (ЛК 2.0)'!$E$17:$O$17,0)),0)</f>
        <v>0</v>
      </c>
      <c r="TYX8" s="878">
        <f>IFERROR(INDEX('РП (ЛК 2.0)'!$E$26:$O$26,1,MATCH('Основной лист'!TYX$7,'РП (ЛК 2.0)'!$E$17:$O$17,0)),0)</f>
        <v>0</v>
      </c>
      <c r="TYY8" s="878">
        <f>IFERROR(INDEX('РП (ЛК 2.0)'!$E$26:$O$26,1,MATCH('Основной лист'!TYY$7,'РП (ЛК 2.0)'!$E$17:$O$17,0)),0)</f>
        <v>0</v>
      </c>
      <c r="TYZ8" s="878">
        <f>IFERROR(INDEX('РП (ЛК 2.0)'!$E$26:$O$26,1,MATCH('Основной лист'!TYZ$7,'РП (ЛК 2.0)'!$E$17:$O$17,0)),0)</f>
        <v>0</v>
      </c>
      <c r="TZA8" s="878">
        <f>IFERROR(INDEX('РП (ЛК 2.0)'!$E$26:$O$26,1,MATCH('Основной лист'!TZA$7,'РП (ЛК 2.0)'!$E$17:$O$17,0)),0)</f>
        <v>0</v>
      </c>
      <c r="TZB8" s="878">
        <f>IFERROR(INDEX('РП (ЛК 2.0)'!$E$26:$O$26,1,MATCH('Основной лист'!TZB$7,'РП (ЛК 2.0)'!$E$17:$O$17,0)),0)</f>
        <v>0</v>
      </c>
      <c r="TZC8" s="878">
        <f>IFERROR(INDEX('РП (ЛК 2.0)'!$E$26:$O$26,1,MATCH('Основной лист'!TZC$7,'РП (ЛК 2.0)'!$E$17:$O$17,0)),0)</f>
        <v>0</v>
      </c>
      <c r="TZD8" s="878">
        <f>IFERROR(INDEX('РП (ЛК 2.0)'!$E$26:$O$26,1,MATCH('Основной лист'!TZD$7,'РП (ЛК 2.0)'!$E$17:$O$17,0)),0)</f>
        <v>0</v>
      </c>
      <c r="TZE8" s="878">
        <f>IFERROR(INDEX('РП (ЛК 2.0)'!$E$26:$O$26,1,MATCH('Основной лист'!TZE$7,'РП (ЛК 2.0)'!$E$17:$O$17,0)),0)</f>
        <v>0</v>
      </c>
      <c r="TZF8" s="878">
        <f>IFERROR(INDEX('РП (ЛК 2.0)'!$E$26:$O$26,1,MATCH('Основной лист'!TZF$7,'РП (ЛК 2.0)'!$E$17:$O$17,0)),0)</f>
        <v>0</v>
      </c>
      <c r="TZG8" s="878">
        <f>IFERROR(INDEX('РП (ЛК 2.0)'!$E$26:$O$26,1,MATCH('Основной лист'!TZG$7,'РП (ЛК 2.0)'!$E$17:$O$17,0)),0)</f>
        <v>0</v>
      </c>
      <c r="TZH8" s="878">
        <f>IFERROR(INDEX('РП (ЛК 2.0)'!$E$26:$O$26,1,MATCH('Основной лист'!TZH$7,'РП (ЛК 2.0)'!$E$17:$O$17,0)),0)</f>
        <v>0</v>
      </c>
      <c r="TZI8" s="878">
        <f>IFERROR(INDEX('РП (ЛК 2.0)'!$E$26:$O$26,1,MATCH('Основной лист'!TZI$7,'РП (ЛК 2.0)'!$E$17:$O$17,0)),0)</f>
        <v>0</v>
      </c>
      <c r="TZJ8" s="878">
        <f>IFERROR(INDEX('РП (ЛК 2.0)'!$E$26:$O$26,1,MATCH('Основной лист'!TZJ$7,'РП (ЛК 2.0)'!$E$17:$O$17,0)),0)</f>
        <v>0</v>
      </c>
      <c r="TZK8" s="878">
        <f>IFERROR(INDEX('РП (ЛК 2.0)'!$E$26:$O$26,1,MATCH('Основной лист'!TZK$7,'РП (ЛК 2.0)'!$E$17:$O$17,0)),0)</f>
        <v>0</v>
      </c>
      <c r="TZL8" s="878">
        <f>IFERROR(INDEX('РП (ЛК 2.0)'!$E$26:$O$26,1,MATCH('Основной лист'!TZL$7,'РП (ЛК 2.0)'!$E$17:$O$17,0)),0)</f>
        <v>0</v>
      </c>
      <c r="TZM8" s="878">
        <f>IFERROR(INDEX('РП (ЛК 2.0)'!$E$26:$O$26,1,MATCH('Основной лист'!TZM$7,'РП (ЛК 2.0)'!$E$17:$O$17,0)),0)</f>
        <v>0</v>
      </c>
      <c r="TZN8" s="878">
        <f>IFERROR(INDEX('РП (ЛК 2.0)'!$E$26:$O$26,1,MATCH('Основной лист'!TZN$7,'РП (ЛК 2.0)'!$E$17:$O$17,0)),0)</f>
        <v>0</v>
      </c>
      <c r="TZO8" s="878">
        <f>IFERROR(INDEX('РП (ЛК 2.0)'!$E$26:$O$26,1,MATCH('Основной лист'!TZO$7,'РП (ЛК 2.0)'!$E$17:$O$17,0)),0)</f>
        <v>0</v>
      </c>
      <c r="TZP8" s="878">
        <f>IFERROR(INDEX('РП (ЛК 2.0)'!$E$26:$O$26,1,MATCH('Основной лист'!TZP$7,'РП (ЛК 2.0)'!$E$17:$O$17,0)),0)</f>
        <v>0</v>
      </c>
      <c r="TZQ8" s="878">
        <f>IFERROR(INDEX('РП (ЛК 2.0)'!$E$26:$O$26,1,MATCH('Основной лист'!TZQ$7,'РП (ЛК 2.0)'!$E$17:$O$17,0)),0)</f>
        <v>0</v>
      </c>
      <c r="TZR8" s="878">
        <f>IFERROR(INDEX('РП (ЛК 2.0)'!$E$26:$O$26,1,MATCH('Основной лист'!TZR$7,'РП (ЛК 2.0)'!$E$17:$O$17,0)),0)</f>
        <v>0</v>
      </c>
      <c r="TZS8" s="878">
        <f>IFERROR(INDEX('РП (ЛК 2.0)'!$E$26:$O$26,1,MATCH('Основной лист'!TZS$7,'РП (ЛК 2.0)'!$E$17:$O$17,0)),0)</f>
        <v>0</v>
      </c>
      <c r="TZT8" s="878">
        <f>IFERROR(INDEX('РП (ЛК 2.0)'!$E$26:$O$26,1,MATCH('Основной лист'!TZT$7,'РП (ЛК 2.0)'!$E$17:$O$17,0)),0)</f>
        <v>0</v>
      </c>
      <c r="TZU8" s="878">
        <f>IFERROR(INDEX('РП (ЛК 2.0)'!$E$26:$O$26,1,MATCH('Основной лист'!TZU$7,'РП (ЛК 2.0)'!$E$17:$O$17,0)),0)</f>
        <v>0</v>
      </c>
      <c r="TZV8" s="878">
        <f>IFERROR(INDEX('РП (ЛК 2.0)'!$E$26:$O$26,1,MATCH('Основной лист'!TZV$7,'РП (ЛК 2.0)'!$E$17:$O$17,0)),0)</f>
        <v>0</v>
      </c>
      <c r="TZW8" s="878">
        <f>IFERROR(INDEX('РП (ЛК 2.0)'!$E$26:$O$26,1,MATCH('Основной лист'!TZW$7,'РП (ЛК 2.0)'!$E$17:$O$17,0)),0)</f>
        <v>0</v>
      </c>
      <c r="TZX8" s="878">
        <f>IFERROR(INDEX('РП (ЛК 2.0)'!$E$26:$O$26,1,MATCH('Основной лист'!TZX$7,'РП (ЛК 2.0)'!$E$17:$O$17,0)),0)</f>
        <v>0</v>
      </c>
      <c r="TZY8" s="878">
        <f>IFERROR(INDEX('РП (ЛК 2.0)'!$E$26:$O$26,1,MATCH('Основной лист'!TZY$7,'РП (ЛК 2.0)'!$E$17:$O$17,0)),0)</f>
        <v>0</v>
      </c>
      <c r="TZZ8" s="878">
        <f>IFERROR(INDEX('РП (ЛК 2.0)'!$E$26:$O$26,1,MATCH('Основной лист'!TZZ$7,'РП (ЛК 2.0)'!$E$17:$O$17,0)),0)</f>
        <v>0</v>
      </c>
      <c r="UAA8" s="878">
        <f>IFERROR(INDEX('РП (ЛК 2.0)'!$E$26:$O$26,1,MATCH('Основной лист'!UAA$7,'РП (ЛК 2.0)'!$E$17:$O$17,0)),0)</f>
        <v>0</v>
      </c>
      <c r="UAB8" s="878">
        <f>IFERROR(INDEX('РП (ЛК 2.0)'!$E$26:$O$26,1,MATCH('Основной лист'!UAB$7,'РП (ЛК 2.0)'!$E$17:$O$17,0)),0)</f>
        <v>0</v>
      </c>
      <c r="UAC8" s="878">
        <f>IFERROR(INDEX('РП (ЛК 2.0)'!$E$26:$O$26,1,MATCH('Основной лист'!UAC$7,'РП (ЛК 2.0)'!$E$17:$O$17,0)),0)</f>
        <v>0</v>
      </c>
      <c r="UAD8" s="878">
        <f>IFERROR(INDEX('РП (ЛК 2.0)'!$E$26:$O$26,1,MATCH('Основной лист'!UAD$7,'РП (ЛК 2.0)'!$E$17:$O$17,0)),0)</f>
        <v>0</v>
      </c>
      <c r="UAE8" s="878">
        <f>IFERROR(INDEX('РП (ЛК 2.0)'!$E$26:$O$26,1,MATCH('Основной лист'!UAE$7,'РП (ЛК 2.0)'!$E$17:$O$17,0)),0)</f>
        <v>0</v>
      </c>
      <c r="UAF8" s="878">
        <f>IFERROR(INDEX('РП (ЛК 2.0)'!$E$26:$O$26,1,MATCH('Основной лист'!UAF$7,'РП (ЛК 2.0)'!$E$17:$O$17,0)),0)</f>
        <v>0</v>
      </c>
      <c r="UAG8" s="878">
        <f>IFERROR(INDEX('РП (ЛК 2.0)'!$E$26:$O$26,1,MATCH('Основной лист'!UAG$7,'РП (ЛК 2.0)'!$E$17:$O$17,0)),0)</f>
        <v>0</v>
      </c>
      <c r="UAH8" s="878">
        <f>IFERROR(INDEX('РП (ЛК 2.0)'!$E$26:$O$26,1,MATCH('Основной лист'!UAH$7,'РП (ЛК 2.0)'!$E$17:$O$17,0)),0)</f>
        <v>0</v>
      </c>
      <c r="UAI8" s="878">
        <f>IFERROR(INDEX('РП (ЛК 2.0)'!$E$26:$O$26,1,MATCH('Основной лист'!UAI$7,'РП (ЛК 2.0)'!$E$17:$O$17,0)),0)</f>
        <v>0</v>
      </c>
      <c r="UAJ8" s="878">
        <f>IFERROR(INDEX('РП (ЛК 2.0)'!$E$26:$O$26,1,MATCH('Основной лист'!UAJ$7,'РП (ЛК 2.0)'!$E$17:$O$17,0)),0)</f>
        <v>0</v>
      </c>
      <c r="UAK8" s="878">
        <f>IFERROR(INDEX('РП (ЛК 2.0)'!$E$26:$O$26,1,MATCH('Основной лист'!UAK$7,'РП (ЛК 2.0)'!$E$17:$O$17,0)),0)</f>
        <v>0</v>
      </c>
      <c r="UAL8" s="878">
        <f>IFERROR(INDEX('РП (ЛК 2.0)'!$E$26:$O$26,1,MATCH('Основной лист'!UAL$7,'РП (ЛК 2.0)'!$E$17:$O$17,0)),0)</f>
        <v>0</v>
      </c>
      <c r="UAM8" s="878">
        <f>IFERROR(INDEX('РП (ЛК 2.0)'!$E$26:$O$26,1,MATCH('Основной лист'!UAM$7,'РП (ЛК 2.0)'!$E$17:$O$17,0)),0)</f>
        <v>0</v>
      </c>
      <c r="UAN8" s="878">
        <f>IFERROR(INDEX('РП (ЛК 2.0)'!$E$26:$O$26,1,MATCH('Основной лист'!UAN$7,'РП (ЛК 2.0)'!$E$17:$O$17,0)),0)</f>
        <v>0</v>
      </c>
      <c r="UAO8" s="878">
        <f>IFERROR(INDEX('РП (ЛК 2.0)'!$E$26:$O$26,1,MATCH('Основной лист'!UAO$7,'РП (ЛК 2.0)'!$E$17:$O$17,0)),0)</f>
        <v>0</v>
      </c>
      <c r="UAP8" s="878">
        <f>IFERROR(INDEX('РП (ЛК 2.0)'!$E$26:$O$26,1,MATCH('Основной лист'!UAP$7,'РП (ЛК 2.0)'!$E$17:$O$17,0)),0)</f>
        <v>0</v>
      </c>
      <c r="UAQ8" s="878">
        <f>IFERROR(INDEX('РП (ЛК 2.0)'!$E$26:$O$26,1,MATCH('Основной лист'!UAQ$7,'РП (ЛК 2.0)'!$E$17:$O$17,0)),0)</f>
        <v>0</v>
      </c>
      <c r="UAR8" s="878">
        <f>IFERROR(INDEX('РП (ЛК 2.0)'!$E$26:$O$26,1,MATCH('Основной лист'!UAR$7,'РП (ЛК 2.0)'!$E$17:$O$17,0)),0)</f>
        <v>0</v>
      </c>
      <c r="UAS8" s="878">
        <f>IFERROR(INDEX('РП (ЛК 2.0)'!$E$26:$O$26,1,MATCH('Основной лист'!UAS$7,'РП (ЛК 2.0)'!$E$17:$O$17,0)),0)</f>
        <v>0</v>
      </c>
      <c r="UAT8" s="878">
        <f>IFERROR(INDEX('РП (ЛК 2.0)'!$E$26:$O$26,1,MATCH('Основной лист'!UAT$7,'РП (ЛК 2.0)'!$E$17:$O$17,0)),0)</f>
        <v>0</v>
      </c>
      <c r="UAU8" s="878">
        <f>IFERROR(INDEX('РП (ЛК 2.0)'!$E$26:$O$26,1,MATCH('Основной лист'!UAU$7,'РП (ЛК 2.0)'!$E$17:$O$17,0)),0)</f>
        <v>0</v>
      </c>
      <c r="UAV8" s="878">
        <f>IFERROR(INDEX('РП (ЛК 2.0)'!$E$26:$O$26,1,MATCH('Основной лист'!UAV$7,'РП (ЛК 2.0)'!$E$17:$O$17,0)),0)</f>
        <v>0</v>
      </c>
      <c r="UAW8" s="878">
        <f>IFERROR(INDEX('РП (ЛК 2.0)'!$E$26:$O$26,1,MATCH('Основной лист'!UAW$7,'РП (ЛК 2.0)'!$E$17:$O$17,0)),0)</f>
        <v>0</v>
      </c>
      <c r="UAX8" s="878">
        <f>IFERROR(INDEX('РП (ЛК 2.0)'!$E$26:$O$26,1,MATCH('Основной лист'!UAX$7,'РП (ЛК 2.0)'!$E$17:$O$17,0)),0)</f>
        <v>0</v>
      </c>
      <c r="UAY8" s="878">
        <f>IFERROR(INDEX('РП (ЛК 2.0)'!$E$26:$O$26,1,MATCH('Основной лист'!UAY$7,'РП (ЛК 2.0)'!$E$17:$O$17,0)),0)</f>
        <v>0</v>
      </c>
      <c r="UAZ8" s="878">
        <f>IFERROR(INDEX('РП (ЛК 2.0)'!$E$26:$O$26,1,MATCH('Основной лист'!UAZ$7,'РП (ЛК 2.0)'!$E$17:$O$17,0)),0)</f>
        <v>0</v>
      </c>
      <c r="UBA8" s="878">
        <f>IFERROR(INDEX('РП (ЛК 2.0)'!$E$26:$O$26,1,MATCH('Основной лист'!UBA$7,'РП (ЛК 2.0)'!$E$17:$O$17,0)),0)</f>
        <v>0</v>
      </c>
      <c r="UBB8" s="878">
        <f>IFERROR(INDEX('РП (ЛК 2.0)'!$E$26:$O$26,1,MATCH('Основной лист'!UBB$7,'РП (ЛК 2.0)'!$E$17:$O$17,0)),0)</f>
        <v>0</v>
      </c>
      <c r="UBC8" s="878">
        <f>IFERROR(INDEX('РП (ЛК 2.0)'!$E$26:$O$26,1,MATCH('Основной лист'!UBC$7,'РП (ЛК 2.0)'!$E$17:$O$17,0)),0)</f>
        <v>0</v>
      </c>
      <c r="UBD8" s="878">
        <f>IFERROR(INDEX('РП (ЛК 2.0)'!$E$26:$O$26,1,MATCH('Основной лист'!UBD$7,'РП (ЛК 2.0)'!$E$17:$O$17,0)),0)</f>
        <v>0</v>
      </c>
      <c r="UBE8" s="878">
        <f>IFERROR(INDEX('РП (ЛК 2.0)'!$E$26:$O$26,1,MATCH('Основной лист'!UBE$7,'РП (ЛК 2.0)'!$E$17:$O$17,0)),0)</f>
        <v>0</v>
      </c>
      <c r="UBF8" s="878">
        <f>IFERROR(INDEX('РП (ЛК 2.0)'!$E$26:$O$26,1,MATCH('Основной лист'!UBF$7,'РП (ЛК 2.0)'!$E$17:$O$17,0)),0)</f>
        <v>0</v>
      </c>
      <c r="UBG8" s="878">
        <f>IFERROR(INDEX('РП (ЛК 2.0)'!$E$26:$O$26,1,MATCH('Основной лист'!UBG$7,'РП (ЛК 2.0)'!$E$17:$O$17,0)),0)</f>
        <v>0</v>
      </c>
      <c r="UBH8" s="878">
        <f>IFERROR(INDEX('РП (ЛК 2.0)'!$E$26:$O$26,1,MATCH('Основной лист'!UBH$7,'РП (ЛК 2.0)'!$E$17:$O$17,0)),0)</f>
        <v>0</v>
      </c>
      <c r="UBI8" s="878">
        <f>IFERROR(INDEX('РП (ЛК 2.0)'!$E$26:$O$26,1,MATCH('Основной лист'!UBI$7,'РП (ЛК 2.0)'!$E$17:$O$17,0)),0)</f>
        <v>0</v>
      </c>
      <c r="UBJ8" s="878">
        <f>IFERROR(INDEX('РП (ЛК 2.0)'!$E$26:$O$26,1,MATCH('Основной лист'!UBJ$7,'РП (ЛК 2.0)'!$E$17:$O$17,0)),0)</f>
        <v>0</v>
      </c>
      <c r="UBK8" s="878">
        <f>IFERROR(INDEX('РП (ЛК 2.0)'!$E$26:$O$26,1,MATCH('Основной лист'!UBK$7,'РП (ЛК 2.0)'!$E$17:$O$17,0)),0)</f>
        <v>0</v>
      </c>
      <c r="UBL8" s="878">
        <f>IFERROR(INDEX('РП (ЛК 2.0)'!$E$26:$O$26,1,MATCH('Основной лист'!UBL$7,'РП (ЛК 2.0)'!$E$17:$O$17,0)),0)</f>
        <v>0</v>
      </c>
      <c r="UBM8" s="878">
        <f>IFERROR(INDEX('РП (ЛК 2.0)'!$E$26:$O$26,1,MATCH('Основной лист'!UBM$7,'РП (ЛК 2.0)'!$E$17:$O$17,0)),0)</f>
        <v>0</v>
      </c>
      <c r="UBN8" s="878">
        <f>IFERROR(INDEX('РП (ЛК 2.0)'!$E$26:$O$26,1,MATCH('Основной лист'!UBN$7,'РП (ЛК 2.0)'!$E$17:$O$17,0)),0)</f>
        <v>0</v>
      </c>
      <c r="UBO8" s="878">
        <f>IFERROR(INDEX('РП (ЛК 2.0)'!$E$26:$O$26,1,MATCH('Основной лист'!UBO$7,'РП (ЛК 2.0)'!$E$17:$O$17,0)),0)</f>
        <v>0</v>
      </c>
      <c r="UBP8" s="878">
        <f>IFERROR(INDEX('РП (ЛК 2.0)'!$E$26:$O$26,1,MATCH('Основной лист'!UBP$7,'РП (ЛК 2.0)'!$E$17:$O$17,0)),0)</f>
        <v>0</v>
      </c>
      <c r="UBQ8" s="878">
        <f>IFERROR(INDEX('РП (ЛК 2.0)'!$E$26:$O$26,1,MATCH('Основной лист'!UBQ$7,'РП (ЛК 2.0)'!$E$17:$O$17,0)),0)</f>
        <v>0</v>
      </c>
      <c r="UBR8" s="878">
        <f>IFERROR(INDEX('РП (ЛК 2.0)'!$E$26:$O$26,1,MATCH('Основной лист'!UBR$7,'РП (ЛК 2.0)'!$E$17:$O$17,0)),0)</f>
        <v>0</v>
      </c>
      <c r="UBS8" s="878">
        <f>IFERROR(INDEX('РП (ЛК 2.0)'!$E$26:$O$26,1,MATCH('Основной лист'!UBS$7,'РП (ЛК 2.0)'!$E$17:$O$17,0)),0)</f>
        <v>0</v>
      </c>
      <c r="UBT8" s="878">
        <f>IFERROR(INDEX('РП (ЛК 2.0)'!$E$26:$O$26,1,MATCH('Основной лист'!UBT$7,'РП (ЛК 2.0)'!$E$17:$O$17,0)),0)</f>
        <v>0</v>
      </c>
      <c r="UBU8" s="878">
        <f>IFERROR(INDEX('РП (ЛК 2.0)'!$E$26:$O$26,1,MATCH('Основной лист'!UBU$7,'РП (ЛК 2.0)'!$E$17:$O$17,0)),0)</f>
        <v>0</v>
      </c>
      <c r="UBV8" s="878">
        <f>IFERROR(INDEX('РП (ЛК 2.0)'!$E$26:$O$26,1,MATCH('Основной лист'!UBV$7,'РП (ЛК 2.0)'!$E$17:$O$17,0)),0)</f>
        <v>0</v>
      </c>
      <c r="UBW8" s="878">
        <f>IFERROR(INDEX('РП (ЛК 2.0)'!$E$26:$O$26,1,MATCH('Основной лист'!UBW$7,'РП (ЛК 2.0)'!$E$17:$O$17,0)),0)</f>
        <v>0</v>
      </c>
      <c r="UBX8" s="878">
        <f>IFERROR(INDEX('РП (ЛК 2.0)'!$E$26:$O$26,1,MATCH('Основной лист'!UBX$7,'РП (ЛК 2.0)'!$E$17:$O$17,0)),0)</f>
        <v>0</v>
      </c>
      <c r="UBY8" s="878">
        <f>IFERROR(INDEX('РП (ЛК 2.0)'!$E$26:$O$26,1,MATCH('Основной лист'!UBY$7,'РП (ЛК 2.0)'!$E$17:$O$17,0)),0)</f>
        <v>0</v>
      </c>
      <c r="UBZ8" s="878">
        <f>IFERROR(INDEX('РП (ЛК 2.0)'!$E$26:$O$26,1,MATCH('Основной лист'!UBZ$7,'РП (ЛК 2.0)'!$E$17:$O$17,0)),0)</f>
        <v>0</v>
      </c>
      <c r="UCA8" s="878">
        <f>IFERROR(INDEX('РП (ЛК 2.0)'!$E$26:$O$26,1,MATCH('Основной лист'!UCA$7,'РП (ЛК 2.0)'!$E$17:$O$17,0)),0)</f>
        <v>0</v>
      </c>
      <c r="UCB8" s="878">
        <f>IFERROR(INDEX('РП (ЛК 2.0)'!$E$26:$O$26,1,MATCH('Основной лист'!UCB$7,'РП (ЛК 2.0)'!$E$17:$O$17,0)),0)</f>
        <v>0</v>
      </c>
      <c r="UCC8" s="878">
        <f>IFERROR(INDEX('РП (ЛК 2.0)'!$E$26:$O$26,1,MATCH('Основной лист'!UCC$7,'РП (ЛК 2.0)'!$E$17:$O$17,0)),0)</f>
        <v>0</v>
      </c>
      <c r="UCD8" s="878">
        <f>IFERROR(INDEX('РП (ЛК 2.0)'!$E$26:$O$26,1,MATCH('Основной лист'!UCD$7,'РП (ЛК 2.0)'!$E$17:$O$17,0)),0)</f>
        <v>0</v>
      </c>
      <c r="UCE8" s="878">
        <f>IFERROR(INDEX('РП (ЛК 2.0)'!$E$26:$O$26,1,MATCH('Основной лист'!UCE$7,'РП (ЛК 2.0)'!$E$17:$O$17,0)),0)</f>
        <v>0</v>
      </c>
      <c r="UCF8" s="878">
        <f>IFERROR(INDEX('РП (ЛК 2.0)'!$E$26:$O$26,1,MATCH('Основной лист'!UCF$7,'РП (ЛК 2.0)'!$E$17:$O$17,0)),0)</f>
        <v>0</v>
      </c>
      <c r="UCG8" s="878">
        <f>IFERROR(INDEX('РП (ЛК 2.0)'!$E$26:$O$26,1,MATCH('Основной лист'!UCG$7,'РП (ЛК 2.0)'!$E$17:$O$17,0)),0)</f>
        <v>0</v>
      </c>
      <c r="UCH8" s="878">
        <f>IFERROR(INDEX('РП (ЛК 2.0)'!$E$26:$O$26,1,MATCH('Основной лист'!UCH$7,'РП (ЛК 2.0)'!$E$17:$O$17,0)),0)</f>
        <v>0</v>
      </c>
      <c r="UCI8" s="878">
        <f>IFERROR(INDEX('РП (ЛК 2.0)'!$E$26:$O$26,1,MATCH('Основной лист'!UCI$7,'РП (ЛК 2.0)'!$E$17:$O$17,0)),0)</f>
        <v>0</v>
      </c>
      <c r="UCJ8" s="878">
        <f>IFERROR(INDEX('РП (ЛК 2.0)'!$E$26:$O$26,1,MATCH('Основной лист'!UCJ$7,'РП (ЛК 2.0)'!$E$17:$O$17,0)),0)</f>
        <v>0</v>
      </c>
      <c r="UCK8" s="878">
        <f>IFERROR(INDEX('РП (ЛК 2.0)'!$E$26:$O$26,1,MATCH('Основной лист'!UCK$7,'РП (ЛК 2.0)'!$E$17:$O$17,0)),0)</f>
        <v>0</v>
      </c>
      <c r="UCL8" s="878">
        <f>IFERROR(INDEX('РП (ЛК 2.0)'!$E$26:$O$26,1,MATCH('Основной лист'!UCL$7,'РП (ЛК 2.0)'!$E$17:$O$17,0)),0)</f>
        <v>0</v>
      </c>
      <c r="UCM8" s="878">
        <f>IFERROR(INDEX('РП (ЛК 2.0)'!$E$26:$O$26,1,MATCH('Основной лист'!UCM$7,'РП (ЛК 2.0)'!$E$17:$O$17,0)),0)</f>
        <v>0</v>
      </c>
      <c r="UCN8" s="878">
        <f>IFERROR(INDEX('РП (ЛК 2.0)'!$E$26:$O$26,1,MATCH('Основной лист'!UCN$7,'РП (ЛК 2.0)'!$E$17:$O$17,0)),0)</f>
        <v>0</v>
      </c>
      <c r="UCO8" s="878">
        <f>IFERROR(INDEX('РП (ЛК 2.0)'!$E$26:$O$26,1,MATCH('Основной лист'!UCO$7,'РП (ЛК 2.0)'!$E$17:$O$17,0)),0)</f>
        <v>0</v>
      </c>
      <c r="UCP8" s="878">
        <f>IFERROR(INDEX('РП (ЛК 2.0)'!$E$26:$O$26,1,MATCH('Основной лист'!UCP$7,'РП (ЛК 2.0)'!$E$17:$O$17,0)),0)</f>
        <v>0</v>
      </c>
      <c r="UCQ8" s="878">
        <f>IFERROR(INDEX('РП (ЛК 2.0)'!$E$26:$O$26,1,MATCH('Основной лист'!UCQ$7,'РП (ЛК 2.0)'!$E$17:$O$17,0)),0)</f>
        <v>0</v>
      </c>
      <c r="UCR8" s="878">
        <f>IFERROR(INDEX('РП (ЛК 2.0)'!$E$26:$O$26,1,MATCH('Основной лист'!UCR$7,'РП (ЛК 2.0)'!$E$17:$O$17,0)),0)</f>
        <v>0</v>
      </c>
      <c r="UCS8" s="878">
        <f>IFERROR(INDEX('РП (ЛК 2.0)'!$E$26:$O$26,1,MATCH('Основной лист'!UCS$7,'РП (ЛК 2.0)'!$E$17:$O$17,0)),0)</f>
        <v>0</v>
      </c>
      <c r="UCT8" s="878">
        <f>IFERROR(INDEX('РП (ЛК 2.0)'!$E$26:$O$26,1,MATCH('Основной лист'!UCT$7,'РП (ЛК 2.0)'!$E$17:$O$17,0)),0)</f>
        <v>0</v>
      </c>
      <c r="UCU8" s="878">
        <f>IFERROR(INDEX('РП (ЛК 2.0)'!$E$26:$O$26,1,MATCH('Основной лист'!UCU$7,'РП (ЛК 2.0)'!$E$17:$O$17,0)),0)</f>
        <v>0</v>
      </c>
      <c r="UCV8" s="878">
        <f>IFERROR(INDEX('РП (ЛК 2.0)'!$E$26:$O$26,1,MATCH('Основной лист'!UCV$7,'РП (ЛК 2.0)'!$E$17:$O$17,0)),0)</f>
        <v>0</v>
      </c>
      <c r="UCW8" s="878">
        <f>IFERROR(INDEX('РП (ЛК 2.0)'!$E$26:$O$26,1,MATCH('Основной лист'!UCW$7,'РП (ЛК 2.0)'!$E$17:$O$17,0)),0)</f>
        <v>0</v>
      </c>
      <c r="UCX8" s="878">
        <f>IFERROR(INDEX('РП (ЛК 2.0)'!$E$26:$O$26,1,MATCH('Основной лист'!UCX$7,'РП (ЛК 2.0)'!$E$17:$O$17,0)),0)</f>
        <v>0</v>
      </c>
      <c r="UCY8" s="878">
        <f>IFERROR(INDEX('РП (ЛК 2.0)'!$E$26:$O$26,1,MATCH('Основной лист'!UCY$7,'РП (ЛК 2.0)'!$E$17:$O$17,0)),0)</f>
        <v>0</v>
      </c>
      <c r="UCZ8" s="878">
        <f>IFERROR(INDEX('РП (ЛК 2.0)'!$E$26:$O$26,1,MATCH('Основной лист'!UCZ$7,'РП (ЛК 2.0)'!$E$17:$O$17,0)),0)</f>
        <v>0</v>
      </c>
      <c r="UDA8" s="878">
        <f>IFERROR(INDEX('РП (ЛК 2.0)'!$E$26:$O$26,1,MATCH('Основной лист'!UDA$7,'РП (ЛК 2.0)'!$E$17:$O$17,0)),0)</f>
        <v>0</v>
      </c>
      <c r="UDB8" s="878">
        <f>IFERROR(INDEX('РП (ЛК 2.0)'!$E$26:$O$26,1,MATCH('Основной лист'!UDB$7,'РП (ЛК 2.0)'!$E$17:$O$17,0)),0)</f>
        <v>0</v>
      </c>
      <c r="UDC8" s="878">
        <f>IFERROR(INDEX('РП (ЛК 2.0)'!$E$26:$O$26,1,MATCH('Основной лист'!UDC$7,'РП (ЛК 2.0)'!$E$17:$O$17,0)),0)</f>
        <v>0</v>
      </c>
      <c r="UDD8" s="878">
        <f>IFERROR(INDEX('РП (ЛК 2.0)'!$E$26:$O$26,1,MATCH('Основной лист'!UDD$7,'РП (ЛК 2.0)'!$E$17:$O$17,0)),0)</f>
        <v>0</v>
      </c>
      <c r="UDE8" s="878">
        <f>IFERROR(INDEX('РП (ЛК 2.0)'!$E$26:$O$26,1,MATCH('Основной лист'!UDE$7,'РП (ЛК 2.0)'!$E$17:$O$17,0)),0)</f>
        <v>0</v>
      </c>
      <c r="UDF8" s="878">
        <f>IFERROR(INDEX('РП (ЛК 2.0)'!$E$26:$O$26,1,MATCH('Основной лист'!UDF$7,'РП (ЛК 2.0)'!$E$17:$O$17,0)),0)</f>
        <v>0</v>
      </c>
      <c r="UDG8" s="878">
        <f>IFERROR(INDEX('РП (ЛК 2.0)'!$E$26:$O$26,1,MATCH('Основной лист'!UDG$7,'РП (ЛК 2.0)'!$E$17:$O$17,0)),0)</f>
        <v>0</v>
      </c>
      <c r="UDH8" s="878">
        <f>IFERROR(INDEX('РП (ЛК 2.0)'!$E$26:$O$26,1,MATCH('Основной лист'!UDH$7,'РП (ЛК 2.0)'!$E$17:$O$17,0)),0)</f>
        <v>0</v>
      </c>
      <c r="UDI8" s="878">
        <f>IFERROR(INDEX('РП (ЛК 2.0)'!$E$26:$O$26,1,MATCH('Основной лист'!UDI$7,'РП (ЛК 2.0)'!$E$17:$O$17,0)),0)</f>
        <v>0</v>
      </c>
      <c r="UDJ8" s="878">
        <f>IFERROR(INDEX('РП (ЛК 2.0)'!$E$26:$O$26,1,MATCH('Основной лист'!UDJ$7,'РП (ЛК 2.0)'!$E$17:$O$17,0)),0)</f>
        <v>0</v>
      </c>
      <c r="UDK8" s="878">
        <f>IFERROR(INDEX('РП (ЛК 2.0)'!$E$26:$O$26,1,MATCH('Основной лист'!UDK$7,'РП (ЛК 2.0)'!$E$17:$O$17,0)),0)</f>
        <v>0</v>
      </c>
      <c r="UDL8" s="878">
        <f>IFERROR(INDEX('РП (ЛК 2.0)'!$E$26:$O$26,1,MATCH('Основной лист'!UDL$7,'РП (ЛК 2.0)'!$E$17:$O$17,0)),0)</f>
        <v>0</v>
      </c>
      <c r="UDM8" s="878">
        <f>IFERROR(INDEX('РП (ЛК 2.0)'!$E$26:$O$26,1,MATCH('Основной лист'!UDM$7,'РП (ЛК 2.0)'!$E$17:$O$17,0)),0)</f>
        <v>0</v>
      </c>
      <c r="UDN8" s="878">
        <f>IFERROR(INDEX('РП (ЛК 2.0)'!$E$26:$O$26,1,MATCH('Основной лист'!UDN$7,'РП (ЛК 2.0)'!$E$17:$O$17,0)),0)</f>
        <v>0</v>
      </c>
      <c r="UDO8" s="878">
        <f>IFERROR(INDEX('РП (ЛК 2.0)'!$E$26:$O$26,1,MATCH('Основной лист'!UDO$7,'РП (ЛК 2.0)'!$E$17:$O$17,0)),0)</f>
        <v>0</v>
      </c>
      <c r="UDP8" s="878">
        <f>IFERROR(INDEX('РП (ЛК 2.0)'!$E$26:$O$26,1,MATCH('Основной лист'!UDP$7,'РП (ЛК 2.0)'!$E$17:$O$17,0)),0)</f>
        <v>0</v>
      </c>
      <c r="UDQ8" s="878">
        <f>IFERROR(INDEX('РП (ЛК 2.0)'!$E$26:$O$26,1,MATCH('Основной лист'!UDQ$7,'РП (ЛК 2.0)'!$E$17:$O$17,0)),0)</f>
        <v>0</v>
      </c>
      <c r="UDR8" s="878">
        <f>IFERROR(INDEX('РП (ЛК 2.0)'!$E$26:$O$26,1,MATCH('Основной лист'!UDR$7,'РП (ЛК 2.0)'!$E$17:$O$17,0)),0)</f>
        <v>0</v>
      </c>
      <c r="UDS8" s="878">
        <f>IFERROR(INDEX('РП (ЛК 2.0)'!$E$26:$O$26,1,MATCH('Основной лист'!UDS$7,'РП (ЛК 2.0)'!$E$17:$O$17,0)),0)</f>
        <v>0</v>
      </c>
      <c r="UDT8" s="878">
        <f>IFERROR(INDEX('РП (ЛК 2.0)'!$E$26:$O$26,1,MATCH('Основной лист'!UDT$7,'РП (ЛК 2.0)'!$E$17:$O$17,0)),0)</f>
        <v>0</v>
      </c>
      <c r="UDU8" s="878">
        <f>IFERROR(INDEX('РП (ЛК 2.0)'!$E$26:$O$26,1,MATCH('Основной лист'!UDU$7,'РП (ЛК 2.0)'!$E$17:$O$17,0)),0)</f>
        <v>0</v>
      </c>
      <c r="UDV8" s="878">
        <f>IFERROR(INDEX('РП (ЛК 2.0)'!$E$26:$O$26,1,MATCH('Основной лист'!UDV$7,'РП (ЛК 2.0)'!$E$17:$O$17,0)),0)</f>
        <v>0</v>
      </c>
      <c r="UDW8" s="878">
        <f>IFERROR(INDEX('РП (ЛК 2.0)'!$E$26:$O$26,1,MATCH('Основной лист'!UDW$7,'РП (ЛК 2.0)'!$E$17:$O$17,0)),0)</f>
        <v>0</v>
      </c>
      <c r="UDX8" s="878">
        <f>IFERROR(INDEX('РП (ЛК 2.0)'!$E$26:$O$26,1,MATCH('Основной лист'!UDX$7,'РП (ЛК 2.0)'!$E$17:$O$17,0)),0)</f>
        <v>0</v>
      </c>
      <c r="UDY8" s="878">
        <f>IFERROR(INDEX('РП (ЛК 2.0)'!$E$26:$O$26,1,MATCH('Основной лист'!UDY$7,'РП (ЛК 2.0)'!$E$17:$O$17,0)),0)</f>
        <v>0</v>
      </c>
      <c r="UDZ8" s="878">
        <f>IFERROR(INDEX('РП (ЛК 2.0)'!$E$26:$O$26,1,MATCH('Основной лист'!UDZ$7,'РП (ЛК 2.0)'!$E$17:$O$17,0)),0)</f>
        <v>0</v>
      </c>
      <c r="UEA8" s="878">
        <f>IFERROR(INDEX('РП (ЛК 2.0)'!$E$26:$O$26,1,MATCH('Основной лист'!UEA$7,'РП (ЛК 2.0)'!$E$17:$O$17,0)),0)</f>
        <v>0</v>
      </c>
      <c r="UEB8" s="878">
        <f>IFERROR(INDEX('РП (ЛК 2.0)'!$E$26:$O$26,1,MATCH('Основной лист'!UEB$7,'РП (ЛК 2.0)'!$E$17:$O$17,0)),0)</f>
        <v>0</v>
      </c>
      <c r="UEC8" s="878">
        <f>IFERROR(INDEX('РП (ЛК 2.0)'!$E$26:$O$26,1,MATCH('Основной лист'!UEC$7,'РП (ЛК 2.0)'!$E$17:$O$17,0)),0)</f>
        <v>0</v>
      </c>
      <c r="UED8" s="878">
        <f>IFERROR(INDEX('РП (ЛК 2.0)'!$E$26:$O$26,1,MATCH('Основной лист'!UED$7,'РП (ЛК 2.0)'!$E$17:$O$17,0)),0)</f>
        <v>0</v>
      </c>
      <c r="UEE8" s="878">
        <f>IFERROR(INDEX('РП (ЛК 2.0)'!$E$26:$O$26,1,MATCH('Основной лист'!UEE$7,'РП (ЛК 2.0)'!$E$17:$O$17,0)),0)</f>
        <v>0</v>
      </c>
      <c r="UEF8" s="878">
        <f>IFERROR(INDEX('РП (ЛК 2.0)'!$E$26:$O$26,1,MATCH('Основной лист'!UEF$7,'РП (ЛК 2.0)'!$E$17:$O$17,0)),0)</f>
        <v>0</v>
      </c>
      <c r="UEG8" s="878">
        <f>IFERROR(INDEX('РП (ЛК 2.0)'!$E$26:$O$26,1,MATCH('Основной лист'!UEG$7,'РП (ЛК 2.0)'!$E$17:$O$17,0)),0)</f>
        <v>0</v>
      </c>
      <c r="UEH8" s="878">
        <f>IFERROR(INDEX('РП (ЛК 2.0)'!$E$26:$O$26,1,MATCH('Основной лист'!UEH$7,'РП (ЛК 2.0)'!$E$17:$O$17,0)),0)</f>
        <v>0</v>
      </c>
      <c r="UEI8" s="878">
        <f>IFERROR(INDEX('РП (ЛК 2.0)'!$E$26:$O$26,1,MATCH('Основной лист'!UEI$7,'РП (ЛК 2.0)'!$E$17:$O$17,0)),0)</f>
        <v>0</v>
      </c>
      <c r="UEJ8" s="878">
        <f>IFERROR(INDEX('РП (ЛК 2.0)'!$E$26:$O$26,1,MATCH('Основной лист'!UEJ$7,'РП (ЛК 2.0)'!$E$17:$O$17,0)),0)</f>
        <v>0</v>
      </c>
      <c r="UEK8" s="878">
        <f>IFERROR(INDEX('РП (ЛК 2.0)'!$E$26:$O$26,1,MATCH('Основной лист'!UEK$7,'РП (ЛК 2.0)'!$E$17:$O$17,0)),0)</f>
        <v>0</v>
      </c>
      <c r="UEL8" s="878">
        <f>IFERROR(INDEX('РП (ЛК 2.0)'!$E$26:$O$26,1,MATCH('Основной лист'!UEL$7,'РП (ЛК 2.0)'!$E$17:$O$17,0)),0)</f>
        <v>0</v>
      </c>
      <c r="UEM8" s="878">
        <f>IFERROR(INDEX('РП (ЛК 2.0)'!$E$26:$O$26,1,MATCH('Основной лист'!UEM$7,'РП (ЛК 2.0)'!$E$17:$O$17,0)),0)</f>
        <v>0</v>
      </c>
      <c r="UEN8" s="878">
        <f>IFERROR(INDEX('РП (ЛК 2.0)'!$E$26:$O$26,1,MATCH('Основной лист'!UEN$7,'РП (ЛК 2.0)'!$E$17:$O$17,0)),0)</f>
        <v>0</v>
      </c>
      <c r="UEO8" s="878">
        <f>IFERROR(INDEX('РП (ЛК 2.0)'!$E$26:$O$26,1,MATCH('Основной лист'!UEO$7,'РП (ЛК 2.0)'!$E$17:$O$17,0)),0)</f>
        <v>0</v>
      </c>
      <c r="UEP8" s="878">
        <f>IFERROR(INDEX('РП (ЛК 2.0)'!$E$26:$O$26,1,MATCH('Основной лист'!UEP$7,'РП (ЛК 2.0)'!$E$17:$O$17,0)),0)</f>
        <v>0</v>
      </c>
      <c r="UEQ8" s="878">
        <f>IFERROR(INDEX('РП (ЛК 2.0)'!$E$26:$O$26,1,MATCH('Основной лист'!UEQ$7,'РП (ЛК 2.0)'!$E$17:$O$17,0)),0)</f>
        <v>0</v>
      </c>
      <c r="UER8" s="878">
        <f>IFERROR(INDEX('РП (ЛК 2.0)'!$E$26:$O$26,1,MATCH('Основной лист'!UER$7,'РП (ЛК 2.0)'!$E$17:$O$17,0)),0)</f>
        <v>0</v>
      </c>
      <c r="UES8" s="878">
        <f>IFERROR(INDEX('РП (ЛК 2.0)'!$E$26:$O$26,1,MATCH('Основной лист'!UES$7,'РП (ЛК 2.0)'!$E$17:$O$17,0)),0)</f>
        <v>0</v>
      </c>
      <c r="UET8" s="878">
        <f>IFERROR(INDEX('РП (ЛК 2.0)'!$E$26:$O$26,1,MATCH('Основной лист'!UET$7,'РП (ЛК 2.0)'!$E$17:$O$17,0)),0)</f>
        <v>0</v>
      </c>
      <c r="UEU8" s="878">
        <f>IFERROR(INDEX('РП (ЛК 2.0)'!$E$26:$O$26,1,MATCH('Основной лист'!UEU$7,'РП (ЛК 2.0)'!$E$17:$O$17,0)),0)</f>
        <v>0</v>
      </c>
      <c r="UEV8" s="878">
        <f>IFERROR(INDEX('РП (ЛК 2.0)'!$E$26:$O$26,1,MATCH('Основной лист'!UEV$7,'РП (ЛК 2.0)'!$E$17:$O$17,0)),0)</f>
        <v>0</v>
      </c>
      <c r="UEW8" s="878">
        <f>IFERROR(INDEX('РП (ЛК 2.0)'!$E$26:$O$26,1,MATCH('Основной лист'!UEW$7,'РП (ЛК 2.0)'!$E$17:$O$17,0)),0)</f>
        <v>0</v>
      </c>
      <c r="UEX8" s="878">
        <f>IFERROR(INDEX('РП (ЛК 2.0)'!$E$26:$O$26,1,MATCH('Основной лист'!UEX$7,'РП (ЛК 2.0)'!$E$17:$O$17,0)),0)</f>
        <v>0</v>
      </c>
      <c r="UEY8" s="878">
        <f>IFERROR(INDEX('РП (ЛК 2.0)'!$E$26:$O$26,1,MATCH('Основной лист'!UEY$7,'РП (ЛК 2.0)'!$E$17:$O$17,0)),0)</f>
        <v>0</v>
      </c>
      <c r="UEZ8" s="878">
        <f>IFERROR(INDEX('РП (ЛК 2.0)'!$E$26:$O$26,1,MATCH('Основной лист'!UEZ$7,'РП (ЛК 2.0)'!$E$17:$O$17,0)),0)</f>
        <v>0</v>
      </c>
      <c r="UFA8" s="878">
        <f>IFERROR(INDEX('РП (ЛК 2.0)'!$E$26:$O$26,1,MATCH('Основной лист'!UFA$7,'РП (ЛК 2.0)'!$E$17:$O$17,0)),0)</f>
        <v>0</v>
      </c>
      <c r="UFB8" s="878">
        <f>IFERROR(INDEX('РП (ЛК 2.0)'!$E$26:$O$26,1,MATCH('Основной лист'!UFB$7,'РП (ЛК 2.0)'!$E$17:$O$17,0)),0)</f>
        <v>0</v>
      </c>
      <c r="UFC8" s="878">
        <f>IFERROR(INDEX('РП (ЛК 2.0)'!$E$26:$O$26,1,MATCH('Основной лист'!UFC$7,'РП (ЛК 2.0)'!$E$17:$O$17,0)),0)</f>
        <v>0</v>
      </c>
      <c r="UFD8" s="878">
        <f>IFERROR(INDEX('РП (ЛК 2.0)'!$E$26:$O$26,1,MATCH('Основной лист'!UFD$7,'РП (ЛК 2.0)'!$E$17:$O$17,0)),0)</f>
        <v>0</v>
      </c>
      <c r="UFE8" s="878">
        <f>IFERROR(INDEX('РП (ЛК 2.0)'!$E$26:$O$26,1,MATCH('Основной лист'!UFE$7,'РП (ЛК 2.0)'!$E$17:$O$17,0)),0)</f>
        <v>0</v>
      </c>
      <c r="UFF8" s="878">
        <f>IFERROR(INDEX('РП (ЛК 2.0)'!$E$26:$O$26,1,MATCH('Основной лист'!UFF$7,'РП (ЛК 2.0)'!$E$17:$O$17,0)),0)</f>
        <v>0</v>
      </c>
      <c r="UFG8" s="878">
        <f>IFERROR(INDEX('РП (ЛК 2.0)'!$E$26:$O$26,1,MATCH('Основной лист'!UFG$7,'РП (ЛК 2.0)'!$E$17:$O$17,0)),0)</f>
        <v>0</v>
      </c>
      <c r="UFH8" s="878">
        <f>IFERROR(INDEX('РП (ЛК 2.0)'!$E$26:$O$26,1,MATCH('Основной лист'!UFH$7,'РП (ЛК 2.0)'!$E$17:$O$17,0)),0)</f>
        <v>0</v>
      </c>
      <c r="UFI8" s="878">
        <f>IFERROR(INDEX('РП (ЛК 2.0)'!$E$26:$O$26,1,MATCH('Основной лист'!UFI$7,'РП (ЛК 2.0)'!$E$17:$O$17,0)),0)</f>
        <v>0</v>
      </c>
      <c r="UFJ8" s="878">
        <f>IFERROR(INDEX('РП (ЛК 2.0)'!$E$26:$O$26,1,MATCH('Основной лист'!UFJ$7,'РП (ЛК 2.0)'!$E$17:$O$17,0)),0)</f>
        <v>0</v>
      </c>
      <c r="UFK8" s="878">
        <f>IFERROR(INDEX('РП (ЛК 2.0)'!$E$26:$O$26,1,MATCH('Основной лист'!UFK$7,'РП (ЛК 2.0)'!$E$17:$O$17,0)),0)</f>
        <v>0</v>
      </c>
      <c r="UFL8" s="878">
        <f>IFERROR(INDEX('РП (ЛК 2.0)'!$E$26:$O$26,1,MATCH('Основной лист'!UFL$7,'РП (ЛК 2.0)'!$E$17:$O$17,0)),0)</f>
        <v>0</v>
      </c>
      <c r="UFM8" s="878">
        <f>IFERROR(INDEX('РП (ЛК 2.0)'!$E$26:$O$26,1,MATCH('Основной лист'!UFM$7,'РП (ЛК 2.0)'!$E$17:$O$17,0)),0)</f>
        <v>0</v>
      </c>
      <c r="UFN8" s="878">
        <f>IFERROR(INDEX('РП (ЛК 2.0)'!$E$26:$O$26,1,MATCH('Основной лист'!UFN$7,'РП (ЛК 2.0)'!$E$17:$O$17,0)),0)</f>
        <v>0</v>
      </c>
      <c r="UFO8" s="878">
        <f>IFERROR(INDEX('РП (ЛК 2.0)'!$E$26:$O$26,1,MATCH('Основной лист'!UFO$7,'РП (ЛК 2.0)'!$E$17:$O$17,0)),0)</f>
        <v>0</v>
      </c>
      <c r="UFP8" s="878">
        <f>IFERROR(INDEX('РП (ЛК 2.0)'!$E$26:$O$26,1,MATCH('Основной лист'!UFP$7,'РП (ЛК 2.0)'!$E$17:$O$17,0)),0)</f>
        <v>0</v>
      </c>
      <c r="UFQ8" s="878">
        <f>IFERROR(INDEX('РП (ЛК 2.0)'!$E$26:$O$26,1,MATCH('Основной лист'!UFQ$7,'РП (ЛК 2.0)'!$E$17:$O$17,0)),0)</f>
        <v>0</v>
      </c>
      <c r="UFR8" s="878">
        <f>IFERROR(INDEX('РП (ЛК 2.0)'!$E$26:$O$26,1,MATCH('Основной лист'!UFR$7,'РП (ЛК 2.0)'!$E$17:$O$17,0)),0)</f>
        <v>0</v>
      </c>
      <c r="UFS8" s="878">
        <f>IFERROR(INDEX('РП (ЛК 2.0)'!$E$26:$O$26,1,MATCH('Основной лист'!UFS$7,'РП (ЛК 2.0)'!$E$17:$O$17,0)),0)</f>
        <v>0</v>
      </c>
      <c r="UFT8" s="878">
        <f>IFERROR(INDEX('РП (ЛК 2.0)'!$E$26:$O$26,1,MATCH('Основной лист'!UFT$7,'РП (ЛК 2.0)'!$E$17:$O$17,0)),0)</f>
        <v>0</v>
      </c>
      <c r="UFU8" s="878">
        <f>IFERROR(INDEX('РП (ЛК 2.0)'!$E$26:$O$26,1,MATCH('Основной лист'!UFU$7,'РП (ЛК 2.0)'!$E$17:$O$17,0)),0)</f>
        <v>0</v>
      </c>
      <c r="UFV8" s="878">
        <f>IFERROR(INDEX('РП (ЛК 2.0)'!$E$26:$O$26,1,MATCH('Основной лист'!UFV$7,'РП (ЛК 2.0)'!$E$17:$O$17,0)),0)</f>
        <v>0</v>
      </c>
      <c r="UFW8" s="878">
        <f>IFERROR(INDEX('РП (ЛК 2.0)'!$E$26:$O$26,1,MATCH('Основной лист'!UFW$7,'РП (ЛК 2.0)'!$E$17:$O$17,0)),0)</f>
        <v>0</v>
      </c>
      <c r="UFX8" s="878">
        <f>IFERROR(INDEX('РП (ЛК 2.0)'!$E$26:$O$26,1,MATCH('Основной лист'!UFX$7,'РП (ЛК 2.0)'!$E$17:$O$17,0)),0)</f>
        <v>0</v>
      </c>
      <c r="UFY8" s="878">
        <f>IFERROR(INDEX('РП (ЛК 2.0)'!$E$26:$O$26,1,MATCH('Основной лист'!UFY$7,'РП (ЛК 2.0)'!$E$17:$O$17,0)),0)</f>
        <v>0</v>
      </c>
      <c r="UFZ8" s="878">
        <f>IFERROR(INDEX('РП (ЛК 2.0)'!$E$26:$O$26,1,MATCH('Основной лист'!UFZ$7,'РП (ЛК 2.0)'!$E$17:$O$17,0)),0)</f>
        <v>0</v>
      </c>
      <c r="UGA8" s="878">
        <f>IFERROR(INDEX('РП (ЛК 2.0)'!$E$26:$O$26,1,MATCH('Основной лист'!UGA$7,'РП (ЛК 2.0)'!$E$17:$O$17,0)),0)</f>
        <v>0</v>
      </c>
      <c r="UGB8" s="878">
        <f>IFERROR(INDEX('РП (ЛК 2.0)'!$E$26:$O$26,1,MATCH('Основной лист'!UGB$7,'РП (ЛК 2.0)'!$E$17:$O$17,0)),0)</f>
        <v>0</v>
      </c>
      <c r="UGC8" s="878">
        <f>IFERROR(INDEX('РП (ЛК 2.0)'!$E$26:$O$26,1,MATCH('Основной лист'!UGC$7,'РП (ЛК 2.0)'!$E$17:$O$17,0)),0)</f>
        <v>0</v>
      </c>
      <c r="UGD8" s="878">
        <f>IFERROR(INDEX('РП (ЛК 2.0)'!$E$26:$O$26,1,MATCH('Основной лист'!UGD$7,'РП (ЛК 2.0)'!$E$17:$O$17,0)),0)</f>
        <v>0</v>
      </c>
      <c r="UGE8" s="878">
        <f>IFERROR(INDEX('РП (ЛК 2.0)'!$E$26:$O$26,1,MATCH('Основной лист'!UGE$7,'РП (ЛК 2.0)'!$E$17:$O$17,0)),0)</f>
        <v>0</v>
      </c>
      <c r="UGF8" s="878">
        <f>IFERROR(INDEX('РП (ЛК 2.0)'!$E$26:$O$26,1,MATCH('Основной лист'!UGF$7,'РП (ЛК 2.0)'!$E$17:$O$17,0)),0)</f>
        <v>0</v>
      </c>
      <c r="UGG8" s="878">
        <f>IFERROR(INDEX('РП (ЛК 2.0)'!$E$26:$O$26,1,MATCH('Основной лист'!UGG$7,'РП (ЛК 2.0)'!$E$17:$O$17,0)),0)</f>
        <v>0</v>
      </c>
      <c r="UGH8" s="878">
        <f>IFERROR(INDEX('РП (ЛК 2.0)'!$E$26:$O$26,1,MATCH('Основной лист'!UGH$7,'РП (ЛК 2.0)'!$E$17:$O$17,0)),0)</f>
        <v>0</v>
      </c>
      <c r="UGI8" s="878">
        <f>IFERROR(INDEX('РП (ЛК 2.0)'!$E$26:$O$26,1,MATCH('Основной лист'!UGI$7,'РП (ЛК 2.0)'!$E$17:$O$17,0)),0)</f>
        <v>0</v>
      </c>
      <c r="UGJ8" s="878">
        <f>IFERROR(INDEX('РП (ЛК 2.0)'!$E$26:$O$26,1,MATCH('Основной лист'!UGJ$7,'РП (ЛК 2.0)'!$E$17:$O$17,0)),0)</f>
        <v>0</v>
      </c>
      <c r="UGK8" s="878">
        <f>IFERROR(INDEX('РП (ЛК 2.0)'!$E$26:$O$26,1,MATCH('Основной лист'!UGK$7,'РП (ЛК 2.0)'!$E$17:$O$17,0)),0)</f>
        <v>0</v>
      </c>
      <c r="UGL8" s="878">
        <f>IFERROR(INDEX('РП (ЛК 2.0)'!$E$26:$O$26,1,MATCH('Основной лист'!UGL$7,'РП (ЛК 2.0)'!$E$17:$O$17,0)),0)</f>
        <v>0</v>
      </c>
      <c r="UGM8" s="878">
        <f>IFERROR(INDEX('РП (ЛК 2.0)'!$E$26:$O$26,1,MATCH('Основной лист'!UGM$7,'РП (ЛК 2.0)'!$E$17:$O$17,0)),0)</f>
        <v>0</v>
      </c>
      <c r="UGN8" s="878">
        <f>IFERROR(INDEX('РП (ЛК 2.0)'!$E$26:$O$26,1,MATCH('Основной лист'!UGN$7,'РП (ЛК 2.0)'!$E$17:$O$17,0)),0)</f>
        <v>0</v>
      </c>
      <c r="UGO8" s="878">
        <f>IFERROR(INDEX('РП (ЛК 2.0)'!$E$26:$O$26,1,MATCH('Основной лист'!UGO$7,'РП (ЛК 2.0)'!$E$17:$O$17,0)),0)</f>
        <v>0</v>
      </c>
      <c r="UGP8" s="878">
        <f>IFERROR(INDEX('РП (ЛК 2.0)'!$E$26:$O$26,1,MATCH('Основной лист'!UGP$7,'РП (ЛК 2.0)'!$E$17:$O$17,0)),0)</f>
        <v>0</v>
      </c>
      <c r="UGQ8" s="878">
        <f>IFERROR(INDEX('РП (ЛК 2.0)'!$E$26:$O$26,1,MATCH('Основной лист'!UGQ$7,'РП (ЛК 2.0)'!$E$17:$O$17,0)),0)</f>
        <v>0</v>
      </c>
      <c r="UGR8" s="878">
        <f>IFERROR(INDEX('РП (ЛК 2.0)'!$E$26:$O$26,1,MATCH('Основной лист'!UGR$7,'РП (ЛК 2.0)'!$E$17:$O$17,0)),0)</f>
        <v>0</v>
      </c>
      <c r="UGS8" s="878">
        <f>IFERROR(INDEX('РП (ЛК 2.0)'!$E$26:$O$26,1,MATCH('Основной лист'!UGS$7,'РП (ЛК 2.0)'!$E$17:$O$17,0)),0)</f>
        <v>0</v>
      </c>
      <c r="UGT8" s="878">
        <f>IFERROR(INDEX('РП (ЛК 2.0)'!$E$26:$O$26,1,MATCH('Основной лист'!UGT$7,'РП (ЛК 2.0)'!$E$17:$O$17,0)),0)</f>
        <v>0</v>
      </c>
      <c r="UGU8" s="878">
        <f>IFERROR(INDEX('РП (ЛК 2.0)'!$E$26:$O$26,1,MATCH('Основной лист'!UGU$7,'РП (ЛК 2.0)'!$E$17:$O$17,0)),0)</f>
        <v>0</v>
      </c>
      <c r="UGV8" s="878">
        <f>IFERROR(INDEX('РП (ЛК 2.0)'!$E$26:$O$26,1,MATCH('Основной лист'!UGV$7,'РП (ЛК 2.0)'!$E$17:$O$17,0)),0)</f>
        <v>0</v>
      </c>
      <c r="UGW8" s="878">
        <f>IFERROR(INDEX('РП (ЛК 2.0)'!$E$26:$O$26,1,MATCH('Основной лист'!UGW$7,'РП (ЛК 2.0)'!$E$17:$O$17,0)),0)</f>
        <v>0</v>
      </c>
      <c r="UGX8" s="878">
        <f>IFERROR(INDEX('РП (ЛК 2.0)'!$E$26:$O$26,1,MATCH('Основной лист'!UGX$7,'РП (ЛК 2.0)'!$E$17:$O$17,0)),0)</f>
        <v>0</v>
      </c>
      <c r="UGY8" s="878">
        <f>IFERROR(INDEX('РП (ЛК 2.0)'!$E$26:$O$26,1,MATCH('Основной лист'!UGY$7,'РП (ЛК 2.0)'!$E$17:$O$17,0)),0)</f>
        <v>0</v>
      </c>
      <c r="UGZ8" s="878">
        <f>IFERROR(INDEX('РП (ЛК 2.0)'!$E$26:$O$26,1,MATCH('Основной лист'!UGZ$7,'РП (ЛК 2.0)'!$E$17:$O$17,0)),0)</f>
        <v>0</v>
      </c>
      <c r="UHA8" s="878">
        <f>IFERROR(INDEX('РП (ЛК 2.0)'!$E$26:$O$26,1,MATCH('Основной лист'!UHA$7,'РП (ЛК 2.0)'!$E$17:$O$17,0)),0)</f>
        <v>0</v>
      </c>
      <c r="UHB8" s="878">
        <f>IFERROR(INDEX('РП (ЛК 2.0)'!$E$26:$O$26,1,MATCH('Основной лист'!UHB$7,'РП (ЛК 2.0)'!$E$17:$O$17,0)),0)</f>
        <v>0</v>
      </c>
      <c r="UHC8" s="878">
        <f>IFERROR(INDEX('РП (ЛК 2.0)'!$E$26:$O$26,1,MATCH('Основной лист'!UHC$7,'РП (ЛК 2.0)'!$E$17:$O$17,0)),0)</f>
        <v>0</v>
      </c>
      <c r="UHD8" s="878">
        <f>IFERROR(INDEX('РП (ЛК 2.0)'!$E$26:$O$26,1,MATCH('Основной лист'!UHD$7,'РП (ЛК 2.0)'!$E$17:$O$17,0)),0)</f>
        <v>0</v>
      </c>
      <c r="UHE8" s="878">
        <f>IFERROR(INDEX('РП (ЛК 2.0)'!$E$26:$O$26,1,MATCH('Основной лист'!UHE$7,'РП (ЛК 2.0)'!$E$17:$O$17,0)),0)</f>
        <v>0</v>
      </c>
      <c r="UHF8" s="878">
        <f>IFERROR(INDEX('РП (ЛК 2.0)'!$E$26:$O$26,1,MATCH('Основной лист'!UHF$7,'РП (ЛК 2.0)'!$E$17:$O$17,0)),0)</f>
        <v>0</v>
      </c>
      <c r="UHG8" s="878">
        <f>IFERROR(INDEX('РП (ЛК 2.0)'!$E$26:$O$26,1,MATCH('Основной лист'!UHG$7,'РП (ЛК 2.0)'!$E$17:$O$17,0)),0)</f>
        <v>0</v>
      </c>
      <c r="UHH8" s="878">
        <f>IFERROR(INDEX('РП (ЛК 2.0)'!$E$26:$O$26,1,MATCH('Основной лист'!UHH$7,'РП (ЛК 2.0)'!$E$17:$O$17,0)),0)</f>
        <v>0</v>
      </c>
      <c r="UHI8" s="878">
        <f>IFERROR(INDEX('РП (ЛК 2.0)'!$E$26:$O$26,1,MATCH('Основной лист'!UHI$7,'РП (ЛК 2.0)'!$E$17:$O$17,0)),0)</f>
        <v>0</v>
      </c>
      <c r="UHJ8" s="878">
        <f>IFERROR(INDEX('РП (ЛК 2.0)'!$E$26:$O$26,1,MATCH('Основной лист'!UHJ$7,'РП (ЛК 2.0)'!$E$17:$O$17,0)),0)</f>
        <v>0</v>
      </c>
      <c r="UHK8" s="878">
        <f>IFERROR(INDEX('РП (ЛК 2.0)'!$E$26:$O$26,1,MATCH('Основной лист'!UHK$7,'РП (ЛК 2.0)'!$E$17:$O$17,0)),0)</f>
        <v>0</v>
      </c>
      <c r="UHL8" s="878">
        <f>IFERROR(INDEX('РП (ЛК 2.0)'!$E$26:$O$26,1,MATCH('Основной лист'!UHL$7,'РП (ЛК 2.0)'!$E$17:$O$17,0)),0)</f>
        <v>0</v>
      </c>
      <c r="UHM8" s="878">
        <f>IFERROR(INDEX('РП (ЛК 2.0)'!$E$26:$O$26,1,MATCH('Основной лист'!UHM$7,'РП (ЛК 2.0)'!$E$17:$O$17,0)),0)</f>
        <v>0</v>
      </c>
      <c r="UHN8" s="878">
        <f>IFERROR(INDEX('РП (ЛК 2.0)'!$E$26:$O$26,1,MATCH('Основной лист'!UHN$7,'РП (ЛК 2.0)'!$E$17:$O$17,0)),0)</f>
        <v>0</v>
      </c>
      <c r="UHO8" s="878">
        <f>IFERROR(INDEX('РП (ЛК 2.0)'!$E$26:$O$26,1,MATCH('Основной лист'!UHO$7,'РП (ЛК 2.0)'!$E$17:$O$17,0)),0)</f>
        <v>0</v>
      </c>
      <c r="UHP8" s="878">
        <f>IFERROR(INDEX('РП (ЛК 2.0)'!$E$26:$O$26,1,MATCH('Основной лист'!UHP$7,'РП (ЛК 2.0)'!$E$17:$O$17,0)),0)</f>
        <v>0</v>
      </c>
      <c r="UHQ8" s="878">
        <f>IFERROR(INDEX('РП (ЛК 2.0)'!$E$26:$O$26,1,MATCH('Основной лист'!UHQ$7,'РП (ЛК 2.0)'!$E$17:$O$17,0)),0)</f>
        <v>0</v>
      </c>
      <c r="UHR8" s="878">
        <f>IFERROR(INDEX('РП (ЛК 2.0)'!$E$26:$O$26,1,MATCH('Основной лист'!UHR$7,'РП (ЛК 2.0)'!$E$17:$O$17,0)),0)</f>
        <v>0</v>
      </c>
      <c r="UHS8" s="878">
        <f>IFERROR(INDEX('РП (ЛК 2.0)'!$E$26:$O$26,1,MATCH('Основной лист'!UHS$7,'РП (ЛК 2.0)'!$E$17:$O$17,0)),0)</f>
        <v>0</v>
      </c>
      <c r="UHT8" s="878">
        <f>IFERROR(INDEX('РП (ЛК 2.0)'!$E$26:$O$26,1,MATCH('Основной лист'!UHT$7,'РП (ЛК 2.0)'!$E$17:$O$17,0)),0)</f>
        <v>0</v>
      </c>
      <c r="UHU8" s="878">
        <f>IFERROR(INDEX('РП (ЛК 2.0)'!$E$26:$O$26,1,MATCH('Основной лист'!UHU$7,'РП (ЛК 2.0)'!$E$17:$O$17,0)),0)</f>
        <v>0</v>
      </c>
      <c r="UHV8" s="878">
        <f>IFERROR(INDEX('РП (ЛК 2.0)'!$E$26:$O$26,1,MATCH('Основной лист'!UHV$7,'РП (ЛК 2.0)'!$E$17:$O$17,0)),0)</f>
        <v>0</v>
      </c>
      <c r="UHW8" s="878">
        <f>IFERROR(INDEX('РП (ЛК 2.0)'!$E$26:$O$26,1,MATCH('Основной лист'!UHW$7,'РП (ЛК 2.0)'!$E$17:$O$17,0)),0)</f>
        <v>0</v>
      </c>
      <c r="UHX8" s="878">
        <f>IFERROR(INDEX('РП (ЛК 2.0)'!$E$26:$O$26,1,MATCH('Основной лист'!UHX$7,'РП (ЛК 2.0)'!$E$17:$O$17,0)),0)</f>
        <v>0</v>
      </c>
      <c r="UHY8" s="878">
        <f>IFERROR(INDEX('РП (ЛК 2.0)'!$E$26:$O$26,1,MATCH('Основной лист'!UHY$7,'РП (ЛК 2.0)'!$E$17:$O$17,0)),0)</f>
        <v>0</v>
      </c>
      <c r="UHZ8" s="878">
        <f>IFERROR(INDEX('РП (ЛК 2.0)'!$E$26:$O$26,1,MATCH('Основной лист'!UHZ$7,'РП (ЛК 2.0)'!$E$17:$O$17,0)),0)</f>
        <v>0</v>
      </c>
      <c r="UIA8" s="878">
        <f>IFERROR(INDEX('РП (ЛК 2.0)'!$E$26:$O$26,1,MATCH('Основной лист'!UIA$7,'РП (ЛК 2.0)'!$E$17:$O$17,0)),0)</f>
        <v>0</v>
      </c>
      <c r="UIB8" s="878">
        <f>IFERROR(INDEX('РП (ЛК 2.0)'!$E$26:$O$26,1,MATCH('Основной лист'!UIB$7,'РП (ЛК 2.0)'!$E$17:$O$17,0)),0)</f>
        <v>0</v>
      </c>
      <c r="UIC8" s="878">
        <f>IFERROR(INDEX('РП (ЛК 2.0)'!$E$26:$O$26,1,MATCH('Основной лист'!UIC$7,'РП (ЛК 2.0)'!$E$17:$O$17,0)),0)</f>
        <v>0</v>
      </c>
      <c r="UID8" s="878">
        <f>IFERROR(INDEX('РП (ЛК 2.0)'!$E$26:$O$26,1,MATCH('Основной лист'!UID$7,'РП (ЛК 2.0)'!$E$17:$O$17,0)),0)</f>
        <v>0</v>
      </c>
      <c r="UIE8" s="878">
        <f>IFERROR(INDEX('РП (ЛК 2.0)'!$E$26:$O$26,1,MATCH('Основной лист'!UIE$7,'РП (ЛК 2.0)'!$E$17:$O$17,0)),0)</f>
        <v>0</v>
      </c>
      <c r="UIF8" s="878">
        <f>IFERROR(INDEX('РП (ЛК 2.0)'!$E$26:$O$26,1,MATCH('Основной лист'!UIF$7,'РП (ЛК 2.0)'!$E$17:$O$17,0)),0)</f>
        <v>0</v>
      </c>
      <c r="UIG8" s="878">
        <f>IFERROR(INDEX('РП (ЛК 2.0)'!$E$26:$O$26,1,MATCH('Основной лист'!UIG$7,'РП (ЛК 2.0)'!$E$17:$O$17,0)),0)</f>
        <v>0</v>
      </c>
      <c r="UIH8" s="878">
        <f>IFERROR(INDEX('РП (ЛК 2.0)'!$E$26:$O$26,1,MATCH('Основной лист'!UIH$7,'РП (ЛК 2.0)'!$E$17:$O$17,0)),0)</f>
        <v>0</v>
      </c>
      <c r="UII8" s="878">
        <f>IFERROR(INDEX('РП (ЛК 2.0)'!$E$26:$O$26,1,MATCH('Основной лист'!UII$7,'РП (ЛК 2.0)'!$E$17:$O$17,0)),0)</f>
        <v>0</v>
      </c>
      <c r="UIJ8" s="878">
        <f>IFERROR(INDEX('РП (ЛК 2.0)'!$E$26:$O$26,1,MATCH('Основной лист'!UIJ$7,'РП (ЛК 2.0)'!$E$17:$O$17,0)),0)</f>
        <v>0</v>
      </c>
      <c r="UIK8" s="878">
        <f>IFERROR(INDEX('РП (ЛК 2.0)'!$E$26:$O$26,1,MATCH('Основной лист'!UIK$7,'РП (ЛК 2.0)'!$E$17:$O$17,0)),0)</f>
        <v>0</v>
      </c>
      <c r="UIL8" s="878">
        <f>IFERROR(INDEX('РП (ЛК 2.0)'!$E$26:$O$26,1,MATCH('Основной лист'!UIL$7,'РП (ЛК 2.0)'!$E$17:$O$17,0)),0)</f>
        <v>0</v>
      </c>
      <c r="UIM8" s="878">
        <f>IFERROR(INDEX('РП (ЛК 2.0)'!$E$26:$O$26,1,MATCH('Основной лист'!UIM$7,'РП (ЛК 2.0)'!$E$17:$O$17,0)),0)</f>
        <v>0</v>
      </c>
      <c r="UIN8" s="878">
        <f>IFERROR(INDEX('РП (ЛК 2.0)'!$E$26:$O$26,1,MATCH('Основной лист'!UIN$7,'РП (ЛК 2.0)'!$E$17:$O$17,0)),0)</f>
        <v>0</v>
      </c>
      <c r="UIO8" s="878">
        <f>IFERROR(INDEX('РП (ЛК 2.0)'!$E$26:$O$26,1,MATCH('Основной лист'!UIO$7,'РП (ЛК 2.0)'!$E$17:$O$17,0)),0)</f>
        <v>0</v>
      </c>
      <c r="UIP8" s="878">
        <f>IFERROR(INDEX('РП (ЛК 2.0)'!$E$26:$O$26,1,MATCH('Основной лист'!UIP$7,'РП (ЛК 2.0)'!$E$17:$O$17,0)),0)</f>
        <v>0</v>
      </c>
      <c r="UIQ8" s="878">
        <f>IFERROR(INDEX('РП (ЛК 2.0)'!$E$26:$O$26,1,MATCH('Основной лист'!UIQ$7,'РП (ЛК 2.0)'!$E$17:$O$17,0)),0)</f>
        <v>0</v>
      </c>
      <c r="UIR8" s="878">
        <f>IFERROR(INDEX('РП (ЛК 2.0)'!$E$26:$O$26,1,MATCH('Основной лист'!UIR$7,'РП (ЛК 2.0)'!$E$17:$O$17,0)),0)</f>
        <v>0</v>
      </c>
      <c r="UIS8" s="878">
        <f>IFERROR(INDEX('РП (ЛК 2.0)'!$E$26:$O$26,1,MATCH('Основной лист'!UIS$7,'РП (ЛК 2.0)'!$E$17:$O$17,0)),0)</f>
        <v>0</v>
      </c>
      <c r="UIT8" s="878">
        <f>IFERROR(INDEX('РП (ЛК 2.0)'!$E$26:$O$26,1,MATCH('Основной лист'!UIT$7,'РП (ЛК 2.0)'!$E$17:$O$17,0)),0)</f>
        <v>0</v>
      </c>
      <c r="UIU8" s="878">
        <f>IFERROR(INDEX('РП (ЛК 2.0)'!$E$26:$O$26,1,MATCH('Основной лист'!UIU$7,'РП (ЛК 2.0)'!$E$17:$O$17,0)),0)</f>
        <v>0</v>
      </c>
      <c r="UIV8" s="878">
        <f>IFERROR(INDEX('РП (ЛК 2.0)'!$E$26:$O$26,1,MATCH('Основной лист'!UIV$7,'РП (ЛК 2.0)'!$E$17:$O$17,0)),0)</f>
        <v>0</v>
      </c>
      <c r="UIW8" s="878">
        <f>IFERROR(INDEX('РП (ЛК 2.0)'!$E$26:$O$26,1,MATCH('Основной лист'!UIW$7,'РП (ЛК 2.0)'!$E$17:$O$17,0)),0)</f>
        <v>0</v>
      </c>
      <c r="UIX8" s="878">
        <f>IFERROR(INDEX('РП (ЛК 2.0)'!$E$26:$O$26,1,MATCH('Основной лист'!UIX$7,'РП (ЛК 2.0)'!$E$17:$O$17,0)),0)</f>
        <v>0</v>
      </c>
      <c r="UIY8" s="878">
        <f>IFERROR(INDEX('РП (ЛК 2.0)'!$E$26:$O$26,1,MATCH('Основной лист'!UIY$7,'РП (ЛК 2.0)'!$E$17:$O$17,0)),0)</f>
        <v>0</v>
      </c>
      <c r="UIZ8" s="878">
        <f>IFERROR(INDEX('РП (ЛК 2.0)'!$E$26:$O$26,1,MATCH('Основной лист'!UIZ$7,'РП (ЛК 2.0)'!$E$17:$O$17,0)),0)</f>
        <v>0</v>
      </c>
      <c r="UJA8" s="878">
        <f>IFERROR(INDEX('РП (ЛК 2.0)'!$E$26:$O$26,1,MATCH('Основной лист'!UJA$7,'РП (ЛК 2.0)'!$E$17:$O$17,0)),0)</f>
        <v>0</v>
      </c>
      <c r="UJB8" s="878">
        <f>IFERROR(INDEX('РП (ЛК 2.0)'!$E$26:$O$26,1,MATCH('Основной лист'!UJB$7,'РП (ЛК 2.0)'!$E$17:$O$17,0)),0)</f>
        <v>0</v>
      </c>
      <c r="UJC8" s="878">
        <f>IFERROR(INDEX('РП (ЛК 2.0)'!$E$26:$O$26,1,MATCH('Основной лист'!UJC$7,'РП (ЛК 2.0)'!$E$17:$O$17,0)),0)</f>
        <v>0</v>
      </c>
      <c r="UJD8" s="878">
        <f>IFERROR(INDEX('РП (ЛК 2.0)'!$E$26:$O$26,1,MATCH('Основной лист'!UJD$7,'РП (ЛК 2.0)'!$E$17:$O$17,0)),0)</f>
        <v>0</v>
      </c>
      <c r="UJE8" s="878">
        <f>IFERROR(INDEX('РП (ЛК 2.0)'!$E$26:$O$26,1,MATCH('Основной лист'!UJE$7,'РП (ЛК 2.0)'!$E$17:$O$17,0)),0)</f>
        <v>0</v>
      </c>
      <c r="UJF8" s="878">
        <f>IFERROR(INDEX('РП (ЛК 2.0)'!$E$26:$O$26,1,MATCH('Основной лист'!UJF$7,'РП (ЛК 2.0)'!$E$17:$O$17,0)),0)</f>
        <v>0</v>
      </c>
      <c r="UJG8" s="878">
        <f>IFERROR(INDEX('РП (ЛК 2.0)'!$E$26:$O$26,1,MATCH('Основной лист'!UJG$7,'РП (ЛК 2.0)'!$E$17:$O$17,0)),0)</f>
        <v>0</v>
      </c>
      <c r="UJH8" s="878">
        <f>IFERROR(INDEX('РП (ЛК 2.0)'!$E$26:$O$26,1,MATCH('Основной лист'!UJH$7,'РП (ЛК 2.0)'!$E$17:$O$17,0)),0)</f>
        <v>0</v>
      </c>
      <c r="UJI8" s="878">
        <f>IFERROR(INDEX('РП (ЛК 2.0)'!$E$26:$O$26,1,MATCH('Основной лист'!UJI$7,'РП (ЛК 2.0)'!$E$17:$O$17,0)),0)</f>
        <v>0</v>
      </c>
      <c r="UJJ8" s="878">
        <f>IFERROR(INDEX('РП (ЛК 2.0)'!$E$26:$O$26,1,MATCH('Основной лист'!UJJ$7,'РП (ЛК 2.0)'!$E$17:$O$17,0)),0)</f>
        <v>0</v>
      </c>
      <c r="UJK8" s="878">
        <f>IFERROR(INDEX('РП (ЛК 2.0)'!$E$26:$O$26,1,MATCH('Основной лист'!UJK$7,'РП (ЛК 2.0)'!$E$17:$O$17,0)),0)</f>
        <v>0</v>
      </c>
      <c r="UJL8" s="878">
        <f>IFERROR(INDEX('РП (ЛК 2.0)'!$E$26:$O$26,1,MATCH('Основной лист'!UJL$7,'РП (ЛК 2.0)'!$E$17:$O$17,0)),0)</f>
        <v>0</v>
      </c>
      <c r="UJM8" s="878">
        <f>IFERROR(INDEX('РП (ЛК 2.0)'!$E$26:$O$26,1,MATCH('Основной лист'!UJM$7,'РП (ЛК 2.0)'!$E$17:$O$17,0)),0)</f>
        <v>0</v>
      </c>
      <c r="UJN8" s="878">
        <f>IFERROR(INDEX('РП (ЛК 2.0)'!$E$26:$O$26,1,MATCH('Основной лист'!UJN$7,'РП (ЛК 2.0)'!$E$17:$O$17,0)),0)</f>
        <v>0</v>
      </c>
      <c r="UJO8" s="878">
        <f>IFERROR(INDEX('РП (ЛК 2.0)'!$E$26:$O$26,1,MATCH('Основной лист'!UJO$7,'РП (ЛК 2.0)'!$E$17:$O$17,0)),0)</f>
        <v>0</v>
      </c>
      <c r="UJP8" s="878">
        <f>IFERROR(INDEX('РП (ЛК 2.0)'!$E$26:$O$26,1,MATCH('Основной лист'!UJP$7,'РП (ЛК 2.0)'!$E$17:$O$17,0)),0)</f>
        <v>0</v>
      </c>
      <c r="UJQ8" s="878">
        <f>IFERROR(INDEX('РП (ЛК 2.0)'!$E$26:$O$26,1,MATCH('Основной лист'!UJQ$7,'РП (ЛК 2.0)'!$E$17:$O$17,0)),0)</f>
        <v>0</v>
      </c>
      <c r="UJR8" s="878">
        <f>IFERROR(INDEX('РП (ЛК 2.0)'!$E$26:$O$26,1,MATCH('Основной лист'!UJR$7,'РП (ЛК 2.0)'!$E$17:$O$17,0)),0)</f>
        <v>0</v>
      </c>
      <c r="UJS8" s="878">
        <f>IFERROR(INDEX('РП (ЛК 2.0)'!$E$26:$O$26,1,MATCH('Основной лист'!UJS$7,'РП (ЛК 2.0)'!$E$17:$O$17,0)),0)</f>
        <v>0</v>
      </c>
      <c r="UJT8" s="878">
        <f>IFERROR(INDEX('РП (ЛК 2.0)'!$E$26:$O$26,1,MATCH('Основной лист'!UJT$7,'РП (ЛК 2.0)'!$E$17:$O$17,0)),0)</f>
        <v>0</v>
      </c>
      <c r="UJU8" s="878">
        <f>IFERROR(INDEX('РП (ЛК 2.0)'!$E$26:$O$26,1,MATCH('Основной лист'!UJU$7,'РП (ЛК 2.0)'!$E$17:$O$17,0)),0)</f>
        <v>0</v>
      </c>
      <c r="UJV8" s="878">
        <f>IFERROR(INDEX('РП (ЛК 2.0)'!$E$26:$O$26,1,MATCH('Основной лист'!UJV$7,'РП (ЛК 2.0)'!$E$17:$O$17,0)),0)</f>
        <v>0</v>
      </c>
      <c r="UJW8" s="878">
        <f>IFERROR(INDEX('РП (ЛК 2.0)'!$E$26:$O$26,1,MATCH('Основной лист'!UJW$7,'РП (ЛК 2.0)'!$E$17:$O$17,0)),0)</f>
        <v>0</v>
      </c>
      <c r="UJX8" s="878">
        <f>IFERROR(INDEX('РП (ЛК 2.0)'!$E$26:$O$26,1,MATCH('Основной лист'!UJX$7,'РП (ЛК 2.0)'!$E$17:$O$17,0)),0)</f>
        <v>0</v>
      </c>
      <c r="UJY8" s="878">
        <f>IFERROR(INDEX('РП (ЛК 2.0)'!$E$26:$O$26,1,MATCH('Основной лист'!UJY$7,'РП (ЛК 2.0)'!$E$17:$O$17,0)),0)</f>
        <v>0</v>
      </c>
      <c r="UJZ8" s="878">
        <f>IFERROR(INDEX('РП (ЛК 2.0)'!$E$26:$O$26,1,MATCH('Основной лист'!UJZ$7,'РП (ЛК 2.0)'!$E$17:$O$17,0)),0)</f>
        <v>0</v>
      </c>
      <c r="UKA8" s="878">
        <f>IFERROR(INDEX('РП (ЛК 2.0)'!$E$26:$O$26,1,MATCH('Основной лист'!UKA$7,'РП (ЛК 2.0)'!$E$17:$O$17,0)),0)</f>
        <v>0</v>
      </c>
      <c r="UKB8" s="878">
        <f>IFERROR(INDEX('РП (ЛК 2.0)'!$E$26:$O$26,1,MATCH('Основной лист'!UKB$7,'РП (ЛК 2.0)'!$E$17:$O$17,0)),0)</f>
        <v>0</v>
      </c>
      <c r="UKC8" s="878">
        <f>IFERROR(INDEX('РП (ЛК 2.0)'!$E$26:$O$26,1,MATCH('Основной лист'!UKC$7,'РП (ЛК 2.0)'!$E$17:$O$17,0)),0)</f>
        <v>0</v>
      </c>
      <c r="UKD8" s="878">
        <f>IFERROR(INDEX('РП (ЛК 2.0)'!$E$26:$O$26,1,MATCH('Основной лист'!UKD$7,'РП (ЛК 2.0)'!$E$17:$O$17,0)),0)</f>
        <v>0</v>
      </c>
      <c r="UKE8" s="878">
        <f>IFERROR(INDEX('РП (ЛК 2.0)'!$E$26:$O$26,1,MATCH('Основной лист'!UKE$7,'РП (ЛК 2.0)'!$E$17:$O$17,0)),0)</f>
        <v>0</v>
      </c>
      <c r="UKF8" s="878">
        <f>IFERROR(INDEX('РП (ЛК 2.0)'!$E$26:$O$26,1,MATCH('Основной лист'!UKF$7,'РП (ЛК 2.0)'!$E$17:$O$17,0)),0)</f>
        <v>0</v>
      </c>
      <c r="UKG8" s="878">
        <f>IFERROR(INDEX('РП (ЛК 2.0)'!$E$26:$O$26,1,MATCH('Основной лист'!UKG$7,'РП (ЛК 2.0)'!$E$17:$O$17,0)),0)</f>
        <v>0</v>
      </c>
      <c r="UKH8" s="878">
        <f>IFERROR(INDEX('РП (ЛК 2.0)'!$E$26:$O$26,1,MATCH('Основной лист'!UKH$7,'РП (ЛК 2.0)'!$E$17:$O$17,0)),0)</f>
        <v>0</v>
      </c>
      <c r="UKI8" s="878">
        <f>IFERROR(INDEX('РП (ЛК 2.0)'!$E$26:$O$26,1,MATCH('Основной лист'!UKI$7,'РП (ЛК 2.0)'!$E$17:$O$17,0)),0)</f>
        <v>0</v>
      </c>
      <c r="UKJ8" s="878">
        <f>IFERROR(INDEX('РП (ЛК 2.0)'!$E$26:$O$26,1,MATCH('Основной лист'!UKJ$7,'РП (ЛК 2.0)'!$E$17:$O$17,0)),0)</f>
        <v>0</v>
      </c>
      <c r="UKK8" s="878">
        <f>IFERROR(INDEX('РП (ЛК 2.0)'!$E$26:$O$26,1,MATCH('Основной лист'!UKK$7,'РП (ЛК 2.0)'!$E$17:$O$17,0)),0)</f>
        <v>0</v>
      </c>
      <c r="UKL8" s="878">
        <f>IFERROR(INDEX('РП (ЛК 2.0)'!$E$26:$O$26,1,MATCH('Основной лист'!UKL$7,'РП (ЛК 2.0)'!$E$17:$O$17,0)),0)</f>
        <v>0</v>
      </c>
      <c r="UKM8" s="878">
        <f>IFERROR(INDEX('РП (ЛК 2.0)'!$E$26:$O$26,1,MATCH('Основной лист'!UKM$7,'РП (ЛК 2.0)'!$E$17:$O$17,0)),0)</f>
        <v>0</v>
      </c>
      <c r="UKN8" s="878">
        <f>IFERROR(INDEX('РП (ЛК 2.0)'!$E$26:$O$26,1,MATCH('Основной лист'!UKN$7,'РП (ЛК 2.0)'!$E$17:$O$17,0)),0)</f>
        <v>0</v>
      </c>
      <c r="UKO8" s="878">
        <f>IFERROR(INDEX('РП (ЛК 2.0)'!$E$26:$O$26,1,MATCH('Основной лист'!UKO$7,'РП (ЛК 2.0)'!$E$17:$O$17,0)),0)</f>
        <v>0</v>
      </c>
      <c r="UKP8" s="878">
        <f>IFERROR(INDEX('РП (ЛК 2.0)'!$E$26:$O$26,1,MATCH('Основной лист'!UKP$7,'РП (ЛК 2.0)'!$E$17:$O$17,0)),0)</f>
        <v>0</v>
      </c>
      <c r="UKQ8" s="878">
        <f>IFERROR(INDEX('РП (ЛК 2.0)'!$E$26:$O$26,1,MATCH('Основной лист'!UKQ$7,'РП (ЛК 2.0)'!$E$17:$O$17,0)),0)</f>
        <v>0</v>
      </c>
      <c r="UKR8" s="878">
        <f>IFERROR(INDEX('РП (ЛК 2.0)'!$E$26:$O$26,1,MATCH('Основной лист'!UKR$7,'РП (ЛК 2.0)'!$E$17:$O$17,0)),0)</f>
        <v>0</v>
      </c>
      <c r="UKS8" s="878">
        <f>IFERROR(INDEX('РП (ЛК 2.0)'!$E$26:$O$26,1,MATCH('Основной лист'!UKS$7,'РП (ЛК 2.0)'!$E$17:$O$17,0)),0)</f>
        <v>0</v>
      </c>
      <c r="UKT8" s="878">
        <f>IFERROR(INDEX('РП (ЛК 2.0)'!$E$26:$O$26,1,MATCH('Основной лист'!UKT$7,'РП (ЛК 2.0)'!$E$17:$O$17,0)),0)</f>
        <v>0</v>
      </c>
      <c r="UKU8" s="878">
        <f>IFERROR(INDEX('РП (ЛК 2.0)'!$E$26:$O$26,1,MATCH('Основной лист'!UKU$7,'РП (ЛК 2.0)'!$E$17:$O$17,0)),0)</f>
        <v>0</v>
      </c>
      <c r="UKV8" s="878">
        <f>IFERROR(INDEX('РП (ЛК 2.0)'!$E$26:$O$26,1,MATCH('Основной лист'!UKV$7,'РП (ЛК 2.0)'!$E$17:$O$17,0)),0)</f>
        <v>0</v>
      </c>
      <c r="UKW8" s="878">
        <f>IFERROR(INDEX('РП (ЛК 2.0)'!$E$26:$O$26,1,MATCH('Основной лист'!UKW$7,'РП (ЛК 2.0)'!$E$17:$O$17,0)),0)</f>
        <v>0</v>
      </c>
      <c r="UKX8" s="878">
        <f>IFERROR(INDEX('РП (ЛК 2.0)'!$E$26:$O$26,1,MATCH('Основной лист'!UKX$7,'РП (ЛК 2.0)'!$E$17:$O$17,0)),0)</f>
        <v>0</v>
      </c>
      <c r="UKY8" s="878">
        <f>IFERROR(INDEX('РП (ЛК 2.0)'!$E$26:$O$26,1,MATCH('Основной лист'!UKY$7,'РП (ЛК 2.0)'!$E$17:$O$17,0)),0)</f>
        <v>0</v>
      </c>
      <c r="UKZ8" s="878">
        <f>IFERROR(INDEX('РП (ЛК 2.0)'!$E$26:$O$26,1,MATCH('Основной лист'!UKZ$7,'РП (ЛК 2.0)'!$E$17:$O$17,0)),0)</f>
        <v>0</v>
      </c>
      <c r="ULA8" s="878">
        <f>IFERROR(INDEX('РП (ЛК 2.0)'!$E$26:$O$26,1,MATCH('Основной лист'!ULA$7,'РП (ЛК 2.0)'!$E$17:$O$17,0)),0)</f>
        <v>0</v>
      </c>
      <c r="ULB8" s="878">
        <f>IFERROR(INDEX('РП (ЛК 2.0)'!$E$26:$O$26,1,MATCH('Основной лист'!ULB$7,'РП (ЛК 2.0)'!$E$17:$O$17,0)),0)</f>
        <v>0</v>
      </c>
      <c r="ULC8" s="878">
        <f>IFERROR(INDEX('РП (ЛК 2.0)'!$E$26:$O$26,1,MATCH('Основной лист'!ULC$7,'РП (ЛК 2.0)'!$E$17:$O$17,0)),0)</f>
        <v>0</v>
      </c>
      <c r="ULD8" s="878">
        <f>IFERROR(INDEX('РП (ЛК 2.0)'!$E$26:$O$26,1,MATCH('Основной лист'!ULD$7,'РП (ЛК 2.0)'!$E$17:$O$17,0)),0)</f>
        <v>0</v>
      </c>
      <c r="ULE8" s="878">
        <f>IFERROR(INDEX('РП (ЛК 2.0)'!$E$26:$O$26,1,MATCH('Основной лист'!ULE$7,'РП (ЛК 2.0)'!$E$17:$O$17,0)),0)</f>
        <v>0</v>
      </c>
      <c r="ULF8" s="878">
        <f>IFERROR(INDEX('РП (ЛК 2.0)'!$E$26:$O$26,1,MATCH('Основной лист'!ULF$7,'РП (ЛК 2.0)'!$E$17:$O$17,0)),0)</f>
        <v>0</v>
      </c>
      <c r="ULG8" s="878">
        <f>IFERROR(INDEX('РП (ЛК 2.0)'!$E$26:$O$26,1,MATCH('Основной лист'!ULG$7,'РП (ЛК 2.0)'!$E$17:$O$17,0)),0)</f>
        <v>0</v>
      </c>
      <c r="ULH8" s="878">
        <f>IFERROR(INDEX('РП (ЛК 2.0)'!$E$26:$O$26,1,MATCH('Основной лист'!ULH$7,'РП (ЛК 2.0)'!$E$17:$O$17,0)),0)</f>
        <v>0</v>
      </c>
      <c r="ULI8" s="878">
        <f>IFERROR(INDEX('РП (ЛК 2.0)'!$E$26:$O$26,1,MATCH('Основной лист'!ULI$7,'РП (ЛК 2.0)'!$E$17:$O$17,0)),0)</f>
        <v>0</v>
      </c>
      <c r="ULJ8" s="878">
        <f>IFERROR(INDEX('РП (ЛК 2.0)'!$E$26:$O$26,1,MATCH('Основной лист'!ULJ$7,'РП (ЛК 2.0)'!$E$17:$O$17,0)),0)</f>
        <v>0</v>
      </c>
      <c r="ULK8" s="878">
        <f>IFERROR(INDEX('РП (ЛК 2.0)'!$E$26:$O$26,1,MATCH('Основной лист'!ULK$7,'РП (ЛК 2.0)'!$E$17:$O$17,0)),0)</f>
        <v>0</v>
      </c>
      <c r="ULL8" s="878">
        <f>IFERROR(INDEX('РП (ЛК 2.0)'!$E$26:$O$26,1,MATCH('Основной лист'!ULL$7,'РП (ЛК 2.0)'!$E$17:$O$17,0)),0)</f>
        <v>0</v>
      </c>
      <c r="ULM8" s="878">
        <f>IFERROR(INDEX('РП (ЛК 2.0)'!$E$26:$O$26,1,MATCH('Основной лист'!ULM$7,'РП (ЛК 2.0)'!$E$17:$O$17,0)),0)</f>
        <v>0</v>
      </c>
      <c r="ULN8" s="878">
        <f>IFERROR(INDEX('РП (ЛК 2.0)'!$E$26:$O$26,1,MATCH('Основной лист'!ULN$7,'РП (ЛК 2.0)'!$E$17:$O$17,0)),0)</f>
        <v>0</v>
      </c>
      <c r="ULO8" s="878">
        <f>IFERROR(INDEX('РП (ЛК 2.0)'!$E$26:$O$26,1,MATCH('Основной лист'!ULO$7,'РП (ЛК 2.0)'!$E$17:$O$17,0)),0)</f>
        <v>0</v>
      </c>
      <c r="ULP8" s="878">
        <f>IFERROR(INDEX('РП (ЛК 2.0)'!$E$26:$O$26,1,MATCH('Основной лист'!ULP$7,'РП (ЛК 2.0)'!$E$17:$O$17,0)),0)</f>
        <v>0</v>
      </c>
      <c r="ULQ8" s="878">
        <f>IFERROR(INDEX('РП (ЛК 2.0)'!$E$26:$O$26,1,MATCH('Основной лист'!ULQ$7,'РП (ЛК 2.0)'!$E$17:$O$17,0)),0)</f>
        <v>0</v>
      </c>
      <c r="ULR8" s="878">
        <f>IFERROR(INDEX('РП (ЛК 2.0)'!$E$26:$O$26,1,MATCH('Основной лист'!ULR$7,'РП (ЛК 2.0)'!$E$17:$O$17,0)),0)</f>
        <v>0</v>
      </c>
      <c r="ULS8" s="878">
        <f>IFERROR(INDEX('РП (ЛК 2.0)'!$E$26:$O$26,1,MATCH('Основной лист'!ULS$7,'РП (ЛК 2.0)'!$E$17:$O$17,0)),0)</f>
        <v>0</v>
      </c>
      <c r="ULT8" s="878">
        <f>IFERROR(INDEX('РП (ЛК 2.0)'!$E$26:$O$26,1,MATCH('Основной лист'!ULT$7,'РП (ЛК 2.0)'!$E$17:$O$17,0)),0)</f>
        <v>0</v>
      </c>
      <c r="ULU8" s="878">
        <f>IFERROR(INDEX('РП (ЛК 2.0)'!$E$26:$O$26,1,MATCH('Основной лист'!ULU$7,'РП (ЛК 2.0)'!$E$17:$O$17,0)),0)</f>
        <v>0</v>
      </c>
      <c r="ULV8" s="878">
        <f>IFERROR(INDEX('РП (ЛК 2.0)'!$E$26:$O$26,1,MATCH('Основной лист'!ULV$7,'РП (ЛК 2.0)'!$E$17:$O$17,0)),0)</f>
        <v>0</v>
      </c>
      <c r="ULW8" s="878">
        <f>IFERROR(INDEX('РП (ЛК 2.0)'!$E$26:$O$26,1,MATCH('Основной лист'!ULW$7,'РП (ЛК 2.0)'!$E$17:$O$17,0)),0)</f>
        <v>0</v>
      </c>
      <c r="ULX8" s="878">
        <f>IFERROR(INDEX('РП (ЛК 2.0)'!$E$26:$O$26,1,MATCH('Основной лист'!ULX$7,'РП (ЛК 2.0)'!$E$17:$O$17,0)),0)</f>
        <v>0</v>
      </c>
      <c r="ULY8" s="878">
        <f>IFERROR(INDEX('РП (ЛК 2.0)'!$E$26:$O$26,1,MATCH('Основной лист'!ULY$7,'РП (ЛК 2.0)'!$E$17:$O$17,0)),0)</f>
        <v>0</v>
      </c>
      <c r="ULZ8" s="878">
        <f>IFERROR(INDEX('РП (ЛК 2.0)'!$E$26:$O$26,1,MATCH('Основной лист'!ULZ$7,'РП (ЛК 2.0)'!$E$17:$O$17,0)),0)</f>
        <v>0</v>
      </c>
      <c r="UMA8" s="878">
        <f>IFERROR(INDEX('РП (ЛК 2.0)'!$E$26:$O$26,1,MATCH('Основной лист'!UMA$7,'РП (ЛК 2.0)'!$E$17:$O$17,0)),0)</f>
        <v>0</v>
      </c>
      <c r="UMB8" s="878">
        <f>IFERROR(INDEX('РП (ЛК 2.0)'!$E$26:$O$26,1,MATCH('Основной лист'!UMB$7,'РП (ЛК 2.0)'!$E$17:$O$17,0)),0)</f>
        <v>0</v>
      </c>
      <c r="UMC8" s="878">
        <f>IFERROR(INDEX('РП (ЛК 2.0)'!$E$26:$O$26,1,MATCH('Основной лист'!UMC$7,'РП (ЛК 2.0)'!$E$17:$O$17,0)),0)</f>
        <v>0</v>
      </c>
      <c r="UMD8" s="878">
        <f>IFERROR(INDEX('РП (ЛК 2.0)'!$E$26:$O$26,1,MATCH('Основной лист'!UMD$7,'РП (ЛК 2.0)'!$E$17:$O$17,0)),0)</f>
        <v>0</v>
      </c>
      <c r="UME8" s="878">
        <f>IFERROR(INDEX('РП (ЛК 2.0)'!$E$26:$O$26,1,MATCH('Основной лист'!UME$7,'РП (ЛК 2.0)'!$E$17:$O$17,0)),0)</f>
        <v>0</v>
      </c>
      <c r="UMF8" s="878">
        <f>IFERROR(INDEX('РП (ЛК 2.0)'!$E$26:$O$26,1,MATCH('Основной лист'!UMF$7,'РП (ЛК 2.0)'!$E$17:$O$17,0)),0)</f>
        <v>0</v>
      </c>
      <c r="UMG8" s="878">
        <f>IFERROR(INDEX('РП (ЛК 2.0)'!$E$26:$O$26,1,MATCH('Основной лист'!UMG$7,'РП (ЛК 2.0)'!$E$17:$O$17,0)),0)</f>
        <v>0</v>
      </c>
      <c r="UMH8" s="878">
        <f>IFERROR(INDEX('РП (ЛК 2.0)'!$E$26:$O$26,1,MATCH('Основной лист'!UMH$7,'РП (ЛК 2.0)'!$E$17:$O$17,0)),0)</f>
        <v>0</v>
      </c>
      <c r="UMI8" s="878">
        <f>IFERROR(INDEX('РП (ЛК 2.0)'!$E$26:$O$26,1,MATCH('Основной лист'!UMI$7,'РП (ЛК 2.0)'!$E$17:$O$17,0)),0)</f>
        <v>0</v>
      </c>
      <c r="UMJ8" s="878">
        <f>IFERROR(INDEX('РП (ЛК 2.0)'!$E$26:$O$26,1,MATCH('Основной лист'!UMJ$7,'РП (ЛК 2.0)'!$E$17:$O$17,0)),0)</f>
        <v>0</v>
      </c>
      <c r="UMK8" s="878">
        <f>IFERROR(INDEX('РП (ЛК 2.0)'!$E$26:$O$26,1,MATCH('Основной лист'!UMK$7,'РП (ЛК 2.0)'!$E$17:$O$17,0)),0)</f>
        <v>0</v>
      </c>
      <c r="UML8" s="878">
        <f>IFERROR(INDEX('РП (ЛК 2.0)'!$E$26:$O$26,1,MATCH('Основной лист'!UML$7,'РП (ЛК 2.0)'!$E$17:$O$17,0)),0)</f>
        <v>0</v>
      </c>
      <c r="UMM8" s="878">
        <f>IFERROR(INDEX('РП (ЛК 2.0)'!$E$26:$O$26,1,MATCH('Основной лист'!UMM$7,'РП (ЛК 2.0)'!$E$17:$O$17,0)),0)</f>
        <v>0</v>
      </c>
      <c r="UMN8" s="878">
        <f>IFERROR(INDEX('РП (ЛК 2.0)'!$E$26:$O$26,1,MATCH('Основной лист'!UMN$7,'РП (ЛК 2.0)'!$E$17:$O$17,0)),0)</f>
        <v>0</v>
      </c>
      <c r="UMO8" s="878">
        <f>IFERROR(INDEX('РП (ЛК 2.0)'!$E$26:$O$26,1,MATCH('Основной лист'!UMO$7,'РП (ЛК 2.0)'!$E$17:$O$17,0)),0)</f>
        <v>0</v>
      </c>
      <c r="UMP8" s="878">
        <f>IFERROR(INDEX('РП (ЛК 2.0)'!$E$26:$O$26,1,MATCH('Основной лист'!UMP$7,'РП (ЛК 2.0)'!$E$17:$O$17,0)),0)</f>
        <v>0</v>
      </c>
      <c r="UMQ8" s="878">
        <f>IFERROR(INDEX('РП (ЛК 2.0)'!$E$26:$O$26,1,MATCH('Основной лист'!UMQ$7,'РП (ЛК 2.0)'!$E$17:$O$17,0)),0)</f>
        <v>0</v>
      </c>
      <c r="UMR8" s="878">
        <f>IFERROR(INDEX('РП (ЛК 2.0)'!$E$26:$O$26,1,MATCH('Основной лист'!UMR$7,'РП (ЛК 2.0)'!$E$17:$O$17,0)),0)</f>
        <v>0</v>
      </c>
      <c r="UMS8" s="878">
        <f>IFERROR(INDEX('РП (ЛК 2.0)'!$E$26:$O$26,1,MATCH('Основной лист'!UMS$7,'РП (ЛК 2.0)'!$E$17:$O$17,0)),0)</f>
        <v>0</v>
      </c>
      <c r="UMT8" s="878">
        <f>IFERROR(INDEX('РП (ЛК 2.0)'!$E$26:$O$26,1,MATCH('Основной лист'!UMT$7,'РП (ЛК 2.0)'!$E$17:$O$17,0)),0)</f>
        <v>0</v>
      </c>
      <c r="UMU8" s="878">
        <f>IFERROR(INDEX('РП (ЛК 2.0)'!$E$26:$O$26,1,MATCH('Основной лист'!UMU$7,'РП (ЛК 2.0)'!$E$17:$O$17,0)),0)</f>
        <v>0</v>
      </c>
      <c r="UMV8" s="878">
        <f>IFERROR(INDEX('РП (ЛК 2.0)'!$E$26:$O$26,1,MATCH('Основной лист'!UMV$7,'РП (ЛК 2.0)'!$E$17:$O$17,0)),0)</f>
        <v>0</v>
      </c>
      <c r="UMW8" s="878">
        <f>IFERROR(INDEX('РП (ЛК 2.0)'!$E$26:$O$26,1,MATCH('Основной лист'!UMW$7,'РП (ЛК 2.0)'!$E$17:$O$17,0)),0)</f>
        <v>0</v>
      </c>
      <c r="UMX8" s="878">
        <f>IFERROR(INDEX('РП (ЛК 2.0)'!$E$26:$O$26,1,MATCH('Основной лист'!UMX$7,'РП (ЛК 2.0)'!$E$17:$O$17,0)),0)</f>
        <v>0</v>
      </c>
      <c r="UMY8" s="878">
        <f>IFERROR(INDEX('РП (ЛК 2.0)'!$E$26:$O$26,1,MATCH('Основной лист'!UMY$7,'РП (ЛК 2.0)'!$E$17:$O$17,0)),0)</f>
        <v>0</v>
      </c>
      <c r="UMZ8" s="878">
        <f>IFERROR(INDEX('РП (ЛК 2.0)'!$E$26:$O$26,1,MATCH('Основной лист'!UMZ$7,'РП (ЛК 2.0)'!$E$17:$O$17,0)),0)</f>
        <v>0</v>
      </c>
      <c r="UNA8" s="878">
        <f>IFERROR(INDEX('РП (ЛК 2.0)'!$E$26:$O$26,1,MATCH('Основной лист'!UNA$7,'РП (ЛК 2.0)'!$E$17:$O$17,0)),0)</f>
        <v>0</v>
      </c>
      <c r="UNB8" s="878">
        <f>IFERROR(INDEX('РП (ЛК 2.0)'!$E$26:$O$26,1,MATCH('Основной лист'!UNB$7,'РП (ЛК 2.0)'!$E$17:$O$17,0)),0)</f>
        <v>0</v>
      </c>
      <c r="UNC8" s="878">
        <f>IFERROR(INDEX('РП (ЛК 2.0)'!$E$26:$O$26,1,MATCH('Основной лист'!UNC$7,'РП (ЛК 2.0)'!$E$17:$O$17,0)),0)</f>
        <v>0</v>
      </c>
      <c r="UND8" s="878">
        <f>IFERROR(INDEX('РП (ЛК 2.0)'!$E$26:$O$26,1,MATCH('Основной лист'!UND$7,'РП (ЛК 2.0)'!$E$17:$O$17,0)),0)</f>
        <v>0</v>
      </c>
      <c r="UNE8" s="878">
        <f>IFERROR(INDEX('РП (ЛК 2.0)'!$E$26:$O$26,1,MATCH('Основной лист'!UNE$7,'РП (ЛК 2.0)'!$E$17:$O$17,0)),0)</f>
        <v>0</v>
      </c>
      <c r="UNF8" s="878">
        <f>IFERROR(INDEX('РП (ЛК 2.0)'!$E$26:$O$26,1,MATCH('Основной лист'!UNF$7,'РП (ЛК 2.0)'!$E$17:$O$17,0)),0)</f>
        <v>0</v>
      </c>
      <c r="UNG8" s="878">
        <f>IFERROR(INDEX('РП (ЛК 2.0)'!$E$26:$O$26,1,MATCH('Основной лист'!UNG$7,'РП (ЛК 2.0)'!$E$17:$O$17,0)),0)</f>
        <v>0</v>
      </c>
      <c r="UNH8" s="878">
        <f>IFERROR(INDEX('РП (ЛК 2.0)'!$E$26:$O$26,1,MATCH('Основной лист'!UNH$7,'РП (ЛК 2.0)'!$E$17:$O$17,0)),0)</f>
        <v>0</v>
      </c>
      <c r="UNI8" s="878">
        <f>IFERROR(INDEX('РП (ЛК 2.0)'!$E$26:$O$26,1,MATCH('Основной лист'!UNI$7,'РП (ЛК 2.0)'!$E$17:$O$17,0)),0)</f>
        <v>0</v>
      </c>
      <c r="UNJ8" s="878">
        <f>IFERROR(INDEX('РП (ЛК 2.0)'!$E$26:$O$26,1,MATCH('Основной лист'!UNJ$7,'РП (ЛК 2.0)'!$E$17:$O$17,0)),0)</f>
        <v>0</v>
      </c>
      <c r="UNK8" s="878">
        <f>IFERROR(INDEX('РП (ЛК 2.0)'!$E$26:$O$26,1,MATCH('Основной лист'!UNK$7,'РП (ЛК 2.0)'!$E$17:$O$17,0)),0)</f>
        <v>0</v>
      </c>
      <c r="UNL8" s="878">
        <f>IFERROR(INDEX('РП (ЛК 2.0)'!$E$26:$O$26,1,MATCH('Основной лист'!UNL$7,'РП (ЛК 2.0)'!$E$17:$O$17,0)),0)</f>
        <v>0</v>
      </c>
      <c r="UNM8" s="878">
        <f>IFERROR(INDEX('РП (ЛК 2.0)'!$E$26:$O$26,1,MATCH('Основной лист'!UNM$7,'РП (ЛК 2.0)'!$E$17:$O$17,0)),0)</f>
        <v>0</v>
      </c>
      <c r="UNN8" s="878">
        <f>IFERROR(INDEX('РП (ЛК 2.0)'!$E$26:$O$26,1,MATCH('Основной лист'!UNN$7,'РП (ЛК 2.0)'!$E$17:$O$17,0)),0)</f>
        <v>0</v>
      </c>
      <c r="UNO8" s="878">
        <f>IFERROR(INDEX('РП (ЛК 2.0)'!$E$26:$O$26,1,MATCH('Основной лист'!UNO$7,'РП (ЛК 2.0)'!$E$17:$O$17,0)),0)</f>
        <v>0</v>
      </c>
      <c r="UNP8" s="878">
        <f>IFERROR(INDEX('РП (ЛК 2.0)'!$E$26:$O$26,1,MATCH('Основной лист'!UNP$7,'РП (ЛК 2.0)'!$E$17:$O$17,0)),0)</f>
        <v>0</v>
      </c>
      <c r="UNQ8" s="878">
        <f>IFERROR(INDEX('РП (ЛК 2.0)'!$E$26:$O$26,1,MATCH('Основной лист'!UNQ$7,'РП (ЛК 2.0)'!$E$17:$O$17,0)),0)</f>
        <v>0</v>
      </c>
      <c r="UNR8" s="878">
        <f>IFERROR(INDEX('РП (ЛК 2.0)'!$E$26:$O$26,1,MATCH('Основной лист'!UNR$7,'РП (ЛК 2.0)'!$E$17:$O$17,0)),0)</f>
        <v>0</v>
      </c>
      <c r="UNS8" s="878">
        <f>IFERROR(INDEX('РП (ЛК 2.0)'!$E$26:$O$26,1,MATCH('Основной лист'!UNS$7,'РП (ЛК 2.0)'!$E$17:$O$17,0)),0)</f>
        <v>0</v>
      </c>
      <c r="UNT8" s="878">
        <f>IFERROR(INDEX('РП (ЛК 2.0)'!$E$26:$O$26,1,MATCH('Основной лист'!UNT$7,'РП (ЛК 2.0)'!$E$17:$O$17,0)),0)</f>
        <v>0</v>
      </c>
      <c r="UNU8" s="878">
        <f>IFERROR(INDEX('РП (ЛК 2.0)'!$E$26:$O$26,1,MATCH('Основной лист'!UNU$7,'РП (ЛК 2.0)'!$E$17:$O$17,0)),0)</f>
        <v>0</v>
      </c>
      <c r="UNV8" s="878">
        <f>IFERROR(INDEX('РП (ЛК 2.0)'!$E$26:$O$26,1,MATCH('Основной лист'!UNV$7,'РП (ЛК 2.0)'!$E$17:$O$17,0)),0)</f>
        <v>0</v>
      </c>
      <c r="UNW8" s="878">
        <f>IFERROR(INDEX('РП (ЛК 2.0)'!$E$26:$O$26,1,MATCH('Основной лист'!UNW$7,'РП (ЛК 2.0)'!$E$17:$O$17,0)),0)</f>
        <v>0</v>
      </c>
      <c r="UNX8" s="878">
        <f>IFERROR(INDEX('РП (ЛК 2.0)'!$E$26:$O$26,1,MATCH('Основной лист'!UNX$7,'РП (ЛК 2.0)'!$E$17:$O$17,0)),0)</f>
        <v>0</v>
      </c>
      <c r="UNY8" s="878">
        <f>IFERROR(INDEX('РП (ЛК 2.0)'!$E$26:$O$26,1,MATCH('Основной лист'!UNY$7,'РП (ЛК 2.0)'!$E$17:$O$17,0)),0)</f>
        <v>0</v>
      </c>
      <c r="UNZ8" s="878">
        <f>IFERROR(INDEX('РП (ЛК 2.0)'!$E$26:$O$26,1,MATCH('Основной лист'!UNZ$7,'РП (ЛК 2.0)'!$E$17:$O$17,0)),0)</f>
        <v>0</v>
      </c>
      <c r="UOA8" s="878">
        <f>IFERROR(INDEX('РП (ЛК 2.0)'!$E$26:$O$26,1,MATCH('Основной лист'!UOA$7,'РП (ЛК 2.0)'!$E$17:$O$17,0)),0)</f>
        <v>0</v>
      </c>
      <c r="UOB8" s="878">
        <f>IFERROR(INDEX('РП (ЛК 2.0)'!$E$26:$O$26,1,MATCH('Основной лист'!UOB$7,'РП (ЛК 2.0)'!$E$17:$O$17,0)),0)</f>
        <v>0</v>
      </c>
      <c r="UOC8" s="878">
        <f>IFERROR(INDEX('РП (ЛК 2.0)'!$E$26:$O$26,1,MATCH('Основной лист'!UOC$7,'РП (ЛК 2.0)'!$E$17:$O$17,0)),0)</f>
        <v>0</v>
      </c>
      <c r="UOD8" s="878">
        <f>IFERROR(INDEX('РП (ЛК 2.0)'!$E$26:$O$26,1,MATCH('Основной лист'!UOD$7,'РП (ЛК 2.0)'!$E$17:$O$17,0)),0)</f>
        <v>0</v>
      </c>
      <c r="UOE8" s="878">
        <f>IFERROR(INDEX('РП (ЛК 2.0)'!$E$26:$O$26,1,MATCH('Основной лист'!UOE$7,'РП (ЛК 2.0)'!$E$17:$O$17,0)),0)</f>
        <v>0</v>
      </c>
      <c r="UOF8" s="878">
        <f>IFERROR(INDEX('РП (ЛК 2.0)'!$E$26:$O$26,1,MATCH('Основной лист'!UOF$7,'РП (ЛК 2.0)'!$E$17:$O$17,0)),0)</f>
        <v>0</v>
      </c>
      <c r="UOG8" s="878">
        <f>IFERROR(INDEX('РП (ЛК 2.0)'!$E$26:$O$26,1,MATCH('Основной лист'!UOG$7,'РП (ЛК 2.0)'!$E$17:$O$17,0)),0)</f>
        <v>0</v>
      </c>
      <c r="UOH8" s="878">
        <f>IFERROR(INDEX('РП (ЛК 2.0)'!$E$26:$O$26,1,MATCH('Основной лист'!UOH$7,'РП (ЛК 2.0)'!$E$17:$O$17,0)),0)</f>
        <v>0</v>
      </c>
      <c r="UOI8" s="878">
        <f>IFERROR(INDEX('РП (ЛК 2.0)'!$E$26:$O$26,1,MATCH('Основной лист'!UOI$7,'РП (ЛК 2.0)'!$E$17:$O$17,0)),0)</f>
        <v>0</v>
      </c>
      <c r="UOJ8" s="878">
        <f>IFERROR(INDEX('РП (ЛК 2.0)'!$E$26:$O$26,1,MATCH('Основной лист'!UOJ$7,'РП (ЛК 2.0)'!$E$17:$O$17,0)),0)</f>
        <v>0</v>
      </c>
      <c r="UOK8" s="878">
        <f>IFERROR(INDEX('РП (ЛК 2.0)'!$E$26:$O$26,1,MATCH('Основной лист'!UOK$7,'РП (ЛК 2.0)'!$E$17:$O$17,0)),0)</f>
        <v>0</v>
      </c>
      <c r="UOL8" s="878">
        <f>IFERROR(INDEX('РП (ЛК 2.0)'!$E$26:$O$26,1,MATCH('Основной лист'!UOL$7,'РП (ЛК 2.0)'!$E$17:$O$17,0)),0)</f>
        <v>0</v>
      </c>
      <c r="UOM8" s="878">
        <f>IFERROR(INDEX('РП (ЛК 2.0)'!$E$26:$O$26,1,MATCH('Основной лист'!UOM$7,'РП (ЛК 2.0)'!$E$17:$O$17,0)),0)</f>
        <v>0</v>
      </c>
      <c r="UON8" s="878">
        <f>IFERROR(INDEX('РП (ЛК 2.0)'!$E$26:$O$26,1,MATCH('Основной лист'!UON$7,'РП (ЛК 2.0)'!$E$17:$O$17,0)),0)</f>
        <v>0</v>
      </c>
      <c r="UOO8" s="878">
        <f>IFERROR(INDEX('РП (ЛК 2.0)'!$E$26:$O$26,1,MATCH('Основной лист'!UOO$7,'РП (ЛК 2.0)'!$E$17:$O$17,0)),0)</f>
        <v>0</v>
      </c>
      <c r="UOP8" s="878">
        <f>IFERROR(INDEX('РП (ЛК 2.0)'!$E$26:$O$26,1,MATCH('Основной лист'!UOP$7,'РП (ЛК 2.0)'!$E$17:$O$17,0)),0)</f>
        <v>0</v>
      </c>
      <c r="UOQ8" s="878">
        <f>IFERROR(INDEX('РП (ЛК 2.0)'!$E$26:$O$26,1,MATCH('Основной лист'!UOQ$7,'РП (ЛК 2.0)'!$E$17:$O$17,0)),0)</f>
        <v>0</v>
      </c>
      <c r="UOR8" s="878">
        <f>IFERROR(INDEX('РП (ЛК 2.0)'!$E$26:$O$26,1,MATCH('Основной лист'!UOR$7,'РП (ЛК 2.0)'!$E$17:$O$17,0)),0)</f>
        <v>0</v>
      </c>
      <c r="UOS8" s="878">
        <f>IFERROR(INDEX('РП (ЛК 2.0)'!$E$26:$O$26,1,MATCH('Основной лист'!UOS$7,'РП (ЛК 2.0)'!$E$17:$O$17,0)),0)</f>
        <v>0</v>
      </c>
      <c r="UOT8" s="878">
        <f>IFERROR(INDEX('РП (ЛК 2.0)'!$E$26:$O$26,1,MATCH('Основной лист'!UOT$7,'РП (ЛК 2.0)'!$E$17:$O$17,0)),0)</f>
        <v>0</v>
      </c>
      <c r="UOU8" s="878">
        <f>IFERROR(INDEX('РП (ЛК 2.0)'!$E$26:$O$26,1,MATCH('Основной лист'!UOU$7,'РП (ЛК 2.0)'!$E$17:$O$17,0)),0)</f>
        <v>0</v>
      </c>
      <c r="UOV8" s="878">
        <f>IFERROR(INDEX('РП (ЛК 2.0)'!$E$26:$O$26,1,MATCH('Основной лист'!UOV$7,'РП (ЛК 2.0)'!$E$17:$O$17,0)),0)</f>
        <v>0</v>
      </c>
      <c r="UOW8" s="878">
        <f>IFERROR(INDEX('РП (ЛК 2.0)'!$E$26:$O$26,1,MATCH('Основной лист'!UOW$7,'РП (ЛК 2.0)'!$E$17:$O$17,0)),0)</f>
        <v>0</v>
      </c>
      <c r="UOX8" s="878">
        <f>IFERROR(INDEX('РП (ЛК 2.0)'!$E$26:$O$26,1,MATCH('Основной лист'!UOX$7,'РП (ЛК 2.0)'!$E$17:$O$17,0)),0)</f>
        <v>0</v>
      </c>
      <c r="UOY8" s="878">
        <f>IFERROR(INDEX('РП (ЛК 2.0)'!$E$26:$O$26,1,MATCH('Основной лист'!UOY$7,'РП (ЛК 2.0)'!$E$17:$O$17,0)),0)</f>
        <v>0</v>
      </c>
      <c r="UOZ8" s="878">
        <f>IFERROR(INDEX('РП (ЛК 2.0)'!$E$26:$O$26,1,MATCH('Основной лист'!UOZ$7,'РП (ЛК 2.0)'!$E$17:$O$17,0)),0)</f>
        <v>0</v>
      </c>
      <c r="UPA8" s="878">
        <f>IFERROR(INDEX('РП (ЛК 2.0)'!$E$26:$O$26,1,MATCH('Основной лист'!UPA$7,'РП (ЛК 2.0)'!$E$17:$O$17,0)),0)</f>
        <v>0</v>
      </c>
      <c r="UPB8" s="878">
        <f>IFERROR(INDEX('РП (ЛК 2.0)'!$E$26:$O$26,1,MATCH('Основной лист'!UPB$7,'РП (ЛК 2.0)'!$E$17:$O$17,0)),0)</f>
        <v>0</v>
      </c>
      <c r="UPC8" s="878">
        <f>IFERROR(INDEX('РП (ЛК 2.0)'!$E$26:$O$26,1,MATCH('Основной лист'!UPC$7,'РП (ЛК 2.0)'!$E$17:$O$17,0)),0)</f>
        <v>0</v>
      </c>
      <c r="UPD8" s="878">
        <f>IFERROR(INDEX('РП (ЛК 2.0)'!$E$26:$O$26,1,MATCH('Основной лист'!UPD$7,'РП (ЛК 2.0)'!$E$17:$O$17,0)),0)</f>
        <v>0</v>
      </c>
      <c r="UPE8" s="878">
        <f>IFERROR(INDEX('РП (ЛК 2.0)'!$E$26:$O$26,1,MATCH('Основной лист'!UPE$7,'РП (ЛК 2.0)'!$E$17:$O$17,0)),0)</f>
        <v>0</v>
      </c>
      <c r="UPF8" s="878">
        <f>IFERROR(INDEX('РП (ЛК 2.0)'!$E$26:$O$26,1,MATCH('Основной лист'!UPF$7,'РП (ЛК 2.0)'!$E$17:$O$17,0)),0)</f>
        <v>0</v>
      </c>
      <c r="UPG8" s="878">
        <f>IFERROR(INDEX('РП (ЛК 2.0)'!$E$26:$O$26,1,MATCH('Основной лист'!UPG$7,'РП (ЛК 2.0)'!$E$17:$O$17,0)),0)</f>
        <v>0</v>
      </c>
      <c r="UPH8" s="878">
        <f>IFERROR(INDEX('РП (ЛК 2.0)'!$E$26:$O$26,1,MATCH('Основной лист'!UPH$7,'РП (ЛК 2.0)'!$E$17:$O$17,0)),0)</f>
        <v>0</v>
      </c>
      <c r="UPI8" s="878">
        <f>IFERROR(INDEX('РП (ЛК 2.0)'!$E$26:$O$26,1,MATCH('Основной лист'!UPI$7,'РП (ЛК 2.0)'!$E$17:$O$17,0)),0)</f>
        <v>0</v>
      </c>
      <c r="UPJ8" s="878">
        <f>IFERROR(INDEX('РП (ЛК 2.0)'!$E$26:$O$26,1,MATCH('Основной лист'!UPJ$7,'РП (ЛК 2.0)'!$E$17:$O$17,0)),0)</f>
        <v>0</v>
      </c>
      <c r="UPK8" s="878">
        <f>IFERROR(INDEX('РП (ЛК 2.0)'!$E$26:$O$26,1,MATCH('Основной лист'!UPK$7,'РП (ЛК 2.0)'!$E$17:$O$17,0)),0)</f>
        <v>0</v>
      </c>
      <c r="UPL8" s="878">
        <f>IFERROR(INDEX('РП (ЛК 2.0)'!$E$26:$O$26,1,MATCH('Основной лист'!UPL$7,'РП (ЛК 2.0)'!$E$17:$O$17,0)),0)</f>
        <v>0</v>
      </c>
      <c r="UPM8" s="878">
        <f>IFERROR(INDEX('РП (ЛК 2.0)'!$E$26:$O$26,1,MATCH('Основной лист'!UPM$7,'РП (ЛК 2.0)'!$E$17:$O$17,0)),0)</f>
        <v>0</v>
      </c>
      <c r="UPN8" s="878">
        <f>IFERROR(INDEX('РП (ЛК 2.0)'!$E$26:$O$26,1,MATCH('Основной лист'!UPN$7,'РП (ЛК 2.0)'!$E$17:$O$17,0)),0)</f>
        <v>0</v>
      </c>
      <c r="UPO8" s="878">
        <f>IFERROR(INDEX('РП (ЛК 2.0)'!$E$26:$O$26,1,MATCH('Основной лист'!UPO$7,'РП (ЛК 2.0)'!$E$17:$O$17,0)),0)</f>
        <v>0</v>
      </c>
      <c r="UPP8" s="878">
        <f>IFERROR(INDEX('РП (ЛК 2.0)'!$E$26:$O$26,1,MATCH('Основной лист'!UPP$7,'РП (ЛК 2.0)'!$E$17:$O$17,0)),0)</f>
        <v>0</v>
      </c>
      <c r="UPQ8" s="878">
        <f>IFERROR(INDEX('РП (ЛК 2.0)'!$E$26:$O$26,1,MATCH('Основной лист'!UPQ$7,'РП (ЛК 2.0)'!$E$17:$O$17,0)),0)</f>
        <v>0</v>
      </c>
      <c r="UPR8" s="878">
        <f>IFERROR(INDEX('РП (ЛК 2.0)'!$E$26:$O$26,1,MATCH('Основной лист'!UPR$7,'РП (ЛК 2.0)'!$E$17:$O$17,0)),0)</f>
        <v>0</v>
      </c>
      <c r="UPS8" s="878">
        <f>IFERROR(INDEX('РП (ЛК 2.0)'!$E$26:$O$26,1,MATCH('Основной лист'!UPS$7,'РП (ЛК 2.0)'!$E$17:$O$17,0)),0)</f>
        <v>0</v>
      </c>
      <c r="UPT8" s="878">
        <f>IFERROR(INDEX('РП (ЛК 2.0)'!$E$26:$O$26,1,MATCH('Основной лист'!UPT$7,'РП (ЛК 2.0)'!$E$17:$O$17,0)),0)</f>
        <v>0</v>
      </c>
      <c r="UPU8" s="878">
        <f>IFERROR(INDEX('РП (ЛК 2.0)'!$E$26:$O$26,1,MATCH('Основной лист'!UPU$7,'РП (ЛК 2.0)'!$E$17:$O$17,0)),0)</f>
        <v>0</v>
      </c>
      <c r="UPV8" s="878">
        <f>IFERROR(INDEX('РП (ЛК 2.0)'!$E$26:$O$26,1,MATCH('Основной лист'!UPV$7,'РП (ЛК 2.0)'!$E$17:$O$17,0)),0)</f>
        <v>0</v>
      </c>
      <c r="UPW8" s="878">
        <f>IFERROR(INDEX('РП (ЛК 2.0)'!$E$26:$O$26,1,MATCH('Основной лист'!UPW$7,'РП (ЛК 2.0)'!$E$17:$O$17,0)),0)</f>
        <v>0</v>
      </c>
      <c r="UPX8" s="878">
        <f>IFERROR(INDEX('РП (ЛК 2.0)'!$E$26:$O$26,1,MATCH('Основной лист'!UPX$7,'РП (ЛК 2.0)'!$E$17:$O$17,0)),0)</f>
        <v>0</v>
      </c>
      <c r="UPY8" s="878">
        <f>IFERROR(INDEX('РП (ЛК 2.0)'!$E$26:$O$26,1,MATCH('Основной лист'!UPY$7,'РП (ЛК 2.0)'!$E$17:$O$17,0)),0)</f>
        <v>0</v>
      </c>
      <c r="UPZ8" s="878">
        <f>IFERROR(INDEX('РП (ЛК 2.0)'!$E$26:$O$26,1,MATCH('Основной лист'!UPZ$7,'РП (ЛК 2.0)'!$E$17:$O$17,0)),0)</f>
        <v>0</v>
      </c>
      <c r="UQA8" s="878">
        <f>IFERROR(INDEX('РП (ЛК 2.0)'!$E$26:$O$26,1,MATCH('Основной лист'!UQA$7,'РП (ЛК 2.0)'!$E$17:$O$17,0)),0)</f>
        <v>0</v>
      </c>
      <c r="UQB8" s="878">
        <f>IFERROR(INDEX('РП (ЛК 2.0)'!$E$26:$O$26,1,MATCH('Основной лист'!UQB$7,'РП (ЛК 2.0)'!$E$17:$O$17,0)),0)</f>
        <v>0</v>
      </c>
      <c r="UQC8" s="878">
        <f>IFERROR(INDEX('РП (ЛК 2.0)'!$E$26:$O$26,1,MATCH('Основной лист'!UQC$7,'РП (ЛК 2.0)'!$E$17:$O$17,0)),0)</f>
        <v>0</v>
      </c>
      <c r="UQD8" s="878">
        <f>IFERROR(INDEX('РП (ЛК 2.0)'!$E$26:$O$26,1,MATCH('Основной лист'!UQD$7,'РП (ЛК 2.0)'!$E$17:$O$17,0)),0)</f>
        <v>0</v>
      </c>
      <c r="UQE8" s="878">
        <f>IFERROR(INDEX('РП (ЛК 2.0)'!$E$26:$O$26,1,MATCH('Основной лист'!UQE$7,'РП (ЛК 2.0)'!$E$17:$O$17,0)),0)</f>
        <v>0</v>
      </c>
      <c r="UQF8" s="878">
        <f>IFERROR(INDEX('РП (ЛК 2.0)'!$E$26:$O$26,1,MATCH('Основной лист'!UQF$7,'РП (ЛК 2.0)'!$E$17:$O$17,0)),0)</f>
        <v>0</v>
      </c>
      <c r="UQG8" s="878">
        <f>IFERROR(INDEX('РП (ЛК 2.0)'!$E$26:$O$26,1,MATCH('Основной лист'!UQG$7,'РП (ЛК 2.0)'!$E$17:$O$17,0)),0)</f>
        <v>0</v>
      </c>
      <c r="UQH8" s="878">
        <f>IFERROR(INDEX('РП (ЛК 2.0)'!$E$26:$O$26,1,MATCH('Основной лист'!UQH$7,'РП (ЛК 2.0)'!$E$17:$O$17,0)),0)</f>
        <v>0</v>
      </c>
      <c r="UQI8" s="878">
        <f>IFERROR(INDEX('РП (ЛК 2.0)'!$E$26:$O$26,1,MATCH('Основной лист'!UQI$7,'РП (ЛК 2.0)'!$E$17:$O$17,0)),0)</f>
        <v>0</v>
      </c>
      <c r="UQJ8" s="878">
        <f>IFERROR(INDEX('РП (ЛК 2.0)'!$E$26:$O$26,1,MATCH('Основной лист'!UQJ$7,'РП (ЛК 2.0)'!$E$17:$O$17,0)),0)</f>
        <v>0</v>
      </c>
      <c r="UQK8" s="878">
        <f>IFERROR(INDEX('РП (ЛК 2.0)'!$E$26:$O$26,1,MATCH('Основной лист'!UQK$7,'РП (ЛК 2.0)'!$E$17:$O$17,0)),0)</f>
        <v>0</v>
      </c>
      <c r="UQL8" s="878">
        <f>IFERROR(INDEX('РП (ЛК 2.0)'!$E$26:$O$26,1,MATCH('Основной лист'!UQL$7,'РП (ЛК 2.0)'!$E$17:$O$17,0)),0)</f>
        <v>0</v>
      </c>
      <c r="UQM8" s="878">
        <f>IFERROR(INDEX('РП (ЛК 2.0)'!$E$26:$O$26,1,MATCH('Основной лист'!UQM$7,'РП (ЛК 2.0)'!$E$17:$O$17,0)),0)</f>
        <v>0</v>
      </c>
      <c r="UQN8" s="878">
        <f>IFERROR(INDEX('РП (ЛК 2.0)'!$E$26:$O$26,1,MATCH('Основной лист'!UQN$7,'РП (ЛК 2.0)'!$E$17:$O$17,0)),0)</f>
        <v>0</v>
      </c>
      <c r="UQO8" s="878">
        <f>IFERROR(INDEX('РП (ЛК 2.0)'!$E$26:$O$26,1,MATCH('Основной лист'!UQO$7,'РП (ЛК 2.0)'!$E$17:$O$17,0)),0)</f>
        <v>0</v>
      </c>
      <c r="UQP8" s="878">
        <f>IFERROR(INDEX('РП (ЛК 2.0)'!$E$26:$O$26,1,MATCH('Основной лист'!UQP$7,'РП (ЛК 2.0)'!$E$17:$O$17,0)),0)</f>
        <v>0</v>
      </c>
      <c r="UQQ8" s="878">
        <f>IFERROR(INDEX('РП (ЛК 2.0)'!$E$26:$O$26,1,MATCH('Основной лист'!UQQ$7,'РП (ЛК 2.0)'!$E$17:$O$17,0)),0)</f>
        <v>0</v>
      </c>
      <c r="UQR8" s="878">
        <f>IFERROR(INDEX('РП (ЛК 2.0)'!$E$26:$O$26,1,MATCH('Основной лист'!UQR$7,'РП (ЛК 2.0)'!$E$17:$O$17,0)),0)</f>
        <v>0</v>
      </c>
      <c r="UQS8" s="878">
        <f>IFERROR(INDEX('РП (ЛК 2.0)'!$E$26:$O$26,1,MATCH('Основной лист'!UQS$7,'РП (ЛК 2.0)'!$E$17:$O$17,0)),0)</f>
        <v>0</v>
      </c>
      <c r="UQT8" s="878">
        <f>IFERROR(INDEX('РП (ЛК 2.0)'!$E$26:$O$26,1,MATCH('Основной лист'!UQT$7,'РП (ЛК 2.0)'!$E$17:$O$17,0)),0)</f>
        <v>0</v>
      </c>
      <c r="UQU8" s="878">
        <f>IFERROR(INDEX('РП (ЛК 2.0)'!$E$26:$O$26,1,MATCH('Основной лист'!UQU$7,'РП (ЛК 2.0)'!$E$17:$O$17,0)),0)</f>
        <v>0</v>
      </c>
      <c r="UQV8" s="878">
        <f>IFERROR(INDEX('РП (ЛК 2.0)'!$E$26:$O$26,1,MATCH('Основной лист'!UQV$7,'РП (ЛК 2.0)'!$E$17:$O$17,0)),0)</f>
        <v>0</v>
      </c>
      <c r="UQW8" s="878">
        <f>IFERROR(INDEX('РП (ЛК 2.0)'!$E$26:$O$26,1,MATCH('Основной лист'!UQW$7,'РП (ЛК 2.0)'!$E$17:$O$17,0)),0)</f>
        <v>0</v>
      </c>
      <c r="UQX8" s="878">
        <f>IFERROR(INDEX('РП (ЛК 2.0)'!$E$26:$O$26,1,MATCH('Основной лист'!UQX$7,'РП (ЛК 2.0)'!$E$17:$O$17,0)),0)</f>
        <v>0</v>
      </c>
      <c r="UQY8" s="878">
        <f>IFERROR(INDEX('РП (ЛК 2.0)'!$E$26:$O$26,1,MATCH('Основной лист'!UQY$7,'РП (ЛК 2.0)'!$E$17:$O$17,0)),0)</f>
        <v>0</v>
      </c>
      <c r="UQZ8" s="878">
        <f>IFERROR(INDEX('РП (ЛК 2.0)'!$E$26:$O$26,1,MATCH('Основной лист'!UQZ$7,'РП (ЛК 2.0)'!$E$17:$O$17,0)),0)</f>
        <v>0</v>
      </c>
      <c r="URA8" s="878">
        <f>IFERROR(INDEX('РП (ЛК 2.0)'!$E$26:$O$26,1,MATCH('Основной лист'!URA$7,'РП (ЛК 2.0)'!$E$17:$O$17,0)),0)</f>
        <v>0</v>
      </c>
      <c r="URB8" s="878">
        <f>IFERROR(INDEX('РП (ЛК 2.0)'!$E$26:$O$26,1,MATCH('Основной лист'!URB$7,'РП (ЛК 2.0)'!$E$17:$O$17,0)),0)</f>
        <v>0</v>
      </c>
      <c r="URC8" s="878">
        <f>IFERROR(INDEX('РП (ЛК 2.0)'!$E$26:$O$26,1,MATCH('Основной лист'!URC$7,'РП (ЛК 2.0)'!$E$17:$O$17,0)),0)</f>
        <v>0</v>
      </c>
      <c r="URD8" s="878">
        <f>IFERROR(INDEX('РП (ЛК 2.0)'!$E$26:$O$26,1,MATCH('Основной лист'!URD$7,'РП (ЛК 2.0)'!$E$17:$O$17,0)),0)</f>
        <v>0</v>
      </c>
      <c r="URE8" s="878">
        <f>IFERROR(INDEX('РП (ЛК 2.0)'!$E$26:$O$26,1,MATCH('Основной лист'!URE$7,'РП (ЛК 2.0)'!$E$17:$O$17,0)),0)</f>
        <v>0</v>
      </c>
      <c r="URF8" s="878">
        <f>IFERROR(INDEX('РП (ЛК 2.0)'!$E$26:$O$26,1,MATCH('Основной лист'!URF$7,'РП (ЛК 2.0)'!$E$17:$O$17,0)),0)</f>
        <v>0</v>
      </c>
      <c r="URG8" s="878">
        <f>IFERROR(INDEX('РП (ЛК 2.0)'!$E$26:$O$26,1,MATCH('Основной лист'!URG$7,'РП (ЛК 2.0)'!$E$17:$O$17,0)),0)</f>
        <v>0</v>
      </c>
      <c r="URH8" s="878">
        <f>IFERROR(INDEX('РП (ЛК 2.0)'!$E$26:$O$26,1,MATCH('Основной лист'!URH$7,'РП (ЛК 2.0)'!$E$17:$O$17,0)),0)</f>
        <v>0</v>
      </c>
      <c r="URI8" s="878">
        <f>IFERROR(INDEX('РП (ЛК 2.0)'!$E$26:$O$26,1,MATCH('Основной лист'!URI$7,'РП (ЛК 2.0)'!$E$17:$O$17,0)),0)</f>
        <v>0</v>
      </c>
      <c r="URJ8" s="878">
        <f>IFERROR(INDEX('РП (ЛК 2.0)'!$E$26:$O$26,1,MATCH('Основной лист'!URJ$7,'РП (ЛК 2.0)'!$E$17:$O$17,0)),0)</f>
        <v>0</v>
      </c>
      <c r="URK8" s="878">
        <f>IFERROR(INDEX('РП (ЛК 2.0)'!$E$26:$O$26,1,MATCH('Основной лист'!URK$7,'РП (ЛК 2.0)'!$E$17:$O$17,0)),0)</f>
        <v>0</v>
      </c>
      <c r="URL8" s="878">
        <f>IFERROR(INDEX('РП (ЛК 2.0)'!$E$26:$O$26,1,MATCH('Основной лист'!URL$7,'РП (ЛК 2.0)'!$E$17:$O$17,0)),0)</f>
        <v>0</v>
      </c>
      <c r="URM8" s="878">
        <f>IFERROR(INDEX('РП (ЛК 2.0)'!$E$26:$O$26,1,MATCH('Основной лист'!URM$7,'РП (ЛК 2.0)'!$E$17:$O$17,0)),0)</f>
        <v>0</v>
      </c>
      <c r="URN8" s="878">
        <f>IFERROR(INDEX('РП (ЛК 2.0)'!$E$26:$O$26,1,MATCH('Основной лист'!URN$7,'РП (ЛК 2.0)'!$E$17:$O$17,0)),0)</f>
        <v>0</v>
      </c>
      <c r="URO8" s="878">
        <f>IFERROR(INDEX('РП (ЛК 2.0)'!$E$26:$O$26,1,MATCH('Основной лист'!URO$7,'РП (ЛК 2.0)'!$E$17:$O$17,0)),0)</f>
        <v>0</v>
      </c>
      <c r="URP8" s="878">
        <f>IFERROR(INDEX('РП (ЛК 2.0)'!$E$26:$O$26,1,MATCH('Основной лист'!URP$7,'РП (ЛК 2.0)'!$E$17:$O$17,0)),0)</f>
        <v>0</v>
      </c>
      <c r="URQ8" s="878">
        <f>IFERROR(INDEX('РП (ЛК 2.0)'!$E$26:$O$26,1,MATCH('Основной лист'!URQ$7,'РП (ЛК 2.0)'!$E$17:$O$17,0)),0)</f>
        <v>0</v>
      </c>
      <c r="URR8" s="878">
        <f>IFERROR(INDEX('РП (ЛК 2.0)'!$E$26:$O$26,1,MATCH('Основной лист'!URR$7,'РП (ЛК 2.0)'!$E$17:$O$17,0)),0)</f>
        <v>0</v>
      </c>
      <c r="URS8" s="878">
        <f>IFERROR(INDEX('РП (ЛК 2.0)'!$E$26:$O$26,1,MATCH('Основной лист'!URS$7,'РП (ЛК 2.0)'!$E$17:$O$17,0)),0)</f>
        <v>0</v>
      </c>
      <c r="URT8" s="878">
        <f>IFERROR(INDEX('РП (ЛК 2.0)'!$E$26:$O$26,1,MATCH('Основной лист'!URT$7,'РП (ЛК 2.0)'!$E$17:$O$17,0)),0)</f>
        <v>0</v>
      </c>
      <c r="URU8" s="878">
        <f>IFERROR(INDEX('РП (ЛК 2.0)'!$E$26:$O$26,1,MATCH('Основной лист'!URU$7,'РП (ЛК 2.0)'!$E$17:$O$17,0)),0)</f>
        <v>0</v>
      </c>
      <c r="URV8" s="878">
        <f>IFERROR(INDEX('РП (ЛК 2.0)'!$E$26:$O$26,1,MATCH('Основной лист'!URV$7,'РП (ЛК 2.0)'!$E$17:$O$17,0)),0)</f>
        <v>0</v>
      </c>
      <c r="URW8" s="878">
        <f>IFERROR(INDEX('РП (ЛК 2.0)'!$E$26:$O$26,1,MATCH('Основной лист'!URW$7,'РП (ЛК 2.0)'!$E$17:$O$17,0)),0)</f>
        <v>0</v>
      </c>
      <c r="URX8" s="878">
        <f>IFERROR(INDEX('РП (ЛК 2.0)'!$E$26:$O$26,1,MATCH('Основной лист'!URX$7,'РП (ЛК 2.0)'!$E$17:$O$17,0)),0)</f>
        <v>0</v>
      </c>
      <c r="URY8" s="878">
        <f>IFERROR(INDEX('РП (ЛК 2.0)'!$E$26:$O$26,1,MATCH('Основной лист'!URY$7,'РП (ЛК 2.0)'!$E$17:$O$17,0)),0)</f>
        <v>0</v>
      </c>
      <c r="URZ8" s="878">
        <f>IFERROR(INDEX('РП (ЛК 2.0)'!$E$26:$O$26,1,MATCH('Основной лист'!URZ$7,'РП (ЛК 2.0)'!$E$17:$O$17,0)),0)</f>
        <v>0</v>
      </c>
      <c r="USA8" s="878">
        <f>IFERROR(INDEX('РП (ЛК 2.0)'!$E$26:$O$26,1,MATCH('Основной лист'!USA$7,'РП (ЛК 2.0)'!$E$17:$O$17,0)),0)</f>
        <v>0</v>
      </c>
      <c r="USB8" s="878">
        <f>IFERROR(INDEX('РП (ЛК 2.0)'!$E$26:$O$26,1,MATCH('Основной лист'!USB$7,'РП (ЛК 2.0)'!$E$17:$O$17,0)),0)</f>
        <v>0</v>
      </c>
      <c r="USC8" s="878">
        <f>IFERROR(INDEX('РП (ЛК 2.0)'!$E$26:$O$26,1,MATCH('Основной лист'!USC$7,'РП (ЛК 2.0)'!$E$17:$O$17,0)),0)</f>
        <v>0</v>
      </c>
      <c r="USD8" s="878">
        <f>IFERROR(INDEX('РП (ЛК 2.0)'!$E$26:$O$26,1,MATCH('Основной лист'!USD$7,'РП (ЛК 2.0)'!$E$17:$O$17,0)),0)</f>
        <v>0</v>
      </c>
      <c r="USE8" s="878">
        <f>IFERROR(INDEX('РП (ЛК 2.0)'!$E$26:$O$26,1,MATCH('Основной лист'!USE$7,'РП (ЛК 2.0)'!$E$17:$O$17,0)),0)</f>
        <v>0</v>
      </c>
      <c r="USF8" s="878">
        <f>IFERROR(INDEX('РП (ЛК 2.0)'!$E$26:$O$26,1,MATCH('Основной лист'!USF$7,'РП (ЛК 2.0)'!$E$17:$O$17,0)),0)</f>
        <v>0</v>
      </c>
      <c r="USG8" s="878">
        <f>IFERROR(INDEX('РП (ЛК 2.0)'!$E$26:$O$26,1,MATCH('Основной лист'!USG$7,'РП (ЛК 2.0)'!$E$17:$O$17,0)),0)</f>
        <v>0</v>
      </c>
      <c r="USH8" s="878">
        <f>IFERROR(INDEX('РП (ЛК 2.0)'!$E$26:$O$26,1,MATCH('Основной лист'!USH$7,'РП (ЛК 2.0)'!$E$17:$O$17,0)),0)</f>
        <v>0</v>
      </c>
      <c r="USI8" s="878">
        <f>IFERROR(INDEX('РП (ЛК 2.0)'!$E$26:$O$26,1,MATCH('Основной лист'!USI$7,'РП (ЛК 2.0)'!$E$17:$O$17,0)),0)</f>
        <v>0</v>
      </c>
      <c r="USJ8" s="878">
        <f>IFERROR(INDEX('РП (ЛК 2.0)'!$E$26:$O$26,1,MATCH('Основной лист'!USJ$7,'РП (ЛК 2.0)'!$E$17:$O$17,0)),0)</f>
        <v>0</v>
      </c>
      <c r="USK8" s="878">
        <f>IFERROR(INDEX('РП (ЛК 2.0)'!$E$26:$O$26,1,MATCH('Основной лист'!USK$7,'РП (ЛК 2.0)'!$E$17:$O$17,0)),0)</f>
        <v>0</v>
      </c>
      <c r="USL8" s="878">
        <f>IFERROR(INDEX('РП (ЛК 2.0)'!$E$26:$O$26,1,MATCH('Основной лист'!USL$7,'РП (ЛК 2.0)'!$E$17:$O$17,0)),0)</f>
        <v>0</v>
      </c>
      <c r="USM8" s="878">
        <f>IFERROR(INDEX('РП (ЛК 2.0)'!$E$26:$O$26,1,MATCH('Основной лист'!USM$7,'РП (ЛК 2.0)'!$E$17:$O$17,0)),0)</f>
        <v>0</v>
      </c>
      <c r="USN8" s="878">
        <f>IFERROR(INDEX('РП (ЛК 2.0)'!$E$26:$O$26,1,MATCH('Основной лист'!USN$7,'РП (ЛК 2.0)'!$E$17:$O$17,0)),0)</f>
        <v>0</v>
      </c>
      <c r="USO8" s="878">
        <f>IFERROR(INDEX('РП (ЛК 2.0)'!$E$26:$O$26,1,MATCH('Основной лист'!USO$7,'РП (ЛК 2.0)'!$E$17:$O$17,0)),0)</f>
        <v>0</v>
      </c>
      <c r="USP8" s="878">
        <f>IFERROR(INDEX('РП (ЛК 2.0)'!$E$26:$O$26,1,MATCH('Основной лист'!USP$7,'РП (ЛК 2.0)'!$E$17:$O$17,0)),0)</f>
        <v>0</v>
      </c>
      <c r="USQ8" s="878">
        <f>IFERROR(INDEX('РП (ЛК 2.0)'!$E$26:$O$26,1,MATCH('Основной лист'!USQ$7,'РП (ЛК 2.0)'!$E$17:$O$17,0)),0)</f>
        <v>0</v>
      </c>
      <c r="USR8" s="878">
        <f>IFERROR(INDEX('РП (ЛК 2.0)'!$E$26:$O$26,1,MATCH('Основной лист'!USR$7,'РП (ЛК 2.0)'!$E$17:$O$17,0)),0)</f>
        <v>0</v>
      </c>
      <c r="USS8" s="878">
        <f>IFERROR(INDEX('РП (ЛК 2.0)'!$E$26:$O$26,1,MATCH('Основной лист'!USS$7,'РП (ЛК 2.0)'!$E$17:$O$17,0)),0)</f>
        <v>0</v>
      </c>
      <c r="UST8" s="878">
        <f>IFERROR(INDEX('РП (ЛК 2.0)'!$E$26:$O$26,1,MATCH('Основной лист'!UST$7,'РП (ЛК 2.0)'!$E$17:$O$17,0)),0)</f>
        <v>0</v>
      </c>
      <c r="USU8" s="878">
        <f>IFERROR(INDEX('РП (ЛК 2.0)'!$E$26:$O$26,1,MATCH('Основной лист'!USU$7,'РП (ЛК 2.0)'!$E$17:$O$17,0)),0)</f>
        <v>0</v>
      </c>
      <c r="USV8" s="878">
        <f>IFERROR(INDEX('РП (ЛК 2.0)'!$E$26:$O$26,1,MATCH('Основной лист'!USV$7,'РП (ЛК 2.0)'!$E$17:$O$17,0)),0)</f>
        <v>0</v>
      </c>
      <c r="USW8" s="878">
        <f>IFERROR(INDEX('РП (ЛК 2.0)'!$E$26:$O$26,1,MATCH('Основной лист'!USW$7,'РП (ЛК 2.0)'!$E$17:$O$17,0)),0)</f>
        <v>0</v>
      </c>
      <c r="USX8" s="878">
        <f>IFERROR(INDEX('РП (ЛК 2.0)'!$E$26:$O$26,1,MATCH('Основной лист'!USX$7,'РП (ЛК 2.0)'!$E$17:$O$17,0)),0)</f>
        <v>0</v>
      </c>
      <c r="USY8" s="878">
        <f>IFERROR(INDEX('РП (ЛК 2.0)'!$E$26:$O$26,1,MATCH('Основной лист'!USY$7,'РП (ЛК 2.0)'!$E$17:$O$17,0)),0)</f>
        <v>0</v>
      </c>
      <c r="USZ8" s="878">
        <f>IFERROR(INDEX('РП (ЛК 2.0)'!$E$26:$O$26,1,MATCH('Основной лист'!USZ$7,'РП (ЛК 2.0)'!$E$17:$O$17,0)),0)</f>
        <v>0</v>
      </c>
      <c r="UTA8" s="878">
        <f>IFERROR(INDEX('РП (ЛК 2.0)'!$E$26:$O$26,1,MATCH('Основной лист'!UTA$7,'РП (ЛК 2.0)'!$E$17:$O$17,0)),0)</f>
        <v>0</v>
      </c>
      <c r="UTB8" s="878">
        <f>IFERROR(INDEX('РП (ЛК 2.0)'!$E$26:$O$26,1,MATCH('Основной лист'!UTB$7,'РП (ЛК 2.0)'!$E$17:$O$17,0)),0)</f>
        <v>0</v>
      </c>
      <c r="UTC8" s="878">
        <f>IFERROR(INDEX('РП (ЛК 2.0)'!$E$26:$O$26,1,MATCH('Основной лист'!UTC$7,'РП (ЛК 2.0)'!$E$17:$O$17,0)),0)</f>
        <v>0</v>
      </c>
      <c r="UTD8" s="878">
        <f>IFERROR(INDEX('РП (ЛК 2.0)'!$E$26:$O$26,1,MATCH('Основной лист'!UTD$7,'РП (ЛК 2.0)'!$E$17:$O$17,0)),0)</f>
        <v>0</v>
      </c>
      <c r="UTE8" s="878">
        <f>IFERROR(INDEX('РП (ЛК 2.0)'!$E$26:$O$26,1,MATCH('Основной лист'!UTE$7,'РП (ЛК 2.0)'!$E$17:$O$17,0)),0)</f>
        <v>0</v>
      </c>
      <c r="UTF8" s="878">
        <f>IFERROR(INDEX('РП (ЛК 2.0)'!$E$26:$O$26,1,MATCH('Основной лист'!UTF$7,'РП (ЛК 2.0)'!$E$17:$O$17,0)),0)</f>
        <v>0</v>
      </c>
      <c r="UTG8" s="878">
        <f>IFERROR(INDEX('РП (ЛК 2.0)'!$E$26:$O$26,1,MATCH('Основной лист'!UTG$7,'РП (ЛК 2.0)'!$E$17:$O$17,0)),0)</f>
        <v>0</v>
      </c>
      <c r="UTH8" s="878">
        <f>IFERROR(INDEX('РП (ЛК 2.0)'!$E$26:$O$26,1,MATCH('Основной лист'!UTH$7,'РП (ЛК 2.0)'!$E$17:$O$17,0)),0)</f>
        <v>0</v>
      </c>
      <c r="UTI8" s="878">
        <f>IFERROR(INDEX('РП (ЛК 2.0)'!$E$26:$O$26,1,MATCH('Основной лист'!UTI$7,'РП (ЛК 2.0)'!$E$17:$O$17,0)),0)</f>
        <v>0</v>
      </c>
      <c r="UTJ8" s="878">
        <f>IFERROR(INDEX('РП (ЛК 2.0)'!$E$26:$O$26,1,MATCH('Основной лист'!UTJ$7,'РП (ЛК 2.0)'!$E$17:$O$17,0)),0)</f>
        <v>0</v>
      </c>
      <c r="UTK8" s="878">
        <f>IFERROR(INDEX('РП (ЛК 2.0)'!$E$26:$O$26,1,MATCH('Основной лист'!UTK$7,'РП (ЛК 2.0)'!$E$17:$O$17,0)),0)</f>
        <v>0</v>
      </c>
      <c r="UTL8" s="878">
        <f>IFERROR(INDEX('РП (ЛК 2.0)'!$E$26:$O$26,1,MATCH('Основной лист'!UTL$7,'РП (ЛК 2.0)'!$E$17:$O$17,0)),0)</f>
        <v>0</v>
      </c>
      <c r="UTM8" s="878">
        <f>IFERROR(INDEX('РП (ЛК 2.0)'!$E$26:$O$26,1,MATCH('Основной лист'!UTM$7,'РП (ЛК 2.0)'!$E$17:$O$17,0)),0)</f>
        <v>0</v>
      </c>
      <c r="UTN8" s="878">
        <f>IFERROR(INDEX('РП (ЛК 2.0)'!$E$26:$O$26,1,MATCH('Основной лист'!UTN$7,'РП (ЛК 2.0)'!$E$17:$O$17,0)),0)</f>
        <v>0</v>
      </c>
      <c r="UTO8" s="878">
        <f>IFERROR(INDEX('РП (ЛК 2.0)'!$E$26:$O$26,1,MATCH('Основной лист'!UTO$7,'РП (ЛК 2.0)'!$E$17:$O$17,0)),0)</f>
        <v>0</v>
      </c>
      <c r="UTP8" s="878">
        <f>IFERROR(INDEX('РП (ЛК 2.0)'!$E$26:$O$26,1,MATCH('Основной лист'!UTP$7,'РП (ЛК 2.0)'!$E$17:$O$17,0)),0)</f>
        <v>0</v>
      </c>
      <c r="UTQ8" s="878">
        <f>IFERROR(INDEX('РП (ЛК 2.0)'!$E$26:$O$26,1,MATCH('Основной лист'!UTQ$7,'РП (ЛК 2.0)'!$E$17:$O$17,0)),0)</f>
        <v>0</v>
      </c>
      <c r="UTR8" s="878">
        <f>IFERROR(INDEX('РП (ЛК 2.0)'!$E$26:$O$26,1,MATCH('Основной лист'!UTR$7,'РП (ЛК 2.0)'!$E$17:$O$17,0)),0)</f>
        <v>0</v>
      </c>
      <c r="UTS8" s="878">
        <f>IFERROR(INDEX('РП (ЛК 2.0)'!$E$26:$O$26,1,MATCH('Основной лист'!UTS$7,'РП (ЛК 2.0)'!$E$17:$O$17,0)),0)</f>
        <v>0</v>
      </c>
      <c r="UTT8" s="878">
        <f>IFERROR(INDEX('РП (ЛК 2.0)'!$E$26:$O$26,1,MATCH('Основной лист'!UTT$7,'РП (ЛК 2.0)'!$E$17:$O$17,0)),0)</f>
        <v>0</v>
      </c>
      <c r="UTU8" s="878">
        <f>IFERROR(INDEX('РП (ЛК 2.0)'!$E$26:$O$26,1,MATCH('Основной лист'!UTU$7,'РП (ЛК 2.0)'!$E$17:$O$17,0)),0)</f>
        <v>0</v>
      </c>
      <c r="UTV8" s="878">
        <f>IFERROR(INDEX('РП (ЛК 2.0)'!$E$26:$O$26,1,MATCH('Основной лист'!UTV$7,'РП (ЛК 2.0)'!$E$17:$O$17,0)),0)</f>
        <v>0</v>
      </c>
      <c r="UTW8" s="878">
        <f>IFERROR(INDEX('РП (ЛК 2.0)'!$E$26:$O$26,1,MATCH('Основной лист'!UTW$7,'РП (ЛК 2.0)'!$E$17:$O$17,0)),0)</f>
        <v>0</v>
      </c>
      <c r="UTX8" s="878">
        <f>IFERROR(INDEX('РП (ЛК 2.0)'!$E$26:$O$26,1,MATCH('Основной лист'!UTX$7,'РП (ЛК 2.0)'!$E$17:$O$17,0)),0)</f>
        <v>0</v>
      </c>
      <c r="UTY8" s="878">
        <f>IFERROR(INDEX('РП (ЛК 2.0)'!$E$26:$O$26,1,MATCH('Основной лист'!UTY$7,'РП (ЛК 2.0)'!$E$17:$O$17,0)),0)</f>
        <v>0</v>
      </c>
      <c r="UTZ8" s="878">
        <f>IFERROR(INDEX('РП (ЛК 2.0)'!$E$26:$O$26,1,MATCH('Основной лист'!UTZ$7,'РП (ЛК 2.0)'!$E$17:$O$17,0)),0)</f>
        <v>0</v>
      </c>
      <c r="UUA8" s="878">
        <f>IFERROR(INDEX('РП (ЛК 2.0)'!$E$26:$O$26,1,MATCH('Основной лист'!UUA$7,'РП (ЛК 2.0)'!$E$17:$O$17,0)),0)</f>
        <v>0</v>
      </c>
      <c r="UUB8" s="878">
        <f>IFERROR(INDEX('РП (ЛК 2.0)'!$E$26:$O$26,1,MATCH('Основной лист'!UUB$7,'РП (ЛК 2.0)'!$E$17:$O$17,0)),0)</f>
        <v>0</v>
      </c>
      <c r="UUC8" s="878">
        <f>IFERROR(INDEX('РП (ЛК 2.0)'!$E$26:$O$26,1,MATCH('Основной лист'!UUC$7,'РП (ЛК 2.0)'!$E$17:$O$17,0)),0)</f>
        <v>0</v>
      </c>
      <c r="UUD8" s="878">
        <f>IFERROR(INDEX('РП (ЛК 2.0)'!$E$26:$O$26,1,MATCH('Основной лист'!UUD$7,'РП (ЛК 2.0)'!$E$17:$O$17,0)),0)</f>
        <v>0</v>
      </c>
      <c r="UUE8" s="878">
        <f>IFERROR(INDEX('РП (ЛК 2.0)'!$E$26:$O$26,1,MATCH('Основной лист'!UUE$7,'РП (ЛК 2.0)'!$E$17:$O$17,0)),0)</f>
        <v>0</v>
      </c>
      <c r="UUF8" s="878">
        <f>IFERROR(INDEX('РП (ЛК 2.0)'!$E$26:$O$26,1,MATCH('Основной лист'!UUF$7,'РП (ЛК 2.0)'!$E$17:$O$17,0)),0)</f>
        <v>0</v>
      </c>
      <c r="UUG8" s="878">
        <f>IFERROR(INDEX('РП (ЛК 2.0)'!$E$26:$O$26,1,MATCH('Основной лист'!UUG$7,'РП (ЛК 2.0)'!$E$17:$O$17,0)),0)</f>
        <v>0</v>
      </c>
      <c r="UUH8" s="878">
        <f>IFERROR(INDEX('РП (ЛК 2.0)'!$E$26:$O$26,1,MATCH('Основной лист'!UUH$7,'РП (ЛК 2.0)'!$E$17:$O$17,0)),0)</f>
        <v>0</v>
      </c>
      <c r="UUI8" s="878">
        <f>IFERROR(INDEX('РП (ЛК 2.0)'!$E$26:$O$26,1,MATCH('Основной лист'!UUI$7,'РП (ЛК 2.0)'!$E$17:$O$17,0)),0)</f>
        <v>0</v>
      </c>
      <c r="UUJ8" s="878">
        <f>IFERROR(INDEX('РП (ЛК 2.0)'!$E$26:$O$26,1,MATCH('Основной лист'!UUJ$7,'РП (ЛК 2.0)'!$E$17:$O$17,0)),0)</f>
        <v>0</v>
      </c>
      <c r="UUK8" s="878">
        <f>IFERROR(INDEX('РП (ЛК 2.0)'!$E$26:$O$26,1,MATCH('Основной лист'!UUK$7,'РП (ЛК 2.0)'!$E$17:$O$17,0)),0)</f>
        <v>0</v>
      </c>
      <c r="UUL8" s="878">
        <f>IFERROR(INDEX('РП (ЛК 2.0)'!$E$26:$O$26,1,MATCH('Основной лист'!UUL$7,'РП (ЛК 2.0)'!$E$17:$O$17,0)),0)</f>
        <v>0</v>
      </c>
      <c r="UUM8" s="878">
        <f>IFERROR(INDEX('РП (ЛК 2.0)'!$E$26:$O$26,1,MATCH('Основной лист'!UUM$7,'РП (ЛК 2.0)'!$E$17:$O$17,0)),0)</f>
        <v>0</v>
      </c>
      <c r="UUN8" s="878">
        <f>IFERROR(INDEX('РП (ЛК 2.0)'!$E$26:$O$26,1,MATCH('Основной лист'!UUN$7,'РП (ЛК 2.0)'!$E$17:$O$17,0)),0)</f>
        <v>0</v>
      </c>
      <c r="UUO8" s="878">
        <f>IFERROR(INDEX('РП (ЛК 2.0)'!$E$26:$O$26,1,MATCH('Основной лист'!UUO$7,'РП (ЛК 2.0)'!$E$17:$O$17,0)),0)</f>
        <v>0</v>
      </c>
      <c r="UUP8" s="878">
        <f>IFERROR(INDEX('РП (ЛК 2.0)'!$E$26:$O$26,1,MATCH('Основной лист'!UUP$7,'РП (ЛК 2.0)'!$E$17:$O$17,0)),0)</f>
        <v>0</v>
      </c>
      <c r="UUQ8" s="878">
        <f>IFERROR(INDEX('РП (ЛК 2.0)'!$E$26:$O$26,1,MATCH('Основной лист'!UUQ$7,'РП (ЛК 2.0)'!$E$17:$O$17,0)),0)</f>
        <v>0</v>
      </c>
      <c r="UUR8" s="878">
        <f>IFERROR(INDEX('РП (ЛК 2.0)'!$E$26:$O$26,1,MATCH('Основной лист'!UUR$7,'РП (ЛК 2.0)'!$E$17:$O$17,0)),0)</f>
        <v>0</v>
      </c>
      <c r="UUS8" s="878">
        <f>IFERROR(INDEX('РП (ЛК 2.0)'!$E$26:$O$26,1,MATCH('Основной лист'!UUS$7,'РП (ЛК 2.0)'!$E$17:$O$17,0)),0)</f>
        <v>0</v>
      </c>
      <c r="UUT8" s="878">
        <f>IFERROR(INDEX('РП (ЛК 2.0)'!$E$26:$O$26,1,MATCH('Основной лист'!UUT$7,'РП (ЛК 2.0)'!$E$17:$O$17,0)),0)</f>
        <v>0</v>
      </c>
      <c r="UUU8" s="878">
        <f>IFERROR(INDEX('РП (ЛК 2.0)'!$E$26:$O$26,1,MATCH('Основной лист'!UUU$7,'РП (ЛК 2.0)'!$E$17:$O$17,0)),0)</f>
        <v>0</v>
      </c>
      <c r="UUV8" s="878">
        <f>IFERROR(INDEX('РП (ЛК 2.0)'!$E$26:$O$26,1,MATCH('Основной лист'!UUV$7,'РП (ЛК 2.0)'!$E$17:$O$17,0)),0)</f>
        <v>0</v>
      </c>
      <c r="UUW8" s="878">
        <f>IFERROR(INDEX('РП (ЛК 2.0)'!$E$26:$O$26,1,MATCH('Основной лист'!UUW$7,'РП (ЛК 2.0)'!$E$17:$O$17,0)),0)</f>
        <v>0</v>
      </c>
      <c r="UUX8" s="878">
        <f>IFERROR(INDEX('РП (ЛК 2.0)'!$E$26:$O$26,1,MATCH('Основной лист'!UUX$7,'РП (ЛК 2.0)'!$E$17:$O$17,0)),0)</f>
        <v>0</v>
      </c>
      <c r="UUY8" s="878">
        <f>IFERROR(INDEX('РП (ЛК 2.0)'!$E$26:$O$26,1,MATCH('Основной лист'!UUY$7,'РП (ЛК 2.0)'!$E$17:$O$17,0)),0)</f>
        <v>0</v>
      </c>
      <c r="UUZ8" s="878">
        <f>IFERROR(INDEX('РП (ЛК 2.0)'!$E$26:$O$26,1,MATCH('Основной лист'!UUZ$7,'РП (ЛК 2.0)'!$E$17:$O$17,0)),0)</f>
        <v>0</v>
      </c>
      <c r="UVA8" s="878">
        <f>IFERROR(INDEX('РП (ЛК 2.0)'!$E$26:$O$26,1,MATCH('Основной лист'!UVA$7,'РП (ЛК 2.0)'!$E$17:$O$17,0)),0)</f>
        <v>0</v>
      </c>
      <c r="UVB8" s="878">
        <f>IFERROR(INDEX('РП (ЛК 2.0)'!$E$26:$O$26,1,MATCH('Основной лист'!UVB$7,'РП (ЛК 2.0)'!$E$17:$O$17,0)),0)</f>
        <v>0</v>
      </c>
      <c r="UVC8" s="878">
        <f>IFERROR(INDEX('РП (ЛК 2.0)'!$E$26:$O$26,1,MATCH('Основной лист'!UVC$7,'РП (ЛК 2.0)'!$E$17:$O$17,0)),0)</f>
        <v>0</v>
      </c>
      <c r="UVD8" s="878">
        <f>IFERROR(INDEX('РП (ЛК 2.0)'!$E$26:$O$26,1,MATCH('Основной лист'!UVD$7,'РП (ЛК 2.0)'!$E$17:$O$17,0)),0)</f>
        <v>0</v>
      </c>
      <c r="UVE8" s="878">
        <f>IFERROR(INDEX('РП (ЛК 2.0)'!$E$26:$O$26,1,MATCH('Основной лист'!UVE$7,'РП (ЛК 2.0)'!$E$17:$O$17,0)),0)</f>
        <v>0</v>
      </c>
      <c r="UVF8" s="878">
        <f>IFERROR(INDEX('РП (ЛК 2.0)'!$E$26:$O$26,1,MATCH('Основной лист'!UVF$7,'РП (ЛК 2.0)'!$E$17:$O$17,0)),0)</f>
        <v>0</v>
      </c>
      <c r="UVG8" s="878">
        <f>IFERROR(INDEX('РП (ЛК 2.0)'!$E$26:$O$26,1,MATCH('Основной лист'!UVG$7,'РП (ЛК 2.0)'!$E$17:$O$17,0)),0)</f>
        <v>0</v>
      </c>
      <c r="UVH8" s="878">
        <f>IFERROR(INDEX('РП (ЛК 2.0)'!$E$26:$O$26,1,MATCH('Основной лист'!UVH$7,'РП (ЛК 2.0)'!$E$17:$O$17,0)),0)</f>
        <v>0</v>
      </c>
      <c r="UVI8" s="878">
        <f>IFERROR(INDEX('РП (ЛК 2.0)'!$E$26:$O$26,1,MATCH('Основной лист'!UVI$7,'РП (ЛК 2.0)'!$E$17:$O$17,0)),0)</f>
        <v>0</v>
      </c>
      <c r="UVJ8" s="878">
        <f>IFERROR(INDEX('РП (ЛК 2.0)'!$E$26:$O$26,1,MATCH('Основной лист'!UVJ$7,'РП (ЛК 2.0)'!$E$17:$O$17,0)),0)</f>
        <v>0</v>
      </c>
      <c r="UVK8" s="878">
        <f>IFERROR(INDEX('РП (ЛК 2.0)'!$E$26:$O$26,1,MATCH('Основной лист'!UVK$7,'РП (ЛК 2.0)'!$E$17:$O$17,0)),0)</f>
        <v>0</v>
      </c>
      <c r="UVL8" s="878">
        <f>IFERROR(INDEX('РП (ЛК 2.0)'!$E$26:$O$26,1,MATCH('Основной лист'!UVL$7,'РП (ЛК 2.0)'!$E$17:$O$17,0)),0)</f>
        <v>0</v>
      </c>
      <c r="UVM8" s="878">
        <f>IFERROR(INDEX('РП (ЛК 2.0)'!$E$26:$O$26,1,MATCH('Основной лист'!UVM$7,'РП (ЛК 2.0)'!$E$17:$O$17,0)),0)</f>
        <v>0</v>
      </c>
      <c r="UVN8" s="878">
        <f>IFERROR(INDEX('РП (ЛК 2.0)'!$E$26:$O$26,1,MATCH('Основной лист'!UVN$7,'РП (ЛК 2.0)'!$E$17:$O$17,0)),0)</f>
        <v>0</v>
      </c>
      <c r="UVO8" s="878">
        <f>IFERROR(INDEX('РП (ЛК 2.0)'!$E$26:$O$26,1,MATCH('Основной лист'!UVO$7,'РП (ЛК 2.0)'!$E$17:$O$17,0)),0)</f>
        <v>0</v>
      </c>
      <c r="UVP8" s="878">
        <f>IFERROR(INDEX('РП (ЛК 2.0)'!$E$26:$O$26,1,MATCH('Основной лист'!UVP$7,'РП (ЛК 2.0)'!$E$17:$O$17,0)),0)</f>
        <v>0</v>
      </c>
      <c r="UVQ8" s="878">
        <f>IFERROR(INDEX('РП (ЛК 2.0)'!$E$26:$O$26,1,MATCH('Основной лист'!UVQ$7,'РП (ЛК 2.0)'!$E$17:$O$17,0)),0)</f>
        <v>0</v>
      </c>
      <c r="UVR8" s="878">
        <f>IFERROR(INDEX('РП (ЛК 2.0)'!$E$26:$O$26,1,MATCH('Основной лист'!UVR$7,'РП (ЛК 2.0)'!$E$17:$O$17,0)),0)</f>
        <v>0</v>
      </c>
      <c r="UVS8" s="878">
        <f>IFERROR(INDEX('РП (ЛК 2.0)'!$E$26:$O$26,1,MATCH('Основной лист'!UVS$7,'РП (ЛК 2.0)'!$E$17:$O$17,0)),0)</f>
        <v>0</v>
      </c>
      <c r="UVT8" s="878">
        <f>IFERROR(INDEX('РП (ЛК 2.0)'!$E$26:$O$26,1,MATCH('Основной лист'!UVT$7,'РП (ЛК 2.0)'!$E$17:$O$17,0)),0)</f>
        <v>0</v>
      </c>
      <c r="UVU8" s="878">
        <f>IFERROR(INDEX('РП (ЛК 2.0)'!$E$26:$O$26,1,MATCH('Основной лист'!UVU$7,'РП (ЛК 2.0)'!$E$17:$O$17,0)),0)</f>
        <v>0</v>
      </c>
      <c r="UVV8" s="878">
        <f>IFERROR(INDEX('РП (ЛК 2.0)'!$E$26:$O$26,1,MATCH('Основной лист'!UVV$7,'РП (ЛК 2.0)'!$E$17:$O$17,0)),0)</f>
        <v>0</v>
      </c>
      <c r="UVW8" s="878">
        <f>IFERROR(INDEX('РП (ЛК 2.0)'!$E$26:$O$26,1,MATCH('Основной лист'!UVW$7,'РП (ЛК 2.0)'!$E$17:$O$17,0)),0)</f>
        <v>0</v>
      </c>
      <c r="UVX8" s="878">
        <f>IFERROR(INDEX('РП (ЛК 2.0)'!$E$26:$O$26,1,MATCH('Основной лист'!UVX$7,'РП (ЛК 2.0)'!$E$17:$O$17,0)),0)</f>
        <v>0</v>
      </c>
      <c r="UVY8" s="878">
        <f>IFERROR(INDEX('РП (ЛК 2.0)'!$E$26:$O$26,1,MATCH('Основной лист'!UVY$7,'РП (ЛК 2.0)'!$E$17:$O$17,0)),0)</f>
        <v>0</v>
      </c>
      <c r="UVZ8" s="878">
        <f>IFERROR(INDEX('РП (ЛК 2.0)'!$E$26:$O$26,1,MATCH('Основной лист'!UVZ$7,'РП (ЛК 2.0)'!$E$17:$O$17,0)),0)</f>
        <v>0</v>
      </c>
      <c r="UWA8" s="878">
        <f>IFERROR(INDEX('РП (ЛК 2.0)'!$E$26:$O$26,1,MATCH('Основной лист'!UWA$7,'РП (ЛК 2.0)'!$E$17:$O$17,0)),0)</f>
        <v>0</v>
      </c>
      <c r="UWB8" s="878">
        <f>IFERROR(INDEX('РП (ЛК 2.0)'!$E$26:$O$26,1,MATCH('Основной лист'!UWB$7,'РП (ЛК 2.0)'!$E$17:$O$17,0)),0)</f>
        <v>0</v>
      </c>
      <c r="UWC8" s="878">
        <f>IFERROR(INDEX('РП (ЛК 2.0)'!$E$26:$O$26,1,MATCH('Основной лист'!UWC$7,'РП (ЛК 2.0)'!$E$17:$O$17,0)),0)</f>
        <v>0</v>
      </c>
      <c r="UWD8" s="878">
        <f>IFERROR(INDEX('РП (ЛК 2.0)'!$E$26:$O$26,1,MATCH('Основной лист'!UWD$7,'РП (ЛК 2.0)'!$E$17:$O$17,0)),0)</f>
        <v>0</v>
      </c>
      <c r="UWE8" s="878">
        <f>IFERROR(INDEX('РП (ЛК 2.0)'!$E$26:$O$26,1,MATCH('Основной лист'!UWE$7,'РП (ЛК 2.0)'!$E$17:$O$17,0)),0)</f>
        <v>0</v>
      </c>
      <c r="UWF8" s="878">
        <f>IFERROR(INDEX('РП (ЛК 2.0)'!$E$26:$O$26,1,MATCH('Основной лист'!UWF$7,'РП (ЛК 2.0)'!$E$17:$O$17,0)),0)</f>
        <v>0</v>
      </c>
      <c r="UWG8" s="878">
        <f>IFERROR(INDEX('РП (ЛК 2.0)'!$E$26:$O$26,1,MATCH('Основной лист'!UWG$7,'РП (ЛК 2.0)'!$E$17:$O$17,0)),0)</f>
        <v>0</v>
      </c>
      <c r="UWH8" s="878">
        <f>IFERROR(INDEX('РП (ЛК 2.0)'!$E$26:$O$26,1,MATCH('Основной лист'!UWH$7,'РП (ЛК 2.0)'!$E$17:$O$17,0)),0)</f>
        <v>0</v>
      </c>
      <c r="UWI8" s="878">
        <f>IFERROR(INDEX('РП (ЛК 2.0)'!$E$26:$O$26,1,MATCH('Основной лист'!UWI$7,'РП (ЛК 2.0)'!$E$17:$O$17,0)),0)</f>
        <v>0</v>
      </c>
      <c r="UWJ8" s="878">
        <f>IFERROR(INDEX('РП (ЛК 2.0)'!$E$26:$O$26,1,MATCH('Основной лист'!UWJ$7,'РП (ЛК 2.0)'!$E$17:$O$17,0)),0)</f>
        <v>0</v>
      </c>
      <c r="UWK8" s="878">
        <f>IFERROR(INDEX('РП (ЛК 2.0)'!$E$26:$O$26,1,MATCH('Основной лист'!UWK$7,'РП (ЛК 2.0)'!$E$17:$O$17,0)),0)</f>
        <v>0</v>
      </c>
      <c r="UWL8" s="878">
        <f>IFERROR(INDEX('РП (ЛК 2.0)'!$E$26:$O$26,1,MATCH('Основной лист'!UWL$7,'РП (ЛК 2.0)'!$E$17:$O$17,0)),0)</f>
        <v>0</v>
      </c>
      <c r="UWM8" s="878">
        <f>IFERROR(INDEX('РП (ЛК 2.0)'!$E$26:$O$26,1,MATCH('Основной лист'!UWM$7,'РП (ЛК 2.0)'!$E$17:$O$17,0)),0)</f>
        <v>0</v>
      </c>
      <c r="UWN8" s="878">
        <f>IFERROR(INDEX('РП (ЛК 2.0)'!$E$26:$O$26,1,MATCH('Основной лист'!UWN$7,'РП (ЛК 2.0)'!$E$17:$O$17,0)),0)</f>
        <v>0</v>
      </c>
      <c r="UWO8" s="878">
        <f>IFERROR(INDEX('РП (ЛК 2.0)'!$E$26:$O$26,1,MATCH('Основной лист'!UWO$7,'РП (ЛК 2.0)'!$E$17:$O$17,0)),0)</f>
        <v>0</v>
      </c>
      <c r="UWP8" s="878">
        <f>IFERROR(INDEX('РП (ЛК 2.0)'!$E$26:$O$26,1,MATCH('Основной лист'!UWP$7,'РП (ЛК 2.0)'!$E$17:$O$17,0)),0)</f>
        <v>0</v>
      </c>
      <c r="UWQ8" s="878">
        <f>IFERROR(INDEX('РП (ЛК 2.0)'!$E$26:$O$26,1,MATCH('Основной лист'!UWQ$7,'РП (ЛК 2.0)'!$E$17:$O$17,0)),0)</f>
        <v>0</v>
      </c>
      <c r="UWR8" s="878">
        <f>IFERROR(INDEX('РП (ЛК 2.0)'!$E$26:$O$26,1,MATCH('Основной лист'!UWR$7,'РП (ЛК 2.0)'!$E$17:$O$17,0)),0)</f>
        <v>0</v>
      </c>
      <c r="UWS8" s="878">
        <f>IFERROR(INDEX('РП (ЛК 2.0)'!$E$26:$O$26,1,MATCH('Основной лист'!UWS$7,'РП (ЛК 2.0)'!$E$17:$O$17,0)),0)</f>
        <v>0</v>
      </c>
      <c r="UWT8" s="878">
        <f>IFERROR(INDEX('РП (ЛК 2.0)'!$E$26:$O$26,1,MATCH('Основной лист'!UWT$7,'РП (ЛК 2.0)'!$E$17:$O$17,0)),0)</f>
        <v>0</v>
      </c>
      <c r="UWU8" s="878">
        <f>IFERROR(INDEX('РП (ЛК 2.0)'!$E$26:$O$26,1,MATCH('Основной лист'!UWU$7,'РП (ЛК 2.0)'!$E$17:$O$17,0)),0)</f>
        <v>0</v>
      </c>
      <c r="UWV8" s="878">
        <f>IFERROR(INDEX('РП (ЛК 2.0)'!$E$26:$O$26,1,MATCH('Основной лист'!UWV$7,'РП (ЛК 2.0)'!$E$17:$O$17,0)),0)</f>
        <v>0</v>
      </c>
      <c r="UWW8" s="878">
        <f>IFERROR(INDEX('РП (ЛК 2.0)'!$E$26:$O$26,1,MATCH('Основной лист'!UWW$7,'РП (ЛК 2.0)'!$E$17:$O$17,0)),0)</f>
        <v>0</v>
      </c>
      <c r="UWX8" s="878">
        <f>IFERROR(INDEX('РП (ЛК 2.0)'!$E$26:$O$26,1,MATCH('Основной лист'!UWX$7,'РП (ЛК 2.0)'!$E$17:$O$17,0)),0)</f>
        <v>0</v>
      </c>
      <c r="UWY8" s="878">
        <f>IFERROR(INDEX('РП (ЛК 2.0)'!$E$26:$O$26,1,MATCH('Основной лист'!UWY$7,'РП (ЛК 2.0)'!$E$17:$O$17,0)),0)</f>
        <v>0</v>
      </c>
      <c r="UWZ8" s="878">
        <f>IFERROR(INDEX('РП (ЛК 2.0)'!$E$26:$O$26,1,MATCH('Основной лист'!UWZ$7,'РП (ЛК 2.0)'!$E$17:$O$17,0)),0)</f>
        <v>0</v>
      </c>
      <c r="UXA8" s="878">
        <f>IFERROR(INDEX('РП (ЛК 2.0)'!$E$26:$O$26,1,MATCH('Основной лист'!UXA$7,'РП (ЛК 2.0)'!$E$17:$O$17,0)),0)</f>
        <v>0</v>
      </c>
      <c r="UXB8" s="878">
        <f>IFERROR(INDEX('РП (ЛК 2.0)'!$E$26:$O$26,1,MATCH('Основной лист'!UXB$7,'РП (ЛК 2.0)'!$E$17:$O$17,0)),0)</f>
        <v>0</v>
      </c>
      <c r="UXC8" s="878">
        <f>IFERROR(INDEX('РП (ЛК 2.0)'!$E$26:$O$26,1,MATCH('Основной лист'!UXC$7,'РП (ЛК 2.0)'!$E$17:$O$17,0)),0)</f>
        <v>0</v>
      </c>
      <c r="UXD8" s="878">
        <f>IFERROR(INDEX('РП (ЛК 2.0)'!$E$26:$O$26,1,MATCH('Основной лист'!UXD$7,'РП (ЛК 2.0)'!$E$17:$O$17,0)),0)</f>
        <v>0</v>
      </c>
      <c r="UXE8" s="878">
        <f>IFERROR(INDEX('РП (ЛК 2.0)'!$E$26:$O$26,1,MATCH('Основной лист'!UXE$7,'РП (ЛК 2.0)'!$E$17:$O$17,0)),0)</f>
        <v>0</v>
      </c>
      <c r="UXF8" s="878">
        <f>IFERROR(INDEX('РП (ЛК 2.0)'!$E$26:$O$26,1,MATCH('Основной лист'!UXF$7,'РП (ЛК 2.0)'!$E$17:$O$17,0)),0)</f>
        <v>0</v>
      </c>
      <c r="UXG8" s="878">
        <f>IFERROR(INDEX('РП (ЛК 2.0)'!$E$26:$O$26,1,MATCH('Основной лист'!UXG$7,'РП (ЛК 2.0)'!$E$17:$O$17,0)),0)</f>
        <v>0</v>
      </c>
      <c r="UXH8" s="878">
        <f>IFERROR(INDEX('РП (ЛК 2.0)'!$E$26:$O$26,1,MATCH('Основной лист'!UXH$7,'РП (ЛК 2.0)'!$E$17:$O$17,0)),0)</f>
        <v>0</v>
      </c>
      <c r="UXI8" s="878">
        <f>IFERROR(INDEX('РП (ЛК 2.0)'!$E$26:$O$26,1,MATCH('Основной лист'!UXI$7,'РП (ЛК 2.0)'!$E$17:$O$17,0)),0)</f>
        <v>0</v>
      </c>
      <c r="UXJ8" s="878">
        <f>IFERROR(INDEX('РП (ЛК 2.0)'!$E$26:$O$26,1,MATCH('Основной лист'!UXJ$7,'РП (ЛК 2.0)'!$E$17:$O$17,0)),0)</f>
        <v>0</v>
      </c>
      <c r="UXK8" s="878">
        <f>IFERROR(INDEX('РП (ЛК 2.0)'!$E$26:$O$26,1,MATCH('Основной лист'!UXK$7,'РП (ЛК 2.0)'!$E$17:$O$17,0)),0)</f>
        <v>0</v>
      </c>
      <c r="UXL8" s="878">
        <f>IFERROR(INDEX('РП (ЛК 2.0)'!$E$26:$O$26,1,MATCH('Основной лист'!UXL$7,'РП (ЛК 2.0)'!$E$17:$O$17,0)),0)</f>
        <v>0</v>
      </c>
      <c r="UXM8" s="878">
        <f>IFERROR(INDEX('РП (ЛК 2.0)'!$E$26:$O$26,1,MATCH('Основной лист'!UXM$7,'РП (ЛК 2.0)'!$E$17:$O$17,0)),0)</f>
        <v>0</v>
      </c>
      <c r="UXN8" s="878">
        <f>IFERROR(INDEX('РП (ЛК 2.0)'!$E$26:$O$26,1,MATCH('Основной лист'!UXN$7,'РП (ЛК 2.0)'!$E$17:$O$17,0)),0)</f>
        <v>0</v>
      </c>
      <c r="UXO8" s="878">
        <f>IFERROR(INDEX('РП (ЛК 2.0)'!$E$26:$O$26,1,MATCH('Основной лист'!UXO$7,'РП (ЛК 2.0)'!$E$17:$O$17,0)),0)</f>
        <v>0</v>
      </c>
      <c r="UXP8" s="878">
        <f>IFERROR(INDEX('РП (ЛК 2.0)'!$E$26:$O$26,1,MATCH('Основной лист'!UXP$7,'РП (ЛК 2.0)'!$E$17:$O$17,0)),0)</f>
        <v>0</v>
      </c>
      <c r="UXQ8" s="878">
        <f>IFERROR(INDEX('РП (ЛК 2.0)'!$E$26:$O$26,1,MATCH('Основной лист'!UXQ$7,'РП (ЛК 2.0)'!$E$17:$O$17,0)),0)</f>
        <v>0</v>
      </c>
      <c r="UXR8" s="878">
        <f>IFERROR(INDEX('РП (ЛК 2.0)'!$E$26:$O$26,1,MATCH('Основной лист'!UXR$7,'РП (ЛК 2.0)'!$E$17:$O$17,0)),0)</f>
        <v>0</v>
      </c>
      <c r="UXS8" s="878">
        <f>IFERROR(INDEX('РП (ЛК 2.0)'!$E$26:$O$26,1,MATCH('Основной лист'!UXS$7,'РП (ЛК 2.0)'!$E$17:$O$17,0)),0)</f>
        <v>0</v>
      </c>
      <c r="UXT8" s="878">
        <f>IFERROR(INDEX('РП (ЛК 2.0)'!$E$26:$O$26,1,MATCH('Основной лист'!UXT$7,'РП (ЛК 2.0)'!$E$17:$O$17,0)),0)</f>
        <v>0</v>
      </c>
      <c r="UXU8" s="878">
        <f>IFERROR(INDEX('РП (ЛК 2.0)'!$E$26:$O$26,1,MATCH('Основной лист'!UXU$7,'РП (ЛК 2.0)'!$E$17:$O$17,0)),0)</f>
        <v>0</v>
      </c>
      <c r="UXV8" s="878">
        <f>IFERROR(INDEX('РП (ЛК 2.0)'!$E$26:$O$26,1,MATCH('Основной лист'!UXV$7,'РП (ЛК 2.0)'!$E$17:$O$17,0)),0)</f>
        <v>0</v>
      </c>
      <c r="UXW8" s="878">
        <f>IFERROR(INDEX('РП (ЛК 2.0)'!$E$26:$O$26,1,MATCH('Основной лист'!UXW$7,'РП (ЛК 2.0)'!$E$17:$O$17,0)),0)</f>
        <v>0</v>
      </c>
      <c r="UXX8" s="878">
        <f>IFERROR(INDEX('РП (ЛК 2.0)'!$E$26:$O$26,1,MATCH('Основной лист'!UXX$7,'РП (ЛК 2.0)'!$E$17:$O$17,0)),0)</f>
        <v>0</v>
      </c>
      <c r="UXY8" s="878">
        <f>IFERROR(INDEX('РП (ЛК 2.0)'!$E$26:$O$26,1,MATCH('Основной лист'!UXY$7,'РП (ЛК 2.0)'!$E$17:$O$17,0)),0)</f>
        <v>0</v>
      </c>
      <c r="UXZ8" s="878">
        <f>IFERROR(INDEX('РП (ЛК 2.0)'!$E$26:$O$26,1,MATCH('Основной лист'!UXZ$7,'РП (ЛК 2.0)'!$E$17:$O$17,0)),0)</f>
        <v>0</v>
      </c>
      <c r="UYA8" s="878">
        <f>IFERROR(INDEX('РП (ЛК 2.0)'!$E$26:$O$26,1,MATCH('Основной лист'!UYA$7,'РП (ЛК 2.0)'!$E$17:$O$17,0)),0)</f>
        <v>0</v>
      </c>
      <c r="UYB8" s="878">
        <f>IFERROR(INDEX('РП (ЛК 2.0)'!$E$26:$O$26,1,MATCH('Основной лист'!UYB$7,'РП (ЛК 2.0)'!$E$17:$O$17,0)),0)</f>
        <v>0</v>
      </c>
      <c r="UYC8" s="878">
        <f>IFERROR(INDEX('РП (ЛК 2.0)'!$E$26:$O$26,1,MATCH('Основной лист'!UYC$7,'РП (ЛК 2.0)'!$E$17:$O$17,0)),0)</f>
        <v>0</v>
      </c>
      <c r="UYD8" s="878">
        <f>IFERROR(INDEX('РП (ЛК 2.0)'!$E$26:$O$26,1,MATCH('Основной лист'!UYD$7,'РП (ЛК 2.0)'!$E$17:$O$17,0)),0)</f>
        <v>0</v>
      </c>
      <c r="UYE8" s="878">
        <f>IFERROR(INDEX('РП (ЛК 2.0)'!$E$26:$O$26,1,MATCH('Основной лист'!UYE$7,'РП (ЛК 2.0)'!$E$17:$O$17,0)),0)</f>
        <v>0</v>
      </c>
      <c r="UYF8" s="878">
        <f>IFERROR(INDEX('РП (ЛК 2.0)'!$E$26:$O$26,1,MATCH('Основной лист'!UYF$7,'РП (ЛК 2.0)'!$E$17:$O$17,0)),0)</f>
        <v>0</v>
      </c>
      <c r="UYG8" s="878">
        <f>IFERROR(INDEX('РП (ЛК 2.0)'!$E$26:$O$26,1,MATCH('Основной лист'!UYG$7,'РП (ЛК 2.0)'!$E$17:$O$17,0)),0)</f>
        <v>0</v>
      </c>
      <c r="UYH8" s="878">
        <f>IFERROR(INDEX('РП (ЛК 2.0)'!$E$26:$O$26,1,MATCH('Основной лист'!UYH$7,'РП (ЛК 2.0)'!$E$17:$O$17,0)),0)</f>
        <v>0</v>
      </c>
      <c r="UYI8" s="878">
        <f>IFERROR(INDEX('РП (ЛК 2.0)'!$E$26:$O$26,1,MATCH('Основной лист'!UYI$7,'РП (ЛК 2.0)'!$E$17:$O$17,0)),0)</f>
        <v>0</v>
      </c>
      <c r="UYJ8" s="878">
        <f>IFERROR(INDEX('РП (ЛК 2.0)'!$E$26:$O$26,1,MATCH('Основной лист'!UYJ$7,'РП (ЛК 2.0)'!$E$17:$O$17,0)),0)</f>
        <v>0</v>
      </c>
      <c r="UYK8" s="878">
        <f>IFERROR(INDEX('РП (ЛК 2.0)'!$E$26:$O$26,1,MATCH('Основной лист'!UYK$7,'РП (ЛК 2.0)'!$E$17:$O$17,0)),0)</f>
        <v>0</v>
      </c>
      <c r="UYL8" s="878">
        <f>IFERROR(INDEX('РП (ЛК 2.0)'!$E$26:$O$26,1,MATCH('Основной лист'!UYL$7,'РП (ЛК 2.0)'!$E$17:$O$17,0)),0)</f>
        <v>0</v>
      </c>
      <c r="UYM8" s="878">
        <f>IFERROR(INDEX('РП (ЛК 2.0)'!$E$26:$O$26,1,MATCH('Основной лист'!UYM$7,'РП (ЛК 2.0)'!$E$17:$O$17,0)),0)</f>
        <v>0</v>
      </c>
      <c r="UYN8" s="878">
        <f>IFERROR(INDEX('РП (ЛК 2.0)'!$E$26:$O$26,1,MATCH('Основной лист'!UYN$7,'РП (ЛК 2.0)'!$E$17:$O$17,0)),0)</f>
        <v>0</v>
      </c>
      <c r="UYO8" s="878">
        <f>IFERROR(INDEX('РП (ЛК 2.0)'!$E$26:$O$26,1,MATCH('Основной лист'!UYO$7,'РП (ЛК 2.0)'!$E$17:$O$17,0)),0)</f>
        <v>0</v>
      </c>
      <c r="UYP8" s="878">
        <f>IFERROR(INDEX('РП (ЛК 2.0)'!$E$26:$O$26,1,MATCH('Основной лист'!UYP$7,'РП (ЛК 2.0)'!$E$17:$O$17,0)),0)</f>
        <v>0</v>
      </c>
      <c r="UYQ8" s="878">
        <f>IFERROR(INDEX('РП (ЛК 2.0)'!$E$26:$O$26,1,MATCH('Основной лист'!UYQ$7,'РП (ЛК 2.0)'!$E$17:$O$17,0)),0)</f>
        <v>0</v>
      </c>
      <c r="UYR8" s="878">
        <f>IFERROR(INDEX('РП (ЛК 2.0)'!$E$26:$O$26,1,MATCH('Основной лист'!UYR$7,'РП (ЛК 2.0)'!$E$17:$O$17,0)),0)</f>
        <v>0</v>
      </c>
      <c r="UYS8" s="878">
        <f>IFERROR(INDEX('РП (ЛК 2.0)'!$E$26:$O$26,1,MATCH('Основной лист'!UYS$7,'РП (ЛК 2.0)'!$E$17:$O$17,0)),0)</f>
        <v>0</v>
      </c>
      <c r="UYT8" s="878">
        <f>IFERROR(INDEX('РП (ЛК 2.0)'!$E$26:$O$26,1,MATCH('Основной лист'!UYT$7,'РП (ЛК 2.0)'!$E$17:$O$17,0)),0)</f>
        <v>0</v>
      </c>
      <c r="UYU8" s="878">
        <f>IFERROR(INDEX('РП (ЛК 2.0)'!$E$26:$O$26,1,MATCH('Основной лист'!UYU$7,'РП (ЛК 2.0)'!$E$17:$O$17,0)),0)</f>
        <v>0</v>
      </c>
      <c r="UYV8" s="878">
        <f>IFERROR(INDEX('РП (ЛК 2.0)'!$E$26:$O$26,1,MATCH('Основной лист'!UYV$7,'РП (ЛК 2.0)'!$E$17:$O$17,0)),0)</f>
        <v>0</v>
      </c>
      <c r="UYW8" s="878">
        <f>IFERROR(INDEX('РП (ЛК 2.0)'!$E$26:$O$26,1,MATCH('Основной лист'!UYW$7,'РП (ЛК 2.0)'!$E$17:$O$17,0)),0)</f>
        <v>0</v>
      </c>
      <c r="UYX8" s="878">
        <f>IFERROR(INDEX('РП (ЛК 2.0)'!$E$26:$O$26,1,MATCH('Основной лист'!UYX$7,'РП (ЛК 2.0)'!$E$17:$O$17,0)),0)</f>
        <v>0</v>
      </c>
      <c r="UYY8" s="878">
        <f>IFERROR(INDEX('РП (ЛК 2.0)'!$E$26:$O$26,1,MATCH('Основной лист'!UYY$7,'РП (ЛК 2.0)'!$E$17:$O$17,0)),0)</f>
        <v>0</v>
      </c>
      <c r="UYZ8" s="878">
        <f>IFERROR(INDEX('РП (ЛК 2.0)'!$E$26:$O$26,1,MATCH('Основной лист'!UYZ$7,'РП (ЛК 2.0)'!$E$17:$O$17,0)),0)</f>
        <v>0</v>
      </c>
      <c r="UZA8" s="878">
        <f>IFERROR(INDEX('РП (ЛК 2.0)'!$E$26:$O$26,1,MATCH('Основной лист'!UZA$7,'РП (ЛК 2.0)'!$E$17:$O$17,0)),0)</f>
        <v>0</v>
      </c>
      <c r="UZB8" s="878">
        <f>IFERROR(INDEX('РП (ЛК 2.0)'!$E$26:$O$26,1,MATCH('Основной лист'!UZB$7,'РП (ЛК 2.0)'!$E$17:$O$17,0)),0)</f>
        <v>0</v>
      </c>
      <c r="UZC8" s="878">
        <f>IFERROR(INDEX('РП (ЛК 2.0)'!$E$26:$O$26,1,MATCH('Основной лист'!UZC$7,'РП (ЛК 2.0)'!$E$17:$O$17,0)),0)</f>
        <v>0</v>
      </c>
      <c r="UZD8" s="878">
        <f>IFERROR(INDEX('РП (ЛК 2.0)'!$E$26:$O$26,1,MATCH('Основной лист'!UZD$7,'РП (ЛК 2.0)'!$E$17:$O$17,0)),0)</f>
        <v>0</v>
      </c>
      <c r="UZE8" s="878">
        <f>IFERROR(INDEX('РП (ЛК 2.0)'!$E$26:$O$26,1,MATCH('Основной лист'!UZE$7,'РП (ЛК 2.0)'!$E$17:$O$17,0)),0)</f>
        <v>0</v>
      </c>
      <c r="UZF8" s="878">
        <f>IFERROR(INDEX('РП (ЛК 2.0)'!$E$26:$O$26,1,MATCH('Основной лист'!UZF$7,'РП (ЛК 2.0)'!$E$17:$O$17,0)),0)</f>
        <v>0</v>
      </c>
      <c r="UZG8" s="878">
        <f>IFERROR(INDEX('РП (ЛК 2.0)'!$E$26:$O$26,1,MATCH('Основной лист'!UZG$7,'РП (ЛК 2.0)'!$E$17:$O$17,0)),0)</f>
        <v>0</v>
      </c>
      <c r="UZH8" s="878">
        <f>IFERROR(INDEX('РП (ЛК 2.0)'!$E$26:$O$26,1,MATCH('Основной лист'!UZH$7,'РП (ЛК 2.0)'!$E$17:$O$17,0)),0)</f>
        <v>0</v>
      </c>
      <c r="UZI8" s="878">
        <f>IFERROR(INDEX('РП (ЛК 2.0)'!$E$26:$O$26,1,MATCH('Основной лист'!UZI$7,'РП (ЛК 2.0)'!$E$17:$O$17,0)),0)</f>
        <v>0</v>
      </c>
      <c r="UZJ8" s="878">
        <f>IFERROR(INDEX('РП (ЛК 2.0)'!$E$26:$O$26,1,MATCH('Основной лист'!UZJ$7,'РП (ЛК 2.0)'!$E$17:$O$17,0)),0)</f>
        <v>0</v>
      </c>
      <c r="UZK8" s="878">
        <f>IFERROR(INDEX('РП (ЛК 2.0)'!$E$26:$O$26,1,MATCH('Основной лист'!UZK$7,'РП (ЛК 2.0)'!$E$17:$O$17,0)),0)</f>
        <v>0</v>
      </c>
      <c r="UZL8" s="878">
        <f>IFERROR(INDEX('РП (ЛК 2.0)'!$E$26:$O$26,1,MATCH('Основной лист'!UZL$7,'РП (ЛК 2.0)'!$E$17:$O$17,0)),0)</f>
        <v>0</v>
      </c>
      <c r="UZM8" s="878">
        <f>IFERROR(INDEX('РП (ЛК 2.0)'!$E$26:$O$26,1,MATCH('Основной лист'!UZM$7,'РП (ЛК 2.0)'!$E$17:$O$17,0)),0)</f>
        <v>0</v>
      </c>
      <c r="UZN8" s="878">
        <f>IFERROR(INDEX('РП (ЛК 2.0)'!$E$26:$O$26,1,MATCH('Основной лист'!UZN$7,'РП (ЛК 2.0)'!$E$17:$O$17,0)),0)</f>
        <v>0</v>
      </c>
      <c r="UZO8" s="878">
        <f>IFERROR(INDEX('РП (ЛК 2.0)'!$E$26:$O$26,1,MATCH('Основной лист'!UZO$7,'РП (ЛК 2.0)'!$E$17:$O$17,0)),0)</f>
        <v>0</v>
      </c>
      <c r="UZP8" s="878">
        <f>IFERROR(INDEX('РП (ЛК 2.0)'!$E$26:$O$26,1,MATCH('Основной лист'!UZP$7,'РП (ЛК 2.0)'!$E$17:$O$17,0)),0)</f>
        <v>0</v>
      </c>
      <c r="UZQ8" s="878">
        <f>IFERROR(INDEX('РП (ЛК 2.0)'!$E$26:$O$26,1,MATCH('Основной лист'!UZQ$7,'РП (ЛК 2.0)'!$E$17:$O$17,0)),0)</f>
        <v>0</v>
      </c>
      <c r="UZR8" s="878">
        <f>IFERROR(INDEX('РП (ЛК 2.0)'!$E$26:$O$26,1,MATCH('Основной лист'!UZR$7,'РП (ЛК 2.0)'!$E$17:$O$17,0)),0)</f>
        <v>0</v>
      </c>
      <c r="UZS8" s="878">
        <f>IFERROR(INDEX('РП (ЛК 2.0)'!$E$26:$O$26,1,MATCH('Основной лист'!UZS$7,'РП (ЛК 2.0)'!$E$17:$O$17,0)),0)</f>
        <v>0</v>
      </c>
      <c r="UZT8" s="878">
        <f>IFERROR(INDEX('РП (ЛК 2.0)'!$E$26:$O$26,1,MATCH('Основной лист'!UZT$7,'РП (ЛК 2.0)'!$E$17:$O$17,0)),0)</f>
        <v>0</v>
      </c>
      <c r="UZU8" s="878">
        <f>IFERROR(INDEX('РП (ЛК 2.0)'!$E$26:$O$26,1,MATCH('Основной лист'!UZU$7,'РП (ЛК 2.0)'!$E$17:$O$17,0)),0)</f>
        <v>0</v>
      </c>
      <c r="UZV8" s="878">
        <f>IFERROR(INDEX('РП (ЛК 2.0)'!$E$26:$O$26,1,MATCH('Основной лист'!UZV$7,'РП (ЛК 2.0)'!$E$17:$O$17,0)),0)</f>
        <v>0</v>
      </c>
      <c r="UZW8" s="878">
        <f>IFERROR(INDEX('РП (ЛК 2.0)'!$E$26:$O$26,1,MATCH('Основной лист'!UZW$7,'РП (ЛК 2.0)'!$E$17:$O$17,0)),0)</f>
        <v>0</v>
      </c>
      <c r="UZX8" s="878">
        <f>IFERROR(INDEX('РП (ЛК 2.0)'!$E$26:$O$26,1,MATCH('Основной лист'!UZX$7,'РП (ЛК 2.0)'!$E$17:$O$17,0)),0)</f>
        <v>0</v>
      </c>
      <c r="UZY8" s="878">
        <f>IFERROR(INDEX('РП (ЛК 2.0)'!$E$26:$O$26,1,MATCH('Основной лист'!UZY$7,'РП (ЛК 2.0)'!$E$17:$O$17,0)),0)</f>
        <v>0</v>
      </c>
      <c r="UZZ8" s="878">
        <f>IFERROR(INDEX('РП (ЛК 2.0)'!$E$26:$O$26,1,MATCH('Основной лист'!UZZ$7,'РП (ЛК 2.0)'!$E$17:$O$17,0)),0)</f>
        <v>0</v>
      </c>
      <c r="VAA8" s="878">
        <f>IFERROR(INDEX('РП (ЛК 2.0)'!$E$26:$O$26,1,MATCH('Основной лист'!VAA$7,'РП (ЛК 2.0)'!$E$17:$O$17,0)),0)</f>
        <v>0</v>
      </c>
      <c r="VAB8" s="878">
        <f>IFERROR(INDEX('РП (ЛК 2.0)'!$E$26:$O$26,1,MATCH('Основной лист'!VAB$7,'РП (ЛК 2.0)'!$E$17:$O$17,0)),0)</f>
        <v>0</v>
      </c>
      <c r="VAC8" s="878">
        <f>IFERROR(INDEX('РП (ЛК 2.0)'!$E$26:$O$26,1,MATCH('Основной лист'!VAC$7,'РП (ЛК 2.0)'!$E$17:$O$17,0)),0)</f>
        <v>0</v>
      </c>
      <c r="VAD8" s="878">
        <f>IFERROR(INDEX('РП (ЛК 2.0)'!$E$26:$O$26,1,MATCH('Основной лист'!VAD$7,'РП (ЛК 2.0)'!$E$17:$O$17,0)),0)</f>
        <v>0</v>
      </c>
      <c r="VAE8" s="878">
        <f>IFERROR(INDEX('РП (ЛК 2.0)'!$E$26:$O$26,1,MATCH('Основной лист'!VAE$7,'РП (ЛК 2.0)'!$E$17:$O$17,0)),0)</f>
        <v>0</v>
      </c>
      <c r="VAF8" s="878">
        <f>IFERROR(INDEX('РП (ЛК 2.0)'!$E$26:$O$26,1,MATCH('Основной лист'!VAF$7,'РП (ЛК 2.0)'!$E$17:$O$17,0)),0)</f>
        <v>0</v>
      </c>
      <c r="VAG8" s="878">
        <f>IFERROR(INDEX('РП (ЛК 2.0)'!$E$26:$O$26,1,MATCH('Основной лист'!VAG$7,'РП (ЛК 2.0)'!$E$17:$O$17,0)),0)</f>
        <v>0</v>
      </c>
      <c r="VAH8" s="878">
        <f>IFERROR(INDEX('РП (ЛК 2.0)'!$E$26:$O$26,1,MATCH('Основной лист'!VAH$7,'РП (ЛК 2.0)'!$E$17:$O$17,0)),0)</f>
        <v>0</v>
      </c>
      <c r="VAI8" s="878">
        <f>IFERROR(INDEX('РП (ЛК 2.0)'!$E$26:$O$26,1,MATCH('Основной лист'!VAI$7,'РП (ЛК 2.0)'!$E$17:$O$17,0)),0)</f>
        <v>0</v>
      </c>
      <c r="VAJ8" s="878">
        <f>IFERROR(INDEX('РП (ЛК 2.0)'!$E$26:$O$26,1,MATCH('Основной лист'!VAJ$7,'РП (ЛК 2.0)'!$E$17:$O$17,0)),0)</f>
        <v>0</v>
      </c>
      <c r="VAK8" s="878">
        <f>IFERROR(INDEX('РП (ЛК 2.0)'!$E$26:$O$26,1,MATCH('Основной лист'!VAK$7,'РП (ЛК 2.0)'!$E$17:$O$17,0)),0)</f>
        <v>0</v>
      </c>
      <c r="VAL8" s="878">
        <f>IFERROR(INDEX('РП (ЛК 2.0)'!$E$26:$O$26,1,MATCH('Основной лист'!VAL$7,'РП (ЛК 2.0)'!$E$17:$O$17,0)),0)</f>
        <v>0</v>
      </c>
      <c r="VAM8" s="878">
        <f>IFERROR(INDEX('РП (ЛК 2.0)'!$E$26:$O$26,1,MATCH('Основной лист'!VAM$7,'РП (ЛК 2.0)'!$E$17:$O$17,0)),0)</f>
        <v>0</v>
      </c>
      <c r="VAN8" s="878">
        <f>IFERROR(INDEX('РП (ЛК 2.0)'!$E$26:$O$26,1,MATCH('Основной лист'!VAN$7,'РП (ЛК 2.0)'!$E$17:$O$17,0)),0)</f>
        <v>0</v>
      </c>
      <c r="VAO8" s="878">
        <f>IFERROR(INDEX('РП (ЛК 2.0)'!$E$26:$O$26,1,MATCH('Основной лист'!VAO$7,'РП (ЛК 2.0)'!$E$17:$O$17,0)),0)</f>
        <v>0</v>
      </c>
      <c r="VAP8" s="878">
        <f>IFERROR(INDEX('РП (ЛК 2.0)'!$E$26:$O$26,1,MATCH('Основной лист'!VAP$7,'РП (ЛК 2.0)'!$E$17:$O$17,0)),0)</f>
        <v>0</v>
      </c>
      <c r="VAQ8" s="878">
        <f>IFERROR(INDEX('РП (ЛК 2.0)'!$E$26:$O$26,1,MATCH('Основной лист'!VAQ$7,'РП (ЛК 2.0)'!$E$17:$O$17,0)),0)</f>
        <v>0</v>
      </c>
      <c r="VAR8" s="878">
        <f>IFERROR(INDEX('РП (ЛК 2.0)'!$E$26:$O$26,1,MATCH('Основной лист'!VAR$7,'РП (ЛК 2.0)'!$E$17:$O$17,0)),0)</f>
        <v>0</v>
      </c>
      <c r="VAS8" s="878">
        <f>IFERROR(INDEX('РП (ЛК 2.0)'!$E$26:$O$26,1,MATCH('Основной лист'!VAS$7,'РП (ЛК 2.0)'!$E$17:$O$17,0)),0)</f>
        <v>0</v>
      </c>
      <c r="VAT8" s="878">
        <f>IFERROR(INDEX('РП (ЛК 2.0)'!$E$26:$O$26,1,MATCH('Основной лист'!VAT$7,'РП (ЛК 2.0)'!$E$17:$O$17,0)),0)</f>
        <v>0</v>
      </c>
      <c r="VAU8" s="878">
        <f>IFERROR(INDEX('РП (ЛК 2.0)'!$E$26:$O$26,1,MATCH('Основной лист'!VAU$7,'РП (ЛК 2.0)'!$E$17:$O$17,0)),0)</f>
        <v>0</v>
      </c>
      <c r="VAV8" s="878">
        <f>IFERROR(INDEX('РП (ЛК 2.0)'!$E$26:$O$26,1,MATCH('Основной лист'!VAV$7,'РП (ЛК 2.0)'!$E$17:$O$17,0)),0)</f>
        <v>0</v>
      </c>
      <c r="VAW8" s="878">
        <f>IFERROR(INDEX('РП (ЛК 2.0)'!$E$26:$O$26,1,MATCH('Основной лист'!VAW$7,'РП (ЛК 2.0)'!$E$17:$O$17,0)),0)</f>
        <v>0</v>
      </c>
      <c r="VAX8" s="878">
        <f>IFERROR(INDEX('РП (ЛК 2.0)'!$E$26:$O$26,1,MATCH('Основной лист'!VAX$7,'РП (ЛК 2.0)'!$E$17:$O$17,0)),0)</f>
        <v>0</v>
      </c>
      <c r="VAY8" s="878">
        <f>IFERROR(INDEX('РП (ЛК 2.0)'!$E$26:$O$26,1,MATCH('Основной лист'!VAY$7,'РП (ЛК 2.0)'!$E$17:$O$17,0)),0)</f>
        <v>0</v>
      </c>
      <c r="VAZ8" s="878">
        <f>IFERROR(INDEX('РП (ЛК 2.0)'!$E$26:$O$26,1,MATCH('Основной лист'!VAZ$7,'РП (ЛК 2.0)'!$E$17:$O$17,0)),0)</f>
        <v>0</v>
      </c>
      <c r="VBA8" s="878">
        <f>IFERROR(INDEX('РП (ЛК 2.0)'!$E$26:$O$26,1,MATCH('Основной лист'!VBA$7,'РП (ЛК 2.0)'!$E$17:$O$17,0)),0)</f>
        <v>0</v>
      </c>
      <c r="VBB8" s="878">
        <f>IFERROR(INDEX('РП (ЛК 2.0)'!$E$26:$O$26,1,MATCH('Основной лист'!VBB$7,'РП (ЛК 2.0)'!$E$17:$O$17,0)),0)</f>
        <v>0</v>
      </c>
      <c r="VBC8" s="878">
        <f>IFERROR(INDEX('РП (ЛК 2.0)'!$E$26:$O$26,1,MATCH('Основной лист'!VBC$7,'РП (ЛК 2.0)'!$E$17:$O$17,0)),0)</f>
        <v>0</v>
      </c>
      <c r="VBD8" s="878">
        <f>IFERROR(INDEX('РП (ЛК 2.0)'!$E$26:$O$26,1,MATCH('Основной лист'!VBD$7,'РП (ЛК 2.0)'!$E$17:$O$17,0)),0)</f>
        <v>0</v>
      </c>
      <c r="VBE8" s="878">
        <f>IFERROR(INDEX('РП (ЛК 2.0)'!$E$26:$O$26,1,MATCH('Основной лист'!VBE$7,'РП (ЛК 2.0)'!$E$17:$O$17,0)),0)</f>
        <v>0</v>
      </c>
      <c r="VBF8" s="878">
        <f>IFERROR(INDEX('РП (ЛК 2.0)'!$E$26:$O$26,1,MATCH('Основной лист'!VBF$7,'РП (ЛК 2.0)'!$E$17:$O$17,0)),0)</f>
        <v>0</v>
      </c>
      <c r="VBG8" s="878">
        <f>IFERROR(INDEX('РП (ЛК 2.0)'!$E$26:$O$26,1,MATCH('Основной лист'!VBG$7,'РП (ЛК 2.0)'!$E$17:$O$17,0)),0)</f>
        <v>0</v>
      </c>
      <c r="VBH8" s="878">
        <f>IFERROR(INDEX('РП (ЛК 2.0)'!$E$26:$O$26,1,MATCH('Основной лист'!VBH$7,'РП (ЛК 2.0)'!$E$17:$O$17,0)),0)</f>
        <v>0</v>
      </c>
      <c r="VBI8" s="878">
        <f>IFERROR(INDEX('РП (ЛК 2.0)'!$E$26:$O$26,1,MATCH('Основной лист'!VBI$7,'РП (ЛК 2.0)'!$E$17:$O$17,0)),0)</f>
        <v>0</v>
      </c>
      <c r="VBJ8" s="878">
        <f>IFERROR(INDEX('РП (ЛК 2.0)'!$E$26:$O$26,1,MATCH('Основной лист'!VBJ$7,'РП (ЛК 2.0)'!$E$17:$O$17,0)),0)</f>
        <v>0</v>
      </c>
      <c r="VBK8" s="878">
        <f>IFERROR(INDEX('РП (ЛК 2.0)'!$E$26:$O$26,1,MATCH('Основной лист'!VBK$7,'РП (ЛК 2.0)'!$E$17:$O$17,0)),0)</f>
        <v>0</v>
      </c>
      <c r="VBL8" s="878">
        <f>IFERROR(INDEX('РП (ЛК 2.0)'!$E$26:$O$26,1,MATCH('Основной лист'!VBL$7,'РП (ЛК 2.0)'!$E$17:$O$17,0)),0)</f>
        <v>0</v>
      </c>
      <c r="VBM8" s="878">
        <f>IFERROR(INDEX('РП (ЛК 2.0)'!$E$26:$O$26,1,MATCH('Основной лист'!VBM$7,'РП (ЛК 2.0)'!$E$17:$O$17,0)),0)</f>
        <v>0</v>
      </c>
      <c r="VBN8" s="878">
        <f>IFERROR(INDEX('РП (ЛК 2.0)'!$E$26:$O$26,1,MATCH('Основной лист'!VBN$7,'РП (ЛК 2.0)'!$E$17:$O$17,0)),0)</f>
        <v>0</v>
      </c>
      <c r="VBO8" s="878">
        <f>IFERROR(INDEX('РП (ЛК 2.0)'!$E$26:$O$26,1,MATCH('Основной лист'!VBO$7,'РП (ЛК 2.0)'!$E$17:$O$17,0)),0)</f>
        <v>0</v>
      </c>
      <c r="VBP8" s="878">
        <f>IFERROR(INDEX('РП (ЛК 2.0)'!$E$26:$O$26,1,MATCH('Основной лист'!VBP$7,'РП (ЛК 2.0)'!$E$17:$O$17,0)),0)</f>
        <v>0</v>
      </c>
      <c r="VBQ8" s="878">
        <f>IFERROR(INDEX('РП (ЛК 2.0)'!$E$26:$O$26,1,MATCH('Основной лист'!VBQ$7,'РП (ЛК 2.0)'!$E$17:$O$17,0)),0)</f>
        <v>0</v>
      </c>
      <c r="VBR8" s="878">
        <f>IFERROR(INDEX('РП (ЛК 2.0)'!$E$26:$O$26,1,MATCH('Основной лист'!VBR$7,'РП (ЛК 2.0)'!$E$17:$O$17,0)),0)</f>
        <v>0</v>
      </c>
      <c r="VBS8" s="878">
        <f>IFERROR(INDEX('РП (ЛК 2.0)'!$E$26:$O$26,1,MATCH('Основной лист'!VBS$7,'РП (ЛК 2.0)'!$E$17:$O$17,0)),0)</f>
        <v>0</v>
      </c>
      <c r="VBT8" s="878">
        <f>IFERROR(INDEX('РП (ЛК 2.0)'!$E$26:$O$26,1,MATCH('Основной лист'!VBT$7,'РП (ЛК 2.0)'!$E$17:$O$17,0)),0)</f>
        <v>0</v>
      </c>
      <c r="VBU8" s="878">
        <f>IFERROR(INDEX('РП (ЛК 2.0)'!$E$26:$O$26,1,MATCH('Основной лист'!VBU$7,'РП (ЛК 2.0)'!$E$17:$O$17,0)),0)</f>
        <v>0</v>
      </c>
      <c r="VBV8" s="878">
        <f>IFERROR(INDEX('РП (ЛК 2.0)'!$E$26:$O$26,1,MATCH('Основной лист'!VBV$7,'РП (ЛК 2.0)'!$E$17:$O$17,0)),0)</f>
        <v>0</v>
      </c>
      <c r="VBW8" s="878">
        <f>IFERROR(INDEX('РП (ЛК 2.0)'!$E$26:$O$26,1,MATCH('Основной лист'!VBW$7,'РП (ЛК 2.0)'!$E$17:$O$17,0)),0)</f>
        <v>0</v>
      </c>
      <c r="VBX8" s="878">
        <f>IFERROR(INDEX('РП (ЛК 2.0)'!$E$26:$O$26,1,MATCH('Основной лист'!VBX$7,'РП (ЛК 2.0)'!$E$17:$O$17,0)),0)</f>
        <v>0</v>
      </c>
      <c r="VBY8" s="878">
        <f>IFERROR(INDEX('РП (ЛК 2.0)'!$E$26:$O$26,1,MATCH('Основной лист'!VBY$7,'РП (ЛК 2.0)'!$E$17:$O$17,0)),0)</f>
        <v>0</v>
      </c>
      <c r="VBZ8" s="878">
        <f>IFERROR(INDEX('РП (ЛК 2.0)'!$E$26:$O$26,1,MATCH('Основной лист'!VBZ$7,'РП (ЛК 2.0)'!$E$17:$O$17,0)),0)</f>
        <v>0</v>
      </c>
      <c r="VCA8" s="878">
        <f>IFERROR(INDEX('РП (ЛК 2.0)'!$E$26:$O$26,1,MATCH('Основной лист'!VCA$7,'РП (ЛК 2.0)'!$E$17:$O$17,0)),0)</f>
        <v>0</v>
      </c>
      <c r="VCB8" s="878">
        <f>IFERROR(INDEX('РП (ЛК 2.0)'!$E$26:$O$26,1,MATCH('Основной лист'!VCB$7,'РП (ЛК 2.0)'!$E$17:$O$17,0)),0)</f>
        <v>0</v>
      </c>
      <c r="VCC8" s="878">
        <f>IFERROR(INDEX('РП (ЛК 2.0)'!$E$26:$O$26,1,MATCH('Основной лист'!VCC$7,'РП (ЛК 2.0)'!$E$17:$O$17,0)),0)</f>
        <v>0</v>
      </c>
      <c r="VCD8" s="878">
        <f>IFERROR(INDEX('РП (ЛК 2.0)'!$E$26:$O$26,1,MATCH('Основной лист'!VCD$7,'РП (ЛК 2.0)'!$E$17:$O$17,0)),0)</f>
        <v>0</v>
      </c>
      <c r="VCE8" s="878">
        <f>IFERROR(INDEX('РП (ЛК 2.0)'!$E$26:$O$26,1,MATCH('Основной лист'!VCE$7,'РП (ЛК 2.0)'!$E$17:$O$17,0)),0)</f>
        <v>0</v>
      </c>
      <c r="VCF8" s="878">
        <f>IFERROR(INDEX('РП (ЛК 2.0)'!$E$26:$O$26,1,MATCH('Основной лист'!VCF$7,'РП (ЛК 2.0)'!$E$17:$O$17,0)),0)</f>
        <v>0</v>
      </c>
      <c r="VCG8" s="878">
        <f>IFERROR(INDEX('РП (ЛК 2.0)'!$E$26:$O$26,1,MATCH('Основной лист'!VCG$7,'РП (ЛК 2.0)'!$E$17:$O$17,0)),0)</f>
        <v>0</v>
      </c>
      <c r="VCH8" s="878">
        <f>IFERROR(INDEX('РП (ЛК 2.0)'!$E$26:$O$26,1,MATCH('Основной лист'!VCH$7,'РП (ЛК 2.0)'!$E$17:$O$17,0)),0)</f>
        <v>0</v>
      </c>
      <c r="VCI8" s="878">
        <f>IFERROR(INDEX('РП (ЛК 2.0)'!$E$26:$O$26,1,MATCH('Основной лист'!VCI$7,'РП (ЛК 2.0)'!$E$17:$O$17,0)),0)</f>
        <v>0</v>
      </c>
      <c r="VCJ8" s="878">
        <f>IFERROR(INDEX('РП (ЛК 2.0)'!$E$26:$O$26,1,MATCH('Основной лист'!VCJ$7,'РП (ЛК 2.0)'!$E$17:$O$17,0)),0)</f>
        <v>0</v>
      </c>
      <c r="VCK8" s="878">
        <f>IFERROR(INDEX('РП (ЛК 2.0)'!$E$26:$O$26,1,MATCH('Основной лист'!VCK$7,'РП (ЛК 2.0)'!$E$17:$O$17,0)),0)</f>
        <v>0</v>
      </c>
      <c r="VCL8" s="878">
        <f>IFERROR(INDEX('РП (ЛК 2.0)'!$E$26:$O$26,1,MATCH('Основной лист'!VCL$7,'РП (ЛК 2.0)'!$E$17:$O$17,0)),0)</f>
        <v>0</v>
      </c>
      <c r="VCM8" s="878">
        <f>IFERROR(INDEX('РП (ЛК 2.0)'!$E$26:$O$26,1,MATCH('Основной лист'!VCM$7,'РП (ЛК 2.0)'!$E$17:$O$17,0)),0)</f>
        <v>0</v>
      </c>
      <c r="VCN8" s="878">
        <f>IFERROR(INDEX('РП (ЛК 2.0)'!$E$26:$O$26,1,MATCH('Основной лист'!VCN$7,'РП (ЛК 2.0)'!$E$17:$O$17,0)),0)</f>
        <v>0</v>
      </c>
      <c r="VCO8" s="878">
        <f>IFERROR(INDEX('РП (ЛК 2.0)'!$E$26:$O$26,1,MATCH('Основной лист'!VCO$7,'РП (ЛК 2.0)'!$E$17:$O$17,0)),0)</f>
        <v>0</v>
      </c>
      <c r="VCP8" s="878">
        <f>IFERROR(INDEX('РП (ЛК 2.0)'!$E$26:$O$26,1,MATCH('Основной лист'!VCP$7,'РП (ЛК 2.0)'!$E$17:$O$17,0)),0)</f>
        <v>0</v>
      </c>
      <c r="VCQ8" s="878">
        <f>IFERROR(INDEX('РП (ЛК 2.0)'!$E$26:$O$26,1,MATCH('Основной лист'!VCQ$7,'РП (ЛК 2.0)'!$E$17:$O$17,0)),0)</f>
        <v>0</v>
      </c>
      <c r="VCR8" s="878">
        <f>IFERROR(INDEX('РП (ЛК 2.0)'!$E$26:$O$26,1,MATCH('Основной лист'!VCR$7,'РП (ЛК 2.0)'!$E$17:$O$17,0)),0)</f>
        <v>0</v>
      </c>
      <c r="VCS8" s="878">
        <f>IFERROR(INDEX('РП (ЛК 2.0)'!$E$26:$O$26,1,MATCH('Основной лист'!VCS$7,'РП (ЛК 2.0)'!$E$17:$O$17,0)),0)</f>
        <v>0</v>
      </c>
      <c r="VCT8" s="878">
        <f>IFERROR(INDEX('РП (ЛК 2.0)'!$E$26:$O$26,1,MATCH('Основной лист'!VCT$7,'РП (ЛК 2.0)'!$E$17:$O$17,0)),0)</f>
        <v>0</v>
      </c>
      <c r="VCU8" s="878">
        <f>IFERROR(INDEX('РП (ЛК 2.0)'!$E$26:$O$26,1,MATCH('Основной лист'!VCU$7,'РП (ЛК 2.0)'!$E$17:$O$17,0)),0)</f>
        <v>0</v>
      </c>
      <c r="VCV8" s="878">
        <f>IFERROR(INDEX('РП (ЛК 2.0)'!$E$26:$O$26,1,MATCH('Основной лист'!VCV$7,'РП (ЛК 2.0)'!$E$17:$O$17,0)),0)</f>
        <v>0</v>
      </c>
      <c r="VCW8" s="878">
        <f>IFERROR(INDEX('РП (ЛК 2.0)'!$E$26:$O$26,1,MATCH('Основной лист'!VCW$7,'РП (ЛК 2.0)'!$E$17:$O$17,0)),0)</f>
        <v>0</v>
      </c>
      <c r="VCX8" s="878">
        <f>IFERROR(INDEX('РП (ЛК 2.0)'!$E$26:$O$26,1,MATCH('Основной лист'!VCX$7,'РП (ЛК 2.0)'!$E$17:$O$17,0)),0)</f>
        <v>0</v>
      </c>
      <c r="VCY8" s="878">
        <f>IFERROR(INDEX('РП (ЛК 2.0)'!$E$26:$O$26,1,MATCH('Основной лист'!VCY$7,'РП (ЛК 2.0)'!$E$17:$O$17,0)),0)</f>
        <v>0</v>
      </c>
      <c r="VCZ8" s="878">
        <f>IFERROR(INDEX('РП (ЛК 2.0)'!$E$26:$O$26,1,MATCH('Основной лист'!VCZ$7,'РП (ЛК 2.0)'!$E$17:$O$17,0)),0)</f>
        <v>0</v>
      </c>
      <c r="VDA8" s="878">
        <f>IFERROR(INDEX('РП (ЛК 2.0)'!$E$26:$O$26,1,MATCH('Основной лист'!VDA$7,'РП (ЛК 2.0)'!$E$17:$O$17,0)),0)</f>
        <v>0</v>
      </c>
      <c r="VDB8" s="878">
        <f>IFERROR(INDEX('РП (ЛК 2.0)'!$E$26:$O$26,1,MATCH('Основной лист'!VDB$7,'РП (ЛК 2.0)'!$E$17:$O$17,0)),0)</f>
        <v>0</v>
      </c>
      <c r="VDC8" s="878">
        <f>IFERROR(INDEX('РП (ЛК 2.0)'!$E$26:$O$26,1,MATCH('Основной лист'!VDC$7,'РП (ЛК 2.0)'!$E$17:$O$17,0)),0)</f>
        <v>0</v>
      </c>
      <c r="VDD8" s="878">
        <f>IFERROR(INDEX('РП (ЛК 2.0)'!$E$26:$O$26,1,MATCH('Основной лист'!VDD$7,'РП (ЛК 2.0)'!$E$17:$O$17,0)),0)</f>
        <v>0</v>
      </c>
      <c r="VDE8" s="878">
        <f>IFERROR(INDEX('РП (ЛК 2.0)'!$E$26:$O$26,1,MATCH('Основной лист'!VDE$7,'РП (ЛК 2.0)'!$E$17:$O$17,0)),0)</f>
        <v>0</v>
      </c>
      <c r="VDF8" s="878">
        <f>IFERROR(INDEX('РП (ЛК 2.0)'!$E$26:$O$26,1,MATCH('Основной лист'!VDF$7,'РП (ЛК 2.0)'!$E$17:$O$17,0)),0)</f>
        <v>0</v>
      </c>
      <c r="VDG8" s="878">
        <f>IFERROR(INDEX('РП (ЛК 2.0)'!$E$26:$O$26,1,MATCH('Основной лист'!VDG$7,'РП (ЛК 2.0)'!$E$17:$O$17,0)),0)</f>
        <v>0</v>
      </c>
      <c r="VDH8" s="878">
        <f>IFERROR(INDEX('РП (ЛК 2.0)'!$E$26:$O$26,1,MATCH('Основной лист'!VDH$7,'РП (ЛК 2.0)'!$E$17:$O$17,0)),0)</f>
        <v>0</v>
      </c>
      <c r="VDI8" s="878">
        <f>IFERROR(INDEX('РП (ЛК 2.0)'!$E$26:$O$26,1,MATCH('Основной лист'!VDI$7,'РП (ЛК 2.0)'!$E$17:$O$17,0)),0)</f>
        <v>0</v>
      </c>
      <c r="VDJ8" s="878">
        <f>IFERROR(INDEX('РП (ЛК 2.0)'!$E$26:$O$26,1,MATCH('Основной лист'!VDJ$7,'РП (ЛК 2.0)'!$E$17:$O$17,0)),0)</f>
        <v>0</v>
      </c>
      <c r="VDK8" s="878">
        <f>IFERROR(INDEX('РП (ЛК 2.0)'!$E$26:$O$26,1,MATCH('Основной лист'!VDK$7,'РП (ЛК 2.0)'!$E$17:$O$17,0)),0)</f>
        <v>0</v>
      </c>
      <c r="VDL8" s="878">
        <f>IFERROR(INDEX('РП (ЛК 2.0)'!$E$26:$O$26,1,MATCH('Основной лист'!VDL$7,'РП (ЛК 2.0)'!$E$17:$O$17,0)),0)</f>
        <v>0</v>
      </c>
      <c r="VDM8" s="878">
        <f>IFERROR(INDEX('РП (ЛК 2.0)'!$E$26:$O$26,1,MATCH('Основной лист'!VDM$7,'РП (ЛК 2.0)'!$E$17:$O$17,0)),0)</f>
        <v>0</v>
      </c>
      <c r="VDN8" s="878">
        <f>IFERROR(INDEX('РП (ЛК 2.0)'!$E$26:$O$26,1,MATCH('Основной лист'!VDN$7,'РП (ЛК 2.0)'!$E$17:$O$17,0)),0)</f>
        <v>0</v>
      </c>
      <c r="VDO8" s="878">
        <f>IFERROR(INDEX('РП (ЛК 2.0)'!$E$26:$O$26,1,MATCH('Основной лист'!VDO$7,'РП (ЛК 2.0)'!$E$17:$O$17,0)),0)</f>
        <v>0</v>
      </c>
      <c r="VDP8" s="878">
        <f>IFERROR(INDEX('РП (ЛК 2.0)'!$E$26:$O$26,1,MATCH('Основной лист'!VDP$7,'РП (ЛК 2.0)'!$E$17:$O$17,0)),0)</f>
        <v>0</v>
      </c>
      <c r="VDQ8" s="878">
        <f>IFERROR(INDEX('РП (ЛК 2.0)'!$E$26:$O$26,1,MATCH('Основной лист'!VDQ$7,'РП (ЛК 2.0)'!$E$17:$O$17,0)),0)</f>
        <v>0</v>
      </c>
      <c r="VDR8" s="878">
        <f>IFERROR(INDEX('РП (ЛК 2.0)'!$E$26:$O$26,1,MATCH('Основной лист'!VDR$7,'РП (ЛК 2.0)'!$E$17:$O$17,0)),0)</f>
        <v>0</v>
      </c>
      <c r="VDS8" s="878">
        <f>IFERROR(INDEX('РП (ЛК 2.0)'!$E$26:$O$26,1,MATCH('Основной лист'!VDS$7,'РП (ЛК 2.0)'!$E$17:$O$17,0)),0)</f>
        <v>0</v>
      </c>
      <c r="VDT8" s="878">
        <f>IFERROR(INDEX('РП (ЛК 2.0)'!$E$26:$O$26,1,MATCH('Основной лист'!VDT$7,'РП (ЛК 2.0)'!$E$17:$O$17,0)),0)</f>
        <v>0</v>
      </c>
      <c r="VDU8" s="878">
        <f>IFERROR(INDEX('РП (ЛК 2.0)'!$E$26:$O$26,1,MATCH('Основной лист'!VDU$7,'РП (ЛК 2.0)'!$E$17:$O$17,0)),0)</f>
        <v>0</v>
      </c>
      <c r="VDV8" s="878">
        <f>IFERROR(INDEX('РП (ЛК 2.0)'!$E$26:$O$26,1,MATCH('Основной лист'!VDV$7,'РП (ЛК 2.0)'!$E$17:$O$17,0)),0)</f>
        <v>0</v>
      </c>
      <c r="VDW8" s="878">
        <f>IFERROR(INDEX('РП (ЛК 2.0)'!$E$26:$O$26,1,MATCH('Основной лист'!VDW$7,'РП (ЛК 2.0)'!$E$17:$O$17,0)),0)</f>
        <v>0</v>
      </c>
      <c r="VDX8" s="878">
        <f>IFERROR(INDEX('РП (ЛК 2.0)'!$E$26:$O$26,1,MATCH('Основной лист'!VDX$7,'РП (ЛК 2.0)'!$E$17:$O$17,0)),0)</f>
        <v>0</v>
      </c>
      <c r="VDY8" s="878">
        <f>IFERROR(INDEX('РП (ЛК 2.0)'!$E$26:$O$26,1,MATCH('Основной лист'!VDY$7,'РП (ЛК 2.0)'!$E$17:$O$17,0)),0)</f>
        <v>0</v>
      </c>
      <c r="VDZ8" s="878">
        <f>IFERROR(INDEX('РП (ЛК 2.0)'!$E$26:$O$26,1,MATCH('Основной лист'!VDZ$7,'РП (ЛК 2.0)'!$E$17:$O$17,0)),0)</f>
        <v>0</v>
      </c>
      <c r="VEA8" s="878">
        <f>IFERROR(INDEX('РП (ЛК 2.0)'!$E$26:$O$26,1,MATCH('Основной лист'!VEA$7,'РП (ЛК 2.0)'!$E$17:$O$17,0)),0)</f>
        <v>0</v>
      </c>
      <c r="VEB8" s="878">
        <f>IFERROR(INDEX('РП (ЛК 2.0)'!$E$26:$O$26,1,MATCH('Основной лист'!VEB$7,'РП (ЛК 2.0)'!$E$17:$O$17,0)),0)</f>
        <v>0</v>
      </c>
      <c r="VEC8" s="878">
        <f>IFERROR(INDEX('РП (ЛК 2.0)'!$E$26:$O$26,1,MATCH('Основной лист'!VEC$7,'РП (ЛК 2.0)'!$E$17:$O$17,0)),0)</f>
        <v>0</v>
      </c>
      <c r="VED8" s="878">
        <f>IFERROR(INDEX('РП (ЛК 2.0)'!$E$26:$O$26,1,MATCH('Основной лист'!VED$7,'РП (ЛК 2.0)'!$E$17:$O$17,0)),0)</f>
        <v>0</v>
      </c>
      <c r="VEE8" s="878">
        <f>IFERROR(INDEX('РП (ЛК 2.0)'!$E$26:$O$26,1,MATCH('Основной лист'!VEE$7,'РП (ЛК 2.0)'!$E$17:$O$17,0)),0)</f>
        <v>0</v>
      </c>
      <c r="VEF8" s="878">
        <f>IFERROR(INDEX('РП (ЛК 2.0)'!$E$26:$O$26,1,MATCH('Основной лист'!VEF$7,'РП (ЛК 2.0)'!$E$17:$O$17,0)),0)</f>
        <v>0</v>
      </c>
      <c r="VEG8" s="878">
        <f>IFERROR(INDEX('РП (ЛК 2.0)'!$E$26:$O$26,1,MATCH('Основной лист'!VEG$7,'РП (ЛК 2.0)'!$E$17:$O$17,0)),0)</f>
        <v>0</v>
      </c>
      <c r="VEH8" s="878">
        <f>IFERROR(INDEX('РП (ЛК 2.0)'!$E$26:$O$26,1,MATCH('Основной лист'!VEH$7,'РП (ЛК 2.0)'!$E$17:$O$17,0)),0)</f>
        <v>0</v>
      </c>
      <c r="VEI8" s="878">
        <f>IFERROR(INDEX('РП (ЛК 2.0)'!$E$26:$O$26,1,MATCH('Основной лист'!VEI$7,'РП (ЛК 2.0)'!$E$17:$O$17,0)),0)</f>
        <v>0</v>
      </c>
      <c r="VEJ8" s="878">
        <f>IFERROR(INDEX('РП (ЛК 2.0)'!$E$26:$O$26,1,MATCH('Основной лист'!VEJ$7,'РП (ЛК 2.0)'!$E$17:$O$17,0)),0)</f>
        <v>0</v>
      </c>
      <c r="VEK8" s="878">
        <f>IFERROR(INDEX('РП (ЛК 2.0)'!$E$26:$O$26,1,MATCH('Основной лист'!VEK$7,'РП (ЛК 2.0)'!$E$17:$O$17,0)),0)</f>
        <v>0</v>
      </c>
      <c r="VEL8" s="878">
        <f>IFERROR(INDEX('РП (ЛК 2.0)'!$E$26:$O$26,1,MATCH('Основной лист'!VEL$7,'РП (ЛК 2.0)'!$E$17:$O$17,0)),0)</f>
        <v>0</v>
      </c>
      <c r="VEM8" s="878">
        <f>IFERROR(INDEX('РП (ЛК 2.0)'!$E$26:$O$26,1,MATCH('Основной лист'!VEM$7,'РП (ЛК 2.0)'!$E$17:$O$17,0)),0)</f>
        <v>0</v>
      </c>
      <c r="VEN8" s="878">
        <f>IFERROR(INDEX('РП (ЛК 2.0)'!$E$26:$O$26,1,MATCH('Основной лист'!VEN$7,'РП (ЛК 2.0)'!$E$17:$O$17,0)),0)</f>
        <v>0</v>
      </c>
      <c r="VEO8" s="878">
        <f>IFERROR(INDEX('РП (ЛК 2.0)'!$E$26:$O$26,1,MATCH('Основной лист'!VEO$7,'РП (ЛК 2.0)'!$E$17:$O$17,0)),0)</f>
        <v>0</v>
      </c>
      <c r="VEP8" s="878">
        <f>IFERROR(INDEX('РП (ЛК 2.0)'!$E$26:$O$26,1,MATCH('Основной лист'!VEP$7,'РП (ЛК 2.0)'!$E$17:$O$17,0)),0)</f>
        <v>0</v>
      </c>
      <c r="VEQ8" s="878">
        <f>IFERROR(INDEX('РП (ЛК 2.0)'!$E$26:$O$26,1,MATCH('Основной лист'!VEQ$7,'РП (ЛК 2.0)'!$E$17:$O$17,0)),0)</f>
        <v>0</v>
      </c>
      <c r="VER8" s="878">
        <f>IFERROR(INDEX('РП (ЛК 2.0)'!$E$26:$O$26,1,MATCH('Основной лист'!VER$7,'РП (ЛК 2.0)'!$E$17:$O$17,0)),0)</f>
        <v>0</v>
      </c>
      <c r="VES8" s="878">
        <f>IFERROR(INDEX('РП (ЛК 2.0)'!$E$26:$O$26,1,MATCH('Основной лист'!VES$7,'РП (ЛК 2.0)'!$E$17:$O$17,0)),0)</f>
        <v>0</v>
      </c>
      <c r="VET8" s="878">
        <f>IFERROR(INDEX('РП (ЛК 2.0)'!$E$26:$O$26,1,MATCH('Основной лист'!VET$7,'РП (ЛК 2.0)'!$E$17:$O$17,0)),0)</f>
        <v>0</v>
      </c>
      <c r="VEU8" s="878">
        <f>IFERROR(INDEX('РП (ЛК 2.0)'!$E$26:$O$26,1,MATCH('Основной лист'!VEU$7,'РП (ЛК 2.0)'!$E$17:$O$17,0)),0)</f>
        <v>0</v>
      </c>
      <c r="VEV8" s="878">
        <f>IFERROR(INDEX('РП (ЛК 2.0)'!$E$26:$O$26,1,MATCH('Основной лист'!VEV$7,'РП (ЛК 2.0)'!$E$17:$O$17,0)),0)</f>
        <v>0</v>
      </c>
      <c r="VEW8" s="878">
        <f>IFERROR(INDEX('РП (ЛК 2.0)'!$E$26:$O$26,1,MATCH('Основной лист'!VEW$7,'РП (ЛК 2.0)'!$E$17:$O$17,0)),0)</f>
        <v>0</v>
      </c>
      <c r="VEX8" s="878">
        <f>IFERROR(INDEX('РП (ЛК 2.0)'!$E$26:$O$26,1,MATCH('Основной лист'!VEX$7,'РП (ЛК 2.0)'!$E$17:$O$17,0)),0)</f>
        <v>0</v>
      </c>
      <c r="VEY8" s="878">
        <f>IFERROR(INDEX('РП (ЛК 2.0)'!$E$26:$O$26,1,MATCH('Основной лист'!VEY$7,'РП (ЛК 2.0)'!$E$17:$O$17,0)),0)</f>
        <v>0</v>
      </c>
      <c r="VEZ8" s="878">
        <f>IFERROR(INDEX('РП (ЛК 2.0)'!$E$26:$O$26,1,MATCH('Основной лист'!VEZ$7,'РП (ЛК 2.0)'!$E$17:$O$17,0)),0)</f>
        <v>0</v>
      </c>
      <c r="VFA8" s="878">
        <f>IFERROR(INDEX('РП (ЛК 2.0)'!$E$26:$O$26,1,MATCH('Основной лист'!VFA$7,'РП (ЛК 2.0)'!$E$17:$O$17,0)),0)</f>
        <v>0</v>
      </c>
      <c r="VFB8" s="878">
        <f>IFERROR(INDEX('РП (ЛК 2.0)'!$E$26:$O$26,1,MATCH('Основной лист'!VFB$7,'РП (ЛК 2.0)'!$E$17:$O$17,0)),0)</f>
        <v>0</v>
      </c>
      <c r="VFC8" s="878">
        <f>IFERROR(INDEX('РП (ЛК 2.0)'!$E$26:$O$26,1,MATCH('Основной лист'!VFC$7,'РП (ЛК 2.0)'!$E$17:$O$17,0)),0)</f>
        <v>0</v>
      </c>
      <c r="VFD8" s="878">
        <f>IFERROR(INDEX('РП (ЛК 2.0)'!$E$26:$O$26,1,MATCH('Основной лист'!VFD$7,'РП (ЛК 2.0)'!$E$17:$O$17,0)),0)</f>
        <v>0</v>
      </c>
      <c r="VFE8" s="878">
        <f>IFERROR(INDEX('РП (ЛК 2.0)'!$E$26:$O$26,1,MATCH('Основной лист'!VFE$7,'РП (ЛК 2.0)'!$E$17:$O$17,0)),0)</f>
        <v>0</v>
      </c>
      <c r="VFF8" s="878">
        <f>IFERROR(INDEX('РП (ЛК 2.0)'!$E$26:$O$26,1,MATCH('Основной лист'!VFF$7,'РП (ЛК 2.0)'!$E$17:$O$17,0)),0)</f>
        <v>0</v>
      </c>
      <c r="VFG8" s="878">
        <f>IFERROR(INDEX('РП (ЛК 2.0)'!$E$26:$O$26,1,MATCH('Основной лист'!VFG$7,'РП (ЛК 2.0)'!$E$17:$O$17,0)),0)</f>
        <v>0</v>
      </c>
      <c r="VFH8" s="878">
        <f>IFERROR(INDEX('РП (ЛК 2.0)'!$E$26:$O$26,1,MATCH('Основной лист'!VFH$7,'РП (ЛК 2.0)'!$E$17:$O$17,0)),0)</f>
        <v>0</v>
      </c>
      <c r="VFI8" s="878">
        <f>IFERROR(INDEX('РП (ЛК 2.0)'!$E$26:$O$26,1,MATCH('Основной лист'!VFI$7,'РП (ЛК 2.0)'!$E$17:$O$17,0)),0)</f>
        <v>0</v>
      </c>
      <c r="VFJ8" s="878">
        <f>IFERROR(INDEX('РП (ЛК 2.0)'!$E$26:$O$26,1,MATCH('Основной лист'!VFJ$7,'РП (ЛК 2.0)'!$E$17:$O$17,0)),0)</f>
        <v>0</v>
      </c>
      <c r="VFK8" s="878">
        <f>IFERROR(INDEX('РП (ЛК 2.0)'!$E$26:$O$26,1,MATCH('Основной лист'!VFK$7,'РП (ЛК 2.0)'!$E$17:$O$17,0)),0)</f>
        <v>0</v>
      </c>
      <c r="VFL8" s="878">
        <f>IFERROR(INDEX('РП (ЛК 2.0)'!$E$26:$O$26,1,MATCH('Основной лист'!VFL$7,'РП (ЛК 2.0)'!$E$17:$O$17,0)),0)</f>
        <v>0</v>
      </c>
      <c r="VFM8" s="878">
        <f>IFERROR(INDEX('РП (ЛК 2.0)'!$E$26:$O$26,1,MATCH('Основной лист'!VFM$7,'РП (ЛК 2.0)'!$E$17:$O$17,0)),0)</f>
        <v>0</v>
      </c>
      <c r="VFN8" s="878">
        <f>IFERROR(INDEX('РП (ЛК 2.0)'!$E$26:$O$26,1,MATCH('Основной лист'!VFN$7,'РП (ЛК 2.0)'!$E$17:$O$17,0)),0)</f>
        <v>0</v>
      </c>
      <c r="VFO8" s="878">
        <f>IFERROR(INDEX('РП (ЛК 2.0)'!$E$26:$O$26,1,MATCH('Основной лист'!VFO$7,'РП (ЛК 2.0)'!$E$17:$O$17,0)),0)</f>
        <v>0</v>
      </c>
      <c r="VFP8" s="878">
        <f>IFERROR(INDEX('РП (ЛК 2.0)'!$E$26:$O$26,1,MATCH('Основной лист'!VFP$7,'РП (ЛК 2.0)'!$E$17:$O$17,0)),0)</f>
        <v>0</v>
      </c>
      <c r="VFQ8" s="878">
        <f>IFERROR(INDEX('РП (ЛК 2.0)'!$E$26:$O$26,1,MATCH('Основной лист'!VFQ$7,'РП (ЛК 2.0)'!$E$17:$O$17,0)),0)</f>
        <v>0</v>
      </c>
      <c r="VFR8" s="878">
        <f>IFERROR(INDEX('РП (ЛК 2.0)'!$E$26:$O$26,1,MATCH('Основной лист'!VFR$7,'РП (ЛК 2.0)'!$E$17:$O$17,0)),0)</f>
        <v>0</v>
      </c>
      <c r="VFS8" s="878">
        <f>IFERROR(INDEX('РП (ЛК 2.0)'!$E$26:$O$26,1,MATCH('Основной лист'!VFS$7,'РП (ЛК 2.0)'!$E$17:$O$17,0)),0)</f>
        <v>0</v>
      </c>
      <c r="VFT8" s="878">
        <f>IFERROR(INDEX('РП (ЛК 2.0)'!$E$26:$O$26,1,MATCH('Основной лист'!VFT$7,'РП (ЛК 2.0)'!$E$17:$O$17,0)),0)</f>
        <v>0</v>
      </c>
      <c r="VFU8" s="878">
        <f>IFERROR(INDEX('РП (ЛК 2.0)'!$E$26:$O$26,1,MATCH('Основной лист'!VFU$7,'РП (ЛК 2.0)'!$E$17:$O$17,0)),0)</f>
        <v>0</v>
      </c>
      <c r="VFV8" s="878">
        <f>IFERROR(INDEX('РП (ЛК 2.0)'!$E$26:$O$26,1,MATCH('Основной лист'!VFV$7,'РП (ЛК 2.0)'!$E$17:$O$17,0)),0)</f>
        <v>0</v>
      </c>
      <c r="VFW8" s="878">
        <f>IFERROR(INDEX('РП (ЛК 2.0)'!$E$26:$O$26,1,MATCH('Основной лист'!VFW$7,'РП (ЛК 2.0)'!$E$17:$O$17,0)),0)</f>
        <v>0</v>
      </c>
      <c r="VFX8" s="878">
        <f>IFERROR(INDEX('РП (ЛК 2.0)'!$E$26:$O$26,1,MATCH('Основной лист'!VFX$7,'РП (ЛК 2.0)'!$E$17:$O$17,0)),0)</f>
        <v>0</v>
      </c>
      <c r="VFY8" s="878">
        <f>IFERROR(INDEX('РП (ЛК 2.0)'!$E$26:$O$26,1,MATCH('Основной лист'!VFY$7,'РП (ЛК 2.0)'!$E$17:$O$17,0)),0)</f>
        <v>0</v>
      </c>
      <c r="VFZ8" s="878">
        <f>IFERROR(INDEX('РП (ЛК 2.0)'!$E$26:$O$26,1,MATCH('Основной лист'!VFZ$7,'РП (ЛК 2.0)'!$E$17:$O$17,0)),0)</f>
        <v>0</v>
      </c>
      <c r="VGA8" s="878">
        <f>IFERROR(INDEX('РП (ЛК 2.0)'!$E$26:$O$26,1,MATCH('Основной лист'!VGA$7,'РП (ЛК 2.0)'!$E$17:$O$17,0)),0)</f>
        <v>0</v>
      </c>
      <c r="VGB8" s="878">
        <f>IFERROR(INDEX('РП (ЛК 2.0)'!$E$26:$O$26,1,MATCH('Основной лист'!VGB$7,'РП (ЛК 2.0)'!$E$17:$O$17,0)),0)</f>
        <v>0</v>
      </c>
      <c r="VGC8" s="878">
        <f>IFERROR(INDEX('РП (ЛК 2.0)'!$E$26:$O$26,1,MATCH('Основной лист'!VGC$7,'РП (ЛК 2.0)'!$E$17:$O$17,0)),0)</f>
        <v>0</v>
      </c>
      <c r="VGD8" s="878">
        <f>IFERROR(INDEX('РП (ЛК 2.0)'!$E$26:$O$26,1,MATCH('Основной лист'!VGD$7,'РП (ЛК 2.0)'!$E$17:$O$17,0)),0)</f>
        <v>0</v>
      </c>
      <c r="VGE8" s="878">
        <f>IFERROR(INDEX('РП (ЛК 2.0)'!$E$26:$O$26,1,MATCH('Основной лист'!VGE$7,'РП (ЛК 2.0)'!$E$17:$O$17,0)),0)</f>
        <v>0</v>
      </c>
      <c r="VGF8" s="878">
        <f>IFERROR(INDEX('РП (ЛК 2.0)'!$E$26:$O$26,1,MATCH('Основной лист'!VGF$7,'РП (ЛК 2.0)'!$E$17:$O$17,0)),0)</f>
        <v>0</v>
      </c>
      <c r="VGG8" s="878">
        <f>IFERROR(INDEX('РП (ЛК 2.0)'!$E$26:$O$26,1,MATCH('Основной лист'!VGG$7,'РП (ЛК 2.0)'!$E$17:$O$17,0)),0)</f>
        <v>0</v>
      </c>
      <c r="VGH8" s="878">
        <f>IFERROR(INDEX('РП (ЛК 2.0)'!$E$26:$O$26,1,MATCH('Основной лист'!VGH$7,'РП (ЛК 2.0)'!$E$17:$O$17,0)),0)</f>
        <v>0</v>
      </c>
      <c r="VGI8" s="878">
        <f>IFERROR(INDEX('РП (ЛК 2.0)'!$E$26:$O$26,1,MATCH('Основной лист'!VGI$7,'РП (ЛК 2.0)'!$E$17:$O$17,0)),0)</f>
        <v>0</v>
      </c>
      <c r="VGJ8" s="878">
        <f>IFERROR(INDEX('РП (ЛК 2.0)'!$E$26:$O$26,1,MATCH('Основной лист'!VGJ$7,'РП (ЛК 2.0)'!$E$17:$O$17,0)),0)</f>
        <v>0</v>
      </c>
      <c r="VGK8" s="878">
        <f>IFERROR(INDEX('РП (ЛК 2.0)'!$E$26:$O$26,1,MATCH('Основной лист'!VGK$7,'РП (ЛК 2.0)'!$E$17:$O$17,0)),0)</f>
        <v>0</v>
      </c>
      <c r="VGL8" s="878">
        <f>IFERROR(INDEX('РП (ЛК 2.0)'!$E$26:$O$26,1,MATCH('Основной лист'!VGL$7,'РП (ЛК 2.0)'!$E$17:$O$17,0)),0)</f>
        <v>0</v>
      </c>
      <c r="VGM8" s="878">
        <f>IFERROR(INDEX('РП (ЛК 2.0)'!$E$26:$O$26,1,MATCH('Основной лист'!VGM$7,'РП (ЛК 2.0)'!$E$17:$O$17,0)),0)</f>
        <v>0</v>
      </c>
      <c r="VGN8" s="878">
        <f>IFERROR(INDEX('РП (ЛК 2.0)'!$E$26:$O$26,1,MATCH('Основной лист'!VGN$7,'РП (ЛК 2.0)'!$E$17:$O$17,0)),0)</f>
        <v>0</v>
      </c>
      <c r="VGO8" s="878">
        <f>IFERROR(INDEX('РП (ЛК 2.0)'!$E$26:$O$26,1,MATCH('Основной лист'!VGO$7,'РП (ЛК 2.0)'!$E$17:$O$17,0)),0)</f>
        <v>0</v>
      </c>
      <c r="VGP8" s="878">
        <f>IFERROR(INDEX('РП (ЛК 2.0)'!$E$26:$O$26,1,MATCH('Основной лист'!VGP$7,'РП (ЛК 2.0)'!$E$17:$O$17,0)),0)</f>
        <v>0</v>
      </c>
      <c r="VGQ8" s="878">
        <f>IFERROR(INDEX('РП (ЛК 2.0)'!$E$26:$O$26,1,MATCH('Основной лист'!VGQ$7,'РП (ЛК 2.0)'!$E$17:$O$17,0)),0)</f>
        <v>0</v>
      </c>
      <c r="VGR8" s="878">
        <f>IFERROR(INDEX('РП (ЛК 2.0)'!$E$26:$O$26,1,MATCH('Основной лист'!VGR$7,'РП (ЛК 2.0)'!$E$17:$O$17,0)),0)</f>
        <v>0</v>
      </c>
      <c r="VGS8" s="878">
        <f>IFERROR(INDEX('РП (ЛК 2.0)'!$E$26:$O$26,1,MATCH('Основной лист'!VGS$7,'РП (ЛК 2.0)'!$E$17:$O$17,0)),0)</f>
        <v>0</v>
      </c>
      <c r="VGT8" s="878">
        <f>IFERROR(INDEX('РП (ЛК 2.0)'!$E$26:$O$26,1,MATCH('Основной лист'!VGT$7,'РП (ЛК 2.0)'!$E$17:$O$17,0)),0)</f>
        <v>0</v>
      </c>
      <c r="VGU8" s="878">
        <f>IFERROR(INDEX('РП (ЛК 2.0)'!$E$26:$O$26,1,MATCH('Основной лист'!VGU$7,'РП (ЛК 2.0)'!$E$17:$O$17,0)),0)</f>
        <v>0</v>
      </c>
      <c r="VGV8" s="878">
        <f>IFERROR(INDEX('РП (ЛК 2.0)'!$E$26:$O$26,1,MATCH('Основной лист'!VGV$7,'РП (ЛК 2.0)'!$E$17:$O$17,0)),0)</f>
        <v>0</v>
      </c>
      <c r="VGW8" s="878">
        <f>IFERROR(INDEX('РП (ЛК 2.0)'!$E$26:$O$26,1,MATCH('Основной лист'!VGW$7,'РП (ЛК 2.0)'!$E$17:$O$17,0)),0)</f>
        <v>0</v>
      </c>
      <c r="VGX8" s="878">
        <f>IFERROR(INDEX('РП (ЛК 2.0)'!$E$26:$O$26,1,MATCH('Основной лист'!VGX$7,'РП (ЛК 2.0)'!$E$17:$O$17,0)),0)</f>
        <v>0</v>
      </c>
      <c r="VGY8" s="878">
        <f>IFERROR(INDEX('РП (ЛК 2.0)'!$E$26:$O$26,1,MATCH('Основной лист'!VGY$7,'РП (ЛК 2.0)'!$E$17:$O$17,0)),0)</f>
        <v>0</v>
      </c>
      <c r="VGZ8" s="878">
        <f>IFERROR(INDEX('РП (ЛК 2.0)'!$E$26:$O$26,1,MATCH('Основной лист'!VGZ$7,'РП (ЛК 2.0)'!$E$17:$O$17,0)),0)</f>
        <v>0</v>
      </c>
      <c r="VHA8" s="878">
        <f>IFERROR(INDEX('РП (ЛК 2.0)'!$E$26:$O$26,1,MATCH('Основной лист'!VHA$7,'РП (ЛК 2.0)'!$E$17:$O$17,0)),0)</f>
        <v>0</v>
      </c>
      <c r="VHB8" s="878">
        <f>IFERROR(INDEX('РП (ЛК 2.0)'!$E$26:$O$26,1,MATCH('Основной лист'!VHB$7,'РП (ЛК 2.0)'!$E$17:$O$17,0)),0)</f>
        <v>0</v>
      </c>
      <c r="VHC8" s="878">
        <f>IFERROR(INDEX('РП (ЛК 2.0)'!$E$26:$O$26,1,MATCH('Основной лист'!VHC$7,'РП (ЛК 2.0)'!$E$17:$O$17,0)),0)</f>
        <v>0</v>
      </c>
      <c r="VHD8" s="878">
        <f>IFERROR(INDEX('РП (ЛК 2.0)'!$E$26:$O$26,1,MATCH('Основной лист'!VHD$7,'РП (ЛК 2.0)'!$E$17:$O$17,0)),0)</f>
        <v>0</v>
      </c>
      <c r="VHE8" s="878">
        <f>IFERROR(INDEX('РП (ЛК 2.0)'!$E$26:$O$26,1,MATCH('Основной лист'!VHE$7,'РП (ЛК 2.0)'!$E$17:$O$17,0)),0)</f>
        <v>0</v>
      </c>
      <c r="VHF8" s="878">
        <f>IFERROR(INDEX('РП (ЛК 2.0)'!$E$26:$O$26,1,MATCH('Основной лист'!VHF$7,'РП (ЛК 2.0)'!$E$17:$O$17,0)),0)</f>
        <v>0</v>
      </c>
      <c r="VHG8" s="878">
        <f>IFERROR(INDEX('РП (ЛК 2.0)'!$E$26:$O$26,1,MATCH('Основной лист'!VHG$7,'РП (ЛК 2.0)'!$E$17:$O$17,0)),0)</f>
        <v>0</v>
      </c>
      <c r="VHH8" s="878">
        <f>IFERROR(INDEX('РП (ЛК 2.0)'!$E$26:$O$26,1,MATCH('Основной лист'!VHH$7,'РП (ЛК 2.0)'!$E$17:$O$17,0)),0)</f>
        <v>0</v>
      </c>
      <c r="VHI8" s="878">
        <f>IFERROR(INDEX('РП (ЛК 2.0)'!$E$26:$O$26,1,MATCH('Основной лист'!VHI$7,'РП (ЛК 2.0)'!$E$17:$O$17,0)),0)</f>
        <v>0</v>
      </c>
      <c r="VHJ8" s="878">
        <f>IFERROR(INDEX('РП (ЛК 2.0)'!$E$26:$O$26,1,MATCH('Основной лист'!VHJ$7,'РП (ЛК 2.0)'!$E$17:$O$17,0)),0)</f>
        <v>0</v>
      </c>
      <c r="VHK8" s="878">
        <f>IFERROR(INDEX('РП (ЛК 2.0)'!$E$26:$O$26,1,MATCH('Основной лист'!VHK$7,'РП (ЛК 2.0)'!$E$17:$O$17,0)),0)</f>
        <v>0</v>
      </c>
      <c r="VHL8" s="878">
        <f>IFERROR(INDEX('РП (ЛК 2.0)'!$E$26:$O$26,1,MATCH('Основной лист'!VHL$7,'РП (ЛК 2.0)'!$E$17:$O$17,0)),0)</f>
        <v>0</v>
      </c>
      <c r="VHM8" s="878">
        <f>IFERROR(INDEX('РП (ЛК 2.0)'!$E$26:$O$26,1,MATCH('Основной лист'!VHM$7,'РП (ЛК 2.0)'!$E$17:$O$17,0)),0)</f>
        <v>0</v>
      </c>
      <c r="VHN8" s="878">
        <f>IFERROR(INDEX('РП (ЛК 2.0)'!$E$26:$O$26,1,MATCH('Основной лист'!VHN$7,'РП (ЛК 2.0)'!$E$17:$O$17,0)),0)</f>
        <v>0</v>
      </c>
      <c r="VHO8" s="878">
        <f>IFERROR(INDEX('РП (ЛК 2.0)'!$E$26:$O$26,1,MATCH('Основной лист'!VHO$7,'РП (ЛК 2.0)'!$E$17:$O$17,0)),0)</f>
        <v>0</v>
      </c>
      <c r="VHP8" s="878">
        <f>IFERROR(INDEX('РП (ЛК 2.0)'!$E$26:$O$26,1,MATCH('Основной лист'!VHP$7,'РП (ЛК 2.0)'!$E$17:$O$17,0)),0)</f>
        <v>0</v>
      </c>
      <c r="VHQ8" s="878">
        <f>IFERROR(INDEX('РП (ЛК 2.0)'!$E$26:$O$26,1,MATCH('Основной лист'!VHQ$7,'РП (ЛК 2.0)'!$E$17:$O$17,0)),0)</f>
        <v>0</v>
      </c>
      <c r="VHR8" s="878">
        <f>IFERROR(INDEX('РП (ЛК 2.0)'!$E$26:$O$26,1,MATCH('Основной лист'!VHR$7,'РП (ЛК 2.0)'!$E$17:$O$17,0)),0)</f>
        <v>0</v>
      </c>
      <c r="VHS8" s="878">
        <f>IFERROR(INDEX('РП (ЛК 2.0)'!$E$26:$O$26,1,MATCH('Основной лист'!VHS$7,'РП (ЛК 2.0)'!$E$17:$O$17,0)),0)</f>
        <v>0</v>
      </c>
      <c r="VHT8" s="878">
        <f>IFERROR(INDEX('РП (ЛК 2.0)'!$E$26:$O$26,1,MATCH('Основной лист'!VHT$7,'РП (ЛК 2.0)'!$E$17:$O$17,0)),0)</f>
        <v>0</v>
      </c>
      <c r="VHU8" s="878">
        <f>IFERROR(INDEX('РП (ЛК 2.0)'!$E$26:$O$26,1,MATCH('Основной лист'!VHU$7,'РП (ЛК 2.0)'!$E$17:$O$17,0)),0)</f>
        <v>0</v>
      </c>
      <c r="VHV8" s="878">
        <f>IFERROR(INDEX('РП (ЛК 2.0)'!$E$26:$O$26,1,MATCH('Основной лист'!VHV$7,'РП (ЛК 2.0)'!$E$17:$O$17,0)),0)</f>
        <v>0</v>
      </c>
      <c r="VHW8" s="878">
        <f>IFERROR(INDEX('РП (ЛК 2.0)'!$E$26:$O$26,1,MATCH('Основной лист'!VHW$7,'РП (ЛК 2.0)'!$E$17:$O$17,0)),0)</f>
        <v>0</v>
      </c>
      <c r="VHX8" s="878">
        <f>IFERROR(INDEX('РП (ЛК 2.0)'!$E$26:$O$26,1,MATCH('Основной лист'!VHX$7,'РП (ЛК 2.0)'!$E$17:$O$17,0)),0)</f>
        <v>0</v>
      </c>
      <c r="VHY8" s="878">
        <f>IFERROR(INDEX('РП (ЛК 2.0)'!$E$26:$O$26,1,MATCH('Основной лист'!VHY$7,'РП (ЛК 2.0)'!$E$17:$O$17,0)),0)</f>
        <v>0</v>
      </c>
      <c r="VHZ8" s="878">
        <f>IFERROR(INDEX('РП (ЛК 2.0)'!$E$26:$O$26,1,MATCH('Основной лист'!VHZ$7,'РП (ЛК 2.0)'!$E$17:$O$17,0)),0)</f>
        <v>0</v>
      </c>
      <c r="VIA8" s="878">
        <f>IFERROR(INDEX('РП (ЛК 2.0)'!$E$26:$O$26,1,MATCH('Основной лист'!VIA$7,'РП (ЛК 2.0)'!$E$17:$O$17,0)),0)</f>
        <v>0</v>
      </c>
      <c r="VIB8" s="878">
        <f>IFERROR(INDEX('РП (ЛК 2.0)'!$E$26:$O$26,1,MATCH('Основной лист'!VIB$7,'РП (ЛК 2.0)'!$E$17:$O$17,0)),0)</f>
        <v>0</v>
      </c>
      <c r="VIC8" s="878">
        <f>IFERROR(INDEX('РП (ЛК 2.0)'!$E$26:$O$26,1,MATCH('Основной лист'!VIC$7,'РП (ЛК 2.0)'!$E$17:$O$17,0)),0)</f>
        <v>0</v>
      </c>
      <c r="VID8" s="878">
        <f>IFERROR(INDEX('РП (ЛК 2.0)'!$E$26:$O$26,1,MATCH('Основной лист'!VID$7,'РП (ЛК 2.0)'!$E$17:$O$17,0)),0)</f>
        <v>0</v>
      </c>
      <c r="VIE8" s="878">
        <f>IFERROR(INDEX('РП (ЛК 2.0)'!$E$26:$O$26,1,MATCH('Основной лист'!VIE$7,'РП (ЛК 2.0)'!$E$17:$O$17,0)),0)</f>
        <v>0</v>
      </c>
      <c r="VIF8" s="878">
        <f>IFERROR(INDEX('РП (ЛК 2.0)'!$E$26:$O$26,1,MATCH('Основной лист'!VIF$7,'РП (ЛК 2.0)'!$E$17:$O$17,0)),0)</f>
        <v>0</v>
      </c>
      <c r="VIG8" s="878">
        <f>IFERROR(INDEX('РП (ЛК 2.0)'!$E$26:$O$26,1,MATCH('Основной лист'!VIG$7,'РП (ЛК 2.0)'!$E$17:$O$17,0)),0)</f>
        <v>0</v>
      </c>
      <c r="VIH8" s="878">
        <f>IFERROR(INDEX('РП (ЛК 2.0)'!$E$26:$O$26,1,MATCH('Основной лист'!VIH$7,'РП (ЛК 2.0)'!$E$17:$O$17,0)),0)</f>
        <v>0</v>
      </c>
      <c r="VII8" s="878">
        <f>IFERROR(INDEX('РП (ЛК 2.0)'!$E$26:$O$26,1,MATCH('Основной лист'!VII$7,'РП (ЛК 2.0)'!$E$17:$O$17,0)),0)</f>
        <v>0</v>
      </c>
      <c r="VIJ8" s="878">
        <f>IFERROR(INDEX('РП (ЛК 2.0)'!$E$26:$O$26,1,MATCH('Основной лист'!VIJ$7,'РП (ЛК 2.0)'!$E$17:$O$17,0)),0)</f>
        <v>0</v>
      </c>
      <c r="VIK8" s="878">
        <f>IFERROR(INDEX('РП (ЛК 2.0)'!$E$26:$O$26,1,MATCH('Основной лист'!VIK$7,'РП (ЛК 2.0)'!$E$17:$O$17,0)),0)</f>
        <v>0</v>
      </c>
      <c r="VIL8" s="878">
        <f>IFERROR(INDEX('РП (ЛК 2.0)'!$E$26:$O$26,1,MATCH('Основной лист'!VIL$7,'РП (ЛК 2.0)'!$E$17:$O$17,0)),0)</f>
        <v>0</v>
      </c>
      <c r="VIM8" s="878">
        <f>IFERROR(INDEX('РП (ЛК 2.0)'!$E$26:$O$26,1,MATCH('Основной лист'!VIM$7,'РП (ЛК 2.0)'!$E$17:$O$17,0)),0)</f>
        <v>0</v>
      </c>
      <c r="VIN8" s="878">
        <f>IFERROR(INDEX('РП (ЛК 2.0)'!$E$26:$O$26,1,MATCH('Основной лист'!VIN$7,'РП (ЛК 2.0)'!$E$17:$O$17,0)),0)</f>
        <v>0</v>
      </c>
      <c r="VIO8" s="878">
        <f>IFERROR(INDEX('РП (ЛК 2.0)'!$E$26:$O$26,1,MATCH('Основной лист'!VIO$7,'РП (ЛК 2.0)'!$E$17:$O$17,0)),0)</f>
        <v>0</v>
      </c>
      <c r="VIP8" s="878">
        <f>IFERROR(INDEX('РП (ЛК 2.0)'!$E$26:$O$26,1,MATCH('Основной лист'!VIP$7,'РП (ЛК 2.0)'!$E$17:$O$17,0)),0)</f>
        <v>0</v>
      </c>
      <c r="VIQ8" s="878">
        <f>IFERROR(INDEX('РП (ЛК 2.0)'!$E$26:$O$26,1,MATCH('Основной лист'!VIQ$7,'РП (ЛК 2.0)'!$E$17:$O$17,0)),0)</f>
        <v>0</v>
      </c>
      <c r="VIR8" s="878">
        <f>IFERROR(INDEX('РП (ЛК 2.0)'!$E$26:$O$26,1,MATCH('Основной лист'!VIR$7,'РП (ЛК 2.0)'!$E$17:$O$17,0)),0)</f>
        <v>0</v>
      </c>
      <c r="VIS8" s="878">
        <f>IFERROR(INDEX('РП (ЛК 2.0)'!$E$26:$O$26,1,MATCH('Основной лист'!VIS$7,'РП (ЛК 2.0)'!$E$17:$O$17,0)),0)</f>
        <v>0</v>
      </c>
      <c r="VIT8" s="878">
        <f>IFERROR(INDEX('РП (ЛК 2.0)'!$E$26:$O$26,1,MATCH('Основной лист'!VIT$7,'РП (ЛК 2.0)'!$E$17:$O$17,0)),0)</f>
        <v>0</v>
      </c>
      <c r="VIU8" s="878">
        <f>IFERROR(INDEX('РП (ЛК 2.0)'!$E$26:$O$26,1,MATCH('Основной лист'!VIU$7,'РП (ЛК 2.0)'!$E$17:$O$17,0)),0)</f>
        <v>0</v>
      </c>
      <c r="VIV8" s="878">
        <f>IFERROR(INDEX('РП (ЛК 2.0)'!$E$26:$O$26,1,MATCH('Основной лист'!VIV$7,'РП (ЛК 2.0)'!$E$17:$O$17,0)),0)</f>
        <v>0</v>
      </c>
      <c r="VIW8" s="878">
        <f>IFERROR(INDEX('РП (ЛК 2.0)'!$E$26:$O$26,1,MATCH('Основной лист'!VIW$7,'РП (ЛК 2.0)'!$E$17:$O$17,0)),0)</f>
        <v>0</v>
      </c>
      <c r="VIX8" s="878">
        <f>IFERROR(INDEX('РП (ЛК 2.0)'!$E$26:$O$26,1,MATCH('Основной лист'!VIX$7,'РП (ЛК 2.0)'!$E$17:$O$17,0)),0)</f>
        <v>0</v>
      </c>
      <c r="VIY8" s="878">
        <f>IFERROR(INDEX('РП (ЛК 2.0)'!$E$26:$O$26,1,MATCH('Основной лист'!VIY$7,'РП (ЛК 2.0)'!$E$17:$O$17,0)),0)</f>
        <v>0</v>
      </c>
      <c r="VIZ8" s="878">
        <f>IFERROR(INDEX('РП (ЛК 2.0)'!$E$26:$O$26,1,MATCH('Основной лист'!VIZ$7,'РП (ЛК 2.0)'!$E$17:$O$17,0)),0)</f>
        <v>0</v>
      </c>
      <c r="VJA8" s="878">
        <f>IFERROR(INDEX('РП (ЛК 2.0)'!$E$26:$O$26,1,MATCH('Основной лист'!VJA$7,'РП (ЛК 2.0)'!$E$17:$O$17,0)),0)</f>
        <v>0</v>
      </c>
      <c r="VJB8" s="878">
        <f>IFERROR(INDEX('РП (ЛК 2.0)'!$E$26:$O$26,1,MATCH('Основной лист'!VJB$7,'РП (ЛК 2.0)'!$E$17:$O$17,0)),0)</f>
        <v>0</v>
      </c>
      <c r="VJC8" s="878">
        <f>IFERROR(INDEX('РП (ЛК 2.0)'!$E$26:$O$26,1,MATCH('Основной лист'!VJC$7,'РП (ЛК 2.0)'!$E$17:$O$17,0)),0)</f>
        <v>0</v>
      </c>
      <c r="VJD8" s="878">
        <f>IFERROR(INDEX('РП (ЛК 2.0)'!$E$26:$O$26,1,MATCH('Основной лист'!VJD$7,'РП (ЛК 2.0)'!$E$17:$O$17,0)),0)</f>
        <v>0</v>
      </c>
      <c r="VJE8" s="878">
        <f>IFERROR(INDEX('РП (ЛК 2.0)'!$E$26:$O$26,1,MATCH('Основной лист'!VJE$7,'РП (ЛК 2.0)'!$E$17:$O$17,0)),0)</f>
        <v>0</v>
      </c>
      <c r="VJF8" s="878">
        <f>IFERROR(INDEX('РП (ЛК 2.0)'!$E$26:$O$26,1,MATCH('Основной лист'!VJF$7,'РП (ЛК 2.0)'!$E$17:$O$17,0)),0)</f>
        <v>0</v>
      </c>
      <c r="VJG8" s="878">
        <f>IFERROR(INDEX('РП (ЛК 2.0)'!$E$26:$O$26,1,MATCH('Основной лист'!VJG$7,'РП (ЛК 2.0)'!$E$17:$O$17,0)),0)</f>
        <v>0</v>
      </c>
      <c r="VJH8" s="878">
        <f>IFERROR(INDEX('РП (ЛК 2.0)'!$E$26:$O$26,1,MATCH('Основной лист'!VJH$7,'РП (ЛК 2.0)'!$E$17:$O$17,0)),0)</f>
        <v>0</v>
      </c>
      <c r="VJI8" s="878">
        <f>IFERROR(INDEX('РП (ЛК 2.0)'!$E$26:$O$26,1,MATCH('Основной лист'!VJI$7,'РП (ЛК 2.0)'!$E$17:$O$17,0)),0)</f>
        <v>0</v>
      </c>
      <c r="VJJ8" s="878">
        <f>IFERROR(INDEX('РП (ЛК 2.0)'!$E$26:$O$26,1,MATCH('Основной лист'!VJJ$7,'РП (ЛК 2.0)'!$E$17:$O$17,0)),0)</f>
        <v>0</v>
      </c>
      <c r="VJK8" s="878">
        <f>IFERROR(INDEX('РП (ЛК 2.0)'!$E$26:$O$26,1,MATCH('Основной лист'!VJK$7,'РП (ЛК 2.0)'!$E$17:$O$17,0)),0)</f>
        <v>0</v>
      </c>
      <c r="VJL8" s="878">
        <f>IFERROR(INDEX('РП (ЛК 2.0)'!$E$26:$O$26,1,MATCH('Основной лист'!VJL$7,'РП (ЛК 2.0)'!$E$17:$O$17,0)),0)</f>
        <v>0</v>
      </c>
      <c r="VJM8" s="878">
        <f>IFERROR(INDEX('РП (ЛК 2.0)'!$E$26:$O$26,1,MATCH('Основной лист'!VJM$7,'РП (ЛК 2.0)'!$E$17:$O$17,0)),0)</f>
        <v>0</v>
      </c>
      <c r="VJN8" s="878">
        <f>IFERROR(INDEX('РП (ЛК 2.0)'!$E$26:$O$26,1,MATCH('Основной лист'!VJN$7,'РП (ЛК 2.0)'!$E$17:$O$17,0)),0)</f>
        <v>0</v>
      </c>
      <c r="VJO8" s="878">
        <f>IFERROR(INDEX('РП (ЛК 2.0)'!$E$26:$O$26,1,MATCH('Основной лист'!VJO$7,'РП (ЛК 2.0)'!$E$17:$O$17,0)),0)</f>
        <v>0</v>
      </c>
      <c r="VJP8" s="878">
        <f>IFERROR(INDEX('РП (ЛК 2.0)'!$E$26:$O$26,1,MATCH('Основной лист'!VJP$7,'РП (ЛК 2.0)'!$E$17:$O$17,0)),0)</f>
        <v>0</v>
      </c>
      <c r="VJQ8" s="878">
        <f>IFERROR(INDEX('РП (ЛК 2.0)'!$E$26:$O$26,1,MATCH('Основной лист'!VJQ$7,'РП (ЛК 2.0)'!$E$17:$O$17,0)),0)</f>
        <v>0</v>
      </c>
      <c r="VJR8" s="878">
        <f>IFERROR(INDEX('РП (ЛК 2.0)'!$E$26:$O$26,1,MATCH('Основной лист'!VJR$7,'РП (ЛК 2.0)'!$E$17:$O$17,0)),0)</f>
        <v>0</v>
      </c>
      <c r="VJS8" s="878">
        <f>IFERROR(INDEX('РП (ЛК 2.0)'!$E$26:$O$26,1,MATCH('Основной лист'!VJS$7,'РП (ЛК 2.0)'!$E$17:$O$17,0)),0)</f>
        <v>0</v>
      </c>
      <c r="VJT8" s="878">
        <f>IFERROR(INDEX('РП (ЛК 2.0)'!$E$26:$O$26,1,MATCH('Основной лист'!VJT$7,'РП (ЛК 2.0)'!$E$17:$O$17,0)),0)</f>
        <v>0</v>
      </c>
      <c r="VJU8" s="878">
        <f>IFERROR(INDEX('РП (ЛК 2.0)'!$E$26:$O$26,1,MATCH('Основной лист'!VJU$7,'РП (ЛК 2.0)'!$E$17:$O$17,0)),0)</f>
        <v>0</v>
      </c>
      <c r="VJV8" s="878">
        <f>IFERROR(INDEX('РП (ЛК 2.0)'!$E$26:$O$26,1,MATCH('Основной лист'!VJV$7,'РП (ЛК 2.0)'!$E$17:$O$17,0)),0)</f>
        <v>0</v>
      </c>
      <c r="VJW8" s="878">
        <f>IFERROR(INDEX('РП (ЛК 2.0)'!$E$26:$O$26,1,MATCH('Основной лист'!VJW$7,'РП (ЛК 2.0)'!$E$17:$O$17,0)),0)</f>
        <v>0</v>
      </c>
      <c r="VJX8" s="878">
        <f>IFERROR(INDEX('РП (ЛК 2.0)'!$E$26:$O$26,1,MATCH('Основной лист'!VJX$7,'РП (ЛК 2.0)'!$E$17:$O$17,0)),0)</f>
        <v>0</v>
      </c>
      <c r="VJY8" s="878">
        <f>IFERROR(INDEX('РП (ЛК 2.0)'!$E$26:$O$26,1,MATCH('Основной лист'!VJY$7,'РП (ЛК 2.0)'!$E$17:$O$17,0)),0)</f>
        <v>0</v>
      </c>
      <c r="VJZ8" s="878">
        <f>IFERROR(INDEX('РП (ЛК 2.0)'!$E$26:$O$26,1,MATCH('Основной лист'!VJZ$7,'РП (ЛК 2.0)'!$E$17:$O$17,0)),0)</f>
        <v>0</v>
      </c>
      <c r="VKA8" s="878">
        <f>IFERROR(INDEX('РП (ЛК 2.0)'!$E$26:$O$26,1,MATCH('Основной лист'!VKA$7,'РП (ЛК 2.0)'!$E$17:$O$17,0)),0)</f>
        <v>0</v>
      </c>
      <c r="VKB8" s="878">
        <f>IFERROR(INDEX('РП (ЛК 2.0)'!$E$26:$O$26,1,MATCH('Основной лист'!VKB$7,'РП (ЛК 2.0)'!$E$17:$O$17,0)),0)</f>
        <v>0</v>
      </c>
      <c r="VKC8" s="878">
        <f>IFERROR(INDEX('РП (ЛК 2.0)'!$E$26:$O$26,1,MATCH('Основной лист'!VKC$7,'РП (ЛК 2.0)'!$E$17:$O$17,0)),0)</f>
        <v>0</v>
      </c>
      <c r="VKD8" s="878">
        <f>IFERROR(INDEX('РП (ЛК 2.0)'!$E$26:$O$26,1,MATCH('Основной лист'!VKD$7,'РП (ЛК 2.0)'!$E$17:$O$17,0)),0)</f>
        <v>0</v>
      </c>
      <c r="VKE8" s="878">
        <f>IFERROR(INDEX('РП (ЛК 2.0)'!$E$26:$O$26,1,MATCH('Основной лист'!VKE$7,'РП (ЛК 2.0)'!$E$17:$O$17,0)),0)</f>
        <v>0</v>
      </c>
      <c r="VKF8" s="878">
        <f>IFERROR(INDEX('РП (ЛК 2.0)'!$E$26:$O$26,1,MATCH('Основной лист'!VKF$7,'РП (ЛК 2.0)'!$E$17:$O$17,0)),0)</f>
        <v>0</v>
      </c>
      <c r="VKG8" s="878">
        <f>IFERROR(INDEX('РП (ЛК 2.0)'!$E$26:$O$26,1,MATCH('Основной лист'!VKG$7,'РП (ЛК 2.0)'!$E$17:$O$17,0)),0)</f>
        <v>0</v>
      </c>
      <c r="VKH8" s="878">
        <f>IFERROR(INDEX('РП (ЛК 2.0)'!$E$26:$O$26,1,MATCH('Основной лист'!VKH$7,'РП (ЛК 2.0)'!$E$17:$O$17,0)),0)</f>
        <v>0</v>
      </c>
      <c r="VKI8" s="878">
        <f>IFERROR(INDEX('РП (ЛК 2.0)'!$E$26:$O$26,1,MATCH('Основной лист'!VKI$7,'РП (ЛК 2.0)'!$E$17:$O$17,0)),0)</f>
        <v>0</v>
      </c>
      <c r="VKJ8" s="878">
        <f>IFERROR(INDEX('РП (ЛК 2.0)'!$E$26:$O$26,1,MATCH('Основной лист'!VKJ$7,'РП (ЛК 2.0)'!$E$17:$O$17,0)),0)</f>
        <v>0</v>
      </c>
      <c r="VKK8" s="878">
        <f>IFERROR(INDEX('РП (ЛК 2.0)'!$E$26:$O$26,1,MATCH('Основной лист'!VKK$7,'РП (ЛК 2.0)'!$E$17:$O$17,0)),0)</f>
        <v>0</v>
      </c>
      <c r="VKL8" s="878">
        <f>IFERROR(INDEX('РП (ЛК 2.0)'!$E$26:$O$26,1,MATCH('Основной лист'!VKL$7,'РП (ЛК 2.0)'!$E$17:$O$17,0)),0)</f>
        <v>0</v>
      </c>
      <c r="VKM8" s="878">
        <f>IFERROR(INDEX('РП (ЛК 2.0)'!$E$26:$O$26,1,MATCH('Основной лист'!VKM$7,'РП (ЛК 2.0)'!$E$17:$O$17,0)),0)</f>
        <v>0</v>
      </c>
      <c r="VKN8" s="878">
        <f>IFERROR(INDEX('РП (ЛК 2.0)'!$E$26:$O$26,1,MATCH('Основной лист'!VKN$7,'РП (ЛК 2.0)'!$E$17:$O$17,0)),0)</f>
        <v>0</v>
      </c>
      <c r="VKO8" s="878">
        <f>IFERROR(INDEX('РП (ЛК 2.0)'!$E$26:$O$26,1,MATCH('Основной лист'!VKO$7,'РП (ЛК 2.0)'!$E$17:$O$17,0)),0)</f>
        <v>0</v>
      </c>
      <c r="VKP8" s="878">
        <f>IFERROR(INDEX('РП (ЛК 2.0)'!$E$26:$O$26,1,MATCH('Основной лист'!VKP$7,'РП (ЛК 2.0)'!$E$17:$O$17,0)),0)</f>
        <v>0</v>
      </c>
      <c r="VKQ8" s="878">
        <f>IFERROR(INDEX('РП (ЛК 2.0)'!$E$26:$O$26,1,MATCH('Основной лист'!VKQ$7,'РП (ЛК 2.0)'!$E$17:$O$17,0)),0)</f>
        <v>0</v>
      </c>
      <c r="VKR8" s="878">
        <f>IFERROR(INDEX('РП (ЛК 2.0)'!$E$26:$O$26,1,MATCH('Основной лист'!VKR$7,'РП (ЛК 2.0)'!$E$17:$O$17,0)),0)</f>
        <v>0</v>
      </c>
      <c r="VKS8" s="878">
        <f>IFERROR(INDEX('РП (ЛК 2.0)'!$E$26:$O$26,1,MATCH('Основной лист'!VKS$7,'РП (ЛК 2.0)'!$E$17:$O$17,0)),0)</f>
        <v>0</v>
      </c>
      <c r="VKT8" s="878">
        <f>IFERROR(INDEX('РП (ЛК 2.0)'!$E$26:$O$26,1,MATCH('Основной лист'!VKT$7,'РП (ЛК 2.0)'!$E$17:$O$17,0)),0)</f>
        <v>0</v>
      </c>
      <c r="VKU8" s="878">
        <f>IFERROR(INDEX('РП (ЛК 2.0)'!$E$26:$O$26,1,MATCH('Основной лист'!VKU$7,'РП (ЛК 2.0)'!$E$17:$O$17,0)),0)</f>
        <v>0</v>
      </c>
      <c r="VKV8" s="878">
        <f>IFERROR(INDEX('РП (ЛК 2.0)'!$E$26:$O$26,1,MATCH('Основной лист'!VKV$7,'РП (ЛК 2.0)'!$E$17:$O$17,0)),0)</f>
        <v>0</v>
      </c>
      <c r="VKW8" s="878">
        <f>IFERROR(INDEX('РП (ЛК 2.0)'!$E$26:$O$26,1,MATCH('Основной лист'!VKW$7,'РП (ЛК 2.0)'!$E$17:$O$17,0)),0)</f>
        <v>0</v>
      </c>
      <c r="VKX8" s="878">
        <f>IFERROR(INDEX('РП (ЛК 2.0)'!$E$26:$O$26,1,MATCH('Основной лист'!VKX$7,'РП (ЛК 2.0)'!$E$17:$O$17,0)),0)</f>
        <v>0</v>
      </c>
      <c r="VKY8" s="878">
        <f>IFERROR(INDEX('РП (ЛК 2.0)'!$E$26:$O$26,1,MATCH('Основной лист'!VKY$7,'РП (ЛК 2.0)'!$E$17:$O$17,0)),0)</f>
        <v>0</v>
      </c>
      <c r="VKZ8" s="878">
        <f>IFERROR(INDEX('РП (ЛК 2.0)'!$E$26:$O$26,1,MATCH('Основной лист'!VKZ$7,'РП (ЛК 2.0)'!$E$17:$O$17,0)),0)</f>
        <v>0</v>
      </c>
      <c r="VLA8" s="878">
        <f>IFERROR(INDEX('РП (ЛК 2.0)'!$E$26:$O$26,1,MATCH('Основной лист'!VLA$7,'РП (ЛК 2.0)'!$E$17:$O$17,0)),0)</f>
        <v>0</v>
      </c>
      <c r="VLB8" s="878">
        <f>IFERROR(INDEX('РП (ЛК 2.0)'!$E$26:$O$26,1,MATCH('Основной лист'!VLB$7,'РП (ЛК 2.0)'!$E$17:$O$17,0)),0)</f>
        <v>0</v>
      </c>
      <c r="VLC8" s="878">
        <f>IFERROR(INDEX('РП (ЛК 2.0)'!$E$26:$O$26,1,MATCH('Основной лист'!VLC$7,'РП (ЛК 2.0)'!$E$17:$O$17,0)),0)</f>
        <v>0</v>
      </c>
      <c r="VLD8" s="878">
        <f>IFERROR(INDEX('РП (ЛК 2.0)'!$E$26:$O$26,1,MATCH('Основной лист'!VLD$7,'РП (ЛК 2.0)'!$E$17:$O$17,0)),0)</f>
        <v>0</v>
      </c>
      <c r="VLE8" s="878">
        <f>IFERROR(INDEX('РП (ЛК 2.0)'!$E$26:$O$26,1,MATCH('Основной лист'!VLE$7,'РП (ЛК 2.0)'!$E$17:$O$17,0)),0)</f>
        <v>0</v>
      </c>
      <c r="VLF8" s="878">
        <f>IFERROR(INDEX('РП (ЛК 2.0)'!$E$26:$O$26,1,MATCH('Основной лист'!VLF$7,'РП (ЛК 2.0)'!$E$17:$O$17,0)),0)</f>
        <v>0</v>
      </c>
      <c r="VLG8" s="878">
        <f>IFERROR(INDEX('РП (ЛК 2.0)'!$E$26:$O$26,1,MATCH('Основной лист'!VLG$7,'РП (ЛК 2.0)'!$E$17:$O$17,0)),0)</f>
        <v>0</v>
      </c>
      <c r="VLH8" s="878">
        <f>IFERROR(INDEX('РП (ЛК 2.0)'!$E$26:$O$26,1,MATCH('Основной лист'!VLH$7,'РП (ЛК 2.0)'!$E$17:$O$17,0)),0)</f>
        <v>0</v>
      </c>
      <c r="VLI8" s="878">
        <f>IFERROR(INDEX('РП (ЛК 2.0)'!$E$26:$O$26,1,MATCH('Основной лист'!VLI$7,'РП (ЛК 2.0)'!$E$17:$O$17,0)),0)</f>
        <v>0</v>
      </c>
      <c r="VLJ8" s="878">
        <f>IFERROR(INDEX('РП (ЛК 2.0)'!$E$26:$O$26,1,MATCH('Основной лист'!VLJ$7,'РП (ЛК 2.0)'!$E$17:$O$17,0)),0)</f>
        <v>0</v>
      </c>
      <c r="VLK8" s="878">
        <f>IFERROR(INDEX('РП (ЛК 2.0)'!$E$26:$O$26,1,MATCH('Основной лист'!VLK$7,'РП (ЛК 2.0)'!$E$17:$O$17,0)),0)</f>
        <v>0</v>
      </c>
      <c r="VLL8" s="878">
        <f>IFERROR(INDEX('РП (ЛК 2.0)'!$E$26:$O$26,1,MATCH('Основной лист'!VLL$7,'РП (ЛК 2.0)'!$E$17:$O$17,0)),0)</f>
        <v>0</v>
      </c>
      <c r="VLM8" s="878">
        <f>IFERROR(INDEX('РП (ЛК 2.0)'!$E$26:$O$26,1,MATCH('Основной лист'!VLM$7,'РП (ЛК 2.0)'!$E$17:$O$17,0)),0)</f>
        <v>0</v>
      </c>
      <c r="VLN8" s="878">
        <f>IFERROR(INDEX('РП (ЛК 2.0)'!$E$26:$O$26,1,MATCH('Основной лист'!VLN$7,'РП (ЛК 2.0)'!$E$17:$O$17,0)),0)</f>
        <v>0</v>
      </c>
      <c r="VLO8" s="878">
        <f>IFERROR(INDEX('РП (ЛК 2.0)'!$E$26:$O$26,1,MATCH('Основной лист'!VLO$7,'РП (ЛК 2.0)'!$E$17:$O$17,0)),0)</f>
        <v>0</v>
      </c>
      <c r="VLP8" s="878">
        <f>IFERROR(INDEX('РП (ЛК 2.0)'!$E$26:$O$26,1,MATCH('Основной лист'!VLP$7,'РП (ЛК 2.0)'!$E$17:$O$17,0)),0)</f>
        <v>0</v>
      </c>
      <c r="VLQ8" s="878">
        <f>IFERROR(INDEX('РП (ЛК 2.0)'!$E$26:$O$26,1,MATCH('Основной лист'!VLQ$7,'РП (ЛК 2.0)'!$E$17:$O$17,0)),0)</f>
        <v>0</v>
      </c>
      <c r="VLR8" s="878">
        <f>IFERROR(INDEX('РП (ЛК 2.0)'!$E$26:$O$26,1,MATCH('Основной лист'!VLR$7,'РП (ЛК 2.0)'!$E$17:$O$17,0)),0)</f>
        <v>0</v>
      </c>
      <c r="VLS8" s="878">
        <f>IFERROR(INDEX('РП (ЛК 2.0)'!$E$26:$O$26,1,MATCH('Основной лист'!VLS$7,'РП (ЛК 2.0)'!$E$17:$O$17,0)),0)</f>
        <v>0</v>
      </c>
      <c r="VLT8" s="878">
        <f>IFERROR(INDEX('РП (ЛК 2.0)'!$E$26:$O$26,1,MATCH('Основной лист'!VLT$7,'РП (ЛК 2.0)'!$E$17:$O$17,0)),0)</f>
        <v>0</v>
      </c>
      <c r="VLU8" s="878">
        <f>IFERROR(INDEX('РП (ЛК 2.0)'!$E$26:$O$26,1,MATCH('Основной лист'!VLU$7,'РП (ЛК 2.0)'!$E$17:$O$17,0)),0)</f>
        <v>0</v>
      </c>
      <c r="VLV8" s="878">
        <f>IFERROR(INDEX('РП (ЛК 2.0)'!$E$26:$O$26,1,MATCH('Основной лист'!VLV$7,'РП (ЛК 2.0)'!$E$17:$O$17,0)),0)</f>
        <v>0</v>
      </c>
      <c r="VLW8" s="878">
        <f>IFERROR(INDEX('РП (ЛК 2.0)'!$E$26:$O$26,1,MATCH('Основной лист'!VLW$7,'РП (ЛК 2.0)'!$E$17:$O$17,0)),0)</f>
        <v>0</v>
      </c>
      <c r="VLX8" s="878">
        <f>IFERROR(INDEX('РП (ЛК 2.0)'!$E$26:$O$26,1,MATCH('Основной лист'!VLX$7,'РП (ЛК 2.0)'!$E$17:$O$17,0)),0)</f>
        <v>0</v>
      </c>
      <c r="VLY8" s="878">
        <f>IFERROR(INDEX('РП (ЛК 2.0)'!$E$26:$O$26,1,MATCH('Основной лист'!VLY$7,'РП (ЛК 2.0)'!$E$17:$O$17,0)),0)</f>
        <v>0</v>
      </c>
      <c r="VLZ8" s="878">
        <f>IFERROR(INDEX('РП (ЛК 2.0)'!$E$26:$O$26,1,MATCH('Основной лист'!VLZ$7,'РП (ЛК 2.0)'!$E$17:$O$17,0)),0)</f>
        <v>0</v>
      </c>
      <c r="VMA8" s="878">
        <f>IFERROR(INDEX('РП (ЛК 2.0)'!$E$26:$O$26,1,MATCH('Основной лист'!VMA$7,'РП (ЛК 2.0)'!$E$17:$O$17,0)),0)</f>
        <v>0</v>
      </c>
      <c r="VMB8" s="878">
        <f>IFERROR(INDEX('РП (ЛК 2.0)'!$E$26:$O$26,1,MATCH('Основной лист'!VMB$7,'РП (ЛК 2.0)'!$E$17:$O$17,0)),0)</f>
        <v>0</v>
      </c>
      <c r="VMC8" s="878">
        <f>IFERROR(INDEX('РП (ЛК 2.0)'!$E$26:$O$26,1,MATCH('Основной лист'!VMC$7,'РП (ЛК 2.0)'!$E$17:$O$17,0)),0)</f>
        <v>0</v>
      </c>
      <c r="VMD8" s="878">
        <f>IFERROR(INDEX('РП (ЛК 2.0)'!$E$26:$O$26,1,MATCH('Основной лист'!VMD$7,'РП (ЛК 2.0)'!$E$17:$O$17,0)),0)</f>
        <v>0</v>
      </c>
      <c r="VME8" s="878">
        <f>IFERROR(INDEX('РП (ЛК 2.0)'!$E$26:$O$26,1,MATCH('Основной лист'!VME$7,'РП (ЛК 2.0)'!$E$17:$O$17,0)),0)</f>
        <v>0</v>
      </c>
      <c r="VMF8" s="878">
        <f>IFERROR(INDEX('РП (ЛК 2.0)'!$E$26:$O$26,1,MATCH('Основной лист'!VMF$7,'РП (ЛК 2.0)'!$E$17:$O$17,0)),0)</f>
        <v>0</v>
      </c>
      <c r="VMG8" s="878">
        <f>IFERROR(INDEX('РП (ЛК 2.0)'!$E$26:$O$26,1,MATCH('Основной лист'!VMG$7,'РП (ЛК 2.0)'!$E$17:$O$17,0)),0)</f>
        <v>0</v>
      </c>
      <c r="VMH8" s="878">
        <f>IFERROR(INDEX('РП (ЛК 2.0)'!$E$26:$O$26,1,MATCH('Основной лист'!VMH$7,'РП (ЛК 2.0)'!$E$17:$O$17,0)),0)</f>
        <v>0</v>
      </c>
      <c r="VMI8" s="878">
        <f>IFERROR(INDEX('РП (ЛК 2.0)'!$E$26:$O$26,1,MATCH('Основной лист'!VMI$7,'РП (ЛК 2.0)'!$E$17:$O$17,0)),0)</f>
        <v>0</v>
      </c>
      <c r="VMJ8" s="878">
        <f>IFERROR(INDEX('РП (ЛК 2.0)'!$E$26:$O$26,1,MATCH('Основной лист'!VMJ$7,'РП (ЛК 2.0)'!$E$17:$O$17,0)),0)</f>
        <v>0</v>
      </c>
      <c r="VMK8" s="878">
        <f>IFERROR(INDEX('РП (ЛК 2.0)'!$E$26:$O$26,1,MATCH('Основной лист'!VMK$7,'РП (ЛК 2.0)'!$E$17:$O$17,0)),0)</f>
        <v>0</v>
      </c>
      <c r="VML8" s="878">
        <f>IFERROR(INDEX('РП (ЛК 2.0)'!$E$26:$O$26,1,MATCH('Основной лист'!VML$7,'РП (ЛК 2.0)'!$E$17:$O$17,0)),0)</f>
        <v>0</v>
      </c>
      <c r="VMM8" s="878">
        <f>IFERROR(INDEX('РП (ЛК 2.0)'!$E$26:$O$26,1,MATCH('Основной лист'!VMM$7,'РП (ЛК 2.0)'!$E$17:$O$17,0)),0)</f>
        <v>0</v>
      </c>
      <c r="VMN8" s="878">
        <f>IFERROR(INDEX('РП (ЛК 2.0)'!$E$26:$O$26,1,MATCH('Основной лист'!VMN$7,'РП (ЛК 2.0)'!$E$17:$O$17,0)),0)</f>
        <v>0</v>
      </c>
      <c r="VMO8" s="878">
        <f>IFERROR(INDEX('РП (ЛК 2.0)'!$E$26:$O$26,1,MATCH('Основной лист'!VMO$7,'РП (ЛК 2.0)'!$E$17:$O$17,0)),0)</f>
        <v>0</v>
      </c>
      <c r="VMP8" s="878">
        <f>IFERROR(INDEX('РП (ЛК 2.0)'!$E$26:$O$26,1,MATCH('Основной лист'!VMP$7,'РП (ЛК 2.0)'!$E$17:$O$17,0)),0)</f>
        <v>0</v>
      </c>
      <c r="VMQ8" s="878">
        <f>IFERROR(INDEX('РП (ЛК 2.0)'!$E$26:$O$26,1,MATCH('Основной лист'!VMQ$7,'РП (ЛК 2.0)'!$E$17:$O$17,0)),0)</f>
        <v>0</v>
      </c>
      <c r="VMR8" s="878">
        <f>IFERROR(INDEX('РП (ЛК 2.0)'!$E$26:$O$26,1,MATCH('Основной лист'!VMR$7,'РП (ЛК 2.0)'!$E$17:$O$17,0)),0)</f>
        <v>0</v>
      </c>
      <c r="VMS8" s="878">
        <f>IFERROR(INDEX('РП (ЛК 2.0)'!$E$26:$O$26,1,MATCH('Основной лист'!VMS$7,'РП (ЛК 2.0)'!$E$17:$O$17,0)),0)</f>
        <v>0</v>
      </c>
      <c r="VMT8" s="878">
        <f>IFERROR(INDEX('РП (ЛК 2.0)'!$E$26:$O$26,1,MATCH('Основной лист'!VMT$7,'РП (ЛК 2.0)'!$E$17:$O$17,0)),0)</f>
        <v>0</v>
      </c>
      <c r="VMU8" s="878">
        <f>IFERROR(INDEX('РП (ЛК 2.0)'!$E$26:$O$26,1,MATCH('Основной лист'!VMU$7,'РП (ЛК 2.0)'!$E$17:$O$17,0)),0)</f>
        <v>0</v>
      </c>
      <c r="VMV8" s="878">
        <f>IFERROR(INDEX('РП (ЛК 2.0)'!$E$26:$O$26,1,MATCH('Основной лист'!VMV$7,'РП (ЛК 2.0)'!$E$17:$O$17,0)),0)</f>
        <v>0</v>
      </c>
      <c r="VMW8" s="878">
        <f>IFERROR(INDEX('РП (ЛК 2.0)'!$E$26:$O$26,1,MATCH('Основной лист'!VMW$7,'РП (ЛК 2.0)'!$E$17:$O$17,0)),0)</f>
        <v>0</v>
      </c>
      <c r="VMX8" s="878">
        <f>IFERROR(INDEX('РП (ЛК 2.0)'!$E$26:$O$26,1,MATCH('Основной лист'!VMX$7,'РП (ЛК 2.0)'!$E$17:$O$17,0)),0)</f>
        <v>0</v>
      </c>
      <c r="VMY8" s="878">
        <f>IFERROR(INDEX('РП (ЛК 2.0)'!$E$26:$O$26,1,MATCH('Основной лист'!VMY$7,'РП (ЛК 2.0)'!$E$17:$O$17,0)),0)</f>
        <v>0</v>
      </c>
      <c r="VMZ8" s="878">
        <f>IFERROR(INDEX('РП (ЛК 2.0)'!$E$26:$O$26,1,MATCH('Основной лист'!VMZ$7,'РП (ЛК 2.0)'!$E$17:$O$17,0)),0)</f>
        <v>0</v>
      </c>
      <c r="VNA8" s="878">
        <f>IFERROR(INDEX('РП (ЛК 2.0)'!$E$26:$O$26,1,MATCH('Основной лист'!VNA$7,'РП (ЛК 2.0)'!$E$17:$O$17,0)),0)</f>
        <v>0</v>
      </c>
      <c r="VNB8" s="878">
        <f>IFERROR(INDEX('РП (ЛК 2.0)'!$E$26:$O$26,1,MATCH('Основной лист'!VNB$7,'РП (ЛК 2.0)'!$E$17:$O$17,0)),0)</f>
        <v>0</v>
      </c>
      <c r="VNC8" s="878">
        <f>IFERROR(INDEX('РП (ЛК 2.0)'!$E$26:$O$26,1,MATCH('Основной лист'!VNC$7,'РП (ЛК 2.0)'!$E$17:$O$17,0)),0)</f>
        <v>0</v>
      </c>
      <c r="VND8" s="878">
        <f>IFERROR(INDEX('РП (ЛК 2.0)'!$E$26:$O$26,1,MATCH('Основной лист'!VND$7,'РП (ЛК 2.0)'!$E$17:$O$17,0)),0)</f>
        <v>0</v>
      </c>
      <c r="VNE8" s="878">
        <f>IFERROR(INDEX('РП (ЛК 2.0)'!$E$26:$O$26,1,MATCH('Основной лист'!VNE$7,'РП (ЛК 2.0)'!$E$17:$O$17,0)),0)</f>
        <v>0</v>
      </c>
      <c r="VNF8" s="878">
        <f>IFERROR(INDEX('РП (ЛК 2.0)'!$E$26:$O$26,1,MATCH('Основной лист'!VNF$7,'РП (ЛК 2.0)'!$E$17:$O$17,0)),0)</f>
        <v>0</v>
      </c>
      <c r="VNG8" s="878">
        <f>IFERROR(INDEX('РП (ЛК 2.0)'!$E$26:$O$26,1,MATCH('Основной лист'!VNG$7,'РП (ЛК 2.0)'!$E$17:$O$17,0)),0)</f>
        <v>0</v>
      </c>
      <c r="VNH8" s="878">
        <f>IFERROR(INDEX('РП (ЛК 2.0)'!$E$26:$O$26,1,MATCH('Основной лист'!VNH$7,'РП (ЛК 2.0)'!$E$17:$O$17,0)),0)</f>
        <v>0</v>
      </c>
      <c r="VNI8" s="878">
        <f>IFERROR(INDEX('РП (ЛК 2.0)'!$E$26:$O$26,1,MATCH('Основной лист'!VNI$7,'РП (ЛК 2.0)'!$E$17:$O$17,0)),0)</f>
        <v>0</v>
      </c>
      <c r="VNJ8" s="878">
        <f>IFERROR(INDEX('РП (ЛК 2.0)'!$E$26:$O$26,1,MATCH('Основной лист'!VNJ$7,'РП (ЛК 2.0)'!$E$17:$O$17,0)),0)</f>
        <v>0</v>
      </c>
      <c r="VNK8" s="878">
        <f>IFERROR(INDEX('РП (ЛК 2.0)'!$E$26:$O$26,1,MATCH('Основной лист'!VNK$7,'РП (ЛК 2.0)'!$E$17:$O$17,0)),0)</f>
        <v>0</v>
      </c>
      <c r="VNL8" s="878">
        <f>IFERROR(INDEX('РП (ЛК 2.0)'!$E$26:$O$26,1,MATCH('Основной лист'!VNL$7,'РП (ЛК 2.0)'!$E$17:$O$17,0)),0)</f>
        <v>0</v>
      </c>
      <c r="VNM8" s="878">
        <f>IFERROR(INDEX('РП (ЛК 2.0)'!$E$26:$O$26,1,MATCH('Основной лист'!VNM$7,'РП (ЛК 2.0)'!$E$17:$O$17,0)),0)</f>
        <v>0</v>
      </c>
      <c r="VNN8" s="878">
        <f>IFERROR(INDEX('РП (ЛК 2.0)'!$E$26:$O$26,1,MATCH('Основной лист'!VNN$7,'РП (ЛК 2.0)'!$E$17:$O$17,0)),0)</f>
        <v>0</v>
      </c>
      <c r="VNO8" s="878">
        <f>IFERROR(INDEX('РП (ЛК 2.0)'!$E$26:$O$26,1,MATCH('Основной лист'!VNO$7,'РП (ЛК 2.0)'!$E$17:$O$17,0)),0)</f>
        <v>0</v>
      </c>
      <c r="VNP8" s="878">
        <f>IFERROR(INDEX('РП (ЛК 2.0)'!$E$26:$O$26,1,MATCH('Основной лист'!VNP$7,'РП (ЛК 2.0)'!$E$17:$O$17,0)),0)</f>
        <v>0</v>
      </c>
      <c r="VNQ8" s="878">
        <f>IFERROR(INDEX('РП (ЛК 2.0)'!$E$26:$O$26,1,MATCH('Основной лист'!VNQ$7,'РП (ЛК 2.0)'!$E$17:$O$17,0)),0)</f>
        <v>0</v>
      </c>
      <c r="VNR8" s="878">
        <f>IFERROR(INDEX('РП (ЛК 2.0)'!$E$26:$O$26,1,MATCH('Основной лист'!VNR$7,'РП (ЛК 2.0)'!$E$17:$O$17,0)),0)</f>
        <v>0</v>
      </c>
      <c r="VNS8" s="878">
        <f>IFERROR(INDEX('РП (ЛК 2.0)'!$E$26:$O$26,1,MATCH('Основной лист'!VNS$7,'РП (ЛК 2.0)'!$E$17:$O$17,0)),0)</f>
        <v>0</v>
      </c>
      <c r="VNT8" s="878">
        <f>IFERROR(INDEX('РП (ЛК 2.0)'!$E$26:$O$26,1,MATCH('Основной лист'!VNT$7,'РП (ЛК 2.0)'!$E$17:$O$17,0)),0)</f>
        <v>0</v>
      </c>
      <c r="VNU8" s="878">
        <f>IFERROR(INDEX('РП (ЛК 2.0)'!$E$26:$O$26,1,MATCH('Основной лист'!VNU$7,'РП (ЛК 2.0)'!$E$17:$O$17,0)),0)</f>
        <v>0</v>
      </c>
      <c r="VNV8" s="878">
        <f>IFERROR(INDEX('РП (ЛК 2.0)'!$E$26:$O$26,1,MATCH('Основной лист'!VNV$7,'РП (ЛК 2.0)'!$E$17:$O$17,0)),0)</f>
        <v>0</v>
      </c>
      <c r="VNW8" s="878">
        <f>IFERROR(INDEX('РП (ЛК 2.0)'!$E$26:$O$26,1,MATCH('Основной лист'!VNW$7,'РП (ЛК 2.0)'!$E$17:$O$17,0)),0)</f>
        <v>0</v>
      </c>
      <c r="VNX8" s="878">
        <f>IFERROR(INDEX('РП (ЛК 2.0)'!$E$26:$O$26,1,MATCH('Основной лист'!VNX$7,'РП (ЛК 2.0)'!$E$17:$O$17,0)),0)</f>
        <v>0</v>
      </c>
      <c r="VNY8" s="878">
        <f>IFERROR(INDEX('РП (ЛК 2.0)'!$E$26:$O$26,1,MATCH('Основной лист'!VNY$7,'РП (ЛК 2.0)'!$E$17:$O$17,0)),0)</f>
        <v>0</v>
      </c>
      <c r="VNZ8" s="878">
        <f>IFERROR(INDEX('РП (ЛК 2.0)'!$E$26:$O$26,1,MATCH('Основной лист'!VNZ$7,'РП (ЛК 2.0)'!$E$17:$O$17,0)),0)</f>
        <v>0</v>
      </c>
      <c r="VOA8" s="878">
        <f>IFERROR(INDEX('РП (ЛК 2.0)'!$E$26:$O$26,1,MATCH('Основной лист'!VOA$7,'РП (ЛК 2.0)'!$E$17:$O$17,0)),0)</f>
        <v>0</v>
      </c>
      <c r="VOB8" s="878">
        <f>IFERROR(INDEX('РП (ЛК 2.0)'!$E$26:$O$26,1,MATCH('Основной лист'!VOB$7,'РП (ЛК 2.0)'!$E$17:$O$17,0)),0)</f>
        <v>0</v>
      </c>
      <c r="VOC8" s="878">
        <f>IFERROR(INDEX('РП (ЛК 2.0)'!$E$26:$O$26,1,MATCH('Основной лист'!VOC$7,'РП (ЛК 2.0)'!$E$17:$O$17,0)),0)</f>
        <v>0</v>
      </c>
      <c r="VOD8" s="878">
        <f>IFERROR(INDEX('РП (ЛК 2.0)'!$E$26:$O$26,1,MATCH('Основной лист'!VOD$7,'РП (ЛК 2.0)'!$E$17:$O$17,0)),0)</f>
        <v>0</v>
      </c>
      <c r="VOE8" s="878">
        <f>IFERROR(INDEX('РП (ЛК 2.0)'!$E$26:$O$26,1,MATCH('Основной лист'!VOE$7,'РП (ЛК 2.0)'!$E$17:$O$17,0)),0)</f>
        <v>0</v>
      </c>
      <c r="VOF8" s="878">
        <f>IFERROR(INDEX('РП (ЛК 2.0)'!$E$26:$O$26,1,MATCH('Основной лист'!VOF$7,'РП (ЛК 2.0)'!$E$17:$O$17,0)),0)</f>
        <v>0</v>
      </c>
      <c r="VOG8" s="878">
        <f>IFERROR(INDEX('РП (ЛК 2.0)'!$E$26:$O$26,1,MATCH('Основной лист'!VOG$7,'РП (ЛК 2.0)'!$E$17:$O$17,0)),0)</f>
        <v>0</v>
      </c>
      <c r="VOH8" s="878">
        <f>IFERROR(INDEX('РП (ЛК 2.0)'!$E$26:$O$26,1,MATCH('Основной лист'!VOH$7,'РП (ЛК 2.0)'!$E$17:$O$17,0)),0)</f>
        <v>0</v>
      </c>
      <c r="VOI8" s="878">
        <f>IFERROR(INDEX('РП (ЛК 2.0)'!$E$26:$O$26,1,MATCH('Основной лист'!VOI$7,'РП (ЛК 2.0)'!$E$17:$O$17,0)),0)</f>
        <v>0</v>
      </c>
      <c r="VOJ8" s="878">
        <f>IFERROR(INDEX('РП (ЛК 2.0)'!$E$26:$O$26,1,MATCH('Основной лист'!VOJ$7,'РП (ЛК 2.0)'!$E$17:$O$17,0)),0)</f>
        <v>0</v>
      </c>
      <c r="VOK8" s="878">
        <f>IFERROR(INDEX('РП (ЛК 2.0)'!$E$26:$O$26,1,MATCH('Основной лист'!VOK$7,'РП (ЛК 2.0)'!$E$17:$O$17,0)),0)</f>
        <v>0</v>
      </c>
      <c r="VOL8" s="878">
        <f>IFERROR(INDEX('РП (ЛК 2.0)'!$E$26:$O$26,1,MATCH('Основной лист'!VOL$7,'РП (ЛК 2.0)'!$E$17:$O$17,0)),0)</f>
        <v>0</v>
      </c>
      <c r="VOM8" s="878">
        <f>IFERROR(INDEX('РП (ЛК 2.0)'!$E$26:$O$26,1,MATCH('Основной лист'!VOM$7,'РП (ЛК 2.0)'!$E$17:$O$17,0)),0)</f>
        <v>0</v>
      </c>
      <c r="VON8" s="878">
        <f>IFERROR(INDEX('РП (ЛК 2.0)'!$E$26:$O$26,1,MATCH('Основной лист'!VON$7,'РП (ЛК 2.0)'!$E$17:$O$17,0)),0)</f>
        <v>0</v>
      </c>
      <c r="VOO8" s="878">
        <f>IFERROR(INDEX('РП (ЛК 2.0)'!$E$26:$O$26,1,MATCH('Основной лист'!VOO$7,'РП (ЛК 2.0)'!$E$17:$O$17,0)),0)</f>
        <v>0</v>
      </c>
      <c r="VOP8" s="878">
        <f>IFERROR(INDEX('РП (ЛК 2.0)'!$E$26:$O$26,1,MATCH('Основной лист'!VOP$7,'РП (ЛК 2.0)'!$E$17:$O$17,0)),0)</f>
        <v>0</v>
      </c>
      <c r="VOQ8" s="878">
        <f>IFERROR(INDEX('РП (ЛК 2.0)'!$E$26:$O$26,1,MATCH('Основной лист'!VOQ$7,'РП (ЛК 2.0)'!$E$17:$O$17,0)),0)</f>
        <v>0</v>
      </c>
      <c r="VOR8" s="878">
        <f>IFERROR(INDEX('РП (ЛК 2.0)'!$E$26:$O$26,1,MATCH('Основной лист'!VOR$7,'РП (ЛК 2.0)'!$E$17:$O$17,0)),0)</f>
        <v>0</v>
      </c>
      <c r="VOS8" s="878">
        <f>IFERROR(INDEX('РП (ЛК 2.0)'!$E$26:$O$26,1,MATCH('Основной лист'!VOS$7,'РП (ЛК 2.0)'!$E$17:$O$17,0)),0)</f>
        <v>0</v>
      </c>
      <c r="VOT8" s="878">
        <f>IFERROR(INDEX('РП (ЛК 2.0)'!$E$26:$O$26,1,MATCH('Основной лист'!VOT$7,'РП (ЛК 2.0)'!$E$17:$O$17,0)),0)</f>
        <v>0</v>
      </c>
      <c r="VOU8" s="878">
        <f>IFERROR(INDEX('РП (ЛК 2.0)'!$E$26:$O$26,1,MATCH('Основной лист'!VOU$7,'РП (ЛК 2.0)'!$E$17:$O$17,0)),0)</f>
        <v>0</v>
      </c>
      <c r="VOV8" s="878">
        <f>IFERROR(INDEX('РП (ЛК 2.0)'!$E$26:$O$26,1,MATCH('Основной лист'!VOV$7,'РП (ЛК 2.0)'!$E$17:$O$17,0)),0)</f>
        <v>0</v>
      </c>
      <c r="VOW8" s="878">
        <f>IFERROR(INDEX('РП (ЛК 2.0)'!$E$26:$O$26,1,MATCH('Основной лист'!VOW$7,'РП (ЛК 2.0)'!$E$17:$O$17,0)),0)</f>
        <v>0</v>
      </c>
      <c r="VOX8" s="878">
        <f>IFERROR(INDEX('РП (ЛК 2.0)'!$E$26:$O$26,1,MATCH('Основной лист'!VOX$7,'РП (ЛК 2.0)'!$E$17:$O$17,0)),0)</f>
        <v>0</v>
      </c>
      <c r="VOY8" s="878">
        <f>IFERROR(INDEX('РП (ЛК 2.0)'!$E$26:$O$26,1,MATCH('Основной лист'!VOY$7,'РП (ЛК 2.0)'!$E$17:$O$17,0)),0)</f>
        <v>0</v>
      </c>
      <c r="VOZ8" s="878">
        <f>IFERROR(INDEX('РП (ЛК 2.0)'!$E$26:$O$26,1,MATCH('Основной лист'!VOZ$7,'РП (ЛК 2.0)'!$E$17:$O$17,0)),0)</f>
        <v>0</v>
      </c>
      <c r="VPA8" s="878">
        <f>IFERROR(INDEX('РП (ЛК 2.0)'!$E$26:$O$26,1,MATCH('Основной лист'!VPA$7,'РП (ЛК 2.0)'!$E$17:$O$17,0)),0)</f>
        <v>0</v>
      </c>
      <c r="VPB8" s="878">
        <f>IFERROR(INDEX('РП (ЛК 2.0)'!$E$26:$O$26,1,MATCH('Основной лист'!VPB$7,'РП (ЛК 2.0)'!$E$17:$O$17,0)),0)</f>
        <v>0</v>
      </c>
      <c r="VPC8" s="878">
        <f>IFERROR(INDEX('РП (ЛК 2.0)'!$E$26:$O$26,1,MATCH('Основной лист'!VPC$7,'РП (ЛК 2.0)'!$E$17:$O$17,0)),0)</f>
        <v>0</v>
      </c>
      <c r="VPD8" s="878">
        <f>IFERROR(INDEX('РП (ЛК 2.0)'!$E$26:$O$26,1,MATCH('Основной лист'!VPD$7,'РП (ЛК 2.0)'!$E$17:$O$17,0)),0)</f>
        <v>0</v>
      </c>
      <c r="VPE8" s="878">
        <f>IFERROR(INDEX('РП (ЛК 2.0)'!$E$26:$O$26,1,MATCH('Основной лист'!VPE$7,'РП (ЛК 2.0)'!$E$17:$O$17,0)),0)</f>
        <v>0</v>
      </c>
      <c r="VPF8" s="878">
        <f>IFERROR(INDEX('РП (ЛК 2.0)'!$E$26:$O$26,1,MATCH('Основной лист'!VPF$7,'РП (ЛК 2.0)'!$E$17:$O$17,0)),0)</f>
        <v>0</v>
      </c>
      <c r="VPG8" s="878">
        <f>IFERROR(INDEX('РП (ЛК 2.0)'!$E$26:$O$26,1,MATCH('Основной лист'!VPG$7,'РП (ЛК 2.0)'!$E$17:$O$17,0)),0)</f>
        <v>0</v>
      </c>
      <c r="VPH8" s="878">
        <f>IFERROR(INDEX('РП (ЛК 2.0)'!$E$26:$O$26,1,MATCH('Основной лист'!VPH$7,'РП (ЛК 2.0)'!$E$17:$O$17,0)),0)</f>
        <v>0</v>
      </c>
      <c r="VPI8" s="878">
        <f>IFERROR(INDEX('РП (ЛК 2.0)'!$E$26:$O$26,1,MATCH('Основной лист'!VPI$7,'РП (ЛК 2.0)'!$E$17:$O$17,0)),0)</f>
        <v>0</v>
      </c>
      <c r="VPJ8" s="878">
        <f>IFERROR(INDEX('РП (ЛК 2.0)'!$E$26:$O$26,1,MATCH('Основной лист'!VPJ$7,'РП (ЛК 2.0)'!$E$17:$O$17,0)),0)</f>
        <v>0</v>
      </c>
      <c r="VPK8" s="878">
        <f>IFERROR(INDEX('РП (ЛК 2.0)'!$E$26:$O$26,1,MATCH('Основной лист'!VPK$7,'РП (ЛК 2.0)'!$E$17:$O$17,0)),0)</f>
        <v>0</v>
      </c>
      <c r="VPL8" s="878">
        <f>IFERROR(INDEX('РП (ЛК 2.0)'!$E$26:$O$26,1,MATCH('Основной лист'!VPL$7,'РП (ЛК 2.0)'!$E$17:$O$17,0)),0)</f>
        <v>0</v>
      </c>
      <c r="VPM8" s="878">
        <f>IFERROR(INDEX('РП (ЛК 2.0)'!$E$26:$O$26,1,MATCH('Основной лист'!VPM$7,'РП (ЛК 2.0)'!$E$17:$O$17,0)),0)</f>
        <v>0</v>
      </c>
      <c r="VPN8" s="878">
        <f>IFERROR(INDEX('РП (ЛК 2.0)'!$E$26:$O$26,1,MATCH('Основной лист'!VPN$7,'РП (ЛК 2.0)'!$E$17:$O$17,0)),0)</f>
        <v>0</v>
      </c>
      <c r="VPO8" s="878">
        <f>IFERROR(INDEX('РП (ЛК 2.0)'!$E$26:$O$26,1,MATCH('Основной лист'!VPO$7,'РП (ЛК 2.0)'!$E$17:$O$17,0)),0)</f>
        <v>0</v>
      </c>
      <c r="VPP8" s="878">
        <f>IFERROR(INDEX('РП (ЛК 2.0)'!$E$26:$O$26,1,MATCH('Основной лист'!VPP$7,'РП (ЛК 2.0)'!$E$17:$O$17,0)),0)</f>
        <v>0</v>
      </c>
      <c r="VPQ8" s="878">
        <f>IFERROR(INDEX('РП (ЛК 2.0)'!$E$26:$O$26,1,MATCH('Основной лист'!VPQ$7,'РП (ЛК 2.0)'!$E$17:$O$17,0)),0)</f>
        <v>0</v>
      </c>
      <c r="VPR8" s="878">
        <f>IFERROR(INDEX('РП (ЛК 2.0)'!$E$26:$O$26,1,MATCH('Основной лист'!VPR$7,'РП (ЛК 2.0)'!$E$17:$O$17,0)),0)</f>
        <v>0</v>
      </c>
      <c r="VPS8" s="878">
        <f>IFERROR(INDEX('РП (ЛК 2.0)'!$E$26:$O$26,1,MATCH('Основной лист'!VPS$7,'РП (ЛК 2.0)'!$E$17:$O$17,0)),0)</f>
        <v>0</v>
      </c>
      <c r="VPT8" s="878">
        <f>IFERROR(INDEX('РП (ЛК 2.0)'!$E$26:$O$26,1,MATCH('Основной лист'!VPT$7,'РП (ЛК 2.0)'!$E$17:$O$17,0)),0)</f>
        <v>0</v>
      </c>
      <c r="VPU8" s="878">
        <f>IFERROR(INDEX('РП (ЛК 2.0)'!$E$26:$O$26,1,MATCH('Основной лист'!VPU$7,'РП (ЛК 2.0)'!$E$17:$O$17,0)),0)</f>
        <v>0</v>
      </c>
      <c r="VPV8" s="878">
        <f>IFERROR(INDEX('РП (ЛК 2.0)'!$E$26:$O$26,1,MATCH('Основной лист'!VPV$7,'РП (ЛК 2.0)'!$E$17:$O$17,0)),0)</f>
        <v>0</v>
      </c>
      <c r="VPW8" s="878">
        <f>IFERROR(INDEX('РП (ЛК 2.0)'!$E$26:$O$26,1,MATCH('Основной лист'!VPW$7,'РП (ЛК 2.0)'!$E$17:$O$17,0)),0)</f>
        <v>0</v>
      </c>
      <c r="VPX8" s="878">
        <f>IFERROR(INDEX('РП (ЛК 2.0)'!$E$26:$O$26,1,MATCH('Основной лист'!VPX$7,'РП (ЛК 2.0)'!$E$17:$O$17,0)),0)</f>
        <v>0</v>
      </c>
      <c r="VPY8" s="878">
        <f>IFERROR(INDEX('РП (ЛК 2.0)'!$E$26:$O$26,1,MATCH('Основной лист'!VPY$7,'РП (ЛК 2.0)'!$E$17:$O$17,0)),0)</f>
        <v>0</v>
      </c>
      <c r="VPZ8" s="878">
        <f>IFERROR(INDEX('РП (ЛК 2.0)'!$E$26:$O$26,1,MATCH('Основной лист'!VPZ$7,'РП (ЛК 2.0)'!$E$17:$O$17,0)),0)</f>
        <v>0</v>
      </c>
      <c r="VQA8" s="878">
        <f>IFERROR(INDEX('РП (ЛК 2.0)'!$E$26:$O$26,1,MATCH('Основной лист'!VQA$7,'РП (ЛК 2.0)'!$E$17:$O$17,0)),0)</f>
        <v>0</v>
      </c>
      <c r="VQB8" s="878">
        <f>IFERROR(INDEX('РП (ЛК 2.0)'!$E$26:$O$26,1,MATCH('Основной лист'!VQB$7,'РП (ЛК 2.0)'!$E$17:$O$17,0)),0)</f>
        <v>0</v>
      </c>
      <c r="VQC8" s="878">
        <f>IFERROR(INDEX('РП (ЛК 2.0)'!$E$26:$O$26,1,MATCH('Основной лист'!VQC$7,'РП (ЛК 2.0)'!$E$17:$O$17,0)),0)</f>
        <v>0</v>
      </c>
      <c r="VQD8" s="878">
        <f>IFERROR(INDEX('РП (ЛК 2.0)'!$E$26:$O$26,1,MATCH('Основной лист'!VQD$7,'РП (ЛК 2.0)'!$E$17:$O$17,0)),0)</f>
        <v>0</v>
      </c>
      <c r="VQE8" s="878">
        <f>IFERROR(INDEX('РП (ЛК 2.0)'!$E$26:$O$26,1,MATCH('Основной лист'!VQE$7,'РП (ЛК 2.0)'!$E$17:$O$17,0)),0)</f>
        <v>0</v>
      </c>
      <c r="VQF8" s="878">
        <f>IFERROR(INDEX('РП (ЛК 2.0)'!$E$26:$O$26,1,MATCH('Основной лист'!VQF$7,'РП (ЛК 2.0)'!$E$17:$O$17,0)),0)</f>
        <v>0</v>
      </c>
      <c r="VQG8" s="878">
        <f>IFERROR(INDEX('РП (ЛК 2.0)'!$E$26:$O$26,1,MATCH('Основной лист'!VQG$7,'РП (ЛК 2.0)'!$E$17:$O$17,0)),0)</f>
        <v>0</v>
      </c>
      <c r="VQH8" s="878">
        <f>IFERROR(INDEX('РП (ЛК 2.0)'!$E$26:$O$26,1,MATCH('Основной лист'!VQH$7,'РП (ЛК 2.0)'!$E$17:$O$17,0)),0)</f>
        <v>0</v>
      </c>
      <c r="VQI8" s="878">
        <f>IFERROR(INDEX('РП (ЛК 2.0)'!$E$26:$O$26,1,MATCH('Основной лист'!VQI$7,'РП (ЛК 2.0)'!$E$17:$O$17,0)),0)</f>
        <v>0</v>
      </c>
      <c r="VQJ8" s="878">
        <f>IFERROR(INDEX('РП (ЛК 2.0)'!$E$26:$O$26,1,MATCH('Основной лист'!VQJ$7,'РП (ЛК 2.0)'!$E$17:$O$17,0)),0)</f>
        <v>0</v>
      </c>
      <c r="VQK8" s="878">
        <f>IFERROR(INDEX('РП (ЛК 2.0)'!$E$26:$O$26,1,MATCH('Основной лист'!VQK$7,'РП (ЛК 2.0)'!$E$17:$O$17,0)),0)</f>
        <v>0</v>
      </c>
      <c r="VQL8" s="878">
        <f>IFERROR(INDEX('РП (ЛК 2.0)'!$E$26:$O$26,1,MATCH('Основной лист'!VQL$7,'РП (ЛК 2.0)'!$E$17:$O$17,0)),0)</f>
        <v>0</v>
      </c>
      <c r="VQM8" s="878">
        <f>IFERROR(INDEX('РП (ЛК 2.0)'!$E$26:$O$26,1,MATCH('Основной лист'!VQM$7,'РП (ЛК 2.0)'!$E$17:$O$17,0)),0)</f>
        <v>0</v>
      </c>
      <c r="VQN8" s="878">
        <f>IFERROR(INDEX('РП (ЛК 2.0)'!$E$26:$O$26,1,MATCH('Основной лист'!VQN$7,'РП (ЛК 2.0)'!$E$17:$O$17,0)),0)</f>
        <v>0</v>
      </c>
      <c r="VQO8" s="878">
        <f>IFERROR(INDEX('РП (ЛК 2.0)'!$E$26:$O$26,1,MATCH('Основной лист'!VQO$7,'РП (ЛК 2.0)'!$E$17:$O$17,0)),0)</f>
        <v>0</v>
      </c>
      <c r="VQP8" s="878">
        <f>IFERROR(INDEX('РП (ЛК 2.0)'!$E$26:$O$26,1,MATCH('Основной лист'!VQP$7,'РП (ЛК 2.0)'!$E$17:$O$17,0)),0)</f>
        <v>0</v>
      </c>
      <c r="VQQ8" s="878">
        <f>IFERROR(INDEX('РП (ЛК 2.0)'!$E$26:$O$26,1,MATCH('Основной лист'!VQQ$7,'РП (ЛК 2.0)'!$E$17:$O$17,0)),0)</f>
        <v>0</v>
      </c>
      <c r="VQR8" s="878">
        <f>IFERROR(INDEX('РП (ЛК 2.0)'!$E$26:$O$26,1,MATCH('Основной лист'!VQR$7,'РП (ЛК 2.0)'!$E$17:$O$17,0)),0)</f>
        <v>0</v>
      </c>
      <c r="VQS8" s="878">
        <f>IFERROR(INDEX('РП (ЛК 2.0)'!$E$26:$O$26,1,MATCH('Основной лист'!VQS$7,'РП (ЛК 2.0)'!$E$17:$O$17,0)),0)</f>
        <v>0</v>
      </c>
      <c r="VQT8" s="878">
        <f>IFERROR(INDEX('РП (ЛК 2.0)'!$E$26:$O$26,1,MATCH('Основной лист'!VQT$7,'РП (ЛК 2.0)'!$E$17:$O$17,0)),0)</f>
        <v>0</v>
      </c>
      <c r="VQU8" s="878">
        <f>IFERROR(INDEX('РП (ЛК 2.0)'!$E$26:$O$26,1,MATCH('Основной лист'!VQU$7,'РП (ЛК 2.0)'!$E$17:$O$17,0)),0)</f>
        <v>0</v>
      </c>
      <c r="VQV8" s="878">
        <f>IFERROR(INDEX('РП (ЛК 2.0)'!$E$26:$O$26,1,MATCH('Основной лист'!VQV$7,'РП (ЛК 2.0)'!$E$17:$O$17,0)),0)</f>
        <v>0</v>
      </c>
      <c r="VQW8" s="878">
        <f>IFERROR(INDEX('РП (ЛК 2.0)'!$E$26:$O$26,1,MATCH('Основной лист'!VQW$7,'РП (ЛК 2.0)'!$E$17:$O$17,0)),0)</f>
        <v>0</v>
      </c>
      <c r="VQX8" s="878">
        <f>IFERROR(INDEX('РП (ЛК 2.0)'!$E$26:$O$26,1,MATCH('Основной лист'!VQX$7,'РП (ЛК 2.0)'!$E$17:$O$17,0)),0)</f>
        <v>0</v>
      </c>
      <c r="VQY8" s="878">
        <f>IFERROR(INDEX('РП (ЛК 2.0)'!$E$26:$O$26,1,MATCH('Основной лист'!VQY$7,'РП (ЛК 2.0)'!$E$17:$O$17,0)),0)</f>
        <v>0</v>
      </c>
      <c r="VQZ8" s="878">
        <f>IFERROR(INDEX('РП (ЛК 2.0)'!$E$26:$O$26,1,MATCH('Основной лист'!VQZ$7,'РП (ЛК 2.0)'!$E$17:$O$17,0)),0)</f>
        <v>0</v>
      </c>
      <c r="VRA8" s="878">
        <f>IFERROR(INDEX('РП (ЛК 2.0)'!$E$26:$O$26,1,MATCH('Основной лист'!VRA$7,'РП (ЛК 2.0)'!$E$17:$O$17,0)),0)</f>
        <v>0</v>
      </c>
      <c r="VRB8" s="878">
        <f>IFERROR(INDEX('РП (ЛК 2.0)'!$E$26:$O$26,1,MATCH('Основной лист'!VRB$7,'РП (ЛК 2.0)'!$E$17:$O$17,0)),0)</f>
        <v>0</v>
      </c>
      <c r="VRC8" s="878">
        <f>IFERROR(INDEX('РП (ЛК 2.0)'!$E$26:$O$26,1,MATCH('Основной лист'!VRC$7,'РП (ЛК 2.0)'!$E$17:$O$17,0)),0)</f>
        <v>0</v>
      </c>
      <c r="VRD8" s="878">
        <f>IFERROR(INDEX('РП (ЛК 2.0)'!$E$26:$O$26,1,MATCH('Основной лист'!VRD$7,'РП (ЛК 2.0)'!$E$17:$O$17,0)),0)</f>
        <v>0</v>
      </c>
      <c r="VRE8" s="878">
        <f>IFERROR(INDEX('РП (ЛК 2.0)'!$E$26:$O$26,1,MATCH('Основной лист'!VRE$7,'РП (ЛК 2.0)'!$E$17:$O$17,0)),0)</f>
        <v>0</v>
      </c>
      <c r="VRF8" s="878">
        <f>IFERROR(INDEX('РП (ЛК 2.0)'!$E$26:$O$26,1,MATCH('Основной лист'!VRF$7,'РП (ЛК 2.0)'!$E$17:$O$17,0)),0)</f>
        <v>0</v>
      </c>
      <c r="VRG8" s="878">
        <f>IFERROR(INDEX('РП (ЛК 2.0)'!$E$26:$O$26,1,MATCH('Основной лист'!VRG$7,'РП (ЛК 2.0)'!$E$17:$O$17,0)),0)</f>
        <v>0</v>
      </c>
      <c r="VRH8" s="878">
        <f>IFERROR(INDEX('РП (ЛК 2.0)'!$E$26:$O$26,1,MATCH('Основной лист'!VRH$7,'РП (ЛК 2.0)'!$E$17:$O$17,0)),0)</f>
        <v>0</v>
      </c>
      <c r="VRI8" s="878">
        <f>IFERROR(INDEX('РП (ЛК 2.0)'!$E$26:$O$26,1,MATCH('Основной лист'!VRI$7,'РП (ЛК 2.0)'!$E$17:$O$17,0)),0)</f>
        <v>0</v>
      </c>
      <c r="VRJ8" s="878">
        <f>IFERROR(INDEX('РП (ЛК 2.0)'!$E$26:$O$26,1,MATCH('Основной лист'!VRJ$7,'РП (ЛК 2.0)'!$E$17:$O$17,0)),0)</f>
        <v>0</v>
      </c>
      <c r="VRK8" s="878">
        <f>IFERROR(INDEX('РП (ЛК 2.0)'!$E$26:$O$26,1,MATCH('Основной лист'!VRK$7,'РП (ЛК 2.0)'!$E$17:$O$17,0)),0)</f>
        <v>0</v>
      </c>
      <c r="VRL8" s="878">
        <f>IFERROR(INDEX('РП (ЛК 2.0)'!$E$26:$O$26,1,MATCH('Основной лист'!VRL$7,'РП (ЛК 2.0)'!$E$17:$O$17,0)),0)</f>
        <v>0</v>
      </c>
      <c r="VRM8" s="878">
        <f>IFERROR(INDEX('РП (ЛК 2.0)'!$E$26:$O$26,1,MATCH('Основной лист'!VRM$7,'РП (ЛК 2.0)'!$E$17:$O$17,0)),0)</f>
        <v>0</v>
      </c>
      <c r="VRN8" s="878">
        <f>IFERROR(INDEX('РП (ЛК 2.0)'!$E$26:$O$26,1,MATCH('Основной лист'!VRN$7,'РП (ЛК 2.0)'!$E$17:$O$17,0)),0)</f>
        <v>0</v>
      </c>
      <c r="VRO8" s="878">
        <f>IFERROR(INDEX('РП (ЛК 2.0)'!$E$26:$O$26,1,MATCH('Основной лист'!VRO$7,'РП (ЛК 2.0)'!$E$17:$O$17,0)),0)</f>
        <v>0</v>
      </c>
      <c r="VRP8" s="878">
        <f>IFERROR(INDEX('РП (ЛК 2.0)'!$E$26:$O$26,1,MATCH('Основной лист'!VRP$7,'РП (ЛК 2.0)'!$E$17:$O$17,0)),0)</f>
        <v>0</v>
      </c>
      <c r="VRQ8" s="878">
        <f>IFERROR(INDEX('РП (ЛК 2.0)'!$E$26:$O$26,1,MATCH('Основной лист'!VRQ$7,'РП (ЛК 2.0)'!$E$17:$O$17,0)),0)</f>
        <v>0</v>
      </c>
      <c r="VRR8" s="878">
        <f>IFERROR(INDEX('РП (ЛК 2.0)'!$E$26:$O$26,1,MATCH('Основной лист'!VRR$7,'РП (ЛК 2.0)'!$E$17:$O$17,0)),0)</f>
        <v>0</v>
      </c>
      <c r="VRS8" s="878">
        <f>IFERROR(INDEX('РП (ЛК 2.0)'!$E$26:$O$26,1,MATCH('Основной лист'!VRS$7,'РП (ЛК 2.0)'!$E$17:$O$17,0)),0)</f>
        <v>0</v>
      </c>
      <c r="VRT8" s="878">
        <f>IFERROR(INDEX('РП (ЛК 2.0)'!$E$26:$O$26,1,MATCH('Основной лист'!VRT$7,'РП (ЛК 2.0)'!$E$17:$O$17,0)),0)</f>
        <v>0</v>
      </c>
      <c r="VRU8" s="878">
        <f>IFERROR(INDEX('РП (ЛК 2.0)'!$E$26:$O$26,1,MATCH('Основной лист'!VRU$7,'РП (ЛК 2.0)'!$E$17:$O$17,0)),0)</f>
        <v>0</v>
      </c>
      <c r="VRV8" s="878">
        <f>IFERROR(INDEX('РП (ЛК 2.0)'!$E$26:$O$26,1,MATCH('Основной лист'!VRV$7,'РП (ЛК 2.0)'!$E$17:$O$17,0)),0)</f>
        <v>0</v>
      </c>
      <c r="VRW8" s="878">
        <f>IFERROR(INDEX('РП (ЛК 2.0)'!$E$26:$O$26,1,MATCH('Основной лист'!VRW$7,'РП (ЛК 2.0)'!$E$17:$O$17,0)),0)</f>
        <v>0</v>
      </c>
      <c r="VRX8" s="878">
        <f>IFERROR(INDEX('РП (ЛК 2.0)'!$E$26:$O$26,1,MATCH('Основной лист'!VRX$7,'РП (ЛК 2.0)'!$E$17:$O$17,0)),0)</f>
        <v>0</v>
      </c>
      <c r="VRY8" s="878">
        <f>IFERROR(INDEX('РП (ЛК 2.0)'!$E$26:$O$26,1,MATCH('Основной лист'!VRY$7,'РП (ЛК 2.0)'!$E$17:$O$17,0)),0)</f>
        <v>0</v>
      </c>
      <c r="VRZ8" s="878">
        <f>IFERROR(INDEX('РП (ЛК 2.0)'!$E$26:$O$26,1,MATCH('Основной лист'!VRZ$7,'РП (ЛК 2.0)'!$E$17:$O$17,0)),0)</f>
        <v>0</v>
      </c>
      <c r="VSA8" s="878">
        <f>IFERROR(INDEX('РП (ЛК 2.0)'!$E$26:$O$26,1,MATCH('Основной лист'!VSA$7,'РП (ЛК 2.0)'!$E$17:$O$17,0)),0)</f>
        <v>0</v>
      </c>
      <c r="VSB8" s="878">
        <f>IFERROR(INDEX('РП (ЛК 2.0)'!$E$26:$O$26,1,MATCH('Основной лист'!VSB$7,'РП (ЛК 2.0)'!$E$17:$O$17,0)),0)</f>
        <v>0</v>
      </c>
      <c r="VSC8" s="878">
        <f>IFERROR(INDEX('РП (ЛК 2.0)'!$E$26:$O$26,1,MATCH('Основной лист'!VSC$7,'РП (ЛК 2.0)'!$E$17:$O$17,0)),0)</f>
        <v>0</v>
      </c>
      <c r="VSD8" s="878">
        <f>IFERROR(INDEX('РП (ЛК 2.0)'!$E$26:$O$26,1,MATCH('Основной лист'!VSD$7,'РП (ЛК 2.0)'!$E$17:$O$17,0)),0)</f>
        <v>0</v>
      </c>
      <c r="VSE8" s="878">
        <f>IFERROR(INDEX('РП (ЛК 2.0)'!$E$26:$O$26,1,MATCH('Основной лист'!VSE$7,'РП (ЛК 2.0)'!$E$17:$O$17,0)),0)</f>
        <v>0</v>
      </c>
      <c r="VSF8" s="878">
        <f>IFERROR(INDEX('РП (ЛК 2.0)'!$E$26:$O$26,1,MATCH('Основной лист'!VSF$7,'РП (ЛК 2.0)'!$E$17:$O$17,0)),0)</f>
        <v>0</v>
      </c>
      <c r="VSG8" s="878">
        <f>IFERROR(INDEX('РП (ЛК 2.0)'!$E$26:$O$26,1,MATCH('Основной лист'!VSG$7,'РП (ЛК 2.0)'!$E$17:$O$17,0)),0)</f>
        <v>0</v>
      </c>
      <c r="VSH8" s="878">
        <f>IFERROR(INDEX('РП (ЛК 2.0)'!$E$26:$O$26,1,MATCH('Основной лист'!VSH$7,'РП (ЛК 2.0)'!$E$17:$O$17,0)),0)</f>
        <v>0</v>
      </c>
      <c r="VSI8" s="878">
        <f>IFERROR(INDEX('РП (ЛК 2.0)'!$E$26:$O$26,1,MATCH('Основной лист'!VSI$7,'РП (ЛК 2.0)'!$E$17:$O$17,0)),0)</f>
        <v>0</v>
      </c>
      <c r="VSJ8" s="878">
        <f>IFERROR(INDEX('РП (ЛК 2.0)'!$E$26:$O$26,1,MATCH('Основной лист'!VSJ$7,'РП (ЛК 2.0)'!$E$17:$O$17,0)),0)</f>
        <v>0</v>
      </c>
      <c r="VSK8" s="878">
        <f>IFERROR(INDEX('РП (ЛК 2.0)'!$E$26:$O$26,1,MATCH('Основной лист'!VSK$7,'РП (ЛК 2.0)'!$E$17:$O$17,0)),0)</f>
        <v>0</v>
      </c>
      <c r="VSL8" s="878">
        <f>IFERROR(INDEX('РП (ЛК 2.0)'!$E$26:$O$26,1,MATCH('Основной лист'!VSL$7,'РП (ЛК 2.0)'!$E$17:$O$17,0)),0)</f>
        <v>0</v>
      </c>
      <c r="VSM8" s="878">
        <f>IFERROR(INDEX('РП (ЛК 2.0)'!$E$26:$O$26,1,MATCH('Основной лист'!VSM$7,'РП (ЛК 2.0)'!$E$17:$O$17,0)),0)</f>
        <v>0</v>
      </c>
      <c r="VSN8" s="878">
        <f>IFERROR(INDEX('РП (ЛК 2.0)'!$E$26:$O$26,1,MATCH('Основной лист'!VSN$7,'РП (ЛК 2.0)'!$E$17:$O$17,0)),0)</f>
        <v>0</v>
      </c>
      <c r="VSO8" s="878">
        <f>IFERROR(INDEX('РП (ЛК 2.0)'!$E$26:$O$26,1,MATCH('Основной лист'!VSO$7,'РП (ЛК 2.0)'!$E$17:$O$17,0)),0)</f>
        <v>0</v>
      </c>
      <c r="VSP8" s="878">
        <f>IFERROR(INDEX('РП (ЛК 2.0)'!$E$26:$O$26,1,MATCH('Основной лист'!VSP$7,'РП (ЛК 2.0)'!$E$17:$O$17,0)),0)</f>
        <v>0</v>
      </c>
      <c r="VSQ8" s="878">
        <f>IFERROR(INDEX('РП (ЛК 2.0)'!$E$26:$O$26,1,MATCH('Основной лист'!VSQ$7,'РП (ЛК 2.0)'!$E$17:$O$17,0)),0)</f>
        <v>0</v>
      </c>
      <c r="VSR8" s="878">
        <f>IFERROR(INDEX('РП (ЛК 2.0)'!$E$26:$O$26,1,MATCH('Основной лист'!VSR$7,'РП (ЛК 2.0)'!$E$17:$O$17,0)),0)</f>
        <v>0</v>
      </c>
      <c r="VSS8" s="878">
        <f>IFERROR(INDEX('РП (ЛК 2.0)'!$E$26:$O$26,1,MATCH('Основной лист'!VSS$7,'РП (ЛК 2.0)'!$E$17:$O$17,0)),0)</f>
        <v>0</v>
      </c>
      <c r="VST8" s="878">
        <f>IFERROR(INDEX('РП (ЛК 2.0)'!$E$26:$O$26,1,MATCH('Основной лист'!VST$7,'РП (ЛК 2.0)'!$E$17:$O$17,0)),0)</f>
        <v>0</v>
      </c>
      <c r="VSU8" s="878">
        <f>IFERROR(INDEX('РП (ЛК 2.0)'!$E$26:$O$26,1,MATCH('Основной лист'!VSU$7,'РП (ЛК 2.0)'!$E$17:$O$17,0)),0)</f>
        <v>0</v>
      </c>
      <c r="VSV8" s="878">
        <f>IFERROR(INDEX('РП (ЛК 2.0)'!$E$26:$O$26,1,MATCH('Основной лист'!VSV$7,'РП (ЛК 2.0)'!$E$17:$O$17,0)),0)</f>
        <v>0</v>
      </c>
      <c r="VSW8" s="878">
        <f>IFERROR(INDEX('РП (ЛК 2.0)'!$E$26:$O$26,1,MATCH('Основной лист'!VSW$7,'РП (ЛК 2.0)'!$E$17:$O$17,0)),0)</f>
        <v>0</v>
      </c>
      <c r="VSX8" s="878">
        <f>IFERROR(INDEX('РП (ЛК 2.0)'!$E$26:$O$26,1,MATCH('Основной лист'!VSX$7,'РП (ЛК 2.0)'!$E$17:$O$17,0)),0)</f>
        <v>0</v>
      </c>
      <c r="VSY8" s="878">
        <f>IFERROR(INDEX('РП (ЛК 2.0)'!$E$26:$O$26,1,MATCH('Основной лист'!VSY$7,'РП (ЛК 2.0)'!$E$17:$O$17,0)),0)</f>
        <v>0</v>
      </c>
      <c r="VSZ8" s="878">
        <f>IFERROR(INDEX('РП (ЛК 2.0)'!$E$26:$O$26,1,MATCH('Основной лист'!VSZ$7,'РП (ЛК 2.0)'!$E$17:$O$17,0)),0)</f>
        <v>0</v>
      </c>
      <c r="VTA8" s="878">
        <f>IFERROR(INDEX('РП (ЛК 2.0)'!$E$26:$O$26,1,MATCH('Основной лист'!VTA$7,'РП (ЛК 2.0)'!$E$17:$O$17,0)),0)</f>
        <v>0</v>
      </c>
      <c r="VTB8" s="878">
        <f>IFERROR(INDEX('РП (ЛК 2.0)'!$E$26:$O$26,1,MATCH('Основной лист'!VTB$7,'РП (ЛК 2.0)'!$E$17:$O$17,0)),0)</f>
        <v>0</v>
      </c>
      <c r="VTC8" s="878">
        <f>IFERROR(INDEX('РП (ЛК 2.0)'!$E$26:$O$26,1,MATCH('Основной лист'!VTC$7,'РП (ЛК 2.0)'!$E$17:$O$17,0)),0)</f>
        <v>0</v>
      </c>
      <c r="VTD8" s="878">
        <f>IFERROR(INDEX('РП (ЛК 2.0)'!$E$26:$O$26,1,MATCH('Основной лист'!VTD$7,'РП (ЛК 2.0)'!$E$17:$O$17,0)),0)</f>
        <v>0</v>
      </c>
      <c r="VTE8" s="878">
        <f>IFERROR(INDEX('РП (ЛК 2.0)'!$E$26:$O$26,1,MATCH('Основной лист'!VTE$7,'РП (ЛК 2.0)'!$E$17:$O$17,0)),0)</f>
        <v>0</v>
      </c>
      <c r="VTF8" s="878">
        <f>IFERROR(INDEX('РП (ЛК 2.0)'!$E$26:$O$26,1,MATCH('Основной лист'!VTF$7,'РП (ЛК 2.0)'!$E$17:$O$17,0)),0)</f>
        <v>0</v>
      </c>
      <c r="VTG8" s="878">
        <f>IFERROR(INDEX('РП (ЛК 2.0)'!$E$26:$O$26,1,MATCH('Основной лист'!VTG$7,'РП (ЛК 2.0)'!$E$17:$O$17,0)),0)</f>
        <v>0</v>
      </c>
      <c r="VTH8" s="878">
        <f>IFERROR(INDEX('РП (ЛК 2.0)'!$E$26:$O$26,1,MATCH('Основной лист'!VTH$7,'РП (ЛК 2.0)'!$E$17:$O$17,0)),0)</f>
        <v>0</v>
      </c>
      <c r="VTI8" s="878">
        <f>IFERROR(INDEX('РП (ЛК 2.0)'!$E$26:$O$26,1,MATCH('Основной лист'!VTI$7,'РП (ЛК 2.0)'!$E$17:$O$17,0)),0)</f>
        <v>0</v>
      </c>
      <c r="VTJ8" s="878">
        <f>IFERROR(INDEX('РП (ЛК 2.0)'!$E$26:$O$26,1,MATCH('Основной лист'!VTJ$7,'РП (ЛК 2.0)'!$E$17:$O$17,0)),0)</f>
        <v>0</v>
      </c>
      <c r="VTK8" s="878">
        <f>IFERROR(INDEX('РП (ЛК 2.0)'!$E$26:$O$26,1,MATCH('Основной лист'!VTK$7,'РП (ЛК 2.0)'!$E$17:$O$17,0)),0)</f>
        <v>0</v>
      </c>
      <c r="VTL8" s="878">
        <f>IFERROR(INDEX('РП (ЛК 2.0)'!$E$26:$O$26,1,MATCH('Основной лист'!VTL$7,'РП (ЛК 2.0)'!$E$17:$O$17,0)),0)</f>
        <v>0</v>
      </c>
      <c r="VTM8" s="878">
        <f>IFERROR(INDEX('РП (ЛК 2.0)'!$E$26:$O$26,1,MATCH('Основной лист'!VTM$7,'РП (ЛК 2.0)'!$E$17:$O$17,0)),0)</f>
        <v>0</v>
      </c>
      <c r="VTN8" s="878">
        <f>IFERROR(INDEX('РП (ЛК 2.0)'!$E$26:$O$26,1,MATCH('Основной лист'!VTN$7,'РП (ЛК 2.0)'!$E$17:$O$17,0)),0)</f>
        <v>0</v>
      </c>
      <c r="VTO8" s="878">
        <f>IFERROR(INDEX('РП (ЛК 2.0)'!$E$26:$O$26,1,MATCH('Основной лист'!VTO$7,'РП (ЛК 2.0)'!$E$17:$O$17,0)),0)</f>
        <v>0</v>
      </c>
      <c r="VTP8" s="878">
        <f>IFERROR(INDEX('РП (ЛК 2.0)'!$E$26:$O$26,1,MATCH('Основной лист'!VTP$7,'РП (ЛК 2.0)'!$E$17:$O$17,0)),0)</f>
        <v>0</v>
      </c>
      <c r="VTQ8" s="878">
        <f>IFERROR(INDEX('РП (ЛК 2.0)'!$E$26:$O$26,1,MATCH('Основной лист'!VTQ$7,'РП (ЛК 2.0)'!$E$17:$O$17,0)),0)</f>
        <v>0</v>
      </c>
      <c r="VTR8" s="878">
        <f>IFERROR(INDEX('РП (ЛК 2.0)'!$E$26:$O$26,1,MATCH('Основной лист'!VTR$7,'РП (ЛК 2.0)'!$E$17:$O$17,0)),0)</f>
        <v>0</v>
      </c>
      <c r="VTS8" s="878">
        <f>IFERROR(INDEX('РП (ЛК 2.0)'!$E$26:$O$26,1,MATCH('Основной лист'!VTS$7,'РП (ЛК 2.0)'!$E$17:$O$17,0)),0)</f>
        <v>0</v>
      </c>
      <c r="VTT8" s="878">
        <f>IFERROR(INDEX('РП (ЛК 2.0)'!$E$26:$O$26,1,MATCH('Основной лист'!VTT$7,'РП (ЛК 2.0)'!$E$17:$O$17,0)),0)</f>
        <v>0</v>
      </c>
      <c r="VTU8" s="878">
        <f>IFERROR(INDEX('РП (ЛК 2.0)'!$E$26:$O$26,1,MATCH('Основной лист'!VTU$7,'РП (ЛК 2.0)'!$E$17:$O$17,0)),0)</f>
        <v>0</v>
      </c>
      <c r="VTV8" s="878">
        <f>IFERROR(INDEX('РП (ЛК 2.0)'!$E$26:$O$26,1,MATCH('Основной лист'!VTV$7,'РП (ЛК 2.0)'!$E$17:$O$17,0)),0)</f>
        <v>0</v>
      </c>
      <c r="VTW8" s="878">
        <f>IFERROR(INDEX('РП (ЛК 2.0)'!$E$26:$O$26,1,MATCH('Основной лист'!VTW$7,'РП (ЛК 2.0)'!$E$17:$O$17,0)),0)</f>
        <v>0</v>
      </c>
      <c r="VTX8" s="878">
        <f>IFERROR(INDEX('РП (ЛК 2.0)'!$E$26:$O$26,1,MATCH('Основной лист'!VTX$7,'РП (ЛК 2.0)'!$E$17:$O$17,0)),0)</f>
        <v>0</v>
      </c>
      <c r="VTY8" s="878">
        <f>IFERROR(INDEX('РП (ЛК 2.0)'!$E$26:$O$26,1,MATCH('Основной лист'!VTY$7,'РП (ЛК 2.0)'!$E$17:$O$17,0)),0)</f>
        <v>0</v>
      </c>
      <c r="VTZ8" s="878">
        <f>IFERROR(INDEX('РП (ЛК 2.0)'!$E$26:$O$26,1,MATCH('Основной лист'!VTZ$7,'РП (ЛК 2.0)'!$E$17:$O$17,0)),0)</f>
        <v>0</v>
      </c>
      <c r="VUA8" s="878">
        <f>IFERROR(INDEX('РП (ЛК 2.0)'!$E$26:$O$26,1,MATCH('Основной лист'!VUA$7,'РП (ЛК 2.0)'!$E$17:$O$17,0)),0)</f>
        <v>0</v>
      </c>
      <c r="VUB8" s="878">
        <f>IFERROR(INDEX('РП (ЛК 2.0)'!$E$26:$O$26,1,MATCH('Основной лист'!VUB$7,'РП (ЛК 2.0)'!$E$17:$O$17,0)),0)</f>
        <v>0</v>
      </c>
      <c r="VUC8" s="878">
        <f>IFERROR(INDEX('РП (ЛК 2.0)'!$E$26:$O$26,1,MATCH('Основной лист'!VUC$7,'РП (ЛК 2.0)'!$E$17:$O$17,0)),0)</f>
        <v>0</v>
      </c>
      <c r="VUD8" s="878">
        <f>IFERROR(INDEX('РП (ЛК 2.0)'!$E$26:$O$26,1,MATCH('Основной лист'!VUD$7,'РП (ЛК 2.0)'!$E$17:$O$17,0)),0)</f>
        <v>0</v>
      </c>
      <c r="VUE8" s="878">
        <f>IFERROR(INDEX('РП (ЛК 2.0)'!$E$26:$O$26,1,MATCH('Основной лист'!VUE$7,'РП (ЛК 2.0)'!$E$17:$O$17,0)),0)</f>
        <v>0</v>
      </c>
      <c r="VUF8" s="878">
        <f>IFERROR(INDEX('РП (ЛК 2.0)'!$E$26:$O$26,1,MATCH('Основной лист'!VUF$7,'РП (ЛК 2.0)'!$E$17:$O$17,0)),0)</f>
        <v>0</v>
      </c>
      <c r="VUG8" s="878">
        <f>IFERROR(INDEX('РП (ЛК 2.0)'!$E$26:$O$26,1,MATCH('Основной лист'!VUG$7,'РП (ЛК 2.0)'!$E$17:$O$17,0)),0)</f>
        <v>0</v>
      </c>
      <c r="VUH8" s="878">
        <f>IFERROR(INDEX('РП (ЛК 2.0)'!$E$26:$O$26,1,MATCH('Основной лист'!VUH$7,'РП (ЛК 2.0)'!$E$17:$O$17,0)),0)</f>
        <v>0</v>
      </c>
      <c r="VUI8" s="878">
        <f>IFERROR(INDEX('РП (ЛК 2.0)'!$E$26:$O$26,1,MATCH('Основной лист'!VUI$7,'РП (ЛК 2.0)'!$E$17:$O$17,0)),0)</f>
        <v>0</v>
      </c>
      <c r="VUJ8" s="878">
        <f>IFERROR(INDEX('РП (ЛК 2.0)'!$E$26:$O$26,1,MATCH('Основной лист'!VUJ$7,'РП (ЛК 2.0)'!$E$17:$O$17,0)),0)</f>
        <v>0</v>
      </c>
      <c r="VUK8" s="878">
        <f>IFERROR(INDEX('РП (ЛК 2.0)'!$E$26:$O$26,1,MATCH('Основной лист'!VUK$7,'РП (ЛК 2.0)'!$E$17:$O$17,0)),0)</f>
        <v>0</v>
      </c>
      <c r="VUL8" s="878">
        <f>IFERROR(INDEX('РП (ЛК 2.0)'!$E$26:$O$26,1,MATCH('Основной лист'!VUL$7,'РП (ЛК 2.0)'!$E$17:$O$17,0)),0)</f>
        <v>0</v>
      </c>
      <c r="VUM8" s="878">
        <f>IFERROR(INDEX('РП (ЛК 2.0)'!$E$26:$O$26,1,MATCH('Основной лист'!VUM$7,'РП (ЛК 2.0)'!$E$17:$O$17,0)),0)</f>
        <v>0</v>
      </c>
      <c r="VUN8" s="878">
        <f>IFERROR(INDEX('РП (ЛК 2.0)'!$E$26:$O$26,1,MATCH('Основной лист'!VUN$7,'РП (ЛК 2.0)'!$E$17:$O$17,0)),0)</f>
        <v>0</v>
      </c>
      <c r="VUO8" s="878">
        <f>IFERROR(INDEX('РП (ЛК 2.0)'!$E$26:$O$26,1,MATCH('Основной лист'!VUO$7,'РП (ЛК 2.0)'!$E$17:$O$17,0)),0)</f>
        <v>0</v>
      </c>
      <c r="VUP8" s="878">
        <f>IFERROR(INDEX('РП (ЛК 2.0)'!$E$26:$O$26,1,MATCH('Основной лист'!VUP$7,'РП (ЛК 2.0)'!$E$17:$O$17,0)),0)</f>
        <v>0</v>
      </c>
      <c r="VUQ8" s="878">
        <f>IFERROR(INDEX('РП (ЛК 2.0)'!$E$26:$O$26,1,MATCH('Основной лист'!VUQ$7,'РП (ЛК 2.0)'!$E$17:$O$17,0)),0)</f>
        <v>0</v>
      </c>
      <c r="VUR8" s="878">
        <f>IFERROR(INDEX('РП (ЛК 2.0)'!$E$26:$O$26,1,MATCH('Основной лист'!VUR$7,'РП (ЛК 2.0)'!$E$17:$O$17,0)),0)</f>
        <v>0</v>
      </c>
      <c r="VUS8" s="878">
        <f>IFERROR(INDEX('РП (ЛК 2.0)'!$E$26:$O$26,1,MATCH('Основной лист'!VUS$7,'РП (ЛК 2.0)'!$E$17:$O$17,0)),0)</f>
        <v>0</v>
      </c>
      <c r="VUT8" s="878">
        <f>IFERROR(INDEX('РП (ЛК 2.0)'!$E$26:$O$26,1,MATCH('Основной лист'!VUT$7,'РП (ЛК 2.0)'!$E$17:$O$17,0)),0)</f>
        <v>0</v>
      </c>
      <c r="VUU8" s="878">
        <f>IFERROR(INDEX('РП (ЛК 2.0)'!$E$26:$O$26,1,MATCH('Основной лист'!VUU$7,'РП (ЛК 2.0)'!$E$17:$O$17,0)),0)</f>
        <v>0</v>
      </c>
      <c r="VUV8" s="878">
        <f>IFERROR(INDEX('РП (ЛК 2.0)'!$E$26:$O$26,1,MATCH('Основной лист'!VUV$7,'РП (ЛК 2.0)'!$E$17:$O$17,0)),0)</f>
        <v>0</v>
      </c>
      <c r="VUW8" s="878">
        <f>IFERROR(INDEX('РП (ЛК 2.0)'!$E$26:$O$26,1,MATCH('Основной лист'!VUW$7,'РП (ЛК 2.0)'!$E$17:$O$17,0)),0)</f>
        <v>0</v>
      </c>
      <c r="VUX8" s="878">
        <f>IFERROR(INDEX('РП (ЛК 2.0)'!$E$26:$O$26,1,MATCH('Основной лист'!VUX$7,'РП (ЛК 2.0)'!$E$17:$O$17,0)),0)</f>
        <v>0</v>
      </c>
      <c r="VUY8" s="878">
        <f>IFERROR(INDEX('РП (ЛК 2.0)'!$E$26:$O$26,1,MATCH('Основной лист'!VUY$7,'РП (ЛК 2.0)'!$E$17:$O$17,0)),0)</f>
        <v>0</v>
      </c>
      <c r="VUZ8" s="878">
        <f>IFERROR(INDEX('РП (ЛК 2.0)'!$E$26:$O$26,1,MATCH('Основной лист'!VUZ$7,'РП (ЛК 2.0)'!$E$17:$O$17,0)),0)</f>
        <v>0</v>
      </c>
      <c r="VVA8" s="878">
        <f>IFERROR(INDEX('РП (ЛК 2.0)'!$E$26:$O$26,1,MATCH('Основной лист'!VVA$7,'РП (ЛК 2.0)'!$E$17:$O$17,0)),0)</f>
        <v>0</v>
      </c>
      <c r="VVB8" s="878">
        <f>IFERROR(INDEX('РП (ЛК 2.0)'!$E$26:$O$26,1,MATCH('Основной лист'!VVB$7,'РП (ЛК 2.0)'!$E$17:$O$17,0)),0)</f>
        <v>0</v>
      </c>
      <c r="VVC8" s="878">
        <f>IFERROR(INDEX('РП (ЛК 2.0)'!$E$26:$O$26,1,MATCH('Основной лист'!VVC$7,'РП (ЛК 2.0)'!$E$17:$O$17,0)),0)</f>
        <v>0</v>
      </c>
      <c r="VVD8" s="878">
        <f>IFERROR(INDEX('РП (ЛК 2.0)'!$E$26:$O$26,1,MATCH('Основной лист'!VVD$7,'РП (ЛК 2.0)'!$E$17:$O$17,0)),0)</f>
        <v>0</v>
      </c>
      <c r="VVE8" s="878">
        <f>IFERROR(INDEX('РП (ЛК 2.0)'!$E$26:$O$26,1,MATCH('Основной лист'!VVE$7,'РП (ЛК 2.0)'!$E$17:$O$17,0)),0)</f>
        <v>0</v>
      </c>
      <c r="VVF8" s="878">
        <f>IFERROR(INDEX('РП (ЛК 2.0)'!$E$26:$O$26,1,MATCH('Основной лист'!VVF$7,'РП (ЛК 2.0)'!$E$17:$O$17,0)),0)</f>
        <v>0</v>
      </c>
      <c r="VVG8" s="878">
        <f>IFERROR(INDEX('РП (ЛК 2.0)'!$E$26:$O$26,1,MATCH('Основной лист'!VVG$7,'РП (ЛК 2.0)'!$E$17:$O$17,0)),0)</f>
        <v>0</v>
      </c>
      <c r="VVH8" s="878">
        <f>IFERROR(INDEX('РП (ЛК 2.0)'!$E$26:$O$26,1,MATCH('Основной лист'!VVH$7,'РП (ЛК 2.0)'!$E$17:$O$17,0)),0)</f>
        <v>0</v>
      </c>
      <c r="VVI8" s="878">
        <f>IFERROR(INDEX('РП (ЛК 2.0)'!$E$26:$O$26,1,MATCH('Основной лист'!VVI$7,'РП (ЛК 2.0)'!$E$17:$O$17,0)),0)</f>
        <v>0</v>
      </c>
      <c r="VVJ8" s="878">
        <f>IFERROR(INDEX('РП (ЛК 2.0)'!$E$26:$O$26,1,MATCH('Основной лист'!VVJ$7,'РП (ЛК 2.0)'!$E$17:$O$17,0)),0)</f>
        <v>0</v>
      </c>
      <c r="VVK8" s="878">
        <f>IFERROR(INDEX('РП (ЛК 2.0)'!$E$26:$O$26,1,MATCH('Основной лист'!VVK$7,'РП (ЛК 2.0)'!$E$17:$O$17,0)),0)</f>
        <v>0</v>
      </c>
      <c r="VVL8" s="878">
        <f>IFERROR(INDEX('РП (ЛК 2.0)'!$E$26:$O$26,1,MATCH('Основной лист'!VVL$7,'РП (ЛК 2.0)'!$E$17:$O$17,0)),0)</f>
        <v>0</v>
      </c>
      <c r="VVM8" s="878">
        <f>IFERROR(INDEX('РП (ЛК 2.0)'!$E$26:$O$26,1,MATCH('Основной лист'!VVM$7,'РП (ЛК 2.0)'!$E$17:$O$17,0)),0)</f>
        <v>0</v>
      </c>
      <c r="VVN8" s="878">
        <f>IFERROR(INDEX('РП (ЛК 2.0)'!$E$26:$O$26,1,MATCH('Основной лист'!VVN$7,'РП (ЛК 2.0)'!$E$17:$O$17,0)),0)</f>
        <v>0</v>
      </c>
      <c r="VVO8" s="878">
        <f>IFERROR(INDEX('РП (ЛК 2.0)'!$E$26:$O$26,1,MATCH('Основной лист'!VVO$7,'РП (ЛК 2.0)'!$E$17:$O$17,0)),0)</f>
        <v>0</v>
      </c>
      <c r="VVP8" s="878">
        <f>IFERROR(INDEX('РП (ЛК 2.0)'!$E$26:$O$26,1,MATCH('Основной лист'!VVP$7,'РП (ЛК 2.0)'!$E$17:$O$17,0)),0)</f>
        <v>0</v>
      </c>
      <c r="VVQ8" s="878">
        <f>IFERROR(INDEX('РП (ЛК 2.0)'!$E$26:$O$26,1,MATCH('Основной лист'!VVQ$7,'РП (ЛК 2.0)'!$E$17:$O$17,0)),0)</f>
        <v>0</v>
      </c>
      <c r="VVR8" s="878">
        <f>IFERROR(INDEX('РП (ЛК 2.0)'!$E$26:$O$26,1,MATCH('Основной лист'!VVR$7,'РП (ЛК 2.0)'!$E$17:$O$17,0)),0)</f>
        <v>0</v>
      </c>
      <c r="VVS8" s="878">
        <f>IFERROR(INDEX('РП (ЛК 2.0)'!$E$26:$O$26,1,MATCH('Основной лист'!VVS$7,'РП (ЛК 2.0)'!$E$17:$O$17,0)),0)</f>
        <v>0</v>
      </c>
      <c r="VVT8" s="878">
        <f>IFERROR(INDEX('РП (ЛК 2.0)'!$E$26:$O$26,1,MATCH('Основной лист'!VVT$7,'РП (ЛК 2.0)'!$E$17:$O$17,0)),0)</f>
        <v>0</v>
      </c>
      <c r="VVU8" s="878">
        <f>IFERROR(INDEX('РП (ЛК 2.0)'!$E$26:$O$26,1,MATCH('Основной лист'!VVU$7,'РП (ЛК 2.0)'!$E$17:$O$17,0)),0)</f>
        <v>0</v>
      </c>
      <c r="VVV8" s="878">
        <f>IFERROR(INDEX('РП (ЛК 2.0)'!$E$26:$O$26,1,MATCH('Основной лист'!VVV$7,'РП (ЛК 2.0)'!$E$17:$O$17,0)),0)</f>
        <v>0</v>
      </c>
      <c r="VVW8" s="878">
        <f>IFERROR(INDEX('РП (ЛК 2.0)'!$E$26:$O$26,1,MATCH('Основной лист'!VVW$7,'РП (ЛК 2.0)'!$E$17:$O$17,0)),0)</f>
        <v>0</v>
      </c>
      <c r="VVX8" s="878">
        <f>IFERROR(INDEX('РП (ЛК 2.0)'!$E$26:$O$26,1,MATCH('Основной лист'!VVX$7,'РП (ЛК 2.0)'!$E$17:$O$17,0)),0)</f>
        <v>0</v>
      </c>
      <c r="VVY8" s="878">
        <f>IFERROR(INDEX('РП (ЛК 2.0)'!$E$26:$O$26,1,MATCH('Основной лист'!VVY$7,'РП (ЛК 2.0)'!$E$17:$O$17,0)),0)</f>
        <v>0</v>
      </c>
      <c r="VVZ8" s="878">
        <f>IFERROR(INDEX('РП (ЛК 2.0)'!$E$26:$O$26,1,MATCH('Основной лист'!VVZ$7,'РП (ЛК 2.0)'!$E$17:$O$17,0)),0)</f>
        <v>0</v>
      </c>
      <c r="VWA8" s="878">
        <f>IFERROR(INDEX('РП (ЛК 2.0)'!$E$26:$O$26,1,MATCH('Основной лист'!VWA$7,'РП (ЛК 2.0)'!$E$17:$O$17,0)),0)</f>
        <v>0</v>
      </c>
      <c r="VWB8" s="878">
        <f>IFERROR(INDEX('РП (ЛК 2.0)'!$E$26:$O$26,1,MATCH('Основной лист'!VWB$7,'РП (ЛК 2.0)'!$E$17:$O$17,0)),0)</f>
        <v>0</v>
      </c>
      <c r="VWC8" s="878">
        <f>IFERROR(INDEX('РП (ЛК 2.0)'!$E$26:$O$26,1,MATCH('Основной лист'!VWC$7,'РП (ЛК 2.0)'!$E$17:$O$17,0)),0)</f>
        <v>0</v>
      </c>
      <c r="VWD8" s="878">
        <f>IFERROR(INDEX('РП (ЛК 2.0)'!$E$26:$O$26,1,MATCH('Основной лист'!VWD$7,'РП (ЛК 2.0)'!$E$17:$O$17,0)),0)</f>
        <v>0</v>
      </c>
      <c r="VWE8" s="878">
        <f>IFERROR(INDEX('РП (ЛК 2.0)'!$E$26:$O$26,1,MATCH('Основной лист'!VWE$7,'РП (ЛК 2.0)'!$E$17:$O$17,0)),0)</f>
        <v>0</v>
      </c>
      <c r="VWF8" s="878">
        <f>IFERROR(INDEX('РП (ЛК 2.0)'!$E$26:$O$26,1,MATCH('Основной лист'!VWF$7,'РП (ЛК 2.0)'!$E$17:$O$17,0)),0)</f>
        <v>0</v>
      </c>
      <c r="VWG8" s="878">
        <f>IFERROR(INDEX('РП (ЛК 2.0)'!$E$26:$O$26,1,MATCH('Основной лист'!VWG$7,'РП (ЛК 2.0)'!$E$17:$O$17,0)),0)</f>
        <v>0</v>
      </c>
      <c r="VWH8" s="878">
        <f>IFERROR(INDEX('РП (ЛК 2.0)'!$E$26:$O$26,1,MATCH('Основной лист'!VWH$7,'РП (ЛК 2.0)'!$E$17:$O$17,0)),0)</f>
        <v>0</v>
      </c>
      <c r="VWI8" s="878">
        <f>IFERROR(INDEX('РП (ЛК 2.0)'!$E$26:$O$26,1,MATCH('Основной лист'!VWI$7,'РП (ЛК 2.0)'!$E$17:$O$17,0)),0)</f>
        <v>0</v>
      </c>
      <c r="VWJ8" s="878">
        <f>IFERROR(INDEX('РП (ЛК 2.0)'!$E$26:$O$26,1,MATCH('Основной лист'!VWJ$7,'РП (ЛК 2.0)'!$E$17:$O$17,0)),0)</f>
        <v>0</v>
      </c>
      <c r="VWK8" s="878">
        <f>IFERROR(INDEX('РП (ЛК 2.0)'!$E$26:$O$26,1,MATCH('Основной лист'!VWK$7,'РП (ЛК 2.0)'!$E$17:$O$17,0)),0)</f>
        <v>0</v>
      </c>
      <c r="VWL8" s="878">
        <f>IFERROR(INDEX('РП (ЛК 2.0)'!$E$26:$O$26,1,MATCH('Основной лист'!VWL$7,'РП (ЛК 2.0)'!$E$17:$O$17,0)),0)</f>
        <v>0</v>
      </c>
      <c r="VWM8" s="878">
        <f>IFERROR(INDEX('РП (ЛК 2.0)'!$E$26:$O$26,1,MATCH('Основной лист'!VWM$7,'РП (ЛК 2.0)'!$E$17:$O$17,0)),0)</f>
        <v>0</v>
      </c>
      <c r="VWN8" s="878">
        <f>IFERROR(INDEX('РП (ЛК 2.0)'!$E$26:$O$26,1,MATCH('Основной лист'!VWN$7,'РП (ЛК 2.0)'!$E$17:$O$17,0)),0)</f>
        <v>0</v>
      </c>
      <c r="VWO8" s="878">
        <f>IFERROR(INDEX('РП (ЛК 2.0)'!$E$26:$O$26,1,MATCH('Основной лист'!VWO$7,'РП (ЛК 2.0)'!$E$17:$O$17,0)),0)</f>
        <v>0</v>
      </c>
      <c r="VWP8" s="878">
        <f>IFERROR(INDEX('РП (ЛК 2.0)'!$E$26:$O$26,1,MATCH('Основной лист'!VWP$7,'РП (ЛК 2.0)'!$E$17:$O$17,0)),0)</f>
        <v>0</v>
      </c>
      <c r="VWQ8" s="878">
        <f>IFERROR(INDEX('РП (ЛК 2.0)'!$E$26:$O$26,1,MATCH('Основной лист'!VWQ$7,'РП (ЛК 2.0)'!$E$17:$O$17,0)),0)</f>
        <v>0</v>
      </c>
      <c r="VWR8" s="878">
        <f>IFERROR(INDEX('РП (ЛК 2.0)'!$E$26:$O$26,1,MATCH('Основной лист'!VWR$7,'РП (ЛК 2.0)'!$E$17:$O$17,0)),0)</f>
        <v>0</v>
      </c>
      <c r="VWS8" s="878">
        <f>IFERROR(INDEX('РП (ЛК 2.0)'!$E$26:$O$26,1,MATCH('Основной лист'!VWS$7,'РП (ЛК 2.0)'!$E$17:$O$17,0)),0)</f>
        <v>0</v>
      </c>
      <c r="VWT8" s="878">
        <f>IFERROR(INDEX('РП (ЛК 2.0)'!$E$26:$O$26,1,MATCH('Основной лист'!VWT$7,'РП (ЛК 2.0)'!$E$17:$O$17,0)),0)</f>
        <v>0</v>
      </c>
      <c r="VWU8" s="878">
        <f>IFERROR(INDEX('РП (ЛК 2.0)'!$E$26:$O$26,1,MATCH('Основной лист'!VWU$7,'РП (ЛК 2.0)'!$E$17:$O$17,0)),0)</f>
        <v>0</v>
      </c>
      <c r="VWV8" s="878">
        <f>IFERROR(INDEX('РП (ЛК 2.0)'!$E$26:$O$26,1,MATCH('Основной лист'!VWV$7,'РП (ЛК 2.0)'!$E$17:$O$17,0)),0)</f>
        <v>0</v>
      </c>
      <c r="VWW8" s="878">
        <f>IFERROR(INDEX('РП (ЛК 2.0)'!$E$26:$O$26,1,MATCH('Основной лист'!VWW$7,'РП (ЛК 2.0)'!$E$17:$O$17,0)),0)</f>
        <v>0</v>
      </c>
      <c r="VWX8" s="878">
        <f>IFERROR(INDEX('РП (ЛК 2.0)'!$E$26:$O$26,1,MATCH('Основной лист'!VWX$7,'РП (ЛК 2.0)'!$E$17:$O$17,0)),0)</f>
        <v>0</v>
      </c>
      <c r="VWY8" s="878">
        <f>IFERROR(INDEX('РП (ЛК 2.0)'!$E$26:$O$26,1,MATCH('Основной лист'!VWY$7,'РП (ЛК 2.0)'!$E$17:$O$17,0)),0)</f>
        <v>0</v>
      </c>
      <c r="VWZ8" s="878">
        <f>IFERROR(INDEX('РП (ЛК 2.0)'!$E$26:$O$26,1,MATCH('Основной лист'!VWZ$7,'РП (ЛК 2.0)'!$E$17:$O$17,0)),0)</f>
        <v>0</v>
      </c>
      <c r="VXA8" s="878">
        <f>IFERROR(INDEX('РП (ЛК 2.0)'!$E$26:$O$26,1,MATCH('Основной лист'!VXA$7,'РП (ЛК 2.0)'!$E$17:$O$17,0)),0)</f>
        <v>0</v>
      </c>
      <c r="VXB8" s="878">
        <f>IFERROR(INDEX('РП (ЛК 2.0)'!$E$26:$O$26,1,MATCH('Основной лист'!VXB$7,'РП (ЛК 2.0)'!$E$17:$O$17,0)),0)</f>
        <v>0</v>
      </c>
      <c r="VXC8" s="878">
        <f>IFERROR(INDEX('РП (ЛК 2.0)'!$E$26:$O$26,1,MATCH('Основной лист'!VXC$7,'РП (ЛК 2.0)'!$E$17:$O$17,0)),0)</f>
        <v>0</v>
      </c>
      <c r="VXD8" s="878">
        <f>IFERROR(INDEX('РП (ЛК 2.0)'!$E$26:$O$26,1,MATCH('Основной лист'!VXD$7,'РП (ЛК 2.0)'!$E$17:$O$17,0)),0)</f>
        <v>0</v>
      </c>
      <c r="VXE8" s="878">
        <f>IFERROR(INDEX('РП (ЛК 2.0)'!$E$26:$O$26,1,MATCH('Основной лист'!VXE$7,'РП (ЛК 2.0)'!$E$17:$O$17,0)),0)</f>
        <v>0</v>
      </c>
      <c r="VXF8" s="878">
        <f>IFERROR(INDEX('РП (ЛК 2.0)'!$E$26:$O$26,1,MATCH('Основной лист'!VXF$7,'РП (ЛК 2.0)'!$E$17:$O$17,0)),0)</f>
        <v>0</v>
      </c>
      <c r="VXG8" s="878">
        <f>IFERROR(INDEX('РП (ЛК 2.0)'!$E$26:$O$26,1,MATCH('Основной лист'!VXG$7,'РП (ЛК 2.0)'!$E$17:$O$17,0)),0)</f>
        <v>0</v>
      </c>
      <c r="VXH8" s="878">
        <f>IFERROR(INDEX('РП (ЛК 2.0)'!$E$26:$O$26,1,MATCH('Основной лист'!VXH$7,'РП (ЛК 2.0)'!$E$17:$O$17,0)),0)</f>
        <v>0</v>
      </c>
      <c r="VXI8" s="878">
        <f>IFERROR(INDEX('РП (ЛК 2.0)'!$E$26:$O$26,1,MATCH('Основной лист'!VXI$7,'РП (ЛК 2.0)'!$E$17:$O$17,0)),0)</f>
        <v>0</v>
      </c>
      <c r="VXJ8" s="878">
        <f>IFERROR(INDEX('РП (ЛК 2.0)'!$E$26:$O$26,1,MATCH('Основной лист'!VXJ$7,'РП (ЛК 2.0)'!$E$17:$O$17,0)),0)</f>
        <v>0</v>
      </c>
      <c r="VXK8" s="878">
        <f>IFERROR(INDEX('РП (ЛК 2.0)'!$E$26:$O$26,1,MATCH('Основной лист'!VXK$7,'РП (ЛК 2.0)'!$E$17:$O$17,0)),0)</f>
        <v>0</v>
      </c>
      <c r="VXL8" s="878">
        <f>IFERROR(INDEX('РП (ЛК 2.0)'!$E$26:$O$26,1,MATCH('Основной лист'!VXL$7,'РП (ЛК 2.0)'!$E$17:$O$17,0)),0)</f>
        <v>0</v>
      </c>
      <c r="VXM8" s="878">
        <f>IFERROR(INDEX('РП (ЛК 2.0)'!$E$26:$O$26,1,MATCH('Основной лист'!VXM$7,'РП (ЛК 2.0)'!$E$17:$O$17,0)),0)</f>
        <v>0</v>
      </c>
      <c r="VXN8" s="878">
        <f>IFERROR(INDEX('РП (ЛК 2.0)'!$E$26:$O$26,1,MATCH('Основной лист'!VXN$7,'РП (ЛК 2.0)'!$E$17:$O$17,0)),0)</f>
        <v>0</v>
      </c>
      <c r="VXO8" s="878">
        <f>IFERROR(INDEX('РП (ЛК 2.0)'!$E$26:$O$26,1,MATCH('Основной лист'!VXO$7,'РП (ЛК 2.0)'!$E$17:$O$17,0)),0)</f>
        <v>0</v>
      </c>
      <c r="VXP8" s="878">
        <f>IFERROR(INDEX('РП (ЛК 2.0)'!$E$26:$O$26,1,MATCH('Основной лист'!VXP$7,'РП (ЛК 2.0)'!$E$17:$O$17,0)),0)</f>
        <v>0</v>
      </c>
      <c r="VXQ8" s="878">
        <f>IFERROR(INDEX('РП (ЛК 2.0)'!$E$26:$O$26,1,MATCH('Основной лист'!VXQ$7,'РП (ЛК 2.0)'!$E$17:$O$17,0)),0)</f>
        <v>0</v>
      </c>
      <c r="VXR8" s="878">
        <f>IFERROR(INDEX('РП (ЛК 2.0)'!$E$26:$O$26,1,MATCH('Основной лист'!VXR$7,'РП (ЛК 2.0)'!$E$17:$O$17,0)),0)</f>
        <v>0</v>
      </c>
      <c r="VXS8" s="878">
        <f>IFERROR(INDEX('РП (ЛК 2.0)'!$E$26:$O$26,1,MATCH('Основной лист'!VXS$7,'РП (ЛК 2.0)'!$E$17:$O$17,0)),0)</f>
        <v>0</v>
      </c>
      <c r="VXT8" s="878">
        <f>IFERROR(INDEX('РП (ЛК 2.0)'!$E$26:$O$26,1,MATCH('Основной лист'!VXT$7,'РП (ЛК 2.0)'!$E$17:$O$17,0)),0)</f>
        <v>0</v>
      </c>
      <c r="VXU8" s="878">
        <f>IFERROR(INDEX('РП (ЛК 2.0)'!$E$26:$O$26,1,MATCH('Основной лист'!VXU$7,'РП (ЛК 2.0)'!$E$17:$O$17,0)),0)</f>
        <v>0</v>
      </c>
      <c r="VXV8" s="878">
        <f>IFERROR(INDEX('РП (ЛК 2.0)'!$E$26:$O$26,1,MATCH('Основной лист'!VXV$7,'РП (ЛК 2.0)'!$E$17:$O$17,0)),0)</f>
        <v>0</v>
      </c>
      <c r="VXW8" s="878">
        <f>IFERROR(INDEX('РП (ЛК 2.0)'!$E$26:$O$26,1,MATCH('Основной лист'!VXW$7,'РП (ЛК 2.0)'!$E$17:$O$17,0)),0)</f>
        <v>0</v>
      </c>
      <c r="VXX8" s="878">
        <f>IFERROR(INDEX('РП (ЛК 2.0)'!$E$26:$O$26,1,MATCH('Основной лист'!VXX$7,'РП (ЛК 2.0)'!$E$17:$O$17,0)),0)</f>
        <v>0</v>
      </c>
      <c r="VXY8" s="878">
        <f>IFERROR(INDEX('РП (ЛК 2.0)'!$E$26:$O$26,1,MATCH('Основной лист'!VXY$7,'РП (ЛК 2.0)'!$E$17:$O$17,0)),0)</f>
        <v>0</v>
      </c>
      <c r="VXZ8" s="878">
        <f>IFERROR(INDEX('РП (ЛК 2.0)'!$E$26:$O$26,1,MATCH('Основной лист'!VXZ$7,'РП (ЛК 2.0)'!$E$17:$O$17,0)),0)</f>
        <v>0</v>
      </c>
      <c r="VYA8" s="878">
        <f>IFERROR(INDEX('РП (ЛК 2.0)'!$E$26:$O$26,1,MATCH('Основной лист'!VYA$7,'РП (ЛК 2.0)'!$E$17:$O$17,0)),0)</f>
        <v>0</v>
      </c>
      <c r="VYB8" s="878">
        <f>IFERROR(INDEX('РП (ЛК 2.0)'!$E$26:$O$26,1,MATCH('Основной лист'!VYB$7,'РП (ЛК 2.0)'!$E$17:$O$17,0)),0)</f>
        <v>0</v>
      </c>
      <c r="VYC8" s="878">
        <f>IFERROR(INDEX('РП (ЛК 2.0)'!$E$26:$O$26,1,MATCH('Основной лист'!VYC$7,'РП (ЛК 2.0)'!$E$17:$O$17,0)),0)</f>
        <v>0</v>
      </c>
      <c r="VYD8" s="878">
        <f>IFERROR(INDEX('РП (ЛК 2.0)'!$E$26:$O$26,1,MATCH('Основной лист'!VYD$7,'РП (ЛК 2.0)'!$E$17:$O$17,0)),0)</f>
        <v>0</v>
      </c>
      <c r="VYE8" s="878">
        <f>IFERROR(INDEX('РП (ЛК 2.0)'!$E$26:$O$26,1,MATCH('Основной лист'!VYE$7,'РП (ЛК 2.0)'!$E$17:$O$17,0)),0)</f>
        <v>0</v>
      </c>
      <c r="VYF8" s="878">
        <f>IFERROR(INDEX('РП (ЛК 2.0)'!$E$26:$O$26,1,MATCH('Основной лист'!VYF$7,'РП (ЛК 2.0)'!$E$17:$O$17,0)),0)</f>
        <v>0</v>
      </c>
      <c r="VYG8" s="878">
        <f>IFERROR(INDEX('РП (ЛК 2.0)'!$E$26:$O$26,1,MATCH('Основной лист'!VYG$7,'РП (ЛК 2.0)'!$E$17:$O$17,0)),0)</f>
        <v>0</v>
      </c>
      <c r="VYH8" s="878">
        <f>IFERROR(INDEX('РП (ЛК 2.0)'!$E$26:$O$26,1,MATCH('Основной лист'!VYH$7,'РП (ЛК 2.0)'!$E$17:$O$17,0)),0)</f>
        <v>0</v>
      </c>
      <c r="VYI8" s="878">
        <f>IFERROR(INDEX('РП (ЛК 2.0)'!$E$26:$O$26,1,MATCH('Основной лист'!VYI$7,'РП (ЛК 2.0)'!$E$17:$O$17,0)),0)</f>
        <v>0</v>
      </c>
      <c r="VYJ8" s="878">
        <f>IFERROR(INDEX('РП (ЛК 2.0)'!$E$26:$O$26,1,MATCH('Основной лист'!VYJ$7,'РП (ЛК 2.0)'!$E$17:$O$17,0)),0)</f>
        <v>0</v>
      </c>
      <c r="VYK8" s="878">
        <f>IFERROR(INDEX('РП (ЛК 2.0)'!$E$26:$O$26,1,MATCH('Основной лист'!VYK$7,'РП (ЛК 2.0)'!$E$17:$O$17,0)),0)</f>
        <v>0</v>
      </c>
      <c r="VYL8" s="878">
        <f>IFERROR(INDEX('РП (ЛК 2.0)'!$E$26:$O$26,1,MATCH('Основной лист'!VYL$7,'РП (ЛК 2.0)'!$E$17:$O$17,0)),0)</f>
        <v>0</v>
      </c>
      <c r="VYM8" s="878">
        <f>IFERROR(INDEX('РП (ЛК 2.0)'!$E$26:$O$26,1,MATCH('Основной лист'!VYM$7,'РП (ЛК 2.0)'!$E$17:$O$17,0)),0)</f>
        <v>0</v>
      </c>
      <c r="VYN8" s="878">
        <f>IFERROR(INDEX('РП (ЛК 2.0)'!$E$26:$O$26,1,MATCH('Основной лист'!VYN$7,'РП (ЛК 2.0)'!$E$17:$O$17,0)),0)</f>
        <v>0</v>
      </c>
      <c r="VYO8" s="878">
        <f>IFERROR(INDEX('РП (ЛК 2.0)'!$E$26:$O$26,1,MATCH('Основной лист'!VYO$7,'РП (ЛК 2.0)'!$E$17:$O$17,0)),0)</f>
        <v>0</v>
      </c>
      <c r="VYP8" s="878">
        <f>IFERROR(INDEX('РП (ЛК 2.0)'!$E$26:$O$26,1,MATCH('Основной лист'!VYP$7,'РП (ЛК 2.0)'!$E$17:$O$17,0)),0)</f>
        <v>0</v>
      </c>
      <c r="VYQ8" s="878">
        <f>IFERROR(INDEX('РП (ЛК 2.0)'!$E$26:$O$26,1,MATCH('Основной лист'!VYQ$7,'РП (ЛК 2.0)'!$E$17:$O$17,0)),0)</f>
        <v>0</v>
      </c>
      <c r="VYR8" s="878">
        <f>IFERROR(INDEX('РП (ЛК 2.0)'!$E$26:$O$26,1,MATCH('Основной лист'!VYR$7,'РП (ЛК 2.0)'!$E$17:$O$17,0)),0)</f>
        <v>0</v>
      </c>
      <c r="VYS8" s="878">
        <f>IFERROR(INDEX('РП (ЛК 2.0)'!$E$26:$O$26,1,MATCH('Основной лист'!VYS$7,'РП (ЛК 2.0)'!$E$17:$O$17,0)),0)</f>
        <v>0</v>
      </c>
      <c r="VYT8" s="878">
        <f>IFERROR(INDEX('РП (ЛК 2.0)'!$E$26:$O$26,1,MATCH('Основной лист'!VYT$7,'РП (ЛК 2.0)'!$E$17:$O$17,0)),0)</f>
        <v>0</v>
      </c>
      <c r="VYU8" s="878">
        <f>IFERROR(INDEX('РП (ЛК 2.0)'!$E$26:$O$26,1,MATCH('Основной лист'!VYU$7,'РП (ЛК 2.0)'!$E$17:$O$17,0)),0)</f>
        <v>0</v>
      </c>
      <c r="VYV8" s="878">
        <f>IFERROR(INDEX('РП (ЛК 2.0)'!$E$26:$O$26,1,MATCH('Основной лист'!VYV$7,'РП (ЛК 2.0)'!$E$17:$O$17,0)),0)</f>
        <v>0</v>
      </c>
      <c r="VYW8" s="878">
        <f>IFERROR(INDEX('РП (ЛК 2.0)'!$E$26:$O$26,1,MATCH('Основной лист'!VYW$7,'РП (ЛК 2.0)'!$E$17:$O$17,0)),0)</f>
        <v>0</v>
      </c>
      <c r="VYX8" s="878">
        <f>IFERROR(INDEX('РП (ЛК 2.0)'!$E$26:$O$26,1,MATCH('Основной лист'!VYX$7,'РП (ЛК 2.0)'!$E$17:$O$17,0)),0)</f>
        <v>0</v>
      </c>
      <c r="VYY8" s="878">
        <f>IFERROR(INDEX('РП (ЛК 2.0)'!$E$26:$O$26,1,MATCH('Основной лист'!VYY$7,'РП (ЛК 2.0)'!$E$17:$O$17,0)),0)</f>
        <v>0</v>
      </c>
      <c r="VYZ8" s="878">
        <f>IFERROR(INDEX('РП (ЛК 2.0)'!$E$26:$O$26,1,MATCH('Основной лист'!VYZ$7,'РП (ЛК 2.0)'!$E$17:$O$17,0)),0)</f>
        <v>0</v>
      </c>
      <c r="VZA8" s="878">
        <f>IFERROR(INDEX('РП (ЛК 2.0)'!$E$26:$O$26,1,MATCH('Основной лист'!VZA$7,'РП (ЛК 2.0)'!$E$17:$O$17,0)),0)</f>
        <v>0</v>
      </c>
      <c r="VZB8" s="878">
        <f>IFERROR(INDEX('РП (ЛК 2.0)'!$E$26:$O$26,1,MATCH('Основной лист'!VZB$7,'РП (ЛК 2.0)'!$E$17:$O$17,0)),0)</f>
        <v>0</v>
      </c>
      <c r="VZC8" s="878">
        <f>IFERROR(INDEX('РП (ЛК 2.0)'!$E$26:$O$26,1,MATCH('Основной лист'!VZC$7,'РП (ЛК 2.0)'!$E$17:$O$17,0)),0)</f>
        <v>0</v>
      </c>
      <c r="VZD8" s="878">
        <f>IFERROR(INDEX('РП (ЛК 2.0)'!$E$26:$O$26,1,MATCH('Основной лист'!VZD$7,'РП (ЛК 2.0)'!$E$17:$O$17,0)),0)</f>
        <v>0</v>
      </c>
      <c r="VZE8" s="878">
        <f>IFERROR(INDEX('РП (ЛК 2.0)'!$E$26:$O$26,1,MATCH('Основной лист'!VZE$7,'РП (ЛК 2.0)'!$E$17:$O$17,0)),0)</f>
        <v>0</v>
      </c>
      <c r="VZF8" s="878">
        <f>IFERROR(INDEX('РП (ЛК 2.0)'!$E$26:$O$26,1,MATCH('Основной лист'!VZF$7,'РП (ЛК 2.0)'!$E$17:$O$17,0)),0)</f>
        <v>0</v>
      </c>
      <c r="VZG8" s="878">
        <f>IFERROR(INDEX('РП (ЛК 2.0)'!$E$26:$O$26,1,MATCH('Основной лист'!VZG$7,'РП (ЛК 2.0)'!$E$17:$O$17,0)),0)</f>
        <v>0</v>
      </c>
      <c r="VZH8" s="878">
        <f>IFERROR(INDEX('РП (ЛК 2.0)'!$E$26:$O$26,1,MATCH('Основной лист'!VZH$7,'РП (ЛК 2.0)'!$E$17:$O$17,0)),0)</f>
        <v>0</v>
      </c>
      <c r="VZI8" s="878">
        <f>IFERROR(INDEX('РП (ЛК 2.0)'!$E$26:$O$26,1,MATCH('Основной лист'!VZI$7,'РП (ЛК 2.0)'!$E$17:$O$17,0)),0)</f>
        <v>0</v>
      </c>
      <c r="VZJ8" s="878">
        <f>IFERROR(INDEX('РП (ЛК 2.0)'!$E$26:$O$26,1,MATCH('Основной лист'!VZJ$7,'РП (ЛК 2.0)'!$E$17:$O$17,0)),0)</f>
        <v>0</v>
      </c>
      <c r="VZK8" s="878">
        <f>IFERROR(INDEX('РП (ЛК 2.0)'!$E$26:$O$26,1,MATCH('Основной лист'!VZK$7,'РП (ЛК 2.0)'!$E$17:$O$17,0)),0)</f>
        <v>0</v>
      </c>
      <c r="VZL8" s="878">
        <f>IFERROR(INDEX('РП (ЛК 2.0)'!$E$26:$O$26,1,MATCH('Основной лист'!VZL$7,'РП (ЛК 2.0)'!$E$17:$O$17,0)),0)</f>
        <v>0</v>
      </c>
      <c r="VZM8" s="878">
        <f>IFERROR(INDEX('РП (ЛК 2.0)'!$E$26:$O$26,1,MATCH('Основной лист'!VZM$7,'РП (ЛК 2.0)'!$E$17:$O$17,0)),0)</f>
        <v>0</v>
      </c>
      <c r="VZN8" s="878">
        <f>IFERROR(INDEX('РП (ЛК 2.0)'!$E$26:$O$26,1,MATCH('Основной лист'!VZN$7,'РП (ЛК 2.0)'!$E$17:$O$17,0)),0)</f>
        <v>0</v>
      </c>
      <c r="VZO8" s="878">
        <f>IFERROR(INDEX('РП (ЛК 2.0)'!$E$26:$O$26,1,MATCH('Основной лист'!VZO$7,'РП (ЛК 2.0)'!$E$17:$O$17,0)),0)</f>
        <v>0</v>
      </c>
      <c r="VZP8" s="878">
        <f>IFERROR(INDEX('РП (ЛК 2.0)'!$E$26:$O$26,1,MATCH('Основной лист'!VZP$7,'РП (ЛК 2.0)'!$E$17:$O$17,0)),0)</f>
        <v>0</v>
      </c>
      <c r="VZQ8" s="878">
        <f>IFERROR(INDEX('РП (ЛК 2.0)'!$E$26:$O$26,1,MATCH('Основной лист'!VZQ$7,'РП (ЛК 2.0)'!$E$17:$O$17,0)),0)</f>
        <v>0</v>
      </c>
      <c r="VZR8" s="878">
        <f>IFERROR(INDEX('РП (ЛК 2.0)'!$E$26:$O$26,1,MATCH('Основной лист'!VZR$7,'РП (ЛК 2.0)'!$E$17:$O$17,0)),0)</f>
        <v>0</v>
      </c>
      <c r="VZS8" s="878">
        <f>IFERROR(INDEX('РП (ЛК 2.0)'!$E$26:$O$26,1,MATCH('Основной лист'!VZS$7,'РП (ЛК 2.0)'!$E$17:$O$17,0)),0)</f>
        <v>0</v>
      </c>
      <c r="VZT8" s="878">
        <f>IFERROR(INDEX('РП (ЛК 2.0)'!$E$26:$O$26,1,MATCH('Основной лист'!VZT$7,'РП (ЛК 2.0)'!$E$17:$O$17,0)),0)</f>
        <v>0</v>
      </c>
      <c r="VZU8" s="878">
        <f>IFERROR(INDEX('РП (ЛК 2.0)'!$E$26:$O$26,1,MATCH('Основной лист'!VZU$7,'РП (ЛК 2.0)'!$E$17:$O$17,0)),0)</f>
        <v>0</v>
      </c>
      <c r="VZV8" s="878">
        <f>IFERROR(INDEX('РП (ЛК 2.0)'!$E$26:$O$26,1,MATCH('Основной лист'!VZV$7,'РП (ЛК 2.0)'!$E$17:$O$17,0)),0)</f>
        <v>0</v>
      </c>
      <c r="VZW8" s="878">
        <f>IFERROR(INDEX('РП (ЛК 2.0)'!$E$26:$O$26,1,MATCH('Основной лист'!VZW$7,'РП (ЛК 2.0)'!$E$17:$O$17,0)),0)</f>
        <v>0</v>
      </c>
      <c r="VZX8" s="878">
        <f>IFERROR(INDEX('РП (ЛК 2.0)'!$E$26:$O$26,1,MATCH('Основной лист'!VZX$7,'РП (ЛК 2.0)'!$E$17:$O$17,0)),0)</f>
        <v>0</v>
      </c>
      <c r="VZY8" s="878">
        <f>IFERROR(INDEX('РП (ЛК 2.0)'!$E$26:$O$26,1,MATCH('Основной лист'!VZY$7,'РП (ЛК 2.0)'!$E$17:$O$17,0)),0)</f>
        <v>0</v>
      </c>
      <c r="VZZ8" s="878">
        <f>IFERROR(INDEX('РП (ЛК 2.0)'!$E$26:$O$26,1,MATCH('Основной лист'!VZZ$7,'РП (ЛК 2.0)'!$E$17:$O$17,0)),0)</f>
        <v>0</v>
      </c>
      <c r="WAA8" s="878">
        <f>IFERROR(INDEX('РП (ЛК 2.0)'!$E$26:$O$26,1,MATCH('Основной лист'!WAA$7,'РП (ЛК 2.0)'!$E$17:$O$17,0)),0)</f>
        <v>0</v>
      </c>
      <c r="WAB8" s="878">
        <f>IFERROR(INDEX('РП (ЛК 2.0)'!$E$26:$O$26,1,MATCH('Основной лист'!WAB$7,'РП (ЛК 2.0)'!$E$17:$O$17,0)),0)</f>
        <v>0</v>
      </c>
      <c r="WAC8" s="878">
        <f>IFERROR(INDEX('РП (ЛК 2.0)'!$E$26:$O$26,1,MATCH('Основной лист'!WAC$7,'РП (ЛК 2.0)'!$E$17:$O$17,0)),0)</f>
        <v>0</v>
      </c>
      <c r="WAD8" s="878">
        <f>IFERROR(INDEX('РП (ЛК 2.0)'!$E$26:$O$26,1,MATCH('Основной лист'!WAD$7,'РП (ЛК 2.0)'!$E$17:$O$17,0)),0)</f>
        <v>0</v>
      </c>
      <c r="WAE8" s="878">
        <f>IFERROR(INDEX('РП (ЛК 2.0)'!$E$26:$O$26,1,MATCH('Основной лист'!WAE$7,'РП (ЛК 2.0)'!$E$17:$O$17,0)),0)</f>
        <v>0</v>
      </c>
      <c r="WAF8" s="878">
        <f>IFERROR(INDEX('РП (ЛК 2.0)'!$E$26:$O$26,1,MATCH('Основной лист'!WAF$7,'РП (ЛК 2.0)'!$E$17:$O$17,0)),0)</f>
        <v>0</v>
      </c>
      <c r="WAG8" s="878">
        <f>IFERROR(INDEX('РП (ЛК 2.0)'!$E$26:$O$26,1,MATCH('Основной лист'!WAG$7,'РП (ЛК 2.0)'!$E$17:$O$17,0)),0)</f>
        <v>0</v>
      </c>
      <c r="WAH8" s="878">
        <f>IFERROR(INDEX('РП (ЛК 2.0)'!$E$26:$O$26,1,MATCH('Основной лист'!WAH$7,'РП (ЛК 2.0)'!$E$17:$O$17,0)),0)</f>
        <v>0</v>
      </c>
      <c r="WAI8" s="878">
        <f>IFERROR(INDEX('РП (ЛК 2.0)'!$E$26:$O$26,1,MATCH('Основной лист'!WAI$7,'РП (ЛК 2.0)'!$E$17:$O$17,0)),0)</f>
        <v>0</v>
      </c>
      <c r="WAJ8" s="878">
        <f>IFERROR(INDEX('РП (ЛК 2.0)'!$E$26:$O$26,1,MATCH('Основной лист'!WAJ$7,'РП (ЛК 2.0)'!$E$17:$O$17,0)),0)</f>
        <v>0</v>
      </c>
      <c r="WAK8" s="878">
        <f>IFERROR(INDEX('РП (ЛК 2.0)'!$E$26:$O$26,1,MATCH('Основной лист'!WAK$7,'РП (ЛК 2.0)'!$E$17:$O$17,0)),0)</f>
        <v>0</v>
      </c>
      <c r="WAL8" s="878">
        <f>IFERROR(INDEX('РП (ЛК 2.0)'!$E$26:$O$26,1,MATCH('Основной лист'!WAL$7,'РП (ЛК 2.0)'!$E$17:$O$17,0)),0)</f>
        <v>0</v>
      </c>
      <c r="WAM8" s="878">
        <f>IFERROR(INDEX('РП (ЛК 2.0)'!$E$26:$O$26,1,MATCH('Основной лист'!WAM$7,'РП (ЛК 2.0)'!$E$17:$O$17,0)),0)</f>
        <v>0</v>
      </c>
      <c r="WAN8" s="878">
        <f>IFERROR(INDEX('РП (ЛК 2.0)'!$E$26:$O$26,1,MATCH('Основной лист'!WAN$7,'РП (ЛК 2.0)'!$E$17:$O$17,0)),0)</f>
        <v>0</v>
      </c>
      <c r="WAO8" s="878">
        <f>IFERROR(INDEX('РП (ЛК 2.0)'!$E$26:$O$26,1,MATCH('Основной лист'!WAO$7,'РП (ЛК 2.0)'!$E$17:$O$17,0)),0)</f>
        <v>0</v>
      </c>
      <c r="WAP8" s="878">
        <f>IFERROR(INDEX('РП (ЛК 2.0)'!$E$26:$O$26,1,MATCH('Основной лист'!WAP$7,'РП (ЛК 2.0)'!$E$17:$O$17,0)),0)</f>
        <v>0</v>
      </c>
      <c r="WAQ8" s="878">
        <f>IFERROR(INDEX('РП (ЛК 2.0)'!$E$26:$O$26,1,MATCH('Основной лист'!WAQ$7,'РП (ЛК 2.0)'!$E$17:$O$17,0)),0)</f>
        <v>0</v>
      </c>
      <c r="WAR8" s="878">
        <f>IFERROR(INDEX('РП (ЛК 2.0)'!$E$26:$O$26,1,MATCH('Основной лист'!WAR$7,'РП (ЛК 2.0)'!$E$17:$O$17,0)),0)</f>
        <v>0</v>
      </c>
      <c r="WAS8" s="878">
        <f>IFERROR(INDEX('РП (ЛК 2.0)'!$E$26:$O$26,1,MATCH('Основной лист'!WAS$7,'РП (ЛК 2.0)'!$E$17:$O$17,0)),0)</f>
        <v>0</v>
      </c>
      <c r="WAT8" s="878">
        <f>IFERROR(INDEX('РП (ЛК 2.0)'!$E$26:$O$26,1,MATCH('Основной лист'!WAT$7,'РП (ЛК 2.0)'!$E$17:$O$17,0)),0)</f>
        <v>0</v>
      </c>
      <c r="WAU8" s="878">
        <f>IFERROR(INDEX('РП (ЛК 2.0)'!$E$26:$O$26,1,MATCH('Основной лист'!WAU$7,'РП (ЛК 2.0)'!$E$17:$O$17,0)),0)</f>
        <v>0</v>
      </c>
      <c r="WAV8" s="878">
        <f>IFERROR(INDEX('РП (ЛК 2.0)'!$E$26:$O$26,1,MATCH('Основной лист'!WAV$7,'РП (ЛК 2.0)'!$E$17:$O$17,0)),0)</f>
        <v>0</v>
      </c>
      <c r="WAW8" s="878">
        <f>IFERROR(INDEX('РП (ЛК 2.0)'!$E$26:$O$26,1,MATCH('Основной лист'!WAW$7,'РП (ЛК 2.0)'!$E$17:$O$17,0)),0)</f>
        <v>0</v>
      </c>
      <c r="WAX8" s="878">
        <f>IFERROR(INDEX('РП (ЛК 2.0)'!$E$26:$O$26,1,MATCH('Основной лист'!WAX$7,'РП (ЛК 2.0)'!$E$17:$O$17,0)),0)</f>
        <v>0</v>
      </c>
      <c r="WAY8" s="878">
        <f>IFERROR(INDEX('РП (ЛК 2.0)'!$E$26:$O$26,1,MATCH('Основной лист'!WAY$7,'РП (ЛК 2.0)'!$E$17:$O$17,0)),0)</f>
        <v>0</v>
      </c>
      <c r="WAZ8" s="878">
        <f>IFERROR(INDEX('РП (ЛК 2.0)'!$E$26:$O$26,1,MATCH('Основной лист'!WAZ$7,'РП (ЛК 2.0)'!$E$17:$O$17,0)),0)</f>
        <v>0</v>
      </c>
      <c r="WBA8" s="878">
        <f>IFERROR(INDEX('РП (ЛК 2.0)'!$E$26:$O$26,1,MATCH('Основной лист'!WBA$7,'РП (ЛК 2.0)'!$E$17:$O$17,0)),0)</f>
        <v>0</v>
      </c>
      <c r="WBB8" s="878">
        <f>IFERROR(INDEX('РП (ЛК 2.0)'!$E$26:$O$26,1,MATCH('Основной лист'!WBB$7,'РП (ЛК 2.0)'!$E$17:$O$17,0)),0)</f>
        <v>0</v>
      </c>
      <c r="WBC8" s="878">
        <f>IFERROR(INDEX('РП (ЛК 2.0)'!$E$26:$O$26,1,MATCH('Основной лист'!WBC$7,'РП (ЛК 2.0)'!$E$17:$O$17,0)),0)</f>
        <v>0</v>
      </c>
      <c r="WBD8" s="878">
        <f>IFERROR(INDEX('РП (ЛК 2.0)'!$E$26:$O$26,1,MATCH('Основной лист'!WBD$7,'РП (ЛК 2.0)'!$E$17:$O$17,0)),0)</f>
        <v>0</v>
      </c>
      <c r="WBE8" s="878">
        <f>IFERROR(INDEX('РП (ЛК 2.0)'!$E$26:$O$26,1,MATCH('Основной лист'!WBE$7,'РП (ЛК 2.0)'!$E$17:$O$17,0)),0)</f>
        <v>0</v>
      </c>
      <c r="WBF8" s="878">
        <f>IFERROR(INDEX('РП (ЛК 2.0)'!$E$26:$O$26,1,MATCH('Основной лист'!WBF$7,'РП (ЛК 2.0)'!$E$17:$O$17,0)),0)</f>
        <v>0</v>
      </c>
      <c r="WBG8" s="878">
        <f>IFERROR(INDEX('РП (ЛК 2.0)'!$E$26:$O$26,1,MATCH('Основной лист'!WBG$7,'РП (ЛК 2.0)'!$E$17:$O$17,0)),0)</f>
        <v>0</v>
      </c>
      <c r="WBH8" s="878">
        <f>IFERROR(INDEX('РП (ЛК 2.0)'!$E$26:$O$26,1,MATCH('Основной лист'!WBH$7,'РП (ЛК 2.0)'!$E$17:$O$17,0)),0)</f>
        <v>0</v>
      </c>
      <c r="WBI8" s="878">
        <f>IFERROR(INDEX('РП (ЛК 2.0)'!$E$26:$O$26,1,MATCH('Основной лист'!WBI$7,'РП (ЛК 2.0)'!$E$17:$O$17,0)),0)</f>
        <v>0</v>
      </c>
      <c r="WBJ8" s="878">
        <f>IFERROR(INDEX('РП (ЛК 2.0)'!$E$26:$O$26,1,MATCH('Основной лист'!WBJ$7,'РП (ЛК 2.0)'!$E$17:$O$17,0)),0)</f>
        <v>0</v>
      </c>
      <c r="WBK8" s="878">
        <f>IFERROR(INDEX('РП (ЛК 2.0)'!$E$26:$O$26,1,MATCH('Основной лист'!WBK$7,'РП (ЛК 2.0)'!$E$17:$O$17,0)),0)</f>
        <v>0</v>
      </c>
      <c r="WBL8" s="878">
        <f>IFERROR(INDEX('РП (ЛК 2.0)'!$E$26:$O$26,1,MATCH('Основной лист'!WBL$7,'РП (ЛК 2.0)'!$E$17:$O$17,0)),0)</f>
        <v>0</v>
      </c>
      <c r="WBM8" s="878">
        <f>IFERROR(INDEX('РП (ЛК 2.0)'!$E$26:$O$26,1,MATCH('Основной лист'!WBM$7,'РП (ЛК 2.0)'!$E$17:$O$17,0)),0)</f>
        <v>0</v>
      </c>
      <c r="WBN8" s="878">
        <f>IFERROR(INDEX('РП (ЛК 2.0)'!$E$26:$O$26,1,MATCH('Основной лист'!WBN$7,'РП (ЛК 2.0)'!$E$17:$O$17,0)),0)</f>
        <v>0</v>
      </c>
      <c r="WBO8" s="878">
        <f>IFERROR(INDEX('РП (ЛК 2.0)'!$E$26:$O$26,1,MATCH('Основной лист'!WBO$7,'РП (ЛК 2.0)'!$E$17:$O$17,0)),0)</f>
        <v>0</v>
      </c>
      <c r="WBP8" s="878">
        <f>IFERROR(INDEX('РП (ЛК 2.0)'!$E$26:$O$26,1,MATCH('Основной лист'!WBP$7,'РП (ЛК 2.0)'!$E$17:$O$17,0)),0)</f>
        <v>0</v>
      </c>
      <c r="WBQ8" s="878">
        <f>IFERROR(INDEX('РП (ЛК 2.0)'!$E$26:$O$26,1,MATCH('Основной лист'!WBQ$7,'РП (ЛК 2.0)'!$E$17:$O$17,0)),0)</f>
        <v>0</v>
      </c>
      <c r="WBR8" s="878">
        <f>IFERROR(INDEX('РП (ЛК 2.0)'!$E$26:$O$26,1,MATCH('Основной лист'!WBR$7,'РП (ЛК 2.0)'!$E$17:$O$17,0)),0)</f>
        <v>0</v>
      </c>
      <c r="WBS8" s="878">
        <f>IFERROR(INDEX('РП (ЛК 2.0)'!$E$26:$O$26,1,MATCH('Основной лист'!WBS$7,'РП (ЛК 2.0)'!$E$17:$O$17,0)),0)</f>
        <v>0</v>
      </c>
      <c r="WBT8" s="878">
        <f>IFERROR(INDEX('РП (ЛК 2.0)'!$E$26:$O$26,1,MATCH('Основной лист'!WBT$7,'РП (ЛК 2.0)'!$E$17:$O$17,0)),0)</f>
        <v>0</v>
      </c>
      <c r="WBU8" s="878">
        <f>IFERROR(INDEX('РП (ЛК 2.0)'!$E$26:$O$26,1,MATCH('Основной лист'!WBU$7,'РП (ЛК 2.0)'!$E$17:$O$17,0)),0)</f>
        <v>0</v>
      </c>
      <c r="WBV8" s="878">
        <f>IFERROR(INDEX('РП (ЛК 2.0)'!$E$26:$O$26,1,MATCH('Основной лист'!WBV$7,'РП (ЛК 2.0)'!$E$17:$O$17,0)),0)</f>
        <v>0</v>
      </c>
      <c r="WBW8" s="878">
        <f>IFERROR(INDEX('РП (ЛК 2.0)'!$E$26:$O$26,1,MATCH('Основной лист'!WBW$7,'РП (ЛК 2.0)'!$E$17:$O$17,0)),0)</f>
        <v>0</v>
      </c>
      <c r="WBX8" s="878">
        <f>IFERROR(INDEX('РП (ЛК 2.0)'!$E$26:$O$26,1,MATCH('Основной лист'!WBX$7,'РП (ЛК 2.0)'!$E$17:$O$17,0)),0)</f>
        <v>0</v>
      </c>
      <c r="WBY8" s="878">
        <f>IFERROR(INDEX('РП (ЛК 2.0)'!$E$26:$O$26,1,MATCH('Основной лист'!WBY$7,'РП (ЛК 2.0)'!$E$17:$O$17,0)),0)</f>
        <v>0</v>
      </c>
      <c r="WBZ8" s="878">
        <f>IFERROR(INDEX('РП (ЛК 2.0)'!$E$26:$O$26,1,MATCH('Основной лист'!WBZ$7,'РП (ЛК 2.0)'!$E$17:$O$17,0)),0)</f>
        <v>0</v>
      </c>
      <c r="WCA8" s="878">
        <f>IFERROR(INDEX('РП (ЛК 2.0)'!$E$26:$O$26,1,MATCH('Основной лист'!WCA$7,'РП (ЛК 2.0)'!$E$17:$O$17,0)),0)</f>
        <v>0</v>
      </c>
      <c r="WCB8" s="878">
        <f>IFERROR(INDEX('РП (ЛК 2.0)'!$E$26:$O$26,1,MATCH('Основной лист'!WCB$7,'РП (ЛК 2.0)'!$E$17:$O$17,0)),0)</f>
        <v>0</v>
      </c>
      <c r="WCC8" s="878">
        <f>IFERROR(INDEX('РП (ЛК 2.0)'!$E$26:$O$26,1,MATCH('Основной лист'!WCC$7,'РП (ЛК 2.0)'!$E$17:$O$17,0)),0)</f>
        <v>0</v>
      </c>
      <c r="WCD8" s="878">
        <f>IFERROR(INDEX('РП (ЛК 2.0)'!$E$26:$O$26,1,MATCH('Основной лист'!WCD$7,'РП (ЛК 2.0)'!$E$17:$O$17,0)),0)</f>
        <v>0</v>
      </c>
      <c r="WCE8" s="878">
        <f>IFERROR(INDEX('РП (ЛК 2.0)'!$E$26:$O$26,1,MATCH('Основной лист'!WCE$7,'РП (ЛК 2.0)'!$E$17:$O$17,0)),0)</f>
        <v>0</v>
      </c>
      <c r="WCF8" s="878">
        <f>IFERROR(INDEX('РП (ЛК 2.0)'!$E$26:$O$26,1,MATCH('Основной лист'!WCF$7,'РП (ЛК 2.0)'!$E$17:$O$17,0)),0)</f>
        <v>0</v>
      </c>
      <c r="WCG8" s="878">
        <f>IFERROR(INDEX('РП (ЛК 2.0)'!$E$26:$O$26,1,MATCH('Основной лист'!WCG$7,'РП (ЛК 2.0)'!$E$17:$O$17,0)),0)</f>
        <v>0</v>
      </c>
      <c r="WCH8" s="878">
        <f>IFERROR(INDEX('РП (ЛК 2.0)'!$E$26:$O$26,1,MATCH('Основной лист'!WCH$7,'РП (ЛК 2.0)'!$E$17:$O$17,0)),0)</f>
        <v>0</v>
      </c>
      <c r="WCI8" s="878">
        <f>IFERROR(INDEX('РП (ЛК 2.0)'!$E$26:$O$26,1,MATCH('Основной лист'!WCI$7,'РП (ЛК 2.0)'!$E$17:$O$17,0)),0)</f>
        <v>0</v>
      </c>
      <c r="WCJ8" s="878">
        <f>IFERROR(INDEX('РП (ЛК 2.0)'!$E$26:$O$26,1,MATCH('Основной лист'!WCJ$7,'РП (ЛК 2.0)'!$E$17:$O$17,0)),0)</f>
        <v>0</v>
      </c>
      <c r="WCK8" s="878">
        <f>IFERROR(INDEX('РП (ЛК 2.0)'!$E$26:$O$26,1,MATCH('Основной лист'!WCK$7,'РП (ЛК 2.0)'!$E$17:$O$17,0)),0)</f>
        <v>0</v>
      </c>
      <c r="WCL8" s="878">
        <f>IFERROR(INDEX('РП (ЛК 2.0)'!$E$26:$O$26,1,MATCH('Основной лист'!WCL$7,'РП (ЛК 2.0)'!$E$17:$O$17,0)),0)</f>
        <v>0</v>
      </c>
      <c r="WCM8" s="878">
        <f>IFERROR(INDEX('РП (ЛК 2.0)'!$E$26:$O$26,1,MATCH('Основной лист'!WCM$7,'РП (ЛК 2.0)'!$E$17:$O$17,0)),0)</f>
        <v>0</v>
      </c>
      <c r="WCN8" s="878">
        <f>IFERROR(INDEX('РП (ЛК 2.0)'!$E$26:$O$26,1,MATCH('Основной лист'!WCN$7,'РП (ЛК 2.0)'!$E$17:$O$17,0)),0)</f>
        <v>0</v>
      </c>
      <c r="WCO8" s="878">
        <f>IFERROR(INDEX('РП (ЛК 2.0)'!$E$26:$O$26,1,MATCH('Основной лист'!WCO$7,'РП (ЛК 2.0)'!$E$17:$O$17,0)),0)</f>
        <v>0</v>
      </c>
      <c r="WCP8" s="878">
        <f>IFERROR(INDEX('РП (ЛК 2.0)'!$E$26:$O$26,1,MATCH('Основной лист'!WCP$7,'РП (ЛК 2.0)'!$E$17:$O$17,0)),0)</f>
        <v>0</v>
      </c>
      <c r="WCQ8" s="878">
        <f>IFERROR(INDEX('РП (ЛК 2.0)'!$E$26:$O$26,1,MATCH('Основной лист'!WCQ$7,'РП (ЛК 2.0)'!$E$17:$O$17,0)),0)</f>
        <v>0</v>
      </c>
      <c r="WCR8" s="878">
        <f>IFERROR(INDEX('РП (ЛК 2.0)'!$E$26:$O$26,1,MATCH('Основной лист'!WCR$7,'РП (ЛК 2.0)'!$E$17:$O$17,0)),0)</f>
        <v>0</v>
      </c>
      <c r="WCS8" s="878">
        <f>IFERROR(INDEX('РП (ЛК 2.0)'!$E$26:$O$26,1,MATCH('Основной лист'!WCS$7,'РП (ЛК 2.0)'!$E$17:$O$17,0)),0)</f>
        <v>0</v>
      </c>
      <c r="WCT8" s="878">
        <f>IFERROR(INDEX('РП (ЛК 2.0)'!$E$26:$O$26,1,MATCH('Основной лист'!WCT$7,'РП (ЛК 2.0)'!$E$17:$O$17,0)),0)</f>
        <v>0</v>
      </c>
      <c r="WCU8" s="878">
        <f>IFERROR(INDEX('РП (ЛК 2.0)'!$E$26:$O$26,1,MATCH('Основной лист'!WCU$7,'РП (ЛК 2.0)'!$E$17:$O$17,0)),0)</f>
        <v>0</v>
      </c>
      <c r="WCV8" s="878">
        <f>IFERROR(INDEX('РП (ЛК 2.0)'!$E$26:$O$26,1,MATCH('Основной лист'!WCV$7,'РП (ЛК 2.0)'!$E$17:$O$17,0)),0)</f>
        <v>0</v>
      </c>
      <c r="WCW8" s="878">
        <f>IFERROR(INDEX('РП (ЛК 2.0)'!$E$26:$O$26,1,MATCH('Основной лист'!WCW$7,'РП (ЛК 2.0)'!$E$17:$O$17,0)),0)</f>
        <v>0</v>
      </c>
      <c r="WCX8" s="878">
        <f>IFERROR(INDEX('РП (ЛК 2.0)'!$E$26:$O$26,1,MATCH('Основной лист'!WCX$7,'РП (ЛК 2.0)'!$E$17:$O$17,0)),0)</f>
        <v>0</v>
      </c>
      <c r="WCY8" s="878">
        <f>IFERROR(INDEX('РП (ЛК 2.0)'!$E$26:$O$26,1,MATCH('Основной лист'!WCY$7,'РП (ЛК 2.0)'!$E$17:$O$17,0)),0)</f>
        <v>0</v>
      </c>
      <c r="WCZ8" s="878">
        <f>IFERROR(INDEX('РП (ЛК 2.0)'!$E$26:$O$26,1,MATCH('Основной лист'!WCZ$7,'РП (ЛК 2.0)'!$E$17:$O$17,0)),0)</f>
        <v>0</v>
      </c>
      <c r="WDA8" s="878">
        <f>IFERROR(INDEX('РП (ЛК 2.0)'!$E$26:$O$26,1,MATCH('Основной лист'!WDA$7,'РП (ЛК 2.0)'!$E$17:$O$17,0)),0)</f>
        <v>0</v>
      </c>
      <c r="WDB8" s="878">
        <f>IFERROR(INDEX('РП (ЛК 2.0)'!$E$26:$O$26,1,MATCH('Основной лист'!WDB$7,'РП (ЛК 2.0)'!$E$17:$O$17,0)),0)</f>
        <v>0</v>
      </c>
      <c r="WDC8" s="878">
        <f>IFERROR(INDEX('РП (ЛК 2.0)'!$E$26:$O$26,1,MATCH('Основной лист'!WDC$7,'РП (ЛК 2.0)'!$E$17:$O$17,0)),0)</f>
        <v>0</v>
      </c>
      <c r="WDD8" s="878">
        <f>IFERROR(INDEX('РП (ЛК 2.0)'!$E$26:$O$26,1,MATCH('Основной лист'!WDD$7,'РП (ЛК 2.0)'!$E$17:$O$17,0)),0)</f>
        <v>0</v>
      </c>
      <c r="WDE8" s="878">
        <f>IFERROR(INDEX('РП (ЛК 2.0)'!$E$26:$O$26,1,MATCH('Основной лист'!WDE$7,'РП (ЛК 2.0)'!$E$17:$O$17,0)),0)</f>
        <v>0</v>
      </c>
      <c r="WDF8" s="878">
        <f>IFERROR(INDEX('РП (ЛК 2.0)'!$E$26:$O$26,1,MATCH('Основной лист'!WDF$7,'РП (ЛК 2.0)'!$E$17:$O$17,0)),0)</f>
        <v>0</v>
      </c>
      <c r="WDG8" s="878">
        <f>IFERROR(INDEX('РП (ЛК 2.0)'!$E$26:$O$26,1,MATCH('Основной лист'!WDG$7,'РП (ЛК 2.0)'!$E$17:$O$17,0)),0)</f>
        <v>0</v>
      </c>
      <c r="WDH8" s="878">
        <f>IFERROR(INDEX('РП (ЛК 2.0)'!$E$26:$O$26,1,MATCH('Основной лист'!WDH$7,'РП (ЛК 2.0)'!$E$17:$O$17,0)),0)</f>
        <v>0</v>
      </c>
      <c r="WDI8" s="878">
        <f>IFERROR(INDEX('РП (ЛК 2.0)'!$E$26:$O$26,1,MATCH('Основной лист'!WDI$7,'РП (ЛК 2.0)'!$E$17:$O$17,0)),0)</f>
        <v>0</v>
      </c>
      <c r="WDJ8" s="878">
        <f>IFERROR(INDEX('РП (ЛК 2.0)'!$E$26:$O$26,1,MATCH('Основной лист'!WDJ$7,'РП (ЛК 2.0)'!$E$17:$O$17,0)),0)</f>
        <v>0</v>
      </c>
      <c r="WDK8" s="878">
        <f>IFERROR(INDEX('РП (ЛК 2.0)'!$E$26:$O$26,1,MATCH('Основной лист'!WDK$7,'РП (ЛК 2.0)'!$E$17:$O$17,0)),0)</f>
        <v>0</v>
      </c>
      <c r="WDL8" s="878">
        <f>IFERROR(INDEX('РП (ЛК 2.0)'!$E$26:$O$26,1,MATCH('Основной лист'!WDL$7,'РП (ЛК 2.0)'!$E$17:$O$17,0)),0)</f>
        <v>0</v>
      </c>
      <c r="WDM8" s="878">
        <f>IFERROR(INDEX('РП (ЛК 2.0)'!$E$26:$O$26,1,MATCH('Основной лист'!WDM$7,'РП (ЛК 2.0)'!$E$17:$O$17,0)),0)</f>
        <v>0</v>
      </c>
      <c r="WDN8" s="878">
        <f>IFERROR(INDEX('РП (ЛК 2.0)'!$E$26:$O$26,1,MATCH('Основной лист'!WDN$7,'РП (ЛК 2.0)'!$E$17:$O$17,0)),0)</f>
        <v>0</v>
      </c>
      <c r="WDO8" s="878">
        <f>IFERROR(INDEX('РП (ЛК 2.0)'!$E$26:$O$26,1,MATCH('Основной лист'!WDO$7,'РП (ЛК 2.0)'!$E$17:$O$17,0)),0)</f>
        <v>0</v>
      </c>
      <c r="WDP8" s="878">
        <f>IFERROR(INDEX('РП (ЛК 2.0)'!$E$26:$O$26,1,MATCH('Основной лист'!WDP$7,'РП (ЛК 2.0)'!$E$17:$O$17,0)),0)</f>
        <v>0</v>
      </c>
      <c r="WDQ8" s="878">
        <f>IFERROR(INDEX('РП (ЛК 2.0)'!$E$26:$O$26,1,MATCH('Основной лист'!WDQ$7,'РП (ЛК 2.0)'!$E$17:$O$17,0)),0)</f>
        <v>0</v>
      </c>
      <c r="WDR8" s="878">
        <f>IFERROR(INDEX('РП (ЛК 2.0)'!$E$26:$O$26,1,MATCH('Основной лист'!WDR$7,'РП (ЛК 2.0)'!$E$17:$O$17,0)),0)</f>
        <v>0</v>
      </c>
      <c r="WDS8" s="878">
        <f>IFERROR(INDEX('РП (ЛК 2.0)'!$E$26:$O$26,1,MATCH('Основной лист'!WDS$7,'РП (ЛК 2.0)'!$E$17:$O$17,0)),0)</f>
        <v>0</v>
      </c>
      <c r="WDT8" s="878">
        <f>IFERROR(INDEX('РП (ЛК 2.0)'!$E$26:$O$26,1,MATCH('Основной лист'!WDT$7,'РП (ЛК 2.0)'!$E$17:$O$17,0)),0)</f>
        <v>0</v>
      </c>
      <c r="WDU8" s="878">
        <f>IFERROR(INDEX('РП (ЛК 2.0)'!$E$26:$O$26,1,MATCH('Основной лист'!WDU$7,'РП (ЛК 2.0)'!$E$17:$O$17,0)),0)</f>
        <v>0</v>
      </c>
      <c r="WDV8" s="878">
        <f>IFERROR(INDEX('РП (ЛК 2.0)'!$E$26:$O$26,1,MATCH('Основной лист'!WDV$7,'РП (ЛК 2.0)'!$E$17:$O$17,0)),0)</f>
        <v>0</v>
      </c>
      <c r="WDW8" s="878">
        <f>IFERROR(INDEX('РП (ЛК 2.0)'!$E$26:$O$26,1,MATCH('Основной лист'!WDW$7,'РП (ЛК 2.0)'!$E$17:$O$17,0)),0)</f>
        <v>0</v>
      </c>
      <c r="WDX8" s="878">
        <f>IFERROR(INDEX('РП (ЛК 2.0)'!$E$26:$O$26,1,MATCH('Основной лист'!WDX$7,'РП (ЛК 2.0)'!$E$17:$O$17,0)),0)</f>
        <v>0</v>
      </c>
      <c r="WDY8" s="878">
        <f>IFERROR(INDEX('РП (ЛК 2.0)'!$E$26:$O$26,1,MATCH('Основной лист'!WDY$7,'РП (ЛК 2.0)'!$E$17:$O$17,0)),0)</f>
        <v>0</v>
      </c>
      <c r="WDZ8" s="878">
        <f>IFERROR(INDEX('РП (ЛК 2.0)'!$E$26:$O$26,1,MATCH('Основной лист'!WDZ$7,'РП (ЛК 2.0)'!$E$17:$O$17,0)),0)</f>
        <v>0</v>
      </c>
      <c r="WEA8" s="878">
        <f>IFERROR(INDEX('РП (ЛК 2.0)'!$E$26:$O$26,1,MATCH('Основной лист'!WEA$7,'РП (ЛК 2.0)'!$E$17:$O$17,0)),0)</f>
        <v>0</v>
      </c>
      <c r="WEB8" s="878">
        <f>IFERROR(INDEX('РП (ЛК 2.0)'!$E$26:$O$26,1,MATCH('Основной лист'!WEB$7,'РП (ЛК 2.0)'!$E$17:$O$17,0)),0)</f>
        <v>0</v>
      </c>
      <c r="WEC8" s="878">
        <f>IFERROR(INDEX('РП (ЛК 2.0)'!$E$26:$O$26,1,MATCH('Основной лист'!WEC$7,'РП (ЛК 2.0)'!$E$17:$O$17,0)),0)</f>
        <v>0</v>
      </c>
      <c r="WED8" s="878">
        <f>IFERROR(INDEX('РП (ЛК 2.0)'!$E$26:$O$26,1,MATCH('Основной лист'!WED$7,'РП (ЛК 2.0)'!$E$17:$O$17,0)),0)</f>
        <v>0</v>
      </c>
      <c r="WEE8" s="878">
        <f>IFERROR(INDEX('РП (ЛК 2.0)'!$E$26:$O$26,1,MATCH('Основной лист'!WEE$7,'РП (ЛК 2.0)'!$E$17:$O$17,0)),0)</f>
        <v>0</v>
      </c>
      <c r="WEF8" s="878">
        <f>IFERROR(INDEX('РП (ЛК 2.0)'!$E$26:$O$26,1,MATCH('Основной лист'!WEF$7,'РП (ЛК 2.0)'!$E$17:$O$17,0)),0)</f>
        <v>0</v>
      </c>
      <c r="WEG8" s="878">
        <f>IFERROR(INDEX('РП (ЛК 2.0)'!$E$26:$O$26,1,MATCH('Основной лист'!WEG$7,'РП (ЛК 2.0)'!$E$17:$O$17,0)),0)</f>
        <v>0</v>
      </c>
      <c r="WEH8" s="878">
        <f>IFERROR(INDEX('РП (ЛК 2.0)'!$E$26:$O$26,1,MATCH('Основной лист'!WEH$7,'РП (ЛК 2.0)'!$E$17:$O$17,0)),0)</f>
        <v>0</v>
      </c>
      <c r="WEI8" s="878">
        <f>IFERROR(INDEX('РП (ЛК 2.0)'!$E$26:$O$26,1,MATCH('Основной лист'!WEI$7,'РП (ЛК 2.0)'!$E$17:$O$17,0)),0)</f>
        <v>0</v>
      </c>
      <c r="WEJ8" s="878">
        <f>IFERROR(INDEX('РП (ЛК 2.0)'!$E$26:$O$26,1,MATCH('Основной лист'!WEJ$7,'РП (ЛК 2.0)'!$E$17:$O$17,0)),0)</f>
        <v>0</v>
      </c>
      <c r="WEK8" s="878">
        <f>IFERROR(INDEX('РП (ЛК 2.0)'!$E$26:$O$26,1,MATCH('Основной лист'!WEK$7,'РП (ЛК 2.0)'!$E$17:$O$17,0)),0)</f>
        <v>0</v>
      </c>
      <c r="WEL8" s="878">
        <f>IFERROR(INDEX('РП (ЛК 2.0)'!$E$26:$O$26,1,MATCH('Основной лист'!WEL$7,'РП (ЛК 2.0)'!$E$17:$O$17,0)),0)</f>
        <v>0</v>
      </c>
      <c r="WEM8" s="878">
        <f>IFERROR(INDEX('РП (ЛК 2.0)'!$E$26:$O$26,1,MATCH('Основной лист'!WEM$7,'РП (ЛК 2.0)'!$E$17:$O$17,0)),0)</f>
        <v>0</v>
      </c>
      <c r="WEN8" s="878">
        <f>IFERROR(INDEX('РП (ЛК 2.0)'!$E$26:$O$26,1,MATCH('Основной лист'!WEN$7,'РП (ЛК 2.0)'!$E$17:$O$17,0)),0)</f>
        <v>0</v>
      </c>
      <c r="WEO8" s="878">
        <f>IFERROR(INDEX('РП (ЛК 2.0)'!$E$26:$O$26,1,MATCH('Основной лист'!WEO$7,'РП (ЛК 2.0)'!$E$17:$O$17,0)),0)</f>
        <v>0</v>
      </c>
      <c r="WEP8" s="878">
        <f>IFERROR(INDEX('РП (ЛК 2.0)'!$E$26:$O$26,1,MATCH('Основной лист'!WEP$7,'РП (ЛК 2.0)'!$E$17:$O$17,0)),0)</f>
        <v>0</v>
      </c>
      <c r="WEQ8" s="878">
        <f>IFERROR(INDEX('РП (ЛК 2.0)'!$E$26:$O$26,1,MATCH('Основной лист'!WEQ$7,'РП (ЛК 2.0)'!$E$17:$O$17,0)),0)</f>
        <v>0</v>
      </c>
      <c r="WER8" s="878">
        <f>IFERROR(INDEX('РП (ЛК 2.0)'!$E$26:$O$26,1,MATCH('Основной лист'!WER$7,'РП (ЛК 2.0)'!$E$17:$O$17,0)),0)</f>
        <v>0</v>
      </c>
      <c r="WES8" s="878">
        <f>IFERROR(INDEX('РП (ЛК 2.0)'!$E$26:$O$26,1,MATCH('Основной лист'!WES$7,'РП (ЛК 2.0)'!$E$17:$O$17,0)),0)</f>
        <v>0</v>
      </c>
      <c r="WET8" s="878">
        <f>IFERROR(INDEX('РП (ЛК 2.0)'!$E$26:$O$26,1,MATCH('Основной лист'!WET$7,'РП (ЛК 2.0)'!$E$17:$O$17,0)),0)</f>
        <v>0</v>
      </c>
      <c r="WEU8" s="878">
        <f>IFERROR(INDEX('РП (ЛК 2.0)'!$E$26:$O$26,1,MATCH('Основной лист'!WEU$7,'РП (ЛК 2.0)'!$E$17:$O$17,0)),0)</f>
        <v>0</v>
      </c>
      <c r="WEV8" s="878">
        <f>IFERROR(INDEX('РП (ЛК 2.0)'!$E$26:$O$26,1,MATCH('Основной лист'!WEV$7,'РП (ЛК 2.0)'!$E$17:$O$17,0)),0)</f>
        <v>0</v>
      </c>
      <c r="WEW8" s="878">
        <f>IFERROR(INDEX('РП (ЛК 2.0)'!$E$26:$O$26,1,MATCH('Основной лист'!WEW$7,'РП (ЛК 2.0)'!$E$17:$O$17,0)),0)</f>
        <v>0</v>
      </c>
      <c r="WEX8" s="878">
        <f>IFERROR(INDEX('РП (ЛК 2.0)'!$E$26:$O$26,1,MATCH('Основной лист'!WEX$7,'РП (ЛК 2.0)'!$E$17:$O$17,0)),0)</f>
        <v>0</v>
      </c>
      <c r="WEY8" s="878">
        <f>IFERROR(INDEX('РП (ЛК 2.0)'!$E$26:$O$26,1,MATCH('Основной лист'!WEY$7,'РП (ЛК 2.0)'!$E$17:$O$17,0)),0)</f>
        <v>0</v>
      </c>
      <c r="WEZ8" s="878">
        <f>IFERROR(INDEX('РП (ЛК 2.0)'!$E$26:$O$26,1,MATCH('Основной лист'!WEZ$7,'РП (ЛК 2.0)'!$E$17:$O$17,0)),0)</f>
        <v>0</v>
      </c>
      <c r="WFA8" s="878">
        <f>IFERROR(INDEX('РП (ЛК 2.0)'!$E$26:$O$26,1,MATCH('Основной лист'!WFA$7,'РП (ЛК 2.0)'!$E$17:$O$17,0)),0)</f>
        <v>0</v>
      </c>
      <c r="WFB8" s="878">
        <f>IFERROR(INDEX('РП (ЛК 2.0)'!$E$26:$O$26,1,MATCH('Основной лист'!WFB$7,'РП (ЛК 2.0)'!$E$17:$O$17,0)),0)</f>
        <v>0</v>
      </c>
      <c r="WFC8" s="878">
        <f>IFERROR(INDEX('РП (ЛК 2.0)'!$E$26:$O$26,1,MATCH('Основной лист'!WFC$7,'РП (ЛК 2.0)'!$E$17:$O$17,0)),0)</f>
        <v>0</v>
      </c>
      <c r="WFD8" s="878">
        <f>IFERROR(INDEX('РП (ЛК 2.0)'!$E$26:$O$26,1,MATCH('Основной лист'!WFD$7,'РП (ЛК 2.0)'!$E$17:$O$17,0)),0)</f>
        <v>0</v>
      </c>
      <c r="WFE8" s="878">
        <f>IFERROR(INDEX('РП (ЛК 2.0)'!$E$26:$O$26,1,MATCH('Основной лист'!WFE$7,'РП (ЛК 2.0)'!$E$17:$O$17,0)),0)</f>
        <v>0</v>
      </c>
      <c r="WFF8" s="878">
        <f>IFERROR(INDEX('РП (ЛК 2.0)'!$E$26:$O$26,1,MATCH('Основной лист'!WFF$7,'РП (ЛК 2.0)'!$E$17:$O$17,0)),0)</f>
        <v>0</v>
      </c>
      <c r="WFG8" s="878">
        <f>IFERROR(INDEX('РП (ЛК 2.0)'!$E$26:$O$26,1,MATCH('Основной лист'!WFG$7,'РП (ЛК 2.0)'!$E$17:$O$17,0)),0)</f>
        <v>0</v>
      </c>
      <c r="WFH8" s="878">
        <f>IFERROR(INDEX('РП (ЛК 2.0)'!$E$26:$O$26,1,MATCH('Основной лист'!WFH$7,'РП (ЛК 2.0)'!$E$17:$O$17,0)),0)</f>
        <v>0</v>
      </c>
      <c r="WFI8" s="878">
        <f>IFERROR(INDEX('РП (ЛК 2.0)'!$E$26:$O$26,1,MATCH('Основной лист'!WFI$7,'РП (ЛК 2.0)'!$E$17:$O$17,0)),0)</f>
        <v>0</v>
      </c>
      <c r="WFJ8" s="878">
        <f>IFERROR(INDEX('РП (ЛК 2.0)'!$E$26:$O$26,1,MATCH('Основной лист'!WFJ$7,'РП (ЛК 2.0)'!$E$17:$O$17,0)),0)</f>
        <v>0</v>
      </c>
      <c r="WFK8" s="878">
        <f>IFERROR(INDEX('РП (ЛК 2.0)'!$E$26:$O$26,1,MATCH('Основной лист'!WFK$7,'РП (ЛК 2.0)'!$E$17:$O$17,0)),0)</f>
        <v>0</v>
      </c>
      <c r="WFL8" s="878">
        <f>IFERROR(INDEX('РП (ЛК 2.0)'!$E$26:$O$26,1,MATCH('Основной лист'!WFL$7,'РП (ЛК 2.0)'!$E$17:$O$17,0)),0)</f>
        <v>0</v>
      </c>
      <c r="WFM8" s="878">
        <f>IFERROR(INDEX('РП (ЛК 2.0)'!$E$26:$O$26,1,MATCH('Основной лист'!WFM$7,'РП (ЛК 2.0)'!$E$17:$O$17,0)),0)</f>
        <v>0</v>
      </c>
      <c r="WFN8" s="878">
        <f>IFERROR(INDEX('РП (ЛК 2.0)'!$E$26:$O$26,1,MATCH('Основной лист'!WFN$7,'РП (ЛК 2.0)'!$E$17:$O$17,0)),0)</f>
        <v>0</v>
      </c>
      <c r="WFO8" s="878">
        <f>IFERROR(INDEX('РП (ЛК 2.0)'!$E$26:$O$26,1,MATCH('Основной лист'!WFO$7,'РП (ЛК 2.0)'!$E$17:$O$17,0)),0)</f>
        <v>0</v>
      </c>
      <c r="WFP8" s="878">
        <f>IFERROR(INDEX('РП (ЛК 2.0)'!$E$26:$O$26,1,MATCH('Основной лист'!WFP$7,'РП (ЛК 2.0)'!$E$17:$O$17,0)),0)</f>
        <v>0</v>
      </c>
      <c r="WFQ8" s="878">
        <f>IFERROR(INDEX('РП (ЛК 2.0)'!$E$26:$O$26,1,MATCH('Основной лист'!WFQ$7,'РП (ЛК 2.0)'!$E$17:$O$17,0)),0)</f>
        <v>0</v>
      </c>
      <c r="WFR8" s="878">
        <f>IFERROR(INDEX('РП (ЛК 2.0)'!$E$26:$O$26,1,MATCH('Основной лист'!WFR$7,'РП (ЛК 2.0)'!$E$17:$O$17,0)),0)</f>
        <v>0</v>
      </c>
      <c r="WFS8" s="878">
        <f>IFERROR(INDEX('РП (ЛК 2.0)'!$E$26:$O$26,1,MATCH('Основной лист'!WFS$7,'РП (ЛК 2.0)'!$E$17:$O$17,0)),0)</f>
        <v>0</v>
      </c>
      <c r="WFT8" s="878">
        <f>IFERROR(INDEX('РП (ЛК 2.0)'!$E$26:$O$26,1,MATCH('Основной лист'!WFT$7,'РП (ЛК 2.0)'!$E$17:$O$17,0)),0)</f>
        <v>0</v>
      </c>
      <c r="WFU8" s="878">
        <f>IFERROR(INDEX('РП (ЛК 2.0)'!$E$26:$O$26,1,MATCH('Основной лист'!WFU$7,'РП (ЛК 2.0)'!$E$17:$O$17,0)),0)</f>
        <v>0</v>
      </c>
      <c r="WFV8" s="878">
        <f>IFERROR(INDEX('РП (ЛК 2.0)'!$E$26:$O$26,1,MATCH('Основной лист'!WFV$7,'РП (ЛК 2.0)'!$E$17:$O$17,0)),0)</f>
        <v>0</v>
      </c>
      <c r="WFW8" s="878">
        <f>IFERROR(INDEX('РП (ЛК 2.0)'!$E$26:$O$26,1,MATCH('Основной лист'!WFW$7,'РП (ЛК 2.0)'!$E$17:$O$17,0)),0)</f>
        <v>0</v>
      </c>
      <c r="WFX8" s="878">
        <f>IFERROR(INDEX('РП (ЛК 2.0)'!$E$26:$O$26,1,MATCH('Основной лист'!WFX$7,'РП (ЛК 2.0)'!$E$17:$O$17,0)),0)</f>
        <v>0</v>
      </c>
      <c r="WFY8" s="878">
        <f>IFERROR(INDEX('РП (ЛК 2.0)'!$E$26:$O$26,1,MATCH('Основной лист'!WFY$7,'РП (ЛК 2.0)'!$E$17:$O$17,0)),0)</f>
        <v>0</v>
      </c>
      <c r="WFZ8" s="878">
        <f>IFERROR(INDEX('РП (ЛК 2.0)'!$E$26:$O$26,1,MATCH('Основной лист'!WFZ$7,'РП (ЛК 2.0)'!$E$17:$O$17,0)),0)</f>
        <v>0</v>
      </c>
      <c r="WGA8" s="878">
        <f>IFERROR(INDEX('РП (ЛК 2.0)'!$E$26:$O$26,1,MATCH('Основной лист'!WGA$7,'РП (ЛК 2.0)'!$E$17:$O$17,0)),0)</f>
        <v>0</v>
      </c>
      <c r="WGB8" s="878">
        <f>IFERROR(INDEX('РП (ЛК 2.0)'!$E$26:$O$26,1,MATCH('Основной лист'!WGB$7,'РП (ЛК 2.0)'!$E$17:$O$17,0)),0)</f>
        <v>0</v>
      </c>
      <c r="WGC8" s="878">
        <f>IFERROR(INDEX('РП (ЛК 2.0)'!$E$26:$O$26,1,MATCH('Основной лист'!WGC$7,'РП (ЛК 2.0)'!$E$17:$O$17,0)),0)</f>
        <v>0</v>
      </c>
      <c r="WGD8" s="878">
        <f>IFERROR(INDEX('РП (ЛК 2.0)'!$E$26:$O$26,1,MATCH('Основной лист'!WGD$7,'РП (ЛК 2.0)'!$E$17:$O$17,0)),0)</f>
        <v>0</v>
      </c>
      <c r="WGE8" s="878">
        <f>IFERROR(INDEX('РП (ЛК 2.0)'!$E$26:$O$26,1,MATCH('Основной лист'!WGE$7,'РП (ЛК 2.0)'!$E$17:$O$17,0)),0)</f>
        <v>0</v>
      </c>
      <c r="WGF8" s="878">
        <f>IFERROR(INDEX('РП (ЛК 2.0)'!$E$26:$O$26,1,MATCH('Основной лист'!WGF$7,'РП (ЛК 2.0)'!$E$17:$O$17,0)),0)</f>
        <v>0</v>
      </c>
      <c r="WGG8" s="878">
        <f>IFERROR(INDEX('РП (ЛК 2.0)'!$E$26:$O$26,1,MATCH('Основной лист'!WGG$7,'РП (ЛК 2.0)'!$E$17:$O$17,0)),0)</f>
        <v>0</v>
      </c>
      <c r="WGH8" s="878">
        <f>IFERROR(INDEX('РП (ЛК 2.0)'!$E$26:$O$26,1,MATCH('Основной лист'!WGH$7,'РП (ЛК 2.0)'!$E$17:$O$17,0)),0)</f>
        <v>0</v>
      </c>
      <c r="WGI8" s="878">
        <f>IFERROR(INDEX('РП (ЛК 2.0)'!$E$26:$O$26,1,MATCH('Основной лист'!WGI$7,'РП (ЛК 2.0)'!$E$17:$O$17,0)),0)</f>
        <v>0</v>
      </c>
      <c r="WGJ8" s="878">
        <f>IFERROR(INDEX('РП (ЛК 2.0)'!$E$26:$O$26,1,MATCH('Основной лист'!WGJ$7,'РП (ЛК 2.0)'!$E$17:$O$17,0)),0)</f>
        <v>0</v>
      </c>
      <c r="WGK8" s="878">
        <f>IFERROR(INDEX('РП (ЛК 2.0)'!$E$26:$O$26,1,MATCH('Основной лист'!WGK$7,'РП (ЛК 2.0)'!$E$17:$O$17,0)),0)</f>
        <v>0</v>
      </c>
      <c r="WGL8" s="878">
        <f>IFERROR(INDEX('РП (ЛК 2.0)'!$E$26:$O$26,1,MATCH('Основной лист'!WGL$7,'РП (ЛК 2.0)'!$E$17:$O$17,0)),0)</f>
        <v>0</v>
      </c>
      <c r="WGM8" s="878">
        <f>IFERROR(INDEX('РП (ЛК 2.0)'!$E$26:$O$26,1,MATCH('Основной лист'!WGM$7,'РП (ЛК 2.0)'!$E$17:$O$17,0)),0)</f>
        <v>0</v>
      </c>
      <c r="WGN8" s="878">
        <f>IFERROR(INDEX('РП (ЛК 2.0)'!$E$26:$O$26,1,MATCH('Основной лист'!WGN$7,'РП (ЛК 2.0)'!$E$17:$O$17,0)),0)</f>
        <v>0</v>
      </c>
      <c r="WGO8" s="878">
        <f>IFERROR(INDEX('РП (ЛК 2.0)'!$E$26:$O$26,1,MATCH('Основной лист'!WGO$7,'РП (ЛК 2.0)'!$E$17:$O$17,0)),0)</f>
        <v>0</v>
      </c>
      <c r="WGP8" s="878">
        <f>IFERROR(INDEX('РП (ЛК 2.0)'!$E$26:$O$26,1,MATCH('Основной лист'!WGP$7,'РП (ЛК 2.0)'!$E$17:$O$17,0)),0)</f>
        <v>0</v>
      </c>
      <c r="WGQ8" s="878">
        <f>IFERROR(INDEX('РП (ЛК 2.0)'!$E$26:$O$26,1,MATCH('Основной лист'!WGQ$7,'РП (ЛК 2.0)'!$E$17:$O$17,0)),0)</f>
        <v>0</v>
      </c>
      <c r="WGR8" s="878">
        <f>IFERROR(INDEX('РП (ЛК 2.0)'!$E$26:$O$26,1,MATCH('Основной лист'!WGR$7,'РП (ЛК 2.0)'!$E$17:$O$17,0)),0)</f>
        <v>0</v>
      </c>
      <c r="WGS8" s="878">
        <f>IFERROR(INDEX('РП (ЛК 2.0)'!$E$26:$O$26,1,MATCH('Основной лист'!WGS$7,'РП (ЛК 2.0)'!$E$17:$O$17,0)),0)</f>
        <v>0</v>
      </c>
      <c r="WGT8" s="878">
        <f>IFERROR(INDEX('РП (ЛК 2.0)'!$E$26:$O$26,1,MATCH('Основной лист'!WGT$7,'РП (ЛК 2.0)'!$E$17:$O$17,0)),0)</f>
        <v>0</v>
      </c>
      <c r="WGU8" s="878">
        <f>IFERROR(INDEX('РП (ЛК 2.0)'!$E$26:$O$26,1,MATCH('Основной лист'!WGU$7,'РП (ЛК 2.0)'!$E$17:$O$17,0)),0)</f>
        <v>0</v>
      </c>
      <c r="WGV8" s="878">
        <f>IFERROR(INDEX('РП (ЛК 2.0)'!$E$26:$O$26,1,MATCH('Основной лист'!WGV$7,'РП (ЛК 2.0)'!$E$17:$O$17,0)),0)</f>
        <v>0</v>
      </c>
      <c r="WGW8" s="878">
        <f>IFERROR(INDEX('РП (ЛК 2.0)'!$E$26:$O$26,1,MATCH('Основной лист'!WGW$7,'РП (ЛК 2.0)'!$E$17:$O$17,0)),0)</f>
        <v>0</v>
      </c>
      <c r="WGX8" s="878">
        <f>IFERROR(INDEX('РП (ЛК 2.0)'!$E$26:$O$26,1,MATCH('Основной лист'!WGX$7,'РП (ЛК 2.0)'!$E$17:$O$17,0)),0)</f>
        <v>0</v>
      </c>
      <c r="WGY8" s="878">
        <f>IFERROR(INDEX('РП (ЛК 2.0)'!$E$26:$O$26,1,MATCH('Основной лист'!WGY$7,'РП (ЛК 2.0)'!$E$17:$O$17,0)),0)</f>
        <v>0</v>
      </c>
      <c r="WGZ8" s="878">
        <f>IFERROR(INDEX('РП (ЛК 2.0)'!$E$26:$O$26,1,MATCH('Основной лист'!WGZ$7,'РП (ЛК 2.0)'!$E$17:$O$17,0)),0)</f>
        <v>0</v>
      </c>
      <c r="WHA8" s="878">
        <f>IFERROR(INDEX('РП (ЛК 2.0)'!$E$26:$O$26,1,MATCH('Основной лист'!WHA$7,'РП (ЛК 2.0)'!$E$17:$O$17,0)),0)</f>
        <v>0</v>
      </c>
      <c r="WHB8" s="878">
        <f>IFERROR(INDEX('РП (ЛК 2.0)'!$E$26:$O$26,1,MATCH('Основной лист'!WHB$7,'РП (ЛК 2.0)'!$E$17:$O$17,0)),0)</f>
        <v>0</v>
      </c>
      <c r="WHC8" s="878">
        <f>IFERROR(INDEX('РП (ЛК 2.0)'!$E$26:$O$26,1,MATCH('Основной лист'!WHC$7,'РП (ЛК 2.0)'!$E$17:$O$17,0)),0)</f>
        <v>0</v>
      </c>
      <c r="WHD8" s="878">
        <f>IFERROR(INDEX('РП (ЛК 2.0)'!$E$26:$O$26,1,MATCH('Основной лист'!WHD$7,'РП (ЛК 2.0)'!$E$17:$O$17,0)),0)</f>
        <v>0</v>
      </c>
      <c r="WHE8" s="878">
        <f>IFERROR(INDEX('РП (ЛК 2.0)'!$E$26:$O$26,1,MATCH('Основной лист'!WHE$7,'РП (ЛК 2.0)'!$E$17:$O$17,0)),0)</f>
        <v>0</v>
      </c>
      <c r="WHF8" s="878">
        <f>IFERROR(INDEX('РП (ЛК 2.0)'!$E$26:$O$26,1,MATCH('Основной лист'!WHF$7,'РП (ЛК 2.0)'!$E$17:$O$17,0)),0)</f>
        <v>0</v>
      </c>
      <c r="WHG8" s="878">
        <f>IFERROR(INDEX('РП (ЛК 2.0)'!$E$26:$O$26,1,MATCH('Основной лист'!WHG$7,'РП (ЛК 2.0)'!$E$17:$O$17,0)),0)</f>
        <v>0</v>
      </c>
      <c r="WHH8" s="878">
        <f>IFERROR(INDEX('РП (ЛК 2.0)'!$E$26:$O$26,1,MATCH('Основной лист'!WHH$7,'РП (ЛК 2.0)'!$E$17:$O$17,0)),0)</f>
        <v>0</v>
      </c>
      <c r="WHI8" s="878">
        <f>IFERROR(INDEX('РП (ЛК 2.0)'!$E$26:$O$26,1,MATCH('Основной лист'!WHI$7,'РП (ЛК 2.0)'!$E$17:$O$17,0)),0)</f>
        <v>0</v>
      </c>
      <c r="WHJ8" s="878">
        <f>IFERROR(INDEX('РП (ЛК 2.0)'!$E$26:$O$26,1,MATCH('Основной лист'!WHJ$7,'РП (ЛК 2.0)'!$E$17:$O$17,0)),0)</f>
        <v>0</v>
      </c>
      <c r="WHK8" s="878">
        <f>IFERROR(INDEX('РП (ЛК 2.0)'!$E$26:$O$26,1,MATCH('Основной лист'!WHK$7,'РП (ЛК 2.0)'!$E$17:$O$17,0)),0)</f>
        <v>0</v>
      </c>
      <c r="WHL8" s="878">
        <f>IFERROR(INDEX('РП (ЛК 2.0)'!$E$26:$O$26,1,MATCH('Основной лист'!WHL$7,'РП (ЛК 2.0)'!$E$17:$O$17,0)),0)</f>
        <v>0</v>
      </c>
      <c r="WHM8" s="878">
        <f>IFERROR(INDEX('РП (ЛК 2.0)'!$E$26:$O$26,1,MATCH('Основной лист'!WHM$7,'РП (ЛК 2.0)'!$E$17:$O$17,0)),0)</f>
        <v>0</v>
      </c>
      <c r="WHN8" s="878">
        <f>IFERROR(INDEX('РП (ЛК 2.0)'!$E$26:$O$26,1,MATCH('Основной лист'!WHN$7,'РП (ЛК 2.0)'!$E$17:$O$17,0)),0)</f>
        <v>0</v>
      </c>
      <c r="WHO8" s="878">
        <f>IFERROR(INDEX('РП (ЛК 2.0)'!$E$26:$O$26,1,MATCH('Основной лист'!WHO$7,'РП (ЛК 2.0)'!$E$17:$O$17,0)),0)</f>
        <v>0</v>
      </c>
      <c r="WHP8" s="878">
        <f>IFERROR(INDEX('РП (ЛК 2.0)'!$E$26:$O$26,1,MATCH('Основной лист'!WHP$7,'РП (ЛК 2.0)'!$E$17:$O$17,0)),0)</f>
        <v>0</v>
      </c>
      <c r="WHQ8" s="878">
        <f>IFERROR(INDEX('РП (ЛК 2.0)'!$E$26:$O$26,1,MATCH('Основной лист'!WHQ$7,'РП (ЛК 2.0)'!$E$17:$O$17,0)),0)</f>
        <v>0</v>
      </c>
      <c r="WHR8" s="878">
        <f>IFERROR(INDEX('РП (ЛК 2.0)'!$E$26:$O$26,1,MATCH('Основной лист'!WHR$7,'РП (ЛК 2.0)'!$E$17:$O$17,0)),0)</f>
        <v>0</v>
      </c>
      <c r="WHS8" s="878">
        <f>IFERROR(INDEX('РП (ЛК 2.0)'!$E$26:$O$26,1,MATCH('Основной лист'!WHS$7,'РП (ЛК 2.0)'!$E$17:$O$17,0)),0)</f>
        <v>0</v>
      </c>
      <c r="WHT8" s="878">
        <f>IFERROR(INDEX('РП (ЛК 2.0)'!$E$26:$O$26,1,MATCH('Основной лист'!WHT$7,'РП (ЛК 2.0)'!$E$17:$O$17,0)),0)</f>
        <v>0</v>
      </c>
      <c r="WHU8" s="878">
        <f>IFERROR(INDEX('РП (ЛК 2.0)'!$E$26:$O$26,1,MATCH('Основной лист'!WHU$7,'РП (ЛК 2.0)'!$E$17:$O$17,0)),0)</f>
        <v>0</v>
      </c>
      <c r="WHV8" s="878">
        <f>IFERROR(INDEX('РП (ЛК 2.0)'!$E$26:$O$26,1,MATCH('Основной лист'!WHV$7,'РП (ЛК 2.0)'!$E$17:$O$17,0)),0)</f>
        <v>0</v>
      </c>
      <c r="WHW8" s="878">
        <f>IFERROR(INDEX('РП (ЛК 2.0)'!$E$26:$O$26,1,MATCH('Основной лист'!WHW$7,'РП (ЛК 2.0)'!$E$17:$O$17,0)),0)</f>
        <v>0</v>
      </c>
      <c r="WHX8" s="878">
        <f>IFERROR(INDEX('РП (ЛК 2.0)'!$E$26:$O$26,1,MATCH('Основной лист'!WHX$7,'РП (ЛК 2.0)'!$E$17:$O$17,0)),0)</f>
        <v>0</v>
      </c>
      <c r="WHY8" s="878">
        <f>IFERROR(INDEX('РП (ЛК 2.0)'!$E$26:$O$26,1,MATCH('Основной лист'!WHY$7,'РП (ЛК 2.0)'!$E$17:$O$17,0)),0)</f>
        <v>0</v>
      </c>
      <c r="WHZ8" s="878">
        <f>IFERROR(INDEX('РП (ЛК 2.0)'!$E$26:$O$26,1,MATCH('Основной лист'!WHZ$7,'РП (ЛК 2.0)'!$E$17:$O$17,0)),0)</f>
        <v>0</v>
      </c>
      <c r="WIA8" s="878">
        <f>IFERROR(INDEX('РП (ЛК 2.0)'!$E$26:$O$26,1,MATCH('Основной лист'!WIA$7,'РП (ЛК 2.0)'!$E$17:$O$17,0)),0)</f>
        <v>0</v>
      </c>
      <c r="WIB8" s="878">
        <f>IFERROR(INDEX('РП (ЛК 2.0)'!$E$26:$O$26,1,MATCH('Основной лист'!WIB$7,'РП (ЛК 2.0)'!$E$17:$O$17,0)),0)</f>
        <v>0</v>
      </c>
      <c r="WIC8" s="878">
        <f>IFERROR(INDEX('РП (ЛК 2.0)'!$E$26:$O$26,1,MATCH('Основной лист'!WIC$7,'РП (ЛК 2.0)'!$E$17:$O$17,0)),0)</f>
        <v>0</v>
      </c>
      <c r="WID8" s="878">
        <f>IFERROR(INDEX('РП (ЛК 2.0)'!$E$26:$O$26,1,MATCH('Основной лист'!WID$7,'РП (ЛК 2.0)'!$E$17:$O$17,0)),0)</f>
        <v>0</v>
      </c>
      <c r="WIE8" s="878">
        <f>IFERROR(INDEX('РП (ЛК 2.0)'!$E$26:$O$26,1,MATCH('Основной лист'!WIE$7,'РП (ЛК 2.0)'!$E$17:$O$17,0)),0)</f>
        <v>0</v>
      </c>
      <c r="WIF8" s="878">
        <f>IFERROR(INDEX('РП (ЛК 2.0)'!$E$26:$O$26,1,MATCH('Основной лист'!WIF$7,'РП (ЛК 2.0)'!$E$17:$O$17,0)),0)</f>
        <v>0</v>
      </c>
      <c r="WIG8" s="878">
        <f>IFERROR(INDEX('РП (ЛК 2.0)'!$E$26:$O$26,1,MATCH('Основной лист'!WIG$7,'РП (ЛК 2.0)'!$E$17:$O$17,0)),0)</f>
        <v>0</v>
      </c>
      <c r="WIH8" s="878">
        <f>IFERROR(INDEX('РП (ЛК 2.0)'!$E$26:$O$26,1,MATCH('Основной лист'!WIH$7,'РП (ЛК 2.0)'!$E$17:$O$17,0)),0)</f>
        <v>0</v>
      </c>
      <c r="WII8" s="878">
        <f>IFERROR(INDEX('РП (ЛК 2.0)'!$E$26:$O$26,1,MATCH('Основной лист'!WII$7,'РП (ЛК 2.0)'!$E$17:$O$17,0)),0)</f>
        <v>0</v>
      </c>
      <c r="WIJ8" s="878">
        <f>IFERROR(INDEX('РП (ЛК 2.0)'!$E$26:$O$26,1,MATCH('Основной лист'!WIJ$7,'РП (ЛК 2.0)'!$E$17:$O$17,0)),0)</f>
        <v>0</v>
      </c>
      <c r="WIK8" s="878">
        <f>IFERROR(INDEX('РП (ЛК 2.0)'!$E$26:$O$26,1,MATCH('Основной лист'!WIK$7,'РП (ЛК 2.0)'!$E$17:$O$17,0)),0)</f>
        <v>0</v>
      </c>
      <c r="WIL8" s="878">
        <f>IFERROR(INDEX('РП (ЛК 2.0)'!$E$26:$O$26,1,MATCH('Основной лист'!WIL$7,'РП (ЛК 2.0)'!$E$17:$O$17,0)),0)</f>
        <v>0</v>
      </c>
      <c r="WIM8" s="878">
        <f>IFERROR(INDEX('РП (ЛК 2.0)'!$E$26:$O$26,1,MATCH('Основной лист'!WIM$7,'РП (ЛК 2.0)'!$E$17:$O$17,0)),0)</f>
        <v>0</v>
      </c>
      <c r="WIN8" s="878">
        <f>IFERROR(INDEX('РП (ЛК 2.0)'!$E$26:$O$26,1,MATCH('Основной лист'!WIN$7,'РП (ЛК 2.0)'!$E$17:$O$17,0)),0)</f>
        <v>0</v>
      </c>
      <c r="WIO8" s="878">
        <f>IFERROR(INDEX('РП (ЛК 2.0)'!$E$26:$O$26,1,MATCH('Основной лист'!WIO$7,'РП (ЛК 2.0)'!$E$17:$O$17,0)),0)</f>
        <v>0</v>
      </c>
      <c r="WIP8" s="878">
        <f>IFERROR(INDEX('РП (ЛК 2.0)'!$E$26:$O$26,1,MATCH('Основной лист'!WIP$7,'РП (ЛК 2.0)'!$E$17:$O$17,0)),0)</f>
        <v>0</v>
      </c>
      <c r="WIQ8" s="878">
        <f>IFERROR(INDEX('РП (ЛК 2.0)'!$E$26:$O$26,1,MATCH('Основной лист'!WIQ$7,'РП (ЛК 2.0)'!$E$17:$O$17,0)),0)</f>
        <v>0</v>
      </c>
      <c r="WIR8" s="878">
        <f>IFERROR(INDEX('РП (ЛК 2.0)'!$E$26:$O$26,1,MATCH('Основной лист'!WIR$7,'РП (ЛК 2.0)'!$E$17:$O$17,0)),0)</f>
        <v>0</v>
      </c>
      <c r="WIS8" s="878">
        <f>IFERROR(INDEX('РП (ЛК 2.0)'!$E$26:$O$26,1,MATCH('Основной лист'!WIS$7,'РП (ЛК 2.0)'!$E$17:$O$17,0)),0)</f>
        <v>0</v>
      </c>
      <c r="WIT8" s="878">
        <f>IFERROR(INDEX('РП (ЛК 2.0)'!$E$26:$O$26,1,MATCH('Основной лист'!WIT$7,'РП (ЛК 2.0)'!$E$17:$O$17,0)),0)</f>
        <v>0</v>
      </c>
      <c r="WIU8" s="878">
        <f>IFERROR(INDEX('РП (ЛК 2.0)'!$E$26:$O$26,1,MATCH('Основной лист'!WIU$7,'РП (ЛК 2.0)'!$E$17:$O$17,0)),0)</f>
        <v>0</v>
      </c>
      <c r="WIV8" s="878">
        <f>IFERROR(INDEX('РП (ЛК 2.0)'!$E$26:$O$26,1,MATCH('Основной лист'!WIV$7,'РП (ЛК 2.0)'!$E$17:$O$17,0)),0)</f>
        <v>0</v>
      </c>
      <c r="WIW8" s="878">
        <f>IFERROR(INDEX('РП (ЛК 2.0)'!$E$26:$O$26,1,MATCH('Основной лист'!WIW$7,'РП (ЛК 2.0)'!$E$17:$O$17,0)),0)</f>
        <v>0</v>
      </c>
      <c r="WIX8" s="878">
        <f>IFERROR(INDEX('РП (ЛК 2.0)'!$E$26:$O$26,1,MATCH('Основной лист'!WIX$7,'РП (ЛК 2.0)'!$E$17:$O$17,0)),0)</f>
        <v>0</v>
      </c>
      <c r="WIY8" s="878">
        <f>IFERROR(INDEX('РП (ЛК 2.0)'!$E$26:$O$26,1,MATCH('Основной лист'!WIY$7,'РП (ЛК 2.0)'!$E$17:$O$17,0)),0)</f>
        <v>0</v>
      </c>
      <c r="WIZ8" s="878">
        <f>IFERROR(INDEX('РП (ЛК 2.0)'!$E$26:$O$26,1,MATCH('Основной лист'!WIZ$7,'РП (ЛК 2.0)'!$E$17:$O$17,0)),0)</f>
        <v>0</v>
      </c>
      <c r="WJA8" s="878">
        <f>IFERROR(INDEX('РП (ЛК 2.0)'!$E$26:$O$26,1,MATCH('Основной лист'!WJA$7,'РП (ЛК 2.0)'!$E$17:$O$17,0)),0)</f>
        <v>0</v>
      </c>
      <c r="WJB8" s="878">
        <f>IFERROR(INDEX('РП (ЛК 2.0)'!$E$26:$O$26,1,MATCH('Основной лист'!WJB$7,'РП (ЛК 2.0)'!$E$17:$O$17,0)),0)</f>
        <v>0</v>
      </c>
      <c r="WJC8" s="878">
        <f>IFERROR(INDEX('РП (ЛК 2.0)'!$E$26:$O$26,1,MATCH('Основной лист'!WJC$7,'РП (ЛК 2.0)'!$E$17:$O$17,0)),0)</f>
        <v>0</v>
      </c>
      <c r="WJD8" s="878">
        <f>IFERROR(INDEX('РП (ЛК 2.0)'!$E$26:$O$26,1,MATCH('Основной лист'!WJD$7,'РП (ЛК 2.0)'!$E$17:$O$17,0)),0)</f>
        <v>0</v>
      </c>
      <c r="WJE8" s="878">
        <f>IFERROR(INDEX('РП (ЛК 2.0)'!$E$26:$O$26,1,MATCH('Основной лист'!WJE$7,'РП (ЛК 2.0)'!$E$17:$O$17,0)),0)</f>
        <v>0</v>
      </c>
      <c r="WJF8" s="878">
        <f>IFERROR(INDEX('РП (ЛК 2.0)'!$E$26:$O$26,1,MATCH('Основной лист'!WJF$7,'РП (ЛК 2.0)'!$E$17:$O$17,0)),0)</f>
        <v>0</v>
      </c>
      <c r="WJG8" s="878">
        <f>IFERROR(INDEX('РП (ЛК 2.0)'!$E$26:$O$26,1,MATCH('Основной лист'!WJG$7,'РП (ЛК 2.0)'!$E$17:$O$17,0)),0)</f>
        <v>0</v>
      </c>
      <c r="WJH8" s="878">
        <f>IFERROR(INDEX('РП (ЛК 2.0)'!$E$26:$O$26,1,MATCH('Основной лист'!WJH$7,'РП (ЛК 2.0)'!$E$17:$O$17,0)),0)</f>
        <v>0</v>
      </c>
      <c r="WJI8" s="878">
        <f>IFERROR(INDEX('РП (ЛК 2.0)'!$E$26:$O$26,1,MATCH('Основной лист'!WJI$7,'РП (ЛК 2.0)'!$E$17:$O$17,0)),0)</f>
        <v>0</v>
      </c>
      <c r="WJJ8" s="878">
        <f>IFERROR(INDEX('РП (ЛК 2.0)'!$E$26:$O$26,1,MATCH('Основной лист'!WJJ$7,'РП (ЛК 2.0)'!$E$17:$O$17,0)),0)</f>
        <v>0</v>
      </c>
      <c r="WJK8" s="878">
        <f>IFERROR(INDEX('РП (ЛК 2.0)'!$E$26:$O$26,1,MATCH('Основной лист'!WJK$7,'РП (ЛК 2.0)'!$E$17:$O$17,0)),0)</f>
        <v>0</v>
      </c>
      <c r="WJL8" s="878">
        <f>IFERROR(INDEX('РП (ЛК 2.0)'!$E$26:$O$26,1,MATCH('Основной лист'!WJL$7,'РП (ЛК 2.0)'!$E$17:$O$17,0)),0)</f>
        <v>0</v>
      </c>
      <c r="WJM8" s="878">
        <f>IFERROR(INDEX('РП (ЛК 2.0)'!$E$26:$O$26,1,MATCH('Основной лист'!WJM$7,'РП (ЛК 2.0)'!$E$17:$O$17,0)),0)</f>
        <v>0</v>
      </c>
      <c r="WJN8" s="878">
        <f>IFERROR(INDEX('РП (ЛК 2.0)'!$E$26:$O$26,1,MATCH('Основной лист'!WJN$7,'РП (ЛК 2.0)'!$E$17:$O$17,0)),0)</f>
        <v>0</v>
      </c>
      <c r="WJO8" s="878">
        <f>IFERROR(INDEX('РП (ЛК 2.0)'!$E$26:$O$26,1,MATCH('Основной лист'!WJO$7,'РП (ЛК 2.0)'!$E$17:$O$17,0)),0)</f>
        <v>0</v>
      </c>
      <c r="WJP8" s="878">
        <f>IFERROR(INDEX('РП (ЛК 2.0)'!$E$26:$O$26,1,MATCH('Основной лист'!WJP$7,'РП (ЛК 2.0)'!$E$17:$O$17,0)),0)</f>
        <v>0</v>
      </c>
      <c r="WJQ8" s="878">
        <f>IFERROR(INDEX('РП (ЛК 2.0)'!$E$26:$O$26,1,MATCH('Основной лист'!WJQ$7,'РП (ЛК 2.0)'!$E$17:$O$17,0)),0)</f>
        <v>0</v>
      </c>
      <c r="WJR8" s="878">
        <f>IFERROR(INDEX('РП (ЛК 2.0)'!$E$26:$O$26,1,MATCH('Основной лист'!WJR$7,'РП (ЛК 2.0)'!$E$17:$O$17,0)),0)</f>
        <v>0</v>
      </c>
      <c r="WJS8" s="878">
        <f>IFERROR(INDEX('РП (ЛК 2.0)'!$E$26:$O$26,1,MATCH('Основной лист'!WJS$7,'РП (ЛК 2.0)'!$E$17:$O$17,0)),0)</f>
        <v>0</v>
      </c>
      <c r="WJT8" s="878">
        <f>IFERROR(INDEX('РП (ЛК 2.0)'!$E$26:$O$26,1,MATCH('Основной лист'!WJT$7,'РП (ЛК 2.0)'!$E$17:$O$17,0)),0)</f>
        <v>0</v>
      </c>
      <c r="WJU8" s="878">
        <f>IFERROR(INDEX('РП (ЛК 2.0)'!$E$26:$O$26,1,MATCH('Основной лист'!WJU$7,'РП (ЛК 2.0)'!$E$17:$O$17,0)),0)</f>
        <v>0</v>
      </c>
      <c r="WJV8" s="878">
        <f>IFERROR(INDEX('РП (ЛК 2.0)'!$E$26:$O$26,1,MATCH('Основной лист'!WJV$7,'РП (ЛК 2.0)'!$E$17:$O$17,0)),0)</f>
        <v>0</v>
      </c>
      <c r="WJW8" s="878">
        <f>IFERROR(INDEX('РП (ЛК 2.0)'!$E$26:$O$26,1,MATCH('Основной лист'!WJW$7,'РП (ЛК 2.0)'!$E$17:$O$17,0)),0)</f>
        <v>0</v>
      </c>
      <c r="WJX8" s="878">
        <f>IFERROR(INDEX('РП (ЛК 2.0)'!$E$26:$O$26,1,MATCH('Основной лист'!WJX$7,'РП (ЛК 2.0)'!$E$17:$O$17,0)),0)</f>
        <v>0</v>
      </c>
      <c r="WJY8" s="878">
        <f>IFERROR(INDEX('РП (ЛК 2.0)'!$E$26:$O$26,1,MATCH('Основной лист'!WJY$7,'РП (ЛК 2.0)'!$E$17:$O$17,0)),0)</f>
        <v>0</v>
      </c>
      <c r="WJZ8" s="878">
        <f>IFERROR(INDEX('РП (ЛК 2.0)'!$E$26:$O$26,1,MATCH('Основной лист'!WJZ$7,'РП (ЛК 2.0)'!$E$17:$O$17,0)),0)</f>
        <v>0</v>
      </c>
      <c r="WKA8" s="878">
        <f>IFERROR(INDEX('РП (ЛК 2.0)'!$E$26:$O$26,1,MATCH('Основной лист'!WKA$7,'РП (ЛК 2.0)'!$E$17:$O$17,0)),0)</f>
        <v>0</v>
      </c>
      <c r="WKB8" s="878">
        <f>IFERROR(INDEX('РП (ЛК 2.0)'!$E$26:$O$26,1,MATCH('Основной лист'!WKB$7,'РП (ЛК 2.0)'!$E$17:$O$17,0)),0)</f>
        <v>0</v>
      </c>
      <c r="WKC8" s="878">
        <f>IFERROR(INDEX('РП (ЛК 2.0)'!$E$26:$O$26,1,MATCH('Основной лист'!WKC$7,'РП (ЛК 2.0)'!$E$17:$O$17,0)),0)</f>
        <v>0</v>
      </c>
      <c r="WKD8" s="878">
        <f>IFERROR(INDEX('РП (ЛК 2.0)'!$E$26:$O$26,1,MATCH('Основной лист'!WKD$7,'РП (ЛК 2.0)'!$E$17:$O$17,0)),0)</f>
        <v>0</v>
      </c>
      <c r="WKE8" s="878">
        <f>IFERROR(INDEX('РП (ЛК 2.0)'!$E$26:$O$26,1,MATCH('Основной лист'!WKE$7,'РП (ЛК 2.0)'!$E$17:$O$17,0)),0)</f>
        <v>0</v>
      </c>
      <c r="WKF8" s="878">
        <f>IFERROR(INDEX('РП (ЛК 2.0)'!$E$26:$O$26,1,MATCH('Основной лист'!WKF$7,'РП (ЛК 2.0)'!$E$17:$O$17,0)),0)</f>
        <v>0</v>
      </c>
      <c r="WKG8" s="878">
        <f>IFERROR(INDEX('РП (ЛК 2.0)'!$E$26:$O$26,1,MATCH('Основной лист'!WKG$7,'РП (ЛК 2.0)'!$E$17:$O$17,0)),0)</f>
        <v>0</v>
      </c>
      <c r="WKH8" s="878">
        <f>IFERROR(INDEX('РП (ЛК 2.0)'!$E$26:$O$26,1,MATCH('Основной лист'!WKH$7,'РП (ЛК 2.0)'!$E$17:$O$17,0)),0)</f>
        <v>0</v>
      </c>
      <c r="WKI8" s="878">
        <f>IFERROR(INDEX('РП (ЛК 2.0)'!$E$26:$O$26,1,MATCH('Основной лист'!WKI$7,'РП (ЛК 2.0)'!$E$17:$O$17,0)),0)</f>
        <v>0</v>
      </c>
      <c r="WKJ8" s="878">
        <f>IFERROR(INDEX('РП (ЛК 2.0)'!$E$26:$O$26,1,MATCH('Основной лист'!WKJ$7,'РП (ЛК 2.0)'!$E$17:$O$17,0)),0)</f>
        <v>0</v>
      </c>
      <c r="WKK8" s="878">
        <f>IFERROR(INDEX('РП (ЛК 2.0)'!$E$26:$O$26,1,MATCH('Основной лист'!WKK$7,'РП (ЛК 2.0)'!$E$17:$O$17,0)),0)</f>
        <v>0</v>
      </c>
      <c r="WKL8" s="878">
        <f>IFERROR(INDEX('РП (ЛК 2.0)'!$E$26:$O$26,1,MATCH('Основной лист'!WKL$7,'РП (ЛК 2.0)'!$E$17:$O$17,0)),0)</f>
        <v>0</v>
      </c>
      <c r="WKM8" s="878">
        <f>IFERROR(INDEX('РП (ЛК 2.0)'!$E$26:$O$26,1,MATCH('Основной лист'!WKM$7,'РП (ЛК 2.0)'!$E$17:$O$17,0)),0)</f>
        <v>0</v>
      </c>
      <c r="WKN8" s="878">
        <f>IFERROR(INDEX('РП (ЛК 2.0)'!$E$26:$O$26,1,MATCH('Основной лист'!WKN$7,'РП (ЛК 2.0)'!$E$17:$O$17,0)),0)</f>
        <v>0</v>
      </c>
      <c r="WKO8" s="878">
        <f>IFERROR(INDEX('РП (ЛК 2.0)'!$E$26:$O$26,1,MATCH('Основной лист'!WKO$7,'РП (ЛК 2.0)'!$E$17:$O$17,0)),0)</f>
        <v>0</v>
      </c>
      <c r="WKP8" s="878">
        <f>IFERROR(INDEX('РП (ЛК 2.0)'!$E$26:$O$26,1,MATCH('Основной лист'!WKP$7,'РП (ЛК 2.0)'!$E$17:$O$17,0)),0)</f>
        <v>0</v>
      </c>
      <c r="WKQ8" s="878">
        <f>IFERROR(INDEX('РП (ЛК 2.0)'!$E$26:$O$26,1,MATCH('Основной лист'!WKQ$7,'РП (ЛК 2.0)'!$E$17:$O$17,0)),0)</f>
        <v>0</v>
      </c>
      <c r="WKR8" s="878">
        <f>IFERROR(INDEX('РП (ЛК 2.0)'!$E$26:$O$26,1,MATCH('Основной лист'!WKR$7,'РП (ЛК 2.0)'!$E$17:$O$17,0)),0)</f>
        <v>0</v>
      </c>
      <c r="WKS8" s="878">
        <f>IFERROR(INDEX('РП (ЛК 2.0)'!$E$26:$O$26,1,MATCH('Основной лист'!WKS$7,'РП (ЛК 2.0)'!$E$17:$O$17,0)),0)</f>
        <v>0</v>
      </c>
      <c r="WKT8" s="878">
        <f>IFERROR(INDEX('РП (ЛК 2.0)'!$E$26:$O$26,1,MATCH('Основной лист'!WKT$7,'РП (ЛК 2.0)'!$E$17:$O$17,0)),0)</f>
        <v>0</v>
      </c>
      <c r="WKU8" s="878">
        <f>IFERROR(INDEX('РП (ЛК 2.0)'!$E$26:$O$26,1,MATCH('Основной лист'!WKU$7,'РП (ЛК 2.0)'!$E$17:$O$17,0)),0)</f>
        <v>0</v>
      </c>
      <c r="WKV8" s="878">
        <f>IFERROR(INDEX('РП (ЛК 2.0)'!$E$26:$O$26,1,MATCH('Основной лист'!WKV$7,'РП (ЛК 2.0)'!$E$17:$O$17,0)),0)</f>
        <v>0</v>
      </c>
      <c r="WKW8" s="878">
        <f>IFERROR(INDEX('РП (ЛК 2.0)'!$E$26:$O$26,1,MATCH('Основной лист'!WKW$7,'РП (ЛК 2.0)'!$E$17:$O$17,0)),0)</f>
        <v>0</v>
      </c>
      <c r="WKX8" s="878">
        <f>IFERROR(INDEX('РП (ЛК 2.0)'!$E$26:$O$26,1,MATCH('Основной лист'!WKX$7,'РП (ЛК 2.0)'!$E$17:$O$17,0)),0)</f>
        <v>0</v>
      </c>
      <c r="WKY8" s="878">
        <f>IFERROR(INDEX('РП (ЛК 2.0)'!$E$26:$O$26,1,MATCH('Основной лист'!WKY$7,'РП (ЛК 2.0)'!$E$17:$O$17,0)),0)</f>
        <v>0</v>
      </c>
      <c r="WKZ8" s="878">
        <f>IFERROR(INDEX('РП (ЛК 2.0)'!$E$26:$O$26,1,MATCH('Основной лист'!WKZ$7,'РП (ЛК 2.0)'!$E$17:$O$17,0)),0)</f>
        <v>0</v>
      </c>
      <c r="WLA8" s="878">
        <f>IFERROR(INDEX('РП (ЛК 2.0)'!$E$26:$O$26,1,MATCH('Основной лист'!WLA$7,'РП (ЛК 2.0)'!$E$17:$O$17,0)),0)</f>
        <v>0</v>
      </c>
      <c r="WLB8" s="878">
        <f>IFERROR(INDEX('РП (ЛК 2.0)'!$E$26:$O$26,1,MATCH('Основной лист'!WLB$7,'РП (ЛК 2.0)'!$E$17:$O$17,0)),0)</f>
        <v>0</v>
      </c>
      <c r="WLC8" s="878">
        <f>IFERROR(INDEX('РП (ЛК 2.0)'!$E$26:$O$26,1,MATCH('Основной лист'!WLC$7,'РП (ЛК 2.0)'!$E$17:$O$17,0)),0)</f>
        <v>0</v>
      </c>
      <c r="WLD8" s="878">
        <f>IFERROR(INDEX('РП (ЛК 2.0)'!$E$26:$O$26,1,MATCH('Основной лист'!WLD$7,'РП (ЛК 2.0)'!$E$17:$O$17,0)),0)</f>
        <v>0</v>
      </c>
      <c r="WLE8" s="878">
        <f>IFERROR(INDEX('РП (ЛК 2.0)'!$E$26:$O$26,1,MATCH('Основной лист'!WLE$7,'РП (ЛК 2.0)'!$E$17:$O$17,0)),0)</f>
        <v>0</v>
      </c>
      <c r="WLF8" s="878">
        <f>IFERROR(INDEX('РП (ЛК 2.0)'!$E$26:$O$26,1,MATCH('Основной лист'!WLF$7,'РП (ЛК 2.0)'!$E$17:$O$17,0)),0)</f>
        <v>0</v>
      </c>
      <c r="WLG8" s="878">
        <f>IFERROR(INDEX('РП (ЛК 2.0)'!$E$26:$O$26,1,MATCH('Основной лист'!WLG$7,'РП (ЛК 2.0)'!$E$17:$O$17,0)),0)</f>
        <v>0</v>
      </c>
      <c r="WLH8" s="878">
        <f>IFERROR(INDEX('РП (ЛК 2.0)'!$E$26:$O$26,1,MATCH('Основной лист'!WLH$7,'РП (ЛК 2.0)'!$E$17:$O$17,0)),0)</f>
        <v>0</v>
      </c>
      <c r="WLI8" s="878">
        <f>IFERROR(INDEX('РП (ЛК 2.0)'!$E$26:$O$26,1,MATCH('Основной лист'!WLI$7,'РП (ЛК 2.0)'!$E$17:$O$17,0)),0)</f>
        <v>0</v>
      </c>
      <c r="WLJ8" s="878">
        <f>IFERROR(INDEX('РП (ЛК 2.0)'!$E$26:$O$26,1,MATCH('Основной лист'!WLJ$7,'РП (ЛК 2.0)'!$E$17:$O$17,0)),0)</f>
        <v>0</v>
      </c>
      <c r="WLK8" s="878">
        <f>IFERROR(INDEX('РП (ЛК 2.0)'!$E$26:$O$26,1,MATCH('Основной лист'!WLK$7,'РП (ЛК 2.0)'!$E$17:$O$17,0)),0)</f>
        <v>0</v>
      </c>
      <c r="WLL8" s="878">
        <f>IFERROR(INDEX('РП (ЛК 2.0)'!$E$26:$O$26,1,MATCH('Основной лист'!WLL$7,'РП (ЛК 2.0)'!$E$17:$O$17,0)),0)</f>
        <v>0</v>
      </c>
      <c r="WLM8" s="878">
        <f>IFERROR(INDEX('РП (ЛК 2.0)'!$E$26:$O$26,1,MATCH('Основной лист'!WLM$7,'РП (ЛК 2.0)'!$E$17:$O$17,0)),0)</f>
        <v>0</v>
      </c>
      <c r="WLN8" s="878">
        <f>IFERROR(INDEX('РП (ЛК 2.0)'!$E$26:$O$26,1,MATCH('Основной лист'!WLN$7,'РП (ЛК 2.0)'!$E$17:$O$17,0)),0)</f>
        <v>0</v>
      </c>
      <c r="WLO8" s="878">
        <f>IFERROR(INDEX('РП (ЛК 2.0)'!$E$26:$O$26,1,MATCH('Основной лист'!WLO$7,'РП (ЛК 2.0)'!$E$17:$O$17,0)),0)</f>
        <v>0</v>
      </c>
      <c r="WLP8" s="878">
        <f>IFERROR(INDEX('РП (ЛК 2.0)'!$E$26:$O$26,1,MATCH('Основной лист'!WLP$7,'РП (ЛК 2.0)'!$E$17:$O$17,0)),0)</f>
        <v>0</v>
      </c>
      <c r="WLQ8" s="878">
        <f>IFERROR(INDEX('РП (ЛК 2.0)'!$E$26:$O$26,1,MATCH('Основной лист'!WLQ$7,'РП (ЛК 2.0)'!$E$17:$O$17,0)),0)</f>
        <v>0</v>
      </c>
      <c r="WLR8" s="878">
        <f>IFERROR(INDEX('РП (ЛК 2.0)'!$E$26:$O$26,1,MATCH('Основной лист'!WLR$7,'РП (ЛК 2.0)'!$E$17:$O$17,0)),0)</f>
        <v>0</v>
      </c>
      <c r="WLS8" s="878">
        <f>IFERROR(INDEX('РП (ЛК 2.0)'!$E$26:$O$26,1,MATCH('Основной лист'!WLS$7,'РП (ЛК 2.0)'!$E$17:$O$17,0)),0)</f>
        <v>0</v>
      </c>
      <c r="WLT8" s="878">
        <f>IFERROR(INDEX('РП (ЛК 2.0)'!$E$26:$O$26,1,MATCH('Основной лист'!WLT$7,'РП (ЛК 2.0)'!$E$17:$O$17,0)),0)</f>
        <v>0</v>
      </c>
      <c r="WLU8" s="878">
        <f>IFERROR(INDEX('РП (ЛК 2.0)'!$E$26:$O$26,1,MATCH('Основной лист'!WLU$7,'РП (ЛК 2.0)'!$E$17:$O$17,0)),0)</f>
        <v>0</v>
      </c>
      <c r="WLV8" s="878">
        <f>IFERROR(INDEX('РП (ЛК 2.0)'!$E$26:$O$26,1,MATCH('Основной лист'!WLV$7,'РП (ЛК 2.0)'!$E$17:$O$17,0)),0)</f>
        <v>0</v>
      </c>
      <c r="WLW8" s="878">
        <f>IFERROR(INDEX('РП (ЛК 2.0)'!$E$26:$O$26,1,MATCH('Основной лист'!WLW$7,'РП (ЛК 2.0)'!$E$17:$O$17,0)),0)</f>
        <v>0</v>
      </c>
      <c r="WLX8" s="878">
        <f>IFERROR(INDEX('РП (ЛК 2.0)'!$E$26:$O$26,1,MATCH('Основной лист'!WLX$7,'РП (ЛК 2.0)'!$E$17:$O$17,0)),0)</f>
        <v>0</v>
      </c>
      <c r="WLY8" s="878">
        <f>IFERROR(INDEX('РП (ЛК 2.0)'!$E$26:$O$26,1,MATCH('Основной лист'!WLY$7,'РП (ЛК 2.0)'!$E$17:$O$17,0)),0)</f>
        <v>0</v>
      </c>
      <c r="WLZ8" s="878">
        <f>IFERROR(INDEX('РП (ЛК 2.0)'!$E$26:$O$26,1,MATCH('Основной лист'!WLZ$7,'РП (ЛК 2.0)'!$E$17:$O$17,0)),0)</f>
        <v>0</v>
      </c>
      <c r="WMA8" s="878">
        <f>IFERROR(INDEX('РП (ЛК 2.0)'!$E$26:$O$26,1,MATCH('Основной лист'!WMA$7,'РП (ЛК 2.0)'!$E$17:$O$17,0)),0)</f>
        <v>0</v>
      </c>
      <c r="WMB8" s="878">
        <f>IFERROR(INDEX('РП (ЛК 2.0)'!$E$26:$O$26,1,MATCH('Основной лист'!WMB$7,'РП (ЛК 2.0)'!$E$17:$O$17,0)),0)</f>
        <v>0</v>
      </c>
      <c r="WMC8" s="878">
        <f>IFERROR(INDEX('РП (ЛК 2.0)'!$E$26:$O$26,1,MATCH('Основной лист'!WMC$7,'РП (ЛК 2.0)'!$E$17:$O$17,0)),0)</f>
        <v>0</v>
      </c>
      <c r="WMD8" s="878">
        <f>IFERROR(INDEX('РП (ЛК 2.0)'!$E$26:$O$26,1,MATCH('Основной лист'!WMD$7,'РП (ЛК 2.0)'!$E$17:$O$17,0)),0)</f>
        <v>0</v>
      </c>
      <c r="WME8" s="878">
        <f>IFERROR(INDEX('РП (ЛК 2.0)'!$E$26:$O$26,1,MATCH('Основной лист'!WME$7,'РП (ЛК 2.0)'!$E$17:$O$17,0)),0)</f>
        <v>0</v>
      </c>
      <c r="WMF8" s="878">
        <f>IFERROR(INDEX('РП (ЛК 2.0)'!$E$26:$O$26,1,MATCH('Основной лист'!WMF$7,'РП (ЛК 2.0)'!$E$17:$O$17,0)),0)</f>
        <v>0</v>
      </c>
      <c r="WMG8" s="878">
        <f>IFERROR(INDEX('РП (ЛК 2.0)'!$E$26:$O$26,1,MATCH('Основной лист'!WMG$7,'РП (ЛК 2.0)'!$E$17:$O$17,0)),0)</f>
        <v>0</v>
      </c>
      <c r="WMH8" s="878">
        <f>IFERROR(INDEX('РП (ЛК 2.0)'!$E$26:$O$26,1,MATCH('Основной лист'!WMH$7,'РП (ЛК 2.0)'!$E$17:$O$17,0)),0)</f>
        <v>0</v>
      </c>
      <c r="WMI8" s="878">
        <f>IFERROR(INDEX('РП (ЛК 2.0)'!$E$26:$O$26,1,MATCH('Основной лист'!WMI$7,'РП (ЛК 2.0)'!$E$17:$O$17,0)),0)</f>
        <v>0</v>
      </c>
      <c r="WMJ8" s="878">
        <f>IFERROR(INDEX('РП (ЛК 2.0)'!$E$26:$O$26,1,MATCH('Основной лист'!WMJ$7,'РП (ЛК 2.0)'!$E$17:$O$17,0)),0)</f>
        <v>0</v>
      </c>
      <c r="WMK8" s="878">
        <f>IFERROR(INDEX('РП (ЛК 2.0)'!$E$26:$O$26,1,MATCH('Основной лист'!WMK$7,'РП (ЛК 2.0)'!$E$17:$O$17,0)),0)</f>
        <v>0</v>
      </c>
      <c r="WML8" s="878">
        <f>IFERROR(INDEX('РП (ЛК 2.0)'!$E$26:$O$26,1,MATCH('Основной лист'!WML$7,'РП (ЛК 2.0)'!$E$17:$O$17,0)),0)</f>
        <v>0</v>
      </c>
      <c r="WMM8" s="878">
        <f>IFERROR(INDEX('РП (ЛК 2.0)'!$E$26:$O$26,1,MATCH('Основной лист'!WMM$7,'РП (ЛК 2.0)'!$E$17:$O$17,0)),0)</f>
        <v>0</v>
      </c>
      <c r="WMN8" s="878">
        <f>IFERROR(INDEX('РП (ЛК 2.0)'!$E$26:$O$26,1,MATCH('Основной лист'!WMN$7,'РП (ЛК 2.0)'!$E$17:$O$17,0)),0)</f>
        <v>0</v>
      </c>
      <c r="WMO8" s="878">
        <f>IFERROR(INDEX('РП (ЛК 2.0)'!$E$26:$O$26,1,MATCH('Основной лист'!WMO$7,'РП (ЛК 2.0)'!$E$17:$O$17,0)),0)</f>
        <v>0</v>
      </c>
      <c r="WMP8" s="878">
        <f>IFERROR(INDEX('РП (ЛК 2.0)'!$E$26:$O$26,1,MATCH('Основной лист'!WMP$7,'РП (ЛК 2.0)'!$E$17:$O$17,0)),0)</f>
        <v>0</v>
      </c>
      <c r="WMQ8" s="878">
        <f>IFERROR(INDEX('РП (ЛК 2.0)'!$E$26:$O$26,1,MATCH('Основной лист'!WMQ$7,'РП (ЛК 2.0)'!$E$17:$O$17,0)),0)</f>
        <v>0</v>
      </c>
      <c r="WMR8" s="878">
        <f>IFERROR(INDEX('РП (ЛК 2.0)'!$E$26:$O$26,1,MATCH('Основной лист'!WMR$7,'РП (ЛК 2.0)'!$E$17:$O$17,0)),0)</f>
        <v>0</v>
      </c>
      <c r="WMS8" s="878">
        <f>IFERROR(INDEX('РП (ЛК 2.0)'!$E$26:$O$26,1,MATCH('Основной лист'!WMS$7,'РП (ЛК 2.0)'!$E$17:$O$17,0)),0)</f>
        <v>0</v>
      </c>
      <c r="WMT8" s="878">
        <f>IFERROR(INDEX('РП (ЛК 2.0)'!$E$26:$O$26,1,MATCH('Основной лист'!WMT$7,'РП (ЛК 2.0)'!$E$17:$O$17,0)),0)</f>
        <v>0</v>
      </c>
      <c r="WMU8" s="878">
        <f>IFERROR(INDEX('РП (ЛК 2.0)'!$E$26:$O$26,1,MATCH('Основной лист'!WMU$7,'РП (ЛК 2.0)'!$E$17:$O$17,0)),0)</f>
        <v>0</v>
      </c>
      <c r="WMV8" s="878">
        <f>IFERROR(INDEX('РП (ЛК 2.0)'!$E$26:$O$26,1,MATCH('Основной лист'!WMV$7,'РП (ЛК 2.0)'!$E$17:$O$17,0)),0)</f>
        <v>0</v>
      </c>
      <c r="WMW8" s="878">
        <f>IFERROR(INDEX('РП (ЛК 2.0)'!$E$26:$O$26,1,MATCH('Основной лист'!WMW$7,'РП (ЛК 2.0)'!$E$17:$O$17,0)),0)</f>
        <v>0</v>
      </c>
      <c r="WMX8" s="878">
        <f>IFERROR(INDEX('РП (ЛК 2.0)'!$E$26:$O$26,1,MATCH('Основной лист'!WMX$7,'РП (ЛК 2.0)'!$E$17:$O$17,0)),0)</f>
        <v>0</v>
      </c>
      <c r="WMY8" s="878">
        <f>IFERROR(INDEX('РП (ЛК 2.0)'!$E$26:$O$26,1,MATCH('Основной лист'!WMY$7,'РП (ЛК 2.0)'!$E$17:$O$17,0)),0)</f>
        <v>0</v>
      </c>
      <c r="WMZ8" s="878">
        <f>IFERROR(INDEX('РП (ЛК 2.0)'!$E$26:$O$26,1,MATCH('Основной лист'!WMZ$7,'РП (ЛК 2.0)'!$E$17:$O$17,0)),0)</f>
        <v>0</v>
      </c>
      <c r="WNA8" s="878">
        <f>IFERROR(INDEX('РП (ЛК 2.0)'!$E$26:$O$26,1,MATCH('Основной лист'!WNA$7,'РП (ЛК 2.0)'!$E$17:$O$17,0)),0)</f>
        <v>0</v>
      </c>
      <c r="WNB8" s="878">
        <f>IFERROR(INDEX('РП (ЛК 2.0)'!$E$26:$O$26,1,MATCH('Основной лист'!WNB$7,'РП (ЛК 2.0)'!$E$17:$O$17,0)),0)</f>
        <v>0</v>
      </c>
      <c r="WNC8" s="878">
        <f>IFERROR(INDEX('РП (ЛК 2.0)'!$E$26:$O$26,1,MATCH('Основной лист'!WNC$7,'РП (ЛК 2.0)'!$E$17:$O$17,0)),0)</f>
        <v>0</v>
      </c>
      <c r="WND8" s="878">
        <f>IFERROR(INDEX('РП (ЛК 2.0)'!$E$26:$O$26,1,MATCH('Основной лист'!WND$7,'РП (ЛК 2.0)'!$E$17:$O$17,0)),0)</f>
        <v>0</v>
      </c>
      <c r="WNE8" s="878">
        <f>IFERROR(INDEX('РП (ЛК 2.0)'!$E$26:$O$26,1,MATCH('Основной лист'!WNE$7,'РП (ЛК 2.0)'!$E$17:$O$17,0)),0)</f>
        <v>0</v>
      </c>
      <c r="WNF8" s="878">
        <f>IFERROR(INDEX('РП (ЛК 2.0)'!$E$26:$O$26,1,MATCH('Основной лист'!WNF$7,'РП (ЛК 2.0)'!$E$17:$O$17,0)),0)</f>
        <v>0</v>
      </c>
      <c r="WNG8" s="878">
        <f>IFERROR(INDEX('РП (ЛК 2.0)'!$E$26:$O$26,1,MATCH('Основной лист'!WNG$7,'РП (ЛК 2.0)'!$E$17:$O$17,0)),0)</f>
        <v>0</v>
      </c>
      <c r="WNH8" s="878">
        <f>IFERROR(INDEX('РП (ЛК 2.0)'!$E$26:$O$26,1,MATCH('Основной лист'!WNH$7,'РП (ЛК 2.0)'!$E$17:$O$17,0)),0)</f>
        <v>0</v>
      </c>
      <c r="WNI8" s="878">
        <f>IFERROR(INDEX('РП (ЛК 2.0)'!$E$26:$O$26,1,MATCH('Основной лист'!WNI$7,'РП (ЛК 2.0)'!$E$17:$O$17,0)),0)</f>
        <v>0</v>
      </c>
      <c r="WNJ8" s="878">
        <f>IFERROR(INDEX('РП (ЛК 2.0)'!$E$26:$O$26,1,MATCH('Основной лист'!WNJ$7,'РП (ЛК 2.0)'!$E$17:$O$17,0)),0)</f>
        <v>0</v>
      </c>
      <c r="WNK8" s="878">
        <f>IFERROR(INDEX('РП (ЛК 2.0)'!$E$26:$O$26,1,MATCH('Основной лист'!WNK$7,'РП (ЛК 2.0)'!$E$17:$O$17,0)),0)</f>
        <v>0</v>
      </c>
      <c r="WNL8" s="878">
        <f>IFERROR(INDEX('РП (ЛК 2.0)'!$E$26:$O$26,1,MATCH('Основной лист'!WNL$7,'РП (ЛК 2.0)'!$E$17:$O$17,0)),0)</f>
        <v>0</v>
      </c>
      <c r="WNM8" s="878">
        <f>IFERROR(INDEX('РП (ЛК 2.0)'!$E$26:$O$26,1,MATCH('Основной лист'!WNM$7,'РП (ЛК 2.0)'!$E$17:$O$17,0)),0)</f>
        <v>0</v>
      </c>
      <c r="WNN8" s="878">
        <f>IFERROR(INDEX('РП (ЛК 2.0)'!$E$26:$O$26,1,MATCH('Основной лист'!WNN$7,'РП (ЛК 2.0)'!$E$17:$O$17,0)),0)</f>
        <v>0</v>
      </c>
      <c r="WNO8" s="878">
        <f>IFERROR(INDEX('РП (ЛК 2.0)'!$E$26:$O$26,1,MATCH('Основной лист'!WNO$7,'РП (ЛК 2.0)'!$E$17:$O$17,0)),0)</f>
        <v>0</v>
      </c>
      <c r="WNP8" s="878">
        <f>IFERROR(INDEX('РП (ЛК 2.0)'!$E$26:$O$26,1,MATCH('Основной лист'!WNP$7,'РП (ЛК 2.0)'!$E$17:$O$17,0)),0)</f>
        <v>0</v>
      </c>
      <c r="WNQ8" s="878">
        <f>IFERROR(INDEX('РП (ЛК 2.0)'!$E$26:$O$26,1,MATCH('Основной лист'!WNQ$7,'РП (ЛК 2.0)'!$E$17:$O$17,0)),0)</f>
        <v>0</v>
      </c>
      <c r="WNR8" s="878">
        <f>IFERROR(INDEX('РП (ЛК 2.0)'!$E$26:$O$26,1,MATCH('Основной лист'!WNR$7,'РП (ЛК 2.0)'!$E$17:$O$17,0)),0)</f>
        <v>0</v>
      </c>
      <c r="WNS8" s="878">
        <f>IFERROR(INDEX('РП (ЛК 2.0)'!$E$26:$O$26,1,MATCH('Основной лист'!WNS$7,'РП (ЛК 2.0)'!$E$17:$O$17,0)),0)</f>
        <v>0</v>
      </c>
      <c r="WNT8" s="878">
        <f>IFERROR(INDEX('РП (ЛК 2.0)'!$E$26:$O$26,1,MATCH('Основной лист'!WNT$7,'РП (ЛК 2.0)'!$E$17:$O$17,0)),0)</f>
        <v>0</v>
      </c>
      <c r="WNU8" s="878">
        <f>IFERROR(INDEX('РП (ЛК 2.0)'!$E$26:$O$26,1,MATCH('Основной лист'!WNU$7,'РП (ЛК 2.0)'!$E$17:$O$17,0)),0)</f>
        <v>0</v>
      </c>
      <c r="WNV8" s="878">
        <f>IFERROR(INDEX('РП (ЛК 2.0)'!$E$26:$O$26,1,MATCH('Основной лист'!WNV$7,'РП (ЛК 2.0)'!$E$17:$O$17,0)),0)</f>
        <v>0</v>
      </c>
      <c r="WNW8" s="878">
        <f>IFERROR(INDEX('РП (ЛК 2.0)'!$E$26:$O$26,1,MATCH('Основной лист'!WNW$7,'РП (ЛК 2.0)'!$E$17:$O$17,0)),0)</f>
        <v>0</v>
      </c>
      <c r="WNX8" s="878">
        <f>IFERROR(INDEX('РП (ЛК 2.0)'!$E$26:$O$26,1,MATCH('Основной лист'!WNX$7,'РП (ЛК 2.0)'!$E$17:$O$17,0)),0)</f>
        <v>0</v>
      </c>
      <c r="WNY8" s="878">
        <f>IFERROR(INDEX('РП (ЛК 2.0)'!$E$26:$O$26,1,MATCH('Основной лист'!WNY$7,'РП (ЛК 2.0)'!$E$17:$O$17,0)),0)</f>
        <v>0</v>
      </c>
      <c r="WNZ8" s="878">
        <f>IFERROR(INDEX('РП (ЛК 2.0)'!$E$26:$O$26,1,MATCH('Основной лист'!WNZ$7,'РП (ЛК 2.0)'!$E$17:$O$17,0)),0)</f>
        <v>0</v>
      </c>
      <c r="WOA8" s="878">
        <f>IFERROR(INDEX('РП (ЛК 2.0)'!$E$26:$O$26,1,MATCH('Основной лист'!WOA$7,'РП (ЛК 2.0)'!$E$17:$O$17,0)),0)</f>
        <v>0</v>
      </c>
      <c r="WOB8" s="878">
        <f>IFERROR(INDEX('РП (ЛК 2.0)'!$E$26:$O$26,1,MATCH('Основной лист'!WOB$7,'РП (ЛК 2.0)'!$E$17:$O$17,0)),0)</f>
        <v>0</v>
      </c>
      <c r="WOC8" s="878">
        <f>IFERROR(INDEX('РП (ЛК 2.0)'!$E$26:$O$26,1,MATCH('Основной лист'!WOC$7,'РП (ЛК 2.0)'!$E$17:$O$17,0)),0)</f>
        <v>0</v>
      </c>
      <c r="WOD8" s="878">
        <f>IFERROR(INDEX('РП (ЛК 2.0)'!$E$26:$O$26,1,MATCH('Основной лист'!WOD$7,'РП (ЛК 2.0)'!$E$17:$O$17,0)),0)</f>
        <v>0</v>
      </c>
      <c r="WOE8" s="878">
        <f>IFERROR(INDEX('РП (ЛК 2.0)'!$E$26:$O$26,1,MATCH('Основной лист'!WOE$7,'РП (ЛК 2.0)'!$E$17:$O$17,0)),0)</f>
        <v>0</v>
      </c>
      <c r="WOF8" s="878">
        <f>IFERROR(INDEX('РП (ЛК 2.0)'!$E$26:$O$26,1,MATCH('Основной лист'!WOF$7,'РП (ЛК 2.0)'!$E$17:$O$17,0)),0)</f>
        <v>0</v>
      </c>
      <c r="WOG8" s="878">
        <f>IFERROR(INDEX('РП (ЛК 2.0)'!$E$26:$O$26,1,MATCH('Основной лист'!WOG$7,'РП (ЛК 2.0)'!$E$17:$O$17,0)),0)</f>
        <v>0</v>
      </c>
      <c r="WOH8" s="878">
        <f>IFERROR(INDEX('РП (ЛК 2.0)'!$E$26:$O$26,1,MATCH('Основной лист'!WOH$7,'РП (ЛК 2.0)'!$E$17:$O$17,0)),0)</f>
        <v>0</v>
      </c>
      <c r="WOI8" s="878">
        <f>IFERROR(INDEX('РП (ЛК 2.0)'!$E$26:$O$26,1,MATCH('Основной лист'!WOI$7,'РП (ЛК 2.0)'!$E$17:$O$17,0)),0)</f>
        <v>0</v>
      </c>
      <c r="WOJ8" s="878">
        <f>IFERROR(INDEX('РП (ЛК 2.0)'!$E$26:$O$26,1,MATCH('Основной лист'!WOJ$7,'РП (ЛК 2.0)'!$E$17:$O$17,0)),0)</f>
        <v>0</v>
      </c>
      <c r="WOK8" s="878">
        <f>IFERROR(INDEX('РП (ЛК 2.0)'!$E$26:$O$26,1,MATCH('Основной лист'!WOK$7,'РП (ЛК 2.0)'!$E$17:$O$17,0)),0)</f>
        <v>0</v>
      </c>
      <c r="WOL8" s="878">
        <f>IFERROR(INDEX('РП (ЛК 2.0)'!$E$26:$O$26,1,MATCH('Основной лист'!WOL$7,'РП (ЛК 2.0)'!$E$17:$O$17,0)),0)</f>
        <v>0</v>
      </c>
      <c r="WOM8" s="878">
        <f>IFERROR(INDEX('РП (ЛК 2.0)'!$E$26:$O$26,1,MATCH('Основной лист'!WOM$7,'РП (ЛК 2.0)'!$E$17:$O$17,0)),0)</f>
        <v>0</v>
      </c>
      <c r="WON8" s="878">
        <f>IFERROR(INDEX('РП (ЛК 2.0)'!$E$26:$O$26,1,MATCH('Основной лист'!WON$7,'РП (ЛК 2.0)'!$E$17:$O$17,0)),0)</f>
        <v>0</v>
      </c>
      <c r="WOO8" s="878">
        <f>IFERROR(INDEX('РП (ЛК 2.0)'!$E$26:$O$26,1,MATCH('Основной лист'!WOO$7,'РП (ЛК 2.0)'!$E$17:$O$17,0)),0)</f>
        <v>0</v>
      </c>
      <c r="WOP8" s="878">
        <f>IFERROR(INDEX('РП (ЛК 2.0)'!$E$26:$O$26,1,MATCH('Основной лист'!WOP$7,'РП (ЛК 2.0)'!$E$17:$O$17,0)),0)</f>
        <v>0</v>
      </c>
      <c r="WOQ8" s="878">
        <f>IFERROR(INDEX('РП (ЛК 2.0)'!$E$26:$O$26,1,MATCH('Основной лист'!WOQ$7,'РП (ЛК 2.0)'!$E$17:$O$17,0)),0)</f>
        <v>0</v>
      </c>
      <c r="WOR8" s="878">
        <f>IFERROR(INDEX('РП (ЛК 2.0)'!$E$26:$O$26,1,MATCH('Основной лист'!WOR$7,'РП (ЛК 2.0)'!$E$17:$O$17,0)),0)</f>
        <v>0</v>
      </c>
      <c r="WOS8" s="878">
        <f>IFERROR(INDEX('РП (ЛК 2.0)'!$E$26:$O$26,1,MATCH('Основной лист'!WOS$7,'РП (ЛК 2.0)'!$E$17:$O$17,0)),0)</f>
        <v>0</v>
      </c>
      <c r="WOT8" s="878">
        <f>IFERROR(INDEX('РП (ЛК 2.0)'!$E$26:$O$26,1,MATCH('Основной лист'!WOT$7,'РП (ЛК 2.0)'!$E$17:$O$17,0)),0)</f>
        <v>0</v>
      </c>
      <c r="WOU8" s="878">
        <f>IFERROR(INDEX('РП (ЛК 2.0)'!$E$26:$O$26,1,MATCH('Основной лист'!WOU$7,'РП (ЛК 2.0)'!$E$17:$O$17,0)),0)</f>
        <v>0</v>
      </c>
      <c r="WOV8" s="878">
        <f>IFERROR(INDEX('РП (ЛК 2.0)'!$E$26:$O$26,1,MATCH('Основной лист'!WOV$7,'РП (ЛК 2.0)'!$E$17:$O$17,0)),0)</f>
        <v>0</v>
      </c>
      <c r="WOW8" s="878">
        <f>IFERROR(INDEX('РП (ЛК 2.0)'!$E$26:$O$26,1,MATCH('Основной лист'!WOW$7,'РП (ЛК 2.0)'!$E$17:$O$17,0)),0)</f>
        <v>0</v>
      </c>
      <c r="WOX8" s="878">
        <f>IFERROR(INDEX('РП (ЛК 2.0)'!$E$26:$O$26,1,MATCH('Основной лист'!WOX$7,'РП (ЛК 2.0)'!$E$17:$O$17,0)),0)</f>
        <v>0</v>
      </c>
      <c r="WOY8" s="878">
        <f>IFERROR(INDEX('РП (ЛК 2.0)'!$E$26:$O$26,1,MATCH('Основной лист'!WOY$7,'РП (ЛК 2.0)'!$E$17:$O$17,0)),0)</f>
        <v>0</v>
      </c>
      <c r="WOZ8" s="878">
        <f>IFERROR(INDEX('РП (ЛК 2.0)'!$E$26:$O$26,1,MATCH('Основной лист'!WOZ$7,'РП (ЛК 2.0)'!$E$17:$O$17,0)),0)</f>
        <v>0</v>
      </c>
      <c r="WPA8" s="878">
        <f>IFERROR(INDEX('РП (ЛК 2.0)'!$E$26:$O$26,1,MATCH('Основной лист'!WPA$7,'РП (ЛК 2.0)'!$E$17:$O$17,0)),0)</f>
        <v>0</v>
      </c>
      <c r="WPB8" s="878">
        <f>IFERROR(INDEX('РП (ЛК 2.0)'!$E$26:$O$26,1,MATCH('Основной лист'!WPB$7,'РП (ЛК 2.0)'!$E$17:$O$17,0)),0)</f>
        <v>0</v>
      </c>
      <c r="WPC8" s="878">
        <f>IFERROR(INDEX('РП (ЛК 2.0)'!$E$26:$O$26,1,MATCH('Основной лист'!WPC$7,'РП (ЛК 2.0)'!$E$17:$O$17,0)),0)</f>
        <v>0</v>
      </c>
      <c r="WPD8" s="878">
        <f>IFERROR(INDEX('РП (ЛК 2.0)'!$E$26:$O$26,1,MATCH('Основной лист'!WPD$7,'РП (ЛК 2.0)'!$E$17:$O$17,0)),0)</f>
        <v>0</v>
      </c>
      <c r="WPE8" s="878">
        <f>IFERROR(INDEX('РП (ЛК 2.0)'!$E$26:$O$26,1,MATCH('Основной лист'!WPE$7,'РП (ЛК 2.0)'!$E$17:$O$17,0)),0)</f>
        <v>0</v>
      </c>
      <c r="WPF8" s="878">
        <f>IFERROR(INDEX('РП (ЛК 2.0)'!$E$26:$O$26,1,MATCH('Основной лист'!WPF$7,'РП (ЛК 2.0)'!$E$17:$O$17,0)),0)</f>
        <v>0</v>
      </c>
      <c r="WPG8" s="878">
        <f>IFERROR(INDEX('РП (ЛК 2.0)'!$E$26:$O$26,1,MATCH('Основной лист'!WPG$7,'РП (ЛК 2.0)'!$E$17:$O$17,0)),0)</f>
        <v>0</v>
      </c>
      <c r="WPH8" s="878">
        <f>IFERROR(INDEX('РП (ЛК 2.0)'!$E$26:$O$26,1,MATCH('Основной лист'!WPH$7,'РП (ЛК 2.0)'!$E$17:$O$17,0)),0)</f>
        <v>0</v>
      </c>
      <c r="WPI8" s="878">
        <f>IFERROR(INDEX('РП (ЛК 2.0)'!$E$26:$O$26,1,MATCH('Основной лист'!WPI$7,'РП (ЛК 2.0)'!$E$17:$O$17,0)),0)</f>
        <v>0</v>
      </c>
      <c r="WPJ8" s="878">
        <f>IFERROR(INDEX('РП (ЛК 2.0)'!$E$26:$O$26,1,MATCH('Основной лист'!WPJ$7,'РП (ЛК 2.0)'!$E$17:$O$17,0)),0)</f>
        <v>0</v>
      </c>
      <c r="WPK8" s="878">
        <f>IFERROR(INDEX('РП (ЛК 2.0)'!$E$26:$O$26,1,MATCH('Основной лист'!WPK$7,'РП (ЛК 2.0)'!$E$17:$O$17,0)),0)</f>
        <v>0</v>
      </c>
      <c r="WPL8" s="878">
        <f>IFERROR(INDEX('РП (ЛК 2.0)'!$E$26:$O$26,1,MATCH('Основной лист'!WPL$7,'РП (ЛК 2.0)'!$E$17:$O$17,0)),0)</f>
        <v>0</v>
      </c>
      <c r="WPM8" s="878">
        <f>IFERROR(INDEX('РП (ЛК 2.0)'!$E$26:$O$26,1,MATCH('Основной лист'!WPM$7,'РП (ЛК 2.0)'!$E$17:$O$17,0)),0)</f>
        <v>0</v>
      </c>
      <c r="WPN8" s="878">
        <f>IFERROR(INDEX('РП (ЛК 2.0)'!$E$26:$O$26,1,MATCH('Основной лист'!WPN$7,'РП (ЛК 2.0)'!$E$17:$O$17,0)),0)</f>
        <v>0</v>
      </c>
      <c r="WPO8" s="878">
        <f>IFERROR(INDEX('РП (ЛК 2.0)'!$E$26:$O$26,1,MATCH('Основной лист'!WPO$7,'РП (ЛК 2.0)'!$E$17:$O$17,0)),0)</f>
        <v>0</v>
      </c>
      <c r="WPP8" s="878">
        <f>IFERROR(INDEX('РП (ЛК 2.0)'!$E$26:$O$26,1,MATCH('Основной лист'!WPP$7,'РП (ЛК 2.0)'!$E$17:$O$17,0)),0)</f>
        <v>0</v>
      </c>
      <c r="WPQ8" s="878">
        <f>IFERROR(INDEX('РП (ЛК 2.0)'!$E$26:$O$26,1,MATCH('Основной лист'!WPQ$7,'РП (ЛК 2.0)'!$E$17:$O$17,0)),0)</f>
        <v>0</v>
      </c>
      <c r="WPR8" s="878">
        <f>IFERROR(INDEX('РП (ЛК 2.0)'!$E$26:$O$26,1,MATCH('Основной лист'!WPR$7,'РП (ЛК 2.0)'!$E$17:$O$17,0)),0)</f>
        <v>0</v>
      </c>
      <c r="WPS8" s="878">
        <f>IFERROR(INDEX('РП (ЛК 2.0)'!$E$26:$O$26,1,MATCH('Основной лист'!WPS$7,'РП (ЛК 2.0)'!$E$17:$O$17,0)),0)</f>
        <v>0</v>
      </c>
      <c r="WPT8" s="878">
        <f>IFERROR(INDEX('РП (ЛК 2.0)'!$E$26:$O$26,1,MATCH('Основной лист'!WPT$7,'РП (ЛК 2.0)'!$E$17:$O$17,0)),0)</f>
        <v>0</v>
      </c>
      <c r="WPU8" s="878">
        <f>IFERROR(INDEX('РП (ЛК 2.0)'!$E$26:$O$26,1,MATCH('Основной лист'!WPU$7,'РП (ЛК 2.0)'!$E$17:$O$17,0)),0)</f>
        <v>0</v>
      </c>
      <c r="WPV8" s="878">
        <f>IFERROR(INDEX('РП (ЛК 2.0)'!$E$26:$O$26,1,MATCH('Основной лист'!WPV$7,'РП (ЛК 2.0)'!$E$17:$O$17,0)),0)</f>
        <v>0</v>
      </c>
      <c r="WPW8" s="878">
        <f>IFERROR(INDEX('РП (ЛК 2.0)'!$E$26:$O$26,1,MATCH('Основной лист'!WPW$7,'РП (ЛК 2.0)'!$E$17:$O$17,0)),0)</f>
        <v>0</v>
      </c>
      <c r="WPX8" s="878">
        <f>IFERROR(INDEX('РП (ЛК 2.0)'!$E$26:$O$26,1,MATCH('Основной лист'!WPX$7,'РП (ЛК 2.0)'!$E$17:$O$17,0)),0)</f>
        <v>0</v>
      </c>
      <c r="WPY8" s="878">
        <f>IFERROR(INDEX('РП (ЛК 2.0)'!$E$26:$O$26,1,MATCH('Основной лист'!WPY$7,'РП (ЛК 2.0)'!$E$17:$O$17,0)),0)</f>
        <v>0</v>
      </c>
      <c r="WPZ8" s="878">
        <f>IFERROR(INDEX('РП (ЛК 2.0)'!$E$26:$O$26,1,MATCH('Основной лист'!WPZ$7,'РП (ЛК 2.0)'!$E$17:$O$17,0)),0)</f>
        <v>0</v>
      </c>
      <c r="WQA8" s="878">
        <f>IFERROR(INDEX('РП (ЛК 2.0)'!$E$26:$O$26,1,MATCH('Основной лист'!WQA$7,'РП (ЛК 2.0)'!$E$17:$O$17,0)),0)</f>
        <v>0</v>
      </c>
      <c r="WQB8" s="878">
        <f>IFERROR(INDEX('РП (ЛК 2.0)'!$E$26:$O$26,1,MATCH('Основной лист'!WQB$7,'РП (ЛК 2.0)'!$E$17:$O$17,0)),0)</f>
        <v>0</v>
      </c>
      <c r="WQC8" s="878">
        <f>IFERROR(INDEX('РП (ЛК 2.0)'!$E$26:$O$26,1,MATCH('Основной лист'!WQC$7,'РП (ЛК 2.0)'!$E$17:$O$17,0)),0)</f>
        <v>0</v>
      </c>
      <c r="WQD8" s="878">
        <f>IFERROR(INDEX('РП (ЛК 2.0)'!$E$26:$O$26,1,MATCH('Основной лист'!WQD$7,'РП (ЛК 2.0)'!$E$17:$O$17,0)),0)</f>
        <v>0</v>
      </c>
      <c r="WQE8" s="878">
        <f>IFERROR(INDEX('РП (ЛК 2.0)'!$E$26:$O$26,1,MATCH('Основной лист'!WQE$7,'РП (ЛК 2.0)'!$E$17:$O$17,0)),0)</f>
        <v>0</v>
      </c>
      <c r="WQF8" s="878">
        <f>IFERROR(INDEX('РП (ЛК 2.0)'!$E$26:$O$26,1,MATCH('Основной лист'!WQF$7,'РП (ЛК 2.0)'!$E$17:$O$17,0)),0)</f>
        <v>0</v>
      </c>
      <c r="WQG8" s="878">
        <f>IFERROR(INDEX('РП (ЛК 2.0)'!$E$26:$O$26,1,MATCH('Основной лист'!WQG$7,'РП (ЛК 2.0)'!$E$17:$O$17,0)),0)</f>
        <v>0</v>
      </c>
      <c r="WQH8" s="878">
        <f>IFERROR(INDEX('РП (ЛК 2.0)'!$E$26:$O$26,1,MATCH('Основной лист'!WQH$7,'РП (ЛК 2.0)'!$E$17:$O$17,0)),0)</f>
        <v>0</v>
      </c>
      <c r="WQI8" s="878">
        <f>IFERROR(INDEX('РП (ЛК 2.0)'!$E$26:$O$26,1,MATCH('Основной лист'!WQI$7,'РП (ЛК 2.0)'!$E$17:$O$17,0)),0)</f>
        <v>0</v>
      </c>
      <c r="WQJ8" s="878">
        <f>IFERROR(INDEX('РП (ЛК 2.0)'!$E$26:$O$26,1,MATCH('Основной лист'!WQJ$7,'РП (ЛК 2.0)'!$E$17:$O$17,0)),0)</f>
        <v>0</v>
      </c>
      <c r="WQK8" s="878">
        <f>IFERROR(INDEX('РП (ЛК 2.0)'!$E$26:$O$26,1,MATCH('Основной лист'!WQK$7,'РП (ЛК 2.0)'!$E$17:$O$17,0)),0)</f>
        <v>0</v>
      </c>
      <c r="WQL8" s="878">
        <f>IFERROR(INDEX('РП (ЛК 2.0)'!$E$26:$O$26,1,MATCH('Основной лист'!WQL$7,'РП (ЛК 2.0)'!$E$17:$O$17,0)),0)</f>
        <v>0</v>
      </c>
      <c r="WQM8" s="878">
        <f>IFERROR(INDEX('РП (ЛК 2.0)'!$E$26:$O$26,1,MATCH('Основной лист'!WQM$7,'РП (ЛК 2.0)'!$E$17:$O$17,0)),0)</f>
        <v>0</v>
      </c>
      <c r="WQN8" s="878">
        <f>IFERROR(INDEX('РП (ЛК 2.0)'!$E$26:$O$26,1,MATCH('Основной лист'!WQN$7,'РП (ЛК 2.0)'!$E$17:$O$17,0)),0)</f>
        <v>0</v>
      </c>
      <c r="WQO8" s="878">
        <f>IFERROR(INDEX('РП (ЛК 2.0)'!$E$26:$O$26,1,MATCH('Основной лист'!WQO$7,'РП (ЛК 2.0)'!$E$17:$O$17,0)),0)</f>
        <v>0</v>
      </c>
      <c r="WQP8" s="878">
        <f>IFERROR(INDEX('РП (ЛК 2.0)'!$E$26:$O$26,1,MATCH('Основной лист'!WQP$7,'РП (ЛК 2.0)'!$E$17:$O$17,0)),0)</f>
        <v>0</v>
      </c>
      <c r="WQQ8" s="878">
        <f>IFERROR(INDEX('РП (ЛК 2.0)'!$E$26:$O$26,1,MATCH('Основной лист'!WQQ$7,'РП (ЛК 2.0)'!$E$17:$O$17,0)),0)</f>
        <v>0</v>
      </c>
      <c r="WQR8" s="878">
        <f>IFERROR(INDEX('РП (ЛК 2.0)'!$E$26:$O$26,1,MATCH('Основной лист'!WQR$7,'РП (ЛК 2.0)'!$E$17:$O$17,0)),0)</f>
        <v>0</v>
      </c>
      <c r="WQS8" s="878">
        <f>IFERROR(INDEX('РП (ЛК 2.0)'!$E$26:$O$26,1,MATCH('Основной лист'!WQS$7,'РП (ЛК 2.0)'!$E$17:$O$17,0)),0)</f>
        <v>0</v>
      </c>
      <c r="WQT8" s="878">
        <f>IFERROR(INDEX('РП (ЛК 2.0)'!$E$26:$O$26,1,MATCH('Основной лист'!WQT$7,'РП (ЛК 2.0)'!$E$17:$O$17,0)),0)</f>
        <v>0</v>
      </c>
      <c r="WQU8" s="878">
        <f>IFERROR(INDEX('РП (ЛК 2.0)'!$E$26:$O$26,1,MATCH('Основной лист'!WQU$7,'РП (ЛК 2.0)'!$E$17:$O$17,0)),0)</f>
        <v>0</v>
      </c>
      <c r="WQV8" s="878">
        <f>IFERROR(INDEX('РП (ЛК 2.0)'!$E$26:$O$26,1,MATCH('Основной лист'!WQV$7,'РП (ЛК 2.0)'!$E$17:$O$17,0)),0)</f>
        <v>0</v>
      </c>
      <c r="WQW8" s="878">
        <f>IFERROR(INDEX('РП (ЛК 2.0)'!$E$26:$O$26,1,MATCH('Основной лист'!WQW$7,'РП (ЛК 2.0)'!$E$17:$O$17,0)),0)</f>
        <v>0</v>
      </c>
      <c r="WQX8" s="878">
        <f>IFERROR(INDEX('РП (ЛК 2.0)'!$E$26:$O$26,1,MATCH('Основной лист'!WQX$7,'РП (ЛК 2.0)'!$E$17:$O$17,0)),0)</f>
        <v>0</v>
      </c>
      <c r="WQY8" s="878">
        <f>IFERROR(INDEX('РП (ЛК 2.0)'!$E$26:$O$26,1,MATCH('Основной лист'!WQY$7,'РП (ЛК 2.0)'!$E$17:$O$17,0)),0)</f>
        <v>0</v>
      </c>
      <c r="WQZ8" s="878">
        <f>IFERROR(INDEX('РП (ЛК 2.0)'!$E$26:$O$26,1,MATCH('Основной лист'!WQZ$7,'РП (ЛК 2.0)'!$E$17:$O$17,0)),0)</f>
        <v>0</v>
      </c>
      <c r="WRA8" s="878">
        <f>IFERROR(INDEX('РП (ЛК 2.0)'!$E$26:$O$26,1,MATCH('Основной лист'!WRA$7,'РП (ЛК 2.0)'!$E$17:$O$17,0)),0)</f>
        <v>0</v>
      </c>
      <c r="WRB8" s="878">
        <f>IFERROR(INDEX('РП (ЛК 2.0)'!$E$26:$O$26,1,MATCH('Основной лист'!WRB$7,'РП (ЛК 2.0)'!$E$17:$O$17,0)),0)</f>
        <v>0</v>
      </c>
      <c r="WRC8" s="878">
        <f>IFERROR(INDEX('РП (ЛК 2.0)'!$E$26:$O$26,1,MATCH('Основной лист'!WRC$7,'РП (ЛК 2.0)'!$E$17:$O$17,0)),0)</f>
        <v>0</v>
      </c>
      <c r="WRD8" s="878">
        <f>IFERROR(INDEX('РП (ЛК 2.0)'!$E$26:$O$26,1,MATCH('Основной лист'!WRD$7,'РП (ЛК 2.0)'!$E$17:$O$17,0)),0)</f>
        <v>0</v>
      </c>
      <c r="WRE8" s="878">
        <f>IFERROR(INDEX('РП (ЛК 2.0)'!$E$26:$O$26,1,MATCH('Основной лист'!WRE$7,'РП (ЛК 2.0)'!$E$17:$O$17,0)),0)</f>
        <v>0</v>
      </c>
      <c r="WRF8" s="878">
        <f>IFERROR(INDEX('РП (ЛК 2.0)'!$E$26:$O$26,1,MATCH('Основной лист'!WRF$7,'РП (ЛК 2.0)'!$E$17:$O$17,0)),0)</f>
        <v>0</v>
      </c>
      <c r="WRG8" s="878">
        <f>IFERROR(INDEX('РП (ЛК 2.0)'!$E$26:$O$26,1,MATCH('Основной лист'!WRG$7,'РП (ЛК 2.0)'!$E$17:$O$17,0)),0)</f>
        <v>0</v>
      </c>
      <c r="WRH8" s="878">
        <f>IFERROR(INDEX('РП (ЛК 2.0)'!$E$26:$O$26,1,MATCH('Основной лист'!WRH$7,'РП (ЛК 2.0)'!$E$17:$O$17,0)),0)</f>
        <v>0</v>
      </c>
      <c r="WRI8" s="878">
        <f>IFERROR(INDEX('РП (ЛК 2.0)'!$E$26:$O$26,1,MATCH('Основной лист'!WRI$7,'РП (ЛК 2.0)'!$E$17:$O$17,0)),0)</f>
        <v>0</v>
      </c>
      <c r="WRJ8" s="878">
        <f>IFERROR(INDEX('РП (ЛК 2.0)'!$E$26:$O$26,1,MATCH('Основной лист'!WRJ$7,'РП (ЛК 2.0)'!$E$17:$O$17,0)),0)</f>
        <v>0</v>
      </c>
      <c r="WRK8" s="878">
        <f>IFERROR(INDEX('РП (ЛК 2.0)'!$E$26:$O$26,1,MATCH('Основной лист'!WRK$7,'РП (ЛК 2.0)'!$E$17:$O$17,0)),0)</f>
        <v>0</v>
      </c>
      <c r="WRL8" s="878">
        <f>IFERROR(INDEX('РП (ЛК 2.0)'!$E$26:$O$26,1,MATCH('Основной лист'!WRL$7,'РП (ЛК 2.0)'!$E$17:$O$17,0)),0)</f>
        <v>0</v>
      </c>
      <c r="WRM8" s="878">
        <f>IFERROR(INDEX('РП (ЛК 2.0)'!$E$26:$O$26,1,MATCH('Основной лист'!WRM$7,'РП (ЛК 2.0)'!$E$17:$O$17,0)),0)</f>
        <v>0</v>
      </c>
      <c r="WRN8" s="878">
        <f>IFERROR(INDEX('РП (ЛК 2.0)'!$E$26:$O$26,1,MATCH('Основной лист'!WRN$7,'РП (ЛК 2.0)'!$E$17:$O$17,0)),0)</f>
        <v>0</v>
      </c>
      <c r="WRO8" s="878">
        <f>IFERROR(INDEX('РП (ЛК 2.0)'!$E$26:$O$26,1,MATCH('Основной лист'!WRO$7,'РП (ЛК 2.0)'!$E$17:$O$17,0)),0)</f>
        <v>0</v>
      </c>
      <c r="WRP8" s="878">
        <f>IFERROR(INDEX('РП (ЛК 2.0)'!$E$26:$O$26,1,MATCH('Основной лист'!WRP$7,'РП (ЛК 2.0)'!$E$17:$O$17,0)),0)</f>
        <v>0</v>
      </c>
      <c r="WRQ8" s="878">
        <f>IFERROR(INDEX('РП (ЛК 2.0)'!$E$26:$O$26,1,MATCH('Основной лист'!WRQ$7,'РП (ЛК 2.0)'!$E$17:$O$17,0)),0)</f>
        <v>0</v>
      </c>
      <c r="WRR8" s="878">
        <f>IFERROR(INDEX('РП (ЛК 2.0)'!$E$26:$O$26,1,MATCH('Основной лист'!WRR$7,'РП (ЛК 2.0)'!$E$17:$O$17,0)),0)</f>
        <v>0</v>
      </c>
      <c r="WRS8" s="878">
        <f>IFERROR(INDEX('РП (ЛК 2.0)'!$E$26:$O$26,1,MATCH('Основной лист'!WRS$7,'РП (ЛК 2.0)'!$E$17:$O$17,0)),0)</f>
        <v>0</v>
      </c>
      <c r="WRT8" s="878">
        <f>IFERROR(INDEX('РП (ЛК 2.0)'!$E$26:$O$26,1,MATCH('Основной лист'!WRT$7,'РП (ЛК 2.0)'!$E$17:$O$17,0)),0)</f>
        <v>0</v>
      </c>
      <c r="WRU8" s="878">
        <f>IFERROR(INDEX('РП (ЛК 2.0)'!$E$26:$O$26,1,MATCH('Основной лист'!WRU$7,'РП (ЛК 2.0)'!$E$17:$O$17,0)),0)</f>
        <v>0</v>
      </c>
      <c r="WRV8" s="878">
        <f>IFERROR(INDEX('РП (ЛК 2.0)'!$E$26:$O$26,1,MATCH('Основной лист'!WRV$7,'РП (ЛК 2.0)'!$E$17:$O$17,0)),0)</f>
        <v>0</v>
      </c>
      <c r="WRW8" s="878">
        <f>IFERROR(INDEX('РП (ЛК 2.0)'!$E$26:$O$26,1,MATCH('Основной лист'!WRW$7,'РП (ЛК 2.0)'!$E$17:$O$17,0)),0)</f>
        <v>0</v>
      </c>
      <c r="WRX8" s="878">
        <f>IFERROR(INDEX('РП (ЛК 2.0)'!$E$26:$O$26,1,MATCH('Основной лист'!WRX$7,'РП (ЛК 2.0)'!$E$17:$O$17,0)),0)</f>
        <v>0</v>
      </c>
      <c r="WRY8" s="878">
        <f>IFERROR(INDEX('РП (ЛК 2.0)'!$E$26:$O$26,1,MATCH('Основной лист'!WRY$7,'РП (ЛК 2.0)'!$E$17:$O$17,0)),0)</f>
        <v>0</v>
      </c>
      <c r="WRZ8" s="878">
        <f>IFERROR(INDEX('РП (ЛК 2.0)'!$E$26:$O$26,1,MATCH('Основной лист'!WRZ$7,'РП (ЛК 2.0)'!$E$17:$O$17,0)),0)</f>
        <v>0</v>
      </c>
      <c r="WSA8" s="878">
        <f>IFERROR(INDEX('РП (ЛК 2.0)'!$E$26:$O$26,1,MATCH('Основной лист'!WSA$7,'РП (ЛК 2.0)'!$E$17:$O$17,0)),0)</f>
        <v>0</v>
      </c>
      <c r="WSB8" s="878">
        <f>IFERROR(INDEX('РП (ЛК 2.0)'!$E$26:$O$26,1,MATCH('Основной лист'!WSB$7,'РП (ЛК 2.0)'!$E$17:$O$17,0)),0)</f>
        <v>0</v>
      </c>
      <c r="WSC8" s="878">
        <f>IFERROR(INDEX('РП (ЛК 2.0)'!$E$26:$O$26,1,MATCH('Основной лист'!WSC$7,'РП (ЛК 2.0)'!$E$17:$O$17,0)),0)</f>
        <v>0</v>
      </c>
      <c r="WSD8" s="878">
        <f>IFERROR(INDEX('РП (ЛК 2.0)'!$E$26:$O$26,1,MATCH('Основной лист'!WSD$7,'РП (ЛК 2.0)'!$E$17:$O$17,0)),0)</f>
        <v>0</v>
      </c>
      <c r="WSE8" s="878">
        <f>IFERROR(INDEX('РП (ЛК 2.0)'!$E$26:$O$26,1,MATCH('Основной лист'!WSE$7,'РП (ЛК 2.0)'!$E$17:$O$17,0)),0)</f>
        <v>0</v>
      </c>
      <c r="WSF8" s="878">
        <f>IFERROR(INDEX('РП (ЛК 2.0)'!$E$26:$O$26,1,MATCH('Основной лист'!WSF$7,'РП (ЛК 2.0)'!$E$17:$O$17,0)),0)</f>
        <v>0</v>
      </c>
      <c r="WSG8" s="878">
        <f>IFERROR(INDEX('РП (ЛК 2.0)'!$E$26:$O$26,1,MATCH('Основной лист'!WSG$7,'РП (ЛК 2.0)'!$E$17:$O$17,0)),0)</f>
        <v>0</v>
      </c>
      <c r="WSH8" s="878">
        <f>IFERROR(INDEX('РП (ЛК 2.0)'!$E$26:$O$26,1,MATCH('Основной лист'!WSH$7,'РП (ЛК 2.0)'!$E$17:$O$17,0)),0)</f>
        <v>0</v>
      </c>
      <c r="WSI8" s="878">
        <f>IFERROR(INDEX('РП (ЛК 2.0)'!$E$26:$O$26,1,MATCH('Основной лист'!WSI$7,'РП (ЛК 2.0)'!$E$17:$O$17,0)),0)</f>
        <v>0</v>
      </c>
      <c r="WSJ8" s="878">
        <f>IFERROR(INDEX('РП (ЛК 2.0)'!$E$26:$O$26,1,MATCH('Основной лист'!WSJ$7,'РП (ЛК 2.0)'!$E$17:$O$17,0)),0)</f>
        <v>0</v>
      </c>
      <c r="WSK8" s="878">
        <f>IFERROR(INDEX('РП (ЛК 2.0)'!$E$26:$O$26,1,MATCH('Основной лист'!WSK$7,'РП (ЛК 2.0)'!$E$17:$O$17,0)),0)</f>
        <v>0</v>
      </c>
      <c r="WSL8" s="878">
        <f>IFERROR(INDEX('РП (ЛК 2.0)'!$E$26:$O$26,1,MATCH('Основной лист'!WSL$7,'РП (ЛК 2.0)'!$E$17:$O$17,0)),0)</f>
        <v>0</v>
      </c>
      <c r="WSM8" s="878">
        <f>IFERROR(INDEX('РП (ЛК 2.0)'!$E$26:$O$26,1,MATCH('Основной лист'!WSM$7,'РП (ЛК 2.0)'!$E$17:$O$17,0)),0)</f>
        <v>0</v>
      </c>
      <c r="WSN8" s="878">
        <f>IFERROR(INDEX('РП (ЛК 2.0)'!$E$26:$O$26,1,MATCH('Основной лист'!WSN$7,'РП (ЛК 2.0)'!$E$17:$O$17,0)),0)</f>
        <v>0</v>
      </c>
      <c r="WSO8" s="878">
        <f>IFERROR(INDEX('РП (ЛК 2.0)'!$E$26:$O$26,1,MATCH('Основной лист'!WSO$7,'РП (ЛК 2.0)'!$E$17:$O$17,0)),0)</f>
        <v>0</v>
      </c>
      <c r="WSP8" s="878">
        <f>IFERROR(INDEX('РП (ЛК 2.0)'!$E$26:$O$26,1,MATCH('Основной лист'!WSP$7,'РП (ЛК 2.0)'!$E$17:$O$17,0)),0)</f>
        <v>0</v>
      </c>
      <c r="WSQ8" s="878">
        <f>IFERROR(INDEX('РП (ЛК 2.0)'!$E$26:$O$26,1,MATCH('Основной лист'!WSQ$7,'РП (ЛК 2.0)'!$E$17:$O$17,0)),0)</f>
        <v>0</v>
      </c>
      <c r="WSR8" s="878">
        <f>IFERROR(INDEX('РП (ЛК 2.0)'!$E$26:$O$26,1,MATCH('Основной лист'!WSR$7,'РП (ЛК 2.0)'!$E$17:$O$17,0)),0)</f>
        <v>0</v>
      </c>
      <c r="WSS8" s="878">
        <f>IFERROR(INDEX('РП (ЛК 2.0)'!$E$26:$O$26,1,MATCH('Основной лист'!WSS$7,'РП (ЛК 2.0)'!$E$17:$O$17,0)),0)</f>
        <v>0</v>
      </c>
      <c r="WST8" s="878">
        <f>IFERROR(INDEX('РП (ЛК 2.0)'!$E$26:$O$26,1,MATCH('Основной лист'!WST$7,'РП (ЛК 2.0)'!$E$17:$O$17,0)),0)</f>
        <v>0</v>
      </c>
      <c r="WSU8" s="878">
        <f>IFERROR(INDEX('РП (ЛК 2.0)'!$E$26:$O$26,1,MATCH('Основной лист'!WSU$7,'РП (ЛК 2.0)'!$E$17:$O$17,0)),0)</f>
        <v>0</v>
      </c>
      <c r="WSV8" s="878">
        <f>IFERROR(INDEX('РП (ЛК 2.0)'!$E$26:$O$26,1,MATCH('Основной лист'!WSV$7,'РП (ЛК 2.0)'!$E$17:$O$17,0)),0)</f>
        <v>0</v>
      </c>
      <c r="WSW8" s="878">
        <f>IFERROR(INDEX('РП (ЛК 2.0)'!$E$26:$O$26,1,MATCH('Основной лист'!WSW$7,'РП (ЛК 2.0)'!$E$17:$O$17,0)),0)</f>
        <v>0</v>
      </c>
      <c r="WSX8" s="878">
        <f>IFERROR(INDEX('РП (ЛК 2.0)'!$E$26:$O$26,1,MATCH('Основной лист'!WSX$7,'РП (ЛК 2.0)'!$E$17:$O$17,0)),0)</f>
        <v>0</v>
      </c>
      <c r="WSY8" s="878">
        <f>IFERROR(INDEX('РП (ЛК 2.0)'!$E$26:$O$26,1,MATCH('Основной лист'!WSY$7,'РП (ЛК 2.0)'!$E$17:$O$17,0)),0)</f>
        <v>0</v>
      </c>
      <c r="WSZ8" s="878">
        <f>IFERROR(INDEX('РП (ЛК 2.0)'!$E$26:$O$26,1,MATCH('Основной лист'!WSZ$7,'РП (ЛК 2.0)'!$E$17:$O$17,0)),0)</f>
        <v>0</v>
      </c>
      <c r="WTA8" s="878">
        <f>IFERROR(INDEX('РП (ЛК 2.0)'!$E$26:$O$26,1,MATCH('Основной лист'!WTA$7,'РП (ЛК 2.0)'!$E$17:$O$17,0)),0)</f>
        <v>0</v>
      </c>
      <c r="WTB8" s="878">
        <f>IFERROR(INDEX('РП (ЛК 2.0)'!$E$26:$O$26,1,MATCH('Основной лист'!WTB$7,'РП (ЛК 2.0)'!$E$17:$O$17,0)),0)</f>
        <v>0</v>
      </c>
      <c r="WTC8" s="878">
        <f>IFERROR(INDEX('РП (ЛК 2.0)'!$E$26:$O$26,1,MATCH('Основной лист'!WTC$7,'РП (ЛК 2.0)'!$E$17:$O$17,0)),0)</f>
        <v>0</v>
      </c>
      <c r="WTD8" s="878">
        <f>IFERROR(INDEX('РП (ЛК 2.0)'!$E$26:$O$26,1,MATCH('Основной лист'!WTD$7,'РП (ЛК 2.0)'!$E$17:$O$17,0)),0)</f>
        <v>0</v>
      </c>
      <c r="WTE8" s="878">
        <f>IFERROR(INDEX('РП (ЛК 2.0)'!$E$26:$O$26,1,MATCH('Основной лист'!WTE$7,'РП (ЛК 2.0)'!$E$17:$O$17,0)),0)</f>
        <v>0</v>
      </c>
      <c r="WTF8" s="878">
        <f>IFERROR(INDEX('РП (ЛК 2.0)'!$E$26:$O$26,1,MATCH('Основной лист'!WTF$7,'РП (ЛК 2.0)'!$E$17:$O$17,0)),0)</f>
        <v>0</v>
      </c>
      <c r="WTG8" s="878">
        <f>IFERROR(INDEX('РП (ЛК 2.0)'!$E$26:$O$26,1,MATCH('Основной лист'!WTG$7,'РП (ЛК 2.0)'!$E$17:$O$17,0)),0)</f>
        <v>0</v>
      </c>
      <c r="WTH8" s="878">
        <f>IFERROR(INDEX('РП (ЛК 2.0)'!$E$26:$O$26,1,MATCH('Основной лист'!WTH$7,'РП (ЛК 2.0)'!$E$17:$O$17,0)),0)</f>
        <v>0</v>
      </c>
      <c r="WTI8" s="878">
        <f>IFERROR(INDEX('РП (ЛК 2.0)'!$E$26:$O$26,1,MATCH('Основной лист'!WTI$7,'РП (ЛК 2.0)'!$E$17:$O$17,0)),0)</f>
        <v>0</v>
      </c>
      <c r="WTJ8" s="878">
        <f>IFERROR(INDEX('РП (ЛК 2.0)'!$E$26:$O$26,1,MATCH('Основной лист'!WTJ$7,'РП (ЛК 2.0)'!$E$17:$O$17,0)),0)</f>
        <v>0</v>
      </c>
      <c r="WTK8" s="878">
        <f>IFERROR(INDEX('РП (ЛК 2.0)'!$E$26:$O$26,1,MATCH('Основной лист'!WTK$7,'РП (ЛК 2.0)'!$E$17:$O$17,0)),0)</f>
        <v>0</v>
      </c>
      <c r="WTL8" s="878">
        <f>IFERROR(INDEX('РП (ЛК 2.0)'!$E$26:$O$26,1,MATCH('Основной лист'!WTL$7,'РП (ЛК 2.0)'!$E$17:$O$17,0)),0)</f>
        <v>0</v>
      </c>
      <c r="WTM8" s="878">
        <f>IFERROR(INDEX('РП (ЛК 2.0)'!$E$26:$O$26,1,MATCH('Основной лист'!WTM$7,'РП (ЛК 2.0)'!$E$17:$O$17,0)),0)</f>
        <v>0</v>
      </c>
      <c r="WTN8" s="878">
        <f>IFERROR(INDEX('РП (ЛК 2.0)'!$E$26:$O$26,1,MATCH('Основной лист'!WTN$7,'РП (ЛК 2.0)'!$E$17:$O$17,0)),0)</f>
        <v>0</v>
      </c>
      <c r="WTO8" s="878">
        <f>IFERROR(INDEX('РП (ЛК 2.0)'!$E$26:$O$26,1,MATCH('Основной лист'!WTO$7,'РП (ЛК 2.0)'!$E$17:$O$17,0)),0)</f>
        <v>0</v>
      </c>
      <c r="WTP8" s="878">
        <f>IFERROR(INDEX('РП (ЛК 2.0)'!$E$26:$O$26,1,MATCH('Основной лист'!WTP$7,'РП (ЛК 2.0)'!$E$17:$O$17,0)),0)</f>
        <v>0</v>
      </c>
      <c r="WTQ8" s="878">
        <f>IFERROR(INDEX('РП (ЛК 2.0)'!$E$26:$O$26,1,MATCH('Основной лист'!WTQ$7,'РП (ЛК 2.0)'!$E$17:$O$17,0)),0)</f>
        <v>0</v>
      </c>
      <c r="WTR8" s="878">
        <f>IFERROR(INDEX('РП (ЛК 2.0)'!$E$26:$O$26,1,MATCH('Основной лист'!WTR$7,'РП (ЛК 2.0)'!$E$17:$O$17,0)),0)</f>
        <v>0</v>
      </c>
      <c r="WTS8" s="878">
        <f>IFERROR(INDEX('РП (ЛК 2.0)'!$E$26:$O$26,1,MATCH('Основной лист'!WTS$7,'РП (ЛК 2.0)'!$E$17:$O$17,0)),0)</f>
        <v>0</v>
      </c>
      <c r="WTT8" s="878">
        <f>IFERROR(INDEX('РП (ЛК 2.0)'!$E$26:$O$26,1,MATCH('Основной лист'!WTT$7,'РП (ЛК 2.0)'!$E$17:$O$17,0)),0)</f>
        <v>0</v>
      </c>
      <c r="WTU8" s="878">
        <f>IFERROR(INDEX('РП (ЛК 2.0)'!$E$26:$O$26,1,MATCH('Основной лист'!WTU$7,'РП (ЛК 2.0)'!$E$17:$O$17,0)),0)</f>
        <v>0</v>
      </c>
      <c r="WTV8" s="878">
        <f>IFERROR(INDEX('РП (ЛК 2.0)'!$E$26:$O$26,1,MATCH('Основной лист'!WTV$7,'РП (ЛК 2.0)'!$E$17:$O$17,0)),0)</f>
        <v>0</v>
      </c>
      <c r="WTW8" s="878">
        <f>IFERROR(INDEX('РП (ЛК 2.0)'!$E$26:$O$26,1,MATCH('Основной лист'!WTW$7,'РП (ЛК 2.0)'!$E$17:$O$17,0)),0)</f>
        <v>0</v>
      </c>
      <c r="WTX8" s="878">
        <f>IFERROR(INDEX('РП (ЛК 2.0)'!$E$26:$O$26,1,MATCH('Основной лист'!WTX$7,'РП (ЛК 2.0)'!$E$17:$O$17,0)),0)</f>
        <v>0</v>
      </c>
      <c r="WTY8" s="878">
        <f>IFERROR(INDEX('РП (ЛК 2.0)'!$E$26:$O$26,1,MATCH('Основной лист'!WTY$7,'РП (ЛК 2.0)'!$E$17:$O$17,0)),0)</f>
        <v>0</v>
      </c>
      <c r="WTZ8" s="878">
        <f>IFERROR(INDEX('РП (ЛК 2.0)'!$E$26:$O$26,1,MATCH('Основной лист'!WTZ$7,'РП (ЛК 2.0)'!$E$17:$O$17,0)),0)</f>
        <v>0</v>
      </c>
      <c r="WUA8" s="878">
        <f>IFERROR(INDEX('РП (ЛК 2.0)'!$E$26:$O$26,1,MATCH('Основной лист'!WUA$7,'РП (ЛК 2.0)'!$E$17:$O$17,0)),0)</f>
        <v>0</v>
      </c>
      <c r="WUB8" s="878">
        <f>IFERROR(INDEX('РП (ЛК 2.0)'!$E$26:$O$26,1,MATCH('Основной лист'!WUB$7,'РП (ЛК 2.0)'!$E$17:$O$17,0)),0)</f>
        <v>0</v>
      </c>
      <c r="WUC8" s="878">
        <f>IFERROR(INDEX('РП (ЛК 2.0)'!$E$26:$O$26,1,MATCH('Основной лист'!WUC$7,'РП (ЛК 2.0)'!$E$17:$O$17,0)),0)</f>
        <v>0</v>
      </c>
      <c r="WUD8" s="878">
        <f>IFERROR(INDEX('РП (ЛК 2.0)'!$E$26:$O$26,1,MATCH('Основной лист'!WUD$7,'РП (ЛК 2.0)'!$E$17:$O$17,0)),0)</f>
        <v>0</v>
      </c>
      <c r="WUE8" s="878">
        <f>IFERROR(INDEX('РП (ЛК 2.0)'!$E$26:$O$26,1,MATCH('Основной лист'!WUE$7,'РП (ЛК 2.0)'!$E$17:$O$17,0)),0)</f>
        <v>0</v>
      </c>
      <c r="WUF8" s="878">
        <f>IFERROR(INDEX('РП (ЛК 2.0)'!$E$26:$O$26,1,MATCH('Основной лист'!WUF$7,'РП (ЛК 2.0)'!$E$17:$O$17,0)),0)</f>
        <v>0</v>
      </c>
      <c r="WUG8" s="878">
        <f>IFERROR(INDEX('РП (ЛК 2.0)'!$E$26:$O$26,1,MATCH('Основной лист'!WUG$7,'РП (ЛК 2.0)'!$E$17:$O$17,0)),0)</f>
        <v>0</v>
      </c>
      <c r="WUH8" s="878">
        <f>IFERROR(INDEX('РП (ЛК 2.0)'!$E$26:$O$26,1,MATCH('Основной лист'!WUH$7,'РП (ЛК 2.0)'!$E$17:$O$17,0)),0)</f>
        <v>0</v>
      </c>
      <c r="WUI8" s="878">
        <f>IFERROR(INDEX('РП (ЛК 2.0)'!$E$26:$O$26,1,MATCH('Основной лист'!WUI$7,'РП (ЛК 2.0)'!$E$17:$O$17,0)),0)</f>
        <v>0</v>
      </c>
      <c r="WUJ8" s="878">
        <f>IFERROR(INDEX('РП (ЛК 2.0)'!$E$26:$O$26,1,MATCH('Основной лист'!WUJ$7,'РП (ЛК 2.0)'!$E$17:$O$17,0)),0)</f>
        <v>0</v>
      </c>
      <c r="WUK8" s="878">
        <f>IFERROR(INDEX('РП (ЛК 2.0)'!$E$26:$O$26,1,MATCH('Основной лист'!WUK$7,'РП (ЛК 2.0)'!$E$17:$O$17,0)),0)</f>
        <v>0</v>
      </c>
      <c r="WUL8" s="878">
        <f>IFERROR(INDEX('РП (ЛК 2.0)'!$E$26:$O$26,1,MATCH('Основной лист'!WUL$7,'РП (ЛК 2.0)'!$E$17:$O$17,0)),0)</f>
        <v>0</v>
      </c>
      <c r="WUM8" s="878">
        <f>IFERROR(INDEX('РП (ЛК 2.0)'!$E$26:$O$26,1,MATCH('Основной лист'!WUM$7,'РП (ЛК 2.0)'!$E$17:$O$17,0)),0)</f>
        <v>0</v>
      </c>
      <c r="WUN8" s="878">
        <f>IFERROR(INDEX('РП (ЛК 2.0)'!$E$26:$O$26,1,MATCH('Основной лист'!WUN$7,'РП (ЛК 2.0)'!$E$17:$O$17,0)),0)</f>
        <v>0</v>
      </c>
      <c r="WUO8" s="878">
        <f>IFERROR(INDEX('РП (ЛК 2.0)'!$E$26:$O$26,1,MATCH('Основной лист'!WUO$7,'РП (ЛК 2.0)'!$E$17:$O$17,0)),0)</f>
        <v>0</v>
      </c>
      <c r="WUP8" s="878">
        <f>IFERROR(INDEX('РП (ЛК 2.0)'!$E$26:$O$26,1,MATCH('Основной лист'!WUP$7,'РП (ЛК 2.0)'!$E$17:$O$17,0)),0)</f>
        <v>0</v>
      </c>
      <c r="WUQ8" s="878">
        <f>IFERROR(INDEX('РП (ЛК 2.0)'!$E$26:$O$26,1,MATCH('Основной лист'!WUQ$7,'РП (ЛК 2.0)'!$E$17:$O$17,0)),0)</f>
        <v>0</v>
      </c>
      <c r="WUR8" s="878">
        <f>IFERROR(INDEX('РП (ЛК 2.0)'!$E$26:$O$26,1,MATCH('Основной лист'!WUR$7,'РП (ЛК 2.0)'!$E$17:$O$17,0)),0)</f>
        <v>0</v>
      </c>
      <c r="WUS8" s="878">
        <f>IFERROR(INDEX('РП (ЛК 2.0)'!$E$26:$O$26,1,MATCH('Основной лист'!WUS$7,'РП (ЛК 2.0)'!$E$17:$O$17,0)),0)</f>
        <v>0</v>
      </c>
      <c r="WUT8" s="878">
        <f>IFERROR(INDEX('РП (ЛК 2.0)'!$E$26:$O$26,1,MATCH('Основной лист'!WUT$7,'РП (ЛК 2.0)'!$E$17:$O$17,0)),0)</f>
        <v>0</v>
      </c>
      <c r="WUU8" s="878">
        <f>IFERROR(INDEX('РП (ЛК 2.0)'!$E$26:$O$26,1,MATCH('Основной лист'!WUU$7,'РП (ЛК 2.0)'!$E$17:$O$17,0)),0)</f>
        <v>0</v>
      </c>
      <c r="WUV8" s="878">
        <f>IFERROR(INDEX('РП (ЛК 2.0)'!$E$26:$O$26,1,MATCH('Основной лист'!WUV$7,'РП (ЛК 2.0)'!$E$17:$O$17,0)),0)</f>
        <v>0</v>
      </c>
      <c r="WUW8" s="878">
        <f>IFERROR(INDEX('РП (ЛК 2.0)'!$E$26:$O$26,1,MATCH('Основной лист'!WUW$7,'РП (ЛК 2.0)'!$E$17:$O$17,0)),0)</f>
        <v>0</v>
      </c>
      <c r="WUX8" s="878">
        <f>IFERROR(INDEX('РП (ЛК 2.0)'!$E$26:$O$26,1,MATCH('Основной лист'!WUX$7,'РП (ЛК 2.0)'!$E$17:$O$17,0)),0)</f>
        <v>0</v>
      </c>
      <c r="WUY8" s="878">
        <f>IFERROR(INDEX('РП (ЛК 2.0)'!$E$26:$O$26,1,MATCH('Основной лист'!WUY$7,'РП (ЛК 2.0)'!$E$17:$O$17,0)),0)</f>
        <v>0</v>
      </c>
      <c r="WUZ8" s="878">
        <f>IFERROR(INDEX('РП (ЛК 2.0)'!$E$26:$O$26,1,MATCH('Основной лист'!WUZ$7,'РП (ЛК 2.0)'!$E$17:$O$17,0)),0)</f>
        <v>0</v>
      </c>
      <c r="WVA8" s="878">
        <f>IFERROR(INDEX('РП (ЛК 2.0)'!$E$26:$O$26,1,MATCH('Основной лист'!WVA$7,'РП (ЛК 2.0)'!$E$17:$O$17,0)),0)</f>
        <v>0</v>
      </c>
      <c r="WVB8" s="878">
        <f>IFERROR(INDEX('РП (ЛК 2.0)'!$E$26:$O$26,1,MATCH('Основной лист'!WVB$7,'РП (ЛК 2.0)'!$E$17:$O$17,0)),0)</f>
        <v>0</v>
      </c>
      <c r="WVC8" s="878">
        <f>IFERROR(INDEX('РП (ЛК 2.0)'!$E$26:$O$26,1,MATCH('Основной лист'!WVC$7,'РП (ЛК 2.0)'!$E$17:$O$17,0)),0)</f>
        <v>0</v>
      </c>
      <c r="WVD8" s="878">
        <f>IFERROR(INDEX('РП (ЛК 2.0)'!$E$26:$O$26,1,MATCH('Основной лист'!WVD$7,'РП (ЛК 2.0)'!$E$17:$O$17,0)),0)</f>
        <v>0</v>
      </c>
      <c r="WVE8" s="878">
        <f>IFERROR(INDEX('РП (ЛК 2.0)'!$E$26:$O$26,1,MATCH('Основной лист'!WVE$7,'РП (ЛК 2.0)'!$E$17:$O$17,0)),0)</f>
        <v>0</v>
      </c>
      <c r="WVF8" s="878">
        <f>IFERROR(INDEX('РП (ЛК 2.0)'!$E$26:$O$26,1,MATCH('Основной лист'!WVF$7,'РП (ЛК 2.0)'!$E$17:$O$17,0)),0)</f>
        <v>0</v>
      </c>
      <c r="WVG8" s="878">
        <f>IFERROR(INDEX('РП (ЛК 2.0)'!$E$26:$O$26,1,MATCH('Основной лист'!WVG$7,'РП (ЛК 2.0)'!$E$17:$O$17,0)),0)</f>
        <v>0</v>
      </c>
      <c r="WVH8" s="878">
        <f>IFERROR(INDEX('РП (ЛК 2.0)'!$E$26:$O$26,1,MATCH('Основной лист'!WVH$7,'РП (ЛК 2.0)'!$E$17:$O$17,0)),0)</f>
        <v>0</v>
      </c>
      <c r="WVI8" s="878">
        <f>IFERROR(INDEX('РП (ЛК 2.0)'!$E$26:$O$26,1,MATCH('Основной лист'!WVI$7,'РП (ЛК 2.0)'!$E$17:$O$17,0)),0)</f>
        <v>0</v>
      </c>
      <c r="WVJ8" s="878">
        <f>IFERROR(INDEX('РП (ЛК 2.0)'!$E$26:$O$26,1,MATCH('Основной лист'!WVJ$7,'РП (ЛК 2.0)'!$E$17:$O$17,0)),0)</f>
        <v>0</v>
      </c>
      <c r="WVK8" s="878">
        <f>IFERROR(INDEX('РП (ЛК 2.0)'!$E$26:$O$26,1,MATCH('Основной лист'!WVK$7,'РП (ЛК 2.0)'!$E$17:$O$17,0)),0)</f>
        <v>0</v>
      </c>
      <c r="WVL8" s="878">
        <f>IFERROR(INDEX('РП (ЛК 2.0)'!$E$26:$O$26,1,MATCH('Основной лист'!WVL$7,'РП (ЛК 2.0)'!$E$17:$O$17,0)),0)</f>
        <v>0</v>
      </c>
      <c r="WVM8" s="878">
        <f>IFERROR(INDEX('РП (ЛК 2.0)'!$E$26:$O$26,1,MATCH('Основной лист'!WVM$7,'РП (ЛК 2.0)'!$E$17:$O$17,0)),0)</f>
        <v>0</v>
      </c>
      <c r="WVN8" s="878">
        <f>IFERROR(INDEX('РП (ЛК 2.0)'!$E$26:$O$26,1,MATCH('Основной лист'!WVN$7,'РП (ЛК 2.0)'!$E$17:$O$17,0)),0)</f>
        <v>0</v>
      </c>
      <c r="WVO8" s="878">
        <f>IFERROR(INDEX('РП (ЛК 2.0)'!$E$26:$O$26,1,MATCH('Основной лист'!WVO$7,'РП (ЛК 2.0)'!$E$17:$O$17,0)),0)</f>
        <v>0</v>
      </c>
      <c r="WVP8" s="878">
        <f>IFERROR(INDEX('РП (ЛК 2.0)'!$E$26:$O$26,1,MATCH('Основной лист'!WVP$7,'РП (ЛК 2.0)'!$E$17:$O$17,0)),0)</f>
        <v>0</v>
      </c>
      <c r="WVQ8" s="878">
        <f>IFERROR(INDEX('РП (ЛК 2.0)'!$E$26:$O$26,1,MATCH('Основной лист'!WVQ$7,'РП (ЛК 2.0)'!$E$17:$O$17,0)),0)</f>
        <v>0</v>
      </c>
      <c r="WVR8" s="878">
        <f>IFERROR(INDEX('РП (ЛК 2.0)'!$E$26:$O$26,1,MATCH('Основной лист'!WVR$7,'РП (ЛК 2.0)'!$E$17:$O$17,0)),0)</f>
        <v>0</v>
      </c>
      <c r="WVS8" s="878">
        <f>IFERROR(INDEX('РП (ЛК 2.0)'!$E$26:$O$26,1,MATCH('Основной лист'!WVS$7,'РП (ЛК 2.0)'!$E$17:$O$17,0)),0)</f>
        <v>0</v>
      </c>
      <c r="WVT8" s="878">
        <f>IFERROR(INDEX('РП (ЛК 2.0)'!$E$26:$O$26,1,MATCH('Основной лист'!WVT$7,'РП (ЛК 2.0)'!$E$17:$O$17,0)),0)</f>
        <v>0</v>
      </c>
      <c r="WVU8" s="878">
        <f>IFERROR(INDEX('РП (ЛК 2.0)'!$E$26:$O$26,1,MATCH('Основной лист'!WVU$7,'РП (ЛК 2.0)'!$E$17:$O$17,0)),0)</f>
        <v>0</v>
      </c>
      <c r="WVV8" s="878">
        <f>IFERROR(INDEX('РП (ЛК 2.0)'!$E$26:$O$26,1,MATCH('Основной лист'!WVV$7,'РП (ЛК 2.0)'!$E$17:$O$17,0)),0)</f>
        <v>0</v>
      </c>
      <c r="WVW8" s="878">
        <f>IFERROR(INDEX('РП (ЛК 2.0)'!$E$26:$O$26,1,MATCH('Основной лист'!WVW$7,'РП (ЛК 2.0)'!$E$17:$O$17,0)),0)</f>
        <v>0</v>
      </c>
      <c r="WVX8" s="878">
        <f>IFERROR(INDEX('РП (ЛК 2.0)'!$E$26:$O$26,1,MATCH('Основной лист'!WVX$7,'РП (ЛК 2.0)'!$E$17:$O$17,0)),0)</f>
        <v>0</v>
      </c>
      <c r="WVY8" s="878">
        <f>IFERROR(INDEX('РП (ЛК 2.0)'!$E$26:$O$26,1,MATCH('Основной лист'!WVY$7,'РП (ЛК 2.0)'!$E$17:$O$17,0)),0)</f>
        <v>0</v>
      </c>
      <c r="WVZ8" s="878">
        <f>IFERROR(INDEX('РП (ЛК 2.0)'!$E$26:$O$26,1,MATCH('Основной лист'!WVZ$7,'РП (ЛК 2.0)'!$E$17:$O$17,0)),0)</f>
        <v>0</v>
      </c>
      <c r="WWA8" s="878">
        <f>IFERROR(INDEX('РП (ЛК 2.0)'!$E$26:$O$26,1,MATCH('Основной лист'!WWA$7,'РП (ЛК 2.0)'!$E$17:$O$17,0)),0)</f>
        <v>0</v>
      </c>
      <c r="WWB8" s="878">
        <f>IFERROR(INDEX('РП (ЛК 2.0)'!$E$26:$O$26,1,MATCH('Основной лист'!WWB$7,'РП (ЛК 2.0)'!$E$17:$O$17,0)),0)</f>
        <v>0</v>
      </c>
      <c r="WWC8" s="878">
        <f>IFERROR(INDEX('РП (ЛК 2.0)'!$E$26:$O$26,1,MATCH('Основной лист'!WWC$7,'РП (ЛК 2.0)'!$E$17:$O$17,0)),0)</f>
        <v>0</v>
      </c>
      <c r="WWD8" s="878">
        <f>IFERROR(INDEX('РП (ЛК 2.0)'!$E$26:$O$26,1,MATCH('Основной лист'!WWD$7,'РП (ЛК 2.0)'!$E$17:$O$17,0)),0)</f>
        <v>0</v>
      </c>
      <c r="WWE8" s="878">
        <f>IFERROR(INDEX('РП (ЛК 2.0)'!$E$26:$O$26,1,MATCH('Основной лист'!WWE$7,'РП (ЛК 2.0)'!$E$17:$O$17,0)),0)</f>
        <v>0</v>
      </c>
      <c r="WWF8" s="878">
        <f>IFERROR(INDEX('РП (ЛК 2.0)'!$E$26:$O$26,1,MATCH('Основной лист'!WWF$7,'РП (ЛК 2.0)'!$E$17:$O$17,0)),0)</f>
        <v>0</v>
      </c>
      <c r="WWG8" s="878">
        <f>IFERROR(INDEX('РП (ЛК 2.0)'!$E$26:$O$26,1,MATCH('Основной лист'!WWG$7,'РП (ЛК 2.0)'!$E$17:$O$17,0)),0)</f>
        <v>0</v>
      </c>
      <c r="WWH8" s="878">
        <f>IFERROR(INDEX('РП (ЛК 2.0)'!$E$26:$O$26,1,MATCH('Основной лист'!WWH$7,'РП (ЛК 2.0)'!$E$17:$O$17,0)),0)</f>
        <v>0</v>
      </c>
      <c r="WWI8" s="878">
        <f>IFERROR(INDEX('РП (ЛК 2.0)'!$E$26:$O$26,1,MATCH('Основной лист'!WWI$7,'РП (ЛК 2.0)'!$E$17:$O$17,0)),0)</f>
        <v>0</v>
      </c>
      <c r="WWJ8" s="878">
        <f>IFERROR(INDEX('РП (ЛК 2.0)'!$E$26:$O$26,1,MATCH('Основной лист'!WWJ$7,'РП (ЛК 2.0)'!$E$17:$O$17,0)),0)</f>
        <v>0</v>
      </c>
      <c r="WWK8" s="878">
        <f>IFERROR(INDEX('РП (ЛК 2.0)'!$E$26:$O$26,1,MATCH('Основной лист'!WWK$7,'РП (ЛК 2.0)'!$E$17:$O$17,0)),0)</f>
        <v>0</v>
      </c>
      <c r="WWL8" s="878">
        <f>IFERROR(INDEX('РП (ЛК 2.0)'!$E$26:$O$26,1,MATCH('Основной лист'!WWL$7,'РП (ЛК 2.0)'!$E$17:$O$17,0)),0)</f>
        <v>0</v>
      </c>
      <c r="WWM8" s="878">
        <f>IFERROR(INDEX('РП (ЛК 2.0)'!$E$26:$O$26,1,MATCH('Основной лист'!WWM$7,'РП (ЛК 2.0)'!$E$17:$O$17,0)),0)</f>
        <v>0</v>
      </c>
      <c r="WWN8" s="878">
        <f>IFERROR(INDEX('РП (ЛК 2.0)'!$E$26:$O$26,1,MATCH('Основной лист'!WWN$7,'РП (ЛК 2.0)'!$E$17:$O$17,0)),0)</f>
        <v>0</v>
      </c>
      <c r="WWO8" s="878">
        <f>IFERROR(INDEX('РП (ЛК 2.0)'!$E$26:$O$26,1,MATCH('Основной лист'!WWO$7,'РП (ЛК 2.0)'!$E$17:$O$17,0)),0)</f>
        <v>0</v>
      </c>
      <c r="WWP8" s="878">
        <f>IFERROR(INDEX('РП (ЛК 2.0)'!$E$26:$O$26,1,MATCH('Основной лист'!WWP$7,'РП (ЛК 2.0)'!$E$17:$O$17,0)),0)</f>
        <v>0</v>
      </c>
      <c r="WWQ8" s="878">
        <f>IFERROR(INDEX('РП (ЛК 2.0)'!$E$26:$O$26,1,MATCH('Основной лист'!WWQ$7,'РП (ЛК 2.0)'!$E$17:$O$17,0)),0)</f>
        <v>0</v>
      </c>
      <c r="WWR8" s="878">
        <f>IFERROR(INDEX('РП (ЛК 2.0)'!$E$26:$O$26,1,MATCH('Основной лист'!WWR$7,'РП (ЛК 2.0)'!$E$17:$O$17,0)),0)</f>
        <v>0</v>
      </c>
      <c r="WWS8" s="878">
        <f>IFERROR(INDEX('РП (ЛК 2.0)'!$E$26:$O$26,1,MATCH('Основной лист'!WWS$7,'РП (ЛК 2.0)'!$E$17:$O$17,0)),0)</f>
        <v>0</v>
      </c>
      <c r="WWT8" s="878">
        <f>IFERROR(INDEX('РП (ЛК 2.0)'!$E$26:$O$26,1,MATCH('Основной лист'!WWT$7,'РП (ЛК 2.0)'!$E$17:$O$17,0)),0)</f>
        <v>0</v>
      </c>
      <c r="WWU8" s="878">
        <f>IFERROR(INDEX('РП (ЛК 2.0)'!$E$26:$O$26,1,MATCH('Основной лист'!WWU$7,'РП (ЛК 2.0)'!$E$17:$O$17,0)),0)</f>
        <v>0</v>
      </c>
      <c r="WWV8" s="878">
        <f>IFERROR(INDEX('РП (ЛК 2.0)'!$E$26:$O$26,1,MATCH('Основной лист'!WWV$7,'РП (ЛК 2.0)'!$E$17:$O$17,0)),0)</f>
        <v>0</v>
      </c>
      <c r="WWW8" s="878">
        <f>IFERROR(INDEX('РП (ЛК 2.0)'!$E$26:$O$26,1,MATCH('Основной лист'!WWW$7,'РП (ЛК 2.0)'!$E$17:$O$17,0)),0)</f>
        <v>0</v>
      </c>
      <c r="WWX8" s="878">
        <f>IFERROR(INDEX('РП (ЛК 2.0)'!$E$26:$O$26,1,MATCH('Основной лист'!WWX$7,'РП (ЛК 2.0)'!$E$17:$O$17,0)),0)</f>
        <v>0</v>
      </c>
      <c r="WWY8" s="878">
        <f>IFERROR(INDEX('РП (ЛК 2.0)'!$E$26:$O$26,1,MATCH('Основной лист'!WWY$7,'РП (ЛК 2.0)'!$E$17:$O$17,0)),0)</f>
        <v>0</v>
      </c>
      <c r="WWZ8" s="878">
        <f>IFERROR(INDEX('РП (ЛК 2.0)'!$E$26:$O$26,1,MATCH('Основной лист'!WWZ$7,'РП (ЛК 2.0)'!$E$17:$O$17,0)),0)</f>
        <v>0</v>
      </c>
      <c r="WXA8" s="878">
        <f>IFERROR(INDEX('РП (ЛК 2.0)'!$E$26:$O$26,1,MATCH('Основной лист'!WXA$7,'РП (ЛК 2.0)'!$E$17:$O$17,0)),0)</f>
        <v>0</v>
      </c>
      <c r="WXB8" s="878">
        <f>IFERROR(INDEX('РП (ЛК 2.0)'!$E$26:$O$26,1,MATCH('Основной лист'!WXB$7,'РП (ЛК 2.0)'!$E$17:$O$17,0)),0)</f>
        <v>0</v>
      </c>
      <c r="WXC8" s="878">
        <f>IFERROR(INDEX('РП (ЛК 2.0)'!$E$26:$O$26,1,MATCH('Основной лист'!WXC$7,'РП (ЛК 2.0)'!$E$17:$O$17,0)),0)</f>
        <v>0</v>
      </c>
      <c r="WXD8" s="878">
        <f>IFERROR(INDEX('РП (ЛК 2.0)'!$E$26:$O$26,1,MATCH('Основной лист'!WXD$7,'РП (ЛК 2.0)'!$E$17:$O$17,0)),0)</f>
        <v>0</v>
      </c>
      <c r="WXE8" s="878">
        <f>IFERROR(INDEX('РП (ЛК 2.0)'!$E$26:$O$26,1,MATCH('Основной лист'!WXE$7,'РП (ЛК 2.0)'!$E$17:$O$17,0)),0)</f>
        <v>0</v>
      </c>
      <c r="WXF8" s="878">
        <f>IFERROR(INDEX('РП (ЛК 2.0)'!$E$26:$O$26,1,MATCH('Основной лист'!WXF$7,'РП (ЛК 2.0)'!$E$17:$O$17,0)),0)</f>
        <v>0</v>
      </c>
      <c r="WXG8" s="878">
        <f>IFERROR(INDEX('РП (ЛК 2.0)'!$E$26:$O$26,1,MATCH('Основной лист'!WXG$7,'РП (ЛК 2.0)'!$E$17:$O$17,0)),0)</f>
        <v>0</v>
      </c>
      <c r="WXH8" s="878">
        <f>IFERROR(INDEX('РП (ЛК 2.0)'!$E$26:$O$26,1,MATCH('Основной лист'!WXH$7,'РП (ЛК 2.0)'!$E$17:$O$17,0)),0)</f>
        <v>0</v>
      </c>
      <c r="WXI8" s="878">
        <f>IFERROR(INDEX('РП (ЛК 2.0)'!$E$26:$O$26,1,MATCH('Основной лист'!WXI$7,'РП (ЛК 2.0)'!$E$17:$O$17,0)),0)</f>
        <v>0</v>
      </c>
      <c r="WXJ8" s="878">
        <f>IFERROR(INDEX('РП (ЛК 2.0)'!$E$26:$O$26,1,MATCH('Основной лист'!WXJ$7,'РП (ЛК 2.0)'!$E$17:$O$17,0)),0)</f>
        <v>0</v>
      </c>
      <c r="WXK8" s="878">
        <f>IFERROR(INDEX('РП (ЛК 2.0)'!$E$26:$O$26,1,MATCH('Основной лист'!WXK$7,'РП (ЛК 2.0)'!$E$17:$O$17,0)),0)</f>
        <v>0</v>
      </c>
      <c r="WXL8" s="878">
        <f>IFERROR(INDEX('РП (ЛК 2.0)'!$E$26:$O$26,1,MATCH('Основной лист'!WXL$7,'РП (ЛК 2.0)'!$E$17:$O$17,0)),0)</f>
        <v>0</v>
      </c>
      <c r="WXM8" s="878">
        <f>IFERROR(INDEX('РП (ЛК 2.0)'!$E$26:$O$26,1,MATCH('Основной лист'!WXM$7,'РП (ЛК 2.0)'!$E$17:$O$17,0)),0)</f>
        <v>0</v>
      </c>
      <c r="WXN8" s="878">
        <f>IFERROR(INDEX('РП (ЛК 2.0)'!$E$26:$O$26,1,MATCH('Основной лист'!WXN$7,'РП (ЛК 2.0)'!$E$17:$O$17,0)),0)</f>
        <v>0</v>
      </c>
      <c r="WXO8" s="878">
        <f>IFERROR(INDEX('РП (ЛК 2.0)'!$E$26:$O$26,1,MATCH('Основной лист'!WXO$7,'РП (ЛК 2.0)'!$E$17:$O$17,0)),0)</f>
        <v>0</v>
      </c>
      <c r="WXP8" s="878">
        <f>IFERROR(INDEX('РП (ЛК 2.0)'!$E$26:$O$26,1,MATCH('Основной лист'!WXP$7,'РП (ЛК 2.0)'!$E$17:$O$17,0)),0)</f>
        <v>0</v>
      </c>
      <c r="WXQ8" s="878">
        <f>IFERROR(INDEX('РП (ЛК 2.0)'!$E$26:$O$26,1,MATCH('Основной лист'!WXQ$7,'РП (ЛК 2.0)'!$E$17:$O$17,0)),0)</f>
        <v>0</v>
      </c>
      <c r="WXR8" s="878">
        <f>IFERROR(INDEX('РП (ЛК 2.0)'!$E$26:$O$26,1,MATCH('Основной лист'!WXR$7,'РП (ЛК 2.0)'!$E$17:$O$17,0)),0)</f>
        <v>0</v>
      </c>
      <c r="WXS8" s="878">
        <f>IFERROR(INDEX('РП (ЛК 2.0)'!$E$26:$O$26,1,MATCH('Основной лист'!WXS$7,'РП (ЛК 2.0)'!$E$17:$O$17,0)),0)</f>
        <v>0</v>
      </c>
      <c r="WXT8" s="878">
        <f>IFERROR(INDEX('РП (ЛК 2.0)'!$E$26:$O$26,1,MATCH('Основной лист'!WXT$7,'РП (ЛК 2.0)'!$E$17:$O$17,0)),0)</f>
        <v>0</v>
      </c>
      <c r="WXU8" s="878">
        <f>IFERROR(INDEX('РП (ЛК 2.0)'!$E$26:$O$26,1,MATCH('Основной лист'!WXU$7,'РП (ЛК 2.0)'!$E$17:$O$17,0)),0)</f>
        <v>0</v>
      </c>
      <c r="WXV8" s="878">
        <f>IFERROR(INDEX('РП (ЛК 2.0)'!$E$26:$O$26,1,MATCH('Основной лист'!WXV$7,'РП (ЛК 2.0)'!$E$17:$O$17,0)),0)</f>
        <v>0</v>
      </c>
      <c r="WXW8" s="878">
        <f>IFERROR(INDEX('РП (ЛК 2.0)'!$E$26:$O$26,1,MATCH('Основной лист'!WXW$7,'РП (ЛК 2.0)'!$E$17:$O$17,0)),0)</f>
        <v>0</v>
      </c>
      <c r="WXX8" s="878">
        <f>IFERROR(INDEX('РП (ЛК 2.0)'!$E$26:$O$26,1,MATCH('Основной лист'!WXX$7,'РП (ЛК 2.0)'!$E$17:$O$17,0)),0)</f>
        <v>0</v>
      </c>
      <c r="WXY8" s="878">
        <f>IFERROR(INDEX('РП (ЛК 2.0)'!$E$26:$O$26,1,MATCH('Основной лист'!WXY$7,'РП (ЛК 2.0)'!$E$17:$O$17,0)),0)</f>
        <v>0</v>
      </c>
      <c r="WXZ8" s="878">
        <f>IFERROR(INDEX('РП (ЛК 2.0)'!$E$26:$O$26,1,MATCH('Основной лист'!WXZ$7,'РП (ЛК 2.0)'!$E$17:$O$17,0)),0)</f>
        <v>0</v>
      </c>
      <c r="WYA8" s="878">
        <f>IFERROR(INDEX('РП (ЛК 2.0)'!$E$26:$O$26,1,MATCH('Основной лист'!WYA$7,'РП (ЛК 2.0)'!$E$17:$O$17,0)),0)</f>
        <v>0</v>
      </c>
      <c r="WYB8" s="878">
        <f>IFERROR(INDEX('РП (ЛК 2.0)'!$E$26:$O$26,1,MATCH('Основной лист'!WYB$7,'РП (ЛК 2.0)'!$E$17:$O$17,0)),0)</f>
        <v>0</v>
      </c>
      <c r="WYC8" s="878">
        <f>IFERROR(INDEX('РП (ЛК 2.0)'!$E$26:$O$26,1,MATCH('Основной лист'!WYC$7,'РП (ЛК 2.0)'!$E$17:$O$17,0)),0)</f>
        <v>0</v>
      </c>
      <c r="WYD8" s="878">
        <f>IFERROR(INDEX('РП (ЛК 2.0)'!$E$26:$O$26,1,MATCH('Основной лист'!WYD$7,'РП (ЛК 2.0)'!$E$17:$O$17,0)),0)</f>
        <v>0</v>
      </c>
      <c r="WYE8" s="878">
        <f>IFERROR(INDEX('РП (ЛК 2.0)'!$E$26:$O$26,1,MATCH('Основной лист'!WYE$7,'РП (ЛК 2.0)'!$E$17:$O$17,0)),0)</f>
        <v>0</v>
      </c>
      <c r="WYF8" s="878">
        <f>IFERROR(INDEX('РП (ЛК 2.0)'!$E$26:$O$26,1,MATCH('Основной лист'!WYF$7,'РП (ЛК 2.0)'!$E$17:$O$17,0)),0)</f>
        <v>0</v>
      </c>
      <c r="WYG8" s="878">
        <f>IFERROR(INDEX('РП (ЛК 2.0)'!$E$26:$O$26,1,MATCH('Основной лист'!WYG$7,'РП (ЛК 2.0)'!$E$17:$O$17,0)),0)</f>
        <v>0</v>
      </c>
      <c r="WYH8" s="878">
        <f>IFERROR(INDEX('РП (ЛК 2.0)'!$E$26:$O$26,1,MATCH('Основной лист'!WYH$7,'РП (ЛК 2.0)'!$E$17:$O$17,0)),0)</f>
        <v>0</v>
      </c>
      <c r="WYI8" s="878">
        <f>IFERROR(INDEX('РП (ЛК 2.0)'!$E$26:$O$26,1,MATCH('Основной лист'!WYI$7,'РП (ЛК 2.0)'!$E$17:$O$17,0)),0)</f>
        <v>0</v>
      </c>
      <c r="WYJ8" s="878">
        <f>IFERROR(INDEX('РП (ЛК 2.0)'!$E$26:$O$26,1,MATCH('Основной лист'!WYJ$7,'РП (ЛК 2.0)'!$E$17:$O$17,0)),0)</f>
        <v>0</v>
      </c>
      <c r="WYK8" s="878">
        <f>IFERROR(INDEX('РП (ЛК 2.0)'!$E$26:$O$26,1,MATCH('Основной лист'!WYK$7,'РП (ЛК 2.0)'!$E$17:$O$17,0)),0)</f>
        <v>0</v>
      </c>
      <c r="WYL8" s="878">
        <f>IFERROR(INDEX('РП (ЛК 2.0)'!$E$26:$O$26,1,MATCH('Основной лист'!WYL$7,'РП (ЛК 2.0)'!$E$17:$O$17,0)),0)</f>
        <v>0</v>
      </c>
      <c r="WYM8" s="878">
        <f>IFERROR(INDEX('РП (ЛК 2.0)'!$E$26:$O$26,1,MATCH('Основной лист'!WYM$7,'РП (ЛК 2.0)'!$E$17:$O$17,0)),0)</f>
        <v>0</v>
      </c>
      <c r="WYN8" s="878">
        <f>IFERROR(INDEX('РП (ЛК 2.0)'!$E$26:$O$26,1,MATCH('Основной лист'!WYN$7,'РП (ЛК 2.0)'!$E$17:$O$17,0)),0)</f>
        <v>0</v>
      </c>
      <c r="WYO8" s="878">
        <f>IFERROR(INDEX('РП (ЛК 2.0)'!$E$26:$O$26,1,MATCH('Основной лист'!WYO$7,'РП (ЛК 2.0)'!$E$17:$O$17,0)),0)</f>
        <v>0</v>
      </c>
      <c r="WYP8" s="878">
        <f>IFERROR(INDEX('РП (ЛК 2.0)'!$E$26:$O$26,1,MATCH('Основной лист'!WYP$7,'РП (ЛК 2.0)'!$E$17:$O$17,0)),0)</f>
        <v>0</v>
      </c>
      <c r="WYQ8" s="878">
        <f>IFERROR(INDEX('РП (ЛК 2.0)'!$E$26:$O$26,1,MATCH('Основной лист'!WYQ$7,'РП (ЛК 2.0)'!$E$17:$O$17,0)),0)</f>
        <v>0</v>
      </c>
      <c r="WYR8" s="878">
        <f>IFERROR(INDEX('РП (ЛК 2.0)'!$E$26:$O$26,1,MATCH('Основной лист'!WYR$7,'РП (ЛК 2.0)'!$E$17:$O$17,0)),0)</f>
        <v>0</v>
      </c>
      <c r="WYS8" s="878">
        <f>IFERROR(INDEX('РП (ЛК 2.0)'!$E$26:$O$26,1,MATCH('Основной лист'!WYS$7,'РП (ЛК 2.0)'!$E$17:$O$17,0)),0)</f>
        <v>0</v>
      </c>
      <c r="WYT8" s="878">
        <f>IFERROR(INDEX('РП (ЛК 2.0)'!$E$26:$O$26,1,MATCH('Основной лист'!WYT$7,'РП (ЛК 2.0)'!$E$17:$O$17,0)),0)</f>
        <v>0</v>
      </c>
      <c r="WYU8" s="878">
        <f>IFERROR(INDEX('РП (ЛК 2.0)'!$E$26:$O$26,1,MATCH('Основной лист'!WYU$7,'РП (ЛК 2.0)'!$E$17:$O$17,0)),0)</f>
        <v>0</v>
      </c>
      <c r="WYV8" s="878">
        <f>IFERROR(INDEX('РП (ЛК 2.0)'!$E$26:$O$26,1,MATCH('Основной лист'!WYV$7,'РП (ЛК 2.0)'!$E$17:$O$17,0)),0)</f>
        <v>0</v>
      </c>
      <c r="WYW8" s="878">
        <f>IFERROR(INDEX('РП (ЛК 2.0)'!$E$26:$O$26,1,MATCH('Основной лист'!WYW$7,'РП (ЛК 2.0)'!$E$17:$O$17,0)),0)</f>
        <v>0</v>
      </c>
      <c r="WYX8" s="878">
        <f>IFERROR(INDEX('РП (ЛК 2.0)'!$E$26:$O$26,1,MATCH('Основной лист'!WYX$7,'РП (ЛК 2.0)'!$E$17:$O$17,0)),0)</f>
        <v>0</v>
      </c>
      <c r="WYY8" s="878">
        <f>IFERROR(INDEX('РП (ЛК 2.0)'!$E$26:$O$26,1,MATCH('Основной лист'!WYY$7,'РП (ЛК 2.0)'!$E$17:$O$17,0)),0)</f>
        <v>0</v>
      </c>
      <c r="WYZ8" s="878">
        <f>IFERROR(INDEX('РП (ЛК 2.0)'!$E$26:$O$26,1,MATCH('Основной лист'!WYZ$7,'РП (ЛК 2.0)'!$E$17:$O$17,0)),0)</f>
        <v>0</v>
      </c>
      <c r="WZA8" s="878">
        <f>IFERROR(INDEX('РП (ЛК 2.0)'!$E$26:$O$26,1,MATCH('Основной лист'!WZA$7,'РП (ЛК 2.0)'!$E$17:$O$17,0)),0)</f>
        <v>0</v>
      </c>
      <c r="WZB8" s="878">
        <f>IFERROR(INDEX('РП (ЛК 2.0)'!$E$26:$O$26,1,MATCH('Основной лист'!WZB$7,'РП (ЛК 2.0)'!$E$17:$O$17,0)),0)</f>
        <v>0</v>
      </c>
      <c r="WZC8" s="878">
        <f>IFERROR(INDEX('РП (ЛК 2.0)'!$E$26:$O$26,1,MATCH('Основной лист'!WZC$7,'РП (ЛК 2.0)'!$E$17:$O$17,0)),0)</f>
        <v>0</v>
      </c>
      <c r="WZD8" s="878">
        <f>IFERROR(INDEX('РП (ЛК 2.0)'!$E$26:$O$26,1,MATCH('Основной лист'!WZD$7,'РП (ЛК 2.0)'!$E$17:$O$17,0)),0)</f>
        <v>0</v>
      </c>
      <c r="WZE8" s="878">
        <f>IFERROR(INDEX('РП (ЛК 2.0)'!$E$26:$O$26,1,MATCH('Основной лист'!WZE$7,'РП (ЛК 2.0)'!$E$17:$O$17,0)),0)</f>
        <v>0</v>
      </c>
      <c r="WZF8" s="878">
        <f>IFERROR(INDEX('РП (ЛК 2.0)'!$E$26:$O$26,1,MATCH('Основной лист'!WZF$7,'РП (ЛК 2.0)'!$E$17:$O$17,0)),0)</f>
        <v>0</v>
      </c>
      <c r="WZG8" s="878">
        <f>IFERROR(INDEX('РП (ЛК 2.0)'!$E$26:$O$26,1,MATCH('Основной лист'!WZG$7,'РП (ЛК 2.0)'!$E$17:$O$17,0)),0)</f>
        <v>0</v>
      </c>
      <c r="WZH8" s="878">
        <f>IFERROR(INDEX('РП (ЛК 2.0)'!$E$26:$O$26,1,MATCH('Основной лист'!WZH$7,'РП (ЛК 2.0)'!$E$17:$O$17,0)),0)</f>
        <v>0</v>
      </c>
      <c r="WZI8" s="878">
        <f>IFERROR(INDEX('РП (ЛК 2.0)'!$E$26:$O$26,1,MATCH('Основной лист'!WZI$7,'РП (ЛК 2.0)'!$E$17:$O$17,0)),0)</f>
        <v>0</v>
      </c>
      <c r="WZJ8" s="878">
        <f>IFERROR(INDEX('РП (ЛК 2.0)'!$E$26:$O$26,1,MATCH('Основной лист'!WZJ$7,'РП (ЛК 2.0)'!$E$17:$O$17,0)),0)</f>
        <v>0</v>
      </c>
      <c r="WZK8" s="878">
        <f>IFERROR(INDEX('РП (ЛК 2.0)'!$E$26:$O$26,1,MATCH('Основной лист'!WZK$7,'РП (ЛК 2.0)'!$E$17:$O$17,0)),0)</f>
        <v>0</v>
      </c>
      <c r="WZL8" s="878">
        <f>IFERROR(INDEX('РП (ЛК 2.0)'!$E$26:$O$26,1,MATCH('Основной лист'!WZL$7,'РП (ЛК 2.0)'!$E$17:$O$17,0)),0)</f>
        <v>0</v>
      </c>
      <c r="WZM8" s="878">
        <f>IFERROR(INDEX('РП (ЛК 2.0)'!$E$26:$O$26,1,MATCH('Основной лист'!WZM$7,'РП (ЛК 2.0)'!$E$17:$O$17,0)),0)</f>
        <v>0</v>
      </c>
      <c r="WZN8" s="878">
        <f>IFERROR(INDEX('РП (ЛК 2.0)'!$E$26:$O$26,1,MATCH('Основной лист'!WZN$7,'РП (ЛК 2.0)'!$E$17:$O$17,0)),0)</f>
        <v>0</v>
      </c>
      <c r="WZO8" s="878">
        <f>IFERROR(INDEX('РП (ЛК 2.0)'!$E$26:$O$26,1,MATCH('Основной лист'!WZO$7,'РП (ЛК 2.0)'!$E$17:$O$17,0)),0)</f>
        <v>0</v>
      </c>
      <c r="WZP8" s="878">
        <f>IFERROR(INDEX('РП (ЛК 2.0)'!$E$26:$O$26,1,MATCH('Основной лист'!WZP$7,'РП (ЛК 2.0)'!$E$17:$O$17,0)),0)</f>
        <v>0</v>
      </c>
      <c r="WZQ8" s="878">
        <f>IFERROR(INDEX('РП (ЛК 2.0)'!$E$26:$O$26,1,MATCH('Основной лист'!WZQ$7,'РП (ЛК 2.0)'!$E$17:$O$17,0)),0)</f>
        <v>0</v>
      </c>
      <c r="WZR8" s="878">
        <f>IFERROR(INDEX('РП (ЛК 2.0)'!$E$26:$O$26,1,MATCH('Основной лист'!WZR$7,'РП (ЛК 2.0)'!$E$17:$O$17,0)),0)</f>
        <v>0</v>
      </c>
      <c r="WZS8" s="878">
        <f>IFERROR(INDEX('РП (ЛК 2.0)'!$E$26:$O$26,1,MATCH('Основной лист'!WZS$7,'РП (ЛК 2.0)'!$E$17:$O$17,0)),0)</f>
        <v>0</v>
      </c>
      <c r="WZT8" s="878">
        <f>IFERROR(INDEX('РП (ЛК 2.0)'!$E$26:$O$26,1,MATCH('Основной лист'!WZT$7,'РП (ЛК 2.0)'!$E$17:$O$17,0)),0)</f>
        <v>0</v>
      </c>
      <c r="WZU8" s="878">
        <f>IFERROR(INDEX('РП (ЛК 2.0)'!$E$26:$O$26,1,MATCH('Основной лист'!WZU$7,'РП (ЛК 2.0)'!$E$17:$O$17,0)),0)</f>
        <v>0</v>
      </c>
      <c r="WZV8" s="878">
        <f>IFERROR(INDEX('РП (ЛК 2.0)'!$E$26:$O$26,1,MATCH('Основной лист'!WZV$7,'РП (ЛК 2.0)'!$E$17:$O$17,0)),0)</f>
        <v>0</v>
      </c>
      <c r="WZW8" s="878">
        <f>IFERROR(INDEX('РП (ЛК 2.0)'!$E$26:$O$26,1,MATCH('Основной лист'!WZW$7,'РП (ЛК 2.0)'!$E$17:$O$17,0)),0)</f>
        <v>0</v>
      </c>
      <c r="WZX8" s="878">
        <f>IFERROR(INDEX('РП (ЛК 2.0)'!$E$26:$O$26,1,MATCH('Основной лист'!WZX$7,'РП (ЛК 2.0)'!$E$17:$O$17,0)),0)</f>
        <v>0</v>
      </c>
      <c r="WZY8" s="878">
        <f>IFERROR(INDEX('РП (ЛК 2.0)'!$E$26:$O$26,1,MATCH('Основной лист'!WZY$7,'РП (ЛК 2.0)'!$E$17:$O$17,0)),0)</f>
        <v>0</v>
      </c>
      <c r="WZZ8" s="878">
        <f>IFERROR(INDEX('РП (ЛК 2.0)'!$E$26:$O$26,1,MATCH('Основной лист'!WZZ$7,'РП (ЛК 2.0)'!$E$17:$O$17,0)),0)</f>
        <v>0</v>
      </c>
      <c r="XAA8" s="878">
        <f>IFERROR(INDEX('РП (ЛК 2.0)'!$E$26:$O$26,1,MATCH('Основной лист'!XAA$7,'РП (ЛК 2.0)'!$E$17:$O$17,0)),0)</f>
        <v>0</v>
      </c>
      <c r="XAB8" s="878">
        <f>IFERROR(INDEX('РП (ЛК 2.0)'!$E$26:$O$26,1,MATCH('Основной лист'!XAB$7,'РП (ЛК 2.0)'!$E$17:$O$17,0)),0)</f>
        <v>0</v>
      </c>
      <c r="XAC8" s="878">
        <f>IFERROR(INDEX('РП (ЛК 2.0)'!$E$26:$O$26,1,MATCH('Основной лист'!XAC$7,'РП (ЛК 2.0)'!$E$17:$O$17,0)),0)</f>
        <v>0</v>
      </c>
      <c r="XAD8" s="878">
        <f>IFERROR(INDEX('РП (ЛК 2.0)'!$E$26:$O$26,1,MATCH('Основной лист'!XAD$7,'РП (ЛК 2.0)'!$E$17:$O$17,0)),0)</f>
        <v>0</v>
      </c>
      <c r="XAE8" s="878">
        <f>IFERROR(INDEX('РП (ЛК 2.0)'!$E$26:$O$26,1,MATCH('Основной лист'!XAE$7,'РП (ЛК 2.0)'!$E$17:$O$17,0)),0)</f>
        <v>0</v>
      </c>
      <c r="XAF8" s="878">
        <f>IFERROR(INDEX('РП (ЛК 2.0)'!$E$26:$O$26,1,MATCH('Основной лист'!XAF$7,'РП (ЛК 2.0)'!$E$17:$O$17,0)),0)</f>
        <v>0</v>
      </c>
      <c r="XAG8" s="878">
        <f>IFERROR(INDEX('РП (ЛК 2.0)'!$E$26:$O$26,1,MATCH('Основной лист'!XAG$7,'РП (ЛК 2.0)'!$E$17:$O$17,0)),0)</f>
        <v>0</v>
      </c>
      <c r="XAH8" s="878">
        <f>IFERROR(INDEX('РП (ЛК 2.0)'!$E$26:$O$26,1,MATCH('Основной лист'!XAH$7,'РП (ЛК 2.0)'!$E$17:$O$17,0)),0)</f>
        <v>0</v>
      </c>
      <c r="XAI8" s="878">
        <f>IFERROR(INDEX('РП (ЛК 2.0)'!$E$26:$O$26,1,MATCH('Основной лист'!XAI$7,'РП (ЛК 2.0)'!$E$17:$O$17,0)),0)</f>
        <v>0</v>
      </c>
      <c r="XAJ8" s="878">
        <f>IFERROR(INDEX('РП (ЛК 2.0)'!$E$26:$O$26,1,MATCH('Основной лист'!XAJ$7,'РП (ЛК 2.0)'!$E$17:$O$17,0)),0)</f>
        <v>0</v>
      </c>
      <c r="XAK8" s="878">
        <f>IFERROR(INDEX('РП (ЛК 2.0)'!$E$26:$O$26,1,MATCH('Основной лист'!XAK$7,'РП (ЛК 2.0)'!$E$17:$O$17,0)),0)</f>
        <v>0</v>
      </c>
      <c r="XAL8" s="878">
        <f>IFERROR(INDEX('РП (ЛК 2.0)'!$E$26:$O$26,1,MATCH('Основной лист'!XAL$7,'РП (ЛК 2.0)'!$E$17:$O$17,0)),0)</f>
        <v>0</v>
      </c>
      <c r="XAM8" s="878">
        <f>IFERROR(INDEX('РП (ЛК 2.0)'!$E$26:$O$26,1,MATCH('Основной лист'!XAM$7,'РП (ЛК 2.0)'!$E$17:$O$17,0)),0)</f>
        <v>0</v>
      </c>
      <c r="XAN8" s="878">
        <f>IFERROR(INDEX('РП (ЛК 2.0)'!$E$26:$O$26,1,MATCH('Основной лист'!XAN$7,'РП (ЛК 2.0)'!$E$17:$O$17,0)),0)</f>
        <v>0</v>
      </c>
      <c r="XAO8" s="878">
        <f>IFERROR(INDEX('РП (ЛК 2.0)'!$E$26:$O$26,1,MATCH('Основной лист'!XAO$7,'РП (ЛК 2.0)'!$E$17:$O$17,0)),0)</f>
        <v>0</v>
      </c>
      <c r="XAP8" s="878">
        <f>IFERROR(INDEX('РП (ЛК 2.0)'!$E$26:$O$26,1,MATCH('Основной лист'!XAP$7,'РП (ЛК 2.0)'!$E$17:$O$17,0)),0)</f>
        <v>0</v>
      </c>
      <c r="XAQ8" s="878">
        <f>IFERROR(INDEX('РП (ЛК 2.0)'!$E$26:$O$26,1,MATCH('Основной лист'!XAQ$7,'РП (ЛК 2.0)'!$E$17:$O$17,0)),0)</f>
        <v>0</v>
      </c>
      <c r="XAR8" s="878">
        <f>IFERROR(INDEX('РП (ЛК 2.0)'!$E$26:$O$26,1,MATCH('Основной лист'!XAR$7,'РП (ЛК 2.0)'!$E$17:$O$17,0)),0)</f>
        <v>0</v>
      </c>
      <c r="XAS8" s="878">
        <f>IFERROR(INDEX('РП (ЛК 2.0)'!$E$26:$O$26,1,MATCH('Основной лист'!XAS$7,'РП (ЛК 2.0)'!$E$17:$O$17,0)),0)</f>
        <v>0</v>
      </c>
      <c r="XAT8" s="878">
        <f>IFERROR(INDEX('РП (ЛК 2.0)'!$E$26:$O$26,1,MATCH('Основной лист'!XAT$7,'РП (ЛК 2.0)'!$E$17:$O$17,0)),0)</f>
        <v>0</v>
      </c>
      <c r="XAU8" s="878">
        <f>IFERROR(INDEX('РП (ЛК 2.0)'!$E$26:$O$26,1,MATCH('Основной лист'!XAU$7,'РП (ЛК 2.0)'!$E$17:$O$17,0)),0)</f>
        <v>0</v>
      </c>
      <c r="XAV8" s="878">
        <f>IFERROR(INDEX('РП (ЛК 2.0)'!$E$26:$O$26,1,MATCH('Основной лист'!XAV$7,'РП (ЛК 2.0)'!$E$17:$O$17,0)),0)</f>
        <v>0</v>
      </c>
      <c r="XAW8" s="878">
        <f>IFERROR(INDEX('РП (ЛК 2.0)'!$E$26:$O$26,1,MATCH('Основной лист'!XAW$7,'РП (ЛК 2.0)'!$E$17:$O$17,0)),0)</f>
        <v>0</v>
      </c>
      <c r="XAX8" s="878">
        <f>IFERROR(INDEX('РП (ЛК 2.0)'!$E$26:$O$26,1,MATCH('Основной лист'!XAX$7,'РП (ЛК 2.0)'!$E$17:$O$17,0)),0)</f>
        <v>0</v>
      </c>
      <c r="XAY8" s="878">
        <f>IFERROR(INDEX('РП (ЛК 2.0)'!$E$26:$O$26,1,MATCH('Основной лист'!XAY$7,'РП (ЛК 2.0)'!$E$17:$O$17,0)),0)</f>
        <v>0</v>
      </c>
      <c r="XAZ8" s="878">
        <f>IFERROR(INDEX('РП (ЛК 2.0)'!$E$26:$O$26,1,MATCH('Основной лист'!XAZ$7,'РП (ЛК 2.0)'!$E$17:$O$17,0)),0)</f>
        <v>0</v>
      </c>
      <c r="XBA8" s="878">
        <f>IFERROR(INDEX('РП (ЛК 2.0)'!$E$26:$O$26,1,MATCH('Основной лист'!XBA$7,'РП (ЛК 2.0)'!$E$17:$O$17,0)),0)</f>
        <v>0</v>
      </c>
      <c r="XBB8" s="878">
        <f>IFERROR(INDEX('РП (ЛК 2.0)'!$E$26:$O$26,1,MATCH('Основной лист'!XBB$7,'РП (ЛК 2.0)'!$E$17:$O$17,0)),0)</f>
        <v>0</v>
      </c>
      <c r="XBC8" s="878">
        <f>IFERROR(INDEX('РП (ЛК 2.0)'!$E$26:$O$26,1,MATCH('Основной лист'!XBC$7,'РП (ЛК 2.0)'!$E$17:$O$17,0)),0)</f>
        <v>0</v>
      </c>
      <c r="XBD8" s="878">
        <f>IFERROR(INDEX('РП (ЛК 2.0)'!$E$26:$O$26,1,MATCH('Основной лист'!XBD$7,'РП (ЛК 2.0)'!$E$17:$O$17,0)),0)</f>
        <v>0</v>
      </c>
      <c r="XBE8" s="878">
        <f>IFERROR(INDEX('РП (ЛК 2.0)'!$E$26:$O$26,1,MATCH('Основной лист'!XBE$7,'РП (ЛК 2.0)'!$E$17:$O$17,0)),0)</f>
        <v>0</v>
      </c>
      <c r="XBF8" s="878">
        <f>IFERROR(INDEX('РП (ЛК 2.0)'!$E$26:$O$26,1,MATCH('Основной лист'!XBF$7,'РП (ЛК 2.0)'!$E$17:$O$17,0)),0)</f>
        <v>0</v>
      </c>
      <c r="XBG8" s="878">
        <f>IFERROR(INDEX('РП (ЛК 2.0)'!$E$26:$O$26,1,MATCH('Основной лист'!XBG$7,'РП (ЛК 2.0)'!$E$17:$O$17,0)),0)</f>
        <v>0</v>
      </c>
      <c r="XBH8" s="878">
        <f>IFERROR(INDEX('РП (ЛК 2.0)'!$E$26:$O$26,1,MATCH('Основной лист'!XBH$7,'РП (ЛК 2.0)'!$E$17:$O$17,0)),0)</f>
        <v>0</v>
      </c>
      <c r="XBI8" s="878">
        <f>IFERROR(INDEX('РП (ЛК 2.0)'!$E$26:$O$26,1,MATCH('Основной лист'!XBI$7,'РП (ЛК 2.0)'!$E$17:$O$17,0)),0)</f>
        <v>0</v>
      </c>
      <c r="XBJ8" s="878">
        <f>IFERROR(INDEX('РП (ЛК 2.0)'!$E$26:$O$26,1,MATCH('Основной лист'!XBJ$7,'РП (ЛК 2.0)'!$E$17:$O$17,0)),0)</f>
        <v>0</v>
      </c>
      <c r="XBK8" s="878">
        <f>IFERROR(INDEX('РП (ЛК 2.0)'!$E$26:$O$26,1,MATCH('Основной лист'!XBK$7,'РП (ЛК 2.0)'!$E$17:$O$17,0)),0)</f>
        <v>0</v>
      </c>
      <c r="XBL8" s="878">
        <f>IFERROR(INDEX('РП (ЛК 2.0)'!$E$26:$O$26,1,MATCH('Основной лист'!XBL$7,'РП (ЛК 2.0)'!$E$17:$O$17,0)),0)</f>
        <v>0</v>
      </c>
      <c r="XBM8" s="878">
        <f>IFERROR(INDEX('РП (ЛК 2.0)'!$E$26:$O$26,1,MATCH('Основной лист'!XBM$7,'РП (ЛК 2.0)'!$E$17:$O$17,0)),0)</f>
        <v>0</v>
      </c>
      <c r="XBN8" s="878">
        <f>IFERROR(INDEX('РП (ЛК 2.0)'!$E$26:$O$26,1,MATCH('Основной лист'!XBN$7,'РП (ЛК 2.0)'!$E$17:$O$17,0)),0)</f>
        <v>0</v>
      </c>
      <c r="XBO8" s="878">
        <f>IFERROR(INDEX('РП (ЛК 2.0)'!$E$26:$O$26,1,MATCH('Основной лист'!XBO$7,'РП (ЛК 2.0)'!$E$17:$O$17,0)),0)</f>
        <v>0</v>
      </c>
      <c r="XBP8" s="878">
        <f>IFERROR(INDEX('РП (ЛК 2.0)'!$E$26:$O$26,1,MATCH('Основной лист'!XBP$7,'РП (ЛК 2.0)'!$E$17:$O$17,0)),0)</f>
        <v>0</v>
      </c>
      <c r="XBQ8" s="878">
        <f>IFERROR(INDEX('РП (ЛК 2.0)'!$E$26:$O$26,1,MATCH('Основной лист'!XBQ$7,'РП (ЛК 2.0)'!$E$17:$O$17,0)),0)</f>
        <v>0</v>
      </c>
      <c r="XBR8" s="878">
        <f>IFERROR(INDEX('РП (ЛК 2.0)'!$E$26:$O$26,1,MATCH('Основной лист'!XBR$7,'РП (ЛК 2.0)'!$E$17:$O$17,0)),0)</f>
        <v>0</v>
      </c>
      <c r="XBS8" s="878">
        <f>IFERROR(INDEX('РП (ЛК 2.0)'!$E$26:$O$26,1,MATCH('Основной лист'!XBS$7,'РП (ЛК 2.0)'!$E$17:$O$17,0)),0)</f>
        <v>0</v>
      </c>
      <c r="XBT8" s="878">
        <f>IFERROR(INDEX('РП (ЛК 2.0)'!$E$26:$O$26,1,MATCH('Основной лист'!XBT$7,'РП (ЛК 2.0)'!$E$17:$O$17,0)),0)</f>
        <v>0</v>
      </c>
      <c r="XBU8" s="878">
        <f>IFERROR(INDEX('РП (ЛК 2.0)'!$E$26:$O$26,1,MATCH('Основной лист'!XBU$7,'РП (ЛК 2.0)'!$E$17:$O$17,0)),0)</f>
        <v>0</v>
      </c>
      <c r="XBV8" s="878">
        <f>IFERROR(INDEX('РП (ЛК 2.0)'!$E$26:$O$26,1,MATCH('Основной лист'!XBV$7,'РП (ЛК 2.0)'!$E$17:$O$17,0)),0)</f>
        <v>0</v>
      </c>
      <c r="XBW8" s="878">
        <f>IFERROR(INDEX('РП (ЛК 2.0)'!$E$26:$O$26,1,MATCH('Основной лист'!XBW$7,'РП (ЛК 2.0)'!$E$17:$O$17,0)),0)</f>
        <v>0</v>
      </c>
      <c r="XBX8" s="878">
        <f>IFERROR(INDEX('РП (ЛК 2.0)'!$E$26:$O$26,1,MATCH('Основной лист'!XBX$7,'РП (ЛК 2.0)'!$E$17:$O$17,0)),0)</f>
        <v>0</v>
      </c>
      <c r="XBY8" s="878">
        <f>IFERROR(INDEX('РП (ЛК 2.0)'!$E$26:$O$26,1,MATCH('Основной лист'!XBY$7,'РП (ЛК 2.0)'!$E$17:$O$17,0)),0)</f>
        <v>0</v>
      </c>
      <c r="XBZ8" s="878">
        <f>IFERROR(INDEX('РП (ЛК 2.0)'!$E$26:$O$26,1,MATCH('Основной лист'!XBZ$7,'РП (ЛК 2.0)'!$E$17:$O$17,0)),0)</f>
        <v>0</v>
      </c>
      <c r="XCA8" s="878">
        <f>IFERROR(INDEX('РП (ЛК 2.0)'!$E$26:$O$26,1,MATCH('Основной лист'!XCA$7,'РП (ЛК 2.0)'!$E$17:$O$17,0)),0)</f>
        <v>0</v>
      </c>
      <c r="XCB8" s="878">
        <f>IFERROR(INDEX('РП (ЛК 2.0)'!$E$26:$O$26,1,MATCH('Основной лист'!XCB$7,'РП (ЛК 2.0)'!$E$17:$O$17,0)),0)</f>
        <v>0</v>
      </c>
      <c r="XCC8" s="878">
        <f>IFERROR(INDEX('РП (ЛК 2.0)'!$E$26:$O$26,1,MATCH('Основной лист'!XCC$7,'РП (ЛК 2.0)'!$E$17:$O$17,0)),0)</f>
        <v>0</v>
      </c>
      <c r="XCD8" s="878">
        <f>IFERROR(INDEX('РП (ЛК 2.0)'!$E$26:$O$26,1,MATCH('Основной лист'!XCD$7,'РП (ЛК 2.0)'!$E$17:$O$17,0)),0)</f>
        <v>0</v>
      </c>
      <c r="XCE8" s="878">
        <f>IFERROR(INDEX('РП (ЛК 2.0)'!$E$26:$O$26,1,MATCH('Основной лист'!XCE$7,'РП (ЛК 2.0)'!$E$17:$O$17,0)),0)</f>
        <v>0</v>
      </c>
      <c r="XCF8" s="878">
        <f>IFERROR(INDEX('РП (ЛК 2.0)'!$E$26:$O$26,1,MATCH('Основной лист'!XCF$7,'РП (ЛК 2.0)'!$E$17:$O$17,0)),0)</f>
        <v>0</v>
      </c>
      <c r="XCG8" s="878">
        <f>IFERROR(INDEX('РП (ЛК 2.0)'!$E$26:$O$26,1,MATCH('Основной лист'!XCG$7,'РП (ЛК 2.0)'!$E$17:$O$17,0)),0)</f>
        <v>0</v>
      </c>
      <c r="XCH8" s="878">
        <f>IFERROR(INDEX('РП (ЛК 2.0)'!$E$26:$O$26,1,MATCH('Основной лист'!XCH$7,'РП (ЛК 2.0)'!$E$17:$O$17,0)),0)</f>
        <v>0</v>
      </c>
      <c r="XCI8" s="878">
        <f>IFERROR(INDEX('РП (ЛК 2.0)'!$E$26:$O$26,1,MATCH('Основной лист'!XCI$7,'РП (ЛК 2.0)'!$E$17:$O$17,0)),0)</f>
        <v>0</v>
      </c>
      <c r="XCJ8" s="878">
        <f>IFERROR(INDEX('РП (ЛК 2.0)'!$E$26:$O$26,1,MATCH('Основной лист'!XCJ$7,'РП (ЛК 2.0)'!$E$17:$O$17,0)),0)</f>
        <v>0</v>
      </c>
      <c r="XCK8" s="878">
        <f>IFERROR(INDEX('РП (ЛК 2.0)'!$E$26:$O$26,1,MATCH('Основной лист'!XCK$7,'РП (ЛК 2.0)'!$E$17:$O$17,0)),0)</f>
        <v>0</v>
      </c>
      <c r="XCL8" s="878">
        <f>IFERROR(INDEX('РП (ЛК 2.0)'!$E$26:$O$26,1,MATCH('Основной лист'!XCL$7,'РП (ЛК 2.0)'!$E$17:$O$17,0)),0)</f>
        <v>0</v>
      </c>
      <c r="XCM8" s="878">
        <f>IFERROR(INDEX('РП (ЛК 2.0)'!$E$26:$O$26,1,MATCH('Основной лист'!XCM$7,'РП (ЛК 2.0)'!$E$17:$O$17,0)),0)</f>
        <v>0</v>
      </c>
      <c r="XCN8" s="878">
        <f>IFERROR(INDEX('РП (ЛК 2.0)'!$E$26:$O$26,1,MATCH('Основной лист'!XCN$7,'РП (ЛК 2.0)'!$E$17:$O$17,0)),0)</f>
        <v>0</v>
      </c>
      <c r="XCO8" s="878">
        <f>IFERROR(INDEX('РП (ЛК 2.0)'!$E$26:$O$26,1,MATCH('Основной лист'!XCO$7,'РП (ЛК 2.0)'!$E$17:$O$17,0)),0)</f>
        <v>0</v>
      </c>
      <c r="XCP8" s="878">
        <f>IFERROR(INDEX('РП (ЛК 2.0)'!$E$26:$O$26,1,MATCH('Основной лист'!XCP$7,'РП (ЛК 2.0)'!$E$17:$O$17,0)),0)</f>
        <v>0</v>
      </c>
      <c r="XCQ8" s="878">
        <f>IFERROR(INDEX('РП (ЛК 2.0)'!$E$26:$O$26,1,MATCH('Основной лист'!XCQ$7,'РП (ЛК 2.0)'!$E$17:$O$17,0)),0)</f>
        <v>0</v>
      </c>
      <c r="XCR8" s="878">
        <f>IFERROR(INDEX('РП (ЛК 2.0)'!$E$26:$O$26,1,MATCH('Основной лист'!XCR$7,'РП (ЛК 2.0)'!$E$17:$O$17,0)),0)</f>
        <v>0</v>
      </c>
      <c r="XCS8" s="878">
        <f>IFERROR(INDEX('РП (ЛК 2.0)'!$E$26:$O$26,1,MATCH('Основной лист'!XCS$7,'РП (ЛК 2.0)'!$E$17:$O$17,0)),0)</f>
        <v>0</v>
      </c>
      <c r="XCT8" s="878">
        <f>IFERROR(INDEX('РП (ЛК 2.0)'!$E$26:$O$26,1,MATCH('Основной лист'!XCT$7,'РП (ЛК 2.0)'!$E$17:$O$17,0)),0)</f>
        <v>0</v>
      </c>
      <c r="XCU8" s="878">
        <f>IFERROR(INDEX('РП (ЛК 2.0)'!$E$26:$O$26,1,MATCH('Основной лист'!XCU$7,'РП (ЛК 2.0)'!$E$17:$O$17,0)),0)</f>
        <v>0</v>
      </c>
      <c r="XCV8" s="878">
        <f>IFERROR(INDEX('РП (ЛК 2.0)'!$E$26:$O$26,1,MATCH('Основной лист'!XCV$7,'РП (ЛК 2.0)'!$E$17:$O$17,0)),0)</f>
        <v>0</v>
      </c>
      <c r="XCW8" s="878">
        <f>IFERROR(INDEX('РП (ЛК 2.0)'!$E$26:$O$26,1,MATCH('Основной лист'!XCW$7,'РП (ЛК 2.0)'!$E$17:$O$17,0)),0)</f>
        <v>0</v>
      </c>
      <c r="XCX8" s="878">
        <f>IFERROR(INDEX('РП (ЛК 2.0)'!$E$26:$O$26,1,MATCH('Основной лист'!XCX$7,'РП (ЛК 2.0)'!$E$17:$O$17,0)),0)</f>
        <v>0</v>
      </c>
      <c r="XCY8" s="878">
        <f>IFERROR(INDEX('РП (ЛК 2.0)'!$E$26:$O$26,1,MATCH('Основной лист'!XCY$7,'РП (ЛК 2.0)'!$E$17:$O$17,0)),0)</f>
        <v>0</v>
      </c>
      <c r="XCZ8" s="878">
        <f>IFERROR(INDEX('РП (ЛК 2.0)'!$E$26:$O$26,1,MATCH('Основной лист'!XCZ$7,'РП (ЛК 2.0)'!$E$17:$O$17,0)),0)</f>
        <v>0</v>
      </c>
      <c r="XDA8" s="878">
        <f>IFERROR(INDEX('РП (ЛК 2.0)'!$E$26:$O$26,1,MATCH('Основной лист'!XDA$7,'РП (ЛК 2.0)'!$E$17:$O$17,0)),0)</f>
        <v>0</v>
      </c>
      <c r="XDB8" s="878">
        <f>IFERROR(INDEX('РП (ЛК 2.0)'!$E$26:$O$26,1,MATCH('Основной лист'!XDB$7,'РП (ЛК 2.0)'!$E$17:$O$17,0)),0)</f>
        <v>0</v>
      </c>
      <c r="XDC8" s="878">
        <f>IFERROR(INDEX('РП (ЛК 2.0)'!$E$26:$O$26,1,MATCH('Основной лист'!XDC$7,'РП (ЛК 2.0)'!$E$17:$O$17,0)),0)</f>
        <v>0</v>
      </c>
      <c r="XDD8" s="878">
        <f>IFERROR(INDEX('РП (ЛК 2.0)'!$E$26:$O$26,1,MATCH('Основной лист'!XDD$7,'РП (ЛК 2.0)'!$E$17:$O$17,0)),0)</f>
        <v>0</v>
      </c>
      <c r="XDE8" s="878">
        <f>IFERROR(INDEX('РП (ЛК 2.0)'!$E$26:$O$26,1,MATCH('Основной лист'!XDE$7,'РП (ЛК 2.0)'!$E$17:$O$17,0)),0)</f>
        <v>0</v>
      </c>
      <c r="XDF8" s="878">
        <f>IFERROR(INDEX('РП (ЛК 2.0)'!$E$26:$O$26,1,MATCH('Основной лист'!XDF$7,'РП (ЛК 2.0)'!$E$17:$O$17,0)),0)</f>
        <v>0</v>
      </c>
      <c r="XDG8" s="878">
        <f>IFERROR(INDEX('РП (ЛК 2.0)'!$E$26:$O$26,1,MATCH('Основной лист'!XDG$7,'РП (ЛК 2.0)'!$E$17:$O$17,0)),0)</f>
        <v>0</v>
      </c>
      <c r="XDH8" s="878">
        <f>IFERROR(INDEX('РП (ЛК 2.0)'!$E$26:$O$26,1,MATCH('Основной лист'!XDH$7,'РП (ЛК 2.0)'!$E$17:$O$17,0)),0)</f>
        <v>0</v>
      </c>
      <c r="XDI8" s="878">
        <f>IFERROR(INDEX('РП (ЛК 2.0)'!$E$26:$O$26,1,MATCH('Основной лист'!XDI$7,'РП (ЛК 2.0)'!$E$17:$O$17,0)),0)</f>
        <v>0</v>
      </c>
      <c r="XDJ8" s="878">
        <f>IFERROR(INDEX('РП (ЛК 2.0)'!$E$26:$O$26,1,MATCH('Основной лист'!XDJ$7,'РП (ЛК 2.0)'!$E$17:$O$17,0)),0)</f>
        <v>0</v>
      </c>
      <c r="XDK8" s="878">
        <f>IFERROR(INDEX('РП (ЛК 2.0)'!$E$26:$O$26,1,MATCH('Основной лист'!XDK$7,'РП (ЛК 2.0)'!$E$17:$O$17,0)),0)</f>
        <v>0</v>
      </c>
      <c r="XDL8" s="878">
        <f>IFERROR(INDEX('РП (ЛК 2.0)'!$E$26:$O$26,1,MATCH('Основной лист'!XDL$7,'РП (ЛК 2.0)'!$E$17:$O$17,0)),0)</f>
        <v>0</v>
      </c>
      <c r="XDM8" s="878">
        <f>IFERROR(INDEX('РП (ЛК 2.0)'!$E$26:$O$26,1,MATCH('Основной лист'!XDM$7,'РП (ЛК 2.0)'!$E$17:$O$17,0)),0)</f>
        <v>0</v>
      </c>
      <c r="XDN8" s="878">
        <f>IFERROR(INDEX('РП (ЛК 2.0)'!$E$26:$O$26,1,MATCH('Основной лист'!XDN$7,'РП (ЛК 2.0)'!$E$17:$O$17,0)),0)</f>
        <v>0</v>
      </c>
      <c r="XDO8" s="878">
        <f>IFERROR(INDEX('РП (ЛК 2.0)'!$E$26:$O$26,1,MATCH('Основной лист'!XDO$7,'РП (ЛК 2.0)'!$E$17:$O$17,0)),0)</f>
        <v>0</v>
      </c>
      <c r="XDP8" s="878">
        <f>IFERROR(INDEX('РП (ЛК 2.0)'!$E$26:$O$26,1,MATCH('Основной лист'!XDP$7,'РП (ЛК 2.0)'!$E$17:$O$17,0)),0)</f>
        <v>0</v>
      </c>
      <c r="XDQ8" s="878">
        <f>IFERROR(INDEX('РП (ЛК 2.0)'!$E$26:$O$26,1,MATCH('Основной лист'!XDQ$7,'РП (ЛК 2.0)'!$E$17:$O$17,0)),0)</f>
        <v>0</v>
      </c>
      <c r="XDR8" s="878">
        <f>IFERROR(INDEX('РП (ЛК 2.0)'!$E$26:$O$26,1,MATCH('Основной лист'!XDR$7,'РП (ЛК 2.0)'!$E$17:$O$17,0)),0)</f>
        <v>0</v>
      </c>
      <c r="XDS8" s="878">
        <f>IFERROR(INDEX('РП (ЛК 2.0)'!$E$26:$O$26,1,MATCH('Основной лист'!XDS$7,'РП (ЛК 2.0)'!$E$17:$O$17,0)),0)</f>
        <v>0</v>
      </c>
      <c r="XDT8" s="878">
        <f>IFERROR(INDEX('РП (ЛК 2.0)'!$E$26:$O$26,1,MATCH('Основной лист'!XDT$7,'РП (ЛК 2.0)'!$E$17:$O$17,0)),0)</f>
        <v>0</v>
      </c>
      <c r="XDU8" s="878">
        <f>IFERROR(INDEX('РП (ЛК 2.0)'!$E$26:$O$26,1,MATCH('Основной лист'!XDU$7,'РП (ЛК 2.0)'!$E$17:$O$17,0)),0)</f>
        <v>0</v>
      </c>
      <c r="XDV8" s="878">
        <f>IFERROR(INDEX('РП (ЛК 2.0)'!$E$26:$O$26,1,MATCH('Основной лист'!XDV$7,'РП (ЛК 2.0)'!$E$17:$O$17,0)),0)</f>
        <v>0</v>
      </c>
      <c r="XDW8" s="878">
        <f>IFERROR(INDEX('РП (ЛК 2.0)'!$E$26:$O$26,1,MATCH('Основной лист'!XDW$7,'РП (ЛК 2.0)'!$E$17:$O$17,0)),0)</f>
        <v>0</v>
      </c>
      <c r="XDX8" s="878">
        <f>IFERROR(INDEX('РП (ЛК 2.0)'!$E$26:$O$26,1,MATCH('Основной лист'!XDX$7,'РП (ЛК 2.0)'!$E$17:$O$17,0)),0)</f>
        <v>0</v>
      </c>
      <c r="XDY8" s="878">
        <f>IFERROR(INDEX('РП (ЛК 2.0)'!$E$26:$O$26,1,MATCH('Основной лист'!XDY$7,'РП (ЛК 2.0)'!$E$17:$O$17,0)),0)</f>
        <v>0</v>
      </c>
      <c r="XDZ8" s="878">
        <f>IFERROR(INDEX('РП (ЛК 2.0)'!$E$26:$O$26,1,MATCH('Основной лист'!XDZ$7,'РП (ЛК 2.0)'!$E$17:$O$17,0)),0)</f>
        <v>0</v>
      </c>
      <c r="XEA8" s="878">
        <f>IFERROR(INDEX('РП (ЛК 2.0)'!$E$26:$O$26,1,MATCH('Основной лист'!XEA$7,'РП (ЛК 2.0)'!$E$17:$O$17,0)),0)</f>
        <v>0</v>
      </c>
      <c r="XEB8" s="878">
        <f>IFERROR(INDEX('РП (ЛК 2.0)'!$E$26:$O$26,1,MATCH('Основной лист'!XEB$7,'РП (ЛК 2.0)'!$E$17:$O$17,0)),0)</f>
        <v>0</v>
      </c>
      <c r="XEC8" s="878">
        <f>IFERROR(INDEX('РП (ЛК 2.0)'!$E$26:$O$26,1,MATCH('Основной лист'!XEC$7,'РП (ЛК 2.0)'!$E$17:$O$17,0)),0)</f>
        <v>0</v>
      </c>
      <c r="XED8" s="878">
        <f>IFERROR(INDEX('РП (ЛК 2.0)'!$E$26:$O$26,1,MATCH('Основной лист'!XED$7,'РП (ЛК 2.0)'!$E$17:$O$17,0)),0)</f>
        <v>0</v>
      </c>
      <c r="XEE8" s="878">
        <f>IFERROR(INDEX('РП (ЛК 2.0)'!$E$26:$O$26,1,MATCH('Основной лист'!XEE$7,'РП (ЛК 2.0)'!$E$17:$O$17,0)),0)</f>
        <v>0</v>
      </c>
      <c r="XEF8" s="878">
        <f>IFERROR(INDEX('РП (ЛК 2.0)'!$E$26:$O$26,1,MATCH('Основной лист'!XEF$7,'РП (ЛК 2.0)'!$E$17:$O$17,0)),0)</f>
        <v>0</v>
      </c>
      <c r="XEG8" s="878">
        <f>IFERROR(INDEX('РП (ЛК 2.0)'!$E$26:$O$26,1,MATCH('Основной лист'!XEG$7,'РП (ЛК 2.0)'!$E$17:$O$17,0)),0)</f>
        <v>0</v>
      </c>
      <c r="XEH8" s="878">
        <f>IFERROR(INDEX('РП (ЛК 2.0)'!$E$26:$O$26,1,MATCH('Основной лист'!XEH$7,'РП (ЛК 2.0)'!$E$17:$O$17,0)),0)</f>
        <v>0</v>
      </c>
      <c r="XEI8" s="878">
        <f>IFERROR(INDEX('РП (ЛК 2.0)'!$E$26:$O$26,1,MATCH('Основной лист'!XEI$7,'РП (ЛК 2.0)'!$E$17:$O$17,0)),0)</f>
        <v>0</v>
      </c>
      <c r="XEJ8" s="878">
        <f>IFERROR(INDEX('РП (ЛК 2.0)'!$E$26:$O$26,1,MATCH('Основной лист'!XEJ$7,'РП (ЛК 2.0)'!$E$17:$O$17,0)),0)</f>
        <v>0</v>
      </c>
      <c r="XEK8" s="878">
        <f>IFERROR(INDEX('РП (ЛК 2.0)'!$E$26:$O$26,1,MATCH('Основной лист'!XEK$7,'РП (ЛК 2.0)'!$E$17:$O$17,0)),0)</f>
        <v>0</v>
      </c>
      <c r="XEL8" s="878">
        <f>IFERROR(INDEX('РП (ЛК 2.0)'!$E$26:$O$26,1,MATCH('Основной лист'!XEL$7,'РП (ЛК 2.0)'!$E$17:$O$17,0)),0)</f>
        <v>0</v>
      </c>
      <c r="XEM8" s="878">
        <f>IFERROR(INDEX('РП (ЛК 2.0)'!$E$26:$O$26,1,MATCH('Основной лист'!XEM$7,'РП (ЛК 2.0)'!$E$17:$O$17,0)),0)</f>
        <v>0</v>
      </c>
      <c r="XEN8" s="878">
        <f>IFERROR(INDEX('РП (ЛК 2.0)'!$E$26:$O$26,1,MATCH('Основной лист'!XEN$7,'РП (ЛК 2.0)'!$E$17:$O$17,0)),0)</f>
        <v>0</v>
      </c>
      <c r="XEO8" s="878">
        <f>IFERROR(INDEX('РП (ЛК 2.0)'!$E$26:$O$26,1,MATCH('Основной лист'!XEO$7,'РП (ЛК 2.0)'!$E$17:$O$17,0)),0)</f>
        <v>0</v>
      </c>
      <c r="XEP8" s="878">
        <f>IFERROR(INDEX('РП (ЛК 2.0)'!$E$26:$O$26,1,MATCH('Основной лист'!XEP$7,'РП (ЛК 2.0)'!$E$17:$O$17,0)),0)</f>
        <v>0</v>
      </c>
      <c r="XEQ8" s="878">
        <f>IFERROR(INDEX('РП (ЛК 2.0)'!$E$26:$O$26,1,MATCH('Основной лист'!XEQ$7,'РП (ЛК 2.0)'!$E$17:$O$17,0)),0)</f>
        <v>0</v>
      </c>
      <c r="XER8" s="878">
        <f>IFERROR(INDEX('РП (ЛК 2.0)'!$E$26:$O$26,1,MATCH('Основной лист'!XER$7,'РП (ЛК 2.0)'!$E$17:$O$17,0)),0)</f>
        <v>0</v>
      </c>
      <c r="XES8" s="878">
        <f>IFERROR(INDEX('РП (ЛК 2.0)'!$E$26:$O$26,1,MATCH('Основной лист'!XES$7,'РП (ЛК 2.0)'!$E$17:$O$17,0)),0)</f>
        <v>0</v>
      </c>
      <c r="XET8" s="878">
        <f>IFERROR(INDEX('РП (ЛК 2.0)'!$E$26:$O$26,1,MATCH('Основной лист'!XET$7,'РП (ЛК 2.0)'!$E$17:$O$17,0)),0)</f>
        <v>0</v>
      </c>
      <c r="XEU8" s="878">
        <f>IFERROR(INDEX('РП (ЛК 2.0)'!$E$26:$O$26,1,MATCH('Основной лист'!XEU$7,'РП (ЛК 2.0)'!$E$17:$O$17,0)),0)</f>
        <v>0</v>
      </c>
      <c r="XEV8" s="878">
        <f>IFERROR(INDEX('РП (ЛК 2.0)'!$E$26:$O$26,1,MATCH('Основной лист'!XEV$7,'РП (ЛК 2.0)'!$E$17:$O$17,0)),0)</f>
        <v>0</v>
      </c>
      <c r="XEW8" s="878">
        <f>IFERROR(INDEX('РП (ЛК 2.0)'!$E$26:$O$26,1,MATCH('Основной лист'!XEW$7,'РП (ЛК 2.0)'!$E$17:$O$17,0)),0)</f>
        <v>0</v>
      </c>
      <c r="XEX8" s="878">
        <f>IFERROR(INDEX('РП (ЛК 2.0)'!$E$26:$O$26,1,MATCH('Основной лист'!XEX$7,'РП (ЛК 2.0)'!$E$17:$O$17,0)),0)</f>
        <v>0</v>
      </c>
      <c r="XEY8" s="878">
        <f>IFERROR(INDEX('РП (ЛК 2.0)'!$E$26:$O$26,1,MATCH('Основной лист'!XEY$7,'РП (ЛК 2.0)'!$E$17:$O$17,0)),0)</f>
        <v>0</v>
      </c>
      <c r="XEZ8" s="878">
        <f>IFERROR(INDEX('РП (ЛК 2.0)'!$E$26:$O$26,1,MATCH('Основной лист'!XEZ$7,'РП (ЛК 2.0)'!$E$17:$O$17,0)),0)</f>
        <v>0</v>
      </c>
      <c r="XFA8" s="878">
        <f>IFERROR(INDEX('РП (ЛК 2.0)'!$E$26:$O$26,1,MATCH('Основной лист'!XFA$7,'РП (ЛК 2.0)'!$E$17:$O$17,0)),0)</f>
        <v>0</v>
      </c>
      <c r="XFB8" s="878">
        <f>IFERROR(INDEX('РП (ЛК 2.0)'!$E$26:$O$26,1,MATCH('Основной лист'!XFB$7,'РП (ЛК 2.0)'!$E$17:$O$17,0)),0)</f>
        <v>0</v>
      </c>
      <c r="XFC8" s="878">
        <f>IFERROR(INDEX('РП (ЛК 2.0)'!$E$26:$O$26,1,MATCH('Основной лист'!XFC$7,'РП (ЛК 2.0)'!$E$17:$O$17,0)),0)</f>
        <v>0</v>
      </c>
      <c r="XFD8" s="878">
        <f>IFERROR(INDEX('РП (ЛК 2.0)'!$E$26:$O$26,1,MATCH('Основной лист'!XFD$7,'РП (ЛК 2.0)'!$E$17:$O$17,0)),0)</f>
        <v>0</v>
      </c>
    </row>
    <row r="9" spans="2:16384" ht="47.25" x14ac:dyDescent="0.25">
      <c r="B9" s="890" t="s">
        <v>1330</v>
      </c>
      <c r="C9" s="879" t="s">
        <v>1333</v>
      </c>
      <c r="D9" s="892" t="s">
        <v>1331</v>
      </c>
      <c r="E9" s="877" t="s">
        <v>1102</v>
      </c>
      <c r="F9" s="877" t="s">
        <v>1321</v>
      </c>
      <c r="G9" s="877" t="s">
        <v>1302</v>
      </c>
      <c r="H9" s="875" t="s">
        <v>1018</v>
      </c>
      <c r="I9" s="875">
        <f t="shared" ref="I9:I11" ca="1" si="1">SUM(N9:AS9)</f>
        <v>643403.43237127224</v>
      </c>
      <c r="J9" s="878">
        <f>IFERROR(INDEX('РП (Уберизация зак)'!$E$26:$O$26,1,MATCH('Основной лист'!J$7,'РП (Уберизация зак)'!$E$17:$O$17,0)),0)</f>
        <v>0</v>
      </c>
      <c r="K9" s="878">
        <f>IFERROR(INDEX('РП (Уберизация зак)'!$E$26:$O$26,1,MATCH('Основной лист'!K$7,'РП (Уберизация зак)'!$E$17:$O$17,0)),0)</f>
        <v>0</v>
      </c>
      <c r="L9" s="878">
        <f>IFERROR(INDEX('РП (Уберизация зак)'!$E$26:$O$26,1,MATCH('Основной лист'!L$7,'РП (Уберизация зак)'!$E$17:$O$17,0)),0)</f>
        <v>0</v>
      </c>
      <c r="M9" s="878">
        <f>IFERROR(INDEX('РП (Уберизация зак)'!$E$26:$O$26,1,MATCH('Основной лист'!M$7,'РП (Уберизация зак)'!$E$17:$O$17,0)),0)</f>
        <v>0</v>
      </c>
      <c r="N9" s="878">
        <f>IFERROR(INDEX('РП (Уберизация зак)'!$E$26:$O$26,1,MATCH('Основной лист'!N$7,'РП (Уберизация зак)'!$E$17:$O$17,0)),0)</f>
        <v>0</v>
      </c>
      <c r="O9" s="878">
        <f>IFERROR(INDEX('РП (Уберизация зак)'!$E$26:$O$26,1,MATCH('Основной лист'!O$7,'РП (Уберизация зак)'!$E$17:$O$17,0)),0)</f>
        <v>0</v>
      </c>
      <c r="P9" s="878">
        <f>IFERROR(INDEX('РП (Уберизация зак)'!$E$26:$O$26,1,MATCH('Основной лист'!P$7,'РП (Уберизация зак)'!$E$17:$O$17,0)),0)</f>
        <v>0</v>
      </c>
      <c r="Q9" s="878">
        <f ca="1">IFERROR(INDEX('РП (Уберизация зак)'!$E$26:$O$26,1,MATCH('Основной лист'!Q$7,'РП (Уберизация зак)'!$E$17:$O$17,0)),0)</f>
        <v>0</v>
      </c>
      <c r="R9" s="878">
        <f ca="1">IFERROR(INDEX('РП (Уберизация зак)'!$E$26:$O$26,1,MATCH('Основной лист'!R$7,'РП (Уберизация зак)'!$E$17:$O$17,0)),0)</f>
        <v>0</v>
      </c>
      <c r="S9" s="878">
        <f ca="1">IFERROR(INDEX('РП (Уберизация зак)'!$E$26:$O$26,1,MATCH('Основной лист'!S$7,'РП (Уберизация зак)'!$E$17:$O$17,0)),0)</f>
        <v>24906.391317259866</v>
      </c>
      <c r="T9" s="878">
        <f ca="1">IFERROR(INDEX('РП (Уберизация зак)'!$E$26:$O$26,1,MATCH('Основной лист'!T$7,'РП (Уберизация зак)'!$E$17:$O$17,0)),0)</f>
        <v>82848.242525523267</v>
      </c>
      <c r="U9" s="878">
        <f ca="1">IFERROR(INDEX('РП (Уберизация зак)'!$E$26:$O$26,1,MATCH('Основной лист'!U$7,'РП (Уберизация зак)'!$E$17:$O$17,0)),0)</f>
        <v>106878.33998745221</v>
      </c>
      <c r="V9" s="878">
        <f ca="1">IFERROR(INDEX('РП (Уберизация зак)'!$E$26:$O$26,1,MATCH('Основной лист'!V$7,'РП (Уберизация зак)'!$E$17:$O$17,0)),0)</f>
        <v>118893.38871841668</v>
      </c>
      <c r="W9" s="878">
        <f ca="1">IFERROR(INDEX('РП (Уберизация зак)'!$E$26:$O$26,1,MATCH('Основной лист'!W$7,'РП (Уберизация зак)'!$E$17:$O$17,0)),0)</f>
        <v>154938.53491131007</v>
      </c>
      <c r="X9" s="878">
        <f ca="1">IFERROR(INDEX('РП (Уберизация зак)'!$E$26:$O$26,1,MATCH('Основной лист'!X$7,'РП (Уберизация зак)'!$E$17:$O$17,0)),0)</f>
        <v>154938.53491131007</v>
      </c>
      <c r="Y9" s="878">
        <f ca="1">IFERROR(INDEX('РП (Уберизация зак)'!$E$26:$O$26,1,MATCH('Основной лист'!Y$7,'РП (Уберизация зак)'!$E$17:$O$17,0)),0)</f>
        <v>0</v>
      </c>
      <c r="Z9" s="878">
        <f ca="1">IFERROR(INDEX('РП (Уберизация зак)'!$E$26:$O$26,1,MATCH('Основной лист'!Z$7,'РП (Уберизация зак)'!$E$17:$O$17,0)),0)</f>
        <v>0</v>
      </c>
      <c r="AA9" s="878">
        <f ca="1">IFERROR(INDEX('РП (Уберизация зак)'!$E$26:$O$26,1,MATCH('Основной лист'!AA$7,'РП (Уберизация зак)'!$E$17:$O$17,0)),0)</f>
        <v>0</v>
      </c>
      <c r="AB9" s="878">
        <f>IFERROR(INDEX('РП (Уберизация зак)'!$E$26:$O$26,1,MATCH('Основной лист'!AB$7,'РП (Уберизация зак)'!$E$17:$O$17,0)),0)</f>
        <v>0</v>
      </c>
      <c r="AC9" s="878">
        <f>IFERROR(INDEX('РП (Уберизация зак)'!$E$26:$O$26,1,MATCH('Основной лист'!AC$7,'РП (Уберизация зак)'!$E$17:$O$17,0)),0)</f>
        <v>0</v>
      </c>
      <c r="AD9" s="878">
        <f>IFERROR(INDEX('РП (Уберизация зак)'!$E$26:$O$26,1,MATCH('Основной лист'!AD$7,'РП (Уберизация зак)'!$E$17:$O$17,0)),0)</f>
        <v>0</v>
      </c>
      <c r="AE9" s="878">
        <f>IFERROR(INDEX('РП (Уберизация зак)'!$E$26:$O$26,1,MATCH('Основной лист'!AE$7,'РП (Уберизация зак)'!$E$17:$O$17,0)),0)</f>
        <v>0</v>
      </c>
      <c r="AF9" s="878">
        <f>IFERROR(INDEX('РП (Уберизация зак)'!$E$26:$O$26,1,MATCH('Основной лист'!AF$7,'РП (Уберизация зак)'!$E$17:$O$17,0)),0)</f>
        <v>0</v>
      </c>
      <c r="AG9" s="878">
        <f>IFERROR(INDEX('РП (Уберизация зак)'!$E$26:$O$26,1,MATCH('Основной лист'!AG$7,'РП (Уберизация зак)'!$E$17:$O$17,0)),0)</f>
        <v>0</v>
      </c>
      <c r="AH9" s="878">
        <f>IFERROR(INDEX('РП (Уберизация зак)'!$E$26:$O$26,1,MATCH('Основной лист'!AH$7,'РП (Уберизация зак)'!$E$17:$O$17,0)),0)</f>
        <v>0</v>
      </c>
      <c r="AI9" s="878">
        <f>IFERROR(INDEX('РП (Уберизация зак)'!$E$26:$O$26,1,MATCH('Основной лист'!AI$7,'РП (Уберизация зак)'!$E$17:$O$17,0)),0)</f>
        <v>0</v>
      </c>
      <c r="AJ9" s="878">
        <f>IFERROR(INDEX('РП (Уберизация зак)'!$E$26:$O$26,1,MATCH('Основной лист'!AJ$7,'РП (Уберизация зак)'!$E$17:$O$17,0)),0)</f>
        <v>0</v>
      </c>
      <c r="AK9" s="878">
        <f>IFERROR(INDEX('РП (Уберизация зак)'!$E$26:$O$26,1,MATCH('Основной лист'!AK$7,'РП (Уберизация зак)'!$E$17:$O$17,0)),0)</f>
        <v>0</v>
      </c>
      <c r="AL9" s="878">
        <f>IFERROR(INDEX('РП (Уберизация зак)'!$E$26:$O$26,1,MATCH('Основной лист'!AL$7,'РП (Уберизация зак)'!$E$17:$O$17,0)),0)</f>
        <v>0</v>
      </c>
      <c r="AM9" s="878">
        <f>IFERROR(INDEX('РП (Уберизация зак)'!$E$26:$O$26,1,MATCH('Основной лист'!AM$7,'РП (Уберизация зак)'!$E$17:$O$17,0)),0)</f>
        <v>0</v>
      </c>
      <c r="AN9" s="878">
        <f>IFERROR(INDEX('РП (Уберизация зак)'!$E$26:$O$26,1,MATCH('Основной лист'!AN$7,'РП (Уберизация зак)'!$E$17:$O$17,0)),0)</f>
        <v>0</v>
      </c>
      <c r="AO9" s="878">
        <f>IFERROR(INDEX('РП (Уберизация зак)'!$E$26:$O$26,1,MATCH('Основной лист'!AO$7,'РП (Уберизация зак)'!$E$17:$O$17,0)),0)</f>
        <v>0</v>
      </c>
      <c r="AP9" s="878">
        <f>IFERROR(INDEX('РП (Уберизация зак)'!$E$26:$O$26,1,MATCH('Основной лист'!AP$7,'РП (Уберизация зак)'!$E$17:$O$17,0)),0)</f>
        <v>0</v>
      </c>
      <c r="AQ9" s="878">
        <f>IFERROR(INDEX('РП (Уберизация зак)'!$E$26:$O$26,1,MATCH('Основной лист'!AQ$7,'РП (Уберизация зак)'!$E$17:$O$17,0)),0)</f>
        <v>0</v>
      </c>
      <c r="AR9" s="878">
        <f>IFERROR(INDEX('РП (Уберизация зак)'!$E$26:$O$26,1,MATCH('Основной лист'!AR$7,'РП (Уберизация зак)'!$E$17:$O$17,0)),0)</f>
        <v>0</v>
      </c>
      <c r="AS9" s="878">
        <f>IFERROR(INDEX('РП (Уберизация зак)'!$E$26:$O$26,1,MATCH('Основной лист'!AS$7,'РП (Уберизация зак)'!$E$17:$O$17,0)),0)</f>
        <v>0</v>
      </c>
    </row>
    <row r="10" spans="2:16384" ht="63" x14ac:dyDescent="0.25">
      <c r="B10" s="890" t="s">
        <v>1330</v>
      </c>
      <c r="C10" s="879" t="s">
        <v>1333</v>
      </c>
      <c r="D10" s="892" t="s">
        <v>1110</v>
      </c>
      <c r="E10" s="877" t="s">
        <v>1102</v>
      </c>
      <c r="F10" s="877" t="s">
        <v>1321</v>
      </c>
      <c r="G10" s="877" t="s">
        <v>1302</v>
      </c>
      <c r="H10" s="875" t="s">
        <v>1018</v>
      </c>
      <c r="I10" s="875">
        <f t="shared" ca="1" si="1"/>
        <v>335761.21827411168</v>
      </c>
      <c r="J10" s="878">
        <f>IFERROR(INDEX('РП (Развитие ОЭДК)'!$E$26:$O$26,1,MATCH('Основной лист'!J$7,'РП (Развитие ОЭДК)'!$E$17:$O$17,0)),0)</f>
        <v>0</v>
      </c>
      <c r="K10" s="878">
        <f>IFERROR(INDEX('РП (Развитие ОЭДК)'!$E$26:$O$26,1,MATCH('Основной лист'!K$7,'РП (Развитие ОЭДК)'!$E$17:$O$17,0)),0)</f>
        <v>0</v>
      </c>
      <c r="L10" s="878">
        <f>IFERROR(INDEX('РП (Развитие ОЭДК)'!$E$26:$O$26,1,MATCH('Основной лист'!L$7,'РП (Развитие ОЭДК)'!$E$17:$O$17,0)),0)</f>
        <v>0</v>
      </c>
      <c r="M10" s="878">
        <f>IFERROR(INDEX('РП (Развитие ОЭДК)'!$E$26:$O$26,1,MATCH('Основной лист'!M$7,'РП (Развитие ОЭДК)'!$E$17:$O$17,0)),0)</f>
        <v>0</v>
      </c>
      <c r="N10" s="878">
        <f>IFERROR(INDEX('РП (Развитие ОЭДК)'!$E$26:$O$26,1,MATCH('Основной лист'!N$7,'РП (Развитие ОЭДК)'!$E$17:$O$17,0)),0)</f>
        <v>0</v>
      </c>
      <c r="O10" s="878">
        <f>IFERROR(INDEX('РП (Развитие ОЭДК)'!$E$26:$O$26,1,MATCH('Основной лист'!O$7,'РП (Развитие ОЭДК)'!$E$17:$O$17,0)),0)</f>
        <v>0</v>
      </c>
      <c r="P10" s="878">
        <f>IFERROR(INDEX('РП (Развитие ОЭДК)'!$E$26:$O$26,1,MATCH('Основной лист'!P$7,'РП (Развитие ОЭДК)'!$E$17:$O$17,0)),0)</f>
        <v>0</v>
      </c>
      <c r="Q10" s="878">
        <f ca="1">IFERROR(INDEX('РП (Развитие ОЭДК)'!$E$26:$O$26,1,MATCH('Основной лист'!Q$7,'РП (Развитие ОЭДК)'!$E$17:$O$17,0)),0)</f>
        <v>0</v>
      </c>
      <c r="R10" s="878">
        <f ca="1">IFERROR(INDEX('РП (Развитие ОЭДК)'!$E$26:$O$26,1,MATCH('Основной лист'!R$7,'РП (Развитие ОЭДК)'!$E$17:$O$17,0)),0)</f>
        <v>0</v>
      </c>
      <c r="S10" s="878">
        <f ca="1">IFERROR(INDEX('РП (Развитие ОЭДК)'!$E$26:$O$26,1,MATCH('Основной лист'!S$7,'РП (Развитие ОЭДК)'!$E$17:$O$17,0)),0)</f>
        <v>33898.477157360408</v>
      </c>
      <c r="T10" s="878">
        <f ca="1">IFERROR(INDEX('РП (Развитие ОЭДК)'!$E$26:$O$26,1,MATCH('Основной лист'!T$7,'РП (Развитие ОЭДК)'!$E$17:$O$17,0)),0)</f>
        <v>60372.548223350255</v>
      </c>
      <c r="U10" s="878">
        <f ca="1">IFERROR(INDEX('РП (Развитие ОЭДК)'!$E$26:$O$26,1,MATCH('Основной лист'!U$7,'РП (Развитие ОЭДК)'!$E$17:$O$17,0)),0)</f>
        <v>60372.548223350255</v>
      </c>
      <c r="V10" s="878">
        <f ca="1">IFERROR(INDEX('РП (Развитие ОЭДК)'!$E$26:$O$26,1,MATCH('Основной лист'!V$7,'РП (Развитие ОЭДК)'!$E$17:$O$17,0)),0)</f>
        <v>60372.548223350255</v>
      </c>
      <c r="W10" s="878">
        <f ca="1">IFERROR(INDEX('РП (Развитие ОЭДК)'!$E$26:$O$26,1,MATCH('Основной лист'!W$7,'РП (Развитие ОЭДК)'!$E$17:$O$17,0)),0)</f>
        <v>60372.548223350255</v>
      </c>
      <c r="X10" s="878">
        <f ca="1">IFERROR(INDEX('РП (Развитие ОЭДК)'!$E$26:$O$26,1,MATCH('Основной лист'!X$7,'РП (Развитие ОЭДК)'!$E$17:$O$17,0)),0)</f>
        <v>60372.548223350255</v>
      </c>
      <c r="Y10" s="878">
        <f ca="1">IFERROR(INDEX('РП (Развитие ОЭДК)'!$E$26:$O$26,1,MATCH('Основной лист'!Y$7,'РП (Развитие ОЭДК)'!$E$17:$O$17,0)),0)</f>
        <v>0</v>
      </c>
      <c r="Z10" s="878">
        <f ca="1">IFERROR(INDEX('РП (Развитие ОЭДК)'!$E$26:$O$26,1,MATCH('Основной лист'!Z$7,'РП (Развитие ОЭДК)'!$E$17:$O$17,0)),0)</f>
        <v>0</v>
      </c>
      <c r="AA10" s="878">
        <f ca="1">IFERROR(INDEX('РП (Развитие ОЭДК)'!$E$26:$O$26,1,MATCH('Основной лист'!AA$7,'РП (Развитие ОЭДК)'!$E$17:$O$17,0)),0)</f>
        <v>0</v>
      </c>
      <c r="AB10" s="878">
        <f>IFERROR(INDEX('РП (Развитие ОЭДК)'!$E$26:$O$26,1,MATCH('Основной лист'!AB$7,'РП (Развитие ОЭДК)'!$E$17:$O$17,0)),0)</f>
        <v>0</v>
      </c>
      <c r="AC10" s="878">
        <f>IFERROR(INDEX('РП (Развитие ОЭДК)'!$E$26:$O$26,1,MATCH('Основной лист'!AC$7,'РП (Развитие ОЭДК)'!$E$17:$O$17,0)),0)</f>
        <v>0</v>
      </c>
      <c r="AD10" s="878">
        <f>IFERROR(INDEX('РП (Развитие ОЭДК)'!$E$26:$O$26,1,MATCH('Основной лист'!AD$7,'РП (Развитие ОЭДК)'!$E$17:$O$17,0)),0)</f>
        <v>0</v>
      </c>
      <c r="AE10" s="878">
        <f>IFERROR(INDEX('РП (Развитие ОЭДК)'!$E$26:$O$26,1,MATCH('Основной лист'!AE$7,'РП (Развитие ОЭДК)'!$E$17:$O$17,0)),0)</f>
        <v>0</v>
      </c>
      <c r="AF10" s="878">
        <f>IFERROR(INDEX('РП (Развитие ОЭДК)'!$E$26:$O$26,1,MATCH('Основной лист'!AF$7,'РП (Развитие ОЭДК)'!$E$17:$O$17,0)),0)</f>
        <v>0</v>
      </c>
      <c r="AG10" s="878">
        <f>IFERROR(INDEX('РП (Развитие ОЭДК)'!$E$26:$O$26,1,MATCH('Основной лист'!AG$7,'РП (Развитие ОЭДК)'!$E$17:$O$17,0)),0)</f>
        <v>0</v>
      </c>
      <c r="AH10" s="878">
        <f>IFERROR(INDEX('РП (Развитие ОЭДК)'!$E$26:$O$26,1,MATCH('Основной лист'!AH$7,'РП (Развитие ОЭДК)'!$E$17:$O$17,0)),0)</f>
        <v>0</v>
      </c>
      <c r="AI10" s="878">
        <f>IFERROR(INDEX('РП (Развитие ОЭДК)'!$E$26:$O$26,1,MATCH('Основной лист'!AI$7,'РП (Развитие ОЭДК)'!$E$17:$O$17,0)),0)</f>
        <v>0</v>
      </c>
      <c r="AJ10" s="878">
        <f>IFERROR(INDEX('РП (Развитие ОЭДК)'!$E$26:$O$26,1,MATCH('Основной лист'!AJ$7,'РП (Развитие ОЭДК)'!$E$17:$O$17,0)),0)</f>
        <v>0</v>
      </c>
      <c r="AK10" s="878">
        <f>IFERROR(INDEX('РП (Развитие ОЭДК)'!$E$26:$O$26,1,MATCH('Основной лист'!AK$7,'РП (Развитие ОЭДК)'!$E$17:$O$17,0)),0)</f>
        <v>0</v>
      </c>
      <c r="AL10" s="878">
        <f>IFERROR(INDEX('РП (Развитие ОЭДК)'!$E$26:$O$26,1,MATCH('Основной лист'!AL$7,'РП (Развитие ОЭДК)'!$E$17:$O$17,0)),0)</f>
        <v>0</v>
      </c>
      <c r="AM10" s="878">
        <f>IFERROR(INDEX('РП (Развитие ОЭДК)'!$E$26:$O$26,1,MATCH('Основной лист'!AM$7,'РП (Развитие ОЭДК)'!$E$17:$O$17,0)),0)</f>
        <v>0</v>
      </c>
      <c r="AN10" s="878">
        <f>IFERROR(INDEX('РП (Развитие ОЭДК)'!$E$26:$O$26,1,MATCH('Основной лист'!AN$7,'РП (Развитие ОЭДК)'!$E$17:$O$17,0)),0)</f>
        <v>0</v>
      </c>
      <c r="AO10" s="878">
        <f>IFERROR(INDEX('РП (Развитие ОЭДК)'!$E$26:$O$26,1,MATCH('Основной лист'!AO$7,'РП (Развитие ОЭДК)'!$E$17:$O$17,0)),0)</f>
        <v>0</v>
      </c>
      <c r="AP10" s="878">
        <f>IFERROR(INDEX('РП (Развитие ОЭДК)'!$E$26:$O$26,1,MATCH('Основной лист'!AP$7,'РП (Развитие ОЭДК)'!$E$17:$O$17,0)),0)</f>
        <v>0</v>
      </c>
      <c r="AQ10" s="878">
        <f>IFERROR(INDEX('РП (Развитие ОЭДК)'!$E$26:$O$26,1,MATCH('Основной лист'!AQ$7,'РП (Развитие ОЭДК)'!$E$17:$O$17,0)),0)</f>
        <v>0</v>
      </c>
      <c r="AR10" s="878">
        <f>IFERROR(INDEX('РП (Развитие ОЭДК)'!$E$26:$O$26,1,MATCH('Основной лист'!AR$7,'РП (Развитие ОЭДК)'!$E$17:$O$17,0)),0)</f>
        <v>0</v>
      </c>
      <c r="AS10" s="878">
        <f>IFERROR(INDEX('РП (Развитие ОЭДК)'!$E$26:$O$26,1,MATCH('Основной лист'!AS$7,'РП (Развитие ОЭДК)'!$E$17:$O$17,0)),0)</f>
        <v>0</v>
      </c>
    </row>
    <row r="11" spans="2:16384" ht="47.25" x14ac:dyDescent="0.25">
      <c r="B11" s="890" t="s">
        <v>1330</v>
      </c>
      <c r="C11" s="879" t="s">
        <v>1185</v>
      </c>
      <c r="D11" s="892" t="s">
        <v>1181</v>
      </c>
      <c r="E11" s="877" t="s">
        <v>1102</v>
      </c>
      <c r="F11" s="877" t="s">
        <v>153</v>
      </c>
      <c r="G11" s="877" t="s">
        <v>1302</v>
      </c>
      <c r="H11" s="875" t="s">
        <v>1018</v>
      </c>
      <c r="I11" s="875">
        <f t="shared" ca="1" si="1"/>
        <v>0</v>
      </c>
      <c r="J11" s="878">
        <f>IFERROR(INDEX('РП (Рейтингование)'!$E$26:$O$26,1,MATCH('Основной лист'!J$7,'РП (Рейтингование)'!$E$17:$O$17,0)),0)</f>
        <v>0</v>
      </c>
      <c r="K11" s="878">
        <f>IFERROR(INDEX('РП (Рейтингование)'!$E$26:$O$26,1,MATCH('Основной лист'!K$7,'РП (Рейтингование)'!$E$17:$O$17,0)),0)</f>
        <v>0</v>
      </c>
      <c r="L11" s="878">
        <f>IFERROR(INDEX('РП (Рейтингование)'!$E$26:$O$26,1,MATCH('Основной лист'!L$7,'РП (Рейтингование)'!$E$17:$O$17,0)),0)</f>
        <v>0</v>
      </c>
      <c r="M11" s="878">
        <f>IFERROR(INDEX('РП (Рейтингование)'!$E$26:$O$26,1,MATCH('Основной лист'!M$7,'РП (Рейтингование)'!$E$17:$O$17,0)),0)</f>
        <v>0</v>
      </c>
      <c r="N11" s="878">
        <f>IFERROR(INDEX('РП (Рейтингование)'!$E$26:$O$26,1,MATCH('Основной лист'!N$7,'РП (Рейтингование)'!$E$17:$O$17,0)),0)</f>
        <v>0</v>
      </c>
      <c r="O11" s="878">
        <f ca="1">IFERROR(INDEX('РП (Рейтингование)'!$E$26:$O$26,1,MATCH('Основной лист'!O$7,'РП (Рейтингование)'!$E$17:$O$17,0)),0)</f>
        <v>0</v>
      </c>
      <c r="P11" s="878">
        <f ca="1">IFERROR(INDEX('РП (Рейтингование)'!$E$26:$O$26,1,MATCH('Основной лист'!P$7,'РП (Рейтингование)'!$E$17:$O$17,0)),0)</f>
        <v>0</v>
      </c>
      <c r="Q11" s="878">
        <f ca="1">IFERROR(INDEX('РП (Рейтингование)'!$E$26:$O$26,1,MATCH('Основной лист'!Q$7,'РП (Рейтингование)'!$E$17:$O$17,0)),0)</f>
        <v>0</v>
      </c>
      <c r="R11" s="878">
        <f ca="1">IFERROR(INDEX('РП (Рейтингование)'!$E$26:$O$26,1,MATCH('Основной лист'!R$7,'РП (Рейтингование)'!$E$17:$O$17,0)),0)</f>
        <v>0</v>
      </c>
      <c r="S11" s="878">
        <f ca="1">IFERROR(INDEX('РП (Рейтингование)'!$E$26:$O$26,1,MATCH('Основной лист'!S$7,'РП (Рейтингование)'!$E$17:$O$17,0)),0)</f>
        <v>0</v>
      </c>
      <c r="T11" s="878">
        <f ca="1">IFERROR(INDEX('РП (Рейтингование)'!$E$26:$O$26,1,MATCH('Основной лист'!T$7,'РП (Рейтингование)'!$E$17:$O$17,0)),0)</f>
        <v>0</v>
      </c>
      <c r="U11" s="878">
        <f ca="1">IFERROR(INDEX('РП (Рейтингование)'!$E$26:$O$26,1,MATCH('Основной лист'!U$7,'РП (Рейтингование)'!$E$17:$O$17,0)),0)</f>
        <v>0</v>
      </c>
      <c r="V11" s="878">
        <f ca="1">IFERROR(INDEX('РП (Рейтингование)'!$E$26:$O$26,1,MATCH('Основной лист'!V$7,'РП (Рейтингование)'!$E$17:$O$17,0)),0)</f>
        <v>0</v>
      </c>
      <c r="W11" s="878">
        <f ca="1">IFERROR(INDEX('РП (Рейтингование)'!$E$26:$O$26,1,MATCH('Основной лист'!W$7,'РП (Рейтингование)'!$E$17:$O$17,0)),0)</f>
        <v>0</v>
      </c>
      <c r="X11" s="878">
        <f ca="1">IFERROR(INDEX('РП (Рейтингование)'!$E$26:$O$26,1,MATCH('Основной лист'!X$7,'РП (Рейтингование)'!$E$17:$O$17,0)),0)</f>
        <v>0</v>
      </c>
      <c r="Y11" s="878">
        <f ca="1">IFERROR(INDEX('РП (Рейтингование)'!$E$26:$O$26,1,MATCH('Основной лист'!Y$7,'РП (Рейтингование)'!$E$17:$O$17,0)),0)</f>
        <v>0</v>
      </c>
      <c r="Z11" s="878">
        <f>IFERROR(INDEX('РП (Рейтингование)'!$E$26:$O$26,1,MATCH('Основной лист'!Z$7,'РП (Рейтингование)'!$E$17:$O$17,0)),0)</f>
        <v>0</v>
      </c>
      <c r="AA11" s="878">
        <f>IFERROR(INDEX('РП (Рейтингование)'!$E$26:$O$26,1,MATCH('Основной лист'!AA$7,'РП (Рейтингование)'!$E$17:$O$17,0)),0)</f>
        <v>0</v>
      </c>
      <c r="AB11" s="878">
        <f>IFERROR(INDEX('РП (Рейтингование)'!$E$26:$O$26,1,MATCH('Основной лист'!AB$7,'РП (Рейтингование)'!$E$17:$O$17,0)),0)</f>
        <v>0</v>
      </c>
      <c r="AC11" s="878">
        <f>IFERROR(INDEX('РП (Рейтингование)'!$E$26:$O$26,1,MATCH('Основной лист'!AC$7,'РП (Рейтингование)'!$E$17:$O$17,0)),0)</f>
        <v>0</v>
      </c>
      <c r="AD11" s="878">
        <f>IFERROR(INDEX('РП (Рейтингование)'!$E$26:$O$26,1,MATCH('Основной лист'!AD$7,'РП (Рейтингование)'!$E$17:$O$17,0)),0)</f>
        <v>0</v>
      </c>
      <c r="AE11" s="878">
        <f>IFERROR(INDEX('РП (Рейтингование)'!$E$26:$O$26,1,MATCH('Основной лист'!AE$7,'РП (Рейтингование)'!$E$17:$O$17,0)),0)</f>
        <v>0</v>
      </c>
      <c r="AF11" s="878">
        <f>IFERROR(INDEX('РП (Рейтингование)'!$E$26:$O$26,1,MATCH('Основной лист'!AF$7,'РП (Рейтингование)'!$E$17:$O$17,0)),0)</f>
        <v>0</v>
      </c>
      <c r="AG11" s="878">
        <f>IFERROR(INDEX('РП (Рейтингование)'!$E$26:$O$26,1,MATCH('Основной лист'!AG$7,'РП (Рейтингование)'!$E$17:$O$17,0)),0)</f>
        <v>0</v>
      </c>
      <c r="AH11" s="878">
        <f>IFERROR(INDEX('РП (Рейтингование)'!$E$26:$O$26,1,MATCH('Основной лист'!AH$7,'РП (Рейтингование)'!$E$17:$O$17,0)),0)</f>
        <v>0</v>
      </c>
      <c r="AI11" s="878">
        <f>IFERROR(INDEX('РП (Рейтингование)'!$E$26:$O$26,1,MATCH('Основной лист'!AI$7,'РП (Рейтингование)'!$E$17:$O$17,0)),0)</f>
        <v>0</v>
      </c>
      <c r="AJ11" s="878">
        <f>IFERROR(INDEX('РП (Рейтингование)'!$E$26:$O$26,1,MATCH('Основной лист'!AJ$7,'РП (Рейтингование)'!$E$17:$O$17,0)),0)</f>
        <v>0</v>
      </c>
      <c r="AK11" s="878">
        <f>IFERROR(INDEX('РП (Рейтингование)'!$E$26:$O$26,1,MATCH('Основной лист'!AK$7,'РП (Рейтингование)'!$E$17:$O$17,0)),0)</f>
        <v>0</v>
      </c>
      <c r="AL11" s="878">
        <f>IFERROR(INDEX('РП (Рейтингование)'!$E$26:$O$26,1,MATCH('Основной лист'!AL$7,'РП (Рейтингование)'!$E$17:$O$17,0)),0)</f>
        <v>0</v>
      </c>
      <c r="AM11" s="878">
        <f>IFERROR(INDEX('РП (Рейтингование)'!$E$26:$O$26,1,MATCH('Основной лист'!AM$7,'РП (Рейтингование)'!$E$17:$O$17,0)),0)</f>
        <v>0</v>
      </c>
      <c r="AN11" s="878">
        <f>IFERROR(INDEX('РП (Рейтингование)'!$E$26:$O$26,1,MATCH('Основной лист'!AN$7,'РП (Рейтингование)'!$E$17:$O$17,0)),0)</f>
        <v>0</v>
      </c>
      <c r="AO11" s="878">
        <f>IFERROR(INDEX('РП (Рейтингование)'!$E$26:$O$26,1,MATCH('Основной лист'!AO$7,'РП (Рейтингование)'!$E$17:$O$17,0)),0)</f>
        <v>0</v>
      </c>
      <c r="AP11" s="878">
        <f>IFERROR(INDEX('РП (Рейтингование)'!$E$26:$O$26,1,MATCH('Основной лист'!AP$7,'РП (Рейтингование)'!$E$17:$O$17,0)),0)</f>
        <v>0</v>
      </c>
      <c r="AQ11" s="878">
        <f>IFERROR(INDEX('РП (Рейтингование)'!$E$26:$O$26,1,MATCH('Основной лист'!AQ$7,'РП (Рейтингование)'!$E$17:$O$17,0)),0)</f>
        <v>0</v>
      </c>
      <c r="AR11" s="878">
        <f>IFERROR(INDEX('РП (Рейтингование)'!$E$26:$O$26,1,MATCH('Основной лист'!AR$7,'РП (Рейтингование)'!$E$17:$O$17,0)),0)</f>
        <v>0</v>
      </c>
      <c r="AS11" s="878">
        <f>IFERROR(INDEX('РП (Рейтингование)'!$E$26:$O$26,1,MATCH('Основной лист'!AS$7,'РП (Рейтингование)'!$E$17:$O$17,0)),0)</f>
        <v>0</v>
      </c>
    </row>
    <row r="12" spans="2:16384" x14ac:dyDescent="0.25">
      <c r="B12" s="874"/>
      <c r="C12" s="878"/>
      <c r="D12" s="874"/>
      <c r="E12" s="877"/>
      <c r="F12" s="877"/>
      <c r="G12" s="876"/>
      <c r="H12" s="875"/>
      <c r="I12" s="875"/>
      <c r="J12" s="878"/>
      <c r="K12" s="874"/>
      <c r="L12" s="874"/>
      <c r="M12" s="874"/>
      <c r="N12" s="874"/>
      <c r="O12" s="874"/>
      <c r="P12" s="874"/>
      <c r="Q12" s="874"/>
      <c r="R12" s="874"/>
      <c r="S12" s="874"/>
      <c r="T12" s="874"/>
      <c r="U12" s="874"/>
      <c r="V12" s="874"/>
      <c r="W12" s="874"/>
      <c r="X12" s="874"/>
      <c r="Y12" s="874"/>
      <c r="Z12" s="874"/>
      <c r="AA12" s="874"/>
      <c r="AB12" s="874"/>
      <c r="AC12" s="874"/>
      <c r="AD12" s="874"/>
      <c r="AE12" s="874"/>
      <c r="AF12" s="874"/>
      <c r="AG12" s="874"/>
      <c r="AH12" s="874"/>
      <c r="AI12" s="874"/>
      <c r="AJ12" s="874"/>
      <c r="AK12" s="874"/>
      <c r="AL12" s="874"/>
      <c r="AM12" s="874"/>
      <c r="AN12" s="874"/>
      <c r="AO12" s="874"/>
      <c r="AP12" s="874"/>
      <c r="AQ12" s="874"/>
      <c r="AR12" s="874"/>
      <c r="AS12" s="874"/>
    </row>
    <row r="13" spans="2:16384" x14ac:dyDescent="0.25">
      <c r="B13" s="874"/>
      <c r="C13" s="878"/>
      <c r="D13" s="874"/>
      <c r="E13" s="877"/>
      <c r="F13" s="877"/>
      <c r="G13" s="876"/>
      <c r="H13" s="875"/>
      <c r="I13" s="875"/>
      <c r="J13" s="878"/>
      <c r="K13" s="874"/>
      <c r="L13" s="874"/>
      <c r="M13" s="874"/>
      <c r="N13" s="874"/>
      <c r="O13" s="874"/>
      <c r="P13" s="874"/>
      <c r="Q13" s="874"/>
      <c r="R13" s="874"/>
      <c r="S13" s="874"/>
      <c r="T13" s="874"/>
      <c r="U13" s="874"/>
      <c r="V13" s="874"/>
      <c r="W13" s="874"/>
      <c r="X13" s="874"/>
      <c r="Y13" s="874"/>
      <c r="Z13" s="874"/>
      <c r="AA13" s="874"/>
      <c r="AB13" s="874"/>
      <c r="AC13" s="874"/>
      <c r="AD13" s="874"/>
      <c r="AE13" s="874"/>
      <c r="AF13" s="874"/>
      <c r="AG13" s="874"/>
      <c r="AH13" s="874"/>
      <c r="AI13" s="874"/>
      <c r="AJ13" s="874"/>
      <c r="AK13" s="874"/>
      <c r="AL13" s="874"/>
      <c r="AM13" s="874"/>
      <c r="AN13" s="874"/>
      <c r="AO13" s="874"/>
      <c r="AP13" s="874"/>
      <c r="AQ13" s="874"/>
      <c r="AR13" s="874"/>
      <c r="AS13" s="874"/>
    </row>
    <row r="14" spans="2:16384" x14ac:dyDescent="0.25">
      <c r="B14" s="874"/>
      <c r="C14" s="878"/>
      <c r="D14" s="874"/>
      <c r="E14" s="877"/>
      <c r="F14" s="877"/>
      <c r="G14" s="876"/>
      <c r="H14" s="875"/>
      <c r="I14" s="875"/>
      <c r="J14" s="878"/>
      <c r="K14" s="874"/>
      <c r="L14" s="874"/>
      <c r="M14" s="874"/>
      <c r="N14" s="874"/>
      <c r="O14" s="874"/>
      <c r="P14" s="874"/>
      <c r="Q14" s="874"/>
      <c r="R14" s="874"/>
      <c r="S14" s="874"/>
      <c r="T14" s="874"/>
      <c r="U14" s="874"/>
      <c r="V14" s="874"/>
      <c r="W14" s="874"/>
      <c r="X14" s="874"/>
      <c r="Y14" s="874"/>
      <c r="Z14" s="874"/>
      <c r="AA14" s="874"/>
      <c r="AB14" s="874"/>
      <c r="AC14" s="874"/>
      <c r="AD14" s="874"/>
      <c r="AE14" s="874"/>
      <c r="AF14" s="874"/>
      <c r="AG14" s="874"/>
      <c r="AH14" s="874"/>
      <c r="AI14" s="874"/>
      <c r="AJ14" s="874"/>
      <c r="AK14" s="874"/>
      <c r="AL14" s="874"/>
      <c r="AM14" s="874"/>
      <c r="AN14" s="874"/>
      <c r="AO14" s="874"/>
      <c r="AP14" s="874"/>
      <c r="AQ14" s="874"/>
      <c r="AR14" s="874"/>
      <c r="AS14" s="874"/>
    </row>
    <row r="15" spans="2:16384" x14ac:dyDescent="0.25">
      <c r="B15" s="874"/>
      <c r="C15" s="878"/>
      <c r="D15" s="874"/>
      <c r="E15" s="877"/>
      <c r="F15" s="877"/>
      <c r="G15" s="876"/>
      <c r="H15" s="875"/>
      <c r="I15" s="875"/>
      <c r="J15" s="878"/>
      <c r="K15" s="874"/>
      <c r="L15" s="874"/>
      <c r="M15" s="874"/>
      <c r="N15" s="874"/>
      <c r="O15" s="874"/>
      <c r="P15" s="874"/>
      <c r="Q15" s="874"/>
      <c r="R15" s="874"/>
      <c r="S15" s="874"/>
      <c r="T15" s="874"/>
      <c r="U15" s="874"/>
      <c r="V15" s="874"/>
      <c r="W15" s="874"/>
      <c r="X15" s="874"/>
      <c r="Y15" s="874"/>
      <c r="Z15" s="874"/>
      <c r="AA15" s="874"/>
      <c r="AB15" s="874"/>
      <c r="AC15" s="874"/>
      <c r="AD15" s="874"/>
      <c r="AE15" s="874"/>
      <c r="AF15" s="874"/>
      <c r="AG15" s="874"/>
      <c r="AH15" s="874"/>
      <c r="AI15" s="874"/>
      <c r="AJ15" s="874"/>
      <c r="AK15" s="874"/>
      <c r="AL15" s="874"/>
      <c r="AM15" s="874"/>
      <c r="AN15" s="874"/>
      <c r="AO15" s="874"/>
      <c r="AP15" s="874"/>
      <c r="AQ15" s="874"/>
      <c r="AR15" s="874"/>
      <c r="AS15" s="874"/>
    </row>
    <row r="16" spans="2:16384" x14ac:dyDescent="0.25">
      <c r="B16" s="874"/>
      <c r="C16" s="878"/>
      <c r="D16" s="874"/>
      <c r="E16" s="877"/>
      <c r="F16" s="877"/>
      <c r="G16" s="876"/>
      <c r="H16" s="875"/>
      <c r="I16" s="875"/>
      <c r="J16" s="878"/>
      <c r="K16" s="874"/>
      <c r="L16" s="874"/>
      <c r="M16" s="874"/>
      <c r="N16" s="874"/>
      <c r="O16" s="874"/>
      <c r="P16" s="874"/>
      <c r="Q16" s="874"/>
      <c r="R16" s="874"/>
      <c r="S16" s="874"/>
      <c r="T16" s="874"/>
      <c r="U16" s="874"/>
      <c r="V16" s="874"/>
      <c r="W16" s="874"/>
      <c r="X16" s="874"/>
      <c r="Y16" s="874"/>
      <c r="Z16" s="874"/>
      <c r="AA16" s="874"/>
      <c r="AB16" s="874"/>
      <c r="AC16" s="874"/>
      <c r="AD16" s="874"/>
      <c r="AE16" s="874"/>
      <c r="AF16" s="874"/>
      <c r="AG16" s="874"/>
      <c r="AH16" s="874"/>
      <c r="AI16" s="874"/>
      <c r="AJ16" s="874"/>
      <c r="AK16" s="874"/>
      <c r="AL16" s="874"/>
      <c r="AM16" s="874"/>
      <c r="AN16" s="874"/>
      <c r="AO16" s="874"/>
      <c r="AP16" s="874"/>
      <c r="AQ16" s="874"/>
      <c r="AR16" s="874"/>
      <c r="AS16" s="874"/>
    </row>
    <row r="17" spans="2:45" x14ac:dyDescent="0.25">
      <c r="B17" s="874"/>
      <c r="C17" s="878"/>
      <c r="D17" s="874"/>
      <c r="E17" s="877"/>
      <c r="F17" s="877"/>
      <c r="G17" s="876"/>
      <c r="H17" s="875"/>
      <c r="I17" s="875"/>
      <c r="J17" s="878"/>
      <c r="K17" s="874"/>
      <c r="L17" s="874"/>
      <c r="M17" s="874"/>
      <c r="N17" s="874"/>
      <c r="O17" s="874"/>
      <c r="P17" s="874"/>
      <c r="Q17" s="874"/>
      <c r="R17" s="874"/>
      <c r="S17" s="874"/>
      <c r="T17" s="874"/>
      <c r="U17" s="874"/>
      <c r="V17" s="874"/>
      <c r="W17" s="874"/>
      <c r="X17" s="874"/>
      <c r="Y17" s="874"/>
      <c r="Z17" s="874"/>
      <c r="AA17" s="874"/>
      <c r="AB17" s="874"/>
      <c r="AC17" s="874"/>
      <c r="AD17" s="874"/>
      <c r="AE17" s="874"/>
      <c r="AF17" s="874"/>
      <c r="AG17" s="874"/>
      <c r="AH17" s="874"/>
      <c r="AI17" s="874"/>
      <c r="AJ17" s="874"/>
      <c r="AK17" s="874"/>
      <c r="AL17" s="874"/>
      <c r="AM17" s="874"/>
      <c r="AN17" s="874"/>
      <c r="AO17" s="874"/>
      <c r="AP17" s="874"/>
      <c r="AQ17" s="874"/>
      <c r="AR17" s="874"/>
      <c r="AS17" s="874"/>
    </row>
    <row r="18" spans="2:45" x14ac:dyDescent="0.25">
      <c r="B18" s="874"/>
      <c r="C18" s="878"/>
      <c r="D18" s="874"/>
      <c r="E18" s="877"/>
      <c r="F18" s="877"/>
      <c r="G18" s="876"/>
      <c r="H18" s="875"/>
      <c r="I18" s="875"/>
      <c r="J18" s="878"/>
      <c r="K18" s="874"/>
      <c r="L18" s="874"/>
      <c r="M18" s="874"/>
      <c r="N18" s="874"/>
      <c r="O18" s="874"/>
      <c r="P18" s="874"/>
      <c r="Q18" s="874"/>
      <c r="R18" s="874"/>
      <c r="S18" s="874"/>
      <c r="T18" s="874"/>
      <c r="U18" s="874"/>
      <c r="V18" s="874"/>
      <c r="W18" s="874"/>
      <c r="X18" s="874"/>
      <c r="Y18" s="874"/>
      <c r="Z18" s="874"/>
      <c r="AA18" s="874"/>
      <c r="AB18" s="874"/>
      <c r="AC18" s="874"/>
      <c r="AD18" s="874"/>
      <c r="AE18" s="874"/>
      <c r="AF18" s="874"/>
      <c r="AG18" s="874"/>
      <c r="AH18" s="874"/>
      <c r="AI18" s="874"/>
      <c r="AJ18" s="874"/>
      <c r="AK18" s="874"/>
      <c r="AL18" s="874"/>
      <c r="AM18" s="874"/>
      <c r="AN18" s="874"/>
      <c r="AO18" s="874"/>
      <c r="AP18" s="874"/>
      <c r="AQ18" s="874"/>
      <c r="AR18" s="874"/>
      <c r="AS18" s="874"/>
    </row>
    <row r="19" spans="2:45" x14ac:dyDescent="0.25">
      <c r="B19" s="874"/>
      <c r="C19" s="878"/>
      <c r="D19" s="874"/>
      <c r="E19" s="877"/>
      <c r="F19" s="877"/>
      <c r="G19" s="876"/>
      <c r="H19" s="875"/>
      <c r="I19" s="875"/>
      <c r="J19" s="878"/>
      <c r="K19" s="874"/>
      <c r="L19" s="874"/>
      <c r="M19" s="874"/>
      <c r="N19" s="874"/>
      <c r="O19" s="874"/>
      <c r="P19" s="874"/>
      <c r="Q19" s="874"/>
      <c r="R19" s="874"/>
      <c r="S19" s="874"/>
      <c r="T19" s="874"/>
      <c r="U19" s="874"/>
      <c r="V19" s="874"/>
      <c r="W19" s="874"/>
      <c r="X19" s="874"/>
      <c r="Y19" s="874"/>
      <c r="Z19" s="874"/>
      <c r="AA19" s="874"/>
      <c r="AB19" s="874"/>
      <c r="AC19" s="874"/>
      <c r="AD19" s="874"/>
      <c r="AE19" s="874"/>
      <c r="AF19" s="874"/>
      <c r="AG19" s="874"/>
      <c r="AH19" s="874"/>
      <c r="AI19" s="874"/>
      <c r="AJ19" s="874"/>
      <c r="AK19" s="874"/>
      <c r="AL19" s="874"/>
      <c r="AM19" s="874"/>
      <c r="AN19" s="874"/>
      <c r="AO19" s="874"/>
      <c r="AP19" s="874"/>
      <c r="AQ19" s="874"/>
      <c r="AR19" s="874"/>
      <c r="AS19" s="874"/>
    </row>
    <row r="20" spans="2:45" x14ac:dyDescent="0.25">
      <c r="B20" s="874"/>
      <c r="C20" s="874"/>
      <c r="D20" s="874"/>
      <c r="E20" s="877"/>
      <c r="F20" s="877"/>
      <c r="G20" s="876"/>
      <c r="H20" s="875"/>
      <c r="I20" s="875"/>
      <c r="J20" s="874"/>
      <c r="K20" s="874"/>
      <c r="L20" s="874"/>
      <c r="M20" s="874"/>
      <c r="N20" s="874"/>
      <c r="O20" s="874"/>
      <c r="P20" s="874"/>
      <c r="Q20" s="874"/>
      <c r="R20" s="874"/>
      <c r="S20" s="874"/>
      <c r="T20" s="874"/>
      <c r="U20" s="874"/>
      <c r="V20" s="874"/>
      <c r="W20" s="874"/>
      <c r="X20" s="874"/>
      <c r="Y20" s="874"/>
      <c r="Z20" s="874"/>
      <c r="AA20" s="874"/>
      <c r="AB20" s="874"/>
      <c r="AC20" s="874"/>
      <c r="AD20" s="874"/>
      <c r="AE20" s="874"/>
      <c r="AF20" s="874"/>
      <c r="AG20" s="874"/>
      <c r="AH20" s="874"/>
      <c r="AI20" s="874"/>
      <c r="AJ20" s="874"/>
      <c r="AK20" s="874"/>
      <c r="AL20" s="874"/>
      <c r="AM20" s="874"/>
      <c r="AN20" s="874"/>
      <c r="AO20" s="874"/>
      <c r="AP20" s="874"/>
      <c r="AQ20" s="874"/>
      <c r="AR20" s="874"/>
      <c r="AS20" s="874"/>
    </row>
    <row r="21" spans="2:45" x14ac:dyDescent="0.25">
      <c r="B21" s="874"/>
      <c r="C21" s="874"/>
      <c r="D21" s="874"/>
      <c r="E21" s="877"/>
      <c r="F21" s="877"/>
      <c r="G21" s="876"/>
      <c r="H21" s="875"/>
      <c r="I21" s="875"/>
      <c r="J21" s="874"/>
      <c r="K21" s="874"/>
      <c r="L21" s="874"/>
      <c r="M21" s="874"/>
      <c r="N21" s="874"/>
      <c r="O21" s="874"/>
      <c r="P21" s="874"/>
      <c r="Q21" s="874"/>
      <c r="R21" s="874"/>
      <c r="S21" s="874"/>
      <c r="T21" s="874"/>
      <c r="U21" s="874"/>
      <c r="V21" s="874"/>
      <c r="W21" s="874"/>
      <c r="X21" s="874"/>
      <c r="Y21" s="874"/>
      <c r="Z21" s="874"/>
      <c r="AA21" s="874"/>
      <c r="AB21" s="874"/>
      <c r="AC21" s="874"/>
      <c r="AD21" s="874"/>
      <c r="AE21" s="874"/>
      <c r="AF21" s="874"/>
      <c r="AG21" s="874"/>
      <c r="AH21" s="874"/>
      <c r="AI21" s="874"/>
      <c r="AJ21" s="874"/>
      <c r="AK21" s="874"/>
      <c r="AL21" s="874"/>
      <c r="AM21" s="874"/>
      <c r="AN21" s="874"/>
      <c r="AO21" s="874"/>
      <c r="AP21" s="874"/>
      <c r="AQ21" s="874"/>
      <c r="AR21" s="874"/>
      <c r="AS21" s="874"/>
    </row>
    <row r="22" spans="2:45" x14ac:dyDescent="0.25">
      <c r="B22" s="874"/>
      <c r="C22" s="874"/>
      <c r="D22" s="874"/>
      <c r="E22" s="877"/>
      <c r="F22" s="877"/>
      <c r="G22" s="876"/>
      <c r="H22" s="875"/>
      <c r="I22" s="875"/>
      <c r="J22" s="874"/>
      <c r="K22" s="874"/>
      <c r="L22" s="874"/>
      <c r="M22" s="874"/>
      <c r="N22" s="874"/>
      <c r="O22" s="874"/>
      <c r="P22" s="874"/>
      <c r="Q22" s="874"/>
      <c r="R22" s="874"/>
      <c r="S22" s="874"/>
      <c r="T22" s="874"/>
      <c r="U22" s="874"/>
      <c r="V22" s="874"/>
      <c r="W22" s="874"/>
      <c r="X22" s="874"/>
      <c r="Y22" s="874"/>
      <c r="Z22" s="874"/>
      <c r="AA22" s="874"/>
      <c r="AB22" s="874"/>
      <c r="AC22" s="874"/>
      <c r="AD22" s="874"/>
      <c r="AE22" s="874"/>
      <c r="AF22" s="874"/>
      <c r="AG22" s="874"/>
      <c r="AH22" s="874"/>
      <c r="AI22" s="874"/>
      <c r="AJ22" s="874"/>
      <c r="AK22" s="874"/>
      <c r="AL22" s="874"/>
      <c r="AM22" s="874"/>
      <c r="AN22" s="874"/>
      <c r="AO22" s="874"/>
      <c r="AP22" s="874"/>
      <c r="AQ22" s="874"/>
      <c r="AR22" s="874"/>
      <c r="AS22" s="874"/>
    </row>
    <row r="23" spans="2:45" x14ac:dyDescent="0.25">
      <c r="B23" s="874"/>
      <c r="C23" s="874"/>
      <c r="D23" s="874"/>
      <c r="E23" s="877"/>
      <c r="F23" s="877"/>
      <c r="G23" s="876"/>
      <c r="H23" s="875"/>
      <c r="I23" s="875"/>
      <c r="J23" s="874"/>
      <c r="K23" s="874"/>
      <c r="L23" s="874"/>
      <c r="M23" s="874"/>
      <c r="N23" s="874"/>
      <c r="O23" s="874"/>
      <c r="P23" s="874"/>
      <c r="Q23" s="874"/>
      <c r="R23" s="874"/>
      <c r="S23" s="874"/>
      <c r="T23" s="874"/>
      <c r="U23" s="874"/>
      <c r="V23" s="874"/>
      <c r="W23" s="874"/>
      <c r="X23" s="874"/>
      <c r="Y23" s="874"/>
      <c r="Z23" s="874"/>
      <c r="AA23" s="874"/>
      <c r="AB23" s="874"/>
      <c r="AC23" s="874"/>
      <c r="AD23" s="874"/>
      <c r="AE23" s="874"/>
      <c r="AF23" s="874"/>
      <c r="AG23" s="874"/>
      <c r="AH23" s="874"/>
      <c r="AI23" s="874"/>
      <c r="AJ23" s="874"/>
      <c r="AK23" s="874"/>
      <c r="AL23" s="874"/>
      <c r="AM23" s="874"/>
      <c r="AN23" s="874"/>
      <c r="AO23" s="874"/>
      <c r="AP23" s="874"/>
      <c r="AQ23" s="874"/>
      <c r="AR23" s="874"/>
      <c r="AS23" s="874"/>
    </row>
    <row r="24" spans="2:45" x14ac:dyDescent="0.25">
      <c r="B24" s="874"/>
      <c r="C24" s="874"/>
      <c r="D24" s="874"/>
      <c r="E24" s="877"/>
      <c r="F24" s="877"/>
      <c r="G24" s="876"/>
      <c r="H24" s="875"/>
      <c r="I24" s="875"/>
      <c r="J24" s="874"/>
      <c r="K24" s="874"/>
      <c r="L24" s="874"/>
      <c r="M24" s="874"/>
      <c r="N24" s="874"/>
      <c r="O24" s="874"/>
      <c r="P24" s="874"/>
      <c r="Q24" s="874"/>
      <c r="R24" s="874"/>
      <c r="S24" s="874"/>
      <c r="T24" s="874"/>
      <c r="U24" s="874"/>
      <c r="V24" s="874"/>
      <c r="W24" s="874"/>
      <c r="X24" s="874"/>
      <c r="Y24" s="874"/>
      <c r="Z24" s="874"/>
      <c r="AA24" s="874"/>
      <c r="AB24" s="874"/>
      <c r="AC24" s="874"/>
      <c r="AD24" s="874"/>
      <c r="AE24" s="874"/>
      <c r="AF24" s="874"/>
      <c r="AG24" s="874"/>
      <c r="AH24" s="874"/>
      <c r="AI24" s="874"/>
      <c r="AJ24" s="874"/>
      <c r="AK24" s="874"/>
      <c r="AL24" s="874"/>
      <c r="AM24" s="874"/>
      <c r="AN24" s="874"/>
      <c r="AO24" s="874"/>
      <c r="AP24" s="874"/>
      <c r="AQ24" s="874"/>
      <c r="AR24" s="874"/>
      <c r="AS24" s="874"/>
    </row>
    <row r="25" spans="2:45" x14ac:dyDescent="0.25">
      <c r="B25" s="874"/>
      <c r="C25" s="874"/>
      <c r="D25" s="874"/>
      <c r="E25" s="877"/>
      <c r="F25" s="877"/>
      <c r="G25" s="876"/>
      <c r="H25" s="875"/>
      <c r="I25" s="875"/>
      <c r="J25" s="874"/>
      <c r="K25" s="874"/>
      <c r="L25" s="874"/>
      <c r="M25" s="874"/>
      <c r="N25" s="874"/>
      <c r="O25" s="874"/>
      <c r="P25" s="874"/>
      <c r="Q25" s="874"/>
      <c r="R25" s="874"/>
      <c r="S25" s="874"/>
      <c r="T25" s="874"/>
      <c r="U25" s="874"/>
      <c r="V25" s="874"/>
      <c r="W25" s="874"/>
      <c r="X25" s="874"/>
      <c r="Y25" s="874"/>
      <c r="Z25" s="874"/>
      <c r="AA25" s="874"/>
      <c r="AB25" s="874"/>
      <c r="AC25" s="874"/>
      <c r="AD25" s="874"/>
      <c r="AE25" s="874"/>
      <c r="AF25" s="874"/>
      <c r="AG25" s="874"/>
      <c r="AH25" s="874"/>
      <c r="AI25" s="874"/>
      <c r="AJ25" s="874"/>
      <c r="AK25" s="874"/>
      <c r="AL25" s="874"/>
      <c r="AM25" s="874"/>
      <c r="AN25" s="874"/>
      <c r="AO25" s="874"/>
      <c r="AP25" s="874"/>
      <c r="AQ25" s="874"/>
      <c r="AR25" s="874"/>
      <c r="AS25" s="874"/>
    </row>
    <row r="26" spans="2:45" x14ac:dyDescent="0.25">
      <c r="B26" s="874"/>
      <c r="C26" s="874"/>
      <c r="D26" s="874"/>
      <c r="E26" s="877"/>
      <c r="F26" s="877"/>
      <c r="G26" s="876"/>
      <c r="H26" s="875"/>
      <c r="I26" s="875"/>
      <c r="J26" s="874"/>
      <c r="K26" s="874"/>
      <c r="L26" s="874"/>
      <c r="M26" s="874"/>
      <c r="N26" s="874"/>
      <c r="O26" s="874"/>
      <c r="P26" s="874"/>
      <c r="Q26" s="874"/>
      <c r="R26" s="874"/>
      <c r="S26" s="874"/>
      <c r="T26" s="874"/>
      <c r="U26" s="874"/>
      <c r="V26" s="874"/>
      <c r="W26" s="874"/>
      <c r="X26" s="874"/>
      <c r="Y26" s="874"/>
      <c r="Z26" s="874"/>
      <c r="AA26" s="874"/>
      <c r="AB26" s="874"/>
      <c r="AC26" s="874"/>
      <c r="AD26" s="874"/>
      <c r="AE26" s="874"/>
      <c r="AF26" s="874"/>
      <c r="AG26" s="874"/>
      <c r="AH26" s="874"/>
      <c r="AI26" s="874"/>
      <c r="AJ26" s="874"/>
      <c r="AK26" s="874"/>
      <c r="AL26" s="874"/>
      <c r="AM26" s="874"/>
      <c r="AN26" s="874"/>
      <c r="AO26" s="874"/>
      <c r="AP26" s="874"/>
      <c r="AQ26" s="874"/>
      <c r="AR26" s="874"/>
      <c r="AS26" s="874"/>
    </row>
    <row r="27" spans="2:45" x14ac:dyDescent="0.25">
      <c r="B27" s="874"/>
      <c r="C27" s="874"/>
      <c r="D27" s="874"/>
      <c r="E27" s="877"/>
      <c r="F27" s="877"/>
      <c r="G27" s="876"/>
      <c r="H27" s="875"/>
      <c r="I27" s="875"/>
      <c r="J27" s="874"/>
      <c r="K27" s="874"/>
      <c r="L27" s="874"/>
      <c r="M27" s="874"/>
      <c r="N27" s="874"/>
      <c r="O27" s="874"/>
      <c r="P27" s="874"/>
      <c r="Q27" s="874"/>
      <c r="R27" s="874"/>
      <c r="S27" s="874"/>
      <c r="T27" s="874"/>
      <c r="U27" s="874"/>
      <c r="V27" s="874"/>
      <c r="W27" s="874"/>
      <c r="X27" s="874"/>
      <c r="Y27" s="874"/>
      <c r="Z27" s="874"/>
      <c r="AA27" s="874"/>
      <c r="AB27" s="874"/>
      <c r="AC27" s="874"/>
      <c r="AD27" s="874"/>
      <c r="AE27" s="874"/>
      <c r="AF27" s="874"/>
      <c r="AG27" s="874"/>
      <c r="AH27" s="874"/>
      <c r="AI27" s="874"/>
      <c r="AJ27" s="874"/>
      <c r="AK27" s="874"/>
      <c r="AL27" s="874"/>
      <c r="AM27" s="874"/>
      <c r="AN27" s="874"/>
      <c r="AO27" s="874"/>
      <c r="AP27" s="874"/>
      <c r="AQ27" s="874"/>
      <c r="AR27" s="874"/>
      <c r="AS27" s="874"/>
    </row>
    <row r="28" spans="2:45" x14ac:dyDescent="0.25">
      <c r="B28" s="874"/>
      <c r="C28" s="874"/>
      <c r="D28" s="874"/>
      <c r="E28" s="877"/>
      <c r="F28" s="877"/>
      <c r="G28" s="876"/>
      <c r="H28" s="875"/>
      <c r="I28" s="875"/>
      <c r="J28" s="874"/>
      <c r="K28" s="874"/>
      <c r="L28" s="874"/>
      <c r="M28" s="874"/>
      <c r="N28" s="874"/>
      <c r="O28" s="874"/>
      <c r="P28" s="874"/>
      <c r="Q28" s="874"/>
      <c r="R28" s="874"/>
      <c r="S28" s="874"/>
      <c r="T28" s="874"/>
      <c r="U28" s="874"/>
      <c r="V28" s="874"/>
      <c r="W28" s="874"/>
      <c r="X28" s="874"/>
      <c r="Y28" s="874"/>
      <c r="Z28" s="874"/>
      <c r="AA28" s="874"/>
      <c r="AB28" s="874"/>
      <c r="AC28" s="874"/>
      <c r="AD28" s="874"/>
      <c r="AE28" s="874"/>
      <c r="AF28" s="874"/>
      <c r="AG28" s="874"/>
      <c r="AH28" s="874"/>
      <c r="AI28" s="874"/>
      <c r="AJ28" s="874"/>
      <c r="AK28" s="874"/>
      <c r="AL28" s="874"/>
      <c r="AM28" s="874"/>
      <c r="AN28" s="874"/>
      <c r="AO28" s="874"/>
      <c r="AP28" s="874"/>
      <c r="AQ28" s="874"/>
      <c r="AR28" s="874"/>
      <c r="AS28" s="874"/>
    </row>
    <row r="29" spans="2:45" x14ac:dyDescent="0.25">
      <c r="B29" s="874"/>
      <c r="C29" s="874"/>
      <c r="D29" s="874"/>
      <c r="E29" s="877"/>
      <c r="F29" s="877"/>
      <c r="G29" s="876"/>
      <c r="H29" s="875"/>
      <c r="I29" s="875"/>
      <c r="J29" s="874"/>
      <c r="K29" s="874"/>
      <c r="L29" s="874"/>
      <c r="M29" s="874"/>
      <c r="N29" s="874"/>
      <c r="O29" s="874"/>
      <c r="P29" s="874"/>
      <c r="Q29" s="874"/>
      <c r="R29" s="874"/>
      <c r="S29" s="874"/>
      <c r="T29" s="874"/>
      <c r="U29" s="874"/>
      <c r="V29" s="874"/>
      <c r="W29" s="874"/>
      <c r="X29" s="874"/>
      <c r="Y29" s="874"/>
      <c r="Z29" s="874"/>
      <c r="AA29" s="874"/>
      <c r="AB29" s="874"/>
      <c r="AC29" s="874"/>
      <c r="AD29" s="874"/>
      <c r="AE29" s="874"/>
      <c r="AF29" s="874"/>
      <c r="AG29" s="874"/>
      <c r="AH29" s="874"/>
      <c r="AI29" s="874"/>
      <c r="AJ29" s="874"/>
      <c r="AK29" s="874"/>
      <c r="AL29" s="874"/>
      <c r="AM29" s="874"/>
      <c r="AN29" s="874"/>
      <c r="AO29" s="874"/>
      <c r="AP29" s="874"/>
      <c r="AQ29" s="874"/>
      <c r="AR29" s="874"/>
      <c r="AS29" s="874"/>
    </row>
    <row r="30" spans="2:45" x14ac:dyDescent="0.25">
      <c r="B30" s="874"/>
      <c r="C30" s="874"/>
      <c r="D30" s="874"/>
      <c r="E30" s="877"/>
      <c r="F30" s="877"/>
      <c r="G30" s="876"/>
      <c r="H30" s="875"/>
      <c r="I30" s="875"/>
      <c r="J30" s="874"/>
      <c r="K30" s="874"/>
      <c r="L30" s="874"/>
      <c r="M30" s="874"/>
      <c r="N30" s="874"/>
      <c r="O30" s="874"/>
      <c r="P30" s="874"/>
      <c r="Q30" s="874"/>
      <c r="R30" s="874"/>
      <c r="S30" s="874"/>
      <c r="T30" s="874"/>
      <c r="U30" s="874"/>
      <c r="V30" s="874"/>
      <c r="W30" s="874"/>
      <c r="X30" s="874"/>
      <c r="Y30" s="874"/>
      <c r="Z30" s="874"/>
      <c r="AA30" s="874"/>
      <c r="AB30" s="874"/>
      <c r="AC30" s="874"/>
      <c r="AD30" s="874"/>
      <c r="AE30" s="874"/>
      <c r="AF30" s="874"/>
      <c r="AG30" s="874"/>
      <c r="AH30" s="874"/>
      <c r="AI30" s="874"/>
      <c r="AJ30" s="874"/>
      <c r="AK30" s="874"/>
      <c r="AL30" s="874"/>
      <c r="AM30" s="874"/>
      <c r="AN30" s="874"/>
      <c r="AO30" s="874"/>
      <c r="AP30" s="874"/>
      <c r="AQ30" s="874"/>
      <c r="AR30" s="874"/>
      <c r="AS30" s="874"/>
    </row>
    <row r="31" spans="2:45" x14ac:dyDescent="0.25">
      <c r="B31" s="874"/>
      <c r="C31" s="874"/>
      <c r="D31" s="874"/>
      <c r="E31" s="877"/>
      <c r="F31" s="877"/>
      <c r="G31" s="876"/>
      <c r="H31" s="875"/>
      <c r="I31" s="875"/>
      <c r="J31" s="874"/>
      <c r="K31" s="874"/>
      <c r="L31" s="874"/>
      <c r="M31" s="874"/>
      <c r="N31" s="874"/>
      <c r="O31" s="874"/>
      <c r="P31" s="874"/>
      <c r="Q31" s="874"/>
      <c r="R31" s="874"/>
      <c r="S31" s="874"/>
      <c r="T31" s="874"/>
      <c r="U31" s="874"/>
      <c r="V31" s="874"/>
      <c r="W31" s="874"/>
      <c r="X31" s="874"/>
      <c r="Y31" s="874"/>
      <c r="Z31" s="874"/>
      <c r="AA31" s="874"/>
      <c r="AB31" s="874"/>
      <c r="AC31" s="874"/>
      <c r="AD31" s="874"/>
      <c r="AE31" s="874"/>
      <c r="AF31" s="874"/>
      <c r="AG31" s="874"/>
      <c r="AH31" s="874"/>
      <c r="AI31" s="874"/>
      <c r="AJ31" s="874"/>
      <c r="AK31" s="874"/>
      <c r="AL31" s="874"/>
      <c r="AM31" s="874"/>
      <c r="AN31" s="874"/>
      <c r="AO31" s="874"/>
      <c r="AP31" s="874"/>
      <c r="AQ31" s="874"/>
      <c r="AR31" s="874"/>
      <c r="AS31" s="874"/>
    </row>
    <row r="32" spans="2:45" x14ac:dyDescent="0.25">
      <c r="B32" s="874"/>
      <c r="C32" s="874"/>
      <c r="D32" s="874"/>
      <c r="E32" s="877"/>
      <c r="F32" s="877"/>
      <c r="G32" s="876"/>
      <c r="H32" s="875"/>
      <c r="I32" s="875"/>
      <c r="J32" s="874"/>
      <c r="K32" s="874"/>
      <c r="L32" s="874"/>
      <c r="M32" s="874"/>
      <c r="N32" s="874"/>
      <c r="O32" s="874"/>
      <c r="P32" s="874"/>
      <c r="Q32" s="874"/>
      <c r="R32" s="874"/>
      <c r="S32" s="874"/>
      <c r="T32" s="874"/>
      <c r="U32" s="874"/>
      <c r="V32" s="874"/>
      <c r="W32" s="874"/>
      <c r="X32" s="874"/>
      <c r="Y32" s="874"/>
      <c r="Z32" s="874"/>
      <c r="AA32" s="874"/>
      <c r="AB32" s="874"/>
      <c r="AC32" s="874"/>
      <c r="AD32" s="874"/>
      <c r="AE32" s="874"/>
      <c r="AF32" s="874"/>
      <c r="AG32" s="874"/>
      <c r="AH32" s="874"/>
      <c r="AI32" s="874"/>
      <c r="AJ32" s="874"/>
      <c r="AK32" s="874"/>
      <c r="AL32" s="874"/>
      <c r="AM32" s="874"/>
      <c r="AN32" s="874"/>
      <c r="AO32" s="874"/>
      <c r="AP32" s="874"/>
      <c r="AQ32" s="874"/>
      <c r="AR32" s="874"/>
      <c r="AS32" s="874"/>
    </row>
    <row r="33" spans="2:45" x14ac:dyDescent="0.25">
      <c r="B33" s="874"/>
      <c r="C33" s="874"/>
      <c r="D33" s="874"/>
      <c r="E33" s="877"/>
      <c r="F33" s="877"/>
      <c r="G33" s="876"/>
      <c r="H33" s="875"/>
      <c r="I33" s="875"/>
      <c r="J33" s="874"/>
      <c r="K33" s="874"/>
      <c r="L33" s="874"/>
      <c r="M33" s="874"/>
      <c r="N33" s="874"/>
      <c r="O33" s="874"/>
      <c r="P33" s="874"/>
      <c r="Q33" s="874"/>
      <c r="R33" s="874"/>
      <c r="S33" s="874"/>
      <c r="T33" s="874"/>
      <c r="U33" s="874"/>
      <c r="V33" s="874"/>
      <c r="W33" s="874"/>
      <c r="X33" s="874"/>
      <c r="Y33" s="874"/>
      <c r="Z33" s="874"/>
      <c r="AA33" s="874"/>
      <c r="AB33" s="874"/>
      <c r="AC33" s="874"/>
      <c r="AD33" s="874"/>
      <c r="AE33" s="874"/>
      <c r="AF33" s="874"/>
      <c r="AG33" s="874"/>
      <c r="AH33" s="874"/>
      <c r="AI33" s="874"/>
      <c r="AJ33" s="874"/>
      <c r="AK33" s="874"/>
      <c r="AL33" s="874"/>
      <c r="AM33" s="874"/>
      <c r="AN33" s="874"/>
      <c r="AO33" s="874"/>
      <c r="AP33" s="874"/>
      <c r="AQ33" s="874"/>
      <c r="AR33" s="874"/>
      <c r="AS33" s="874"/>
    </row>
    <row r="34" spans="2:45" x14ac:dyDescent="0.25">
      <c r="B34" s="874"/>
      <c r="C34" s="874"/>
      <c r="D34" s="874"/>
      <c r="E34" s="877"/>
      <c r="F34" s="877"/>
      <c r="G34" s="876"/>
      <c r="H34" s="875"/>
      <c r="I34" s="875"/>
      <c r="J34" s="874"/>
      <c r="K34" s="874"/>
      <c r="L34" s="874"/>
      <c r="M34" s="874"/>
      <c r="N34" s="874"/>
      <c r="O34" s="874"/>
      <c r="P34" s="874"/>
      <c r="Q34" s="874"/>
      <c r="R34" s="874"/>
      <c r="S34" s="874"/>
      <c r="T34" s="874"/>
      <c r="U34" s="874"/>
      <c r="V34" s="874"/>
      <c r="W34" s="874"/>
      <c r="X34" s="874"/>
      <c r="Y34" s="874"/>
      <c r="Z34" s="874"/>
      <c r="AA34" s="874"/>
      <c r="AB34" s="874"/>
      <c r="AC34" s="874"/>
      <c r="AD34" s="874"/>
      <c r="AE34" s="874"/>
      <c r="AF34" s="874"/>
      <c r="AG34" s="874"/>
      <c r="AH34" s="874"/>
      <c r="AI34" s="874"/>
      <c r="AJ34" s="874"/>
      <c r="AK34" s="874"/>
      <c r="AL34" s="874"/>
      <c r="AM34" s="874"/>
      <c r="AN34" s="874"/>
      <c r="AO34" s="874"/>
      <c r="AP34" s="874"/>
      <c r="AQ34" s="874"/>
      <c r="AR34" s="874"/>
      <c r="AS34" s="874"/>
    </row>
    <row r="35" spans="2:45" x14ac:dyDescent="0.25">
      <c r="B35" s="874"/>
      <c r="C35" s="874"/>
      <c r="D35" s="874"/>
      <c r="E35" s="877"/>
      <c r="F35" s="877"/>
      <c r="G35" s="876"/>
      <c r="H35" s="875"/>
      <c r="I35" s="875"/>
      <c r="J35" s="874"/>
      <c r="K35" s="874"/>
      <c r="L35" s="874"/>
      <c r="M35" s="874"/>
      <c r="N35" s="874"/>
      <c r="O35" s="874"/>
      <c r="P35" s="874"/>
      <c r="Q35" s="874"/>
      <c r="R35" s="874"/>
      <c r="S35" s="874"/>
      <c r="T35" s="874"/>
      <c r="U35" s="874"/>
      <c r="V35" s="874"/>
      <c r="W35" s="874"/>
      <c r="X35" s="874"/>
      <c r="Y35" s="874"/>
      <c r="Z35" s="874"/>
      <c r="AA35" s="874"/>
      <c r="AB35" s="874"/>
      <c r="AC35" s="874"/>
      <c r="AD35" s="874"/>
      <c r="AE35" s="874"/>
      <c r="AF35" s="874"/>
      <c r="AG35" s="874"/>
      <c r="AH35" s="874"/>
      <c r="AI35" s="874"/>
      <c r="AJ35" s="874"/>
      <c r="AK35" s="874"/>
      <c r="AL35" s="874"/>
      <c r="AM35" s="874"/>
      <c r="AN35" s="874"/>
      <c r="AO35" s="874"/>
      <c r="AP35" s="874"/>
      <c r="AQ35" s="874"/>
      <c r="AR35" s="874"/>
      <c r="AS35" s="874"/>
    </row>
    <row r="36" spans="2:45" x14ac:dyDescent="0.25">
      <c r="B36" s="874"/>
      <c r="C36" s="874"/>
      <c r="D36" s="874"/>
      <c r="E36" s="877"/>
      <c r="F36" s="877"/>
      <c r="G36" s="876"/>
      <c r="H36" s="875"/>
      <c r="I36" s="875"/>
      <c r="J36" s="874"/>
      <c r="K36" s="874"/>
      <c r="L36" s="874"/>
      <c r="M36" s="874"/>
      <c r="N36" s="874"/>
      <c r="O36" s="874"/>
      <c r="P36" s="874"/>
      <c r="Q36" s="874"/>
      <c r="R36" s="874"/>
      <c r="S36" s="874"/>
      <c r="T36" s="874"/>
      <c r="U36" s="874"/>
      <c r="V36" s="874"/>
      <c r="W36" s="874"/>
      <c r="X36" s="874"/>
      <c r="Y36" s="874"/>
      <c r="Z36" s="874"/>
      <c r="AA36" s="874"/>
      <c r="AB36" s="874"/>
      <c r="AC36" s="874"/>
      <c r="AD36" s="874"/>
      <c r="AE36" s="874"/>
      <c r="AF36" s="874"/>
      <c r="AG36" s="874"/>
      <c r="AH36" s="874"/>
      <c r="AI36" s="874"/>
      <c r="AJ36" s="874"/>
      <c r="AK36" s="874"/>
      <c r="AL36" s="874"/>
      <c r="AM36" s="874"/>
      <c r="AN36" s="874"/>
      <c r="AO36" s="874"/>
      <c r="AP36" s="874"/>
      <c r="AQ36" s="874"/>
      <c r="AR36" s="874"/>
      <c r="AS36" s="874"/>
    </row>
    <row r="37" spans="2:45" x14ac:dyDescent="0.25">
      <c r="B37" s="874"/>
      <c r="C37" s="874"/>
      <c r="D37" s="874"/>
      <c r="E37" s="877"/>
      <c r="F37" s="877"/>
      <c r="G37" s="876"/>
      <c r="H37" s="875"/>
      <c r="I37" s="875"/>
      <c r="J37" s="874"/>
      <c r="K37" s="874"/>
      <c r="L37" s="874"/>
      <c r="M37" s="874"/>
      <c r="N37" s="874"/>
      <c r="O37" s="874"/>
      <c r="P37" s="874"/>
      <c r="Q37" s="874"/>
      <c r="R37" s="874"/>
      <c r="S37" s="874"/>
      <c r="T37" s="874"/>
      <c r="U37" s="874"/>
      <c r="V37" s="874"/>
      <c r="W37" s="874"/>
      <c r="X37" s="874"/>
      <c r="Y37" s="874"/>
      <c r="Z37" s="874"/>
      <c r="AA37" s="874"/>
      <c r="AB37" s="874"/>
      <c r="AC37" s="874"/>
      <c r="AD37" s="874"/>
      <c r="AE37" s="874"/>
      <c r="AF37" s="874"/>
      <c r="AG37" s="874"/>
      <c r="AH37" s="874"/>
      <c r="AI37" s="874"/>
      <c r="AJ37" s="874"/>
      <c r="AK37" s="874"/>
      <c r="AL37" s="874"/>
      <c r="AM37" s="874"/>
      <c r="AN37" s="874"/>
      <c r="AO37" s="874"/>
      <c r="AP37" s="874"/>
      <c r="AQ37" s="874"/>
      <c r="AR37" s="874"/>
      <c r="AS37" s="874"/>
    </row>
    <row r="38" spans="2:45" x14ac:dyDescent="0.25">
      <c r="B38" s="874"/>
      <c r="C38" s="874"/>
      <c r="D38" s="874"/>
      <c r="E38" s="877"/>
      <c r="F38" s="877"/>
      <c r="G38" s="876"/>
      <c r="H38" s="875"/>
      <c r="I38" s="875"/>
      <c r="J38" s="874"/>
      <c r="K38" s="874"/>
      <c r="L38" s="874"/>
      <c r="M38" s="874"/>
      <c r="N38" s="874"/>
      <c r="O38" s="874"/>
      <c r="P38" s="874"/>
      <c r="Q38" s="874"/>
      <c r="R38" s="874"/>
      <c r="S38" s="874"/>
      <c r="T38" s="874"/>
      <c r="U38" s="874"/>
      <c r="V38" s="874"/>
      <c r="W38" s="874"/>
      <c r="X38" s="874"/>
      <c r="Y38" s="874"/>
      <c r="Z38" s="874"/>
      <c r="AA38" s="874"/>
      <c r="AB38" s="874"/>
      <c r="AC38" s="874"/>
      <c r="AD38" s="874"/>
      <c r="AE38" s="874"/>
      <c r="AF38" s="874"/>
      <c r="AG38" s="874"/>
      <c r="AH38" s="874"/>
      <c r="AI38" s="874"/>
      <c r="AJ38" s="874"/>
      <c r="AK38" s="874"/>
      <c r="AL38" s="874"/>
      <c r="AM38" s="874"/>
      <c r="AN38" s="874"/>
      <c r="AO38" s="874"/>
      <c r="AP38" s="874"/>
      <c r="AQ38" s="874"/>
      <c r="AR38" s="874"/>
      <c r="AS38" s="874"/>
    </row>
    <row r="39" spans="2:45" x14ac:dyDescent="0.25">
      <c r="B39" s="874"/>
      <c r="C39" s="874"/>
      <c r="D39" s="874"/>
      <c r="E39" s="877"/>
      <c r="F39" s="877"/>
      <c r="G39" s="876"/>
      <c r="H39" s="875"/>
      <c r="I39" s="875"/>
      <c r="J39" s="874"/>
      <c r="K39" s="874"/>
      <c r="L39" s="874"/>
      <c r="M39" s="874"/>
      <c r="N39" s="874"/>
      <c r="O39" s="874"/>
      <c r="P39" s="874"/>
      <c r="Q39" s="874"/>
      <c r="R39" s="874"/>
      <c r="S39" s="874"/>
      <c r="T39" s="874"/>
      <c r="U39" s="874"/>
      <c r="V39" s="874"/>
      <c r="W39" s="874"/>
      <c r="X39" s="874"/>
      <c r="Y39" s="874"/>
      <c r="Z39" s="874"/>
      <c r="AA39" s="874"/>
      <c r="AB39" s="874"/>
      <c r="AC39" s="874"/>
      <c r="AD39" s="874"/>
      <c r="AE39" s="874"/>
      <c r="AF39" s="874"/>
      <c r="AG39" s="874"/>
      <c r="AH39" s="874"/>
      <c r="AI39" s="874"/>
      <c r="AJ39" s="874"/>
      <c r="AK39" s="874"/>
      <c r="AL39" s="874"/>
      <c r="AM39" s="874"/>
      <c r="AN39" s="874"/>
      <c r="AO39" s="874"/>
      <c r="AP39" s="874"/>
      <c r="AQ39" s="874"/>
      <c r="AR39" s="874"/>
      <c r="AS39" s="874"/>
    </row>
    <row r="40" spans="2:45" x14ac:dyDescent="0.25">
      <c r="B40" s="874"/>
      <c r="C40" s="874"/>
      <c r="D40" s="874"/>
      <c r="E40" s="877"/>
      <c r="F40" s="877"/>
      <c r="G40" s="876"/>
      <c r="H40" s="875"/>
      <c r="I40" s="875"/>
      <c r="J40" s="874"/>
      <c r="K40" s="874"/>
      <c r="L40" s="874"/>
      <c r="M40" s="874"/>
      <c r="N40" s="874"/>
      <c r="O40" s="874"/>
      <c r="P40" s="874"/>
      <c r="Q40" s="874"/>
      <c r="R40" s="874"/>
      <c r="S40" s="874"/>
      <c r="T40" s="874"/>
      <c r="U40" s="874"/>
      <c r="V40" s="874"/>
      <c r="W40" s="874"/>
      <c r="X40" s="874"/>
      <c r="Y40" s="874"/>
      <c r="Z40" s="874"/>
      <c r="AA40" s="874"/>
      <c r="AB40" s="874"/>
      <c r="AC40" s="874"/>
      <c r="AD40" s="874"/>
      <c r="AE40" s="874"/>
      <c r="AF40" s="874"/>
      <c r="AG40" s="874"/>
      <c r="AH40" s="874"/>
      <c r="AI40" s="874"/>
      <c r="AJ40" s="874"/>
      <c r="AK40" s="874"/>
      <c r="AL40" s="874"/>
      <c r="AM40" s="874"/>
      <c r="AN40" s="874"/>
      <c r="AO40" s="874"/>
      <c r="AP40" s="874"/>
      <c r="AQ40" s="874"/>
      <c r="AR40" s="874"/>
      <c r="AS40" s="874"/>
    </row>
    <row r="41" spans="2:45" x14ac:dyDescent="0.25">
      <c r="B41" s="874"/>
      <c r="C41" s="874"/>
      <c r="D41" s="874"/>
      <c r="E41" s="877"/>
      <c r="F41" s="877"/>
      <c r="G41" s="876"/>
      <c r="H41" s="875"/>
      <c r="I41" s="875"/>
      <c r="J41" s="874"/>
      <c r="K41" s="874"/>
      <c r="L41" s="874"/>
      <c r="M41" s="874"/>
      <c r="N41" s="874"/>
      <c r="O41" s="874"/>
      <c r="P41" s="874"/>
      <c r="Q41" s="874"/>
      <c r="R41" s="874"/>
      <c r="S41" s="874"/>
      <c r="T41" s="874"/>
      <c r="U41" s="874"/>
      <c r="V41" s="874"/>
      <c r="W41" s="874"/>
      <c r="X41" s="874"/>
      <c r="Y41" s="874"/>
      <c r="Z41" s="874"/>
      <c r="AA41" s="874"/>
      <c r="AB41" s="874"/>
      <c r="AC41" s="874"/>
      <c r="AD41" s="874"/>
      <c r="AE41" s="874"/>
      <c r="AF41" s="874"/>
      <c r="AG41" s="874"/>
      <c r="AH41" s="874"/>
      <c r="AI41" s="874"/>
      <c r="AJ41" s="874"/>
      <c r="AK41" s="874"/>
      <c r="AL41" s="874"/>
      <c r="AM41" s="874"/>
      <c r="AN41" s="874"/>
      <c r="AO41" s="874"/>
      <c r="AP41" s="874"/>
      <c r="AQ41" s="874"/>
      <c r="AR41" s="874"/>
      <c r="AS41" s="874"/>
    </row>
    <row r="42" spans="2:45" x14ac:dyDescent="0.25">
      <c r="B42" s="874"/>
      <c r="C42" s="874"/>
      <c r="D42" s="874"/>
      <c r="E42" s="877"/>
      <c r="F42" s="877"/>
      <c r="G42" s="876"/>
      <c r="H42" s="875"/>
      <c r="I42" s="875"/>
      <c r="J42" s="874"/>
      <c r="K42" s="874"/>
      <c r="L42" s="874"/>
      <c r="M42" s="874"/>
      <c r="N42" s="874"/>
      <c r="O42" s="874"/>
      <c r="P42" s="874"/>
      <c r="Q42" s="874"/>
      <c r="R42" s="874"/>
      <c r="S42" s="874"/>
      <c r="T42" s="874"/>
      <c r="U42" s="874"/>
      <c r="V42" s="874"/>
      <c r="W42" s="874"/>
      <c r="X42" s="874"/>
      <c r="Y42" s="874"/>
      <c r="Z42" s="874"/>
      <c r="AA42" s="874"/>
      <c r="AB42" s="874"/>
      <c r="AC42" s="874"/>
      <c r="AD42" s="874"/>
      <c r="AE42" s="874"/>
      <c r="AF42" s="874"/>
      <c r="AG42" s="874"/>
      <c r="AH42" s="874"/>
      <c r="AI42" s="874"/>
      <c r="AJ42" s="874"/>
      <c r="AK42" s="874"/>
      <c r="AL42" s="874"/>
      <c r="AM42" s="874"/>
      <c r="AN42" s="874"/>
      <c r="AO42" s="874"/>
      <c r="AP42" s="874"/>
      <c r="AQ42" s="874"/>
      <c r="AR42" s="874"/>
      <c r="AS42" s="874"/>
    </row>
    <row r="43" spans="2:45" x14ac:dyDescent="0.25">
      <c r="B43" s="874"/>
      <c r="C43" s="874"/>
      <c r="D43" s="874"/>
      <c r="E43" s="877"/>
      <c r="F43" s="877"/>
      <c r="G43" s="876"/>
      <c r="H43" s="875"/>
      <c r="I43" s="875"/>
      <c r="J43" s="874"/>
      <c r="K43" s="874"/>
      <c r="L43" s="874"/>
      <c r="M43" s="874"/>
      <c r="N43" s="874"/>
      <c r="O43" s="874"/>
      <c r="P43" s="874"/>
      <c r="Q43" s="874"/>
      <c r="R43" s="874"/>
      <c r="S43" s="874"/>
      <c r="T43" s="874"/>
      <c r="U43" s="874"/>
      <c r="V43" s="874"/>
      <c r="W43" s="874"/>
      <c r="X43" s="874"/>
      <c r="Y43" s="874"/>
      <c r="Z43" s="874"/>
      <c r="AA43" s="874"/>
      <c r="AB43" s="874"/>
      <c r="AC43" s="874"/>
      <c r="AD43" s="874"/>
      <c r="AE43" s="874"/>
      <c r="AF43" s="874"/>
      <c r="AG43" s="874"/>
      <c r="AH43" s="874"/>
      <c r="AI43" s="874"/>
      <c r="AJ43" s="874"/>
      <c r="AK43" s="874"/>
      <c r="AL43" s="874"/>
      <c r="AM43" s="874"/>
      <c r="AN43" s="874"/>
      <c r="AO43" s="874"/>
      <c r="AP43" s="874"/>
      <c r="AQ43" s="874"/>
      <c r="AR43" s="874"/>
      <c r="AS43" s="874"/>
    </row>
    <row r="44" spans="2:45" x14ac:dyDescent="0.25">
      <c r="B44" s="874"/>
      <c r="C44" s="874"/>
      <c r="D44" s="874"/>
      <c r="E44" s="877"/>
      <c r="F44" s="877"/>
      <c r="G44" s="876"/>
      <c r="H44" s="875"/>
      <c r="I44" s="875"/>
      <c r="J44" s="874"/>
      <c r="K44" s="874"/>
      <c r="L44" s="874"/>
      <c r="M44" s="874"/>
      <c r="N44" s="874"/>
      <c r="O44" s="874"/>
      <c r="P44" s="874"/>
      <c r="Q44" s="874"/>
      <c r="R44" s="874"/>
      <c r="S44" s="874"/>
      <c r="T44" s="874"/>
      <c r="U44" s="874"/>
      <c r="V44" s="874"/>
      <c r="W44" s="874"/>
      <c r="X44" s="874"/>
      <c r="Y44" s="874"/>
      <c r="Z44" s="874"/>
      <c r="AA44" s="874"/>
      <c r="AB44" s="874"/>
      <c r="AC44" s="874"/>
      <c r="AD44" s="874"/>
      <c r="AE44" s="874"/>
      <c r="AF44" s="874"/>
      <c r="AG44" s="874"/>
      <c r="AH44" s="874"/>
      <c r="AI44" s="874"/>
      <c r="AJ44" s="874"/>
      <c r="AK44" s="874"/>
      <c r="AL44" s="874"/>
      <c r="AM44" s="874"/>
      <c r="AN44" s="874"/>
      <c r="AO44" s="874"/>
      <c r="AP44" s="874"/>
      <c r="AQ44" s="874"/>
      <c r="AR44" s="874"/>
      <c r="AS44" s="874"/>
    </row>
    <row r="45" spans="2:45" x14ac:dyDescent="0.25">
      <c r="B45" s="874"/>
      <c r="C45" s="874"/>
      <c r="D45" s="874"/>
      <c r="E45" s="877"/>
      <c r="F45" s="877"/>
      <c r="G45" s="876"/>
      <c r="H45" s="875"/>
      <c r="I45" s="875"/>
      <c r="J45" s="874"/>
      <c r="K45" s="874"/>
      <c r="L45" s="874"/>
      <c r="M45" s="874"/>
      <c r="N45" s="874"/>
      <c r="O45" s="874"/>
      <c r="P45" s="874"/>
      <c r="Q45" s="874"/>
      <c r="R45" s="874"/>
      <c r="S45" s="874"/>
      <c r="T45" s="874"/>
      <c r="U45" s="874"/>
      <c r="V45" s="874"/>
      <c r="W45" s="874"/>
      <c r="X45" s="874"/>
      <c r="Y45" s="874"/>
      <c r="Z45" s="874"/>
      <c r="AA45" s="874"/>
      <c r="AB45" s="874"/>
      <c r="AC45" s="874"/>
      <c r="AD45" s="874"/>
      <c r="AE45" s="874"/>
      <c r="AF45" s="874"/>
      <c r="AG45" s="874"/>
      <c r="AH45" s="874"/>
      <c r="AI45" s="874"/>
      <c r="AJ45" s="874"/>
      <c r="AK45" s="874"/>
      <c r="AL45" s="874"/>
      <c r="AM45" s="874"/>
      <c r="AN45" s="874"/>
      <c r="AO45" s="874"/>
      <c r="AP45" s="874"/>
      <c r="AQ45" s="874"/>
      <c r="AR45" s="874"/>
      <c r="AS45" s="874"/>
    </row>
    <row r="46" spans="2:45" x14ac:dyDescent="0.25">
      <c r="B46" s="874"/>
      <c r="C46" s="874"/>
      <c r="D46" s="874"/>
      <c r="E46" s="877"/>
      <c r="F46" s="877"/>
      <c r="G46" s="876"/>
      <c r="H46" s="875"/>
      <c r="I46" s="875"/>
      <c r="J46" s="874"/>
      <c r="K46" s="874"/>
      <c r="L46" s="874"/>
      <c r="M46" s="874"/>
      <c r="N46" s="874"/>
      <c r="O46" s="874"/>
      <c r="P46" s="874"/>
      <c r="Q46" s="874"/>
      <c r="R46" s="874"/>
      <c r="S46" s="874"/>
      <c r="T46" s="874"/>
      <c r="U46" s="874"/>
      <c r="V46" s="874"/>
      <c r="W46" s="874"/>
      <c r="X46" s="874"/>
      <c r="Y46" s="874"/>
      <c r="Z46" s="874"/>
      <c r="AA46" s="874"/>
      <c r="AB46" s="874"/>
      <c r="AC46" s="874"/>
      <c r="AD46" s="874"/>
      <c r="AE46" s="874"/>
      <c r="AF46" s="874"/>
      <c r="AG46" s="874"/>
      <c r="AH46" s="874"/>
      <c r="AI46" s="874"/>
      <c r="AJ46" s="874"/>
      <c r="AK46" s="874"/>
      <c r="AL46" s="874"/>
      <c r="AM46" s="874"/>
      <c r="AN46" s="874"/>
      <c r="AO46" s="874"/>
      <c r="AP46" s="874"/>
      <c r="AQ46" s="874"/>
      <c r="AR46" s="874"/>
      <c r="AS46" s="874"/>
    </row>
    <row r="47" spans="2:45" x14ac:dyDescent="0.25">
      <c r="B47" s="874"/>
      <c r="C47" s="874"/>
      <c r="D47" s="874"/>
      <c r="E47" s="877"/>
      <c r="F47" s="877"/>
      <c r="G47" s="876"/>
      <c r="H47" s="875"/>
      <c r="I47" s="875"/>
      <c r="J47" s="874"/>
      <c r="K47" s="874"/>
      <c r="L47" s="874"/>
      <c r="M47" s="874"/>
      <c r="N47" s="874"/>
      <c r="O47" s="874"/>
      <c r="P47" s="874"/>
      <c r="Q47" s="874"/>
      <c r="R47" s="874"/>
      <c r="S47" s="874"/>
      <c r="T47" s="874"/>
      <c r="U47" s="874"/>
      <c r="V47" s="874"/>
      <c r="W47" s="874"/>
      <c r="X47" s="874"/>
      <c r="Y47" s="874"/>
      <c r="Z47" s="874"/>
      <c r="AA47" s="874"/>
      <c r="AB47" s="874"/>
      <c r="AC47" s="874"/>
      <c r="AD47" s="874"/>
      <c r="AE47" s="874"/>
      <c r="AF47" s="874"/>
      <c r="AG47" s="874"/>
      <c r="AH47" s="874"/>
      <c r="AI47" s="874"/>
      <c r="AJ47" s="874"/>
      <c r="AK47" s="874"/>
      <c r="AL47" s="874"/>
      <c r="AM47" s="874"/>
      <c r="AN47" s="874"/>
      <c r="AO47" s="874"/>
      <c r="AP47" s="874"/>
      <c r="AQ47" s="874"/>
      <c r="AR47" s="874"/>
      <c r="AS47" s="874"/>
    </row>
    <row r="48" spans="2:45" x14ac:dyDescent="0.25">
      <c r="B48" s="874"/>
      <c r="C48" s="874"/>
      <c r="D48" s="874"/>
      <c r="E48" s="877"/>
      <c r="F48" s="877"/>
      <c r="G48" s="876"/>
      <c r="H48" s="875"/>
      <c r="I48" s="875"/>
      <c r="J48" s="874"/>
      <c r="K48" s="874"/>
      <c r="L48" s="874"/>
      <c r="M48" s="874"/>
      <c r="N48" s="874"/>
      <c r="O48" s="874"/>
      <c r="P48" s="874"/>
      <c r="Q48" s="874"/>
      <c r="R48" s="874"/>
      <c r="S48" s="874"/>
      <c r="T48" s="874"/>
      <c r="U48" s="874"/>
      <c r="V48" s="874"/>
      <c r="W48" s="874"/>
      <c r="X48" s="874"/>
      <c r="Y48" s="874"/>
      <c r="Z48" s="874"/>
      <c r="AA48" s="874"/>
      <c r="AB48" s="874"/>
      <c r="AC48" s="874"/>
      <c r="AD48" s="874"/>
      <c r="AE48" s="874"/>
      <c r="AF48" s="874"/>
      <c r="AG48" s="874"/>
      <c r="AH48" s="874"/>
      <c r="AI48" s="874"/>
      <c r="AJ48" s="874"/>
      <c r="AK48" s="874"/>
      <c r="AL48" s="874"/>
      <c r="AM48" s="874"/>
      <c r="AN48" s="874"/>
      <c r="AO48" s="874"/>
      <c r="AP48" s="874"/>
      <c r="AQ48" s="874"/>
      <c r="AR48" s="874"/>
      <c r="AS48" s="874"/>
    </row>
    <row r="49" spans="2:45" x14ac:dyDescent="0.25">
      <c r="B49" s="874"/>
      <c r="C49" s="874"/>
      <c r="D49" s="874"/>
      <c r="E49" s="877"/>
      <c r="F49" s="877"/>
      <c r="G49" s="876"/>
      <c r="H49" s="875"/>
      <c r="I49" s="875"/>
      <c r="J49" s="874"/>
      <c r="K49" s="874"/>
      <c r="L49" s="874"/>
      <c r="M49" s="874"/>
      <c r="N49" s="874"/>
      <c r="O49" s="874"/>
      <c r="P49" s="874"/>
      <c r="Q49" s="874"/>
      <c r="R49" s="874"/>
      <c r="S49" s="874"/>
      <c r="T49" s="874"/>
      <c r="U49" s="874"/>
      <c r="V49" s="874"/>
      <c r="W49" s="874"/>
      <c r="X49" s="874"/>
      <c r="Y49" s="874"/>
      <c r="Z49" s="874"/>
      <c r="AA49" s="874"/>
      <c r="AB49" s="874"/>
      <c r="AC49" s="874"/>
      <c r="AD49" s="874"/>
      <c r="AE49" s="874"/>
      <c r="AF49" s="874"/>
      <c r="AG49" s="874"/>
      <c r="AH49" s="874"/>
      <c r="AI49" s="874"/>
      <c r="AJ49" s="874"/>
      <c r="AK49" s="874"/>
      <c r="AL49" s="874"/>
      <c r="AM49" s="874"/>
      <c r="AN49" s="874"/>
      <c r="AO49" s="874"/>
      <c r="AP49" s="874"/>
      <c r="AQ49" s="874"/>
      <c r="AR49" s="874"/>
      <c r="AS49" s="874"/>
    </row>
    <row r="50" spans="2:45" x14ac:dyDescent="0.25">
      <c r="B50" s="874"/>
      <c r="C50" s="874"/>
      <c r="D50" s="874"/>
      <c r="E50" s="877"/>
      <c r="F50" s="877"/>
      <c r="G50" s="876"/>
      <c r="H50" s="875"/>
      <c r="I50" s="875"/>
      <c r="J50" s="874"/>
      <c r="K50" s="874"/>
      <c r="L50" s="874"/>
      <c r="M50" s="874"/>
      <c r="N50" s="874"/>
      <c r="O50" s="874"/>
      <c r="P50" s="874"/>
      <c r="Q50" s="874"/>
      <c r="R50" s="874"/>
      <c r="S50" s="874"/>
      <c r="T50" s="874"/>
      <c r="U50" s="874"/>
      <c r="V50" s="874"/>
      <c r="W50" s="874"/>
      <c r="X50" s="874"/>
      <c r="Y50" s="874"/>
      <c r="Z50" s="874"/>
      <c r="AA50" s="874"/>
      <c r="AB50" s="874"/>
      <c r="AC50" s="874"/>
      <c r="AD50" s="874"/>
      <c r="AE50" s="874"/>
      <c r="AF50" s="874"/>
      <c r="AG50" s="874"/>
      <c r="AH50" s="874"/>
      <c r="AI50" s="874"/>
      <c r="AJ50" s="874"/>
      <c r="AK50" s="874"/>
      <c r="AL50" s="874"/>
      <c r="AM50" s="874"/>
      <c r="AN50" s="874"/>
      <c r="AO50" s="874"/>
      <c r="AP50" s="874"/>
      <c r="AQ50" s="874"/>
      <c r="AR50" s="874"/>
      <c r="AS50" s="874"/>
    </row>
    <row r="51" spans="2:45" x14ac:dyDescent="0.25">
      <c r="B51" s="874"/>
      <c r="C51" s="874"/>
      <c r="D51" s="874"/>
      <c r="E51" s="877"/>
      <c r="F51" s="877"/>
      <c r="G51" s="876"/>
      <c r="H51" s="875"/>
      <c r="I51" s="875"/>
      <c r="J51" s="874"/>
      <c r="K51" s="874"/>
      <c r="L51" s="874"/>
      <c r="M51" s="874"/>
      <c r="N51" s="874"/>
      <c r="O51" s="874"/>
      <c r="P51" s="874"/>
      <c r="Q51" s="874"/>
      <c r="R51" s="874"/>
      <c r="S51" s="874"/>
      <c r="T51" s="874"/>
      <c r="U51" s="874"/>
      <c r="V51" s="874"/>
      <c r="W51" s="874"/>
      <c r="X51" s="874"/>
      <c r="Y51" s="874"/>
      <c r="Z51" s="874"/>
      <c r="AA51" s="874"/>
      <c r="AB51" s="874"/>
      <c r="AC51" s="874"/>
      <c r="AD51" s="874"/>
      <c r="AE51" s="874"/>
      <c r="AF51" s="874"/>
      <c r="AG51" s="874"/>
      <c r="AH51" s="874"/>
      <c r="AI51" s="874"/>
      <c r="AJ51" s="874"/>
      <c r="AK51" s="874"/>
      <c r="AL51" s="874"/>
      <c r="AM51" s="874"/>
      <c r="AN51" s="874"/>
      <c r="AO51" s="874"/>
      <c r="AP51" s="874"/>
      <c r="AQ51" s="874"/>
      <c r="AR51" s="874"/>
      <c r="AS51" s="874"/>
    </row>
    <row r="52" spans="2:45" x14ac:dyDescent="0.25">
      <c r="B52" s="874"/>
      <c r="C52" s="874"/>
      <c r="D52" s="874"/>
      <c r="E52" s="877"/>
      <c r="F52" s="877"/>
      <c r="G52" s="876"/>
      <c r="H52" s="875"/>
      <c r="I52" s="875"/>
      <c r="J52" s="874"/>
      <c r="K52" s="874"/>
      <c r="L52" s="874"/>
      <c r="M52" s="874"/>
      <c r="N52" s="874"/>
      <c r="O52" s="874"/>
      <c r="P52" s="874"/>
      <c r="Q52" s="874"/>
      <c r="R52" s="874"/>
      <c r="S52" s="874"/>
      <c r="T52" s="874"/>
      <c r="U52" s="874"/>
      <c r="V52" s="874"/>
      <c r="W52" s="874"/>
      <c r="X52" s="874"/>
      <c r="Y52" s="874"/>
      <c r="Z52" s="874"/>
      <c r="AA52" s="874"/>
      <c r="AB52" s="874"/>
      <c r="AC52" s="874"/>
      <c r="AD52" s="874"/>
      <c r="AE52" s="874"/>
      <c r="AF52" s="874"/>
      <c r="AG52" s="874"/>
      <c r="AH52" s="874"/>
      <c r="AI52" s="874"/>
      <c r="AJ52" s="874"/>
      <c r="AK52" s="874"/>
      <c r="AL52" s="874"/>
      <c r="AM52" s="874"/>
      <c r="AN52" s="874"/>
      <c r="AO52" s="874"/>
      <c r="AP52" s="874"/>
      <c r="AQ52" s="874"/>
      <c r="AR52" s="874"/>
      <c r="AS52" s="874"/>
    </row>
    <row r="53" spans="2:45" x14ac:dyDescent="0.25">
      <c r="B53" s="874"/>
      <c r="C53" s="874"/>
      <c r="D53" s="874"/>
      <c r="E53" s="877"/>
      <c r="F53" s="877"/>
      <c r="G53" s="876"/>
      <c r="H53" s="875"/>
      <c r="I53" s="875"/>
      <c r="J53" s="874"/>
      <c r="K53" s="874"/>
      <c r="L53" s="874"/>
      <c r="M53" s="874"/>
      <c r="N53" s="874"/>
      <c r="O53" s="874"/>
      <c r="P53" s="874"/>
      <c r="Q53" s="874"/>
      <c r="R53" s="874"/>
      <c r="S53" s="874"/>
      <c r="T53" s="874"/>
      <c r="U53" s="874"/>
      <c r="V53" s="874"/>
      <c r="W53" s="874"/>
      <c r="X53" s="874"/>
      <c r="Y53" s="874"/>
      <c r="Z53" s="874"/>
      <c r="AA53" s="874"/>
      <c r="AB53" s="874"/>
      <c r="AC53" s="874"/>
      <c r="AD53" s="874"/>
      <c r="AE53" s="874"/>
      <c r="AF53" s="874"/>
      <c r="AG53" s="874"/>
      <c r="AH53" s="874"/>
      <c r="AI53" s="874"/>
      <c r="AJ53" s="874"/>
      <c r="AK53" s="874"/>
      <c r="AL53" s="874"/>
      <c r="AM53" s="874"/>
      <c r="AN53" s="874"/>
      <c r="AO53" s="874"/>
      <c r="AP53" s="874"/>
      <c r="AQ53" s="874"/>
      <c r="AR53" s="874"/>
      <c r="AS53" s="874"/>
    </row>
    <row r="54" spans="2:45" x14ac:dyDescent="0.25">
      <c r="B54" s="874"/>
      <c r="C54" s="874"/>
      <c r="D54" s="874"/>
      <c r="E54" s="877"/>
      <c r="F54" s="877"/>
      <c r="G54" s="876"/>
      <c r="H54" s="875"/>
      <c r="I54" s="875"/>
      <c r="J54" s="874"/>
      <c r="K54" s="874"/>
      <c r="L54" s="874"/>
      <c r="M54" s="874"/>
      <c r="N54" s="874"/>
      <c r="O54" s="874"/>
      <c r="P54" s="874"/>
      <c r="Q54" s="874"/>
      <c r="R54" s="874"/>
      <c r="S54" s="874"/>
      <c r="T54" s="874"/>
      <c r="U54" s="874"/>
      <c r="V54" s="874"/>
      <c r="W54" s="874"/>
      <c r="X54" s="874"/>
      <c r="Y54" s="874"/>
      <c r="Z54" s="874"/>
      <c r="AA54" s="874"/>
      <c r="AB54" s="874"/>
      <c r="AC54" s="874"/>
      <c r="AD54" s="874"/>
      <c r="AE54" s="874"/>
      <c r="AF54" s="874"/>
      <c r="AG54" s="874"/>
      <c r="AH54" s="874"/>
      <c r="AI54" s="874"/>
      <c r="AJ54" s="874"/>
      <c r="AK54" s="874"/>
      <c r="AL54" s="874"/>
      <c r="AM54" s="874"/>
      <c r="AN54" s="874"/>
      <c r="AO54" s="874"/>
      <c r="AP54" s="874"/>
      <c r="AQ54" s="874"/>
      <c r="AR54" s="874"/>
      <c r="AS54" s="874"/>
    </row>
    <row r="55" spans="2:45" x14ac:dyDescent="0.25">
      <c r="B55" s="874"/>
      <c r="C55" s="874"/>
      <c r="D55" s="874"/>
      <c r="E55" s="877"/>
      <c r="F55" s="877"/>
      <c r="G55" s="876"/>
      <c r="H55" s="875"/>
      <c r="I55" s="875"/>
      <c r="J55" s="874"/>
      <c r="K55" s="874"/>
      <c r="L55" s="874"/>
      <c r="M55" s="874"/>
      <c r="N55" s="874"/>
      <c r="O55" s="874"/>
      <c r="P55" s="874"/>
      <c r="Q55" s="874"/>
      <c r="R55" s="874"/>
      <c r="S55" s="874"/>
      <c r="T55" s="874"/>
      <c r="U55" s="874"/>
      <c r="V55" s="874"/>
      <c r="W55" s="874"/>
      <c r="X55" s="874"/>
      <c r="Y55" s="874"/>
      <c r="Z55" s="874"/>
      <c r="AA55" s="874"/>
      <c r="AB55" s="874"/>
      <c r="AC55" s="874"/>
      <c r="AD55" s="874"/>
      <c r="AE55" s="874"/>
      <c r="AF55" s="874"/>
      <c r="AG55" s="874"/>
      <c r="AH55" s="874"/>
      <c r="AI55" s="874"/>
      <c r="AJ55" s="874"/>
      <c r="AK55" s="874"/>
      <c r="AL55" s="874"/>
      <c r="AM55" s="874"/>
      <c r="AN55" s="874"/>
      <c r="AO55" s="874"/>
      <c r="AP55" s="874"/>
      <c r="AQ55" s="874"/>
      <c r="AR55" s="874"/>
      <c r="AS55" s="874"/>
    </row>
    <row r="56" spans="2:45" x14ac:dyDescent="0.25">
      <c r="B56" s="874"/>
      <c r="C56" s="874"/>
      <c r="D56" s="874"/>
      <c r="E56" s="877"/>
      <c r="F56" s="877"/>
      <c r="G56" s="876"/>
      <c r="H56" s="875"/>
      <c r="I56" s="875"/>
      <c r="J56" s="874"/>
      <c r="K56" s="874"/>
      <c r="L56" s="874"/>
      <c r="M56" s="874"/>
      <c r="N56" s="874"/>
      <c r="O56" s="874"/>
      <c r="P56" s="874"/>
      <c r="Q56" s="874"/>
      <c r="R56" s="874"/>
      <c r="S56" s="874"/>
      <c r="T56" s="874"/>
      <c r="U56" s="874"/>
      <c r="V56" s="874"/>
      <c r="W56" s="874"/>
      <c r="X56" s="874"/>
      <c r="Y56" s="874"/>
      <c r="Z56" s="874"/>
      <c r="AA56" s="874"/>
      <c r="AB56" s="874"/>
      <c r="AC56" s="874"/>
      <c r="AD56" s="874"/>
      <c r="AE56" s="874"/>
      <c r="AF56" s="874"/>
      <c r="AG56" s="874"/>
      <c r="AH56" s="874"/>
      <c r="AI56" s="874"/>
      <c r="AJ56" s="874"/>
      <c r="AK56" s="874"/>
      <c r="AL56" s="874"/>
      <c r="AM56" s="874"/>
      <c r="AN56" s="874"/>
      <c r="AO56" s="874"/>
      <c r="AP56" s="874"/>
      <c r="AQ56" s="874"/>
      <c r="AR56" s="874"/>
      <c r="AS56" s="874"/>
    </row>
    <row r="57" spans="2:45" x14ac:dyDescent="0.25">
      <c r="B57" s="874"/>
      <c r="C57" s="874"/>
      <c r="D57" s="874"/>
      <c r="E57" s="877"/>
      <c r="F57" s="877"/>
      <c r="G57" s="876"/>
      <c r="H57" s="875"/>
      <c r="I57" s="875"/>
      <c r="J57" s="874"/>
      <c r="K57" s="874"/>
      <c r="L57" s="874"/>
      <c r="M57" s="874"/>
      <c r="N57" s="874"/>
      <c r="O57" s="874"/>
      <c r="P57" s="874"/>
      <c r="Q57" s="874"/>
      <c r="R57" s="874"/>
      <c r="S57" s="874"/>
      <c r="T57" s="874"/>
      <c r="U57" s="874"/>
      <c r="V57" s="874"/>
      <c r="W57" s="874"/>
      <c r="X57" s="874"/>
      <c r="Y57" s="874"/>
      <c r="Z57" s="874"/>
      <c r="AA57" s="874"/>
      <c r="AB57" s="874"/>
      <c r="AC57" s="874"/>
      <c r="AD57" s="874"/>
      <c r="AE57" s="874"/>
      <c r="AF57" s="874"/>
      <c r="AG57" s="874"/>
      <c r="AH57" s="874"/>
      <c r="AI57" s="874"/>
      <c r="AJ57" s="874"/>
      <c r="AK57" s="874"/>
      <c r="AL57" s="874"/>
      <c r="AM57" s="874"/>
      <c r="AN57" s="874"/>
      <c r="AO57" s="874"/>
      <c r="AP57" s="874"/>
      <c r="AQ57" s="874"/>
      <c r="AR57" s="874"/>
      <c r="AS57" s="874"/>
    </row>
    <row r="58" spans="2:45" x14ac:dyDescent="0.25">
      <c r="B58" s="874"/>
      <c r="C58" s="874"/>
      <c r="D58" s="874"/>
      <c r="E58" s="877"/>
      <c r="F58" s="877"/>
      <c r="G58" s="876"/>
      <c r="H58" s="875"/>
      <c r="I58" s="875"/>
      <c r="J58" s="874"/>
      <c r="K58" s="874"/>
      <c r="L58" s="874"/>
      <c r="M58" s="874"/>
      <c r="N58" s="874"/>
      <c r="O58" s="874"/>
      <c r="P58" s="874"/>
      <c r="Q58" s="874"/>
      <c r="R58" s="874"/>
      <c r="S58" s="874"/>
      <c r="T58" s="874"/>
      <c r="U58" s="874"/>
      <c r="V58" s="874"/>
      <c r="W58" s="874"/>
      <c r="X58" s="874"/>
      <c r="Y58" s="874"/>
      <c r="Z58" s="874"/>
      <c r="AA58" s="874"/>
      <c r="AB58" s="874"/>
      <c r="AC58" s="874"/>
      <c r="AD58" s="874"/>
      <c r="AE58" s="874"/>
      <c r="AF58" s="874"/>
      <c r="AG58" s="874"/>
      <c r="AH58" s="874"/>
      <c r="AI58" s="874"/>
      <c r="AJ58" s="874"/>
      <c r="AK58" s="874"/>
      <c r="AL58" s="874"/>
      <c r="AM58" s="874"/>
      <c r="AN58" s="874"/>
      <c r="AO58" s="874"/>
      <c r="AP58" s="874"/>
      <c r="AQ58" s="874"/>
      <c r="AR58" s="874"/>
      <c r="AS58" s="874"/>
    </row>
    <row r="59" spans="2:45" x14ac:dyDescent="0.25">
      <c r="B59" s="874"/>
      <c r="C59" s="874"/>
      <c r="D59" s="874"/>
      <c r="E59" s="877"/>
      <c r="F59" s="877"/>
      <c r="G59" s="876"/>
      <c r="H59" s="875"/>
      <c r="I59" s="875"/>
      <c r="J59" s="874"/>
      <c r="K59" s="874"/>
      <c r="L59" s="874"/>
      <c r="M59" s="874"/>
      <c r="N59" s="874"/>
      <c r="O59" s="874"/>
      <c r="P59" s="874"/>
      <c r="Q59" s="874"/>
      <c r="R59" s="874"/>
      <c r="S59" s="874"/>
      <c r="T59" s="874"/>
      <c r="U59" s="874"/>
      <c r="V59" s="874"/>
      <c r="W59" s="874"/>
      <c r="X59" s="874"/>
      <c r="Y59" s="874"/>
      <c r="Z59" s="874"/>
      <c r="AA59" s="874"/>
      <c r="AB59" s="874"/>
      <c r="AC59" s="874"/>
      <c r="AD59" s="874"/>
      <c r="AE59" s="874"/>
      <c r="AF59" s="874"/>
      <c r="AG59" s="874"/>
      <c r="AH59" s="874"/>
      <c r="AI59" s="874"/>
      <c r="AJ59" s="874"/>
      <c r="AK59" s="874"/>
      <c r="AL59" s="874"/>
      <c r="AM59" s="874"/>
      <c r="AN59" s="874"/>
      <c r="AO59" s="874"/>
      <c r="AP59" s="874"/>
      <c r="AQ59" s="874"/>
      <c r="AR59" s="874"/>
      <c r="AS59" s="874"/>
    </row>
    <row r="60" spans="2:45" x14ac:dyDescent="0.25">
      <c r="B60" s="874"/>
      <c r="C60" s="874"/>
      <c r="D60" s="874"/>
      <c r="E60" s="877"/>
      <c r="F60" s="877"/>
      <c r="G60" s="876"/>
      <c r="H60" s="875"/>
      <c r="I60" s="875"/>
      <c r="J60" s="874"/>
      <c r="K60" s="874"/>
      <c r="L60" s="874"/>
      <c r="M60" s="874"/>
      <c r="N60" s="874"/>
      <c r="O60" s="874"/>
      <c r="P60" s="874"/>
      <c r="Q60" s="874"/>
      <c r="R60" s="874"/>
      <c r="S60" s="874"/>
      <c r="T60" s="874"/>
      <c r="U60" s="874"/>
      <c r="V60" s="874"/>
      <c r="W60" s="874"/>
      <c r="X60" s="874"/>
      <c r="Y60" s="874"/>
      <c r="Z60" s="874"/>
      <c r="AA60" s="874"/>
      <c r="AB60" s="874"/>
      <c r="AC60" s="874"/>
      <c r="AD60" s="874"/>
      <c r="AE60" s="874"/>
      <c r="AF60" s="874"/>
      <c r="AG60" s="874"/>
      <c r="AH60" s="874"/>
      <c r="AI60" s="874"/>
      <c r="AJ60" s="874"/>
      <c r="AK60" s="874"/>
      <c r="AL60" s="874"/>
      <c r="AM60" s="874"/>
      <c r="AN60" s="874"/>
      <c r="AO60" s="874"/>
      <c r="AP60" s="874"/>
      <c r="AQ60" s="874"/>
      <c r="AR60" s="874"/>
      <c r="AS60" s="874"/>
    </row>
    <row r="61" spans="2:45" x14ac:dyDescent="0.25">
      <c r="B61" s="874"/>
      <c r="C61" s="874"/>
      <c r="D61" s="874"/>
      <c r="E61" s="877"/>
      <c r="F61" s="877"/>
      <c r="G61" s="876"/>
      <c r="H61" s="875"/>
      <c r="I61" s="875"/>
      <c r="J61" s="874"/>
      <c r="K61" s="874"/>
      <c r="L61" s="874"/>
      <c r="M61" s="874"/>
      <c r="N61" s="874"/>
      <c r="O61" s="874"/>
      <c r="P61" s="874"/>
      <c r="Q61" s="874"/>
      <c r="R61" s="874"/>
      <c r="S61" s="874"/>
      <c r="T61" s="874"/>
      <c r="U61" s="874"/>
      <c r="V61" s="874"/>
      <c r="W61" s="874"/>
      <c r="X61" s="874"/>
      <c r="Y61" s="874"/>
      <c r="Z61" s="874"/>
      <c r="AA61" s="874"/>
      <c r="AB61" s="874"/>
      <c r="AC61" s="874"/>
      <c r="AD61" s="874"/>
      <c r="AE61" s="874"/>
      <c r="AF61" s="874"/>
      <c r="AG61" s="874"/>
      <c r="AH61" s="874"/>
      <c r="AI61" s="874"/>
      <c r="AJ61" s="874"/>
      <c r="AK61" s="874"/>
      <c r="AL61" s="874"/>
      <c r="AM61" s="874"/>
      <c r="AN61" s="874"/>
      <c r="AO61" s="874"/>
      <c r="AP61" s="874"/>
      <c r="AQ61" s="874"/>
      <c r="AR61" s="874"/>
      <c r="AS61" s="874"/>
    </row>
    <row r="62" spans="2:45" x14ac:dyDescent="0.25">
      <c r="B62" s="874"/>
      <c r="C62" s="874"/>
      <c r="D62" s="874"/>
      <c r="E62" s="877"/>
      <c r="F62" s="877"/>
      <c r="G62" s="876"/>
      <c r="H62" s="875"/>
      <c r="I62" s="875"/>
      <c r="J62" s="874"/>
      <c r="K62" s="874"/>
      <c r="L62" s="874"/>
      <c r="M62" s="874"/>
      <c r="N62" s="874"/>
      <c r="O62" s="874"/>
      <c r="P62" s="874"/>
      <c r="Q62" s="874"/>
      <c r="R62" s="874"/>
      <c r="S62" s="874"/>
      <c r="T62" s="874"/>
      <c r="U62" s="874"/>
      <c r="V62" s="874"/>
      <c r="W62" s="874"/>
      <c r="X62" s="874"/>
      <c r="Y62" s="874"/>
      <c r="Z62" s="874"/>
      <c r="AA62" s="874"/>
      <c r="AB62" s="874"/>
      <c r="AC62" s="874"/>
      <c r="AD62" s="874"/>
      <c r="AE62" s="874"/>
      <c r="AF62" s="874"/>
      <c r="AG62" s="874"/>
      <c r="AH62" s="874"/>
      <c r="AI62" s="874"/>
      <c r="AJ62" s="874"/>
      <c r="AK62" s="874"/>
      <c r="AL62" s="874"/>
      <c r="AM62" s="874"/>
      <c r="AN62" s="874"/>
      <c r="AO62" s="874"/>
      <c r="AP62" s="874"/>
      <c r="AQ62" s="874"/>
      <c r="AR62" s="874"/>
      <c r="AS62" s="874"/>
    </row>
    <row r="63" spans="2:45" x14ac:dyDescent="0.25">
      <c r="B63" s="874"/>
      <c r="C63" s="874"/>
      <c r="D63" s="874"/>
      <c r="E63" s="877"/>
      <c r="F63" s="877"/>
      <c r="G63" s="876"/>
      <c r="H63" s="875"/>
      <c r="I63" s="875"/>
      <c r="J63" s="874"/>
      <c r="K63" s="874"/>
      <c r="L63" s="874"/>
      <c r="M63" s="874"/>
      <c r="N63" s="874"/>
      <c r="O63" s="874"/>
      <c r="P63" s="874"/>
      <c r="Q63" s="874"/>
      <c r="R63" s="874"/>
      <c r="S63" s="874"/>
      <c r="T63" s="874"/>
      <c r="U63" s="874"/>
      <c r="V63" s="874"/>
      <c r="W63" s="874"/>
      <c r="X63" s="874"/>
      <c r="Y63" s="874"/>
      <c r="Z63" s="874"/>
      <c r="AA63" s="874"/>
      <c r="AB63" s="874"/>
      <c r="AC63" s="874"/>
      <c r="AD63" s="874"/>
      <c r="AE63" s="874"/>
      <c r="AF63" s="874"/>
      <c r="AG63" s="874"/>
      <c r="AH63" s="874"/>
      <c r="AI63" s="874"/>
      <c r="AJ63" s="874"/>
      <c r="AK63" s="874"/>
      <c r="AL63" s="874"/>
      <c r="AM63" s="874"/>
      <c r="AN63" s="874"/>
      <c r="AO63" s="874"/>
      <c r="AP63" s="874"/>
      <c r="AQ63" s="874"/>
      <c r="AR63" s="874"/>
      <c r="AS63" s="874"/>
    </row>
    <row r="64" spans="2:45" x14ac:dyDescent="0.25">
      <c r="B64" s="874"/>
      <c r="C64" s="874"/>
      <c r="D64" s="874"/>
      <c r="E64" s="877"/>
      <c r="F64" s="877"/>
      <c r="G64" s="876"/>
      <c r="H64" s="875"/>
      <c r="I64" s="875"/>
      <c r="J64" s="874"/>
      <c r="K64" s="874"/>
      <c r="L64" s="874"/>
      <c r="M64" s="874"/>
      <c r="N64" s="874"/>
      <c r="O64" s="874"/>
      <c r="P64" s="874"/>
      <c r="Q64" s="874"/>
      <c r="R64" s="874"/>
      <c r="S64" s="874"/>
      <c r="T64" s="874"/>
      <c r="U64" s="874"/>
      <c r="V64" s="874"/>
      <c r="W64" s="874"/>
      <c r="X64" s="874"/>
      <c r="Y64" s="874"/>
      <c r="Z64" s="874"/>
      <c r="AA64" s="874"/>
      <c r="AB64" s="874"/>
      <c r="AC64" s="874"/>
      <c r="AD64" s="874"/>
      <c r="AE64" s="874"/>
      <c r="AF64" s="874"/>
      <c r="AG64" s="874"/>
      <c r="AH64" s="874"/>
      <c r="AI64" s="874"/>
      <c r="AJ64" s="874"/>
      <c r="AK64" s="874"/>
      <c r="AL64" s="874"/>
      <c r="AM64" s="874"/>
      <c r="AN64" s="874"/>
      <c r="AO64" s="874"/>
      <c r="AP64" s="874"/>
      <c r="AQ64" s="874"/>
      <c r="AR64" s="874"/>
      <c r="AS64" s="874"/>
    </row>
    <row r="65" spans="2:45" x14ac:dyDescent="0.25">
      <c r="B65" s="874"/>
      <c r="C65" s="874"/>
      <c r="D65" s="874"/>
      <c r="E65" s="877"/>
      <c r="F65" s="877"/>
      <c r="G65" s="876"/>
      <c r="H65" s="875"/>
      <c r="I65" s="875"/>
      <c r="J65" s="874"/>
      <c r="K65" s="874"/>
      <c r="L65" s="874"/>
      <c r="M65" s="874"/>
      <c r="N65" s="874"/>
      <c r="O65" s="874"/>
      <c r="P65" s="874"/>
      <c r="Q65" s="874"/>
      <c r="R65" s="874"/>
      <c r="S65" s="874"/>
      <c r="T65" s="874"/>
      <c r="U65" s="874"/>
      <c r="V65" s="874"/>
      <c r="W65" s="874"/>
      <c r="X65" s="874"/>
      <c r="Y65" s="874"/>
      <c r="Z65" s="874"/>
      <c r="AA65" s="874"/>
      <c r="AB65" s="874"/>
      <c r="AC65" s="874"/>
      <c r="AD65" s="874"/>
      <c r="AE65" s="874"/>
      <c r="AF65" s="874"/>
      <c r="AG65" s="874"/>
      <c r="AH65" s="874"/>
      <c r="AI65" s="874"/>
      <c r="AJ65" s="874"/>
      <c r="AK65" s="874"/>
      <c r="AL65" s="874"/>
      <c r="AM65" s="874"/>
      <c r="AN65" s="874"/>
      <c r="AO65" s="874"/>
      <c r="AP65" s="874"/>
      <c r="AQ65" s="874"/>
      <c r="AR65" s="874"/>
      <c r="AS65" s="874"/>
    </row>
    <row r="66" spans="2:45" x14ac:dyDescent="0.25">
      <c r="B66" s="874"/>
      <c r="C66" s="874"/>
      <c r="D66" s="874"/>
      <c r="E66" s="877"/>
      <c r="F66" s="877"/>
      <c r="G66" s="876"/>
      <c r="H66" s="875"/>
      <c r="I66" s="875"/>
      <c r="J66" s="874"/>
      <c r="K66" s="874"/>
      <c r="L66" s="874"/>
      <c r="M66" s="874"/>
      <c r="N66" s="874"/>
      <c r="O66" s="874"/>
      <c r="P66" s="874"/>
      <c r="Q66" s="874"/>
      <c r="R66" s="874"/>
      <c r="S66" s="874"/>
      <c r="T66" s="874"/>
      <c r="U66" s="874"/>
      <c r="V66" s="874"/>
      <c r="W66" s="874"/>
      <c r="X66" s="874"/>
      <c r="Y66" s="874"/>
      <c r="Z66" s="874"/>
      <c r="AA66" s="874"/>
      <c r="AB66" s="874"/>
      <c r="AC66" s="874"/>
      <c r="AD66" s="874"/>
      <c r="AE66" s="874"/>
      <c r="AF66" s="874"/>
      <c r="AG66" s="874"/>
      <c r="AH66" s="874"/>
      <c r="AI66" s="874"/>
      <c r="AJ66" s="874"/>
      <c r="AK66" s="874"/>
      <c r="AL66" s="874"/>
      <c r="AM66" s="874"/>
      <c r="AN66" s="874"/>
      <c r="AO66" s="874"/>
      <c r="AP66" s="874"/>
      <c r="AQ66" s="874"/>
      <c r="AR66" s="874"/>
      <c r="AS66" s="874"/>
    </row>
    <row r="67" spans="2:45" x14ac:dyDescent="0.25">
      <c r="B67" s="874"/>
      <c r="C67" s="874"/>
      <c r="D67" s="874"/>
      <c r="E67" s="877"/>
      <c r="F67" s="877"/>
      <c r="G67" s="876"/>
      <c r="H67" s="875"/>
      <c r="I67" s="875"/>
      <c r="J67" s="874"/>
      <c r="K67" s="874"/>
      <c r="L67" s="874"/>
      <c r="M67" s="874"/>
      <c r="N67" s="874"/>
      <c r="O67" s="874"/>
      <c r="P67" s="874"/>
      <c r="Q67" s="874"/>
      <c r="R67" s="874"/>
      <c r="S67" s="874"/>
      <c r="T67" s="874"/>
      <c r="U67" s="874"/>
      <c r="V67" s="874"/>
      <c r="W67" s="874"/>
      <c r="X67" s="874"/>
      <c r="Y67" s="874"/>
      <c r="Z67" s="874"/>
      <c r="AA67" s="874"/>
      <c r="AB67" s="874"/>
      <c r="AC67" s="874"/>
      <c r="AD67" s="874"/>
      <c r="AE67" s="874"/>
      <c r="AF67" s="874"/>
      <c r="AG67" s="874"/>
      <c r="AH67" s="874"/>
      <c r="AI67" s="874"/>
      <c r="AJ67" s="874"/>
      <c r="AK67" s="874"/>
      <c r="AL67" s="874"/>
      <c r="AM67" s="874"/>
      <c r="AN67" s="874"/>
      <c r="AO67" s="874"/>
      <c r="AP67" s="874"/>
      <c r="AQ67" s="874"/>
      <c r="AR67" s="874"/>
      <c r="AS67" s="874"/>
    </row>
    <row r="68" spans="2:45" x14ac:dyDescent="0.25">
      <c r="B68" s="874"/>
      <c r="C68" s="874"/>
      <c r="D68" s="874"/>
      <c r="E68" s="877"/>
      <c r="F68" s="877"/>
      <c r="G68" s="876"/>
      <c r="H68" s="875"/>
      <c r="I68" s="875"/>
      <c r="J68" s="874"/>
      <c r="K68" s="874"/>
      <c r="L68" s="874"/>
      <c r="M68" s="874"/>
      <c r="N68" s="874"/>
      <c r="O68" s="874"/>
      <c r="P68" s="874"/>
      <c r="Q68" s="874"/>
      <c r="R68" s="874"/>
      <c r="S68" s="874"/>
      <c r="T68" s="874"/>
      <c r="U68" s="874"/>
      <c r="V68" s="874"/>
      <c r="W68" s="874"/>
      <c r="X68" s="874"/>
      <c r="Y68" s="874"/>
      <c r="Z68" s="874"/>
      <c r="AA68" s="874"/>
      <c r="AB68" s="874"/>
      <c r="AC68" s="874"/>
      <c r="AD68" s="874"/>
      <c r="AE68" s="874"/>
      <c r="AF68" s="874"/>
      <c r="AG68" s="874"/>
      <c r="AH68" s="874"/>
      <c r="AI68" s="874"/>
      <c r="AJ68" s="874"/>
      <c r="AK68" s="874"/>
      <c r="AL68" s="874"/>
      <c r="AM68" s="874"/>
      <c r="AN68" s="874"/>
      <c r="AO68" s="874"/>
      <c r="AP68" s="874"/>
      <c r="AQ68" s="874"/>
      <c r="AR68" s="874"/>
      <c r="AS68" s="874"/>
    </row>
    <row r="69" spans="2:45" x14ac:dyDescent="0.25">
      <c r="B69" s="874"/>
      <c r="C69" s="874"/>
      <c r="D69" s="874"/>
      <c r="E69" s="877"/>
      <c r="F69" s="877"/>
      <c r="G69" s="876"/>
      <c r="H69" s="875"/>
      <c r="I69" s="875"/>
      <c r="J69" s="874"/>
      <c r="K69" s="874"/>
      <c r="L69" s="874"/>
      <c r="M69" s="874"/>
      <c r="N69" s="874"/>
      <c r="O69" s="874"/>
      <c r="P69" s="874"/>
      <c r="Q69" s="874"/>
      <c r="R69" s="874"/>
      <c r="S69" s="874"/>
      <c r="T69" s="874"/>
      <c r="U69" s="874"/>
      <c r="V69" s="874"/>
      <c r="W69" s="874"/>
      <c r="X69" s="874"/>
      <c r="Y69" s="874"/>
      <c r="Z69" s="874"/>
      <c r="AA69" s="874"/>
      <c r="AB69" s="874"/>
      <c r="AC69" s="874"/>
      <c r="AD69" s="874"/>
      <c r="AE69" s="874"/>
      <c r="AF69" s="874"/>
      <c r="AG69" s="874"/>
      <c r="AH69" s="874"/>
      <c r="AI69" s="874"/>
      <c r="AJ69" s="874"/>
      <c r="AK69" s="874"/>
      <c r="AL69" s="874"/>
      <c r="AM69" s="874"/>
      <c r="AN69" s="874"/>
      <c r="AO69" s="874"/>
      <c r="AP69" s="874"/>
      <c r="AQ69" s="874"/>
      <c r="AR69" s="874"/>
      <c r="AS69" s="874"/>
    </row>
    <row r="70" spans="2:45" x14ac:dyDescent="0.25">
      <c r="B70" s="874"/>
      <c r="C70" s="874"/>
      <c r="D70" s="874"/>
      <c r="E70" s="877"/>
      <c r="F70" s="877"/>
      <c r="G70" s="876"/>
      <c r="H70" s="875"/>
      <c r="I70" s="875"/>
      <c r="J70" s="874"/>
      <c r="K70" s="874"/>
      <c r="L70" s="874"/>
      <c r="M70" s="874"/>
      <c r="N70" s="874"/>
      <c r="O70" s="874"/>
      <c r="P70" s="874"/>
      <c r="Q70" s="874"/>
      <c r="R70" s="874"/>
      <c r="S70" s="874"/>
      <c r="T70" s="874"/>
      <c r="U70" s="874"/>
      <c r="V70" s="874"/>
      <c r="W70" s="874"/>
      <c r="X70" s="874"/>
      <c r="Y70" s="874"/>
      <c r="Z70" s="874"/>
      <c r="AA70" s="874"/>
      <c r="AB70" s="874"/>
      <c r="AC70" s="874"/>
      <c r="AD70" s="874"/>
      <c r="AE70" s="874"/>
      <c r="AF70" s="874"/>
      <c r="AG70" s="874"/>
      <c r="AH70" s="874"/>
      <c r="AI70" s="874"/>
      <c r="AJ70" s="874"/>
      <c r="AK70" s="874"/>
      <c r="AL70" s="874"/>
      <c r="AM70" s="874"/>
      <c r="AN70" s="874"/>
      <c r="AO70" s="874"/>
      <c r="AP70" s="874"/>
      <c r="AQ70" s="874"/>
      <c r="AR70" s="874"/>
      <c r="AS70" s="874"/>
    </row>
    <row r="71" spans="2:45" x14ac:dyDescent="0.25">
      <c r="B71" s="874"/>
      <c r="C71" s="874"/>
      <c r="D71" s="874"/>
      <c r="E71" s="877"/>
      <c r="F71" s="877"/>
      <c r="G71" s="876"/>
      <c r="H71" s="875"/>
      <c r="I71" s="875"/>
      <c r="J71" s="874"/>
      <c r="K71" s="874"/>
      <c r="L71" s="874"/>
      <c r="M71" s="874"/>
      <c r="N71" s="874"/>
      <c r="O71" s="874"/>
      <c r="P71" s="874"/>
      <c r="Q71" s="874"/>
      <c r="R71" s="874"/>
      <c r="S71" s="874"/>
      <c r="T71" s="874"/>
      <c r="U71" s="874"/>
      <c r="V71" s="874"/>
      <c r="W71" s="874"/>
      <c r="X71" s="874"/>
      <c r="Y71" s="874"/>
      <c r="Z71" s="874"/>
      <c r="AA71" s="874"/>
      <c r="AB71" s="874"/>
      <c r="AC71" s="874"/>
      <c r="AD71" s="874"/>
      <c r="AE71" s="874"/>
      <c r="AF71" s="874"/>
      <c r="AG71" s="874"/>
      <c r="AH71" s="874"/>
      <c r="AI71" s="874"/>
      <c r="AJ71" s="874"/>
      <c r="AK71" s="874"/>
      <c r="AL71" s="874"/>
      <c r="AM71" s="874"/>
      <c r="AN71" s="874"/>
      <c r="AO71" s="874"/>
      <c r="AP71" s="874"/>
      <c r="AQ71" s="874"/>
      <c r="AR71" s="874"/>
      <c r="AS71" s="874"/>
    </row>
    <row r="72" spans="2:45" x14ac:dyDescent="0.25">
      <c r="B72" s="874"/>
      <c r="C72" s="874"/>
      <c r="D72" s="874"/>
      <c r="E72" s="877"/>
      <c r="F72" s="877"/>
      <c r="G72" s="876"/>
      <c r="H72" s="875"/>
      <c r="I72" s="875"/>
      <c r="J72" s="874"/>
      <c r="K72" s="874"/>
      <c r="L72" s="874"/>
      <c r="M72" s="874"/>
      <c r="N72" s="874"/>
      <c r="O72" s="874"/>
      <c r="P72" s="874"/>
      <c r="Q72" s="874"/>
      <c r="R72" s="874"/>
      <c r="S72" s="874"/>
      <c r="T72" s="874"/>
      <c r="U72" s="874"/>
      <c r="V72" s="874"/>
      <c r="W72" s="874"/>
      <c r="X72" s="874"/>
      <c r="Y72" s="874"/>
      <c r="Z72" s="874"/>
      <c r="AA72" s="874"/>
      <c r="AB72" s="874"/>
      <c r="AC72" s="874"/>
      <c r="AD72" s="874"/>
      <c r="AE72" s="874"/>
      <c r="AF72" s="874"/>
      <c r="AG72" s="874"/>
      <c r="AH72" s="874"/>
      <c r="AI72" s="874"/>
      <c r="AJ72" s="874"/>
      <c r="AK72" s="874"/>
      <c r="AL72" s="874"/>
      <c r="AM72" s="874"/>
      <c r="AN72" s="874"/>
      <c r="AO72" s="874"/>
      <c r="AP72" s="874"/>
      <c r="AQ72" s="874"/>
      <c r="AR72" s="874"/>
      <c r="AS72" s="874"/>
    </row>
    <row r="73" spans="2:45" x14ac:dyDescent="0.25">
      <c r="B73" s="874"/>
      <c r="C73" s="874"/>
      <c r="D73" s="874"/>
      <c r="E73" s="877"/>
      <c r="F73" s="877"/>
      <c r="G73" s="876"/>
      <c r="H73" s="875"/>
      <c r="I73" s="875"/>
      <c r="J73" s="874"/>
      <c r="K73" s="874"/>
      <c r="L73" s="874"/>
      <c r="M73" s="874"/>
      <c r="N73" s="874"/>
      <c r="O73" s="874"/>
      <c r="P73" s="874"/>
      <c r="Q73" s="874"/>
      <c r="R73" s="874"/>
      <c r="S73" s="874"/>
      <c r="T73" s="874"/>
      <c r="U73" s="874"/>
      <c r="V73" s="874"/>
      <c r="W73" s="874"/>
      <c r="X73" s="874"/>
      <c r="Y73" s="874"/>
      <c r="Z73" s="874"/>
      <c r="AA73" s="874"/>
      <c r="AB73" s="874"/>
      <c r="AC73" s="874"/>
      <c r="AD73" s="874"/>
      <c r="AE73" s="874"/>
      <c r="AF73" s="874"/>
      <c r="AG73" s="874"/>
      <c r="AH73" s="874"/>
      <c r="AI73" s="874"/>
      <c r="AJ73" s="874"/>
      <c r="AK73" s="874"/>
      <c r="AL73" s="874"/>
      <c r="AM73" s="874"/>
      <c r="AN73" s="874"/>
      <c r="AO73" s="874"/>
      <c r="AP73" s="874"/>
      <c r="AQ73" s="874"/>
      <c r="AR73" s="874"/>
      <c r="AS73" s="874"/>
    </row>
    <row r="74" spans="2:45" x14ac:dyDescent="0.25">
      <c r="B74" s="874"/>
      <c r="C74" s="874"/>
      <c r="D74" s="874"/>
      <c r="E74" s="877"/>
      <c r="F74" s="877"/>
      <c r="G74" s="876"/>
      <c r="H74" s="875"/>
      <c r="I74" s="875"/>
      <c r="J74" s="874"/>
      <c r="K74" s="874"/>
      <c r="L74" s="874"/>
      <c r="M74" s="874"/>
      <c r="N74" s="874"/>
      <c r="O74" s="874"/>
      <c r="P74" s="874"/>
      <c r="Q74" s="874"/>
      <c r="R74" s="874"/>
      <c r="S74" s="874"/>
      <c r="T74" s="874"/>
      <c r="U74" s="874"/>
      <c r="V74" s="874"/>
      <c r="W74" s="874"/>
      <c r="X74" s="874"/>
      <c r="Y74" s="874"/>
      <c r="Z74" s="874"/>
      <c r="AA74" s="874"/>
      <c r="AB74" s="874"/>
      <c r="AC74" s="874"/>
      <c r="AD74" s="874"/>
      <c r="AE74" s="874"/>
      <c r="AF74" s="874"/>
      <c r="AG74" s="874"/>
      <c r="AH74" s="874"/>
      <c r="AI74" s="874"/>
      <c r="AJ74" s="874"/>
      <c r="AK74" s="874"/>
      <c r="AL74" s="874"/>
      <c r="AM74" s="874"/>
      <c r="AN74" s="874"/>
      <c r="AO74" s="874"/>
      <c r="AP74" s="874"/>
      <c r="AQ74" s="874"/>
      <c r="AR74" s="874"/>
      <c r="AS74" s="874"/>
    </row>
    <row r="75" spans="2:45" x14ac:dyDescent="0.25">
      <c r="B75" s="874"/>
      <c r="C75" s="874"/>
      <c r="D75" s="874"/>
      <c r="E75" s="877"/>
      <c r="F75" s="877"/>
      <c r="G75" s="876"/>
      <c r="H75" s="875"/>
      <c r="I75" s="875"/>
      <c r="J75" s="874"/>
      <c r="K75" s="874"/>
      <c r="L75" s="874"/>
      <c r="M75" s="874"/>
      <c r="N75" s="874"/>
      <c r="O75" s="874"/>
      <c r="P75" s="874"/>
      <c r="Q75" s="874"/>
      <c r="R75" s="874"/>
      <c r="S75" s="874"/>
      <c r="T75" s="874"/>
      <c r="U75" s="874"/>
      <c r="V75" s="874"/>
      <c r="W75" s="874"/>
      <c r="X75" s="874"/>
      <c r="Y75" s="874"/>
      <c r="Z75" s="874"/>
      <c r="AA75" s="874"/>
      <c r="AB75" s="874"/>
      <c r="AC75" s="874"/>
      <c r="AD75" s="874"/>
      <c r="AE75" s="874"/>
      <c r="AF75" s="874"/>
      <c r="AG75" s="874"/>
      <c r="AH75" s="874"/>
      <c r="AI75" s="874"/>
      <c r="AJ75" s="874"/>
      <c r="AK75" s="874"/>
      <c r="AL75" s="874"/>
      <c r="AM75" s="874"/>
      <c r="AN75" s="874"/>
      <c r="AO75" s="874"/>
      <c r="AP75" s="874"/>
      <c r="AQ75" s="874"/>
      <c r="AR75" s="874"/>
      <c r="AS75" s="874"/>
    </row>
    <row r="76" spans="2:45" x14ac:dyDescent="0.25">
      <c r="B76" s="874"/>
      <c r="C76" s="874"/>
      <c r="D76" s="874"/>
      <c r="E76" s="877"/>
      <c r="F76" s="877"/>
      <c r="G76" s="876"/>
      <c r="H76" s="875"/>
      <c r="I76" s="875"/>
      <c r="J76" s="874"/>
      <c r="K76" s="874"/>
      <c r="L76" s="874"/>
      <c r="M76" s="874"/>
      <c r="N76" s="874"/>
      <c r="O76" s="874"/>
      <c r="P76" s="874"/>
      <c r="Q76" s="874"/>
      <c r="R76" s="874"/>
      <c r="S76" s="874"/>
      <c r="T76" s="874"/>
      <c r="U76" s="874"/>
      <c r="V76" s="874"/>
      <c r="W76" s="874"/>
      <c r="X76" s="874"/>
      <c r="Y76" s="874"/>
      <c r="Z76" s="874"/>
      <c r="AA76" s="874"/>
      <c r="AB76" s="874"/>
      <c r="AC76" s="874"/>
      <c r="AD76" s="874"/>
      <c r="AE76" s="874"/>
      <c r="AF76" s="874"/>
      <c r="AG76" s="874"/>
      <c r="AH76" s="874"/>
      <c r="AI76" s="874"/>
      <c r="AJ76" s="874"/>
      <c r="AK76" s="874"/>
      <c r="AL76" s="874"/>
      <c r="AM76" s="874"/>
      <c r="AN76" s="874"/>
      <c r="AO76" s="874"/>
      <c r="AP76" s="874"/>
      <c r="AQ76" s="874"/>
      <c r="AR76" s="874"/>
      <c r="AS76" s="874"/>
    </row>
    <row r="77" spans="2:45" x14ac:dyDescent="0.25">
      <c r="B77" s="874"/>
      <c r="C77" s="874"/>
      <c r="D77" s="874"/>
      <c r="E77" s="877"/>
      <c r="F77" s="877"/>
      <c r="G77" s="876"/>
      <c r="H77" s="875"/>
      <c r="I77" s="875"/>
      <c r="J77" s="874"/>
      <c r="K77" s="874"/>
      <c r="L77" s="874"/>
      <c r="M77" s="874"/>
      <c r="N77" s="874"/>
      <c r="O77" s="874"/>
      <c r="P77" s="874"/>
      <c r="Q77" s="874"/>
      <c r="R77" s="874"/>
      <c r="S77" s="874"/>
      <c r="T77" s="874"/>
      <c r="U77" s="874"/>
      <c r="V77" s="874"/>
      <c r="W77" s="874"/>
      <c r="X77" s="874"/>
      <c r="Y77" s="874"/>
      <c r="Z77" s="874"/>
      <c r="AA77" s="874"/>
      <c r="AB77" s="874"/>
      <c r="AC77" s="874"/>
      <c r="AD77" s="874"/>
      <c r="AE77" s="874"/>
      <c r="AF77" s="874"/>
      <c r="AG77" s="874"/>
      <c r="AH77" s="874"/>
      <c r="AI77" s="874"/>
      <c r="AJ77" s="874"/>
      <c r="AK77" s="874"/>
      <c r="AL77" s="874"/>
      <c r="AM77" s="874"/>
      <c r="AN77" s="874"/>
      <c r="AO77" s="874"/>
      <c r="AP77" s="874"/>
      <c r="AQ77" s="874"/>
      <c r="AR77" s="874"/>
      <c r="AS77" s="874"/>
    </row>
    <row r="78" spans="2:45" x14ac:dyDescent="0.25">
      <c r="B78" s="874"/>
      <c r="C78" s="874"/>
      <c r="D78" s="874"/>
      <c r="E78" s="877"/>
      <c r="F78" s="877"/>
      <c r="G78" s="876"/>
      <c r="H78" s="875"/>
      <c r="I78" s="875"/>
      <c r="J78" s="874"/>
      <c r="K78" s="874"/>
      <c r="L78" s="874"/>
      <c r="M78" s="874"/>
      <c r="N78" s="874"/>
      <c r="O78" s="874"/>
      <c r="P78" s="874"/>
      <c r="Q78" s="874"/>
      <c r="R78" s="874"/>
      <c r="S78" s="874"/>
      <c r="T78" s="874"/>
      <c r="U78" s="874"/>
      <c r="V78" s="874"/>
      <c r="W78" s="874"/>
      <c r="X78" s="874"/>
      <c r="Y78" s="874"/>
      <c r="Z78" s="874"/>
      <c r="AA78" s="874"/>
      <c r="AB78" s="874"/>
      <c r="AC78" s="874"/>
      <c r="AD78" s="874"/>
      <c r="AE78" s="874"/>
      <c r="AF78" s="874"/>
      <c r="AG78" s="874"/>
      <c r="AH78" s="874"/>
      <c r="AI78" s="874"/>
      <c r="AJ78" s="874"/>
      <c r="AK78" s="874"/>
      <c r="AL78" s="874"/>
      <c r="AM78" s="874"/>
      <c r="AN78" s="874"/>
      <c r="AO78" s="874"/>
      <c r="AP78" s="874"/>
      <c r="AQ78" s="874"/>
      <c r="AR78" s="874"/>
      <c r="AS78" s="874"/>
    </row>
    <row r="79" spans="2:45" x14ac:dyDescent="0.25">
      <c r="B79" s="874"/>
      <c r="C79" s="874"/>
      <c r="D79" s="874"/>
      <c r="E79" s="877"/>
      <c r="F79" s="877"/>
      <c r="G79" s="876"/>
      <c r="H79" s="875"/>
      <c r="I79" s="875"/>
      <c r="J79" s="874"/>
      <c r="K79" s="874"/>
      <c r="L79" s="874"/>
      <c r="M79" s="874"/>
      <c r="N79" s="874"/>
      <c r="O79" s="874"/>
      <c r="P79" s="874"/>
      <c r="Q79" s="874"/>
      <c r="R79" s="874"/>
      <c r="S79" s="874"/>
      <c r="T79" s="874"/>
      <c r="U79" s="874"/>
      <c r="V79" s="874"/>
      <c r="W79" s="874"/>
      <c r="X79" s="874"/>
      <c r="Y79" s="874"/>
      <c r="Z79" s="874"/>
      <c r="AA79" s="874"/>
      <c r="AB79" s="874"/>
      <c r="AC79" s="874"/>
      <c r="AD79" s="874"/>
      <c r="AE79" s="874"/>
      <c r="AF79" s="874"/>
      <c r="AG79" s="874"/>
      <c r="AH79" s="874"/>
      <c r="AI79" s="874"/>
      <c r="AJ79" s="874"/>
      <c r="AK79" s="874"/>
      <c r="AL79" s="874"/>
      <c r="AM79" s="874"/>
      <c r="AN79" s="874"/>
      <c r="AO79" s="874"/>
      <c r="AP79" s="874"/>
      <c r="AQ79" s="874"/>
      <c r="AR79" s="874"/>
      <c r="AS79" s="874"/>
    </row>
    <row r="80" spans="2:45" x14ac:dyDescent="0.25">
      <c r="B80" s="874"/>
      <c r="C80" s="874"/>
      <c r="D80" s="874"/>
      <c r="E80" s="877"/>
      <c r="F80" s="877"/>
      <c r="G80" s="876"/>
      <c r="H80" s="875"/>
      <c r="I80" s="875"/>
      <c r="J80" s="874"/>
      <c r="K80" s="874"/>
      <c r="L80" s="874"/>
      <c r="M80" s="874"/>
      <c r="N80" s="874"/>
      <c r="O80" s="874"/>
      <c r="P80" s="874"/>
      <c r="Q80" s="874"/>
      <c r="R80" s="874"/>
      <c r="S80" s="874"/>
      <c r="T80" s="874"/>
      <c r="U80" s="874"/>
      <c r="V80" s="874"/>
      <c r="W80" s="874"/>
      <c r="X80" s="874"/>
      <c r="Y80" s="874"/>
      <c r="Z80" s="874"/>
      <c r="AA80" s="874"/>
      <c r="AB80" s="874"/>
      <c r="AC80" s="874"/>
      <c r="AD80" s="874"/>
      <c r="AE80" s="874"/>
      <c r="AF80" s="874"/>
      <c r="AG80" s="874"/>
      <c r="AH80" s="874"/>
      <c r="AI80" s="874"/>
      <c r="AJ80" s="874"/>
      <c r="AK80" s="874"/>
      <c r="AL80" s="874"/>
      <c r="AM80" s="874"/>
      <c r="AN80" s="874"/>
      <c r="AO80" s="874"/>
      <c r="AP80" s="874"/>
      <c r="AQ80" s="874"/>
      <c r="AR80" s="874"/>
      <c r="AS80" s="874"/>
    </row>
    <row r="81" spans="2:45" x14ac:dyDescent="0.25">
      <c r="B81" s="874"/>
      <c r="C81" s="874"/>
      <c r="D81" s="874"/>
      <c r="E81" s="877"/>
      <c r="F81" s="877"/>
      <c r="G81" s="876"/>
      <c r="H81" s="875"/>
      <c r="I81" s="875"/>
      <c r="J81" s="874"/>
      <c r="K81" s="874"/>
      <c r="L81" s="874"/>
      <c r="M81" s="874"/>
      <c r="N81" s="874"/>
      <c r="O81" s="874"/>
      <c r="P81" s="874"/>
      <c r="Q81" s="874"/>
      <c r="R81" s="874"/>
      <c r="S81" s="874"/>
      <c r="T81" s="874"/>
      <c r="U81" s="874"/>
      <c r="V81" s="874"/>
      <c r="W81" s="874"/>
      <c r="X81" s="874"/>
      <c r="Y81" s="874"/>
      <c r="Z81" s="874"/>
      <c r="AA81" s="874"/>
      <c r="AB81" s="874"/>
      <c r="AC81" s="874"/>
      <c r="AD81" s="874"/>
      <c r="AE81" s="874"/>
      <c r="AF81" s="874"/>
      <c r="AG81" s="874"/>
      <c r="AH81" s="874"/>
      <c r="AI81" s="874"/>
      <c r="AJ81" s="874"/>
      <c r="AK81" s="874"/>
      <c r="AL81" s="874"/>
      <c r="AM81" s="874"/>
      <c r="AN81" s="874"/>
      <c r="AO81" s="874"/>
      <c r="AP81" s="874"/>
      <c r="AQ81" s="874"/>
      <c r="AR81" s="874"/>
      <c r="AS81" s="874"/>
    </row>
    <row r="82" spans="2:45" x14ac:dyDescent="0.25">
      <c r="B82" s="874"/>
      <c r="C82" s="874"/>
      <c r="D82" s="874"/>
      <c r="E82" s="877"/>
      <c r="F82" s="877"/>
      <c r="G82" s="876"/>
      <c r="H82" s="875"/>
      <c r="I82" s="875"/>
      <c r="J82" s="874"/>
      <c r="K82" s="874"/>
      <c r="L82" s="874"/>
      <c r="M82" s="874"/>
      <c r="N82" s="874"/>
      <c r="O82" s="874"/>
      <c r="P82" s="874"/>
      <c r="Q82" s="874"/>
      <c r="R82" s="874"/>
      <c r="S82" s="874"/>
      <c r="T82" s="874"/>
      <c r="U82" s="874"/>
      <c r="V82" s="874"/>
      <c r="W82" s="874"/>
      <c r="X82" s="874"/>
      <c r="Y82" s="874"/>
      <c r="Z82" s="874"/>
      <c r="AA82" s="874"/>
      <c r="AB82" s="874"/>
      <c r="AC82" s="874"/>
      <c r="AD82" s="874"/>
      <c r="AE82" s="874"/>
      <c r="AF82" s="874"/>
      <c r="AG82" s="874"/>
      <c r="AH82" s="874"/>
      <c r="AI82" s="874"/>
      <c r="AJ82" s="874"/>
      <c r="AK82" s="874"/>
      <c r="AL82" s="874"/>
      <c r="AM82" s="874"/>
      <c r="AN82" s="874"/>
      <c r="AO82" s="874"/>
      <c r="AP82" s="874"/>
      <c r="AQ82" s="874"/>
      <c r="AR82" s="874"/>
      <c r="AS82" s="874"/>
    </row>
    <row r="83" spans="2:45" x14ac:dyDescent="0.25">
      <c r="B83" s="874"/>
      <c r="C83" s="874"/>
      <c r="D83" s="874"/>
      <c r="E83" s="877"/>
      <c r="F83" s="877"/>
      <c r="G83" s="876"/>
      <c r="H83" s="875"/>
      <c r="I83" s="875"/>
      <c r="J83" s="874"/>
      <c r="K83" s="874"/>
      <c r="L83" s="874"/>
      <c r="M83" s="874"/>
      <c r="N83" s="874"/>
      <c r="O83" s="874"/>
      <c r="P83" s="874"/>
      <c r="Q83" s="874"/>
      <c r="R83" s="874"/>
      <c r="S83" s="874"/>
      <c r="T83" s="874"/>
      <c r="U83" s="874"/>
      <c r="V83" s="874"/>
      <c r="W83" s="874"/>
      <c r="X83" s="874"/>
      <c r="Y83" s="874"/>
      <c r="Z83" s="874"/>
      <c r="AA83" s="874"/>
      <c r="AB83" s="874"/>
      <c r="AC83" s="874"/>
      <c r="AD83" s="874"/>
      <c r="AE83" s="874"/>
      <c r="AF83" s="874"/>
      <c r="AG83" s="874"/>
      <c r="AH83" s="874"/>
      <c r="AI83" s="874"/>
      <c r="AJ83" s="874"/>
      <c r="AK83" s="874"/>
      <c r="AL83" s="874"/>
      <c r="AM83" s="874"/>
      <c r="AN83" s="874"/>
      <c r="AO83" s="874"/>
      <c r="AP83" s="874"/>
      <c r="AQ83" s="874"/>
      <c r="AR83" s="874"/>
      <c r="AS83" s="874"/>
    </row>
    <row r="84" spans="2:45" x14ac:dyDescent="0.25">
      <c r="B84" s="874"/>
      <c r="C84" s="874"/>
      <c r="D84" s="874"/>
      <c r="E84" s="877"/>
      <c r="F84" s="877"/>
      <c r="G84" s="876"/>
      <c r="H84" s="875"/>
      <c r="I84" s="875"/>
      <c r="J84" s="874"/>
      <c r="K84" s="874"/>
      <c r="L84" s="874"/>
      <c r="M84" s="874"/>
      <c r="N84" s="874"/>
      <c r="O84" s="874"/>
      <c r="P84" s="874"/>
      <c r="Q84" s="874"/>
      <c r="R84" s="874"/>
      <c r="S84" s="874"/>
      <c r="T84" s="874"/>
      <c r="U84" s="874"/>
      <c r="V84" s="874"/>
      <c r="W84" s="874"/>
      <c r="X84" s="874"/>
      <c r="Y84" s="874"/>
      <c r="Z84" s="874"/>
      <c r="AA84" s="874"/>
      <c r="AB84" s="874"/>
      <c r="AC84" s="874"/>
      <c r="AD84" s="874"/>
      <c r="AE84" s="874"/>
      <c r="AF84" s="874"/>
      <c r="AG84" s="874"/>
      <c r="AH84" s="874"/>
      <c r="AI84" s="874"/>
      <c r="AJ84" s="874"/>
      <c r="AK84" s="874"/>
      <c r="AL84" s="874"/>
      <c r="AM84" s="874"/>
      <c r="AN84" s="874"/>
      <c r="AO84" s="874"/>
      <c r="AP84" s="874"/>
      <c r="AQ84" s="874"/>
      <c r="AR84" s="874"/>
      <c r="AS84" s="874"/>
    </row>
    <row r="85" spans="2:45" x14ac:dyDescent="0.25">
      <c r="B85" s="874"/>
      <c r="C85" s="874"/>
      <c r="D85" s="874"/>
      <c r="E85" s="877"/>
      <c r="F85" s="877"/>
      <c r="G85" s="876"/>
      <c r="H85" s="875"/>
      <c r="I85" s="875"/>
      <c r="J85" s="874"/>
      <c r="K85" s="874"/>
      <c r="L85" s="874"/>
      <c r="M85" s="874"/>
      <c r="N85" s="874"/>
      <c r="O85" s="874"/>
      <c r="P85" s="874"/>
      <c r="Q85" s="874"/>
      <c r="R85" s="874"/>
      <c r="S85" s="874"/>
      <c r="T85" s="874"/>
      <c r="U85" s="874"/>
      <c r="V85" s="874"/>
      <c r="W85" s="874"/>
      <c r="X85" s="874"/>
      <c r="Y85" s="874"/>
      <c r="Z85" s="874"/>
      <c r="AA85" s="874"/>
      <c r="AB85" s="874"/>
      <c r="AC85" s="874"/>
      <c r="AD85" s="874"/>
      <c r="AE85" s="874"/>
      <c r="AF85" s="874"/>
      <c r="AG85" s="874"/>
      <c r="AH85" s="874"/>
      <c r="AI85" s="874"/>
      <c r="AJ85" s="874"/>
      <c r="AK85" s="874"/>
      <c r="AL85" s="874"/>
      <c r="AM85" s="874"/>
      <c r="AN85" s="874"/>
      <c r="AO85" s="874"/>
      <c r="AP85" s="874"/>
      <c r="AQ85" s="874"/>
      <c r="AR85" s="874"/>
      <c r="AS85" s="874"/>
    </row>
    <row r="86" spans="2:45" x14ac:dyDescent="0.25">
      <c r="B86" s="874"/>
      <c r="C86" s="874"/>
      <c r="D86" s="874"/>
      <c r="E86" s="877"/>
      <c r="F86" s="877"/>
      <c r="G86" s="876"/>
      <c r="H86" s="875"/>
      <c r="I86" s="875"/>
      <c r="J86" s="874"/>
      <c r="K86" s="874"/>
      <c r="L86" s="874"/>
      <c r="M86" s="874"/>
      <c r="N86" s="874"/>
      <c r="O86" s="874"/>
      <c r="P86" s="874"/>
      <c r="Q86" s="874"/>
      <c r="R86" s="874"/>
      <c r="S86" s="874"/>
      <c r="T86" s="874"/>
      <c r="U86" s="874"/>
      <c r="V86" s="874"/>
      <c r="W86" s="874"/>
      <c r="X86" s="874"/>
      <c r="Y86" s="874"/>
      <c r="Z86" s="874"/>
      <c r="AA86" s="874"/>
      <c r="AB86" s="874"/>
      <c r="AC86" s="874"/>
      <c r="AD86" s="874"/>
      <c r="AE86" s="874"/>
      <c r="AF86" s="874"/>
      <c r="AG86" s="874"/>
      <c r="AH86" s="874"/>
      <c r="AI86" s="874"/>
      <c r="AJ86" s="874"/>
      <c r="AK86" s="874"/>
      <c r="AL86" s="874"/>
      <c r="AM86" s="874"/>
      <c r="AN86" s="874"/>
      <c r="AO86" s="874"/>
      <c r="AP86" s="874"/>
      <c r="AQ86" s="874"/>
      <c r="AR86" s="874"/>
      <c r="AS86" s="874"/>
    </row>
    <row r="87" spans="2:45" x14ac:dyDescent="0.25">
      <c r="B87" s="874"/>
      <c r="C87" s="874"/>
      <c r="D87" s="874"/>
      <c r="E87" s="877"/>
      <c r="F87" s="877"/>
      <c r="G87" s="876"/>
      <c r="H87" s="875"/>
      <c r="I87" s="875"/>
      <c r="J87" s="874"/>
      <c r="K87" s="874"/>
      <c r="L87" s="874"/>
      <c r="M87" s="874"/>
      <c r="N87" s="874"/>
      <c r="O87" s="874"/>
      <c r="P87" s="874"/>
      <c r="Q87" s="874"/>
      <c r="R87" s="874"/>
      <c r="S87" s="874"/>
      <c r="T87" s="874"/>
      <c r="U87" s="874"/>
      <c r="V87" s="874"/>
      <c r="W87" s="874"/>
      <c r="X87" s="874"/>
      <c r="Y87" s="874"/>
      <c r="Z87" s="874"/>
      <c r="AA87" s="874"/>
      <c r="AB87" s="874"/>
      <c r="AC87" s="874"/>
      <c r="AD87" s="874"/>
      <c r="AE87" s="874"/>
      <c r="AF87" s="874"/>
      <c r="AG87" s="874"/>
      <c r="AH87" s="874"/>
      <c r="AI87" s="874"/>
      <c r="AJ87" s="874"/>
      <c r="AK87" s="874"/>
      <c r="AL87" s="874"/>
      <c r="AM87" s="874"/>
      <c r="AN87" s="874"/>
      <c r="AO87" s="874"/>
      <c r="AP87" s="874"/>
      <c r="AQ87" s="874"/>
      <c r="AR87" s="874"/>
      <c r="AS87" s="874"/>
    </row>
    <row r="88" spans="2:45" x14ac:dyDescent="0.25">
      <c r="B88" s="874"/>
      <c r="C88" s="874"/>
      <c r="D88" s="874"/>
      <c r="E88" s="877"/>
      <c r="F88" s="877"/>
      <c r="G88" s="876"/>
      <c r="H88" s="875"/>
      <c r="I88" s="875"/>
      <c r="J88" s="874"/>
      <c r="K88" s="874"/>
      <c r="L88" s="874"/>
      <c r="M88" s="874"/>
      <c r="N88" s="874"/>
      <c r="O88" s="874"/>
      <c r="P88" s="874"/>
      <c r="Q88" s="874"/>
      <c r="R88" s="874"/>
      <c r="S88" s="874"/>
      <c r="T88" s="874"/>
      <c r="U88" s="874"/>
      <c r="V88" s="874"/>
      <c r="W88" s="874"/>
      <c r="X88" s="874"/>
      <c r="Y88" s="874"/>
      <c r="Z88" s="874"/>
      <c r="AA88" s="874"/>
      <c r="AB88" s="874"/>
      <c r="AC88" s="874"/>
      <c r="AD88" s="874"/>
      <c r="AE88" s="874"/>
      <c r="AF88" s="874"/>
      <c r="AG88" s="874"/>
      <c r="AH88" s="874"/>
      <c r="AI88" s="874"/>
      <c r="AJ88" s="874"/>
      <c r="AK88" s="874"/>
      <c r="AL88" s="874"/>
      <c r="AM88" s="874"/>
      <c r="AN88" s="874"/>
      <c r="AO88" s="874"/>
      <c r="AP88" s="874"/>
      <c r="AQ88" s="874"/>
      <c r="AR88" s="874"/>
      <c r="AS88" s="874"/>
    </row>
    <row r="89" spans="2:45" x14ac:dyDescent="0.25">
      <c r="B89" s="874"/>
      <c r="C89" s="874"/>
      <c r="D89" s="874"/>
      <c r="E89" s="877"/>
      <c r="F89" s="877"/>
      <c r="G89" s="876"/>
      <c r="H89" s="875"/>
      <c r="I89" s="875"/>
      <c r="J89" s="874"/>
      <c r="K89" s="874"/>
      <c r="L89" s="874"/>
      <c r="M89" s="874"/>
      <c r="N89" s="874"/>
      <c r="O89" s="874"/>
      <c r="P89" s="874"/>
      <c r="Q89" s="874"/>
      <c r="R89" s="874"/>
      <c r="S89" s="874"/>
      <c r="T89" s="874"/>
      <c r="U89" s="874"/>
      <c r="V89" s="874"/>
      <c r="W89" s="874"/>
      <c r="X89" s="874"/>
      <c r="Y89" s="874"/>
      <c r="Z89" s="874"/>
      <c r="AA89" s="874"/>
      <c r="AB89" s="874"/>
      <c r="AC89" s="874"/>
      <c r="AD89" s="874"/>
      <c r="AE89" s="874"/>
      <c r="AF89" s="874"/>
      <c r="AG89" s="874"/>
      <c r="AH89" s="874"/>
      <c r="AI89" s="874"/>
      <c r="AJ89" s="874"/>
      <c r="AK89" s="874"/>
      <c r="AL89" s="874"/>
      <c r="AM89" s="874"/>
      <c r="AN89" s="874"/>
      <c r="AO89" s="874"/>
      <c r="AP89" s="874"/>
      <c r="AQ89" s="874"/>
      <c r="AR89" s="874"/>
      <c r="AS89" s="874"/>
    </row>
    <row r="90" spans="2:45" x14ac:dyDescent="0.25">
      <c r="B90" s="874"/>
      <c r="C90" s="874"/>
      <c r="D90" s="874"/>
      <c r="E90" s="877"/>
      <c r="F90" s="877"/>
      <c r="G90" s="876"/>
      <c r="H90" s="875"/>
      <c r="I90" s="875"/>
      <c r="J90" s="874"/>
      <c r="K90" s="874"/>
      <c r="L90" s="874"/>
      <c r="M90" s="874"/>
      <c r="N90" s="874"/>
      <c r="O90" s="874"/>
      <c r="P90" s="874"/>
      <c r="Q90" s="874"/>
      <c r="R90" s="874"/>
      <c r="S90" s="874"/>
      <c r="T90" s="874"/>
      <c r="U90" s="874"/>
      <c r="V90" s="874"/>
      <c r="W90" s="874"/>
      <c r="X90" s="874"/>
      <c r="Y90" s="874"/>
      <c r="Z90" s="874"/>
      <c r="AA90" s="874"/>
      <c r="AB90" s="874"/>
      <c r="AC90" s="874"/>
      <c r="AD90" s="874"/>
      <c r="AE90" s="874"/>
      <c r="AF90" s="874"/>
      <c r="AG90" s="874"/>
      <c r="AH90" s="874"/>
      <c r="AI90" s="874"/>
      <c r="AJ90" s="874"/>
      <c r="AK90" s="874"/>
      <c r="AL90" s="874"/>
      <c r="AM90" s="874"/>
      <c r="AN90" s="874"/>
      <c r="AO90" s="874"/>
      <c r="AP90" s="874"/>
      <c r="AQ90" s="874"/>
      <c r="AR90" s="874"/>
      <c r="AS90" s="874"/>
    </row>
    <row r="91" spans="2:45" x14ac:dyDescent="0.25">
      <c r="B91" s="874"/>
      <c r="C91" s="874"/>
      <c r="D91" s="874"/>
      <c r="E91" s="877"/>
      <c r="F91" s="877"/>
      <c r="G91" s="876"/>
      <c r="H91" s="875"/>
      <c r="I91" s="875"/>
      <c r="J91" s="874"/>
      <c r="K91" s="874"/>
      <c r="L91" s="874"/>
      <c r="M91" s="874"/>
      <c r="N91" s="874"/>
      <c r="O91" s="874"/>
      <c r="P91" s="874"/>
      <c r="Q91" s="874"/>
      <c r="R91" s="874"/>
      <c r="S91" s="874"/>
      <c r="T91" s="874"/>
      <c r="U91" s="874"/>
      <c r="V91" s="874"/>
      <c r="W91" s="874"/>
      <c r="X91" s="874"/>
      <c r="Y91" s="874"/>
      <c r="Z91" s="874"/>
      <c r="AA91" s="874"/>
      <c r="AB91" s="874"/>
      <c r="AC91" s="874"/>
      <c r="AD91" s="874"/>
      <c r="AE91" s="874"/>
      <c r="AF91" s="874"/>
      <c r="AG91" s="874"/>
      <c r="AH91" s="874"/>
      <c r="AI91" s="874"/>
      <c r="AJ91" s="874"/>
      <c r="AK91" s="874"/>
      <c r="AL91" s="874"/>
      <c r="AM91" s="874"/>
      <c r="AN91" s="874"/>
      <c r="AO91" s="874"/>
      <c r="AP91" s="874"/>
      <c r="AQ91" s="874"/>
      <c r="AR91" s="874"/>
      <c r="AS91" s="874"/>
    </row>
    <row r="92" spans="2:45" x14ac:dyDescent="0.25">
      <c r="B92" s="874"/>
      <c r="C92" s="874"/>
      <c r="D92" s="874"/>
      <c r="E92" s="877"/>
      <c r="F92" s="877"/>
      <c r="G92" s="876"/>
      <c r="H92" s="875"/>
      <c r="I92" s="875"/>
      <c r="J92" s="874"/>
      <c r="K92" s="874"/>
      <c r="L92" s="874"/>
      <c r="M92" s="874"/>
      <c r="N92" s="874"/>
      <c r="O92" s="874"/>
      <c r="P92" s="874"/>
      <c r="Q92" s="874"/>
      <c r="R92" s="874"/>
      <c r="S92" s="874"/>
      <c r="T92" s="874"/>
      <c r="U92" s="874"/>
      <c r="V92" s="874"/>
      <c r="W92" s="874"/>
      <c r="X92" s="874"/>
      <c r="Y92" s="874"/>
      <c r="Z92" s="874"/>
      <c r="AA92" s="874"/>
      <c r="AB92" s="874"/>
      <c r="AC92" s="874"/>
      <c r="AD92" s="874"/>
      <c r="AE92" s="874"/>
      <c r="AF92" s="874"/>
      <c r="AG92" s="874"/>
      <c r="AH92" s="874"/>
      <c r="AI92" s="874"/>
      <c r="AJ92" s="874"/>
      <c r="AK92" s="874"/>
      <c r="AL92" s="874"/>
      <c r="AM92" s="874"/>
      <c r="AN92" s="874"/>
      <c r="AO92" s="874"/>
      <c r="AP92" s="874"/>
      <c r="AQ92" s="874"/>
      <c r="AR92" s="874"/>
      <c r="AS92" s="874"/>
    </row>
    <row r="93" spans="2:45" x14ac:dyDescent="0.25">
      <c r="B93" s="874"/>
      <c r="C93" s="874"/>
      <c r="D93" s="874"/>
      <c r="E93" s="877"/>
      <c r="F93" s="877"/>
      <c r="G93" s="876"/>
      <c r="H93" s="875"/>
      <c r="I93" s="875"/>
      <c r="J93" s="874"/>
      <c r="K93" s="874"/>
      <c r="L93" s="874"/>
      <c r="M93" s="874"/>
      <c r="N93" s="874"/>
      <c r="O93" s="874"/>
      <c r="P93" s="874"/>
      <c r="Q93" s="874"/>
      <c r="R93" s="874"/>
      <c r="S93" s="874"/>
      <c r="T93" s="874"/>
      <c r="U93" s="874"/>
      <c r="V93" s="874"/>
      <c r="W93" s="874"/>
      <c r="X93" s="874"/>
      <c r="Y93" s="874"/>
      <c r="Z93" s="874"/>
      <c r="AA93" s="874"/>
      <c r="AB93" s="874"/>
      <c r="AC93" s="874"/>
      <c r="AD93" s="874"/>
      <c r="AE93" s="874"/>
      <c r="AF93" s="874"/>
      <c r="AG93" s="874"/>
      <c r="AH93" s="874"/>
      <c r="AI93" s="874"/>
      <c r="AJ93" s="874"/>
      <c r="AK93" s="874"/>
      <c r="AL93" s="874"/>
      <c r="AM93" s="874"/>
      <c r="AN93" s="874"/>
      <c r="AO93" s="874"/>
      <c r="AP93" s="874"/>
      <c r="AQ93" s="874"/>
      <c r="AR93" s="874"/>
      <c r="AS93" s="874"/>
    </row>
    <row r="94" spans="2:45" x14ac:dyDescent="0.25">
      <c r="B94" s="874"/>
      <c r="C94" s="874"/>
      <c r="D94" s="874"/>
      <c r="E94" s="877"/>
      <c r="F94" s="877"/>
      <c r="G94" s="876"/>
      <c r="H94" s="875"/>
      <c r="I94" s="875"/>
      <c r="J94" s="874"/>
      <c r="K94" s="874"/>
      <c r="L94" s="874"/>
      <c r="M94" s="874"/>
      <c r="N94" s="874"/>
      <c r="O94" s="874"/>
      <c r="P94" s="874"/>
      <c r="Q94" s="874"/>
      <c r="R94" s="874"/>
      <c r="S94" s="874"/>
      <c r="T94" s="874"/>
      <c r="U94" s="874"/>
      <c r="V94" s="874"/>
      <c r="W94" s="874"/>
      <c r="X94" s="874"/>
      <c r="Y94" s="874"/>
      <c r="Z94" s="874"/>
      <c r="AA94" s="874"/>
      <c r="AB94" s="874"/>
      <c r="AC94" s="874"/>
      <c r="AD94" s="874"/>
      <c r="AE94" s="874"/>
      <c r="AF94" s="874"/>
      <c r="AG94" s="874"/>
      <c r="AH94" s="874"/>
      <c r="AI94" s="874"/>
      <c r="AJ94" s="874"/>
      <c r="AK94" s="874"/>
      <c r="AL94" s="874"/>
      <c r="AM94" s="874"/>
      <c r="AN94" s="874"/>
      <c r="AO94" s="874"/>
      <c r="AP94" s="874"/>
      <c r="AQ94" s="874"/>
      <c r="AR94" s="874"/>
      <c r="AS94" s="874"/>
    </row>
    <row r="95" spans="2:45" x14ac:dyDescent="0.25">
      <c r="B95" s="874"/>
      <c r="C95" s="874"/>
      <c r="D95" s="874"/>
      <c r="E95" s="877"/>
      <c r="F95" s="877"/>
      <c r="G95" s="876"/>
      <c r="H95" s="875"/>
      <c r="I95" s="875"/>
      <c r="J95" s="874"/>
      <c r="K95" s="874"/>
      <c r="L95" s="874"/>
      <c r="M95" s="874"/>
      <c r="N95" s="874"/>
      <c r="O95" s="874"/>
      <c r="P95" s="874"/>
      <c r="Q95" s="874"/>
      <c r="R95" s="874"/>
      <c r="S95" s="874"/>
      <c r="T95" s="874"/>
      <c r="U95" s="874"/>
      <c r="V95" s="874"/>
      <c r="W95" s="874"/>
      <c r="X95" s="874"/>
      <c r="Y95" s="874"/>
      <c r="Z95" s="874"/>
      <c r="AA95" s="874"/>
      <c r="AB95" s="874"/>
      <c r="AC95" s="874"/>
      <c r="AD95" s="874"/>
      <c r="AE95" s="874"/>
      <c r="AF95" s="874"/>
      <c r="AG95" s="874"/>
      <c r="AH95" s="874"/>
      <c r="AI95" s="874"/>
      <c r="AJ95" s="874"/>
      <c r="AK95" s="874"/>
      <c r="AL95" s="874"/>
      <c r="AM95" s="874"/>
      <c r="AN95" s="874"/>
      <c r="AO95" s="874"/>
      <c r="AP95" s="874"/>
      <c r="AQ95" s="874"/>
      <c r="AR95" s="874"/>
      <c r="AS95" s="874"/>
    </row>
    <row r="96" spans="2:45" x14ac:dyDescent="0.25">
      <c r="B96" s="874"/>
      <c r="C96" s="874"/>
      <c r="D96" s="874"/>
      <c r="E96" s="877"/>
      <c r="F96" s="877"/>
      <c r="G96" s="876"/>
      <c r="H96" s="875"/>
      <c r="I96" s="875"/>
      <c r="J96" s="874"/>
      <c r="K96" s="874"/>
      <c r="L96" s="874"/>
      <c r="M96" s="874"/>
      <c r="N96" s="874"/>
      <c r="O96" s="874"/>
      <c r="P96" s="874"/>
      <c r="Q96" s="874"/>
      <c r="R96" s="874"/>
      <c r="S96" s="874"/>
      <c r="T96" s="874"/>
      <c r="U96" s="874"/>
      <c r="V96" s="874"/>
      <c r="W96" s="874"/>
      <c r="X96" s="874"/>
      <c r="Y96" s="874"/>
      <c r="Z96" s="874"/>
      <c r="AA96" s="874"/>
      <c r="AB96" s="874"/>
      <c r="AC96" s="874"/>
      <c r="AD96" s="874"/>
      <c r="AE96" s="874"/>
      <c r="AF96" s="874"/>
      <c r="AG96" s="874"/>
      <c r="AH96" s="874"/>
      <c r="AI96" s="874"/>
      <c r="AJ96" s="874"/>
      <c r="AK96" s="874"/>
      <c r="AL96" s="874"/>
      <c r="AM96" s="874"/>
      <c r="AN96" s="874"/>
      <c r="AO96" s="874"/>
      <c r="AP96" s="874"/>
      <c r="AQ96" s="874"/>
      <c r="AR96" s="874"/>
      <c r="AS96" s="874"/>
    </row>
    <row r="97" spans="2:45" x14ac:dyDescent="0.25">
      <c r="B97" s="874"/>
      <c r="C97" s="874"/>
      <c r="D97" s="874"/>
      <c r="E97" s="877"/>
      <c r="F97" s="877"/>
      <c r="G97" s="876"/>
      <c r="H97" s="875"/>
      <c r="I97" s="875"/>
      <c r="J97" s="874"/>
      <c r="K97" s="874"/>
      <c r="L97" s="874"/>
      <c r="M97" s="874"/>
      <c r="N97" s="874"/>
      <c r="O97" s="874"/>
      <c r="P97" s="874"/>
      <c r="Q97" s="874"/>
      <c r="R97" s="874"/>
      <c r="S97" s="874"/>
      <c r="T97" s="874"/>
      <c r="U97" s="874"/>
      <c r="V97" s="874"/>
      <c r="W97" s="874"/>
      <c r="X97" s="874"/>
      <c r="Y97" s="874"/>
      <c r="Z97" s="874"/>
      <c r="AA97" s="874"/>
      <c r="AB97" s="874"/>
      <c r="AC97" s="874"/>
      <c r="AD97" s="874"/>
      <c r="AE97" s="874"/>
      <c r="AF97" s="874"/>
      <c r="AG97" s="874"/>
      <c r="AH97" s="874"/>
      <c r="AI97" s="874"/>
      <c r="AJ97" s="874"/>
      <c r="AK97" s="874"/>
      <c r="AL97" s="874"/>
      <c r="AM97" s="874"/>
      <c r="AN97" s="874"/>
      <c r="AO97" s="874"/>
      <c r="AP97" s="874"/>
      <c r="AQ97" s="874"/>
      <c r="AR97" s="874"/>
      <c r="AS97" s="874"/>
    </row>
    <row r="98" spans="2:45" x14ac:dyDescent="0.25">
      <c r="B98" s="874"/>
      <c r="C98" s="874"/>
      <c r="D98" s="874"/>
      <c r="E98" s="877"/>
      <c r="F98" s="877"/>
      <c r="G98" s="876"/>
      <c r="H98" s="875"/>
      <c r="I98" s="875"/>
      <c r="J98" s="874"/>
      <c r="K98" s="874"/>
      <c r="L98" s="874"/>
      <c r="M98" s="874"/>
      <c r="N98" s="874"/>
      <c r="O98" s="874"/>
      <c r="P98" s="874"/>
      <c r="Q98" s="874"/>
      <c r="R98" s="874"/>
      <c r="S98" s="874"/>
      <c r="T98" s="874"/>
      <c r="U98" s="874"/>
      <c r="V98" s="874"/>
      <c r="W98" s="874"/>
      <c r="X98" s="874"/>
      <c r="Y98" s="874"/>
      <c r="Z98" s="874"/>
      <c r="AA98" s="874"/>
      <c r="AB98" s="874"/>
      <c r="AC98" s="874"/>
      <c r="AD98" s="874"/>
      <c r="AE98" s="874"/>
      <c r="AF98" s="874"/>
      <c r="AG98" s="874"/>
      <c r="AH98" s="874"/>
      <c r="AI98" s="874"/>
      <c r="AJ98" s="874"/>
      <c r="AK98" s="874"/>
      <c r="AL98" s="874"/>
      <c r="AM98" s="874"/>
      <c r="AN98" s="874"/>
      <c r="AO98" s="874"/>
      <c r="AP98" s="874"/>
      <c r="AQ98" s="874"/>
      <c r="AR98" s="874"/>
      <c r="AS98" s="874"/>
    </row>
    <row r="99" spans="2:45" x14ac:dyDescent="0.25">
      <c r="B99" s="874"/>
      <c r="C99" s="874"/>
      <c r="D99" s="874"/>
      <c r="E99" s="877"/>
      <c r="F99" s="877"/>
      <c r="G99" s="876"/>
      <c r="H99" s="875"/>
      <c r="I99" s="875"/>
      <c r="J99" s="874"/>
      <c r="K99" s="874"/>
      <c r="L99" s="874"/>
      <c r="M99" s="874"/>
      <c r="N99" s="874"/>
      <c r="O99" s="874"/>
      <c r="P99" s="874"/>
      <c r="Q99" s="874"/>
      <c r="R99" s="874"/>
      <c r="S99" s="874"/>
      <c r="T99" s="874"/>
      <c r="U99" s="874"/>
      <c r="V99" s="874"/>
      <c r="W99" s="874"/>
      <c r="X99" s="874"/>
      <c r="Y99" s="874"/>
      <c r="Z99" s="874"/>
      <c r="AA99" s="874"/>
      <c r="AB99" s="874"/>
      <c r="AC99" s="874"/>
      <c r="AD99" s="874"/>
      <c r="AE99" s="874"/>
      <c r="AF99" s="874"/>
      <c r="AG99" s="874"/>
      <c r="AH99" s="874"/>
      <c r="AI99" s="874"/>
      <c r="AJ99" s="874"/>
      <c r="AK99" s="874"/>
      <c r="AL99" s="874"/>
      <c r="AM99" s="874"/>
      <c r="AN99" s="874"/>
      <c r="AO99" s="874"/>
      <c r="AP99" s="874"/>
      <c r="AQ99" s="874"/>
      <c r="AR99" s="874"/>
      <c r="AS99" s="874"/>
    </row>
    <row r="100" spans="2:45" x14ac:dyDescent="0.25">
      <c r="B100" s="874"/>
      <c r="C100" s="874"/>
      <c r="D100" s="874"/>
      <c r="E100" s="877"/>
      <c r="F100" s="877"/>
      <c r="G100" s="876"/>
      <c r="H100" s="875"/>
      <c r="I100" s="875"/>
      <c r="J100" s="874"/>
      <c r="K100" s="874"/>
      <c r="L100" s="874"/>
      <c r="M100" s="874"/>
      <c r="N100" s="874"/>
      <c r="O100" s="874"/>
      <c r="P100" s="874"/>
      <c r="Q100" s="874"/>
      <c r="R100" s="874"/>
      <c r="S100" s="874"/>
      <c r="T100" s="874"/>
      <c r="U100" s="874"/>
      <c r="V100" s="874"/>
      <c r="W100" s="874"/>
      <c r="X100" s="874"/>
      <c r="Y100" s="874"/>
      <c r="Z100" s="874"/>
      <c r="AA100" s="874"/>
      <c r="AB100" s="874"/>
      <c r="AC100" s="874"/>
      <c r="AD100" s="874"/>
      <c r="AE100" s="874"/>
      <c r="AF100" s="874"/>
      <c r="AG100" s="874"/>
      <c r="AH100" s="874"/>
      <c r="AI100" s="874"/>
      <c r="AJ100" s="874"/>
      <c r="AK100" s="874"/>
      <c r="AL100" s="874"/>
      <c r="AM100" s="874"/>
      <c r="AN100" s="874"/>
      <c r="AO100" s="874"/>
      <c r="AP100" s="874"/>
      <c r="AQ100" s="874"/>
      <c r="AR100" s="874"/>
      <c r="AS100" s="874"/>
    </row>
    <row r="101" spans="2:45" x14ac:dyDescent="0.25">
      <c r="B101" s="874"/>
      <c r="C101" s="874"/>
      <c r="D101" s="874"/>
      <c r="E101" s="877"/>
      <c r="F101" s="877"/>
      <c r="G101" s="876"/>
      <c r="H101" s="875"/>
      <c r="I101" s="875"/>
      <c r="J101" s="874"/>
      <c r="K101" s="874"/>
      <c r="L101" s="874"/>
      <c r="M101" s="874"/>
      <c r="N101" s="874"/>
      <c r="O101" s="874"/>
      <c r="P101" s="874"/>
      <c r="Q101" s="874"/>
      <c r="R101" s="874"/>
      <c r="S101" s="874"/>
      <c r="T101" s="874"/>
      <c r="U101" s="874"/>
      <c r="V101" s="874"/>
      <c r="W101" s="874"/>
      <c r="X101" s="874"/>
      <c r="Y101" s="874"/>
      <c r="Z101" s="874"/>
      <c r="AA101" s="874"/>
      <c r="AB101" s="874"/>
      <c r="AC101" s="874"/>
      <c r="AD101" s="874"/>
      <c r="AE101" s="874"/>
      <c r="AF101" s="874"/>
      <c r="AG101" s="874"/>
      <c r="AH101" s="874"/>
      <c r="AI101" s="874"/>
      <c r="AJ101" s="874"/>
      <c r="AK101" s="874"/>
      <c r="AL101" s="874"/>
      <c r="AM101" s="874"/>
      <c r="AN101" s="874"/>
      <c r="AO101" s="874"/>
      <c r="AP101" s="874"/>
      <c r="AQ101" s="874"/>
      <c r="AR101" s="874"/>
      <c r="AS101" s="874"/>
    </row>
    <row r="102" spans="2:45" x14ac:dyDescent="0.25">
      <c r="B102" s="874"/>
      <c r="C102" s="874"/>
      <c r="D102" s="874"/>
      <c r="E102" s="877"/>
      <c r="F102" s="877"/>
      <c r="G102" s="876"/>
      <c r="H102" s="875"/>
      <c r="I102" s="875"/>
      <c r="J102" s="874"/>
      <c r="K102" s="874"/>
      <c r="L102" s="874"/>
      <c r="M102" s="874"/>
      <c r="N102" s="874"/>
      <c r="O102" s="874"/>
      <c r="P102" s="874"/>
      <c r="Q102" s="874"/>
      <c r="R102" s="874"/>
      <c r="S102" s="874"/>
      <c r="T102" s="874"/>
      <c r="U102" s="874"/>
      <c r="V102" s="874"/>
      <c r="W102" s="874"/>
      <c r="X102" s="874"/>
      <c r="Y102" s="874"/>
      <c r="Z102" s="874"/>
      <c r="AA102" s="874"/>
      <c r="AB102" s="874"/>
      <c r="AC102" s="874"/>
      <c r="AD102" s="874"/>
      <c r="AE102" s="874"/>
      <c r="AF102" s="874"/>
      <c r="AG102" s="874"/>
      <c r="AH102" s="874"/>
      <c r="AI102" s="874"/>
      <c r="AJ102" s="874"/>
      <c r="AK102" s="874"/>
      <c r="AL102" s="874"/>
      <c r="AM102" s="874"/>
      <c r="AN102" s="874"/>
      <c r="AO102" s="874"/>
      <c r="AP102" s="874"/>
      <c r="AQ102" s="874"/>
      <c r="AR102" s="874"/>
      <c r="AS102" s="874"/>
    </row>
    <row r="103" spans="2:45" x14ac:dyDescent="0.25">
      <c r="B103" s="874"/>
      <c r="C103" s="874"/>
      <c r="D103" s="874"/>
      <c r="E103" s="877"/>
      <c r="F103" s="877"/>
      <c r="G103" s="876"/>
      <c r="H103" s="875"/>
      <c r="I103" s="875"/>
      <c r="J103" s="874"/>
      <c r="K103" s="874"/>
      <c r="L103" s="874"/>
      <c r="M103" s="874"/>
      <c r="N103" s="874"/>
      <c r="O103" s="874"/>
      <c r="P103" s="874"/>
      <c r="Q103" s="874"/>
      <c r="R103" s="874"/>
      <c r="S103" s="874"/>
      <c r="T103" s="874"/>
      <c r="U103" s="874"/>
      <c r="V103" s="874"/>
      <c r="W103" s="874"/>
      <c r="X103" s="874"/>
      <c r="Y103" s="874"/>
      <c r="Z103" s="874"/>
      <c r="AA103" s="874"/>
      <c r="AB103" s="874"/>
      <c r="AC103" s="874"/>
      <c r="AD103" s="874"/>
      <c r="AE103" s="874"/>
      <c r="AF103" s="874"/>
      <c r="AG103" s="874"/>
      <c r="AH103" s="874"/>
      <c r="AI103" s="874"/>
      <c r="AJ103" s="874"/>
      <c r="AK103" s="874"/>
      <c r="AL103" s="874"/>
      <c r="AM103" s="874"/>
      <c r="AN103" s="874"/>
      <c r="AO103" s="874"/>
      <c r="AP103" s="874"/>
      <c r="AQ103" s="874"/>
      <c r="AR103" s="874"/>
      <c r="AS103" s="874"/>
    </row>
    <row r="104" spans="2:45" x14ac:dyDescent="0.25">
      <c r="B104" s="874"/>
      <c r="C104" s="874"/>
      <c r="D104" s="874"/>
      <c r="E104" s="877"/>
      <c r="F104" s="877"/>
      <c r="G104" s="876"/>
      <c r="H104" s="875"/>
      <c r="I104" s="875"/>
      <c r="J104" s="874"/>
      <c r="K104" s="874"/>
      <c r="L104" s="874"/>
      <c r="M104" s="874"/>
      <c r="N104" s="874"/>
      <c r="O104" s="874"/>
      <c r="P104" s="874"/>
      <c r="Q104" s="874"/>
      <c r="R104" s="874"/>
      <c r="S104" s="874"/>
      <c r="T104" s="874"/>
      <c r="U104" s="874"/>
      <c r="V104" s="874"/>
      <c r="W104" s="874"/>
      <c r="X104" s="874"/>
      <c r="Y104" s="874"/>
      <c r="Z104" s="874"/>
      <c r="AA104" s="874"/>
      <c r="AB104" s="874"/>
      <c r="AC104" s="874"/>
      <c r="AD104" s="874"/>
      <c r="AE104" s="874"/>
      <c r="AF104" s="874"/>
      <c r="AG104" s="874"/>
      <c r="AH104" s="874"/>
      <c r="AI104" s="874"/>
      <c r="AJ104" s="874"/>
      <c r="AK104" s="874"/>
      <c r="AL104" s="874"/>
      <c r="AM104" s="874"/>
      <c r="AN104" s="874"/>
      <c r="AO104" s="874"/>
      <c r="AP104" s="874"/>
      <c r="AQ104" s="874"/>
      <c r="AR104" s="874"/>
      <c r="AS104" s="874"/>
    </row>
    <row r="105" spans="2:45" x14ac:dyDescent="0.25">
      <c r="B105" s="874"/>
      <c r="C105" s="874"/>
      <c r="D105" s="874"/>
      <c r="E105" s="877"/>
      <c r="F105" s="877"/>
      <c r="G105" s="876"/>
      <c r="H105" s="875"/>
      <c r="I105" s="875"/>
      <c r="J105" s="874"/>
      <c r="K105" s="874"/>
      <c r="L105" s="874"/>
      <c r="M105" s="874"/>
      <c r="N105" s="874"/>
      <c r="O105" s="874"/>
      <c r="P105" s="874"/>
      <c r="Q105" s="874"/>
      <c r="R105" s="874"/>
      <c r="S105" s="874"/>
      <c r="T105" s="874"/>
      <c r="U105" s="874"/>
      <c r="V105" s="874"/>
      <c r="W105" s="874"/>
      <c r="X105" s="874"/>
      <c r="Y105" s="874"/>
      <c r="Z105" s="874"/>
      <c r="AA105" s="874"/>
      <c r="AB105" s="874"/>
      <c r="AC105" s="874"/>
      <c r="AD105" s="874"/>
      <c r="AE105" s="874"/>
      <c r="AF105" s="874"/>
      <c r="AG105" s="874"/>
      <c r="AH105" s="874"/>
      <c r="AI105" s="874"/>
      <c r="AJ105" s="874"/>
      <c r="AK105" s="874"/>
      <c r="AL105" s="874"/>
      <c r="AM105" s="874"/>
      <c r="AN105" s="874"/>
      <c r="AO105" s="874"/>
      <c r="AP105" s="874"/>
      <c r="AQ105" s="874"/>
      <c r="AR105" s="874"/>
      <c r="AS105" s="874"/>
    </row>
    <row r="106" spans="2:45" x14ac:dyDescent="0.25">
      <c r="B106" s="874"/>
      <c r="C106" s="874"/>
      <c r="D106" s="874"/>
      <c r="E106" s="877"/>
      <c r="F106" s="877"/>
      <c r="G106" s="876"/>
      <c r="H106" s="875"/>
      <c r="I106" s="875"/>
      <c r="J106" s="874"/>
      <c r="K106" s="874"/>
      <c r="L106" s="874"/>
      <c r="M106" s="874"/>
      <c r="N106" s="874"/>
      <c r="O106" s="874"/>
      <c r="P106" s="874"/>
      <c r="Q106" s="874"/>
      <c r="R106" s="874"/>
      <c r="S106" s="874"/>
      <c r="T106" s="874"/>
      <c r="U106" s="874"/>
      <c r="V106" s="874"/>
      <c r="W106" s="874"/>
      <c r="X106" s="874"/>
      <c r="Y106" s="874"/>
      <c r="Z106" s="874"/>
      <c r="AA106" s="874"/>
      <c r="AB106" s="874"/>
      <c r="AC106" s="874"/>
      <c r="AD106" s="874"/>
      <c r="AE106" s="874"/>
      <c r="AF106" s="874"/>
      <c r="AG106" s="874"/>
      <c r="AH106" s="874"/>
      <c r="AI106" s="874"/>
      <c r="AJ106" s="874"/>
      <c r="AK106" s="874"/>
      <c r="AL106" s="874"/>
      <c r="AM106" s="874"/>
      <c r="AN106" s="874"/>
      <c r="AO106" s="874"/>
      <c r="AP106" s="874"/>
      <c r="AQ106" s="874"/>
      <c r="AR106" s="874"/>
      <c r="AS106" s="874"/>
    </row>
    <row r="107" spans="2:45" x14ac:dyDescent="0.25">
      <c r="B107" s="874"/>
      <c r="C107" s="874"/>
      <c r="D107" s="874"/>
      <c r="E107" s="877"/>
      <c r="F107" s="877"/>
      <c r="G107" s="876"/>
      <c r="H107" s="875"/>
      <c r="I107" s="875"/>
      <c r="J107" s="874"/>
      <c r="K107" s="874"/>
      <c r="L107" s="874"/>
      <c r="M107" s="874"/>
      <c r="N107" s="874"/>
      <c r="O107" s="874"/>
      <c r="P107" s="874"/>
      <c r="Q107" s="874"/>
      <c r="R107" s="874"/>
      <c r="S107" s="874"/>
      <c r="T107" s="874"/>
      <c r="U107" s="874"/>
      <c r="V107" s="874"/>
      <c r="W107" s="874"/>
      <c r="X107" s="874"/>
      <c r="Y107" s="874"/>
      <c r="Z107" s="874"/>
      <c r="AA107" s="874"/>
      <c r="AB107" s="874"/>
      <c r="AC107" s="874"/>
      <c r="AD107" s="874"/>
      <c r="AE107" s="874"/>
      <c r="AF107" s="874"/>
      <c r="AG107" s="874"/>
      <c r="AH107" s="874"/>
      <c r="AI107" s="874"/>
      <c r="AJ107" s="874"/>
      <c r="AK107" s="874"/>
      <c r="AL107" s="874"/>
      <c r="AM107" s="874"/>
      <c r="AN107" s="874"/>
      <c r="AO107" s="874"/>
      <c r="AP107" s="874"/>
      <c r="AQ107" s="874"/>
      <c r="AR107" s="874"/>
      <c r="AS107" s="874"/>
    </row>
    <row r="108" spans="2:45" x14ac:dyDescent="0.25">
      <c r="B108" s="874"/>
      <c r="C108" s="874"/>
      <c r="D108" s="874"/>
      <c r="E108" s="877"/>
      <c r="F108" s="877"/>
      <c r="G108" s="876"/>
      <c r="H108" s="875"/>
      <c r="I108" s="875"/>
      <c r="J108" s="874"/>
      <c r="K108" s="874"/>
      <c r="L108" s="874"/>
      <c r="M108" s="874"/>
      <c r="N108" s="874"/>
      <c r="O108" s="874"/>
      <c r="P108" s="874"/>
      <c r="Q108" s="874"/>
      <c r="R108" s="874"/>
      <c r="S108" s="874"/>
      <c r="T108" s="874"/>
      <c r="U108" s="874"/>
      <c r="V108" s="874"/>
      <c r="W108" s="874"/>
      <c r="X108" s="874"/>
      <c r="Y108" s="874"/>
      <c r="Z108" s="874"/>
      <c r="AA108" s="874"/>
      <c r="AB108" s="874"/>
      <c r="AC108" s="874"/>
      <c r="AD108" s="874"/>
      <c r="AE108" s="874"/>
      <c r="AF108" s="874"/>
      <c r="AG108" s="874"/>
      <c r="AH108" s="874"/>
      <c r="AI108" s="874"/>
      <c r="AJ108" s="874"/>
      <c r="AK108" s="874"/>
      <c r="AL108" s="874"/>
      <c r="AM108" s="874"/>
      <c r="AN108" s="874"/>
      <c r="AO108" s="874"/>
      <c r="AP108" s="874"/>
      <c r="AQ108" s="874"/>
      <c r="AR108" s="874"/>
      <c r="AS108" s="874"/>
    </row>
    <row r="109" spans="2:45" x14ac:dyDescent="0.25">
      <c r="B109" s="874"/>
      <c r="C109" s="874"/>
      <c r="D109" s="874"/>
      <c r="E109" s="877"/>
      <c r="F109" s="877"/>
      <c r="G109" s="876"/>
      <c r="H109" s="875"/>
      <c r="I109" s="875"/>
      <c r="J109" s="874"/>
      <c r="K109" s="874"/>
      <c r="L109" s="874"/>
      <c r="M109" s="874"/>
      <c r="N109" s="874"/>
      <c r="O109" s="874"/>
      <c r="P109" s="874"/>
      <c r="Q109" s="874"/>
      <c r="R109" s="874"/>
      <c r="S109" s="874"/>
      <c r="T109" s="874"/>
      <c r="U109" s="874"/>
      <c r="V109" s="874"/>
      <c r="W109" s="874"/>
      <c r="X109" s="874"/>
      <c r="Y109" s="874"/>
      <c r="Z109" s="874"/>
      <c r="AA109" s="874"/>
      <c r="AB109" s="874"/>
      <c r="AC109" s="874"/>
      <c r="AD109" s="874"/>
      <c r="AE109" s="874"/>
      <c r="AF109" s="874"/>
      <c r="AG109" s="874"/>
      <c r="AH109" s="874"/>
      <c r="AI109" s="874"/>
      <c r="AJ109" s="874"/>
      <c r="AK109" s="874"/>
      <c r="AL109" s="874"/>
      <c r="AM109" s="874"/>
      <c r="AN109" s="874"/>
      <c r="AO109" s="874"/>
      <c r="AP109" s="874"/>
      <c r="AQ109" s="874"/>
      <c r="AR109" s="874"/>
      <c r="AS109" s="874"/>
    </row>
    <row r="110" spans="2:45" x14ac:dyDescent="0.25">
      <c r="B110" s="874"/>
      <c r="C110" s="874"/>
      <c r="D110" s="874"/>
      <c r="E110" s="877"/>
      <c r="F110" s="877"/>
      <c r="G110" s="876"/>
      <c r="H110" s="875"/>
      <c r="I110" s="875"/>
      <c r="J110" s="874"/>
      <c r="K110" s="874"/>
      <c r="L110" s="874"/>
      <c r="M110" s="874"/>
      <c r="N110" s="874"/>
      <c r="O110" s="874"/>
      <c r="P110" s="874"/>
      <c r="Q110" s="874"/>
      <c r="R110" s="874"/>
      <c r="S110" s="874"/>
      <c r="T110" s="874"/>
      <c r="U110" s="874"/>
      <c r="V110" s="874"/>
      <c r="W110" s="874"/>
      <c r="X110" s="874"/>
      <c r="Y110" s="874"/>
      <c r="Z110" s="874"/>
      <c r="AA110" s="874"/>
      <c r="AB110" s="874"/>
      <c r="AC110" s="874"/>
      <c r="AD110" s="874"/>
      <c r="AE110" s="874"/>
      <c r="AF110" s="874"/>
      <c r="AG110" s="874"/>
      <c r="AH110" s="874"/>
      <c r="AI110" s="874"/>
      <c r="AJ110" s="874"/>
      <c r="AK110" s="874"/>
      <c r="AL110" s="874"/>
      <c r="AM110" s="874"/>
      <c r="AN110" s="874"/>
      <c r="AO110" s="874"/>
      <c r="AP110" s="874"/>
      <c r="AQ110" s="874"/>
      <c r="AR110" s="874"/>
      <c r="AS110" s="874"/>
    </row>
    <row r="111" spans="2:45" x14ac:dyDescent="0.25">
      <c r="B111" s="874"/>
      <c r="C111" s="874"/>
      <c r="D111" s="874"/>
      <c r="E111" s="877"/>
      <c r="F111" s="877"/>
      <c r="G111" s="876"/>
      <c r="H111" s="875"/>
      <c r="I111" s="875"/>
      <c r="J111" s="874"/>
      <c r="K111" s="874"/>
      <c r="L111" s="874"/>
      <c r="M111" s="874"/>
      <c r="N111" s="874"/>
      <c r="O111" s="874"/>
      <c r="P111" s="874"/>
      <c r="Q111" s="874"/>
      <c r="R111" s="874"/>
      <c r="S111" s="874"/>
      <c r="T111" s="874"/>
      <c r="U111" s="874"/>
      <c r="V111" s="874"/>
      <c r="W111" s="874"/>
      <c r="X111" s="874"/>
      <c r="Y111" s="874"/>
      <c r="Z111" s="874"/>
      <c r="AA111" s="874"/>
      <c r="AB111" s="874"/>
      <c r="AC111" s="874"/>
      <c r="AD111" s="874"/>
      <c r="AE111" s="874"/>
      <c r="AF111" s="874"/>
      <c r="AG111" s="874"/>
      <c r="AH111" s="874"/>
      <c r="AI111" s="874"/>
      <c r="AJ111" s="874"/>
      <c r="AK111" s="874"/>
      <c r="AL111" s="874"/>
      <c r="AM111" s="874"/>
      <c r="AN111" s="874"/>
      <c r="AO111" s="874"/>
      <c r="AP111" s="874"/>
      <c r="AQ111" s="874"/>
      <c r="AR111" s="874"/>
      <c r="AS111" s="874"/>
    </row>
    <row r="112" spans="2:45" x14ac:dyDescent="0.25">
      <c r="B112" s="874"/>
      <c r="C112" s="874"/>
      <c r="D112" s="874"/>
      <c r="E112" s="877"/>
      <c r="F112" s="877"/>
      <c r="G112" s="876"/>
      <c r="H112" s="875"/>
      <c r="I112" s="875"/>
      <c r="J112" s="874"/>
      <c r="K112" s="874"/>
      <c r="L112" s="874"/>
      <c r="M112" s="874"/>
      <c r="N112" s="874"/>
      <c r="O112" s="874"/>
      <c r="P112" s="874"/>
      <c r="Q112" s="874"/>
      <c r="R112" s="874"/>
      <c r="S112" s="874"/>
      <c r="T112" s="874"/>
      <c r="U112" s="874"/>
      <c r="V112" s="874"/>
      <c r="W112" s="874"/>
      <c r="X112" s="874"/>
      <c r="Y112" s="874"/>
      <c r="Z112" s="874"/>
      <c r="AA112" s="874"/>
      <c r="AB112" s="874"/>
      <c r="AC112" s="874"/>
      <c r="AD112" s="874"/>
      <c r="AE112" s="874"/>
      <c r="AF112" s="874"/>
      <c r="AG112" s="874"/>
      <c r="AH112" s="874"/>
      <c r="AI112" s="874"/>
      <c r="AJ112" s="874"/>
      <c r="AK112" s="874"/>
      <c r="AL112" s="874"/>
      <c r="AM112" s="874"/>
      <c r="AN112" s="874"/>
      <c r="AO112" s="874"/>
      <c r="AP112" s="874"/>
      <c r="AQ112" s="874"/>
      <c r="AR112" s="874"/>
      <c r="AS112" s="874"/>
    </row>
    <row r="113" spans="2:45" x14ac:dyDescent="0.25">
      <c r="B113" s="874"/>
      <c r="C113" s="874"/>
      <c r="D113" s="874"/>
      <c r="E113" s="877"/>
      <c r="F113" s="877"/>
      <c r="G113" s="876"/>
      <c r="H113" s="875"/>
      <c r="I113" s="875"/>
      <c r="J113" s="874"/>
      <c r="K113" s="874"/>
      <c r="L113" s="874"/>
      <c r="M113" s="874"/>
      <c r="N113" s="874"/>
      <c r="O113" s="874"/>
      <c r="P113" s="874"/>
      <c r="Q113" s="874"/>
      <c r="R113" s="874"/>
      <c r="S113" s="874"/>
      <c r="T113" s="874"/>
      <c r="U113" s="874"/>
      <c r="V113" s="874"/>
      <c r="W113" s="874"/>
      <c r="X113" s="874"/>
      <c r="Y113" s="874"/>
      <c r="Z113" s="874"/>
      <c r="AA113" s="874"/>
      <c r="AB113" s="874"/>
      <c r="AC113" s="874"/>
      <c r="AD113" s="874"/>
      <c r="AE113" s="874"/>
      <c r="AF113" s="874"/>
      <c r="AG113" s="874"/>
      <c r="AH113" s="874"/>
      <c r="AI113" s="874"/>
      <c r="AJ113" s="874"/>
      <c r="AK113" s="874"/>
      <c r="AL113" s="874"/>
      <c r="AM113" s="874"/>
      <c r="AN113" s="874"/>
      <c r="AO113" s="874"/>
      <c r="AP113" s="874"/>
      <c r="AQ113" s="874"/>
      <c r="AR113" s="874"/>
      <c r="AS113" s="874"/>
    </row>
    <row r="114" spans="2:45" x14ac:dyDescent="0.25">
      <c r="B114" s="874"/>
      <c r="C114" s="874"/>
      <c r="D114" s="874"/>
      <c r="E114" s="877"/>
      <c r="F114" s="877"/>
      <c r="G114" s="876"/>
      <c r="H114" s="875"/>
      <c r="I114" s="875"/>
      <c r="J114" s="874"/>
      <c r="K114" s="874"/>
      <c r="L114" s="874"/>
      <c r="M114" s="874"/>
      <c r="N114" s="874"/>
      <c r="O114" s="874"/>
      <c r="P114" s="874"/>
      <c r="Q114" s="874"/>
      <c r="R114" s="874"/>
      <c r="S114" s="874"/>
      <c r="T114" s="874"/>
      <c r="U114" s="874"/>
      <c r="V114" s="874"/>
      <c r="W114" s="874"/>
      <c r="X114" s="874"/>
      <c r="Y114" s="874"/>
      <c r="Z114" s="874"/>
      <c r="AA114" s="874"/>
      <c r="AB114" s="874"/>
      <c r="AC114" s="874"/>
      <c r="AD114" s="874"/>
      <c r="AE114" s="874"/>
      <c r="AF114" s="874"/>
      <c r="AG114" s="874"/>
      <c r="AH114" s="874"/>
      <c r="AI114" s="874"/>
      <c r="AJ114" s="874"/>
      <c r="AK114" s="874"/>
      <c r="AL114" s="874"/>
      <c r="AM114" s="874"/>
      <c r="AN114" s="874"/>
      <c r="AO114" s="874"/>
      <c r="AP114" s="874"/>
      <c r="AQ114" s="874"/>
      <c r="AR114" s="874"/>
      <c r="AS114" s="874"/>
    </row>
    <row r="115" spans="2:45" x14ac:dyDescent="0.25">
      <c r="B115" s="874"/>
      <c r="C115" s="874"/>
      <c r="D115" s="874"/>
      <c r="E115" s="877"/>
      <c r="F115" s="877"/>
      <c r="G115" s="876"/>
      <c r="H115" s="875"/>
      <c r="I115" s="875"/>
      <c r="J115" s="874"/>
      <c r="K115" s="874"/>
      <c r="L115" s="874"/>
      <c r="M115" s="874"/>
      <c r="N115" s="874"/>
      <c r="O115" s="874"/>
      <c r="P115" s="874"/>
      <c r="Q115" s="874"/>
      <c r="R115" s="874"/>
      <c r="S115" s="874"/>
      <c r="T115" s="874"/>
      <c r="U115" s="874"/>
      <c r="V115" s="874"/>
      <c r="W115" s="874"/>
      <c r="X115" s="874"/>
      <c r="Y115" s="874"/>
      <c r="Z115" s="874"/>
      <c r="AA115" s="874"/>
      <c r="AB115" s="874"/>
      <c r="AC115" s="874"/>
      <c r="AD115" s="874"/>
      <c r="AE115" s="874"/>
      <c r="AF115" s="874"/>
      <c r="AG115" s="874"/>
      <c r="AH115" s="874"/>
      <c r="AI115" s="874"/>
      <c r="AJ115" s="874"/>
      <c r="AK115" s="874"/>
      <c r="AL115" s="874"/>
      <c r="AM115" s="874"/>
      <c r="AN115" s="874"/>
      <c r="AO115" s="874"/>
      <c r="AP115" s="874"/>
      <c r="AQ115" s="874"/>
      <c r="AR115" s="874"/>
      <c r="AS115" s="874"/>
    </row>
    <row r="116" spans="2:45" x14ac:dyDescent="0.25">
      <c r="B116" s="874"/>
      <c r="C116" s="874"/>
      <c r="D116" s="874"/>
      <c r="E116" s="877"/>
      <c r="F116" s="877"/>
      <c r="G116" s="876"/>
      <c r="H116" s="875"/>
      <c r="I116" s="875"/>
      <c r="J116" s="874"/>
      <c r="K116" s="874"/>
      <c r="L116" s="874"/>
      <c r="M116" s="874"/>
      <c r="N116" s="874"/>
      <c r="O116" s="874"/>
      <c r="P116" s="874"/>
      <c r="Q116" s="874"/>
      <c r="R116" s="874"/>
      <c r="S116" s="874"/>
      <c r="T116" s="874"/>
      <c r="U116" s="874"/>
      <c r="V116" s="874"/>
      <c r="W116" s="874"/>
      <c r="X116" s="874"/>
      <c r="Y116" s="874"/>
      <c r="Z116" s="874"/>
      <c r="AA116" s="874"/>
      <c r="AB116" s="874"/>
      <c r="AC116" s="874"/>
      <c r="AD116" s="874"/>
      <c r="AE116" s="874"/>
      <c r="AF116" s="874"/>
      <c r="AG116" s="874"/>
      <c r="AH116" s="874"/>
      <c r="AI116" s="874"/>
      <c r="AJ116" s="874"/>
      <c r="AK116" s="874"/>
      <c r="AL116" s="874"/>
      <c r="AM116" s="874"/>
      <c r="AN116" s="874"/>
      <c r="AO116" s="874"/>
      <c r="AP116" s="874"/>
      <c r="AQ116" s="874"/>
      <c r="AR116" s="874"/>
      <c r="AS116" s="874"/>
    </row>
    <row r="117" spans="2:45" x14ac:dyDescent="0.25">
      <c r="B117" s="874"/>
      <c r="C117" s="874"/>
      <c r="D117" s="874"/>
      <c r="E117" s="877"/>
      <c r="F117" s="877"/>
      <c r="G117" s="876"/>
      <c r="H117" s="875"/>
      <c r="I117" s="875"/>
      <c r="J117" s="874"/>
      <c r="K117" s="874"/>
      <c r="L117" s="874"/>
      <c r="M117" s="874"/>
      <c r="N117" s="874"/>
      <c r="O117" s="874"/>
      <c r="P117" s="874"/>
      <c r="Q117" s="874"/>
      <c r="R117" s="874"/>
      <c r="S117" s="874"/>
      <c r="T117" s="874"/>
      <c r="U117" s="874"/>
      <c r="V117" s="874"/>
      <c r="W117" s="874"/>
      <c r="X117" s="874"/>
      <c r="Y117" s="874"/>
      <c r="Z117" s="874"/>
      <c r="AA117" s="874"/>
      <c r="AB117" s="874"/>
      <c r="AC117" s="874"/>
      <c r="AD117" s="874"/>
      <c r="AE117" s="874"/>
      <c r="AF117" s="874"/>
      <c r="AG117" s="874"/>
      <c r="AH117" s="874"/>
      <c r="AI117" s="874"/>
      <c r="AJ117" s="874"/>
      <c r="AK117" s="874"/>
      <c r="AL117" s="874"/>
      <c r="AM117" s="874"/>
      <c r="AN117" s="874"/>
      <c r="AO117" s="874"/>
      <c r="AP117" s="874"/>
      <c r="AQ117" s="874"/>
      <c r="AR117" s="874"/>
      <c r="AS117" s="874"/>
    </row>
    <row r="118" spans="2:45" x14ac:dyDescent="0.25">
      <c r="B118" s="874"/>
      <c r="C118" s="874"/>
      <c r="D118" s="874"/>
      <c r="E118" s="877"/>
      <c r="F118" s="877"/>
      <c r="G118" s="876"/>
      <c r="H118" s="875"/>
      <c r="I118" s="875"/>
      <c r="J118" s="874"/>
      <c r="K118" s="874"/>
      <c r="L118" s="874"/>
      <c r="M118" s="874"/>
      <c r="N118" s="874"/>
      <c r="O118" s="874"/>
      <c r="P118" s="874"/>
      <c r="Q118" s="874"/>
      <c r="R118" s="874"/>
      <c r="S118" s="874"/>
      <c r="T118" s="874"/>
      <c r="U118" s="874"/>
      <c r="V118" s="874"/>
      <c r="W118" s="874"/>
      <c r="X118" s="874"/>
      <c r="Y118" s="874"/>
      <c r="Z118" s="874"/>
      <c r="AA118" s="874"/>
      <c r="AB118" s="874"/>
      <c r="AC118" s="874"/>
      <c r="AD118" s="874"/>
      <c r="AE118" s="874"/>
      <c r="AF118" s="874"/>
      <c r="AG118" s="874"/>
      <c r="AH118" s="874"/>
      <c r="AI118" s="874"/>
      <c r="AJ118" s="874"/>
      <c r="AK118" s="874"/>
      <c r="AL118" s="874"/>
      <c r="AM118" s="874"/>
      <c r="AN118" s="874"/>
      <c r="AO118" s="874"/>
      <c r="AP118" s="874"/>
      <c r="AQ118" s="874"/>
      <c r="AR118" s="874"/>
      <c r="AS118" s="874"/>
    </row>
    <row r="119" spans="2:45" x14ac:dyDescent="0.25">
      <c r="B119" s="874"/>
      <c r="C119" s="874"/>
      <c r="D119" s="874"/>
      <c r="E119" s="877"/>
      <c r="F119" s="877"/>
      <c r="G119" s="876"/>
      <c r="H119" s="875"/>
      <c r="I119" s="875"/>
      <c r="J119" s="874"/>
      <c r="K119" s="874"/>
      <c r="L119" s="874"/>
      <c r="M119" s="874"/>
      <c r="N119" s="874"/>
      <c r="O119" s="874"/>
      <c r="P119" s="874"/>
      <c r="Q119" s="874"/>
      <c r="R119" s="874"/>
      <c r="S119" s="874"/>
      <c r="T119" s="874"/>
      <c r="U119" s="874"/>
      <c r="V119" s="874"/>
      <c r="W119" s="874"/>
      <c r="X119" s="874"/>
      <c r="Y119" s="874"/>
      <c r="Z119" s="874"/>
      <c r="AA119" s="874"/>
      <c r="AB119" s="874"/>
      <c r="AC119" s="874"/>
      <c r="AD119" s="874"/>
      <c r="AE119" s="874"/>
      <c r="AF119" s="874"/>
      <c r="AG119" s="874"/>
      <c r="AH119" s="874"/>
      <c r="AI119" s="874"/>
      <c r="AJ119" s="874"/>
      <c r="AK119" s="874"/>
      <c r="AL119" s="874"/>
      <c r="AM119" s="874"/>
      <c r="AN119" s="874"/>
      <c r="AO119" s="874"/>
      <c r="AP119" s="874"/>
      <c r="AQ119" s="874"/>
      <c r="AR119" s="874"/>
      <c r="AS119" s="874"/>
    </row>
    <row r="120" spans="2:45" x14ac:dyDescent="0.25">
      <c r="B120" s="874"/>
      <c r="C120" s="874"/>
      <c r="D120" s="874"/>
      <c r="E120" s="877"/>
      <c r="F120" s="877"/>
      <c r="G120" s="876"/>
      <c r="H120" s="875"/>
      <c r="I120" s="875"/>
      <c r="J120" s="874"/>
      <c r="K120" s="874"/>
      <c r="L120" s="874"/>
      <c r="M120" s="874"/>
      <c r="N120" s="874"/>
      <c r="O120" s="874"/>
      <c r="P120" s="874"/>
      <c r="Q120" s="874"/>
      <c r="R120" s="874"/>
      <c r="S120" s="874"/>
      <c r="T120" s="874"/>
      <c r="U120" s="874"/>
      <c r="V120" s="874"/>
      <c r="W120" s="874"/>
      <c r="X120" s="874"/>
      <c r="Y120" s="874"/>
      <c r="Z120" s="874"/>
      <c r="AA120" s="874"/>
      <c r="AB120" s="874"/>
      <c r="AC120" s="874"/>
      <c r="AD120" s="874"/>
      <c r="AE120" s="874"/>
      <c r="AF120" s="874"/>
      <c r="AG120" s="874"/>
      <c r="AH120" s="874"/>
      <c r="AI120" s="874"/>
      <c r="AJ120" s="874"/>
      <c r="AK120" s="874"/>
      <c r="AL120" s="874"/>
      <c r="AM120" s="874"/>
      <c r="AN120" s="874"/>
      <c r="AO120" s="874"/>
      <c r="AP120" s="874"/>
      <c r="AQ120" s="874"/>
      <c r="AR120" s="874"/>
      <c r="AS120" s="874"/>
    </row>
    <row r="121" spans="2:45" x14ac:dyDescent="0.25">
      <c r="B121" s="874"/>
      <c r="C121" s="874"/>
      <c r="D121" s="874"/>
      <c r="E121" s="877"/>
      <c r="F121" s="877"/>
      <c r="G121" s="876"/>
      <c r="H121" s="875"/>
      <c r="I121" s="875"/>
      <c r="J121" s="874"/>
      <c r="K121" s="874"/>
      <c r="L121" s="874"/>
      <c r="M121" s="874"/>
      <c r="N121" s="874"/>
      <c r="O121" s="874"/>
      <c r="P121" s="874"/>
      <c r="Q121" s="874"/>
      <c r="R121" s="874"/>
      <c r="S121" s="874"/>
      <c r="T121" s="874"/>
      <c r="U121" s="874"/>
      <c r="V121" s="874"/>
      <c r="W121" s="874"/>
      <c r="X121" s="874"/>
      <c r="Y121" s="874"/>
      <c r="Z121" s="874"/>
      <c r="AA121" s="874"/>
      <c r="AB121" s="874"/>
      <c r="AC121" s="874"/>
      <c r="AD121" s="874"/>
      <c r="AE121" s="874"/>
      <c r="AF121" s="874"/>
      <c r="AG121" s="874"/>
      <c r="AH121" s="874"/>
      <c r="AI121" s="874"/>
      <c r="AJ121" s="874"/>
      <c r="AK121" s="874"/>
      <c r="AL121" s="874"/>
      <c r="AM121" s="874"/>
      <c r="AN121" s="874"/>
      <c r="AO121" s="874"/>
      <c r="AP121" s="874"/>
      <c r="AQ121" s="874"/>
      <c r="AR121" s="874"/>
      <c r="AS121" s="874"/>
    </row>
    <row r="122" spans="2:45" x14ac:dyDescent="0.25">
      <c r="B122" s="874"/>
      <c r="C122" s="874"/>
      <c r="D122" s="874"/>
      <c r="E122" s="877"/>
      <c r="F122" s="877"/>
      <c r="G122" s="876"/>
      <c r="H122" s="875"/>
      <c r="I122" s="875"/>
      <c r="J122" s="874"/>
      <c r="K122" s="874"/>
      <c r="L122" s="874"/>
      <c r="M122" s="874"/>
      <c r="N122" s="874"/>
      <c r="O122" s="874"/>
      <c r="P122" s="874"/>
      <c r="Q122" s="874"/>
      <c r="R122" s="874"/>
      <c r="S122" s="874"/>
      <c r="T122" s="874"/>
      <c r="U122" s="874"/>
      <c r="V122" s="874"/>
      <c r="W122" s="874"/>
      <c r="X122" s="874"/>
      <c r="Y122" s="874"/>
      <c r="Z122" s="874"/>
      <c r="AA122" s="874"/>
      <c r="AB122" s="874"/>
      <c r="AC122" s="874"/>
      <c r="AD122" s="874"/>
      <c r="AE122" s="874"/>
      <c r="AF122" s="874"/>
      <c r="AG122" s="874"/>
      <c r="AH122" s="874"/>
      <c r="AI122" s="874"/>
      <c r="AJ122" s="874"/>
      <c r="AK122" s="874"/>
      <c r="AL122" s="874"/>
      <c r="AM122" s="874"/>
      <c r="AN122" s="874"/>
      <c r="AO122" s="874"/>
      <c r="AP122" s="874"/>
      <c r="AQ122" s="874"/>
      <c r="AR122" s="874"/>
      <c r="AS122" s="874"/>
    </row>
    <row r="123" spans="2:45" x14ac:dyDescent="0.25">
      <c r="B123" s="874"/>
      <c r="C123" s="874"/>
      <c r="D123" s="874"/>
      <c r="E123" s="877"/>
      <c r="F123" s="877"/>
      <c r="G123" s="876"/>
      <c r="H123" s="875"/>
      <c r="I123" s="875"/>
      <c r="J123" s="874"/>
      <c r="K123" s="874"/>
      <c r="L123" s="874"/>
      <c r="M123" s="874"/>
      <c r="N123" s="874"/>
      <c r="O123" s="874"/>
      <c r="P123" s="874"/>
      <c r="Q123" s="874"/>
      <c r="R123" s="874"/>
      <c r="S123" s="874"/>
      <c r="T123" s="874"/>
      <c r="U123" s="874"/>
      <c r="V123" s="874"/>
      <c r="W123" s="874"/>
      <c r="X123" s="874"/>
      <c r="Y123" s="874"/>
      <c r="Z123" s="874"/>
      <c r="AA123" s="874"/>
      <c r="AB123" s="874"/>
      <c r="AC123" s="874"/>
      <c r="AD123" s="874"/>
      <c r="AE123" s="874"/>
      <c r="AF123" s="874"/>
      <c r="AG123" s="874"/>
      <c r="AH123" s="874"/>
      <c r="AI123" s="874"/>
      <c r="AJ123" s="874"/>
      <c r="AK123" s="874"/>
      <c r="AL123" s="874"/>
      <c r="AM123" s="874"/>
      <c r="AN123" s="874"/>
      <c r="AO123" s="874"/>
      <c r="AP123" s="874"/>
      <c r="AQ123" s="874"/>
      <c r="AR123" s="874"/>
      <c r="AS123" s="874"/>
    </row>
    <row r="124" spans="2:45" x14ac:dyDescent="0.25">
      <c r="B124" s="874"/>
      <c r="C124" s="874"/>
      <c r="D124" s="874"/>
      <c r="E124" s="877"/>
      <c r="F124" s="877"/>
      <c r="G124" s="876"/>
      <c r="H124" s="875"/>
      <c r="I124" s="875"/>
      <c r="J124" s="874"/>
      <c r="K124" s="874"/>
      <c r="L124" s="874"/>
      <c r="M124" s="874"/>
      <c r="N124" s="874"/>
      <c r="O124" s="874"/>
      <c r="P124" s="874"/>
      <c r="Q124" s="874"/>
      <c r="R124" s="874"/>
      <c r="S124" s="874"/>
      <c r="T124" s="874"/>
      <c r="U124" s="874"/>
      <c r="V124" s="874"/>
      <c r="W124" s="874"/>
      <c r="X124" s="874"/>
      <c r="Y124" s="874"/>
      <c r="Z124" s="874"/>
      <c r="AA124" s="874"/>
      <c r="AB124" s="874"/>
      <c r="AC124" s="874"/>
      <c r="AD124" s="874"/>
      <c r="AE124" s="874"/>
      <c r="AF124" s="874"/>
      <c r="AG124" s="874"/>
      <c r="AH124" s="874"/>
      <c r="AI124" s="874"/>
      <c r="AJ124" s="874"/>
      <c r="AK124" s="874"/>
      <c r="AL124" s="874"/>
      <c r="AM124" s="874"/>
      <c r="AN124" s="874"/>
      <c r="AO124" s="874"/>
      <c r="AP124" s="874"/>
      <c r="AQ124" s="874"/>
      <c r="AR124" s="874"/>
      <c r="AS124" s="874"/>
    </row>
    <row r="125" spans="2:45" x14ac:dyDescent="0.25">
      <c r="B125" s="874"/>
      <c r="C125" s="874"/>
      <c r="D125" s="874"/>
      <c r="E125" s="877"/>
      <c r="F125" s="877"/>
      <c r="G125" s="876"/>
      <c r="H125" s="875"/>
      <c r="I125" s="875"/>
      <c r="J125" s="874"/>
      <c r="K125" s="874"/>
      <c r="L125" s="874"/>
      <c r="M125" s="874"/>
      <c r="N125" s="874"/>
      <c r="O125" s="874"/>
      <c r="P125" s="874"/>
      <c r="Q125" s="874"/>
      <c r="R125" s="874"/>
      <c r="S125" s="874"/>
      <c r="T125" s="874"/>
      <c r="U125" s="874"/>
      <c r="V125" s="874"/>
      <c r="W125" s="874"/>
      <c r="X125" s="874"/>
      <c r="Y125" s="874"/>
      <c r="Z125" s="874"/>
      <c r="AA125" s="874"/>
      <c r="AB125" s="874"/>
      <c r="AC125" s="874"/>
      <c r="AD125" s="874"/>
      <c r="AE125" s="874"/>
      <c r="AF125" s="874"/>
      <c r="AG125" s="874"/>
      <c r="AH125" s="874"/>
      <c r="AI125" s="874"/>
      <c r="AJ125" s="874"/>
      <c r="AK125" s="874"/>
      <c r="AL125" s="874"/>
      <c r="AM125" s="874"/>
      <c r="AN125" s="874"/>
      <c r="AO125" s="874"/>
      <c r="AP125" s="874"/>
      <c r="AQ125" s="874"/>
      <c r="AR125" s="874"/>
      <c r="AS125" s="874"/>
    </row>
    <row r="126" spans="2:45" x14ac:dyDescent="0.25">
      <c r="B126" s="874"/>
      <c r="C126" s="874"/>
      <c r="D126" s="874"/>
      <c r="E126" s="877"/>
      <c r="F126" s="877"/>
      <c r="G126" s="876"/>
      <c r="H126" s="875"/>
      <c r="I126" s="875"/>
      <c r="J126" s="874"/>
      <c r="K126" s="874"/>
      <c r="L126" s="874"/>
      <c r="M126" s="874"/>
      <c r="N126" s="874"/>
      <c r="O126" s="874"/>
      <c r="P126" s="874"/>
      <c r="Q126" s="874"/>
      <c r="R126" s="874"/>
      <c r="S126" s="874"/>
      <c r="T126" s="874"/>
      <c r="U126" s="874"/>
      <c r="V126" s="874"/>
      <c r="W126" s="874"/>
      <c r="X126" s="874"/>
      <c r="Y126" s="874"/>
      <c r="Z126" s="874"/>
      <c r="AA126" s="874"/>
      <c r="AB126" s="874"/>
      <c r="AC126" s="874"/>
      <c r="AD126" s="874"/>
      <c r="AE126" s="874"/>
      <c r="AF126" s="874"/>
      <c r="AG126" s="874"/>
      <c r="AH126" s="874"/>
      <c r="AI126" s="874"/>
      <c r="AJ126" s="874"/>
      <c r="AK126" s="874"/>
      <c r="AL126" s="874"/>
      <c r="AM126" s="874"/>
      <c r="AN126" s="874"/>
      <c r="AO126" s="874"/>
      <c r="AP126" s="874"/>
      <c r="AQ126" s="874"/>
      <c r="AR126" s="874"/>
      <c r="AS126" s="874"/>
    </row>
    <row r="127" spans="2:45" x14ac:dyDescent="0.25">
      <c r="B127" s="874"/>
      <c r="C127" s="874"/>
      <c r="D127" s="874"/>
      <c r="E127" s="877"/>
      <c r="F127" s="877"/>
      <c r="G127" s="876"/>
      <c r="H127" s="875"/>
      <c r="I127" s="875"/>
      <c r="J127" s="874"/>
      <c r="K127" s="874"/>
      <c r="L127" s="874"/>
      <c r="M127" s="874"/>
      <c r="N127" s="874"/>
      <c r="O127" s="874"/>
      <c r="P127" s="874"/>
      <c r="Q127" s="874"/>
      <c r="R127" s="874"/>
      <c r="S127" s="874"/>
      <c r="T127" s="874"/>
      <c r="U127" s="874"/>
      <c r="V127" s="874"/>
      <c r="W127" s="874"/>
      <c r="X127" s="874"/>
      <c r="Y127" s="874"/>
      <c r="Z127" s="874"/>
      <c r="AA127" s="874"/>
      <c r="AB127" s="874"/>
      <c r="AC127" s="874"/>
      <c r="AD127" s="874"/>
      <c r="AE127" s="874"/>
      <c r="AF127" s="874"/>
      <c r="AG127" s="874"/>
      <c r="AH127" s="874"/>
      <c r="AI127" s="874"/>
      <c r="AJ127" s="874"/>
      <c r="AK127" s="874"/>
      <c r="AL127" s="874"/>
      <c r="AM127" s="874"/>
      <c r="AN127" s="874"/>
      <c r="AO127" s="874"/>
      <c r="AP127" s="874"/>
      <c r="AQ127" s="874"/>
      <c r="AR127" s="874"/>
      <c r="AS127" s="874"/>
    </row>
    <row r="128" spans="2:45" x14ac:dyDescent="0.25">
      <c r="B128" s="874"/>
      <c r="C128" s="874"/>
      <c r="D128" s="874"/>
      <c r="E128" s="877"/>
      <c r="F128" s="877"/>
      <c r="G128" s="876"/>
      <c r="H128" s="875"/>
      <c r="I128" s="875"/>
      <c r="J128" s="874"/>
      <c r="K128" s="874"/>
      <c r="L128" s="874"/>
      <c r="M128" s="874"/>
      <c r="N128" s="874"/>
      <c r="O128" s="874"/>
      <c r="P128" s="874"/>
      <c r="Q128" s="874"/>
      <c r="R128" s="874"/>
      <c r="S128" s="874"/>
      <c r="T128" s="874"/>
      <c r="U128" s="874"/>
      <c r="V128" s="874"/>
      <c r="W128" s="874"/>
      <c r="X128" s="874"/>
      <c r="Y128" s="874"/>
      <c r="Z128" s="874"/>
      <c r="AA128" s="874"/>
      <c r="AB128" s="874"/>
      <c r="AC128" s="874"/>
      <c r="AD128" s="874"/>
      <c r="AE128" s="874"/>
      <c r="AF128" s="874"/>
      <c r="AG128" s="874"/>
      <c r="AH128" s="874"/>
      <c r="AI128" s="874"/>
      <c r="AJ128" s="874"/>
      <c r="AK128" s="874"/>
      <c r="AL128" s="874"/>
      <c r="AM128" s="874"/>
      <c r="AN128" s="874"/>
      <c r="AO128" s="874"/>
      <c r="AP128" s="874"/>
      <c r="AQ128" s="874"/>
      <c r="AR128" s="874"/>
      <c r="AS128" s="874"/>
    </row>
    <row r="129" spans="2:45" x14ac:dyDescent="0.25">
      <c r="B129" s="874"/>
      <c r="C129" s="874"/>
      <c r="D129" s="874"/>
      <c r="E129" s="877"/>
      <c r="F129" s="877"/>
      <c r="G129" s="876"/>
      <c r="H129" s="875"/>
      <c r="I129" s="875"/>
      <c r="J129" s="874"/>
      <c r="K129" s="874"/>
      <c r="L129" s="874"/>
      <c r="M129" s="874"/>
      <c r="N129" s="874"/>
      <c r="O129" s="874"/>
      <c r="P129" s="874"/>
      <c r="Q129" s="874"/>
      <c r="R129" s="874"/>
      <c r="S129" s="874"/>
      <c r="T129" s="874"/>
      <c r="U129" s="874"/>
      <c r="V129" s="874"/>
      <c r="W129" s="874"/>
      <c r="X129" s="874"/>
      <c r="Y129" s="874"/>
      <c r="Z129" s="874"/>
      <c r="AA129" s="874"/>
      <c r="AB129" s="874"/>
      <c r="AC129" s="874"/>
      <c r="AD129" s="874"/>
      <c r="AE129" s="874"/>
      <c r="AF129" s="874"/>
      <c r="AG129" s="874"/>
      <c r="AH129" s="874"/>
      <c r="AI129" s="874"/>
      <c r="AJ129" s="874"/>
      <c r="AK129" s="874"/>
      <c r="AL129" s="874"/>
      <c r="AM129" s="874"/>
      <c r="AN129" s="874"/>
      <c r="AO129" s="874"/>
      <c r="AP129" s="874"/>
      <c r="AQ129" s="874"/>
      <c r="AR129" s="874"/>
      <c r="AS129" s="874"/>
    </row>
    <row r="130" spans="2:45" x14ac:dyDescent="0.25">
      <c r="B130" s="874"/>
      <c r="C130" s="874"/>
      <c r="D130" s="874"/>
      <c r="E130" s="877"/>
      <c r="F130" s="877"/>
      <c r="G130" s="876"/>
      <c r="H130" s="875"/>
      <c r="I130" s="875"/>
      <c r="J130" s="874"/>
      <c r="K130" s="874"/>
      <c r="L130" s="874"/>
      <c r="M130" s="874"/>
      <c r="N130" s="874"/>
      <c r="O130" s="874"/>
      <c r="P130" s="874"/>
      <c r="Q130" s="874"/>
      <c r="R130" s="874"/>
      <c r="S130" s="874"/>
      <c r="T130" s="874"/>
      <c r="U130" s="874"/>
      <c r="V130" s="874"/>
      <c r="W130" s="874"/>
      <c r="X130" s="874"/>
      <c r="Y130" s="874"/>
      <c r="Z130" s="874"/>
      <c r="AA130" s="874"/>
      <c r="AB130" s="874"/>
      <c r="AC130" s="874"/>
      <c r="AD130" s="874"/>
      <c r="AE130" s="874"/>
      <c r="AF130" s="874"/>
      <c r="AG130" s="874"/>
      <c r="AH130" s="874"/>
      <c r="AI130" s="874"/>
      <c r="AJ130" s="874"/>
      <c r="AK130" s="874"/>
      <c r="AL130" s="874"/>
      <c r="AM130" s="874"/>
      <c r="AN130" s="874"/>
      <c r="AO130" s="874"/>
      <c r="AP130" s="874"/>
      <c r="AQ130" s="874"/>
      <c r="AR130" s="874"/>
      <c r="AS130" s="874"/>
    </row>
    <row r="131" spans="2:45" x14ac:dyDescent="0.25">
      <c r="B131" s="874"/>
      <c r="C131" s="874"/>
      <c r="D131" s="874"/>
      <c r="E131" s="877"/>
      <c r="F131" s="877"/>
      <c r="G131" s="876"/>
      <c r="H131" s="875"/>
      <c r="I131" s="875"/>
      <c r="J131" s="874"/>
      <c r="K131" s="874"/>
      <c r="L131" s="874"/>
      <c r="M131" s="874"/>
      <c r="N131" s="874"/>
      <c r="O131" s="874"/>
      <c r="P131" s="874"/>
      <c r="Q131" s="874"/>
      <c r="R131" s="874"/>
      <c r="S131" s="874"/>
      <c r="T131" s="874"/>
      <c r="U131" s="874"/>
      <c r="V131" s="874"/>
      <c r="W131" s="874"/>
      <c r="X131" s="874"/>
      <c r="Y131" s="874"/>
      <c r="Z131" s="874"/>
      <c r="AA131" s="874"/>
      <c r="AB131" s="874"/>
      <c r="AC131" s="874"/>
      <c r="AD131" s="874"/>
      <c r="AE131" s="874"/>
      <c r="AF131" s="874"/>
      <c r="AG131" s="874"/>
      <c r="AH131" s="874"/>
      <c r="AI131" s="874"/>
      <c r="AJ131" s="874"/>
      <c r="AK131" s="874"/>
      <c r="AL131" s="874"/>
      <c r="AM131" s="874"/>
      <c r="AN131" s="874"/>
      <c r="AO131" s="874"/>
      <c r="AP131" s="874"/>
      <c r="AQ131" s="874"/>
      <c r="AR131" s="874"/>
      <c r="AS131" s="874"/>
    </row>
    <row r="132" spans="2:45" x14ac:dyDescent="0.25">
      <c r="B132" s="874"/>
      <c r="C132" s="874"/>
      <c r="D132" s="874"/>
      <c r="E132" s="877"/>
      <c r="F132" s="877"/>
      <c r="G132" s="876"/>
      <c r="H132" s="875"/>
      <c r="I132" s="875"/>
      <c r="J132" s="874"/>
      <c r="K132" s="874"/>
      <c r="L132" s="874"/>
      <c r="M132" s="874"/>
      <c r="N132" s="874"/>
      <c r="O132" s="874"/>
      <c r="P132" s="874"/>
      <c r="Q132" s="874"/>
      <c r="R132" s="874"/>
      <c r="S132" s="874"/>
      <c r="T132" s="874"/>
      <c r="U132" s="874"/>
      <c r="V132" s="874"/>
      <c r="W132" s="874"/>
      <c r="X132" s="874"/>
      <c r="Y132" s="874"/>
      <c r="Z132" s="874"/>
      <c r="AA132" s="874"/>
      <c r="AB132" s="874"/>
      <c r="AC132" s="874"/>
      <c r="AD132" s="874"/>
      <c r="AE132" s="874"/>
      <c r="AF132" s="874"/>
      <c r="AG132" s="874"/>
      <c r="AH132" s="874"/>
      <c r="AI132" s="874"/>
      <c r="AJ132" s="874"/>
      <c r="AK132" s="874"/>
      <c r="AL132" s="874"/>
      <c r="AM132" s="874"/>
      <c r="AN132" s="874"/>
      <c r="AO132" s="874"/>
      <c r="AP132" s="874"/>
      <c r="AQ132" s="874"/>
      <c r="AR132" s="874"/>
      <c r="AS132" s="874"/>
    </row>
    <row r="133" spans="2:45" x14ac:dyDescent="0.25">
      <c r="B133" s="874"/>
      <c r="C133" s="874"/>
      <c r="D133" s="874"/>
      <c r="E133" s="877"/>
      <c r="F133" s="877"/>
      <c r="G133" s="876"/>
      <c r="H133" s="875"/>
      <c r="I133" s="875"/>
      <c r="J133" s="874"/>
      <c r="K133" s="874"/>
      <c r="L133" s="874"/>
      <c r="M133" s="874"/>
      <c r="N133" s="874"/>
      <c r="O133" s="874"/>
      <c r="P133" s="874"/>
      <c r="Q133" s="874"/>
      <c r="R133" s="874"/>
      <c r="S133" s="874"/>
      <c r="T133" s="874"/>
      <c r="U133" s="874"/>
      <c r="V133" s="874"/>
      <c r="W133" s="874"/>
      <c r="X133" s="874"/>
      <c r="Y133" s="874"/>
      <c r="Z133" s="874"/>
      <c r="AA133" s="874"/>
      <c r="AB133" s="874"/>
      <c r="AC133" s="874"/>
      <c r="AD133" s="874"/>
      <c r="AE133" s="874"/>
      <c r="AF133" s="874"/>
      <c r="AG133" s="874"/>
      <c r="AH133" s="874"/>
      <c r="AI133" s="874"/>
      <c r="AJ133" s="874"/>
      <c r="AK133" s="874"/>
      <c r="AL133" s="874"/>
      <c r="AM133" s="874"/>
      <c r="AN133" s="874"/>
      <c r="AO133" s="874"/>
      <c r="AP133" s="874"/>
      <c r="AQ133" s="874"/>
      <c r="AR133" s="874"/>
      <c r="AS133" s="874"/>
    </row>
    <row r="134" spans="2:45" x14ac:dyDescent="0.25">
      <c r="B134" s="874"/>
      <c r="C134" s="874"/>
      <c r="D134" s="874"/>
      <c r="E134" s="877"/>
      <c r="F134" s="877"/>
      <c r="G134" s="876"/>
      <c r="H134" s="875"/>
      <c r="I134" s="875"/>
      <c r="J134" s="874"/>
      <c r="K134" s="874"/>
      <c r="L134" s="874"/>
      <c r="M134" s="874"/>
      <c r="N134" s="874"/>
      <c r="O134" s="874"/>
      <c r="P134" s="874"/>
      <c r="Q134" s="874"/>
      <c r="R134" s="874"/>
      <c r="S134" s="874"/>
      <c r="T134" s="874"/>
      <c r="U134" s="874"/>
      <c r="V134" s="874"/>
      <c r="W134" s="874"/>
      <c r="X134" s="874"/>
      <c r="Y134" s="874"/>
      <c r="Z134" s="874"/>
      <c r="AA134" s="874"/>
      <c r="AB134" s="874"/>
      <c r="AC134" s="874"/>
      <c r="AD134" s="874"/>
      <c r="AE134" s="874"/>
      <c r="AF134" s="874"/>
      <c r="AG134" s="874"/>
      <c r="AH134" s="874"/>
      <c r="AI134" s="874"/>
      <c r="AJ134" s="874"/>
      <c r="AK134" s="874"/>
      <c r="AL134" s="874"/>
      <c r="AM134" s="874"/>
      <c r="AN134" s="874"/>
      <c r="AO134" s="874"/>
      <c r="AP134" s="874"/>
      <c r="AQ134" s="874"/>
      <c r="AR134" s="874"/>
      <c r="AS134" s="874"/>
    </row>
    <row r="135" spans="2:45" x14ac:dyDescent="0.25">
      <c r="B135" s="874"/>
      <c r="C135" s="874"/>
      <c r="D135" s="874"/>
      <c r="E135" s="877"/>
      <c r="F135" s="877"/>
      <c r="G135" s="876"/>
      <c r="H135" s="875"/>
      <c r="I135" s="875"/>
      <c r="J135" s="874"/>
      <c r="K135" s="874"/>
      <c r="L135" s="874"/>
      <c r="M135" s="874"/>
      <c r="N135" s="874"/>
      <c r="O135" s="874"/>
      <c r="P135" s="874"/>
      <c r="Q135" s="874"/>
      <c r="R135" s="874"/>
      <c r="S135" s="874"/>
      <c r="T135" s="874"/>
      <c r="U135" s="874"/>
      <c r="V135" s="874"/>
      <c r="W135" s="874"/>
      <c r="X135" s="874"/>
      <c r="Y135" s="874"/>
      <c r="Z135" s="874"/>
      <c r="AA135" s="874"/>
      <c r="AB135" s="874"/>
      <c r="AC135" s="874"/>
      <c r="AD135" s="874"/>
      <c r="AE135" s="874"/>
      <c r="AF135" s="874"/>
      <c r="AG135" s="874"/>
      <c r="AH135" s="874"/>
      <c r="AI135" s="874"/>
      <c r="AJ135" s="874"/>
      <c r="AK135" s="874"/>
      <c r="AL135" s="874"/>
      <c r="AM135" s="874"/>
      <c r="AN135" s="874"/>
      <c r="AO135" s="874"/>
      <c r="AP135" s="874"/>
      <c r="AQ135" s="874"/>
      <c r="AR135" s="874"/>
      <c r="AS135" s="874"/>
    </row>
    <row r="136" spans="2:45" x14ac:dyDescent="0.25">
      <c r="B136" s="874"/>
      <c r="C136" s="874"/>
      <c r="D136" s="874"/>
      <c r="E136" s="877"/>
      <c r="F136" s="877"/>
      <c r="G136" s="876"/>
      <c r="H136" s="875"/>
      <c r="I136" s="875"/>
      <c r="J136" s="874"/>
      <c r="K136" s="874"/>
      <c r="L136" s="874"/>
      <c r="M136" s="874"/>
      <c r="N136" s="874"/>
      <c r="O136" s="874"/>
      <c r="P136" s="874"/>
      <c r="Q136" s="874"/>
      <c r="R136" s="874"/>
      <c r="S136" s="874"/>
      <c r="T136" s="874"/>
      <c r="U136" s="874"/>
      <c r="V136" s="874"/>
      <c r="W136" s="874"/>
      <c r="X136" s="874"/>
      <c r="Y136" s="874"/>
      <c r="Z136" s="874"/>
      <c r="AA136" s="874"/>
      <c r="AB136" s="874"/>
      <c r="AC136" s="874"/>
      <c r="AD136" s="874"/>
      <c r="AE136" s="874"/>
      <c r="AF136" s="874"/>
      <c r="AG136" s="874"/>
      <c r="AH136" s="874"/>
      <c r="AI136" s="874"/>
      <c r="AJ136" s="874"/>
      <c r="AK136" s="874"/>
      <c r="AL136" s="874"/>
      <c r="AM136" s="874"/>
      <c r="AN136" s="874"/>
      <c r="AO136" s="874"/>
      <c r="AP136" s="874"/>
      <c r="AQ136" s="874"/>
      <c r="AR136" s="874"/>
      <c r="AS136" s="874"/>
    </row>
    <row r="137" spans="2:45" x14ac:dyDescent="0.25">
      <c r="B137" s="874"/>
      <c r="C137" s="874"/>
      <c r="D137" s="874"/>
      <c r="E137" s="877"/>
      <c r="F137" s="877"/>
      <c r="G137" s="876"/>
      <c r="H137" s="875"/>
      <c r="I137" s="875"/>
      <c r="J137" s="874"/>
      <c r="K137" s="874"/>
      <c r="L137" s="874"/>
      <c r="M137" s="874"/>
      <c r="N137" s="874"/>
      <c r="O137" s="874"/>
      <c r="P137" s="874"/>
      <c r="Q137" s="874"/>
      <c r="R137" s="874"/>
      <c r="S137" s="874"/>
      <c r="T137" s="874"/>
      <c r="U137" s="874"/>
      <c r="V137" s="874"/>
      <c r="W137" s="874"/>
      <c r="X137" s="874"/>
      <c r="Y137" s="874"/>
      <c r="Z137" s="874"/>
      <c r="AA137" s="874"/>
      <c r="AB137" s="874"/>
      <c r="AC137" s="874"/>
      <c r="AD137" s="874"/>
      <c r="AE137" s="874"/>
      <c r="AF137" s="874"/>
      <c r="AG137" s="874"/>
      <c r="AH137" s="874"/>
      <c r="AI137" s="874"/>
      <c r="AJ137" s="874"/>
      <c r="AK137" s="874"/>
      <c r="AL137" s="874"/>
      <c r="AM137" s="874"/>
      <c r="AN137" s="874"/>
      <c r="AO137" s="874"/>
      <c r="AP137" s="874"/>
      <c r="AQ137" s="874"/>
      <c r="AR137" s="874"/>
      <c r="AS137" s="874"/>
    </row>
    <row r="138" spans="2:45" x14ac:dyDescent="0.25">
      <c r="B138" s="874"/>
      <c r="C138" s="874"/>
      <c r="D138" s="874"/>
      <c r="E138" s="877"/>
      <c r="F138" s="877"/>
      <c r="G138" s="876"/>
      <c r="H138" s="875"/>
      <c r="I138" s="875"/>
      <c r="J138" s="874"/>
      <c r="K138" s="874"/>
      <c r="L138" s="874"/>
      <c r="M138" s="874"/>
      <c r="N138" s="874"/>
      <c r="O138" s="874"/>
      <c r="P138" s="874"/>
      <c r="Q138" s="874"/>
      <c r="R138" s="874"/>
      <c r="S138" s="874"/>
      <c r="T138" s="874"/>
      <c r="U138" s="874"/>
      <c r="V138" s="874"/>
      <c r="W138" s="874"/>
      <c r="X138" s="874"/>
      <c r="Y138" s="874"/>
      <c r="Z138" s="874"/>
      <c r="AA138" s="874"/>
      <c r="AB138" s="874"/>
      <c r="AC138" s="874"/>
      <c r="AD138" s="874"/>
      <c r="AE138" s="874"/>
      <c r="AF138" s="874"/>
      <c r="AG138" s="874"/>
      <c r="AH138" s="874"/>
      <c r="AI138" s="874"/>
      <c r="AJ138" s="874"/>
      <c r="AK138" s="874"/>
      <c r="AL138" s="874"/>
      <c r="AM138" s="874"/>
      <c r="AN138" s="874"/>
      <c r="AO138" s="874"/>
      <c r="AP138" s="874"/>
      <c r="AQ138" s="874"/>
      <c r="AR138" s="874"/>
      <c r="AS138" s="874"/>
    </row>
    <row r="139" spans="2:45" x14ac:dyDescent="0.25">
      <c r="B139" s="874"/>
      <c r="C139" s="874"/>
      <c r="D139" s="874"/>
      <c r="E139" s="877"/>
      <c r="F139" s="877"/>
      <c r="G139" s="876"/>
      <c r="H139" s="875"/>
      <c r="I139" s="875"/>
      <c r="J139" s="874"/>
      <c r="K139" s="874"/>
      <c r="L139" s="874"/>
      <c r="M139" s="874"/>
      <c r="N139" s="874"/>
      <c r="O139" s="874"/>
      <c r="P139" s="874"/>
      <c r="Q139" s="874"/>
      <c r="R139" s="874"/>
      <c r="S139" s="874"/>
      <c r="T139" s="874"/>
      <c r="U139" s="874"/>
      <c r="V139" s="874"/>
      <c r="W139" s="874"/>
      <c r="X139" s="874"/>
      <c r="Y139" s="874"/>
      <c r="Z139" s="874"/>
      <c r="AA139" s="874"/>
      <c r="AB139" s="874"/>
      <c r="AC139" s="874"/>
      <c r="AD139" s="874"/>
      <c r="AE139" s="874"/>
      <c r="AF139" s="874"/>
      <c r="AG139" s="874"/>
      <c r="AH139" s="874"/>
      <c r="AI139" s="874"/>
      <c r="AJ139" s="874"/>
      <c r="AK139" s="874"/>
      <c r="AL139" s="874"/>
      <c r="AM139" s="874"/>
      <c r="AN139" s="874"/>
      <c r="AO139" s="874"/>
      <c r="AP139" s="874"/>
      <c r="AQ139" s="874"/>
      <c r="AR139" s="874"/>
      <c r="AS139" s="874"/>
    </row>
    <row r="140" spans="2:45" x14ac:dyDescent="0.25">
      <c r="B140" s="874"/>
      <c r="C140" s="874"/>
      <c r="D140" s="874"/>
      <c r="E140" s="877"/>
      <c r="F140" s="877"/>
      <c r="G140" s="876"/>
      <c r="H140" s="875"/>
      <c r="I140" s="875"/>
      <c r="J140" s="874"/>
      <c r="K140" s="874"/>
      <c r="L140" s="874"/>
      <c r="M140" s="874"/>
      <c r="N140" s="874"/>
      <c r="O140" s="874"/>
      <c r="P140" s="874"/>
      <c r="Q140" s="874"/>
      <c r="R140" s="874"/>
      <c r="S140" s="874"/>
      <c r="T140" s="874"/>
      <c r="U140" s="874"/>
      <c r="V140" s="874"/>
      <c r="W140" s="874"/>
      <c r="X140" s="874"/>
      <c r="Y140" s="874"/>
      <c r="Z140" s="874"/>
      <c r="AA140" s="874"/>
      <c r="AB140" s="874"/>
      <c r="AC140" s="874"/>
      <c r="AD140" s="874"/>
      <c r="AE140" s="874"/>
      <c r="AF140" s="874"/>
      <c r="AG140" s="874"/>
      <c r="AH140" s="874"/>
      <c r="AI140" s="874"/>
      <c r="AJ140" s="874"/>
      <c r="AK140" s="874"/>
      <c r="AL140" s="874"/>
      <c r="AM140" s="874"/>
      <c r="AN140" s="874"/>
      <c r="AO140" s="874"/>
      <c r="AP140" s="874"/>
      <c r="AQ140" s="874"/>
      <c r="AR140" s="874"/>
      <c r="AS140" s="874"/>
    </row>
    <row r="141" spans="2:45" x14ac:dyDescent="0.25">
      <c r="B141" s="874"/>
      <c r="C141" s="874"/>
      <c r="D141" s="874"/>
      <c r="E141" s="877"/>
      <c r="F141" s="877"/>
      <c r="G141" s="876"/>
      <c r="H141" s="875"/>
      <c r="I141" s="875"/>
      <c r="J141" s="874"/>
      <c r="K141" s="874"/>
      <c r="L141" s="874"/>
      <c r="M141" s="874"/>
      <c r="N141" s="874"/>
      <c r="O141" s="874"/>
      <c r="P141" s="874"/>
      <c r="Q141" s="874"/>
      <c r="R141" s="874"/>
      <c r="S141" s="874"/>
      <c r="T141" s="874"/>
      <c r="U141" s="874"/>
      <c r="V141" s="874"/>
      <c r="W141" s="874"/>
      <c r="X141" s="874"/>
      <c r="Y141" s="874"/>
      <c r="Z141" s="874"/>
      <c r="AA141" s="874"/>
      <c r="AB141" s="874"/>
      <c r="AC141" s="874"/>
      <c r="AD141" s="874"/>
      <c r="AE141" s="874"/>
      <c r="AF141" s="874"/>
      <c r="AG141" s="874"/>
      <c r="AH141" s="874"/>
      <c r="AI141" s="874"/>
      <c r="AJ141" s="874"/>
      <c r="AK141" s="874"/>
      <c r="AL141" s="874"/>
      <c r="AM141" s="874"/>
      <c r="AN141" s="874"/>
      <c r="AO141" s="874"/>
      <c r="AP141" s="874"/>
      <c r="AQ141" s="874"/>
      <c r="AR141" s="874"/>
      <c r="AS141" s="874"/>
    </row>
    <row r="142" spans="2:45" x14ac:dyDescent="0.25">
      <c r="B142" s="874"/>
      <c r="C142" s="874"/>
      <c r="D142" s="874"/>
      <c r="E142" s="877"/>
      <c r="F142" s="877"/>
      <c r="G142" s="876"/>
      <c r="H142" s="875"/>
      <c r="I142" s="875"/>
      <c r="J142" s="874"/>
      <c r="K142" s="874"/>
      <c r="L142" s="874"/>
      <c r="M142" s="874"/>
      <c r="N142" s="874"/>
      <c r="O142" s="874"/>
      <c r="P142" s="874"/>
      <c r="Q142" s="874"/>
      <c r="R142" s="874"/>
      <c r="S142" s="874"/>
      <c r="T142" s="874"/>
      <c r="U142" s="874"/>
      <c r="V142" s="874"/>
      <c r="W142" s="874"/>
      <c r="X142" s="874"/>
      <c r="Y142" s="874"/>
      <c r="Z142" s="874"/>
      <c r="AA142" s="874"/>
      <c r="AB142" s="874"/>
      <c r="AC142" s="874"/>
      <c r="AD142" s="874"/>
      <c r="AE142" s="874"/>
      <c r="AF142" s="874"/>
      <c r="AG142" s="874"/>
      <c r="AH142" s="874"/>
      <c r="AI142" s="874"/>
      <c r="AJ142" s="874"/>
      <c r="AK142" s="874"/>
      <c r="AL142" s="874"/>
      <c r="AM142" s="874"/>
      <c r="AN142" s="874"/>
      <c r="AO142" s="874"/>
      <c r="AP142" s="874"/>
      <c r="AQ142" s="874"/>
      <c r="AR142" s="874"/>
      <c r="AS142" s="874"/>
    </row>
    <row r="143" spans="2:45" x14ac:dyDescent="0.25">
      <c r="B143" s="874"/>
      <c r="C143" s="874"/>
      <c r="D143" s="874"/>
      <c r="E143" s="877"/>
      <c r="F143" s="877"/>
      <c r="G143" s="876"/>
      <c r="H143" s="875"/>
      <c r="I143" s="875"/>
      <c r="J143" s="874"/>
      <c r="K143" s="874"/>
      <c r="L143" s="874"/>
      <c r="M143" s="874"/>
      <c r="N143" s="874"/>
      <c r="O143" s="874"/>
      <c r="P143" s="874"/>
      <c r="Q143" s="874"/>
      <c r="R143" s="874"/>
      <c r="S143" s="874"/>
      <c r="T143" s="874"/>
      <c r="U143" s="874"/>
      <c r="V143" s="874"/>
      <c r="W143" s="874"/>
      <c r="X143" s="874"/>
      <c r="Y143" s="874"/>
      <c r="Z143" s="874"/>
      <c r="AA143" s="874"/>
      <c r="AB143" s="874"/>
      <c r="AC143" s="874"/>
      <c r="AD143" s="874"/>
      <c r="AE143" s="874"/>
      <c r="AF143" s="874"/>
      <c r="AG143" s="874"/>
      <c r="AH143" s="874"/>
      <c r="AI143" s="874"/>
      <c r="AJ143" s="874"/>
      <c r="AK143" s="874"/>
      <c r="AL143" s="874"/>
      <c r="AM143" s="874"/>
      <c r="AN143" s="874"/>
      <c r="AO143" s="874"/>
      <c r="AP143" s="874"/>
      <c r="AQ143" s="874"/>
      <c r="AR143" s="874"/>
      <c r="AS143" s="874"/>
    </row>
    <row r="144" spans="2:45" x14ac:dyDescent="0.25">
      <c r="B144" s="874"/>
      <c r="C144" s="874"/>
      <c r="D144" s="874"/>
      <c r="E144" s="877"/>
      <c r="F144" s="877"/>
      <c r="G144" s="876"/>
      <c r="H144" s="875"/>
      <c r="I144" s="875"/>
      <c r="J144" s="874"/>
      <c r="K144" s="874"/>
      <c r="L144" s="874"/>
      <c r="M144" s="874"/>
      <c r="N144" s="874"/>
      <c r="O144" s="874"/>
      <c r="P144" s="874"/>
      <c r="Q144" s="874"/>
      <c r="R144" s="874"/>
      <c r="S144" s="874"/>
      <c r="T144" s="874"/>
      <c r="U144" s="874"/>
      <c r="V144" s="874"/>
      <c r="W144" s="874"/>
      <c r="X144" s="874"/>
      <c r="Y144" s="874"/>
      <c r="Z144" s="874"/>
      <c r="AA144" s="874"/>
      <c r="AB144" s="874"/>
      <c r="AC144" s="874"/>
      <c r="AD144" s="874"/>
      <c r="AE144" s="874"/>
      <c r="AF144" s="874"/>
      <c r="AG144" s="874"/>
      <c r="AH144" s="874"/>
      <c r="AI144" s="874"/>
      <c r="AJ144" s="874"/>
      <c r="AK144" s="874"/>
      <c r="AL144" s="874"/>
      <c r="AM144" s="874"/>
      <c r="AN144" s="874"/>
      <c r="AO144" s="874"/>
      <c r="AP144" s="874"/>
      <c r="AQ144" s="874"/>
      <c r="AR144" s="874"/>
      <c r="AS144" s="874"/>
    </row>
    <row r="145" spans="2:45" x14ac:dyDescent="0.25">
      <c r="B145" s="874"/>
      <c r="C145" s="874"/>
      <c r="D145" s="874"/>
      <c r="E145" s="877"/>
      <c r="F145" s="877"/>
      <c r="G145" s="876"/>
      <c r="H145" s="875"/>
      <c r="I145" s="875"/>
      <c r="J145" s="874"/>
      <c r="K145" s="874"/>
      <c r="L145" s="874"/>
      <c r="M145" s="874"/>
      <c r="N145" s="874"/>
      <c r="O145" s="874"/>
      <c r="P145" s="874"/>
      <c r="Q145" s="874"/>
      <c r="R145" s="874"/>
      <c r="S145" s="874"/>
      <c r="T145" s="874"/>
      <c r="U145" s="874"/>
      <c r="V145" s="874"/>
      <c r="W145" s="874"/>
      <c r="X145" s="874"/>
      <c r="Y145" s="874"/>
      <c r="Z145" s="874"/>
      <c r="AA145" s="874"/>
      <c r="AB145" s="874"/>
      <c r="AC145" s="874"/>
      <c r="AD145" s="874"/>
      <c r="AE145" s="874"/>
      <c r="AF145" s="874"/>
      <c r="AG145" s="874"/>
      <c r="AH145" s="874"/>
      <c r="AI145" s="874"/>
      <c r="AJ145" s="874"/>
      <c r="AK145" s="874"/>
      <c r="AL145" s="874"/>
      <c r="AM145" s="874"/>
      <c r="AN145" s="874"/>
      <c r="AO145" s="874"/>
      <c r="AP145" s="874"/>
      <c r="AQ145" s="874"/>
      <c r="AR145" s="874"/>
      <c r="AS145" s="874"/>
    </row>
    <row r="146" spans="2:45" x14ac:dyDescent="0.25">
      <c r="B146" s="874"/>
      <c r="C146" s="874"/>
      <c r="D146" s="874"/>
      <c r="E146" s="877"/>
      <c r="F146" s="877"/>
      <c r="G146" s="876"/>
      <c r="H146" s="875"/>
      <c r="I146" s="875"/>
      <c r="J146" s="874"/>
      <c r="K146" s="874"/>
      <c r="L146" s="874"/>
      <c r="M146" s="874"/>
      <c r="N146" s="874"/>
      <c r="O146" s="874"/>
      <c r="P146" s="874"/>
      <c r="Q146" s="874"/>
      <c r="R146" s="874"/>
      <c r="S146" s="874"/>
      <c r="T146" s="874"/>
      <c r="U146" s="874"/>
      <c r="V146" s="874"/>
      <c r="W146" s="874"/>
      <c r="X146" s="874"/>
      <c r="Y146" s="874"/>
      <c r="Z146" s="874"/>
      <c r="AA146" s="874"/>
      <c r="AB146" s="874"/>
      <c r="AC146" s="874"/>
      <c r="AD146" s="874"/>
      <c r="AE146" s="874"/>
      <c r="AF146" s="874"/>
      <c r="AG146" s="874"/>
      <c r="AH146" s="874"/>
      <c r="AI146" s="874"/>
      <c r="AJ146" s="874"/>
      <c r="AK146" s="874"/>
      <c r="AL146" s="874"/>
      <c r="AM146" s="874"/>
      <c r="AN146" s="874"/>
      <c r="AO146" s="874"/>
      <c r="AP146" s="874"/>
      <c r="AQ146" s="874"/>
      <c r="AR146" s="874"/>
      <c r="AS146" s="874"/>
    </row>
    <row r="147" spans="2:45" x14ac:dyDescent="0.25">
      <c r="B147" s="874"/>
      <c r="C147" s="874"/>
      <c r="D147" s="874"/>
      <c r="E147" s="877"/>
      <c r="F147" s="877"/>
      <c r="G147" s="876"/>
      <c r="H147" s="875"/>
      <c r="I147" s="875"/>
      <c r="J147" s="874"/>
      <c r="K147" s="874"/>
      <c r="L147" s="874"/>
      <c r="M147" s="874"/>
      <c r="N147" s="874"/>
      <c r="O147" s="874"/>
      <c r="P147" s="874"/>
      <c r="Q147" s="874"/>
      <c r="R147" s="874"/>
      <c r="S147" s="874"/>
      <c r="T147" s="874"/>
      <c r="U147" s="874"/>
      <c r="V147" s="874"/>
      <c r="W147" s="874"/>
      <c r="X147" s="874"/>
      <c r="Y147" s="874"/>
      <c r="Z147" s="874"/>
      <c r="AA147" s="874"/>
      <c r="AB147" s="874"/>
      <c r="AC147" s="874"/>
      <c r="AD147" s="874"/>
      <c r="AE147" s="874"/>
      <c r="AF147" s="874"/>
      <c r="AG147" s="874"/>
      <c r="AH147" s="874"/>
      <c r="AI147" s="874"/>
      <c r="AJ147" s="874"/>
      <c r="AK147" s="874"/>
      <c r="AL147" s="874"/>
      <c r="AM147" s="874"/>
      <c r="AN147" s="874"/>
      <c r="AO147" s="874"/>
      <c r="AP147" s="874"/>
      <c r="AQ147" s="874"/>
      <c r="AR147" s="874"/>
      <c r="AS147" s="874"/>
    </row>
    <row r="148" spans="2:45" x14ac:dyDescent="0.25">
      <c r="B148" s="874"/>
      <c r="C148" s="874"/>
      <c r="D148" s="874"/>
      <c r="E148" s="877"/>
      <c r="F148" s="877"/>
      <c r="G148" s="876"/>
      <c r="H148" s="875"/>
      <c r="I148" s="875"/>
      <c r="J148" s="874"/>
      <c r="K148" s="874"/>
      <c r="L148" s="874"/>
      <c r="M148" s="874"/>
      <c r="N148" s="874"/>
      <c r="O148" s="874"/>
      <c r="P148" s="874"/>
      <c r="Q148" s="874"/>
      <c r="R148" s="874"/>
      <c r="S148" s="874"/>
      <c r="T148" s="874"/>
      <c r="U148" s="874"/>
      <c r="V148" s="874"/>
      <c r="W148" s="874"/>
      <c r="X148" s="874"/>
      <c r="Y148" s="874"/>
      <c r="Z148" s="874"/>
      <c r="AA148" s="874"/>
      <c r="AB148" s="874"/>
      <c r="AC148" s="874"/>
      <c r="AD148" s="874"/>
      <c r="AE148" s="874"/>
      <c r="AF148" s="874"/>
      <c r="AG148" s="874"/>
      <c r="AH148" s="874"/>
      <c r="AI148" s="874"/>
      <c r="AJ148" s="874"/>
      <c r="AK148" s="874"/>
      <c r="AL148" s="874"/>
      <c r="AM148" s="874"/>
      <c r="AN148" s="874"/>
      <c r="AO148" s="874"/>
      <c r="AP148" s="874"/>
      <c r="AQ148" s="874"/>
      <c r="AR148" s="874"/>
      <c r="AS148" s="874"/>
    </row>
    <row r="149" spans="2:45" x14ac:dyDescent="0.25">
      <c r="B149" s="874"/>
      <c r="C149" s="874"/>
      <c r="D149" s="874"/>
      <c r="E149" s="877"/>
      <c r="F149" s="877"/>
      <c r="G149" s="876"/>
      <c r="H149" s="875"/>
      <c r="I149" s="875"/>
      <c r="J149" s="874"/>
      <c r="K149" s="874"/>
      <c r="L149" s="874"/>
      <c r="M149" s="874"/>
      <c r="N149" s="874"/>
      <c r="O149" s="874"/>
      <c r="P149" s="874"/>
      <c r="Q149" s="874"/>
      <c r="R149" s="874"/>
      <c r="S149" s="874"/>
      <c r="T149" s="874"/>
      <c r="U149" s="874"/>
      <c r="V149" s="874"/>
      <c r="W149" s="874"/>
      <c r="X149" s="874"/>
      <c r="Y149" s="874"/>
      <c r="Z149" s="874"/>
      <c r="AA149" s="874"/>
      <c r="AB149" s="874"/>
      <c r="AC149" s="874"/>
      <c r="AD149" s="874"/>
      <c r="AE149" s="874"/>
      <c r="AF149" s="874"/>
      <c r="AG149" s="874"/>
      <c r="AH149" s="874"/>
      <c r="AI149" s="874"/>
      <c r="AJ149" s="874"/>
      <c r="AK149" s="874"/>
      <c r="AL149" s="874"/>
      <c r="AM149" s="874"/>
      <c r="AN149" s="874"/>
      <c r="AO149" s="874"/>
      <c r="AP149" s="874"/>
      <c r="AQ149" s="874"/>
      <c r="AR149" s="874"/>
      <c r="AS149" s="874"/>
    </row>
    <row r="150" spans="2:45" x14ac:dyDescent="0.25">
      <c r="B150" s="874"/>
      <c r="C150" s="874"/>
      <c r="D150" s="874"/>
      <c r="E150" s="877"/>
      <c r="F150" s="877"/>
      <c r="G150" s="876"/>
      <c r="H150" s="875"/>
      <c r="I150" s="875"/>
      <c r="J150" s="874"/>
      <c r="K150" s="874"/>
      <c r="L150" s="874"/>
      <c r="M150" s="874"/>
      <c r="N150" s="874"/>
      <c r="O150" s="874"/>
      <c r="P150" s="874"/>
      <c r="Q150" s="874"/>
      <c r="R150" s="874"/>
      <c r="S150" s="874"/>
      <c r="T150" s="874"/>
      <c r="U150" s="874"/>
      <c r="V150" s="874"/>
      <c r="W150" s="874"/>
      <c r="X150" s="874"/>
      <c r="Y150" s="874"/>
      <c r="Z150" s="874"/>
      <c r="AA150" s="874"/>
      <c r="AB150" s="874"/>
      <c r="AC150" s="874"/>
      <c r="AD150" s="874"/>
      <c r="AE150" s="874"/>
      <c r="AF150" s="874"/>
      <c r="AG150" s="874"/>
      <c r="AH150" s="874"/>
      <c r="AI150" s="874"/>
      <c r="AJ150" s="874"/>
      <c r="AK150" s="874"/>
      <c r="AL150" s="874"/>
      <c r="AM150" s="874"/>
      <c r="AN150" s="874"/>
      <c r="AO150" s="874"/>
      <c r="AP150" s="874"/>
      <c r="AQ150" s="874"/>
      <c r="AR150" s="874"/>
      <c r="AS150" s="874"/>
    </row>
    <row r="151" spans="2:45" x14ac:dyDescent="0.25">
      <c r="B151" s="874"/>
      <c r="C151" s="874"/>
      <c r="D151" s="874"/>
      <c r="E151" s="877"/>
      <c r="F151" s="877"/>
      <c r="G151" s="876"/>
      <c r="H151" s="875"/>
      <c r="I151" s="875"/>
      <c r="J151" s="874"/>
      <c r="K151" s="874"/>
      <c r="L151" s="874"/>
      <c r="M151" s="874"/>
      <c r="N151" s="874"/>
      <c r="O151" s="874"/>
      <c r="P151" s="874"/>
      <c r="Q151" s="874"/>
      <c r="R151" s="874"/>
      <c r="S151" s="874"/>
      <c r="T151" s="874"/>
      <c r="U151" s="874"/>
      <c r="V151" s="874"/>
      <c r="W151" s="874"/>
      <c r="X151" s="874"/>
      <c r="Y151" s="874"/>
      <c r="Z151" s="874"/>
      <c r="AA151" s="874"/>
      <c r="AB151" s="874"/>
      <c r="AC151" s="874"/>
      <c r="AD151" s="874"/>
      <c r="AE151" s="874"/>
      <c r="AF151" s="874"/>
      <c r="AG151" s="874"/>
      <c r="AH151" s="874"/>
      <c r="AI151" s="874"/>
      <c r="AJ151" s="874"/>
      <c r="AK151" s="874"/>
      <c r="AL151" s="874"/>
      <c r="AM151" s="874"/>
      <c r="AN151" s="874"/>
      <c r="AO151" s="874"/>
      <c r="AP151" s="874"/>
      <c r="AQ151" s="874"/>
      <c r="AR151" s="874"/>
      <c r="AS151" s="874"/>
    </row>
    <row r="152" spans="2:45" x14ac:dyDescent="0.25">
      <c r="B152" s="874"/>
      <c r="C152" s="874"/>
      <c r="D152" s="874"/>
      <c r="E152" s="877"/>
      <c r="F152" s="877"/>
      <c r="G152" s="876"/>
      <c r="H152" s="875"/>
      <c r="I152" s="875"/>
      <c r="J152" s="874"/>
      <c r="K152" s="874"/>
      <c r="L152" s="874"/>
      <c r="M152" s="874"/>
      <c r="N152" s="874"/>
      <c r="O152" s="874"/>
      <c r="P152" s="874"/>
      <c r="Q152" s="874"/>
      <c r="R152" s="874"/>
      <c r="S152" s="874"/>
      <c r="T152" s="874"/>
      <c r="U152" s="874"/>
      <c r="V152" s="874"/>
      <c r="W152" s="874"/>
      <c r="X152" s="874"/>
      <c r="Y152" s="874"/>
      <c r="Z152" s="874"/>
      <c r="AA152" s="874"/>
      <c r="AB152" s="874"/>
      <c r="AC152" s="874"/>
      <c r="AD152" s="874"/>
      <c r="AE152" s="874"/>
      <c r="AF152" s="874"/>
      <c r="AG152" s="874"/>
      <c r="AH152" s="874"/>
      <c r="AI152" s="874"/>
      <c r="AJ152" s="874"/>
      <c r="AK152" s="874"/>
      <c r="AL152" s="874"/>
      <c r="AM152" s="874"/>
      <c r="AN152" s="874"/>
      <c r="AO152" s="874"/>
      <c r="AP152" s="874"/>
      <c r="AQ152" s="874"/>
      <c r="AR152" s="874"/>
      <c r="AS152" s="874"/>
    </row>
    <row r="153" spans="2:45" x14ac:dyDescent="0.25">
      <c r="B153" s="874"/>
      <c r="C153" s="874"/>
      <c r="D153" s="874"/>
      <c r="E153" s="877"/>
      <c r="F153" s="877"/>
      <c r="G153" s="876"/>
      <c r="H153" s="875"/>
      <c r="I153" s="875"/>
      <c r="J153" s="874"/>
      <c r="K153" s="874"/>
      <c r="L153" s="874"/>
      <c r="M153" s="874"/>
      <c r="N153" s="874"/>
      <c r="O153" s="874"/>
      <c r="P153" s="874"/>
      <c r="Q153" s="874"/>
      <c r="R153" s="874"/>
      <c r="S153" s="874"/>
      <c r="T153" s="874"/>
      <c r="U153" s="874"/>
      <c r="V153" s="874"/>
      <c r="W153" s="874"/>
      <c r="X153" s="874"/>
      <c r="Y153" s="874"/>
      <c r="Z153" s="874"/>
      <c r="AA153" s="874"/>
      <c r="AB153" s="874"/>
      <c r="AC153" s="874"/>
      <c r="AD153" s="874"/>
      <c r="AE153" s="874"/>
      <c r="AF153" s="874"/>
      <c r="AG153" s="874"/>
      <c r="AH153" s="874"/>
      <c r="AI153" s="874"/>
      <c r="AJ153" s="874"/>
      <c r="AK153" s="874"/>
      <c r="AL153" s="874"/>
      <c r="AM153" s="874"/>
      <c r="AN153" s="874"/>
      <c r="AO153" s="874"/>
      <c r="AP153" s="874"/>
      <c r="AQ153" s="874"/>
      <c r="AR153" s="874"/>
      <c r="AS153" s="874"/>
    </row>
    <row r="154" spans="2:45" x14ac:dyDescent="0.25">
      <c r="B154" s="874"/>
      <c r="C154" s="874"/>
      <c r="D154" s="874"/>
      <c r="E154" s="877"/>
      <c r="F154" s="877"/>
      <c r="G154" s="876"/>
      <c r="H154" s="875"/>
      <c r="I154" s="875"/>
      <c r="J154" s="874"/>
      <c r="K154" s="874"/>
      <c r="L154" s="874"/>
      <c r="M154" s="874"/>
      <c r="N154" s="874"/>
      <c r="O154" s="874"/>
      <c r="P154" s="874"/>
      <c r="Q154" s="874"/>
      <c r="R154" s="874"/>
      <c r="S154" s="874"/>
      <c r="T154" s="874"/>
      <c r="U154" s="874"/>
      <c r="V154" s="874"/>
      <c r="W154" s="874"/>
      <c r="X154" s="874"/>
      <c r="Y154" s="874"/>
      <c r="Z154" s="874"/>
      <c r="AA154" s="874"/>
      <c r="AB154" s="874"/>
      <c r="AC154" s="874"/>
      <c r="AD154" s="874"/>
      <c r="AE154" s="874"/>
      <c r="AF154" s="874"/>
      <c r="AG154" s="874"/>
      <c r="AH154" s="874"/>
      <c r="AI154" s="874"/>
      <c r="AJ154" s="874"/>
      <c r="AK154" s="874"/>
      <c r="AL154" s="874"/>
      <c r="AM154" s="874"/>
      <c r="AN154" s="874"/>
      <c r="AO154" s="874"/>
      <c r="AP154" s="874"/>
      <c r="AQ154" s="874"/>
      <c r="AR154" s="874"/>
      <c r="AS154" s="874"/>
    </row>
    <row r="155" spans="2:45" x14ac:dyDescent="0.25">
      <c r="B155" s="874"/>
      <c r="C155" s="874"/>
      <c r="D155" s="874"/>
      <c r="E155" s="877"/>
      <c r="F155" s="877"/>
      <c r="G155" s="876"/>
      <c r="H155" s="875"/>
      <c r="I155" s="875"/>
      <c r="J155" s="874"/>
      <c r="K155" s="874"/>
      <c r="L155" s="874"/>
      <c r="M155" s="874"/>
      <c r="N155" s="874"/>
      <c r="O155" s="874"/>
      <c r="P155" s="874"/>
      <c r="Q155" s="874"/>
      <c r="R155" s="874"/>
      <c r="S155" s="874"/>
      <c r="T155" s="874"/>
      <c r="U155" s="874"/>
      <c r="V155" s="874"/>
      <c r="W155" s="874"/>
      <c r="X155" s="874"/>
      <c r="Y155" s="874"/>
      <c r="Z155" s="874"/>
      <c r="AA155" s="874"/>
      <c r="AB155" s="874"/>
      <c r="AC155" s="874"/>
      <c r="AD155" s="874"/>
      <c r="AE155" s="874"/>
      <c r="AF155" s="874"/>
      <c r="AG155" s="874"/>
      <c r="AH155" s="874"/>
      <c r="AI155" s="874"/>
      <c r="AJ155" s="874"/>
      <c r="AK155" s="874"/>
      <c r="AL155" s="874"/>
      <c r="AM155" s="874"/>
      <c r="AN155" s="874"/>
      <c r="AO155" s="874"/>
      <c r="AP155" s="874"/>
      <c r="AQ155" s="874"/>
      <c r="AR155" s="874"/>
      <c r="AS155" s="874"/>
    </row>
    <row r="156" spans="2:45" x14ac:dyDescent="0.25">
      <c r="B156" s="874"/>
      <c r="C156" s="874"/>
      <c r="D156" s="874"/>
      <c r="E156" s="877"/>
      <c r="F156" s="877"/>
      <c r="G156" s="876"/>
      <c r="H156" s="875"/>
      <c r="I156" s="875"/>
      <c r="J156" s="874"/>
      <c r="K156" s="874"/>
      <c r="L156" s="874"/>
      <c r="M156" s="874"/>
      <c r="N156" s="874"/>
      <c r="O156" s="874"/>
      <c r="P156" s="874"/>
      <c r="Q156" s="874"/>
      <c r="R156" s="874"/>
      <c r="S156" s="874"/>
      <c r="T156" s="874"/>
      <c r="U156" s="874"/>
      <c r="V156" s="874"/>
      <c r="W156" s="874"/>
      <c r="X156" s="874"/>
      <c r="Y156" s="874"/>
      <c r="Z156" s="874"/>
      <c r="AA156" s="874"/>
      <c r="AB156" s="874"/>
      <c r="AC156" s="874"/>
      <c r="AD156" s="874"/>
      <c r="AE156" s="874"/>
      <c r="AF156" s="874"/>
      <c r="AG156" s="874"/>
      <c r="AH156" s="874"/>
      <c r="AI156" s="874"/>
      <c r="AJ156" s="874"/>
      <c r="AK156" s="874"/>
      <c r="AL156" s="874"/>
      <c r="AM156" s="874"/>
      <c r="AN156" s="874"/>
      <c r="AO156" s="874"/>
      <c r="AP156" s="874"/>
      <c r="AQ156" s="874"/>
      <c r="AR156" s="874"/>
      <c r="AS156" s="874"/>
    </row>
    <row r="157" spans="2:45" x14ac:dyDescent="0.25">
      <c r="B157" s="874"/>
      <c r="C157" s="874"/>
      <c r="D157" s="874"/>
      <c r="E157" s="877"/>
      <c r="F157" s="877"/>
      <c r="G157" s="876"/>
      <c r="H157" s="875"/>
      <c r="I157" s="875"/>
      <c r="J157" s="874"/>
      <c r="K157" s="874"/>
      <c r="L157" s="874"/>
      <c r="M157" s="874"/>
      <c r="N157" s="874"/>
      <c r="O157" s="874"/>
      <c r="P157" s="874"/>
      <c r="Q157" s="874"/>
      <c r="R157" s="874"/>
      <c r="S157" s="874"/>
      <c r="T157" s="874"/>
      <c r="U157" s="874"/>
      <c r="V157" s="874"/>
      <c r="W157" s="874"/>
      <c r="X157" s="874"/>
      <c r="Y157" s="874"/>
      <c r="Z157" s="874"/>
      <c r="AA157" s="874"/>
      <c r="AB157" s="874"/>
      <c r="AC157" s="874"/>
      <c r="AD157" s="874"/>
      <c r="AE157" s="874"/>
      <c r="AF157" s="874"/>
      <c r="AG157" s="874"/>
      <c r="AH157" s="874"/>
      <c r="AI157" s="874"/>
      <c r="AJ157" s="874"/>
      <c r="AK157" s="874"/>
      <c r="AL157" s="874"/>
      <c r="AM157" s="874"/>
      <c r="AN157" s="874"/>
      <c r="AO157" s="874"/>
      <c r="AP157" s="874"/>
      <c r="AQ157" s="874"/>
      <c r="AR157" s="874"/>
      <c r="AS157" s="874"/>
    </row>
    <row r="158" spans="2:45" x14ac:dyDescent="0.25">
      <c r="B158" s="874"/>
      <c r="C158" s="874"/>
      <c r="D158" s="874"/>
      <c r="E158" s="877"/>
      <c r="F158" s="877"/>
      <c r="G158" s="876"/>
      <c r="H158" s="875"/>
      <c r="I158" s="875"/>
      <c r="J158" s="874"/>
      <c r="K158" s="874"/>
      <c r="L158" s="874"/>
      <c r="M158" s="874"/>
      <c r="N158" s="874"/>
      <c r="O158" s="874"/>
      <c r="P158" s="874"/>
      <c r="Q158" s="874"/>
      <c r="R158" s="874"/>
      <c r="S158" s="874"/>
      <c r="T158" s="874"/>
      <c r="U158" s="874"/>
      <c r="V158" s="874"/>
      <c r="W158" s="874"/>
      <c r="X158" s="874"/>
      <c r="Y158" s="874"/>
      <c r="Z158" s="874"/>
      <c r="AA158" s="874"/>
      <c r="AB158" s="874"/>
      <c r="AC158" s="874"/>
      <c r="AD158" s="874"/>
      <c r="AE158" s="874"/>
      <c r="AF158" s="874"/>
      <c r="AG158" s="874"/>
      <c r="AH158" s="874"/>
      <c r="AI158" s="874"/>
      <c r="AJ158" s="874"/>
      <c r="AK158" s="874"/>
      <c r="AL158" s="874"/>
      <c r="AM158" s="874"/>
      <c r="AN158" s="874"/>
      <c r="AO158" s="874"/>
      <c r="AP158" s="874"/>
      <c r="AQ158" s="874"/>
      <c r="AR158" s="874"/>
      <c r="AS158" s="874"/>
    </row>
    <row r="159" spans="2:45" x14ac:dyDescent="0.25">
      <c r="B159" s="874"/>
      <c r="C159" s="874"/>
      <c r="D159" s="874"/>
      <c r="E159" s="877"/>
      <c r="F159" s="877"/>
      <c r="G159" s="876"/>
      <c r="H159" s="875"/>
      <c r="I159" s="875"/>
      <c r="J159" s="874"/>
      <c r="K159" s="874"/>
      <c r="L159" s="874"/>
      <c r="M159" s="874"/>
      <c r="N159" s="874"/>
      <c r="O159" s="874"/>
      <c r="P159" s="874"/>
      <c r="Q159" s="874"/>
      <c r="R159" s="874"/>
      <c r="S159" s="874"/>
      <c r="T159" s="874"/>
      <c r="U159" s="874"/>
      <c r="V159" s="874"/>
      <c r="W159" s="874"/>
      <c r="X159" s="874"/>
      <c r="Y159" s="874"/>
      <c r="Z159" s="874"/>
      <c r="AA159" s="874"/>
      <c r="AB159" s="874"/>
      <c r="AC159" s="874"/>
      <c r="AD159" s="874"/>
      <c r="AE159" s="874"/>
      <c r="AF159" s="874"/>
      <c r="AG159" s="874"/>
      <c r="AH159" s="874"/>
      <c r="AI159" s="874"/>
      <c r="AJ159" s="874"/>
      <c r="AK159" s="874"/>
      <c r="AL159" s="874"/>
      <c r="AM159" s="874"/>
      <c r="AN159" s="874"/>
      <c r="AO159" s="874"/>
      <c r="AP159" s="874"/>
      <c r="AQ159" s="874"/>
      <c r="AR159" s="874"/>
      <c r="AS159" s="874"/>
    </row>
    <row r="160" spans="2:45" x14ac:dyDescent="0.25">
      <c r="B160" s="874"/>
      <c r="C160" s="874"/>
      <c r="D160" s="874"/>
      <c r="E160" s="877"/>
      <c r="F160" s="877"/>
      <c r="G160" s="876"/>
      <c r="H160" s="875"/>
      <c r="I160" s="875"/>
      <c r="J160" s="874"/>
      <c r="K160" s="874"/>
      <c r="L160" s="874"/>
      <c r="M160" s="874"/>
      <c r="N160" s="874"/>
      <c r="O160" s="874"/>
      <c r="P160" s="874"/>
      <c r="Q160" s="874"/>
      <c r="R160" s="874"/>
      <c r="S160" s="874"/>
      <c r="T160" s="874"/>
      <c r="U160" s="874"/>
      <c r="V160" s="874"/>
      <c r="W160" s="874"/>
      <c r="X160" s="874"/>
      <c r="Y160" s="874"/>
      <c r="Z160" s="874"/>
      <c r="AA160" s="874"/>
      <c r="AB160" s="874"/>
      <c r="AC160" s="874"/>
      <c r="AD160" s="874"/>
      <c r="AE160" s="874"/>
      <c r="AF160" s="874"/>
      <c r="AG160" s="874"/>
      <c r="AH160" s="874"/>
      <c r="AI160" s="874"/>
      <c r="AJ160" s="874"/>
      <c r="AK160" s="874"/>
      <c r="AL160" s="874"/>
      <c r="AM160" s="874"/>
      <c r="AN160" s="874"/>
      <c r="AO160" s="874"/>
      <c r="AP160" s="874"/>
      <c r="AQ160" s="874"/>
      <c r="AR160" s="874"/>
      <c r="AS160" s="874"/>
    </row>
    <row r="161" spans="2:45" x14ac:dyDescent="0.25">
      <c r="B161" s="874"/>
      <c r="C161" s="874"/>
      <c r="D161" s="874"/>
      <c r="E161" s="877"/>
      <c r="F161" s="877"/>
      <c r="G161" s="876"/>
      <c r="H161" s="875"/>
      <c r="I161" s="875"/>
      <c r="J161" s="874"/>
      <c r="K161" s="874"/>
      <c r="L161" s="874"/>
      <c r="M161" s="874"/>
      <c r="N161" s="874"/>
      <c r="O161" s="874"/>
      <c r="P161" s="874"/>
      <c r="Q161" s="874"/>
      <c r="R161" s="874"/>
      <c r="S161" s="874"/>
      <c r="T161" s="874"/>
      <c r="U161" s="874"/>
      <c r="V161" s="874"/>
      <c r="W161" s="874"/>
      <c r="X161" s="874"/>
      <c r="Y161" s="874"/>
      <c r="Z161" s="874"/>
      <c r="AA161" s="874"/>
      <c r="AB161" s="874"/>
      <c r="AC161" s="874"/>
      <c r="AD161" s="874"/>
      <c r="AE161" s="874"/>
      <c r="AF161" s="874"/>
      <c r="AG161" s="874"/>
      <c r="AH161" s="874"/>
      <c r="AI161" s="874"/>
      <c r="AJ161" s="874"/>
      <c r="AK161" s="874"/>
      <c r="AL161" s="874"/>
      <c r="AM161" s="874"/>
      <c r="AN161" s="874"/>
      <c r="AO161" s="874"/>
      <c r="AP161" s="874"/>
      <c r="AQ161" s="874"/>
      <c r="AR161" s="874"/>
      <c r="AS161" s="874"/>
    </row>
    <row r="162" spans="2:45" x14ac:dyDescent="0.25">
      <c r="B162" s="874"/>
      <c r="C162" s="874"/>
      <c r="D162" s="874"/>
      <c r="E162" s="877"/>
      <c r="F162" s="877"/>
      <c r="G162" s="876"/>
      <c r="H162" s="875"/>
      <c r="I162" s="875"/>
      <c r="J162" s="874"/>
      <c r="K162" s="874"/>
      <c r="L162" s="874"/>
      <c r="M162" s="874"/>
      <c r="N162" s="874"/>
      <c r="O162" s="874"/>
      <c r="P162" s="874"/>
      <c r="Q162" s="874"/>
      <c r="R162" s="874"/>
      <c r="S162" s="874"/>
      <c r="T162" s="874"/>
      <c r="U162" s="874"/>
      <c r="V162" s="874"/>
      <c r="W162" s="874"/>
      <c r="X162" s="874"/>
      <c r="Y162" s="874"/>
      <c r="Z162" s="874"/>
      <c r="AA162" s="874"/>
      <c r="AB162" s="874"/>
      <c r="AC162" s="874"/>
      <c r="AD162" s="874"/>
      <c r="AE162" s="874"/>
      <c r="AF162" s="874"/>
      <c r="AG162" s="874"/>
      <c r="AH162" s="874"/>
      <c r="AI162" s="874"/>
      <c r="AJ162" s="874"/>
      <c r="AK162" s="874"/>
      <c r="AL162" s="874"/>
      <c r="AM162" s="874"/>
      <c r="AN162" s="874"/>
      <c r="AO162" s="874"/>
      <c r="AP162" s="874"/>
      <c r="AQ162" s="874"/>
      <c r="AR162" s="874"/>
      <c r="AS162" s="874"/>
    </row>
    <row r="163" spans="2:45" x14ac:dyDescent="0.25">
      <c r="B163" s="874"/>
      <c r="C163" s="874"/>
      <c r="D163" s="874"/>
      <c r="E163" s="877"/>
      <c r="F163" s="877"/>
      <c r="G163" s="876"/>
      <c r="H163" s="875"/>
      <c r="I163" s="875"/>
      <c r="J163" s="874"/>
      <c r="K163" s="874"/>
      <c r="L163" s="874"/>
      <c r="M163" s="874"/>
      <c r="N163" s="874"/>
      <c r="O163" s="874"/>
      <c r="P163" s="874"/>
      <c r="Q163" s="874"/>
      <c r="R163" s="874"/>
      <c r="S163" s="874"/>
      <c r="T163" s="874"/>
      <c r="U163" s="874"/>
      <c r="V163" s="874"/>
      <c r="W163" s="874"/>
      <c r="X163" s="874"/>
      <c r="Y163" s="874"/>
      <c r="Z163" s="874"/>
      <c r="AA163" s="874"/>
      <c r="AB163" s="874"/>
      <c r="AC163" s="874"/>
      <c r="AD163" s="874"/>
      <c r="AE163" s="874"/>
      <c r="AF163" s="874"/>
      <c r="AG163" s="874"/>
      <c r="AH163" s="874"/>
      <c r="AI163" s="874"/>
      <c r="AJ163" s="874"/>
      <c r="AK163" s="874"/>
      <c r="AL163" s="874"/>
      <c r="AM163" s="874"/>
      <c r="AN163" s="874"/>
      <c r="AO163" s="874"/>
      <c r="AP163" s="874"/>
      <c r="AQ163" s="874"/>
      <c r="AR163" s="874"/>
      <c r="AS163" s="874"/>
    </row>
    <row r="164" spans="2:45" x14ac:dyDescent="0.25">
      <c r="B164" s="874"/>
      <c r="C164" s="874"/>
      <c r="D164" s="874"/>
      <c r="E164" s="877"/>
      <c r="F164" s="877"/>
      <c r="G164" s="876"/>
      <c r="H164" s="875"/>
      <c r="I164" s="875"/>
      <c r="J164" s="874"/>
      <c r="K164" s="874"/>
      <c r="L164" s="874"/>
      <c r="M164" s="874"/>
      <c r="N164" s="874"/>
      <c r="O164" s="874"/>
      <c r="P164" s="874"/>
      <c r="Q164" s="874"/>
      <c r="R164" s="874"/>
      <c r="S164" s="874"/>
      <c r="T164" s="874"/>
      <c r="U164" s="874"/>
      <c r="V164" s="874"/>
      <c r="W164" s="874"/>
      <c r="X164" s="874"/>
      <c r="Y164" s="874"/>
      <c r="Z164" s="874"/>
      <c r="AA164" s="874"/>
      <c r="AB164" s="874"/>
      <c r="AC164" s="874"/>
      <c r="AD164" s="874"/>
      <c r="AE164" s="874"/>
      <c r="AF164" s="874"/>
      <c r="AG164" s="874"/>
      <c r="AH164" s="874"/>
      <c r="AI164" s="874"/>
      <c r="AJ164" s="874"/>
      <c r="AK164" s="874"/>
      <c r="AL164" s="874"/>
      <c r="AM164" s="874"/>
      <c r="AN164" s="874"/>
      <c r="AO164" s="874"/>
      <c r="AP164" s="874"/>
      <c r="AQ164" s="874"/>
      <c r="AR164" s="874"/>
      <c r="AS164" s="874"/>
    </row>
    <row r="165" spans="2:45" x14ac:dyDescent="0.25">
      <c r="B165" s="874"/>
      <c r="C165" s="874"/>
      <c r="D165" s="874"/>
      <c r="E165" s="877"/>
      <c r="F165" s="877"/>
      <c r="G165" s="876"/>
      <c r="H165" s="875"/>
      <c r="I165" s="875"/>
      <c r="J165" s="874"/>
      <c r="K165" s="874"/>
      <c r="L165" s="874"/>
      <c r="M165" s="874"/>
      <c r="N165" s="874"/>
      <c r="O165" s="874"/>
      <c r="P165" s="874"/>
      <c r="Q165" s="874"/>
      <c r="R165" s="874"/>
      <c r="S165" s="874"/>
      <c r="T165" s="874"/>
      <c r="U165" s="874"/>
      <c r="V165" s="874"/>
      <c r="W165" s="874"/>
      <c r="X165" s="874"/>
      <c r="Y165" s="874"/>
      <c r="Z165" s="874"/>
      <c r="AA165" s="874"/>
      <c r="AB165" s="874"/>
      <c r="AC165" s="874"/>
      <c r="AD165" s="874"/>
      <c r="AE165" s="874"/>
      <c r="AF165" s="874"/>
      <c r="AG165" s="874"/>
      <c r="AH165" s="874"/>
      <c r="AI165" s="874"/>
      <c r="AJ165" s="874"/>
      <c r="AK165" s="874"/>
      <c r="AL165" s="874"/>
      <c r="AM165" s="874"/>
      <c r="AN165" s="874"/>
      <c r="AO165" s="874"/>
      <c r="AP165" s="874"/>
      <c r="AQ165" s="874"/>
      <c r="AR165" s="874"/>
      <c r="AS165" s="874"/>
    </row>
    <row r="166" spans="2:45" x14ac:dyDescent="0.25">
      <c r="B166" s="874"/>
      <c r="C166" s="874"/>
      <c r="D166" s="874"/>
      <c r="E166" s="877"/>
      <c r="F166" s="877"/>
      <c r="G166" s="876"/>
      <c r="H166" s="875"/>
      <c r="I166" s="875"/>
      <c r="J166" s="874"/>
      <c r="K166" s="874"/>
      <c r="L166" s="874"/>
      <c r="M166" s="874"/>
      <c r="N166" s="874"/>
      <c r="O166" s="874"/>
      <c r="P166" s="874"/>
      <c r="Q166" s="874"/>
      <c r="R166" s="874"/>
      <c r="S166" s="874"/>
      <c r="T166" s="874"/>
      <c r="U166" s="874"/>
      <c r="V166" s="874"/>
      <c r="W166" s="874"/>
      <c r="X166" s="874"/>
      <c r="Y166" s="874"/>
      <c r="Z166" s="874"/>
      <c r="AA166" s="874"/>
      <c r="AB166" s="874"/>
      <c r="AC166" s="874"/>
      <c r="AD166" s="874"/>
      <c r="AE166" s="874"/>
      <c r="AF166" s="874"/>
      <c r="AG166" s="874"/>
      <c r="AH166" s="874"/>
      <c r="AI166" s="874"/>
      <c r="AJ166" s="874"/>
      <c r="AK166" s="874"/>
      <c r="AL166" s="874"/>
      <c r="AM166" s="874"/>
      <c r="AN166" s="874"/>
      <c r="AO166" s="874"/>
      <c r="AP166" s="874"/>
      <c r="AQ166" s="874"/>
      <c r="AR166" s="874"/>
      <c r="AS166" s="874"/>
    </row>
    <row r="167" spans="2:45" x14ac:dyDescent="0.25">
      <c r="B167" s="874"/>
      <c r="C167" s="874"/>
      <c r="D167" s="874"/>
      <c r="E167" s="877"/>
      <c r="F167" s="877"/>
      <c r="G167" s="876"/>
      <c r="H167" s="875"/>
      <c r="I167" s="875"/>
      <c r="J167" s="874"/>
      <c r="K167" s="874"/>
      <c r="L167" s="874"/>
      <c r="M167" s="874"/>
      <c r="N167" s="874"/>
      <c r="O167" s="874"/>
      <c r="P167" s="874"/>
      <c r="Q167" s="874"/>
      <c r="R167" s="874"/>
      <c r="S167" s="874"/>
      <c r="T167" s="874"/>
      <c r="U167" s="874"/>
      <c r="V167" s="874"/>
      <c r="W167" s="874"/>
      <c r="X167" s="874"/>
      <c r="Y167" s="874"/>
      <c r="Z167" s="874"/>
      <c r="AA167" s="874"/>
      <c r="AB167" s="874"/>
      <c r="AC167" s="874"/>
      <c r="AD167" s="874"/>
      <c r="AE167" s="874"/>
      <c r="AF167" s="874"/>
      <c r="AG167" s="874"/>
      <c r="AH167" s="874"/>
      <c r="AI167" s="874"/>
      <c r="AJ167" s="874"/>
      <c r="AK167" s="874"/>
      <c r="AL167" s="874"/>
      <c r="AM167" s="874"/>
      <c r="AN167" s="874"/>
      <c r="AO167" s="874"/>
      <c r="AP167" s="874"/>
      <c r="AQ167" s="874"/>
      <c r="AR167" s="874"/>
      <c r="AS167" s="874"/>
    </row>
    <row r="168" spans="2:45" x14ac:dyDescent="0.25">
      <c r="B168" s="874"/>
      <c r="C168" s="874"/>
      <c r="D168" s="874"/>
      <c r="E168" s="877"/>
      <c r="F168" s="877"/>
      <c r="G168" s="876"/>
      <c r="H168" s="875"/>
      <c r="I168" s="875"/>
      <c r="J168" s="874"/>
      <c r="K168" s="874"/>
      <c r="L168" s="874"/>
      <c r="M168" s="874"/>
      <c r="N168" s="874"/>
      <c r="O168" s="874"/>
      <c r="P168" s="874"/>
      <c r="Q168" s="874"/>
      <c r="R168" s="874"/>
      <c r="S168" s="874"/>
      <c r="T168" s="874"/>
      <c r="U168" s="874"/>
      <c r="V168" s="874"/>
      <c r="W168" s="874"/>
      <c r="X168" s="874"/>
      <c r="Y168" s="874"/>
      <c r="Z168" s="874"/>
      <c r="AA168" s="874"/>
      <c r="AB168" s="874"/>
      <c r="AC168" s="874"/>
      <c r="AD168" s="874"/>
      <c r="AE168" s="874"/>
      <c r="AF168" s="874"/>
      <c r="AG168" s="874"/>
      <c r="AH168" s="874"/>
      <c r="AI168" s="874"/>
      <c r="AJ168" s="874"/>
      <c r="AK168" s="874"/>
      <c r="AL168" s="874"/>
      <c r="AM168" s="874"/>
      <c r="AN168" s="874"/>
      <c r="AO168" s="874"/>
      <c r="AP168" s="874"/>
      <c r="AQ168" s="874"/>
      <c r="AR168" s="874"/>
      <c r="AS168" s="874"/>
    </row>
    <row r="169" spans="2:45" x14ac:dyDescent="0.25">
      <c r="B169" s="874"/>
      <c r="C169" s="874"/>
      <c r="D169" s="874"/>
      <c r="E169" s="877"/>
      <c r="F169" s="877"/>
      <c r="G169" s="876"/>
      <c r="H169" s="875"/>
      <c r="I169" s="875"/>
      <c r="J169" s="874"/>
      <c r="K169" s="874"/>
      <c r="L169" s="874"/>
      <c r="M169" s="874"/>
      <c r="N169" s="874"/>
      <c r="O169" s="874"/>
      <c r="P169" s="874"/>
      <c r="Q169" s="874"/>
      <c r="R169" s="874"/>
      <c r="S169" s="874"/>
      <c r="T169" s="874"/>
      <c r="U169" s="874"/>
      <c r="V169" s="874"/>
      <c r="W169" s="874"/>
      <c r="X169" s="874"/>
      <c r="Y169" s="874"/>
      <c r="Z169" s="874"/>
      <c r="AA169" s="874"/>
      <c r="AB169" s="874"/>
      <c r="AC169" s="874"/>
      <c r="AD169" s="874"/>
      <c r="AE169" s="874"/>
      <c r="AF169" s="874"/>
      <c r="AG169" s="874"/>
      <c r="AH169" s="874"/>
      <c r="AI169" s="874"/>
      <c r="AJ169" s="874"/>
      <c r="AK169" s="874"/>
      <c r="AL169" s="874"/>
      <c r="AM169" s="874"/>
      <c r="AN169" s="874"/>
      <c r="AO169" s="874"/>
      <c r="AP169" s="874"/>
      <c r="AQ169" s="874"/>
      <c r="AR169" s="874"/>
      <c r="AS169" s="874"/>
    </row>
    <row r="170" spans="2:45" x14ac:dyDescent="0.25">
      <c r="B170" s="874"/>
      <c r="C170" s="874"/>
      <c r="D170" s="874"/>
      <c r="E170" s="877"/>
      <c r="F170" s="877"/>
      <c r="G170" s="876"/>
      <c r="H170" s="875"/>
      <c r="I170" s="875"/>
      <c r="J170" s="874"/>
      <c r="K170" s="874"/>
      <c r="L170" s="874"/>
      <c r="M170" s="874"/>
      <c r="N170" s="874"/>
      <c r="O170" s="874"/>
      <c r="P170" s="874"/>
      <c r="Q170" s="874"/>
      <c r="R170" s="874"/>
      <c r="S170" s="874"/>
      <c r="T170" s="874"/>
      <c r="U170" s="874"/>
      <c r="V170" s="874"/>
      <c r="W170" s="874"/>
      <c r="X170" s="874"/>
      <c r="Y170" s="874"/>
      <c r="Z170" s="874"/>
      <c r="AA170" s="874"/>
      <c r="AB170" s="874"/>
      <c r="AC170" s="874"/>
      <c r="AD170" s="874"/>
      <c r="AE170" s="874"/>
      <c r="AF170" s="874"/>
      <c r="AG170" s="874"/>
      <c r="AH170" s="874"/>
      <c r="AI170" s="874"/>
      <c r="AJ170" s="874"/>
      <c r="AK170" s="874"/>
      <c r="AL170" s="874"/>
      <c r="AM170" s="874"/>
      <c r="AN170" s="874"/>
      <c r="AO170" s="874"/>
      <c r="AP170" s="874"/>
      <c r="AQ170" s="874"/>
      <c r="AR170" s="874"/>
      <c r="AS170" s="874"/>
    </row>
    <row r="171" spans="2:45" x14ac:dyDescent="0.25">
      <c r="B171" s="874"/>
      <c r="C171" s="874"/>
      <c r="D171" s="874"/>
      <c r="E171" s="877"/>
      <c r="F171" s="877"/>
      <c r="G171" s="876"/>
      <c r="H171" s="875"/>
      <c r="I171" s="875"/>
      <c r="J171" s="874"/>
      <c r="K171" s="874"/>
      <c r="L171" s="874"/>
      <c r="M171" s="874"/>
      <c r="N171" s="874"/>
      <c r="O171" s="874"/>
      <c r="P171" s="874"/>
      <c r="Q171" s="874"/>
      <c r="R171" s="874"/>
      <c r="S171" s="874"/>
      <c r="T171" s="874"/>
      <c r="U171" s="874"/>
      <c r="V171" s="874"/>
      <c r="W171" s="874"/>
      <c r="X171" s="874"/>
      <c r="Y171" s="874"/>
      <c r="Z171" s="874"/>
      <c r="AA171" s="874"/>
      <c r="AB171" s="874"/>
      <c r="AC171" s="874"/>
      <c r="AD171" s="874"/>
      <c r="AE171" s="874"/>
      <c r="AF171" s="874"/>
      <c r="AG171" s="874"/>
      <c r="AH171" s="874"/>
      <c r="AI171" s="874"/>
      <c r="AJ171" s="874"/>
      <c r="AK171" s="874"/>
      <c r="AL171" s="874"/>
      <c r="AM171" s="874"/>
      <c r="AN171" s="874"/>
      <c r="AO171" s="874"/>
      <c r="AP171" s="874"/>
      <c r="AQ171" s="874"/>
      <c r="AR171" s="874"/>
      <c r="AS171" s="874"/>
    </row>
    <row r="172" spans="2:45" x14ac:dyDescent="0.25">
      <c r="B172" s="874"/>
      <c r="C172" s="874"/>
      <c r="D172" s="874"/>
      <c r="E172" s="877"/>
      <c r="F172" s="877"/>
      <c r="G172" s="876"/>
      <c r="H172" s="875"/>
      <c r="I172" s="875"/>
      <c r="J172" s="874"/>
      <c r="K172" s="874"/>
      <c r="L172" s="874"/>
      <c r="M172" s="874"/>
      <c r="N172" s="874"/>
      <c r="O172" s="874"/>
      <c r="P172" s="874"/>
      <c r="Q172" s="874"/>
      <c r="R172" s="874"/>
      <c r="S172" s="874"/>
      <c r="T172" s="874"/>
      <c r="U172" s="874"/>
      <c r="V172" s="874"/>
      <c r="W172" s="874"/>
      <c r="X172" s="874"/>
      <c r="Y172" s="874"/>
      <c r="Z172" s="874"/>
      <c r="AA172" s="874"/>
      <c r="AB172" s="874"/>
      <c r="AC172" s="874"/>
      <c r="AD172" s="874"/>
      <c r="AE172" s="874"/>
      <c r="AF172" s="874"/>
      <c r="AG172" s="874"/>
      <c r="AH172" s="874"/>
      <c r="AI172" s="874"/>
      <c r="AJ172" s="874"/>
      <c r="AK172" s="874"/>
      <c r="AL172" s="874"/>
      <c r="AM172" s="874"/>
      <c r="AN172" s="874"/>
      <c r="AO172" s="874"/>
      <c r="AP172" s="874"/>
      <c r="AQ172" s="874"/>
      <c r="AR172" s="874"/>
      <c r="AS172" s="874"/>
    </row>
    <row r="173" spans="2:45" x14ac:dyDescent="0.25">
      <c r="B173" s="874"/>
      <c r="C173" s="874"/>
      <c r="D173" s="874"/>
      <c r="E173" s="877"/>
      <c r="F173" s="877"/>
      <c r="G173" s="876"/>
      <c r="H173" s="875"/>
      <c r="I173" s="875"/>
      <c r="J173" s="874"/>
      <c r="K173" s="874"/>
      <c r="L173" s="874"/>
      <c r="M173" s="874"/>
      <c r="N173" s="874"/>
      <c r="O173" s="874"/>
      <c r="P173" s="874"/>
      <c r="Q173" s="874"/>
      <c r="R173" s="874"/>
      <c r="S173" s="874"/>
      <c r="T173" s="874"/>
      <c r="U173" s="874"/>
      <c r="V173" s="874"/>
      <c r="W173" s="874"/>
      <c r="X173" s="874"/>
      <c r="Y173" s="874"/>
      <c r="Z173" s="874"/>
      <c r="AA173" s="874"/>
      <c r="AB173" s="874"/>
      <c r="AC173" s="874"/>
      <c r="AD173" s="874"/>
      <c r="AE173" s="874"/>
      <c r="AF173" s="874"/>
      <c r="AG173" s="874"/>
      <c r="AH173" s="874"/>
      <c r="AI173" s="874"/>
      <c r="AJ173" s="874"/>
      <c r="AK173" s="874"/>
      <c r="AL173" s="874"/>
      <c r="AM173" s="874"/>
      <c r="AN173" s="874"/>
      <c r="AO173" s="874"/>
      <c r="AP173" s="874"/>
      <c r="AQ173" s="874"/>
      <c r="AR173" s="874"/>
      <c r="AS173" s="874"/>
    </row>
    <row r="174" spans="2:45" x14ac:dyDescent="0.25">
      <c r="B174" s="874"/>
      <c r="C174" s="874"/>
      <c r="D174" s="874"/>
      <c r="E174" s="877"/>
      <c r="F174" s="877"/>
      <c r="G174" s="876"/>
      <c r="H174" s="875"/>
      <c r="I174" s="875"/>
      <c r="J174" s="874"/>
      <c r="K174" s="874"/>
      <c r="L174" s="874"/>
      <c r="M174" s="874"/>
      <c r="N174" s="874"/>
      <c r="O174" s="874"/>
      <c r="P174" s="874"/>
      <c r="Q174" s="874"/>
      <c r="R174" s="874"/>
      <c r="S174" s="874"/>
      <c r="T174" s="874"/>
      <c r="U174" s="874"/>
      <c r="V174" s="874"/>
      <c r="W174" s="874"/>
      <c r="X174" s="874"/>
      <c r="Y174" s="874"/>
      <c r="Z174" s="874"/>
      <c r="AA174" s="874"/>
      <c r="AB174" s="874"/>
      <c r="AC174" s="874"/>
      <c r="AD174" s="874"/>
      <c r="AE174" s="874"/>
      <c r="AF174" s="874"/>
      <c r="AG174" s="874"/>
      <c r="AH174" s="874"/>
      <c r="AI174" s="874"/>
      <c r="AJ174" s="874"/>
      <c r="AK174" s="874"/>
      <c r="AL174" s="874"/>
      <c r="AM174" s="874"/>
      <c r="AN174" s="874"/>
      <c r="AO174" s="874"/>
      <c r="AP174" s="874"/>
      <c r="AQ174" s="874"/>
      <c r="AR174" s="874"/>
      <c r="AS174" s="874"/>
    </row>
    <row r="175" spans="2:45" x14ac:dyDescent="0.25">
      <c r="B175" s="874"/>
      <c r="C175" s="874"/>
      <c r="D175" s="874"/>
      <c r="E175" s="877"/>
      <c r="F175" s="877"/>
      <c r="G175" s="876"/>
      <c r="H175" s="875"/>
      <c r="I175" s="875"/>
      <c r="J175" s="874"/>
      <c r="K175" s="874"/>
      <c r="L175" s="874"/>
      <c r="M175" s="874"/>
      <c r="N175" s="874"/>
      <c r="O175" s="874"/>
      <c r="P175" s="874"/>
      <c r="Q175" s="874"/>
      <c r="R175" s="874"/>
      <c r="S175" s="874"/>
      <c r="T175" s="874"/>
      <c r="U175" s="874"/>
      <c r="V175" s="874"/>
      <c r="W175" s="874"/>
      <c r="X175" s="874"/>
      <c r="Y175" s="874"/>
      <c r="Z175" s="874"/>
      <c r="AA175" s="874"/>
      <c r="AB175" s="874"/>
      <c r="AC175" s="874"/>
      <c r="AD175" s="874"/>
      <c r="AE175" s="874"/>
      <c r="AF175" s="874"/>
      <c r="AG175" s="874"/>
      <c r="AH175" s="874"/>
      <c r="AI175" s="874"/>
      <c r="AJ175" s="874"/>
      <c r="AK175" s="874"/>
      <c r="AL175" s="874"/>
      <c r="AM175" s="874"/>
      <c r="AN175" s="874"/>
      <c r="AO175" s="874"/>
      <c r="AP175" s="874"/>
      <c r="AQ175" s="874"/>
      <c r="AR175" s="874"/>
      <c r="AS175" s="874"/>
    </row>
    <row r="176" spans="2:45" x14ac:dyDescent="0.25">
      <c r="B176" s="874"/>
      <c r="C176" s="874"/>
      <c r="D176" s="874"/>
      <c r="E176" s="877"/>
      <c r="F176" s="877"/>
      <c r="G176" s="876"/>
      <c r="H176" s="875"/>
      <c r="I176" s="875"/>
      <c r="J176" s="874"/>
      <c r="K176" s="874"/>
      <c r="L176" s="874"/>
      <c r="M176" s="874"/>
      <c r="N176" s="874"/>
      <c r="O176" s="874"/>
      <c r="P176" s="874"/>
      <c r="Q176" s="874"/>
      <c r="R176" s="874"/>
      <c r="S176" s="874"/>
      <c r="T176" s="874"/>
      <c r="U176" s="874"/>
      <c r="V176" s="874"/>
      <c r="W176" s="874"/>
      <c r="X176" s="874"/>
      <c r="Y176" s="874"/>
      <c r="Z176" s="874"/>
      <c r="AA176" s="874"/>
      <c r="AB176" s="874"/>
      <c r="AC176" s="874"/>
      <c r="AD176" s="874"/>
      <c r="AE176" s="874"/>
      <c r="AF176" s="874"/>
      <c r="AG176" s="874"/>
      <c r="AH176" s="874"/>
      <c r="AI176" s="874"/>
      <c r="AJ176" s="874"/>
      <c r="AK176" s="874"/>
      <c r="AL176" s="874"/>
      <c r="AM176" s="874"/>
      <c r="AN176" s="874"/>
      <c r="AO176" s="874"/>
      <c r="AP176" s="874"/>
      <c r="AQ176" s="874"/>
      <c r="AR176" s="874"/>
      <c r="AS176" s="874"/>
    </row>
    <row r="177" spans="2:45" x14ac:dyDescent="0.25">
      <c r="B177" s="874"/>
      <c r="C177" s="874"/>
      <c r="D177" s="874"/>
      <c r="E177" s="877"/>
      <c r="F177" s="877"/>
      <c r="G177" s="876"/>
      <c r="H177" s="875"/>
      <c r="I177" s="875"/>
      <c r="J177" s="874"/>
      <c r="K177" s="874"/>
      <c r="L177" s="874"/>
      <c r="M177" s="874"/>
      <c r="N177" s="874"/>
      <c r="O177" s="874"/>
      <c r="P177" s="874"/>
      <c r="Q177" s="874"/>
      <c r="R177" s="874"/>
      <c r="S177" s="874"/>
      <c r="T177" s="874"/>
      <c r="U177" s="874"/>
      <c r="V177" s="874"/>
      <c r="W177" s="874"/>
      <c r="X177" s="874"/>
      <c r="Y177" s="874"/>
      <c r="Z177" s="874"/>
      <c r="AA177" s="874"/>
      <c r="AB177" s="874"/>
      <c r="AC177" s="874"/>
      <c r="AD177" s="874"/>
      <c r="AE177" s="874"/>
      <c r="AF177" s="874"/>
      <c r="AG177" s="874"/>
      <c r="AH177" s="874"/>
      <c r="AI177" s="874"/>
      <c r="AJ177" s="874"/>
      <c r="AK177" s="874"/>
      <c r="AL177" s="874"/>
      <c r="AM177" s="874"/>
      <c r="AN177" s="874"/>
      <c r="AO177" s="874"/>
      <c r="AP177" s="874"/>
      <c r="AQ177" s="874"/>
      <c r="AR177" s="874"/>
      <c r="AS177" s="874"/>
    </row>
    <row r="178" spans="2:45" x14ac:dyDescent="0.25">
      <c r="B178" s="874"/>
      <c r="C178" s="874"/>
      <c r="D178" s="874"/>
      <c r="E178" s="877"/>
      <c r="F178" s="877"/>
      <c r="G178" s="876"/>
      <c r="H178" s="875"/>
      <c r="I178" s="875"/>
      <c r="J178" s="874"/>
      <c r="K178" s="874"/>
      <c r="L178" s="874"/>
      <c r="M178" s="874"/>
      <c r="N178" s="874"/>
      <c r="O178" s="874"/>
      <c r="P178" s="874"/>
      <c r="Q178" s="874"/>
      <c r="R178" s="874"/>
      <c r="S178" s="874"/>
      <c r="T178" s="874"/>
      <c r="U178" s="874"/>
      <c r="V178" s="874"/>
      <c r="W178" s="874"/>
      <c r="X178" s="874"/>
      <c r="Y178" s="874"/>
      <c r="Z178" s="874"/>
      <c r="AA178" s="874"/>
      <c r="AB178" s="874"/>
      <c r="AC178" s="874"/>
      <c r="AD178" s="874"/>
      <c r="AE178" s="874"/>
      <c r="AF178" s="874"/>
      <c r="AG178" s="874"/>
      <c r="AH178" s="874"/>
      <c r="AI178" s="874"/>
      <c r="AJ178" s="874"/>
      <c r="AK178" s="874"/>
      <c r="AL178" s="874"/>
      <c r="AM178" s="874"/>
      <c r="AN178" s="874"/>
      <c r="AO178" s="874"/>
      <c r="AP178" s="874"/>
      <c r="AQ178" s="874"/>
      <c r="AR178" s="874"/>
      <c r="AS178" s="874"/>
    </row>
    <row r="179" spans="2:45" x14ac:dyDescent="0.25">
      <c r="B179" s="874"/>
      <c r="C179" s="874"/>
      <c r="D179" s="874"/>
      <c r="E179" s="877"/>
      <c r="F179" s="877"/>
      <c r="G179" s="876"/>
      <c r="H179" s="875"/>
      <c r="I179" s="875"/>
      <c r="J179" s="874"/>
      <c r="K179" s="874"/>
      <c r="L179" s="874"/>
      <c r="M179" s="874"/>
      <c r="N179" s="874"/>
      <c r="O179" s="874"/>
      <c r="P179" s="874"/>
      <c r="Q179" s="874"/>
      <c r="R179" s="874"/>
      <c r="S179" s="874"/>
      <c r="T179" s="874"/>
      <c r="U179" s="874"/>
      <c r="V179" s="874"/>
      <c r="W179" s="874"/>
      <c r="X179" s="874"/>
      <c r="Y179" s="874"/>
      <c r="Z179" s="874"/>
      <c r="AA179" s="874"/>
      <c r="AB179" s="874"/>
      <c r="AC179" s="874"/>
      <c r="AD179" s="874"/>
      <c r="AE179" s="874"/>
      <c r="AF179" s="874"/>
      <c r="AG179" s="874"/>
      <c r="AH179" s="874"/>
      <c r="AI179" s="874"/>
      <c r="AJ179" s="874"/>
      <c r="AK179" s="874"/>
      <c r="AL179" s="874"/>
      <c r="AM179" s="874"/>
      <c r="AN179" s="874"/>
      <c r="AO179" s="874"/>
      <c r="AP179" s="874"/>
      <c r="AQ179" s="874"/>
      <c r="AR179" s="874"/>
      <c r="AS179" s="874"/>
    </row>
    <row r="180" spans="2:45" x14ac:dyDescent="0.25">
      <c r="B180" s="874"/>
      <c r="C180" s="874"/>
      <c r="D180" s="874"/>
      <c r="E180" s="877"/>
      <c r="F180" s="877"/>
      <c r="G180" s="876"/>
      <c r="H180" s="875"/>
      <c r="I180" s="875"/>
      <c r="J180" s="874"/>
      <c r="K180" s="874"/>
      <c r="L180" s="874"/>
      <c r="M180" s="874"/>
      <c r="N180" s="874"/>
      <c r="O180" s="874"/>
      <c r="P180" s="874"/>
      <c r="Q180" s="874"/>
      <c r="R180" s="874"/>
      <c r="S180" s="874"/>
      <c r="T180" s="874"/>
      <c r="U180" s="874"/>
      <c r="V180" s="874"/>
      <c r="W180" s="874"/>
      <c r="X180" s="874"/>
      <c r="Y180" s="874"/>
      <c r="Z180" s="874"/>
      <c r="AA180" s="874"/>
      <c r="AB180" s="874"/>
      <c r="AC180" s="874"/>
      <c r="AD180" s="874"/>
      <c r="AE180" s="874"/>
      <c r="AF180" s="874"/>
      <c r="AG180" s="874"/>
      <c r="AH180" s="874"/>
      <c r="AI180" s="874"/>
      <c r="AJ180" s="874"/>
      <c r="AK180" s="874"/>
      <c r="AL180" s="874"/>
      <c r="AM180" s="874"/>
      <c r="AN180" s="874"/>
      <c r="AO180" s="874"/>
      <c r="AP180" s="874"/>
      <c r="AQ180" s="874"/>
      <c r="AR180" s="874"/>
      <c r="AS180" s="874"/>
    </row>
    <row r="181" spans="2:45" x14ac:dyDescent="0.25">
      <c r="B181" s="874"/>
      <c r="C181" s="874"/>
      <c r="D181" s="874"/>
      <c r="E181" s="877"/>
      <c r="F181" s="877"/>
      <c r="G181" s="876"/>
      <c r="H181" s="875"/>
      <c r="I181" s="875"/>
      <c r="J181" s="874"/>
      <c r="K181" s="874"/>
      <c r="L181" s="874"/>
      <c r="M181" s="874"/>
      <c r="N181" s="874"/>
      <c r="O181" s="874"/>
      <c r="P181" s="874"/>
      <c r="Q181" s="874"/>
      <c r="R181" s="874"/>
      <c r="S181" s="874"/>
      <c r="T181" s="874"/>
      <c r="U181" s="874"/>
      <c r="V181" s="874"/>
      <c r="W181" s="874"/>
      <c r="X181" s="874"/>
      <c r="Y181" s="874"/>
      <c r="Z181" s="874"/>
      <c r="AA181" s="874"/>
      <c r="AB181" s="874"/>
      <c r="AC181" s="874"/>
      <c r="AD181" s="874"/>
      <c r="AE181" s="874"/>
      <c r="AF181" s="874"/>
      <c r="AG181" s="874"/>
      <c r="AH181" s="874"/>
      <c r="AI181" s="874"/>
      <c r="AJ181" s="874"/>
      <c r="AK181" s="874"/>
      <c r="AL181" s="874"/>
      <c r="AM181" s="874"/>
      <c r="AN181" s="874"/>
      <c r="AO181" s="874"/>
      <c r="AP181" s="874"/>
      <c r="AQ181" s="874"/>
      <c r="AR181" s="874"/>
      <c r="AS181" s="874"/>
    </row>
    <row r="182" spans="2:45" x14ac:dyDescent="0.25">
      <c r="B182" s="874"/>
      <c r="C182" s="874"/>
      <c r="D182" s="874"/>
      <c r="E182" s="877"/>
      <c r="F182" s="877"/>
      <c r="G182" s="876"/>
      <c r="H182" s="875"/>
      <c r="I182" s="875"/>
      <c r="J182" s="874"/>
      <c r="K182" s="874"/>
      <c r="L182" s="874"/>
      <c r="M182" s="874"/>
      <c r="N182" s="874"/>
      <c r="O182" s="874"/>
      <c r="P182" s="874"/>
      <c r="Q182" s="874"/>
      <c r="R182" s="874"/>
      <c r="S182" s="874"/>
      <c r="T182" s="874"/>
      <c r="U182" s="874"/>
      <c r="V182" s="874"/>
      <c r="W182" s="874"/>
      <c r="X182" s="874"/>
      <c r="Y182" s="874"/>
      <c r="Z182" s="874"/>
      <c r="AA182" s="874"/>
      <c r="AB182" s="874"/>
      <c r="AC182" s="874"/>
      <c r="AD182" s="874"/>
      <c r="AE182" s="874"/>
      <c r="AF182" s="874"/>
      <c r="AG182" s="874"/>
      <c r="AH182" s="874"/>
      <c r="AI182" s="874"/>
      <c r="AJ182" s="874"/>
      <c r="AK182" s="874"/>
      <c r="AL182" s="874"/>
      <c r="AM182" s="874"/>
      <c r="AN182" s="874"/>
      <c r="AO182" s="874"/>
      <c r="AP182" s="874"/>
      <c r="AQ182" s="874"/>
      <c r="AR182" s="874"/>
      <c r="AS182" s="874"/>
    </row>
    <row r="183" spans="2:45" x14ac:dyDescent="0.25">
      <c r="B183" s="874"/>
      <c r="C183" s="874"/>
      <c r="D183" s="874"/>
      <c r="E183" s="877"/>
      <c r="F183" s="877"/>
      <c r="G183" s="876"/>
      <c r="H183" s="875"/>
      <c r="I183" s="875"/>
      <c r="J183" s="874"/>
      <c r="K183" s="874"/>
      <c r="L183" s="874"/>
      <c r="M183" s="874"/>
      <c r="N183" s="874"/>
      <c r="O183" s="874"/>
      <c r="P183" s="874"/>
      <c r="Q183" s="874"/>
      <c r="R183" s="874"/>
      <c r="S183" s="874"/>
      <c r="T183" s="874"/>
      <c r="U183" s="874"/>
      <c r="V183" s="874"/>
      <c r="W183" s="874"/>
      <c r="X183" s="874"/>
      <c r="Y183" s="874"/>
      <c r="Z183" s="874"/>
      <c r="AA183" s="874"/>
      <c r="AB183" s="874"/>
      <c r="AC183" s="874"/>
      <c r="AD183" s="874"/>
      <c r="AE183" s="874"/>
      <c r="AF183" s="874"/>
      <c r="AG183" s="874"/>
      <c r="AH183" s="874"/>
      <c r="AI183" s="874"/>
      <c r="AJ183" s="874"/>
      <c r="AK183" s="874"/>
      <c r="AL183" s="874"/>
      <c r="AM183" s="874"/>
      <c r="AN183" s="874"/>
      <c r="AO183" s="874"/>
      <c r="AP183" s="874"/>
      <c r="AQ183" s="874"/>
      <c r="AR183" s="874"/>
      <c r="AS183" s="874"/>
    </row>
    <row r="184" spans="2:45" x14ac:dyDescent="0.25">
      <c r="B184" s="874"/>
      <c r="C184" s="874"/>
      <c r="D184" s="874"/>
      <c r="E184" s="877"/>
      <c r="F184" s="877"/>
      <c r="G184" s="876"/>
      <c r="H184" s="875"/>
      <c r="I184" s="875"/>
      <c r="J184" s="874"/>
      <c r="K184" s="874"/>
      <c r="L184" s="874"/>
      <c r="M184" s="874"/>
      <c r="N184" s="874"/>
      <c r="O184" s="874"/>
      <c r="P184" s="874"/>
      <c r="Q184" s="874"/>
      <c r="R184" s="874"/>
      <c r="S184" s="874"/>
      <c r="T184" s="874"/>
      <c r="U184" s="874"/>
      <c r="V184" s="874"/>
      <c r="W184" s="874"/>
      <c r="X184" s="874"/>
      <c r="Y184" s="874"/>
      <c r="Z184" s="874"/>
      <c r="AA184" s="874"/>
      <c r="AB184" s="874"/>
      <c r="AC184" s="874"/>
      <c r="AD184" s="874"/>
      <c r="AE184" s="874"/>
      <c r="AF184" s="874"/>
      <c r="AG184" s="874"/>
      <c r="AH184" s="874"/>
      <c r="AI184" s="874"/>
      <c r="AJ184" s="874"/>
      <c r="AK184" s="874"/>
      <c r="AL184" s="874"/>
      <c r="AM184" s="874"/>
      <c r="AN184" s="874"/>
      <c r="AO184" s="874"/>
      <c r="AP184" s="874"/>
      <c r="AQ184" s="874"/>
      <c r="AR184" s="874"/>
      <c r="AS184" s="874"/>
    </row>
    <row r="185" spans="2:45" x14ac:dyDescent="0.25">
      <c r="B185" s="874"/>
      <c r="C185" s="874"/>
      <c r="D185" s="874"/>
      <c r="E185" s="877"/>
      <c r="F185" s="877"/>
      <c r="G185" s="876"/>
      <c r="H185" s="875"/>
      <c r="I185" s="875"/>
      <c r="J185" s="874"/>
      <c r="K185" s="874"/>
      <c r="L185" s="874"/>
      <c r="M185" s="874"/>
      <c r="N185" s="874"/>
      <c r="O185" s="874"/>
      <c r="P185" s="874"/>
      <c r="Q185" s="874"/>
      <c r="R185" s="874"/>
      <c r="S185" s="874"/>
      <c r="T185" s="874"/>
      <c r="U185" s="874"/>
      <c r="V185" s="874"/>
      <c r="W185" s="874"/>
      <c r="X185" s="874"/>
      <c r="Y185" s="874"/>
      <c r="Z185" s="874"/>
      <c r="AA185" s="874"/>
      <c r="AB185" s="874"/>
      <c r="AC185" s="874"/>
      <c r="AD185" s="874"/>
      <c r="AE185" s="874"/>
      <c r="AF185" s="874"/>
      <c r="AG185" s="874"/>
      <c r="AH185" s="874"/>
      <c r="AI185" s="874"/>
      <c r="AJ185" s="874"/>
      <c r="AK185" s="874"/>
      <c r="AL185" s="874"/>
      <c r="AM185" s="874"/>
      <c r="AN185" s="874"/>
      <c r="AO185" s="874"/>
      <c r="AP185" s="874"/>
      <c r="AQ185" s="874"/>
      <c r="AR185" s="874"/>
      <c r="AS185" s="874"/>
    </row>
    <row r="186" spans="2:45" x14ac:dyDescent="0.25">
      <c r="B186" s="874"/>
      <c r="C186" s="874"/>
      <c r="D186" s="874"/>
      <c r="E186" s="877"/>
      <c r="F186" s="877"/>
      <c r="G186" s="876"/>
      <c r="H186" s="875"/>
      <c r="I186" s="875"/>
      <c r="J186" s="874"/>
      <c r="K186" s="874"/>
      <c r="L186" s="874"/>
      <c r="M186" s="874"/>
      <c r="N186" s="874"/>
      <c r="O186" s="874"/>
      <c r="P186" s="874"/>
      <c r="Q186" s="874"/>
      <c r="R186" s="874"/>
      <c r="S186" s="874"/>
      <c r="T186" s="874"/>
      <c r="U186" s="874"/>
      <c r="V186" s="874"/>
      <c r="W186" s="874"/>
      <c r="X186" s="874"/>
      <c r="Y186" s="874"/>
      <c r="Z186" s="874"/>
      <c r="AA186" s="874"/>
      <c r="AB186" s="874"/>
      <c r="AC186" s="874"/>
      <c r="AD186" s="874"/>
      <c r="AE186" s="874"/>
      <c r="AF186" s="874"/>
      <c r="AG186" s="874"/>
      <c r="AH186" s="874"/>
      <c r="AI186" s="874"/>
      <c r="AJ186" s="874"/>
      <c r="AK186" s="874"/>
      <c r="AL186" s="874"/>
      <c r="AM186" s="874"/>
      <c r="AN186" s="874"/>
      <c r="AO186" s="874"/>
      <c r="AP186" s="874"/>
      <c r="AQ186" s="874"/>
      <c r="AR186" s="874"/>
      <c r="AS186" s="874"/>
    </row>
    <row r="187" spans="2:45" x14ac:dyDescent="0.25">
      <c r="B187" s="874"/>
      <c r="C187" s="874"/>
      <c r="D187" s="874"/>
      <c r="E187" s="877"/>
      <c r="F187" s="877"/>
      <c r="G187" s="876"/>
      <c r="H187" s="875"/>
      <c r="I187" s="875"/>
      <c r="J187" s="874"/>
      <c r="K187" s="874"/>
      <c r="L187" s="874"/>
      <c r="M187" s="874"/>
      <c r="N187" s="874"/>
      <c r="O187" s="874"/>
      <c r="P187" s="874"/>
      <c r="Q187" s="874"/>
      <c r="R187" s="874"/>
      <c r="S187" s="874"/>
      <c r="T187" s="874"/>
      <c r="U187" s="874"/>
      <c r="V187" s="874"/>
      <c r="W187" s="874"/>
      <c r="X187" s="874"/>
      <c r="Y187" s="874"/>
      <c r="Z187" s="874"/>
      <c r="AA187" s="874"/>
      <c r="AB187" s="874"/>
      <c r="AC187" s="874"/>
      <c r="AD187" s="874"/>
      <c r="AE187" s="874"/>
      <c r="AF187" s="874"/>
      <c r="AG187" s="874"/>
      <c r="AH187" s="874"/>
      <c r="AI187" s="874"/>
      <c r="AJ187" s="874"/>
      <c r="AK187" s="874"/>
      <c r="AL187" s="874"/>
      <c r="AM187" s="874"/>
      <c r="AN187" s="874"/>
      <c r="AO187" s="874"/>
      <c r="AP187" s="874"/>
      <c r="AQ187" s="874"/>
      <c r="AR187" s="874"/>
      <c r="AS187" s="874"/>
    </row>
    <row r="188" spans="2:45" x14ac:dyDescent="0.25">
      <c r="B188" s="874"/>
      <c r="C188" s="874"/>
      <c r="D188" s="874"/>
      <c r="E188" s="877"/>
      <c r="F188" s="877"/>
      <c r="G188" s="876"/>
      <c r="H188" s="875"/>
      <c r="I188" s="875"/>
      <c r="J188" s="874"/>
      <c r="K188" s="874"/>
      <c r="L188" s="874"/>
      <c r="M188" s="874"/>
      <c r="N188" s="874"/>
      <c r="O188" s="874"/>
      <c r="P188" s="874"/>
      <c r="Q188" s="874"/>
      <c r="R188" s="874"/>
      <c r="S188" s="874"/>
      <c r="T188" s="874"/>
      <c r="U188" s="874"/>
      <c r="V188" s="874"/>
      <c r="W188" s="874"/>
      <c r="X188" s="874"/>
      <c r="Y188" s="874"/>
      <c r="Z188" s="874"/>
      <c r="AA188" s="874"/>
      <c r="AB188" s="874"/>
      <c r="AC188" s="874"/>
      <c r="AD188" s="874"/>
      <c r="AE188" s="874"/>
      <c r="AF188" s="874"/>
      <c r="AG188" s="874"/>
      <c r="AH188" s="874"/>
      <c r="AI188" s="874"/>
      <c r="AJ188" s="874"/>
      <c r="AK188" s="874"/>
      <c r="AL188" s="874"/>
      <c r="AM188" s="874"/>
      <c r="AN188" s="874"/>
      <c r="AO188" s="874"/>
      <c r="AP188" s="874"/>
      <c r="AQ188" s="874"/>
      <c r="AR188" s="874"/>
      <c r="AS188" s="874"/>
    </row>
    <row r="189" spans="2:45" x14ac:dyDescent="0.25">
      <c r="B189" s="874"/>
      <c r="C189" s="874"/>
      <c r="D189" s="874"/>
      <c r="E189" s="877"/>
      <c r="F189" s="877"/>
      <c r="G189" s="876"/>
      <c r="H189" s="875"/>
      <c r="I189" s="875"/>
      <c r="J189" s="874"/>
      <c r="K189" s="874"/>
      <c r="L189" s="874"/>
      <c r="M189" s="874"/>
      <c r="N189" s="874"/>
      <c r="O189" s="874"/>
      <c r="P189" s="874"/>
      <c r="Q189" s="874"/>
      <c r="R189" s="874"/>
      <c r="S189" s="874"/>
      <c r="T189" s="874"/>
      <c r="U189" s="874"/>
      <c r="V189" s="874"/>
      <c r="W189" s="874"/>
      <c r="X189" s="874"/>
      <c r="Y189" s="874"/>
      <c r="Z189" s="874"/>
      <c r="AA189" s="874"/>
      <c r="AB189" s="874"/>
      <c r="AC189" s="874"/>
      <c r="AD189" s="874"/>
      <c r="AE189" s="874"/>
      <c r="AF189" s="874"/>
      <c r="AG189" s="874"/>
      <c r="AH189" s="874"/>
      <c r="AI189" s="874"/>
      <c r="AJ189" s="874"/>
      <c r="AK189" s="874"/>
      <c r="AL189" s="874"/>
      <c r="AM189" s="874"/>
      <c r="AN189" s="874"/>
      <c r="AO189" s="874"/>
      <c r="AP189" s="874"/>
      <c r="AQ189" s="874"/>
      <c r="AR189" s="874"/>
      <c r="AS189" s="874"/>
    </row>
    <row r="190" spans="2:45" x14ac:dyDescent="0.25">
      <c r="B190" s="874"/>
      <c r="C190" s="874"/>
      <c r="D190" s="874"/>
      <c r="E190" s="877"/>
      <c r="F190" s="877"/>
      <c r="G190" s="876"/>
      <c r="H190" s="875"/>
      <c r="I190" s="875"/>
      <c r="J190" s="874"/>
      <c r="K190" s="874"/>
      <c r="L190" s="874"/>
      <c r="M190" s="874"/>
      <c r="N190" s="874"/>
      <c r="O190" s="874"/>
      <c r="P190" s="874"/>
      <c r="Q190" s="874"/>
      <c r="R190" s="874"/>
      <c r="S190" s="874"/>
      <c r="T190" s="874"/>
      <c r="U190" s="874"/>
      <c r="V190" s="874"/>
      <c r="W190" s="874"/>
      <c r="X190" s="874"/>
      <c r="Y190" s="874"/>
      <c r="Z190" s="874"/>
      <c r="AA190" s="874"/>
      <c r="AB190" s="874"/>
      <c r="AC190" s="874"/>
      <c r="AD190" s="874"/>
      <c r="AE190" s="874"/>
      <c r="AF190" s="874"/>
      <c r="AG190" s="874"/>
      <c r="AH190" s="874"/>
      <c r="AI190" s="874"/>
      <c r="AJ190" s="874"/>
      <c r="AK190" s="874"/>
      <c r="AL190" s="874"/>
      <c r="AM190" s="874"/>
      <c r="AN190" s="874"/>
      <c r="AO190" s="874"/>
      <c r="AP190" s="874"/>
      <c r="AQ190" s="874"/>
      <c r="AR190" s="874"/>
      <c r="AS190" s="874"/>
    </row>
    <row r="191" spans="2:45" x14ac:dyDescent="0.25">
      <c r="B191" s="874"/>
      <c r="C191" s="874"/>
      <c r="D191" s="874"/>
      <c r="E191" s="877"/>
      <c r="F191" s="877"/>
      <c r="G191" s="876"/>
      <c r="H191" s="875"/>
      <c r="I191" s="875"/>
      <c r="J191" s="874"/>
      <c r="K191" s="874"/>
      <c r="L191" s="874"/>
      <c r="M191" s="874"/>
      <c r="N191" s="874"/>
      <c r="O191" s="874"/>
      <c r="P191" s="874"/>
      <c r="Q191" s="874"/>
      <c r="R191" s="874"/>
      <c r="S191" s="874"/>
      <c r="T191" s="874"/>
      <c r="U191" s="874"/>
      <c r="V191" s="874"/>
      <c r="W191" s="874"/>
      <c r="X191" s="874"/>
      <c r="Y191" s="874"/>
      <c r="Z191" s="874"/>
      <c r="AA191" s="874"/>
      <c r="AB191" s="874"/>
      <c r="AC191" s="874"/>
      <c r="AD191" s="874"/>
      <c r="AE191" s="874"/>
      <c r="AF191" s="874"/>
      <c r="AG191" s="874"/>
      <c r="AH191" s="874"/>
      <c r="AI191" s="874"/>
      <c r="AJ191" s="874"/>
      <c r="AK191" s="874"/>
      <c r="AL191" s="874"/>
      <c r="AM191" s="874"/>
      <c r="AN191" s="874"/>
      <c r="AO191" s="874"/>
      <c r="AP191" s="874"/>
      <c r="AQ191" s="874"/>
      <c r="AR191" s="874"/>
      <c r="AS191" s="874"/>
    </row>
    <row r="192" spans="2:45" x14ac:dyDescent="0.25">
      <c r="B192" s="874"/>
      <c r="C192" s="874"/>
      <c r="D192" s="874"/>
      <c r="E192" s="877"/>
      <c r="F192" s="877"/>
      <c r="G192" s="876"/>
      <c r="H192" s="875"/>
      <c r="I192" s="875"/>
      <c r="J192" s="874"/>
      <c r="K192" s="874"/>
      <c r="L192" s="874"/>
      <c r="M192" s="874"/>
      <c r="N192" s="874"/>
      <c r="O192" s="874"/>
      <c r="P192" s="874"/>
      <c r="Q192" s="874"/>
      <c r="R192" s="874"/>
      <c r="S192" s="874"/>
      <c r="T192" s="874"/>
      <c r="U192" s="874"/>
      <c r="V192" s="874"/>
      <c r="W192" s="874"/>
      <c r="X192" s="874"/>
      <c r="Y192" s="874"/>
      <c r="Z192" s="874"/>
      <c r="AA192" s="874"/>
      <c r="AB192" s="874"/>
      <c r="AC192" s="874"/>
      <c r="AD192" s="874"/>
      <c r="AE192" s="874"/>
      <c r="AF192" s="874"/>
      <c r="AG192" s="874"/>
      <c r="AH192" s="874"/>
      <c r="AI192" s="874"/>
      <c r="AJ192" s="874"/>
      <c r="AK192" s="874"/>
      <c r="AL192" s="874"/>
      <c r="AM192" s="874"/>
      <c r="AN192" s="874"/>
      <c r="AO192" s="874"/>
      <c r="AP192" s="874"/>
      <c r="AQ192" s="874"/>
      <c r="AR192" s="874"/>
      <c r="AS192" s="874"/>
    </row>
    <row r="193" spans="2:45" x14ac:dyDescent="0.25">
      <c r="B193" s="874"/>
      <c r="C193" s="874"/>
      <c r="D193" s="874"/>
      <c r="E193" s="877"/>
      <c r="F193" s="877"/>
      <c r="G193" s="876"/>
      <c r="H193" s="875"/>
      <c r="I193" s="875"/>
      <c r="J193" s="874"/>
      <c r="K193" s="874"/>
      <c r="L193" s="874"/>
      <c r="M193" s="874"/>
      <c r="N193" s="874"/>
      <c r="O193" s="874"/>
      <c r="P193" s="874"/>
      <c r="Q193" s="874"/>
      <c r="R193" s="874"/>
      <c r="S193" s="874"/>
      <c r="T193" s="874"/>
      <c r="U193" s="874"/>
      <c r="V193" s="874"/>
      <c r="W193" s="874"/>
      <c r="X193" s="874"/>
      <c r="Y193" s="874"/>
      <c r="Z193" s="874"/>
      <c r="AA193" s="874"/>
      <c r="AB193" s="874"/>
      <c r="AC193" s="874"/>
      <c r="AD193" s="874"/>
      <c r="AE193" s="874"/>
      <c r="AF193" s="874"/>
      <c r="AG193" s="874"/>
      <c r="AH193" s="874"/>
      <c r="AI193" s="874"/>
      <c r="AJ193" s="874"/>
      <c r="AK193" s="874"/>
      <c r="AL193" s="874"/>
      <c r="AM193" s="874"/>
      <c r="AN193" s="874"/>
      <c r="AO193" s="874"/>
      <c r="AP193" s="874"/>
      <c r="AQ193" s="874"/>
      <c r="AR193" s="874"/>
      <c r="AS193" s="874"/>
    </row>
    <row r="194" spans="2:45" x14ac:dyDescent="0.25">
      <c r="B194" s="874"/>
      <c r="C194" s="874"/>
      <c r="D194" s="874"/>
      <c r="E194" s="877"/>
      <c r="F194" s="877"/>
      <c r="G194" s="876"/>
      <c r="H194" s="875"/>
      <c r="I194" s="875"/>
      <c r="J194" s="874"/>
      <c r="K194" s="874"/>
      <c r="L194" s="874"/>
      <c r="M194" s="874"/>
      <c r="N194" s="874"/>
      <c r="O194" s="874"/>
      <c r="P194" s="874"/>
      <c r="Q194" s="874"/>
      <c r="R194" s="874"/>
      <c r="S194" s="874"/>
      <c r="T194" s="874"/>
      <c r="U194" s="874"/>
      <c r="V194" s="874"/>
      <c r="W194" s="874"/>
      <c r="X194" s="874"/>
      <c r="Y194" s="874"/>
      <c r="Z194" s="874"/>
      <c r="AA194" s="874"/>
      <c r="AB194" s="874"/>
      <c r="AC194" s="874"/>
      <c r="AD194" s="874"/>
      <c r="AE194" s="874"/>
      <c r="AF194" s="874"/>
      <c r="AG194" s="874"/>
      <c r="AH194" s="874"/>
      <c r="AI194" s="874"/>
      <c r="AJ194" s="874"/>
      <c r="AK194" s="874"/>
      <c r="AL194" s="874"/>
      <c r="AM194" s="874"/>
      <c r="AN194" s="874"/>
      <c r="AO194" s="874"/>
      <c r="AP194" s="874"/>
      <c r="AQ194" s="874"/>
      <c r="AR194" s="874"/>
      <c r="AS194" s="874"/>
    </row>
    <row r="195" spans="2:45" x14ac:dyDescent="0.25">
      <c r="B195" s="874"/>
      <c r="C195" s="874"/>
      <c r="D195" s="874"/>
      <c r="E195" s="877"/>
      <c r="F195" s="877"/>
      <c r="G195" s="876"/>
      <c r="H195" s="875"/>
      <c r="I195" s="875"/>
      <c r="J195" s="874"/>
      <c r="K195" s="874"/>
      <c r="L195" s="874"/>
      <c r="M195" s="874"/>
      <c r="N195" s="874"/>
      <c r="O195" s="874"/>
      <c r="P195" s="874"/>
      <c r="Q195" s="874"/>
      <c r="R195" s="874"/>
      <c r="S195" s="874"/>
      <c r="T195" s="874"/>
      <c r="U195" s="874"/>
      <c r="V195" s="874"/>
      <c r="W195" s="874"/>
      <c r="X195" s="874"/>
      <c r="Y195" s="874"/>
      <c r="Z195" s="874"/>
      <c r="AA195" s="874"/>
      <c r="AB195" s="874"/>
      <c r="AC195" s="874"/>
      <c r="AD195" s="874"/>
      <c r="AE195" s="874"/>
      <c r="AF195" s="874"/>
      <c r="AG195" s="874"/>
      <c r="AH195" s="874"/>
      <c r="AI195" s="874"/>
      <c r="AJ195" s="874"/>
      <c r="AK195" s="874"/>
      <c r="AL195" s="874"/>
      <c r="AM195" s="874"/>
      <c r="AN195" s="874"/>
      <c r="AO195" s="874"/>
      <c r="AP195" s="874"/>
      <c r="AQ195" s="874"/>
      <c r="AR195" s="874"/>
      <c r="AS195" s="874"/>
    </row>
    <row r="196" spans="2:45" x14ac:dyDescent="0.25">
      <c r="B196" s="874"/>
      <c r="C196" s="874"/>
      <c r="D196" s="874"/>
      <c r="E196" s="877"/>
      <c r="F196" s="877"/>
      <c r="G196" s="876"/>
      <c r="H196" s="875"/>
      <c r="I196" s="875"/>
      <c r="J196" s="874"/>
      <c r="K196" s="874"/>
      <c r="L196" s="874"/>
      <c r="M196" s="874"/>
      <c r="N196" s="874"/>
      <c r="O196" s="874"/>
      <c r="P196" s="874"/>
      <c r="Q196" s="874"/>
      <c r="R196" s="874"/>
      <c r="S196" s="874"/>
      <c r="T196" s="874"/>
      <c r="U196" s="874"/>
      <c r="V196" s="874"/>
      <c r="W196" s="874"/>
      <c r="X196" s="874"/>
      <c r="Y196" s="874"/>
      <c r="Z196" s="874"/>
      <c r="AA196" s="874"/>
      <c r="AB196" s="874"/>
      <c r="AC196" s="874"/>
      <c r="AD196" s="874"/>
      <c r="AE196" s="874"/>
      <c r="AF196" s="874"/>
      <c r="AG196" s="874"/>
      <c r="AH196" s="874"/>
      <c r="AI196" s="874"/>
      <c r="AJ196" s="874"/>
      <c r="AK196" s="874"/>
      <c r="AL196" s="874"/>
      <c r="AM196" s="874"/>
      <c r="AN196" s="874"/>
      <c r="AO196" s="874"/>
      <c r="AP196" s="874"/>
      <c r="AQ196" s="874"/>
      <c r="AR196" s="874"/>
      <c r="AS196" s="874"/>
    </row>
    <row r="197" spans="2:45" x14ac:dyDescent="0.25">
      <c r="B197" s="874"/>
      <c r="C197" s="874"/>
      <c r="D197" s="874"/>
      <c r="E197" s="877"/>
      <c r="F197" s="877"/>
      <c r="G197" s="876"/>
      <c r="H197" s="875"/>
      <c r="I197" s="875"/>
      <c r="J197" s="874"/>
      <c r="K197" s="874"/>
      <c r="L197" s="874"/>
      <c r="M197" s="874"/>
      <c r="N197" s="874"/>
      <c r="O197" s="874"/>
      <c r="P197" s="874"/>
      <c r="Q197" s="874"/>
      <c r="R197" s="874"/>
      <c r="S197" s="874"/>
      <c r="T197" s="874"/>
      <c r="U197" s="874"/>
      <c r="V197" s="874"/>
      <c r="W197" s="874"/>
      <c r="X197" s="874"/>
      <c r="Y197" s="874"/>
      <c r="Z197" s="874"/>
      <c r="AA197" s="874"/>
      <c r="AB197" s="874"/>
      <c r="AC197" s="874"/>
      <c r="AD197" s="874"/>
      <c r="AE197" s="874"/>
      <c r="AF197" s="874"/>
      <c r="AG197" s="874"/>
      <c r="AH197" s="874"/>
      <c r="AI197" s="874"/>
      <c r="AJ197" s="874"/>
      <c r="AK197" s="874"/>
      <c r="AL197" s="874"/>
      <c r="AM197" s="874"/>
      <c r="AN197" s="874"/>
      <c r="AO197" s="874"/>
      <c r="AP197" s="874"/>
      <c r="AQ197" s="874"/>
      <c r="AR197" s="874"/>
      <c r="AS197" s="874"/>
    </row>
    <row r="198" spans="2:45" x14ac:dyDescent="0.25">
      <c r="B198" s="874"/>
      <c r="C198" s="874"/>
      <c r="D198" s="874"/>
      <c r="E198" s="877"/>
      <c r="F198" s="877"/>
      <c r="G198" s="876"/>
      <c r="H198" s="875"/>
      <c r="I198" s="875"/>
      <c r="J198" s="874"/>
      <c r="K198" s="874"/>
      <c r="L198" s="874"/>
      <c r="M198" s="874"/>
      <c r="N198" s="874"/>
      <c r="O198" s="874"/>
      <c r="P198" s="874"/>
      <c r="Q198" s="874"/>
      <c r="R198" s="874"/>
      <c r="S198" s="874"/>
      <c r="T198" s="874"/>
      <c r="U198" s="874"/>
      <c r="V198" s="874"/>
      <c r="W198" s="874"/>
      <c r="X198" s="874"/>
      <c r="Y198" s="874"/>
      <c r="Z198" s="874"/>
      <c r="AA198" s="874"/>
      <c r="AB198" s="874"/>
      <c r="AC198" s="874"/>
      <c r="AD198" s="874"/>
      <c r="AE198" s="874"/>
      <c r="AF198" s="874"/>
      <c r="AG198" s="874"/>
      <c r="AH198" s="874"/>
      <c r="AI198" s="874"/>
      <c r="AJ198" s="874"/>
      <c r="AK198" s="874"/>
      <c r="AL198" s="874"/>
      <c r="AM198" s="874"/>
      <c r="AN198" s="874"/>
      <c r="AO198" s="874"/>
      <c r="AP198" s="874"/>
      <c r="AQ198" s="874"/>
      <c r="AR198" s="874"/>
      <c r="AS198" s="874"/>
    </row>
    <row r="199" spans="2:45" x14ac:dyDescent="0.25">
      <c r="B199" s="874"/>
      <c r="C199" s="874"/>
      <c r="D199" s="874"/>
      <c r="E199" s="877"/>
      <c r="F199" s="877"/>
      <c r="G199" s="876"/>
      <c r="H199" s="875"/>
      <c r="I199" s="875"/>
      <c r="J199" s="874"/>
      <c r="K199" s="874"/>
      <c r="L199" s="874"/>
      <c r="M199" s="874"/>
      <c r="N199" s="874"/>
      <c r="O199" s="874"/>
      <c r="P199" s="874"/>
      <c r="Q199" s="874"/>
      <c r="R199" s="874"/>
      <c r="S199" s="874"/>
      <c r="T199" s="874"/>
      <c r="U199" s="874"/>
      <c r="V199" s="874"/>
      <c r="W199" s="874"/>
      <c r="X199" s="874"/>
      <c r="Y199" s="874"/>
      <c r="Z199" s="874"/>
      <c r="AA199" s="874"/>
      <c r="AB199" s="874"/>
      <c r="AC199" s="874"/>
      <c r="AD199" s="874"/>
      <c r="AE199" s="874"/>
      <c r="AF199" s="874"/>
      <c r="AG199" s="874"/>
      <c r="AH199" s="874"/>
      <c r="AI199" s="874"/>
      <c r="AJ199" s="874"/>
      <c r="AK199" s="874"/>
      <c r="AL199" s="874"/>
      <c r="AM199" s="874"/>
      <c r="AN199" s="874"/>
      <c r="AO199" s="874"/>
      <c r="AP199" s="874"/>
      <c r="AQ199" s="874"/>
      <c r="AR199" s="874"/>
      <c r="AS199" s="874"/>
    </row>
    <row r="200" spans="2:45" x14ac:dyDescent="0.25">
      <c r="B200" s="874"/>
      <c r="C200" s="874"/>
      <c r="D200" s="874"/>
      <c r="E200" s="877"/>
      <c r="F200" s="877"/>
      <c r="G200" s="876"/>
      <c r="H200" s="875"/>
      <c r="I200" s="875"/>
      <c r="J200" s="874"/>
      <c r="K200" s="874"/>
      <c r="L200" s="874"/>
      <c r="M200" s="874"/>
      <c r="N200" s="874"/>
      <c r="O200" s="874"/>
      <c r="P200" s="874"/>
      <c r="Q200" s="874"/>
      <c r="R200" s="874"/>
      <c r="S200" s="874"/>
      <c r="T200" s="874"/>
      <c r="U200" s="874"/>
      <c r="V200" s="874"/>
      <c r="W200" s="874"/>
      <c r="X200" s="874"/>
      <c r="Y200" s="874"/>
      <c r="Z200" s="874"/>
      <c r="AA200" s="874"/>
      <c r="AB200" s="874"/>
      <c r="AC200" s="874"/>
      <c r="AD200" s="874"/>
      <c r="AE200" s="874"/>
      <c r="AF200" s="874"/>
      <c r="AG200" s="874"/>
      <c r="AH200" s="874"/>
      <c r="AI200" s="874"/>
      <c r="AJ200" s="874"/>
      <c r="AK200" s="874"/>
      <c r="AL200" s="874"/>
      <c r="AM200" s="874"/>
      <c r="AN200" s="874"/>
      <c r="AO200" s="874"/>
      <c r="AP200" s="874"/>
      <c r="AQ200" s="874"/>
      <c r="AR200" s="874"/>
      <c r="AS200" s="874"/>
    </row>
    <row r="201" spans="2:45" x14ac:dyDescent="0.25">
      <c r="B201" s="874"/>
      <c r="C201" s="874"/>
      <c r="D201" s="874"/>
      <c r="E201" s="877"/>
      <c r="F201" s="877"/>
      <c r="G201" s="876"/>
      <c r="H201" s="875"/>
      <c r="I201" s="875"/>
      <c r="J201" s="874"/>
      <c r="K201" s="874"/>
      <c r="L201" s="874"/>
      <c r="M201" s="874"/>
      <c r="N201" s="874"/>
      <c r="O201" s="874"/>
      <c r="P201" s="874"/>
      <c r="Q201" s="874"/>
      <c r="R201" s="874"/>
      <c r="S201" s="874"/>
      <c r="T201" s="874"/>
      <c r="U201" s="874"/>
      <c r="V201" s="874"/>
      <c r="W201" s="874"/>
      <c r="X201" s="874"/>
      <c r="Y201" s="874"/>
      <c r="Z201" s="874"/>
      <c r="AA201" s="874"/>
      <c r="AB201" s="874"/>
      <c r="AC201" s="874"/>
      <c r="AD201" s="874"/>
      <c r="AE201" s="874"/>
      <c r="AF201" s="874"/>
      <c r="AG201" s="874"/>
      <c r="AH201" s="874"/>
      <c r="AI201" s="874"/>
      <c r="AJ201" s="874"/>
      <c r="AK201" s="874"/>
      <c r="AL201" s="874"/>
      <c r="AM201" s="874"/>
      <c r="AN201" s="874"/>
      <c r="AO201" s="874"/>
      <c r="AP201" s="874"/>
      <c r="AQ201" s="874"/>
      <c r="AR201" s="874"/>
      <c r="AS201" s="874"/>
    </row>
    <row r="202" spans="2:45" x14ac:dyDescent="0.25">
      <c r="B202" s="874"/>
      <c r="C202" s="874"/>
      <c r="D202" s="874"/>
      <c r="E202" s="877"/>
      <c r="F202" s="877"/>
      <c r="G202" s="876"/>
      <c r="H202" s="875"/>
      <c r="I202" s="875"/>
      <c r="J202" s="874"/>
      <c r="K202" s="874"/>
      <c r="L202" s="874"/>
      <c r="M202" s="874"/>
      <c r="N202" s="874"/>
      <c r="O202" s="874"/>
      <c r="P202" s="874"/>
      <c r="Q202" s="874"/>
      <c r="R202" s="874"/>
      <c r="S202" s="874"/>
      <c r="T202" s="874"/>
      <c r="U202" s="874"/>
      <c r="V202" s="874"/>
      <c r="W202" s="874"/>
      <c r="X202" s="874"/>
      <c r="Y202" s="874"/>
      <c r="Z202" s="874"/>
      <c r="AA202" s="874"/>
      <c r="AB202" s="874"/>
      <c r="AC202" s="874"/>
      <c r="AD202" s="874"/>
      <c r="AE202" s="874"/>
      <c r="AF202" s="874"/>
      <c r="AG202" s="874"/>
      <c r="AH202" s="874"/>
      <c r="AI202" s="874"/>
      <c r="AJ202" s="874"/>
      <c r="AK202" s="874"/>
      <c r="AL202" s="874"/>
      <c r="AM202" s="874"/>
      <c r="AN202" s="874"/>
      <c r="AO202" s="874"/>
      <c r="AP202" s="874"/>
      <c r="AQ202" s="874"/>
      <c r="AR202" s="874"/>
      <c r="AS202" s="874"/>
    </row>
    <row r="203" spans="2:45" x14ac:dyDescent="0.25">
      <c r="B203" s="874"/>
      <c r="C203" s="874"/>
      <c r="D203" s="874"/>
      <c r="E203" s="877"/>
      <c r="F203" s="877"/>
      <c r="G203" s="876"/>
      <c r="H203" s="875"/>
      <c r="I203" s="875"/>
      <c r="J203" s="874"/>
      <c r="K203" s="874"/>
      <c r="L203" s="874"/>
      <c r="M203" s="874"/>
      <c r="N203" s="874"/>
      <c r="O203" s="874"/>
      <c r="P203" s="874"/>
      <c r="Q203" s="874"/>
      <c r="R203" s="874"/>
      <c r="S203" s="874"/>
      <c r="T203" s="874"/>
      <c r="U203" s="874"/>
      <c r="V203" s="874"/>
      <c r="W203" s="874"/>
      <c r="X203" s="874"/>
      <c r="Y203" s="874"/>
      <c r="Z203" s="874"/>
      <c r="AA203" s="874"/>
      <c r="AB203" s="874"/>
      <c r="AC203" s="874"/>
      <c r="AD203" s="874"/>
      <c r="AE203" s="874"/>
      <c r="AF203" s="874"/>
      <c r="AG203" s="874"/>
      <c r="AH203" s="874"/>
      <c r="AI203" s="874"/>
      <c r="AJ203" s="874"/>
      <c r="AK203" s="874"/>
      <c r="AL203" s="874"/>
      <c r="AM203" s="874"/>
      <c r="AN203" s="874"/>
      <c r="AO203" s="874"/>
      <c r="AP203" s="874"/>
      <c r="AQ203" s="874"/>
      <c r="AR203" s="874"/>
      <c r="AS203" s="874"/>
    </row>
    <row r="204" spans="2:45" x14ac:dyDescent="0.25">
      <c r="B204" s="874"/>
      <c r="C204" s="874"/>
      <c r="D204" s="874"/>
      <c r="E204" s="877"/>
      <c r="F204" s="877"/>
      <c r="G204" s="876"/>
      <c r="H204" s="875"/>
      <c r="I204" s="875"/>
      <c r="J204" s="874"/>
      <c r="K204" s="874"/>
      <c r="L204" s="874"/>
      <c r="M204" s="874"/>
      <c r="N204" s="874"/>
      <c r="O204" s="874"/>
      <c r="P204" s="874"/>
      <c r="Q204" s="874"/>
      <c r="R204" s="874"/>
      <c r="S204" s="874"/>
      <c r="T204" s="874"/>
      <c r="U204" s="874"/>
      <c r="V204" s="874"/>
      <c r="W204" s="874"/>
      <c r="X204" s="874"/>
      <c r="Y204" s="874"/>
      <c r="Z204" s="874"/>
      <c r="AA204" s="874"/>
      <c r="AB204" s="874"/>
      <c r="AC204" s="874"/>
      <c r="AD204" s="874"/>
      <c r="AE204" s="874"/>
      <c r="AF204" s="874"/>
      <c r="AG204" s="874"/>
      <c r="AH204" s="874"/>
      <c r="AI204" s="874"/>
      <c r="AJ204" s="874"/>
      <c r="AK204" s="874"/>
      <c r="AL204" s="874"/>
      <c r="AM204" s="874"/>
      <c r="AN204" s="874"/>
      <c r="AO204" s="874"/>
      <c r="AP204" s="874"/>
      <c r="AQ204" s="874"/>
      <c r="AR204" s="874"/>
      <c r="AS204" s="874"/>
    </row>
    <row r="205" spans="2:45" x14ac:dyDescent="0.25">
      <c r="B205" s="874"/>
      <c r="C205" s="874"/>
      <c r="D205" s="874"/>
      <c r="E205" s="877"/>
      <c r="F205" s="877"/>
      <c r="G205" s="876"/>
      <c r="H205" s="875"/>
      <c r="I205" s="875"/>
      <c r="J205" s="874"/>
      <c r="K205" s="874"/>
      <c r="L205" s="874"/>
      <c r="M205" s="874"/>
      <c r="N205" s="874"/>
      <c r="O205" s="874"/>
      <c r="P205" s="874"/>
      <c r="Q205" s="874"/>
      <c r="R205" s="874"/>
      <c r="S205" s="874"/>
      <c r="T205" s="874"/>
      <c r="U205" s="874"/>
      <c r="V205" s="874"/>
      <c r="W205" s="874"/>
      <c r="X205" s="874"/>
      <c r="Y205" s="874"/>
      <c r="Z205" s="874"/>
      <c r="AA205" s="874"/>
      <c r="AB205" s="874"/>
      <c r="AC205" s="874"/>
      <c r="AD205" s="874"/>
      <c r="AE205" s="874"/>
      <c r="AF205" s="874"/>
      <c r="AG205" s="874"/>
      <c r="AH205" s="874"/>
      <c r="AI205" s="874"/>
      <c r="AJ205" s="874"/>
      <c r="AK205" s="874"/>
      <c r="AL205" s="874"/>
      <c r="AM205" s="874"/>
      <c r="AN205" s="874"/>
      <c r="AO205" s="874"/>
      <c r="AP205" s="874"/>
      <c r="AQ205" s="874"/>
      <c r="AR205" s="874"/>
      <c r="AS205" s="874"/>
    </row>
    <row r="206" spans="2:45" x14ac:dyDescent="0.25">
      <c r="B206" s="874"/>
      <c r="C206" s="874"/>
      <c r="D206" s="874"/>
      <c r="E206" s="877"/>
      <c r="F206" s="877"/>
      <c r="G206" s="876"/>
      <c r="H206" s="875"/>
      <c r="I206" s="875"/>
      <c r="J206" s="874"/>
      <c r="K206" s="874"/>
      <c r="L206" s="874"/>
      <c r="M206" s="874"/>
      <c r="N206" s="874"/>
      <c r="O206" s="874"/>
      <c r="P206" s="874"/>
      <c r="Q206" s="874"/>
      <c r="R206" s="874"/>
      <c r="S206" s="874"/>
      <c r="T206" s="874"/>
      <c r="U206" s="874"/>
      <c r="V206" s="874"/>
      <c r="W206" s="874"/>
      <c r="X206" s="874"/>
      <c r="Y206" s="874"/>
      <c r="Z206" s="874"/>
      <c r="AA206" s="874"/>
      <c r="AB206" s="874"/>
      <c r="AC206" s="874"/>
      <c r="AD206" s="874"/>
      <c r="AE206" s="874"/>
      <c r="AF206" s="874"/>
      <c r="AG206" s="874"/>
      <c r="AH206" s="874"/>
      <c r="AI206" s="874"/>
      <c r="AJ206" s="874"/>
      <c r="AK206" s="874"/>
      <c r="AL206" s="874"/>
      <c r="AM206" s="874"/>
      <c r="AN206" s="874"/>
      <c r="AO206" s="874"/>
      <c r="AP206" s="874"/>
      <c r="AQ206" s="874"/>
      <c r="AR206" s="874"/>
      <c r="AS206" s="874"/>
    </row>
    <row r="207" spans="2:45" x14ac:dyDescent="0.25">
      <c r="B207" s="874"/>
      <c r="C207" s="874"/>
      <c r="D207" s="874"/>
      <c r="E207" s="877"/>
      <c r="F207" s="877"/>
      <c r="G207" s="876"/>
      <c r="H207" s="875"/>
      <c r="I207" s="875"/>
      <c r="J207" s="874"/>
      <c r="K207" s="874"/>
      <c r="L207" s="874"/>
      <c r="M207" s="874"/>
      <c r="N207" s="874"/>
      <c r="O207" s="874"/>
      <c r="P207" s="874"/>
      <c r="Q207" s="874"/>
      <c r="R207" s="874"/>
      <c r="S207" s="874"/>
      <c r="T207" s="874"/>
      <c r="U207" s="874"/>
      <c r="V207" s="874"/>
      <c r="W207" s="874"/>
      <c r="X207" s="874"/>
      <c r="Y207" s="874"/>
      <c r="Z207" s="874"/>
      <c r="AA207" s="874"/>
      <c r="AB207" s="874"/>
      <c r="AC207" s="874"/>
      <c r="AD207" s="874"/>
      <c r="AE207" s="874"/>
      <c r="AF207" s="874"/>
      <c r="AG207" s="874"/>
      <c r="AH207" s="874"/>
      <c r="AI207" s="874"/>
      <c r="AJ207" s="874"/>
      <c r="AK207" s="874"/>
      <c r="AL207" s="874"/>
      <c r="AM207" s="874"/>
      <c r="AN207" s="874"/>
      <c r="AO207" s="874"/>
      <c r="AP207" s="874"/>
      <c r="AQ207" s="874"/>
      <c r="AR207" s="874"/>
      <c r="AS207" s="874"/>
    </row>
    <row r="208" spans="2:45" x14ac:dyDescent="0.25">
      <c r="B208" s="874"/>
      <c r="C208" s="874"/>
      <c r="D208" s="874"/>
      <c r="E208" s="877"/>
      <c r="F208" s="877"/>
      <c r="G208" s="876"/>
      <c r="H208" s="875"/>
      <c r="I208" s="875"/>
      <c r="J208" s="874"/>
      <c r="K208" s="874"/>
      <c r="L208" s="874"/>
      <c r="M208" s="874"/>
      <c r="N208" s="874"/>
      <c r="O208" s="874"/>
      <c r="P208" s="874"/>
      <c r="Q208" s="874"/>
      <c r="R208" s="874"/>
      <c r="S208" s="874"/>
      <c r="T208" s="874"/>
      <c r="U208" s="874"/>
      <c r="V208" s="874"/>
      <c r="W208" s="874"/>
      <c r="X208" s="874"/>
      <c r="Y208" s="874"/>
      <c r="Z208" s="874"/>
      <c r="AA208" s="874"/>
      <c r="AB208" s="874"/>
      <c r="AC208" s="874"/>
      <c r="AD208" s="874"/>
      <c r="AE208" s="874"/>
      <c r="AF208" s="874"/>
      <c r="AG208" s="874"/>
      <c r="AH208" s="874"/>
      <c r="AI208" s="874"/>
      <c r="AJ208" s="874"/>
      <c r="AK208" s="874"/>
      <c r="AL208" s="874"/>
      <c r="AM208" s="874"/>
      <c r="AN208" s="874"/>
      <c r="AO208" s="874"/>
      <c r="AP208" s="874"/>
      <c r="AQ208" s="874"/>
      <c r="AR208" s="874"/>
      <c r="AS208" s="874"/>
    </row>
    <row r="209" spans="2:45" x14ac:dyDescent="0.25">
      <c r="B209" s="874"/>
      <c r="C209" s="874"/>
      <c r="D209" s="874"/>
      <c r="E209" s="877"/>
      <c r="F209" s="877"/>
      <c r="G209" s="876"/>
      <c r="H209" s="875"/>
      <c r="I209" s="875"/>
      <c r="J209" s="874"/>
      <c r="K209" s="874"/>
      <c r="L209" s="874"/>
      <c r="M209" s="874"/>
      <c r="N209" s="874"/>
      <c r="O209" s="874"/>
      <c r="P209" s="874"/>
      <c r="Q209" s="874"/>
      <c r="R209" s="874"/>
      <c r="S209" s="874"/>
      <c r="T209" s="874"/>
      <c r="U209" s="874"/>
      <c r="V209" s="874"/>
      <c r="W209" s="874"/>
      <c r="X209" s="874"/>
      <c r="Y209" s="874"/>
      <c r="Z209" s="874"/>
      <c r="AA209" s="874"/>
      <c r="AB209" s="874"/>
      <c r="AC209" s="874"/>
      <c r="AD209" s="874"/>
      <c r="AE209" s="874"/>
      <c r="AF209" s="874"/>
      <c r="AG209" s="874"/>
      <c r="AH209" s="874"/>
      <c r="AI209" s="874"/>
      <c r="AJ209" s="874"/>
      <c r="AK209" s="874"/>
      <c r="AL209" s="874"/>
      <c r="AM209" s="874"/>
      <c r="AN209" s="874"/>
      <c r="AO209" s="874"/>
      <c r="AP209" s="874"/>
      <c r="AQ209" s="874"/>
      <c r="AR209" s="874"/>
      <c r="AS209" s="874"/>
    </row>
    <row r="210" spans="2:45" x14ac:dyDescent="0.25">
      <c r="B210" s="874"/>
      <c r="C210" s="874"/>
      <c r="D210" s="874"/>
      <c r="E210" s="877"/>
      <c r="F210" s="877"/>
      <c r="G210" s="876"/>
      <c r="H210" s="875"/>
      <c r="I210" s="875"/>
      <c r="J210" s="874"/>
      <c r="K210" s="874"/>
      <c r="L210" s="874"/>
      <c r="M210" s="874"/>
      <c r="N210" s="874"/>
      <c r="O210" s="874"/>
      <c r="P210" s="874"/>
      <c r="Q210" s="874"/>
      <c r="R210" s="874"/>
      <c r="S210" s="874"/>
      <c r="T210" s="874"/>
      <c r="U210" s="874"/>
      <c r="V210" s="874"/>
      <c r="W210" s="874"/>
      <c r="X210" s="874"/>
      <c r="Y210" s="874"/>
      <c r="Z210" s="874"/>
      <c r="AA210" s="874"/>
      <c r="AB210" s="874"/>
      <c r="AC210" s="874"/>
      <c r="AD210" s="874"/>
      <c r="AE210" s="874"/>
      <c r="AF210" s="874"/>
      <c r="AG210" s="874"/>
      <c r="AH210" s="874"/>
      <c r="AI210" s="874"/>
      <c r="AJ210" s="874"/>
      <c r="AK210" s="874"/>
      <c r="AL210" s="874"/>
      <c r="AM210" s="874"/>
      <c r="AN210" s="874"/>
      <c r="AO210" s="874"/>
      <c r="AP210" s="874"/>
      <c r="AQ210" s="874"/>
      <c r="AR210" s="874"/>
      <c r="AS210" s="874"/>
    </row>
    <row r="211" spans="2:45" x14ac:dyDescent="0.25">
      <c r="B211" s="874"/>
      <c r="C211" s="874"/>
      <c r="D211" s="874"/>
      <c r="E211" s="877"/>
      <c r="F211" s="877"/>
      <c r="G211" s="876"/>
      <c r="H211" s="875"/>
      <c r="I211" s="875"/>
      <c r="J211" s="874"/>
      <c r="K211" s="874"/>
      <c r="L211" s="874"/>
      <c r="M211" s="874"/>
      <c r="N211" s="874"/>
      <c r="O211" s="874"/>
      <c r="P211" s="874"/>
      <c r="Q211" s="874"/>
      <c r="R211" s="874"/>
      <c r="S211" s="874"/>
      <c r="T211" s="874"/>
      <c r="U211" s="874"/>
      <c r="V211" s="874"/>
      <c r="W211" s="874"/>
      <c r="X211" s="874"/>
      <c r="Y211" s="874"/>
      <c r="Z211" s="874"/>
      <c r="AA211" s="874"/>
      <c r="AB211" s="874"/>
      <c r="AC211" s="874"/>
      <c r="AD211" s="874"/>
      <c r="AE211" s="874"/>
      <c r="AF211" s="874"/>
      <c r="AG211" s="874"/>
      <c r="AH211" s="874"/>
      <c r="AI211" s="874"/>
      <c r="AJ211" s="874"/>
      <c r="AK211" s="874"/>
      <c r="AL211" s="874"/>
      <c r="AM211" s="874"/>
      <c r="AN211" s="874"/>
      <c r="AO211" s="874"/>
      <c r="AP211" s="874"/>
      <c r="AQ211" s="874"/>
      <c r="AR211" s="874"/>
      <c r="AS211" s="874"/>
    </row>
    <row r="212" spans="2:45" x14ac:dyDescent="0.25">
      <c r="B212" s="874"/>
      <c r="C212" s="874"/>
      <c r="D212" s="874"/>
      <c r="E212" s="877"/>
      <c r="F212" s="877"/>
      <c r="G212" s="876"/>
      <c r="H212" s="875"/>
      <c r="I212" s="875"/>
      <c r="J212" s="874"/>
      <c r="K212" s="874"/>
      <c r="L212" s="874"/>
      <c r="M212" s="874"/>
      <c r="N212" s="874"/>
      <c r="O212" s="874"/>
      <c r="P212" s="874"/>
      <c r="Q212" s="874"/>
      <c r="R212" s="874"/>
      <c r="S212" s="874"/>
      <c r="T212" s="874"/>
      <c r="U212" s="874"/>
      <c r="V212" s="874"/>
      <c r="W212" s="874"/>
      <c r="X212" s="874"/>
      <c r="Y212" s="874"/>
      <c r="Z212" s="874"/>
      <c r="AA212" s="874"/>
      <c r="AB212" s="874"/>
      <c r="AC212" s="874"/>
      <c r="AD212" s="874"/>
      <c r="AE212" s="874"/>
      <c r="AF212" s="874"/>
      <c r="AG212" s="874"/>
      <c r="AH212" s="874"/>
      <c r="AI212" s="874"/>
      <c r="AJ212" s="874"/>
      <c r="AK212" s="874"/>
      <c r="AL212" s="874"/>
      <c r="AM212" s="874"/>
      <c r="AN212" s="874"/>
      <c r="AO212" s="874"/>
      <c r="AP212" s="874"/>
      <c r="AQ212" s="874"/>
      <c r="AR212" s="874"/>
      <c r="AS212" s="874"/>
    </row>
    <row r="213" spans="2:45" x14ac:dyDescent="0.25">
      <c r="B213" s="874"/>
      <c r="C213" s="874"/>
      <c r="D213" s="874"/>
      <c r="E213" s="877"/>
      <c r="F213" s="877"/>
      <c r="G213" s="876"/>
      <c r="H213" s="875"/>
      <c r="I213" s="875"/>
      <c r="J213" s="874"/>
      <c r="K213" s="874"/>
      <c r="L213" s="874"/>
      <c r="M213" s="874"/>
      <c r="N213" s="874"/>
      <c r="O213" s="874"/>
      <c r="P213" s="874"/>
      <c r="Q213" s="874"/>
      <c r="R213" s="874"/>
      <c r="S213" s="874"/>
      <c r="T213" s="874"/>
      <c r="U213" s="874"/>
      <c r="V213" s="874"/>
      <c r="W213" s="874"/>
      <c r="X213" s="874"/>
      <c r="Y213" s="874"/>
      <c r="Z213" s="874"/>
      <c r="AA213" s="874"/>
      <c r="AB213" s="874"/>
      <c r="AC213" s="874"/>
      <c r="AD213" s="874"/>
      <c r="AE213" s="874"/>
      <c r="AF213" s="874"/>
      <c r="AG213" s="874"/>
      <c r="AH213" s="874"/>
      <c r="AI213" s="874"/>
      <c r="AJ213" s="874"/>
      <c r="AK213" s="874"/>
      <c r="AL213" s="874"/>
      <c r="AM213" s="874"/>
      <c r="AN213" s="874"/>
      <c r="AO213" s="874"/>
      <c r="AP213" s="874"/>
      <c r="AQ213" s="874"/>
      <c r="AR213" s="874"/>
      <c r="AS213" s="874"/>
    </row>
    <row r="214" spans="2:45" x14ac:dyDescent="0.25">
      <c r="B214" s="874"/>
      <c r="C214" s="874"/>
      <c r="D214" s="874"/>
      <c r="E214" s="877"/>
      <c r="F214" s="877"/>
      <c r="G214" s="876"/>
      <c r="H214" s="875"/>
      <c r="I214" s="875"/>
      <c r="J214" s="874"/>
      <c r="K214" s="874"/>
      <c r="L214" s="874"/>
      <c r="M214" s="874"/>
      <c r="N214" s="874"/>
      <c r="O214" s="874"/>
      <c r="P214" s="874"/>
      <c r="Q214" s="874"/>
      <c r="R214" s="874"/>
      <c r="S214" s="874"/>
      <c r="T214" s="874"/>
      <c r="U214" s="874"/>
      <c r="V214" s="874"/>
      <c r="W214" s="874"/>
      <c r="X214" s="874"/>
      <c r="Y214" s="874"/>
      <c r="Z214" s="874"/>
      <c r="AA214" s="874"/>
      <c r="AB214" s="874"/>
      <c r="AC214" s="874"/>
      <c r="AD214" s="874"/>
      <c r="AE214" s="874"/>
      <c r="AF214" s="874"/>
      <c r="AG214" s="874"/>
      <c r="AH214" s="874"/>
      <c r="AI214" s="874"/>
      <c r="AJ214" s="874"/>
      <c r="AK214" s="874"/>
      <c r="AL214" s="874"/>
      <c r="AM214" s="874"/>
      <c r="AN214" s="874"/>
      <c r="AO214" s="874"/>
      <c r="AP214" s="874"/>
      <c r="AQ214" s="874"/>
      <c r="AR214" s="874"/>
      <c r="AS214" s="874"/>
    </row>
    <row r="215" spans="2:45" x14ac:dyDescent="0.25">
      <c r="B215" s="874"/>
      <c r="C215" s="874"/>
      <c r="D215" s="874"/>
      <c r="E215" s="877"/>
      <c r="F215" s="877"/>
      <c r="G215" s="876"/>
      <c r="H215" s="875"/>
      <c r="I215" s="875"/>
      <c r="J215" s="874"/>
      <c r="K215" s="874"/>
      <c r="L215" s="874"/>
      <c r="M215" s="874"/>
      <c r="N215" s="874"/>
      <c r="O215" s="874"/>
      <c r="P215" s="874"/>
      <c r="Q215" s="874"/>
      <c r="R215" s="874"/>
      <c r="S215" s="874"/>
      <c r="T215" s="874"/>
      <c r="U215" s="874"/>
      <c r="V215" s="874"/>
      <c r="W215" s="874"/>
      <c r="X215" s="874"/>
      <c r="Y215" s="874"/>
      <c r="Z215" s="874"/>
      <c r="AA215" s="874"/>
      <c r="AB215" s="874"/>
      <c r="AC215" s="874"/>
      <c r="AD215" s="874"/>
      <c r="AE215" s="874"/>
      <c r="AF215" s="874"/>
      <c r="AG215" s="874"/>
      <c r="AH215" s="874"/>
      <c r="AI215" s="874"/>
      <c r="AJ215" s="874"/>
      <c r="AK215" s="874"/>
      <c r="AL215" s="874"/>
      <c r="AM215" s="874"/>
      <c r="AN215" s="874"/>
      <c r="AO215" s="874"/>
      <c r="AP215" s="874"/>
      <c r="AQ215" s="874"/>
      <c r="AR215" s="874"/>
      <c r="AS215" s="874"/>
    </row>
    <row r="216" spans="2:45" x14ac:dyDescent="0.25">
      <c r="B216" s="874"/>
      <c r="C216" s="874"/>
      <c r="D216" s="874"/>
      <c r="E216" s="877"/>
      <c r="F216" s="877"/>
      <c r="G216" s="876"/>
      <c r="H216" s="875"/>
      <c r="I216" s="875"/>
      <c r="J216" s="874"/>
      <c r="K216" s="874"/>
      <c r="L216" s="874"/>
      <c r="M216" s="874"/>
      <c r="N216" s="874"/>
      <c r="O216" s="874"/>
      <c r="P216" s="874"/>
      <c r="Q216" s="874"/>
      <c r="R216" s="874"/>
      <c r="S216" s="874"/>
      <c r="T216" s="874"/>
      <c r="U216" s="874"/>
      <c r="V216" s="874"/>
      <c r="W216" s="874"/>
      <c r="X216" s="874"/>
      <c r="Y216" s="874"/>
      <c r="Z216" s="874"/>
      <c r="AA216" s="874"/>
      <c r="AB216" s="874"/>
      <c r="AC216" s="874"/>
      <c r="AD216" s="874"/>
      <c r="AE216" s="874"/>
      <c r="AF216" s="874"/>
      <c r="AG216" s="874"/>
      <c r="AH216" s="874"/>
      <c r="AI216" s="874"/>
      <c r="AJ216" s="874"/>
      <c r="AK216" s="874"/>
      <c r="AL216" s="874"/>
      <c r="AM216" s="874"/>
      <c r="AN216" s="874"/>
      <c r="AO216" s="874"/>
      <c r="AP216" s="874"/>
      <c r="AQ216" s="874"/>
      <c r="AR216" s="874"/>
      <c r="AS216" s="874"/>
    </row>
    <row r="217" spans="2:45" x14ac:dyDescent="0.25">
      <c r="B217" s="874"/>
      <c r="C217" s="874"/>
      <c r="D217" s="874"/>
      <c r="E217" s="877"/>
      <c r="F217" s="877"/>
      <c r="G217" s="876"/>
      <c r="H217" s="875"/>
      <c r="I217" s="875"/>
      <c r="J217" s="874"/>
      <c r="K217" s="874"/>
      <c r="L217" s="874"/>
      <c r="M217" s="874"/>
      <c r="N217" s="874"/>
      <c r="O217" s="874"/>
      <c r="P217" s="874"/>
      <c r="Q217" s="874"/>
      <c r="R217" s="874"/>
      <c r="S217" s="874"/>
      <c r="T217" s="874"/>
      <c r="U217" s="874"/>
      <c r="V217" s="874"/>
      <c r="W217" s="874"/>
      <c r="X217" s="874"/>
      <c r="Y217" s="874"/>
      <c r="Z217" s="874"/>
      <c r="AA217" s="874"/>
      <c r="AB217" s="874"/>
      <c r="AC217" s="874"/>
      <c r="AD217" s="874"/>
      <c r="AE217" s="874"/>
      <c r="AF217" s="874"/>
      <c r="AG217" s="874"/>
      <c r="AH217" s="874"/>
      <c r="AI217" s="874"/>
      <c r="AJ217" s="874"/>
      <c r="AK217" s="874"/>
      <c r="AL217" s="874"/>
      <c r="AM217" s="874"/>
      <c r="AN217" s="874"/>
      <c r="AO217" s="874"/>
      <c r="AP217" s="874"/>
      <c r="AQ217" s="874"/>
      <c r="AR217" s="874"/>
      <c r="AS217" s="874"/>
    </row>
    <row r="218" spans="2:45" x14ac:dyDescent="0.25">
      <c r="B218" s="874"/>
      <c r="C218" s="874"/>
      <c r="D218" s="874"/>
      <c r="E218" s="877"/>
      <c r="F218" s="877"/>
      <c r="G218" s="876"/>
      <c r="H218" s="875"/>
      <c r="I218" s="875"/>
      <c r="J218" s="874"/>
      <c r="K218" s="874"/>
      <c r="L218" s="874"/>
      <c r="M218" s="874"/>
      <c r="N218" s="874"/>
      <c r="O218" s="874"/>
      <c r="P218" s="874"/>
      <c r="Q218" s="874"/>
      <c r="R218" s="874"/>
      <c r="S218" s="874"/>
      <c r="T218" s="874"/>
      <c r="U218" s="874"/>
      <c r="V218" s="874"/>
      <c r="W218" s="874"/>
      <c r="X218" s="874"/>
      <c r="Y218" s="874"/>
      <c r="Z218" s="874"/>
      <c r="AA218" s="874"/>
      <c r="AB218" s="874"/>
      <c r="AC218" s="874"/>
      <c r="AD218" s="874"/>
      <c r="AE218" s="874"/>
      <c r="AF218" s="874"/>
      <c r="AG218" s="874"/>
      <c r="AH218" s="874"/>
      <c r="AI218" s="874"/>
      <c r="AJ218" s="874"/>
      <c r="AK218" s="874"/>
      <c r="AL218" s="874"/>
      <c r="AM218" s="874"/>
      <c r="AN218" s="874"/>
      <c r="AO218" s="874"/>
      <c r="AP218" s="874"/>
      <c r="AQ218" s="874"/>
      <c r="AR218" s="874"/>
      <c r="AS218" s="874"/>
    </row>
    <row r="219" spans="2:45" x14ac:dyDescent="0.25">
      <c r="B219" s="874"/>
      <c r="C219" s="874"/>
      <c r="D219" s="874"/>
      <c r="E219" s="877"/>
      <c r="F219" s="877"/>
      <c r="G219" s="876"/>
      <c r="H219" s="875"/>
      <c r="I219" s="875"/>
      <c r="J219" s="874"/>
      <c r="K219" s="874"/>
      <c r="L219" s="874"/>
      <c r="M219" s="874"/>
      <c r="N219" s="874"/>
      <c r="O219" s="874"/>
      <c r="P219" s="874"/>
      <c r="Q219" s="874"/>
      <c r="R219" s="874"/>
      <c r="S219" s="874"/>
      <c r="T219" s="874"/>
      <c r="U219" s="874"/>
      <c r="V219" s="874"/>
      <c r="W219" s="874"/>
      <c r="X219" s="874"/>
      <c r="Y219" s="874"/>
      <c r="Z219" s="874"/>
      <c r="AA219" s="874"/>
      <c r="AB219" s="874"/>
      <c r="AC219" s="874"/>
      <c r="AD219" s="874"/>
      <c r="AE219" s="874"/>
      <c r="AF219" s="874"/>
      <c r="AG219" s="874"/>
      <c r="AH219" s="874"/>
      <c r="AI219" s="874"/>
      <c r="AJ219" s="874"/>
      <c r="AK219" s="874"/>
      <c r="AL219" s="874"/>
      <c r="AM219" s="874"/>
      <c r="AN219" s="874"/>
      <c r="AO219" s="874"/>
      <c r="AP219" s="874"/>
      <c r="AQ219" s="874"/>
      <c r="AR219" s="874"/>
      <c r="AS219" s="874"/>
    </row>
    <row r="220" spans="2:45" x14ac:dyDescent="0.25">
      <c r="B220" s="874"/>
      <c r="C220" s="874"/>
      <c r="D220" s="874"/>
      <c r="E220" s="877"/>
      <c r="F220" s="877"/>
      <c r="G220" s="876"/>
      <c r="H220" s="875"/>
      <c r="I220" s="875"/>
      <c r="J220" s="874"/>
      <c r="K220" s="874"/>
      <c r="L220" s="874"/>
      <c r="M220" s="874"/>
      <c r="N220" s="874"/>
      <c r="O220" s="874"/>
      <c r="P220" s="874"/>
      <c r="Q220" s="874"/>
      <c r="R220" s="874"/>
      <c r="S220" s="874"/>
      <c r="T220" s="874"/>
      <c r="U220" s="874"/>
      <c r="V220" s="874"/>
      <c r="W220" s="874"/>
      <c r="X220" s="874"/>
      <c r="Y220" s="874"/>
      <c r="Z220" s="874"/>
      <c r="AA220" s="874"/>
      <c r="AB220" s="874"/>
      <c r="AC220" s="874"/>
      <c r="AD220" s="874"/>
      <c r="AE220" s="874"/>
      <c r="AF220" s="874"/>
      <c r="AG220" s="874"/>
      <c r="AH220" s="874"/>
      <c r="AI220" s="874"/>
      <c r="AJ220" s="874"/>
      <c r="AK220" s="874"/>
      <c r="AL220" s="874"/>
      <c r="AM220" s="874"/>
      <c r="AN220" s="874"/>
      <c r="AO220" s="874"/>
      <c r="AP220" s="874"/>
      <c r="AQ220" s="874"/>
      <c r="AR220" s="874"/>
      <c r="AS220" s="874"/>
    </row>
    <row r="221" spans="2:45" x14ac:dyDescent="0.25">
      <c r="B221" s="874"/>
      <c r="C221" s="874"/>
      <c r="D221" s="874"/>
      <c r="E221" s="877"/>
      <c r="F221" s="877"/>
      <c r="G221" s="876"/>
      <c r="H221" s="875"/>
      <c r="I221" s="875"/>
      <c r="J221" s="874"/>
      <c r="K221" s="874"/>
      <c r="L221" s="874"/>
      <c r="M221" s="874"/>
      <c r="N221" s="874"/>
      <c r="O221" s="874"/>
      <c r="P221" s="874"/>
      <c r="Q221" s="874"/>
      <c r="R221" s="874"/>
      <c r="S221" s="874"/>
      <c r="T221" s="874"/>
      <c r="U221" s="874"/>
      <c r="V221" s="874"/>
      <c r="W221" s="874"/>
      <c r="X221" s="874"/>
      <c r="Y221" s="874"/>
      <c r="Z221" s="874"/>
      <c r="AA221" s="874"/>
      <c r="AB221" s="874"/>
      <c r="AC221" s="874"/>
      <c r="AD221" s="874"/>
      <c r="AE221" s="874"/>
      <c r="AF221" s="874"/>
      <c r="AG221" s="874"/>
      <c r="AH221" s="874"/>
      <c r="AI221" s="874"/>
      <c r="AJ221" s="874"/>
      <c r="AK221" s="874"/>
      <c r="AL221" s="874"/>
      <c r="AM221" s="874"/>
      <c r="AN221" s="874"/>
      <c r="AO221" s="874"/>
      <c r="AP221" s="874"/>
      <c r="AQ221" s="874"/>
      <c r="AR221" s="874"/>
      <c r="AS221" s="874"/>
    </row>
    <row r="222" spans="2:45" x14ac:dyDescent="0.25">
      <c r="B222" s="874"/>
      <c r="C222" s="874"/>
      <c r="D222" s="874"/>
      <c r="E222" s="877"/>
      <c r="F222" s="877"/>
      <c r="G222" s="876"/>
      <c r="H222" s="875"/>
      <c r="I222" s="875"/>
      <c r="J222" s="874"/>
      <c r="K222" s="874"/>
      <c r="L222" s="874"/>
      <c r="M222" s="874"/>
      <c r="N222" s="874"/>
      <c r="O222" s="874"/>
      <c r="P222" s="874"/>
      <c r="Q222" s="874"/>
      <c r="R222" s="874"/>
      <c r="S222" s="874"/>
      <c r="T222" s="874"/>
      <c r="U222" s="874"/>
      <c r="V222" s="874"/>
      <c r="W222" s="874"/>
      <c r="X222" s="874"/>
      <c r="Y222" s="874"/>
      <c r="Z222" s="874"/>
      <c r="AA222" s="874"/>
      <c r="AB222" s="874"/>
      <c r="AC222" s="874"/>
      <c r="AD222" s="874"/>
      <c r="AE222" s="874"/>
      <c r="AF222" s="874"/>
      <c r="AG222" s="874"/>
      <c r="AH222" s="874"/>
      <c r="AI222" s="874"/>
      <c r="AJ222" s="874"/>
      <c r="AK222" s="874"/>
      <c r="AL222" s="874"/>
      <c r="AM222" s="874"/>
      <c r="AN222" s="874"/>
      <c r="AO222" s="874"/>
      <c r="AP222" s="874"/>
      <c r="AQ222" s="874"/>
      <c r="AR222" s="874"/>
      <c r="AS222" s="874"/>
    </row>
    <row r="223" spans="2:45" x14ac:dyDescent="0.25">
      <c r="B223" s="874"/>
      <c r="C223" s="874"/>
      <c r="D223" s="874"/>
      <c r="E223" s="877"/>
      <c r="F223" s="877"/>
      <c r="G223" s="876"/>
      <c r="H223" s="875"/>
      <c r="I223" s="875"/>
      <c r="J223" s="874"/>
      <c r="K223" s="874"/>
      <c r="L223" s="874"/>
      <c r="M223" s="874"/>
      <c r="N223" s="874"/>
      <c r="O223" s="874"/>
      <c r="P223" s="874"/>
      <c r="Q223" s="874"/>
      <c r="R223" s="874"/>
      <c r="S223" s="874"/>
      <c r="T223" s="874"/>
      <c r="U223" s="874"/>
      <c r="V223" s="874"/>
      <c r="W223" s="874"/>
      <c r="X223" s="874"/>
      <c r="Y223" s="874"/>
      <c r="Z223" s="874"/>
      <c r="AA223" s="874"/>
      <c r="AB223" s="874"/>
      <c r="AC223" s="874"/>
      <c r="AD223" s="874"/>
      <c r="AE223" s="874"/>
      <c r="AF223" s="874"/>
      <c r="AG223" s="874"/>
      <c r="AH223" s="874"/>
      <c r="AI223" s="874"/>
      <c r="AJ223" s="874"/>
      <c r="AK223" s="874"/>
      <c r="AL223" s="874"/>
      <c r="AM223" s="874"/>
      <c r="AN223" s="874"/>
      <c r="AO223" s="874"/>
      <c r="AP223" s="874"/>
      <c r="AQ223" s="874"/>
      <c r="AR223" s="874"/>
      <c r="AS223" s="874"/>
    </row>
    <row r="224" spans="2:45" x14ac:dyDescent="0.25">
      <c r="B224" s="874"/>
      <c r="C224" s="874"/>
      <c r="D224" s="874"/>
      <c r="E224" s="877"/>
      <c r="F224" s="877"/>
      <c r="G224" s="876"/>
      <c r="H224" s="875"/>
      <c r="I224" s="875"/>
      <c r="J224" s="874"/>
      <c r="K224" s="874"/>
      <c r="L224" s="874"/>
      <c r="M224" s="874"/>
      <c r="N224" s="874"/>
      <c r="O224" s="874"/>
      <c r="P224" s="874"/>
      <c r="Q224" s="874"/>
      <c r="R224" s="874"/>
      <c r="S224" s="874"/>
      <c r="T224" s="874"/>
      <c r="U224" s="874"/>
      <c r="V224" s="874"/>
      <c r="W224" s="874"/>
      <c r="X224" s="874"/>
      <c r="Y224" s="874"/>
      <c r="Z224" s="874"/>
      <c r="AA224" s="874"/>
      <c r="AB224" s="874"/>
      <c r="AC224" s="874"/>
      <c r="AD224" s="874"/>
      <c r="AE224" s="874"/>
      <c r="AF224" s="874"/>
      <c r="AG224" s="874"/>
      <c r="AH224" s="874"/>
      <c r="AI224" s="874"/>
      <c r="AJ224" s="874"/>
      <c r="AK224" s="874"/>
      <c r="AL224" s="874"/>
      <c r="AM224" s="874"/>
      <c r="AN224" s="874"/>
      <c r="AO224" s="874"/>
      <c r="AP224" s="874"/>
      <c r="AQ224" s="874"/>
      <c r="AR224" s="874"/>
      <c r="AS224" s="874"/>
    </row>
    <row r="225" spans="2:45" x14ac:dyDescent="0.25">
      <c r="B225" s="874"/>
      <c r="C225" s="874"/>
      <c r="D225" s="874"/>
      <c r="E225" s="877"/>
      <c r="F225" s="877"/>
      <c r="G225" s="876"/>
      <c r="H225" s="875"/>
      <c r="I225" s="875"/>
      <c r="J225" s="874"/>
      <c r="K225" s="874"/>
      <c r="L225" s="874"/>
      <c r="M225" s="874"/>
      <c r="N225" s="874"/>
      <c r="O225" s="874"/>
      <c r="P225" s="874"/>
      <c r="Q225" s="874"/>
      <c r="R225" s="874"/>
      <c r="S225" s="874"/>
      <c r="T225" s="874"/>
      <c r="U225" s="874"/>
      <c r="V225" s="874"/>
      <c r="W225" s="874"/>
      <c r="X225" s="874"/>
      <c r="Y225" s="874"/>
      <c r="Z225" s="874"/>
      <c r="AA225" s="874"/>
      <c r="AB225" s="874"/>
      <c r="AC225" s="874"/>
      <c r="AD225" s="874"/>
      <c r="AE225" s="874"/>
      <c r="AF225" s="874"/>
      <c r="AG225" s="874"/>
      <c r="AH225" s="874"/>
      <c r="AI225" s="874"/>
      <c r="AJ225" s="874"/>
      <c r="AK225" s="874"/>
      <c r="AL225" s="874"/>
      <c r="AM225" s="874"/>
      <c r="AN225" s="874"/>
      <c r="AO225" s="874"/>
      <c r="AP225" s="874"/>
      <c r="AQ225" s="874"/>
      <c r="AR225" s="874"/>
      <c r="AS225" s="874"/>
    </row>
    <row r="226" spans="2:45" x14ac:dyDescent="0.25">
      <c r="B226" s="874"/>
      <c r="C226" s="874"/>
      <c r="D226" s="874"/>
      <c r="E226" s="877"/>
      <c r="F226" s="877"/>
      <c r="G226" s="876"/>
      <c r="H226" s="875"/>
      <c r="I226" s="875"/>
      <c r="J226" s="874"/>
      <c r="K226" s="874"/>
      <c r="L226" s="874"/>
      <c r="M226" s="874"/>
      <c r="N226" s="874"/>
      <c r="O226" s="874"/>
      <c r="P226" s="874"/>
      <c r="Q226" s="874"/>
      <c r="R226" s="874"/>
      <c r="S226" s="874"/>
      <c r="T226" s="874"/>
      <c r="U226" s="874"/>
      <c r="V226" s="874"/>
      <c r="W226" s="874"/>
      <c r="X226" s="874"/>
      <c r="Y226" s="874"/>
      <c r="Z226" s="874"/>
      <c r="AA226" s="874"/>
      <c r="AB226" s="874"/>
      <c r="AC226" s="874"/>
      <c r="AD226" s="874"/>
      <c r="AE226" s="874"/>
      <c r="AF226" s="874"/>
      <c r="AG226" s="874"/>
      <c r="AH226" s="874"/>
      <c r="AI226" s="874"/>
      <c r="AJ226" s="874"/>
      <c r="AK226" s="874"/>
      <c r="AL226" s="874"/>
      <c r="AM226" s="874"/>
      <c r="AN226" s="874"/>
      <c r="AO226" s="874"/>
      <c r="AP226" s="874"/>
      <c r="AQ226" s="874"/>
      <c r="AR226" s="874"/>
      <c r="AS226" s="874"/>
    </row>
    <row r="227" spans="2:45" x14ac:dyDescent="0.25">
      <c r="B227" s="874"/>
      <c r="C227" s="874"/>
      <c r="D227" s="874"/>
      <c r="E227" s="877"/>
      <c r="F227" s="877"/>
      <c r="G227" s="876"/>
      <c r="H227" s="875"/>
      <c r="I227" s="875"/>
      <c r="J227" s="874"/>
      <c r="K227" s="874"/>
      <c r="L227" s="874"/>
      <c r="M227" s="874"/>
      <c r="N227" s="874"/>
      <c r="O227" s="874"/>
      <c r="P227" s="874"/>
      <c r="Q227" s="874"/>
      <c r="R227" s="874"/>
      <c r="S227" s="874"/>
      <c r="T227" s="874"/>
      <c r="U227" s="874"/>
      <c r="V227" s="874"/>
      <c r="W227" s="874"/>
      <c r="X227" s="874"/>
      <c r="Y227" s="874"/>
      <c r="Z227" s="874"/>
      <c r="AA227" s="874"/>
      <c r="AB227" s="874"/>
      <c r="AC227" s="874"/>
      <c r="AD227" s="874"/>
      <c r="AE227" s="874"/>
      <c r="AF227" s="874"/>
      <c r="AG227" s="874"/>
      <c r="AH227" s="874"/>
      <c r="AI227" s="874"/>
      <c r="AJ227" s="874"/>
      <c r="AK227" s="874"/>
      <c r="AL227" s="874"/>
      <c r="AM227" s="874"/>
      <c r="AN227" s="874"/>
      <c r="AO227" s="874"/>
      <c r="AP227" s="874"/>
      <c r="AQ227" s="874"/>
      <c r="AR227" s="874"/>
      <c r="AS227" s="874"/>
    </row>
    <row r="228" spans="2:45" x14ac:dyDescent="0.25">
      <c r="B228" s="874"/>
      <c r="C228" s="874"/>
      <c r="D228" s="874"/>
      <c r="E228" s="877"/>
      <c r="F228" s="877"/>
      <c r="G228" s="876"/>
      <c r="H228" s="875"/>
      <c r="I228" s="875"/>
      <c r="J228" s="874"/>
      <c r="K228" s="874"/>
      <c r="L228" s="874"/>
      <c r="M228" s="874"/>
      <c r="N228" s="874"/>
      <c r="O228" s="874"/>
      <c r="P228" s="874"/>
      <c r="Q228" s="874"/>
      <c r="R228" s="874"/>
      <c r="S228" s="874"/>
      <c r="T228" s="874"/>
      <c r="U228" s="874"/>
      <c r="V228" s="874"/>
      <c r="W228" s="874"/>
      <c r="X228" s="874"/>
      <c r="Y228" s="874"/>
      <c r="Z228" s="874"/>
      <c r="AA228" s="874"/>
      <c r="AB228" s="874"/>
      <c r="AC228" s="874"/>
      <c r="AD228" s="874"/>
      <c r="AE228" s="874"/>
      <c r="AF228" s="874"/>
      <c r="AG228" s="874"/>
      <c r="AH228" s="874"/>
      <c r="AI228" s="874"/>
      <c r="AJ228" s="874"/>
      <c r="AK228" s="874"/>
      <c r="AL228" s="874"/>
      <c r="AM228" s="874"/>
      <c r="AN228" s="874"/>
      <c r="AO228" s="874"/>
      <c r="AP228" s="874"/>
      <c r="AQ228" s="874"/>
      <c r="AR228" s="874"/>
      <c r="AS228" s="874"/>
    </row>
    <row r="229" spans="2:45" x14ac:dyDescent="0.25">
      <c r="B229" s="874"/>
      <c r="C229" s="874"/>
      <c r="D229" s="874"/>
      <c r="E229" s="877"/>
      <c r="F229" s="877"/>
      <c r="G229" s="876"/>
      <c r="H229" s="875"/>
      <c r="I229" s="875"/>
      <c r="J229" s="874"/>
      <c r="K229" s="874"/>
      <c r="L229" s="874"/>
      <c r="M229" s="874"/>
      <c r="N229" s="874"/>
      <c r="O229" s="874"/>
      <c r="P229" s="874"/>
      <c r="Q229" s="874"/>
      <c r="R229" s="874"/>
      <c r="S229" s="874"/>
      <c r="T229" s="874"/>
      <c r="U229" s="874"/>
      <c r="V229" s="874"/>
      <c r="W229" s="874"/>
      <c r="X229" s="874"/>
      <c r="Y229" s="874"/>
      <c r="Z229" s="874"/>
      <c r="AA229" s="874"/>
      <c r="AB229" s="874"/>
      <c r="AC229" s="874"/>
      <c r="AD229" s="874"/>
      <c r="AE229" s="874"/>
      <c r="AF229" s="874"/>
      <c r="AG229" s="874"/>
      <c r="AH229" s="874"/>
      <c r="AI229" s="874"/>
      <c r="AJ229" s="874"/>
      <c r="AK229" s="874"/>
      <c r="AL229" s="874"/>
      <c r="AM229" s="874"/>
      <c r="AN229" s="874"/>
      <c r="AO229" s="874"/>
      <c r="AP229" s="874"/>
      <c r="AQ229" s="874"/>
      <c r="AR229" s="874"/>
      <c r="AS229" s="874"/>
    </row>
    <row r="230" spans="2:45" x14ac:dyDescent="0.25">
      <c r="B230" s="874"/>
      <c r="C230" s="874"/>
      <c r="D230" s="874"/>
      <c r="E230" s="877"/>
      <c r="F230" s="877"/>
      <c r="G230" s="876"/>
      <c r="H230" s="875"/>
      <c r="I230" s="875"/>
      <c r="J230" s="874"/>
      <c r="K230" s="874"/>
      <c r="L230" s="874"/>
      <c r="M230" s="874"/>
      <c r="N230" s="874"/>
      <c r="O230" s="874"/>
      <c r="P230" s="874"/>
      <c r="Q230" s="874"/>
      <c r="R230" s="874"/>
      <c r="S230" s="874"/>
      <c r="T230" s="874"/>
      <c r="U230" s="874"/>
      <c r="V230" s="874"/>
      <c r="W230" s="874"/>
      <c r="X230" s="874"/>
      <c r="Y230" s="874"/>
      <c r="Z230" s="874"/>
      <c r="AA230" s="874"/>
      <c r="AB230" s="874"/>
      <c r="AC230" s="874"/>
      <c r="AD230" s="874"/>
      <c r="AE230" s="874"/>
      <c r="AF230" s="874"/>
      <c r="AG230" s="874"/>
      <c r="AH230" s="874"/>
      <c r="AI230" s="874"/>
      <c r="AJ230" s="874"/>
      <c r="AK230" s="874"/>
      <c r="AL230" s="874"/>
      <c r="AM230" s="874"/>
      <c r="AN230" s="874"/>
      <c r="AO230" s="874"/>
      <c r="AP230" s="874"/>
      <c r="AQ230" s="874"/>
      <c r="AR230" s="874"/>
      <c r="AS230" s="874"/>
    </row>
    <row r="231" spans="2:45" x14ac:dyDescent="0.25">
      <c r="B231" s="874"/>
      <c r="C231" s="874"/>
      <c r="D231" s="874"/>
      <c r="E231" s="877"/>
      <c r="F231" s="877"/>
      <c r="G231" s="876"/>
      <c r="H231" s="875"/>
      <c r="I231" s="875"/>
      <c r="J231" s="874"/>
      <c r="K231" s="874"/>
      <c r="L231" s="874"/>
      <c r="M231" s="874"/>
      <c r="N231" s="874"/>
      <c r="O231" s="874"/>
      <c r="P231" s="874"/>
      <c r="Q231" s="874"/>
      <c r="R231" s="874"/>
      <c r="S231" s="874"/>
      <c r="T231" s="874"/>
      <c r="U231" s="874"/>
      <c r="V231" s="874"/>
      <c r="W231" s="874"/>
      <c r="X231" s="874"/>
      <c r="Y231" s="874"/>
      <c r="Z231" s="874"/>
      <c r="AA231" s="874"/>
      <c r="AB231" s="874"/>
      <c r="AC231" s="874"/>
      <c r="AD231" s="874"/>
      <c r="AE231" s="874"/>
      <c r="AF231" s="874"/>
      <c r="AG231" s="874"/>
      <c r="AH231" s="874"/>
      <c r="AI231" s="874"/>
      <c r="AJ231" s="874"/>
      <c r="AK231" s="874"/>
      <c r="AL231" s="874"/>
      <c r="AM231" s="874"/>
      <c r="AN231" s="874"/>
      <c r="AO231" s="874"/>
      <c r="AP231" s="874"/>
      <c r="AQ231" s="874"/>
      <c r="AR231" s="874"/>
      <c r="AS231" s="874"/>
    </row>
    <row r="232" spans="2:45" x14ac:dyDescent="0.25">
      <c r="B232" s="874"/>
      <c r="C232" s="874"/>
      <c r="D232" s="874"/>
      <c r="E232" s="877"/>
      <c r="F232" s="877"/>
      <c r="G232" s="876"/>
      <c r="H232" s="875"/>
      <c r="I232" s="875"/>
      <c r="J232" s="874"/>
      <c r="K232" s="874"/>
      <c r="L232" s="874"/>
      <c r="M232" s="874"/>
      <c r="N232" s="874"/>
      <c r="O232" s="874"/>
      <c r="P232" s="874"/>
      <c r="Q232" s="874"/>
      <c r="R232" s="874"/>
      <c r="S232" s="874"/>
      <c r="T232" s="874"/>
      <c r="U232" s="874"/>
      <c r="V232" s="874"/>
      <c r="W232" s="874"/>
      <c r="X232" s="874"/>
      <c r="Y232" s="874"/>
      <c r="Z232" s="874"/>
      <c r="AA232" s="874"/>
      <c r="AB232" s="874"/>
      <c r="AC232" s="874"/>
      <c r="AD232" s="874"/>
      <c r="AE232" s="874"/>
      <c r="AF232" s="874"/>
      <c r="AG232" s="874"/>
      <c r="AH232" s="874"/>
      <c r="AI232" s="874"/>
      <c r="AJ232" s="874"/>
      <c r="AK232" s="874"/>
      <c r="AL232" s="874"/>
      <c r="AM232" s="874"/>
      <c r="AN232" s="874"/>
      <c r="AO232" s="874"/>
      <c r="AP232" s="874"/>
      <c r="AQ232" s="874"/>
      <c r="AR232" s="874"/>
      <c r="AS232" s="874"/>
    </row>
    <row r="233" spans="2:45" x14ac:dyDescent="0.25">
      <c r="B233" s="874"/>
      <c r="C233" s="874"/>
      <c r="D233" s="874"/>
      <c r="E233" s="877"/>
      <c r="F233" s="877"/>
      <c r="G233" s="876"/>
      <c r="H233" s="875"/>
      <c r="I233" s="875"/>
      <c r="J233" s="874"/>
      <c r="K233" s="874"/>
      <c r="L233" s="874"/>
      <c r="M233" s="874"/>
      <c r="N233" s="874"/>
      <c r="O233" s="874"/>
      <c r="P233" s="874"/>
      <c r="Q233" s="874"/>
      <c r="R233" s="874"/>
      <c r="S233" s="874"/>
      <c r="T233" s="874"/>
      <c r="U233" s="874"/>
      <c r="V233" s="874"/>
      <c r="W233" s="874"/>
      <c r="X233" s="874"/>
      <c r="Y233" s="874"/>
      <c r="Z233" s="874"/>
      <c r="AA233" s="874"/>
      <c r="AB233" s="874"/>
      <c r="AC233" s="874"/>
      <c r="AD233" s="874"/>
      <c r="AE233" s="874"/>
      <c r="AF233" s="874"/>
      <c r="AG233" s="874"/>
      <c r="AH233" s="874"/>
      <c r="AI233" s="874"/>
      <c r="AJ233" s="874"/>
      <c r="AK233" s="874"/>
      <c r="AL233" s="874"/>
      <c r="AM233" s="874"/>
      <c r="AN233" s="874"/>
      <c r="AO233" s="874"/>
      <c r="AP233" s="874"/>
      <c r="AQ233" s="874"/>
      <c r="AR233" s="874"/>
      <c r="AS233" s="874"/>
    </row>
    <row r="234" spans="2:45" x14ac:dyDescent="0.25">
      <c r="B234" s="874"/>
      <c r="C234" s="874"/>
      <c r="D234" s="874"/>
      <c r="E234" s="877"/>
      <c r="F234" s="877"/>
      <c r="G234" s="876"/>
      <c r="H234" s="875"/>
      <c r="I234" s="875"/>
      <c r="J234" s="874"/>
      <c r="K234" s="874"/>
      <c r="L234" s="874"/>
      <c r="M234" s="874"/>
      <c r="N234" s="874"/>
      <c r="O234" s="874"/>
      <c r="P234" s="874"/>
      <c r="Q234" s="874"/>
      <c r="R234" s="874"/>
      <c r="S234" s="874"/>
      <c r="T234" s="874"/>
      <c r="U234" s="874"/>
      <c r="V234" s="874"/>
      <c r="W234" s="874"/>
      <c r="X234" s="874"/>
      <c r="Y234" s="874"/>
      <c r="Z234" s="874"/>
      <c r="AA234" s="874"/>
      <c r="AB234" s="874"/>
      <c r="AC234" s="874"/>
      <c r="AD234" s="874"/>
      <c r="AE234" s="874"/>
      <c r="AF234" s="874"/>
      <c r="AG234" s="874"/>
      <c r="AH234" s="874"/>
      <c r="AI234" s="874"/>
      <c r="AJ234" s="874"/>
      <c r="AK234" s="874"/>
      <c r="AL234" s="874"/>
      <c r="AM234" s="874"/>
      <c r="AN234" s="874"/>
      <c r="AO234" s="874"/>
      <c r="AP234" s="874"/>
      <c r="AQ234" s="874"/>
      <c r="AR234" s="874"/>
      <c r="AS234" s="874"/>
    </row>
    <row r="235" spans="2:45" x14ac:dyDescent="0.25">
      <c r="B235" s="874"/>
      <c r="C235" s="874"/>
      <c r="D235" s="874"/>
      <c r="E235" s="877"/>
      <c r="F235" s="877"/>
      <c r="G235" s="876"/>
      <c r="H235" s="875"/>
      <c r="I235" s="875"/>
      <c r="J235" s="874"/>
      <c r="K235" s="874"/>
      <c r="L235" s="874"/>
      <c r="M235" s="874"/>
      <c r="N235" s="874"/>
      <c r="O235" s="874"/>
      <c r="P235" s="874"/>
      <c r="Q235" s="874"/>
      <c r="R235" s="874"/>
      <c r="S235" s="874"/>
      <c r="T235" s="874"/>
      <c r="U235" s="874"/>
      <c r="V235" s="874"/>
      <c r="W235" s="874"/>
      <c r="X235" s="874"/>
      <c r="Y235" s="874"/>
      <c r="Z235" s="874"/>
      <c r="AA235" s="874"/>
      <c r="AB235" s="874"/>
      <c r="AC235" s="874"/>
      <c r="AD235" s="874"/>
      <c r="AE235" s="874"/>
      <c r="AF235" s="874"/>
      <c r="AG235" s="874"/>
      <c r="AH235" s="874"/>
      <c r="AI235" s="874"/>
      <c r="AJ235" s="874"/>
      <c r="AK235" s="874"/>
      <c r="AL235" s="874"/>
      <c r="AM235" s="874"/>
      <c r="AN235" s="874"/>
      <c r="AO235" s="874"/>
      <c r="AP235" s="874"/>
      <c r="AQ235" s="874"/>
      <c r="AR235" s="874"/>
      <c r="AS235" s="874"/>
    </row>
    <row r="236" spans="2:45" x14ac:dyDescent="0.25">
      <c r="B236" s="874"/>
      <c r="C236" s="874"/>
      <c r="D236" s="874"/>
      <c r="E236" s="877"/>
      <c r="F236" s="877"/>
      <c r="G236" s="876"/>
      <c r="H236" s="875"/>
      <c r="I236" s="875"/>
      <c r="J236" s="874"/>
      <c r="K236" s="874"/>
      <c r="L236" s="874"/>
      <c r="M236" s="874"/>
      <c r="N236" s="874"/>
      <c r="O236" s="874"/>
      <c r="P236" s="874"/>
      <c r="Q236" s="874"/>
      <c r="R236" s="874"/>
      <c r="S236" s="874"/>
      <c r="T236" s="874"/>
      <c r="U236" s="874"/>
      <c r="V236" s="874"/>
      <c r="W236" s="874"/>
      <c r="X236" s="874"/>
      <c r="Y236" s="874"/>
      <c r="Z236" s="874"/>
      <c r="AA236" s="874"/>
      <c r="AB236" s="874"/>
      <c r="AC236" s="874"/>
      <c r="AD236" s="874"/>
      <c r="AE236" s="874"/>
      <c r="AF236" s="874"/>
      <c r="AG236" s="874"/>
      <c r="AH236" s="874"/>
      <c r="AI236" s="874"/>
      <c r="AJ236" s="874"/>
      <c r="AK236" s="874"/>
      <c r="AL236" s="874"/>
      <c r="AM236" s="874"/>
      <c r="AN236" s="874"/>
      <c r="AO236" s="874"/>
      <c r="AP236" s="874"/>
      <c r="AQ236" s="874"/>
      <c r="AR236" s="874"/>
      <c r="AS236" s="874"/>
    </row>
    <row r="237" spans="2:45" x14ac:dyDescent="0.25">
      <c r="B237" s="874"/>
      <c r="C237" s="874"/>
      <c r="D237" s="874"/>
      <c r="E237" s="877"/>
      <c r="F237" s="877"/>
      <c r="G237" s="876"/>
      <c r="H237" s="875"/>
      <c r="I237" s="875"/>
      <c r="J237" s="874"/>
      <c r="K237" s="874"/>
      <c r="L237" s="874"/>
      <c r="M237" s="874"/>
      <c r="N237" s="874"/>
      <c r="O237" s="874"/>
      <c r="P237" s="874"/>
      <c r="Q237" s="874"/>
      <c r="R237" s="874"/>
      <c r="S237" s="874"/>
      <c r="T237" s="874"/>
      <c r="U237" s="874"/>
      <c r="V237" s="874"/>
      <c r="W237" s="874"/>
      <c r="X237" s="874"/>
      <c r="Y237" s="874"/>
      <c r="Z237" s="874"/>
      <c r="AA237" s="874"/>
      <c r="AB237" s="874"/>
      <c r="AC237" s="874"/>
      <c r="AD237" s="874"/>
      <c r="AE237" s="874"/>
      <c r="AF237" s="874"/>
      <c r="AG237" s="874"/>
      <c r="AH237" s="874"/>
      <c r="AI237" s="874"/>
      <c r="AJ237" s="874"/>
      <c r="AK237" s="874"/>
      <c r="AL237" s="874"/>
      <c r="AM237" s="874"/>
      <c r="AN237" s="874"/>
      <c r="AO237" s="874"/>
      <c r="AP237" s="874"/>
      <c r="AQ237" s="874"/>
      <c r="AR237" s="874"/>
      <c r="AS237" s="874"/>
    </row>
    <row r="238" spans="2:45" x14ac:dyDescent="0.25">
      <c r="B238" s="874"/>
      <c r="C238" s="874"/>
      <c r="D238" s="874"/>
      <c r="E238" s="877"/>
      <c r="F238" s="877"/>
      <c r="G238" s="876"/>
      <c r="H238" s="875"/>
      <c r="I238" s="875"/>
      <c r="J238" s="874"/>
      <c r="K238" s="874"/>
      <c r="L238" s="874"/>
      <c r="M238" s="874"/>
      <c r="N238" s="874"/>
      <c r="O238" s="874"/>
      <c r="P238" s="874"/>
      <c r="Q238" s="874"/>
      <c r="R238" s="874"/>
      <c r="S238" s="874"/>
      <c r="T238" s="874"/>
      <c r="U238" s="874"/>
      <c r="V238" s="874"/>
      <c r="W238" s="874"/>
      <c r="X238" s="874"/>
      <c r="Y238" s="874"/>
      <c r="Z238" s="874"/>
      <c r="AA238" s="874"/>
      <c r="AB238" s="874"/>
      <c r="AC238" s="874"/>
      <c r="AD238" s="874"/>
      <c r="AE238" s="874"/>
      <c r="AF238" s="874"/>
      <c r="AG238" s="874"/>
      <c r="AH238" s="874"/>
      <c r="AI238" s="874"/>
      <c r="AJ238" s="874"/>
      <c r="AK238" s="874"/>
      <c r="AL238" s="874"/>
      <c r="AM238" s="874"/>
      <c r="AN238" s="874"/>
      <c r="AO238" s="874"/>
      <c r="AP238" s="874"/>
      <c r="AQ238" s="874"/>
      <c r="AR238" s="874"/>
      <c r="AS238" s="874"/>
    </row>
    <row r="239" spans="2:45" x14ac:dyDescent="0.25">
      <c r="B239" s="874"/>
      <c r="C239" s="874"/>
      <c r="D239" s="874"/>
      <c r="E239" s="877"/>
      <c r="F239" s="877"/>
      <c r="G239" s="876"/>
      <c r="H239" s="875"/>
      <c r="I239" s="875"/>
      <c r="J239" s="874"/>
      <c r="K239" s="874"/>
      <c r="L239" s="874"/>
      <c r="M239" s="874"/>
      <c r="N239" s="874"/>
      <c r="O239" s="874"/>
      <c r="P239" s="874"/>
      <c r="Q239" s="874"/>
      <c r="R239" s="874"/>
      <c r="S239" s="874"/>
      <c r="T239" s="874"/>
      <c r="U239" s="874"/>
      <c r="V239" s="874"/>
      <c r="W239" s="874"/>
      <c r="X239" s="874"/>
      <c r="Y239" s="874"/>
      <c r="Z239" s="874"/>
      <c r="AA239" s="874"/>
      <c r="AB239" s="874"/>
      <c r="AC239" s="874"/>
      <c r="AD239" s="874"/>
      <c r="AE239" s="874"/>
      <c r="AF239" s="874"/>
      <c r="AG239" s="874"/>
      <c r="AH239" s="874"/>
      <c r="AI239" s="874"/>
      <c r="AJ239" s="874"/>
      <c r="AK239" s="874"/>
      <c r="AL239" s="874"/>
      <c r="AM239" s="874"/>
      <c r="AN239" s="874"/>
      <c r="AO239" s="874"/>
      <c r="AP239" s="874"/>
      <c r="AQ239" s="874"/>
      <c r="AR239" s="874"/>
      <c r="AS239" s="874"/>
    </row>
    <row r="240" spans="2:45" x14ac:dyDescent="0.25">
      <c r="B240" s="874"/>
      <c r="C240" s="874"/>
      <c r="D240" s="874"/>
      <c r="E240" s="877"/>
      <c r="F240" s="877"/>
      <c r="G240" s="876"/>
      <c r="H240" s="875"/>
      <c r="I240" s="875"/>
      <c r="J240" s="874"/>
      <c r="K240" s="874"/>
      <c r="L240" s="874"/>
      <c r="M240" s="874"/>
      <c r="N240" s="874"/>
      <c r="O240" s="874"/>
      <c r="P240" s="874"/>
      <c r="Q240" s="874"/>
      <c r="R240" s="874"/>
      <c r="S240" s="874"/>
      <c r="T240" s="874"/>
      <c r="U240" s="874"/>
      <c r="V240" s="874"/>
      <c r="W240" s="874"/>
      <c r="X240" s="874"/>
      <c r="Y240" s="874"/>
      <c r="Z240" s="874"/>
      <c r="AA240" s="874"/>
      <c r="AB240" s="874"/>
      <c r="AC240" s="874"/>
      <c r="AD240" s="874"/>
      <c r="AE240" s="874"/>
      <c r="AF240" s="874"/>
      <c r="AG240" s="874"/>
      <c r="AH240" s="874"/>
      <c r="AI240" s="874"/>
      <c r="AJ240" s="874"/>
      <c r="AK240" s="874"/>
      <c r="AL240" s="874"/>
      <c r="AM240" s="874"/>
      <c r="AN240" s="874"/>
      <c r="AO240" s="874"/>
      <c r="AP240" s="874"/>
      <c r="AQ240" s="874"/>
      <c r="AR240" s="874"/>
      <c r="AS240" s="874"/>
    </row>
    <row r="241" spans="2:45" x14ac:dyDescent="0.25">
      <c r="B241" s="874"/>
      <c r="C241" s="874"/>
      <c r="D241" s="874"/>
      <c r="E241" s="877"/>
      <c r="F241" s="877"/>
      <c r="G241" s="876"/>
      <c r="H241" s="875"/>
      <c r="I241" s="875"/>
      <c r="J241" s="874"/>
      <c r="K241" s="874"/>
      <c r="L241" s="874"/>
      <c r="M241" s="874"/>
      <c r="N241" s="874"/>
      <c r="O241" s="874"/>
      <c r="P241" s="874"/>
      <c r="Q241" s="874"/>
      <c r="R241" s="874"/>
      <c r="S241" s="874"/>
      <c r="T241" s="874"/>
      <c r="U241" s="874"/>
      <c r="V241" s="874"/>
      <c r="W241" s="874"/>
      <c r="X241" s="874"/>
      <c r="Y241" s="874"/>
      <c r="Z241" s="874"/>
      <c r="AA241" s="874"/>
      <c r="AB241" s="874"/>
      <c r="AC241" s="874"/>
      <c r="AD241" s="874"/>
      <c r="AE241" s="874"/>
      <c r="AF241" s="874"/>
      <c r="AG241" s="874"/>
      <c r="AH241" s="874"/>
      <c r="AI241" s="874"/>
      <c r="AJ241" s="874"/>
      <c r="AK241" s="874"/>
      <c r="AL241" s="874"/>
      <c r="AM241" s="874"/>
      <c r="AN241" s="874"/>
      <c r="AO241" s="874"/>
      <c r="AP241" s="874"/>
      <c r="AQ241" s="874"/>
      <c r="AR241" s="874"/>
      <c r="AS241" s="874"/>
    </row>
    <row r="242" spans="2:45" x14ac:dyDescent="0.25">
      <c r="B242" s="874"/>
      <c r="C242" s="874"/>
      <c r="D242" s="874"/>
      <c r="E242" s="877"/>
      <c r="F242" s="877"/>
      <c r="G242" s="876"/>
      <c r="H242" s="875"/>
      <c r="I242" s="875"/>
      <c r="J242" s="874"/>
      <c r="K242" s="874"/>
      <c r="L242" s="874"/>
      <c r="M242" s="874"/>
      <c r="N242" s="874"/>
      <c r="O242" s="874"/>
      <c r="P242" s="874"/>
      <c r="Q242" s="874"/>
      <c r="R242" s="874"/>
      <c r="S242" s="874"/>
      <c r="T242" s="874"/>
      <c r="U242" s="874"/>
      <c r="V242" s="874"/>
      <c r="W242" s="874"/>
      <c r="X242" s="874"/>
      <c r="Y242" s="874"/>
      <c r="Z242" s="874"/>
      <c r="AA242" s="874"/>
      <c r="AB242" s="874"/>
      <c r="AC242" s="874"/>
      <c r="AD242" s="874"/>
      <c r="AE242" s="874"/>
      <c r="AF242" s="874"/>
      <c r="AG242" s="874"/>
      <c r="AH242" s="874"/>
      <c r="AI242" s="874"/>
      <c r="AJ242" s="874"/>
      <c r="AK242" s="874"/>
      <c r="AL242" s="874"/>
      <c r="AM242" s="874"/>
      <c r="AN242" s="874"/>
      <c r="AO242" s="874"/>
      <c r="AP242" s="874"/>
      <c r="AQ242" s="874"/>
      <c r="AR242" s="874"/>
      <c r="AS242" s="874"/>
    </row>
    <row r="243" spans="2:45" x14ac:dyDescent="0.25">
      <c r="B243" s="874"/>
      <c r="C243" s="874"/>
      <c r="D243" s="874"/>
      <c r="E243" s="877"/>
      <c r="F243" s="877"/>
      <c r="G243" s="876"/>
      <c r="H243" s="875"/>
      <c r="I243" s="875"/>
      <c r="J243" s="874"/>
      <c r="K243" s="874"/>
      <c r="L243" s="874"/>
      <c r="M243" s="874"/>
      <c r="N243" s="874"/>
      <c r="O243" s="874"/>
      <c r="P243" s="874"/>
      <c r="Q243" s="874"/>
      <c r="R243" s="874"/>
      <c r="S243" s="874"/>
      <c r="T243" s="874"/>
      <c r="U243" s="874"/>
      <c r="V243" s="874"/>
      <c r="W243" s="874"/>
      <c r="X243" s="874"/>
      <c r="Y243" s="874"/>
      <c r="Z243" s="874"/>
      <c r="AA243" s="874"/>
      <c r="AB243" s="874"/>
      <c r="AC243" s="874"/>
      <c r="AD243" s="874"/>
      <c r="AE243" s="874"/>
      <c r="AF243" s="874"/>
      <c r="AG243" s="874"/>
      <c r="AH243" s="874"/>
      <c r="AI243" s="874"/>
      <c r="AJ243" s="874"/>
      <c r="AK243" s="874"/>
      <c r="AL243" s="874"/>
      <c r="AM243" s="874"/>
      <c r="AN243" s="874"/>
      <c r="AO243" s="874"/>
      <c r="AP243" s="874"/>
      <c r="AQ243" s="874"/>
      <c r="AR243" s="874"/>
      <c r="AS243" s="874"/>
    </row>
    <row r="244" spans="2:45" x14ac:dyDescent="0.25">
      <c r="B244" s="874"/>
      <c r="C244" s="874"/>
      <c r="D244" s="874"/>
      <c r="E244" s="877"/>
      <c r="F244" s="877"/>
      <c r="G244" s="876"/>
      <c r="H244" s="875"/>
      <c r="I244" s="875"/>
      <c r="J244" s="874"/>
      <c r="K244" s="874"/>
      <c r="L244" s="874"/>
      <c r="M244" s="874"/>
      <c r="N244" s="874"/>
      <c r="O244" s="874"/>
      <c r="P244" s="874"/>
      <c r="Q244" s="874"/>
      <c r="R244" s="874"/>
      <c r="S244" s="874"/>
      <c r="T244" s="874"/>
      <c r="U244" s="874"/>
      <c r="V244" s="874"/>
      <c r="W244" s="874"/>
      <c r="X244" s="874"/>
      <c r="Y244" s="874"/>
      <c r="Z244" s="874"/>
      <c r="AA244" s="874"/>
      <c r="AB244" s="874"/>
      <c r="AC244" s="874"/>
      <c r="AD244" s="874"/>
      <c r="AE244" s="874"/>
      <c r="AF244" s="874"/>
      <c r="AG244" s="874"/>
      <c r="AH244" s="874"/>
      <c r="AI244" s="874"/>
      <c r="AJ244" s="874"/>
      <c r="AK244" s="874"/>
      <c r="AL244" s="874"/>
      <c r="AM244" s="874"/>
      <c r="AN244" s="874"/>
      <c r="AO244" s="874"/>
      <c r="AP244" s="874"/>
      <c r="AQ244" s="874"/>
      <c r="AR244" s="874"/>
      <c r="AS244" s="874"/>
    </row>
    <row r="245" spans="2:45" x14ac:dyDescent="0.25">
      <c r="B245" s="874"/>
      <c r="C245" s="874"/>
      <c r="D245" s="874"/>
      <c r="E245" s="877"/>
      <c r="F245" s="877"/>
      <c r="G245" s="876"/>
      <c r="H245" s="875"/>
      <c r="I245" s="875"/>
      <c r="J245" s="874"/>
      <c r="K245" s="874"/>
      <c r="L245" s="874"/>
      <c r="M245" s="874"/>
      <c r="N245" s="874"/>
      <c r="O245" s="874"/>
      <c r="P245" s="874"/>
      <c r="Q245" s="874"/>
      <c r="R245" s="874"/>
      <c r="S245" s="874"/>
      <c r="T245" s="874"/>
      <c r="U245" s="874"/>
      <c r="V245" s="874"/>
      <c r="W245" s="874"/>
      <c r="X245" s="874"/>
      <c r="Y245" s="874"/>
      <c r="Z245" s="874"/>
      <c r="AA245" s="874"/>
      <c r="AB245" s="874"/>
      <c r="AC245" s="874"/>
      <c r="AD245" s="874"/>
      <c r="AE245" s="874"/>
      <c r="AF245" s="874"/>
      <c r="AG245" s="874"/>
      <c r="AH245" s="874"/>
      <c r="AI245" s="874"/>
      <c r="AJ245" s="874"/>
      <c r="AK245" s="874"/>
      <c r="AL245" s="874"/>
      <c r="AM245" s="874"/>
      <c r="AN245" s="874"/>
      <c r="AO245" s="874"/>
      <c r="AP245" s="874"/>
      <c r="AQ245" s="874"/>
      <c r="AR245" s="874"/>
      <c r="AS245" s="874"/>
    </row>
    <row r="246" spans="2:45" x14ac:dyDescent="0.25">
      <c r="B246" s="874"/>
      <c r="C246" s="874"/>
      <c r="D246" s="874"/>
      <c r="E246" s="877"/>
      <c r="F246" s="877"/>
      <c r="G246" s="876"/>
      <c r="H246" s="875"/>
      <c r="I246" s="875"/>
      <c r="J246" s="874"/>
      <c r="K246" s="874"/>
      <c r="L246" s="874"/>
      <c r="M246" s="874"/>
      <c r="N246" s="874"/>
      <c r="O246" s="874"/>
      <c r="P246" s="874"/>
      <c r="Q246" s="874"/>
      <c r="R246" s="874"/>
      <c r="S246" s="874"/>
      <c r="T246" s="874"/>
      <c r="U246" s="874"/>
      <c r="V246" s="874"/>
      <c r="W246" s="874"/>
      <c r="X246" s="874"/>
      <c r="Y246" s="874"/>
      <c r="Z246" s="874"/>
      <c r="AA246" s="874"/>
      <c r="AB246" s="874"/>
      <c r="AC246" s="874"/>
      <c r="AD246" s="874"/>
      <c r="AE246" s="874"/>
      <c r="AF246" s="874"/>
      <c r="AG246" s="874"/>
      <c r="AH246" s="874"/>
      <c r="AI246" s="874"/>
      <c r="AJ246" s="874"/>
      <c r="AK246" s="874"/>
      <c r="AL246" s="874"/>
      <c r="AM246" s="874"/>
      <c r="AN246" s="874"/>
      <c r="AO246" s="874"/>
      <c r="AP246" s="874"/>
      <c r="AQ246" s="874"/>
      <c r="AR246" s="874"/>
      <c r="AS246" s="874"/>
    </row>
    <row r="247" spans="2:45" x14ac:dyDescent="0.25">
      <c r="B247" s="874"/>
      <c r="C247" s="874"/>
      <c r="D247" s="874"/>
      <c r="E247" s="877"/>
      <c r="F247" s="877"/>
      <c r="G247" s="876"/>
      <c r="H247" s="875"/>
      <c r="I247" s="875"/>
      <c r="J247" s="874"/>
      <c r="K247" s="874"/>
      <c r="L247" s="874"/>
      <c r="M247" s="874"/>
      <c r="N247" s="874"/>
      <c r="O247" s="874"/>
      <c r="P247" s="874"/>
      <c r="Q247" s="874"/>
      <c r="R247" s="874"/>
      <c r="S247" s="874"/>
      <c r="T247" s="874"/>
      <c r="U247" s="874"/>
      <c r="V247" s="874"/>
      <c r="W247" s="874"/>
      <c r="X247" s="874"/>
      <c r="Y247" s="874"/>
      <c r="Z247" s="874"/>
      <c r="AA247" s="874"/>
      <c r="AB247" s="874"/>
      <c r="AC247" s="874"/>
      <c r="AD247" s="874"/>
      <c r="AE247" s="874"/>
      <c r="AF247" s="874"/>
      <c r="AG247" s="874"/>
      <c r="AH247" s="874"/>
      <c r="AI247" s="874"/>
      <c r="AJ247" s="874"/>
      <c r="AK247" s="874"/>
      <c r="AL247" s="874"/>
      <c r="AM247" s="874"/>
      <c r="AN247" s="874"/>
      <c r="AO247" s="874"/>
      <c r="AP247" s="874"/>
      <c r="AQ247" s="874"/>
      <c r="AR247" s="874"/>
      <c r="AS247" s="874"/>
    </row>
    <row r="248" spans="2:45" x14ac:dyDescent="0.25">
      <c r="B248" s="874"/>
      <c r="C248" s="874"/>
      <c r="D248" s="874"/>
      <c r="E248" s="877"/>
      <c r="F248" s="877"/>
      <c r="G248" s="876"/>
      <c r="H248" s="875"/>
      <c r="I248" s="875"/>
      <c r="J248" s="874"/>
      <c r="K248" s="874"/>
      <c r="L248" s="874"/>
      <c r="M248" s="874"/>
      <c r="N248" s="874"/>
      <c r="O248" s="874"/>
      <c r="P248" s="874"/>
      <c r="Q248" s="874"/>
      <c r="R248" s="874"/>
      <c r="S248" s="874"/>
      <c r="T248" s="874"/>
      <c r="U248" s="874"/>
      <c r="V248" s="874"/>
      <c r="W248" s="874"/>
      <c r="X248" s="874"/>
      <c r="Y248" s="874"/>
      <c r="Z248" s="874"/>
      <c r="AA248" s="874"/>
      <c r="AB248" s="874"/>
      <c r="AC248" s="874"/>
      <c r="AD248" s="874"/>
      <c r="AE248" s="874"/>
      <c r="AF248" s="874"/>
      <c r="AG248" s="874"/>
      <c r="AH248" s="874"/>
      <c r="AI248" s="874"/>
      <c r="AJ248" s="874"/>
      <c r="AK248" s="874"/>
      <c r="AL248" s="874"/>
      <c r="AM248" s="874"/>
      <c r="AN248" s="874"/>
      <c r="AO248" s="874"/>
      <c r="AP248" s="874"/>
      <c r="AQ248" s="874"/>
      <c r="AR248" s="874"/>
      <c r="AS248" s="874"/>
    </row>
    <row r="249" spans="2:45" x14ac:dyDescent="0.25">
      <c r="B249" s="874"/>
      <c r="C249" s="874"/>
      <c r="D249" s="874"/>
      <c r="E249" s="877"/>
      <c r="F249" s="877"/>
      <c r="G249" s="876"/>
      <c r="H249" s="875"/>
      <c r="I249" s="875"/>
      <c r="J249" s="874"/>
      <c r="K249" s="874"/>
      <c r="L249" s="874"/>
      <c r="M249" s="874"/>
      <c r="N249" s="874"/>
      <c r="O249" s="874"/>
      <c r="P249" s="874"/>
      <c r="Q249" s="874"/>
      <c r="R249" s="874"/>
      <c r="S249" s="874"/>
      <c r="T249" s="874"/>
      <c r="U249" s="874"/>
      <c r="V249" s="874"/>
      <c r="W249" s="874"/>
      <c r="X249" s="874"/>
      <c r="Y249" s="874"/>
      <c r="Z249" s="874"/>
      <c r="AA249" s="874"/>
      <c r="AB249" s="874"/>
      <c r="AC249" s="874"/>
      <c r="AD249" s="874"/>
      <c r="AE249" s="874"/>
      <c r="AF249" s="874"/>
      <c r="AG249" s="874"/>
      <c r="AH249" s="874"/>
      <c r="AI249" s="874"/>
      <c r="AJ249" s="874"/>
      <c r="AK249" s="874"/>
      <c r="AL249" s="874"/>
      <c r="AM249" s="874"/>
      <c r="AN249" s="874"/>
      <c r="AO249" s="874"/>
      <c r="AP249" s="874"/>
      <c r="AQ249" s="874"/>
      <c r="AR249" s="874"/>
      <c r="AS249" s="874"/>
    </row>
    <row r="250" spans="2:45" x14ac:dyDescent="0.25">
      <c r="B250" s="874"/>
      <c r="C250" s="874"/>
      <c r="D250" s="874"/>
      <c r="E250" s="877"/>
      <c r="F250" s="877"/>
      <c r="G250" s="876"/>
      <c r="H250" s="875"/>
      <c r="I250" s="875"/>
      <c r="J250" s="874"/>
      <c r="K250" s="874"/>
      <c r="L250" s="874"/>
      <c r="M250" s="874"/>
      <c r="N250" s="874"/>
      <c r="O250" s="874"/>
      <c r="P250" s="874"/>
      <c r="Q250" s="874"/>
      <c r="R250" s="874"/>
      <c r="S250" s="874"/>
      <c r="T250" s="874"/>
      <c r="U250" s="874"/>
      <c r="V250" s="874"/>
      <c r="W250" s="874"/>
      <c r="X250" s="874"/>
      <c r="Y250" s="874"/>
      <c r="Z250" s="874"/>
      <c r="AA250" s="874"/>
      <c r="AB250" s="874"/>
      <c r="AC250" s="874"/>
      <c r="AD250" s="874"/>
      <c r="AE250" s="874"/>
      <c r="AF250" s="874"/>
      <c r="AG250" s="874"/>
      <c r="AH250" s="874"/>
      <c r="AI250" s="874"/>
      <c r="AJ250" s="874"/>
      <c r="AK250" s="874"/>
      <c r="AL250" s="874"/>
      <c r="AM250" s="874"/>
      <c r="AN250" s="874"/>
      <c r="AO250" s="874"/>
      <c r="AP250" s="874"/>
      <c r="AQ250" s="874"/>
      <c r="AR250" s="874"/>
      <c r="AS250" s="874"/>
    </row>
    <row r="251" spans="2:45" x14ac:dyDescent="0.25">
      <c r="B251" s="874"/>
      <c r="C251" s="874"/>
      <c r="D251" s="874"/>
      <c r="E251" s="877"/>
      <c r="F251" s="877"/>
      <c r="G251" s="876"/>
      <c r="H251" s="875"/>
      <c r="I251" s="875"/>
      <c r="J251" s="874"/>
      <c r="K251" s="874"/>
      <c r="L251" s="874"/>
      <c r="M251" s="874"/>
      <c r="N251" s="874"/>
      <c r="O251" s="874"/>
      <c r="P251" s="874"/>
      <c r="Q251" s="874"/>
      <c r="R251" s="874"/>
      <c r="S251" s="874"/>
      <c r="T251" s="874"/>
      <c r="U251" s="874"/>
      <c r="V251" s="874"/>
      <c r="W251" s="874"/>
      <c r="X251" s="874"/>
      <c r="Y251" s="874"/>
      <c r="Z251" s="874"/>
      <c r="AA251" s="874"/>
      <c r="AB251" s="874"/>
      <c r="AC251" s="874"/>
      <c r="AD251" s="874"/>
      <c r="AE251" s="874"/>
      <c r="AF251" s="874"/>
      <c r="AG251" s="874"/>
      <c r="AH251" s="874"/>
      <c r="AI251" s="874"/>
      <c r="AJ251" s="874"/>
      <c r="AK251" s="874"/>
      <c r="AL251" s="874"/>
      <c r="AM251" s="874"/>
      <c r="AN251" s="874"/>
      <c r="AO251" s="874"/>
      <c r="AP251" s="874"/>
      <c r="AQ251" s="874"/>
      <c r="AR251" s="874"/>
      <c r="AS251" s="874"/>
    </row>
    <row r="252" spans="2:45" x14ac:dyDescent="0.25">
      <c r="B252" s="874"/>
      <c r="C252" s="874"/>
      <c r="D252" s="874"/>
      <c r="E252" s="877"/>
      <c r="F252" s="877"/>
      <c r="G252" s="876"/>
      <c r="H252" s="875"/>
      <c r="I252" s="875"/>
      <c r="J252" s="874"/>
      <c r="K252" s="874"/>
      <c r="L252" s="874"/>
      <c r="M252" s="874"/>
      <c r="N252" s="874"/>
      <c r="O252" s="874"/>
      <c r="P252" s="874"/>
      <c r="Q252" s="874"/>
      <c r="R252" s="874"/>
      <c r="S252" s="874"/>
      <c r="T252" s="874"/>
      <c r="U252" s="874"/>
      <c r="V252" s="874"/>
      <c r="W252" s="874"/>
      <c r="X252" s="874"/>
      <c r="Y252" s="874"/>
      <c r="Z252" s="874"/>
      <c r="AA252" s="874"/>
      <c r="AB252" s="874"/>
      <c r="AC252" s="874"/>
      <c r="AD252" s="874"/>
      <c r="AE252" s="874"/>
      <c r="AF252" s="874"/>
      <c r="AG252" s="874"/>
      <c r="AH252" s="874"/>
      <c r="AI252" s="874"/>
      <c r="AJ252" s="874"/>
      <c r="AK252" s="874"/>
      <c r="AL252" s="874"/>
      <c r="AM252" s="874"/>
      <c r="AN252" s="874"/>
      <c r="AO252" s="874"/>
      <c r="AP252" s="874"/>
      <c r="AQ252" s="874"/>
      <c r="AR252" s="874"/>
      <c r="AS252" s="874"/>
    </row>
    <row r="253" spans="2:45" x14ac:dyDescent="0.25">
      <c r="B253" s="874"/>
      <c r="C253" s="874"/>
      <c r="D253" s="874"/>
      <c r="E253" s="877"/>
      <c r="F253" s="877"/>
      <c r="G253" s="876"/>
      <c r="H253" s="875"/>
      <c r="I253" s="875"/>
      <c r="J253" s="874"/>
      <c r="K253" s="874"/>
      <c r="L253" s="874"/>
      <c r="M253" s="874"/>
      <c r="N253" s="874"/>
      <c r="O253" s="874"/>
      <c r="P253" s="874"/>
      <c r="Q253" s="874"/>
      <c r="R253" s="874"/>
      <c r="S253" s="874"/>
      <c r="T253" s="874"/>
      <c r="U253" s="874"/>
      <c r="V253" s="874"/>
      <c r="W253" s="874"/>
      <c r="X253" s="874"/>
      <c r="Y253" s="874"/>
      <c r="Z253" s="874"/>
      <c r="AA253" s="874"/>
      <c r="AB253" s="874"/>
      <c r="AC253" s="874"/>
      <c r="AD253" s="874"/>
      <c r="AE253" s="874"/>
      <c r="AF253" s="874"/>
      <c r="AG253" s="874"/>
      <c r="AH253" s="874"/>
      <c r="AI253" s="874"/>
      <c r="AJ253" s="874"/>
      <c r="AK253" s="874"/>
      <c r="AL253" s="874"/>
      <c r="AM253" s="874"/>
      <c r="AN253" s="874"/>
      <c r="AO253" s="874"/>
      <c r="AP253" s="874"/>
      <c r="AQ253" s="874"/>
      <c r="AR253" s="874"/>
      <c r="AS253" s="874"/>
    </row>
    <row r="254" spans="2:45" x14ac:dyDescent="0.25">
      <c r="B254" s="874"/>
      <c r="C254" s="874"/>
      <c r="D254" s="874"/>
      <c r="E254" s="877"/>
      <c r="F254" s="877"/>
      <c r="G254" s="876"/>
      <c r="H254" s="875"/>
      <c r="I254" s="875"/>
      <c r="J254" s="874"/>
      <c r="K254" s="874"/>
      <c r="L254" s="874"/>
      <c r="M254" s="874"/>
      <c r="N254" s="874"/>
      <c r="O254" s="874"/>
      <c r="P254" s="874"/>
      <c r="Q254" s="874"/>
      <c r="R254" s="874"/>
      <c r="S254" s="874"/>
      <c r="T254" s="874"/>
      <c r="U254" s="874"/>
      <c r="V254" s="874"/>
      <c r="W254" s="874"/>
      <c r="X254" s="874"/>
      <c r="Y254" s="874"/>
      <c r="Z254" s="874"/>
      <c r="AA254" s="874"/>
      <c r="AB254" s="874"/>
      <c r="AC254" s="874"/>
      <c r="AD254" s="874"/>
      <c r="AE254" s="874"/>
      <c r="AF254" s="874"/>
      <c r="AG254" s="874"/>
      <c r="AH254" s="874"/>
      <c r="AI254" s="874"/>
      <c r="AJ254" s="874"/>
      <c r="AK254" s="874"/>
      <c r="AL254" s="874"/>
      <c r="AM254" s="874"/>
      <c r="AN254" s="874"/>
      <c r="AO254" s="874"/>
      <c r="AP254" s="874"/>
      <c r="AQ254" s="874"/>
      <c r="AR254" s="874"/>
      <c r="AS254" s="874"/>
    </row>
    <row r="255" spans="2:45" x14ac:dyDescent="0.25">
      <c r="B255" s="874"/>
      <c r="C255" s="874"/>
      <c r="D255" s="874"/>
      <c r="E255" s="877"/>
      <c r="F255" s="877"/>
      <c r="G255" s="876"/>
      <c r="H255" s="875"/>
      <c r="I255" s="875"/>
      <c r="J255" s="874"/>
      <c r="K255" s="874"/>
      <c r="L255" s="874"/>
      <c r="M255" s="874"/>
      <c r="N255" s="874"/>
      <c r="O255" s="874"/>
      <c r="P255" s="874"/>
      <c r="Q255" s="874"/>
      <c r="R255" s="874"/>
      <c r="S255" s="874"/>
      <c r="T255" s="874"/>
      <c r="U255" s="874"/>
      <c r="V255" s="874"/>
      <c r="W255" s="874"/>
      <c r="X255" s="874"/>
      <c r="Y255" s="874"/>
      <c r="Z255" s="874"/>
      <c r="AA255" s="874"/>
      <c r="AB255" s="874"/>
      <c r="AC255" s="874"/>
      <c r="AD255" s="874"/>
      <c r="AE255" s="874"/>
      <c r="AF255" s="874"/>
      <c r="AG255" s="874"/>
      <c r="AH255" s="874"/>
      <c r="AI255" s="874"/>
      <c r="AJ255" s="874"/>
      <c r="AK255" s="874"/>
      <c r="AL255" s="874"/>
      <c r="AM255" s="874"/>
      <c r="AN255" s="874"/>
      <c r="AO255" s="874"/>
      <c r="AP255" s="874"/>
      <c r="AQ255" s="874"/>
      <c r="AR255" s="874"/>
      <c r="AS255" s="874"/>
    </row>
    <row r="256" spans="2:45" x14ac:dyDescent="0.25">
      <c r="B256" s="874"/>
      <c r="C256" s="874"/>
      <c r="D256" s="874"/>
      <c r="E256" s="877"/>
      <c r="F256" s="877"/>
      <c r="G256" s="876"/>
      <c r="H256" s="875"/>
      <c r="I256" s="875"/>
      <c r="J256" s="874"/>
      <c r="K256" s="874"/>
      <c r="L256" s="874"/>
      <c r="M256" s="874"/>
      <c r="N256" s="874"/>
      <c r="O256" s="874"/>
      <c r="P256" s="874"/>
      <c r="Q256" s="874"/>
      <c r="R256" s="874"/>
      <c r="S256" s="874"/>
      <c r="T256" s="874"/>
      <c r="U256" s="874"/>
      <c r="V256" s="874"/>
      <c r="W256" s="874"/>
      <c r="X256" s="874"/>
      <c r="Y256" s="874"/>
      <c r="Z256" s="874"/>
      <c r="AA256" s="874"/>
      <c r="AB256" s="874"/>
      <c r="AC256" s="874"/>
      <c r="AD256" s="874"/>
      <c r="AE256" s="874"/>
      <c r="AF256" s="874"/>
      <c r="AG256" s="874"/>
      <c r="AH256" s="874"/>
      <c r="AI256" s="874"/>
      <c r="AJ256" s="874"/>
      <c r="AK256" s="874"/>
      <c r="AL256" s="874"/>
      <c r="AM256" s="874"/>
      <c r="AN256" s="874"/>
      <c r="AO256" s="874"/>
      <c r="AP256" s="874"/>
      <c r="AQ256" s="874"/>
      <c r="AR256" s="874"/>
      <c r="AS256" s="874"/>
    </row>
    <row r="257" spans="2:45" x14ac:dyDescent="0.25">
      <c r="B257" s="874"/>
      <c r="C257" s="874"/>
      <c r="D257" s="874"/>
      <c r="E257" s="877"/>
      <c r="F257" s="877"/>
      <c r="G257" s="876"/>
      <c r="H257" s="875"/>
      <c r="I257" s="875"/>
      <c r="J257" s="874"/>
      <c r="K257" s="874"/>
      <c r="L257" s="874"/>
      <c r="M257" s="874"/>
      <c r="N257" s="874"/>
      <c r="O257" s="874"/>
      <c r="P257" s="874"/>
      <c r="Q257" s="874"/>
      <c r="R257" s="874"/>
      <c r="S257" s="874"/>
      <c r="T257" s="874"/>
      <c r="U257" s="874"/>
      <c r="V257" s="874"/>
      <c r="W257" s="874"/>
      <c r="X257" s="874"/>
      <c r="Y257" s="874"/>
      <c r="Z257" s="874"/>
      <c r="AA257" s="874"/>
      <c r="AB257" s="874"/>
      <c r="AC257" s="874"/>
      <c r="AD257" s="874"/>
      <c r="AE257" s="874"/>
      <c r="AF257" s="874"/>
      <c r="AG257" s="874"/>
      <c r="AH257" s="874"/>
      <c r="AI257" s="874"/>
      <c r="AJ257" s="874"/>
      <c r="AK257" s="874"/>
      <c r="AL257" s="874"/>
      <c r="AM257" s="874"/>
      <c r="AN257" s="874"/>
      <c r="AO257" s="874"/>
      <c r="AP257" s="874"/>
      <c r="AQ257" s="874"/>
      <c r="AR257" s="874"/>
      <c r="AS257" s="874"/>
    </row>
    <row r="258" spans="2:45" x14ac:dyDescent="0.25">
      <c r="B258" s="874"/>
      <c r="C258" s="874"/>
      <c r="D258" s="874"/>
      <c r="E258" s="877"/>
      <c r="F258" s="877"/>
      <c r="G258" s="876"/>
      <c r="H258" s="875"/>
      <c r="I258" s="875"/>
      <c r="J258" s="874"/>
      <c r="K258" s="874"/>
      <c r="L258" s="874"/>
      <c r="M258" s="874"/>
      <c r="N258" s="874"/>
      <c r="O258" s="874"/>
      <c r="P258" s="874"/>
      <c r="Q258" s="874"/>
      <c r="R258" s="874"/>
      <c r="S258" s="874"/>
      <c r="T258" s="874"/>
      <c r="U258" s="874"/>
      <c r="V258" s="874"/>
      <c r="W258" s="874"/>
      <c r="X258" s="874"/>
      <c r="Y258" s="874"/>
      <c r="Z258" s="874"/>
      <c r="AA258" s="874"/>
      <c r="AB258" s="874"/>
      <c r="AC258" s="874"/>
      <c r="AD258" s="874"/>
      <c r="AE258" s="874"/>
      <c r="AF258" s="874"/>
      <c r="AG258" s="874"/>
      <c r="AH258" s="874"/>
      <c r="AI258" s="874"/>
      <c r="AJ258" s="874"/>
      <c r="AK258" s="874"/>
      <c r="AL258" s="874"/>
      <c r="AM258" s="874"/>
      <c r="AN258" s="874"/>
      <c r="AO258" s="874"/>
      <c r="AP258" s="874"/>
      <c r="AQ258" s="874"/>
      <c r="AR258" s="874"/>
      <c r="AS258" s="874"/>
    </row>
    <row r="259" spans="2:45" x14ac:dyDescent="0.25">
      <c r="B259" s="874"/>
      <c r="C259" s="874"/>
      <c r="D259" s="874"/>
      <c r="E259" s="877"/>
      <c r="F259" s="877"/>
      <c r="G259" s="876"/>
      <c r="H259" s="875"/>
      <c r="I259" s="875"/>
      <c r="J259" s="874"/>
      <c r="K259" s="874"/>
      <c r="L259" s="874"/>
      <c r="M259" s="874"/>
      <c r="N259" s="874"/>
      <c r="O259" s="874"/>
      <c r="P259" s="874"/>
      <c r="Q259" s="874"/>
      <c r="R259" s="874"/>
      <c r="S259" s="874"/>
      <c r="T259" s="874"/>
      <c r="U259" s="874"/>
      <c r="V259" s="874"/>
      <c r="W259" s="874"/>
      <c r="X259" s="874"/>
      <c r="Y259" s="874"/>
      <c r="Z259" s="874"/>
      <c r="AA259" s="874"/>
      <c r="AB259" s="874"/>
      <c r="AC259" s="874"/>
      <c r="AD259" s="874"/>
      <c r="AE259" s="874"/>
      <c r="AF259" s="874"/>
      <c r="AG259" s="874"/>
      <c r="AH259" s="874"/>
      <c r="AI259" s="874"/>
      <c r="AJ259" s="874"/>
      <c r="AK259" s="874"/>
      <c r="AL259" s="874"/>
      <c r="AM259" s="874"/>
      <c r="AN259" s="874"/>
      <c r="AO259" s="874"/>
      <c r="AP259" s="874"/>
      <c r="AQ259" s="874"/>
      <c r="AR259" s="874"/>
      <c r="AS259" s="874"/>
    </row>
    <row r="260" spans="2:45" x14ac:dyDescent="0.25">
      <c r="B260" s="874"/>
      <c r="C260" s="874"/>
      <c r="D260" s="874"/>
      <c r="E260" s="877"/>
      <c r="F260" s="877"/>
      <c r="G260" s="876"/>
      <c r="H260" s="875"/>
      <c r="I260" s="875"/>
      <c r="J260" s="874"/>
      <c r="K260" s="874"/>
      <c r="L260" s="874"/>
      <c r="M260" s="874"/>
      <c r="N260" s="874"/>
      <c r="O260" s="874"/>
      <c r="P260" s="874"/>
      <c r="Q260" s="874"/>
      <c r="R260" s="874"/>
      <c r="S260" s="874"/>
      <c r="T260" s="874"/>
      <c r="U260" s="874"/>
      <c r="V260" s="874"/>
      <c r="W260" s="874"/>
      <c r="X260" s="874"/>
      <c r="Y260" s="874"/>
      <c r="Z260" s="874"/>
      <c r="AA260" s="874"/>
      <c r="AB260" s="874"/>
      <c r="AC260" s="874"/>
      <c r="AD260" s="874"/>
      <c r="AE260" s="874"/>
      <c r="AF260" s="874"/>
      <c r="AG260" s="874"/>
      <c r="AH260" s="874"/>
      <c r="AI260" s="874"/>
      <c r="AJ260" s="874"/>
      <c r="AK260" s="874"/>
      <c r="AL260" s="874"/>
      <c r="AM260" s="874"/>
      <c r="AN260" s="874"/>
      <c r="AO260" s="874"/>
      <c r="AP260" s="874"/>
      <c r="AQ260" s="874"/>
      <c r="AR260" s="874"/>
      <c r="AS260" s="874"/>
    </row>
    <row r="261" spans="2:45" x14ac:dyDescent="0.25">
      <c r="B261" s="874"/>
      <c r="C261" s="874"/>
      <c r="D261" s="874"/>
      <c r="E261" s="877"/>
      <c r="F261" s="877"/>
      <c r="G261" s="876"/>
      <c r="H261" s="875"/>
      <c r="I261" s="875"/>
      <c r="J261" s="874"/>
      <c r="K261" s="874"/>
      <c r="L261" s="874"/>
      <c r="M261" s="874"/>
      <c r="N261" s="874"/>
      <c r="O261" s="874"/>
      <c r="P261" s="874"/>
      <c r="Q261" s="874"/>
      <c r="R261" s="874"/>
      <c r="S261" s="874"/>
      <c r="T261" s="874"/>
      <c r="U261" s="874"/>
      <c r="V261" s="874"/>
      <c r="W261" s="874"/>
      <c r="X261" s="874"/>
      <c r="Y261" s="874"/>
      <c r="Z261" s="874"/>
      <c r="AA261" s="874"/>
      <c r="AB261" s="874"/>
      <c r="AC261" s="874"/>
      <c r="AD261" s="874"/>
      <c r="AE261" s="874"/>
      <c r="AF261" s="874"/>
      <c r="AG261" s="874"/>
      <c r="AH261" s="874"/>
      <c r="AI261" s="874"/>
      <c r="AJ261" s="874"/>
      <c r="AK261" s="874"/>
      <c r="AL261" s="874"/>
      <c r="AM261" s="874"/>
      <c r="AN261" s="874"/>
      <c r="AO261" s="874"/>
      <c r="AP261" s="874"/>
      <c r="AQ261" s="874"/>
      <c r="AR261" s="874"/>
      <c r="AS261" s="874"/>
    </row>
    <row r="262" spans="2:45" x14ac:dyDescent="0.25">
      <c r="B262" s="874"/>
      <c r="C262" s="874"/>
      <c r="D262" s="874"/>
      <c r="E262" s="877"/>
      <c r="F262" s="877"/>
      <c r="G262" s="876"/>
      <c r="H262" s="875"/>
      <c r="I262" s="875"/>
      <c r="J262" s="874"/>
      <c r="K262" s="874"/>
      <c r="L262" s="874"/>
      <c r="M262" s="874"/>
      <c r="N262" s="874"/>
      <c r="O262" s="874"/>
      <c r="P262" s="874"/>
      <c r="Q262" s="874"/>
      <c r="R262" s="874"/>
      <c r="S262" s="874"/>
      <c r="T262" s="874"/>
      <c r="U262" s="874"/>
      <c r="V262" s="874"/>
      <c r="W262" s="874"/>
      <c r="X262" s="874"/>
      <c r="Y262" s="874"/>
      <c r="Z262" s="874"/>
      <c r="AA262" s="874"/>
      <c r="AB262" s="874"/>
      <c r="AC262" s="874"/>
      <c r="AD262" s="874"/>
      <c r="AE262" s="874"/>
      <c r="AF262" s="874"/>
      <c r="AG262" s="874"/>
      <c r="AH262" s="874"/>
      <c r="AI262" s="874"/>
      <c r="AJ262" s="874"/>
      <c r="AK262" s="874"/>
      <c r="AL262" s="874"/>
      <c r="AM262" s="874"/>
      <c r="AN262" s="874"/>
      <c r="AO262" s="874"/>
      <c r="AP262" s="874"/>
      <c r="AQ262" s="874"/>
      <c r="AR262" s="874"/>
      <c r="AS262" s="874"/>
    </row>
    <row r="263" spans="2:45" x14ac:dyDescent="0.25">
      <c r="B263" s="874"/>
      <c r="C263" s="874"/>
      <c r="D263" s="874"/>
      <c r="E263" s="877"/>
      <c r="F263" s="877"/>
      <c r="G263" s="876"/>
      <c r="H263" s="875"/>
      <c r="I263" s="875"/>
      <c r="J263" s="874"/>
      <c r="K263" s="874"/>
      <c r="L263" s="874"/>
      <c r="M263" s="874"/>
      <c r="N263" s="874"/>
      <c r="O263" s="874"/>
      <c r="P263" s="874"/>
      <c r="Q263" s="874"/>
      <c r="R263" s="874"/>
      <c r="S263" s="874"/>
      <c r="T263" s="874"/>
      <c r="U263" s="874"/>
      <c r="V263" s="874"/>
      <c r="W263" s="874"/>
      <c r="X263" s="874"/>
      <c r="Y263" s="874"/>
      <c r="Z263" s="874"/>
      <c r="AA263" s="874"/>
      <c r="AB263" s="874"/>
      <c r="AC263" s="874"/>
      <c r="AD263" s="874"/>
      <c r="AE263" s="874"/>
      <c r="AF263" s="874"/>
      <c r="AG263" s="874"/>
      <c r="AH263" s="874"/>
      <c r="AI263" s="874"/>
      <c r="AJ263" s="874"/>
      <c r="AK263" s="874"/>
      <c r="AL263" s="874"/>
      <c r="AM263" s="874"/>
      <c r="AN263" s="874"/>
      <c r="AO263" s="874"/>
      <c r="AP263" s="874"/>
      <c r="AQ263" s="874"/>
      <c r="AR263" s="874"/>
      <c r="AS263" s="874"/>
    </row>
    <row r="264" spans="2:45" x14ac:dyDescent="0.25">
      <c r="B264" s="874"/>
      <c r="C264" s="874"/>
      <c r="D264" s="874"/>
      <c r="E264" s="877"/>
      <c r="F264" s="877"/>
      <c r="G264" s="876"/>
      <c r="H264" s="875"/>
      <c r="I264" s="875"/>
      <c r="J264" s="874"/>
      <c r="K264" s="874"/>
      <c r="L264" s="874"/>
      <c r="M264" s="874"/>
      <c r="N264" s="874"/>
      <c r="O264" s="874"/>
      <c r="P264" s="874"/>
      <c r="Q264" s="874"/>
      <c r="R264" s="874"/>
      <c r="S264" s="874"/>
      <c r="T264" s="874"/>
      <c r="U264" s="874"/>
      <c r="V264" s="874"/>
      <c r="W264" s="874"/>
      <c r="X264" s="874"/>
      <c r="Y264" s="874"/>
      <c r="Z264" s="874"/>
      <c r="AA264" s="874"/>
      <c r="AB264" s="874"/>
      <c r="AC264" s="874"/>
      <c r="AD264" s="874"/>
      <c r="AE264" s="874"/>
      <c r="AF264" s="874"/>
      <c r="AG264" s="874"/>
      <c r="AH264" s="874"/>
      <c r="AI264" s="874"/>
      <c r="AJ264" s="874"/>
      <c r="AK264" s="874"/>
      <c r="AL264" s="874"/>
      <c r="AM264" s="874"/>
      <c r="AN264" s="874"/>
      <c r="AO264" s="874"/>
      <c r="AP264" s="874"/>
      <c r="AQ264" s="874"/>
      <c r="AR264" s="874"/>
      <c r="AS264" s="874"/>
    </row>
    <row r="265" spans="2:45" x14ac:dyDescent="0.25">
      <c r="B265" s="874"/>
      <c r="C265" s="874"/>
      <c r="D265" s="874"/>
      <c r="E265" s="877"/>
      <c r="F265" s="877"/>
      <c r="G265" s="876"/>
      <c r="H265" s="875"/>
      <c r="I265" s="875"/>
      <c r="J265" s="874"/>
      <c r="K265" s="874"/>
      <c r="L265" s="874"/>
      <c r="M265" s="874"/>
      <c r="N265" s="874"/>
      <c r="O265" s="874"/>
      <c r="P265" s="874"/>
      <c r="Q265" s="874"/>
      <c r="R265" s="874"/>
      <c r="S265" s="874"/>
      <c r="T265" s="874"/>
      <c r="U265" s="874"/>
      <c r="V265" s="874"/>
      <c r="W265" s="874"/>
      <c r="X265" s="874"/>
      <c r="Y265" s="874"/>
      <c r="Z265" s="874"/>
      <c r="AA265" s="874"/>
      <c r="AB265" s="874"/>
      <c r="AC265" s="874"/>
      <c r="AD265" s="874"/>
      <c r="AE265" s="874"/>
      <c r="AF265" s="874"/>
      <c r="AG265" s="874"/>
      <c r="AH265" s="874"/>
      <c r="AI265" s="874"/>
      <c r="AJ265" s="874"/>
      <c r="AK265" s="874"/>
      <c r="AL265" s="874"/>
      <c r="AM265" s="874"/>
      <c r="AN265" s="874"/>
      <c r="AO265" s="874"/>
      <c r="AP265" s="874"/>
      <c r="AQ265" s="874"/>
      <c r="AR265" s="874"/>
      <c r="AS265" s="874"/>
    </row>
    <row r="266" spans="2:45" x14ac:dyDescent="0.25">
      <c r="B266" s="874"/>
      <c r="C266" s="874"/>
      <c r="D266" s="874"/>
      <c r="E266" s="877"/>
      <c r="F266" s="877"/>
      <c r="G266" s="876"/>
      <c r="H266" s="875"/>
      <c r="I266" s="875"/>
      <c r="J266" s="874"/>
      <c r="K266" s="874"/>
      <c r="L266" s="874"/>
      <c r="M266" s="874"/>
      <c r="N266" s="874"/>
      <c r="O266" s="874"/>
      <c r="P266" s="874"/>
      <c r="Q266" s="874"/>
      <c r="R266" s="874"/>
      <c r="S266" s="874"/>
      <c r="T266" s="874"/>
      <c r="U266" s="874"/>
      <c r="V266" s="874"/>
      <c r="W266" s="874"/>
      <c r="X266" s="874"/>
      <c r="Y266" s="874"/>
      <c r="Z266" s="874"/>
      <c r="AA266" s="874"/>
      <c r="AB266" s="874"/>
      <c r="AC266" s="874"/>
      <c r="AD266" s="874"/>
      <c r="AE266" s="874"/>
      <c r="AF266" s="874"/>
      <c r="AG266" s="874"/>
      <c r="AH266" s="874"/>
      <c r="AI266" s="874"/>
      <c r="AJ266" s="874"/>
      <c r="AK266" s="874"/>
      <c r="AL266" s="874"/>
      <c r="AM266" s="874"/>
      <c r="AN266" s="874"/>
      <c r="AO266" s="874"/>
      <c r="AP266" s="874"/>
      <c r="AQ266" s="874"/>
      <c r="AR266" s="874"/>
      <c r="AS266" s="874"/>
    </row>
    <row r="267" spans="2:45" x14ac:dyDescent="0.25">
      <c r="B267" s="874"/>
      <c r="C267" s="874"/>
      <c r="D267" s="874"/>
      <c r="E267" s="877"/>
      <c r="F267" s="877"/>
      <c r="G267" s="876"/>
      <c r="H267" s="875"/>
      <c r="I267" s="875"/>
      <c r="J267" s="874"/>
      <c r="K267" s="874"/>
      <c r="L267" s="874"/>
      <c r="M267" s="874"/>
      <c r="N267" s="874"/>
      <c r="O267" s="874"/>
      <c r="P267" s="874"/>
      <c r="Q267" s="874"/>
      <c r="R267" s="874"/>
      <c r="S267" s="874"/>
      <c r="T267" s="874"/>
      <c r="U267" s="874"/>
      <c r="V267" s="874"/>
      <c r="W267" s="874"/>
      <c r="X267" s="874"/>
      <c r="Y267" s="874"/>
      <c r="Z267" s="874"/>
      <c r="AA267" s="874"/>
      <c r="AB267" s="874"/>
      <c r="AC267" s="874"/>
      <c r="AD267" s="874"/>
      <c r="AE267" s="874"/>
      <c r="AF267" s="874"/>
      <c r="AG267" s="874"/>
      <c r="AH267" s="874"/>
      <c r="AI267" s="874"/>
      <c r="AJ267" s="874"/>
      <c r="AK267" s="874"/>
      <c r="AL267" s="874"/>
      <c r="AM267" s="874"/>
      <c r="AN267" s="874"/>
      <c r="AO267" s="874"/>
      <c r="AP267" s="874"/>
      <c r="AQ267" s="874"/>
      <c r="AR267" s="874"/>
      <c r="AS267" s="874"/>
    </row>
    <row r="268" spans="2:45" x14ac:dyDescent="0.25">
      <c r="B268" s="874"/>
      <c r="C268" s="874"/>
      <c r="D268" s="874"/>
      <c r="E268" s="877"/>
      <c r="F268" s="877"/>
      <c r="G268" s="876"/>
      <c r="H268" s="875"/>
      <c r="I268" s="875"/>
      <c r="J268" s="874"/>
      <c r="K268" s="874"/>
      <c r="L268" s="874"/>
      <c r="M268" s="874"/>
      <c r="N268" s="874"/>
      <c r="O268" s="874"/>
      <c r="P268" s="874"/>
      <c r="Q268" s="874"/>
      <c r="R268" s="874"/>
      <c r="S268" s="874"/>
      <c r="T268" s="874"/>
      <c r="U268" s="874"/>
      <c r="V268" s="874"/>
      <c r="W268" s="874"/>
      <c r="X268" s="874"/>
      <c r="Y268" s="874"/>
      <c r="Z268" s="874"/>
      <c r="AA268" s="874"/>
      <c r="AB268" s="874"/>
      <c r="AC268" s="874"/>
      <c r="AD268" s="874"/>
      <c r="AE268" s="874"/>
      <c r="AF268" s="874"/>
      <c r="AG268" s="874"/>
      <c r="AH268" s="874"/>
      <c r="AI268" s="874"/>
      <c r="AJ268" s="874"/>
      <c r="AK268" s="874"/>
      <c r="AL268" s="874"/>
      <c r="AM268" s="874"/>
      <c r="AN268" s="874"/>
      <c r="AO268" s="874"/>
      <c r="AP268" s="874"/>
      <c r="AQ268" s="874"/>
      <c r="AR268" s="874"/>
      <c r="AS268" s="874"/>
    </row>
    <row r="269" spans="2:45" x14ac:dyDescent="0.25">
      <c r="B269" s="874"/>
      <c r="C269" s="874"/>
      <c r="D269" s="874"/>
      <c r="E269" s="877"/>
      <c r="F269" s="877"/>
      <c r="G269" s="876"/>
      <c r="H269" s="875"/>
      <c r="I269" s="875"/>
      <c r="J269" s="874"/>
      <c r="K269" s="874"/>
      <c r="L269" s="874"/>
      <c r="M269" s="874"/>
      <c r="N269" s="874"/>
      <c r="O269" s="874"/>
      <c r="P269" s="874"/>
      <c r="Q269" s="874"/>
      <c r="R269" s="874"/>
      <c r="S269" s="874"/>
      <c r="T269" s="874"/>
      <c r="U269" s="874"/>
      <c r="V269" s="874"/>
      <c r="W269" s="874"/>
      <c r="X269" s="874"/>
      <c r="Y269" s="874"/>
      <c r="Z269" s="874"/>
      <c r="AA269" s="874"/>
      <c r="AB269" s="874"/>
      <c r="AC269" s="874"/>
      <c r="AD269" s="874"/>
      <c r="AE269" s="874"/>
      <c r="AF269" s="874"/>
      <c r="AG269" s="874"/>
      <c r="AH269" s="874"/>
      <c r="AI269" s="874"/>
      <c r="AJ269" s="874"/>
      <c r="AK269" s="874"/>
      <c r="AL269" s="874"/>
      <c r="AM269" s="874"/>
      <c r="AN269" s="874"/>
      <c r="AO269" s="874"/>
      <c r="AP269" s="874"/>
      <c r="AQ269" s="874"/>
      <c r="AR269" s="874"/>
      <c r="AS269" s="874"/>
    </row>
    <row r="270" spans="2:45" x14ac:dyDescent="0.25">
      <c r="B270" s="874"/>
      <c r="C270" s="874"/>
      <c r="D270" s="874"/>
      <c r="E270" s="877"/>
      <c r="F270" s="877"/>
      <c r="G270" s="876"/>
      <c r="H270" s="875"/>
      <c r="I270" s="875"/>
      <c r="J270" s="874"/>
      <c r="K270" s="874"/>
      <c r="L270" s="874"/>
      <c r="M270" s="874"/>
      <c r="N270" s="874"/>
      <c r="O270" s="874"/>
      <c r="P270" s="874"/>
      <c r="Q270" s="874"/>
      <c r="R270" s="874"/>
      <c r="S270" s="874"/>
      <c r="T270" s="874"/>
      <c r="U270" s="874"/>
      <c r="V270" s="874"/>
      <c r="W270" s="874"/>
      <c r="X270" s="874"/>
      <c r="Y270" s="874"/>
      <c r="Z270" s="874"/>
      <c r="AA270" s="874"/>
      <c r="AB270" s="874"/>
      <c r="AC270" s="874"/>
      <c r="AD270" s="874"/>
      <c r="AE270" s="874"/>
      <c r="AF270" s="874"/>
      <c r="AG270" s="874"/>
      <c r="AH270" s="874"/>
      <c r="AI270" s="874"/>
      <c r="AJ270" s="874"/>
      <c r="AK270" s="874"/>
      <c r="AL270" s="874"/>
      <c r="AM270" s="874"/>
      <c r="AN270" s="874"/>
      <c r="AO270" s="874"/>
      <c r="AP270" s="874"/>
      <c r="AQ270" s="874"/>
      <c r="AR270" s="874"/>
      <c r="AS270" s="874"/>
    </row>
    <row r="271" spans="2:45" x14ac:dyDescent="0.25">
      <c r="B271" s="874"/>
      <c r="C271" s="874"/>
      <c r="D271" s="874"/>
      <c r="E271" s="877"/>
      <c r="F271" s="877"/>
      <c r="G271" s="876"/>
      <c r="H271" s="875"/>
      <c r="I271" s="875"/>
      <c r="J271" s="874"/>
      <c r="K271" s="874"/>
      <c r="L271" s="874"/>
      <c r="M271" s="874"/>
      <c r="N271" s="874"/>
      <c r="O271" s="874"/>
      <c r="P271" s="874"/>
      <c r="Q271" s="874"/>
      <c r="R271" s="874"/>
      <c r="S271" s="874"/>
      <c r="T271" s="874"/>
      <c r="U271" s="874"/>
      <c r="V271" s="874"/>
      <c r="W271" s="874"/>
      <c r="X271" s="874"/>
      <c r="Y271" s="874"/>
      <c r="Z271" s="874"/>
      <c r="AA271" s="874"/>
      <c r="AB271" s="874"/>
      <c r="AC271" s="874"/>
      <c r="AD271" s="874"/>
      <c r="AE271" s="874"/>
      <c r="AF271" s="874"/>
      <c r="AG271" s="874"/>
      <c r="AH271" s="874"/>
      <c r="AI271" s="874"/>
      <c r="AJ271" s="874"/>
      <c r="AK271" s="874"/>
      <c r="AL271" s="874"/>
      <c r="AM271" s="874"/>
      <c r="AN271" s="874"/>
      <c r="AO271" s="874"/>
      <c r="AP271" s="874"/>
      <c r="AQ271" s="874"/>
      <c r="AR271" s="874"/>
      <c r="AS271" s="874"/>
    </row>
    <row r="272" spans="2:45" x14ac:dyDescent="0.25">
      <c r="B272" s="874"/>
      <c r="C272" s="874"/>
      <c r="D272" s="874"/>
      <c r="E272" s="877"/>
      <c r="F272" s="877"/>
      <c r="G272" s="876"/>
      <c r="H272" s="875"/>
      <c r="I272" s="875"/>
      <c r="J272" s="874"/>
      <c r="K272" s="874"/>
      <c r="L272" s="874"/>
      <c r="M272" s="874"/>
      <c r="N272" s="874"/>
      <c r="O272" s="874"/>
      <c r="P272" s="874"/>
      <c r="Q272" s="874"/>
      <c r="R272" s="874"/>
      <c r="S272" s="874"/>
      <c r="T272" s="874"/>
      <c r="U272" s="874"/>
      <c r="V272" s="874"/>
      <c r="W272" s="874"/>
      <c r="X272" s="874"/>
      <c r="Y272" s="874"/>
      <c r="Z272" s="874"/>
      <c r="AA272" s="874"/>
      <c r="AB272" s="874"/>
      <c r="AC272" s="874"/>
      <c r="AD272" s="874"/>
      <c r="AE272" s="874"/>
      <c r="AF272" s="874"/>
      <c r="AG272" s="874"/>
      <c r="AH272" s="874"/>
      <c r="AI272" s="874"/>
      <c r="AJ272" s="874"/>
      <c r="AK272" s="874"/>
      <c r="AL272" s="874"/>
      <c r="AM272" s="874"/>
      <c r="AN272" s="874"/>
      <c r="AO272" s="874"/>
      <c r="AP272" s="874"/>
      <c r="AQ272" s="874"/>
      <c r="AR272" s="874"/>
      <c r="AS272" s="874"/>
    </row>
    <row r="273" spans="2:45" x14ac:dyDescent="0.25">
      <c r="B273" s="874"/>
      <c r="C273" s="874"/>
      <c r="D273" s="874"/>
      <c r="E273" s="877"/>
      <c r="F273" s="877"/>
      <c r="G273" s="876"/>
      <c r="H273" s="875"/>
      <c r="I273" s="875"/>
      <c r="J273" s="874"/>
      <c r="K273" s="874"/>
      <c r="L273" s="874"/>
      <c r="M273" s="874"/>
      <c r="N273" s="874"/>
      <c r="O273" s="874"/>
      <c r="P273" s="874"/>
      <c r="Q273" s="874"/>
      <c r="R273" s="874"/>
      <c r="S273" s="874"/>
      <c r="T273" s="874"/>
      <c r="U273" s="874"/>
      <c r="V273" s="874"/>
      <c r="W273" s="874"/>
      <c r="X273" s="874"/>
      <c r="Y273" s="874"/>
      <c r="Z273" s="874"/>
      <c r="AA273" s="874"/>
      <c r="AB273" s="874"/>
      <c r="AC273" s="874"/>
      <c r="AD273" s="874"/>
      <c r="AE273" s="874"/>
      <c r="AF273" s="874"/>
      <c r="AG273" s="874"/>
      <c r="AH273" s="874"/>
      <c r="AI273" s="874"/>
      <c r="AJ273" s="874"/>
      <c r="AK273" s="874"/>
      <c r="AL273" s="874"/>
      <c r="AM273" s="874"/>
      <c r="AN273" s="874"/>
      <c r="AO273" s="874"/>
      <c r="AP273" s="874"/>
      <c r="AQ273" s="874"/>
      <c r="AR273" s="874"/>
      <c r="AS273" s="874"/>
    </row>
    <row r="274" spans="2:45" x14ac:dyDescent="0.25">
      <c r="B274" s="874"/>
      <c r="C274" s="874"/>
      <c r="D274" s="874"/>
      <c r="E274" s="877"/>
      <c r="F274" s="877"/>
      <c r="G274" s="876"/>
      <c r="H274" s="875"/>
      <c r="I274" s="875"/>
      <c r="J274" s="874"/>
      <c r="K274" s="874"/>
      <c r="L274" s="874"/>
      <c r="M274" s="874"/>
      <c r="N274" s="874"/>
      <c r="O274" s="874"/>
      <c r="P274" s="874"/>
      <c r="Q274" s="874"/>
      <c r="R274" s="874"/>
      <c r="S274" s="874"/>
      <c r="T274" s="874"/>
      <c r="U274" s="874"/>
      <c r="V274" s="874"/>
      <c r="W274" s="874"/>
      <c r="X274" s="874"/>
      <c r="Y274" s="874"/>
      <c r="Z274" s="874"/>
      <c r="AA274" s="874"/>
      <c r="AB274" s="874"/>
      <c r="AC274" s="874"/>
      <c r="AD274" s="874"/>
      <c r="AE274" s="874"/>
      <c r="AF274" s="874"/>
      <c r="AG274" s="874"/>
      <c r="AH274" s="874"/>
      <c r="AI274" s="874"/>
      <c r="AJ274" s="874"/>
      <c r="AK274" s="874"/>
      <c r="AL274" s="874"/>
      <c r="AM274" s="874"/>
      <c r="AN274" s="874"/>
      <c r="AO274" s="874"/>
      <c r="AP274" s="874"/>
      <c r="AQ274" s="874"/>
      <c r="AR274" s="874"/>
      <c r="AS274" s="874"/>
    </row>
    <row r="275" spans="2:45" x14ac:dyDescent="0.25">
      <c r="B275" s="874"/>
      <c r="C275" s="874"/>
      <c r="D275" s="874"/>
      <c r="E275" s="877"/>
      <c r="F275" s="877"/>
      <c r="G275" s="876"/>
      <c r="H275" s="875"/>
      <c r="I275" s="875"/>
      <c r="J275" s="874"/>
      <c r="K275" s="874"/>
      <c r="L275" s="874"/>
      <c r="M275" s="874"/>
      <c r="N275" s="874"/>
      <c r="O275" s="874"/>
      <c r="P275" s="874"/>
      <c r="Q275" s="874"/>
      <c r="R275" s="874"/>
      <c r="S275" s="874"/>
      <c r="T275" s="874"/>
      <c r="U275" s="874"/>
      <c r="V275" s="874"/>
      <c r="W275" s="874"/>
      <c r="X275" s="874"/>
      <c r="Y275" s="874"/>
      <c r="Z275" s="874"/>
      <c r="AA275" s="874"/>
      <c r="AB275" s="874"/>
      <c r="AC275" s="874"/>
      <c r="AD275" s="874"/>
      <c r="AE275" s="874"/>
      <c r="AF275" s="874"/>
      <c r="AG275" s="874"/>
      <c r="AH275" s="874"/>
      <c r="AI275" s="874"/>
      <c r="AJ275" s="874"/>
      <c r="AK275" s="874"/>
      <c r="AL275" s="874"/>
      <c r="AM275" s="874"/>
      <c r="AN275" s="874"/>
      <c r="AO275" s="874"/>
      <c r="AP275" s="874"/>
      <c r="AQ275" s="874"/>
      <c r="AR275" s="874"/>
      <c r="AS275" s="874"/>
    </row>
    <row r="276" spans="2:45" x14ac:dyDescent="0.25">
      <c r="B276" s="874"/>
      <c r="C276" s="874"/>
      <c r="D276" s="874"/>
      <c r="E276" s="877"/>
      <c r="F276" s="877"/>
      <c r="G276" s="876"/>
      <c r="H276" s="875"/>
      <c r="I276" s="875"/>
      <c r="J276" s="874"/>
      <c r="K276" s="874"/>
      <c r="L276" s="874"/>
      <c r="M276" s="874"/>
      <c r="N276" s="874"/>
      <c r="O276" s="874"/>
      <c r="P276" s="874"/>
      <c r="Q276" s="874"/>
      <c r="R276" s="874"/>
      <c r="S276" s="874"/>
      <c r="T276" s="874"/>
      <c r="U276" s="874"/>
      <c r="V276" s="874"/>
      <c r="W276" s="874"/>
      <c r="X276" s="874"/>
      <c r="Y276" s="874"/>
      <c r="Z276" s="874"/>
      <c r="AA276" s="874"/>
      <c r="AB276" s="874"/>
      <c r="AC276" s="874"/>
      <c r="AD276" s="874"/>
      <c r="AE276" s="874"/>
      <c r="AF276" s="874"/>
      <c r="AG276" s="874"/>
      <c r="AH276" s="874"/>
      <c r="AI276" s="874"/>
      <c r="AJ276" s="874"/>
      <c r="AK276" s="874"/>
      <c r="AL276" s="874"/>
      <c r="AM276" s="874"/>
      <c r="AN276" s="874"/>
      <c r="AO276" s="874"/>
      <c r="AP276" s="874"/>
      <c r="AQ276" s="874"/>
      <c r="AR276" s="874"/>
      <c r="AS276" s="874"/>
    </row>
    <row r="277" spans="2:45" x14ac:dyDescent="0.25">
      <c r="B277" s="874"/>
      <c r="C277" s="874"/>
      <c r="D277" s="874"/>
      <c r="E277" s="877"/>
      <c r="F277" s="877"/>
      <c r="G277" s="876"/>
      <c r="H277" s="875"/>
      <c r="I277" s="875"/>
      <c r="J277" s="874"/>
      <c r="K277" s="874"/>
      <c r="L277" s="874"/>
      <c r="M277" s="874"/>
      <c r="N277" s="874"/>
      <c r="O277" s="874"/>
      <c r="P277" s="874"/>
      <c r="Q277" s="874"/>
      <c r="R277" s="874"/>
      <c r="S277" s="874"/>
      <c r="T277" s="874"/>
      <c r="U277" s="874"/>
      <c r="V277" s="874"/>
      <c r="W277" s="874"/>
      <c r="X277" s="874"/>
      <c r="Y277" s="874"/>
      <c r="Z277" s="874"/>
      <c r="AA277" s="874"/>
      <c r="AB277" s="874"/>
      <c r="AC277" s="874"/>
      <c r="AD277" s="874"/>
      <c r="AE277" s="874"/>
      <c r="AF277" s="874"/>
      <c r="AG277" s="874"/>
      <c r="AH277" s="874"/>
      <c r="AI277" s="874"/>
      <c r="AJ277" s="874"/>
      <c r="AK277" s="874"/>
      <c r="AL277" s="874"/>
      <c r="AM277" s="874"/>
      <c r="AN277" s="874"/>
      <c r="AO277" s="874"/>
      <c r="AP277" s="874"/>
      <c r="AQ277" s="874"/>
      <c r="AR277" s="874"/>
      <c r="AS277" s="874"/>
    </row>
    <row r="278" spans="2:45" x14ac:dyDescent="0.25">
      <c r="B278" s="874"/>
      <c r="C278" s="874"/>
      <c r="D278" s="874"/>
      <c r="E278" s="877"/>
      <c r="F278" s="877"/>
      <c r="G278" s="876"/>
      <c r="H278" s="875"/>
      <c r="I278" s="875"/>
      <c r="J278" s="874"/>
      <c r="K278" s="874"/>
      <c r="L278" s="874"/>
      <c r="M278" s="874"/>
      <c r="N278" s="874"/>
      <c r="O278" s="874"/>
      <c r="P278" s="874"/>
      <c r="Q278" s="874"/>
      <c r="R278" s="874"/>
      <c r="S278" s="874"/>
      <c r="T278" s="874"/>
      <c r="U278" s="874"/>
      <c r="V278" s="874"/>
      <c r="W278" s="874"/>
      <c r="X278" s="874"/>
      <c r="Y278" s="874"/>
      <c r="Z278" s="874"/>
      <c r="AA278" s="874"/>
      <c r="AB278" s="874"/>
      <c r="AC278" s="874"/>
      <c r="AD278" s="874"/>
      <c r="AE278" s="874"/>
      <c r="AF278" s="874"/>
      <c r="AG278" s="874"/>
      <c r="AH278" s="874"/>
      <c r="AI278" s="874"/>
      <c r="AJ278" s="874"/>
      <c r="AK278" s="874"/>
      <c r="AL278" s="874"/>
      <c r="AM278" s="874"/>
      <c r="AN278" s="874"/>
      <c r="AO278" s="874"/>
      <c r="AP278" s="874"/>
      <c r="AQ278" s="874"/>
      <c r="AR278" s="874"/>
      <c r="AS278" s="874"/>
    </row>
    <row r="279" spans="2:45" x14ac:dyDescent="0.25">
      <c r="B279" s="874"/>
      <c r="C279" s="874"/>
      <c r="D279" s="874"/>
      <c r="E279" s="877"/>
      <c r="F279" s="877"/>
      <c r="G279" s="876"/>
      <c r="H279" s="875"/>
      <c r="I279" s="875"/>
      <c r="J279" s="874"/>
      <c r="K279" s="874"/>
      <c r="L279" s="874"/>
      <c r="M279" s="874"/>
      <c r="N279" s="874"/>
      <c r="O279" s="874"/>
      <c r="P279" s="874"/>
      <c r="Q279" s="874"/>
      <c r="R279" s="874"/>
      <c r="S279" s="874"/>
      <c r="T279" s="874"/>
      <c r="U279" s="874"/>
      <c r="V279" s="874"/>
      <c r="W279" s="874"/>
      <c r="X279" s="874"/>
      <c r="Y279" s="874"/>
      <c r="Z279" s="874"/>
      <c r="AA279" s="874"/>
      <c r="AB279" s="874"/>
      <c r="AC279" s="874"/>
      <c r="AD279" s="874"/>
      <c r="AE279" s="874"/>
      <c r="AF279" s="874"/>
      <c r="AG279" s="874"/>
      <c r="AH279" s="874"/>
      <c r="AI279" s="874"/>
      <c r="AJ279" s="874"/>
      <c r="AK279" s="874"/>
      <c r="AL279" s="874"/>
      <c r="AM279" s="874"/>
      <c r="AN279" s="874"/>
      <c r="AO279" s="874"/>
      <c r="AP279" s="874"/>
      <c r="AQ279" s="874"/>
      <c r="AR279" s="874"/>
      <c r="AS279" s="874"/>
    </row>
    <row r="280" spans="2:45" x14ac:dyDescent="0.25">
      <c r="B280" s="874"/>
      <c r="C280" s="874"/>
      <c r="D280" s="874"/>
      <c r="E280" s="877"/>
      <c r="F280" s="877"/>
      <c r="G280" s="876"/>
      <c r="H280" s="875"/>
      <c r="I280" s="875"/>
      <c r="J280" s="874"/>
      <c r="K280" s="874"/>
      <c r="L280" s="874"/>
      <c r="M280" s="874"/>
      <c r="N280" s="874"/>
      <c r="O280" s="874"/>
      <c r="P280" s="874"/>
      <c r="Q280" s="874"/>
      <c r="R280" s="874"/>
      <c r="S280" s="874"/>
      <c r="T280" s="874"/>
      <c r="U280" s="874"/>
      <c r="V280" s="874"/>
      <c r="W280" s="874"/>
      <c r="X280" s="874"/>
      <c r="Y280" s="874"/>
      <c r="Z280" s="874"/>
      <c r="AA280" s="874"/>
      <c r="AB280" s="874"/>
      <c r="AC280" s="874"/>
      <c r="AD280" s="874"/>
      <c r="AE280" s="874"/>
      <c r="AF280" s="874"/>
      <c r="AG280" s="874"/>
      <c r="AH280" s="874"/>
      <c r="AI280" s="874"/>
      <c r="AJ280" s="874"/>
      <c r="AK280" s="874"/>
      <c r="AL280" s="874"/>
      <c r="AM280" s="874"/>
      <c r="AN280" s="874"/>
      <c r="AO280" s="874"/>
      <c r="AP280" s="874"/>
      <c r="AQ280" s="874"/>
      <c r="AR280" s="874"/>
      <c r="AS280" s="874"/>
    </row>
    <row r="281" spans="2:45" x14ac:dyDescent="0.25">
      <c r="B281" s="874"/>
      <c r="C281" s="874"/>
      <c r="D281" s="874"/>
      <c r="E281" s="877"/>
      <c r="F281" s="877"/>
      <c r="G281" s="876"/>
      <c r="H281" s="875"/>
      <c r="I281" s="875"/>
      <c r="J281" s="874"/>
      <c r="K281" s="874"/>
      <c r="L281" s="874"/>
      <c r="M281" s="874"/>
      <c r="N281" s="874"/>
      <c r="O281" s="874"/>
      <c r="P281" s="874"/>
      <c r="Q281" s="874"/>
      <c r="R281" s="874"/>
      <c r="S281" s="874"/>
      <c r="T281" s="874"/>
      <c r="U281" s="874"/>
      <c r="V281" s="874"/>
      <c r="W281" s="874"/>
      <c r="X281" s="874"/>
      <c r="Y281" s="874"/>
      <c r="Z281" s="874"/>
      <c r="AA281" s="874"/>
      <c r="AB281" s="874"/>
      <c r="AC281" s="874"/>
      <c r="AD281" s="874"/>
      <c r="AE281" s="874"/>
      <c r="AF281" s="874"/>
      <c r="AG281" s="874"/>
      <c r="AH281" s="874"/>
      <c r="AI281" s="874"/>
      <c r="AJ281" s="874"/>
      <c r="AK281" s="874"/>
      <c r="AL281" s="874"/>
      <c r="AM281" s="874"/>
      <c r="AN281" s="874"/>
      <c r="AO281" s="874"/>
      <c r="AP281" s="874"/>
      <c r="AQ281" s="874"/>
      <c r="AR281" s="874"/>
      <c r="AS281" s="874"/>
    </row>
    <row r="282" spans="2:45" x14ac:dyDescent="0.25">
      <c r="B282" s="874"/>
      <c r="C282" s="874"/>
      <c r="D282" s="874"/>
      <c r="E282" s="877"/>
      <c r="F282" s="877"/>
      <c r="G282" s="876"/>
      <c r="H282" s="875"/>
      <c r="I282" s="875"/>
      <c r="J282" s="874"/>
      <c r="K282" s="874"/>
      <c r="L282" s="874"/>
      <c r="M282" s="874"/>
      <c r="N282" s="874"/>
      <c r="O282" s="874"/>
      <c r="P282" s="874"/>
      <c r="Q282" s="874"/>
      <c r="R282" s="874"/>
      <c r="S282" s="874"/>
      <c r="T282" s="874"/>
      <c r="U282" s="874"/>
      <c r="V282" s="874"/>
      <c r="W282" s="874"/>
      <c r="X282" s="874"/>
      <c r="Y282" s="874"/>
      <c r="Z282" s="874"/>
      <c r="AA282" s="874"/>
      <c r="AB282" s="874"/>
      <c r="AC282" s="874"/>
      <c r="AD282" s="874"/>
      <c r="AE282" s="874"/>
      <c r="AF282" s="874"/>
      <c r="AG282" s="874"/>
      <c r="AH282" s="874"/>
      <c r="AI282" s="874"/>
      <c r="AJ282" s="874"/>
      <c r="AK282" s="874"/>
      <c r="AL282" s="874"/>
      <c r="AM282" s="874"/>
      <c r="AN282" s="874"/>
      <c r="AO282" s="874"/>
      <c r="AP282" s="874"/>
      <c r="AQ282" s="874"/>
      <c r="AR282" s="874"/>
      <c r="AS282" s="874"/>
    </row>
    <row r="283" spans="2:45" x14ac:dyDescent="0.25">
      <c r="B283" s="874"/>
      <c r="C283" s="874"/>
      <c r="D283" s="874"/>
      <c r="E283" s="877"/>
      <c r="F283" s="877"/>
      <c r="G283" s="876"/>
      <c r="H283" s="875"/>
      <c r="I283" s="875"/>
      <c r="J283" s="874"/>
      <c r="K283" s="874"/>
      <c r="L283" s="874"/>
      <c r="M283" s="874"/>
      <c r="N283" s="874"/>
      <c r="O283" s="874"/>
      <c r="P283" s="874"/>
      <c r="Q283" s="874"/>
      <c r="R283" s="874"/>
      <c r="S283" s="874"/>
      <c r="T283" s="874"/>
      <c r="U283" s="874"/>
      <c r="V283" s="874"/>
      <c r="W283" s="874"/>
      <c r="X283" s="874"/>
      <c r="Y283" s="874"/>
      <c r="Z283" s="874"/>
      <c r="AA283" s="874"/>
      <c r="AB283" s="874"/>
      <c r="AC283" s="874"/>
      <c r="AD283" s="874"/>
      <c r="AE283" s="874"/>
      <c r="AF283" s="874"/>
      <c r="AG283" s="874"/>
      <c r="AH283" s="874"/>
      <c r="AI283" s="874"/>
      <c r="AJ283" s="874"/>
      <c r="AK283" s="874"/>
      <c r="AL283" s="874"/>
      <c r="AM283" s="874"/>
      <c r="AN283" s="874"/>
      <c r="AO283" s="874"/>
      <c r="AP283" s="874"/>
      <c r="AQ283" s="874"/>
      <c r="AR283" s="874"/>
      <c r="AS283" s="874"/>
    </row>
    <row r="284" spans="2:45" x14ac:dyDescent="0.25">
      <c r="B284" s="874"/>
      <c r="C284" s="874"/>
      <c r="D284" s="874"/>
      <c r="E284" s="877"/>
      <c r="F284" s="877"/>
      <c r="G284" s="876"/>
      <c r="H284" s="875"/>
      <c r="I284" s="875"/>
      <c r="J284" s="874"/>
      <c r="K284" s="874"/>
      <c r="L284" s="874"/>
      <c r="M284" s="874"/>
      <c r="N284" s="874"/>
      <c r="O284" s="874"/>
      <c r="P284" s="874"/>
      <c r="Q284" s="874"/>
      <c r="R284" s="874"/>
      <c r="S284" s="874"/>
      <c r="T284" s="874"/>
      <c r="U284" s="874"/>
      <c r="V284" s="874"/>
      <c r="W284" s="874"/>
      <c r="X284" s="874"/>
      <c r="Y284" s="874"/>
      <c r="Z284" s="874"/>
      <c r="AA284" s="874"/>
      <c r="AB284" s="874"/>
      <c r="AC284" s="874"/>
      <c r="AD284" s="874"/>
      <c r="AE284" s="874"/>
      <c r="AF284" s="874"/>
      <c r="AG284" s="874"/>
      <c r="AH284" s="874"/>
      <c r="AI284" s="874"/>
      <c r="AJ284" s="874"/>
      <c r="AK284" s="874"/>
      <c r="AL284" s="874"/>
      <c r="AM284" s="874"/>
      <c r="AN284" s="874"/>
      <c r="AO284" s="874"/>
      <c r="AP284" s="874"/>
      <c r="AQ284" s="874"/>
      <c r="AR284" s="874"/>
      <c r="AS284" s="874"/>
    </row>
    <row r="285" spans="2:45" x14ac:dyDescent="0.25">
      <c r="B285" s="874"/>
      <c r="C285" s="874"/>
      <c r="D285" s="874"/>
      <c r="E285" s="877"/>
      <c r="F285" s="877"/>
      <c r="G285" s="876"/>
      <c r="H285" s="875"/>
      <c r="I285" s="875"/>
      <c r="J285" s="874"/>
      <c r="K285" s="874"/>
      <c r="L285" s="874"/>
      <c r="M285" s="874"/>
      <c r="N285" s="874"/>
      <c r="O285" s="874"/>
      <c r="P285" s="874"/>
      <c r="Q285" s="874"/>
      <c r="R285" s="874"/>
      <c r="S285" s="874"/>
      <c r="T285" s="874"/>
      <c r="U285" s="874"/>
      <c r="V285" s="874"/>
      <c r="W285" s="874"/>
      <c r="X285" s="874"/>
      <c r="Y285" s="874"/>
      <c r="Z285" s="874"/>
      <c r="AA285" s="874"/>
      <c r="AB285" s="874"/>
      <c r="AC285" s="874"/>
      <c r="AD285" s="874"/>
      <c r="AE285" s="874"/>
      <c r="AF285" s="874"/>
      <c r="AG285" s="874"/>
      <c r="AH285" s="874"/>
      <c r="AI285" s="874"/>
      <c r="AJ285" s="874"/>
      <c r="AK285" s="874"/>
      <c r="AL285" s="874"/>
      <c r="AM285" s="874"/>
      <c r="AN285" s="874"/>
      <c r="AO285" s="874"/>
      <c r="AP285" s="874"/>
      <c r="AQ285" s="874"/>
      <c r="AR285" s="874"/>
      <c r="AS285" s="874"/>
    </row>
    <row r="286" spans="2:45" x14ac:dyDescent="0.25">
      <c r="B286" s="874"/>
      <c r="C286" s="874"/>
      <c r="D286" s="874"/>
      <c r="E286" s="877"/>
      <c r="F286" s="877"/>
      <c r="G286" s="876"/>
      <c r="H286" s="875"/>
      <c r="I286" s="875"/>
      <c r="J286" s="874"/>
      <c r="K286" s="874"/>
      <c r="L286" s="874"/>
      <c r="M286" s="874"/>
      <c r="N286" s="874"/>
      <c r="O286" s="874"/>
      <c r="P286" s="874"/>
      <c r="Q286" s="874"/>
      <c r="R286" s="874"/>
      <c r="S286" s="874"/>
      <c r="T286" s="874"/>
      <c r="U286" s="874"/>
      <c r="V286" s="874"/>
      <c r="W286" s="874"/>
      <c r="X286" s="874"/>
      <c r="Y286" s="874"/>
      <c r="Z286" s="874"/>
      <c r="AA286" s="874"/>
      <c r="AB286" s="874"/>
      <c r="AC286" s="874"/>
      <c r="AD286" s="874"/>
      <c r="AE286" s="874"/>
      <c r="AF286" s="874"/>
      <c r="AG286" s="874"/>
      <c r="AH286" s="874"/>
      <c r="AI286" s="874"/>
      <c r="AJ286" s="874"/>
      <c r="AK286" s="874"/>
      <c r="AL286" s="874"/>
      <c r="AM286" s="874"/>
      <c r="AN286" s="874"/>
      <c r="AO286" s="874"/>
      <c r="AP286" s="874"/>
      <c r="AQ286" s="874"/>
      <c r="AR286" s="874"/>
      <c r="AS286" s="874"/>
    </row>
    <row r="287" spans="2:45" x14ac:dyDescent="0.25">
      <c r="B287" s="874"/>
      <c r="C287" s="874"/>
      <c r="D287" s="874"/>
      <c r="E287" s="877"/>
      <c r="F287" s="877"/>
      <c r="G287" s="876"/>
      <c r="H287" s="875"/>
      <c r="I287" s="875"/>
      <c r="J287" s="874"/>
      <c r="K287" s="874"/>
      <c r="L287" s="874"/>
      <c r="M287" s="874"/>
      <c r="N287" s="874"/>
      <c r="O287" s="874"/>
      <c r="P287" s="874"/>
      <c r="Q287" s="874"/>
      <c r="R287" s="874"/>
      <c r="S287" s="874"/>
      <c r="T287" s="874"/>
      <c r="U287" s="874"/>
      <c r="V287" s="874"/>
      <c r="W287" s="874"/>
      <c r="X287" s="874"/>
      <c r="Y287" s="874"/>
      <c r="Z287" s="874"/>
      <c r="AA287" s="874"/>
      <c r="AB287" s="874"/>
      <c r="AC287" s="874"/>
      <c r="AD287" s="874"/>
      <c r="AE287" s="874"/>
      <c r="AF287" s="874"/>
      <c r="AG287" s="874"/>
      <c r="AH287" s="874"/>
      <c r="AI287" s="874"/>
      <c r="AJ287" s="874"/>
      <c r="AK287" s="874"/>
      <c r="AL287" s="874"/>
      <c r="AM287" s="874"/>
      <c r="AN287" s="874"/>
      <c r="AO287" s="874"/>
      <c r="AP287" s="874"/>
      <c r="AQ287" s="874"/>
      <c r="AR287" s="874"/>
      <c r="AS287" s="874"/>
    </row>
    <row r="288" spans="2:45" x14ac:dyDescent="0.25">
      <c r="B288" s="874"/>
      <c r="C288" s="874"/>
      <c r="D288" s="874"/>
      <c r="E288" s="877"/>
      <c r="F288" s="877"/>
      <c r="G288" s="876"/>
      <c r="H288" s="875"/>
      <c r="I288" s="875"/>
      <c r="J288" s="874"/>
      <c r="K288" s="874"/>
      <c r="L288" s="874"/>
      <c r="M288" s="874"/>
      <c r="N288" s="874"/>
      <c r="O288" s="874"/>
      <c r="P288" s="874"/>
      <c r="Q288" s="874"/>
      <c r="R288" s="874"/>
      <c r="S288" s="874"/>
      <c r="T288" s="874"/>
      <c r="U288" s="874"/>
      <c r="V288" s="874"/>
      <c r="W288" s="874"/>
      <c r="X288" s="874"/>
      <c r="Y288" s="874"/>
      <c r="Z288" s="874"/>
      <c r="AA288" s="874"/>
      <c r="AB288" s="874"/>
      <c r="AC288" s="874"/>
      <c r="AD288" s="874"/>
      <c r="AE288" s="874"/>
      <c r="AF288" s="874"/>
      <c r="AG288" s="874"/>
      <c r="AH288" s="874"/>
      <c r="AI288" s="874"/>
      <c r="AJ288" s="874"/>
      <c r="AK288" s="874"/>
      <c r="AL288" s="874"/>
      <c r="AM288" s="874"/>
      <c r="AN288" s="874"/>
      <c r="AO288" s="874"/>
      <c r="AP288" s="874"/>
      <c r="AQ288" s="874"/>
      <c r="AR288" s="874"/>
      <c r="AS288" s="874"/>
    </row>
    <row r="289" spans="2:45" x14ac:dyDescent="0.25">
      <c r="B289" s="874"/>
      <c r="C289" s="874"/>
      <c r="D289" s="874"/>
      <c r="E289" s="877"/>
      <c r="F289" s="877"/>
      <c r="G289" s="876"/>
      <c r="H289" s="875"/>
      <c r="I289" s="875"/>
      <c r="J289" s="874"/>
      <c r="K289" s="874"/>
      <c r="L289" s="874"/>
      <c r="M289" s="874"/>
      <c r="N289" s="874"/>
      <c r="O289" s="874"/>
      <c r="P289" s="874"/>
      <c r="Q289" s="874"/>
      <c r="R289" s="874"/>
      <c r="S289" s="874"/>
      <c r="T289" s="874"/>
      <c r="U289" s="874"/>
      <c r="V289" s="874"/>
      <c r="W289" s="874"/>
      <c r="X289" s="874"/>
      <c r="Y289" s="874"/>
      <c r="Z289" s="874"/>
      <c r="AA289" s="874"/>
      <c r="AB289" s="874"/>
      <c r="AC289" s="874"/>
      <c r="AD289" s="874"/>
      <c r="AE289" s="874"/>
      <c r="AF289" s="874"/>
      <c r="AG289" s="874"/>
      <c r="AH289" s="874"/>
      <c r="AI289" s="874"/>
      <c r="AJ289" s="874"/>
      <c r="AK289" s="874"/>
      <c r="AL289" s="874"/>
      <c r="AM289" s="874"/>
      <c r="AN289" s="874"/>
      <c r="AO289" s="874"/>
      <c r="AP289" s="874"/>
      <c r="AQ289" s="874"/>
      <c r="AR289" s="874"/>
      <c r="AS289" s="874"/>
    </row>
    <row r="290" spans="2:45" x14ac:dyDescent="0.25">
      <c r="B290" s="874"/>
      <c r="C290" s="874"/>
      <c r="D290" s="874"/>
      <c r="E290" s="877"/>
      <c r="F290" s="877"/>
      <c r="G290" s="876"/>
      <c r="H290" s="875"/>
      <c r="I290" s="875"/>
      <c r="J290" s="874"/>
      <c r="K290" s="874"/>
      <c r="L290" s="874"/>
      <c r="M290" s="874"/>
      <c r="N290" s="874"/>
      <c r="O290" s="874"/>
      <c r="P290" s="874"/>
      <c r="Q290" s="874"/>
      <c r="R290" s="874"/>
      <c r="S290" s="874"/>
      <c r="T290" s="874"/>
      <c r="U290" s="874"/>
      <c r="V290" s="874"/>
      <c r="W290" s="874"/>
      <c r="X290" s="874"/>
      <c r="Y290" s="874"/>
      <c r="Z290" s="874"/>
      <c r="AA290" s="874"/>
      <c r="AB290" s="874"/>
      <c r="AC290" s="874"/>
      <c r="AD290" s="874"/>
      <c r="AE290" s="874"/>
      <c r="AF290" s="874"/>
      <c r="AG290" s="874"/>
      <c r="AH290" s="874"/>
      <c r="AI290" s="874"/>
      <c r="AJ290" s="874"/>
      <c r="AK290" s="874"/>
      <c r="AL290" s="874"/>
      <c r="AM290" s="874"/>
      <c r="AN290" s="874"/>
      <c r="AO290" s="874"/>
      <c r="AP290" s="874"/>
      <c r="AQ290" s="874"/>
      <c r="AR290" s="874"/>
      <c r="AS290" s="874"/>
    </row>
    <row r="291" spans="2:45" x14ac:dyDescent="0.25">
      <c r="B291" s="874"/>
      <c r="C291" s="874"/>
      <c r="D291" s="874"/>
      <c r="E291" s="877"/>
      <c r="F291" s="877"/>
      <c r="G291" s="876"/>
      <c r="H291" s="875"/>
      <c r="I291" s="875"/>
      <c r="J291" s="874"/>
      <c r="K291" s="874"/>
      <c r="L291" s="874"/>
      <c r="M291" s="874"/>
      <c r="N291" s="874"/>
      <c r="O291" s="874"/>
      <c r="P291" s="874"/>
      <c r="Q291" s="874"/>
      <c r="R291" s="874"/>
      <c r="S291" s="874"/>
      <c r="T291" s="874"/>
      <c r="U291" s="874"/>
      <c r="V291" s="874"/>
      <c r="W291" s="874"/>
      <c r="X291" s="874"/>
      <c r="Y291" s="874"/>
      <c r="Z291" s="874"/>
      <c r="AA291" s="874"/>
      <c r="AB291" s="874"/>
      <c r="AC291" s="874"/>
      <c r="AD291" s="874"/>
      <c r="AE291" s="874"/>
      <c r="AF291" s="874"/>
      <c r="AG291" s="874"/>
      <c r="AH291" s="874"/>
      <c r="AI291" s="874"/>
      <c r="AJ291" s="874"/>
      <c r="AK291" s="874"/>
      <c r="AL291" s="874"/>
      <c r="AM291" s="874"/>
      <c r="AN291" s="874"/>
      <c r="AO291" s="874"/>
      <c r="AP291" s="874"/>
      <c r="AQ291" s="874"/>
      <c r="AR291" s="874"/>
      <c r="AS291" s="874"/>
    </row>
    <row r="292" spans="2:45" x14ac:dyDescent="0.25">
      <c r="B292" s="874"/>
      <c r="C292" s="874"/>
      <c r="D292" s="874"/>
      <c r="E292" s="877"/>
      <c r="F292" s="877"/>
      <c r="G292" s="876"/>
      <c r="H292" s="875"/>
      <c r="I292" s="875"/>
      <c r="J292" s="874"/>
      <c r="K292" s="874"/>
      <c r="L292" s="874"/>
      <c r="M292" s="874"/>
      <c r="N292" s="874"/>
      <c r="O292" s="874"/>
      <c r="P292" s="874"/>
      <c r="Q292" s="874"/>
      <c r="R292" s="874"/>
      <c r="S292" s="874"/>
      <c r="T292" s="874"/>
      <c r="U292" s="874"/>
      <c r="V292" s="874"/>
      <c r="W292" s="874"/>
      <c r="X292" s="874"/>
      <c r="Y292" s="874"/>
      <c r="Z292" s="874"/>
      <c r="AA292" s="874"/>
      <c r="AB292" s="874"/>
      <c r="AC292" s="874"/>
      <c r="AD292" s="874"/>
      <c r="AE292" s="874"/>
      <c r="AF292" s="874"/>
      <c r="AG292" s="874"/>
      <c r="AH292" s="874"/>
      <c r="AI292" s="874"/>
      <c r="AJ292" s="874"/>
      <c r="AK292" s="874"/>
      <c r="AL292" s="874"/>
      <c r="AM292" s="874"/>
      <c r="AN292" s="874"/>
      <c r="AO292" s="874"/>
      <c r="AP292" s="874"/>
      <c r="AQ292" s="874"/>
      <c r="AR292" s="874"/>
      <c r="AS292" s="874"/>
    </row>
    <row r="293" spans="2:45" x14ac:dyDescent="0.25">
      <c r="B293" s="874"/>
      <c r="C293" s="874"/>
      <c r="D293" s="874"/>
      <c r="E293" s="877"/>
      <c r="F293" s="877"/>
      <c r="G293" s="876"/>
      <c r="H293" s="875"/>
      <c r="I293" s="875"/>
      <c r="J293" s="874"/>
      <c r="K293" s="874"/>
      <c r="L293" s="874"/>
      <c r="M293" s="874"/>
      <c r="N293" s="874"/>
      <c r="O293" s="874"/>
      <c r="P293" s="874"/>
      <c r="Q293" s="874"/>
      <c r="R293" s="874"/>
      <c r="S293" s="874"/>
      <c r="T293" s="874"/>
      <c r="U293" s="874"/>
      <c r="V293" s="874"/>
      <c r="W293" s="874"/>
      <c r="X293" s="874"/>
      <c r="Y293" s="874"/>
      <c r="Z293" s="874"/>
      <c r="AA293" s="874"/>
      <c r="AB293" s="874"/>
      <c r="AC293" s="874"/>
      <c r="AD293" s="874"/>
      <c r="AE293" s="874"/>
      <c r="AF293" s="874"/>
      <c r="AG293" s="874"/>
      <c r="AH293" s="874"/>
      <c r="AI293" s="874"/>
      <c r="AJ293" s="874"/>
      <c r="AK293" s="874"/>
      <c r="AL293" s="874"/>
      <c r="AM293" s="874"/>
      <c r="AN293" s="874"/>
      <c r="AO293" s="874"/>
      <c r="AP293" s="874"/>
      <c r="AQ293" s="874"/>
      <c r="AR293" s="874"/>
      <c r="AS293" s="874"/>
    </row>
    <row r="294" spans="2:45" x14ac:dyDescent="0.25">
      <c r="B294" s="874"/>
      <c r="C294" s="874"/>
      <c r="D294" s="874"/>
      <c r="E294" s="877"/>
      <c r="F294" s="877"/>
      <c r="G294" s="876"/>
      <c r="H294" s="875"/>
      <c r="I294" s="875"/>
      <c r="J294" s="874"/>
      <c r="K294" s="874"/>
      <c r="L294" s="874"/>
      <c r="M294" s="874"/>
      <c r="N294" s="874"/>
      <c r="O294" s="874"/>
      <c r="P294" s="874"/>
      <c r="Q294" s="874"/>
      <c r="R294" s="874"/>
      <c r="S294" s="874"/>
      <c r="T294" s="874"/>
      <c r="U294" s="874"/>
      <c r="V294" s="874"/>
      <c r="W294" s="874"/>
      <c r="X294" s="874"/>
      <c r="Y294" s="874"/>
      <c r="Z294" s="874"/>
      <c r="AA294" s="874"/>
      <c r="AB294" s="874"/>
      <c r="AC294" s="874"/>
      <c r="AD294" s="874"/>
      <c r="AE294" s="874"/>
      <c r="AF294" s="874"/>
      <c r="AG294" s="874"/>
      <c r="AH294" s="874"/>
      <c r="AI294" s="874"/>
      <c r="AJ294" s="874"/>
      <c r="AK294" s="874"/>
      <c r="AL294" s="874"/>
      <c r="AM294" s="874"/>
      <c r="AN294" s="874"/>
      <c r="AO294" s="874"/>
      <c r="AP294" s="874"/>
      <c r="AQ294" s="874"/>
      <c r="AR294" s="874"/>
      <c r="AS294" s="874"/>
    </row>
    <row r="295" spans="2:45" x14ac:dyDescent="0.25">
      <c r="B295" s="874"/>
      <c r="C295" s="874"/>
      <c r="D295" s="874"/>
      <c r="E295" s="877"/>
      <c r="F295" s="877"/>
      <c r="G295" s="876"/>
      <c r="H295" s="875"/>
      <c r="I295" s="875"/>
      <c r="J295" s="874"/>
      <c r="K295" s="874"/>
      <c r="L295" s="874"/>
      <c r="M295" s="874"/>
      <c r="N295" s="874"/>
      <c r="O295" s="874"/>
      <c r="P295" s="874"/>
      <c r="Q295" s="874"/>
      <c r="R295" s="874"/>
      <c r="S295" s="874"/>
      <c r="T295" s="874"/>
      <c r="U295" s="874"/>
      <c r="V295" s="874"/>
      <c r="W295" s="874"/>
      <c r="X295" s="874"/>
      <c r="Y295" s="874"/>
      <c r="Z295" s="874"/>
      <c r="AA295" s="874"/>
      <c r="AB295" s="874"/>
      <c r="AC295" s="874"/>
      <c r="AD295" s="874"/>
      <c r="AE295" s="874"/>
      <c r="AF295" s="874"/>
      <c r="AG295" s="874"/>
      <c r="AH295" s="874"/>
      <c r="AI295" s="874"/>
      <c r="AJ295" s="874"/>
      <c r="AK295" s="874"/>
      <c r="AL295" s="874"/>
      <c r="AM295" s="874"/>
      <c r="AN295" s="874"/>
      <c r="AO295" s="874"/>
      <c r="AP295" s="874"/>
      <c r="AQ295" s="874"/>
      <c r="AR295" s="874"/>
      <c r="AS295" s="874"/>
    </row>
    <row r="296" spans="2:45" x14ac:dyDescent="0.25">
      <c r="B296" s="874"/>
      <c r="C296" s="874"/>
      <c r="D296" s="874"/>
      <c r="E296" s="877"/>
      <c r="F296" s="877"/>
      <c r="G296" s="876"/>
      <c r="H296" s="875"/>
      <c r="I296" s="875"/>
      <c r="J296" s="874"/>
      <c r="K296" s="874"/>
      <c r="L296" s="874"/>
      <c r="M296" s="874"/>
      <c r="N296" s="874"/>
      <c r="O296" s="874"/>
      <c r="P296" s="874"/>
      <c r="Q296" s="874"/>
      <c r="R296" s="874"/>
      <c r="S296" s="874"/>
      <c r="T296" s="874"/>
      <c r="U296" s="874"/>
      <c r="V296" s="874"/>
      <c r="W296" s="874"/>
      <c r="X296" s="874"/>
      <c r="Y296" s="874"/>
      <c r="Z296" s="874"/>
      <c r="AA296" s="874"/>
      <c r="AB296" s="874"/>
      <c r="AC296" s="874"/>
      <c r="AD296" s="874"/>
      <c r="AE296" s="874"/>
      <c r="AF296" s="874"/>
      <c r="AG296" s="874"/>
      <c r="AH296" s="874"/>
      <c r="AI296" s="874"/>
      <c r="AJ296" s="874"/>
      <c r="AK296" s="874"/>
      <c r="AL296" s="874"/>
      <c r="AM296" s="874"/>
      <c r="AN296" s="874"/>
      <c r="AO296" s="874"/>
      <c r="AP296" s="874"/>
      <c r="AQ296" s="874"/>
      <c r="AR296" s="874"/>
      <c r="AS296" s="874"/>
    </row>
    <row r="297" spans="2:45" x14ac:dyDescent="0.25">
      <c r="B297" s="874"/>
      <c r="C297" s="874"/>
      <c r="D297" s="874"/>
      <c r="E297" s="877"/>
      <c r="F297" s="877"/>
      <c r="G297" s="876"/>
      <c r="H297" s="875"/>
      <c r="I297" s="875"/>
      <c r="J297" s="874"/>
      <c r="K297" s="874"/>
      <c r="L297" s="874"/>
      <c r="M297" s="874"/>
      <c r="N297" s="874"/>
      <c r="O297" s="874"/>
      <c r="P297" s="874"/>
      <c r="Q297" s="874"/>
      <c r="R297" s="874"/>
      <c r="S297" s="874"/>
      <c r="T297" s="874"/>
      <c r="U297" s="874"/>
      <c r="V297" s="874"/>
      <c r="W297" s="874"/>
      <c r="X297" s="874"/>
      <c r="Y297" s="874"/>
      <c r="Z297" s="874"/>
      <c r="AA297" s="874"/>
      <c r="AB297" s="874"/>
      <c r="AC297" s="874"/>
      <c r="AD297" s="874"/>
      <c r="AE297" s="874"/>
      <c r="AF297" s="874"/>
      <c r="AG297" s="874"/>
      <c r="AH297" s="874"/>
      <c r="AI297" s="874"/>
      <c r="AJ297" s="874"/>
      <c r="AK297" s="874"/>
      <c r="AL297" s="874"/>
      <c r="AM297" s="874"/>
      <c r="AN297" s="874"/>
      <c r="AO297" s="874"/>
      <c r="AP297" s="874"/>
      <c r="AQ297" s="874"/>
      <c r="AR297" s="874"/>
      <c r="AS297" s="874"/>
    </row>
    <row r="298" spans="2:45" x14ac:dyDescent="0.25">
      <c r="B298" s="874"/>
      <c r="C298" s="874"/>
      <c r="D298" s="874"/>
      <c r="E298" s="877"/>
      <c r="F298" s="877"/>
      <c r="G298" s="876"/>
      <c r="H298" s="875"/>
      <c r="I298" s="875"/>
      <c r="J298" s="874"/>
      <c r="K298" s="874"/>
      <c r="L298" s="874"/>
      <c r="M298" s="874"/>
      <c r="N298" s="874"/>
      <c r="O298" s="874"/>
      <c r="P298" s="874"/>
      <c r="Q298" s="874"/>
      <c r="R298" s="874"/>
      <c r="S298" s="874"/>
      <c r="T298" s="874"/>
      <c r="U298" s="874"/>
      <c r="V298" s="874"/>
      <c r="W298" s="874"/>
      <c r="X298" s="874"/>
      <c r="Y298" s="874"/>
      <c r="Z298" s="874"/>
      <c r="AA298" s="874"/>
      <c r="AB298" s="874"/>
      <c r="AC298" s="874"/>
      <c r="AD298" s="874"/>
      <c r="AE298" s="874"/>
      <c r="AF298" s="874"/>
      <c r="AG298" s="874"/>
      <c r="AH298" s="874"/>
      <c r="AI298" s="874"/>
      <c r="AJ298" s="874"/>
      <c r="AK298" s="874"/>
      <c r="AL298" s="874"/>
      <c r="AM298" s="874"/>
      <c r="AN298" s="874"/>
      <c r="AO298" s="874"/>
      <c r="AP298" s="874"/>
      <c r="AQ298" s="874"/>
      <c r="AR298" s="874"/>
      <c r="AS298" s="874"/>
    </row>
    <row r="299" spans="2:45" x14ac:dyDescent="0.25">
      <c r="B299" s="874"/>
      <c r="C299" s="874"/>
      <c r="D299" s="874"/>
      <c r="E299" s="877"/>
      <c r="F299" s="877"/>
      <c r="G299" s="876"/>
      <c r="H299" s="875"/>
      <c r="I299" s="875"/>
      <c r="J299" s="874"/>
      <c r="K299" s="874"/>
      <c r="L299" s="874"/>
      <c r="M299" s="874"/>
      <c r="N299" s="874"/>
      <c r="O299" s="874"/>
      <c r="P299" s="874"/>
      <c r="Q299" s="874"/>
      <c r="R299" s="874"/>
      <c r="S299" s="874"/>
      <c r="T299" s="874"/>
      <c r="U299" s="874"/>
      <c r="V299" s="874"/>
      <c r="W299" s="874"/>
      <c r="X299" s="874"/>
      <c r="Y299" s="874"/>
      <c r="Z299" s="874"/>
      <c r="AA299" s="874"/>
      <c r="AB299" s="874"/>
      <c r="AC299" s="874"/>
      <c r="AD299" s="874"/>
      <c r="AE299" s="874"/>
      <c r="AF299" s="874"/>
      <c r="AG299" s="874"/>
      <c r="AH299" s="874"/>
      <c r="AI299" s="874"/>
      <c r="AJ299" s="874"/>
      <c r="AK299" s="874"/>
      <c r="AL299" s="874"/>
      <c r="AM299" s="874"/>
      <c r="AN299" s="874"/>
      <c r="AO299" s="874"/>
      <c r="AP299" s="874"/>
      <c r="AQ299" s="874"/>
      <c r="AR299" s="874"/>
      <c r="AS299" s="874"/>
    </row>
    <row r="300" spans="2:45" x14ac:dyDescent="0.25">
      <c r="B300" s="874"/>
      <c r="C300" s="874"/>
      <c r="D300" s="874"/>
      <c r="E300" s="877"/>
      <c r="F300" s="877"/>
      <c r="G300" s="876"/>
      <c r="H300" s="875"/>
      <c r="I300" s="875"/>
      <c r="J300" s="874"/>
      <c r="K300" s="874"/>
      <c r="L300" s="874"/>
      <c r="M300" s="874"/>
      <c r="N300" s="874"/>
      <c r="O300" s="874"/>
      <c r="P300" s="874"/>
      <c r="Q300" s="874"/>
      <c r="R300" s="874"/>
      <c r="S300" s="874"/>
      <c r="T300" s="874"/>
      <c r="U300" s="874"/>
      <c r="V300" s="874"/>
      <c r="W300" s="874"/>
      <c r="X300" s="874"/>
      <c r="Y300" s="874"/>
      <c r="Z300" s="874"/>
      <c r="AA300" s="874"/>
      <c r="AB300" s="874"/>
      <c r="AC300" s="874"/>
      <c r="AD300" s="874"/>
      <c r="AE300" s="874"/>
      <c r="AF300" s="874"/>
      <c r="AG300" s="874"/>
      <c r="AH300" s="874"/>
      <c r="AI300" s="874"/>
      <c r="AJ300" s="874"/>
      <c r="AK300" s="874"/>
      <c r="AL300" s="874"/>
      <c r="AM300" s="874"/>
      <c r="AN300" s="874"/>
      <c r="AO300" s="874"/>
      <c r="AP300" s="874"/>
      <c r="AQ300" s="874"/>
      <c r="AR300" s="874"/>
      <c r="AS300" s="874"/>
    </row>
    <row r="301" spans="2:45" x14ac:dyDescent="0.25">
      <c r="B301" s="874"/>
      <c r="C301" s="874"/>
      <c r="D301" s="874"/>
      <c r="E301" s="877"/>
      <c r="F301" s="877"/>
      <c r="G301" s="876"/>
      <c r="H301" s="875"/>
      <c r="I301" s="875"/>
      <c r="J301" s="874"/>
      <c r="K301" s="874"/>
      <c r="L301" s="874"/>
      <c r="M301" s="874"/>
      <c r="N301" s="874"/>
      <c r="O301" s="874"/>
      <c r="P301" s="874"/>
      <c r="Q301" s="874"/>
      <c r="R301" s="874"/>
      <c r="S301" s="874"/>
      <c r="T301" s="874"/>
      <c r="U301" s="874"/>
      <c r="V301" s="874"/>
      <c r="W301" s="874"/>
      <c r="X301" s="874"/>
      <c r="Y301" s="874"/>
      <c r="Z301" s="874"/>
      <c r="AA301" s="874"/>
      <c r="AB301" s="874"/>
      <c r="AC301" s="874"/>
      <c r="AD301" s="874"/>
      <c r="AE301" s="874"/>
      <c r="AF301" s="874"/>
      <c r="AG301" s="874"/>
      <c r="AH301" s="874"/>
      <c r="AI301" s="874"/>
      <c r="AJ301" s="874"/>
      <c r="AK301" s="874"/>
      <c r="AL301" s="874"/>
      <c r="AM301" s="874"/>
      <c r="AN301" s="874"/>
      <c r="AO301" s="874"/>
      <c r="AP301" s="874"/>
      <c r="AQ301" s="874"/>
      <c r="AR301" s="874"/>
      <c r="AS301" s="874"/>
    </row>
    <row r="302" spans="2:45" x14ac:dyDescent="0.25">
      <c r="B302" s="874"/>
      <c r="C302" s="874"/>
      <c r="D302" s="874"/>
      <c r="E302" s="877"/>
      <c r="F302" s="877"/>
      <c r="G302" s="876"/>
      <c r="H302" s="875"/>
      <c r="I302" s="875"/>
      <c r="J302" s="874"/>
      <c r="K302" s="874"/>
      <c r="L302" s="874"/>
      <c r="M302" s="874"/>
      <c r="N302" s="874"/>
      <c r="O302" s="874"/>
      <c r="P302" s="874"/>
      <c r="Q302" s="874"/>
      <c r="R302" s="874"/>
      <c r="S302" s="874"/>
      <c r="T302" s="874"/>
      <c r="U302" s="874"/>
      <c r="V302" s="874"/>
      <c r="W302" s="874"/>
      <c r="X302" s="874"/>
      <c r="Y302" s="874"/>
      <c r="Z302" s="874"/>
      <c r="AA302" s="874"/>
      <c r="AB302" s="874"/>
      <c r="AC302" s="874"/>
      <c r="AD302" s="874"/>
      <c r="AE302" s="874"/>
      <c r="AF302" s="874"/>
      <c r="AG302" s="874"/>
      <c r="AH302" s="874"/>
      <c r="AI302" s="874"/>
      <c r="AJ302" s="874"/>
      <c r="AK302" s="874"/>
      <c r="AL302" s="874"/>
      <c r="AM302" s="874"/>
      <c r="AN302" s="874"/>
      <c r="AO302" s="874"/>
      <c r="AP302" s="874"/>
      <c r="AQ302" s="874"/>
      <c r="AR302" s="874"/>
      <c r="AS302" s="874"/>
    </row>
    <row r="303" spans="2:45" x14ac:dyDescent="0.25">
      <c r="B303" s="874"/>
      <c r="C303" s="874"/>
      <c r="D303" s="874"/>
      <c r="E303" s="877"/>
      <c r="F303" s="877"/>
      <c r="G303" s="876"/>
      <c r="H303" s="875"/>
      <c r="I303" s="875"/>
      <c r="J303" s="874"/>
      <c r="K303" s="874"/>
      <c r="L303" s="874"/>
      <c r="M303" s="874"/>
      <c r="N303" s="874"/>
      <c r="O303" s="874"/>
      <c r="P303" s="874"/>
      <c r="Q303" s="874"/>
      <c r="R303" s="874"/>
      <c r="S303" s="874"/>
      <c r="T303" s="874"/>
      <c r="U303" s="874"/>
      <c r="V303" s="874"/>
      <c r="W303" s="874"/>
      <c r="X303" s="874"/>
      <c r="Y303" s="874"/>
      <c r="Z303" s="874"/>
      <c r="AA303" s="874"/>
      <c r="AB303" s="874"/>
      <c r="AC303" s="874"/>
      <c r="AD303" s="874"/>
      <c r="AE303" s="874"/>
      <c r="AF303" s="874"/>
      <c r="AG303" s="874"/>
      <c r="AH303" s="874"/>
      <c r="AI303" s="874"/>
      <c r="AJ303" s="874"/>
      <c r="AK303" s="874"/>
      <c r="AL303" s="874"/>
      <c r="AM303" s="874"/>
      <c r="AN303" s="874"/>
      <c r="AO303" s="874"/>
      <c r="AP303" s="874"/>
      <c r="AQ303" s="874"/>
      <c r="AR303" s="874"/>
      <c r="AS303" s="874"/>
    </row>
    <row r="304" spans="2:45" x14ac:dyDescent="0.25">
      <c r="B304" s="874"/>
      <c r="C304" s="874"/>
      <c r="D304" s="874"/>
      <c r="E304" s="877"/>
      <c r="F304" s="877"/>
      <c r="G304" s="876"/>
      <c r="H304" s="875"/>
      <c r="I304" s="875"/>
      <c r="J304" s="874"/>
      <c r="K304" s="874"/>
      <c r="L304" s="874"/>
      <c r="M304" s="874"/>
      <c r="N304" s="874"/>
      <c r="O304" s="874"/>
      <c r="P304" s="874"/>
      <c r="Q304" s="874"/>
      <c r="R304" s="874"/>
      <c r="S304" s="874"/>
      <c r="T304" s="874"/>
      <c r="U304" s="874"/>
      <c r="V304" s="874"/>
      <c r="W304" s="874"/>
      <c r="X304" s="874"/>
      <c r="Y304" s="874"/>
      <c r="Z304" s="874"/>
      <c r="AA304" s="874"/>
      <c r="AB304" s="874"/>
      <c r="AC304" s="874"/>
      <c r="AD304" s="874"/>
      <c r="AE304" s="874"/>
      <c r="AF304" s="874"/>
      <c r="AG304" s="874"/>
      <c r="AH304" s="874"/>
      <c r="AI304" s="874"/>
      <c r="AJ304" s="874"/>
      <c r="AK304" s="874"/>
      <c r="AL304" s="874"/>
      <c r="AM304" s="874"/>
      <c r="AN304" s="874"/>
      <c r="AO304" s="874"/>
      <c r="AP304" s="874"/>
      <c r="AQ304" s="874"/>
      <c r="AR304" s="874"/>
      <c r="AS304" s="874"/>
    </row>
    <row r="305" spans="2:45" x14ac:dyDescent="0.25">
      <c r="B305" s="874"/>
      <c r="C305" s="874"/>
      <c r="D305" s="874"/>
      <c r="E305" s="877"/>
      <c r="F305" s="877"/>
      <c r="G305" s="876"/>
      <c r="H305" s="875"/>
      <c r="I305" s="875"/>
      <c r="J305" s="874"/>
      <c r="K305" s="874"/>
      <c r="L305" s="874"/>
      <c r="M305" s="874"/>
      <c r="N305" s="874"/>
      <c r="O305" s="874"/>
      <c r="P305" s="874"/>
      <c r="Q305" s="874"/>
      <c r="R305" s="874"/>
      <c r="S305" s="874"/>
      <c r="T305" s="874"/>
      <c r="U305" s="874"/>
      <c r="V305" s="874"/>
      <c r="W305" s="874"/>
      <c r="X305" s="874"/>
      <c r="Y305" s="874"/>
      <c r="Z305" s="874"/>
      <c r="AA305" s="874"/>
      <c r="AB305" s="874"/>
      <c r="AC305" s="874"/>
      <c r="AD305" s="874"/>
      <c r="AE305" s="874"/>
      <c r="AF305" s="874"/>
      <c r="AG305" s="874"/>
      <c r="AH305" s="874"/>
      <c r="AI305" s="874"/>
      <c r="AJ305" s="874"/>
      <c r="AK305" s="874"/>
      <c r="AL305" s="874"/>
      <c r="AM305" s="874"/>
      <c r="AN305" s="874"/>
      <c r="AO305" s="874"/>
      <c r="AP305" s="874"/>
      <c r="AQ305" s="874"/>
      <c r="AR305" s="874"/>
      <c r="AS305" s="874"/>
    </row>
    <row r="306" spans="2:45" x14ac:dyDescent="0.25">
      <c r="B306" s="874"/>
      <c r="C306" s="874"/>
      <c r="D306" s="874"/>
      <c r="E306" s="877"/>
      <c r="F306" s="877"/>
      <c r="G306" s="876"/>
      <c r="H306" s="875"/>
      <c r="I306" s="875"/>
      <c r="J306" s="874"/>
      <c r="K306" s="874"/>
      <c r="L306" s="874"/>
      <c r="M306" s="874"/>
      <c r="N306" s="874"/>
      <c r="O306" s="874"/>
      <c r="P306" s="874"/>
      <c r="Q306" s="874"/>
      <c r="R306" s="874"/>
      <c r="S306" s="874"/>
      <c r="T306" s="874"/>
      <c r="U306" s="874"/>
      <c r="V306" s="874"/>
      <c r="W306" s="874"/>
      <c r="X306" s="874"/>
      <c r="Y306" s="874"/>
      <c r="Z306" s="874"/>
      <c r="AA306" s="874"/>
      <c r="AB306" s="874"/>
      <c r="AC306" s="874"/>
      <c r="AD306" s="874"/>
      <c r="AE306" s="874"/>
      <c r="AF306" s="874"/>
      <c r="AG306" s="874"/>
      <c r="AH306" s="874"/>
      <c r="AI306" s="874"/>
      <c r="AJ306" s="874"/>
      <c r="AK306" s="874"/>
      <c r="AL306" s="874"/>
      <c r="AM306" s="874"/>
      <c r="AN306" s="874"/>
      <c r="AO306" s="874"/>
      <c r="AP306" s="874"/>
      <c r="AQ306" s="874"/>
      <c r="AR306" s="874"/>
      <c r="AS306" s="874"/>
    </row>
    <row r="307" spans="2:45" x14ac:dyDescent="0.25">
      <c r="B307" s="874"/>
      <c r="C307" s="874"/>
      <c r="D307" s="874"/>
      <c r="E307" s="877"/>
      <c r="F307" s="877"/>
      <c r="G307" s="876"/>
      <c r="H307" s="875"/>
      <c r="I307" s="875"/>
      <c r="J307" s="874"/>
      <c r="K307" s="874"/>
      <c r="L307" s="874"/>
      <c r="M307" s="874"/>
      <c r="N307" s="874"/>
      <c r="O307" s="874"/>
      <c r="P307" s="874"/>
      <c r="Q307" s="874"/>
      <c r="R307" s="874"/>
      <c r="S307" s="874"/>
      <c r="T307" s="874"/>
      <c r="U307" s="874"/>
      <c r="V307" s="874"/>
      <c r="W307" s="874"/>
      <c r="X307" s="874"/>
      <c r="Y307" s="874"/>
      <c r="Z307" s="874"/>
      <c r="AA307" s="874"/>
      <c r="AB307" s="874"/>
      <c r="AC307" s="874"/>
      <c r="AD307" s="874"/>
      <c r="AE307" s="874"/>
      <c r="AF307" s="874"/>
      <c r="AG307" s="874"/>
      <c r="AH307" s="874"/>
      <c r="AI307" s="874"/>
      <c r="AJ307" s="874"/>
      <c r="AK307" s="874"/>
      <c r="AL307" s="874"/>
      <c r="AM307" s="874"/>
      <c r="AN307" s="874"/>
      <c r="AO307" s="874"/>
      <c r="AP307" s="874"/>
      <c r="AQ307" s="874"/>
      <c r="AR307" s="874"/>
      <c r="AS307" s="874"/>
    </row>
    <row r="308" spans="2:45" x14ac:dyDescent="0.25">
      <c r="B308" s="874"/>
      <c r="C308" s="874"/>
      <c r="D308" s="874"/>
      <c r="E308" s="877"/>
      <c r="F308" s="877"/>
      <c r="G308" s="876"/>
      <c r="H308" s="875"/>
      <c r="I308" s="875"/>
      <c r="J308" s="874"/>
      <c r="K308" s="874"/>
      <c r="L308" s="874"/>
      <c r="M308" s="874"/>
      <c r="N308" s="874"/>
      <c r="O308" s="874"/>
      <c r="P308" s="874"/>
      <c r="Q308" s="874"/>
      <c r="R308" s="874"/>
      <c r="S308" s="874"/>
      <c r="T308" s="874"/>
      <c r="U308" s="874"/>
      <c r="V308" s="874"/>
      <c r="W308" s="874"/>
      <c r="X308" s="874"/>
      <c r="Y308" s="874"/>
      <c r="Z308" s="874"/>
      <c r="AA308" s="874"/>
      <c r="AB308" s="874"/>
      <c r="AC308" s="874"/>
      <c r="AD308" s="874"/>
      <c r="AE308" s="874"/>
      <c r="AF308" s="874"/>
      <c r="AG308" s="874"/>
      <c r="AH308" s="874"/>
      <c r="AI308" s="874"/>
      <c r="AJ308" s="874"/>
      <c r="AK308" s="874"/>
      <c r="AL308" s="874"/>
      <c r="AM308" s="874"/>
      <c r="AN308" s="874"/>
      <c r="AO308" s="874"/>
      <c r="AP308" s="874"/>
      <c r="AQ308" s="874"/>
      <c r="AR308" s="874"/>
      <c r="AS308" s="874"/>
    </row>
    <row r="309" spans="2:45" x14ac:dyDescent="0.25">
      <c r="B309" s="874"/>
      <c r="C309" s="874"/>
      <c r="D309" s="874"/>
      <c r="E309" s="877"/>
      <c r="F309" s="877"/>
      <c r="G309" s="876"/>
      <c r="H309" s="875"/>
      <c r="I309" s="875"/>
      <c r="J309" s="874"/>
      <c r="K309" s="874"/>
      <c r="L309" s="874"/>
      <c r="M309" s="874"/>
      <c r="N309" s="874"/>
      <c r="O309" s="874"/>
      <c r="P309" s="874"/>
      <c r="Q309" s="874"/>
      <c r="R309" s="874"/>
      <c r="S309" s="874"/>
      <c r="T309" s="874"/>
      <c r="U309" s="874"/>
      <c r="V309" s="874"/>
      <c r="W309" s="874"/>
      <c r="X309" s="874"/>
      <c r="Y309" s="874"/>
      <c r="Z309" s="874"/>
      <c r="AA309" s="874"/>
      <c r="AB309" s="874"/>
      <c r="AC309" s="874"/>
      <c r="AD309" s="874"/>
      <c r="AE309" s="874"/>
      <c r="AF309" s="874"/>
      <c r="AG309" s="874"/>
      <c r="AH309" s="874"/>
      <c r="AI309" s="874"/>
      <c r="AJ309" s="874"/>
      <c r="AK309" s="874"/>
      <c r="AL309" s="874"/>
      <c r="AM309" s="874"/>
      <c r="AN309" s="874"/>
      <c r="AO309" s="874"/>
      <c r="AP309" s="874"/>
      <c r="AQ309" s="874"/>
      <c r="AR309" s="874"/>
      <c r="AS309" s="874"/>
    </row>
    <row r="310" spans="2:45" x14ac:dyDescent="0.25">
      <c r="B310" s="874"/>
      <c r="C310" s="874"/>
      <c r="D310" s="874"/>
      <c r="E310" s="877"/>
      <c r="F310" s="877"/>
      <c r="G310" s="876"/>
      <c r="H310" s="875"/>
      <c r="I310" s="875"/>
      <c r="J310" s="874"/>
      <c r="K310" s="874"/>
      <c r="L310" s="874"/>
      <c r="M310" s="874"/>
      <c r="N310" s="874"/>
      <c r="O310" s="874"/>
      <c r="P310" s="874"/>
      <c r="Q310" s="874"/>
      <c r="R310" s="874"/>
      <c r="S310" s="874"/>
      <c r="T310" s="874"/>
      <c r="U310" s="874"/>
      <c r="V310" s="874"/>
      <c r="W310" s="874"/>
      <c r="X310" s="874"/>
      <c r="Y310" s="874"/>
      <c r="Z310" s="874"/>
      <c r="AA310" s="874"/>
      <c r="AB310" s="874"/>
      <c r="AC310" s="874"/>
      <c r="AD310" s="874"/>
      <c r="AE310" s="874"/>
      <c r="AF310" s="874"/>
      <c r="AG310" s="874"/>
      <c r="AH310" s="874"/>
      <c r="AI310" s="874"/>
      <c r="AJ310" s="874"/>
      <c r="AK310" s="874"/>
      <c r="AL310" s="874"/>
      <c r="AM310" s="874"/>
      <c r="AN310" s="874"/>
      <c r="AO310" s="874"/>
      <c r="AP310" s="874"/>
      <c r="AQ310" s="874"/>
      <c r="AR310" s="874"/>
      <c r="AS310" s="874"/>
    </row>
    <row r="311" spans="2:45" x14ac:dyDescent="0.25">
      <c r="B311" s="874"/>
      <c r="C311" s="874"/>
      <c r="D311" s="874"/>
      <c r="E311" s="877"/>
      <c r="F311" s="877"/>
      <c r="G311" s="876"/>
      <c r="H311" s="875"/>
      <c r="I311" s="875"/>
      <c r="J311" s="874"/>
      <c r="K311" s="874"/>
      <c r="L311" s="874"/>
      <c r="M311" s="874"/>
      <c r="N311" s="874"/>
      <c r="O311" s="874"/>
      <c r="P311" s="874"/>
      <c r="Q311" s="874"/>
      <c r="R311" s="874"/>
      <c r="S311" s="874"/>
      <c r="T311" s="874"/>
      <c r="U311" s="874"/>
      <c r="V311" s="874"/>
      <c r="W311" s="874"/>
      <c r="X311" s="874"/>
      <c r="Y311" s="874"/>
      <c r="Z311" s="874"/>
      <c r="AA311" s="874"/>
      <c r="AB311" s="874"/>
      <c r="AC311" s="874"/>
      <c r="AD311" s="874"/>
      <c r="AE311" s="874"/>
      <c r="AF311" s="874"/>
      <c r="AG311" s="874"/>
      <c r="AH311" s="874"/>
      <c r="AI311" s="874"/>
      <c r="AJ311" s="874"/>
      <c r="AK311" s="874"/>
      <c r="AL311" s="874"/>
      <c r="AM311" s="874"/>
      <c r="AN311" s="874"/>
      <c r="AO311" s="874"/>
      <c r="AP311" s="874"/>
      <c r="AQ311" s="874"/>
      <c r="AR311" s="874"/>
      <c r="AS311" s="874"/>
    </row>
    <row r="312" spans="2:45" x14ac:dyDescent="0.25">
      <c r="B312" s="874"/>
      <c r="C312" s="874"/>
      <c r="D312" s="874"/>
      <c r="E312" s="877"/>
      <c r="F312" s="877"/>
      <c r="G312" s="876"/>
      <c r="H312" s="875"/>
      <c r="I312" s="875"/>
      <c r="J312" s="874"/>
      <c r="K312" s="874"/>
      <c r="L312" s="874"/>
      <c r="M312" s="874"/>
      <c r="N312" s="874"/>
      <c r="O312" s="874"/>
      <c r="P312" s="874"/>
      <c r="Q312" s="874"/>
      <c r="R312" s="874"/>
      <c r="S312" s="874"/>
      <c r="T312" s="874"/>
      <c r="U312" s="874"/>
      <c r="V312" s="874"/>
      <c r="W312" s="874"/>
      <c r="X312" s="874"/>
      <c r="Y312" s="874"/>
      <c r="Z312" s="874"/>
      <c r="AA312" s="874"/>
      <c r="AB312" s="874"/>
      <c r="AC312" s="874"/>
      <c r="AD312" s="874"/>
      <c r="AE312" s="874"/>
      <c r="AF312" s="874"/>
      <c r="AG312" s="874"/>
      <c r="AH312" s="874"/>
      <c r="AI312" s="874"/>
      <c r="AJ312" s="874"/>
      <c r="AK312" s="874"/>
      <c r="AL312" s="874"/>
      <c r="AM312" s="874"/>
      <c r="AN312" s="874"/>
      <c r="AO312" s="874"/>
      <c r="AP312" s="874"/>
      <c r="AQ312" s="874"/>
      <c r="AR312" s="874"/>
      <c r="AS312" s="874"/>
    </row>
    <row r="313" spans="2:45" x14ac:dyDescent="0.25">
      <c r="B313" s="874"/>
      <c r="C313" s="874"/>
      <c r="D313" s="874"/>
      <c r="E313" s="877"/>
      <c r="F313" s="877"/>
      <c r="G313" s="876"/>
      <c r="H313" s="875"/>
      <c r="I313" s="875"/>
      <c r="J313" s="874"/>
      <c r="K313" s="874"/>
      <c r="L313" s="874"/>
      <c r="M313" s="874"/>
      <c r="N313" s="874"/>
      <c r="O313" s="874"/>
      <c r="P313" s="874"/>
      <c r="Q313" s="874"/>
      <c r="R313" s="874"/>
      <c r="S313" s="874"/>
      <c r="T313" s="874"/>
      <c r="U313" s="874"/>
      <c r="V313" s="874"/>
      <c r="W313" s="874"/>
      <c r="X313" s="874"/>
      <c r="Y313" s="874"/>
      <c r="Z313" s="874"/>
      <c r="AA313" s="874"/>
      <c r="AB313" s="874"/>
      <c r="AC313" s="874"/>
      <c r="AD313" s="874"/>
      <c r="AE313" s="874"/>
      <c r="AF313" s="874"/>
      <c r="AG313" s="874"/>
      <c r="AH313" s="874"/>
      <c r="AI313" s="874"/>
      <c r="AJ313" s="874"/>
      <c r="AK313" s="874"/>
      <c r="AL313" s="874"/>
      <c r="AM313" s="874"/>
      <c r="AN313" s="874"/>
      <c r="AO313" s="874"/>
      <c r="AP313" s="874"/>
      <c r="AQ313" s="874"/>
      <c r="AR313" s="874"/>
      <c r="AS313" s="874"/>
    </row>
    <row r="314" spans="2:45" x14ac:dyDescent="0.25">
      <c r="B314" s="874"/>
      <c r="C314" s="874"/>
      <c r="D314" s="874"/>
      <c r="E314" s="877"/>
      <c r="F314" s="877"/>
      <c r="G314" s="876"/>
      <c r="H314" s="875"/>
      <c r="I314" s="875"/>
      <c r="J314" s="874"/>
      <c r="K314" s="874"/>
      <c r="L314" s="874"/>
      <c r="M314" s="874"/>
      <c r="N314" s="874"/>
      <c r="O314" s="874"/>
      <c r="P314" s="874"/>
      <c r="Q314" s="874"/>
      <c r="R314" s="874"/>
      <c r="S314" s="874"/>
      <c r="T314" s="874"/>
      <c r="U314" s="874"/>
      <c r="V314" s="874"/>
      <c r="W314" s="874"/>
      <c r="X314" s="874"/>
      <c r="Y314" s="874"/>
      <c r="Z314" s="874"/>
      <c r="AA314" s="874"/>
      <c r="AB314" s="874"/>
      <c r="AC314" s="874"/>
      <c r="AD314" s="874"/>
      <c r="AE314" s="874"/>
      <c r="AF314" s="874"/>
      <c r="AG314" s="874"/>
      <c r="AH314" s="874"/>
      <c r="AI314" s="874"/>
      <c r="AJ314" s="874"/>
      <c r="AK314" s="874"/>
      <c r="AL314" s="874"/>
      <c r="AM314" s="874"/>
      <c r="AN314" s="874"/>
      <c r="AO314" s="874"/>
      <c r="AP314" s="874"/>
      <c r="AQ314" s="874"/>
      <c r="AR314" s="874"/>
      <c r="AS314" s="874"/>
    </row>
    <row r="315" spans="2:45" x14ac:dyDescent="0.25">
      <c r="B315" s="874"/>
      <c r="C315" s="874"/>
      <c r="D315" s="874"/>
      <c r="E315" s="877"/>
      <c r="F315" s="877"/>
      <c r="G315" s="876"/>
      <c r="H315" s="875"/>
      <c r="I315" s="875"/>
      <c r="J315" s="874"/>
      <c r="K315" s="874"/>
      <c r="L315" s="874"/>
      <c r="M315" s="874"/>
      <c r="N315" s="874"/>
      <c r="O315" s="874"/>
      <c r="P315" s="874"/>
      <c r="Q315" s="874"/>
      <c r="R315" s="874"/>
      <c r="S315" s="874"/>
      <c r="T315" s="874"/>
      <c r="U315" s="874"/>
      <c r="V315" s="874"/>
      <c r="W315" s="874"/>
      <c r="X315" s="874"/>
      <c r="Y315" s="874"/>
      <c r="Z315" s="874"/>
      <c r="AA315" s="874"/>
      <c r="AB315" s="874"/>
      <c r="AC315" s="874"/>
      <c r="AD315" s="874"/>
      <c r="AE315" s="874"/>
      <c r="AF315" s="874"/>
      <c r="AG315" s="874"/>
      <c r="AH315" s="874"/>
      <c r="AI315" s="874"/>
      <c r="AJ315" s="874"/>
      <c r="AK315" s="874"/>
      <c r="AL315" s="874"/>
      <c r="AM315" s="874"/>
      <c r="AN315" s="874"/>
      <c r="AO315" s="874"/>
      <c r="AP315" s="874"/>
      <c r="AQ315" s="874"/>
      <c r="AR315" s="874"/>
      <c r="AS315" s="874"/>
    </row>
    <row r="316" spans="2:45" x14ac:dyDescent="0.25">
      <c r="B316" s="874"/>
      <c r="C316" s="874"/>
      <c r="D316" s="874"/>
      <c r="E316" s="877"/>
      <c r="F316" s="877"/>
      <c r="G316" s="876"/>
      <c r="H316" s="875"/>
      <c r="I316" s="875"/>
      <c r="J316" s="874"/>
      <c r="K316" s="874"/>
      <c r="L316" s="874"/>
      <c r="M316" s="874"/>
      <c r="N316" s="874"/>
      <c r="O316" s="874"/>
      <c r="P316" s="874"/>
      <c r="Q316" s="874"/>
      <c r="R316" s="874"/>
      <c r="S316" s="874"/>
      <c r="T316" s="874"/>
      <c r="U316" s="874"/>
      <c r="V316" s="874"/>
      <c r="W316" s="874"/>
      <c r="X316" s="874"/>
      <c r="Y316" s="874"/>
      <c r="Z316" s="874"/>
      <c r="AA316" s="874"/>
      <c r="AB316" s="874"/>
      <c r="AC316" s="874"/>
      <c r="AD316" s="874"/>
      <c r="AE316" s="874"/>
      <c r="AF316" s="874"/>
      <c r="AG316" s="874"/>
      <c r="AH316" s="874"/>
      <c r="AI316" s="874"/>
      <c r="AJ316" s="874"/>
      <c r="AK316" s="874"/>
      <c r="AL316" s="874"/>
      <c r="AM316" s="874"/>
      <c r="AN316" s="874"/>
      <c r="AO316" s="874"/>
      <c r="AP316" s="874"/>
      <c r="AQ316" s="874"/>
      <c r="AR316" s="874"/>
      <c r="AS316" s="874"/>
    </row>
    <row r="317" spans="2:45" x14ac:dyDescent="0.25">
      <c r="B317" s="874"/>
      <c r="C317" s="874"/>
      <c r="D317" s="874"/>
      <c r="E317" s="877"/>
      <c r="F317" s="877"/>
      <c r="G317" s="876"/>
      <c r="H317" s="875"/>
      <c r="I317" s="875"/>
      <c r="J317" s="874"/>
      <c r="K317" s="874"/>
      <c r="L317" s="874"/>
      <c r="M317" s="874"/>
      <c r="N317" s="874"/>
      <c r="O317" s="874"/>
      <c r="P317" s="874"/>
      <c r="Q317" s="874"/>
      <c r="R317" s="874"/>
      <c r="S317" s="874"/>
      <c r="T317" s="874"/>
      <c r="U317" s="874"/>
      <c r="V317" s="874"/>
      <c r="W317" s="874"/>
      <c r="X317" s="874"/>
      <c r="Y317" s="874"/>
      <c r="Z317" s="874"/>
      <c r="AA317" s="874"/>
      <c r="AB317" s="874"/>
      <c r="AC317" s="874"/>
      <c r="AD317" s="874"/>
      <c r="AE317" s="874"/>
      <c r="AF317" s="874"/>
      <c r="AG317" s="874"/>
      <c r="AH317" s="874"/>
      <c r="AI317" s="874"/>
      <c r="AJ317" s="874"/>
      <c r="AK317" s="874"/>
      <c r="AL317" s="874"/>
      <c r="AM317" s="874"/>
      <c r="AN317" s="874"/>
      <c r="AO317" s="874"/>
      <c r="AP317" s="874"/>
      <c r="AQ317" s="874"/>
      <c r="AR317" s="874"/>
      <c r="AS317" s="874"/>
    </row>
    <row r="318" spans="2:45" x14ac:dyDescent="0.25">
      <c r="B318" s="874"/>
      <c r="C318" s="874"/>
      <c r="D318" s="874"/>
      <c r="E318" s="877"/>
      <c r="F318" s="877"/>
      <c r="G318" s="876"/>
      <c r="H318" s="875"/>
      <c r="I318" s="875"/>
      <c r="J318" s="874"/>
      <c r="K318" s="874"/>
      <c r="L318" s="874"/>
      <c r="M318" s="874"/>
      <c r="N318" s="874"/>
      <c r="O318" s="874"/>
      <c r="P318" s="874"/>
      <c r="Q318" s="874"/>
      <c r="R318" s="874"/>
      <c r="S318" s="874"/>
      <c r="T318" s="874"/>
      <c r="U318" s="874"/>
      <c r="V318" s="874"/>
      <c r="W318" s="874"/>
      <c r="X318" s="874"/>
      <c r="Y318" s="874"/>
      <c r="Z318" s="874"/>
      <c r="AA318" s="874"/>
      <c r="AB318" s="874"/>
      <c r="AC318" s="874"/>
      <c r="AD318" s="874"/>
      <c r="AE318" s="874"/>
      <c r="AF318" s="874"/>
      <c r="AG318" s="874"/>
      <c r="AH318" s="874"/>
      <c r="AI318" s="874"/>
      <c r="AJ318" s="874"/>
      <c r="AK318" s="874"/>
      <c r="AL318" s="874"/>
      <c r="AM318" s="874"/>
      <c r="AN318" s="874"/>
      <c r="AO318" s="874"/>
      <c r="AP318" s="874"/>
      <c r="AQ318" s="874"/>
      <c r="AR318" s="874"/>
      <c r="AS318" s="874"/>
    </row>
    <row r="319" spans="2:45" x14ac:dyDescent="0.25">
      <c r="B319" s="874"/>
      <c r="C319" s="874"/>
      <c r="D319" s="874"/>
      <c r="E319" s="877"/>
      <c r="F319" s="877"/>
      <c r="G319" s="876"/>
      <c r="H319" s="875"/>
      <c r="I319" s="875"/>
      <c r="J319" s="874"/>
      <c r="K319" s="874"/>
      <c r="L319" s="874"/>
      <c r="M319" s="874"/>
      <c r="N319" s="874"/>
      <c r="O319" s="874"/>
      <c r="P319" s="874"/>
      <c r="Q319" s="874"/>
      <c r="R319" s="874"/>
      <c r="S319" s="874"/>
      <c r="T319" s="874"/>
      <c r="U319" s="874"/>
      <c r="V319" s="874"/>
      <c r="W319" s="874"/>
      <c r="X319" s="874"/>
      <c r="Y319" s="874"/>
      <c r="Z319" s="874"/>
      <c r="AA319" s="874"/>
      <c r="AB319" s="874"/>
      <c r="AC319" s="874"/>
      <c r="AD319" s="874"/>
      <c r="AE319" s="874"/>
      <c r="AF319" s="874"/>
      <c r="AG319" s="874"/>
      <c r="AH319" s="874"/>
      <c r="AI319" s="874"/>
      <c r="AJ319" s="874"/>
      <c r="AK319" s="874"/>
      <c r="AL319" s="874"/>
      <c r="AM319" s="874"/>
      <c r="AN319" s="874"/>
      <c r="AO319" s="874"/>
      <c r="AP319" s="874"/>
      <c r="AQ319" s="874"/>
      <c r="AR319" s="874"/>
      <c r="AS319" s="874"/>
    </row>
    <row r="320" spans="2:45" x14ac:dyDescent="0.25">
      <c r="B320" s="874"/>
      <c r="C320" s="874"/>
      <c r="D320" s="874"/>
      <c r="E320" s="877"/>
      <c r="F320" s="877"/>
      <c r="G320" s="876"/>
      <c r="H320" s="875"/>
      <c r="I320" s="875"/>
      <c r="J320" s="874"/>
      <c r="K320" s="874"/>
      <c r="L320" s="874"/>
      <c r="M320" s="874"/>
      <c r="N320" s="874"/>
      <c r="O320" s="874"/>
      <c r="P320" s="874"/>
      <c r="Q320" s="874"/>
      <c r="R320" s="874"/>
      <c r="S320" s="874"/>
      <c r="T320" s="874"/>
      <c r="U320" s="874"/>
      <c r="V320" s="874"/>
      <c r="W320" s="874"/>
      <c r="X320" s="874"/>
      <c r="Y320" s="874"/>
      <c r="Z320" s="874"/>
      <c r="AA320" s="874"/>
      <c r="AB320" s="874"/>
      <c r="AC320" s="874"/>
      <c r="AD320" s="874"/>
      <c r="AE320" s="874"/>
      <c r="AF320" s="874"/>
      <c r="AG320" s="874"/>
      <c r="AH320" s="874"/>
      <c r="AI320" s="874"/>
      <c r="AJ320" s="874"/>
      <c r="AK320" s="874"/>
      <c r="AL320" s="874"/>
      <c r="AM320" s="874"/>
      <c r="AN320" s="874"/>
      <c r="AO320" s="874"/>
      <c r="AP320" s="874"/>
      <c r="AQ320" s="874"/>
      <c r="AR320" s="874"/>
      <c r="AS320" s="874"/>
    </row>
    <row r="321" spans="2:45" x14ac:dyDescent="0.25">
      <c r="B321" s="874"/>
      <c r="C321" s="874"/>
      <c r="D321" s="874"/>
      <c r="E321" s="877"/>
      <c r="F321" s="877"/>
      <c r="G321" s="876"/>
      <c r="H321" s="875"/>
      <c r="I321" s="875"/>
      <c r="J321" s="874"/>
      <c r="K321" s="874"/>
      <c r="L321" s="874"/>
      <c r="M321" s="874"/>
      <c r="N321" s="874"/>
      <c r="O321" s="874"/>
      <c r="P321" s="874"/>
      <c r="Q321" s="874"/>
      <c r="R321" s="874"/>
      <c r="S321" s="874"/>
      <c r="T321" s="874"/>
      <c r="U321" s="874"/>
      <c r="V321" s="874"/>
      <c r="W321" s="874"/>
      <c r="X321" s="874"/>
      <c r="Y321" s="874"/>
      <c r="Z321" s="874"/>
      <c r="AA321" s="874"/>
      <c r="AB321" s="874"/>
      <c r="AC321" s="874"/>
      <c r="AD321" s="874"/>
      <c r="AE321" s="874"/>
      <c r="AF321" s="874"/>
      <c r="AG321" s="874"/>
      <c r="AH321" s="874"/>
      <c r="AI321" s="874"/>
      <c r="AJ321" s="874"/>
      <c r="AK321" s="874"/>
      <c r="AL321" s="874"/>
      <c r="AM321" s="874"/>
      <c r="AN321" s="874"/>
      <c r="AO321" s="874"/>
      <c r="AP321" s="874"/>
      <c r="AQ321" s="874"/>
      <c r="AR321" s="874"/>
      <c r="AS321" s="874"/>
    </row>
    <row r="322" spans="2:45" x14ac:dyDescent="0.25">
      <c r="B322" s="874"/>
      <c r="C322" s="874"/>
      <c r="D322" s="874"/>
      <c r="E322" s="877"/>
      <c r="F322" s="877"/>
      <c r="G322" s="876"/>
      <c r="H322" s="875"/>
      <c r="I322" s="875"/>
      <c r="J322" s="874"/>
      <c r="K322" s="874"/>
      <c r="L322" s="874"/>
      <c r="M322" s="874"/>
      <c r="N322" s="874"/>
      <c r="O322" s="874"/>
      <c r="P322" s="874"/>
      <c r="Q322" s="874"/>
      <c r="R322" s="874"/>
      <c r="S322" s="874"/>
      <c r="T322" s="874"/>
      <c r="U322" s="874"/>
      <c r="V322" s="874"/>
      <c r="W322" s="874"/>
      <c r="X322" s="874"/>
      <c r="Y322" s="874"/>
      <c r="Z322" s="874"/>
      <c r="AA322" s="874"/>
      <c r="AB322" s="874"/>
      <c r="AC322" s="874"/>
      <c r="AD322" s="874"/>
      <c r="AE322" s="874"/>
      <c r="AF322" s="874"/>
      <c r="AG322" s="874"/>
      <c r="AH322" s="874"/>
      <c r="AI322" s="874"/>
      <c r="AJ322" s="874"/>
      <c r="AK322" s="874"/>
      <c r="AL322" s="874"/>
      <c r="AM322" s="874"/>
      <c r="AN322" s="874"/>
      <c r="AO322" s="874"/>
      <c r="AP322" s="874"/>
      <c r="AQ322" s="874"/>
      <c r="AR322" s="874"/>
      <c r="AS322" s="874"/>
    </row>
    <row r="323" spans="2:45" x14ac:dyDescent="0.25">
      <c r="B323" s="874"/>
      <c r="C323" s="874"/>
      <c r="D323" s="874"/>
      <c r="E323" s="877"/>
      <c r="F323" s="877"/>
      <c r="G323" s="876"/>
      <c r="H323" s="875"/>
      <c r="I323" s="875"/>
      <c r="J323" s="874"/>
      <c r="K323" s="874"/>
      <c r="L323" s="874"/>
      <c r="M323" s="874"/>
      <c r="N323" s="874"/>
      <c r="O323" s="874"/>
      <c r="P323" s="874"/>
      <c r="Q323" s="874"/>
      <c r="R323" s="874"/>
      <c r="S323" s="874"/>
      <c r="T323" s="874"/>
      <c r="U323" s="874"/>
      <c r="V323" s="874"/>
      <c r="W323" s="874"/>
      <c r="X323" s="874"/>
      <c r="Y323" s="874"/>
      <c r="Z323" s="874"/>
      <c r="AA323" s="874"/>
      <c r="AB323" s="874"/>
      <c r="AC323" s="874"/>
      <c r="AD323" s="874"/>
      <c r="AE323" s="874"/>
      <c r="AF323" s="874"/>
      <c r="AG323" s="874"/>
      <c r="AH323" s="874"/>
      <c r="AI323" s="874"/>
      <c r="AJ323" s="874"/>
      <c r="AK323" s="874"/>
      <c r="AL323" s="874"/>
      <c r="AM323" s="874"/>
      <c r="AN323" s="874"/>
      <c r="AO323" s="874"/>
      <c r="AP323" s="874"/>
      <c r="AQ323" s="874"/>
      <c r="AR323" s="874"/>
      <c r="AS323" s="874"/>
    </row>
    <row r="324" spans="2:45" x14ac:dyDescent="0.25">
      <c r="B324" s="874"/>
      <c r="C324" s="874"/>
      <c r="D324" s="874"/>
      <c r="E324" s="877"/>
      <c r="F324" s="877"/>
      <c r="G324" s="876"/>
      <c r="H324" s="875"/>
      <c r="I324" s="875"/>
      <c r="J324" s="874"/>
      <c r="K324" s="874"/>
      <c r="L324" s="874"/>
      <c r="M324" s="874"/>
      <c r="N324" s="874"/>
      <c r="O324" s="874"/>
      <c r="P324" s="874"/>
      <c r="Q324" s="874"/>
      <c r="R324" s="874"/>
      <c r="S324" s="874"/>
      <c r="T324" s="874"/>
      <c r="U324" s="874"/>
      <c r="V324" s="874"/>
      <c r="W324" s="874"/>
      <c r="X324" s="874"/>
      <c r="Y324" s="874"/>
      <c r="Z324" s="874"/>
      <c r="AA324" s="874"/>
      <c r="AB324" s="874"/>
      <c r="AC324" s="874"/>
      <c r="AD324" s="874"/>
      <c r="AE324" s="874"/>
      <c r="AF324" s="874"/>
      <c r="AG324" s="874"/>
      <c r="AH324" s="874"/>
      <c r="AI324" s="874"/>
      <c r="AJ324" s="874"/>
      <c r="AK324" s="874"/>
      <c r="AL324" s="874"/>
      <c r="AM324" s="874"/>
      <c r="AN324" s="874"/>
      <c r="AO324" s="874"/>
      <c r="AP324" s="874"/>
      <c r="AQ324" s="874"/>
      <c r="AR324" s="874"/>
      <c r="AS324" s="874"/>
    </row>
    <row r="325" spans="2:45" x14ac:dyDescent="0.25">
      <c r="B325" s="874"/>
      <c r="C325" s="874"/>
      <c r="D325" s="874"/>
      <c r="E325" s="877"/>
      <c r="F325" s="877"/>
      <c r="G325" s="876"/>
      <c r="H325" s="875"/>
      <c r="I325" s="875"/>
      <c r="J325" s="874"/>
      <c r="K325" s="874"/>
      <c r="L325" s="874"/>
      <c r="M325" s="874"/>
      <c r="N325" s="874"/>
      <c r="O325" s="874"/>
      <c r="P325" s="874"/>
      <c r="Q325" s="874"/>
      <c r="R325" s="874"/>
      <c r="S325" s="874"/>
      <c r="T325" s="874"/>
      <c r="U325" s="874"/>
      <c r="V325" s="874"/>
      <c r="W325" s="874"/>
      <c r="X325" s="874"/>
      <c r="Y325" s="874"/>
      <c r="Z325" s="874"/>
      <c r="AA325" s="874"/>
      <c r="AB325" s="874"/>
      <c r="AC325" s="874"/>
      <c r="AD325" s="874"/>
      <c r="AE325" s="874"/>
      <c r="AF325" s="874"/>
      <c r="AG325" s="874"/>
      <c r="AH325" s="874"/>
      <c r="AI325" s="874"/>
      <c r="AJ325" s="874"/>
      <c r="AK325" s="874"/>
      <c r="AL325" s="874"/>
      <c r="AM325" s="874"/>
      <c r="AN325" s="874"/>
      <c r="AO325" s="874"/>
      <c r="AP325" s="874"/>
      <c r="AQ325" s="874"/>
      <c r="AR325" s="874"/>
      <c r="AS325" s="874"/>
    </row>
    <row r="326" spans="2:45" x14ac:dyDescent="0.25">
      <c r="B326" s="874"/>
      <c r="C326" s="874"/>
      <c r="D326" s="874"/>
      <c r="E326" s="877"/>
      <c r="F326" s="877"/>
      <c r="G326" s="876"/>
      <c r="H326" s="875"/>
      <c r="I326" s="875"/>
      <c r="J326" s="874"/>
      <c r="K326" s="874"/>
      <c r="L326" s="874"/>
      <c r="M326" s="874"/>
      <c r="N326" s="874"/>
      <c r="O326" s="874"/>
      <c r="P326" s="874"/>
      <c r="Q326" s="874"/>
      <c r="R326" s="874"/>
      <c r="S326" s="874"/>
      <c r="T326" s="874"/>
      <c r="U326" s="874"/>
      <c r="V326" s="874"/>
      <c r="W326" s="874"/>
      <c r="X326" s="874"/>
      <c r="Y326" s="874"/>
      <c r="Z326" s="874"/>
      <c r="AA326" s="874"/>
      <c r="AB326" s="874"/>
      <c r="AC326" s="874"/>
      <c r="AD326" s="874"/>
      <c r="AE326" s="874"/>
      <c r="AF326" s="874"/>
      <c r="AG326" s="874"/>
      <c r="AH326" s="874"/>
      <c r="AI326" s="874"/>
      <c r="AJ326" s="874"/>
      <c r="AK326" s="874"/>
      <c r="AL326" s="874"/>
      <c r="AM326" s="874"/>
      <c r="AN326" s="874"/>
      <c r="AO326" s="874"/>
      <c r="AP326" s="874"/>
      <c r="AQ326" s="874"/>
      <c r="AR326" s="874"/>
      <c r="AS326" s="874"/>
    </row>
    <row r="327" spans="2:45" x14ac:dyDescent="0.25">
      <c r="B327" s="874"/>
      <c r="C327" s="874"/>
      <c r="D327" s="874"/>
      <c r="E327" s="877"/>
      <c r="F327" s="877"/>
      <c r="G327" s="876"/>
      <c r="H327" s="875"/>
      <c r="I327" s="875"/>
      <c r="J327" s="874"/>
      <c r="K327" s="874"/>
      <c r="L327" s="874"/>
      <c r="M327" s="874"/>
      <c r="N327" s="874"/>
      <c r="O327" s="874"/>
      <c r="P327" s="874"/>
      <c r="Q327" s="874"/>
      <c r="R327" s="874"/>
      <c r="S327" s="874"/>
      <c r="T327" s="874"/>
      <c r="U327" s="874"/>
      <c r="V327" s="874"/>
      <c r="W327" s="874"/>
      <c r="X327" s="874"/>
      <c r="Y327" s="874"/>
      <c r="Z327" s="874"/>
      <c r="AA327" s="874"/>
      <c r="AB327" s="874"/>
      <c r="AC327" s="874"/>
      <c r="AD327" s="874"/>
      <c r="AE327" s="874"/>
      <c r="AF327" s="874"/>
      <c r="AG327" s="874"/>
      <c r="AH327" s="874"/>
      <c r="AI327" s="874"/>
      <c r="AJ327" s="874"/>
      <c r="AK327" s="874"/>
      <c r="AL327" s="874"/>
      <c r="AM327" s="874"/>
      <c r="AN327" s="874"/>
      <c r="AO327" s="874"/>
      <c r="AP327" s="874"/>
      <c r="AQ327" s="874"/>
      <c r="AR327" s="874"/>
      <c r="AS327" s="874"/>
    </row>
    <row r="328" spans="2:45" x14ac:dyDescent="0.25">
      <c r="B328" s="874"/>
      <c r="C328" s="874"/>
      <c r="D328" s="874"/>
      <c r="E328" s="877"/>
      <c r="F328" s="877"/>
      <c r="G328" s="876"/>
      <c r="H328" s="875"/>
      <c r="I328" s="875"/>
      <c r="J328" s="874"/>
      <c r="K328" s="874"/>
      <c r="L328" s="874"/>
      <c r="M328" s="874"/>
      <c r="N328" s="874"/>
      <c r="O328" s="874"/>
      <c r="P328" s="874"/>
      <c r="Q328" s="874"/>
      <c r="R328" s="874"/>
      <c r="S328" s="874"/>
      <c r="T328" s="874"/>
      <c r="U328" s="874"/>
      <c r="V328" s="874"/>
      <c r="W328" s="874"/>
      <c r="X328" s="874"/>
      <c r="Y328" s="874"/>
      <c r="Z328" s="874"/>
      <c r="AA328" s="874"/>
      <c r="AB328" s="874"/>
      <c r="AC328" s="874"/>
      <c r="AD328" s="874"/>
      <c r="AE328" s="874"/>
      <c r="AF328" s="874"/>
      <c r="AG328" s="874"/>
      <c r="AH328" s="874"/>
      <c r="AI328" s="874"/>
      <c r="AJ328" s="874"/>
      <c r="AK328" s="874"/>
      <c r="AL328" s="874"/>
      <c r="AM328" s="874"/>
      <c r="AN328" s="874"/>
      <c r="AO328" s="874"/>
      <c r="AP328" s="874"/>
      <c r="AQ328" s="874"/>
      <c r="AR328" s="874"/>
      <c r="AS328" s="874"/>
    </row>
    <row r="329" spans="2:45" x14ac:dyDescent="0.25">
      <c r="B329" s="874"/>
      <c r="C329" s="874"/>
      <c r="D329" s="874"/>
      <c r="E329" s="877"/>
      <c r="F329" s="877"/>
      <c r="G329" s="876"/>
      <c r="H329" s="875"/>
      <c r="I329" s="875"/>
      <c r="J329" s="874"/>
      <c r="K329" s="874"/>
      <c r="L329" s="874"/>
      <c r="M329" s="874"/>
      <c r="N329" s="874"/>
      <c r="O329" s="874"/>
      <c r="P329" s="874"/>
      <c r="Q329" s="874"/>
      <c r="R329" s="874"/>
      <c r="S329" s="874"/>
      <c r="T329" s="874"/>
      <c r="U329" s="874"/>
      <c r="V329" s="874"/>
      <c r="W329" s="874"/>
      <c r="X329" s="874"/>
      <c r="Y329" s="874"/>
      <c r="Z329" s="874"/>
      <c r="AA329" s="874"/>
      <c r="AB329" s="874"/>
      <c r="AC329" s="874"/>
      <c r="AD329" s="874"/>
      <c r="AE329" s="874"/>
      <c r="AF329" s="874"/>
      <c r="AG329" s="874"/>
      <c r="AH329" s="874"/>
      <c r="AI329" s="874"/>
      <c r="AJ329" s="874"/>
      <c r="AK329" s="874"/>
      <c r="AL329" s="874"/>
      <c r="AM329" s="874"/>
      <c r="AN329" s="874"/>
      <c r="AO329" s="874"/>
      <c r="AP329" s="874"/>
      <c r="AQ329" s="874"/>
      <c r="AR329" s="874"/>
      <c r="AS329" s="874"/>
    </row>
    <row r="330" spans="2:45" x14ac:dyDescent="0.25">
      <c r="B330" s="874"/>
      <c r="C330" s="874"/>
      <c r="D330" s="874"/>
      <c r="E330" s="877"/>
      <c r="F330" s="877"/>
      <c r="G330" s="876"/>
      <c r="H330" s="875"/>
      <c r="I330" s="875"/>
      <c r="J330" s="874"/>
      <c r="K330" s="874"/>
      <c r="L330" s="874"/>
      <c r="M330" s="874"/>
      <c r="N330" s="874"/>
      <c r="O330" s="874"/>
      <c r="P330" s="874"/>
      <c r="Q330" s="874"/>
      <c r="R330" s="874"/>
      <c r="S330" s="874"/>
      <c r="T330" s="874"/>
      <c r="U330" s="874"/>
      <c r="V330" s="874"/>
      <c r="W330" s="874"/>
      <c r="X330" s="874"/>
      <c r="Y330" s="874"/>
      <c r="Z330" s="874"/>
      <c r="AA330" s="874"/>
      <c r="AB330" s="874"/>
      <c r="AC330" s="874"/>
      <c r="AD330" s="874"/>
      <c r="AE330" s="874"/>
      <c r="AF330" s="874"/>
      <c r="AG330" s="874"/>
      <c r="AH330" s="874"/>
      <c r="AI330" s="874"/>
      <c r="AJ330" s="874"/>
      <c r="AK330" s="874"/>
      <c r="AL330" s="874"/>
      <c r="AM330" s="874"/>
      <c r="AN330" s="874"/>
      <c r="AO330" s="874"/>
      <c r="AP330" s="874"/>
      <c r="AQ330" s="874"/>
      <c r="AR330" s="874"/>
      <c r="AS330" s="874"/>
    </row>
    <row r="331" spans="2:45" x14ac:dyDescent="0.25">
      <c r="B331" s="874"/>
      <c r="C331" s="874"/>
      <c r="D331" s="874"/>
      <c r="E331" s="877"/>
      <c r="F331" s="877"/>
      <c r="G331" s="876"/>
      <c r="H331" s="875"/>
      <c r="I331" s="875"/>
      <c r="J331" s="874"/>
      <c r="K331" s="874"/>
      <c r="L331" s="874"/>
      <c r="M331" s="874"/>
      <c r="N331" s="874"/>
      <c r="O331" s="874"/>
      <c r="P331" s="874"/>
      <c r="Q331" s="874"/>
      <c r="R331" s="874"/>
      <c r="S331" s="874"/>
      <c r="T331" s="874"/>
      <c r="U331" s="874"/>
      <c r="V331" s="874"/>
      <c r="W331" s="874"/>
      <c r="X331" s="874"/>
      <c r="Y331" s="874"/>
      <c r="Z331" s="874"/>
      <c r="AA331" s="874"/>
      <c r="AB331" s="874"/>
      <c r="AC331" s="874"/>
      <c r="AD331" s="874"/>
      <c r="AE331" s="874"/>
      <c r="AF331" s="874"/>
      <c r="AG331" s="874"/>
      <c r="AH331" s="874"/>
      <c r="AI331" s="874"/>
      <c r="AJ331" s="874"/>
      <c r="AK331" s="874"/>
      <c r="AL331" s="874"/>
      <c r="AM331" s="874"/>
      <c r="AN331" s="874"/>
      <c r="AO331" s="874"/>
      <c r="AP331" s="874"/>
      <c r="AQ331" s="874"/>
      <c r="AR331" s="874"/>
      <c r="AS331" s="874"/>
    </row>
    <row r="332" spans="2:45" x14ac:dyDescent="0.25">
      <c r="B332" s="874"/>
      <c r="C332" s="874"/>
      <c r="D332" s="874"/>
      <c r="E332" s="877"/>
      <c r="F332" s="877"/>
      <c r="G332" s="876"/>
      <c r="H332" s="875"/>
      <c r="I332" s="875"/>
      <c r="J332" s="874"/>
      <c r="K332" s="874"/>
      <c r="L332" s="874"/>
      <c r="M332" s="874"/>
      <c r="N332" s="874"/>
      <c r="O332" s="874"/>
      <c r="P332" s="874"/>
      <c r="Q332" s="874"/>
      <c r="R332" s="874"/>
      <c r="S332" s="874"/>
      <c r="T332" s="874"/>
      <c r="U332" s="874"/>
      <c r="V332" s="874"/>
      <c r="W332" s="874"/>
      <c r="X332" s="874"/>
      <c r="Y332" s="874"/>
      <c r="Z332" s="874"/>
      <c r="AA332" s="874"/>
      <c r="AB332" s="874"/>
      <c r="AC332" s="874"/>
      <c r="AD332" s="874"/>
      <c r="AE332" s="874"/>
      <c r="AF332" s="874"/>
      <c r="AG332" s="874"/>
      <c r="AH332" s="874"/>
      <c r="AI332" s="874"/>
      <c r="AJ332" s="874"/>
      <c r="AK332" s="874"/>
      <c r="AL332" s="874"/>
      <c r="AM332" s="874"/>
      <c r="AN332" s="874"/>
      <c r="AO332" s="874"/>
      <c r="AP332" s="874"/>
      <c r="AQ332" s="874"/>
      <c r="AR332" s="874"/>
      <c r="AS332" s="874"/>
    </row>
    <row r="333" spans="2:45" x14ac:dyDescent="0.25">
      <c r="B333" s="874"/>
      <c r="C333" s="874"/>
      <c r="D333" s="874"/>
      <c r="E333" s="877"/>
      <c r="F333" s="877"/>
      <c r="G333" s="876"/>
      <c r="H333" s="875"/>
      <c r="I333" s="875"/>
      <c r="J333" s="874"/>
      <c r="K333" s="874"/>
      <c r="L333" s="874"/>
      <c r="M333" s="874"/>
      <c r="N333" s="874"/>
      <c r="O333" s="874"/>
      <c r="P333" s="874"/>
      <c r="Q333" s="874"/>
      <c r="R333" s="874"/>
      <c r="S333" s="874"/>
      <c r="T333" s="874"/>
      <c r="U333" s="874"/>
      <c r="V333" s="874"/>
      <c r="W333" s="874"/>
      <c r="X333" s="874"/>
      <c r="Y333" s="874"/>
      <c r="Z333" s="874"/>
      <c r="AA333" s="874"/>
      <c r="AB333" s="874"/>
      <c r="AC333" s="874"/>
      <c r="AD333" s="874"/>
      <c r="AE333" s="874"/>
      <c r="AF333" s="874"/>
      <c r="AG333" s="874"/>
      <c r="AH333" s="874"/>
      <c r="AI333" s="874"/>
      <c r="AJ333" s="874"/>
      <c r="AK333" s="874"/>
      <c r="AL333" s="874"/>
      <c r="AM333" s="874"/>
      <c r="AN333" s="874"/>
      <c r="AO333" s="874"/>
      <c r="AP333" s="874"/>
      <c r="AQ333" s="874"/>
      <c r="AR333" s="874"/>
      <c r="AS333" s="874"/>
    </row>
    <row r="334" spans="2:45" x14ac:dyDescent="0.25">
      <c r="B334" s="874"/>
      <c r="C334" s="874"/>
      <c r="D334" s="874"/>
      <c r="E334" s="877"/>
      <c r="F334" s="877"/>
      <c r="G334" s="876"/>
      <c r="H334" s="875"/>
      <c r="I334" s="875"/>
      <c r="J334" s="874"/>
      <c r="K334" s="874"/>
      <c r="L334" s="874"/>
      <c r="M334" s="874"/>
      <c r="N334" s="874"/>
      <c r="O334" s="874"/>
      <c r="P334" s="874"/>
      <c r="Q334" s="874"/>
      <c r="R334" s="874"/>
      <c r="S334" s="874"/>
      <c r="T334" s="874"/>
      <c r="U334" s="874"/>
      <c r="V334" s="874"/>
      <c r="W334" s="874"/>
      <c r="X334" s="874"/>
      <c r="Y334" s="874"/>
      <c r="Z334" s="874"/>
      <c r="AA334" s="874"/>
      <c r="AB334" s="874"/>
      <c r="AC334" s="874"/>
      <c r="AD334" s="874"/>
      <c r="AE334" s="874"/>
      <c r="AF334" s="874"/>
      <c r="AG334" s="874"/>
      <c r="AH334" s="874"/>
      <c r="AI334" s="874"/>
      <c r="AJ334" s="874"/>
      <c r="AK334" s="874"/>
      <c r="AL334" s="874"/>
      <c r="AM334" s="874"/>
      <c r="AN334" s="874"/>
      <c r="AO334" s="874"/>
      <c r="AP334" s="874"/>
      <c r="AQ334" s="874"/>
      <c r="AR334" s="874"/>
      <c r="AS334" s="874"/>
    </row>
    <row r="335" spans="2:45" x14ac:dyDescent="0.25">
      <c r="B335" s="874"/>
      <c r="C335" s="874"/>
      <c r="D335" s="874"/>
      <c r="E335" s="877"/>
      <c r="F335" s="877"/>
      <c r="G335" s="876"/>
      <c r="H335" s="875"/>
      <c r="I335" s="875"/>
      <c r="J335" s="874"/>
      <c r="K335" s="874"/>
      <c r="L335" s="874"/>
      <c r="M335" s="874"/>
      <c r="N335" s="874"/>
      <c r="O335" s="874"/>
      <c r="P335" s="874"/>
      <c r="Q335" s="874"/>
      <c r="R335" s="874"/>
      <c r="S335" s="874"/>
      <c r="T335" s="874"/>
      <c r="U335" s="874"/>
      <c r="V335" s="874"/>
      <c r="W335" s="874"/>
      <c r="X335" s="874"/>
      <c r="Y335" s="874"/>
      <c r="Z335" s="874"/>
      <c r="AA335" s="874"/>
      <c r="AB335" s="874"/>
      <c r="AC335" s="874"/>
      <c r="AD335" s="874"/>
      <c r="AE335" s="874"/>
      <c r="AF335" s="874"/>
      <c r="AG335" s="874"/>
      <c r="AH335" s="874"/>
      <c r="AI335" s="874"/>
      <c r="AJ335" s="874"/>
      <c r="AK335" s="874"/>
      <c r="AL335" s="874"/>
      <c r="AM335" s="874"/>
      <c r="AN335" s="874"/>
      <c r="AO335" s="874"/>
      <c r="AP335" s="874"/>
      <c r="AQ335" s="874"/>
      <c r="AR335" s="874"/>
      <c r="AS335" s="874"/>
    </row>
    <row r="336" spans="2:45" x14ac:dyDescent="0.25">
      <c r="B336" s="874"/>
      <c r="C336" s="874"/>
      <c r="D336" s="874"/>
      <c r="E336" s="877"/>
      <c r="F336" s="877"/>
      <c r="G336" s="876"/>
      <c r="H336" s="875"/>
      <c r="I336" s="875"/>
      <c r="J336" s="874"/>
      <c r="K336" s="874"/>
      <c r="L336" s="874"/>
      <c r="M336" s="874"/>
      <c r="N336" s="874"/>
      <c r="O336" s="874"/>
      <c r="P336" s="874"/>
      <c r="Q336" s="874"/>
      <c r="R336" s="874"/>
      <c r="S336" s="874"/>
      <c r="T336" s="874"/>
      <c r="U336" s="874"/>
      <c r="V336" s="874"/>
      <c r="W336" s="874"/>
      <c r="X336" s="874"/>
      <c r="Y336" s="874"/>
      <c r="Z336" s="874"/>
      <c r="AA336" s="874"/>
      <c r="AB336" s="874"/>
      <c r="AC336" s="874"/>
      <c r="AD336" s="874"/>
      <c r="AE336" s="874"/>
      <c r="AF336" s="874"/>
      <c r="AG336" s="874"/>
      <c r="AH336" s="874"/>
      <c r="AI336" s="874"/>
      <c r="AJ336" s="874"/>
      <c r="AK336" s="874"/>
      <c r="AL336" s="874"/>
      <c r="AM336" s="874"/>
      <c r="AN336" s="874"/>
      <c r="AO336" s="874"/>
      <c r="AP336" s="874"/>
      <c r="AQ336" s="874"/>
      <c r="AR336" s="874"/>
      <c r="AS336" s="874"/>
    </row>
    <row r="337" spans="2:45" x14ac:dyDescent="0.25">
      <c r="B337" s="874"/>
      <c r="C337" s="874"/>
      <c r="D337" s="874"/>
      <c r="E337" s="877"/>
      <c r="F337" s="877"/>
      <c r="G337" s="876"/>
      <c r="H337" s="875"/>
      <c r="I337" s="875"/>
      <c r="J337" s="874"/>
      <c r="K337" s="874"/>
      <c r="L337" s="874"/>
      <c r="M337" s="874"/>
      <c r="N337" s="874"/>
      <c r="O337" s="874"/>
      <c r="P337" s="874"/>
      <c r="Q337" s="874"/>
      <c r="R337" s="874"/>
      <c r="S337" s="874"/>
      <c r="T337" s="874"/>
      <c r="U337" s="874"/>
      <c r="V337" s="874"/>
      <c r="W337" s="874"/>
      <c r="X337" s="874"/>
      <c r="Y337" s="874"/>
      <c r="Z337" s="874"/>
      <c r="AA337" s="874"/>
      <c r="AB337" s="874"/>
      <c r="AC337" s="874"/>
      <c r="AD337" s="874"/>
      <c r="AE337" s="874"/>
      <c r="AF337" s="874"/>
      <c r="AG337" s="874"/>
      <c r="AH337" s="874"/>
      <c r="AI337" s="874"/>
      <c r="AJ337" s="874"/>
      <c r="AK337" s="874"/>
      <c r="AL337" s="874"/>
      <c r="AM337" s="874"/>
      <c r="AN337" s="874"/>
      <c r="AO337" s="874"/>
      <c r="AP337" s="874"/>
      <c r="AQ337" s="874"/>
      <c r="AR337" s="874"/>
      <c r="AS337" s="874"/>
    </row>
    <row r="338" spans="2:45" x14ac:dyDescent="0.25">
      <c r="B338" s="874"/>
      <c r="C338" s="874"/>
      <c r="D338" s="874"/>
      <c r="E338" s="877"/>
      <c r="F338" s="877"/>
      <c r="G338" s="876"/>
      <c r="H338" s="875"/>
      <c r="I338" s="875"/>
      <c r="J338" s="874"/>
      <c r="K338" s="874"/>
      <c r="L338" s="874"/>
      <c r="M338" s="874"/>
      <c r="N338" s="874"/>
      <c r="O338" s="874"/>
      <c r="P338" s="874"/>
      <c r="Q338" s="874"/>
      <c r="R338" s="874"/>
      <c r="S338" s="874"/>
      <c r="T338" s="874"/>
      <c r="U338" s="874"/>
      <c r="V338" s="874"/>
      <c r="W338" s="874"/>
      <c r="X338" s="874"/>
      <c r="Y338" s="874"/>
      <c r="Z338" s="874"/>
      <c r="AA338" s="874"/>
      <c r="AB338" s="874"/>
      <c r="AC338" s="874"/>
      <c r="AD338" s="874"/>
      <c r="AE338" s="874"/>
      <c r="AF338" s="874"/>
      <c r="AG338" s="874"/>
      <c r="AH338" s="874"/>
      <c r="AI338" s="874"/>
      <c r="AJ338" s="874"/>
      <c r="AK338" s="874"/>
      <c r="AL338" s="874"/>
      <c r="AM338" s="874"/>
      <c r="AN338" s="874"/>
      <c r="AO338" s="874"/>
      <c r="AP338" s="874"/>
      <c r="AQ338" s="874"/>
      <c r="AR338" s="874"/>
      <c r="AS338" s="874"/>
    </row>
    <row r="339" spans="2:45" x14ac:dyDescent="0.25">
      <c r="B339" s="874"/>
      <c r="C339" s="874"/>
      <c r="D339" s="874"/>
      <c r="E339" s="877"/>
      <c r="F339" s="877"/>
      <c r="G339" s="876"/>
      <c r="H339" s="875"/>
      <c r="I339" s="875"/>
      <c r="J339" s="874"/>
      <c r="K339" s="874"/>
      <c r="L339" s="874"/>
      <c r="M339" s="874"/>
      <c r="N339" s="874"/>
      <c r="O339" s="874"/>
      <c r="P339" s="874"/>
      <c r="Q339" s="874"/>
      <c r="R339" s="874"/>
      <c r="S339" s="874"/>
      <c r="T339" s="874"/>
      <c r="U339" s="874"/>
      <c r="V339" s="874"/>
      <c r="W339" s="874"/>
      <c r="X339" s="874"/>
      <c r="Y339" s="874"/>
      <c r="Z339" s="874"/>
      <c r="AA339" s="874"/>
      <c r="AB339" s="874"/>
      <c r="AC339" s="874"/>
      <c r="AD339" s="874"/>
      <c r="AE339" s="874"/>
      <c r="AF339" s="874"/>
      <c r="AG339" s="874"/>
      <c r="AH339" s="874"/>
      <c r="AI339" s="874"/>
      <c r="AJ339" s="874"/>
      <c r="AK339" s="874"/>
      <c r="AL339" s="874"/>
      <c r="AM339" s="874"/>
      <c r="AN339" s="874"/>
      <c r="AO339" s="874"/>
      <c r="AP339" s="874"/>
      <c r="AQ339" s="874"/>
      <c r="AR339" s="874"/>
      <c r="AS339" s="874"/>
    </row>
    <row r="340" spans="2:45" x14ac:dyDescent="0.25">
      <c r="B340" s="874"/>
      <c r="C340" s="874"/>
      <c r="D340" s="874"/>
      <c r="E340" s="877"/>
      <c r="F340" s="877"/>
      <c r="G340" s="876"/>
      <c r="H340" s="875"/>
      <c r="I340" s="875"/>
      <c r="J340" s="874"/>
      <c r="K340" s="874"/>
      <c r="L340" s="874"/>
      <c r="M340" s="874"/>
      <c r="N340" s="874"/>
      <c r="O340" s="874"/>
      <c r="P340" s="874"/>
      <c r="Q340" s="874"/>
      <c r="R340" s="874"/>
      <c r="S340" s="874"/>
      <c r="T340" s="874"/>
      <c r="U340" s="874"/>
      <c r="V340" s="874"/>
      <c r="W340" s="874"/>
      <c r="X340" s="874"/>
      <c r="Y340" s="874"/>
      <c r="Z340" s="874"/>
      <c r="AA340" s="874"/>
      <c r="AB340" s="874"/>
      <c r="AC340" s="874"/>
      <c r="AD340" s="874"/>
      <c r="AE340" s="874"/>
      <c r="AF340" s="874"/>
      <c r="AG340" s="874"/>
      <c r="AH340" s="874"/>
      <c r="AI340" s="874"/>
      <c r="AJ340" s="874"/>
      <c r="AK340" s="874"/>
      <c r="AL340" s="874"/>
      <c r="AM340" s="874"/>
      <c r="AN340" s="874"/>
      <c r="AO340" s="874"/>
      <c r="AP340" s="874"/>
      <c r="AQ340" s="874"/>
      <c r="AR340" s="874"/>
      <c r="AS340" s="874"/>
    </row>
    <row r="341" spans="2:45" x14ac:dyDescent="0.25">
      <c r="B341" s="874"/>
      <c r="C341" s="874"/>
      <c r="D341" s="874"/>
      <c r="E341" s="877"/>
      <c r="F341" s="877"/>
      <c r="G341" s="876"/>
      <c r="H341" s="875"/>
      <c r="I341" s="875"/>
      <c r="J341" s="874"/>
      <c r="K341" s="874"/>
      <c r="L341" s="874"/>
      <c r="M341" s="874"/>
      <c r="N341" s="874"/>
      <c r="O341" s="874"/>
      <c r="P341" s="874"/>
      <c r="Q341" s="874"/>
      <c r="R341" s="874"/>
      <c r="S341" s="874"/>
      <c r="T341" s="874"/>
      <c r="U341" s="874"/>
      <c r="V341" s="874"/>
      <c r="W341" s="874"/>
      <c r="X341" s="874"/>
      <c r="Y341" s="874"/>
      <c r="Z341" s="874"/>
      <c r="AA341" s="874"/>
      <c r="AB341" s="874"/>
      <c r="AC341" s="874"/>
      <c r="AD341" s="874"/>
      <c r="AE341" s="874"/>
      <c r="AF341" s="874"/>
      <c r="AG341" s="874"/>
      <c r="AH341" s="874"/>
      <c r="AI341" s="874"/>
      <c r="AJ341" s="874"/>
      <c r="AK341" s="874"/>
      <c r="AL341" s="874"/>
      <c r="AM341" s="874"/>
      <c r="AN341" s="874"/>
      <c r="AO341" s="874"/>
      <c r="AP341" s="874"/>
      <c r="AQ341" s="874"/>
      <c r="AR341" s="874"/>
      <c r="AS341" s="874"/>
    </row>
    <row r="342" spans="2:45" x14ac:dyDescent="0.25">
      <c r="B342" s="874"/>
      <c r="C342" s="874"/>
      <c r="D342" s="874"/>
      <c r="E342" s="877"/>
      <c r="F342" s="877"/>
      <c r="G342" s="876"/>
      <c r="H342" s="875"/>
      <c r="I342" s="875"/>
      <c r="J342" s="874"/>
      <c r="K342" s="874"/>
      <c r="L342" s="874"/>
      <c r="M342" s="874"/>
      <c r="N342" s="874"/>
      <c r="O342" s="874"/>
      <c r="P342" s="874"/>
      <c r="Q342" s="874"/>
      <c r="R342" s="874"/>
      <c r="S342" s="874"/>
      <c r="T342" s="874"/>
      <c r="U342" s="874"/>
      <c r="V342" s="874"/>
      <c r="W342" s="874"/>
      <c r="X342" s="874"/>
      <c r="Y342" s="874"/>
      <c r="Z342" s="874"/>
      <c r="AA342" s="874"/>
      <c r="AB342" s="874"/>
      <c r="AC342" s="874"/>
      <c r="AD342" s="874"/>
      <c r="AE342" s="874"/>
      <c r="AF342" s="874"/>
      <c r="AG342" s="874"/>
      <c r="AH342" s="874"/>
      <c r="AI342" s="874"/>
      <c r="AJ342" s="874"/>
      <c r="AK342" s="874"/>
      <c r="AL342" s="874"/>
      <c r="AM342" s="874"/>
      <c r="AN342" s="874"/>
      <c r="AO342" s="874"/>
      <c r="AP342" s="874"/>
      <c r="AQ342" s="874"/>
      <c r="AR342" s="874"/>
      <c r="AS342" s="874"/>
    </row>
    <row r="343" spans="2:45" x14ac:dyDescent="0.25">
      <c r="B343" s="874"/>
      <c r="C343" s="874"/>
      <c r="D343" s="874"/>
      <c r="E343" s="877"/>
      <c r="F343" s="877"/>
      <c r="G343" s="876"/>
      <c r="H343" s="875"/>
      <c r="I343" s="875"/>
      <c r="J343" s="874"/>
      <c r="K343" s="874"/>
      <c r="L343" s="874"/>
      <c r="M343" s="874"/>
      <c r="N343" s="874"/>
      <c r="O343" s="874"/>
      <c r="P343" s="874"/>
      <c r="Q343" s="874"/>
      <c r="R343" s="874"/>
      <c r="S343" s="874"/>
      <c r="T343" s="874"/>
      <c r="U343" s="874"/>
      <c r="V343" s="874"/>
      <c r="W343" s="874"/>
      <c r="X343" s="874"/>
      <c r="Y343" s="874"/>
      <c r="Z343" s="874"/>
      <c r="AA343" s="874"/>
      <c r="AB343" s="874"/>
      <c r="AC343" s="874"/>
      <c r="AD343" s="874"/>
      <c r="AE343" s="874"/>
      <c r="AF343" s="874"/>
      <c r="AG343" s="874"/>
      <c r="AH343" s="874"/>
      <c r="AI343" s="874"/>
      <c r="AJ343" s="874"/>
      <c r="AK343" s="874"/>
      <c r="AL343" s="874"/>
      <c r="AM343" s="874"/>
      <c r="AN343" s="874"/>
      <c r="AO343" s="874"/>
      <c r="AP343" s="874"/>
      <c r="AQ343" s="874"/>
      <c r="AR343" s="874"/>
      <c r="AS343" s="874"/>
    </row>
    <row r="344" spans="2:45" x14ac:dyDescent="0.25">
      <c r="B344" s="874"/>
      <c r="C344" s="874"/>
      <c r="D344" s="874"/>
      <c r="E344" s="877"/>
      <c r="F344" s="877"/>
      <c r="G344" s="876"/>
      <c r="H344" s="875"/>
      <c r="I344" s="875"/>
      <c r="J344" s="874"/>
      <c r="K344" s="874"/>
      <c r="L344" s="874"/>
      <c r="M344" s="874"/>
      <c r="N344" s="874"/>
      <c r="O344" s="874"/>
      <c r="P344" s="874"/>
      <c r="Q344" s="874"/>
      <c r="R344" s="874"/>
      <c r="S344" s="874"/>
      <c r="T344" s="874"/>
      <c r="U344" s="874"/>
      <c r="V344" s="874"/>
      <c r="W344" s="874"/>
      <c r="X344" s="874"/>
      <c r="Y344" s="874"/>
      <c r="Z344" s="874"/>
      <c r="AA344" s="874"/>
      <c r="AB344" s="874"/>
      <c r="AC344" s="874"/>
      <c r="AD344" s="874"/>
      <c r="AE344" s="874"/>
      <c r="AF344" s="874"/>
      <c r="AG344" s="874"/>
      <c r="AH344" s="874"/>
      <c r="AI344" s="874"/>
      <c r="AJ344" s="874"/>
      <c r="AK344" s="874"/>
      <c r="AL344" s="874"/>
      <c r="AM344" s="874"/>
      <c r="AN344" s="874"/>
      <c r="AO344" s="874"/>
      <c r="AP344" s="874"/>
      <c r="AQ344" s="874"/>
      <c r="AR344" s="874"/>
      <c r="AS344" s="874"/>
    </row>
    <row r="345" spans="2:45" x14ac:dyDescent="0.25">
      <c r="B345" s="874"/>
      <c r="C345" s="874"/>
      <c r="D345" s="874"/>
      <c r="E345" s="877"/>
      <c r="F345" s="877"/>
      <c r="G345" s="876"/>
      <c r="H345" s="875"/>
      <c r="I345" s="875"/>
      <c r="J345" s="874"/>
      <c r="K345" s="874"/>
      <c r="L345" s="874"/>
      <c r="M345" s="874"/>
      <c r="N345" s="874"/>
      <c r="O345" s="874"/>
      <c r="P345" s="874"/>
      <c r="Q345" s="874"/>
      <c r="R345" s="874"/>
      <c r="S345" s="874"/>
      <c r="T345" s="874"/>
      <c r="U345" s="874"/>
      <c r="V345" s="874"/>
      <c r="W345" s="874"/>
      <c r="X345" s="874"/>
      <c r="Y345" s="874"/>
      <c r="Z345" s="874"/>
      <c r="AA345" s="874"/>
      <c r="AB345" s="874"/>
      <c r="AC345" s="874"/>
      <c r="AD345" s="874"/>
      <c r="AE345" s="874"/>
      <c r="AF345" s="874"/>
      <c r="AG345" s="874"/>
      <c r="AH345" s="874"/>
      <c r="AI345" s="874"/>
      <c r="AJ345" s="874"/>
      <c r="AK345" s="874"/>
      <c r="AL345" s="874"/>
      <c r="AM345" s="874"/>
      <c r="AN345" s="874"/>
      <c r="AO345" s="874"/>
      <c r="AP345" s="874"/>
      <c r="AQ345" s="874"/>
      <c r="AR345" s="874"/>
      <c r="AS345" s="874"/>
    </row>
    <row r="346" spans="2:45" x14ac:dyDescent="0.25">
      <c r="B346" s="874"/>
      <c r="C346" s="874"/>
      <c r="D346" s="874"/>
      <c r="E346" s="877"/>
      <c r="F346" s="877"/>
      <c r="G346" s="876"/>
      <c r="H346" s="875"/>
      <c r="I346" s="875"/>
      <c r="J346" s="874"/>
      <c r="K346" s="874"/>
      <c r="L346" s="874"/>
      <c r="M346" s="874"/>
      <c r="N346" s="874"/>
      <c r="O346" s="874"/>
      <c r="P346" s="874"/>
      <c r="Q346" s="874"/>
      <c r="R346" s="874"/>
      <c r="S346" s="874"/>
      <c r="T346" s="874"/>
      <c r="U346" s="874"/>
      <c r="V346" s="874"/>
      <c r="W346" s="874"/>
      <c r="X346" s="874"/>
      <c r="Y346" s="874"/>
      <c r="Z346" s="874"/>
      <c r="AA346" s="874"/>
      <c r="AB346" s="874"/>
      <c r="AC346" s="874"/>
      <c r="AD346" s="874"/>
      <c r="AE346" s="874"/>
      <c r="AF346" s="874"/>
      <c r="AG346" s="874"/>
      <c r="AH346" s="874"/>
      <c r="AI346" s="874"/>
      <c r="AJ346" s="874"/>
      <c r="AK346" s="874"/>
      <c r="AL346" s="874"/>
      <c r="AM346" s="874"/>
      <c r="AN346" s="874"/>
      <c r="AO346" s="874"/>
      <c r="AP346" s="874"/>
      <c r="AQ346" s="874"/>
      <c r="AR346" s="874"/>
      <c r="AS346" s="874"/>
    </row>
    <row r="347" spans="2:45" x14ac:dyDescent="0.25">
      <c r="B347" s="874"/>
      <c r="C347" s="874"/>
      <c r="D347" s="874"/>
      <c r="E347" s="877"/>
      <c r="F347" s="877"/>
      <c r="G347" s="876"/>
      <c r="H347" s="875"/>
      <c r="I347" s="875"/>
      <c r="J347" s="874"/>
      <c r="K347" s="874"/>
      <c r="L347" s="874"/>
      <c r="M347" s="874"/>
      <c r="N347" s="874"/>
      <c r="O347" s="874"/>
      <c r="P347" s="874"/>
      <c r="Q347" s="874"/>
      <c r="R347" s="874"/>
      <c r="S347" s="874"/>
      <c r="T347" s="874"/>
      <c r="U347" s="874"/>
      <c r="V347" s="874"/>
      <c r="W347" s="874"/>
      <c r="X347" s="874"/>
      <c r="Y347" s="874"/>
      <c r="Z347" s="874"/>
      <c r="AA347" s="874"/>
      <c r="AB347" s="874"/>
      <c r="AC347" s="874"/>
      <c r="AD347" s="874"/>
      <c r="AE347" s="874"/>
      <c r="AF347" s="874"/>
      <c r="AG347" s="874"/>
      <c r="AH347" s="874"/>
      <c r="AI347" s="874"/>
      <c r="AJ347" s="874"/>
      <c r="AK347" s="874"/>
      <c r="AL347" s="874"/>
      <c r="AM347" s="874"/>
      <c r="AN347" s="874"/>
      <c r="AO347" s="874"/>
      <c r="AP347" s="874"/>
      <c r="AQ347" s="874"/>
      <c r="AR347" s="874"/>
      <c r="AS347" s="874"/>
    </row>
    <row r="348" spans="2:45" x14ac:dyDescent="0.25">
      <c r="B348" s="874"/>
      <c r="C348" s="874"/>
      <c r="D348" s="874"/>
      <c r="E348" s="877"/>
      <c r="F348" s="877"/>
      <c r="G348" s="876"/>
      <c r="H348" s="875"/>
      <c r="I348" s="875"/>
      <c r="J348" s="874"/>
      <c r="K348" s="874"/>
      <c r="L348" s="874"/>
      <c r="M348" s="874"/>
      <c r="N348" s="874"/>
      <c r="O348" s="874"/>
      <c r="P348" s="874"/>
      <c r="Q348" s="874"/>
      <c r="R348" s="874"/>
      <c r="S348" s="874"/>
      <c r="T348" s="874"/>
      <c r="U348" s="874"/>
      <c r="V348" s="874"/>
      <c r="W348" s="874"/>
      <c r="X348" s="874"/>
      <c r="Y348" s="874"/>
      <c r="Z348" s="874"/>
      <c r="AA348" s="874"/>
      <c r="AB348" s="874"/>
      <c r="AC348" s="874"/>
      <c r="AD348" s="874"/>
      <c r="AE348" s="874"/>
      <c r="AF348" s="874"/>
      <c r="AG348" s="874"/>
      <c r="AH348" s="874"/>
      <c r="AI348" s="874"/>
      <c r="AJ348" s="874"/>
      <c r="AK348" s="874"/>
      <c r="AL348" s="874"/>
      <c r="AM348" s="874"/>
      <c r="AN348" s="874"/>
      <c r="AO348" s="874"/>
      <c r="AP348" s="874"/>
      <c r="AQ348" s="874"/>
      <c r="AR348" s="874"/>
      <c r="AS348" s="874"/>
    </row>
    <row r="349" spans="2:45" x14ac:dyDescent="0.25">
      <c r="B349" s="874"/>
      <c r="C349" s="874"/>
      <c r="D349" s="874"/>
      <c r="E349" s="877"/>
      <c r="F349" s="877"/>
      <c r="G349" s="876"/>
      <c r="H349" s="875"/>
      <c r="I349" s="875"/>
      <c r="J349" s="874"/>
      <c r="K349" s="874"/>
      <c r="L349" s="874"/>
      <c r="M349" s="874"/>
      <c r="N349" s="874"/>
      <c r="O349" s="874"/>
      <c r="P349" s="874"/>
      <c r="Q349" s="874"/>
      <c r="R349" s="874"/>
      <c r="S349" s="874"/>
      <c r="T349" s="874"/>
      <c r="U349" s="874"/>
      <c r="V349" s="874"/>
      <c r="W349" s="874"/>
      <c r="X349" s="874"/>
      <c r="Y349" s="874"/>
      <c r="Z349" s="874"/>
      <c r="AA349" s="874"/>
      <c r="AB349" s="874"/>
      <c r="AC349" s="874"/>
      <c r="AD349" s="874"/>
      <c r="AE349" s="874"/>
      <c r="AF349" s="874"/>
      <c r="AG349" s="874"/>
      <c r="AH349" s="874"/>
      <c r="AI349" s="874"/>
      <c r="AJ349" s="874"/>
      <c r="AK349" s="874"/>
      <c r="AL349" s="874"/>
      <c r="AM349" s="874"/>
      <c r="AN349" s="874"/>
      <c r="AO349" s="874"/>
      <c r="AP349" s="874"/>
      <c r="AQ349" s="874"/>
      <c r="AR349" s="874"/>
      <c r="AS349" s="874"/>
    </row>
    <row r="350" spans="2:45" x14ac:dyDescent="0.25">
      <c r="B350" s="874"/>
      <c r="C350" s="874"/>
      <c r="D350" s="874"/>
      <c r="E350" s="877"/>
      <c r="F350" s="877"/>
      <c r="G350" s="876"/>
      <c r="H350" s="875"/>
      <c r="I350" s="875"/>
      <c r="J350" s="874"/>
      <c r="K350" s="874"/>
      <c r="L350" s="874"/>
      <c r="M350" s="874"/>
      <c r="N350" s="874"/>
      <c r="O350" s="874"/>
      <c r="P350" s="874"/>
      <c r="Q350" s="874"/>
      <c r="R350" s="874"/>
      <c r="S350" s="874"/>
      <c r="T350" s="874"/>
      <c r="U350" s="874"/>
      <c r="V350" s="874"/>
      <c r="W350" s="874"/>
      <c r="X350" s="874"/>
      <c r="Y350" s="874"/>
      <c r="Z350" s="874"/>
      <c r="AA350" s="874"/>
      <c r="AB350" s="874"/>
      <c r="AC350" s="874"/>
      <c r="AD350" s="874"/>
      <c r="AE350" s="874"/>
      <c r="AF350" s="874"/>
      <c r="AG350" s="874"/>
      <c r="AH350" s="874"/>
      <c r="AI350" s="874"/>
      <c r="AJ350" s="874"/>
      <c r="AK350" s="874"/>
      <c r="AL350" s="874"/>
      <c r="AM350" s="874"/>
      <c r="AN350" s="874"/>
      <c r="AO350" s="874"/>
      <c r="AP350" s="874"/>
      <c r="AQ350" s="874"/>
      <c r="AR350" s="874"/>
      <c r="AS350" s="874"/>
    </row>
    <row r="351" spans="2:45" x14ac:dyDescent="0.25">
      <c r="B351" s="874"/>
      <c r="C351" s="874"/>
      <c r="D351" s="874"/>
      <c r="E351" s="877"/>
      <c r="F351" s="877"/>
      <c r="G351" s="876"/>
      <c r="H351" s="875"/>
      <c r="I351" s="875"/>
      <c r="J351" s="874"/>
      <c r="K351" s="874"/>
      <c r="L351" s="874"/>
      <c r="M351" s="874"/>
      <c r="N351" s="874"/>
      <c r="O351" s="874"/>
      <c r="P351" s="874"/>
      <c r="Q351" s="874"/>
      <c r="R351" s="874"/>
      <c r="S351" s="874"/>
      <c r="T351" s="874"/>
      <c r="U351" s="874"/>
      <c r="V351" s="874"/>
      <c r="W351" s="874"/>
      <c r="X351" s="874"/>
      <c r="Y351" s="874"/>
      <c r="Z351" s="874"/>
      <c r="AA351" s="874"/>
      <c r="AB351" s="874"/>
      <c r="AC351" s="874"/>
      <c r="AD351" s="874"/>
      <c r="AE351" s="874"/>
      <c r="AF351" s="874"/>
      <c r="AG351" s="874"/>
      <c r="AH351" s="874"/>
      <c r="AI351" s="874"/>
      <c r="AJ351" s="874"/>
      <c r="AK351" s="874"/>
      <c r="AL351" s="874"/>
      <c r="AM351" s="874"/>
      <c r="AN351" s="874"/>
      <c r="AO351" s="874"/>
      <c r="AP351" s="874"/>
      <c r="AQ351" s="874"/>
      <c r="AR351" s="874"/>
      <c r="AS351" s="874"/>
    </row>
    <row r="352" spans="2:45" x14ac:dyDescent="0.25">
      <c r="B352" s="874"/>
      <c r="C352" s="874"/>
      <c r="D352" s="874"/>
      <c r="E352" s="877"/>
      <c r="F352" s="877"/>
      <c r="G352" s="876"/>
      <c r="H352" s="875"/>
      <c r="I352" s="875"/>
      <c r="J352" s="874"/>
      <c r="K352" s="874"/>
      <c r="L352" s="874"/>
      <c r="M352" s="874"/>
      <c r="N352" s="874"/>
      <c r="O352" s="874"/>
      <c r="P352" s="874"/>
      <c r="Q352" s="874"/>
      <c r="R352" s="874"/>
      <c r="S352" s="874"/>
      <c r="T352" s="874"/>
      <c r="U352" s="874"/>
      <c r="V352" s="874"/>
      <c r="W352" s="874"/>
      <c r="X352" s="874"/>
      <c r="Y352" s="874"/>
      <c r="Z352" s="874"/>
      <c r="AA352" s="874"/>
      <c r="AB352" s="874"/>
      <c r="AC352" s="874"/>
      <c r="AD352" s="874"/>
      <c r="AE352" s="874"/>
      <c r="AF352" s="874"/>
      <c r="AG352" s="874"/>
      <c r="AH352" s="874"/>
      <c r="AI352" s="874"/>
      <c r="AJ352" s="874"/>
      <c r="AK352" s="874"/>
      <c r="AL352" s="874"/>
      <c r="AM352" s="874"/>
      <c r="AN352" s="874"/>
      <c r="AO352" s="874"/>
      <c r="AP352" s="874"/>
      <c r="AQ352" s="874"/>
      <c r="AR352" s="874"/>
      <c r="AS352" s="874"/>
    </row>
    <row r="353" spans="2:45" x14ac:dyDescent="0.25">
      <c r="B353" s="874"/>
      <c r="C353" s="874"/>
      <c r="D353" s="874"/>
      <c r="E353" s="877"/>
      <c r="F353" s="877"/>
      <c r="G353" s="876"/>
      <c r="H353" s="875"/>
      <c r="I353" s="875"/>
      <c r="J353" s="874"/>
      <c r="K353" s="874"/>
      <c r="L353" s="874"/>
      <c r="M353" s="874"/>
      <c r="N353" s="874"/>
      <c r="O353" s="874"/>
      <c r="P353" s="874"/>
      <c r="Q353" s="874"/>
      <c r="R353" s="874"/>
      <c r="S353" s="874"/>
      <c r="T353" s="874"/>
      <c r="U353" s="874"/>
      <c r="V353" s="874"/>
      <c r="W353" s="874"/>
      <c r="X353" s="874"/>
      <c r="Y353" s="874"/>
      <c r="Z353" s="874"/>
      <c r="AA353" s="874"/>
      <c r="AB353" s="874"/>
      <c r="AC353" s="874"/>
      <c r="AD353" s="874"/>
      <c r="AE353" s="874"/>
      <c r="AF353" s="874"/>
      <c r="AG353" s="874"/>
      <c r="AH353" s="874"/>
      <c r="AI353" s="874"/>
      <c r="AJ353" s="874"/>
      <c r="AK353" s="874"/>
      <c r="AL353" s="874"/>
      <c r="AM353" s="874"/>
      <c r="AN353" s="874"/>
      <c r="AO353" s="874"/>
      <c r="AP353" s="874"/>
      <c r="AQ353" s="874"/>
      <c r="AR353" s="874"/>
      <c r="AS353" s="874"/>
    </row>
    <row r="354" spans="2:45" x14ac:dyDescent="0.25">
      <c r="B354" s="874"/>
      <c r="C354" s="874"/>
      <c r="D354" s="874"/>
      <c r="E354" s="877"/>
      <c r="F354" s="877"/>
      <c r="G354" s="876"/>
      <c r="H354" s="875"/>
      <c r="I354" s="875"/>
      <c r="J354" s="874"/>
      <c r="K354" s="874"/>
      <c r="L354" s="874"/>
      <c r="M354" s="874"/>
      <c r="N354" s="874"/>
      <c r="O354" s="874"/>
      <c r="P354" s="874"/>
      <c r="Q354" s="874"/>
      <c r="R354" s="874"/>
      <c r="S354" s="874"/>
      <c r="T354" s="874"/>
      <c r="U354" s="874"/>
      <c r="V354" s="874"/>
      <c r="W354" s="874"/>
      <c r="X354" s="874"/>
      <c r="Y354" s="874"/>
      <c r="Z354" s="874"/>
      <c r="AA354" s="874"/>
      <c r="AB354" s="874"/>
      <c r="AC354" s="874"/>
      <c r="AD354" s="874"/>
      <c r="AE354" s="874"/>
      <c r="AF354" s="874"/>
      <c r="AG354" s="874"/>
      <c r="AH354" s="874"/>
      <c r="AI354" s="874"/>
      <c r="AJ354" s="874"/>
      <c r="AK354" s="874"/>
      <c r="AL354" s="874"/>
      <c r="AM354" s="874"/>
      <c r="AN354" s="874"/>
      <c r="AO354" s="874"/>
      <c r="AP354" s="874"/>
      <c r="AQ354" s="874"/>
      <c r="AR354" s="874"/>
      <c r="AS354" s="874"/>
    </row>
    <row r="355" spans="2:45" x14ac:dyDescent="0.25">
      <c r="B355" s="874"/>
      <c r="C355" s="874"/>
      <c r="D355" s="874"/>
      <c r="E355" s="877"/>
      <c r="F355" s="877"/>
      <c r="G355" s="876"/>
      <c r="H355" s="875"/>
      <c r="I355" s="875"/>
      <c r="J355" s="874"/>
      <c r="K355" s="874"/>
      <c r="L355" s="874"/>
      <c r="M355" s="874"/>
      <c r="N355" s="874"/>
      <c r="O355" s="874"/>
      <c r="P355" s="874"/>
      <c r="Q355" s="874"/>
      <c r="R355" s="874"/>
      <c r="S355" s="874"/>
      <c r="T355" s="874"/>
      <c r="U355" s="874"/>
      <c r="V355" s="874"/>
      <c r="W355" s="874"/>
      <c r="X355" s="874"/>
      <c r="Y355" s="874"/>
      <c r="Z355" s="874"/>
      <c r="AA355" s="874"/>
      <c r="AB355" s="874"/>
      <c r="AC355" s="874"/>
      <c r="AD355" s="874"/>
      <c r="AE355" s="874"/>
      <c r="AF355" s="874"/>
      <c r="AG355" s="874"/>
      <c r="AH355" s="874"/>
      <c r="AI355" s="874"/>
      <c r="AJ355" s="874"/>
      <c r="AK355" s="874"/>
      <c r="AL355" s="874"/>
      <c r="AM355" s="874"/>
      <c r="AN355" s="874"/>
      <c r="AO355" s="874"/>
      <c r="AP355" s="874"/>
      <c r="AQ355" s="874"/>
      <c r="AR355" s="874"/>
      <c r="AS355" s="874"/>
    </row>
    <row r="356" spans="2:45" x14ac:dyDescent="0.25">
      <c r="B356" s="874"/>
      <c r="C356" s="874"/>
      <c r="D356" s="874"/>
      <c r="E356" s="877"/>
      <c r="F356" s="877"/>
      <c r="G356" s="876"/>
      <c r="H356" s="875"/>
      <c r="I356" s="875"/>
      <c r="J356" s="874"/>
      <c r="K356" s="874"/>
      <c r="L356" s="874"/>
      <c r="M356" s="874"/>
      <c r="N356" s="874"/>
      <c r="O356" s="874"/>
      <c r="P356" s="874"/>
      <c r="Q356" s="874"/>
      <c r="R356" s="874"/>
      <c r="S356" s="874"/>
      <c r="T356" s="874"/>
      <c r="U356" s="874"/>
      <c r="V356" s="874"/>
      <c r="W356" s="874"/>
      <c r="X356" s="874"/>
      <c r="Y356" s="874"/>
      <c r="Z356" s="874"/>
      <c r="AA356" s="874"/>
      <c r="AB356" s="874"/>
      <c r="AC356" s="874"/>
      <c r="AD356" s="874"/>
      <c r="AE356" s="874"/>
      <c r="AF356" s="874"/>
      <c r="AG356" s="874"/>
      <c r="AH356" s="874"/>
      <c r="AI356" s="874"/>
      <c r="AJ356" s="874"/>
      <c r="AK356" s="874"/>
      <c r="AL356" s="874"/>
      <c r="AM356" s="874"/>
      <c r="AN356" s="874"/>
      <c r="AO356" s="874"/>
      <c r="AP356" s="874"/>
      <c r="AQ356" s="874"/>
      <c r="AR356" s="874"/>
      <c r="AS356" s="874"/>
    </row>
    <row r="357" spans="2:45" x14ac:dyDescent="0.25">
      <c r="B357" s="874"/>
      <c r="C357" s="874"/>
      <c r="D357" s="874"/>
      <c r="E357" s="877"/>
      <c r="F357" s="877"/>
      <c r="G357" s="876"/>
      <c r="H357" s="875"/>
      <c r="I357" s="875"/>
      <c r="J357" s="874"/>
      <c r="K357" s="874"/>
      <c r="L357" s="874"/>
      <c r="M357" s="874"/>
      <c r="N357" s="874"/>
      <c r="O357" s="874"/>
      <c r="P357" s="874"/>
      <c r="Q357" s="874"/>
      <c r="R357" s="874"/>
      <c r="S357" s="874"/>
      <c r="T357" s="874"/>
      <c r="U357" s="874"/>
      <c r="V357" s="874"/>
      <c r="W357" s="874"/>
      <c r="X357" s="874"/>
      <c r="Y357" s="874"/>
      <c r="Z357" s="874"/>
      <c r="AA357" s="874"/>
      <c r="AB357" s="874"/>
      <c r="AC357" s="874"/>
      <c r="AD357" s="874"/>
      <c r="AE357" s="874"/>
      <c r="AF357" s="874"/>
      <c r="AG357" s="874"/>
      <c r="AH357" s="874"/>
      <c r="AI357" s="874"/>
      <c r="AJ357" s="874"/>
      <c r="AK357" s="874"/>
      <c r="AL357" s="874"/>
      <c r="AM357" s="874"/>
      <c r="AN357" s="874"/>
      <c r="AO357" s="874"/>
      <c r="AP357" s="874"/>
      <c r="AQ357" s="874"/>
      <c r="AR357" s="874"/>
      <c r="AS357" s="874"/>
    </row>
    <row r="358" spans="2:45" x14ac:dyDescent="0.25">
      <c r="B358" s="874"/>
      <c r="C358" s="874"/>
      <c r="D358" s="874"/>
      <c r="E358" s="877"/>
      <c r="F358" s="877"/>
      <c r="G358" s="876"/>
      <c r="H358" s="875"/>
      <c r="I358" s="875"/>
      <c r="J358" s="874"/>
      <c r="K358" s="874"/>
      <c r="L358" s="874"/>
      <c r="M358" s="874"/>
      <c r="N358" s="874"/>
      <c r="O358" s="874"/>
      <c r="P358" s="874"/>
      <c r="Q358" s="874"/>
      <c r="R358" s="874"/>
      <c r="S358" s="874"/>
      <c r="T358" s="874"/>
      <c r="U358" s="874"/>
      <c r="V358" s="874"/>
      <c r="W358" s="874"/>
      <c r="X358" s="874"/>
      <c r="Y358" s="874"/>
      <c r="Z358" s="874"/>
      <c r="AA358" s="874"/>
      <c r="AB358" s="874"/>
      <c r="AC358" s="874"/>
      <c r="AD358" s="874"/>
      <c r="AE358" s="874"/>
      <c r="AF358" s="874"/>
      <c r="AG358" s="874"/>
      <c r="AH358" s="874"/>
      <c r="AI358" s="874"/>
      <c r="AJ358" s="874"/>
      <c r="AK358" s="874"/>
      <c r="AL358" s="874"/>
      <c r="AM358" s="874"/>
      <c r="AN358" s="874"/>
      <c r="AO358" s="874"/>
      <c r="AP358" s="874"/>
      <c r="AQ358" s="874"/>
      <c r="AR358" s="874"/>
      <c r="AS358" s="874"/>
    </row>
    <row r="359" spans="2:45" x14ac:dyDescent="0.25">
      <c r="B359" s="874"/>
      <c r="C359" s="874"/>
      <c r="D359" s="874"/>
      <c r="E359" s="877"/>
      <c r="F359" s="877"/>
      <c r="G359" s="876"/>
      <c r="H359" s="875"/>
      <c r="I359" s="875"/>
      <c r="J359" s="874"/>
      <c r="K359" s="874"/>
      <c r="L359" s="874"/>
      <c r="M359" s="874"/>
      <c r="N359" s="874"/>
      <c r="O359" s="874"/>
      <c r="P359" s="874"/>
      <c r="Q359" s="874"/>
      <c r="R359" s="874"/>
      <c r="S359" s="874"/>
      <c r="T359" s="874"/>
      <c r="U359" s="874"/>
      <c r="V359" s="874"/>
      <c r="W359" s="874"/>
      <c r="X359" s="874"/>
      <c r="Y359" s="874"/>
      <c r="Z359" s="874"/>
      <c r="AA359" s="874"/>
      <c r="AB359" s="874"/>
      <c r="AC359" s="874"/>
      <c r="AD359" s="874"/>
      <c r="AE359" s="874"/>
      <c r="AF359" s="874"/>
      <c r="AG359" s="874"/>
      <c r="AH359" s="874"/>
      <c r="AI359" s="874"/>
      <c r="AJ359" s="874"/>
      <c r="AK359" s="874"/>
      <c r="AL359" s="874"/>
      <c r="AM359" s="874"/>
      <c r="AN359" s="874"/>
      <c r="AO359" s="874"/>
      <c r="AP359" s="874"/>
      <c r="AQ359" s="874"/>
      <c r="AR359" s="874"/>
      <c r="AS359" s="874"/>
    </row>
    <row r="360" spans="2:45" x14ac:dyDescent="0.25">
      <c r="B360" s="874"/>
      <c r="C360" s="874"/>
      <c r="D360" s="874"/>
      <c r="E360" s="877"/>
      <c r="F360" s="877"/>
      <c r="G360" s="876"/>
      <c r="H360" s="875"/>
      <c r="I360" s="875"/>
      <c r="J360" s="874"/>
      <c r="K360" s="874"/>
      <c r="L360" s="874"/>
      <c r="M360" s="874"/>
      <c r="N360" s="874"/>
      <c r="O360" s="874"/>
      <c r="P360" s="874"/>
      <c r="Q360" s="874"/>
      <c r="R360" s="874"/>
      <c r="S360" s="874"/>
      <c r="T360" s="874"/>
      <c r="U360" s="874"/>
      <c r="V360" s="874"/>
      <c r="W360" s="874"/>
      <c r="X360" s="874"/>
      <c r="Y360" s="874"/>
      <c r="Z360" s="874"/>
      <c r="AA360" s="874"/>
      <c r="AB360" s="874"/>
      <c r="AC360" s="874"/>
      <c r="AD360" s="874"/>
      <c r="AE360" s="874"/>
      <c r="AF360" s="874"/>
      <c r="AG360" s="874"/>
      <c r="AH360" s="874"/>
      <c r="AI360" s="874"/>
      <c r="AJ360" s="874"/>
      <c r="AK360" s="874"/>
      <c r="AL360" s="874"/>
      <c r="AM360" s="874"/>
      <c r="AN360" s="874"/>
      <c r="AO360" s="874"/>
      <c r="AP360" s="874"/>
      <c r="AQ360" s="874"/>
      <c r="AR360" s="874"/>
      <c r="AS360" s="874"/>
    </row>
    <row r="361" spans="2:45" x14ac:dyDescent="0.25">
      <c r="B361" s="874"/>
      <c r="C361" s="874"/>
      <c r="D361" s="874"/>
      <c r="E361" s="877"/>
      <c r="F361" s="877"/>
      <c r="G361" s="876"/>
      <c r="H361" s="875"/>
      <c r="I361" s="875"/>
      <c r="J361" s="874"/>
      <c r="K361" s="874"/>
      <c r="L361" s="874"/>
      <c r="M361" s="874"/>
      <c r="N361" s="874"/>
      <c r="O361" s="874"/>
      <c r="P361" s="874"/>
      <c r="Q361" s="874"/>
      <c r="R361" s="874"/>
      <c r="S361" s="874"/>
      <c r="T361" s="874"/>
      <c r="U361" s="874"/>
      <c r="V361" s="874"/>
      <c r="W361" s="874"/>
      <c r="X361" s="874"/>
      <c r="Y361" s="874"/>
      <c r="Z361" s="874"/>
      <c r="AA361" s="874"/>
      <c r="AB361" s="874"/>
      <c r="AC361" s="874"/>
      <c r="AD361" s="874"/>
      <c r="AE361" s="874"/>
      <c r="AF361" s="874"/>
      <c r="AG361" s="874"/>
      <c r="AH361" s="874"/>
      <c r="AI361" s="874"/>
      <c r="AJ361" s="874"/>
      <c r="AK361" s="874"/>
      <c r="AL361" s="874"/>
      <c r="AM361" s="874"/>
      <c r="AN361" s="874"/>
      <c r="AO361" s="874"/>
      <c r="AP361" s="874"/>
      <c r="AQ361" s="874"/>
      <c r="AR361" s="874"/>
      <c r="AS361" s="874"/>
    </row>
    <row r="362" spans="2:45" x14ac:dyDescent="0.25">
      <c r="B362" s="874"/>
      <c r="C362" s="874"/>
      <c r="D362" s="874"/>
      <c r="E362" s="877"/>
      <c r="F362" s="877"/>
      <c r="G362" s="876"/>
      <c r="H362" s="875"/>
      <c r="I362" s="875"/>
      <c r="J362" s="874"/>
      <c r="K362" s="874"/>
      <c r="L362" s="874"/>
      <c r="M362" s="874"/>
      <c r="N362" s="874"/>
      <c r="O362" s="874"/>
      <c r="P362" s="874"/>
      <c r="Q362" s="874"/>
      <c r="R362" s="874"/>
      <c r="S362" s="874"/>
      <c r="T362" s="874"/>
      <c r="U362" s="874"/>
      <c r="V362" s="874"/>
      <c r="W362" s="874"/>
      <c r="X362" s="874"/>
      <c r="Y362" s="874"/>
      <c r="Z362" s="874"/>
      <c r="AA362" s="874"/>
      <c r="AB362" s="874"/>
      <c r="AC362" s="874"/>
      <c r="AD362" s="874"/>
      <c r="AE362" s="874"/>
      <c r="AF362" s="874"/>
      <c r="AG362" s="874"/>
      <c r="AH362" s="874"/>
      <c r="AI362" s="874"/>
      <c r="AJ362" s="874"/>
      <c r="AK362" s="874"/>
      <c r="AL362" s="874"/>
      <c r="AM362" s="874"/>
      <c r="AN362" s="874"/>
      <c r="AO362" s="874"/>
      <c r="AP362" s="874"/>
      <c r="AQ362" s="874"/>
      <c r="AR362" s="874"/>
      <c r="AS362" s="874"/>
    </row>
    <row r="363" spans="2:45" x14ac:dyDescent="0.25">
      <c r="B363" s="874"/>
      <c r="C363" s="874"/>
      <c r="D363" s="874"/>
      <c r="E363" s="877"/>
      <c r="F363" s="877"/>
      <c r="G363" s="876"/>
      <c r="H363" s="875"/>
      <c r="I363" s="875"/>
      <c r="J363" s="874"/>
      <c r="K363" s="874"/>
      <c r="L363" s="874"/>
      <c r="M363" s="874"/>
      <c r="N363" s="874"/>
      <c r="O363" s="874"/>
      <c r="P363" s="874"/>
      <c r="Q363" s="874"/>
      <c r="R363" s="874"/>
      <c r="S363" s="874"/>
      <c r="T363" s="874"/>
      <c r="U363" s="874"/>
      <c r="V363" s="874"/>
      <c r="W363" s="874"/>
      <c r="X363" s="874"/>
      <c r="Y363" s="874"/>
      <c r="Z363" s="874"/>
      <c r="AA363" s="874"/>
      <c r="AB363" s="874"/>
      <c r="AC363" s="874"/>
      <c r="AD363" s="874"/>
      <c r="AE363" s="874"/>
      <c r="AF363" s="874"/>
      <c r="AG363" s="874"/>
      <c r="AH363" s="874"/>
      <c r="AI363" s="874"/>
      <c r="AJ363" s="874"/>
      <c r="AK363" s="874"/>
      <c r="AL363" s="874"/>
      <c r="AM363" s="874"/>
      <c r="AN363" s="874"/>
      <c r="AO363" s="874"/>
      <c r="AP363" s="874"/>
      <c r="AQ363" s="874"/>
      <c r="AR363" s="874"/>
      <c r="AS363" s="874"/>
    </row>
    <row r="364" spans="2:45" x14ac:dyDescent="0.25">
      <c r="B364" s="874"/>
      <c r="C364" s="874"/>
      <c r="D364" s="874"/>
      <c r="E364" s="877"/>
      <c r="F364" s="877"/>
      <c r="G364" s="876"/>
      <c r="H364" s="875"/>
      <c r="I364" s="875"/>
      <c r="J364" s="874"/>
      <c r="K364" s="874"/>
      <c r="L364" s="874"/>
      <c r="M364" s="874"/>
      <c r="N364" s="874"/>
      <c r="O364" s="874"/>
      <c r="P364" s="874"/>
      <c r="Q364" s="874"/>
      <c r="R364" s="874"/>
      <c r="S364" s="874"/>
      <c r="T364" s="874"/>
      <c r="U364" s="874"/>
      <c r="V364" s="874"/>
      <c r="W364" s="874"/>
      <c r="X364" s="874"/>
      <c r="Y364" s="874"/>
      <c r="Z364" s="874"/>
      <c r="AA364" s="874"/>
      <c r="AB364" s="874"/>
      <c r="AC364" s="874"/>
      <c r="AD364" s="874"/>
      <c r="AE364" s="874"/>
      <c r="AF364" s="874"/>
      <c r="AG364" s="874"/>
      <c r="AH364" s="874"/>
      <c r="AI364" s="874"/>
      <c r="AJ364" s="874"/>
      <c r="AK364" s="874"/>
      <c r="AL364" s="874"/>
      <c r="AM364" s="874"/>
      <c r="AN364" s="874"/>
      <c r="AO364" s="874"/>
      <c r="AP364" s="874"/>
      <c r="AQ364" s="874"/>
      <c r="AR364" s="874"/>
      <c r="AS364" s="874"/>
    </row>
    <row r="365" spans="2:45" x14ac:dyDescent="0.25">
      <c r="B365" s="874"/>
      <c r="C365" s="874"/>
      <c r="D365" s="874"/>
      <c r="E365" s="877"/>
      <c r="F365" s="877"/>
      <c r="G365" s="876"/>
      <c r="H365" s="875"/>
      <c r="I365" s="875"/>
      <c r="J365" s="874"/>
      <c r="K365" s="874"/>
      <c r="L365" s="874"/>
      <c r="M365" s="874"/>
      <c r="N365" s="874"/>
      <c r="O365" s="874"/>
      <c r="P365" s="874"/>
      <c r="Q365" s="874"/>
      <c r="R365" s="874"/>
      <c r="S365" s="874"/>
      <c r="T365" s="874"/>
      <c r="U365" s="874"/>
      <c r="V365" s="874"/>
      <c r="W365" s="874"/>
      <c r="X365" s="874"/>
      <c r="Y365" s="874"/>
      <c r="Z365" s="874"/>
      <c r="AA365" s="874"/>
      <c r="AB365" s="874"/>
      <c r="AC365" s="874"/>
      <c r="AD365" s="874"/>
      <c r="AE365" s="874"/>
      <c r="AF365" s="874"/>
      <c r="AG365" s="874"/>
      <c r="AH365" s="874"/>
      <c r="AI365" s="874"/>
      <c r="AJ365" s="874"/>
      <c r="AK365" s="874"/>
      <c r="AL365" s="874"/>
      <c r="AM365" s="874"/>
      <c r="AN365" s="874"/>
      <c r="AO365" s="874"/>
      <c r="AP365" s="874"/>
      <c r="AQ365" s="874"/>
      <c r="AR365" s="874"/>
      <c r="AS365" s="874"/>
    </row>
    <row r="366" spans="2:45" x14ac:dyDescent="0.25">
      <c r="B366" s="874"/>
      <c r="C366" s="874"/>
      <c r="D366" s="874"/>
      <c r="E366" s="877"/>
      <c r="F366" s="877"/>
      <c r="G366" s="876"/>
      <c r="H366" s="875"/>
      <c r="I366" s="875"/>
      <c r="J366" s="874"/>
      <c r="K366" s="874"/>
      <c r="L366" s="874"/>
      <c r="M366" s="874"/>
      <c r="N366" s="874"/>
      <c r="O366" s="874"/>
      <c r="P366" s="874"/>
      <c r="Q366" s="874"/>
      <c r="R366" s="874"/>
      <c r="S366" s="874"/>
      <c r="T366" s="874"/>
      <c r="U366" s="874"/>
      <c r="V366" s="874"/>
      <c r="W366" s="874"/>
      <c r="X366" s="874"/>
      <c r="Y366" s="874"/>
      <c r="Z366" s="874"/>
      <c r="AA366" s="874"/>
      <c r="AB366" s="874"/>
      <c r="AC366" s="874"/>
      <c r="AD366" s="874"/>
      <c r="AE366" s="874"/>
      <c r="AF366" s="874"/>
      <c r="AG366" s="874"/>
      <c r="AH366" s="874"/>
      <c r="AI366" s="874"/>
      <c r="AJ366" s="874"/>
      <c r="AK366" s="874"/>
      <c r="AL366" s="874"/>
      <c r="AM366" s="874"/>
      <c r="AN366" s="874"/>
      <c r="AO366" s="874"/>
      <c r="AP366" s="874"/>
      <c r="AQ366" s="874"/>
      <c r="AR366" s="874"/>
      <c r="AS366" s="874"/>
    </row>
    <row r="367" spans="2:45" x14ac:dyDescent="0.25">
      <c r="B367" s="874"/>
      <c r="C367" s="874"/>
      <c r="D367" s="874"/>
      <c r="E367" s="877"/>
      <c r="F367" s="877"/>
      <c r="G367" s="876"/>
      <c r="H367" s="875"/>
      <c r="I367" s="875"/>
      <c r="J367" s="874"/>
      <c r="K367" s="874"/>
      <c r="L367" s="874"/>
      <c r="M367" s="874"/>
      <c r="N367" s="874"/>
      <c r="O367" s="874"/>
      <c r="P367" s="874"/>
      <c r="Q367" s="874"/>
      <c r="R367" s="874"/>
      <c r="S367" s="874"/>
      <c r="T367" s="874"/>
      <c r="U367" s="874"/>
      <c r="V367" s="874"/>
      <c r="W367" s="874"/>
      <c r="X367" s="874"/>
      <c r="Y367" s="874"/>
      <c r="Z367" s="874"/>
      <c r="AA367" s="874"/>
      <c r="AB367" s="874"/>
      <c r="AC367" s="874"/>
      <c r="AD367" s="874"/>
      <c r="AE367" s="874"/>
      <c r="AF367" s="874"/>
      <c r="AG367" s="874"/>
      <c r="AH367" s="874"/>
      <c r="AI367" s="874"/>
      <c r="AJ367" s="874"/>
      <c r="AK367" s="874"/>
      <c r="AL367" s="874"/>
      <c r="AM367" s="874"/>
      <c r="AN367" s="874"/>
      <c r="AO367" s="874"/>
      <c r="AP367" s="874"/>
      <c r="AQ367" s="874"/>
      <c r="AR367" s="874"/>
      <c r="AS367" s="874"/>
    </row>
    <row r="368" spans="2:45" x14ac:dyDescent="0.25">
      <c r="B368" s="874"/>
      <c r="C368" s="874"/>
      <c r="D368" s="874"/>
      <c r="E368" s="877"/>
      <c r="F368" s="877"/>
      <c r="G368" s="876"/>
      <c r="H368" s="875"/>
      <c r="I368" s="875"/>
      <c r="J368" s="874"/>
      <c r="K368" s="874"/>
      <c r="L368" s="874"/>
      <c r="M368" s="874"/>
      <c r="N368" s="874"/>
      <c r="O368" s="874"/>
      <c r="P368" s="874"/>
      <c r="Q368" s="874"/>
      <c r="R368" s="874"/>
      <c r="S368" s="874"/>
      <c r="T368" s="874"/>
      <c r="U368" s="874"/>
      <c r="V368" s="874"/>
      <c r="W368" s="874"/>
      <c r="X368" s="874"/>
      <c r="Y368" s="874"/>
      <c r="Z368" s="874"/>
      <c r="AA368" s="874"/>
      <c r="AB368" s="874"/>
      <c r="AC368" s="874"/>
      <c r="AD368" s="874"/>
      <c r="AE368" s="874"/>
      <c r="AF368" s="874"/>
      <c r="AG368" s="874"/>
      <c r="AH368" s="874"/>
      <c r="AI368" s="874"/>
      <c r="AJ368" s="874"/>
      <c r="AK368" s="874"/>
      <c r="AL368" s="874"/>
      <c r="AM368" s="874"/>
      <c r="AN368" s="874"/>
      <c r="AO368" s="874"/>
      <c r="AP368" s="874"/>
      <c r="AQ368" s="874"/>
      <c r="AR368" s="874"/>
      <c r="AS368" s="874"/>
    </row>
    <row r="369" spans="2:45" x14ac:dyDescent="0.25">
      <c r="B369" s="874"/>
      <c r="C369" s="874"/>
      <c r="D369" s="874"/>
      <c r="E369" s="877"/>
      <c r="F369" s="877"/>
      <c r="G369" s="876"/>
      <c r="H369" s="875"/>
      <c r="I369" s="875"/>
      <c r="J369" s="874"/>
      <c r="K369" s="874"/>
      <c r="L369" s="874"/>
      <c r="M369" s="874"/>
      <c r="N369" s="874"/>
      <c r="O369" s="874"/>
      <c r="P369" s="874"/>
      <c r="Q369" s="874"/>
      <c r="R369" s="874"/>
      <c r="S369" s="874"/>
      <c r="T369" s="874"/>
      <c r="U369" s="874"/>
      <c r="V369" s="874"/>
      <c r="W369" s="874"/>
      <c r="X369" s="874"/>
      <c r="Y369" s="874"/>
      <c r="Z369" s="874"/>
      <c r="AA369" s="874"/>
      <c r="AB369" s="874"/>
      <c r="AC369" s="874"/>
      <c r="AD369" s="874"/>
      <c r="AE369" s="874"/>
      <c r="AF369" s="874"/>
      <c r="AG369" s="874"/>
      <c r="AH369" s="874"/>
      <c r="AI369" s="874"/>
      <c r="AJ369" s="874"/>
      <c r="AK369" s="874"/>
      <c r="AL369" s="874"/>
      <c r="AM369" s="874"/>
      <c r="AN369" s="874"/>
      <c r="AO369" s="874"/>
      <c r="AP369" s="874"/>
      <c r="AQ369" s="874"/>
      <c r="AR369" s="874"/>
      <c r="AS369" s="874"/>
    </row>
    <row r="370" spans="2:45" x14ac:dyDescent="0.25">
      <c r="B370" s="874"/>
      <c r="C370" s="874"/>
      <c r="D370" s="874"/>
      <c r="E370" s="877"/>
      <c r="F370" s="877"/>
      <c r="G370" s="876"/>
      <c r="H370" s="875"/>
      <c r="I370" s="875"/>
      <c r="J370" s="874"/>
      <c r="K370" s="874"/>
      <c r="L370" s="874"/>
      <c r="M370" s="874"/>
      <c r="N370" s="874"/>
      <c r="O370" s="874"/>
      <c r="P370" s="874"/>
      <c r="Q370" s="874"/>
      <c r="R370" s="874"/>
      <c r="S370" s="874"/>
      <c r="T370" s="874"/>
      <c r="U370" s="874"/>
      <c r="V370" s="874"/>
      <c r="W370" s="874"/>
      <c r="X370" s="874"/>
      <c r="Y370" s="874"/>
      <c r="Z370" s="874"/>
      <c r="AA370" s="874"/>
      <c r="AB370" s="874"/>
      <c r="AC370" s="874"/>
      <c r="AD370" s="874"/>
      <c r="AE370" s="874"/>
      <c r="AF370" s="874"/>
      <c r="AG370" s="874"/>
      <c r="AH370" s="874"/>
      <c r="AI370" s="874"/>
      <c r="AJ370" s="874"/>
      <c r="AK370" s="874"/>
      <c r="AL370" s="874"/>
      <c r="AM370" s="874"/>
      <c r="AN370" s="874"/>
      <c r="AO370" s="874"/>
      <c r="AP370" s="874"/>
      <c r="AQ370" s="874"/>
      <c r="AR370" s="874"/>
      <c r="AS370" s="874"/>
    </row>
    <row r="371" spans="2:45" x14ac:dyDescent="0.25">
      <c r="B371" s="874"/>
      <c r="C371" s="874"/>
      <c r="D371" s="874"/>
      <c r="E371" s="877"/>
      <c r="F371" s="877"/>
      <c r="G371" s="876"/>
      <c r="H371" s="875"/>
      <c r="I371" s="875"/>
      <c r="J371" s="874"/>
      <c r="K371" s="874"/>
      <c r="L371" s="874"/>
      <c r="M371" s="874"/>
      <c r="N371" s="874"/>
      <c r="O371" s="874"/>
      <c r="P371" s="874"/>
      <c r="Q371" s="874"/>
      <c r="R371" s="874"/>
      <c r="S371" s="874"/>
      <c r="T371" s="874"/>
      <c r="U371" s="874"/>
      <c r="V371" s="874"/>
      <c r="W371" s="874"/>
      <c r="X371" s="874"/>
      <c r="Y371" s="874"/>
      <c r="Z371" s="874"/>
      <c r="AA371" s="874"/>
      <c r="AB371" s="874"/>
      <c r="AC371" s="874"/>
      <c r="AD371" s="874"/>
      <c r="AE371" s="874"/>
      <c r="AF371" s="874"/>
      <c r="AG371" s="874"/>
      <c r="AH371" s="874"/>
      <c r="AI371" s="874"/>
      <c r="AJ371" s="874"/>
      <c r="AK371" s="874"/>
      <c r="AL371" s="874"/>
      <c r="AM371" s="874"/>
      <c r="AN371" s="874"/>
      <c r="AO371" s="874"/>
      <c r="AP371" s="874"/>
      <c r="AQ371" s="874"/>
      <c r="AR371" s="874"/>
      <c r="AS371" s="874"/>
    </row>
    <row r="372" spans="2:45" x14ac:dyDescent="0.25">
      <c r="B372" s="874"/>
      <c r="C372" s="874"/>
      <c r="D372" s="874"/>
      <c r="E372" s="877"/>
      <c r="F372" s="877"/>
      <c r="G372" s="876"/>
      <c r="H372" s="875"/>
      <c r="I372" s="875"/>
      <c r="J372" s="874"/>
      <c r="K372" s="874"/>
      <c r="L372" s="874"/>
      <c r="M372" s="874"/>
      <c r="N372" s="874"/>
      <c r="O372" s="874"/>
      <c r="P372" s="874"/>
      <c r="Q372" s="874"/>
      <c r="R372" s="874"/>
      <c r="S372" s="874"/>
      <c r="T372" s="874"/>
      <c r="U372" s="874"/>
      <c r="V372" s="874"/>
      <c r="W372" s="874"/>
      <c r="X372" s="874"/>
      <c r="Y372" s="874"/>
      <c r="Z372" s="874"/>
      <c r="AA372" s="874"/>
      <c r="AB372" s="874"/>
      <c r="AC372" s="874"/>
      <c r="AD372" s="874"/>
      <c r="AE372" s="874"/>
      <c r="AF372" s="874"/>
      <c r="AG372" s="874"/>
      <c r="AH372" s="874"/>
      <c r="AI372" s="874"/>
      <c r="AJ372" s="874"/>
      <c r="AK372" s="874"/>
      <c r="AL372" s="874"/>
      <c r="AM372" s="874"/>
      <c r="AN372" s="874"/>
      <c r="AO372" s="874"/>
      <c r="AP372" s="874"/>
      <c r="AQ372" s="874"/>
      <c r="AR372" s="874"/>
      <c r="AS372" s="874"/>
    </row>
    <row r="373" spans="2:45" x14ac:dyDescent="0.25">
      <c r="B373" s="874"/>
      <c r="C373" s="874"/>
      <c r="D373" s="874"/>
      <c r="E373" s="877"/>
      <c r="F373" s="877"/>
      <c r="G373" s="876"/>
      <c r="H373" s="875"/>
      <c r="I373" s="875"/>
      <c r="J373" s="874"/>
      <c r="K373" s="874"/>
      <c r="L373" s="874"/>
      <c r="M373" s="874"/>
      <c r="N373" s="874"/>
      <c r="O373" s="874"/>
      <c r="P373" s="874"/>
      <c r="Q373" s="874"/>
      <c r="R373" s="874"/>
      <c r="S373" s="874"/>
      <c r="T373" s="874"/>
      <c r="U373" s="874"/>
      <c r="V373" s="874"/>
      <c r="W373" s="874"/>
      <c r="X373" s="874"/>
      <c r="Y373" s="874"/>
      <c r="Z373" s="874"/>
      <c r="AA373" s="874"/>
      <c r="AB373" s="874"/>
      <c r="AC373" s="874"/>
      <c r="AD373" s="874"/>
      <c r="AE373" s="874"/>
      <c r="AF373" s="874"/>
      <c r="AG373" s="874"/>
      <c r="AH373" s="874"/>
      <c r="AI373" s="874"/>
      <c r="AJ373" s="874"/>
      <c r="AK373" s="874"/>
      <c r="AL373" s="874"/>
      <c r="AM373" s="874"/>
      <c r="AN373" s="874"/>
      <c r="AO373" s="874"/>
      <c r="AP373" s="874"/>
      <c r="AQ373" s="874"/>
      <c r="AR373" s="874"/>
      <c r="AS373" s="874"/>
    </row>
    <row r="374" spans="2:45" x14ac:dyDescent="0.25">
      <c r="B374" s="874"/>
      <c r="C374" s="874"/>
      <c r="D374" s="874"/>
      <c r="E374" s="877"/>
      <c r="F374" s="877"/>
      <c r="G374" s="876"/>
      <c r="H374" s="875"/>
      <c r="I374" s="875"/>
      <c r="J374" s="874"/>
      <c r="K374" s="874"/>
      <c r="L374" s="874"/>
      <c r="M374" s="874"/>
      <c r="N374" s="874"/>
      <c r="O374" s="874"/>
      <c r="P374" s="874"/>
      <c r="Q374" s="874"/>
      <c r="R374" s="874"/>
      <c r="S374" s="874"/>
      <c r="T374" s="874"/>
      <c r="U374" s="874"/>
      <c r="V374" s="874"/>
      <c r="W374" s="874"/>
      <c r="X374" s="874"/>
      <c r="Y374" s="874"/>
      <c r="Z374" s="874"/>
      <c r="AA374" s="874"/>
      <c r="AB374" s="874"/>
      <c r="AC374" s="874"/>
      <c r="AD374" s="874"/>
      <c r="AE374" s="874"/>
      <c r="AF374" s="874"/>
      <c r="AG374" s="874"/>
      <c r="AH374" s="874"/>
      <c r="AI374" s="874"/>
      <c r="AJ374" s="874"/>
      <c r="AK374" s="874"/>
      <c r="AL374" s="874"/>
      <c r="AM374" s="874"/>
      <c r="AN374" s="874"/>
      <c r="AO374" s="874"/>
      <c r="AP374" s="874"/>
      <c r="AQ374" s="874"/>
      <c r="AR374" s="874"/>
      <c r="AS374" s="874"/>
    </row>
    <row r="375" spans="2:45" x14ac:dyDescent="0.25">
      <c r="B375" s="874"/>
      <c r="C375" s="874"/>
      <c r="D375" s="874"/>
      <c r="E375" s="877"/>
      <c r="F375" s="877"/>
      <c r="G375" s="876"/>
      <c r="H375" s="875"/>
      <c r="I375" s="875"/>
      <c r="J375" s="874"/>
      <c r="K375" s="874"/>
      <c r="L375" s="874"/>
      <c r="M375" s="874"/>
      <c r="N375" s="874"/>
      <c r="O375" s="874"/>
      <c r="P375" s="874"/>
      <c r="Q375" s="874"/>
      <c r="R375" s="874"/>
      <c r="S375" s="874"/>
      <c r="T375" s="874"/>
      <c r="U375" s="874"/>
      <c r="V375" s="874"/>
      <c r="W375" s="874"/>
      <c r="X375" s="874"/>
      <c r="Y375" s="874"/>
      <c r="Z375" s="874"/>
      <c r="AA375" s="874"/>
      <c r="AB375" s="874"/>
      <c r="AC375" s="874"/>
      <c r="AD375" s="874"/>
      <c r="AE375" s="874"/>
      <c r="AF375" s="874"/>
      <c r="AG375" s="874"/>
      <c r="AH375" s="874"/>
      <c r="AI375" s="874"/>
      <c r="AJ375" s="874"/>
      <c r="AK375" s="874"/>
      <c r="AL375" s="874"/>
      <c r="AM375" s="874"/>
      <c r="AN375" s="874"/>
      <c r="AO375" s="874"/>
      <c r="AP375" s="874"/>
      <c r="AQ375" s="874"/>
      <c r="AR375" s="874"/>
      <c r="AS375" s="874"/>
    </row>
    <row r="376" spans="2:45" x14ac:dyDescent="0.25">
      <c r="B376" s="874"/>
      <c r="C376" s="874"/>
      <c r="D376" s="874"/>
      <c r="E376" s="877"/>
      <c r="F376" s="877"/>
      <c r="G376" s="876"/>
      <c r="H376" s="875"/>
      <c r="I376" s="875"/>
      <c r="J376" s="874"/>
      <c r="K376" s="874"/>
      <c r="L376" s="874"/>
      <c r="M376" s="874"/>
      <c r="N376" s="874"/>
      <c r="O376" s="874"/>
      <c r="P376" s="874"/>
      <c r="Q376" s="874"/>
      <c r="R376" s="874"/>
      <c r="S376" s="874"/>
      <c r="T376" s="874"/>
      <c r="U376" s="874"/>
      <c r="V376" s="874"/>
      <c r="W376" s="874"/>
      <c r="X376" s="874"/>
      <c r="Y376" s="874"/>
      <c r="Z376" s="874"/>
      <c r="AA376" s="874"/>
      <c r="AB376" s="874"/>
      <c r="AC376" s="874"/>
      <c r="AD376" s="874"/>
      <c r="AE376" s="874"/>
      <c r="AF376" s="874"/>
      <c r="AG376" s="874"/>
      <c r="AH376" s="874"/>
      <c r="AI376" s="874"/>
      <c r="AJ376" s="874"/>
      <c r="AK376" s="874"/>
      <c r="AL376" s="874"/>
      <c r="AM376" s="874"/>
      <c r="AN376" s="874"/>
      <c r="AO376" s="874"/>
      <c r="AP376" s="874"/>
      <c r="AQ376" s="874"/>
      <c r="AR376" s="874"/>
      <c r="AS376" s="874"/>
    </row>
    <row r="377" spans="2:45" x14ac:dyDescent="0.25">
      <c r="B377" s="874"/>
      <c r="C377" s="874"/>
      <c r="D377" s="874"/>
      <c r="E377" s="877"/>
      <c r="F377" s="877"/>
      <c r="G377" s="876"/>
      <c r="H377" s="875"/>
      <c r="I377" s="875"/>
      <c r="J377" s="874"/>
      <c r="K377" s="874"/>
      <c r="L377" s="874"/>
      <c r="M377" s="874"/>
      <c r="N377" s="874"/>
      <c r="O377" s="874"/>
      <c r="P377" s="874"/>
      <c r="Q377" s="874"/>
      <c r="R377" s="874"/>
      <c r="S377" s="874"/>
      <c r="T377" s="874"/>
      <c r="U377" s="874"/>
      <c r="V377" s="874"/>
      <c r="W377" s="874"/>
      <c r="X377" s="874"/>
      <c r="Y377" s="874"/>
      <c r="Z377" s="874"/>
      <c r="AA377" s="874"/>
      <c r="AB377" s="874"/>
      <c r="AC377" s="874"/>
      <c r="AD377" s="874"/>
      <c r="AE377" s="874"/>
      <c r="AF377" s="874"/>
      <c r="AG377" s="874"/>
      <c r="AH377" s="874"/>
      <c r="AI377" s="874"/>
      <c r="AJ377" s="874"/>
      <c r="AK377" s="874"/>
      <c r="AL377" s="874"/>
      <c r="AM377" s="874"/>
      <c r="AN377" s="874"/>
      <c r="AO377" s="874"/>
      <c r="AP377" s="874"/>
      <c r="AQ377" s="874"/>
      <c r="AR377" s="874"/>
      <c r="AS377" s="874"/>
    </row>
    <row r="378" spans="2:45" x14ac:dyDescent="0.25">
      <c r="B378" s="874"/>
      <c r="C378" s="874"/>
      <c r="D378" s="874"/>
      <c r="E378" s="877"/>
      <c r="F378" s="877"/>
      <c r="G378" s="876"/>
      <c r="H378" s="875"/>
      <c r="I378" s="875"/>
      <c r="J378" s="874"/>
      <c r="K378" s="874"/>
      <c r="L378" s="874"/>
      <c r="M378" s="874"/>
      <c r="N378" s="874"/>
      <c r="O378" s="874"/>
      <c r="P378" s="874"/>
      <c r="Q378" s="874"/>
      <c r="R378" s="874"/>
      <c r="S378" s="874"/>
      <c r="T378" s="874"/>
      <c r="U378" s="874"/>
      <c r="V378" s="874"/>
      <c r="W378" s="874"/>
      <c r="X378" s="874"/>
      <c r="Y378" s="874"/>
      <c r="Z378" s="874"/>
      <c r="AA378" s="874"/>
      <c r="AB378" s="874"/>
      <c r="AC378" s="874"/>
      <c r="AD378" s="874"/>
      <c r="AE378" s="874"/>
      <c r="AF378" s="874"/>
      <c r="AG378" s="874"/>
      <c r="AH378" s="874"/>
      <c r="AI378" s="874"/>
      <c r="AJ378" s="874"/>
      <c r="AK378" s="874"/>
      <c r="AL378" s="874"/>
      <c r="AM378" s="874"/>
      <c r="AN378" s="874"/>
      <c r="AO378" s="874"/>
      <c r="AP378" s="874"/>
      <c r="AQ378" s="874"/>
      <c r="AR378" s="874"/>
      <c r="AS378" s="874"/>
    </row>
    <row r="379" spans="2:45" x14ac:dyDescent="0.25">
      <c r="B379" s="874"/>
      <c r="C379" s="874"/>
      <c r="D379" s="874"/>
      <c r="E379" s="877"/>
      <c r="F379" s="877"/>
      <c r="G379" s="876"/>
      <c r="H379" s="875"/>
      <c r="I379" s="875"/>
      <c r="J379" s="874"/>
      <c r="K379" s="874"/>
      <c r="L379" s="874"/>
      <c r="M379" s="874"/>
      <c r="N379" s="874"/>
      <c r="O379" s="874"/>
      <c r="P379" s="874"/>
      <c r="Q379" s="874"/>
      <c r="R379" s="874"/>
      <c r="S379" s="874"/>
      <c r="T379" s="874"/>
      <c r="U379" s="874"/>
      <c r="V379" s="874"/>
      <c r="W379" s="874"/>
      <c r="X379" s="874"/>
      <c r="Y379" s="874"/>
      <c r="Z379" s="874"/>
      <c r="AA379" s="874"/>
      <c r="AB379" s="874"/>
      <c r="AC379" s="874"/>
      <c r="AD379" s="874"/>
      <c r="AE379" s="874"/>
      <c r="AF379" s="874"/>
      <c r="AG379" s="874"/>
      <c r="AH379" s="874"/>
      <c r="AI379" s="874"/>
      <c r="AJ379" s="874"/>
      <c r="AK379" s="874"/>
      <c r="AL379" s="874"/>
      <c r="AM379" s="874"/>
      <c r="AN379" s="874"/>
      <c r="AO379" s="874"/>
      <c r="AP379" s="874"/>
      <c r="AQ379" s="874"/>
      <c r="AR379" s="874"/>
      <c r="AS379" s="874"/>
    </row>
    <row r="380" spans="2:45" x14ac:dyDescent="0.25">
      <c r="B380" s="874"/>
      <c r="C380" s="874"/>
      <c r="D380" s="874"/>
      <c r="E380" s="877"/>
      <c r="F380" s="877"/>
      <c r="G380" s="876"/>
      <c r="H380" s="875"/>
      <c r="I380" s="875"/>
      <c r="J380" s="874"/>
      <c r="K380" s="874"/>
      <c r="L380" s="874"/>
      <c r="M380" s="874"/>
      <c r="N380" s="874"/>
      <c r="O380" s="874"/>
      <c r="P380" s="874"/>
      <c r="Q380" s="874"/>
      <c r="R380" s="874"/>
      <c r="S380" s="874"/>
      <c r="T380" s="874"/>
      <c r="U380" s="874"/>
      <c r="V380" s="874"/>
      <c r="W380" s="874"/>
      <c r="X380" s="874"/>
      <c r="Y380" s="874"/>
      <c r="Z380" s="874"/>
      <c r="AA380" s="874"/>
      <c r="AB380" s="874"/>
      <c r="AC380" s="874"/>
      <c r="AD380" s="874"/>
      <c r="AE380" s="874"/>
      <c r="AF380" s="874"/>
      <c r="AG380" s="874"/>
      <c r="AH380" s="874"/>
      <c r="AI380" s="874"/>
      <c r="AJ380" s="874"/>
      <c r="AK380" s="874"/>
      <c r="AL380" s="874"/>
      <c r="AM380" s="874"/>
      <c r="AN380" s="874"/>
      <c r="AO380" s="874"/>
      <c r="AP380" s="874"/>
      <c r="AQ380" s="874"/>
      <c r="AR380" s="874"/>
      <c r="AS380" s="874"/>
    </row>
    <row r="381" spans="2:45" x14ac:dyDescent="0.25">
      <c r="B381" s="874"/>
      <c r="C381" s="874"/>
      <c r="D381" s="874"/>
      <c r="E381" s="877"/>
      <c r="F381" s="877"/>
      <c r="G381" s="876"/>
      <c r="H381" s="875"/>
      <c r="I381" s="875"/>
      <c r="J381" s="874"/>
      <c r="K381" s="874"/>
      <c r="L381" s="874"/>
      <c r="M381" s="874"/>
      <c r="N381" s="874"/>
      <c r="O381" s="874"/>
      <c r="P381" s="874"/>
      <c r="Q381" s="874"/>
      <c r="R381" s="874"/>
      <c r="S381" s="874"/>
      <c r="T381" s="874"/>
      <c r="U381" s="874"/>
      <c r="V381" s="874"/>
      <c r="W381" s="874"/>
      <c r="X381" s="874"/>
      <c r="Y381" s="874"/>
      <c r="Z381" s="874"/>
      <c r="AA381" s="874"/>
      <c r="AB381" s="874"/>
      <c r="AC381" s="874"/>
      <c r="AD381" s="874"/>
      <c r="AE381" s="874"/>
      <c r="AF381" s="874"/>
      <c r="AG381" s="874"/>
      <c r="AH381" s="874"/>
      <c r="AI381" s="874"/>
      <c r="AJ381" s="874"/>
      <c r="AK381" s="874"/>
      <c r="AL381" s="874"/>
      <c r="AM381" s="874"/>
      <c r="AN381" s="874"/>
      <c r="AO381" s="874"/>
      <c r="AP381" s="874"/>
      <c r="AQ381" s="874"/>
      <c r="AR381" s="874"/>
      <c r="AS381" s="874"/>
    </row>
    <row r="382" spans="2:45" x14ac:dyDescent="0.25">
      <c r="B382" s="874"/>
      <c r="C382" s="874"/>
      <c r="D382" s="874"/>
      <c r="E382" s="877"/>
      <c r="F382" s="877"/>
      <c r="G382" s="876"/>
      <c r="H382" s="875"/>
      <c r="I382" s="875"/>
      <c r="J382" s="874"/>
      <c r="K382" s="874"/>
      <c r="L382" s="874"/>
      <c r="M382" s="874"/>
      <c r="N382" s="874"/>
      <c r="O382" s="874"/>
      <c r="P382" s="874"/>
      <c r="Q382" s="874"/>
      <c r="R382" s="874"/>
      <c r="S382" s="874"/>
      <c r="T382" s="874"/>
      <c r="U382" s="874"/>
      <c r="V382" s="874"/>
      <c r="W382" s="874"/>
      <c r="X382" s="874"/>
      <c r="Y382" s="874"/>
      <c r="Z382" s="874"/>
      <c r="AA382" s="874"/>
      <c r="AB382" s="874"/>
      <c r="AC382" s="874"/>
      <c r="AD382" s="874"/>
      <c r="AE382" s="874"/>
      <c r="AF382" s="874"/>
      <c r="AG382" s="874"/>
      <c r="AH382" s="874"/>
      <c r="AI382" s="874"/>
      <c r="AJ382" s="874"/>
      <c r="AK382" s="874"/>
      <c r="AL382" s="874"/>
      <c r="AM382" s="874"/>
      <c r="AN382" s="874"/>
      <c r="AO382" s="874"/>
      <c r="AP382" s="874"/>
      <c r="AQ382" s="874"/>
      <c r="AR382" s="874"/>
      <c r="AS382" s="874"/>
    </row>
    <row r="383" spans="2:45" x14ac:dyDescent="0.25">
      <c r="B383" s="874"/>
      <c r="C383" s="874"/>
      <c r="D383" s="874"/>
      <c r="E383" s="877"/>
      <c r="F383" s="877"/>
      <c r="G383" s="876"/>
      <c r="H383" s="875"/>
      <c r="I383" s="875"/>
      <c r="J383" s="874"/>
      <c r="K383" s="874"/>
      <c r="L383" s="874"/>
      <c r="M383" s="874"/>
      <c r="N383" s="874"/>
      <c r="O383" s="874"/>
      <c r="P383" s="874"/>
      <c r="Q383" s="874"/>
      <c r="R383" s="874"/>
      <c r="S383" s="874"/>
      <c r="T383" s="874"/>
      <c r="U383" s="874"/>
      <c r="V383" s="874"/>
      <c r="W383" s="874"/>
      <c r="X383" s="874"/>
      <c r="Y383" s="874"/>
      <c r="Z383" s="874"/>
      <c r="AA383" s="874"/>
      <c r="AB383" s="874"/>
      <c r="AC383" s="874"/>
      <c r="AD383" s="874"/>
      <c r="AE383" s="874"/>
      <c r="AF383" s="874"/>
      <c r="AG383" s="874"/>
      <c r="AH383" s="874"/>
      <c r="AI383" s="874"/>
      <c r="AJ383" s="874"/>
      <c r="AK383" s="874"/>
      <c r="AL383" s="874"/>
      <c r="AM383" s="874"/>
      <c r="AN383" s="874"/>
      <c r="AO383" s="874"/>
      <c r="AP383" s="874"/>
      <c r="AQ383" s="874"/>
      <c r="AR383" s="874"/>
      <c r="AS383" s="874"/>
    </row>
    <row r="384" spans="2:45" x14ac:dyDescent="0.25">
      <c r="B384" s="874"/>
      <c r="C384" s="874"/>
      <c r="D384" s="874"/>
      <c r="E384" s="877"/>
      <c r="F384" s="877"/>
      <c r="G384" s="876"/>
      <c r="H384" s="875"/>
      <c r="I384" s="875"/>
      <c r="J384" s="874"/>
      <c r="K384" s="874"/>
      <c r="L384" s="874"/>
      <c r="M384" s="874"/>
      <c r="N384" s="874"/>
      <c r="O384" s="874"/>
      <c r="P384" s="874"/>
      <c r="Q384" s="874"/>
      <c r="R384" s="874"/>
      <c r="S384" s="874"/>
      <c r="T384" s="874"/>
      <c r="U384" s="874"/>
      <c r="V384" s="874"/>
      <c r="W384" s="874"/>
      <c r="X384" s="874"/>
      <c r="Y384" s="874"/>
      <c r="Z384" s="874"/>
      <c r="AA384" s="874"/>
      <c r="AB384" s="874"/>
      <c r="AC384" s="874"/>
      <c r="AD384" s="874"/>
      <c r="AE384" s="874"/>
      <c r="AF384" s="874"/>
      <c r="AG384" s="874"/>
      <c r="AH384" s="874"/>
      <c r="AI384" s="874"/>
      <c r="AJ384" s="874"/>
      <c r="AK384" s="874"/>
      <c r="AL384" s="874"/>
      <c r="AM384" s="874"/>
      <c r="AN384" s="874"/>
      <c r="AO384" s="874"/>
      <c r="AP384" s="874"/>
      <c r="AQ384" s="874"/>
      <c r="AR384" s="874"/>
      <c r="AS384" s="874"/>
    </row>
    <row r="385" spans="2:45" x14ac:dyDescent="0.25">
      <c r="B385" s="874"/>
      <c r="C385" s="874"/>
      <c r="D385" s="874"/>
      <c r="E385" s="877"/>
      <c r="F385" s="877"/>
      <c r="G385" s="876"/>
      <c r="H385" s="875"/>
      <c r="I385" s="875"/>
      <c r="J385" s="874"/>
      <c r="K385" s="874"/>
      <c r="L385" s="874"/>
      <c r="M385" s="874"/>
      <c r="N385" s="874"/>
      <c r="O385" s="874"/>
      <c r="P385" s="874"/>
      <c r="Q385" s="874"/>
      <c r="R385" s="874"/>
      <c r="S385" s="874"/>
      <c r="T385" s="874"/>
      <c r="U385" s="874"/>
      <c r="V385" s="874"/>
      <c r="W385" s="874"/>
      <c r="X385" s="874"/>
      <c r="Y385" s="874"/>
      <c r="Z385" s="874"/>
      <c r="AA385" s="874"/>
      <c r="AB385" s="874"/>
      <c r="AC385" s="874"/>
      <c r="AD385" s="874"/>
      <c r="AE385" s="874"/>
      <c r="AF385" s="874"/>
      <c r="AG385" s="874"/>
      <c r="AH385" s="874"/>
      <c r="AI385" s="874"/>
      <c r="AJ385" s="874"/>
      <c r="AK385" s="874"/>
      <c r="AL385" s="874"/>
      <c r="AM385" s="874"/>
      <c r="AN385" s="874"/>
      <c r="AO385" s="874"/>
      <c r="AP385" s="874"/>
      <c r="AQ385" s="874"/>
      <c r="AR385" s="874"/>
      <c r="AS385" s="874"/>
    </row>
    <row r="386" spans="2:45" x14ac:dyDescent="0.25">
      <c r="B386" s="874"/>
      <c r="C386" s="874"/>
      <c r="D386" s="874"/>
      <c r="E386" s="877"/>
      <c r="F386" s="877"/>
      <c r="G386" s="876"/>
      <c r="H386" s="875"/>
      <c r="I386" s="875"/>
      <c r="J386" s="874"/>
      <c r="K386" s="874"/>
      <c r="L386" s="874"/>
      <c r="M386" s="874"/>
      <c r="N386" s="874"/>
      <c r="O386" s="874"/>
      <c r="P386" s="874"/>
      <c r="Q386" s="874"/>
      <c r="R386" s="874"/>
      <c r="S386" s="874"/>
      <c r="T386" s="874"/>
      <c r="U386" s="874"/>
      <c r="V386" s="874"/>
      <c r="W386" s="874"/>
      <c r="X386" s="874"/>
      <c r="Y386" s="874"/>
      <c r="Z386" s="874"/>
      <c r="AA386" s="874"/>
      <c r="AB386" s="874"/>
      <c r="AC386" s="874"/>
      <c r="AD386" s="874"/>
      <c r="AE386" s="874"/>
      <c r="AF386" s="874"/>
      <c r="AG386" s="874"/>
      <c r="AH386" s="874"/>
      <c r="AI386" s="874"/>
      <c r="AJ386" s="874"/>
      <c r="AK386" s="874"/>
      <c r="AL386" s="874"/>
      <c r="AM386" s="874"/>
      <c r="AN386" s="874"/>
      <c r="AO386" s="874"/>
      <c r="AP386" s="874"/>
      <c r="AQ386" s="874"/>
      <c r="AR386" s="874"/>
      <c r="AS386" s="874"/>
    </row>
    <row r="387" spans="2:45" x14ac:dyDescent="0.25">
      <c r="B387" s="874"/>
      <c r="C387" s="874"/>
      <c r="D387" s="874"/>
      <c r="E387" s="877"/>
      <c r="F387" s="877"/>
      <c r="G387" s="876"/>
      <c r="H387" s="875"/>
      <c r="I387" s="875"/>
      <c r="J387" s="874"/>
      <c r="K387" s="874"/>
      <c r="L387" s="874"/>
      <c r="M387" s="874"/>
      <c r="N387" s="874"/>
      <c r="O387" s="874"/>
      <c r="P387" s="874"/>
      <c r="Q387" s="874"/>
      <c r="R387" s="874"/>
      <c r="S387" s="874"/>
      <c r="T387" s="874"/>
      <c r="U387" s="874"/>
      <c r="V387" s="874"/>
      <c r="W387" s="874"/>
      <c r="X387" s="874"/>
      <c r="Y387" s="874"/>
      <c r="Z387" s="874"/>
      <c r="AA387" s="874"/>
      <c r="AB387" s="874"/>
      <c r="AC387" s="874"/>
      <c r="AD387" s="874"/>
      <c r="AE387" s="874"/>
      <c r="AF387" s="874"/>
      <c r="AG387" s="874"/>
      <c r="AH387" s="874"/>
      <c r="AI387" s="874"/>
      <c r="AJ387" s="874"/>
      <c r="AK387" s="874"/>
      <c r="AL387" s="874"/>
      <c r="AM387" s="874"/>
      <c r="AN387" s="874"/>
      <c r="AO387" s="874"/>
      <c r="AP387" s="874"/>
      <c r="AQ387" s="874"/>
      <c r="AR387" s="874"/>
      <c r="AS387" s="874"/>
    </row>
    <row r="388" spans="2:45" x14ac:dyDescent="0.25">
      <c r="B388" s="874"/>
      <c r="C388" s="874"/>
      <c r="D388" s="874"/>
      <c r="E388" s="877"/>
      <c r="F388" s="877"/>
      <c r="G388" s="876"/>
      <c r="H388" s="875"/>
      <c r="I388" s="875"/>
      <c r="J388" s="874"/>
      <c r="K388" s="874"/>
      <c r="L388" s="874"/>
      <c r="M388" s="874"/>
      <c r="N388" s="874"/>
      <c r="O388" s="874"/>
      <c r="P388" s="874"/>
      <c r="Q388" s="874"/>
      <c r="R388" s="874"/>
      <c r="S388" s="874"/>
      <c r="T388" s="874"/>
      <c r="U388" s="874"/>
      <c r="V388" s="874"/>
      <c r="W388" s="874"/>
      <c r="X388" s="874"/>
      <c r="Y388" s="874"/>
      <c r="Z388" s="874"/>
      <c r="AA388" s="874"/>
      <c r="AB388" s="874"/>
      <c r="AC388" s="874"/>
      <c r="AD388" s="874"/>
      <c r="AE388" s="874"/>
      <c r="AF388" s="874"/>
      <c r="AG388" s="874"/>
      <c r="AH388" s="874"/>
      <c r="AI388" s="874"/>
      <c r="AJ388" s="874"/>
      <c r="AK388" s="874"/>
      <c r="AL388" s="874"/>
      <c r="AM388" s="874"/>
      <c r="AN388" s="874"/>
      <c r="AO388" s="874"/>
      <c r="AP388" s="874"/>
      <c r="AQ388" s="874"/>
      <c r="AR388" s="874"/>
      <c r="AS388" s="874"/>
    </row>
    <row r="389" spans="2:45" x14ac:dyDescent="0.25">
      <c r="B389" s="874"/>
      <c r="C389" s="874"/>
      <c r="D389" s="874"/>
      <c r="E389" s="877"/>
      <c r="F389" s="877"/>
      <c r="G389" s="876"/>
      <c r="H389" s="875"/>
      <c r="I389" s="875"/>
      <c r="J389" s="874"/>
      <c r="K389" s="874"/>
      <c r="L389" s="874"/>
      <c r="M389" s="874"/>
      <c r="N389" s="874"/>
      <c r="O389" s="874"/>
      <c r="P389" s="874"/>
      <c r="Q389" s="874"/>
      <c r="R389" s="874"/>
      <c r="S389" s="874"/>
      <c r="T389" s="874"/>
      <c r="U389" s="874"/>
      <c r="V389" s="874"/>
      <c r="W389" s="874"/>
      <c r="X389" s="874"/>
      <c r="Y389" s="874"/>
      <c r="Z389" s="874"/>
      <c r="AA389" s="874"/>
      <c r="AB389" s="874"/>
      <c r="AC389" s="874"/>
      <c r="AD389" s="874"/>
      <c r="AE389" s="874"/>
      <c r="AF389" s="874"/>
      <c r="AG389" s="874"/>
      <c r="AH389" s="874"/>
      <c r="AI389" s="874"/>
      <c r="AJ389" s="874"/>
      <c r="AK389" s="874"/>
      <c r="AL389" s="874"/>
      <c r="AM389" s="874"/>
      <c r="AN389" s="874"/>
      <c r="AO389" s="874"/>
      <c r="AP389" s="874"/>
      <c r="AQ389" s="874"/>
      <c r="AR389" s="874"/>
      <c r="AS389" s="874"/>
    </row>
    <row r="390" spans="2:45" x14ac:dyDescent="0.25">
      <c r="B390" s="874"/>
      <c r="C390" s="874"/>
      <c r="D390" s="874"/>
      <c r="E390" s="877"/>
      <c r="F390" s="877"/>
      <c r="G390" s="876"/>
      <c r="H390" s="875"/>
      <c r="I390" s="875"/>
      <c r="J390" s="874"/>
      <c r="K390" s="874"/>
      <c r="L390" s="874"/>
      <c r="M390" s="874"/>
      <c r="N390" s="874"/>
      <c r="O390" s="874"/>
      <c r="P390" s="874"/>
      <c r="Q390" s="874"/>
      <c r="R390" s="874"/>
      <c r="S390" s="874"/>
      <c r="T390" s="874"/>
      <c r="U390" s="874"/>
      <c r="V390" s="874"/>
      <c r="W390" s="874"/>
      <c r="X390" s="874"/>
      <c r="Y390" s="874"/>
      <c r="Z390" s="874"/>
      <c r="AA390" s="874"/>
      <c r="AB390" s="874"/>
      <c r="AC390" s="874"/>
      <c r="AD390" s="874"/>
      <c r="AE390" s="874"/>
      <c r="AF390" s="874"/>
      <c r="AG390" s="874"/>
      <c r="AH390" s="874"/>
      <c r="AI390" s="874"/>
      <c r="AJ390" s="874"/>
      <c r="AK390" s="874"/>
      <c r="AL390" s="874"/>
      <c r="AM390" s="874"/>
      <c r="AN390" s="874"/>
      <c r="AO390" s="874"/>
      <c r="AP390" s="874"/>
      <c r="AQ390" s="874"/>
      <c r="AR390" s="874"/>
      <c r="AS390" s="874"/>
    </row>
    <row r="391" spans="2:45" x14ac:dyDescent="0.25">
      <c r="B391" s="874"/>
      <c r="C391" s="874"/>
      <c r="D391" s="874"/>
      <c r="E391" s="877"/>
      <c r="F391" s="877"/>
      <c r="G391" s="876"/>
      <c r="H391" s="875"/>
      <c r="I391" s="875"/>
      <c r="J391" s="874"/>
      <c r="K391" s="874"/>
      <c r="L391" s="874"/>
      <c r="M391" s="874"/>
      <c r="N391" s="874"/>
      <c r="O391" s="874"/>
      <c r="P391" s="874"/>
      <c r="Q391" s="874"/>
      <c r="R391" s="874"/>
      <c r="S391" s="874"/>
      <c r="T391" s="874"/>
      <c r="U391" s="874"/>
      <c r="V391" s="874"/>
      <c r="W391" s="874"/>
      <c r="X391" s="874"/>
      <c r="Y391" s="874"/>
      <c r="Z391" s="874"/>
      <c r="AA391" s="874"/>
      <c r="AB391" s="874"/>
      <c r="AC391" s="874"/>
      <c r="AD391" s="874"/>
      <c r="AE391" s="874"/>
      <c r="AF391" s="874"/>
      <c r="AG391" s="874"/>
      <c r="AH391" s="874"/>
      <c r="AI391" s="874"/>
      <c r="AJ391" s="874"/>
      <c r="AK391" s="874"/>
      <c r="AL391" s="874"/>
      <c r="AM391" s="874"/>
      <c r="AN391" s="874"/>
      <c r="AO391" s="874"/>
      <c r="AP391" s="874"/>
      <c r="AQ391" s="874"/>
      <c r="AR391" s="874"/>
      <c r="AS391" s="874"/>
    </row>
    <row r="392" spans="2:45" x14ac:dyDescent="0.25">
      <c r="B392" s="874"/>
      <c r="C392" s="874"/>
      <c r="D392" s="874"/>
      <c r="E392" s="877"/>
      <c r="F392" s="877"/>
      <c r="G392" s="876"/>
      <c r="H392" s="875"/>
      <c r="I392" s="875"/>
      <c r="J392" s="874"/>
      <c r="K392" s="874"/>
      <c r="L392" s="874"/>
      <c r="M392" s="874"/>
      <c r="N392" s="874"/>
      <c r="O392" s="874"/>
      <c r="P392" s="874"/>
      <c r="Q392" s="874"/>
      <c r="R392" s="874"/>
      <c r="S392" s="874"/>
      <c r="T392" s="874"/>
      <c r="U392" s="874"/>
      <c r="V392" s="874"/>
      <c r="W392" s="874"/>
      <c r="X392" s="874"/>
      <c r="Y392" s="874"/>
      <c r="Z392" s="874"/>
      <c r="AA392" s="874"/>
      <c r="AB392" s="874"/>
      <c r="AC392" s="874"/>
      <c r="AD392" s="874"/>
      <c r="AE392" s="874"/>
      <c r="AF392" s="874"/>
      <c r="AG392" s="874"/>
      <c r="AH392" s="874"/>
      <c r="AI392" s="874"/>
      <c r="AJ392" s="874"/>
      <c r="AK392" s="874"/>
      <c r="AL392" s="874"/>
      <c r="AM392" s="874"/>
      <c r="AN392" s="874"/>
      <c r="AO392" s="874"/>
      <c r="AP392" s="874"/>
      <c r="AQ392" s="874"/>
      <c r="AR392" s="874"/>
      <c r="AS392" s="874"/>
    </row>
    <row r="393" spans="2:45" x14ac:dyDescent="0.25">
      <c r="B393" s="874"/>
      <c r="C393" s="874"/>
      <c r="D393" s="874"/>
      <c r="E393" s="877"/>
      <c r="F393" s="877"/>
      <c r="G393" s="876"/>
      <c r="H393" s="875"/>
      <c r="I393" s="875"/>
      <c r="J393" s="874"/>
      <c r="K393" s="874"/>
      <c r="L393" s="874"/>
      <c r="M393" s="874"/>
      <c r="N393" s="874"/>
      <c r="O393" s="874"/>
      <c r="P393" s="874"/>
      <c r="Q393" s="874"/>
      <c r="R393" s="874"/>
      <c r="S393" s="874"/>
      <c r="T393" s="874"/>
      <c r="U393" s="874"/>
      <c r="V393" s="874"/>
      <c r="W393" s="874"/>
      <c r="X393" s="874"/>
      <c r="Y393" s="874"/>
      <c r="Z393" s="874"/>
      <c r="AA393" s="874"/>
      <c r="AB393" s="874"/>
      <c r="AC393" s="874"/>
      <c r="AD393" s="874"/>
      <c r="AE393" s="874"/>
      <c r="AF393" s="874"/>
      <c r="AG393" s="874"/>
      <c r="AH393" s="874"/>
      <c r="AI393" s="874"/>
      <c r="AJ393" s="874"/>
      <c r="AK393" s="874"/>
      <c r="AL393" s="874"/>
      <c r="AM393" s="874"/>
      <c r="AN393" s="874"/>
      <c r="AO393" s="874"/>
      <c r="AP393" s="874"/>
      <c r="AQ393" s="874"/>
      <c r="AR393" s="874"/>
      <c r="AS393" s="874"/>
    </row>
    <row r="394" spans="2:45" x14ac:dyDescent="0.25">
      <c r="B394" s="874"/>
      <c r="C394" s="874"/>
      <c r="D394" s="874"/>
      <c r="E394" s="877"/>
      <c r="F394" s="877"/>
      <c r="G394" s="876"/>
      <c r="H394" s="875"/>
      <c r="I394" s="875"/>
      <c r="J394" s="874"/>
      <c r="K394" s="874"/>
      <c r="L394" s="874"/>
      <c r="M394" s="874"/>
      <c r="N394" s="874"/>
      <c r="O394" s="874"/>
      <c r="P394" s="874"/>
      <c r="Q394" s="874"/>
      <c r="R394" s="874"/>
      <c r="S394" s="874"/>
      <c r="T394" s="874"/>
      <c r="U394" s="874"/>
      <c r="V394" s="874"/>
      <c r="W394" s="874"/>
      <c r="X394" s="874"/>
      <c r="Y394" s="874"/>
      <c r="Z394" s="874"/>
      <c r="AA394" s="874"/>
      <c r="AB394" s="874"/>
      <c r="AC394" s="874"/>
      <c r="AD394" s="874"/>
      <c r="AE394" s="874"/>
      <c r="AF394" s="874"/>
      <c r="AG394" s="874"/>
      <c r="AH394" s="874"/>
      <c r="AI394" s="874"/>
      <c r="AJ394" s="874"/>
      <c r="AK394" s="874"/>
      <c r="AL394" s="874"/>
      <c r="AM394" s="874"/>
      <c r="AN394" s="874"/>
      <c r="AO394" s="874"/>
      <c r="AP394" s="874"/>
      <c r="AQ394" s="874"/>
      <c r="AR394" s="874"/>
      <c r="AS394" s="874"/>
    </row>
    <row r="395" spans="2:45" x14ac:dyDescent="0.25">
      <c r="B395" s="874"/>
      <c r="C395" s="874"/>
      <c r="D395" s="874"/>
      <c r="E395" s="877"/>
      <c r="F395" s="877"/>
      <c r="G395" s="876"/>
      <c r="H395" s="875"/>
      <c r="I395" s="875"/>
      <c r="J395" s="874"/>
      <c r="K395" s="874"/>
      <c r="L395" s="874"/>
      <c r="M395" s="874"/>
      <c r="N395" s="874"/>
      <c r="O395" s="874"/>
      <c r="P395" s="874"/>
      <c r="Q395" s="874"/>
      <c r="R395" s="874"/>
      <c r="S395" s="874"/>
      <c r="T395" s="874"/>
      <c r="U395" s="874"/>
      <c r="V395" s="874"/>
      <c r="W395" s="874"/>
      <c r="X395" s="874"/>
      <c r="Y395" s="874"/>
      <c r="Z395" s="874"/>
      <c r="AA395" s="874"/>
      <c r="AB395" s="874"/>
      <c r="AC395" s="874"/>
      <c r="AD395" s="874"/>
      <c r="AE395" s="874"/>
      <c r="AF395" s="874"/>
      <c r="AG395" s="874"/>
      <c r="AH395" s="874"/>
      <c r="AI395" s="874"/>
      <c r="AJ395" s="874"/>
      <c r="AK395" s="874"/>
      <c r="AL395" s="874"/>
      <c r="AM395" s="874"/>
      <c r="AN395" s="874"/>
      <c r="AO395" s="874"/>
      <c r="AP395" s="874"/>
      <c r="AQ395" s="874"/>
      <c r="AR395" s="874"/>
      <c r="AS395" s="874"/>
    </row>
    <row r="396" spans="2:45" x14ac:dyDescent="0.25">
      <c r="B396" s="874"/>
      <c r="C396" s="874"/>
      <c r="D396" s="874"/>
      <c r="E396" s="877"/>
      <c r="F396" s="877"/>
      <c r="G396" s="876"/>
      <c r="H396" s="875"/>
      <c r="I396" s="875"/>
      <c r="J396" s="874"/>
      <c r="K396" s="874"/>
      <c r="L396" s="874"/>
      <c r="M396" s="874"/>
      <c r="N396" s="874"/>
      <c r="O396" s="874"/>
      <c r="P396" s="874"/>
      <c r="Q396" s="874"/>
      <c r="R396" s="874"/>
      <c r="S396" s="874"/>
      <c r="T396" s="874"/>
      <c r="U396" s="874"/>
      <c r="V396" s="874"/>
      <c r="W396" s="874"/>
      <c r="X396" s="874"/>
      <c r="Y396" s="874"/>
      <c r="Z396" s="874"/>
      <c r="AA396" s="874"/>
      <c r="AB396" s="874"/>
      <c r="AC396" s="874"/>
      <c r="AD396" s="874"/>
      <c r="AE396" s="874"/>
      <c r="AF396" s="874"/>
      <c r="AG396" s="874"/>
      <c r="AH396" s="874"/>
      <c r="AI396" s="874"/>
      <c r="AJ396" s="874"/>
      <c r="AK396" s="874"/>
      <c r="AL396" s="874"/>
      <c r="AM396" s="874"/>
      <c r="AN396" s="874"/>
      <c r="AO396" s="874"/>
      <c r="AP396" s="874"/>
      <c r="AQ396" s="874"/>
      <c r="AR396" s="874"/>
      <c r="AS396" s="874"/>
    </row>
    <row r="397" spans="2:45" x14ac:dyDescent="0.25">
      <c r="B397" s="874"/>
      <c r="C397" s="874"/>
      <c r="D397" s="874"/>
      <c r="E397" s="877"/>
      <c r="F397" s="877"/>
      <c r="G397" s="876"/>
      <c r="H397" s="875"/>
      <c r="I397" s="875"/>
      <c r="J397" s="874"/>
      <c r="K397" s="874"/>
      <c r="L397" s="874"/>
      <c r="M397" s="874"/>
      <c r="N397" s="874"/>
      <c r="O397" s="874"/>
      <c r="P397" s="874"/>
      <c r="Q397" s="874"/>
      <c r="R397" s="874"/>
      <c r="S397" s="874"/>
      <c r="T397" s="874"/>
      <c r="U397" s="874"/>
      <c r="V397" s="874"/>
      <c r="W397" s="874"/>
      <c r="X397" s="874"/>
      <c r="Y397" s="874"/>
      <c r="Z397" s="874"/>
      <c r="AA397" s="874"/>
      <c r="AB397" s="874"/>
      <c r="AC397" s="874"/>
      <c r="AD397" s="874"/>
      <c r="AE397" s="874"/>
      <c r="AF397" s="874"/>
      <c r="AG397" s="874"/>
      <c r="AH397" s="874"/>
      <c r="AI397" s="874"/>
      <c r="AJ397" s="874"/>
      <c r="AK397" s="874"/>
      <c r="AL397" s="874"/>
      <c r="AM397" s="874"/>
      <c r="AN397" s="874"/>
      <c r="AO397" s="874"/>
      <c r="AP397" s="874"/>
      <c r="AQ397" s="874"/>
      <c r="AR397" s="874"/>
      <c r="AS397" s="874"/>
    </row>
    <row r="398" spans="2:45" x14ac:dyDescent="0.25">
      <c r="B398" s="874"/>
      <c r="C398" s="874"/>
      <c r="D398" s="874"/>
      <c r="E398" s="877"/>
      <c r="F398" s="877"/>
      <c r="G398" s="876"/>
      <c r="H398" s="875"/>
      <c r="I398" s="875"/>
      <c r="J398" s="874"/>
      <c r="K398" s="874"/>
      <c r="L398" s="874"/>
      <c r="M398" s="874"/>
      <c r="N398" s="874"/>
      <c r="O398" s="874"/>
      <c r="P398" s="874"/>
      <c r="Q398" s="874"/>
      <c r="R398" s="874"/>
      <c r="S398" s="874"/>
      <c r="T398" s="874"/>
      <c r="U398" s="874"/>
      <c r="V398" s="874"/>
      <c r="W398" s="874"/>
      <c r="X398" s="874"/>
      <c r="Y398" s="874"/>
      <c r="Z398" s="874"/>
      <c r="AA398" s="874"/>
      <c r="AB398" s="874"/>
      <c r="AC398" s="874"/>
      <c r="AD398" s="874"/>
      <c r="AE398" s="874"/>
      <c r="AF398" s="874"/>
      <c r="AG398" s="874"/>
      <c r="AH398" s="874"/>
      <c r="AI398" s="874"/>
      <c r="AJ398" s="874"/>
      <c r="AK398" s="874"/>
      <c r="AL398" s="874"/>
      <c r="AM398" s="874"/>
      <c r="AN398" s="874"/>
      <c r="AO398" s="874"/>
      <c r="AP398" s="874"/>
      <c r="AQ398" s="874"/>
      <c r="AR398" s="874"/>
      <c r="AS398" s="874"/>
    </row>
    <row r="399" spans="2:45" x14ac:dyDescent="0.25">
      <c r="B399" s="874"/>
      <c r="C399" s="874"/>
      <c r="D399" s="874"/>
      <c r="E399" s="877"/>
      <c r="F399" s="877"/>
      <c r="G399" s="876"/>
      <c r="H399" s="875"/>
      <c r="I399" s="875"/>
      <c r="J399" s="874"/>
      <c r="K399" s="874"/>
      <c r="L399" s="874"/>
      <c r="M399" s="874"/>
      <c r="N399" s="874"/>
      <c r="O399" s="874"/>
      <c r="P399" s="874"/>
      <c r="Q399" s="874"/>
      <c r="R399" s="874"/>
      <c r="S399" s="874"/>
      <c r="T399" s="874"/>
      <c r="U399" s="874"/>
      <c r="V399" s="874"/>
      <c r="W399" s="874"/>
      <c r="X399" s="874"/>
      <c r="Y399" s="874"/>
      <c r="Z399" s="874"/>
      <c r="AA399" s="874"/>
      <c r="AB399" s="874"/>
      <c r="AC399" s="874"/>
      <c r="AD399" s="874"/>
      <c r="AE399" s="874"/>
      <c r="AF399" s="874"/>
      <c r="AG399" s="874"/>
      <c r="AH399" s="874"/>
      <c r="AI399" s="874"/>
      <c r="AJ399" s="874"/>
      <c r="AK399" s="874"/>
      <c r="AL399" s="874"/>
      <c r="AM399" s="874"/>
      <c r="AN399" s="874"/>
      <c r="AO399" s="874"/>
      <c r="AP399" s="874"/>
      <c r="AQ399" s="874"/>
      <c r="AR399" s="874"/>
      <c r="AS399" s="874"/>
    </row>
    <row r="400" spans="2:45" x14ac:dyDescent="0.25">
      <c r="B400" s="874"/>
      <c r="C400" s="874"/>
      <c r="D400" s="874"/>
      <c r="E400" s="877"/>
      <c r="F400" s="877"/>
      <c r="G400" s="876"/>
      <c r="H400" s="875"/>
      <c r="I400" s="875"/>
      <c r="J400" s="874"/>
      <c r="K400" s="874"/>
      <c r="L400" s="874"/>
      <c r="M400" s="874"/>
      <c r="N400" s="874"/>
      <c r="O400" s="874"/>
      <c r="P400" s="874"/>
      <c r="Q400" s="874"/>
      <c r="R400" s="874"/>
      <c r="S400" s="874"/>
      <c r="T400" s="874"/>
      <c r="U400" s="874"/>
      <c r="V400" s="874"/>
      <c r="W400" s="874"/>
      <c r="X400" s="874"/>
      <c r="Y400" s="874"/>
      <c r="Z400" s="874"/>
      <c r="AA400" s="874"/>
      <c r="AB400" s="874"/>
      <c r="AC400" s="874"/>
      <c r="AD400" s="874"/>
      <c r="AE400" s="874"/>
      <c r="AF400" s="874"/>
      <c r="AG400" s="874"/>
      <c r="AH400" s="874"/>
      <c r="AI400" s="874"/>
      <c r="AJ400" s="874"/>
      <c r="AK400" s="874"/>
      <c r="AL400" s="874"/>
      <c r="AM400" s="874"/>
      <c r="AN400" s="874"/>
      <c r="AO400" s="874"/>
      <c r="AP400" s="874"/>
      <c r="AQ400" s="874"/>
      <c r="AR400" s="874"/>
      <c r="AS400" s="874"/>
    </row>
    <row r="401" spans="2:45" x14ac:dyDescent="0.25">
      <c r="B401" s="874"/>
      <c r="C401" s="874"/>
      <c r="D401" s="874"/>
      <c r="E401" s="877"/>
      <c r="F401" s="877"/>
      <c r="G401" s="876"/>
      <c r="H401" s="875"/>
      <c r="I401" s="875"/>
      <c r="J401" s="874"/>
      <c r="K401" s="874"/>
      <c r="L401" s="874"/>
      <c r="M401" s="874"/>
      <c r="N401" s="874"/>
      <c r="O401" s="874"/>
      <c r="P401" s="874"/>
      <c r="Q401" s="874"/>
      <c r="R401" s="874"/>
      <c r="S401" s="874"/>
      <c r="T401" s="874"/>
      <c r="U401" s="874"/>
      <c r="V401" s="874"/>
      <c r="W401" s="874"/>
      <c r="X401" s="874"/>
      <c r="Y401" s="874"/>
      <c r="Z401" s="874"/>
      <c r="AA401" s="874"/>
      <c r="AB401" s="874"/>
      <c r="AC401" s="874"/>
      <c r="AD401" s="874"/>
      <c r="AE401" s="874"/>
      <c r="AF401" s="874"/>
      <c r="AG401" s="874"/>
      <c r="AH401" s="874"/>
      <c r="AI401" s="874"/>
      <c r="AJ401" s="874"/>
      <c r="AK401" s="874"/>
      <c r="AL401" s="874"/>
      <c r="AM401" s="874"/>
      <c r="AN401" s="874"/>
      <c r="AO401" s="874"/>
      <c r="AP401" s="874"/>
      <c r="AQ401" s="874"/>
      <c r="AR401" s="874"/>
      <c r="AS401" s="874"/>
    </row>
    <row r="402" spans="2:45" x14ac:dyDescent="0.25">
      <c r="B402" s="874"/>
      <c r="C402" s="874"/>
      <c r="D402" s="874"/>
      <c r="E402" s="877"/>
      <c r="F402" s="877"/>
      <c r="G402" s="876"/>
      <c r="H402" s="875"/>
      <c r="I402" s="875"/>
      <c r="J402" s="874"/>
      <c r="K402" s="874"/>
      <c r="L402" s="874"/>
      <c r="M402" s="874"/>
      <c r="N402" s="874"/>
      <c r="O402" s="874"/>
      <c r="P402" s="874"/>
      <c r="Q402" s="874"/>
      <c r="R402" s="874"/>
      <c r="S402" s="874"/>
      <c r="T402" s="874"/>
      <c r="U402" s="874"/>
      <c r="V402" s="874"/>
      <c r="W402" s="874"/>
      <c r="X402" s="874"/>
      <c r="Y402" s="874"/>
      <c r="Z402" s="874"/>
      <c r="AA402" s="874"/>
      <c r="AB402" s="874"/>
      <c r="AC402" s="874"/>
      <c r="AD402" s="874"/>
      <c r="AE402" s="874"/>
      <c r="AF402" s="874"/>
      <c r="AG402" s="874"/>
      <c r="AH402" s="874"/>
      <c r="AI402" s="874"/>
      <c r="AJ402" s="874"/>
      <c r="AK402" s="874"/>
      <c r="AL402" s="874"/>
      <c r="AM402" s="874"/>
      <c r="AN402" s="874"/>
      <c r="AO402" s="874"/>
      <c r="AP402" s="874"/>
      <c r="AQ402" s="874"/>
      <c r="AR402" s="874"/>
      <c r="AS402" s="874"/>
    </row>
    <row r="403" spans="2:45" x14ac:dyDescent="0.25">
      <c r="B403" s="874"/>
      <c r="C403" s="874"/>
      <c r="D403" s="874"/>
      <c r="E403" s="877"/>
      <c r="F403" s="877"/>
      <c r="G403" s="876"/>
      <c r="H403" s="875"/>
      <c r="I403" s="875"/>
      <c r="J403" s="874"/>
      <c r="K403" s="874"/>
      <c r="L403" s="874"/>
      <c r="M403" s="874"/>
      <c r="N403" s="874"/>
      <c r="O403" s="874"/>
      <c r="P403" s="874"/>
      <c r="Q403" s="874"/>
      <c r="R403" s="874"/>
      <c r="S403" s="874"/>
      <c r="T403" s="874"/>
      <c r="U403" s="874"/>
      <c r="V403" s="874"/>
      <c r="W403" s="874"/>
      <c r="X403" s="874"/>
      <c r="Y403" s="874"/>
      <c r="Z403" s="874"/>
      <c r="AA403" s="874"/>
      <c r="AB403" s="874"/>
      <c r="AC403" s="874"/>
      <c r="AD403" s="874"/>
      <c r="AE403" s="874"/>
      <c r="AF403" s="874"/>
      <c r="AG403" s="874"/>
      <c r="AH403" s="874"/>
      <c r="AI403" s="874"/>
      <c r="AJ403" s="874"/>
      <c r="AK403" s="874"/>
      <c r="AL403" s="874"/>
      <c r="AM403" s="874"/>
      <c r="AN403" s="874"/>
      <c r="AO403" s="874"/>
      <c r="AP403" s="874"/>
      <c r="AQ403" s="874"/>
      <c r="AR403" s="874"/>
      <c r="AS403" s="874"/>
    </row>
    <row r="404" spans="2:45" x14ac:dyDescent="0.25">
      <c r="B404" s="874"/>
      <c r="C404" s="874"/>
      <c r="D404" s="874"/>
      <c r="E404" s="877"/>
      <c r="F404" s="877"/>
      <c r="G404" s="876"/>
      <c r="H404" s="875"/>
      <c r="I404" s="875"/>
      <c r="J404" s="874"/>
      <c r="K404" s="874"/>
      <c r="L404" s="874"/>
      <c r="M404" s="874"/>
      <c r="N404" s="874"/>
      <c r="O404" s="874"/>
      <c r="P404" s="874"/>
      <c r="Q404" s="874"/>
      <c r="R404" s="874"/>
      <c r="S404" s="874"/>
      <c r="T404" s="874"/>
      <c r="U404" s="874"/>
      <c r="V404" s="874"/>
      <c r="W404" s="874"/>
      <c r="X404" s="874"/>
      <c r="Y404" s="874"/>
      <c r="Z404" s="874"/>
      <c r="AA404" s="874"/>
      <c r="AB404" s="874"/>
      <c r="AC404" s="874"/>
      <c r="AD404" s="874"/>
      <c r="AE404" s="874"/>
      <c r="AF404" s="874"/>
      <c r="AG404" s="874"/>
      <c r="AH404" s="874"/>
      <c r="AI404" s="874"/>
      <c r="AJ404" s="874"/>
      <c r="AK404" s="874"/>
      <c r="AL404" s="874"/>
      <c r="AM404" s="874"/>
      <c r="AN404" s="874"/>
      <c r="AO404" s="874"/>
      <c r="AP404" s="874"/>
      <c r="AQ404" s="874"/>
      <c r="AR404" s="874"/>
      <c r="AS404" s="874"/>
    </row>
    <row r="405" spans="2:45" x14ac:dyDescent="0.25">
      <c r="B405" s="874"/>
      <c r="C405" s="874"/>
      <c r="D405" s="874"/>
      <c r="E405" s="877"/>
      <c r="F405" s="877"/>
      <c r="G405" s="876"/>
      <c r="H405" s="875"/>
      <c r="I405" s="875"/>
      <c r="J405" s="874"/>
      <c r="K405" s="874"/>
      <c r="L405" s="874"/>
      <c r="M405" s="874"/>
      <c r="N405" s="874"/>
      <c r="O405" s="874"/>
      <c r="P405" s="874"/>
      <c r="Q405" s="874"/>
      <c r="R405" s="874"/>
      <c r="S405" s="874"/>
      <c r="T405" s="874"/>
      <c r="U405" s="874"/>
      <c r="V405" s="874"/>
      <c r="W405" s="874"/>
      <c r="X405" s="874"/>
      <c r="Y405" s="874"/>
      <c r="Z405" s="874"/>
      <c r="AA405" s="874"/>
      <c r="AB405" s="874"/>
      <c r="AC405" s="874"/>
      <c r="AD405" s="874"/>
      <c r="AE405" s="874"/>
      <c r="AF405" s="874"/>
      <c r="AG405" s="874"/>
      <c r="AH405" s="874"/>
      <c r="AI405" s="874"/>
      <c r="AJ405" s="874"/>
      <c r="AK405" s="874"/>
      <c r="AL405" s="874"/>
      <c r="AM405" s="874"/>
      <c r="AN405" s="874"/>
      <c r="AO405" s="874"/>
      <c r="AP405" s="874"/>
      <c r="AQ405" s="874"/>
      <c r="AR405" s="874"/>
      <c r="AS405" s="874"/>
    </row>
    <row r="406" spans="2:45" x14ac:dyDescent="0.25">
      <c r="B406" s="874"/>
      <c r="C406" s="874"/>
      <c r="D406" s="874"/>
      <c r="E406" s="877"/>
      <c r="F406" s="877"/>
      <c r="G406" s="876"/>
      <c r="H406" s="875"/>
      <c r="I406" s="875"/>
      <c r="J406" s="874"/>
      <c r="K406" s="874"/>
      <c r="L406" s="874"/>
      <c r="M406" s="874"/>
      <c r="N406" s="874"/>
      <c r="O406" s="874"/>
      <c r="P406" s="874"/>
      <c r="Q406" s="874"/>
      <c r="R406" s="874"/>
      <c r="S406" s="874"/>
      <c r="T406" s="874"/>
      <c r="U406" s="874"/>
      <c r="V406" s="874"/>
      <c r="W406" s="874"/>
      <c r="X406" s="874"/>
      <c r="Y406" s="874"/>
      <c r="Z406" s="874"/>
      <c r="AA406" s="874"/>
      <c r="AB406" s="874"/>
      <c r="AC406" s="874"/>
      <c r="AD406" s="874"/>
      <c r="AE406" s="874"/>
      <c r="AF406" s="874"/>
      <c r="AG406" s="874"/>
      <c r="AH406" s="874"/>
      <c r="AI406" s="874"/>
      <c r="AJ406" s="874"/>
      <c r="AK406" s="874"/>
      <c r="AL406" s="874"/>
      <c r="AM406" s="874"/>
      <c r="AN406" s="874"/>
      <c r="AO406" s="874"/>
      <c r="AP406" s="874"/>
      <c r="AQ406" s="874"/>
      <c r="AR406" s="874"/>
      <c r="AS406" s="874"/>
    </row>
    <row r="407" spans="2:45" x14ac:dyDescent="0.25">
      <c r="B407" s="874"/>
      <c r="C407" s="874"/>
      <c r="D407" s="874"/>
      <c r="E407" s="877"/>
      <c r="F407" s="877"/>
      <c r="G407" s="876"/>
      <c r="H407" s="875"/>
      <c r="I407" s="875"/>
      <c r="J407" s="874"/>
      <c r="K407" s="874"/>
      <c r="L407" s="874"/>
      <c r="M407" s="874"/>
      <c r="N407" s="874"/>
      <c r="O407" s="874"/>
      <c r="P407" s="874"/>
      <c r="Q407" s="874"/>
      <c r="R407" s="874"/>
      <c r="S407" s="874"/>
      <c r="T407" s="874"/>
      <c r="U407" s="874"/>
      <c r="V407" s="874"/>
      <c r="W407" s="874"/>
      <c r="X407" s="874"/>
      <c r="Y407" s="874"/>
      <c r="Z407" s="874"/>
      <c r="AA407" s="874"/>
      <c r="AB407" s="874"/>
      <c r="AC407" s="874"/>
      <c r="AD407" s="874"/>
      <c r="AE407" s="874"/>
      <c r="AF407" s="874"/>
      <c r="AG407" s="874"/>
      <c r="AH407" s="874"/>
      <c r="AI407" s="874"/>
      <c r="AJ407" s="874"/>
      <c r="AK407" s="874"/>
      <c r="AL407" s="874"/>
      <c r="AM407" s="874"/>
      <c r="AN407" s="874"/>
      <c r="AO407" s="874"/>
      <c r="AP407" s="874"/>
      <c r="AQ407" s="874"/>
      <c r="AR407" s="874"/>
      <c r="AS407" s="874"/>
    </row>
    <row r="408" spans="2:45" x14ac:dyDescent="0.25">
      <c r="B408" s="874"/>
      <c r="C408" s="874"/>
      <c r="D408" s="874"/>
      <c r="E408" s="877"/>
      <c r="F408" s="877"/>
      <c r="G408" s="876"/>
      <c r="H408" s="875"/>
      <c r="I408" s="875"/>
      <c r="J408" s="874"/>
      <c r="K408" s="874"/>
      <c r="L408" s="874"/>
      <c r="M408" s="874"/>
      <c r="N408" s="874"/>
      <c r="O408" s="874"/>
      <c r="P408" s="874"/>
      <c r="Q408" s="874"/>
      <c r="R408" s="874"/>
      <c r="S408" s="874"/>
      <c r="T408" s="874"/>
      <c r="U408" s="874"/>
      <c r="V408" s="874"/>
      <c r="W408" s="874"/>
      <c r="X408" s="874"/>
      <c r="Y408" s="874"/>
      <c r="Z408" s="874"/>
      <c r="AA408" s="874"/>
      <c r="AB408" s="874"/>
      <c r="AC408" s="874"/>
      <c r="AD408" s="874"/>
      <c r="AE408" s="874"/>
      <c r="AF408" s="874"/>
      <c r="AG408" s="874"/>
      <c r="AH408" s="874"/>
      <c r="AI408" s="874"/>
      <c r="AJ408" s="874"/>
      <c r="AK408" s="874"/>
      <c r="AL408" s="874"/>
      <c r="AM408" s="874"/>
      <c r="AN408" s="874"/>
      <c r="AO408" s="874"/>
      <c r="AP408" s="874"/>
      <c r="AQ408" s="874"/>
      <c r="AR408" s="874"/>
      <c r="AS408" s="874"/>
    </row>
    <row r="409" spans="2:45" x14ac:dyDescent="0.25">
      <c r="B409" s="874"/>
      <c r="C409" s="874"/>
      <c r="D409" s="874"/>
      <c r="E409" s="877"/>
      <c r="F409" s="877"/>
      <c r="G409" s="876"/>
      <c r="H409" s="875"/>
      <c r="I409" s="875"/>
      <c r="J409" s="874"/>
      <c r="K409" s="874"/>
      <c r="L409" s="874"/>
      <c r="M409" s="874"/>
      <c r="N409" s="874"/>
      <c r="O409" s="874"/>
      <c r="P409" s="874"/>
      <c r="Q409" s="874"/>
      <c r="R409" s="874"/>
      <c r="S409" s="874"/>
      <c r="T409" s="874"/>
      <c r="U409" s="874"/>
      <c r="V409" s="874"/>
      <c r="W409" s="874"/>
      <c r="X409" s="874"/>
      <c r="Y409" s="874"/>
      <c r="Z409" s="874"/>
      <c r="AA409" s="874"/>
      <c r="AB409" s="874"/>
      <c r="AC409" s="874"/>
      <c r="AD409" s="874"/>
      <c r="AE409" s="874"/>
      <c r="AF409" s="874"/>
      <c r="AG409" s="874"/>
      <c r="AH409" s="874"/>
      <c r="AI409" s="874"/>
      <c r="AJ409" s="874"/>
      <c r="AK409" s="874"/>
      <c r="AL409" s="874"/>
      <c r="AM409" s="874"/>
      <c r="AN409" s="874"/>
      <c r="AO409" s="874"/>
      <c r="AP409" s="874"/>
      <c r="AQ409" s="874"/>
      <c r="AR409" s="874"/>
      <c r="AS409" s="874"/>
    </row>
    <row r="410" spans="2:45" x14ac:dyDescent="0.25">
      <c r="B410" s="874"/>
      <c r="C410" s="874"/>
      <c r="D410" s="874"/>
      <c r="E410" s="877"/>
      <c r="F410" s="877"/>
      <c r="G410" s="876"/>
      <c r="H410" s="875"/>
      <c r="I410" s="875"/>
      <c r="J410" s="874"/>
      <c r="K410" s="874"/>
      <c r="L410" s="874"/>
      <c r="M410" s="874"/>
      <c r="N410" s="874"/>
      <c r="O410" s="874"/>
      <c r="P410" s="874"/>
      <c r="Q410" s="874"/>
      <c r="R410" s="874"/>
      <c r="S410" s="874"/>
      <c r="T410" s="874"/>
      <c r="U410" s="874"/>
      <c r="V410" s="874"/>
      <c r="W410" s="874"/>
      <c r="X410" s="874"/>
      <c r="Y410" s="874"/>
      <c r="Z410" s="874"/>
      <c r="AA410" s="874"/>
      <c r="AB410" s="874"/>
      <c r="AC410" s="874"/>
      <c r="AD410" s="874"/>
      <c r="AE410" s="874"/>
      <c r="AF410" s="874"/>
      <c r="AG410" s="874"/>
      <c r="AH410" s="874"/>
      <c r="AI410" s="874"/>
      <c r="AJ410" s="874"/>
      <c r="AK410" s="874"/>
      <c r="AL410" s="874"/>
      <c r="AM410" s="874"/>
      <c r="AN410" s="874"/>
      <c r="AO410" s="874"/>
      <c r="AP410" s="874"/>
      <c r="AQ410" s="874"/>
      <c r="AR410" s="874"/>
      <c r="AS410" s="874"/>
    </row>
    <row r="411" spans="2:45" x14ac:dyDescent="0.25">
      <c r="B411" s="874"/>
      <c r="C411" s="874"/>
      <c r="D411" s="874"/>
      <c r="E411" s="877"/>
      <c r="F411" s="877"/>
      <c r="G411" s="876"/>
      <c r="H411" s="875"/>
      <c r="I411" s="875"/>
      <c r="J411" s="874"/>
      <c r="K411" s="874"/>
      <c r="L411" s="874"/>
      <c r="M411" s="874"/>
      <c r="N411" s="874"/>
      <c r="O411" s="874"/>
      <c r="P411" s="874"/>
      <c r="Q411" s="874"/>
      <c r="R411" s="874"/>
      <c r="S411" s="874"/>
      <c r="T411" s="874"/>
      <c r="U411" s="874"/>
      <c r="V411" s="874"/>
      <c r="W411" s="874"/>
      <c r="X411" s="874"/>
      <c r="Y411" s="874"/>
      <c r="Z411" s="874"/>
      <c r="AA411" s="874"/>
      <c r="AB411" s="874"/>
      <c r="AC411" s="874"/>
      <c r="AD411" s="874"/>
      <c r="AE411" s="874"/>
      <c r="AF411" s="874"/>
      <c r="AG411" s="874"/>
      <c r="AH411" s="874"/>
      <c r="AI411" s="874"/>
      <c r="AJ411" s="874"/>
      <c r="AK411" s="874"/>
      <c r="AL411" s="874"/>
      <c r="AM411" s="874"/>
      <c r="AN411" s="874"/>
      <c r="AO411" s="874"/>
      <c r="AP411" s="874"/>
      <c r="AQ411" s="874"/>
      <c r="AR411" s="874"/>
      <c r="AS411" s="874"/>
    </row>
    <row r="412" spans="2:45" x14ac:dyDescent="0.25">
      <c r="B412" s="874"/>
      <c r="C412" s="874"/>
      <c r="D412" s="874"/>
      <c r="E412" s="877"/>
      <c r="F412" s="877"/>
      <c r="G412" s="876"/>
      <c r="H412" s="875"/>
      <c r="I412" s="875"/>
      <c r="J412" s="874"/>
      <c r="K412" s="874"/>
      <c r="L412" s="874"/>
      <c r="M412" s="874"/>
      <c r="N412" s="874"/>
      <c r="O412" s="874"/>
      <c r="P412" s="874"/>
      <c r="Q412" s="874"/>
      <c r="R412" s="874"/>
      <c r="S412" s="874"/>
      <c r="T412" s="874"/>
      <c r="U412" s="874"/>
      <c r="V412" s="874"/>
      <c r="W412" s="874"/>
      <c r="X412" s="874"/>
      <c r="Y412" s="874"/>
      <c r="Z412" s="874"/>
      <c r="AA412" s="874"/>
      <c r="AB412" s="874"/>
      <c r="AC412" s="874"/>
      <c r="AD412" s="874"/>
      <c r="AE412" s="874"/>
      <c r="AF412" s="874"/>
      <c r="AG412" s="874"/>
      <c r="AH412" s="874"/>
      <c r="AI412" s="874"/>
      <c r="AJ412" s="874"/>
      <c r="AK412" s="874"/>
      <c r="AL412" s="874"/>
      <c r="AM412" s="874"/>
      <c r="AN412" s="874"/>
      <c r="AO412" s="874"/>
      <c r="AP412" s="874"/>
      <c r="AQ412" s="874"/>
      <c r="AR412" s="874"/>
      <c r="AS412" s="874"/>
    </row>
    <row r="413" spans="2:45" x14ac:dyDescent="0.25">
      <c r="B413" s="874"/>
      <c r="C413" s="874"/>
      <c r="D413" s="874"/>
      <c r="E413" s="877"/>
      <c r="F413" s="877"/>
      <c r="G413" s="876"/>
      <c r="H413" s="875"/>
      <c r="I413" s="875"/>
      <c r="J413" s="874"/>
      <c r="K413" s="874"/>
      <c r="L413" s="874"/>
      <c r="M413" s="874"/>
      <c r="N413" s="874"/>
      <c r="O413" s="874"/>
      <c r="P413" s="874"/>
      <c r="Q413" s="874"/>
      <c r="R413" s="874"/>
      <c r="S413" s="874"/>
      <c r="T413" s="874"/>
      <c r="U413" s="874"/>
      <c r="V413" s="874"/>
      <c r="W413" s="874"/>
      <c r="X413" s="874"/>
      <c r="Y413" s="874"/>
      <c r="Z413" s="874"/>
      <c r="AA413" s="874"/>
      <c r="AB413" s="874"/>
      <c r="AC413" s="874"/>
      <c r="AD413" s="874"/>
      <c r="AE413" s="874"/>
      <c r="AF413" s="874"/>
      <c r="AG413" s="874"/>
      <c r="AH413" s="874"/>
      <c r="AI413" s="874"/>
      <c r="AJ413" s="874"/>
      <c r="AK413" s="874"/>
      <c r="AL413" s="874"/>
      <c r="AM413" s="874"/>
      <c r="AN413" s="874"/>
      <c r="AO413" s="874"/>
      <c r="AP413" s="874"/>
      <c r="AQ413" s="874"/>
      <c r="AR413" s="874"/>
      <c r="AS413" s="874"/>
    </row>
    <row r="414" spans="2:45" x14ac:dyDescent="0.25">
      <c r="B414" s="874"/>
      <c r="C414" s="874"/>
      <c r="D414" s="874"/>
      <c r="E414" s="877"/>
      <c r="F414" s="877"/>
      <c r="G414" s="876"/>
      <c r="H414" s="875"/>
      <c r="I414" s="875"/>
      <c r="J414" s="874"/>
      <c r="K414" s="874"/>
      <c r="L414" s="874"/>
      <c r="M414" s="874"/>
      <c r="N414" s="874"/>
      <c r="O414" s="874"/>
      <c r="P414" s="874"/>
      <c r="Q414" s="874"/>
      <c r="R414" s="874"/>
      <c r="S414" s="874"/>
      <c r="T414" s="874"/>
      <c r="U414" s="874"/>
      <c r="V414" s="874"/>
      <c r="W414" s="874"/>
      <c r="X414" s="874"/>
      <c r="Y414" s="874"/>
      <c r="Z414" s="874"/>
      <c r="AA414" s="874"/>
      <c r="AB414" s="874"/>
      <c r="AC414" s="874"/>
      <c r="AD414" s="874"/>
      <c r="AE414" s="874"/>
      <c r="AF414" s="874"/>
      <c r="AG414" s="874"/>
      <c r="AH414" s="874"/>
      <c r="AI414" s="874"/>
      <c r="AJ414" s="874"/>
      <c r="AK414" s="874"/>
      <c r="AL414" s="874"/>
      <c r="AM414" s="874"/>
      <c r="AN414" s="874"/>
      <c r="AO414" s="874"/>
      <c r="AP414" s="874"/>
      <c r="AQ414" s="874"/>
      <c r="AR414" s="874"/>
      <c r="AS414" s="874"/>
    </row>
    <row r="415" spans="2:45" x14ac:dyDescent="0.25">
      <c r="B415" s="874"/>
      <c r="C415" s="874"/>
      <c r="D415" s="874"/>
      <c r="E415" s="877"/>
      <c r="F415" s="877"/>
      <c r="G415" s="876"/>
      <c r="H415" s="875"/>
      <c r="I415" s="875"/>
      <c r="J415" s="874"/>
      <c r="K415" s="874"/>
      <c r="L415" s="874"/>
      <c r="M415" s="874"/>
      <c r="N415" s="874"/>
      <c r="O415" s="874"/>
      <c r="P415" s="874"/>
      <c r="Q415" s="874"/>
      <c r="R415" s="874"/>
      <c r="S415" s="874"/>
      <c r="T415" s="874"/>
      <c r="U415" s="874"/>
      <c r="V415" s="874"/>
      <c r="W415" s="874"/>
      <c r="X415" s="874"/>
      <c r="Y415" s="874"/>
      <c r="Z415" s="874"/>
      <c r="AA415" s="874"/>
      <c r="AB415" s="874"/>
      <c r="AC415" s="874"/>
      <c r="AD415" s="874"/>
      <c r="AE415" s="874"/>
      <c r="AF415" s="874"/>
      <c r="AG415" s="874"/>
      <c r="AH415" s="874"/>
      <c r="AI415" s="874"/>
      <c r="AJ415" s="874"/>
      <c r="AK415" s="874"/>
      <c r="AL415" s="874"/>
      <c r="AM415" s="874"/>
      <c r="AN415" s="874"/>
      <c r="AO415" s="874"/>
      <c r="AP415" s="874"/>
      <c r="AQ415" s="874"/>
      <c r="AR415" s="874"/>
      <c r="AS415" s="874"/>
    </row>
    <row r="416" spans="2:45" x14ac:dyDescent="0.25">
      <c r="B416" s="874"/>
      <c r="C416" s="874"/>
      <c r="D416" s="874"/>
      <c r="E416" s="877"/>
      <c r="F416" s="877"/>
      <c r="G416" s="876"/>
      <c r="H416" s="875"/>
      <c r="I416" s="875"/>
      <c r="J416" s="874"/>
      <c r="K416" s="874"/>
      <c r="L416" s="874"/>
      <c r="M416" s="874"/>
      <c r="N416" s="874"/>
      <c r="O416" s="874"/>
      <c r="P416" s="874"/>
      <c r="Q416" s="874"/>
      <c r="R416" s="874"/>
      <c r="S416" s="874"/>
      <c r="T416" s="874"/>
      <c r="U416" s="874"/>
      <c r="V416" s="874"/>
      <c r="W416" s="874"/>
      <c r="X416" s="874"/>
      <c r="Y416" s="874"/>
      <c r="Z416" s="874"/>
      <c r="AA416" s="874"/>
      <c r="AB416" s="874"/>
      <c r="AC416" s="874"/>
      <c r="AD416" s="874"/>
      <c r="AE416" s="874"/>
      <c r="AF416" s="874"/>
      <c r="AG416" s="874"/>
      <c r="AH416" s="874"/>
      <c r="AI416" s="874"/>
      <c r="AJ416" s="874"/>
      <c r="AK416" s="874"/>
      <c r="AL416" s="874"/>
      <c r="AM416" s="874"/>
      <c r="AN416" s="874"/>
      <c r="AO416" s="874"/>
      <c r="AP416" s="874"/>
      <c r="AQ416" s="874"/>
      <c r="AR416" s="874"/>
      <c r="AS416" s="874"/>
    </row>
    <row r="417" spans="2:45" x14ac:dyDescent="0.25">
      <c r="B417" s="874"/>
      <c r="C417" s="874"/>
      <c r="D417" s="874"/>
      <c r="E417" s="877"/>
      <c r="F417" s="877"/>
      <c r="G417" s="876"/>
      <c r="H417" s="875"/>
      <c r="I417" s="875"/>
      <c r="J417" s="874"/>
      <c r="K417" s="874"/>
      <c r="L417" s="874"/>
      <c r="M417" s="874"/>
      <c r="N417" s="874"/>
      <c r="O417" s="874"/>
      <c r="P417" s="874"/>
      <c r="Q417" s="874"/>
      <c r="R417" s="874"/>
      <c r="S417" s="874"/>
      <c r="T417" s="874"/>
      <c r="U417" s="874"/>
      <c r="V417" s="874"/>
      <c r="W417" s="874"/>
      <c r="X417" s="874"/>
      <c r="Y417" s="874"/>
      <c r="Z417" s="874"/>
      <c r="AA417" s="874"/>
      <c r="AB417" s="874"/>
      <c r="AC417" s="874"/>
      <c r="AD417" s="874"/>
      <c r="AE417" s="874"/>
      <c r="AF417" s="874"/>
      <c r="AG417" s="874"/>
      <c r="AH417" s="874"/>
      <c r="AI417" s="874"/>
      <c r="AJ417" s="874"/>
      <c r="AK417" s="874"/>
      <c r="AL417" s="874"/>
      <c r="AM417" s="874"/>
      <c r="AN417" s="874"/>
      <c r="AO417" s="874"/>
      <c r="AP417" s="874"/>
      <c r="AQ417" s="874"/>
      <c r="AR417" s="874"/>
      <c r="AS417" s="874"/>
    </row>
    <row r="418" spans="2:45" x14ac:dyDescent="0.25">
      <c r="B418" s="874"/>
      <c r="C418" s="874"/>
      <c r="D418" s="874"/>
      <c r="E418" s="877"/>
      <c r="F418" s="877"/>
      <c r="G418" s="876"/>
      <c r="H418" s="875"/>
      <c r="I418" s="875"/>
      <c r="J418" s="874"/>
      <c r="K418" s="874"/>
      <c r="L418" s="874"/>
      <c r="M418" s="874"/>
      <c r="N418" s="874"/>
      <c r="O418" s="874"/>
      <c r="P418" s="874"/>
      <c r="Q418" s="874"/>
      <c r="R418" s="874"/>
      <c r="S418" s="874"/>
      <c r="T418" s="874"/>
      <c r="U418" s="874"/>
      <c r="V418" s="874"/>
      <c r="W418" s="874"/>
      <c r="X418" s="874"/>
      <c r="Y418" s="874"/>
      <c r="Z418" s="874"/>
      <c r="AA418" s="874"/>
      <c r="AB418" s="874"/>
      <c r="AC418" s="874"/>
      <c r="AD418" s="874"/>
      <c r="AE418" s="874"/>
      <c r="AF418" s="874"/>
      <c r="AG418" s="874"/>
      <c r="AH418" s="874"/>
      <c r="AI418" s="874"/>
      <c r="AJ418" s="874"/>
      <c r="AK418" s="874"/>
      <c r="AL418" s="874"/>
      <c r="AM418" s="874"/>
      <c r="AN418" s="874"/>
      <c r="AO418" s="874"/>
      <c r="AP418" s="874"/>
      <c r="AQ418" s="874"/>
      <c r="AR418" s="874"/>
      <c r="AS418" s="874"/>
    </row>
    <row r="419" spans="2:45" x14ac:dyDescent="0.25">
      <c r="B419" s="874"/>
      <c r="C419" s="874"/>
      <c r="D419" s="874"/>
      <c r="E419" s="877"/>
      <c r="F419" s="877"/>
      <c r="G419" s="876"/>
      <c r="H419" s="875"/>
      <c r="I419" s="875"/>
      <c r="J419" s="874"/>
      <c r="K419" s="874"/>
      <c r="L419" s="874"/>
      <c r="M419" s="874"/>
      <c r="N419" s="874"/>
      <c r="O419" s="874"/>
      <c r="P419" s="874"/>
      <c r="Q419" s="874"/>
      <c r="R419" s="874"/>
      <c r="S419" s="874"/>
      <c r="T419" s="874"/>
      <c r="U419" s="874"/>
      <c r="V419" s="874"/>
      <c r="W419" s="874"/>
      <c r="X419" s="874"/>
      <c r="Y419" s="874"/>
      <c r="Z419" s="874"/>
      <c r="AA419" s="874"/>
      <c r="AB419" s="874"/>
      <c r="AC419" s="874"/>
      <c r="AD419" s="874"/>
      <c r="AE419" s="874"/>
      <c r="AF419" s="874"/>
      <c r="AG419" s="874"/>
      <c r="AH419" s="874"/>
      <c r="AI419" s="874"/>
      <c r="AJ419" s="874"/>
      <c r="AK419" s="874"/>
      <c r="AL419" s="874"/>
      <c r="AM419" s="874"/>
      <c r="AN419" s="874"/>
      <c r="AO419" s="874"/>
      <c r="AP419" s="874"/>
      <c r="AQ419" s="874"/>
      <c r="AR419" s="874"/>
      <c r="AS419" s="874"/>
    </row>
    <row r="420" spans="2:45" x14ac:dyDescent="0.25">
      <c r="B420" s="874"/>
      <c r="C420" s="874"/>
      <c r="D420" s="874"/>
      <c r="E420" s="877"/>
      <c r="F420" s="877"/>
      <c r="G420" s="876"/>
      <c r="H420" s="875"/>
      <c r="I420" s="875"/>
      <c r="J420" s="874"/>
      <c r="K420" s="874"/>
      <c r="L420" s="874"/>
      <c r="M420" s="874"/>
      <c r="N420" s="874"/>
      <c r="O420" s="874"/>
      <c r="P420" s="874"/>
      <c r="Q420" s="874"/>
      <c r="R420" s="874"/>
      <c r="S420" s="874"/>
      <c r="T420" s="874"/>
      <c r="U420" s="874"/>
      <c r="V420" s="874"/>
      <c r="W420" s="874"/>
      <c r="X420" s="874"/>
      <c r="Y420" s="874"/>
      <c r="Z420" s="874"/>
      <c r="AA420" s="874"/>
      <c r="AB420" s="874"/>
      <c r="AC420" s="874"/>
      <c r="AD420" s="874"/>
      <c r="AE420" s="874"/>
      <c r="AF420" s="874"/>
      <c r="AG420" s="874"/>
      <c r="AH420" s="874"/>
      <c r="AI420" s="874"/>
      <c r="AJ420" s="874"/>
      <c r="AK420" s="874"/>
      <c r="AL420" s="874"/>
      <c r="AM420" s="874"/>
      <c r="AN420" s="874"/>
      <c r="AO420" s="874"/>
      <c r="AP420" s="874"/>
      <c r="AQ420" s="874"/>
      <c r="AR420" s="874"/>
      <c r="AS420" s="874"/>
    </row>
    <row r="421" spans="2:45" x14ac:dyDescent="0.25">
      <c r="B421" s="874"/>
      <c r="C421" s="874"/>
      <c r="D421" s="874"/>
      <c r="E421" s="877"/>
      <c r="F421" s="877"/>
      <c r="G421" s="876"/>
      <c r="H421" s="875"/>
      <c r="I421" s="875"/>
      <c r="J421" s="874"/>
      <c r="K421" s="874"/>
      <c r="L421" s="874"/>
      <c r="M421" s="874"/>
      <c r="N421" s="874"/>
      <c r="O421" s="874"/>
      <c r="P421" s="874"/>
      <c r="Q421" s="874"/>
      <c r="R421" s="874"/>
      <c r="S421" s="874"/>
      <c r="T421" s="874"/>
      <c r="U421" s="874"/>
      <c r="V421" s="874"/>
      <c r="W421" s="874"/>
      <c r="X421" s="874"/>
      <c r="Y421" s="874"/>
      <c r="Z421" s="874"/>
      <c r="AA421" s="874"/>
      <c r="AB421" s="874"/>
      <c r="AC421" s="874"/>
      <c r="AD421" s="874"/>
      <c r="AE421" s="874"/>
      <c r="AF421" s="874"/>
      <c r="AG421" s="874"/>
      <c r="AH421" s="874"/>
      <c r="AI421" s="874"/>
      <c r="AJ421" s="874"/>
      <c r="AK421" s="874"/>
      <c r="AL421" s="874"/>
      <c r="AM421" s="874"/>
      <c r="AN421" s="874"/>
      <c r="AO421" s="874"/>
      <c r="AP421" s="874"/>
      <c r="AQ421" s="874"/>
      <c r="AR421" s="874"/>
      <c r="AS421" s="874"/>
    </row>
    <row r="422" spans="2:45" x14ac:dyDescent="0.25">
      <c r="B422" s="874"/>
      <c r="C422" s="874"/>
      <c r="D422" s="874"/>
      <c r="E422" s="877"/>
      <c r="F422" s="877"/>
      <c r="G422" s="876"/>
      <c r="H422" s="875"/>
      <c r="I422" s="875"/>
      <c r="J422" s="874"/>
      <c r="K422" s="874"/>
      <c r="L422" s="874"/>
      <c r="M422" s="874"/>
      <c r="N422" s="874"/>
      <c r="O422" s="874"/>
      <c r="P422" s="874"/>
      <c r="Q422" s="874"/>
      <c r="R422" s="874"/>
      <c r="S422" s="874"/>
      <c r="T422" s="874"/>
      <c r="U422" s="874"/>
      <c r="V422" s="874"/>
      <c r="W422" s="874"/>
      <c r="X422" s="874"/>
      <c r="Y422" s="874"/>
      <c r="Z422" s="874"/>
      <c r="AA422" s="874"/>
      <c r="AB422" s="874"/>
      <c r="AC422" s="874"/>
      <c r="AD422" s="874"/>
      <c r="AE422" s="874"/>
      <c r="AF422" s="874"/>
      <c r="AG422" s="874"/>
      <c r="AH422" s="874"/>
      <c r="AI422" s="874"/>
      <c r="AJ422" s="874"/>
      <c r="AK422" s="874"/>
      <c r="AL422" s="874"/>
      <c r="AM422" s="874"/>
      <c r="AN422" s="874"/>
      <c r="AO422" s="874"/>
      <c r="AP422" s="874"/>
      <c r="AQ422" s="874"/>
      <c r="AR422" s="874"/>
      <c r="AS422" s="874"/>
    </row>
    <row r="423" spans="2:45" x14ac:dyDescent="0.25">
      <c r="B423" s="874"/>
      <c r="C423" s="874"/>
      <c r="D423" s="874"/>
      <c r="E423" s="877"/>
      <c r="F423" s="877"/>
      <c r="G423" s="876"/>
      <c r="H423" s="875"/>
      <c r="I423" s="875"/>
      <c r="J423" s="874"/>
      <c r="K423" s="874"/>
      <c r="L423" s="874"/>
      <c r="M423" s="874"/>
      <c r="N423" s="874"/>
      <c r="O423" s="874"/>
      <c r="P423" s="874"/>
      <c r="Q423" s="874"/>
      <c r="R423" s="874"/>
      <c r="S423" s="874"/>
      <c r="T423" s="874"/>
      <c r="U423" s="874"/>
      <c r="V423" s="874"/>
      <c r="W423" s="874"/>
      <c r="X423" s="874"/>
      <c r="Y423" s="874"/>
      <c r="Z423" s="874"/>
      <c r="AA423" s="874"/>
      <c r="AB423" s="874"/>
      <c r="AC423" s="874"/>
      <c r="AD423" s="874"/>
      <c r="AE423" s="874"/>
      <c r="AF423" s="874"/>
      <c r="AG423" s="874"/>
      <c r="AH423" s="874"/>
      <c r="AI423" s="874"/>
      <c r="AJ423" s="874"/>
      <c r="AK423" s="874"/>
      <c r="AL423" s="874"/>
      <c r="AM423" s="874"/>
      <c r="AN423" s="874"/>
      <c r="AO423" s="874"/>
      <c r="AP423" s="874"/>
      <c r="AQ423" s="874"/>
      <c r="AR423" s="874"/>
      <c r="AS423" s="874"/>
    </row>
    <row r="424" spans="2:45" x14ac:dyDescent="0.25">
      <c r="B424" s="874"/>
      <c r="C424" s="874"/>
      <c r="D424" s="874"/>
      <c r="E424" s="877"/>
      <c r="F424" s="877"/>
      <c r="G424" s="876"/>
      <c r="H424" s="875"/>
      <c r="I424" s="875"/>
      <c r="J424" s="874"/>
      <c r="K424" s="874"/>
      <c r="L424" s="874"/>
      <c r="M424" s="874"/>
      <c r="N424" s="874"/>
      <c r="O424" s="874"/>
      <c r="P424" s="874"/>
      <c r="Q424" s="874"/>
      <c r="R424" s="874"/>
      <c r="S424" s="874"/>
      <c r="T424" s="874"/>
      <c r="U424" s="874"/>
      <c r="V424" s="874"/>
      <c r="W424" s="874"/>
      <c r="X424" s="874"/>
      <c r="Y424" s="874"/>
      <c r="Z424" s="874"/>
      <c r="AA424" s="874"/>
      <c r="AB424" s="874"/>
      <c r="AC424" s="874"/>
      <c r="AD424" s="874"/>
      <c r="AE424" s="874"/>
      <c r="AF424" s="874"/>
      <c r="AG424" s="874"/>
      <c r="AH424" s="874"/>
      <c r="AI424" s="874"/>
      <c r="AJ424" s="874"/>
      <c r="AK424" s="874"/>
      <c r="AL424" s="874"/>
      <c r="AM424" s="874"/>
      <c r="AN424" s="874"/>
      <c r="AO424" s="874"/>
      <c r="AP424" s="874"/>
      <c r="AQ424" s="874"/>
      <c r="AR424" s="874"/>
      <c r="AS424" s="874"/>
    </row>
    <row r="425" spans="2:45" x14ac:dyDescent="0.25">
      <c r="B425" s="874"/>
      <c r="C425" s="874"/>
      <c r="D425" s="874"/>
      <c r="E425" s="877"/>
      <c r="F425" s="877"/>
      <c r="G425" s="876"/>
      <c r="H425" s="875"/>
      <c r="I425" s="875"/>
      <c r="J425" s="874"/>
      <c r="K425" s="874"/>
      <c r="L425" s="874"/>
      <c r="M425" s="874"/>
      <c r="N425" s="874"/>
      <c r="O425" s="874"/>
      <c r="P425" s="874"/>
      <c r="Q425" s="874"/>
      <c r="R425" s="874"/>
      <c r="S425" s="874"/>
      <c r="T425" s="874"/>
      <c r="U425" s="874"/>
      <c r="V425" s="874"/>
      <c r="W425" s="874"/>
      <c r="X425" s="874"/>
      <c r="Y425" s="874"/>
      <c r="Z425" s="874"/>
      <c r="AA425" s="874"/>
      <c r="AB425" s="874"/>
      <c r="AC425" s="874"/>
      <c r="AD425" s="874"/>
      <c r="AE425" s="874"/>
      <c r="AF425" s="874"/>
      <c r="AG425" s="874"/>
      <c r="AH425" s="874"/>
      <c r="AI425" s="874"/>
      <c r="AJ425" s="874"/>
      <c r="AK425" s="874"/>
      <c r="AL425" s="874"/>
      <c r="AM425" s="874"/>
      <c r="AN425" s="874"/>
      <c r="AO425" s="874"/>
      <c r="AP425" s="874"/>
      <c r="AQ425" s="874"/>
      <c r="AR425" s="874"/>
      <c r="AS425" s="874"/>
    </row>
    <row r="426" spans="2:45" x14ac:dyDescent="0.25">
      <c r="B426" s="874"/>
      <c r="C426" s="874"/>
      <c r="D426" s="874"/>
      <c r="E426" s="877"/>
      <c r="F426" s="877"/>
      <c r="G426" s="876"/>
      <c r="H426" s="875"/>
      <c r="I426" s="875"/>
      <c r="J426" s="874"/>
      <c r="K426" s="874"/>
      <c r="L426" s="874"/>
      <c r="M426" s="874"/>
      <c r="N426" s="874"/>
      <c r="O426" s="874"/>
      <c r="P426" s="874"/>
      <c r="Q426" s="874"/>
      <c r="R426" s="874"/>
      <c r="S426" s="874"/>
      <c r="T426" s="874"/>
      <c r="U426" s="874"/>
      <c r="V426" s="874"/>
      <c r="W426" s="874"/>
      <c r="X426" s="874"/>
      <c r="Y426" s="874"/>
      <c r="Z426" s="874"/>
      <c r="AA426" s="874"/>
      <c r="AB426" s="874"/>
      <c r="AC426" s="874"/>
      <c r="AD426" s="874"/>
      <c r="AE426" s="874"/>
      <c r="AF426" s="874"/>
      <c r="AG426" s="874"/>
      <c r="AH426" s="874"/>
      <c r="AI426" s="874"/>
      <c r="AJ426" s="874"/>
      <c r="AK426" s="874"/>
      <c r="AL426" s="874"/>
      <c r="AM426" s="874"/>
      <c r="AN426" s="874"/>
      <c r="AO426" s="874"/>
      <c r="AP426" s="874"/>
      <c r="AQ426" s="874"/>
      <c r="AR426" s="874"/>
      <c r="AS426" s="874"/>
    </row>
    <row r="427" spans="2:45" x14ac:dyDescent="0.25">
      <c r="B427" s="874"/>
      <c r="C427" s="874"/>
      <c r="D427" s="874"/>
      <c r="E427" s="877"/>
      <c r="F427" s="877"/>
      <c r="G427" s="876"/>
      <c r="H427" s="875"/>
      <c r="I427" s="875"/>
      <c r="J427" s="874"/>
      <c r="K427" s="874"/>
      <c r="L427" s="874"/>
      <c r="M427" s="874"/>
      <c r="N427" s="874"/>
      <c r="O427" s="874"/>
      <c r="P427" s="874"/>
      <c r="Q427" s="874"/>
      <c r="R427" s="874"/>
      <c r="S427" s="874"/>
      <c r="T427" s="874"/>
      <c r="U427" s="874"/>
      <c r="V427" s="874"/>
      <c r="W427" s="874"/>
      <c r="X427" s="874"/>
      <c r="Y427" s="874"/>
      <c r="Z427" s="874"/>
      <c r="AA427" s="874"/>
      <c r="AB427" s="874"/>
      <c r="AC427" s="874"/>
      <c r="AD427" s="874"/>
      <c r="AE427" s="874"/>
      <c r="AF427" s="874"/>
      <c r="AG427" s="874"/>
      <c r="AH427" s="874"/>
      <c r="AI427" s="874"/>
      <c r="AJ427" s="874"/>
      <c r="AK427" s="874"/>
      <c r="AL427" s="874"/>
      <c r="AM427" s="874"/>
      <c r="AN427" s="874"/>
      <c r="AO427" s="874"/>
      <c r="AP427" s="874"/>
      <c r="AQ427" s="874"/>
      <c r="AR427" s="874"/>
      <c r="AS427" s="874"/>
    </row>
    <row r="428" spans="2:45" x14ac:dyDescent="0.25">
      <c r="B428" s="874"/>
      <c r="C428" s="874"/>
      <c r="D428" s="874"/>
      <c r="E428" s="877"/>
      <c r="F428" s="877"/>
      <c r="G428" s="876"/>
      <c r="H428" s="875"/>
      <c r="I428" s="875"/>
      <c r="J428" s="874"/>
      <c r="K428" s="874"/>
      <c r="L428" s="874"/>
      <c r="M428" s="874"/>
      <c r="N428" s="874"/>
      <c r="O428" s="874"/>
      <c r="P428" s="874"/>
      <c r="Q428" s="874"/>
      <c r="R428" s="874"/>
      <c r="S428" s="874"/>
      <c r="T428" s="874"/>
      <c r="U428" s="874"/>
      <c r="V428" s="874"/>
      <c r="W428" s="874"/>
      <c r="X428" s="874"/>
      <c r="Y428" s="874"/>
      <c r="Z428" s="874"/>
      <c r="AA428" s="874"/>
      <c r="AB428" s="874"/>
      <c r="AC428" s="874"/>
      <c r="AD428" s="874"/>
      <c r="AE428" s="874"/>
      <c r="AF428" s="874"/>
      <c r="AG428" s="874"/>
      <c r="AH428" s="874"/>
      <c r="AI428" s="874"/>
      <c r="AJ428" s="874"/>
      <c r="AK428" s="874"/>
      <c r="AL428" s="874"/>
      <c r="AM428" s="874"/>
      <c r="AN428" s="874"/>
      <c r="AO428" s="874"/>
      <c r="AP428" s="874"/>
      <c r="AQ428" s="874"/>
      <c r="AR428" s="874"/>
      <c r="AS428" s="874"/>
    </row>
    <row r="429" spans="2:45" x14ac:dyDescent="0.25">
      <c r="B429" s="874"/>
      <c r="C429" s="874"/>
      <c r="D429" s="874"/>
      <c r="E429" s="877"/>
      <c r="F429" s="877"/>
      <c r="G429" s="876"/>
      <c r="H429" s="875"/>
      <c r="I429" s="875"/>
      <c r="J429" s="874"/>
      <c r="K429" s="874"/>
      <c r="L429" s="874"/>
      <c r="M429" s="874"/>
      <c r="N429" s="874"/>
      <c r="O429" s="874"/>
      <c r="P429" s="874"/>
      <c r="Q429" s="874"/>
      <c r="R429" s="874"/>
      <c r="S429" s="874"/>
      <c r="T429" s="874"/>
      <c r="U429" s="874"/>
      <c r="V429" s="874"/>
      <c r="W429" s="874"/>
      <c r="X429" s="874"/>
      <c r="Y429" s="874"/>
      <c r="Z429" s="874"/>
      <c r="AA429" s="874"/>
      <c r="AB429" s="874"/>
      <c r="AC429" s="874"/>
      <c r="AD429" s="874"/>
      <c r="AE429" s="874"/>
      <c r="AF429" s="874"/>
      <c r="AG429" s="874"/>
      <c r="AH429" s="874"/>
      <c r="AI429" s="874"/>
      <c r="AJ429" s="874"/>
      <c r="AK429" s="874"/>
      <c r="AL429" s="874"/>
      <c r="AM429" s="874"/>
      <c r="AN429" s="874"/>
      <c r="AO429" s="874"/>
      <c r="AP429" s="874"/>
      <c r="AQ429" s="874"/>
      <c r="AR429" s="874"/>
      <c r="AS429" s="874"/>
    </row>
    <row r="430" spans="2:45" x14ac:dyDescent="0.25">
      <c r="B430" s="874"/>
      <c r="C430" s="874"/>
      <c r="D430" s="874"/>
      <c r="E430" s="877"/>
      <c r="F430" s="877"/>
      <c r="G430" s="876"/>
      <c r="H430" s="875"/>
      <c r="I430" s="875"/>
      <c r="J430" s="874"/>
      <c r="K430" s="874"/>
      <c r="L430" s="874"/>
      <c r="M430" s="874"/>
      <c r="N430" s="874"/>
      <c r="O430" s="874"/>
      <c r="P430" s="874"/>
      <c r="Q430" s="874"/>
      <c r="R430" s="874"/>
      <c r="S430" s="874"/>
      <c r="T430" s="874"/>
      <c r="U430" s="874"/>
      <c r="V430" s="874"/>
      <c r="W430" s="874"/>
      <c r="X430" s="874"/>
      <c r="Y430" s="874"/>
      <c r="Z430" s="874"/>
      <c r="AA430" s="874"/>
      <c r="AB430" s="874"/>
      <c r="AC430" s="874"/>
      <c r="AD430" s="874"/>
      <c r="AE430" s="874"/>
      <c r="AF430" s="874"/>
      <c r="AG430" s="874"/>
      <c r="AH430" s="874"/>
      <c r="AI430" s="874"/>
      <c r="AJ430" s="874"/>
      <c r="AK430" s="874"/>
      <c r="AL430" s="874"/>
      <c r="AM430" s="874"/>
      <c r="AN430" s="874"/>
      <c r="AO430" s="874"/>
      <c r="AP430" s="874"/>
      <c r="AQ430" s="874"/>
      <c r="AR430" s="874"/>
      <c r="AS430" s="874"/>
    </row>
    <row r="431" spans="2:45" x14ac:dyDescent="0.25">
      <c r="B431" s="874"/>
      <c r="C431" s="874"/>
      <c r="D431" s="874"/>
      <c r="E431" s="877"/>
      <c r="F431" s="877"/>
      <c r="G431" s="876"/>
      <c r="H431" s="875"/>
      <c r="I431" s="875"/>
      <c r="J431" s="874"/>
      <c r="K431" s="874"/>
      <c r="L431" s="874"/>
      <c r="M431" s="874"/>
      <c r="N431" s="874"/>
      <c r="O431" s="874"/>
      <c r="P431" s="874"/>
      <c r="Q431" s="874"/>
      <c r="R431" s="874"/>
      <c r="S431" s="874"/>
      <c r="T431" s="874"/>
      <c r="U431" s="874"/>
      <c r="V431" s="874"/>
      <c r="W431" s="874"/>
      <c r="X431" s="874"/>
      <c r="Y431" s="874"/>
      <c r="Z431" s="874"/>
      <c r="AA431" s="874"/>
      <c r="AB431" s="874"/>
      <c r="AC431" s="874"/>
      <c r="AD431" s="874"/>
      <c r="AE431" s="874"/>
      <c r="AF431" s="874"/>
      <c r="AG431" s="874"/>
      <c r="AH431" s="874"/>
      <c r="AI431" s="874"/>
      <c r="AJ431" s="874"/>
      <c r="AK431" s="874"/>
      <c r="AL431" s="874"/>
      <c r="AM431" s="874"/>
      <c r="AN431" s="874"/>
      <c r="AO431" s="874"/>
      <c r="AP431" s="874"/>
      <c r="AQ431" s="874"/>
      <c r="AR431" s="874"/>
      <c r="AS431" s="874"/>
    </row>
    <row r="432" spans="2:45" x14ac:dyDescent="0.25">
      <c r="B432" s="874"/>
      <c r="C432" s="874"/>
      <c r="D432" s="874"/>
      <c r="E432" s="877"/>
      <c r="F432" s="877"/>
      <c r="G432" s="876"/>
      <c r="H432" s="875"/>
      <c r="I432" s="875"/>
      <c r="J432" s="874"/>
      <c r="K432" s="874"/>
      <c r="L432" s="874"/>
      <c r="M432" s="874"/>
      <c r="N432" s="874"/>
      <c r="O432" s="874"/>
      <c r="P432" s="874"/>
      <c r="Q432" s="874"/>
      <c r="R432" s="874"/>
      <c r="S432" s="874"/>
      <c r="T432" s="874"/>
      <c r="U432" s="874"/>
      <c r="V432" s="874"/>
      <c r="W432" s="874"/>
      <c r="X432" s="874"/>
      <c r="Y432" s="874"/>
      <c r="Z432" s="874"/>
      <c r="AA432" s="874"/>
      <c r="AB432" s="874"/>
      <c r="AC432" s="874"/>
      <c r="AD432" s="874"/>
      <c r="AE432" s="874"/>
      <c r="AF432" s="874"/>
      <c r="AG432" s="874"/>
      <c r="AH432" s="874"/>
      <c r="AI432" s="874"/>
      <c r="AJ432" s="874"/>
      <c r="AK432" s="874"/>
      <c r="AL432" s="874"/>
      <c r="AM432" s="874"/>
      <c r="AN432" s="874"/>
      <c r="AO432" s="874"/>
      <c r="AP432" s="874"/>
      <c r="AQ432" s="874"/>
      <c r="AR432" s="874"/>
      <c r="AS432" s="874"/>
    </row>
    <row r="433" spans="2:45" x14ac:dyDescent="0.25">
      <c r="B433" s="874"/>
      <c r="C433" s="874"/>
      <c r="D433" s="874"/>
      <c r="E433" s="877"/>
      <c r="F433" s="877"/>
      <c r="G433" s="876"/>
      <c r="H433" s="875"/>
      <c r="I433" s="875"/>
      <c r="J433" s="874"/>
      <c r="K433" s="874"/>
      <c r="L433" s="874"/>
      <c r="M433" s="874"/>
      <c r="N433" s="874"/>
      <c r="O433" s="874"/>
      <c r="P433" s="874"/>
      <c r="Q433" s="874"/>
      <c r="R433" s="874"/>
      <c r="S433" s="874"/>
      <c r="T433" s="874"/>
      <c r="U433" s="874"/>
      <c r="V433" s="874"/>
      <c r="W433" s="874"/>
      <c r="X433" s="874"/>
      <c r="Y433" s="874"/>
      <c r="Z433" s="874"/>
      <c r="AA433" s="874"/>
      <c r="AB433" s="874"/>
      <c r="AC433" s="874"/>
      <c r="AD433" s="874"/>
      <c r="AE433" s="874"/>
      <c r="AF433" s="874"/>
      <c r="AG433" s="874"/>
      <c r="AH433" s="874"/>
      <c r="AI433" s="874"/>
      <c r="AJ433" s="874"/>
      <c r="AK433" s="874"/>
      <c r="AL433" s="874"/>
      <c r="AM433" s="874"/>
      <c r="AN433" s="874"/>
      <c r="AO433" s="874"/>
      <c r="AP433" s="874"/>
      <c r="AQ433" s="874"/>
      <c r="AR433" s="874"/>
      <c r="AS433" s="874"/>
    </row>
    <row r="434" spans="2:45" x14ac:dyDescent="0.25">
      <c r="B434" s="874"/>
      <c r="C434" s="874"/>
      <c r="D434" s="874"/>
      <c r="E434" s="877"/>
      <c r="F434" s="877"/>
      <c r="G434" s="876"/>
      <c r="H434" s="875"/>
      <c r="I434" s="875"/>
      <c r="J434" s="874"/>
      <c r="K434" s="874"/>
      <c r="L434" s="874"/>
      <c r="M434" s="874"/>
      <c r="N434" s="874"/>
      <c r="O434" s="874"/>
      <c r="P434" s="874"/>
      <c r="Q434" s="874"/>
      <c r="R434" s="874"/>
      <c r="S434" s="874"/>
      <c r="T434" s="874"/>
      <c r="U434" s="874"/>
      <c r="V434" s="874"/>
      <c r="W434" s="874"/>
      <c r="X434" s="874"/>
      <c r="Y434" s="874"/>
      <c r="Z434" s="874"/>
      <c r="AA434" s="874"/>
      <c r="AB434" s="874"/>
      <c r="AC434" s="874"/>
      <c r="AD434" s="874"/>
      <c r="AE434" s="874"/>
      <c r="AF434" s="874"/>
      <c r="AG434" s="874"/>
      <c r="AH434" s="874"/>
      <c r="AI434" s="874"/>
      <c r="AJ434" s="874"/>
      <c r="AK434" s="874"/>
      <c r="AL434" s="874"/>
      <c r="AM434" s="874"/>
      <c r="AN434" s="874"/>
      <c r="AO434" s="874"/>
      <c r="AP434" s="874"/>
      <c r="AQ434" s="874"/>
      <c r="AR434" s="874"/>
      <c r="AS434" s="874"/>
    </row>
    <row r="435" spans="2:45" x14ac:dyDescent="0.25">
      <c r="B435" s="874"/>
      <c r="C435" s="874"/>
      <c r="D435" s="874"/>
      <c r="E435" s="877"/>
      <c r="F435" s="877"/>
      <c r="G435" s="876"/>
      <c r="H435" s="875"/>
      <c r="I435" s="875"/>
      <c r="J435" s="874"/>
      <c r="K435" s="874"/>
      <c r="L435" s="874"/>
      <c r="M435" s="874"/>
      <c r="N435" s="874"/>
      <c r="O435" s="874"/>
      <c r="P435" s="874"/>
      <c r="Q435" s="874"/>
      <c r="R435" s="874"/>
      <c r="S435" s="874"/>
      <c r="T435" s="874"/>
      <c r="U435" s="874"/>
      <c r="V435" s="874"/>
      <c r="W435" s="874"/>
      <c r="X435" s="874"/>
      <c r="Y435" s="874"/>
      <c r="Z435" s="874"/>
      <c r="AA435" s="874"/>
      <c r="AB435" s="874"/>
      <c r="AC435" s="874"/>
      <c r="AD435" s="874"/>
      <c r="AE435" s="874"/>
      <c r="AF435" s="874"/>
      <c r="AG435" s="874"/>
      <c r="AH435" s="874"/>
      <c r="AI435" s="874"/>
      <c r="AJ435" s="874"/>
      <c r="AK435" s="874"/>
      <c r="AL435" s="874"/>
      <c r="AM435" s="874"/>
      <c r="AN435" s="874"/>
      <c r="AO435" s="874"/>
      <c r="AP435" s="874"/>
      <c r="AQ435" s="874"/>
      <c r="AR435" s="874"/>
      <c r="AS435" s="874"/>
    </row>
    <row r="436" spans="2:45" x14ac:dyDescent="0.25">
      <c r="B436" s="874"/>
      <c r="C436" s="874"/>
      <c r="D436" s="874"/>
      <c r="E436" s="877"/>
      <c r="F436" s="877"/>
      <c r="G436" s="876"/>
      <c r="H436" s="875"/>
      <c r="I436" s="875"/>
      <c r="J436" s="874"/>
      <c r="K436" s="874"/>
      <c r="L436" s="874"/>
      <c r="M436" s="874"/>
      <c r="N436" s="874"/>
      <c r="O436" s="874"/>
      <c r="P436" s="874"/>
      <c r="Q436" s="874"/>
      <c r="R436" s="874"/>
      <c r="S436" s="874"/>
      <c r="T436" s="874"/>
      <c r="U436" s="874"/>
      <c r="V436" s="874"/>
      <c r="W436" s="874"/>
      <c r="X436" s="874"/>
      <c r="Y436" s="874"/>
      <c r="Z436" s="874"/>
      <c r="AA436" s="874"/>
      <c r="AB436" s="874"/>
      <c r="AC436" s="874"/>
      <c r="AD436" s="874"/>
      <c r="AE436" s="874"/>
      <c r="AF436" s="874"/>
      <c r="AG436" s="874"/>
      <c r="AH436" s="874"/>
      <c r="AI436" s="874"/>
      <c r="AJ436" s="874"/>
      <c r="AK436" s="874"/>
      <c r="AL436" s="874"/>
      <c r="AM436" s="874"/>
      <c r="AN436" s="874"/>
      <c r="AO436" s="874"/>
      <c r="AP436" s="874"/>
      <c r="AQ436" s="874"/>
      <c r="AR436" s="874"/>
      <c r="AS436" s="874"/>
    </row>
    <row r="437" spans="2:45" x14ac:dyDescent="0.25">
      <c r="B437" s="874"/>
      <c r="C437" s="874"/>
      <c r="D437" s="874"/>
      <c r="E437" s="877"/>
      <c r="F437" s="877"/>
      <c r="G437" s="876"/>
      <c r="H437" s="875"/>
      <c r="I437" s="875"/>
      <c r="J437" s="874"/>
      <c r="K437" s="874"/>
      <c r="L437" s="874"/>
      <c r="M437" s="874"/>
      <c r="N437" s="874"/>
      <c r="O437" s="874"/>
      <c r="P437" s="874"/>
      <c r="Q437" s="874"/>
      <c r="R437" s="874"/>
      <c r="S437" s="874"/>
      <c r="T437" s="874"/>
      <c r="U437" s="874"/>
      <c r="V437" s="874"/>
      <c r="W437" s="874"/>
      <c r="X437" s="874"/>
      <c r="Y437" s="874"/>
      <c r="Z437" s="874"/>
      <c r="AA437" s="874"/>
      <c r="AB437" s="874"/>
      <c r="AC437" s="874"/>
      <c r="AD437" s="874"/>
      <c r="AE437" s="874"/>
      <c r="AF437" s="874"/>
      <c r="AG437" s="874"/>
      <c r="AH437" s="874"/>
      <c r="AI437" s="874"/>
      <c r="AJ437" s="874"/>
      <c r="AK437" s="874"/>
      <c r="AL437" s="874"/>
      <c r="AM437" s="874"/>
      <c r="AN437" s="874"/>
      <c r="AO437" s="874"/>
      <c r="AP437" s="874"/>
      <c r="AQ437" s="874"/>
      <c r="AR437" s="874"/>
      <c r="AS437" s="874"/>
    </row>
    <row r="438" spans="2:45" x14ac:dyDescent="0.25">
      <c r="B438" s="874"/>
      <c r="C438" s="874"/>
      <c r="D438" s="874"/>
      <c r="E438" s="877"/>
      <c r="F438" s="877"/>
      <c r="G438" s="876"/>
      <c r="H438" s="875"/>
      <c r="I438" s="875"/>
      <c r="J438" s="874"/>
      <c r="K438" s="874"/>
      <c r="L438" s="874"/>
      <c r="M438" s="874"/>
      <c r="N438" s="874"/>
      <c r="O438" s="874"/>
      <c r="P438" s="874"/>
      <c r="Q438" s="874"/>
      <c r="R438" s="874"/>
      <c r="S438" s="874"/>
      <c r="T438" s="874"/>
      <c r="U438" s="874"/>
      <c r="V438" s="874"/>
      <c r="W438" s="874"/>
      <c r="X438" s="874"/>
      <c r="Y438" s="874"/>
      <c r="Z438" s="874"/>
      <c r="AA438" s="874"/>
      <c r="AB438" s="874"/>
      <c r="AC438" s="874"/>
      <c r="AD438" s="874"/>
      <c r="AE438" s="874"/>
      <c r="AF438" s="874"/>
      <c r="AG438" s="874"/>
      <c r="AH438" s="874"/>
      <c r="AI438" s="874"/>
      <c r="AJ438" s="874"/>
      <c r="AK438" s="874"/>
      <c r="AL438" s="874"/>
      <c r="AM438" s="874"/>
      <c r="AN438" s="874"/>
      <c r="AO438" s="874"/>
      <c r="AP438" s="874"/>
      <c r="AQ438" s="874"/>
      <c r="AR438" s="874"/>
      <c r="AS438" s="874"/>
    </row>
    <row r="439" spans="2:45" x14ac:dyDescent="0.25">
      <c r="B439" s="874"/>
      <c r="C439" s="874"/>
      <c r="D439" s="874"/>
      <c r="E439" s="877"/>
      <c r="F439" s="877"/>
      <c r="G439" s="876"/>
      <c r="H439" s="875"/>
      <c r="I439" s="875"/>
      <c r="J439" s="874"/>
      <c r="K439" s="874"/>
      <c r="L439" s="874"/>
      <c r="M439" s="874"/>
      <c r="N439" s="874"/>
      <c r="O439" s="874"/>
      <c r="P439" s="874"/>
      <c r="Q439" s="874"/>
      <c r="R439" s="874"/>
      <c r="S439" s="874"/>
      <c r="T439" s="874"/>
      <c r="U439" s="874"/>
      <c r="V439" s="874"/>
      <c r="W439" s="874"/>
      <c r="X439" s="874"/>
      <c r="Y439" s="874"/>
      <c r="Z439" s="874"/>
      <c r="AA439" s="874"/>
      <c r="AB439" s="874"/>
      <c r="AC439" s="874"/>
      <c r="AD439" s="874"/>
      <c r="AE439" s="874"/>
      <c r="AF439" s="874"/>
      <c r="AG439" s="874"/>
      <c r="AH439" s="874"/>
      <c r="AI439" s="874"/>
      <c r="AJ439" s="874"/>
      <c r="AK439" s="874"/>
      <c r="AL439" s="874"/>
      <c r="AM439" s="874"/>
      <c r="AN439" s="874"/>
      <c r="AO439" s="874"/>
      <c r="AP439" s="874"/>
      <c r="AQ439" s="874"/>
      <c r="AR439" s="874"/>
      <c r="AS439" s="874"/>
    </row>
    <row r="440" spans="2:45" x14ac:dyDescent="0.25">
      <c r="B440" s="874"/>
      <c r="C440" s="874"/>
      <c r="D440" s="874"/>
      <c r="E440" s="877"/>
      <c r="F440" s="877"/>
      <c r="G440" s="876"/>
      <c r="H440" s="875"/>
      <c r="I440" s="875"/>
      <c r="J440" s="874"/>
      <c r="K440" s="874"/>
      <c r="L440" s="874"/>
      <c r="M440" s="874"/>
      <c r="N440" s="874"/>
      <c r="O440" s="874"/>
      <c r="P440" s="874"/>
      <c r="Q440" s="874"/>
      <c r="R440" s="874"/>
      <c r="S440" s="874"/>
      <c r="T440" s="874"/>
      <c r="U440" s="874"/>
      <c r="V440" s="874"/>
      <c r="W440" s="874"/>
      <c r="X440" s="874"/>
      <c r="Y440" s="874"/>
      <c r="Z440" s="874"/>
      <c r="AA440" s="874"/>
      <c r="AB440" s="874"/>
      <c r="AC440" s="874"/>
      <c r="AD440" s="874"/>
      <c r="AE440" s="874"/>
      <c r="AF440" s="874"/>
      <c r="AG440" s="874"/>
      <c r="AH440" s="874"/>
      <c r="AI440" s="874"/>
      <c r="AJ440" s="874"/>
      <c r="AK440" s="874"/>
      <c r="AL440" s="874"/>
      <c r="AM440" s="874"/>
      <c r="AN440" s="874"/>
      <c r="AO440" s="874"/>
      <c r="AP440" s="874"/>
      <c r="AQ440" s="874"/>
      <c r="AR440" s="874"/>
      <c r="AS440" s="874"/>
    </row>
    <row r="441" spans="2:45" x14ac:dyDescent="0.25">
      <c r="B441" s="874"/>
      <c r="C441" s="874"/>
      <c r="D441" s="874"/>
      <c r="E441" s="877"/>
      <c r="F441" s="877"/>
      <c r="G441" s="876"/>
      <c r="H441" s="875"/>
      <c r="I441" s="875"/>
      <c r="J441" s="874"/>
      <c r="K441" s="874"/>
      <c r="L441" s="874"/>
      <c r="M441" s="874"/>
      <c r="N441" s="874"/>
      <c r="O441" s="874"/>
      <c r="P441" s="874"/>
      <c r="Q441" s="874"/>
      <c r="R441" s="874"/>
      <c r="S441" s="874"/>
      <c r="T441" s="874"/>
      <c r="U441" s="874"/>
      <c r="V441" s="874"/>
      <c r="W441" s="874"/>
      <c r="X441" s="874"/>
      <c r="Y441" s="874"/>
      <c r="Z441" s="874"/>
      <c r="AA441" s="874"/>
      <c r="AB441" s="874"/>
      <c r="AC441" s="874"/>
      <c r="AD441" s="874"/>
      <c r="AE441" s="874"/>
      <c r="AF441" s="874"/>
      <c r="AG441" s="874"/>
      <c r="AH441" s="874"/>
      <c r="AI441" s="874"/>
      <c r="AJ441" s="874"/>
      <c r="AK441" s="874"/>
      <c r="AL441" s="874"/>
      <c r="AM441" s="874"/>
      <c r="AN441" s="874"/>
      <c r="AO441" s="874"/>
      <c r="AP441" s="874"/>
      <c r="AQ441" s="874"/>
      <c r="AR441" s="874"/>
      <c r="AS441" s="874"/>
    </row>
    <row r="442" spans="2:45" x14ac:dyDescent="0.25">
      <c r="B442" s="874"/>
      <c r="C442" s="874"/>
      <c r="D442" s="874"/>
      <c r="E442" s="877"/>
      <c r="F442" s="877"/>
      <c r="G442" s="876"/>
      <c r="H442" s="875"/>
      <c r="I442" s="875"/>
      <c r="J442" s="874"/>
      <c r="K442" s="874"/>
      <c r="L442" s="874"/>
      <c r="M442" s="874"/>
      <c r="N442" s="874"/>
      <c r="O442" s="874"/>
      <c r="P442" s="874"/>
      <c r="Q442" s="874"/>
      <c r="R442" s="874"/>
      <c r="S442" s="874"/>
      <c r="T442" s="874"/>
      <c r="U442" s="874"/>
      <c r="V442" s="874"/>
      <c r="W442" s="874"/>
      <c r="X442" s="874"/>
      <c r="Y442" s="874"/>
      <c r="Z442" s="874"/>
      <c r="AA442" s="874"/>
      <c r="AB442" s="874"/>
      <c r="AC442" s="874"/>
      <c r="AD442" s="874"/>
      <c r="AE442" s="874"/>
      <c r="AF442" s="874"/>
      <c r="AG442" s="874"/>
      <c r="AH442" s="874"/>
      <c r="AI442" s="874"/>
      <c r="AJ442" s="874"/>
      <c r="AK442" s="874"/>
      <c r="AL442" s="874"/>
      <c r="AM442" s="874"/>
      <c r="AN442" s="874"/>
      <c r="AO442" s="874"/>
      <c r="AP442" s="874"/>
      <c r="AQ442" s="874"/>
      <c r="AR442" s="874"/>
      <c r="AS442" s="874"/>
    </row>
    <row r="443" spans="2:45" x14ac:dyDescent="0.25">
      <c r="B443" s="874"/>
      <c r="C443" s="874"/>
      <c r="D443" s="874"/>
      <c r="E443" s="877"/>
      <c r="F443" s="877"/>
      <c r="G443" s="876"/>
      <c r="H443" s="875"/>
      <c r="I443" s="875"/>
      <c r="J443" s="874"/>
      <c r="K443" s="874"/>
      <c r="L443" s="874"/>
      <c r="M443" s="874"/>
      <c r="N443" s="874"/>
      <c r="O443" s="874"/>
      <c r="P443" s="874"/>
      <c r="Q443" s="874"/>
      <c r="R443" s="874"/>
      <c r="S443" s="874"/>
      <c r="T443" s="874"/>
      <c r="U443" s="874"/>
      <c r="V443" s="874"/>
      <c r="W443" s="874"/>
      <c r="X443" s="874"/>
      <c r="Y443" s="874"/>
      <c r="Z443" s="874"/>
      <c r="AA443" s="874"/>
      <c r="AB443" s="874"/>
      <c r="AC443" s="874"/>
      <c r="AD443" s="874"/>
      <c r="AE443" s="874"/>
      <c r="AF443" s="874"/>
      <c r="AG443" s="874"/>
      <c r="AH443" s="874"/>
      <c r="AI443" s="874"/>
      <c r="AJ443" s="874"/>
      <c r="AK443" s="874"/>
      <c r="AL443" s="874"/>
      <c r="AM443" s="874"/>
      <c r="AN443" s="874"/>
      <c r="AO443" s="874"/>
      <c r="AP443" s="874"/>
      <c r="AQ443" s="874"/>
      <c r="AR443" s="874"/>
      <c r="AS443" s="874"/>
    </row>
    <row r="444" spans="2:45" x14ac:dyDescent="0.25">
      <c r="B444" s="874"/>
      <c r="C444" s="874"/>
      <c r="D444" s="874"/>
      <c r="E444" s="877"/>
      <c r="F444" s="877"/>
      <c r="G444" s="876"/>
      <c r="H444" s="875"/>
      <c r="I444" s="875"/>
      <c r="J444" s="874"/>
      <c r="K444" s="874"/>
      <c r="L444" s="874"/>
      <c r="M444" s="874"/>
      <c r="N444" s="874"/>
      <c r="O444" s="874"/>
      <c r="P444" s="874"/>
      <c r="Q444" s="874"/>
      <c r="R444" s="874"/>
      <c r="S444" s="874"/>
      <c r="T444" s="874"/>
      <c r="U444" s="874"/>
      <c r="V444" s="874"/>
      <c r="W444" s="874"/>
      <c r="X444" s="874"/>
      <c r="Y444" s="874"/>
      <c r="Z444" s="874"/>
      <c r="AA444" s="874"/>
      <c r="AB444" s="874"/>
      <c r="AC444" s="874"/>
      <c r="AD444" s="874"/>
      <c r="AE444" s="874"/>
      <c r="AF444" s="874"/>
      <c r="AG444" s="874"/>
      <c r="AH444" s="874"/>
      <c r="AI444" s="874"/>
      <c r="AJ444" s="874"/>
      <c r="AK444" s="874"/>
      <c r="AL444" s="874"/>
      <c r="AM444" s="874"/>
      <c r="AN444" s="874"/>
      <c r="AO444" s="874"/>
      <c r="AP444" s="874"/>
      <c r="AQ444" s="874"/>
      <c r="AR444" s="874"/>
      <c r="AS444" s="874"/>
    </row>
    <row r="445" spans="2:45" x14ac:dyDescent="0.25">
      <c r="B445" s="874"/>
      <c r="C445" s="874"/>
      <c r="D445" s="874"/>
      <c r="E445" s="877"/>
      <c r="F445" s="877"/>
      <c r="G445" s="876"/>
      <c r="H445" s="875"/>
      <c r="I445" s="875"/>
      <c r="J445" s="874"/>
      <c r="K445" s="874"/>
      <c r="L445" s="874"/>
      <c r="M445" s="874"/>
      <c r="N445" s="874"/>
      <c r="O445" s="874"/>
      <c r="P445" s="874"/>
      <c r="Q445" s="874"/>
      <c r="R445" s="874"/>
      <c r="S445" s="874"/>
      <c r="T445" s="874"/>
      <c r="U445" s="874"/>
      <c r="V445" s="874"/>
      <c r="W445" s="874"/>
      <c r="X445" s="874"/>
      <c r="Y445" s="874"/>
      <c r="Z445" s="874"/>
      <c r="AA445" s="874"/>
      <c r="AB445" s="874"/>
      <c r="AC445" s="874"/>
      <c r="AD445" s="874"/>
      <c r="AE445" s="874"/>
      <c r="AF445" s="874"/>
      <c r="AG445" s="874"/>
      <c r="AH445" s="874"/>
      <c r="AI445" s="874"/>
      <c r="AJ445" s="874"/>
      <c r="AK445" s="874"/>
      <c r="AL445" s="874"/>
      <c r="AM445" s="874"/>
      <c r="AN445" s="874"/>
      <c r="AO445" s="874"/>
      <c r="AP445" s="874"/>
      <c r="AQ445" s="874"/>
      <c r="AR445" s="874"/>
      <c r="AS445" s="874"/>
    </row>
    <row r="446" spans="2:45" x14ac:dyDescent="0.25">
      <c r="B446" s="874"/>
      <c r="C446" s="874"/>
      <c r="D446" s="874"/>
      <c r="E446" s="877"/>
      <c r="F446" s="877"/>
      <c r="G446" s="876"/>
      <c r="H446" s="875"/>
      <c r="I446" s="875"/>
      <c r="J446" s="874"/>
      <c r="K446" s="874"/>
      <c r="L446" s="874"/>
      <c r="M446" s="874"/>
      <c r="N446" s="874"/>
      <c r="O446" s="874"/>
      <c r="P446" s="874"/>
      <c r="Q446" s="874"/>
      <c r="R446" s="874"/>
      <c r="S446" s="874"/>
      <c r="T446" s="874"/>
      <c r="U446" s="874"/>
      <c r="V446" s="874"/>
      <c r="W446" s="874"/>
      <c r="X446" s="874"/>
      <c r="Y446" s="874"/>
      <c r="Z446" s="874"/>
      <c r="AA446" s="874"/>
      <c r="AB446" s="874"/>
      <c r="AC446" s="874"/>
      <c r="AD446" s="874"/>
      <c r="AE446" s="874"/>
      <c r="AF446" s="874"/>
      <c r="AG446" s="874"/>
      <c r="AH446" s="874"/>
      <c r="AI446" s="874"/>
      <c r="AJ446" s="874"/>
      <c r="AK446" s="874"/>
      <c r="AL446" s="874"/>
      <c r="AM446" s="874"/>
      <c r="AN446" s="874"/>
      <c r="AO446" s="874"/>
      <c r="AP446" s="874"/>
      <c r="AQ446" s="874"/>
      <c r="AR446" s="874"/>
      <c r="AS446" s="874"/>
    </row>
    <row r="447" spans="2:45" x14ac:dyDescent="0.25">
      <c r="B447" s="874"/>
      <c r="C447" s="874"/>
      <c r="D447" s="874"/>
      <c r="E447" s="877"/>
      <c r="F447" s="877"/>
      <c r="G447" s="876"/>
      <c r="H447" s="875"/>
      <c r="I447" s="875"/>
      <c r="J447" s="874"/>
      <c r="K447" s="874"/>
      <c r="L447" s="874"/>
      <c r="M447" s="874"/>
      <c r="N447" s="874"/>
      <c r="O447" s="874"/>
      <c r="P447" s="874"/>
      <c r="Q447" s="874"/>
      <c r="R447" s="874"/>
      <c r="S447" s="874"/>
      <c r="T447" s="874"/>
      <c r="U447" s="874"/>
      <c r="V447" s="874"/>
      <c r="W447" s="874"/>
      <c r="X447" s="874"/>
      <c r="Y447" s="874"/>
      <c r="Z447" s="874"/>
      <c r="AA447" s="874"/>
      <c r="AB447" s="874"/>
      <c r="AC447" s="874"/>
      <c r="AD447" s="874"/>
      <c r="AE447" s="874"/>
      <c r="AF447" s="874"/>
      <c r="AG447" s="874"/>
      <c r="AH447" s="874"/>
      <c r="AI447" s="874"/>
      <c r="AJ447" s="874"/>
      <c r="AK447" s="874"/>
      <c r="AL447" s="874"/>
      <c r="AM447" s="874"/>
      <c r="AN447" s="874"/>
      <c r="AO447" s="874"/>
      <c r="AP447" s="874"/>
      <c r="AQ447" s="874"/>
      <c r="AR447" s="874"/>
      <c r="AS447" s="874"/>
    </row>
    <row r="448" spans="2:45" x14ac:dyDescent="0.25">
      <c r="B448" s="874"/>
      <c r="C448" s="874"/>
      <c r="D448" s="874"/>
      <c r="E448" s="877"/>
      <c r="F448" s="877"/>
      <c r="G448" s="876"/>
      <c r="H448" s="875"/>
      <c r="I448" s="875"/>
      <c r="J448" s="874"/>
      <c r="K448" s="874"/>
      <c r="L448" s="874"/>
      <c r="M448" s="874"/>
      <c r="N448" s="874"/>
      <c r="O448" s="874"/>
      <c r="P448" s="874"/>
      <c r="Q448" s="874"/>
      <c r="R448" s="874"/>
      <c r="S448" s="874"/>
      <c r="T448" s="874"/>
      <c r="U448" s="874"/>
      <c r="V448" s="874"/>
      <c r="W448" s="874"/>
      <c r="X448" s="874"/>
      <c r="Y448" s="874"/>
      <c r="Z448" s="874"/>
      <c r="AA448" s="874"/>
      <c r="AB448" s="874"/>
      <c r="AC448" s="874"/>
      <c r="AD448" s="874"/>
      <c r="AE448" s="874"/>
      <c r="AF448" s="874"/>
      <c r="AG448" s="874"/>
      <c r="AH448" s="874"/>
      <c r="AI448" s="874"/>
      <c r="AJ448" s="874"/>
      <c r="AK448" s="874"/>
      <c r="AL448" s="874"/>
      <c r="AM448" s="874"/>
      <c r="AN448" s="874"/>
      <c r="AO448" s="874"/>
      <c r="AP448" s="874"/>
      <c r="AQ448" s="874"/>
      <c r="AR448" s="874"/>
      <c r="AS448" s="874"/>
    </row>
    <row r="449" spans="2:45" x14ac:dyDescent="0.25">
      <c r="B449" s="874"/>
      <c r="C449" s="874"/>
      <c r="D449" s="874"/>
      <c r="E449" s="877"/>
      <c r="F449" s="877"/>
      <c r="G449" s="876"/>
      <c r="H449" s="875"/>
      <c r="I449" s="875"/>
      <c r="J449" s="874"/>
      <c r="K449" s="874"/>
      <c r="L449" s="874"/>
      <c r="M449" s="874"/>
      <c r="N449" s="874"/>
      <c r="O449" s="874"/>
      <c r="P449" s="874"/>
      <c r="Q449" s="874"/>
      <c r="R449" s="874"/>
      <c r="S449" s="874"/>
      <c r="T449" s="874"/>
      <c r="U449" s="874"/>
      <c r="V449" s="874"/>
      <c r="W449" s="874"/>
      <c r="X449" s="874"/>
      <c r="Y449" s="874"/>
      <c r="Z449" s="874"/>
      <c r="AA449" s="874"/>
      <c r="AB449" s="874"/>
      <c r="AC449" s="874"/>
      <c r="AD449" s="874"/>
      <c r="AE449" s="874"/>
      <c r="AF449" s="874"/>
      <c r="AG449" s="874"/>
      <c r="AH449" s="874"/>
      <c r="AI449" s="874"/>
      <c r="AJ449" s="874"/>
      <c r="AK449" s="874"/>
      <c r="AL449" s="874"/>
      <c r="AM449" s="874"/>
      <c r="AN449" s="874"/>
      <c r="AO449" s="874"/>
      <c r="AP449" s="874"/>
      <c r="AQ449" s="874"/>
      <c r="AR449" s="874"/>
      <c r="AS449" s="874"/>
    </row>
    <row r="450" spans="2:45" x14ac:dyDescent="0.25">
      <c r="B450" s="874"/>
      <c r="C450" s="874"/>
      <c r="D450" s="874"/>
      <c r="E450" s="877"/>
      <c r="F450" s="877"/>
      <c r="G450" s="876"/>
      <c r="H450" s="875"/>
      <c r="I450" s="875"/>
      <c r="J450" s="874"/>
      <c r="K450" s="874"/>
      <c r="L450" s="874"/>
      <c r="M450" s="874"/>
      <c r="N450" s="874"/>
      <c r="O450" s="874"/>
      <c r="P450" s="874"/>
      <c r="Q450" s="874"/>
      <c r="R450" s="874"/>
      <c r="S450" s="874"/>
      <c r="T450" s="874"/>
      <c r="U450" s="874"/>
      <c r="V450" s="874"/>
      <c r="W450" s="874"/>
      <c r="X450" s="874"/>
      <c r="Y450" s="874"/>
      <c r="Z450" s="874"/>
      <c r="AA450" s="874"/>
      <c r="AB450" s="874"/>
      <c r="AC450" s="874"/>
      <c r="AD450" s="874"/>
      <c r="AE450" s="874"/>
      <c r="AF450" s="874"/>
      <c r="AG450" s="874"/>
      <c r="AH450" s="874"/>
      <c r="AI450" s="874"/>
      <c r="AJ450" s="874"/>
      <c r="AK450" s="874"/>
      <c r="AL450" s="874"/>
      <c r="AM450" s="874"/>
      <c r="AN450" s="874"/>
      <c r="AO450" s="874"/>
      <c r="AP450" s="874"/>
      <c r="AQ450" s="874"/>
      <c r="AR450" s="874"/>
      <c r="AS450" s="874"/>
    </row>
    <row r="451" spans="2:45" x14ac:dyDescent="0.25">
      <c r="B451" s="874"/>
      <c r="C451" s="874"/>
      <c r="D451" s="874"/>
      <c r="E451" s="877"/>
      <c r="F451" s="877"/>
      <c r="G451" s="876"/>
      <c r="H451" s="875"/>
      <c r="I451" s="875"/>
      <c r="J451" s="874"/>
      <c r="K451" s="874"/>
      <c r="L451" s="874"/>
      <c r="M451" s="874"/>
      <c r="N451" s="874"/>
      <c r="O451" s="874"/>
      <c r="P451" s="874"/>
      <c r="Q451" s="874"/>
      <c r="R451" s="874"/>
      <c r="S451" s="874"/>
      <c r="T451" s="874"/>
      <c r="U451" s="874"/>
      <c r="V451" s="874"/>
      <c r="W451" s="874"/>
      <c r="X451" s="874"/>
      <c r="Y451" s="874"/>
      <c r="Z451" s="874"/>
      <c r="AA451" s="874"/>
      <c r="AB451" s="874"/>
      <c r="AC451" s="874"/>
      <c r="AD451" s="874"/>
      <c r="AE451" s="874"/>
      <c r="AF451" s="874"/>
      <c r="AG451" s="874"/>
      <c r="AH451" s="874"/>
      <c r="AI451" s="874"/>
      <c r="AJ451" s="874"/>
      <c r="AK451" s="874"/>
      <c r="AL451" s="874"/>
      <c r="AM451" s="874"/>
      <c r="AN451" s="874"/>
      <c r="AO451" s="874"/>
      <c r="AP451" s="874"/>
      <c r="AQ451" s="874"/>
      <c r="AR451" s="874"/>
      <c r="AS451" s="874"/>
    </row>
    <row r="452" spans="2:45" x14ac:dyDescent="0.25">
      <c r="B452" s="874"/>
      <c r="C452" s="874"/>
      <c r="D452" s="874"/>
      <c r="E452" s="877"/>
      <c r="F452" s="877"/>
      <c r="G452" s="876"/>
      <c r="H452" s="875"/>
      <c r="I452" s="875"/>
      <c r="J452" s="874"/>
      <c r="K452" s="874"/>
      <c r="L452" s="874"/>
      <c r="M452" s="874"/>
      <c r="N452" s="874"/>
      <c r="O452" s="874"/>
      <c r="P452" s="874"/>
      <c r="Q452" s="874"/>
      <c r="R452" s="874"/>
      <c r="S452" s="874"/>
      <c r="T452" s="874"/>
      <c r="U452" s="874"/>
      <c r="V452" s="874"/>
      <c r="W452" s="874"/>
      <c r="X452" s="874"/>
      <c r="Y452" s="874"/>
      <c r="Z452" s="874"/>
      <c r="AA452" s="874"/>
      <c r="AB452" s="874"/>
      <c r="AC452" s="874"/>
      <c r="AD452" s="874"/>
      <c r="AE452" s="874"/>
      <c r="AF452" s="874"/>
      <c r="AG452" s="874"/>
      <c r="AH452" s="874"/>
      <c r="AI452" s="874"/>
      <c r="AJ452" s="874"/>
      <c r="AK452" s="874"/>
      <c r="AL452" s="874"/>
      <c r="AM452" s="874"/>
      <c r="AN452" s="874"/>
      <c r="AO452" s="874"/>
      <c r="AP452" s="874"/>
      <c r="AQ452" s="874"/>
      <c r="AR452" s="874"/>
      <c r="AS452" s="874"/>
    </row>
    <row r="453" spans="2:45" x14ac:dyDescent="0.25">
      <c r="B453" s="874"/>
      <c r="C453" s="874"/>
      <c r="D453" s="874"/>
      <c r="E453" s="877"/>
      <c r="F453" s="877"/>
      <c r="G453" s="876"/>
      <c r="H453" s="875"/>
      <c r="I453" s="875"/>
      <c r="J453" s="874"/>
      <c r="K453" s="874"/>
      <c r="L453" s="874"/>
      <c r="M453" s="874"/>
      <c r="N453" s="874"/>
      <c r="O453" s="874"/>
      <c r="P453" s="874"/>
      <c r="Q453" s="874"/>
      <c r="R453" s="874"/>
      <c r="S453" s="874"/>
      <c r="T453" s="874"/>
      <c r="U453" s="874"/>
      <c r="V453" s="874"/>
      <c r="W453" s="874"/>
      <c r="X453" s="874"/>
      <c r="Y453" s="874"/>
      <c r="Z453" s="874"/>
      <c r="AA453" s="874"/>
      <c r="AB453" s="874"/>
      <c r="AC453" s="874"/>
      <c r="AD453" s="874"/>
      <c r="AE453" s="874"/>
      <c r="AF453" s="874"/>
      <c r="AG453" s="874"/>
      <c r="AH453" s="874"/>
      <c r="AI453" s="874"/>
      <c r="AJ453" s="874"/>
      <c r="AK453" s="874"/>
      <c r="AL453" s="874"/>
      <c r="AM453" s="874"/>
      <c r="AN453" s="874"/>
      <c r="AO453" s="874"/>
      <c r="AP453" s="874"/>
      <c r="AQ453" s="874"/>
      <c r="AR453" s="874"/>
      <c r="AS453" s="874"/>
    </row>
    <row r="454" spans="2:45" x14ac:dyDescent="0.25">
      <c r="B454" s="874"/>
      <c r="C454" s="874"/>
      <c r="D454" s="874"/>
      <c r="E454" s="877"/>
      <c r="F454" s="877"/>
      <c r="G454" s="876"/>
      <c r="H454" s="875"/>
      <c r="I454" s="875"/>
      <c r="J454" s="874"/>
      <c r="K454" s="874"/>
      <c r="L454" s="874"/>
      <c r="M454" s="874"/>
      <c r="N454" s="874"/>
      <c r="O454" s="874"/>
      <c r="P454" s="874"/>
      <c r="Q454" s="874"/>
      <c r="R454" s="874"/>
      <c r="S454" s="874"/>
      <c r="T454" s="874"/>
      <c r="U454" s="874"/>
      <c r="V454" s="874"/>
      <c r="W454" s="874"/>
      <c r="X454" s="874"/>
      <c r="Y454" s="874"/>
      <c r="Z454" s="874"/>
      <c r="AA454" s="874"/>
      <c r="AB454" s="874"/>
      <c r="AC454" s="874"/>
      <c r="AD454" s="874"/>
      <c r="AE454" s="874"/>
      <c r="AF454" s="874"/>
      <c r="AG454" s="874"/>
      <c r="AH454" s="874"/>
      <c r="AI454" s="874"/>
      <c r="AJ454" s="874"/>
      <c r="AK454" s="874"/>
      <c r="AL454" s="874"/>
      <c r="AM454" s="874"/>
      <c r="AN454" s="874"/>
      <c r="AO454" s="874"/>
      <c r="AP454" s="874"/>
      <c r="AQ454" s="874"/>
      <c r="AR454" s="874"/>
      <c r="AS454" s="874"/>
    </row>
    <row r="455" spans="2:45" x14ac:dyDescent="0.25">
      <c r="B455" s="874"/>
      <c r="C455" s="874"/>
      <c r="D455" s="874"/>
      <c r="E455" s="877"/>
      <c r="F455" s="877"/>
      <c r="G455" s="876"/>
      <c r="H455" s="875"/>
      <c r="I455" s="875"/>
      <c r="J455" s="874"/>
      <c r="K455" s="874"/>
      <c r="L455" s="874"/>
      <c r="M455" s="874"/>
      <c r="N455" s="874"/>
      <c r="O455" s="874"/>
      <c r="P455" s="874"/>
      <c r="Q455" s="874"/>
      <c r="R455" s="874"/>
      <c r="S455" s="874"/>
      <c r="T455" s="874"/>
      <c r="U455" s="874"/>
      <c r="V455" s="874"/>
      <c r="W455" s="874"/>
      <c r="X455" s="874"/>
      <c r="Y455" s="874"/>
      <c r="Z455" s="874"/>
      <c r="AA455" s="874"/>
      <c r="AB455" s="874"/>
      <c r="AC455" s="874"/>
      <c r="AD455" s="874"/>
      <c r="AE455" s="874"/>
      <c r="AF455" s="874"/>
      <c r="AG455" s="874"/>
      <c r="AH455" s="874"/>
      <c r="AI455" s="874"/>
      <c r="AJ455" s="874"/>
      <c r="AK455" s="874"/>
      <c r="AL455" s="874"/>
      <c r="AM455" s="874"/>
      <c r="AN455" s="874"/>
      <c r="AO455" s="874"/>
      <c r="AP455" s="874"/>
      <c r="AQ455" s="874"/>
      <c r="AR455" s="874"/>
      <c r="AS455" s="874"/>
    </row>
    <row r="456" spans="2:45" x14ac:dyDescent="0.25">
      <c r="B456" s="874"/>
      <c r="C456" s="874"/>
      <c r="D456" s="874"/>
      <c r="E456" s="877"/>
      <c r="F456" s="877"/>
      <c r="G456" s="876"/>
      <c r="H456" s="875"/>
      <c r="I456" s="875"/>
      <c r="J456" s="874"/>
      <c r="K456" s="874"/>
      <c r="L456" s="874"/>
      <c r="M456" s="874"/>
      <c r="N456" s="874"/>
      <c r="O456" s="874"/>
      <c r="P456" s="874"/>
      <c r="Q456" s="874"/>
      <c r="R456" s="874"/>
      <c r="S456" s="874"/>
      <c r="T456" s="874"/>
      <c r="U456" s="874"/>
      <c r="V456" s="874"/>
      <c r="W456" s="874"/>
      <c r="X456" s="874"/>
      <c r="Y456" s="874"/>
      <c r="Z456" s="874"/>
      <c r="AA456" s="874"/>
      <c r="AB456" s="874"/>
      <c r="AC456" s="874"/>
      <c r="AD456" s="874"/>
      <c r="AE456" s="874"/>
      <c r="AF456" s="874"/>
      <c r="AG456" s="874"/>
      <c r="AH456" s="874"/>
      <c r="AI456" s="874"/>
      <c r="AJ456" s="874"/>
      <c r="AK456" s="874"/>
      <c r="AL456" s="874"/>
      <c r="AM456" s="874"/>
      <c r="AN456" s="874"/>
      <c r="AO456" s="874"/>
      <c r="AP456" s="874"/>
      <c r="AQ456" s="874"/>
      <c r="AR456" s="874"/>
      <c r="AS456" s="874"/>
    </row>
    <row r="457" spans="2:45" x14ac:dyDescent="0.25">
      <c r="B457" s="874"/>
      <c r="C457" s="874"/>
      <c r="D457" s="874"/>
      <c r="E457" s="877"/>
      <c r="F457" s="877"/>
      <c r="G457" s="876"/>
      <c r="H457" s="875"/>
      <c r="I457" s="875"/>
      <c r="J457" s="874"/>
      <c r="K457" s="874"/>
      <c r="L457" s="874"/>
      <c r="M457" s="874"/>
      <c r="N457" s="874"/>
      <c r="O457" s="874"/>
      <c r="P457" s="874"/>
      <c r="Q457" s="874"/>
      <c r="R457" s="874"/>
      <c r="S457" s="874"/>
      <c r="T457" s="874"/>
      <c r="U457" s="874"/>
      <c r="V457" s="874"/>
      <c r="W457" s="874"/>
      <c r="X457" s="874"/>
      <c r="Y457" s="874"/>
      <c r="Z457" s="874"/>
      <c r="AA457" s="874"/>
      <c r="AB457" s="874"/>
      <c r="AC457" s="874"/>
      <c r="AD457" s="874"/>
      <c r="AE457" s="874"/>
      <c r="AF457" s="874"/>
      <c r="AG457" s="874"/>
      <c r="AH457" s="874"/>
      <c r="AI457" s="874"/>
      <c r="AJ457" s="874"/>
      <c r="AK457" s="874"/>
      <c r="AL457" s="874"/>
      <c r="AM457" s="874"/>
      <c r="AN457" s="874"/>
      <c r="AO457" s="874"/>
      <c r="AP457" s="874"/>
      <c r="AQ457" s="874"/>
      <c r="AR457" s="874"/>
      <c r="AS457" s="874"/>
    </row>
    <row r="458" spans="2:45" x14ac:dyDescent="0.25">
      <c r="B458" s="874"/>
      <c r="C458" s="874"/>
      <c r="D458" s="874"/>
      <c r="E458" s="877"/>
      <c r="F458" s="877"/>
      <c r="G458" s="876"/>
      <c r="H458" s="875"/>
      <c r="I458" s="875"/>
      <c r="J458" s="874"/>
      <c r="K458" s="874"/>
      <c r="L458" s="874"/>
      <c r="M458" s="874"/>
      <c r="N458" s="874"/>
      <c r="O458" s="874"/>
      <c r="P458" s="874"/>
      <c r="Q458" s="874"/>
      <c r="R458" s="874"/>
      <c r="S458" s="874"/>
      <c r="T458" s="874"/>
      <c r="U458" s="874"/>
      <c r="V458" s="874"/>
      <c r="W458" s="874"/>
      <c r="X458" s="874"/>
      <c r="Y458" s="874"/>
      <c r="Z458" s="874"/>
      <c r="AA458" s="874"/>
      <c r="AB458" s="874"/>
      <c r="AC458" s="874"/>
      <c r="AD458" s="874"/>
      <c r="AE458" s="874"/>
      <c r="AF458" s="874"/>
      <c r="AG458" s="874"/>
      <c r="AH458" s="874"/>
      <c r="AI458" s="874"/>
      <c r="AJ458" s="874"/>
      <c r="AK458" s="874"/>
      <c r="AL458" s="874"/>
      <c r="AM458" s="874"/>
      <c r="AN458" s="874"/>
      <c r="AO458" s="874"/>
      <c r="AP458" s="874"/>
      <c r="AQ458" s="874"/>
      <c r="AR458" s="874"/>
      <c r="AS458" s="874"/>
    </row>
    <row r="459" spans="2:45" x14ac:dyDescent="0.25">
      <c r="B459" s="874"/>
      <c r="C459" s="874"/>
      <c r="D459" s="874"/>
      <c r="E459" s="877"/>
      <c r="F459" s="877"/>
      <c r="G459" s="876"/>
      <c r="H459" s="875"/>
      <c r="I459" s="875"/>
      <c r="J459" s="874"/>
      <c r="K459" s="874"/>
      <c r="L459" s="874"/>
      <c r="M459" s="874"/>
      <c r="N459" s="874"/>
      <c r="O459" s="874"/>
      <c r="P459" s="874"/>
      <c r="Q459" s="874"/>
      <c r="R459" s="874"/>
      <c r="S459" s="874"/>
      <c r="T459" s="874"/>
      <c r="U459" s="874"/>
      <c r="V459" s="874"/>
      <c r="W459" s="874"/>
      <c r="X459" s="874"/>
      <c r="Y459" s="874"/>
      <c r="Z459" s="874"/>
      <c r="AA459" s="874"/>
      <c r="AB459" s="874"/>
      <c r="AC459" s="874"/>
      <c r="AD459" s="874"/>
      <c r="AE459" s="874"/>
      <c r="AF459" s="874"/>
      <c r="AG459" s="874"/>
      <c r="AH459" s="874"/>
      <c r="AI459" s="874"/>
      <c r="AJ459" s="874"/>
      <c r="AK459" s="874"/>
      <c r="AL459" s="874"/>
      <c r="AM459" s="874"/>
      <c r="AN459" s="874"/>
      <c r="AO459" s="874"/>
      <c r="AP459" s="874"/>
      <c r="AQ459" s="874"/>
      <c r="AR459" s="874"/>
      <c r="AS459" s="874"/>
    </row>
    <row r="460" spans="2:45" x14ac:dyDescent="0.25">
      <c r="B460" s="874"/>
      <c r="C460" s="874"/>
      <c r="D460" s="874"/>
      <c r="E460" s="877"/>
      <c r="F460" s="877"/>
      <c r="G460" s="876"/>
      <c r="H460" s="875"/>
      <c r="I460" s="875"/>
      <c r="J460" s="874"/>
      <c r="K460" s="874"/>
      <c r="L460" s="874"/>
      <c r="M460" s="874"/>
      <c r="N460" s="874"/>
      <c r="O460" s="874"/>
      <c r="P460" s="874"/>
      <c r="Q460" s="874"/>
      <c r="R460" s="874"/>
      <c r="S460" s="874"/>
      <c r="T460" s="874"/>
      <c r="U460" s="874"/>
      <c r="V460" s="874"/>
      <c r="W460" s="874"/>
      <c r="X460" s="874"/>
      <c r="Y460" s="874"/>
      <c r="Z460" s="874"/>
      <c r="AA460" s="874"/>
      <c r="AB460" s="874"/>
      <c r="AC460" s="874"/>
      <c r="AD460" s="874"/>
      <c r="AE460" s="874"/>
      <c r="AF460" s="874"/>
      <c r="AG460" s="874"/>
      <c r="AH460" s="874"/>
      <c r="AI460" s="874"/>
      <c r="AJ460" s="874"/>
      <c r="AK460" s="874"/>
      <c r="AL460" s="874"/>
      <c r="AM460" s="874"/>
      <c r="AN460" s="874"/>
      <c r="AO460" s="874"/>
      <c r="AP460" s="874"/>
      <c r="AQ460" s="874"/>
      <c r="AR460" s="874"/>
      <c r="AS460" s="874"/>
    </row>
    <row r="461" spans="2:45" x14ac:dyDescent="0.25">
      <c r="B461" s="874"/>
      <c r="C461" s="874"/>
      <c r="D461" s="874"/>
      <c r="E461" s="877"/>
      <c r="F461" s="877"/>
      <c r="G461" s="876"/>
      <c r="H461" s="875"/>
      <c r="I461" s="875"/>
      <c r="J461" s="874"/>
      <c r="K461" s="874"/>
      <c r="L461" s="874"/>
      <c r="M461" s="874"/>
      <c r="N461" s="874"/>
      <c r="O461" s="874"/>
      <c r="P461" s="874"/>
      <c r="Q461" s="874"/>
      <c r="R461" s="874"/>
      <c r="S461" s="874"/>
      <c r="T461" s="874"/>
      <c r="U461" s="874"/>
      <c r="V461" s="874"/>
      <c r="W461" s="874"/>
      <c r="X461" s="874"/>
      <c r="Y461" s="874"/>
      <c r="Z461" s="874"/>
      <c r="AA461" s="874"/>
      <c r="AB461" s="874"/>
      <c r="AC461" s="874"/>
      <c r="AD461" s="874"/>
      <c r="AE461" s="874"/>
      <c r="AF461" s="874"/>
      <c r="AG461" s="874"/>
      <c r="AH461" s="874"/>
      <c r="AI461" s="874"/>
      <c r="AJ461" s="874"/>
      <c r="AK461" s="874"/>
      <c r="AL461" s="874"/>
      <c r="AM461" s="874"/>
      <c r="AN461" s="874"/>
      <c r="AO461" s="874"/>
      <c r="AP461" s="874"/>
      <c r="AQ461" s="874"/>
      <c r="AR461" s="874"/>
      <c r="AS461" s="874"/>
    </row>
    <row r="462" spans="2:45" x14ac:dyDescent="0.25">
      <c r="B462" s="874"/>
      <c r="C462" s="874"/>
      <c r="D462" s="874"/>
      <c r="E462" s="877"/>
      <c r="F462" s="877"/>
      <c r="G462" s="876"/>
      <c r="H462" s="875"/>
      <c r="I462" s="875"/>
      <c r="J462" s="874"/>
      <c r="K462" s="874"/>
      <c r="L462" s="874"/>
      <c r="M462" s="874"/>
      <c r="N462" s="874"/>
      <c r="O462" s="874"/>
      <c r="P462" s="874"/>
      <c r="Q462" s="874"/>
      <c r="R462" s="874"/>
      <c r="S462" s="874"/>
      <c r="T462" s="874"/>
      <c r="U462" s="874"/>
      <c r="V462" s="874"/>
      <c r="W462" s="874"/>
      <c r="X462" s="874"/>
      <c r="Y462" s="874"/>
      <c r="Z462" s="874"/>
      <c r="AA462" s="874"/>
      <c r="AB462" s="874"/>
      <c r="AC462" s="874"/>
      <c r="AD462" s="874"/>
      <c r="AE462" s="874"/>
      <c r="AF462" s="874"/>
      <c r="AG462" s="874"/>
      <c r="AH462" s="874"/>
      <c r="AI462" s="874"/>
      <c r="AJ462" s="874"/>
      <c r="AK462" s="874"/>
      <c r="AL462" s="874"/>
      <c r="AM462" s="874"/>
      <c r="AN462" s="874"/>
      <c r="AO462" s="874"/>
      <c r="AP462" s="874"/>
      <c r="AQ462" s="874"/>
      <c r="AR462" s="874"/>
      <c r="AS462" s="874"/>
    </row>
    <row r="463" spans="2:45" x14ac:dyDescent="0.25">
      <c r="B463" s="874"/>
      <c r="C463" s="874"/>
      <c r="D463" s="874"/>
      <c r="E463" s="877"/>
      <c r="F463" s="877"/>
      <c r="G463" s="876"/>
      <c r="H463" s="875"/>
      <c r="I463" s="875"/>
      <c r="J463" s="874"/>
      <c r="K463" s="874"/>
      <c r="L463" s="874"/>
      <c r="M463" s="874"/>
      <c r="N463" s="874"/>
      <c r="O463" s="874"/>
      <c r="P463" s="874"/>
      <c r="Q463" s="874"/>
      <c r="R463" s="874"/>
      <c r="S463" s="874"/>
      <c r="T463" s="874"/>
      <c r="U463" s="874"/>
      <c r="V463" s="874"/>
      <c r="W463" s="874"/>
      <c r="X463" s="874"/>
      <c r="Y463" s="874"/>
      <c r="Z463" s="874"/>
      <c r="AA463" s="874"/>
      <c r="AB463" s="874"/>
      <c r="AC463" s="874"/>
      <c r="AD463" s="874"/>
      <c r="AE463" s="874"/>
      <c r="AF463" s="874"/>
      <c r="AG463" s="874"/>
      <c r="AH463" s="874"/>
      <c r="AI463" s="874"/>
      <c r="AJ463" s="874"/>
      <c r="AK463" s="874"/>
      <c r="AL463" s="874"/>
      <c r="AM463" s="874"/>
      <c r="AN463" s="874"/>
      <c r="AO463" s="874"/>
      <c r="AP463" s="874"/>
      <c r="AQ463" s="874"/>
      <c r="AR463" s="874"/>
      <c r="AS463" s="874"/>
    </row>
    <row r="464" spans="2:45" x14ac:dyDescent="0.25">
      <c r="B464" s="874"/>
      <c r="C464" s="874"/>
      <c r="D464" s="874"/>
      <c r="E464" s="877"/>
      <c r="F464" s="877"/>
      <c r="G464" s="876"/>
      <c r="H464" s="875"/>
      <c r="I464" s="875"/>
      <c r="J464" s="874"/>
      <c r="K464" s="874"/>
      <c r="L464" s="874"/>
      <c r="M464" s="874"/>
      <c r="N464" s="874"/>
      <c r="O464" s="874"/>
      <c r="P464" s="874"/>
      <c r="Q464" s="874"/>
      <c r="R464" s="874"/>
      <c r="S464" s="874"/>
      <c r="T464" s="874"/>
      <c r="U464" s="874"/>
      <c r="V464" s="874"/>
      <c r="W464" s="874"/>
      <c r="X464" s="874"/>
      <c r="Y464" s="874"/>
      <c r="Z464" s="874"/>
      <c r="AA464" s="874"/>
      <c r="AB464" s="874"/>
      <c r="AC464" s="874"/>
      <c r="AD464" s="874"/>
      <c r="AE464" s="874"/>
      <c r="AF464" s="874"/>
      <c r="AG464" s="874"/>
      <c r="AH464" s="874"/>
      <c r="AI464" s="874"/>
      <c r="AJ464" s="874"/>
      <c r="AK464" s="874"/>
      <c r="AL464" s="874"/>
      <c r="AM464" s="874"/>
      <c r="AN464" s="874"/>
      <c r="AO464" s="874"/>
      <c r="AP464" s="874"/>
      <c r="AQ464" s="874"/>
      <c r="AR464" s="874"/>
      <c r="AS464" s="874"/>
    </row>
    <row r="465" spans="2:45" x14ac:dyDescent="0.25">
      <c r="B465" s="874"/>
      <c r="C465" s="874"/>
      <c r="D465" s="874"/>
      <c r="E465" s="877"/>
      <c r="F465" s="877"/>
      <c r="G465" s="876"/>
      <c r="H465" s="875"/>
      <c r="I465" s="875"/>
      <c r="J465" s="874"/>
      <c r="K465" s="874"/>
      <c r="L465" s="874"/>
      <c r="M465" s="874"/>
      <c r="N465" s="874"/>
      <c r="O465" s="874"/>
      <c r="P465" s="874"/>
      <c r="Q465" s="874"/>
      <c r="R465" s="874"/>
      <c r="S465" s="874"/>
      <c r="T465" s="874"/>
      <c r="U465" s="874"/>
      <c r="V465" s="874"/>
      <c r="W465" s="874"/>
      <c r="X465" s="874"/>
      <c r="Y465" s="874"/>
      <c r="Z465" s="874"/>
      <c r="AA465" s="874"/>
      <c r="AB465" s="874"/>
      <c r="AC465" s="874"/>
      <c r="AD465" s="874"/>
      <c r="AE465" s="874"/>
      <c r="AF465" s="874"/>
      <c r="AG465" s="874"/>
      <c r="AH465" s="874"/>
      <c r="AI465" s="874"/>
      <c r="AJ465" s="874"/>
      <c r="AK465" s="874"/>
      <c r="AL465" s="874"/>
      <c r="AM465" s="874"/>
      <c r="AN465" s="874"/>
      <c r="AO465" s="874"/>
      <c r="AP465" s="874"/>
      <c r="AQ465" s="874"/>
      <c r="AR465" s="874"/>
      <c r="AS465" s="874"/>
    </row>
    <row r="466" spans="2:45" x14ac:dyDescent="0.25">
      <c r="B466" s="874"/>
      <c r="C466" s="874"/>
      <c r="D466" s="874"/>
      <c r="E466" s="877"/>
      <c r="F466" s="877"/>
      <c r="G466" s="876"/>
      <c r="H466" s="875"/>
      <c r="I466" s="875"/>
      <c r="J466" s="874"/>
      <c r="K466" s="874"/>
      <c r="L466" s="874"/>
      <c r="M466" s="874"/>
      <c r="N466" s="874"/>
      <c r="O466" s="874"/>
      <c r="P466" s="874"/>
      <c r="Q466" s="874"/>
      <c r="R466" s="874"/>
      <c r="S466" s="874"/>
      <c r="T466" s="874"/>
      <c r="U466" s="874"/>
      <c r="V466" s="874"/>
      <c r="W466" s="874"/>
      <c r="X466" s="874"/>
      <c r="Y466" s="874"/>
      <c r="Z466" s="874"/>
      <c r="AA466" s="874"/>
      <c r="AB466" s="874"/>
      <c r="AC466" s="874"/>
      <c r="AD466" s="874"/>
      <c r="AE466" s="874"/>
      <c r="AF466" s="874"/>
      <c r="AG466" s="874"/>
      <c r="AH466" s="874"/>
      <c r="AI466" s="874"/>
      <c r="AJ466" s="874"/>
      <c r="AK466" s="874"/>
      <c r="AL466" s="874"/>
      <c r="AM466" s="874"/>
      <c r="AN466" s="874"/>
      <c r="AO466" s="874"/>
      <c r="AP466" s="874"/>
      <c r="AQ466" s="874"/>
      <c r="AR466" s="874"/>
      <c r="AS466" s="874"/>
    </row>
    <row r="467" spans="2:45" x14ac:dyDescent="0.25">
      <c r="B467" s="874"/>
      <c r="C467" s="874"/>
      <c r="D467" s="874"/>
      <c r="E467" s="877"/>
      <c r="F467" s="877"/>
      <c r="G467" s="876"/>
      <c r="H467" s="875"/>
      <c r="I467" s="875"/>
      <c r="J467" s="874"/>
      <c r="K467" s="874"/>
      <c r="L467" s="874"/>
      <c r="M467" s="874"/>
      <c r="N467" s="874"/>
      <c r="O467" s="874"/>
      <c r="P467" s="874"/>
      <c r="Q467" s="874"/>
      <c r="R467" s="874"/>
      <c r="S467" s="874"/>
      <c r="T467" s="874"/>
      <c r="U467" s="874"/>
      <c r="V467" s="874"/>
      <c r="W467" s="874"/>
      <c r="X467" s="874"/>
      <c r="Y467" s="874"/>
      <c r="Z467" s="874"/>
      <c r="AA467" s="874"/>
      <c r="AB467" s="874"/>
      <c r="AC467" s="874"/>
      <c r="AD467" s="874"/>
      <c r="AE467" s="874"/>
      <c r="AF467" s="874"/>
      <c r="AG467" s="874"/>
      <c r="AH467" s="874"/>
      <c r="AI467" s="874"/>
      <c r="AJ467" s="874"/>
      <c r="AK467" s="874"/>
      <c r="AL467" s="874"/>
      <c r="AM467" s="874"/>
      <c r="AN467" s="874"/>
      <c r="AO467" s="874"/>
      <c r="AP467" s="874"/>
      <c r="AQ467" s="874"/>
      <c r="AR467" s="874"/>
      <c r="AS467" s="874"/>
    </row>
    <row r="468" spans="2:45" x14ac:dyDescent="0.25">
      <c r="B468" s="874"/>
      <c r="C468" s="874"/>
      <c r="D468" s="874"/>
      <c r="E468" s="877"/>
      <c r="F468" s="877"/>
      <c r="G468" s="876"/>
      <c r="H468" s="875"/>
      <c r="I468" s="875"/>
      <c r="J468" s="874"/>
      <c r="K468" s="874"/>
      <c r="L468" s="874"/>
      <c r="M468" s="874"/>
      <c r="N468" s="874"/>
      <c r="O468" s="874"/>
      <c r="P468" s="874"/>
      <c r="Q468" s="874"/>
      <c r="R468" s="874"/>
      <c r="S468" s="874"/>
      <c r="T468" s="874"/>
      <c r="U468" s="874"/>
      <c r="V468" s="874"/>
      <c r="W468" s="874"/>
      <c r="X468" s="874"/>
      <c r="Y468" s="874"/>
      <c r="Z468" s="874"/>
      <c r="AA468" s="874"/>
      <c r="AB468" s="874"/>
      <c r="AC468" s="874"/>
      <c r="AD468" s="874"/>
      <c r="AE468" s="874"/>
      <c r="AF468" s="874"/>
      <c r="AG468" s="874"/>
      <c r="AH468" s="874"/>
      <c r="AI468" s="874"/>
      <c r="AJ468" s="874"/>
      <c r="AK468" s="874"/>
      <c r="AL468" s="874"/>
      <c r="AM468" s="874"/>
      <c r="AN468" s="874"/>
      <c r="AO468" s="874"/>
      <c r="AP468" s="874"/>
      <c r="AQ468" s="874"/>
      <c r="AR468" s="874"/>
      <c r="AS468" s="874"/>
    </row>
    <row r="469" spans="2:45" x14ac:dyDescent="0.25">
      <c r="B469" s="874"/>
      <c r="C469" s="874"/>
      <c r="D469" s="874"/>
      <c r="E469" s="877"/>
      <c r="F469" s="877"/>
      <c r="G469" s="876"/>
      <c r="H469" s="875"/>
      <c r="I469" s="875"/>
      <c r="J469" s="874"/>
      <c r="K469" s="874"/>
      <c r="L469" s="874"/>
      <c r="M469" s="874"/>
      <c r="N469" s="874"/>
      <c r="O469" s="874"/>
      <c r="P469" s="874"/>
      <c r="Q469" s="874"/>
      <c r="R469" s="874"/>
      <c r="S469" s="874"/>
      <c r="T469" s="874"/>
      <c r="U469" s="874"/>
      <c r="V469" s="874"/>
      <c r="W469" s="874"/>
      <c r="X469" s="874"/>
      <c r="Y469" s="874"/>
      <c r="Z469" s="874"/>
      <c r="AA469" s="874"/>
      <c r="AB469" s="874"/>
      <c r="AC469" s="874"/>
      <c r="AD469" s="874"/>
      <c r="AE469" s="874"/>
      <c r="AF469" s="874"/>
      <c r="AG469" s="874"/>
      <c r="AH469" s="874"/>
      <c r="AI469" s="874"/>
      <c r="AJ469" s="874"/>
      <c r="AK469" s="874"/>
      <c r="AL469" s="874"/>
      <c r="AM469" s="874"/>
      <c r="AN469" s="874"/>
      <c r="AO469" s="874"/>
      <c r="AP469" s="874"/>
      <c r="AQ469" s="874"/>
      <c r="AR469" s="874"/>
      <c r="AS469" s="874"/>
    </row>
    <row r="470" spans="2:45" x14ac:dyDescent="0.25">
      <c r="B470" s="874"/>
      <c r="C470" s="874"/>
      <c r="D470" s="874"/>
      <c r="E470" s="877"/>
      <c r="F470" s="877"/>
      <c r="G470" s="876"/>
      <c r="H470" s="875"/>
      <c r="I470" s="875"/>
      <c r="J470" s="874"/>
      <c r="K470" s="874"/>
      <c r="L470" s="874"/>
      <c r="M470" s="874"/>
      <c r="N470" s="874"/>
      <c r="O470" s="874"/>
      <c r="P470" s="874"/>
      <c r="Q470" s="874"/>
      <c r="R470" s="874"/>
      <c r="S470" s="874"/>
      <c r="T470" s="874"/>
      <c r="U470" s="874"/>
      <c r="V470" s="874"/>
      <c r="W470" s="874"/>
      <c r="X470" s="874"/>
      <c r="Y470" s="874"/>
      <c r="Z470" s="874"/>
      <c r="AA470" s="874"/>
      <c r="AB470" s="874"/>
      <c r="AC470" s="874"/>
      <c r="AD470" s="874"/>
      <c r="AE470" s="874"/>
      <c r="AF470" s="874"/>
      <c r="AG470" s="874"/>
      <c r="AH470" s="874"/>
      <c r="AI470" s="874"/>
      <c r="AJ470" s="874"/>
      <c r="AK470" s="874"/>
      <c r="AL470" s="874"/>
      <c r="AM470" s="874"/>
      <c r="AN470" s="874"/>
      <c r="AO470" s="874"/>
      <c r="AP470" s="874"/>
      <c r="AQ470" s="874"/>
      <c r="AR470" s="874"/>
      <c r="AS470" s="874"/>
    </row>
    <row r="471" spans="2:45" x14ac:dyDescent="0.25">
      <c r="B471" s="874"/>
      <c r="C471" s="874"/>
      <c r="D471" s="874"/>
      <c r="E471" s="877"/>
      <c r="F471" s="877"/>
      <c r="G471" s="876"/>
      <c r="H471" s="875"/>
      <c r="I471" s="875"/>
      <c r="J471" s="874"/>
      <c r="K471" s="874"/>
      <c r="L471" s="874"/>
      <c r="M471" s="874"/>
      <c r="N471" s="874"/>
      <c r="O471" s="874"/>
      <c r="P471" s="874"/>
      <c r="Q471" s="874"/>
      <c r="R471" s="874"/>
      <c r="S471" s="874"/>
      <c r="T471" s="874"/>
      <c r="U471" s="874"/>
      <c r="V471" s="874"/>
      <c r="W471" s="874"/>
      <c r="X471" s="874"/>
      <c r="Y471" s="874"/>
      <c r="Z471" s="874"/>
      <c r="AA471" s="874"/>
      <c r="AB471" s="874"/>
      <c r="AC471" s="874"/>
      <c r="AD471" s="874"/>
      <c r="AE471" s="874"/>
      <c r="AF471" s="874"/>
      <c r="AG471" s="874"/>
      <c r="AH471" s="874"/>
      <c r="AI471" s="874"/>
      <c r="AJ471" s="874"/>
      <c r="AK471" s="874"/>
      <c r="AL471" s="874"/>
      <c r="AM471" s="874"/>
      <c r="AN471" s="874"/>
      <c r="AO471" s="874"/>
      <c r="AP471" s="874"/>
      <c r="AQ471" s="874"/>
      <c r="AR471" s="874"/>
      <c r="AS471" s="874"/>
    </row>
    <row r="472" spans="2:45" x14ac:dyDescent="0.25">
      <c r="B472" s="874"/>
      <c r="C472" s="874"/>
      <c r="D472" s="874"/>
      <c r="E472" s="877"/>
      <c r="F472" s="877"/>
      <c r="G472" s="876"/>
      <c r="H472" s="875"/>
      <c r="I472" s="875"/>
      <c r="J472" s="874"/>
      <c r="K472" s="874"/>
      <c r="L472" s="874"/>
      <c r="M472" s="874"/>
      <c r="N472" s="874"/>
      <c r="O472" s="874"/>
      <c r="P472" s="874"/>
      <c r="Q472" s="874"/>
      <c r="R472" s="874"/>
      <c r="S472" s="874"/>
      <c r="T472" s="874"/>
      <c r="U472" s="874"/>
      <c r="V472" s="874"/>
      <c r="W472" s="874"/>
      <c r="X472" s="874"/>
      <c r="Y472" s="874"/>
      <c r="Z472" s="874"/>
      <c r="AA472" s="874"/>
      <c r="AB472" s="874"/>
      <c r="AC472" s="874"/>
      <c r="AD472" s="874"/>
      <c r="AE472" s="874"/>
      <c r="AF472" s="874"/>
      <c r="AG472" s="874"/>
      <c r="AH472" s="874"/>
      <c r="AI472" s="874"/>
      <c r="AJ472" s="874"/>
      <c r="AK472" s="874"/>
      <c r="AL472" s="874"/>
      <c r="AM472" s="874"/>
      <c r="AN472" s="874"/>
      <c r="AO472" s="874"/>
      <c r="AP472" s="874"/>
      <c r="AQ472" s="874"/>
      <c r="AR472" s="874"/>
      <c r="AS472" s="874"/>
    </row>
    <row r="473" spans="2:45" x14ac:dyDescent="0.25">
      <c r="B473" s="874"/>
      <c r="C473" s="874"/>
      <c r="D473" s="874"/>
      <c r="E473" s="877"/>
      <c r="F473" s="877"/>
      <c r="G473" s="876"/>
      <c r="H473" s="875"/>
      <c r="I473" s="875"/>
      <c r="J473" s="874"/>
      <c r="K473" s="874"/>
      <c r="L473" s="874"/>
      <c r="M473" s="874"/>
      <c r="N473" s="874"/>
      <c r="O473" s="874"/>
      <c r="P473" s="874"/>
      <c r="Q473" s="874"/>
      <c r="R473" s="874"/>
      <c r="S473" s="874"/>
      <c r="T473" s="874"/>
      <c r="U473" s="874"/>
      <c r="V473" s="874"/>
      <c r="W473" s="874"/>
      <c r="X473" s="874"/>
      <c r="Y473" s="874"/>
      <c r="Z473" s="874"/>
      <c r="AA473" s="874"/>
      <c r="AB473" s="874"/>
      <c r="AC473" s="874"/>
      <c r="AD473" s="874"/>
      <c r="AE473" s="874"/>
      <c r="AF473" s="874"/>
      <c r="AG473" s="874"/>
      <c r="AH473" s="874"/>
      <c r="AI473" s="874"/>
      <c r="AJ473" s="874"/>
      <c r="AK473" s="874"/>
      <c r="AL473" s="874"/>
      <c r="AM473" s="874"/>
      <c r="AN473" s="874"/>
      <c r="AO473" s="874"/>
      <c r="AP473" s="874"/>
      <c r="AQ473" s="874"/>
      <c r="AR473" s="874"/>
      <c r="AS473" s="874"/>
    </row>
    <row r="474" spans="2:45" x14ac:dyDescent="0.25">
      <c r="B474" s="874"/>
      <c r="C474" s="874"/>
      <c r="D474" s="874"/>
      <c r="E474" s="877"/>
      <c r="F474" s="877"/>
      <c r="G474" s="876"/>
      <c r="H474" s="875"/>
      <c r="I474" s="875"/>
      <c r="J474" s="874"/>
      <c r="K474" s="874"/>
      <c r="L474" s="874"/>
      <c r="M474" s="874"/>
      <c r="N474" s="874"/>
      <c r="O474" s="874"/>
      <c r="P474" s="874"/>
      <c r="Q474" s="874"/>
      <c r="R474" s="874"/>
      <c r="S474" s="874"/>
      <c r="T474" s="874"/>
      <c r="U474" s="874"/>
      <c r="V474" s="874"/>
      <c r="W474" s="874"/>
      <c r="X474" s="874"/>
      <c r="Y474" s="874"/>
      <c r="Z474" s="874"/>
      <c r="AA474" s="874"/>
      <c r="AB474" s="874"/>
      <c r="AC474" s="874"/>
      <c r="AD474" s="874"/>
      <c r="AE474" s="874"/>
      <c r="AF474" s="874"/>
      <c r="AG474" s="874"/>
      <c r="AH474" s="874"/>
      <c r="AI474" s="874"/>
      <c r="AJ474" s="874"/>
      <c r="AK474" s="874"/>
      <c r="AL474" s="874"/>
      <c r="AM474" s="874"/>
      <c r="AN474" s="874"/>
      <c r="AO474" s="874"/>
      <c r="AP474" s="874"/>
      <c r="AQ474" s="874"/>
      <c r="AR474" s="874"/>
      <c r="AS474" s="874"/>
    </row>
    <row r="475" spans="2:45" x14ac:dyDescent="0.25">
      <c r="B475" s="874"/>
      <c r="C475" s="874"/>
      <c r="D475" s="874"/>
      <c r="E475" s="877"/>
      <c r="F475" s="877"/>
      <c r="G475" s="876"/>
      <c r="H475" s="875"/>
      <c r="I475" s="875"/>
      <c r="J475" s="874"/>
      <c r="K475" s="874"/>
      <c r="L475" s="874"/>
      <c r="M475" s="874"/>
      <c r="N475" s="874"/>
      <c r="O475" s="874"/>
      <c r="P475" s="874"/>
      <c r="Q475" s="874"/>
      <c r="R475" s="874"/>
      <c r="S475" s="874"/>
      <c r="T475" s="874"/>
      <c r="U475" s="874"/>
      <c r="V475" s="874"/>
      <c r="W475" s="874"/>
      <c r="X475" s="874"/>
      <c r="Y475" s="874"/>
      <c r="Z475" s="874"/>
      <c r="AA475" s="874"/>
      <c r="AB475" s="874"/>
      <c r="AC475" s="874"/>
      <c r="AD475" s="874"/>
      <c r="AE475" s="874"/>
      <c r="AF475" s="874"/>
      <c r="AG475" s="874"/>
      <c r="AH475" s="874"/>
      <c r="AI475" s="874"/>
      <c r="AJ475" s="874"/>
      <c r="AK475" s="874"/>
      <c r="AL475" s="874"/>
      <c r="AM475" s="874"/>
      <c r="AN475" s="874"/>
      <c r="AO475" s="874"/>
      <c r="AP475" s="874"/>
      <c r="AQ475" s="874"/>
      <c r="AR475" s="874"/>
      <c r="AS475" s="874"/>
    </row>
    <row r="476" spans="2:45" x14ac:dyDescent="0.25">
      <c r="B476" s="874"/>
      <c r="C476" s="874"/>
      <c r="D476" s="874"/>
      <c r="E476" s="877"/>
      <c r="F476" s="877"/>
      <c r="G476" s="876"/>
      <c r="H476" s="875"/>
      <c r="I476" s="875"/>
      <c r="J476" s="874"/>
      <c r="K476" s="874"/>
      <c r="L476" s="874"/>
      <c r="M476" s="874"/>
      <c r="N476" s="874"/>
      <c r="O476" s="874"/>
      <c r="P476" s="874"/>
      <c r="Q476" s="874"/>
      <c r="R476" s="874"/>
      <c r="S476" s="874"/>
      <c r="T476" s="874"/>
      <c r="U476" s="874"/>
      <c r="V476" s="874"/>
      <c r="W476" s="874"/>
      <c r="X476" s="874"/>
      <c r="Y476" s="874"/>
      <c r="Z476" s="874"/>
      <c r="AA476" s="874"/>
      <c r="AB476" s="874"/>
      <c r="AC476" s="874"/>
      <c r="AD476" s="874"/>
      <c r="AE476" s="874"/>
      <c r="AF476" s="874"/>
      <c r="AG476" s="874"/>
      <c r="AH476" s="874"/>
      <c r="AI476" s="874"/>
      <c r="AJ476" s="874"/>
      <c r="AK476" s="874"/>
      <c r="AL476" s="874"/>
      <c r="AM476" s="874"/>
      <c r="AN476" s="874"/>
      <c r="AO476" s="874"/>
      <c r="AP476" s="874"/>
      <c r="AQ476" s="874"/>
      <c r="AR476" s="874"/>
      <c r="AS476" s="874"/>
    </row>
    <row r="477" spans="2:45" x14ac:dyDescent="0.25">
      <c r="B477" s="874"/>
      <c r="C477" s="874"/>
      <c r="D477" s="874"/>
      <c r="E477" s="877"/>
      <c r="F477" s="877"/>
      <c r="G477" s="876"/>
      <c r="H477" s="875"/>
      <c r="I477" s="875"/>
      <c r="J477" s="874"/>
      <c r="K477" s="874"/>
      <c r="L477" s="874"/>
      <c r="M477" s="874"/>
      <c r="N477" s="874"/>
      <c r="O477" s="874"/>
      <c r="P477" s="874"/>
      <c r="Q477" s="874"/>
      <c r="R477" s="874"/>
      <c r="S477" s="874"/>
      <c r="T477" s="874"/>
      <c r="U477" s="874"/>
      <c r="V477" s="874"/>
      <c r="W477" s="874"/>
      <c r="X477" s="874"/>
      <c r="Y477" s="874"/>
      <c r="Z477" s="874"/>
      <c r="AA477" s="874"/>
      <c r="AB477" s="874"/>
      <c r="AC477" s="874"/>
      <c r="AD477" s="874"/>
      <c r="AE477" s="874"/>
      <c r="AF477" s="874"/>
      <c r="AG477" s="874"/>
      <c r="AH477" s="874"/>
      <c r="AI477" s="874"/>
      <c r="AJ477" s="874"/>
      <c r="AK477" s="874"/>
      <c r="AL477" s="874"/>
      <c r="AM477" s="874"/>
      <c r="AN477" s="874"/>
      <c r="AO477" s="874"/>
      <c r="AP477" s="874"/>
      <c r="AQ477" s="874"/>
      <c r="AR477" s="874"/>
      <c r="AS477" s="874"/>
    </row>
    <row r="478" spans="2:45" x14ac:dyDescent="0.25">
      <c r="B478" s="874"/>
      <c r="C478" s="874"/>
      <c r="D478" s="874"/>
      <c r="E478" s="877"/>
      <c r="F478" s="877"/>
      <c r="G478" s="876"/>
      <c r="H478" s="875"/>
      <c r="I478" s="875"/>
      <c r="J478" s="874"/>
      <c r="K478" s="874"/>
      <c r="L478" s="874"/>
      <c r="M478" s="874"/>
      <c r="N478" s="874"/>
      <c r="O478" s="874"/>
      <c r="P478" s="874"/>
      <c r="Q478" s="874"/>
      <c r="R478" s="874"/>
      <c r="S478" s="874"/>
      <c r="T478" s="874"/>
      <c r="U478" s="874"/>
      <c r="V478" s="874"/>
      <c r="W478" s="874"/>
      <c r="X478" s="874"/>
      <c r="Y478" s="874"/>
      <c r="Z478" s="874"/>
      <c r="AA478" s="874"/>
      <c r="AB478" s="874"/>
      <c r="AC478" s="874"/>
      <c r="AD478" s="874"/>
      <c r="AE478" s="874"/>
      <c r="AF478" s="874"/>
      <c r="AG478" s="874"/>
      <c r="AH478" s="874"/>
      <c r="AI478" s="874"/>
      <c r="AJ478" s="874"/>
      <c r="AK478" s="874"/>
      <c r="AL478" s="874"/>
      <c r="AM478" s="874"/>
      <c r="AN478" s="874"/>
      <c r="AO478" s="874"/>
      <c r="AP478" s="874"/>
      <c r="AQ478" s="874"/>
      <c r="AR478" s="874"/>
      <c r="AS478" s="874"/>
    </row>
    <row r="479" spans="2:45" x14ac:dyDescent="0.25">
      <c r="B479" s="874"/>
      <c r="C479" s="874"/>
      <c r="D479" s="874"/>
      <c r="E479" s="877"/>
      <c r="F479" s="877"/>
      <c r="G479" s="876"/>
      <c r="H479" s="875"/>
      <c r="I479" s="875"/>
      <c r="J479" s="874"/>
      <c r="K479" s="874"/>
      <c r="L479" s="874"/>
      <c r="M479" s="874"/>
      <c r="N479" s="874"/>
      <c r="O479" s="874"/>
      <c r="P479" s="874"/>
      <c r="Q479" s="874"/>
      <c r="R479" s="874"/>
      <c r="S479" s="874"/>
      <c r="T479" s="874"/>
      <c r="U479" s="874"/>
      <c r="V479" s="874"/>
      <c r="W479" s="874"/>
      <c r="X479" s="874"/>
      <c r="Y479" s="874"/>
      <c r="Z479" s="874"/>
      <c r="AA479" s="874"/>
      <c r="AB479" s="874"/>
      <c r="AC479" s="874"/>
      <c r="AD479" s="874"/>
      <c r="AE479" s="874"/>
      <c r="AF479" s="874"/>
      <c r="AG479" s="874"/>
      <c r="AH479" s="874"/>
      <c r="AI479" s="874"/>
      <c r="AJ479" s="874"/>
      <c r="AK479" s="874"/>
      <c r="AL479" s="874"/>
      <c r="AM479" s="874"/>
      <c r="AN479" s="874"/>
      <c r="AO479" s="874"/>
      <c r="AP479" s="874"/>
      <c r="AQ479" s="874"/>
      <c r="AR479" s="874"/>
      <c r="AS479" s="874"/>
    </row>
    <row r="480" spans="2:45" x14ac:dyDescent="0.25">
      <c r="B480" s="874"/>
      <c r="C480" s="874"/>
      <c r="D480" s="874"/>
      <c r="E480" s="877"/>
      <c r="F480" s="877"/>
      <c r="G480" s="876"/>
      <c r="H480" s="875"/>
      <c r="I480" s="875"/>
      <c r="J480" s="874"/>
      <c r="K480" s="874"/>
      <c r="L480" s="874"/>
      <c r="M480" s="874"/>
      <c r="N480" s="874"/>
      <c r="O480" s="874"/>
      <c r="P480" s="874"/>
      <c r="Q480" s="874"/>
      <c r="R480" s="874"/>
      <c r="S480" s="874"/>
      <c r="T480" s="874"/>
      <c r="U480" s="874"/>
      <c r="V480" s="874"/>
      <c r="W480" s="874"/>
      <c r="X480" s="874"/>
      <c r="Y480" s="874"/>
      <c r="Z480" s="874"/>
      <c r="AA480" s="874"/>
      <c r="AB480" s="874"/>
      <c r="AC480" s="874"/>
      <c r="AD480" s="874"/>
      <c r="AE480" s="874"/>
      <c r="AF480" s="874"/>
      <c r="AG480" s="874"/>
      <c r="AH480" s="874"/>
      <c r="AI480" s="874"/>
      <c r="AJ480" s="874"/>
      <c r="AK480" s="874"/>
      <c r="AL480" s="874"/>
      <c r="AM480" s="874"/>
      <c r="AN480" s="874"/>
      <c r="AO480" s="874"/>
      <c r="AP480" s="874"/>
      <c r="AQ480" s="874"/>
      <c r="AR480" s="874"/>
      <c r="AS480" s="874"/>
    </row>
    <row r="481" spans="2:45" x14ac:dyDescent="0.25">
      <c r="B481" s="874"/>
      <c r="C481" s="874"/>
      <c r="D481" s="874"/>
      <c r="E481" s="877"/>
      <c r="F481" s="877"/>
      <c r="G481" s="876"/>
      <c r="H481" s="875"/>
      <c r="I481" s="875"/>
      <c r="J481" s="874"/>
      <c r="K481" s="874"/>
      <c r="L481" s="874"/>
      <c r="M481" s="874"/>
      <c r="N481" s="874"/>
      <c r="O481" s="874"/>
      <c r="P481" s="874"/>
      <c r="Q481" s="874"/>
      <c r="R481" s="874"/>
      <c r="S481" s="874"/>
      <c r="T481" s="874"/>
      <c r="U481" s="874"/>
      <c r="V481" s="874"/>
      <c r="W481" s="874"/>
      <c r="X481" s="874"/>
      <c r="Y481" s="874"/>
      <c r="Z481" s="874"/>
      <c r="AA481" s="874"/>
      <c r="AB481" s="874"/>
      <c r="AC481" s="874"/>
      <c r="AD481" s="874"/>
      <c r="AE481" s="874"/>
      <c r="AF481" s="874"/>
      <c r="AG481" s="874"/>
      <c r="AH481" s="874"/>
      <c r="AI481" s="874"/>
      <c r="AJ481" s="874"/>
      <c r="AK481" s="874"/>
      <c r="AL481" s="874"/>
      <c r="AM481" s="874"/>
      <c r="AN481" s="874"/>
      <c r="AO481" s="874"/>
      <c r="AP481" s="874"/>
      <c r="AQ481" s="874"/>
      <c r="AR481" s="874"/>
      <c r="AS481" s="874"/>
    </row>
    <row r="482" spans="2:45" x14ac:dyDescent="0.25">
      <c r="B482" s="874"/>
      <c r="C482" s="874"/>
      <c r="D482" s="874"/>
      <c r="E482" s="877"/>
      <c r="F482" s="877"/>
      <c r="G482" s="876"/>
      <c r="H482" s="875"/>
      <c r="I482" s="875"/>
      <c r="J482" s="874"/>
      <c r="K482" s="874"/>
      <c r="L482" s="874"/>
      <c r="M482" s="874"/>
      <c r="N482" s="874"/>
      <c r="O482" s="874"/>
      <c r="P482" s="874"/>
      <c r="Q482" s="874"/>
      <c r="R482" s="874"/>
      <c r="S482" s="874"/>
      <c r="T482" s="874"/>
      <c r="U482" s="874"/>
      <c r="V482" s="874"/>
      <c r="W482" s="874"/>
      <c r="X482" s="874"/>
      <c r="Y482" s="874"/>
      <c r="Z482" s="874"/>
      <c r="AA482" s="874"/>
      <c r="AB482" s="874"/>
      <c r="AC482" s="874"/>
      <c r="AD482" s="874"/>
      <c r="AE482" s="874"/>
      <c r="AF482" s="874"/>
      <c r="AG482" s="874"/>
      <c r="AH482" s="874"/>
      <c r="AI482" s="874"/>
      <c r="AJ482" s="874"/>
      <c r="AK482" s="874"/>
      <c r="AL482" s="874"/>
      <c r="AM482" s="874"/>
      <c r="AN482" s="874"/>
      <c r="AO482" s="874"/>
      <c r="AP482" s="874"/>
      <c r="AQ482" s="874"/>
      <c r="AR482" s="874"/>
      <c r="AS482" s="874"/>
    </row>
    <row r="483" spans="2:45" x14ac:dyDescent="0.25">
      <c r="B483" s="874"/>
      <c r="C483" s="874"/>
      <c r="D483" s="874"/>
      <c r="E483" s="877"/>
      <c r="F483" s="877"/>
      <c r="G483" s="876"/>
      <c r="H483" s="875"/>
      <c r="I483" s="875"/>
      <c r="J483" s="874"/>
      <c r="K483" s="874"/>
      <c r="L483" s="874"/>
      <c r="M483" s="874"/>
      <c r="N483" s="874"/>
      <c r="O483" s="874"/>
      <c r="P483" s="874"/>
      <c r="Q483" s="874"/>
      <c r="R483" s="874"/>
      <c r="S483" s="874"/>
      <c r="T483" s="874"/>
      <c r="U483" s="874"/>
      <c r="V483" s="874"/>
      <c r="W483" s="874"/>
      <c r="X483" s="874"/>
      <c r="Y483" s="874"/>
      <c r="Z483" s="874"/>
      <c r="AA483" s="874"/>
      <c r="AB483" s="874"/>
      <c r="AC483" s="874"/>
      <c r="AD483" s="874"/>
      <c r="AE483" s="874"/>
      <c r="AF483" s="874"/>
      <c r="AG483" s="874"/>
      <c r="AH483" s="874"/>
      <c r="AI483" s="874"/>
      <c r="AJ483" s="874"/>
      <c r="AK483" s="874"/>
      <c r="AL483" s="874"/>
      <c r="AM483" s="874"/>
      <c r="AN483" s="874"/>
      <c r="AO483" s="874"/>
      <c r="AP483" s="874"/>
      <c r="AQ483" s="874"/>
      <c r="AR483" s="874"/>
      <c r="AS483" s="874"/>
    </row>
    <row r="484" spans="2:45" x14ac:dyDescent="0.25">
      <c r="B484" s="874"/>
      <c r="C484" s="874"/>
      <c r="D484" s="874"/>
      <c r="E484" s="877"/>
      <c r="F484" s="877"/>
      <c r="G484" s="876"/>
      <c r="H484" s="875"/>
      <c r="I484" s="875"/>
      <c r="J484" s="874"/>
      <c r="K484" s="874"/>
      <c r="L484" s="874"/>
      <c r="M484" s="874"/>
      <c r="N484" s="874"/>
      <c r="O484" s="874"/>
      <c r="P484" s="874"/>
      <c r="Q484" s="874"/>
      <c r="R484" s="874"/>
      <c r="S484" s="874"/>
      <c r="T484" s="874"/>
      <c r="U484" s="874"/>
      <c r="V484" s="874"/>
      <c r="W484" s="874"/>
      <c r="X484" s="874"/>
      <c r="Y484" s="874"/>
      <c r="Z484" s="874"/>
      <c r="AA484" s="874"/>
      <c r="AB484" s="874"/>
      <c r="AC484" s="874"/>
      <c r="AD484" s="874"/>
      <c r="AE484" s="874"/>
      <c r="AF484" s="874"/>
      <c r="AG484" s="874"/>
      <c r="AH484" s="874"/>
      <c r="AI484" s="874"/>
      <c r="AJ484" s="874"/>
      <c r="AK484" s="874"/>
      <c r="AL484" s="874"/>
      <c r="AM484" s="874"/>
      <c r="AN484" s="874"/>
      <c r="AO484" s="874"/>
      <c r="AP484" s="874"/>
      <c r="AQ484" s="874"/>
      <c r="AR484" s="874"/>
      <c r="AS484" s="874"/>
    </row>
    <row r="485" spans="2:45" x14ac:dyDescent="0.25">
      <c r="B485" s="874"/>
      <c r="C485" s="874"/>
      <c r="D485" s="874"/>
      <c r="E485" s="877"/>
      <c r="F485" s="877"/>
      <c r="G485" s="876"/>
      <c r="H485" s="875"/>
      <c r="I485" s="875"/>
      <c r="J485" s="874"/>
      <c r="K485" s="874"/>
      <c r="L485" s="874"/>
      <c r="M485" s="874"/>
      <c r="N485" s="874"/>
      <c r="O485" s="874"/>
      <c r="P485" s="874"/>
      <c r="Q485" s="874"/>
      <c r="R485" s="874"/>
      <c r="S485" s="874"/>
      <c r="T485" s="874"/>
      <c r="U485" s="874"/>
      <c r="V485" s="874"/>
      <c r="W485" s="874"/>
      <c r="X485" s="874"/>
      <c r="Y485" s="874"/>
      <c r="Z485" s="874"/>
      <c r="AA485" s="874"/>
      <c r="AB485" s="874"/>
      <c r="AC485" s="874"/>
      <c r="AD485" s="874"/>
      <c r="AE485" s="874"/>
      <c r="AF485" s="874"/>
      <c r="AG485" s="874"/>
      <c r="AH485" s="874"/>
      <c r="AI485" s="874"/>
      <c r="AJ485" s="874"/>
      <c r="AK485" s="874"/>
      <c r="AL485" s="874"/>
      <c r="AM485" s="874"/>
      <c r="AN485" s="874"/>
      <c r="AO485" s="874"/>
      <c r="AP485" s="874"/>
      <c r="AQ485" s="874"/>
      <c r="AR485" s="874"/>
      <c r="AS485" s="874"/>
    </row>
    <row r="486" spans="2:45" x14ac:dyDescent="0.25">
      <c r="B486" s="874"/>
      <c r="C486" s="874"/>
      <c r="D486" s="874"/>
      <c r="E486" s="877"/>
      <c r="F486" s="877"/>
      <c r="G486" s="876"/>
      <c r="H486" s="875"/>
      <c r="I486" s="875"/>
      <c r="J486" s="874"/>
      <c r="K486" s="874"/>
      <c r="L486" s="874"/>
      <c r="M486" s="874"/>
      <c r="N486" s="874"/>
      <c r="O486" s="874"/>
      <c r="P486" s="874"/>
      <c r="Q486" s="874"/>
      <c r="R486" s="874"/>
      <c r="S486" s="874"/>
      <c r="T486" s="874"/>
      <c r="U486" s="874"/>
      <c r="V486" s="874"/>
      <c r="W486" s="874"/>
      <c r="X486" s="874"/>
      <c r="Y486" s="874"/>
      <c r="Z486" s="874"/>
      <c r="AA486" s="874"/>
      <c r="AB486" s="874"/>
      <c r="AC486" s="874"/>
      <c r="AD486" s="874"/>
      <c r="AE486" s="874"/>
      <c r="AF486" s="874"/>
      <c r="AG486" s="874"/>
      <c r="AH486" s="874"/>
      <c r="AI486" s="874"/>
      <c r="AJ486" s="874"/>
      <c r="AK486" s="874"/>
      <c r="AL486" s="874"/>
      <c r="AM486" s="874"/>
      <c r="AN486" s="874"/>
      <c r="AO486" s="874"/>
      <c r="AP486" s="874"/>
      <c r="AQ486" s="874"/>
      <c r="AR486" s="874"/>
      <c r="AS486" s="874"/>
    </row>
    <row r="487" spans="2:45" x14ac:dyDescent="0.25">
      <c r="B487" s="874"/>
      <c r="C487" s="874"/>
      <c r="D487" s="874"/>
      <c r="E487" s="877"/>
      <c r="F487" s="877"/>
      <c r="G487" s="876"/>
      <c r="H487" s="875"/>
      <c r="I487" s="875"/>
      <c r="J487" s="874"/>
      <c r="K487" s="874"/>
      <c r="L487" s="874"/>
      <c r="M487" s="874"/>
      <c r="N487" s="874"/>
      <c r="O487" s="874"/>
      <c r="P487" s="874"/>
      <c r="Q487" s="874"/>
      <c r="R487" s="874"/>
      <c r="S487" s="874"/>
      <c r="T487" s="874"/>
      <c r="U487" s="874"/>
      <c r="V487" s="874"/>
      <c r="W487" s="874"/>
      <c r="X487" s="874"/>
      <c r="Y487" s="874"/>
      <c r="Z487" s="874"/>
      <c r="AA487" s="874"/>
      <c r="AB487" s="874"/>
      <c r="AC487" s="874"/>
      <c r="AD487" s="874"/>
      <c r="AE487" s="874"/>
      <c r="AF487" s="874"/>
      <c r="AG487" s="874"/>
      <c r="AH487" s="874"/>
      <c r="AI487" s="874"/>
      <c r="AJ487" s="874"/>
      <c r="AK487" s="874"/>
      <c r="AL487" s="874"/>
      <c r="AM487" s="874"/>
      <c r="AN487" s="874"/>
      <c r="AO487" s="874"/>
      <c r="AP487" s="874"/>
      <c r="AQ487" s="874"/>
      <c r="AR487" s="874"/>
      <c r="AS487" s="874"/>
    </row>
    <row r="488" spans="2:45" x14ac:dyDescent="0.25">
      <c r="B488" s="874"/>
      <c r="C488" s="874"/>
      <c r="D488" s="874"/>
      <c r="E488" s="877"/>
      <c r="F488" s="877"/>
      <c r="G488" s="876"/>
      <c r="H488" s="875"/>
      <c r="I488" s="875"/>
      <c r="J488" s="874"/>
      <c r="K488" s="874"/>
      <c r="L488" s="874"/>
      <c r="M488" s="874"/>
      <c r="N488" s="874"/>
      <c r="O488" s="874"/>
      <c r="P488" s="874"/>
      <c r="Q488" s="874"/>
      <c r="R488" s="874"/>
      <c r="S488" s="874"/>
      <c r="T488" s="874"/>
      <c r="U488" s="874"/>
      <c r="V488" s="874"/>
      <c r="W488" s="874"/>
      <c r="X488" s="874"/>
      <c r="Y488" s="874"/>
      <c r="Z488" s="874"/>
      <c r="AA488" s="874"/>
      <c r="AB488" s="874"/>
      <c r="AC488" s="874"/>
      <c r="AD488" s="874"/>
      <c r="AE488" s="874"/>
      <c r="AF488" s="874"/>
      <c r="AG488" s="874"/>
      <c r="AH488" s="874"/>
      <c r="AI488" s="874"/>
      <c r="AJ488" s="874"/>
      <c r="AK488" s="874"/>
      <c r="AL488" s="874"/>
      <c r="AM488" s="874"/>
      <c r="AN488" s="874"/>
      <c r="AO488" s="874"/>
      <c r="AP488" s="874"/>
      <c r="AQ488" s="874"/>
      <c r="AR488" s="874"/>
      <c r="AS488" s="874"/>
    </row>
    <row r="489" spans="2:45" x14ac:dyDescent="0.25">
      <c r="B489" s="874"/>
      <c r="C489" s="874"/>
      <c r="D489" s="874"/>
      <c r="E489" s="877"/>
      <c r="F489" s="877"/>
      <c r="G489" s="876"/>
      <c r="H489" s="875"/>
      <c r="I489" s="875"/>
      <c r="J489" s="874"/>
      <c r="K489" s="874"/>
      <c r="L489" s="874"/>
      <c r="M489" s="874"/>
      <c r="N489" s="874"/>
      <c r="O489" s="874"/>
      <c r="P489" s="874"/>
      <c r="Q489" s="874"/>
      <c r="R489" s="874"/>
      <c r="S489" s="874"/>
      <c r="T489" s="874"/>
      <c r="U489" s="874"/>
      <c r="V489" s="874"/>
      <c r="W489" s="874"/>
      <c r="X489" s="874"/>
      <c r="Y489" s="874"/>
      <c r="Z489" s="874"/>
      <c r="AA489" s="874"/>
      <c r="AB489" s="874"/>
      <c r="AC489" s="874"/>
      <c r="AD489" s="874"/>
      <c r="AE489" s="874"/>
      <c r="AF489" s="874"/>
      <c r="AG489" s="874"/>
      <c r="AH489" s="874"/>
      <c r="AI489" s="874"/>
      <c r="AJ489" s="874"/>
      <c r="AK489" s="874"/>
      <c r="AL489" s="874"/>
      <c r="AM489" s="874"/>
      <c r="AN489" s="874"/>
      <c r="AO489" s="874"/>
      <c r="AP489" s="874"/>
      <c r="AQ489" s="874"/>
      <c r="AR489" s="874"/>
      <c r="AS489" s="874"/>
    </row>
    <row r="490" spans="2:45" x14ac:dyDescent="0.25">
      <c r="B490" s="874"/>
      <c r="C490" s="874"/>
      <c r="D490" s="874"/>
      <c r="E490" s="877"/>
      <c r="F490" s="877"/>
      <c r="G490" s="876"/>
      <c r="H490" s="875"/>
      <c r="I490" s="875"/>
      <c r="J490" s="874"/>
      <c r="K490" s="874"/>
      <c r="L490" s="874"/>
      <c r="M490" s="874"/>
      <c r="N490" s="874"/>
      <c r="O490" s="874"/>
      <c r="P490" s="874"/>
      <c r="Q490" s="874"/>
      <c r="R490" s="874"/>
      <c r="S490" s="874"/>
      <c r="T490" s="874"/>
      <c r="U490" s="874"/>
      <c r="V490" s="874"/>
      <c r="W490" s="874"/>
      <c r="X490" s="874"/>
      <c r="Y490" s="874"/>
      <c r="Z490" s="874"/>
      <c r="AA490" s="874"/>
      <c r="AB490" s="874"/>
      <c r="AC490" s="874"/>
      <c r="AD490" s="874"/>
      <c r="AE490" s="874"/>
      <c r="AF490" s="874"/>
      <c r="AG490" s="874"/>
      <c r="AH490" s="874"/>
      <c r="AI490" s="874"/>
      <c r="AJ490" s="874"/>
      <c r="AK490" s="874"/>
      <c r="AL490" s="874"/>
      <c r="AM490" s="874"/>
      <c r="AN490" s="874"/>
      <c r="AO490" s="874"/>
      <c r="AP490" s="874"/>
      <c r="AQ490" s="874"/>
      <c r="AR490" s="874"/>
      <c r="AS490" s="874"/>
    </row>
    <row r="491" spans="2:45" x14ac:dyDescent="0.25">
      <c r="B491" s="874"/>
      <c r="C491" s="874"/>
      <c r="D491" s="874"/>
      <c r="E491" s="877"/>
      <c r="F491" s="877"/>
      <c r="G491" s="876"/>
      <c r="H491" s="875"/>
      <c r="I491" s="875"/>
      <c r="J491" s="874"/>
      <c r="K491" s="874"/>
      <c r="L491" s="874"/>
      <c r="M491" s="874"/>
      <c r="N491" s="874"/>
      <c r="O491" s="874"/>
      <c r="P491" s="874"/>
      <c r="Q491" s="874"/>
      <c r="R491" s="874"/>
      <c r="S491" s="874"/>
      <c r="T491" s="874"/>
      <c r="U491" s="874"/>
      <c r="V491" s="874"/>
      <c r="W491" s="874"/>
      <c r="X491" s="874"/>
      <c r="Y491" s="874"/>
      <c r="Z491" s="874"/>
      <c r="AA491" s="874"/>
      <c r="AB491" s="874"/>
      <c r="AC491" s="874"/>
      <c r="AD491" s="874"/>
      <c r="AE491" s="874"/>
      <c r="AF491" s="874"/>
      <c r="AG491" s="874"/>
      <c r="AH491" s="874"/>
      <c r="AI491" s="874"/>
      <c r="AJ491" s="874"/>
      <c r="AK491" s="874"/>
      <c r="AL491" s="874"/>
      <c r="AM491" s="874"/>
      <c r="AN491" s="874"/>
      <c r="AO491" s="874"/>
      <c r="AP491" s="874"/>
      <c r="AQ491" s="874"/>
      <c r="AR491" s="874"/>
      <c r="AS491" s="874"/>
    </row>
    <row r="492" spans="2:45" x14ac:dyDescent="0.25">
      <c r="B492" s="874"/>
      <c r="C492" s="874"/>
      <c r="D492" s="874"/>
      <c r="E492" s="877"/>
      <c r="F492" s="877"/>
      <c r="G492" s="876"/>
      <c r="H492" s="875"/>
      <c r="I492" s="875"/>
      <c r="J492" s="874"/>
      <c r="K492" s="874"/>
      <c r="L492" s="874"/>
      <c r="M492" s="874"/>
      <c r="N492" s="874"/>
      <c r="O492" s="874"/>
      <c r="P492" s="874"/>
      <c r="Q492" s="874"/>
      <c r="R492" s="874"/>
      <c r="S492" s="874"/>
      <c r="T492" s="874"/>
      <c r="U492" s="874"/>
      <c r="V492" s="874"/>
      <c r="W492" s="874"/>
      <c r="X492" s="874"/>
      <c r="Y492" s="874"/>
      <c r="Z492" s="874"/>
      <c r="AA492" s="874"/>
      <c r="AB492" s="874"/>
      <c r="AC492" s="874"/>
      <c r="AD492" s="874"/>
      <c r="AE492" s="874"/>
      <c r="AF492" s="874"/>
      <c r="AG492" s="874"/>
      <c r="AH492" s="874"/>
      <c r="AI492" s="874"/>
      <c r="AJ492" s="874"/>
      <c r="AK492" s="874"/>
      <c r="AL492" s="874"/>
      <c r="AM492" s="874"/>
      <c r="AN492" s="874"/>
      <c r="AO492" s="874"/>
      <c r="AP492" s="874"/>
      <c r="AQ492" s="874"/>
      <c r="AR492" s="874"/>
      <c r="AS492" s="874"/>
    </row>
    <row r="493" spans="2:45" x14ac:dyDescent="0.25">
      <c r="B493" s="874"/>
      <c r="C493" s="874"/>
      <c r="D493" s="874"/>
      <c r="E493" s="877"/>
      <c r="F493" s="877"/>
      <c r="G493" s="876"/>
      <c r="H493" s="875"/>
      <c r="I493" s="875"/>
      <c r="J493" s="874"/>
      <c r="K493" s="874"/>
      <c r="L493" s="874"/>
      <c r="M493" s="874"/>
      <c r="N493" s="874"/>
      <c r="O493" s="874"/>
      <c r="P493" s="874"/>
      <c r="Q493" s="874"/>
      <c r="R493" s="874"/>
      <c r="S493" s="874"/>
      <c r="T493" s="874"/>
      <c r="U493" s="874"/>
      <c r="V493" s="874"/>
      <c r="W493" s="874"/>
      <c r="X493" s="874"/>
      <c r="Y493" s="874"/>
      <c r="Z493" s="874"/>
      <c r="AA493" s="874"/>
      <c r="AB493" s="874"/>
      <c r="AC493" s="874"/>
      <c r="AD493" s="874"/>
      <c r="AE493" s="874"/>
      <c r="AF493" s="874"/>
      <c r="AG493" s="874"/>
      <c r="AH493" s="874"/>
      <c r="AI493" s="874"/>
      <c r="AJ493" s="874"/>
      <c r="AK493" s="874"/>
      <c r="AL493" s="874"/>
      <c r="AM493" s="874"/>
      <c r="AN493" s="874"/>
      <c r="AO493" s="874"/>
      <c r="AP493" s="874"/>
      <c r="AQ493" s="874"/>
      <c r="AR493" s="874"/>
      <c r="AS493" s="874"/>
    </row>
    <row r="494" spans="2:45" x14ac:dyDescent="0.25">
      <c r="B494" s="874"/>
      <c r="C494" s="874"/>
      <c r="D494" s="874"/>
      <c r="E494" s="877"/>
      <c r="F494" s="877"/>
      <c r="G494" s="876"/>
      <c r="H494" s="875"/>
      <c r="I494" s="875"/>
      <c r="J494" s="874"/>
      <c r="K494" s="874"/>
      <c r="L494" s="874"/>
      <c r="M494" s="874"/>
      <c r="N494" s="874"/>
      <c r="O494" s="874"/>
      <c r="P494" s="874"/>
      <c r="Q494" s="874"/>
      <c r="R494" s="874"/>
      <c r="S494" s="874"/>
      <c r="T494" s="874"/>
      <c r="U494" s="874"/>
      <c r="V494" s="874"/>
      <c r="W494" s="874"/>
      <c r="X494" s="874"/>
      <c r="Y494" s="874"/>
      <c r="Z494" s="874"/>
      <c r="AA494" s="874"/>
      <c r="AB494" s="874"/>
      <c r="AC494" s="874"/>
      <c r="AD494" s="874"/>
      <c r="AE494" s="874"/>
      <c r="AF494" s="874"/>
      <c r="AG494" s="874"/>
      <c r="AH494" s="874"/>
      <c r="AI494" s="874"/>
      <c r="AJ494" s="874"/>
      <c r="AK494" s="874"/>
      <c r="AL494" s="874"/>
      <c r="AM494" s="874"/>
      <c r="AN494" s="874"/>
      <c r="AO494" s="874"/>
      <c r="AP494" s="874"/>
      <c r="AQ494" s="874"/>
      <c r="AR494" s="874"/>
      <c r="AS494" s="874"/>
    </row>
    <row r="495" spans="2:45" x14ac:dyDescent="0.25">
      <c r="B495" s="874"/>
      <c r="C495" s="874"/>
      <c r="D495" s="874"/>
      <c r="E495" s="877"/>
      <c r="F495" s="877"/>
      <c r="G495" s="876"/>
      <c r="H495" s="875"/>
      <c r="I495" s="875"/>
      <c r="J495" s="874"/>
      <c r="K495" s="874"/>
      <c r="L495" s="874"/>
      <c r="M495" s="874"/>
      <c r="N495" s="874"/>
      <c r="O495" s="874"/>
      <c r="P495" s="874"/>
      <c r="Q495" s="874"/>
      <c r="R495" s="874"/>
      <c r="S495" s="874"/>
      <c r="T495" s="874"/>
      <c r="U495" s="874"/>
      <c r="V495" s="874"/>
      <c r="W495" s="874"/>
      <c r="X495" s="874"/>
      <c r="Y495" s="874"/>
      <c r="Z495" s="874"/>
      <c r="AA495" s="874"/>
      <c r="AB495" s="874"/>
      <c r="AC495" s="874"/>
      <c r="AD495" s="874"/>
      <c r="AE495" s="874"/>
      <c r="AF495" s="874"/>
      <c r="AG495" s="874"/>
      <c r="AH495" s="874"/>
      <c r="AI495" s="874"/>
      <c r="AJ495" s="874"/>
      <c r="AK495" s="874"/>
      <c r="AL495" s="874"/>
      <c r="AM495" s="874"/>
      <c r="AN495" s="874"/>
      <c r="AO495" s="874"/>
      <c r="AP495" s="874"/>
      <c r="AQ495" s="874"/>
      <c r="AR495" s="874"/>
      <c r="AS495" s="874"/>
    </row>
    <row r="496" spans="2:45" x14ac:dyDescent="0.25">
      <c r="B496" s="874"/>
      <c r="C496" s="874"/>
      <c r="D496" s="874"/>
      <c r="E496" s="877"/>
      <c r="F496" s="877"/>
      <c r="G496" s="876"/>
      <c r="H496" s="875"/>
      <c r="I496" s="875"/>
      <c r="J496" s="874"/>
      <c r="K496" s="874"/>
      <c r="L496" s="874"/>
      <c r="M496" s="874"/>
      <c r="N496" s="874"/>
      <c r="O496" s="874"/>
      <c r="P496" s="874"/>
      <c r="Q496" s="874"/>
      <c r="R496" s="874"/>
      <c r="S496" s="874"/>
      <c r="T496" s="874"/>
      <c r="U496" s="874"/>
      <c r="V496" s="874"/>
      <c r="W496" s="874"/>
      <c r="X496" s="874"/>
      <c r="Y496" s="874"/>
      <c r="Z496" s="874"/>
      <c r="AA496" s="874"/>
      <c r="AB496" s="874"/>
      <c r="AC496" s="874"/>
      <c r="AD496" s="874"/>
      <c r="AE496" s="874"/>
      <c r="AF496" s="874"/>
      <c r="AG496" s="874"/>
      <c r="AH496" s="874"/>
      <c r="AI496" s="874"/>
      <c r="AJ496" s="874"/>
      <c r="AK496" s="874"/>
      <c r="AL496" s="874"/>
      <c r="AM496" s="874"/>
      <c r="AN496" s="874"/>
      <c r="AO496" s="874"/>
      <c r="AP496" s="874"/>
      <c r="AQ496" s="874"/>
      <c r="AR496" s="874"/>
      <c r="AS496" s="874"/>
    </row>
    <row r="497" spans="2:45" x14ac:dyDescent="0.25">
      <c r="B497" s="874"/>
      <c r="C497" s="874"/>
      <c r="D497" s="874"/>
      <c r="E497" s="877"/>
      <c r="F497" s="877"/>
      <c r="G497" s="876"/>
      <c r="H497" s="875"/>
      <c r="I497" s="875"/>
      <c r="J497" s="874"/>
      <c r="K497" s="874"/>
      <c r="L497" s="874"/>
      <c r="M497" s="874"/>
      <c r="N497" s="874"/>
      <c r="O497" s="874"/>
      <c r="P497" s="874"/>
      <c r="Q497" s="874"/>
      <c r="R497" s="874"/>
      <c r="S497" s="874"/>
      <c r="T497" s="874"/>
      <c r="U497" s="874"/>
      <c r="V497" s="874"/>
      <c r="W497" s="874"/>
      <c r="X497" s="874"/>
      <c r="Y497" s="874"/>
      <c r="Z497" s="874"/>
      <c r="AA497" s="874"/>
      <c r="AB497" s="874"/>
      <c r="AC497" s="874"/>
      <c r="AD497" s="874"/>
      <c r="AE497" s="874"/>
      <c r="AF497" s="874"/>
      <c r="AG497" s="874"/>
      <c r="AH497" s="874"/>
      <c r="AI497" s="874"/>
      <c r="AJ497" s="874"/>
      <c r="AK497" s="874"/>
      <c r="AL497" s="874"/>
      <c r="AM497" s="874"/>
      <c r="AN497" s="874"/>
      <c r="AO497" s="874"/>
      <c r="AP497" s="874"/>
      <c r="AQ497" s="874"/>
      <c r="AR497" s="874"/>
      <c r="AS497" s="874"/>
    </row>
    <row r="498" spans="2:45" x14ac:dyDescent="0.25">
      <c r="B498" s="874"/>
      <c r="C498" s="874"/>
      <c r="D498" s="874"/>
      <c r="E498" s="877"/>
      <c r="F498" s="877"/>
      <c r="G498" s="876"/>
      <c r="H498" s="875"/>
      <c r="I498" s="875"/>
      <c r="J498" s="874"/>
      <c r="K498" s="874"/>
      <c r="L498" s="874"/>
      <c r="M498" s="874"/>
      <c r="N498" s="874"/>
      <c r="O498" s="874"/>
      <c r="P498" s="874"/>
      <c r="Q498" s="874"/>
      <c r="R498" s="874"/>
      <c r="S498" s="874"/>
      <c r="T498" s="874"/>
      <c r="U498" s="874"/>
      <c r="V498" s="874"/>
      <c r="W498" s="874"/>
      <c r="X498" s="874"/>
      <c r="Y498" s="874"/>
      <c r="Z498" s="874"/>
      <c r="AA498" s="874"/>
      <c r="AB498" s="874"/>
      <c r="AC498" s="874"/>
      <c r="AD498" s="874"/>
      <c r="AE498" s="874"/>
      <c r="AF498" s="874"/>
      <c r="AG498" s="874"/>
      <c r="AH498" s="874"/>
      <c r="AI498" s="874"/>
      <c r="AJ498" s="874"/>
      <c r="AK498" s="874"/>
      <c r="AL498" s="874"/>
      <c r="AM498" s="874"/>
      <c r="AN498" s="874"/>
      <c r="AO498" s="874"/>
      <c r="AP498" s="874"/>
      <c r="AQ498" s="874"/>
      <c r="AR498" s="874"/>
      <c r="AS498" s="874"/>
    </row>
    <row r="499" spans="2:45" x14ac:dyDescent="0.25">
      <c r="B499" s="874"/>
      <c r="C499" s="874"/>
      <c r="D499" s="874"/>
      <c r="E499" s="877"/>
      <c r="F499" s="877"/>
      <c r="G499" s="876"/>
      <c r="H499" s="875"/>
      <c r="I499" s="875"/>
      <c r="J499" s="874"/>
      <c r="K499" s="874"/>
      <c r="L499" s="874"/>
      <c r="M499" s="874"/>
      <c r="N499" s="874"/>
      <c r="O499" s="874"/>
      <c r="P499" s="874"/>
      <c r="Q499" s="874"/>
      <c r="R499" s="874"/>
      <c r="S499" s="874"/>
      <c r="T499" s="874"/>
      <c r="U499" s="874"/>
      <c r="V499" s="874"/>
      <c r="W499" s="874"/>
      <c r="X499" s="874"/>
      <c r="Y499" s="874"/>
      <c r="Z499" s="874"/>
      <c r="AA499" s="874"/>
      <c r="AB499" s="874"/>
      <c r="AC499" s="874"/>
      <c r="AD499" s="874"/>
      <c r="AE499" s="874"/>
      <c r="AF499" s="874"/>
      <c r="AG499" s="874"/>
      <c r="AH499" s="874"/>
      <c r="AI499" s="874"/>
      <c r="AJ499" s="874"/>
      <c r="AK499" s="874"/>
      <c r="AL499" s="874"/>
      <c r="AM499" s="874"/>
      <c r="AN499" s="874"/>
      <c r="AO499" s="874"/>
      <c r="AP499" s="874"/>
      <c r="AQ499" s="874"/>
      <c r="AR499" s="874"/>
      <c r="AS499" s="874"/>
    </row>
    <row r="500" spans="2:45" x14ac:dyDescent="0.25">
      <c r="B500" s="874"/>
      <c r="C500" s="874"/>
      <c r="D500" s="874"/>
      <c r="E500" s="877"/>
      <c r="F500" s="877"/>
      <c r="G500" s="876"/>
      <c r="H500" s="875"/>
      <c r="I500" s="875"/>
      <c r="J500" s="874"/>
      <c r="K500" s="874"/>
      <c r="L500" s="874"/>
      <c r="M500" s="874"/>
      <c r="N500" s="874"/>
      <c r="O500" s="874"/>
      <c r="P500" s="874"/>
      <c r="Q500" s="874"/>
      <c r="R500" s="874"/>
      <c r="S500" s="874"/>
      <c r="T500" s="874"/>
      <c r="U500" s="874"/>
      <c r="V500" s="874"/>
      <c r="W500" s="874"/>
      <c r="X500" s="874"/>
      <c r="Y500" s="874"/>
      <c r="Z500" s="874"/>
      <c r="AA500" s="874"/>
      <c r="AB500" s="874"/>
      <c r="AC500" s="874"/>
      <c r="AD500" s="874"/>
      <c r="AE500" s="874"/>
      <c r="AF500" s="874"/>
      <c r="AG500" s="874"/>
      <c r="AH500" s="874"/>
      <c r="AI500" s="874"/>
      <c r="AJ500" s="874"/>
      <c r="AK500" s="874"/>
      <c r="AL500" s="874"/>
      <c r="AM500" s="874"/>
      <c r="AN500" s="874"/>
      <c r="AO500" s="874"/>
      <c r="AP500" s="874"/>
      <c r="AQ500" s="874"/>
      <c r="AR500" s="874"/>
      <c r="AS500" s="874"/>
    </row>
    <row r="501" spans="2:45" x14ac:dyDescent="0.25">
      <c r="B501" s="874"/>
      <c r="C501" s="874"/>
      <c r="D501" s="874"/>
      <c r="E501" s="877"/>
      <c r="F501" s="877"/>
      <c r="G501" s="876"/>
      <c r="H501" s="875"/>
      <c r="I501" s="875"/>
      <c r="J501" s="874"/>
      <c r="K501" s="874"/>
      <c r="L501" s="874"/>
      <c r="M501" s="874"/>
      <c r="N501" s="874"/>
      <c r="O501" s="874"/>
      <c r="P501" s="874"/>
      <c r="Q501" s="874"/>
      <c r="R501" s="874"/>
      <c r="S501" s="874"/>
      <c r="T501" s="874"/>
      <c r="U501" s="874"/>
      <c r="V501" s="874"/>
      <c r="W501" s="874"/>
      <c r="X501" s="874"/>
      <c r="Y501" s="874"/>
      <c r="Z501" s="874"/>
      <c r="AA501" s="874"/>
      <c r="AB501" s="874"/>
      <c r="AC501" s="874"/>
      <c r="AD501" s="874"/>
      <c r="AE501" s="874"/>
      <c r="AF501" s="874"/>
      <c r="AG501" s="874"/>
      <c r="AH501" s="874"/>
      <c r="AI501" s="874"/>
      <c r="AJ501" s="874"/>
      <c r="AK501" s="874"/>
      <c r="AL501" s="874"/>
      <c r="AM501" s="874"/>
      <c r="AN501" s="874"/>
      <c r="AO501" s="874"/>
      <c r="AP501" s="874"/>
      <c r="AQ501" s="874"/>
      <c r="AR501" s="874"/>
      <c r="AS501" s="874"/>
    </row>
    <row r="502" spans="2:45" x14ac:dyDescent="0.25">
      <c r="B502" s="874"/>
      <c r="C502" s="874"/>
      <c r="D502" s="874"/>
      <c r="E502" s="877"/>
      <c r="F502" s="877"/>
      <c r="G502" s="876"/>
      <c r="H502" s="875"/>
      <c r="I502" s="875"/>
      <c r="J502" s="874"/>
      <c r="K502" s="874"/>
      <c r="L502" s="874"/>
      <c r="M502" s="874"/>
      <c r="N502" s="874"/>
      <c r="O502" s="874"/>
      <c r="P502" s="874"/>
      <c r="Q502" s="874"/>
      <c r="R502" s="874"/>
      <c r="S502" s="874"/>
      <c r="T502" s="874"/>
      <c r="U502" s="874"/>
      <c r="V502" s="874"/>
      <c r="W502" s="874"/>
      <c r="X502" s="874"/>
      <c r="Y502" s="874"/>
      <c r="Z502" s="874"/>
      <c r="AA502" s="874"/>
      <c r="AB502" s="874"/>
      <c r="AC502" s="874"/>
      <c r="AD502" s="874"/>
      <c r="AE502" s="874"/>
      <c r="AF502" s="874"/>
      <c r="AG502" s="874"/>
      <c r="AH502" s="874"/>
      <c r="AI502" s="874"/>
      <c r="AJ502" s="874"/>
      <c r="AK502" s="874"/>
      <c r="AL502" s="874"/>
      <c r="AM502" s="874"/>
      <c r="AN502" s="874"/>
      <c r="AO502" s="874"/>
      <c r="AP502" s="874"/>
      <c r="AQ502" s="874"/>
      <c r="AR502" s="874"/>
      <c r="AS502" s="874"/>
    </row>
    <row r="503" spans="2:45" x14ac:dyDescent="0.25">
      <c r="B503" s="874"/>
      <c r="C503" s="874"/>
      <c r="D503" s="874"/>
      <c r="E503" s="877"/>
      <c r="F503" s="877"/>
      <c r="G503" s="876"/>
      <c r="H503" s="875"/>
      <c r="I503" s="875"/>
      <c r="J503" s="874"/>
      <c r="K503" s="874"/>
      <c r="L503" s="874"/>
      <c r="M503" s="874"/>
      <c r="N503" s="874"/>
      <c r="O503" s="874"/>
      <c r="P503" s="874"/>
      <c r="Q503" s="874"/>
      <c r="R503" s="874"/>
      <c r="S503" s="874"/>
      <c r="T503" s="874"/>
      <c r="U503" s="874"/>
      <c r="V503" s="874"/>
      <c r="W503" s="874"/>
      <c r="X503" s="874"/>
      <c r="Y503" s="874"/>
      <c r="Z503" s="874"/>
      <c r="AA503" s="874"/>
      <c r="AB503" s="874"/>
      <c r="AC503" s="874"/>
      <c r="AD503" s="874"/>
      <c r="AE503" s="874"/>
      <c r="AF503" s="874"/>
      <c r="AG503" s="874"/>
      <c r="AH503" s="874"/>
      <c r="AI503" s="874"/>
      <c r="AJ503" s="874"/>
      <c r="AK503" s="874"/>
      <c r="AL503" s="874"/>
      <c r="AM503" s="874"/>
      <c r="AN503" s="874"/>
      <c r="AO503" s="874"/>
      <c r="AP503" s="874"/>
      <c r="AQ503" s="874"/>
      <c r="AR503" s="874"/>
      <c r="AS503" s="874"/>
    </row>
    <row r="504" spans="2:45" x14ac:dyDescent="0.25">
      <c r="B504" s="874"/>
      <c r="C504" s="874"/>
      <c r="D504" s="874"/>
      <c r="E504" s="877"/>
      <c r="F504" s="877"/>
      <c r="G504" s="876"/>
      <c r="H504" s="875"/>
      <c r="I504" s="875"/>
      <c r="J504" s="874"/>
      <c r="K504" s="874"/>
      <c r="L504" s="874"/>
      <c r="M504" s="874"/>
      <c r="N504" s="874"/>
      <c r="O504" s="874"/>
      <c r="P504" s="874"/>
      <c r="Q504" s="874"/>
      <c r="R504" s="874"/>
      <c r="S504" s="874"/>
      <c r="T504" s="874"/>
      <c r="U504" s="874"/>
      <c r="V504" s="874"/>
      <c r="W504" s="874"/>
      <c r="X504" s="874"/>
      <c r="Y504" s="874"/>
      <c r="Z504" s="874"/>
      <c r="AA504" s="874"/>
      <c r="AB504" s="874"/>
      <c r="AC504" s="874"/>
      <c r="AD504" s="874"/>
      <c r="AE504" s="874"/>
      <c r="AF504" s="874"/>
      <c r="AG504" s="874"/>
      <c r="AH504" s="874"/>
      <c r="AI504" s="874"/>
      <c r="AJ504" s="874"/>
      <c r="AK504" s="874"/>
      <c r="AL504" s="874"/>
      <c r="AM504" s="874"/>
      <c r="AN504" s="874"/>
      <c r="AO504" s="874"/>
      <c r="AP504" s="874"/>
      <c r="AQ504" s="874"/>
      <c r="AR504" s="874"/>
      <c r="AS504" s="874"/>
    </row>
    <row r="505" spans="2:45" x14ac:dyDescent="0.25">
      <c r="B505" s="874"/>
      <c r="C505" s="874"/>
      <c r="D505" s="874"/>
      <c r="E505" s="877"/>
      <c r="F505" s="877"/>
      <c r="G505" s="876"/>
      <c r="H505" s="875"/>
      <c r="I505" s="875"/>
      <c r="J505" s="874"/>
      <c r="K505" s="874"/>
      <c r="L505" s="874"/>
      <c r="M505" s="874"/>
      <c r="N505" s="874"/>
      <c r="O505" s="874"/>
      <c r="P505" s="874"/>
      <c r="Q505" s="874"/>
      <c r="R505" s="874"/>
      <c r="S505" s="874"/>
      <c r="T505" s="874"/>
      <c r="U505" s="874"/>
      <c r="V505" s="874"/>
      <c r="W505" s="874"/>
      <c r="X505" s="874"/>
      <c r="Y505" s="874"/>
      <c r="Z505" s="874"/>
      <c r="AA505" s="874"/>
      <c r="AB505" s="874"/>
      <c r="AC505" s="874"/>
      <c r="AD505" s="874"/>
      <c r="AE505" s="874"/>
      <c r="AF505" s="874"/>
      <c r="AG505" s="874"/>
      <c r="AH505" s="874"/>
      <c r="AI505" s="874"/>
      <c r="AJ505" s="874"/>
      <c r="AK505" s="874"/>
      <c r="AL505" s="874"/>
      <c r="AM505" s="874"/>
      <c r="AN505" s="874"/>
      <c r="AO505" s="874"/>
      <c r="AP505" s="874"/>
      <c r="AQ505" s="874"/>
      <c r="AR505" s="874"/>
      <c r="AS505" s="874"/>
    </row>
    <row r="506" spans="2:45" x14ac:dyDescent="0.25">
      <c r="B506" s="874"/>
      <c r="C506" s="874"/>
      <c r="D506" s="874"/>
      <c r="E506" s="877"/>
      <c r="F506" s="877"/>
      <c r="G506" s="876"/>
      <c r="H506" s="875"/>
      <c r="I506" s="875"/>
      <c r="J506" s="874"/>
      <c r="K506" s="874"/>
      <c r="L506" s="874"/>
      <c r="M506" s="874"/>
      <c r="N506" s="874"/>
      <c r="O506" s="874"/>
      <c r="P506" s="874"/>
      <c r="Q506" s="874"/>
      <c r="R506" s="874"/>
      <c r="S506" s="874"/>
      <c r="T506" s="874"/>
      <c r="U506" s="874"/>
      <c r="V506" s="874"/>
      <c r="W506" s="874"/>
      <c r="X506" s="874"/>
      <c r="Y506" s="874"/>
      <c r="Z506" s="874"/>
      <c r="AA506" s="874"/>
      <c r="AB506" s="874"/>
      <c r="AC506" s="874"/>
      <c r="AD506" s="874"/>
      <c r="AE506" s="874"/>
      <c r="AF506" s="874"/>
      <c r="AG506" s="874"/>
      <c r="AH506" s="874"/>
      <c r="AI506" s="874"/>
      <c r="AJ506" s="874"/>
      <c r="AK506" s="874"/>
      <c r="AL506" s="874"/>
      <c r="AM506" s="874"/>
      <c r="AN506" s="874"/>
      <c r="AO506" s="874"/>
      <c r="AP506" s="874"/>
      <c r="AQ506" s="874"/>
      <c r="AR506" s="874"/>
      <c r="AS506" s="87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Справочники!$A$2:$A$7</xm:f>
          </x14:formula1>
          <xm:sqref>E8:E506</xm:sqref>
        </x14:dataValidation>
        <x14:dataValidation type="list" allowBlank="1" showInputMessage="1" showErrorMessage="1">
          <x14:formula1>
            <xm:f>Справочники!$I$2:$I$3</xm:f>
          </x14:formula1>
          <xm:sqref>H8:H506</xm:sqref>
        </x14:dataValidation>
        <x14:dataValidation type="list" allowBlank="1" showInputMessage="1" showErrorMessage="1">
          <x14:formula1>
            <xm:f>Справочники!$H$2:$H$53</xm:f>
          </x14:formula1>
          <xm:sqref>G8:G506</xm:sqref>
        </x14:dataValidation>
        <x14:dataValidation type="list" allowBlank="1" showInputMessage="1" showErrorMessage="1">
          <x14:formula1>
            <xm:f>OFFSET(Справочники!C$2:C$5,0,Справочники!C2)</xm:f>
          </x14:formula1>
          <xm:sqref>F8:F506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7"/>
  <sheetViews>
    <sheetView zoomScale="85" zoomScaleNormal="85" workbookViewId="0">
      <selection activeCell="F10" sqref="F10"/>
    </sheetView>
  </sheetViews>
  <sheetFormatPr defaultColWidth="12.5703125" defaultRowHeight="15.75" x14ac:dyDescent="0.25"/>
  <cols>
    <col min="1" max="1" width="31.42578125" style="873" customWidth="1"/>
    <col min="2" max="2" width="4.5703125" style="873" customWidth="1"/>
    <col min="3" max="3" width="20.140625" style="873" customWidth="1"/>
    <col min="4" max="4" width="20.42578125" style="873" customWidth="1"/>
    <col min="5" max="5" width="25.140625" style="873" customWidth="1"/>
    <col min="6" max="6" width="21.85546875" style="873" customWidth="1"/>
    <col min="7" max="7" width="25.28515625" style="873" customWidth="1"/>
    <col min="8" max="8" width="42.42578125" style="873" customWidth="1"/>
    <col min="9" max="9" width="21.5703125" style="873" customWidth="1"/>
    <col min="10" max="10" width="13.85546875" style="873" customWidth="1"/>
    <col min="11" max="16384" width="12.5703125" style="873"/>
  </cols>
  <sheetData>
    <row r="1" spans="1:9" s="886" customFormat="1" ht="47.25" x14ac:dyDescent="0.25">
      <c r="A1" s="887" t="s">
        <v>1329</v>
      </c>
      <c r="B1" s="889"/>
      <c r="C1" s="887" t="s">
        <v>1328</v>
      </c>
      <c r="D1" s="887" t="s">
        <v>1327</v>
      </c>
      <c r="E1" s="887" t="s">
        <v>1326</v>
      </c>
      <c r="F1" s="887" t="s">
        <v>1318</v>
      </c>
      <c r="G1" s="888" t="s">
        <v>1325</v>
      </c>
      <c r="H1" s="887" t="s">
        <v>1324</v>
      </c>
      <c r="I1" s="887" t="s">
        <v>1258</v>
      </c>
    </row>
    <row r="2" spans="1:9" x14ac:dyDescent="0.25">
      <c r="A2" s="873" t="s">
        <v>1323</v>
      </c>
      <c r="C2" s="884">
        <f>MATCH('Основной лист'!E8,Справочники!A$2:A$100,0)</f>
        <v>2</v>
      </c>
      <c r="D2" s="873" t="s">
        <v>1322</v>
      </c>
      <c r="E2" s="873" t="s">
        <v>1321</v>
      </c>
      <c r="F2" s="873" t="s">
        <v>39</v>
      </c>
      <c r="G2" s="885" t="s">
        <v>1255</v>
      </c>
      <c r="H2" s="873" t="s">
        <v>1320</v>
      </c>
      <c r="I2" s="873" t="s">
        <v>981</v>
      </c>
    </row>
    <row r="3" spans="1:9" x14ac:dyDescent="0.25">
      <c r="A3" s="873" t="s">
        <v>1102</v>
      </c>
      <c r="C3" s="884">
        <f>MATCH('Основной лист'!E9,Справочники!A$2:A$100,0)</f>
        <v>2</v>
      </c>
      <c r="D3" s="873" t="s">
        <v>927</v>
      </c>
      <c r="E3" s="873" t="s">
        <v>153</v>
      </c>
      <c r="F3" s="873" t="s">
        <v>40</v>
      </c>
      <c r="H3" s="873" t="s">
        <v>1319</v>
      </c>
      <c r="I3" s="873" t="s">
        <v>1018</v>
      </c>
    </row>
    <row r="4" spans="1:9" x14ac:dyDescent="0.25">
      <c r="A4" s="873" t="s">
        <v>1318</v>
      </c>
      <c r="C4" s="884">
        <f>MATCH('Основной лист'!E10,Справочники!A$2:A$100,0)</f>
        <v>2</v>
      </c>
      <c r="F4" s="873" t="s">
        <v>1317</v>
      </c>
      <c r="H4" s="873" t="s">
        <v>1316</v>
      </c>
    </row>
    <row r="5" spans="1:9" x14ac:dyDescent="0.25">
      <c r="A5" s="885" t="s">
        <v>1256</v>
      </c>
      <c r="C5" s="884">
        <f>MATCH('Основной лист'!E11,Справочники!A$2:A$100,0)</f>
        <v>2</v>
      </c>
      <c r="H5" s="873" t="s">
        <v>1315</v>
      </c>
    </row>
    <row r="6" spans="1:9" x14ac:dyDescent="0.25">
      <c r="C6" s="884" t="e">
        <f>MATCH('Основной лист'!E12,Справочники!A$2:A$100,0)</f>
        <v>#N/A</v>
      </c>
      <c r="H6" s="873" t="s">
        <v>1314</v>
      </c>
    </row>
    <row r="7" spans="1:9" x14ac:dyDescent="0.25">
      <c r="C7" s="884" t="e">
        <f>MATCH('Основной лист'!E13,Справочники!A$2:A$100,0)</f>
        <v>#N/A</v>
      </c>
      <c r="H7" s="873" t="s">
        <v>1313</v>
      </c>
    </row>
    <row r="8" spans="1:9" x14ac:dyDescent="0.25">
      <c r="C8" s="884" t="e">
        <f>MATCH('Основной лист'!E14,Справочники!A$2:A$100,0)</f>
        <v>#N/A</v>
      </c>
      <c r="H8" s="873" t="s">
        <v>1312</v>
      </c>
    </row>
    <row r="9" spans="1:9" x14ac:dyDescent="0.25">
      <c r="C9" s="884" t="e">
        <f>MATCH('Основной лист'!E15,Справочники!A$2:A$100,0)</f>
        <v>#N/A</v>
      </c>
      <c r="H9" s="873" t="s">
        <v>1311</v>
      </c>
    </row>
    <row r="10" spans="1:9" x14ac:dyDescent="0.25">
      <c r="C10" s="884" t="e">
        <f>MATCH('Основной лист'!E16,Справочники!A$2:A$100,0)</f>
        <v>#N/A</v>
      </c>
      <c r="H10" s="873" t="s">
        <v>1310</v>
      </c>
    </row>
    <row r="11" spans="1:9" x14ac:dyDescent="0.25">
      <c r="C11" s="884" t="e">
        <f>MATCH('Основной лист'!E17,Справочники!A$2:A$100,0)</f>
        <v>#N/A</v>
      </c>
      <c r="H11" s="873" t="s">
        <v>1309</v>
      </c>
    </row>
    <row r="12" spans="1:9" x14ac:dyDescent="0.25">
      <c r="C12" s="884" t="e">
        <f>MATCH('Основной лист'!E18,Справочники!A$2:A$100,0)</f>
        <v>#N/A</v>
      </c>
      <c r="H12" s="873" t="s">
        <v>1308</v>
      </c>
    </row>
    <row r="13" spans="1:9" x14ac:dyDescent="0.25">
      <c r="C13" s="884" t="e">
        <f>MATCH('Основной лист'!E19,Справочники!A$2:A$100,0)</f>
        <v>#N/A</v>
      </c>
      <c r="H13" s="873" t="s">
        <v>1307</v>
      </c>
    </row>
    <row r="14" spans="1:9" x14ac:dyDescent="0.25">
      <c r="C14" s="884" t="e">
        <f>MATCH('Основной лист'!E20,Справочники!A$2:A$100,0)</f>
        <v>#N/A</v>
      </c>
      <c r="H14" s="873" t="s">
        <v>1306</v>
      </c>
    </row>
    <row r="15" spans="1:9" x14ac:dyDescent="0.25">
      <c r="C15" s="884" t="e">
        <f>MATCH('Основной лист'!E21,Справочники!A$2:A$100,0)</f>
        <v>#N/A</v>
      </c>
      <c r="H15" s="873" t="s">
        <v>1305</v>
      </c>
    </row>
    <row r="16" spans="1:9" x14ac:dyDescent="0.25">
      <c r="C16" s="884" t="e">
        <f>MATCH('Основной лист'!E22,Справочники!A$2:A$100,0)</f>
        <v>#N/A</v>
      </c>
      <c r="H16" s="873" t="s">
        <v>1304</v>
      </c>
    </row>
    <row r="17" spans="3:8" x14ac:dyDescent="0.25">
      <c r="C17" s="884" t="e">
        <f>MATCH('Основной лист'!E23,Справочники!A$2:A$100,0)</f>
        <v>#N/A</v>
      </c>
      <c r="H17" s="873" t="s">
        <v>1303</v>
      </c>
    </row>
    <row r="18" spans="3:8" x14ac:dyDescent="0.25">
      <c r="C18" s="884" t="e">
        <f>MATCH('Основной лист'!E24,Справочники!A$2:A$100,0)</f>
        <v>#N/A</v>
      </c>
      <c r="H18" s="873" t="s">
        <v>1302</v>
      </c>
    </row>
    <row r="19" spans="3:8" x14ac:dyDescent="0.25">
      <c r="C19" s="884" t="e">
        <f>MATCH('Основной лист'!E25,Справочники!A$2:A$100,0)</f>
        <v>#N/A</v>
      </c>
      <c r="H19" s="873" t="s">
        <v>1301</v>
      </c>
    </row>
    <row r="20" spans="3:8" x14ac:dyDescent="0.25">
      <c r="C20" s="884" t="e">
        <f>MATCH('Основной лист'!E26,Справочники!A$2:A$100,0)</f>
        <v>#N/A</v>
      </c>
      <c r="H20" s="873" t="s">
        <v>1300</v>
      </c>
    </row>
    <row r="21" spans="3:8" x14ac:dyDescent="0.25">
      <c r="C21" s="884" t="e">
        <f>MATCH('Основной лист'!E27,Справочники!A$2:A$100,0)</f>
        <v>#N/A</v>
      </c>
      <c r="H21" s="873" t="s">
        <v>1299</v>
      </c>
    </row>
    <row r="22" spans="3:8" x14ac:dyDescent="0.25">
      <c r="C22" s="884" t="e">
        <f>MATCH('Основной лист'!E28,Справочники!A$2:A$100,0)</f>
        <v>#N/A</v>
      </c>
      <c r="H22" s="873" t="s">
        <v>1298</v>
      </c>
    </row>
    <row r="23" spans="3:8" x14ac:dyDescent="0.25">
      <c r="C23" s="884" t="e">
        <f>MATCH('Основной лист'!E29,Справочники!A$2:A$100,0)</f>
        <v>#N/A</v>
      </c>
      <c r="H23" s="873" t="s">
        <v>1297</v>
      </c>
    </row>
    <row r="24" spans="3:8" x14ac:dyDescent="0.25">
      <c r="C24" s="884" t="e">
        <f>MATCH('Основной лист'!E30,Справочники!A$2:A$100,0)</f>
        <v>#N/A</v>
      </c>
      <c r="H24" s="873" t="s">
        <v>1296</v>
      </c>
    </row>
    <row r="25" spans="3:8" x14ac:dyDescent="0.25">
      <c r="C25" s="884" t="e">
        <f>MATCH('Основной лист'!E31,Справочники!A$2:A$100,0)</f>
        <v>#N/A</v>
      </c>
      <c r="H25" s="873" t="s">
        <v>1295</v>
      </c>
    </row>
    <row r="26" spans="3:8" x14ac:dyDescent="0.25">
      <c r="C26" s="884" t="e">
        <f>MATCH('Основной лист'!E32,Справочники!A$2:A$100,0)</f>
        <v>#N/A</v>
      </c>
      <c r="H26" s="873" t="s">
        <v>1294</v>
      </c>
    </row>
    <row r="27" spans="3:8" x14ac:dyDescent="0.25">
      <c r="C27" s="884" t="e">
        <f>MATCH('Основной лист'!E33,Справочники!A$2:A$100,0)</f>
        <v>#N/A</v>
      </c>
      <c r="H27" s="873" t="s">
        <v>1254</v>
      </c>
    </row>
    <row r="28" spans="3:8" x14ac:dyDescent="0.25">
      <c r="C28" s="884" t="e">
        <f>MATCH('Основной лист'!E34,Справочники!A$2:A$100,0)</f>
        <v>#N/A</v>
      </c>
      <c r="H28" s="873" t="s">
        <v>1293</v>
      </c>
    </row>
    <row r="29" spans="3:8" x14ac:dyDescent="0.25">
      <c r="C29" s="884" t="e">
        <f>MATCH('Основной лист'!E35,Справочники!A$2:A$100,0)</f>
        <v>#N/A</v>
      </c>
      <c r="H29" s="873" t="s">
        <v>1292</v>
      </c>
    </row>
    <row r="30" spans="3:8" x14ac:dyDescent="0.25">
      <c r="C30" s="884" t="e">
        <f>MATCH('Основной лист'!E36,Справочники!A$2:A$100,0)</f>
        <v>#N/A</v>
      </c>
      <c r="H30" s="873" t="s">
        <v>1291</v>
      </c>
    </row>
    <row r="31" spans="3:8" x14ac:dyDescent="0.25">
      <c r="C31" s="884" t="e">
        <f>MATCH('Основной лист'!E37,Справочники!A$2:A$100,0)</f>
        <v>#N/A</v>
      </c>
      <c r="H31" s="873" t="s">
        <v>1290</v>
      </c>
    </row>
    <row r="32" spans="3:8" x14ac:dyDescent="0.25">
      <c r="C32" s="884" t="e">
        <f>MATCH('Основной лист'!E38,Справочники!A$2:A$100,0)</f>
        <v>#N/A</v>
      </c>
      <c r="H32" s="873" t="s">
        <v>1289</v>
      </c>
    </row>
    <row r="33" spans="3:8" x14ac:dyDescent="0.25">
      <c r="C33" s="884" t="e">
        <f>MATCH('Основной лист'!E39,Справочники!A$2:A$100,0)</f>
        <v>#N/A</v>
      </c>
      <c r="H33" s="873" t="s">
        <v>1288</v>
      </c>
    </row>
    <row r="34" spans="3:8" x14ac:dyDescent="0.25">
      <c r="C34" s="884" t="e">
        <f>MATCH('Основной лист'!E40,Справочники!A$2:A$100,0)</f>
        <v>#N/A</v>
      </c>
      <c r="H34" s="873" t="s">
        <v>1287</v>
      </c>
    </row>
    <row r="35" spans="3:8" x14ac:dyDescent="0.25">
      <c r="C35" s="884" t="e">
        <f>MATCH('Основной лист'!E41,Справочники!A$2:A$100,0)</f>
        <v>#N/A</v>
      </c>
      <c r="H35" s="873" t="s">
        <v>1286</v>
      </c>
    </row>
    <row r="36" spans="3:8" x14ac:dyDescent="0.25">
      <c r="C36" s="884" t="e">
        <f>MATCH('Основной лист'!E42,Справочники!A$2:A$100,0)</f>
        <v>#N/A</v>
      </c>
      <c r="H36" s="873" t="s">
        <v>1285</v>
      </c>
    </row>
    <row r="37" spans="3:8" x14ac:dyDescent="0.25">
      <c r="C37" s="884" t="e">
        <f>MATCH('Основной лист'!E43,Справочники!A$2:A$100,0)</f>
        <v>#N/A</v>
      </c>
      <c r="H37" s="873" t="s">
        <v>1284</v>
      </c>
    </row>
    <row r="38" spans="3:8" x14ac:dyDescent="0.25">
      <c r="C38" s="884" t="e">
        <f>MATCH('Основной лист'!E44,Справочники!A$2:A$100,0)</f>
        <v>#N/A</v>
      </c>
      <c r="H38" s="873" t="s">
        <v>1283</v>
      </c>
    </row>
    <row r="39" spans="3:8" x14ac:dyDescent="0.25">
      <c r="C39" s="884" t="e">
        <f>MATCH('Основной лист'!E45,Справочники!A$2:A$100,0)</f>
        <v>#N/A</v>
      </c>
      <c r="H39" s="873" t="s">
        <v>1282</v>
      </c>
    </row>
    <row r="40" spans="3:8" x14ac:dyDescent="0.25">
      <c r="C40" s="884" t="e">
        <f>MATCH('Основной лист'!E46,Справочники!A$2:A$100,0)</f>
        <v>#N/A</v>
      </c>
      <c r="H40" s="873" t="s">
        <v>1281</v>
      </c>
    </row>
    <row r="41" spans="3:8" x14ac:dyDescent="0.25">
      <c r="C41" s="884" t="e">
        <f>MATCH('Основной лист'!E47,Справочники!A$2:A$100,0)</f>
        <v>#N/A</v>
      </c>
      <c r="H41" s="873" t="s">
        <v>1280</v>
      </c>
    </row>
    <row r="42" spans="3:8" x14ac:dyDescent="0.25">
      <c r="C42" s="884" t="e">
        <f>MATCH('Основной лист'!E48,Справочники!A$2:A$100,0)</f>
        <v>#N/A</v>
      </c>
      <c r="H42" s="873" t="s">
        <v>1279</v>
      </c>
    </row>
    <row r="43" spans="3:8" x14ac:dyDescent="0.25">
      <c r="C43" s="884" t="e">
        <f>MATCH('Основной лист'!E49,Справочники!A$2:A$100,0)</f>
        <v>#N/A</v>
      </c>
      <c r="H43" s="873" t="s">
        <v>1278</v>
      </c>
    </row>
    <row r="44" spans="3:8" x14ac:dyDescent="0.25">
      <c r="C44" s="884" t="e">
        <f>MATCH('Основной лист'!E50,Справочники!A$2:A$100,0)</f>
        <v>#N/A</v>
      </c>
      <c r="H44" s="873" t="s">
        <v>1277</v>
      </c>
    </row>
    <row r="45" spans="3:8" x14ac:dyDescent="0.25">
      <c r="C45" s="884" t="e">
        <f>MATCH('Основной лист'!E51,Справочники!A$2:A$100,0)</f>
        <v>#N/A</v>
      </c>
      <c r="H45" s="873" t="s">
        <v>1276</v>
      </c>
    </row>
    <row r="46" spans="3:8" x14ac:dyDescent="0.25">
      <c r="C46" s="884" t="e">
        <f>MATCH('Основной лист'!E52,Справочники!A$2:A$100,0)</f>
        <v>#N/A</v>
      </c>
      <c r="H46" s="873" t="s">
        <v>1275</v>
      </c>
    </row>
    <row r="47" spans="3:8" x14ac:dyDescent="0.25">
      <c r="C47" s="884" t="e">
        <f>MATCH('Основной лист'!E53,Справочники!A$2:A$100,0)</f>
        <v>#N/A</v>
      </c>
      <c r="H47" s="873" t="s">
        <v>1274</v>
      </c>
    </row>
    <row r="48" spans="3:8" x14ac:dyDescent="0.25">
      <c r="C48" s="884" t="e">
        <f>MATCH('Основной лист'!E54,Справочники!A$2:A$100,0)</f>
        <v>#N/A</v>
      </c>
      <c r="H48" s="873" t="s">
        <v>1273</v>
      </c>
    </row>
    <row r="49" spans="3:8" x14ac:dyDescent="0.25">
      <c r="C49" s="884" t="e">
        <f>MATCH('Основной лист'!E55,Справочники!A$2:A$100,0)</f>
        <v>#N/A</v>
      </c>
      <c r="H49" s="873" t="s">
        <v>1272</v>
      </c>
    </row>
    <row r="50" spans="3:8" x14ac:dyDescent="0.25">
      <c r="C50" s="884" t="e">
        <f>MATCH('Основной лист'!E56,Справочники!A$2:A$100,0)</f>
        <v>#N/A</v>
      </c>
      <c r="H50" s="873" t="s">
        <v>1271</v>
      </c>
    </row>
    <row r="51" spans="3:8" x14ac:dyDescent="0.25">
      <c r="C51" s="884" t="e">
        <f>MATCH('Основной лист'!E57,Справочники!A$2:A$100,0)</f>
        <v>#N/A</v>
      </c>
      <c r="H51" s="873" t="s">
        <v>1270</v>
      </c>
    </row>
    <row r="52" spans="3:8" x14ac:dyDescent="0.25">
      <c r="C52" s="884" t="e">
        <f>MATCH('Основной лист'!E58,Справочники!A$2:A$100,0)</f>
        <v>#N/A</v>
      </c>
      <c r="H52" s="873" t="s">
        <v>1269</v>
      </c>
    </row>
    <row r="53" spans="3:8" x14ac:dyDescent="0.25">
      <c r="C53" s="884" t="e">
        <f>MATCH('Основной лист'!E59,Справочники!A$2:A$100,0)</f>
        <v>#N/A</v>
      </c>
      <c r="H53" s="873" t="s">
        <v>1268</v>
      </c>
    </row>
    <row r="54" spans="3:8" x14ac:dyDescent="0.25">
      <c r="C54" s="884" t="e">
        <f>MATCH('Основной лист'!E60,Справочники!A$2:A$100,0)</f>
        <v>#N/A</v>
      </c>
    </row>
    <row r="55" spans="3:8" x14ac:dyDescent="0.25">
      <c r="C55" s="884" t="e">
        <f>MATCH('Основной лист'!E61,Справочники!A$2:A$100,0)</f>
        <v>#N/A</v>
      </c>
    </row>
    <row r="56" spans="3:8" x14ac:dyDescent="0.25">
      <c r="C56" s="884" t="e">
        <f>MATCH('Основной лист'!E62,Справочники!A$2:A$100,0)</f>
        <v>#N/A</v>
      </c>
    </row>
    <row r="57" spans="3:8" x14ac:dyDescent="0.25">
      <c r="C57" s="884" t="e">
        <f>MATCH('Основной лист'!E63,Справочники!A$2:A$100,0)</f>
        <v>#N/A</v>
      </c>
    </row>
    <row r="58" spans="3:8" x14ac:dyDescent="0.25">
      <c r="C58" s="884" t="e">
        <f>MATCH('Основной лист'!E64,Справочники!A$2:A$100,0)</f>
        <v>#N/A</v>
      </c>
    </row>
    <row r="59" spans="3:8" x14ac:dyDescent="0.25">
      <c r="C59" s="884" t="e">
        <f>MATCH('Основной лист'!E65,Справочники!A$2:A$100,0)</f>
        <v>#N/A</v>
      </c>
    </row>
    <row r="60" spans="3:8" x14ac:dyDescent="0.25">
      <c r="C60" s="884" t="e">
        <f>MATCH('Основной лист'!E66,Справочники!A$2:A$100,0)</f>
        <v>#N/A</v>
      </c>
    </row>
    <row r="61" spans="3:8" x14ac:dyDescent="0.25">
      <c r="C61" s="884" t="e">
        <f>MATCH('Основной лист'!E67,Справочники!A$2:A$100,0)</f>
        <v>#N/A</v>
      </c>
    </row>
    <row r="62" spans="3:8" x14ac:dyDescent="0.25">
      <c r="C62" s="884" t="e">
        <f>MATCH('Основной лист'!E68,Справочники!A$2:A$100,0)</f>
        <v>#N/A</v>
      </c>
    </row>
    <row r="63" spans="3:8" x14ac:dyDescent="0.25">
      <c r="C63" s="884" t="e">
        <f>MATCH('Основной лист'!E69,Справочники!A$2:A$100,0)</f>
        <v>#N/A</v>
      </c>
    </row>
    <row r="64" spans="3:8" x14ac:dyDescent="0.25">
      <c r="C64" s="884" t="e">
        <f>MATCH('Основной лист'!E70,Справочники!A$2:A$100,0)</f>
        <v>#N/A</v>
      </c>
    </row>
    <row r="65" spans="3:3" x14ac:dyDescent="0.25">
      <c r="C65" s="884" t="e">
        <f>MATCH('Основной лист'!E71,Справочники!A$2:A$100,0)</f>
        <v>#N/A</v>
      </c>
    </row>
    <row r="66" spans="3:3" x14ac:dyDescent="0.25">
      <c r="C66" s="884" t="e">
        <f>MATCH('Основной лист'!E72,Справочники!A$2:A$100,0)</f>
        <v>#N/A</v>
      </c>
    </row>
    <row r="67" spans="3:3" x14ac:dyDescent="0.25">
      <c r="C67" s="884" t="e">
        <f>MATCH('Основной лист'!E73,Справочники!A$2:A$100,0)</f>
        <v>#N/A</v>
      </c>
    </row>
    <row r="68" spans="3:3" x14ac:dyDescent="0.25">
      <c r="C68" s="884" t="e">
        <f>MATCH('Основной лист'!E74,Справочники!A$2:A$100,0)</f>
        <v>#N/A</v>
      </c>
    </row>
    <row r="69" spans="3:3" x14ac:dyDescent="0.25">
      <c r="C69" s="884" t="e">
        <f>MATCH('Основной лист'!E75,Справочники!A$2:A$100,0)</f>
        <v>#N/A</v>
      </c>
    </row>
    <row r="70" spans="3:3" x14ac:dyDescent="0.25">
      <c r="C70" s="884" t="e">
        <f>MATCH('Основной лист'!E76,Справочники!A$2:A$100,0)</f>
        <v>#N/A</v>
      </c>
    </row>
    <row r="71" spans="3:3" x14ac:dyDescent="0.25">
      <c r="C71" s="884" t="e">
        <f>MATCH('Основной лист'!E77,Справочники!A$2:A$100,0)</f>
        <v>#N/A</v>
      </c>
    </row>
    <row r="72" spans="3:3" x14ac:dyDescent="0.25">
      <c r="C72" s="884" t="e">
        <f>MATCH('Основной лист'!E78,Справочники!A$2:A$100,0)</f>
        <v>#N/A</v>
      </c>
    </row>
    <row r="73" spans="3:3" x14ac:dyDescent="0.25">
      <c r="C73" s="884" t="e">
        <f>MATCH('Основной лист'!E79,Справочники!A$2:A$100,0)</f>
        <v>#N/A</v>
      </c>
    </row>
    <row r="74" spans="3:3" x14ac:dyDescent="0.25">
      <c r="C74" s="884" t="e">
        <f>MATCH('Основной лист'!E80,Справочники!A$2:A$100,0)</f>
        <v>#N/A</v>
      </c>
    </row>
    <row r="75" spans="3:3" x14ac:dyDescent="0.25">
      <c r="C75" s="884" t="e">
        <f>MATCH('Основной лист'!E81,Справочники!A$2:A$100,0)</f>
        <v>#N/A</v>
      </c>
    </row>
    <row r="76" spans="3:3" x14ac:dyDescent="0.25">
      <c r="C76" s="884" t="e">
        <f>MATCH('Основной лист'!E82,Справочники!A$2:A$100,0)</f>
        <v>#N/A</v>
      </c>
    </row>
    <row r="77" spans="3:3" x14ac:dyDescent="0.25">
      <c r="C77" s="884" t="e">
        <f>MATCH('Основной лист'!E83,Справочники!A$2:A$100,0)</f>
        <v>#N/A</v>
      </c>
    </row>
    <row r="78" spans="3:3" x14ac:dyDescent="0.25">
      <c r="C78" s="884" t="e">
        <f>MATCH('Основной лист'!E84,Справочники!A$2:A$100,0)</f>
        <v>#N/A</v>
      </c>
    </row>
    <row r="79" spans="3:3" x14ac:dyDescent="0.25">
      <c r="C79" s="884" t="e">
        <f>MATCH('Основной лист'!E85,Справочники!A$2:A$100,0)</f>
        <v>#N/A</v>
      </c>
    </row>
    <row r="80" spans="3:3" x14ac:dyDescent="0.25">
      <c r="C80" s="884" t="e">
        <f>MATCH('Основной лист'!E86,Справочники!A$2:A$100,0)</f>
        <v>#N/A</v>
      </c>
    </row>
    <row r="81" spans="3:3" x14ac:dyDescent="0.25">
      <c r="C81" s="884" t="e">
        <f>MATCH('Основной лист'!E87,Справочники!A$2:A$100,0)</f>
        <v>#N/A</v>
      </c>
    </row>
    <row r="82" spans="3:3" x14ac:dyDescent="0.25">
      <c r="C82" s="884" t="e">
        <f>MATCH('Основной лист'!E88,Справочники!A$2:A$100,0)</f>
        <v>#N/A</v>
      </c>
    </row>
    <row r="83" spans="3:3" x14ac:dyDescent="0.25">
      <c r="C83" s="884" t="e">
        <f>MATCH('Основной лист'!E89,Справочники!A$2:A$100,0)</f>
        <v>#N/A</v>
      </c>
    </row>
    <row r="84" spans="3:3" x14ac:dyDescent="0.25">
      <c r="C84" s="884" t="e">
        <f>MATCH('Основной лист'!E90,Справочники!A$2:A$100,0)</f>
        <v>#N/A</v>
      </c>
    </row>
    <row r="85" spans="3:3" x14ac:dyDescent="0.25">
      <c r="C85" s="884" t="e">
        <f>MATCH('Основной лист'!E91,Справочники!A$2:A$100,0)</f>
        <v>#N/A</v>
      </c>
    </row>
    <row r="86" spans="3:3" x14ac:dyDescent="0.25">
      <c r="C86" s="884" t="e">
        <f>MATCH('Основной лист'!E92,Справочники!A$2:A$100,0)</f>
        <v>#N/A</v>
      </c>
    </row>
    <row r="87" spans="3:3" x14ac:dyDescent="0.25">
      <c r="C87" s="884" t="e">
        <f>MATCH('Основной лист'!E93,Справочники!A$2:A$100,0)</f>
        <v>#N/A</v>
      </c>
    </row>
    <row r="88" spans="3:3" x14ac:dyDescent="0.25">
      <c r="C88" s="884" t="e">
        <f>MATCH('Основной лист'!E94,Справочники!A$2:A$100,0)</f>
        <v>#N/A</v>
      </c>
    </row>
    <row r="89" spans="3:3" x14ac:dyDescent="0.25">
      <c r="C89" s="884" t="e">
        <f>MATCH('Основной лист'!E95,Справочники!A$2:A$100,0)</f>
        <v>#N/A</v>
      </c>
    </row>
    <row r="90" spans="3:3" x14ac:dyDescent="0.25">
      <c r="C90" s="884" t="e">
        <f>MATCH('Основной лист'!E96,Справочники!A$2:A$100,0)</f>
        <v>#N/A</v>
      </c>
    </row>
    <row r="91" spans="3:3" x14ac:dyDescent="0.25">
      <c r="C91" s="884" t="e">
        <f>MATCH('Основной лист'!E97,Справочники!A$2:A$100,0)</f>
        <v>#N/A</v>
      </c>
    </row>
    <row r="92" spans="3:3" x14ac:dyDescent="0.25">
      <c r="C92" s="884" t="e">
        <f>MATCH('Основной лист'!E98,Справочники!A$2:A$100,0)</f>
        <v>#N/A</v>
      </c>
    </row>
    <row r="93" spans="3:3" x14ac:dyDescent="0.25">
      <c r="C93" s="884" t="e">
        <f>MATCH('Основной лист'!E99,Справочники!A$2:A$100,0)</f>
        <v>#N/A</v>
      </c>
    </row>
    <row r="94" spans="3:3" x14ac:dyDescent="0.25">
      <c r="C94" s="884" t="e">
        <f>MATCH('Основной лист'!E100,Справочники!A$2:A$100,0)</f>
        <v>#N/A</v>
      </c>
    </row>
    <row r="95" spans="3:3" x14ac:dyDescent="0.25">
      <c r="C95" s="884" t="e">
        <f>MATCH('Основной лист'!E101,Справочники!A$2:A$100,0)</f>
        <v>#N/A</v>
      </c>
    </row>
    <row r="96" spans="3:3" x14ac:dyDescent="0.25">
      <c r="C96" s="884" t="e">
        <f>MATCH('Основной лист'!E102,Справочники!A$2:A$100,0)</f>
        <v>#N/A</v>
      </c>
    </row>
    <row r="97" spans="3:3" x14ac:dyDescent="0.25">
      <c r="C97" s="884" t="e">
        <f>MATCH('Основной лист'!E103,Справочники!A$2:A$100,0)</f>
        <v>#N/A</v>
      </c>
    </row>
    <row r="98" spans="3:3" x14ac:dyDescent="0.25">
      <c r="C98" s="884" t="e">
        <f>MATCH('Основной лист'!E104,Справочники!A$2:A$100,0)</f>
        <v>#N/A</v>
      </c>
    </row>
    <row r="99" spans="3:3" x14ac:dyDescent="0.25">
      <c r="C99" s="884" t="e">
        <f>MATCH('Основной лист'!E105,Справочники!A$2:A$100,0)</f>
        <v>#N/A</v>
      </c>
    </row>
    <row r="100" spans="3:3" x14ac:dyDescent="0.25">
      <c r="C100" s="884" t="e">
        <f>MATCH('Основной лист'!E106,Справочники!A$2:A$100,0)</f>
        <v>#N/A</v>
      </c>
    </row>
    <row r="101" spans="3:3" x14ac:dyDescent="0.25">
      <c r="C101" s="884" t="e">
        <f>MATCH('Основной лист'!E107,Справочники!A$2:A$100,0)</f>
        <v>#N/A</v>
      </c>
    </row>
    <row r="102" spans="3:3" x14ac:dyDescent="0.25">
      <c r="C102" s="884" t="e">
        <f>MATCH('Основной лист'!E108,Справочники!A$2:A$100,0)</f>
        <v>#N/A</v>
      </c>
    </row>
    <row r="103" spans="3:3" x14ac:dyDescent="0.25">
      <c r="C103" s="884" t="e">
        <f>MATCH('Основной лист'!E109,Справочники!A$2:A$100,0)</f>
        <v>#N/A</v>
      </c>
    </row>
    <row r="104" spans="3:3" x14ac:dyDescent="0.25">
      <c r="C104" s="884" t="e">
        <f>MATCH('Основной лист'!E110,Справочники!A$2:A$100,0)</f>
        <v>#N/A</v>
      </c>
    </row>
    <row r="105" spans="3:3" x14ac:dyDescent="0.25">
      <c r="C105" s="884" t="e">
        <f>MATCH('Основной лист'!E111,Справочники!A$2:A$100,0)</f>
        <v>#N/A</v>
      </c>
    </row>
    <row r="106" spans="3:3" x14ac:dyDescent="0.25">
      <c r="C106" s="884" t="e">
        <f>MATCH('Основной лист'!E112,Справочники!A$2:A$100,0)</f>
        <v>#N/A</v>
      </c>
    </row>
    <row r="107" spans="3:3" x14ac:dyDescent="0.25">
      <c r="C107" s="884" t="e">
        <f>MATCH('Основной лист'!E113,Справочники!A$2:A$100,0)</f>
        <v>#N/A</v>
      </c>
    </row>
    <row r="108" spans="3:3" x14ac:dyDescent="0.25">
      <c r="C108" s="884" t="e">
        <f>MATCH('Основной лист'!E114,Справочники!A$2:A$100,0)</f>
        <v>#N/A</v>
      </c>
    </row>
    <row r="109" spans="3:3" x14ac:dyDescent="0.25">
      <c r="C109" s="884" t="e">
        <f>MATCH('Основной лист'!E115,Справочники!A$2:A$100,0)</f>
        <v>#N/A</v>
      </c>
    </row>
    <row r="110" spans="3:3" x14ac:dyDescent="0.25">
      <c r="C110" s="884" t="e">
        <f>MATCH('Основной лист'!E116,Справочники!A$2:A$100,0)</f>
        <v>#N/A</v>
      </c>
    </row>
    <row r="111" spans="3:3" x14ac:dyDescent="0.25">
      <c r="C111" s="884" t="e">
        <f>MATCH('Основной лист'!E117,Справочники!A$2:A$100,0)</f>
        <v>#N/A</v>
      </c>
    </row>
    <row r="112" spans="3:3" x14ac:dyDescent="0.25">
      <c r="C112" s="884" t="e">
        <f>MATCH('Основной лист'!E118,Справочники!A$2:A$100,0)</f>
        <v>#N/A</v>
      </c>
    </row>
    <row r="113" spans="3:3" x14ac:dyDescent="0.25">
      <c r="C113" s="884" t="e">
        <f>MATCH('Основной лист'!E119,Справочники!A$2:A$100,0)</f>
        <v>#N/A</v>
      </c>
    </row>
    <row r="114" spans="3:3" x14ac:dyDescent="0.25">
      <c r="C114" s="884" t="e">
        <f>MATCH('Основной лист'!E120,Справочники!A$2:A$100,0)</f>
        <v>#N/A</v>
      </c>
    </row>
    <row r="115" spans="3:3" x14ac:dyDescent="0.25">
      <c r="C115" s="884" t="e">
        <f>MATCH('Основной лист'!E121,Справочники!A$2:A$100,0)</f>
        <v>#N/A</v>
      </c>
    </row>
    <row r="116" spans="3:3" x14ac:dyDescent="0.25">
      <c r="C116" s="884" t="e">
        <f>MATCH('Основной лист'!E122,Справочники!A$2:A$100,0)</f>
        <v>#N/A</v>
      </c>
    </row>
    <row r="117" spans="3:3" x14ac:dyDescent="0.25">
      <c r="C117" s="884" t="e">
        <f>MATCH('Основной лист'!E123,Справочники!A$2:A$100,0)</f>
        <v>#N/A</v>
      </c>
    </row>
    <row r="118" spans="3:3" x14ac:dyDescent="0.25">
      <c r="C118" s="884" t="e">
        <f>MATCH('Основной лист'!E124,Справочники!A$2:A$100,0)</f>
        <v>#N/A</v>
      </c>
    </row>
    <row r="119" spans="3:3" x14ac:dyDescent="0.25">
      <c r="C119" s="884" t="e">
        <f>MATCH('Основной лист'!E125,Справочники!A$2:A$100,0)</f>
        <v>#N/A</v>
      </c>
    </row>
    <row r="120" spans="3:3" x14ac:dyDescent="0.25">
      <c r="C120" s="884" t="e">
        <f>MATCH('Основной лист'!E126,Справочники!A$2:A$100,0)</f>
        <v>#N/A</v>
      </c>
    </row>
    <row r="121" spans="3:3" x14ac:dyDescent="0.25">
      <c r="C121" s="884" t="e">
        <f>MATCH('Основной лист'!E127,Справочники!A$2:A$100,0)</f>
        <v>#N/A</v>
      </c>
    </row>
    <row r="122" spans="3:3" x14ac:dyDescent="0.25">
      <c r="C122" s="884" t="e">
        <f>MATCH('Основной лист'!E128,Справочники!A$2:A$100,0)</f>
        <v>#N/A</v>
      </c>
    </row>
    <row r="123" spans="3:3" x14ac:dyDescent="0.25">
      <c r="C123" s="884" t="e">
        <f>MATCH('Основной лист'!E129,Справочники!A$2:A$100,0)</f>
        <v>#N/A</v>
      </c>
    </row>
    <row r="124" spans="3:3" x14ac:dyDescent="0.25">
      <c r="C124" s="884" t="e">
        <f>MATCH('Основной лист'!E130,Справочники!A$2:A$100,0)</f>
        <v>#N/A</v>
      </c>
    </row>
    <row r="125" spans="3:3" x14ac:dyDescent="0.25">
      <c r="C125" s="884" t="e">
        <f>MATCH('Основной лист'!E131,Справочники!A$2:A$100,0)</f>
        <v>#N/A</v>
      </c>
    </row>
    <row r="126" spans="3:3" x14ac:dyDescent="0.25">
      <c r="C126" s="884" t="e">
        <f>MATCH('Основной лист'!E132,Справочники!A$2:A$100,0)</f>
        <v>#N/A</v>
      </c>
    </row>
    <row r="127" spans="3:3" x14ac:dyDescent="0.25">
      <c r="C127" s="884" t="e">
        <f>MATCH('Основной лист'!E133,Справочники!A$2:A$100,0)</f>
        <v>#N/A</v>
      </c>
    </row>
    <row r="128" spans="3:3" x14ac:dyDescent="0.25">
      <c r="C128" s="884" t="e">
        <f>MATCH('Основной лист'!E134,Справочники!A$2:A$100,0)</f>
        <v>#N/A</v>
      </c>
    </row>
    <row r="129" spans="3:3" x14ac:dyDescent="0.25">
      <c r="C129" s="884" t="e">
        <f>MATCH('Основной лист'!E135,Справочники!A$2:A$100,0)</f>
        <v>#N/A</v>
      </c>
    </row>
    <row r="130" spans="3:3" x14ac:dyDescent="0.25">
      <c r="C130" s="884" t="e">
        <f>MATCH('Основной лист'!E136,Справочники!A$2:A$100,0)</f>
        <v>#N/A</v>
      </c>
    </row>
    <row r="131" spans="3:3" x14ac:dyDescent="0.25">
      <c r="C131" s="884" t="e">
        <f>MATCH('Основной лист'!E137,Справочники!A$2:A$100,0)</f>
        <v>#N/A</v>
      </c>
    </row>
    <row r="132" spans="3:3" x14ac:dyDescent="0.25">
      <c r="C132" s="884" t="e">
        <f>MATCH('Основной лист'!E138,Справочники!A$2:A$100,0)</f>
        <v>#N/A</v>
      </c>
    </row>
    <row r="133" spans="3:3" x14ac:dyDescent="0.25">
      <c r="C133" s="884" t="e">
        <f>MATCH('Основной лист'!E139,Справочники!A$2:A$100,0)</f>
        <v>#N/A</v>
      </c>
    </row>
    <row r="134" spans="3:3" x14ac:dyDescent="0.25">
      <c r="C134" s="884" t="e">
        <f>MATCH('Основной лист'!E140,Справочники!A$2:A$100,0)</f>
        <v>#N/A</v>
      </c>
    </row>
    <row r="135" spans="3:3" x14ac:dyDescent="0.25">
      <c r="C135" s="884" t="e">
        <f>MATCH('Основной лист'!E141,Справочники!A$2:A$100,0)</f>
        <v>#N/A</v>
      </c>
    </row>
    <row r="136" spans="3:3" x14ac:dyDescent="0.25">
      <c r="C136" s="884" t="e">
        <f>MATCH('Основной лист'!E142,Справочники!A$2:A$100,0)</f>
        <v>#N/A</v>
      </c>
    </row>
    <row r="137" spans="3:3" x14ac:dyDescent="0.25">
      <c r="C137" s="884" t="e">
        <f>MATCH('Основной лист'!E143,Справочники!A$2:A$100,0)</f>
        <v>#N/A</v>
      </c>
    </row>
    <row r="138" spans="3:3" x14ac:dyDescent="0.25">
      <c r="C138" s="884" t="e">
        <f>MATCH('Основной лист'!E144,Справочники!A$2:A$100,0)</f>
        <v>#N/A</v>
      </c>
    </row>
    <row r="139" spans="3:3" x14ac:dyDescent="0.25">
      <c r="C139" s="884" t="e">
        <f>MATCH('Основной лист'!E145,Справочники!A$2:A$100,0)</f>
        <v>#N/A</v>
      </c>
    </row>
    <row r="140" spans="3:3" x14ac:dyDescent="0.25">
      <c r="C140" s="884" t="e">
        <f>MATCH('Основной лист'!E146,Справочники!A$2:A$100,0)</f>
        <v>#N/A</v>
      </c>
    </row>
    <row r="141" spans="3:3" x14ac:dyDescent="0.25">
      <c r="C141" s="884" t="e">
        <f>MATCH('Основной лист'!E147,Справочники!A$2:A$100,0)</f>
        <v>#N/A</v>
      </c>
    </row>
    <row r="142" spans="3:3" x14ac:dyDescent="0.25">
      <c r="C142" s="884" t="e">
        <f>MATCH('Основной лист'!E148,Справочники!A$2:A$100,0)</f>
        <v>#N/A</v>
      </c>
    </row>
    <row r="143" spans="3:3" x14ac:dyDescent="0.25">
      <c r="C143" s="884" t="e">
        <f>MATCH('Основной лист'!E149,Справочники!A$2:A$100,0)</f>
        <v>#N/A</v>
      </c>
    </row>
    <row r="144" spans="3:3" x14ac:dyDescent="0.25">
      <c r="C144" s="884" t="e">
        <f>MATCH('Основной лист'!E150,Справочники!A$2:A$100,0)</f>
        <v>#N/A</v>
      </c>
    </row>
    <row r="145" spans="3:3" x14ac:dyDescent="0.25">
      <c r="C145" s="884" t="e">
        <f>MATCH('Основной лист'!E151,Справочники!A$2:A$100,0)</f>
        <v>#N/A</v>
      </c>
    </row>
    <row r="146" spans="3:3" x14ac:dyDescent="0.25">
      <c r="C146" s="884" t="e">
        <f>MATCH('Основной лист'!E152,Справочники!A$2:A$100,0)</f>
        <v>#N/A</v>
      </c>
    </row>
    <row r="147" spans="3:3" x14ac:dyDescent="0.25">
      <c r="C147" s="884" t="e">
        <f>MATCH('Основной лист'!E153,Справочники!A$2:A$100,0)</f>
        <v>#N/A</v>
      </c>
    </row>
    <row r="148" spans="3:3" x14ac:dyDescent="0.25">
      <c r="C148" s="884" t="e">
        <f>MATCH('Основной лист'!E154,Справочники!A$2:A$100,0)</f>
        <v>#N/A</v>
      </c>
    </row>
    <row r="149" spans="3:3" x14ac:dyDescent="0.25">
      <c r="C149" s="884" t="e">
        <f>MATCH('Основной лист'!E155,Справочники!A$2:A$100,0)</f>
        <v>#N/A</v>
      </c>
    </row>
    <row r="150" spans="3:3" x14ac:dyDescent="0.25">
      <c r="C150" s="884" t="e">
        <f>MATCH('Основной лист'!E156,Справочники!A$2:A$100,0)</f>
        <v>#N/A</v>
      </c>
    </row>
    <row r="151" spans="3:3" x14ac:dyDescent="0.25">
      <c r="C151" s="884" t="e">
        <f>MATCH('Основной лист'!E157,Справочники!A$2:A$100,0)</f>
        <v>#N/A</v>
      </c>
    </row>
    <row r="152" spans="3:3" x14ac:dyDescent="0.25">
      <c r="C152" s="884" t="e">
        <f>MATCH('Основной лист'!E158,Справочники!A$2:A$100,0)</f>
        <v>#N/A</v>
      </c>
    </row>
    <row r="153" spans="3:3" x14ac:dyDescent="0.25">
      <c r="C153" s="884" t="e">
        <f>MATCH('Основной лист'!E159,Справочники!A$2:A$100,0)</f>
        <v>#N/A</v>
      </c>
    </row>
    <row r="154" spans="3:3" x14ac:dyDescent="0.25">
      <c r="C154" s="884" t="e">
        <f>MATCH('Основной лист'!E160,Справочники!A$2:A$100,0)</f>
        <v>#N/A</v>
      </c>
    </row>
    <row r="155" spans="3:3" x14ac:dyDescent="0.25">
      <c r="C155" s="884" t="e">
        <f>MATCH('Основной лист'!E161,Справочники!A$2:A$100,0)</f>
        <v>#N/A</v>
      </c>
    </row>
    <row r="156" spans="3:3" x14ac:dyDescent="0.25">
      <c r="C156" s="884" t="e">
        <f>MATCH('Основной лист'!E162,Справочники!A$2:A$100,0)</f>
        <v>#N/A</v>
      </c>
    </row>
    <row r="157" spans="3:3" x14ac:dyDescent="0.25">
      <c r="C157" s="884" t="e">
        <f>MATCH('Основной лист'!E163,Справочники!A$2:A$100,0)</f>
        <v>#N/A</v>
      </c>
    </row>
    <row r="158" spans="3:3" x14ac:dyDescent="0.25">
      <c r="C158" s="884" t="e">
        <f>MATCH('Основной лист'!E164,Справочники!A$2:A$100,0)</f>
        <v>#N/A</v>
      </c>
    </row>
    <row r="159" spans="3:3" x14ac:dyDescent="0.25">
      <c r="C159" s="884" t="e">
        <f>MATCH('Основной лист'!E165,Справочники!A$2:A$100,0)</f>
        <v>#N/A</v>
      </c>
    </row>
    <row r="160" spans="3:3" x14ac:dyDescent="0.25">
      <c r="C160" s="884" t="e">
        <f>MATCH('Основной лист'!E166,Справочники!A$2:A$100,0)</f>
        <v>#N/A</v>
      </c>
    </row>
    <row r="161" spans="3:3" x14ac:dyDescent="0.25">
      <c r="C161" s="884" t="e">
        <f>MATCH('Основной лист'!E167,Справочники!A$2:A$100,0)</f>
        <v>#N/A</v>
      </c>
    </row>
    <row r="162" spans="3:3" x14ac:dyDescent="0.25">
      <c r="C162" s="884" t="e">
        <f>MATCH('Основной лист'!E168,Справочники!A$2:A$100,0)</f>
        <v>#N/A</v>
      </c>
    </row>
    <row r="163" spans="3:3" x14ac:dyDescent="0.25">
      <c r="C163" s="884" t="e">
        <f>MATCH('Основной лист'!E169,Справочники!A$2:A$100,0)</f>
        <v>#N/A</v>
      </c>
    </row>
    <row r="164" spans="3:3" x14ac:dyDescent="0.25">
      <c r="C164" s="884" t="e">
        <f>MATCH('Основной лист'!E170,Справочники!A$2:A$100,0)</f>
        <v>#N/A</v>
      </c>
    </row>
    <row r="165" spans="3:3" x14ac:dyDescent="0.25">
      <c r="C165" s="884" t="e">
        <f>MATCH('Основной лист'!E171,Справочники!A$2:A$100,0)</f>
        <v>#N/A</v>
      </c>
    </row>
    <row r="166" spans="3:3" x14ac:dyDescent="0.25">
      <c r="C166" s="884" t="e">
        <f>MATCH('Основной лист'!E172,Справочники!A$2:A$100,0)</f>
        <v>#N/A</v>
      </c>
    </row>
    <row r="167" spans="3:3" x14ac:dyDescent="0.25">
      <c r="C167" s="884" t="e">
        <f>MATCH('Основной лист'!E173,Справочники!A$2:A$100,0)</f>
        <v>#N/A</v>
      </c>
    </row>
    <row r="168" spans="3:3" x14ac:dyDescent="0.25">
      <c r="C168" s="884" t="e">
        <f>MATCH('Основной лист'!E174,Справочники!A$2:A$100,0)</f>
        <v>#N/A</v>
      </c>
    </row>
    <row r="169" spans="3:3" x14ac:dyDescent="0.25">
      <c r="C169" s="884" t="e">
        <f>MATCH('Основной лист'!E175,Справочники!A$2:A$100,0)</f>
        <v>#N/A</v>
      </c>
    </row>
    <row r="170" spans="3:3" x14ac:dyDescent="0.25">
      <c r="C170" s="884" t="e">
        <f>MATCH('Основной лист'!E176,Справочники!A$2:A$100,0)</f>
        <v>#N/A</v>
      </c>
    </row>
    <row r="171" spans="3:3" x14ac:dyDescent="0.25">
      <c r="C171" s="884" t="e">
        <f>MATCH('Основной лист'!E177,Справочники!A$2:A$100,0)</f>
        <v>#N/A</v>
      </c>
    </row>
    <row r="172" spans="3:3" x14ac:dyDescent="0.25">
      <c r="C172" s="884" t="e">
        <f>MATCH('Основной лист'!E178,Справочники!A$2:A$100,0)</f>
        <v>#N/A</v>
      </c>
    </row>
    <row r="173" spans="3:3" x14ac:dyDescent="0.25">
      <c r="C173" s="884" t="e">
        <f>MATCH('Основной лист'!E179,Справочники!A$2:A$100,0)</f>
        <v>#N/A</v>
      </c>
    </row>
    <row r="174" spans="3:3" x14ac:dyDescent="0.25">
      <c r="C174" s="884" t="e">
        <f>MATCH('Основной лист'!E180,Справочники!A$2:A$100,0)</f>
        <v>#N/A</v>
      </c>
    </row>
    <row r="175" spans="3:3" x14ac:dyDescent="0.25">
      <c r="C175" s="884" t="e">
        <f>MATCH('Основной лист'!E181,Справочники!A$2:A$100,0)</f>
        <v>#N/A</v>
      </c>
    </row>
    <row r="176" spans="3:3" x14ac:dyDescent="0.25">
      <c r="C176" s="884" t="e">
        <f>MATCH('Основной лист'!E182,Справочники!A$2:A$100,0)</f>
        <v>#N/A</v>
      </c>
    </row>
    <row r="177" spans="3:3" x14ac:dyDescent="0.25">
      <c r="C177" s="884" t="e">
        <f>MATCH('Основной лист'!E183,Справочники!A$2:A$100,0)</f>
        <v>#N/A</v>
      </c>
    </row>
    <row r="178" spans="3:3" x14ac:dyDescent="0.25">
      <c r="C178" s="884" t="e">
        <f>MATCH('Основной лист'!E184,Справочники!A$2:A$100,0)</f>
        <v>#N/A</v>
      </c>
    </row>
    <row r="179" spans="3:3" x14ac:dyDescent="0.25">
      <c r="C179" s="884" t="e">
        <f>MATCH('Основной лист'!E185,Справочники!A$2:A$100,0)</f>
        <v>#N/A</v>
      </c>
    </row>
    <row r="180" spans="3:3" x14ac:dyDescent="0.25">
      <c r="C180" s="884" t="e">
        <f>MATCH('Основной лист'!E186,Справочники!A$2:A$100,0)</f>
        <v>#N/A</v>
      </c>
    </row>
    <row r="181" spans="3:3" x14ac:dyDescent="0.25">
      <c r="C181" s="884" t="e">
        <f>MATCH('Основной лист'!E187,Справочники!A$2:A$100,0)</f>
        <v>#N/A</v>
      </c>
    </row>
    <row r="182" spans="3:3" x14ac:dyDescent="0.25">
      <c r="C182" s="884" t="e">
        <f>MATCH('Основной лист'!E188,Справочники!A$2:A$100,0)</f>
        <v>#N/A</v>
      </c>
    </row>
    <row r="183" spans="3:3" x14ac:dyDescent="0.25">
      <c r="C183" s="884" t="e">
        <f>MATCH('Основной лист'!E189,Справочники!A$2:A$100,0)</f>
        <v>#N/A</v>
      </c>
    </row>
    <row r="184" spans="3:3" x14ac:dyDescent="0.25">
      <c r="C184" s="884" t="e">
        <f>MATCH('Основной лист'!E190,Справочники!A$2:A$100,0)</f>
        <v>#N/A</v>
      </c>
    </row>
    <row r="185" spans="3:3" x14ac:dyDescent="0.25">
      <c r="C185" s="884" t="e">
        <f>MATCH('Основной лист'!E191,Справочники!A$2:A$100,0)</f>
        <v>#N/A</v>
      </c>
    </row>
    <row r="186" spans="3:3" x14ac:dyDescent="0.25">
      <c r="C186" s="884" t="e">
        <f>MATCH('Основной лист'!E192,Справочники!A$2:A$100,0)</f>
        <v>#N/A</v>
      </c>
    </row>
    <row r="187" spans="3:3" x14ac:dyDescent="0.25">
      <c r="C187" s="884" t="e">
        <f>MATCH('Основной лист'!E193,Справочники!A$2:A$100,0)</f>
        <v>#N/A</v>
      </c>
    </row>
    <row r="188" spans="3:3" x14ac:dyDescent="0.25">
      <c r="C188" s="884" t="e">
        <f>MATCH('Основной лист'!E194,Справочники!A$2:A$100,0)</f>
        <v>#N/A</v>
      </c>
    </row>
    <row r="189" spans="3:3" x14ac:dyDescent="0.25">
      <c r="C189" s="884" t="e">
        <f>MATCH('Основной лист'!E195,Справочники!A$2:A$100,0)</f>
        <v>#N/A</v>
      </c>
    </row>
    <row r="190" spans="3:3" x14ac:dyDescent="0.25">
      <c r="C190" s="884" t="e">
        <f>MATCH('Основной лист'!E196,Справочники!A$2:A$100,0)</f>
        <v>#N/A</v>
      </c>
    </row>
    <row r="191" spans="3:3" x14ac:dyDescent="0.25">
      <c r="C191" s="884" t="e">
        <f>MATCH('Основной лист'!E197,Справочники!A$2:A$100,0)</f>
        <v>#N/A</v>
      </c>
    </row>
    <row r="192" spans="3:3" x14ac:dyDescent="0.25">
      <c r="C192" s="884" t="e">
        <f>MATCH('Основной лист'!E198,Справочники!A$2:A$100,0)</f>
        <v>#N/A</v>
      </c>
    </row>
    <row r="193" spans="3:3" x14ac:dyDescent="0.25">
      <c r="C193" s="884" t="e">
        <f>MATCH('Основной лист'!E199,Справочники!A$2:A$100,0)</f>
        <v>#N/A</v>
      </c>
    </row>
    <row r="194" spans="3:3" x14ac:dyDescent="0.25">
      <c r="C194" s="884" t="e">
        <f>MATCH('Основной лист'!E200,Справочники!A$2:A$100,0)</f>
        <v>#N/A</v>
      </c>
    </row>
    <row r="195" spans="3:3" x14ac:dyDescent="0.25">
      <c r="C195" s="884" t="e">
        <f>MATCH('Основной лист'!E201,Справочники!A$2:A$100,0)</f>
        <v>#N/A</v>
      </c>
    </row>
    <row r="196" spans="3:3" x14ac:dyDescent="0.25">
      <c r="C196" s="884" t="e">
        <f>MATCH('Основной лист'!E202,Справочники!A$2:A$100,0)</f>
        <v>#N/A</v>
      </c>
    </row>
    <row r="197" spans="3:3" x14ac:dyDescent="0.25">
      <c r="C197" s="884" t="e">
        <f>MATCH('Основной лист'!E203,Справочники!A$2:A$100,0)</f>
        <v>#N/A</v>
      </c>
    </row>
    <row r="198" spans="3:3" x14ac:dyDescent="0.25">
      <c r="C198" s="884" t="e">
        <f>MATCH('Основной лист'!E204,Справочники!A$2:A$100,0)</f>
        <v>#N/A</v>
      </c>
    </row>
    <row r="199" spans="3:3" x14ac:dyDescent="0.25">
      <c r="C199" s="884" t="e">
        <f>MATCH('Основной лист'!E205,Справочники!A$2:A$100,0)</f>
        <v>#N/A</v>
      </c>
    </row>
    <row r="200" spans="3:3" x14ac:dyDescent="0.25">
      <c r="C200" s="884" t="e">
        <f>MATCH('Основной лист'!E206,Справочники!A$2:A$100,0)</f>
        <v>#N/A</v>
      </c>
    </row>
    <row r="201" spans="3:3" x14ac:dyDescent="0.25">
      <c r="C201" s="884" t="e">
        <f>MATCH('Основной лист'!E207,Справочники!A$2:A$100,0)</f>
        <v>#N/A</v>
      </c>
    </row>
    <row r="202" spans="3:3" x14ac:dyDescent="0.25">
      <c r="C202" s="884" t="e">
        <f>MATCH('Основной лист'!E208,Справочники!A$2:A$100,0)</f>
        <v>#N/A</v>
      </c>
    </row>
    <row r="203" spans="3:3" x14ac:dyDescent="0.25">
      <c r="C203" s="884" t="e">
        <f>MATCH('Основной лист'!E209,Справочники!A$2:A$100,0)</f>
        <v>#N/A</v>
      </c>
    </row>
    <row r="204" spans="3:3" x14ac:dyDescent="0.25">
      <c r="C204" s="884" t="e">
        <f>MATCH('Основной лист'!E210,Справочники!A$2:A$100,0)</f>
        <v>#N/A</v>
      </c>
    </row>
    <row r="205" spans="3:3" x14ac:dyDescent="0.25">
      <c r="C205" s="884" t="e">
        <f>MATCH('Основной лист'!E211,Справочники!A$2:A$100,0)</f>
        <v>#N/A</v>
      </c>
    </row>
    <row r="206" spans="3:3" x14ac:dyDescent="0.25">
      <c r="C206" s="884" t="e">
        <f>MATCH('Основной лист'!E212,Справочники!A$2:A$100,0)</f>
        <v>#N/A</v>
      </c>
    </row>
    <row r="207" spans="3:3" x14ac:dyDescent="0.25">
      <c r="C207" s="884" t="e">
        <f>MATCH('Основной лист'!E213,Справочники!A$2:A$100,0)</f>
        <v>#N/A</v>
      </c>
    </row>
    <row r="208" spans="3:3" x14ac:dyDescent="0.25">
      <c r="C208" s="884" t="e">
        <f>MATCH('Основной лист'!E214,Справочники!A$2:A$100,0)</f>
        <v>#N/A</v>
      </c>
    </row>
    <row r="209" spans="3:3" x14ac:dyDescent="0.25">
      <c r="C209" s="884" t="e">
        <f>MATCH('Основной лист'!E215,Справочники!A$2:A$100,0)</f>
        <v>#N/A</v>
      </c>
    </row>
    <row r="210" spans="3:3" x14ac:dyDescent="0.25">
      <c r="C210" s="884" t="e">
        <f>MATCH('Основной лист'!E216,Справочники!A$2:A$100,0)</f>
        <v>#N/A</v>
      </c>
    </row>
    <row r="211" spans="3:3" x14ac:dyDescent="0.25">
      <c r="C211" s="884" t="e">
        <f>MATCH('Основной лист'!E217,Справочники!A$2:A$100,0)</f>
        <v>#N/A</v>
      </c>
    </row>
    <row r="212" spans="3:3" x14ac:dyDescent="0.25">
      <c r="C212" s="884" t="e">
        <f>MATCH('Основной лист'!E218,Справочники!A$2:A$100,0)</f>
        <v>#N/A</v>
      </c>
    </row>
    <row r="213" spans="3:3" x14ac:dyDescent="0.25">
      <c r="C213" s="884" t="e">
        <f>MATCH('Основной лист'!E219,Справочники!A$2:A$100,0)</f>
        <v>#N/A</v>
      </c>
    </row>
    <row r="214" spans="3:3" x14ac:dyDescent="0.25">
      <c r="C214" s="884" t="e">
        <f>MATCH('Основной лист'!E220,Справочники!A$2:A$100,0)</f>
        <v>#N/A</v>
      </c>
    </row>
    <row r="215" spans="3:3" x14ac:dyDescent="0.25">
      <c r="C215" s="884" t="e">
        <f>MATCH('Основной лист'!E221,Справочники!A$2:A$100,0)</f>
        <v>#N/A</v>
      </c>
    </row>
    <row r="216" spans="3:3" x14ac:dyDescent="0.25">
      <c r="C216" s="884" t="e">
        <f>MATCH('Основной лист'!E222,Справочники!A$2:A$100,0)</f>
        <v>#N/A</v>
      </c>
    </row>
    <row r="217" spans="3:3" x14ac:dyDescent="0.25">
      <c r="C217" s="884" t="e">
        <f>MATCH('Основной лист'!E223,Справочники!A$2:A$100,0)</f>
        <v>#N/A</v>
      </c>
    </row>
    <row r="218" spans="3:3" x14ac:dyDescent="0.25">
      <c r="C218" s="884" t="e">
        <f>MATCH('Основной лист'!E224,Справочники!A$2:A$100,0)</f>
        <v>#N/A</v>
      </c>
    </row>
    <row r="219" spans="3:3" x14ac:dyDescent="0.25">
      <c r="C219" s="884" t="e">
        <f>MATCH('Основной лист'!E225,Справочники!A$2:A$100,0)</f>
        <v>#N/A</v>
      </c>
    </row>
    <row r="220" spans="3:3" x14ac:dyDescent="0.25">
      <c r="C220" s="884" t="e">
        <f>MATCH('Основной лист'!E226,Справочники!A$2:A$100,0)</f>
        <v>#N/A</v>
      </c>
    </row>
    <row r="221" spans="3:3" x14ac:dyDescent="0.25">
      <c r="C221" s="884" t="e">
        <f>MATCH('Основной лист'!E227,Справочники!A$2:A$100,0)</f>
        <v>#N/A</v>
      </c>
    </row>
    <row r="222" spans="3:3" x14ac:dyDescent="0.25">
      <c r="C222" s="884" t="e">
        <f>MATCH('Основной лист'!E228,Справочники!A$2:A$100,0)</f>
        <v>#N/A</v>
      </c>
    </row>
    <row r="223" spans="3:3" x14ac:dyDescent="0.25">
      <c r="C223" s="884" t="e">
        <f>MATCH('Основной лист'!E229,Справочники!A$2:A$100,0)</f>
        <v>#N/A</v>
      </c>
    </row>
    <row r="224" spans="3:3" x14ac:dyDescent="0.25">
      <c r="C224" s="884" t="e">
        <f>MATCH('Основной лист'!E230,Справочники!A$2:A$100,0)</f>
        <v>#N/A</v>
      </c>
    </row>
    <row r="225" spans="3:3" x14ac:dyDescent="0.25">
      <c r="C225" s="884" t="e">
        <f>MATCH('Основной лист'!E231,Справочники!A$2:A$100,0)</f>
        <v>#N/A</v>
      </c>
    </row>
    <row r="226" spans="3:3" x14ac:dyDescent="0.25">
      <c r="C226" s="884" t="e">
        <f>MATCH('Основной лист'!E232,Справочники!A$2:A$100,0)</f>
        <v>#N/A</v>
      </c>
    </row>
    <row r="227" spans="3:3" x14ac:dyDescent="0.25">
      <c r="C227" s="884" t="e">
        <f>MATCH('Основной лист'!E233,Справочники!A$2:A$100,0)</f>
        <v>#N/A</v>
      </c>
    </row>
    <row r="228" spans="3:3" x14ac:dyDescent="0.25">
      <c r="C228" s="884" t="e">
        <f>MATCH('Основной лист'!E234,Справочники!A$2:A$100,0)</f>
        <v>#N/A</v>
      </c>
    </row>
    <row r="229" spans="3:3" x14ac:dyDescent="0.25">
      <c r="C229" s="884" t="e">
        <f>MATCH('Основной лист'!E235,Справочники!A$2:A$100,0)</f>
        <v>#N/A</v>
      </c>
    </row>
    <row r="230" spans="3:3" x14ac:dyDescent="0.25">
      <c r="C230" s="884" t="e">
        <f>MATCH('Основной лист'!E236,Справочники!A$2:A$100,0)</f>
        <v>#N/A</v>
      </c>
    </row>
    <row r="231" spans="3:3" x14ac:dyDescent="0.25">
      <c r="C231" s="884" t="e">
        <f>MATCH('Основной лист'!E237,Справочники!A$2:A$100,0)</f>
        <v>#N/A</v>
      </c>
    </row>
    <row r="232" spans="3:3" x14ac:dyDescent="0.25">
      <c r="C232" s="884" t="e">
        <f>MATCH('Основной лист'!E238,Справочники!A$2:A$100,0)</f>
        <v>#N/A</v>
      </c>
    </row>
    <row r="233" spans="3:3" x14ac:dyDescent="0.25">
      <c r="C233" s="884" t="e">
        <f>MATCH('Основной лист'!E239,Справочники!A$2:A$100,0)</f>
        <v>#N/A</v>
      </c>
    </row>
    <row r="234" spans="3:3" x14ac:dyDescent="0.25">
      <c r="C234" s="884" t="e">
        <f>MATCH('Основной лист'!E240,Справочники!A$2:A$100,0)</f>
        <v>#N/A</v>
      </c>
    </row>
    <row r="235" spans="3:3" x14ac:dyDescent="0.25">
      <c r="C235" s="884" t="e">
        <f>MATCH('Основной лист'!E241,Справочники!A$2:A$100,0)</f>
        <v>#N/A</v>
      </c>
    </row>
    <row r="236" spans="3:3" x14ac:dyDescent="0.25">
      <c r="C236" s="884" t="e">
        <f>MATCH('Основной лист'!E242,Справочники!A$2:A$100,0)</f>
        <v>#N/A</v>
      </c>
    </row>
    <row r="237" spans="3:3" x14ac:dyDescent="0.25">
      <c r="C237" s="884" t="e">
        <f>MATCH('Основной лист'!E243,Справочники!A$2:A$100,0)</f>
        <v>#N/A</v>
      </c>
    </row>
    <row r="238" spans="3:3" x14ac:dyDescent="0.25">
      <c r="C238" s="884" t="e">
        <f>MATCH('Основной лист'!E244,Справочники!A$2:A$100,0)</f>
        <v>#N/A</v>
      </c>
    </row>
    <row r="239" spans="3:3" x14ac:dyDescent="0.25">
      <c r="C239" s="884" t="e">
        <f>MATCH('Основной лист'!E245,Справочники!A$2:A$100,0)</f>
        <v>#N/A</v>
      </c>
    </row>
    <row r="240" spans="3:3" x14ac:dyDescent="0.25">
      <c r="C240" s="884" t="e">
        <f>MATCH('Основной лист'!E246,Справочники!A$2:A$100,0)</f>
        <v>#N/A</v>
      </c>
    </row>
    <row r="241" spans="3:3" x14ac:dyDescent="0.25">
      <c r="C241" s="884" t="e">
        <f>MATCH('Основной лист'!E247,Справочники!A$2:A$100,0)</f>
        <v>#N/A</v>
      </c>
    </row>
    <row r="242" spans="3:3" x14ac:dyDescent="0.25">
      <c r="C242" s="884" t="e">
        <f>MATCH('Основной лист'!E248,Справочники!A$2:A$100,0)</f>
        <v>#N/A</v>
      </c>
    </row>
    <row r="243" spans="3:3" x14ac:dyDescent="0.25">
      <c r="C243" s="884" t="e">
        <f>MATCH('Основной лист'!E249,Справочники!A$2:A$100,0)</f>
        <v>#N/A</v>
      </c>
    </row>
    <row r="244" spans="3:3" x14ac:dyDescent="0.25">
      <c r="C244" s="884" t="e">
        <f>MATCH('Основной лист'!E250,Справочники!A$2:A$100,0)</f>
        <v>#N/A</v>
      </c>
    </row>
    <row r="245" spans="3:3" x14ac:dyDescent="0.25">
      <c r="C245" s="884" t="e">
        <f>MATCH('Основной лист'!E251,Справочники!A$2:A$100,0)</f>
        <v>#N/A</v>
      </c>
    </row>
    <row r="246" spans="3:3" x14ac:dyDescent="0.25">
      <c r="C246" s="884" t="e">
        <f>MATCH('Основной лист'!E252,Справочники!A$2:A$100,0)</f>
        <v>#N/A</v>
      </c>
    </row>
    <row r="247" spans="3:3" x14ac:dyDescent="0.25">
      <c r="C247" s="884" t="e">
        <f>MATCH('Основной лист'!E253,Справочники!A$2:A$100,0)</f>
        <v>#N/A</v>
      </c>
    </row>
    <row r="248" spans="3:3" x14ac:dyDescent="0.25">
      <c r="C248" s="884" t="e">
        <f>MATCH('Основной лист'!E254,Справочники!A$2:A$100,0)</f>
        <v>#N/A</v>
      </c>
    </row>
    <row r="249" spans="3:3" x14ac:dyDescent="0.25">
      <c r="C249" s="884" t="e">
        <f>MATCH('Основной лист'!E255,Справочники!A$2:A$100,0)</f>
        <v>#N/A</v>
      </c>
    </row>
    <row r="250" spans="3:3" x14ac:dyDescent="0.25">
      <c r="C250" s="884" t="e">
        <f>MATCH('Основной лист'!E256,Справочники!A$2:A$100,0)</f>
        <v>#N/A</v>
      </c>
    </row>
    <row r="251" spans="3:3" x14ac:dyDescent="0.25">
      <c r="C251" s="884" t="e">
        <f>MATCH('Основной лист'!E257,Справочники!A$2:A$100,0)</f>
        <v>#N/A</v>
      </c>
    </row>
    <row r="252" spans="3:3" x14ac:dyDescent="0.25">
      <c r="C252" s="884" t="e">
        <f>MATCH('Основной лист'!E258,Справочники!A$2:A$100,0)</f>
        <v>#N/A</v>
      </c>
    </row>
    <row r="253" spans="3:3" x14ac:dyDescent="0.25">
      <c r="C253" s="884" t="e">
        <f>MATCH('Основной лист'!E259,Справочники!A$2:A$100,0)</f>
        <v>#N/A</v>
      </c>
    </row>
    <row r="254" spans="3:3" x14ac:dyDescent="0.25">
      <c r="C254" s="884" t="e">
        <f>MATCH('Основной лист'!E260,Справочники!A$2:A$100,0)</f>
        <v>#N/A</v>
      </c>
    </row>
    <row r="255" spans="3:3" x14ac:dyDescent="0.25">
      <c r="C255" s="884" t="e">
        <f>MATCH('Основной лист'!E261,Справочники!A$2:A$100,0)</f>
        <v>#N/A</v>
      </c>
    </row>
    <row r="256" spans="3:3" x14ac:dyDescent="0.25">
      <c r="C256" s="884" t="e">
        <f>MATCH('Основной лист'!E262,Справочники!A$2:A$100,0)</f>
        <v>#N/A</v>
      </c>
    </row>
    <row r="257" spans="3:3" x14ac:dyDescent="0.25">
      <c r="C257" s="884" t="e">
        <f>MATCH('Основной лист'!E263,Справочники!A$2:A$100,0)</f>
        <v>#N/A</v>
      </c>
    </row>
    <row r="258" spans="3:3" x14ac:dyDescent="0.25">
      <c r="C258" s="884" t="e">
        <f>MATCH('Основной лист'!E264,Справочники!A$2:A$100,0)</f>
        <v>#N/A</v>
      </c>
    </row>
    <row r="259" spans="3:3" x14ac:dyDescent="0.25">
      <c r="C259" s="884" t="e">
        <f>MATCH('Основной лист'!E265,Справочники!A$2:A$100,0)</f>
        <v>#N/A</v>
      </c>
    </row>
    <row r="260" spans="3:3" x14ac:dyDescent="0.25">
      <c r="C260" s="884" t="e">
        <f>MATCH('Основной лист'!E266,Справочники!A$2:A$100,0)</f>
        <v>#N/A</v>
      </c>
    </row>
    <row r="261" spans="3:3" x14ac:dyDescent="0.25">
      <c r="C261" s="884" t="e">
        <f>MATCH('Основной лист'!E267,Справочники!A$2:A$100,0)</f>
        <v>#N/A</v>
      </c>
    </row>
    <row r="262" spans="3:3" x14ac:dyDescent="0.25">
      <c r="C262" s="884" t="e">
        <f>MATCH('Основной лист'!E268,Справочники!A$2:A$100,0)</f>
        <v>#N/A</v>
      </c>
    </row>
    <row r="263" spans="3:3" x14ac:dyDescent="0.25">
      <c r="C263" s="884" t="e">
        <f>MATCH('Основной лист'!E269,Справочники!A$2:A$100,0)</f>
        <v>#N/A</v>
      </c>
    </row>
    <row r="264" spans="3:3" x14ac:dyDescent="0.25">
      <c r="C264" s="884" t="e">
        <f>MATCH('Основной лист'!E270,Справочники!A$2:A$100,0)</f>
        <v>#N/A</v>
      </c>
    </row>
    <row r="265" spans="3:3" x14ac:dyDescent="0.25">
      <c r="C265" s="884" t="e">
        <f>MATCH('Основной лист'!E271,Справочники!A$2:A$100,0)</f>
        <v>#N/A</v>
      </c>
    </row>
    <row r="266" spans="3:3" x14ac:dyDescent="0.25">
      <c r="C266" s="884" t="e">
        <f>MATCH('Основной лист'!E272,Справочники!A$2:A$100,0)</f>
        <v>#N/A</v>
      </c>
    </row>
    <row r="267" spans="3:3" x14ac:dyDescent="0.25">
      <c r="C267" s="884" t="e">
        <f>MATCH('Основной лист'!E273,Справочники!A$2:A$100,0)</f>
        <v>#N/A</v>
      </c>
    </row>
    <row r="268" spans="3:3" x14ac:dyDescent="0.25">
      <c r="C268" s="884" t="e">
        <f>MATCH('Основной лист'!E274,Справочники!A$2:A$100,0)</f>
        <v>#N/A</v>
      </c>
    </row>
    <row r="269" spans="3:3" x14ac:dyDescent="0.25">
      <c r="C269" s="884" t="e">
        <f>MATCH('Основной лист'!E275,Справочники!A$2:A$100,0)</f>
        <v>#N/A</v>
      </c>
    </row>
    <row r="270" spans="3:3" x14ac:dyDescent="0.25">
      <c r="C270" s="884" t="e">
        <f>MATCH('Основной лист'!E276,Справочники!A$2:A$100,0)</f>
        <v>#N/A</v>
      </c>
    </row>
    <row r="271" spans="3:3" x14ac:dyDescent="0.25">
      <c r="C271" s="884" t="e">
        <f>MATCH('Основной лист'!E277,Справочники!A$2:A$100,0)</f>
        <v>#N/A</v>
      </c>
    </row>
    <row r="272" spans="3:3" x14ac:dyDescent="0.25">
      <c r="C272" s="884" t="e">
        <f>MATCH('Основной лист'!E278,Справочники!A$2:A$100,0)</f>
        <v>#N/A</v>
      </c>
    </row>
    <row r="273" spans="3:3" x14ac:dyDescent="0.25">
      <c r="C273" s="884" t="e">
        <f>MATCH('Основной лист'!E279,Справочники!A$2:A$100,0)</f>
        <v>#N/A</v>
      </c>
    </row>
    <row r="274" spans="3:3" x14ac:dyDescent="0.25">
      <c r="C274" s="884" t="e">
        <f>MATCH('Основной лист'!E280,Справочники!A$2:A$100,0)</f>
        <v>#N/A</v>
      </c>
    </row>
    <row r="275" spans="3:3" x14ac:dyDescent="0.25">
      <c r="C275" s="884" t="e">
        <f>MATCH('Основной лист'!E281,Справочники!A$2:A$100,0)</f>
        <v>#N/A</v>
      </c>
    </row>
    <row r="276" spans="3:3" x14ac:dyDescent="0.25">
      <c r="C276" s="884" t="e">
        <f>MATCH('Основной лист'!E282,Справочники!A$2:A$100,0)</f>
        <v>#N/A</v>
      </c>
    </row>
    <row r="277" spans="3:3" x14ac:dyDescent="0.25">
      <c r="C277" s="884" t="e">
        <f>MATCH('Основной лист'!E283,Справочники!A$2:A$100,0)</f>
        <v>#N/A</v>
      </c>
    </row>
    <row r="278" spans="3:3" x14ac:dyDescent="0.25">
      <c r="C278" s="884" t="e">
        <f>MATCH('Основной лист'!E284,Справочники!A$2:A$100,0)</f>
        <v>#N/A</v>
      </c>
    </row>
    <row r="279" spans="3:3" x14ac:dyDescent="0.25">
      <c r="C279" s="884" t="e">
        <f>MATCH('Основной лист'!E285,Справочники!A$2:A$100,0)</f>
        <v>#N/A</v>
      </c>
    </row>
    <row r="280" spans="3:3" x14ac:dyDescent="0.25">
      <c r="C280" s="884" t="e">
        <f>MATCH('Основной лист'!E286,Справочники!A$2:A$100,0)</f>
        <v>#N/A</v>
      </c>
    </row>
    <row r="281" spans="3:3" x14ac:dyDescent="0.25">
      <c r="C281" s="884" t="e">
        <f>MATCH('Основной лист'!E287,Справочники!A$2:A$100,0)</f>
        <v>#N/A</v>
      </c>
    </row>
    <row r="282" spans="3:3" x14ac:dyDescent="0.25">
      <c r="C282" s="884" t="e">
        <f>MATCH('Основной лист'!E288,Справочники!A$2:A$100,0)</f>
        <v>#N/A</v>
      </c>
    </row>
    <row r="283" spans="3:3" x14ac:dyDescent="0.25">
      <c r="C283" s="884" t="e">
        <f>MATCH('Основной лист'!E289,Справочники!A$2:A$100,0)</f>
        <v>#N/A</v>
      </c>
    </row>
    <row r="284" spans="3:3" x14ac:dyDescent="0.25">
      <c r="C284" s="884" t="e">
        <f>MATCH('Основной лист'!E290,Справочники!A$2:A$100,0)</f>
        <v>#N/A</v>
      </c>
    </row>
    <row r="285" spans="3:3" x14ac:dyDescent="0.25">
      <c r="C285" s="884" t="e">
        <f>MATCH('Основной лист'!E291,Справочники!A$2:A$100,0)</f>
        <v>#N/A</v>
      </c>
    </row>
    <row r="286" spans="3:3" x14ac:dyDescent="0.25">
      <c r="C286" s="884" t="e">
        <f>MATCH('Основной лист'!E292,Справочники!A$2:A$100,0)</f>
        <v>#N/A</v>
      </c>
    </row>
    <row r="287" spans="3:3" x14ac:dyDescent="0.25">
      <c r="C287" s="884" t="e">
        <f>MATCH('Основной лист'!E293,Справочники!A$2:A$100,0)</f>
        <v>#N/A</v>
      </c>
    </row>
  </sheetData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D8" sqref="D8"/>
    </sheetView>
  </sheetViews>
  <sheetFormatPr defaultRowHeight="15" x14ac:dyDescent="0.25"/>
  <cols>
    <col min="1" max="1" width="75.42578125" customWidth="1"/>
  </cols>
  <sheetData>
    <row r="1" spans="1:7" x14ac:dyDescent="0.25">
      <c r="A1" s="1015" t="s">
        <v>1334</v>
      </c>
      <c r="B1" s="1017" t="s">
        <v>1335</v>
      </c>
      <c r="C1" s="1017"/>
      <c r="D1" s="1017"/>
      <c r="E1" s="1018" t="s">
        <v>1336</v>
      </c>
      <c r="F1" s="1018"/>
      <c r="G1" s="1018"/>
    </row>
    <row r="2" spans="1:7" x14ac:dyDescent="0.25">
      <c r="A2" s="1016"/>
      <c r="B2" s="895">
        <v>2022</v>
      </c>
      <c r="C2" s="895" t="s">
        <v>1337</v>
      </c>
      <c r="D2" s="895" t="s">
        <v>1338</v>
      </c>
      <c r="E2" s="895">
        <v>2022</v>
      </c>
      <c r="F2" s="895" t="s">
        <v>1337</v>
      </c>
      <c r="G2" s="895" t="s">
        <v>1338</v>
      </c>
    </row>
    <row r="3" spans="1:7" x14ac:dyDescent="0.25">
      <c r="A3" s="899" t="str">
        <f>'ИД (ЛК 2.0)'!C139</f>
        <v>Сокращение затрат на обмен производсвенной информацией, час.</v>
      </c>
      <c r="B3" s="897">
        <v>0</v>
      </c>
      <c r="C3" s="898">
        <v>90000</v>
      </c>
      <c r="D3" s="898">
        <v>90000</v>
      </c>
      <c r="E3" s="897">
        <v>0</v>
      </c>
      <c r="F3" s="898">
        <f>'ИД (ЛК 2.0)'!L139</f>
        <v>5241.7582417582453</v>
      </c>
      <c r="G3" s="898">
        <f>'ИД (ЛК 2.0)'!N139</f>
        <v>90000</v>
      </c>
    </row>
    <row r="4" spans="1:7" x14ac:dyDescent="0.25">
      <c r="A4" s="896">
        <f>'ИД (Рейтингование)'!C142</f>
        <v>0</v>
      </c>
      <c r="B4" s="897">
        <v>0</v>
      </c>
      <c r="C4" s="898">
        <v>6812</v>
      </c>
      <c r="D4" s="898">
        <v>6812</v>
      </c>
      <c r="E4" s="897">
        <v>0</v>
      </c>
      <c r="F4" s="898">
        <f>'ИД (Рейтингование)'!M142</f>
        <v>0</v>
      </c>
      <c r="G4" s="898">
        <f>'ИД (Рейтингование)'!O142</f>
        <v>0</v>
      </c>
    </row>
    <row r="5" spans="1:7" x14ac:dyDescent="0.25">
      <c r="A5" s="899" t="str">
        <f>'ИД (Развитие ОЭДК)'!C150</f>
        <v>Сокращение трудозатрат на сбор и согласование оценочных листов, час.</v>
      </c>
      <c r="B5" s="897">
        <v>0</v>
      </c>
      <c r="C5" s="898">
        <v>31800</v>
      </c>
      <c r="D5" s="898">
        <v>31800</v>
      </c>
      <c r="E5" s="897">
        <v>0</v>
      </c>
      <c r="F5" s="898">
        <f>'ИД (Развитие ОЭДК)'!L150</f>
        <v>31800</v>
      </c>
      <c r="G5" s="898">
        <f>'ИД (Развитие ОЭДК)'!N150</f>
        <v>31800</v>
      </c>
    </row>
    <row r="6" spans="1:7" x14ac:dyDescent="0.25">
      <c r="A6" s="899" t="str">
        <f>'ИД (Развитие ОЭДК)'!C261</f>
        <v>Сокращение трудозатрат на заполнение оценочных листов, час.</v>
      </c>
      <c r="B6" s="897">
        <v>0</v>
      </c>
      <c r="C6" s="898">
        <v>24835.200000000004</v>
      </c>
      <c r="D6" s="898">
        <v>24835.200000000004</v>
      </c>
      <c r="E6" s="897">
        <v>0</v>
      </c>
      <c r="F6" s="898">
        <f>'ИД (Развитие ОЭДК)'!L261</f>
        <v>24835.200000000004</v>
      </c>
      <c r="G6" s="898">
        <f>'ИД (Развитие ОЭДК)'!N261</f>
        <v>24835.200000000004</v>
      </c>
    </row>
    <row r="7" spans="1:7" x14ac:dyDescent="0.25">
      <c r="A7" s="899" t="str">
        <f>'ИД (Уберизация зак)'!C154</f>
        <v>Скоращение трудозатрат на подготовку и согласование  наряд-заказа, час/год</v>
      </c>
      <c r="B7" s="897">
        <v>0</v>
      </c>
      <c r="C7" s="898">
        <v>67627.560000000012</v>
      </c>
      <c r="D7" s="898">
        <v>101441.34000000001</v>
      </c>
      <c r="E7" s="897">
        <v>0</v>
      </c>
      <c r="F7" s="898">
        <f>'ИД (Уберизация зак)'!L154</f>
        <v>56356.3</v>
      </c>
      <c r="G7" s="898">
        <f>'ИД (Уберизация зак)'!N154</f>
        <v>101441.34000000001</v>
      </c>
    </row>
    <row r="8" spans="1:7" x14ac:dyDescent="0.25">
      <c r="A8" s="899" t="str">
        <f>'ИД (Уберизация зак)'!C265</f>
        <v>Сокращение трудозатрат на проведение дополнительных процедур выбора, час/год</v>
      </c>
      <c r="B8" s="897">
        <v>0</v>
      </c>
      <c r="C8" s="898">
        <v>43905.761797752813</v>
      </c>
      <c r="D8" s="898">
        <v>43905.761797752813</v>
      </c>
      <c r="E8" s="897">
        <v>0</v>
      </c>
      <c r="F8" s="898">
        <f>'ИД (Уберизация зак)'!L265</f>
        <v>43905.761797752813</v>
      </c>
      <c r="G8" s="898">
        <f>'ИД (Уберизация зак)'!N265</f>
        <v>43905.761797752813</v>
      </c>
    </row>
  </sheetData>
  <mergeCells count="3">
    <mergeCell ref="A1:A2"/>
    <mergeCell ref="B1:D1"/>
    <mergeCell ref="E1:G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8" tint="-0.249977111117893"/>
    <outlinePr summaryBelow="0"/>
  </sheetPr>
  <dimension ref="A1:DB905"/>
  <sheetViews>
    <sheetView zoomScale="80" zoomScaleNormal="80" workbookViewId="0">
      <pane xSplit="5" ySplit="2" topLeftCell="F42" activePane="bottomRight" state="frozen"/>
      <selection activeCell="E32" sqref="E32"/>
      <selection pane="topRight" activeCell="E32" sqref="E32"/>
      <selection pane="bottomLeft" activeCell="E32" sqref="E32"/>
      <selection pane="bottomRight" activeCell="C20" sqref="C20"/>
    </sheetView>
  </sheetViews>
  <sheetFormatPr defaultColWidth="9.140625" defaultRowHeight="15" zeroHeight="1" outlineLevelRow="2" outlineLevelCol="1" x14ac:dyDescent="0.25"/>
  <cols>
    <col min="1" max="1" width="5" style="35" customWidth="1"/>
    <col min="2" max="2" width="7" style="36" customWidth="1"/>
    <col min="3" max="3" width="62.42578125" style="37" customWidth="1"/>
    <col min="4" max="4" width="26" style="37" customWidth="1" outlineLevel="1"/>
    <col min="5" max="5" width="26.85546875" style="37" customWidth="1" outlineLevel="1"/>
    <col min="6" max="6" width="13.42578125" style="41" customWidth="1"/>
    <col min="7" max="7" width="22.28515625" style="35" customWidth="1"/>
    <col min="8" max="8" width="17.42578125" style="35" bestFit="1" customWidth="1"/>
    <col min="9" max="19" width="18.85546875" style="35" bestFit="1" customWidth="1"/>
    <col min="20" max="87" width="12.28515625" style="35" customWidth="1"/>
    <col min="88" max="103" width="9.140625" style="35"/>
    <col min="104" max="104" width="9.140625" style="41"/>
    <col min="105" max="105" width="9.140625" style="166"/>
    <col min="106" max="106" width="9.140625" style="163"/>
    <col min="107" max="16384" width="9.140625" style="35"/>
  </cols>
  <sheetData>
    <row r="1" spans="1:106" s="41" customFormat="1" ht="21.75" customHeight="1" x14ac:dyDescent="0.25">
      <c r="A1" s="65" t="s">
        <v>184</v>
      </c>
      <c r="B1" s="66" t="s">
        <v>0</v>
      </c>
      <c r="C1" s="67" t="s">
        <v>1</v>
      </c>
      <c r="D1" s="67" t="s">
        <v>48</v>
      </c>
      <c r="E1" s="67" t="s">
        <v>2</v>
      </c>
      <c r="F1" s="68" t="s">
        <v>3</v>
      </c>
      <c r="G1" s="68" t="s">
        <v>4</v>
      </c>
      <c r="H1" s="69">
        <f>H3</f>
        <v>2020</v>
      </c>
      <c r="I1" s="42">
        <f>H1+1</f>
        <v>2021</v>
      </c>
      <c r="J1" s="42">
        <f t="shared" ref="J1:BU1" si="0">I1+1</f>
        <v>2022</v>
      </c>
      <c r="K1" s="42">
        <f t="shared" si="0"/>
        <v>2023</v>
      </c>
      <c r="L1" s="42">
        <f t="shared" si="0"/>
        <v>2024</v>
      </c>
      <c r="M1" s="42">
        <f t="shared" si="0"/>
        <v>2025</v>
      </c>
      <c r="N1" s="42">
        <f t="shared" si="0"/>
        <v>2026</v>
      </c>
      <c r="O1" s="42">
        <f t="shared" si="0"/>
        <v>2027</v>
      </c>
      <c r="P1" s="42">
        <f t="shared" si="0"/>
        <v>2028</v>
      </c>
      <c r="Q1" s="42">
        <f t="shared" si="0"/>
        <v>2029</v>
      </c>
      <c r="R1" s="42">
        <f t="shared" si="0"/>
        <v>2030</v>
      </c>
      <c r="S1" s="42">
        <f t="shared" si="0"/>
        <v>2031</v>
      </c>
      <c r="T1" s="42">
        <f t="shared" si="0"/>
        <v>2032</v>
      </c>
      <c r="U1" s="42">
        <f t="shared" si="0"/>
        <v>2033</v>
      </c>
      <c r="V1" s="42">
        <f t="shared" si="0"/>
        <v>2034</v>
      </c>
      <c r="W1" s="42">
        <f t="shared" si="0"/>
        <v>2035</v>
      </c>
      <c r="X1" s="42">
        <f t="shared" si="0"/>
        <v>2036</v>
      </c>
      <c r="Y1" s="42">
        <f t="shared" si="0"/>
        <v>2037</v>
      </c>
      <c r="Z1" s="42">
        <f t="shared" si="0"/>
        <v>2038</v>
      </c>
      <c r="AA1" s="42">
        <f t="shared" si="0"/>
        <v>2039</v>
      </c>
      <c r="AB1" s="42">
        <f t="shared" si="0"/>
        <v>2040</v>
      </c>
      <c r="AC1" s="42">
        <f t="shared" si="0"/>
        <v>2041</v>
      </c>
      <c r="AD1" s="42">
        <f t="shared" si="0"/>
        <v>2042</v>
      </c>
      <c r="AE1" s="42">
        <f t="shared" si="0"/>
        <v>2043</v>
      </c>
      <c r="AF1" s="42">
        <f t="shared" si="0"/>
        <v>2044</v>
      </c>
      <c r="AG1" s="42">
        <f t="shared" si="0"/>
        <v>2045</v>
      </c>
      <c r="AH1" s="42">
        <f t="shared" si="0"/>
        <v>2046</v>
      </c>
      <c r="AI1" s="42">
        <f t="shared" si="0"/>
        <v>2047</v>
      </c>
      <c r="AJ1" s="42">
        <f t="shared" si="0"/>
        <v>2048</v>
      </c>
      <c r="AK1" s="42">
        <f t="shared" si="0"/>
        <v>2049</v>
      </c>
      <c r="AL1" s="42">
        <f t="shared" si="0"/>
        <v>2050</v>
      </c>
      <c r="AM1" s="42">
        <f t="shared" si="0"/>
        <v>2051</v>
      </c>
      <c r="AN1" s="42">
        <f t="shared" si="0"/>
        <v>2052</v>
      </c>
      <c r="AO1" s="42">
        <f t="shared" si="0"/>
        <v>2053</v>
      </c>
      <c r="AP1" s="42">
        <f t="shared" si="0"/>
        <v>2054</v>
      </c>
      <c r="AQ1" s="42">
        <f t="shared" si="0"/>
        <v>2055</v>
      </c>
      <c r="AR1" s="42">
        <f t="shared" si="0"/>
        <v>2056</v>
      </c>
      <c r="AS1" s="42">
        <f t="shared" si="0"/>
        <v>2057</v>
      </c>
      <c r="AT1" s="42">
        <f t="shared" si="0"/>
        <v>2058</v>
      </c>
      <c r="AU1" s="42">
        <f t="shared" si="0"/>
        <v>2059</v>
      </c>
      <c r="AV1" s="42">
        <f t="shared" si="0"/>
        <v>2060</v>
      </c>
      <c r="AW1" s="42">
        <f t="shared" si="0"/>
        <v>2061</v>
      </c>
      <c r="AX1" s="42">
        <f t="shared" si="0"/>
        <v>2062</v>
      </c>
      <c r="AY1" s="42">
        <f t="shared" si="0"/>
        <v>2063</v>
      </c>
      <c r="AZ1" s="42">
        <f t="shared" si="0"/>
        <v>2064</v>
      </c>
      <c r="BA1" s="42">
        <f t="shared" si="0"/>
        <v>2065</v>
      </c>
      <c r="BB1" s="42">
        <f t="shared" si="0"/>
        <v>2066</v>
      </c>
      <c r="BC1" s="42">
        <f t="shared" si="0"/>
        <v>2067</v>
      </c>
      <c r="BD1" s="42">
        <f t="shared" si="0"/>
        <v>2068</v>
      </c>
      <c r="BE1" s="42">
        <f t="shared" si="0"/>
        <v>2069</v>
      </c>
      <c r="BF1" s="42">
        <f t="shared" si="0"/>
        <v>2070</v>
      </c>
      <c r="BG1" s="42">
        <f t="shared" si="0"/>
        <v>2071</v>
      </c>
      <c r="BH1" s="42">
        <f t="shared" si="0"/>
        <v>2072</v>
      </c>
      <c r="BI1" s="42">
        <f t="shared" si="0"/>
        <v>2073</v>
      </c>
      <c r="BJ1" s="42">
        <f t="shared" si="0"/>
        <v>2074</v>
      </c>
      <c r="BK1" s="42">
        <f t="shared" si="0"/>
        <v>2075</v>
      </c>
      <c r="BL1" s="42">
        <f t="shared" si="0"/>
        <v>2076</v>
      </c>
      <c r="BM1" s="42">
        <f t="shared" si="0"/>
        <v>2077</v>
      </c>
      <c r="BN1" s="42">
        <f t="shared" si="0"/>
        <v>2078</v>
      </c>
      <c r="BO1" s="42">
        <f t="shared" si="0"/>
        <v>2079</v>
      </c>
      <c r="BP1" s="42">
        <f t="shared" si="0"/>
        <v>2080</v>
      </c>
      <c r="BQ1" s="42">
        <f t="shared" si="0"/>
        <v>2081</v>
      </c>
      <c r="BR1" s="42">
        <f t="shared" si="0"/>
        <v>2082</v>
      </c>
      <c r="BS1" s="42">
        <f t="shared" si="0"/>
        <v>2083</v>
      </c>
      <c r="BT1" s="42">
        <f t="shared" si="0"/>
        <v>2084</v>
      </c>
      <c r="BU1" s="42">
        <f t="shared" si="0"/>
        <v>2085</v>
      </c>
      <c r="BV1" s="42">
        <f t="shared" ref="BV1:CI1" si="1">BU1+1</f>
        <v>2086</v>
      </c>
      <c r="BW1" s="42">
        <f t="shared" si="1"/>
        <v>2087</v>
      </c>
      <c r="BX1" s="42">
        <f t="shared" si="1"/>
        <v>2088</v>
      </c>
      <c r="BY1" s="42">
        <f t="shared" si="1"/>
        <v>2089</v>
      </c>
      <c r="BZ1" s="42">
        <f t="shared" si="1"/>
        <v>2090</v>
      </c>
      <c r="CA1" s="42">
        <f t="shared" si="1"/>
        <v>2091</v>
      </c>
      <c r="CB1" s="42">
        <f t="shared" si="1"/>
        <v>2092</v>
      </c>
      <c r="CC1" s="42">
        <f t="shared" si="1"/>
        <v>2093</v>
      </c>
      <c r="CD1" s="42">
        <f t="shared" si="1"/>
        <v>2094</v>
      </c>
      <c r="CE1" s="42">
        <f t="shared" si="1"/>
        <v>2095</v>
      </c>
      <c r="CF1" s="42">
        <f t="shared" si="1"/>
        <v>2096</v>
      </c>
      <c r="CG1" s="42">
        <f t="shared" si="1"/>
        <v>2097</v>
      </c>
      <c r="CH1" s="42">
        <f t="shared" si="1"/>
        <v>2098</v>
      </c>
      <c r="CI1" s="42">
        <f t="shared" si="1"/>
        <v>2099</v>
      </c>
      <c r="CY1" s="158" t="s">
        <v>182</v>
      </c>
      <c r="CZ1" s="159" t="s">
        <v>181</v>
      </c>
      <c r="DA1" s="41">
        <v>1</v>
      </c>
      <c r="DB1" s="162" t="str">
        <f t="shared" ref="DB1:DB33" si="2">B1&amp;C1</f>
        <v>№Наименование</v>
      </c>
    </row>
    <row r="2" spans="1:106" s="39" customFormat="1" ht="14.25" x14ac:dyDescent="0.25">
      <c r="A2" s="33"/>
      <c r="B2" s="38"/>
      <c r="C2" s="70"/>
      <c r="D2" s="70"/>
      <c r="E2" s="71"/>
      <c r="F2" s="72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  <c r="CZ2" s="159" t="s">
        <v>181</v>
      </c>
      <c r="DA2" s="165">
        <v>2</v>
      </c>
      <c r="DB2" s="162" t="str">
        <f t="shared" si="2"/>
        <v/>
      </c>
    </row>
    <row r="3" spans="1:106" s="43" customFormat="1" ht="32.25" customHeight="1" x14ac:dyDescent="0.2">
      <c r="A3" s="33"/>
      <c r="B3" s="73" t="s">
        <v>45</v>
      </c>
      <c r="C3" s="74" t="s">
        <v>17</v>
      </c>
      <c r="D3" s="74"/>
      <c r="E3" s="75"/>
      <c r="F3" s="76"/>
      <c r="G3" s="77"/>
      <c r="H3" s="116">
        <v>2020</v>
      </c>
      <c r="I3" s="78">
        <f>H3+1</f>
        <v>2021</v>
      </c>
      <c r="J3" s="78">
        <f t="shared" ref="J3:BU3" si="3">I3+1</f>
        <v>2022</v>
      </c>
      <c r="K3" s="78">
        <f t="shared" si="3"/>
        <v>2023</v>
      </c>
      <c r="L3" s="78">
        <f t="shared" si="3"/>
        <v>2024</v>
      </c>
      <c r="M3" s="78">
        <f t="shared" si="3"/>
        <v>2025</v>
      </c>
      <c r="N3" s="78">
        <f t="shared" si="3"/>
        <v>2026</v>
      </c>
      <c r="O3" s="78">
        <f t="shared" si="3"/>
        <v>2027</v>
      </c>
      <c r="P3" s="78">
        <f t="shared" si="3"/>
        <v>2028</v>
      </c>
      <c r="Q3" s="78">
        <f t="shared" si="3"/>
        <v>2029</v>
      </c>
      <c r="R3" s="78">
        <f t="shared" si="3"/>
        <v>2030</v>
      </c>
      <c r="S3" s="78">
        <f t="shared" si="3"/>
        <v>2031</v>
      </c>
      <c r="T3" s="78">
        <f t="shared" si="3"/>
        <v>2032</v>
      </c>
      <c r="U3" s="78">
        <f t="shared" si="3"/>
        <v>2033</v>
      </c>
      <c r="V3" s="78">
        <f t="shared" si="3"/>
        <v>2034</v>
      </c>
      <c r="W3" s="78">
        <f t="shared" si="3"/>
        <v>2035</v>
      </c>
      <c r="X3" s="78">
        <f t="shared" si="3"/>
        <v>2036</v>
      </c>
      <c r="Y3" s="78">
        <f t="shared" si="3"/>
        <v>2037</v>
      </c>
      <c r="Z3" s="78">
        <f t="shared" si="3"/>
        <v>2038</v>
      </c>
      <c r="AA3" s="78">
        <f t="shared" si="3"/>
        <v>2039</v>
      </c>
      <c r="AB3" s="78">
        <f t="shared" si="3"/>
        <v>2040</v>
      </c>
      <c r="AC3" s="78">
        <f t="shared" si="3"/>
        <v>2041</v>
      </c>
      <c r="AD3" s="78">
        <f t="shared" si="3"/>
        <v>2042</v>
      </c>
      <c r="AE3" s="78">
        <f t="shared" si="3"/>
        <v>2043</v>
      </c>
      <c r="AF3" s="78">
        <f t="shared" si="3"/>
        <v>2044</v>
      </c>
      <c r="AG3" s="78">
        <f t="shared" si="3"/>
        <v>2045</v>
      </c>
      <c r="AH3" s="78">
        <f t="shared" si="3"/>
        <v>2046</v>
      </c>
      <c r="AI3" s="78">
        <f t="shared" si="3"/>
        <v>2047</v>
      </c>
      <c r="AJ3" s="78">
        <f t="shared" si="3"/>
        <v>2048</v>
      </c>
      <c r="AK3" s="78">
        <f t="shared" si="3"/>
        <v>2049</v>
      </c>
      <c r="AL3" s="78">
        <f t="shared" si="3"/>
        <v>2050</v>
      </c>
      <c r="AM3" s="78">
        <f t="shared" si="3"/>
        <v>2051</v>
      </c>
      <c r="AN3" s="78">
        <f t="shared" si="3"/>
        <v>2052</v>
      </c>
      <c r="AO3" s="78">
        <f t="shared" si="3"/>
        <v>2053</v>
      </c>
      <c r="AP3" s="78">
        <f t="shared" si="3"/>
        <v>2054</v>
      </c>
      <c r="AQ3" s="78">
        <f t="shared" si="3"/>
        <v>2055</v>
      </c>
      <c r="AR3" s="78">
        <f t="shared" si="3"/>
        <v>2056</v>
      </c>
      <c r="AS3" s="78">
        <f t="shared" si="3"/>
        <v>2057</v>
      </c>
      <c r="AT3" s="78">
        <f t="shared" si="3"/>
        <v>2058</v>
      </c>
      <c r="AU3" s="78">
        <f t="shared" si="3"/>
        <v>2059</v>
      </c>
      <c r="AV3" s="78">
        <f t="shared" si="3"/>
        <v>2060</v>
      </c>
      <c r="AW3" s="78">
        <f t="shared" si="3"/>
        <v>2061</v>
      </c>
      <c r="AX3" s="78">
        <f t="shared" si="3"/>
        <v>2062</v>
      </c>
      <c r="AY3" s="78">
        <f t="shared" si="3"/>
        <v>2063</v>
      </c>
      <c r="AZ3" s="78">
        <f t="shared" si="3"/>
        <v>2064</v>
      </c>
      <c r="BA3" s="78">
        <f t="shared" si="3"/>
        <v>2065</v>
      </c>
      <c r="BB3" s="78">
        <f t="shared" si="3"/>
        <v>2066</v>
      </c>
      <c r="BC3" s="78">
        <f t="shared" si="3"/>
        <v>2067</v>
      </c>
      <c r="BD3" s="78">
        <f t="shared" si="3"/>
        <v>2068</v>
      </c>
      <c r="BE3" s="78">
        <f t="shared" si="3"/>
        <v>2069</v>
      </c>
      <c r="BF3" s="78">
        <f t="shared" si="3"/>
        <v>2070</v>
      </c>
      <c r="BG3" s="78">
        <f t="shared" si="3"/>
        <v>2071</v>
      </c>
      <c r="BH3" s="78">
        <f t="shared" si="3"/>
        <v>2072</v>
      </c>
      <c r="BI3" s="78">
        <f t="shared" si="3"/>
        <v>2073</v>
      </c>
      <c r="BJ3" s="78">
        <f t="shared" si="3"/>
        <v>2074</v>
      </c>
      <c r="BK3" s="78">
        <f t="shared" si="3"/>
        <v>2075</v>
      </c>
      <c r="BL3" s="78">
        <f t="shared" si="3"/>
        <v>2076</v>
      </c>
      <c r="BM3" s="78">
        <f t="shared" si="3"/>
        <v>2077</v>
      </c>
      <c r="BN3" s="78">
        <f t="shared" si="3"/>
        <v>2078</v>
      </c>
      <c r="BO3" s="78">
        <f t="shared" si="3"/>
        <v>2079</v>
      </c>
      <c r="BP3" s="78">
        <f t="shared" si="3"/>
        <v>2080</v>
      </c>
      <c r="BQ3" s="78">
        <f t="shared" si="3"/>
        <v>2081</v>
      </c>
      <c r="BR3" s="78">
        <f t="shared" si="3"/>
        <v>2082</v>
      </c>
      <c r="BS3" s="78">
        <f t="shared" si="3"/>
        <v>2083</v>
      </c>
      <c r="BT3" s="78">
        <f t="shared" si="3"/>
        <v>2084</v>
      </c>
      <c r="BU3" s="78">
        <f t="shared" si="3"/>
        <v>2085</v>
      </c>
      <c r="BV3" s="78">
        <f t="shared" ref="BV3:CI3" si="4">BU3+1</f>
        <v>2086</v>
      </c>
      <c r="BW3" s="78">
        <f t="shared" si="4"/>
        <v>2087</v>
      </c>
      <c r="BX3" s="78">
        <f t="shared" si="4"/>
        <v>2088</v>
      </c>
      <c r="BY3" s="78">
        <f t="shared" si="4"/>
        <v>2089</v>
      </c>
      <c r="BZ3" s="78">
        <f t="shared" si="4"/>
        <v>2090</v>
      </c>
      <c r="CA3" s="78">
        <f t="shared" si="4"/>
        <v>2091</v>
      </c>
      <c r="CB3" s="78">
        <f t="shared" si="4"/>
        <v>2092</v>
      </c>
      <c r="CC3" s="78">
        <f t="shared" si="4"/>
        <v>2093</v>
      </c>
      <c r="CD3" s="78">
        <f t="shared" si="4"/>
        <v>2094</v>
      </c>
      <c r="CE3" s="78">
        <f t="shared" si="4"/>
        <v>2095</v>
      </c>
      <c r="CF3" s="78">
        <f t="shared" si="4"/>
        <v>2096</v>
      </c>
      <c r="CG3" s="78">
        <f t="shared" si="4"/>
        <v>2097</v>
      </c>
      <c r="CH3" s="78">
        <f t="shared" si="4"/>
        <v>2098</v>
      </c>
      <c r="CI3" s="78">
        <f t="shared" si="4"/>
        <v>2099</v>
      </c>
      <c r="CZ3" s="159" t="s">
        <v>181</v>
      </c>
      <c r="DA3" s="41">
        <v>3</v>
      </c>
      <c r="DB3" s="162" t="str">
        <f t="shared" si="2"/>
        <v>1Дорожная карта проекта</v>
      </c>
    </row>
    <row r="4" spans="1:106" x14ac:dyDescent="0.25">
      <c r="A4" s="33"/>
      <c r="B4" s="7" t="s">
        <v>52</v>
      </c>
      <c r="C4" s="7" t="s">
        <v>49</v>
      </c>
      <c r="D4" s="30"/>
      <c r="E4" s="30"/>
      <c r="F4" s="31"/>
      <c r="G4" s="117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Z4" s="159" t="s">
        <v>181</v>
      </c>
      <c r="DA4" s="166">
        <v>4</v>
      </c>
      <c r="DB4" s="162" t="str">
        <f t="shared" si="2"/>
        <v>1.1Год старта проекта</v>
      </c>
    </row>
    <row r="5" spans="1:106" ht="14.25" x14ac:dyDescent="0.25">
      <c r="A5" s="33"/>
      <c r="B5" s="7" t="s">
        <v>53</v>
      </c>
      <c r="C5" s="7" t="s">
        <v>115</v>
      </c>
      <c r="D5" s="30"/>
      <c r="E5" s="30"/>
      <c r="F5" s="31"/>
      <c r="G5" s="118"/>
      <c r="H5" s="54">
        <f>(DATEVALUE("31.12."&amp;YEAR(G5))-G5)/H42</f>
        <v>1</v>
      </c>
      <c r="I5" s="79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Z5" s="159" t="s">
        <v>181</v>
      </c>
      <c r="DA5" s="41">
        <v>5</v>
      </c>
      <c r="DB5" s="162" t="str">
        <f t="shared" si="2"/>
        <v xml:space="preserve">1.2Дата начала амортизации </v>
      </c>
    </row>
    <row r="6" spans="1:106" x14ac:dyDescent="0.25">
      <c r="A6" s="33"/>
      <c r="B6" s="7" t="s">
        <v>54</v>
      </c>
      <c r="C6" s="7" t="s">
        <v>42</v>
      </c>
      <c r="D6" s="30"/>
      <c r="E6" s="30"/>
      <c r="F6" s="30"/>
      <c r="G6" s="32" t="e">
        <f t="array" aca="1" ref="G6" ca="1">OFFSET(G6,0,MATCH(1=1,H6:CI6&lt;&gt;"",))</f>
        <v>#N/A</v>
      </c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  <c r="AZ6" s="119"/>
      <c r="BA6" s="119"/>
      <c r="BB6" s="119"/>
      <c r="BC6" s="119"/>
      <c r="BD6" s="119"/>
      <c r="BE6" s="119"/>
      <c r="BF6" s="119"/>
      <c r="BG6" s="119"/>
      <c r="BH6" s="119"/>
      <c r="BI6" s="119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119"/>
      <c r="BW6" s="119"/>
      <c r="BX6" s="119"/>
      <c r="BY6" s="119"/>
      <c r="BZ6" s="119"/>
      <c r="CA6" s="119"/>
      <c r="CB6" s="119"/>
      <c r="CC6" s="119"/>
      <c r="CD6" s="119"/>
      <c r="CE6" s="119"/>
      <c r="CF6" s="119"/>
      <c r="CG6" s="119"/>
      <c r="CH6" s="119"/>
      <c r="CI6" s="119"/>
      <c r="CZ6" s="159" t="s">
        <v>181</v>
      </c>
      <c r="DA6" s="166">
        <v>6</v>
      </c>
      <c r="DB6" s="162" t="str">
        <f t="shared" si="2"/>
        <v>1.3Завершение этапа Оценка</v>
      </c>
    </row>
    <row r="7" spans="1:106" ht="14.25" x14ac:dyDescent="0.25">
      <c r="A7" s="33"/>
      <c r="B7" s="7" t="s">
        <v>55</v>
      </c>
      <c r="C7" s="7" t="s">
        <v>43</v>
      </c>
      <c r="D7" s="30"/>
      <c r="E7" s="30"/>
      <c r="F7" s="30"/>
      <c r="G7" s="32" t="e">
        <f t="array" aca="1" ref="G7" ca="1">OFFSET(G7,0,MATCH(1=1,H7:CI7&lt;&gt;"",))</f>
        <v>#N/A</v>
      </c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Z7" s="159" t="s">
        <v>181</v>
      </c>
      <c r="DA7" s="41">
        <v>7</v>
      </c>
      <c r="DB7" s="162" t="str">
        <f t="shared" si="2"/>
        <v>1.4Завершение этапа Выбор</v>
      </c>
    </row>
    <row r="8" spans="1:106" x14ac:dyDescent="0.25">
      <c r="A8" s="33"/>
      <c r="B8" s="7" t="s">
        <v>56</v>
      </c>
      <c r="C8" s="7" t="s">
        <v>51</v>
      </c>
      <c r="D8" s="30"/>
      <c r="E8" s="30"/>
      <c r="F8" s="30"/>
      <c r="G8" s="32" t="e">
        <f t="array" aca="1" ref="G8" ca="1">OFFSET(G8,0,MATCH(1=1,H8:CI8&lt;&gt;"",))</f>
        <v>#N/A</v>
      </c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Z8" s="159" t="s">
        <v>181</v>
      </c>
      <c r="DA8" s="166">
        <v>8</v>
      </c>
      <c r="DB8" s="162" t="str">
        <f t="shared" si="2"/>
        <v>1.5Завершение этапа Определение</v>
      </c>
    </row>
    <row r="9" spans="1:106" ht="14.25" x14ac:dyDescent="0.25">
      <c r="A9" s="33"/>
      <c r="B9" s="7" t="s">
        <v>57</v>
      </c>
      <c r="C9" s="7" t="s">
        <v>76</v>
      </c>
      <c r="D9" s="30"/>
      <c r="E9" s="30"/>
      <c r="F9" s="30"/>
      <c r="G9" s="32" t="e">
        <f t="array" aca="1" ref="G9" ca="1">OFFSET(G9,0,MATCH(1=1,H9:CI9&lt;&gt;"",))</f>
        <v>#N/A</v>
      </c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19"/>
      <c r="BO9" s="119"/>
      <c r="BP9" s="119"/>
      <c r="BQ9" s="119"/>
      <c r="BR9" s="119"/>
      <c r="BS9" s="119"/>
      <c r="BT9" s="119"/>
      <c r="BU9" s="119"/>
      <c r="BV9" s="119"/>
      <c r="BW9" s="119"/>
      <c r="BX9" s="119"/>
      <c r="BY9" s="119"/>
      <c r="BZ9" s="119"/>
      <c r="CA9" s="119"/>
      <c r="CB9" s="119"/>
      <c r="CC9" s="119"/>
      <c r="CD9" s="119"/>
      <c r="CE9" s="119"/>
      <c r="CF9" s="119"/>
      <c r="CG9" s="119"/>
      <c r="CH9" s="119"/>
      <c r="CI9" s="119"/>
      <c r="CZ9" s="159" t="s">
        <v>181</v>
      </c>
      <c r="DA9" s="41">
        <v>9</v>
      </c>
      <c r="DB9" s="162" t="str">
        <f t="shared" si="2"/>
        <v>1.6Завершение этапа Разработка и Внедрение</v>
      </c>
    </row>
    <row r="10" spans="1:106" x14ac:dyDescent="0.25">
      <c r="A10" s="33"/>
      <c r="B10" s="7" t="s">
        <v>114</v>
      </c>
      <c r="C10" s="7" t="s">
        <v>44</v>
      </c>
      <c r="D10" s="30"/>
      <c r="E10" s="30"/>
      <c r="F10" s="30"/>
      <c r="G10" s="32" t="e">
        <f t="array" aca="1" ref="G10" ca="1">OFFSET(G10,0,MATCH(1=1,H10:CI10&lt;&gt;"",))</f>
        <v>#N/A</v>
      </c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  <c r="BV10" s="119"/>
      <c r="BW10" s="119"/>
      <c r="BX10" s="119"/>
      <c r="BY10" s="119"/>
      <c r="BZ10" s="119"/>
      <c r="CA10" s="119"/>
      <c r="CB10" s="119"/>
      <c r="CC10" s="119"/>
      <c r="CD10" s="119"/>
      <c r="CE10" s="119"/>
      <c r="CF10" s="119"/>
      <c r="CG10" s="119"/>
      <c r="CH10" s="119"/>
      <c r="CI10" s="119"/>
      <c r="CZ10" s="159" t="s">
        <v>181</v>
      </c>
      <c r="DA10" s="166">
        <v>10</v>
      </c>
      <c r="DB10" s="162" t="str">
        <f t="shared" si="2"/>
        <v>1.7Перевод в ПЭ</v>
      </c>
    </row>
    <row r="11" spans="1:106" ht="14.25" x14ac:dyDescent="0.25">
      <c r="A11" s="33"/>
      <c r="B11" s="38"/>
      <c r="C11" s="71"/>
      <c r="D11" s="71"/>
      <c r="E11" s="33"/>
      <c r="F11" s="34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Z11" s="159" t="s">
        <v>181</v>
      </c>
      <c r="DA11" s="41">
        <v>11</v>
      </c>
      <c r="DB11" s="162" t="str">
        <f t="shared" si="2"/>
        <v/>
      </c>
    </row>
    <row r="12" spans="1:106" s="43" customFormat="1" ht="32.25" customHeight="1" x14ac:dyDescent="0.2">
      <c r="A12" s="33"/>
      <c r="B12" s="81" t="s">
        <v>46</v>
      </c>
      <c r="C12" s="82" t="s">
        <v>50</v>
      </c>
      <c r="D12" s="82"/>
      <c r="E12" s="83"/>
      <c r="F12" s="76"/>
      <c r="G12" s="77"/>
      <c r="H12" s="78">
        <f>H$1</f>
        <v>2020</v>
      </c>
      <c r="I12" s="78">
        <f t="shared" ref="I12:BT12" si="5">I$1</f>
        <v>2021</v>
      </c>
      <c r="J12" s="78">
        <f t="shared" si="5"/>
        <v>2022</v>
      </c>
      <c r="K12" s="78">
        <f t="shared" si="5"/>
        <v>2023</v>
      </c>
      <c r="L12" s="78">
        <f t="shared" si="5"/>
        <v>2024</v>
      </c>
      <c r="M12" s="78">
        <f t="shared" si="5"/>
        <v>2025</v>
      </c>
      <c r="N12" s="78">
        <f t="shared" si="5"/>
        <v>2026</v>
      </c>
      <c r="O12" s="78">
        <f t="shared" si="5"/>
        <v>2027</v>
      </c>
      <c r="P12" s="78">
        <f t="shared" si="5"/>
        <v>2028</v>
      </c>
      <c r="Q12" s="78">
        <f t="shared" si="5"/>
        <v>2029</v>
      </c>
      <c r="R12" s="78">
        <f t="shared" si="5"/>
        <v>2030</v>
      </c>
      <c r="S12" s="78">
        <f t="shared" si="5"/>
        <v>2031</v>
      </c>
      <c r="T12" s="78">
        <f t="shared" si="5"/>
        <v>2032</v>
      </c>
      <c r="U12" s="78">
        <f t="shared" si="5"/>
        <v>2033</v>
      </c>
      <c r="V12" s="78">
        <f t="shared" si="5"/>
        <v>2034</v>
      </c>
      <c r="W12" s="78">
        <f t="shared" si="5"/>
        <v>2035</v>
      </c>
      <c r="X12" s="78">
        <f t="shared" si="5"/>
        <v>2036</v>
      </c>
      <c r="Y12" s="78">
        <f t="shared" si="5"/>
        <v>2037</v>
      </c>
      <c r="Z12" s="78">
        <f t="shared" si="5"/>
        <v>2038</v>
      </c>
      <c r="AA12" s="78">
        <f t="shared" si="5"/>
        <v>2039</v>
      </c>
      <c r="AB12" s="78">
        <f t="shared" si="5"/>
        <v>2040</v>
      </c>
      <c r="AC12" s="78">
        <f t="shared" si="5"/>
        <v>2041</v>
      </c>
      <c r="AD12" s="78">
        <f t="shared" si="5"/>
        <v>2042</v>
      </c>
      <c r="AE12" s="78">
        <f t="shared" si="5"/>
        <v>2043</v>
      </c>
      <c r="AF12" s="78">
        <f t="shared" si="5"/>
        <v>2044</v>
      </c>
      <c r="AG12" s="78">
        <f t="shared" si="5"/>
        <v>2045</v>
      </c>
      <c r="AH12" s="78">
        <f t="shared" si="5"/>
        <v>2046</v>
      </c>
      <c r="AI12" s="78">
        <f t="shared" si="5"/>
        <v>2047</v>
      </c>
      <c r="AJ12" s="78">
        <f t="shared" si="5"/>
        <v>2048</v>
      </c>
      <c r="AK12" s="78">
        <f t="shared" si="5"/>
        <v>2049</v>
      </c>
      <c r="AL12" s="78">
        <f t="shared" si="5"/>
        <v>2050</v>
      </c>
      <c r="AM12" s="78">
        <f t="shared" si="5"/>
        <v>2051</v>
      </c>
      <c r="AN12" s="78">
        <f t="shared" si="5"/>
        <v>2052</v>
      </c>
      <c r="AO12" s="78">
        <f t="shared" si="5"/>
        <v>2053</v>
      </c>
      <c r="AP12" s="78">
        <f t="shared" si="5"/>
        <v>2054</v>
      </c>
      <c r="AQ12" s="78">
        <f t="shared" si="5"/>
        <v>2055</v>
      </c>
      <c r="AR12" s="78">
        <f t="shared" si="5"/>
        <v>2056</v>
      </c>
      <c r="AS12" s="78">
        <f t="shared" si="5"/>
        <v>2057</v>
      </c>
      <c r="AT12" s="78">
        <f t="shared" si="5"/>
        <v>2058</v>
      </c>
      <c r="AU12" s="78">
        <f t="shared" si="5"/>
        <v>2059</v>
      </c>
      <c r="AV12" s="78">
        <f t="shared" si="5"/>
        <v>2060</v>
      </c>
      <c r="AW12" s="78">
        <f t="shared" si="5"/>
        <v>2061</v>
      </c>
      <c r="AX12" s="78">
        <f t="shared" si="5"/>
        <v>2062</v>
      </c>
      <c r="AY12" s="78">
        <f t="shared" si="5"/>
        <v>2063</v>
      </c>
      <c r="AZ12" s="78">
        <f t="shared" si="5"/>
        <v>2064</v>
      </c>
      <c r="BA12" s="78">
        <f t="shared" si="5"/>
        <v>2065</v>
      </c>
      <c r="BB12" s="78">
        <f t="shared" si="5"/>
        <v>2066</v>
      </c>
      <c r="BC12" s="78">
        <f t="shared" si="5"/>
        <v>2067</v>
      </c>
      <c r="BD12" s="78">
        <f t="shared" si="5"/>
        <v>2068</v>
      </c>
      <c r="BE12" s="78">
        <f t="shared" si="5"/>
        <v>2069</v>
      </c>
      <c r="BF12" s="78">
        <f t="shared" si="5"/>
        <v>2070</v>
      </c>
      <c r="BG12" s="78">
        <f t="shared" si="5"/>
        <v>2071</v>
      </c>
      <c r="BH12" s="78">
        <f t="shared" si="5"/>
        <v>2072</v>
      </c>
      <c r="BI12" s="78">
        <f t="shared" si="5"/>
        <v>2073</v>
      </c>
      <c r="BJ12" s="78">
        <f t="shared" si="5"/>
        <v>2074</v>
      </c>
      <c r="BK12" s="78">
        <f t="shared" si="5"/>
        <v>2075</v>
      </c>
      <c r="BL12" s="78">
        <f t="shared" si="5"/>
        <v>2076</v>
      </c>
      <c r="BM12" s="78">
        <f t="shared" si="5"/>
        <v>2077</v>
      </c>
      <c r="BN12" s="78">
        <f t="shared" si="5"/>
        <v>2078</v>
      </c>
      <c r="BO12" s="78">
        <f t="shared" si="5"/>
        <v>2079</v>
      </c>
      <c r="BP12" s="78">
        <f t="shared" si="5"/>
        <v>2080</v>
      </c>
      <c r="BQ12" s="78">
        <f t="shared" si="5"/>
        <v>2081</v>
      </c>
      <c r="BR12" s="78">
        <f t="shared" si="5"/>
        <v>2082</v>
      </c>
      <c r="BS12" s="78">
        <f t="shared" si="5"/>
        <v>2083</v>
      </c>
      <c r="BT12" s="78">
        <f t="shared" si="5"/>
        <v>2084</v>
      </c>
      <c r="BU12" s="78">
        <f t="shared" ref="BU12:CI12" si="6">BU$1</f>
        <v>2085</v>
      </c>
      <c r="BV12" s="78">
        <f t="shared" si="6"/>
        <v>2086</v>
      </c>
      <c r="BW12" s="78">
        <f t="shared" si="6"/>
        <v>2087</v>
      </c>
      <c r="BX12" s="78">
        <f t="shared" si="6"/>
        <v>2088</v>
      </c>
      <c r="BY12" s="78">
        <f t="shared" si="6"/>
        <v>2089</v>
      </c>
      <c r="BZ12" s="78">
        <f t="shared" si="6"/>
        <v>2090</v>
      </c>
      <c r="CA12" s="78">
        <f t="shared" si="6"/>
        <v>2091</v>
      </c>
      <c r="CB12" s="78">
        <f t="shared" si="6"/>
        <v>2092</v>
      </c>
      <c r="CC12" s="78">
        <f t="shared" si="6"/>
        <v>2093</v>
      </c>
      <c r="CD12" s="78">
        <f t="shared" si="6"/>
        <v>2094</v>
      </c>
      <c r="CE12" s="78">
        <f t="shared" si="6"/>
        <v>2095</v>
      </c>
      <c r="CF12" s="78">
        <f t="shared" si="6"/>
        <v>2096</v>
      </c>
      <c r="CG12" s="78">
        <f t="shared" si="6"/>
        <v>2097</v>
      </c>
      <c r="CH12" s="78">
        <f t="shared" si="6"/>
        <v>2098</v>
      </c>
      <c r="CI12" s="78">
        <f t="shared" si="6"/>
        <v>2099</v>
      </c>
      <c r="CY12" s="35"/>
      <c r="CZ12" s="168" t="s">
        <v>181</v>
      </c>
      <c r="DA12" s="169">
        <v>12</v>
      </c>
      <c r="DB12" s="162" t="str">
        <f t="shared" si="2"/>
        <v xml:space="preserve">2Организационный объем проекта и график внедрения </v>
      </c>
    </row>
    <row r="13" spans="1:106" s="123" customFormat="1" ht="14.25" x14ac:dyDescent="0.25">
      <c r="A13" s="120"/>
      <c r="B13" s="121" t="s">
        <v>47</v>
      </c>
      <c r="C13" s="121" t="s">
        <v>83</v>
      </c>
      <c r="D13" s="121"/>
      <c r="E13" s="121"/>
      <c r="F13" s="121"/>
      <c r="G13" s="182" t="e">
        <f t="array" aca="1" ref="G13" ca="1">OFFSET(G13,0,MATCH(1=1,H13:CI13&lt;&gt;"",))</f>
        <v>#N/A</v>
      </c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19"/>
      <c r="BO13" s="119"/>
      <c r="BP13" s="119"/>
      <c r="BQ13" s="119"/>
      <c r="BR13" s="119"/>
      <c r="BS13" s="119"/>
      <c r="BT13" s="119"/>
      <c r="BU13" s="119"/>
      <c r="BV13" s="119"/>
      <c r="BW13" s="119"/>
      <c r="BX13" s="119"/>
      <c r="BY13" s="119"/>
      <c r="BZ13" s="119"/>
      <c r="CA13" s="119"/>
      <c r="CB13" s="119"/>
      <c r="CC13" s="119"/>
      <c r="CD13" s="119"/>
      <c r="CE13" s="119"/>
      <c r="CF13" s="119"/>
      <c r="CG13" s="119"/>
      <c r="CH13" s="119"/>
      <c r="CI13" s="119"/>
      <c r="CY13" s="35"/>
      <c r="CZ13" s="167"/>
      <c r="DA13" s="167"/>
      <c r="DB13" s="164" t="str">
        <f t="shared" si="2"/>
        <v>2.1[НАИМЕНОВАНИЕ ДО 1]</v>
      </c>
    </row>
    <row r="14" spans="1:106" s="123" customFormat="1" ht="14.25" x14ac:dyDescent="0.25">
      <c r="A14" s="120"/>
      <c r="B14" s="121" t="s">
        <v>61</v>
      </c>
      <c r="C14" s="121" t="s">
        <v>84</v>
      </c>
      <c r="D14" s="121"/>
      <c r="E14" s="121"/>
      <c r="F14" s="121"/>
      <c r="G14" s="182" t="e">
        <f t="array" aca="1" ref="G14" ca="1">OFFSET(G14,0,MATCH(1=1,H14:CI14&lt;&gt;"",))</f>
        <v>#N/A</v>
      </c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19"/>
      <c r="CF14" s="119"/>
      <c r="CG14" s="119"/>
      <c r="CH14" s="119"/>
      <c r="CI14" s="119"/>
      <c r="CY14" s="35"/>
      <c r="CZ14" s="167"/>
      <c r="DA14" s="167"/>
      <c r="DB14" s="164" t="str">
        <f t="shared" si="2"/>
        <v>2.2[НАИМЕНОВАНИЕ ДО 2]</v>
      </c>
    </row>
    <row r="15" spans="1:106" s="123" customFormat="1" ht="14.25" x14ac:dyDescent="0.25">
      <c r="A15" s="120"/>
      <c r="B15" s="121"/>
      <c r="C15" s="121"/>
      <c r="D15" s="121"/>
      <c r="E15" s="121"/>
      <c r="F15" s="121"/>
      <c r="G15" s="122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Y15" s="35"/>
      <c r="CZ15" s="167"/>
      <c r="DA15" s="167"/>
      <c r="DB15" s="164" t="str">
        <f t="shared" si="2"/>
        <v/>
      </c>
    </row>
    <row r="16" spans="1:106" s="123" customFormat="1" ht="14.25" x14ac:dyDescent="0.25">
      <c r="A16" s="120"/>
      <c r="B16" s="121"/>
      <c r="C16" s="121"/>
      <c r="D16" s="121"/>
      <c r="E16" s="121"/>
      <c r="F16" s="121"/>
      <c r="G16" s="122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19"/>
      <c r="BX16" s="119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19"/>
      <c r="CY16" s="35"/>
      <c r="CZ16" s="167"/>
      <c r="DA16" s="167"/>
      <c r="DB16" s="164"/>
    </row>
    <row r="17" spans="1:106" s="123" customFormat="1" ht="14.25" x14ac:dyDescent="0.25">
      <c r="A17" s="120"/>
      <c r="B17" s="121"/>
      <c r="C17" s="121"/>
      <c r="D17" s="121"/>
      <c r="E17" s="121"/>
      <c r="F17" s="121"/>
      <c r="G17" s="122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19"/>
      <c r="BO17" s="119"/>
      <c r="BP17" s="119"/>
      <c r="BQ17" s="119"/>
      <c r="BR17" s="119"/>
      <c r="BS17" s="119"/>
      <c r="BT17" s="119"/>
      <c r="BU17" s="119"/>
      <c r="BV17" s="119"/>
      <c r="BW17" s="119"/>
      <c r="BX17" s="119"/>
      <c r="BY17" s="119"/>
      <c r="BZ17" s="119"/>
      <c r="CA17" s="119"/>
      <c r="CB17" s="119"/>
      <c r="CC17" s="119"/>
      <c r="CD17" s="119"/>
      <c r="CE17" s="119"/>
      <c r="CF17" s="119"/>
      <c r="CG17" s="119"/>
      <c r="CH17" s="119"/>
      <c r="CI17" s="119"/>
      <c r="CY17" s="35"/>
      <c r="CZ17" s="167"/>
      <c r="DA17" s="167"/>
      <c r="DB17" s="164" t="str">
        <f t="shared" si="2"/>
        <v/>
      </c>
    </row>
    <row r="18" spans="1:106" s="123" customFormat="1" ht="14.25" x14ac:dyDescent="0.25">
      <c r="A18" s="120"/>
      <c r="B18" s="121"/>
      <c r="C18" s="121"/>
      <c r="D18" s="121"/>
      <c r="E18" s="121"/>
      <c r="F18" s="121"/>
      <c r="G18" s="122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19"/>
      <c r="BE18" s="119"/>
      <c r="BF18" s="119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  <c r="BV18" s="119"/>
      <c r="BW18" s="119"/>
      <c r="BX18" s="119"/>
      <c r="BY18" s="119"/>
      <c r="BZ18" s="119"/>
      <c r="CA18" s="119"/>
      <c r="CB18" s="119"/>
      <c r="CC18" s="119"/>
      <c r="CD18" s="119"/>
      <c r="CE18" s="119"/>
      <c r="CF18" s="119"/>
      <c r="CG18" s="119"/>
      <c r="CH18" s="119"/>
      <c r="CI18" s="119"/>
      <c r="CY18" s="35"/>
      <c r="CZ18" s="167"/>
      <c r="DA18" s="167"/>
      <c r="DB18" s="164" t="str">
        <f t="shared" si="2"/>
        <v/>
      </c>
    </row>
    <row r="19" spans="1:106" ht="14.25" x14ac:dyDescent="0.25">
      <c r="A19" s="33"/>
      <c r="B19" s="38"/>
      <c r="C19" s="71"/>
      <c r="D19" s="71"/>
      <c r="E19" s="71"/>
      <c r="F19" s="34"/>
      <c r="G19" s="33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80"/>
      <c r="CF19" s="80"/>
      <c r="CG19" s="80"/>
      <c r="CH19" s="80"/>
      <c r="CI19" s="80"/>
      <c r="CZ19" s="41" t="s">
        <v>181</v>
      </c>
      <c r="DA19" s="159">
        <v>13</v>
      </c>
      <c r="DB19" s="163" t="str">
        <f t="shared" si="2"/>
        <v/>
      </c>
    </row>
    <row r="20" spans="1:106" s="43" customFormat="1" ht="32.25" customHeight="1" x14ac:dyDescent="0.2">
      <c r="A20" s="33"/>
      <c r="B20" s="73" t="s">
        <v>58</v>
      </c>
      <c r="C20" s="74" t="s">
        <v>19</v>
      </c>
      <c r="D20" s="74"/>
      <c r="E20" s="75"/>
      <c r="F20" s="76"/>
      <c r="G20" s="77"/>
      <c r="H20" s="78">
        <f>H$1</f>
        <v>2020</v>
      </c>
      <c r="I20" s="78">
        <f t="shared" ref="I20:BT20" si="7">I$1</f>
        <v>2021</v>
      </c>
      <c r="J20" s="78">
        <f t="shared" si="7"/>
        <v>2022</v>
      </c>
      <c r="K20" s="78">
        <f t="shared" si="7"/>
        <v>2023</v>
      </c>
      <c r="L20" s="78">
        <f t="shared" si="7"/>
        <v>2024</v>
      </c>
      <c r="M20" s="78">
        <f t="shared" si="7"/>
        <v>2025</v>
      </c>
      <c r="N20" s="78">
        <f t="shared" si="7"/>
        <v>2026</v>
      </c>
      <c r="O20" s="78">
        <f t="shared" si="7"/>
        <v>2027</v>
      </c>
      <c r="P20" s="78">
        <f t="shared" si="7"/>
        <v>2028</v>
      </c>
      <c r="Q20" s="78">
        <f t="shared" si="7"/>
        <v>2029</v>
      </c>
      <c r="R20" s="78">
        <f t="shared" si="7"/>
        <v>2030</v>
      </c>
      <c r="S20" s="78">
        <f t="shared" si="7"/>
        <v>2031</v>
      </c>
      <c r="T20" s="78">
        <f t="shared" si="7"/>
        <v>2032</v>
      </c>
      <c r="U20" s="78">
        <f t="shared" si="7"/>
        <v>2033</v>
      </c>
      <c r="V20" s="78">
        <f t="shared" si="7"/>
        <v>2034</v>
      </c>
      <c r="W20" s="78">
        <f t="shared" si="7"/>
        <v>2035</v>
      </c>
      <c r="X20" s="78">
        <f t="shared" si="7"/>
        <v>2036</v>
      </c>
      <c r="Y20" s="78">
        <f t="shared" si="7"/>
        <v>2037</v>
      </c>
      <c r="Z20" s="78">
        <f t="shared" si="7"/>
        <v>2038</v>
      </c>
      <c r="AA20" s="78">
        <f t="shared" si="7"/>
        <v>2039</v>
      </c>
      <c r="AB20" s="78">
        <f t="shared" si="7"/>
        <v>2040</v>
      </c>
      <c r="AC20" s="78">
        <f t="shared" si="7"/>
        <v>2041</v>
      </c>
      <c r="AD20" s="78">
        <f t="shared" si="7"/>
        <v>2042</v>
      </c>
      <c r="AE20" s="78">
        <f t="shared" si="7"/>
        <v>2043</v>
      </c>
      <c r="AF20" s="78">
        <f t="shared" si="7"/>
        <v>2044</v>
      </c>
      <c r="AG20" s="78">
        <f t="shared" si="7"/>
        <v>2045</v>
      </c>
      <c r="AH20" s="78">
        <f t="shared" si="7"/>
        <v>2046</v>
      </c>
      <c r="AI20" s="78">
        <f t="shared" si="7"/>
        <v>2047</v>
      </c>
      <c r="AJ20" s="78">
        <f t="shared" si="7"/>
        <v>2048</v>
      </c>
      <c r="AK20" s="78">
        <f t="shared" si="7"/>
        <v>2049</v>
      </c>
      <c r="AL20" s="78">
        <f t="shared" si="7"/>
        <v>2050</v>
      </c>
      <c r="AM20" s="78">
        <f t="shared" si="7"/>
        <v>2051</v>
      </c>
      <c r="AN20" s="78">
        <f t="shared" si="7"/>
        <v>2052</v>
      </c>
      <c r="AO20" s="78">
        <f t="shared" si="7"/>
        <v>2053</v>
      </c>
      <c r="AP20" s="78">
        <f t="shared" si="7"/>
        <v>2054</v>
      </c>
      <c r="AQ20" s="78">
        <f t="shared" si="7"/>
        <v>2055</v>
      </c>
      <c r="AR20" s="78">
        <f t="shared" si="7"/>
        <v>2056</v>
      </c>
      <c r="AS20" s="78">
        <f t="shared" si="7"/>
        <v>2057</v>
      </c>
      <c r="AT20" s="78">
        <f t="shared" si="7"/>
        <v>2058</v>
      </c>
      <c r="AU20" s="78">
        <f t="shared" si="7"/>
        <v>2059</v>
      </c>
      <c r="AV20" s="78">
        <f t="shared" si="7"/>
        <v>2060</v>
      </c>
      <c r="AW20" s="78">
        <f t="shared" si="7"/>
        <v>2061</v>
      </c>
      <c r="AX20" s="78">
        <f t="shared" si="7"/>
        <v>2062</v>
      </c>
      <c r="AY20" s="78">
        <f t="shared" si="7"/>
        <v>2063</v>
      </c>
      <c r="AZ20" s="78">
        <f t="shared" si="7"/>
        <v>2064</v>
      </c>
      <c r="BA20" s="78">
        <f t="shared" si="7"/>
        <v>2065</v>
      </c>
      <c r="BB20" s="78">
        <f t="shared" si="7"/>
        <v>2066</v>
      </c>
      <c r="BC20" s="78">
        <f t="shared" si="7"/>
        <v>2067</v>
      </c>
      <c r="BD20" s="78">
        <f t="shared" si="7"/>
        <v>2068</v>
      </c>
      <c r="BE20" s="78">
        <f t="shared" si="7"/>
        <v>2069</v>
      </c>
      <c r="BF20" s="78">
        <f t="shared" si="7"/>
        <v>2070</v>
      </c>
      <c r="BG20" s="78">
        <f t="shared" si="7"/>
        <v>2071</v>
      </c>
      <c r="BH20" s="78">
        <f t="shared" si="7"/>
        <v>2072</v>
      </c>
      <c r="BI20" s="78">
        <f t="shared" si="7"/>
        <v>2073</v>
      </c>
      <c r="BJ20" s="78">
        <f t="shared" si="7"/>
        <v>2074</v>
      </c>
      <c r="BK20" s="78">
        <f t="shared" si="7"/>
        <v>2075</v>
      </c>
      <c r="BL20" s="78">
        <f t="shared" si="7"/>
        <v>2076</v>
      </c>
      <c r="BM20" s="78">
        <f t="shared" si="7"/>
        <v>2077</v>
      </c>
      <c r="BN20" s="78">
        <f t="shared" si="7"/>
        <v>2078</v>
      </c>
      <c r="BO20" s="78">
        <f t="shared" si="7"/>
        <v>2079</v>
      </c>
      <c r="BP20" s="78">
        <f t="shared" si="7"/>
        <v>2080</v>
      </c>
      <c r="BQ20" s="78">
        <f t="shared" si="7"/>
        <v>2081</v>
      </c>
      <c r="BR20" s="78">
        <f t="shared" si="7"/>
        <v>2082</v>
      </c>
      <c r="BS20" s="78">
        <f t="shared" si="7"/>
        <v>2083</v>
      </c>
      <c r="BT20" s="78">
        <f t="shared" si="7"/>
        <v>2084</v>
      </c>
      <c r="BU20" s="78">
        <f t="shared" ref="BU20:CI20" si="8">BU$1</f>
        <v>2085</v>
      </c>
      <c r="BV20" s="78">
        <f t="shared" si="8"/>
        <v>2086</v>
      </c>
      <c r="BW20" s="78">
        <f t="shared" si="8"/>
        <v>2087</v>
      </c>
      <c r="BX20" s="78">
        <f t="shared" si="8"/>
        <v>2088</v>
      </c>
      <c r="BY20" s="78">
        <f t="shared" si="8"/>
        <v>2089</v>
      </c>
      <c r="BZ20" s="78">
        <f t="shared" si="8"/>
        <v>2090</v>
      </c>
      <c r="CA20" s="78">
        <f t="shared" si="8"/>
        <v>2091</v>
      </c>
      <c r="CB20" s="78">
        <f t="shared" si="8"/>
        <v>2092</v>
      </c>
      <c r="CC20" s="78">
        <f t="shared" si="8"/>
        <v>2093</v>
      </c>
      <c r="CD20" s="78">
        <f t="shared" si="8"/>
        <v>2094</v>
      </c>
      <c r="CE20" s="78">
        <f t="shared" si="8"/>
        <v>2095</v>
      </c>
      <c r="CF20" s="78">
        <f t="shared" si="8"/>
        <v>2096</v>
      </c>
      <c r="CG20" s="78">
        <f t="shared" si="8"/>
        <v>2097</v>
      </c>
      <c r="CH20" s="78">
        <f t="shared" si="8"/>
        <v>2098</v>
      </c>
      <c r="CI20" s="78">
        <f t="shared" si="8"/>
        <v>2099</v>
      </c>
      <c r="CY20" s="35"/>
      <c r="CZ20" s="41" t="s">
        <v>181</v>
      </c>
      <c r="DA20" s="41">
        <v>14</v>
      </c>
      <c r="DB20" s="163" t="str">
        <f t="shared" si="2"/>
        <v>3Расходы по проекту</v>
      </c>
    </row>
    <row r="21" spans="1:106" s="85" customFormat="1" x14ac:dyDescent="0.2">
      <c r="B21" s="16" t="s">
        <v>127</v>
      </c>
      <c r="C21" s="10" t="s">
        <v>4</v>
      </c>
      <c r="D21" s="17"/>
      <c r="E21" s="17"/>
      <c r="F21" s="16" t="s">
        <v>13</v>
      </c>
      <c r="G21" s="13">
        <f>SUM(H21:CI21)</f>
        <v>0</v>
      </c>
      <c r="H21" s="18">
        <f>H22+H23</f>
        <v>0</v>
      </c>
      <c r="I21" s="18">
        <f t="shared" ref="I21:BT21" si="9">I22+I23</f>
        <v>0</v>
      </c>
      <c r="J21" s="18">
        <f t="shared" si="9"/>
        <v>0</v>
      </c>
      <c r="K21" s="18">
        <f t="shared" si="9"/>
        <v>0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18">
        <f t="shared" si="9"/>
        <v>0</v>
      </c>
      <c r="AM21" s="18">
        <f t="shared" si="9"/>
        <v>0</v>
      </c>
      <c r="AN21" s="18">
        <f t="shared" si="9"/>
        <v>0</v>
      </c>
      <c r="AO21" s="18">
        <f t="shared" si="9"/>
        <v>0</v>
      </c>
      <c r="AP21" s="18">
        <f t="shared" si="9"/>
        <v>0</v>
      </c>
      <c r="AQ21" s="18">
        <f t="shared" si="9"/>
        <v>0</v>
      </c>
      <c r="AR21" s="18">
        <f t="shared" si="9"/>
        <v>0</v>
      </c>
      <c r="AS21" s="18">
        <f t="shared" si="9"/>
        <v>0</v>
      </c>
      <c r="AT21" s="18">
        <f t="shared" si="9"/>
        <v>0</v>
      </c>
      <c r="AU21" s="18">
        <f t="shared" si="9"/>
        <v>0</v>
      </c>
      <c r="AV21" s="18">
        <f t="shared" si="9"/>
        <v>0</v>
      </c>
      <c r="AW21" s="18">
        <f t="shared" si="9"/>
        <v>0</v>
      </c>
      <c r="AX21" s="18">
        <f t="shared" si="9"/>
        <v>0</v>
      </c>
      <c r="AY21" s="18">
        <f t="shared" si="9"/>
        <v>0</v>
      </c>
      <c r="AZ21" s="18">
        <f t="shared" si="9"/>
        <v>0</v>
      </c>
      <c r="BA21" s="18">
        <f t="shared" si="9"/>
        <v>0</v>
      </c>
      <c r="BB21" s="18">
        <f t="shared" si="9"/>
        <v>0</v>
      </c>
      <c r="BC21" s="18">
        <f t="shared" si="9"/>
        <v>0</v>
      </c>
      <c r="BD21" s="18">
        <f t="shared" si="9"/>
        <v>0</v>
      </c>
      <c r="BE21" s="18">
        <f t="shared" si="9"/>
        <v>0</v>
      </c>
      <c r="BF21" s="18">
        <f t="shared" si="9"/>
        <v>0</v>
      </c>
      <c r="BG21" s="18">
        <f t="shared" si="9"/>
        <v>0</v>
      </c>
      <c r="BH21" s="18">
        <f t="shared" si="9"/>
        <v>0</v>
      </c>
      <c r="BI21" s="18">
        <f t="shared" si="9"/>
        <v>0</v>
      </c>
      <c r="BJ21" s="18">
        <f t="shared" si="9"/>
        <v>0</v>
      </c>
      <c r="BK21" s="18">
        <f t="shared" si="9"/>
        <v>0</v>
      </c>
      <c r="BL21" s="18">
        <f t="shared" si="9"/>
        <v>0</v>
      </c>
      <c r="BM21" s="18">
        <f t="shared" si="9"/>
        <v>0</v>
      </c>
      <c r="BN21" s="18">
        <f t="shared" si="9"/>
        <v>0</v>
      </c>
      <c r="BO21" s="18">
        <f t="shared" si="9"/>
        <v>0</v>
      </c>
      <c r="BP21" s="18">
        <f t="shared" si="9"/>
        <v>0</v>
      </c>
      <c r="BQ21" s="18">
        <f t="shared" si="9"/>
        <v>0</v>
      </c>
      <c r="BR21" s="18">
        <f t="shared" si="9"/>
        <v>0</v>
      </c>
      <c r="BS21" s="18">
        <f t="shared" si="9"/>
        <v>0</v>
      </c>
      <c r="BT21" s="18">
        <f t="shared" si="9"/>
        <v>0</v>
      </c>
      <c r="BU21" s="18">
        <f t="shared" ref="BU21:CD21" si="10">BU22+BU23</f>
        <v>0</v>
      </c>
      <c r="BV21" s="18">
        <f t="shared" si="10"/>
        <v>0</v>
      </c>
      <c r="BW21" s="18">
        <f t="shared" si="10"/>
        <v>0</v>
      </c>
      <c r="BX21" s="18">
        <f t="shared" si="10"/>
        <v>0</v>
      </c>
      <c r="BY21" s="18">
        <f t="shared" si="10"/>
        <v>0</v>
      </c>
      <c r="BZ21" s="18">
        <f t="shared" si="10"/>
        <v>0</v>
      </c>
      <c r="CA21" s="18">
        <f t="shared" si="10"/>
        <v>0</v>
      </c>
      <c r="CB21" s="18">
        <f t="shared" si="10"/>
        <v>0</v>
      </c>
      <c r="CC21" s="18">
        <f t="shared" si="10"/>
        <v>0</v>
      </c>
      <c r="CD21" s="18">
        <f t="shared" si="10"/>
        <v>0</v>
      </c>
      <c r="CE21" s="18">
        <f>CE22+CE23</f>
        <v>0</v>
      </c>
      <c r="CF21" s="18">
        <f>CF22+CF23</f>
        <v>0</v>
      </c>
      <c r="CG21" s="18">
        <f>CG22+CG23</f>
        <v>0</v>
      </c>
      <c r="CH21" s="18">
        <f>CH22+CH23</f>
        <v>0</v>
      </c>
      <c r="CI21" s="18">
        <f>CI22+CI23</f>
        <v>0</v>
      </c>
      <c r="CM21" s="43"/>
      <c r="CY21" s="35"/>
      <c r="CZ21" s="41" t="s">
        <v>181</v>
      </c>
      <c r="DA21" s="166">
        <v>15</v>
      </c>
      <c r="DB21" s="163" t="str">
        <f t="shared" si="2"/>
        <v>3.1Всего</v>
      </c>
    </row>
    <row r="22" spans="1:106" s="85" customFormat="1" x14ac:dyDescent="0.25">
      <c r="B22" s="10"/>
      <c r="C22" s="10" t="s">
        <v>39</v>
      </c>
      <c r="D22" s="10"/>
      <c r="E22" s="10"/>
      <c r="F22" s="10" t="s">
        <v>13</v>
      </c>
      <c r="G22" s="8">
        <f t="shared" ref="G22:G37" si="11">SUM(H22:CI22)</f>
        <v>0</v>
      </c>
      <c r="H22" s="11">
        <f t="shared" ref="H22:BS23" si="12">H26+H29+H32+H35</f>
        <v>0</v>
      </c>
      <c r="I22" s="11">
        <f t="shared" si="12"/>
        <v>0</v>
      </c>
      <c r="J22" s="11">
        <f t="shared" si="12"/>
        <v>0</v>
      </c>
      <c r="K22" s="11">
        <f t="shared" si="12"/>
        <v>0</v>
      </c>
      <c r="L22" s="11">
        <f t="shared" si="12"/>
        <v>0</v>
      </c>
      <c r="M22" s="11">
        <f t="shared" si="12"/>
        <v>0</v>
      </c>
      <c r="N22" s="11">
        <f t="shared" si="12"/>
        <v>0</v>
      </c>
      <c r="O22" s="11">
        <f t="shared" si="12"/>
        <v>0</v>
      </c>
      <c r="P22" s="11">
        <f t="shared" si="12"/>
        <v>0</v>
      </c>
      <c r="Q22" s="11">
        <f t="shared" si="12"/>
        <v>0</v>
      </c>
      <c r="R22" s="11">
        <f t="shared" si="12"/>
        <v>0</v>
      </c>
      <c r="S22" s="11">
        <f t="shared" si="12"/>
        <v>0</v>
      </c>
      <c r="T22" s="11">
        <f t="shared" si="12"/>
        <v>0</v>
      </c>
      <c r="U22" s="11">
        <f t="shared" si="12"/>
        <v>0</v>
      </c>
      <c r="V22" s="11">
        <f t="shared" si="12"/>
        <v>0</v>
      </c>
      <c r="W22" s="11">
        <f t="shared" si="12"/>
        <v>0</v>
      </c>
      <c r="X22" s="11">
        <f t="shared" si="12"/>
        <v>0</v>
      </c>
      <c r="Y22" s="11">
        <f t="shared" si="12"/>
        <v>0</v>
      </c>
      <c r="Z22" s="11">
        <f t="shared" si="12"/>
        <v>0</v>
      </c>
      <c r="AA22" s="11">
        <f t="shared" si="12"/>
        <v>0</v>
      </c>
      <c r="AB22" s="11">
        <f t="shared" si="12"/>
        <v>0</v>
      </c>
      <c r="AC22" s="11">
        <f t="shared" si="12"/>
        <v>0</v>
      </c>
      <c r="AD22" s="11">
        <f t="shared" si="12"/>
        <v>0</v>
      </c>
      <c r="AE22" s="11">
        <f t="shared" si="12"/>
        <v>0</v>
      </c>
      <c r="AF22" s="11">
        <f t="shared" si="12"/>
        <v>0</v>
      </c>
      <c r="AG22" s="11">
        <f t="shared" si="12"/>
        <v>0</v>
      </c>
      <c r="AH22" s="11">
        <f t="shared" si="12"/>
        <v>0</v>
      </c>
      <c r="AI22" s="11">
        <f t="shared" si="12"/>
        <v>0</v>
      </c>
      <c r="AJ22" s="11">
        <f t="shared" si="12"/>
        <v>0</v>
      </c>
      <c r="AK22" s="11">
        <f t="shared" si="12"/>
        <v>0</v>
      </c>
      <c r="AL22" s="11">
        <f t="shared" si="12"/>
        <v>0</v>
      </c>
      <c r="AM22" s="11">
        <f t="shared" si="12"/>
        <v>0</v>
      </c>
      <c r="AN22" s="11">
        <f t="shared" si="12"/>
        <v>0</v>
      </c>
      <c r="AO22" s="11">
        <f t="shared" si="12"/>
        <v>0</v>
      </c>
      <c r="AP22" s="11">
        <f t="shared" si="12"/>
        <v>0</v>
      </c>
      <c r="AQ22" s="11">
        <f t="shared" si="12"/>
        <v>0</v>
      </c>
      <c r="AR22" s="11">
        <f t="shared" si="12"/>
        <v>0</v>
      </c>
      <c r="AS22" s="11">
        <f t="shared" si="12"/>
        <v>0</v>
      </c>
      <c r="AT22" s="11">
        <f t="shared" si="12"/>
        <v>0</v>
      </c>
      <c r="AU22" s="11">
        <f t="shared" si="12"/>
        <v>0</v>
      </c>
      <c r="AV22" s="11">
        <f t="shared" si="12"/>
        <v>0</v>
      </c>
      <c r="AW22" s="11">
        <f t="shared" si="12"/>
        <v>0</v>
      </c>
      <c r="AX22" s="11">
        <f t="shared" si="12"/>
        <v>0</v>
      </c>
      <c r="AY22" s="11">
        <f t="shared" si="12"/>
        <v>0</v>
      </c>
      <c r="AZ22" s="11">
        <f t="shared" si="12"/>
        <v>0</v>
      </c>
      <c r="BA22" s="11">
        <f t="shared" si="12"/>
        <v>0</v>
      </c>
      <c r="BB22" s="11">
        <f t="shared" si="12"/>
        <v>0</v>
      </c>
      <c r="BC22" s="11">
        <f t="shared" si="12"/>
        <v>0</v>
      </c>
      <c r="BD22" s="11">
        <f t="shared" si="12"/>
        <v>0</v>
      </c>
      <c r="BE22" s="11">
        <f t="shared" si="12"/>
        <v>0</v>
      </c>
      <c r="BF22" s="11">
        <f t="shared" si="12"/>
        <v>0</v>
      </c>
      <c r="BG22" s="11">
        <f t="shared" si="12"/>
        <v>0</v>
      </c>
      <c r="BH22" s="11">
        <f t="shared" si="12"/>
        <v>0</v>
      </c>
      <c r="BI22" s="11">
        <f t="shared" si="12"/>
        <v>0</v>
      </c>
      <c r="BJ22" s="11">
        <f t="shared" si="12"/>
        <v>0</v>
      </c>
      <c r="BK22" s="11">
        <f t="shared" si="12"/>
        <v>0</v>
      </c>
      <c r="BL22" s="11">
        <f t="shared" si="12"/>
        <v>0</v>
      </c>
      <c r="BM22" s="11">
        <f t="shared" si="12"/>
        <v>0</v>
      </c>
      <c r="BN22" s="11">
        <f t="shared" si="12"/>
        <v>0</v>
      </c>
      <c r="BO22" s="11">
        <f t="shared" si="12"/>
        <v>0</v>
      </c>
      <c r="BP22" s="11">
        <f t="shared" si="12"/>
        <v>0</v>
      </c>
      <c r="BQ22" s="11">
        <f t="shared" si="12"/>
        <v>0</v>
      </c>
      <c r="BR22" s="11">
        <f t="shared" si="12"/>
        <v>0</v>
      </c>
      <c r="BS22" s="11">
        <f t="shared" si="12"/>
        <v>0</v>
      </c>
      <c r="BT22" s="11">
        <f t="shared" ref="BT22:CI23" si="13">BT26+BT29+BT32+BT35</f>
        <v>0</v>
      </c>
      <c r="BU22" s="11">
        <f t="shared" si="13"/>
        <v>0</v>
      </c>
      <c r="BV22" s="11">
        <f t="shared" si="13"/>
        <v>0</v>
      </c>
      <c r="BW22" s="11">
        <f t="shared" si="13"/>
        <v>0</v>
      </c>
      <c r="BX22" s="11">
        <f t="shared" si="13"/>
        <v>0</v>
      </c>
      <c r="BY22" s="11">
        <f t="shared" si="13"/>
        <v>0</v>
      </c>
      <c r="BZ22" s="11">
        <f t="shared" si="13"/>
        <v>0</v>
      </c>
      <c r="CA22" s="11">
        <f t="shared" si="13"/>
        <v>0</v>
      </c>
      <c r="CB22" s="11">
        <f t="shared" si="13"/>
        <v>0</v>
      </c>
      <c r="CC22" s="11">
        <f t="shared" si="13"/>
        <v>0</v>
      </c>
      <c r="CD22" s="11">
        <f t="shared" si="13"/>
        <v>0</v>
      </c>
      <c r="CE22" s="11">
        <f t="shared" si="13"/>
        <v>0</v>
      </c>
      <c r="CF22" s="11">
        <f t="shared" si="13"/>
        <v>0</v>
      </c>
      <c r="CG22" s="11">
        <f t="shared" si="13"/>
        <v>0</v>
      </c>
      <c r="CH22" s="11">
        <f t="shared" si="13"/>
        <v>0</v>
      </c>
      <c r="CI22" s="11">
        <f t="shared" si="13"/>
        <v>0</v>
      </c>
      <c r="CY22" s="35"/>
      <c r="CZ22" s="41" t="s">
        <v>181</v>
      </c>
      <c r="DA22" s="41">
        <v>16</v>
      </c>
      <c r="DB22" s="163" t="str">
        <f t="shared" si="2"/>
        <v>CAPEX</v>
      </c>
    </row>
    <row r="23" spans="1:106" s="85" customFormat="1" x14ac:dyDescent="0.25">
      <c r="B23" s="10"/>
      <c r="C23" s="10" t="s">
        <v>40</v>
      </c>
      <c r="D23" s="10"/>
      <c r="E23" s="10"/>
      <c r="F23" s="10" t="s">
        <v>13</v>
      </c>
      <c r="G23" s="8">
        <f t="shared" si="11"/>
        <v>0</v>
      </c>
      <c r="H23" s="11">
        <f t="shared" si="12"/>
        <v>0</v>
      </c>
      <c r="I23" s="11">
        <f t="shared" si="12"/>
        <v>0</v>
      </c>
      <c r="J23" s="11">
        <f t="shared" si="12"/>
        <v>0</v>
      </c>
      <c r="K23" s="11">
        <f t="shared" si="12"/>
        <v>0</v>
      </c>
      <c r="L23" s="11">
        <f t="shared" si="12"/>
        <v>0</v>
      </c>
      <c r="M23" s="11">
        <f t="shared" si="12"/>
        <v>0</v>
      </c>
      <c r="N23" s="11">
        <f t="shared" si="12"/>
        <v>0</v>
      </c>
      <c r="O23" s="11">
        <f t="shared" si="12"/>
        <v>0</v>
      </c>
      <c r="P23" s="11">
        <f t="shared" si="12"/>
        <v>0</v>
      </c>
      <c r="Q23" s="11">
        <f t="shared" si="12"/>
        <v>0</v>
      </c>
      <c r="R23" s="11">
        <f t="shared" si="12"/>
        <v>0</v>
      </c>
      <c r="S23" s="11">
        <f t="shared" si="12"/>
        <v>0</v>
      </c>
      <c r="T23" s="11">
        <f t="shared" si="12"/>
        <v>0</v>
      </c>
      <c r="U23" s="11">
        <f t="shared" si="12"/>
        <v>0</v>
      </c>
      <c r="V23" s="11">
        <f t="shared" si="12"/>
        <v>0</v>
      </c>
      <c r="W23" s="11">
        <f t="shared" si="12"/>
        <v>0</v>
      </c>
      <c r="X23" s="11">
        <f t="shared" si="12"/>
        <v>0</v>
      </c>
      <c r="Y23" s="11">
        <f t="shared" si="12"/>
        <v>0</v>
      </c>
      <c r="Z23" s="11">
        <f t="shared" si="12"/>
        <v>0</v>
      </c>
      <c r="AA23" s="11">
        <f t="shared" si="12"/>
        <v>0</v>
      </c>
      <c r="AB23" s="11">
        <f t="shared" si="12"/>
        <v>0</v>
      </c>
      <c r="AC23" s="11">
        <f t="shared" si="12"/>
        <v>0</v>
      </c>
      <c r="AD23" s="11">
        <f t="shared" si="12"/>
        <v>0</v>
      </c>
      <c r="AE23" s="11">
        <f t="shared" si="12"/>
        <v>0</v>
      </c>
      <c r="AF23" s="11">
        <f t="shared" si="12"/>
        <v>0</v>
      </c>
      <c r="AG23" s="11">
        <f t="shared" si="12"/>
        <v>0</v>
      </c>
      <c r="AH23" s="11">
        <f t="shared" si="12"/>
        <v>0</v>
      </c>
      <c r="AI23" s="11">
        <f t="shared" si="12"/>
        <v>0</v>
      </c>
      <c r="AJ23" s="11">
        <f t="shared" si="12"/>
        <v>0</v>
      </c>
      <c r="AK23" s="11">
        <f t="shared" si="12"/>
        <v>0</v>
      </c>
      <c r="AL23" s="11">
        <f t="shared" si="12"/>
        <v>0</v>
      </c>
      <c r="AM23" s="11">
        <f t="shared" si="12"/>
        <v>0</v>
      </c>
      <c r="AN23" s="11">
        <f t="shared" si="12"/>
        <v>0</v>
      </c>
      <c r="AO23" s="11">
        <f t="shared" si="12"/>
        <v>0</v>
      </c>
      <c r="AP23" s="11">
        <f t="shared" si="12"/>
        <v>0</v>
      </c>
      <c r="AQ23" s="11">
        <f t="shared" si="12"/>
        <v>0</v>
      </c>
      <c r="AR23" s="11">
        <f t="shared" si="12"/>
        <v>0</v>
      </c>
      <c r="AS23" s="11">
        <f t="shared" si="12"/>
        <v>0</v>
      </c>
      <c r="AT23" s="11">
        <f t="shared" si="12"/>
        <v>0</v>
      </c>
      <c r="AU23" s="11">
        <f t="shared" si="12"/>
        <v>0</v>
      </c>
      <c r="AV23" s="11">
        <f t="shared" si="12"/>
        <v>0</v>
      </c>
      <c r="AW23" s="11">
        <f t="shared" si="12"/>
        <v>0</v>
      </c>
      <c r="AX23" s="11">
        <f t="shared" si="12"/>
        <v>0</v>
      </c>
      <c r="AY23" s="11">
        <f t="shared" si="12"/>
        <v>0</v>
      </c>
      <c r="AZ23" s="11">
        <f t="shared" si="12"/>
        <v>0</v>
      </c>
      <c r="BA23" s="11">
        <f t="shared" si="12"/>
        <v>0</v>
      </c>
      <c r="BB23" s="11">
        <f t="shared" si="12"/>
        <v>0</v>
      </c>
      <c r="BC23" s="11">
        <f t="shared" si="12"/>
        <v>0</v>
      </c>
      <c r="BD23" s="11">
        <f t="shared" si="12"/>
        <v>0</v>
      </c>
      <c r="BE23" s="11">
        <f t="shared" si="12"/>
        <v>0</v>
      </c>
      <c r="BF23" s="11">
        <f t="shared" si="12"/>
        <v>0</v>
      </c>
      <c r="BG23" s="11">
        <f t="shared" si="12"/>
        <v>0</v>
      </c>
      <c r="BH23" s="11">
        <f t="shared" si="12"/>
        <v>0</v>
      </c>
      <c r="BI23" s="11">
        <f t="shared" si="12"/>
        <v>0</v>
      </c>
      <c r="BJ23" s="11">
        <f t="shared" si="12"/>
        <v>0</v>
      </c>
      <c r="BK23" s="11">
        <f t="shared" si="12"/>
        <v>0</v>
      </c>
      <c r="BL23" s="11">
        <f t="shared" si="12"/>
        <v>0</v>
      </c>
      <c r="BM23" s="11">
        <f t="shared" si="12"/>
        <v>0</v>
      </c>
      <c r="BN23" s="11">
        <f t="shared" si="12"/>
        <v>0</v>
      </c>
      <c r="BO23" s="11">
        <f t="shared" si="12"/>
        <v>0</v>
      </c>
      <c r="BP23" s="11">
        <f t="shared" si="12"/>
        <v>0</v>
      </c>
      <c r="BQ23" s="11">
        <f t="shared" si="12"/>
        <v>0</v>
      </c>
      <c r="BR23" s="11">
        <f t="shared" si="12"/>
        <v>0</v>
      </c>
      <c r="BS23" s="11">
        <f t="shared" si="12"/>
        <v>0</v>
      </c>
      <c r="BT23" s="11">
        <f t="shared" si="13"/>
        <v>0</v>
      </c>
      <c r="BU23" s="11">
        <f t="shared" si="13"/>
        <v>0</v>
      </c>
      <c r="BV23" s="11">
        <f t="shared" si="13"/>
        <v>0</v>
      </c>
      <c r="BW23" s="11">
        <f t="shared" si="13"/>
        <v>0</v>
      </c>
      <c r="BX23" s="11">
        <f t="shared" si="13"/>
        <v>0</v>
      </c>
      <c r="BY23" s="11">
        <f t="shared" si="13"/>
        <v>0</v>
      </c>
      <c r="BZ23" s="11">
        <f t="shared" si="13"/>
        <v>0</v>
      </c>
      <c r="CA23" s="11">
        <f t="shared" si="13"/>
        <v>0</v>
      </c>
      <c r="CB23" s="11">
        <f t="shared" si="13"/>
        <v>0</v>
      </c>
      <c r="CC23" s="11">
        <f t="shared" si="13"/>
        <v>0</v>
      </c>
      <c r="CD23" s="11">
        <f t="shared" si="13"/>
        <v>0</v>
      </c>
      <c r="CE23" s="11">
        <f t="shared" si="13"/>
        <v>0</v>
      </c>
      <c r="CF23" s="11">
        <f t="shared" si="13"/>
        <v>0</v>
      </c>
      <c r="CG23" s="11">
        <f t="shared" si="13"/>
        <v>0</v>
      </c>
      <c r="CH23" s="11">
        <f t="shared" si="13"/>
        <v>0</v>
      </c>
      <c r="CI23" s="11">
        <f t="shared" si="13"/>
        <v>0</v>
      </c>
      <c r="CY23" s="35"/>
      <c r="CZ23" s="41" t="s">
        <v>181</v>
      </c>
      <c r="DA23" s="166">
        <v>17</v>
      </c>
      <c r="DB23" s="163" t="str">
        <f t="shared" si="2"/>
        <v>OPEX</v>
      </c>
    </row>
    <row r="24" spans="1:106" s="86" customFormat="1" ht="14.25" x14ac:dyDescent="0.25">
      <c r="B24" s="23"/>
      <c r="C24" s="23" t="s">
        <v>85</v>
      </c>
      <c r="D24" s="23"/>
      <c r="E24" s="23"/>
      <c r="F24" s="23" t="s">
        <v>13</v>
      </c>
      <c r="G24" s="24">
        <f t="shared" si="11"/>
        <v>0</v>
      </c>
      <c r="H24" s="25">
        <f>H37</f>
        <v>0</v>
      </c>
      <c r="I24" s="25">
        <f t="shared" ref="I24:BT24" si="14">I37</f>
        <v>0</v>
      </c>
      <c r="J24" s="25">
        <f t="shared" si="14"/>
        <v>0</v>
      </c>
      <c r="K24" s="25">
        <f t="shared" si="14"/>
        <v>0</v>
      </c>
      <c r="L24" s="25">
        <f t="shared" si="14"/>
        <v>0</v>
      </c>
      <c r="M24" s="25">
        <f t="shared" si="14"/>
        <v>0</v>
      </c>
      <c r="N24" s="25">
        <f t="shared" si="14"/>
        <v>0</v>
      </c>
      <c r="O24" s="25">
        <f t="shared" si="14"/>
        <v>0</v>
      </c>
      <c r="P24" s="25">
        <f t="shared" si="14"/>
        <v>0</v>
      </c>
      <c r="Q24" s="25">
        <f t="shared" si="14"/>
        <v>0</v>
      </c>
      <c r="R24" s="25">
        <f t="shared" si="14"/>
        <v>0</v>
      </c>
      <c r="S24" s="25">
        <f t="shared" si="14"/>
        <v>0</v>
      </c>
      <c r="T24" s="25">
        <f t="shared" si="14"/>
        <v>0</v>
      </c>
      <c r="U24" s="25">
        <f t="shared" si="14"/>
        <v>0</v>
      </c>
      <c r="V24" s="25">
        <f t="shared" si="14"/>
        <v>0</v>
      </c>
      <c r="W24" s="25">
        <f t="shared" si="14"/>
        <v>0</v>
      </c>
      <c r="X24" s="25">
        <f t="shared" si="14"/>
        <v>0</v>
      </c>
      <c r="Y24" s="25">
        <f t="shared" si="14"/>
        <v>0</v>
      </c>
      <c r="Z24" s="25">
        <f t="shared" si="14"/>
        <v>0</v>
      </c>
      <c r="AA24" s="25">
        <f t="shared" si="14"/>
        <v>0</v>
      </c>
      <c r="AB24" s="25">
        <f t="shared" si="14"/>
        <v>0</v>
      </c>
      <c r="AC24" s="25">
        <f t="shared" si="14"/>
        <v>0</v>
      </c>
      <c r="AD24" s="25">
        <f t="shared" si="14"/>
        <v>0</v>
      </c>
      <c r="AE24" s="25">
        <f t="shared" si="14"/>
        <v>0</v>
      </c>
      <c r="AF24" s="25">
        <f t="shared" si="14"/>
        <v>0</v>
      </c>
      <c r="AG24" s="25">
        <f t="shared" si="14"/>
        <v>0</v>
      </c>
      <c r="AH24" s="25">
        <f t="shared" si="14"/>
        <v>0</v>
      </c>
      <c r="AI24" s="25">
        <f t="shared" si="14"/>
        <v>0</v>
      </c>
      <c r="AJ24" s="25">
        <f t="shared" si="14"/>
        <v>0</v>
      </c>
      <c r="AK24" s="25">
        <f t="shared" si="14"/>
        <v>0</v>
      </c>
      <c r="AL24" s="25">
        <f t="shared" si="14"/>
        <v>0</v>
      </c>
      <c r="AM24" s="25">
        <f t="shared" si="14"/>
        <v>0</v>
      </c>
      <c r="AN24" s="25">
        <f t="shared" si="14"/>
        <v>0</v>
      </c>
      <c r="AO24" s="25">
        <f t="shared" si="14"/>
        <v>0</v>
      </c>
      <c r="AP24" s="25">
        <f t="shared" si="14"/>
        <v>0</v>
      </c>
      <c r="AQ24" s="25">
        <f t="shared" si="14"/>
        <v>0</v>
      </c>
      <c r="AR24" s="25">
        <f t="shared" si="14"/>
        <v>0</v>
      </c>
      <c r="AS24" s="25">
        <f t="shared" si="14"/>
        <v>0</v>
      </c>
      <c r="AT24" s="25">
        <f t="shared" si="14"/>
        <v>0</v>
      </c>
      <c r="AU24" s="25">
        <f t="shared" si="14"/>
        <v>0</v>
      </c>
      <c r="AV24" s="25">
        <f t="shared" si="14"/>
        <v>0</v>
      </c>
      <c r="AW24" s="25">
        <f t="shared" si="14"/>
        <v>0</v>
      </c>
      <c r="AX24" s="25">
        <f t="shared" si="14"/>
        <v>0</v>
      </c>
      <c r="AY24" s="25">
        <f t="shared" si="14"/>
        <v>0</v>
      </c>
      <c r="AZ24" s="25">
        <f t="shared" si="14"/>
        <v>0</v>
      </c>
      <c r="BA24" s="25">
        <f t="shared" si="14"/>
        <v>0</v>
      </c>
      <c r="BB24" s="25">
        <f t="shared" si="14"/>
        <v>0</v>
      </c>
      <c r="BC24" s="25">
        <f t="shared" si="14"/>
        <v>0</v>
      </c>
      <c r="BD24" s="25">
        <f t="shared" si="14"/>
        <v>0</v>
      </c>
      <c r="BE24" s="25">
        <f t="shared" si="14"/>
        <v>0</v>
      </c>
      <c r="BF24" s="25">
        <f t="shared" si="14"/>
        <v>0</v>
      </c>
      <c r="BG24" s="25">
        <f t="shared" si="14"/>
        <v>0</v>
      </c>
      <c r="BH24" s="25">
        <f t="shared" si="14"/>
        <v>0</v>
      </c>
      <c r="BI24" s="25">
        <f t="shared" si="14"/>
        <v>0</v>
      </c>
      <c r="BJ24" s="25">
        <f t="shared" si="14"/>
        <v>0</v>
      </c>
      <c r="BK24" s="25">
        <f t="shared" si="14"/>
        <v>0</v>
      </c>
      <c r="BL24" s="25">
        <f t="shared" si="14"/>
        <v>0</v>
      </c>
      <c r="BM24" s="25">
        <f t="shared" si="14"/>
        <v>0</v>
      </c>
      <c r="BN24" s="25">
        <f t="shared" si="14"/>
        <v>0</v>
      </c>
      <c r="BO24" s="25">
        <f t="shared" si="14"/>
        <v>0</v>
      </c>
      <c r="BP24" s="25">
        <f t="shared" si="14"/>
        <v>0</v>
      </c>
      <c r="BQ24" s="25">
        <f t="shared" si="14"/>
        <v>0</v>
      </c>
      <c r="BR24" s="25">
        <f t="shared" si="14"/>
        <v>0</v>
      </c>
      <c r="BS24" s="25">
        <f t="shared" si="14"/>
        <v>0</v>
      </c>
      <c r="BT24" s="25">
        <f t="shared" si="14"/>
        <v>0</v>
      </c>
      <c r="BU24" s="25">
        <f t="shared" ref="BU24:CD24" si="15">BU37</f>
        <v>0</v>
      </c>
      <c r="BV24" s="25">
        <f t="shared" si="15"/>
        <v>0</v>
      </c>
      <c r="BW24" s="25">
        <f t="shared" si="15"/>
        <v>0</v>
      </c>
      <c r="BX24" s="25">
        <f t="shared" si="15"/>
        <v>0</v>
      </c>
      <c r="BY24" s="25">
        <f t="shared" si="15"/>
        <v>0</v>
      </c>
      <c r="BZ24" s="25">
        <f t="shared" si="15"/>
        <v>0</v>
      </c>
      <c r="CA24" s="25">
        <f t="shared" si="15"/>
        <v>0</v>
      </c>
      <c r="CB24" s="25">
        <f t="shared" si="15"/>
        <v>0</v>
      </c>
      <c r="CC24" s="25">
        <f t="shared" si="15"/>
        <v>0</v>
      </c>
      <c r="CD24" s="25">
        <f t="shared" si="15"/>
        <v>0</v>
      </c>
      <c r="CE24" s="25">
        <f>CE37</f>
        <v>0</v>
      </c>
      <c r="CF24" s="25">
        <f>CF37</f>
        <v>0</v>
      </c>
      <c r="CG24" s="25">
        <f>CG37</f>
        <v>0</v>
      </c>
      <c r="CH24" s="25">
        <f>CH37</f>
        <v>0</v>
      </c>
      <c r="CI24" s="25">
        <f>CI37</f>
        <v>0</v>
      </c>
      <c r="CY24" s="35"/>
      <c r="CZ24" s="41" t="s">
        <v>181</v>
      </c>
      <c r="DA24" s="41">
        <v>18</v>
      </c>
      <c r="DB24" s="163" t="str">
        <f t="shared" si="2"/>
        <v>расходы на сервис</v>
      </c>
    </row>
    <row r="25" spans="1:106" s="85" customFormat="1" x14ac:dyDescent="0.25">
      <c r="B25" s="16" t="s">
        <v>128</v>
      </c>
      <c r="C25" s="10" t="s">
        <v>86</v>
      </c>
      <c r="D25" s="17"/>
      <c r="E25" s="17"/>
      <c r="F25" s="16" t="s">
        <v>13</v>
      </c>
      <c r="G25" s="13">
        <f t="shared" si="11"/>
        <v>0</v>
      </c>
      <c r="H25" s="28">
        <f>H26+H27</f>
        <v>0</v>
      </c>
      <c r="I25" s="28">
        <f t="shared" ref="I25:BT25" si="16">I26+I27</f>
        <v>0</v>
      </c>
      <c r="J25" s="28">
        <f t="shared" si="16"/>
        <v>0</v>
      </c>
      <c r="K25" s="28">
        <f t="shared" si="16"/>
        <v>0</v>
      </c>
      <c r="L25" s="28">
        <f t="shared" si="16"/>
        <v>0</v>
      </c>
      <c r="M25" s="28">
        <f t="shared" si="16"/>
        <v>0</v>
      </c>
      <c r="N25" s="28">
        <f t="shared" si="16"/>
        <v>0</v>
      </c>
      <c r="O25" s="28">
        <f t="shared" si="16"/>
        <v>0</v>
      </c>
      <c r="P25" s="28">
        <f t="shared" si="16"/>
        <v>0</v>
      </c>
      <c r="Q25" s="28">
        <f t="shared" si="16"/>
        <v>0</v>
      </c>
      <c r="R25" s="28">
        <f t="shared" si="16"/>
        <v>0</v>
      </c>
      <c r="S25" s="28">
        <f t="shared" si="16"/>
        <v>0</v>
      </c>
      <c r="T25" s="28">
        <f t="shared" si="16"/>
        <v>0</v>
      </c>
      <c r="U25" s="28">
        <f t="shared" si="16"/>
        <v>0</v>
      </c>
      <c r="V25" s="28">
        <f t="shared" si="16"/>
        <v>0</v>
      </c>
      <c r="W25" s="28">
        <f t="shared" si="16"/>
        <v>0</v>
      </c>
      <c r="X25" s="28">
        <f t="shared" si="16"/>
        <v>0</v>
      </c>
      <c r="Y25" s="28">
        <f t="shared" si="16"/>
        <v>0</v>
      </c>
      <c r="Z25" s="28">
        <f t="shared" si="16"/>
        <v>0</v>
      </c>
      <c r="AA25" s="28">
        <f t="shared" si="16"/>
        <v>0</v>
      </c>
      <c r="AB25" s="28">
        <f t="shared" si="16"/>
        <v>0</v>
      </c>
      <c r="AC25" s="28">
        <f t="shared" si="16"/>
        <v>0</v>
      </c>
      <c r="AD25" s="28">
        <f t="shared" si="16"/>
        <v>0</v>
      </c>
      <c r="AE25" s="28">
        <f t="shared" si="16"/>
        <v>0</v>
      </c>
      <c r="AF25" s="28">
        <f t="shared" si="16"/>
        <v>0</v>
      </c>
      <c r="AG25" s="28">
        <f t="shared" si="16"/>
        <v>0</v>
      </c>
      <c r="AH25" s="28">
        <f t="shared" si="16"/>
        <v>0</v>
      </c>
      <c r="AI25" s="28">
        <f t="shared" si="16"/>
        <v>0</v>
      </c>
      <c r="AJ25" s="28">
        <f t="shared" si="16"/>
        <v>0</v>
      </c>
      <c r="AK25" s="28">
        <f t="shared" si="16"/>
        <v>0</v>
      </c>
      <c r="AL25" s="28">
        <f t="shared" si="16"/>
        <v>0</v>
      </c>
      <c r="AM25" s="28">
        <f t="shared" si="16"/>
        <v>0</v>
      </c>
      <c r="AN25" s="28">
        <f t="shared" si="16"/>
        <v>0</v>
      </c>
      <c r="AO25" s="28">
        <f t="shared" si="16"/>
        <v>0</v>
      </c>
      <c r="AP25" s="28">
        <f t="shared" si="16"/>
        <v>0</v>
      </c>
      <c r="AQ25" s="28">
        <f t="shared" si="16"/>
        <v>0</v>
      </c>
      <c r="AR25" s="28">
        <f t="shared" si="16"/>
        <v>0</v>
      </c>
      <c r="AS25" s="28">
        <f t="shared" si="16"/>
        <v>0</v>
      </c>
      <c r="AT25" s="28">
        <f t="shared" si="16"/>
        <v>0</v>
      </c>
      <c r="AU25" s="28">
        <f t="shared" si="16"/>
        <v>0</v>
      </c>
      <c r="AV25" s="28">
        <f t="shared" si="16"/>
        <v>0</v>
      </c>
      <c r="AW25" s="28">
        <f t="shared" si="16"/>
        <v>0</v>
      </c>
      <c r="AX25" s="28">
        <f t="shared" si="16"/>
        <v>0</v>
      </c>
      <c r="AY25" s="28">
        <f t="shared" si="16"/>
        <v>0</v>
      </c>
      <c r="AZ25" s="28">
        <f t="shared" si="16"/>
        <v>0</v>
      </c>
      <c r="BA25" s="28">
        <f t="shared" si="16"/>
        <v>0</v>
      </c>
      <c r="BB25" s="28">
        <f t="shared" si="16"/>
        <v>0</v>
      </c>
      <c r="BC25" s="28">
        <f t="shared" si="16"/>
        <v>0</v>
      </c>
      <c r="BD25" s="28">
        <f t="shared" si="16"/>
        <v>0</v>
      </c>
      <c r="BE25" s="28">
        <f t="shared" si="16"/>
        <v>0</v>
      </c>
      <c r="BF25" s="28">
        <f t="shared" si="16"/>
        <v>0</v>
      </c>
      <c r="BG25" s="28">
        <f t="shared" si="16"/>
        <v>0</v>
      </c>
      <c r="BH25" s="28">
        <f t="shared" si="16"/>
        <v>0</v>
      </c>
      <c r="BI25" s="28">
        <f t="shared" si="16"/>
        <v>0</v>
      </c>
      <c r="BJ25" s="28">
        <f t="shared" si="16"/>
        <v>0</v>
      </c>
      <c r="BK25" s="28">
        <f t="shared" si="16"/>
        <v>0</v>
      </c>
      <c r="BL25" s="28">
        <f t="shared" si="16"/>
        <v>0</v>
      </c>
      <c r="BM25" s="28">
        <f t="shared" si="16"/>
        <v>0</v>
      </c>
      <c r="BN25" s="28">
        <f t="shared" si="16"/>
        <v>0</v>
      </c>
      <c r="BO25" s="28">
        <f t="shared" si="16"/>
        <v>0</v>
      </c>
      <c r="BP25" s="28">
        <f t="shared" si="16"/>
        <v>0</v>
      </c>
      <c r="BQ25" s="28">
        <f t="shared" si="16"/>
        <v>0</v>
      </c>
      <c r="BR25" s="28">
        <f t="shared" si="16"/>
        <v>0</v>
      </c>
      <c r="BS25" s="28">
        <f t="shared" si="16"/>
        <v>0</v>
      </c>
      <c r="BT25" s="28">
        <f t="shared" si="16"/>
        <v>0</v>
      </c>
      <c r="BU25" s="28">
        <f t="shared" ref="BU25:CD25" si="17">BU26+BU27</f>
        <v>0</v>
      </c>
      <c r="BV25" s="28">
        <f t="shared" si="17"/>
        <v>0</v>
      </c>
      <c r="BW25" s="28">
        <f t="shared" si="17"/>
        <v>0</v>
      </c>
      <c r="BX25" s="28">
        <f t="shared" si="17"/>
        <v>0</v>
      </c>
      <c r="BY25" s="28">
        <f t="shared" si="17"/>
        <v>0</v>
      </c>
      <c r="BZ25" s="28">
        <f t="shared" si="17"/>
        <v>0</v>
      </c>
      <c r="CA25" s="28">
        <f t="shared" si="17"/>
        <v>0</v>
      </c>
      <c r="CB25" s="28">
        <f t="shared" si="17"/>
        <v>0</v>
      </c>
      <c r="CC25" s="28">
        <f t="shared" si="17"/>
        <v>0</v>
      </c>
      <c r="CD25" s="28">
        <f t="shared" si="17"/>
        <v>0</v>
      </c>
      <c r="CE25" s="28">
        <f>CE26+CE27</f>
        <v>0</v>
      </c>
      <c r="CF25" s="28">
        <f>CF26+CF27</f>
        <v>0</v>
      </c>
      <c r="CG25" s="28">
        <f>CG26+CG27</f>
        <v>0</v>
      </c>
      <c r="CH25" s="28">
        <f>CH26+CH27</f>
        <v>0</v>
      </c>
      <c r="CI25" s="28">
        <f>CI26+CI27</f>
        <v>0</v>
      </c>
      <c r="CY25" s="35"/>
      <c r="CZ25" s="41" t="s">
        <v>181</v>
      </c>
      <c r="DA25" s="166">
        <v>19</v>
      </c>
      <c r="DB25" s="163" t="str">
        <f t="shared" si="2"/>
        <v>3.2в т.ч. Оценка</v>
      </c>
    </row>
    <row r="26" spans="1:106" s="84" customFormat="1" ht="14.25" x14ac:dyDescent="0.25">
      <c r="A26" s="35"/>
      <c r="B26" s="7"/>
      <c r="C26" s="7" t="s">
        <v>39</v>
      </c>
      <c r="D26" s="7"/>
      <c r="E26" s="7"/>
      <c r="F26" s="7" t="s">
        <v>13</v>
      </c>
      <c r="G26" s="27">
        <f t="shared" si="11"/>
        <v>0</v>
      </c>
      <c r="H26" s="124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G26" s="125"/>
      <c r="BH26" s="125"/>
      <c r="BI26" s="125"/>
      <c r="BJ26" s="125"/>
      <c r="BK26" s="125"/>
      <c r="BL26" s="125"/>
      <c r="BM26" s="125"/>
      <c r="BN26" s="125"/>
      <c r="BO26" s="125"/>
      <c r="BP26" s="125"/>
      <c r="BQ26" s="125"/>
      <c r="BR26" s="125"/>
      <c r="BS26" s="125"/>
      <c r="BT26" s="125"/>
      <c r="BU26" s="125"/>
      <c r="BV26" s="125"/>
      <c r="BW26" s="125"/>
      <c r="BX26" s="125"/>
      <c r="BY26" s="125"/>
      <c r="BZ26" s="125"/>
      <c r="CA26" s="125"/>
      <c r="CB26" s="125"/>
      <c r="CC26" s="125"/>
      <c r="CD26" s="125"/>
      <c r="CE26" s="125"/>
      <c r="CF26" s="125"/>
      <c r="CG26" s="125"/>
      <c r="CH26" s="125"/>
      <c r="CI26" s="126"/>
      <c r="CY26" s="35"/>
      <c r="CZ26" s="41" t="s">
        <v>181</v>
      </c>
      <c r="DA26" s="41">
        <v>20</v>
      </c>
      <c r="DB26" s="163" t="str">
        <f t="shared" si="2"/>
        <v>CAPEX</v>
      </c>
    </row>
    <row r="27" spans="1:106" s="84" customFormat="1" x14ac:dyDescent="0.25">
      <c r="A27" s="35"/>
      <c r="B27" s="7"/>
      <c r="C27" s="7" t="s">
        <v>40</v>
      </c>
      <c r="D27" s="7"/>
      <c r="E27" s="7"/>
      <c r="F27" s="7" t="s">
        <v>13</v>
      </c>
      <c r="G27" s="27">
        <f t="shared" si="11"/>
        <v>0</v>
      </c>
      <c r="H27" s="127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  <c r="BO27" s="128"/>
      <c r="BP27" s="128"/>
      <c r="BQ27" s="128"/>
      <c r="BR27" s="128"/>
      <c r="BS27" s="128"/>
      <c r="BT27" s="128"/>
      <c r="BU27" s="128"/>
      <c r="BV27" s="128"/>
      <c r="BW27" s="128"/>
      <c r="BX27" s="128"/>
      <c r="BY27" s="128"/>
      <c r="BZ27" s="128"/>
      <c r="CA27" s="128"/>
      <c r="CB27" s="128"/>
      <c r="CC27" s="128"/>
      <c r="CD27" s="128"/>
      <c r="CE27" s="128"/>
      <c r="CF27" s="128"/>
      <c r="CG27" s="128"/>
      <c r="CH27" s="128"/>
      <c r="CI27" s="129"/>
      <c r="CY27" s="35"/>
      <c r="CZ27" s="41" t="s">
        <v>181</v>
      </c>
      <c r="DA27" s="166">
        <v>21</v>
      </c>
      <c r="DB27" s="163" t="str">
        <f t="shared" si="2"/>
        <v>OPEX</v>
      </c>
    </row>
    <row r="28" spans="1:106" s="85" customFormat="1" x14ac:dyDescent="0.25">
      <c r="B28" s="16" t="s">
        <v>129</v>
      </c>
      <c r="C28" s="10" t="s">
        <v>87</v>
      </c>
      <c r="D28" s="17"/>
      <c r="E28" s="17"/>
      <c r="F28" s="16"/>
      <c r="G28" s="13">
        <f t="shared" si="11"/>
        <v>0</v>
      </c>
      <c r="H28" s="18">
        <f>H29+H30</f>
        <v>0</v>
      </c>
      <c r="I28" s="18">
        <f t="shared" ref="I28:BT28" si="18">I29+I30</f>
        <v>0</v>
      </c>
      <c r="J28" s="18">
        <f t="shared" si="18"/>
        <v>0</v>
      </c>
      <c r="K28" s="18">
        <f t="shared" si="18"/>
        <v>0</v>
      </c>
      <c r="L28" s="18">
        <f t="shared" si="18"/>
        <v>0</v>
      </c>
      <c r="M28" s="18">
        <f t="shared" si="18"/>
        <v>0</v>
      </c>
      <c r="N28" s="18">
        <f t="shared" si="18"/>
        <v>0</v>
      </c>
      <c r="O28" s="18">
        <f t="shared" si="18"/>
        <v>0</v>
      </c>
      <c r="P28" s="18">
        <f t="shared" si="18"/>
        <v>0</v>
      </c>
      <c r="Q28" s="18">
        <f t="shared" si="18"/>
        <v>0</v>
      </c>
      <c r="R28" s="18">
        <f t="shared" si="18"/>
        <v>0</v>
      </c>
      <c r="S28" s="18">
        <f t="shared" si="18"/>
        <v>0</v>
      </c>
      <c r="T28" s="18">
        <f t="shared" si="18"/>
        <v>0</v>
      </c>
      <c r="U28" s="18">
        <f t="shared" si="18"/>
        <v>0</v>
      </c>
      <c r="V28" s="18">
        <f t="shared" si="18"/>
        <v>0</v>
      </c>
      <c r="W28" s="18">
        <f t="shared" si="18"/>
        <v>0</v>
      </c>
      <c r="X28" s="18">
        <f t="shared" si="18"/>
        <v>0</v>
      </c>
      <c r="Y28" s="18">
        <f t="shared" si="18"/>
        <v>0</v>
      </c>
      <c r="Z28" s="18">
        <f t="shared" si="18"/>
        <v>0</v>
      </c>
      <c r="AA28" s="18">
        <f t="shared" si="18"/>
        <v>0</v>
      </c>
      <c r="AB28" s="18">
        <f t="shared" si="18"/>
        <v>0</v>
      </c>
      <c r="AC28" s="18">
        <f t="shared" si="18"/>
        <v>0</v>
      </c>
      <c r="AD28" s="18">
        <f t="shared" si="18"/>
        <v>0</v>
      </c>
      <c r="AE28" s="18">
        <f t="shared" si="18"/>
        <v>0</v>
      </c>
      <c r="AF28" s="18">
        <f t="shared" si="18"/>
        <v>0</v>
      </c>
      <c r="AG28" s="18">
        <f t="shared" si="18"/>
        <v>0</v>
      </c>
      <c r="AH28" s="18">
        <f t="shared" si="18"/>
        <v>0</v>
      </c>
      <c r="AI28" s="18">
        <f t="shared" si="18"/>
        <v>0</v>
      </c>
      <c r="AJ28" s="18">
        <f t="shared" si="18"/>
        <v>0</v>
      </c>
      <c r="AK28" s="18">
        <f t="shared" si="18"/>
        <v>0</v>
      </c>
      <c r="AL28" s="18">
        <f t="shared" si="18"/>
        <v>0</v>
      </c>
      <c r="AM28" s="18">
        <f t="shared" si="18"/>
        <v>0</v>
      </c>
      <c r="AN28" s="18">
        <f t="shared" si="18"/>
        <v>0</v>
      </c>
      <c r="AO28" s="18">
        <f t="shared" si="18"/>
        <v>0</v>
      </c>
      <c r="AP28" s="18">
        <f t="shared" si="18"/>
        <v>0</v>
      </c>
      <c r="AQ28" s="18">
        <f t="shared" si="18"/>
        <v>0</v>
      </c>
      <c r="AR28" s="18">
        <f t="shared" si="18"/>
        <v>0</v>
      </c>
      <c r="AS28" s="18">
        <f t="shared" si="18"/>
        <v>0</v>
      </c>
      <c r="AT28" s="18">
        <f t="shared" si="18"/>
        <v>0</v>
      </c>
      <c r="AU28" s="18">
        <f t="shared" si="18"/>
        <v>0</v>
      </c>
      <c r="AV28" s="18">
        <f t="shared" si="18"/>
        <v>0</v>
      </c>
      <c r="AW28" s="18">
        <f t="shared" si="18"/>
        <v>0</v>
      </c>
      <c r="AX28" s="18">
        <f t="shared" si="18"/>
        <v>0</v>
      </c>
      <c r="AY28" s="18">
        <f t="shared" si="18"/>
        <v>0</v>
      </c>
      <c r="AZ28" s="18">
        <f t="shared" si="18"/>
        <v>0</v>
      </c>
      <c r="BA28" s="18">
        <f t="shared" si="18"/>
        <v>0</v>
      </c>
      <c r="BB28" s="18">
        <f t="shared" si="18"/>
        <v>0</v>
      </c>
      <c r="BC28" s="18">
        <f t="shared" si="18"/>
        <v>0</v>
      </c>
      <c r="BD28" s="18">
        <f t="shared" si="18"/>
        <v>0</v>
      </c>
      <c r="BE28" s="18">
        <f t="shared" si="18"/>
        <v>0</v>
      </c>
      <c r="BF28" s="18">
        <f t="shared" si="18"/>
        <v>0</v>
      </c>
      <c r="BG28" s="18">
        <f t="shared" si="18"/>
        <v>0</v>
      </c>
      <c r="BH28" s="18">
        <f t="shared" si="18"/>
        <v>0</v>
      </c>
      <c r="BI28" s="18">
        <f t="shared" si="18"/>
        <v>0</v>
      </c>
      <c r="BJ28" s="18">
        <f t="shared" si="18"/>
        <v>0</v>
      </c>
      <c r="BK28" s="18">
        <f t="shared" si="18"/>
        <v>0</v>
      </c>
      <c r="BL28" s="18">
        <f t="shared" si="18"/>
        <v>0</v>
      </c>
      <c r="BM28" s="18">
        <f t="shared" si="18"/>
        <v>0</v>
      </c>
      <c r="BN28" s="18">
        <f t="shared" si="18"/>
        <v>0</v>
      </c>
      <c r="BO28" s="18">
        <f t="shared" si="18"/>
        <v>0</v>
      </c>
      <c r="BP28" s="18">
        <f t="shared" si="18"/>
        <v>0</v>
      </c>
      <c r="BQ28" s="18">
        <f t="shared" si="18"/>
        <v>0</v>
      </c>
      <c r="BR28" s="18">
        <f t="shared" si="18"/>
        <v>0</v>
      </c>
      <c r="BS28" s="18">
        <f t="shared" si="18"/>
        <v>0</v>
      </c>
      <c r="BT28" s="18">
        <f t="shared" si="18"/>
        <v>0</v>
      </c>
      <c r="BU28" s="18">
        <f t="shared" ref="BU28:CD28" si="19">BU29+BU30</f>
        <v>0</v>
      </c>
      <c r="BV28" s="18">
        <f t="shared" si="19"/>
        <v>0</v>
      </c>
      <c r="BW28" s="18">
        <f t="shared" si="19"/>
        <v>0</v>
      </c>
      <c r="BX28" s="18">
        <f t="shared" si="19"/>
        <v>0</v>
      </c>
      <c r="BY28" s="18">
        <f t="shared" si="19"/>
        <v>0</v>
      </c>
      <c r="BZ28" s="18">
        <f t="shared" si="19"/>
        <v>0</v>
      </c>
      <c r="CA28" s="18">
        <f t="shared" si="19"/>
        <v>0</v>
      </c>
      <c r="CB28" s="18">
        <f t="shared" si="19"/>
        <v>0</v>
      </c>
      <c r="CC28" s="18">
        <f t="shared" si="19"/>
        <v>0</v>
      </c>
      <c r="CD28" s="18">
        <f t="shared" si="19"/>
        <v>0</v>
      </c>
      <c r="CE28" s="18">
        <f>CE29+CE30</f>
        <v>0</v>
      </c>
      <c r="CF28" s="18">
        <f>CF29+CF30</f>
        <v>0</v>
      </c>
      <c r="CG28" s="18">
        <f>CG29+CG30</f>
        <v>0</v>
      </c>
      <c r="CH28" s="18">
        <f>CH29+CH30</f>
        <v>0</v>
      </c>
      <c r="CI28" s="18">
        <f>CI29+CI30</f>
        <v>0</v>
      </c>
      <c r="CY28" s="35"/>
      <c r="CZ28" s="41" t="s">
        <v>181</v>
      </c>
      <c r="DA28" s="41">
        <v>22</v>
      </c>
      <c r="DB28" s="163" t="str">
        <f t="shared" si="2"/>
        <v>3.3в т.ч. Выбор</v>
      </c>
    </row>
    <row r="29" spans="1:106" s="84" customFormat="1" x14ac:dyDescent="0.25">
      <c r="A29" s="35"/>
      <c r="B29" s="7"/>
      <c r="C29" s="7" t="s">
        <v>39</v>
      </c>
      <c r="D29" s="7"/>
      <c r="E29" s="7"/>
      <c r="F29" s="7" t="s">
        <v>13</v>
      </c>
      <c r="G29" s="27">
        <f t="shared" si="11"/>
        <v>0</v>
      </c>
      <c r="H29" s="124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  <c r="BG29" s="125"/>
      <c r="BH29" s="125"/>
      <c r="BI29" s="125"/>
      <c r="BJ29" s="125"/>
      <c r="BK29" s="125"/>
      <c r="BL29" s="125"/>
      <c r="BM29" s="125"/>
      <c r="BN29" s="125"/>
      <c r="BO29" s="125"/>
      <c r="BP29" s="125"/>
      <c r="BQ29" s="125"/>
      <c r="BR29" s="125"/>
      <c r="BS29" s="125"/>
      <c r="BT29" s="125"/>
      <c r="BU29" s="125"/>
      <c r="BV29" s="125"/>
      <c r="BW29" s="125"/>
      <c r="BX29" s="125"/>
      <c r="BY29" s="125"/>
      <c r="BZ29" s="125"/>
      <c r="CA29" s="125"/>
      <c r="CB29" s="125"/>
      <c r="CC29" s="125"/>
      <c r="CD29" s="125"/>
      <c r="CE29" s="125"/>
      <c r="CF29" s="125"/>
      <c r="CG29" s="125"/>
      <c r="CH29" s="125"/>
      <c r="CI29" s="126"/>
      <c r="CY29" s="35"/>
      <c r="CZ29" s="41" t="s">
        <v>181</v>
      </c>
      <c r="DA29" s="166">
        <v>23</v>
      </c>
      <c r="DB29" s="163" t="str">
        <f t="shared" si="2"/>
        <v>CAPEX</v>
      </c>
    </row>
    <row r="30" spans="1:106" s="84" customFormat="1" ht="14.25" x14ac:dyDescent="0.25">
      <c r="A30" s="35"/>
      <c r="B30" s="7"/>
      <c r="C30" s="7" t="s">
        <v>40</v>
      </c>
      <c r="D30" s="7"/>
      <c r="E30" s="7"/>
      <c r="F30" s="7" t="s">
        <v>13</v>
      </c>
      <c r="G30" s="27">
        <f t="shared" si="11"/>
        <v>0</v>
      </c>
      <c r="H30" s="127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  <c r="BO30" s="128"/>
      <c r="BP30" s="128"/>
      <c r="BQ30" s="128"/>
      <c r="BR30" s="128"/>
      <c r="BS30" s="128"/>
      <c r="BT30" s="128"/>
      <c r="BU30" s="128"/>
      <c r="BV30" s="128"/>
      <c r="BW30" s="128"/>
      <c r="BX30" s="128"/>
      <c r="BY30" s="128"/>
      <c r="BZ30" s="128"/>
      <c r="CA30" s="128"/>
      <c r="CB30" s="128"/>
      <c r="CC30" s="128"/>
      <c r="CD30" s="128"/>
      <c r="CE30" s="128"/>
      <c r="CF30" s="128"/>
      <c r="CG30" s="128"/>
      <c r="CH30" s="128"/>
      <c r="CI30" s="129"/>
      <c r="CY30" s="35"/>
      <c r="CZ30" s="41" t="s">
        <v>181</v>
      </c>
      <c r="DA30" s="41">
        <v>24</v>
      </c>
      <c r="DB30" s="163" t="str">
        <f t="shared" si="2"/>
        <v>OPEX</v>
      </c>
    </row>
    <row r="31" spans="1:106" s="85" customFormat="1" x14ac:dyDescent="0.25">
      <c r="B31" s="16" t="s">
        <v>130</v>
      </c>
      <c r="C31" s="10" t="s">
        <v>88</v>
      </c>
      <c r="D31" s="17"/>
      <c r="E31" s="17"/>
      <c r="F31" s="16" t="s">
        <v>13</v>
      </c>
      <c r="G31" s="13">
        <f t="shared" si="11"/>
        <v>0</v>
      </c>
      <c r="H31" s="18">
        <f t="shared" ref="H31:BS31" si="20">H32+H33</f>
        <v>0</v>
      </c>
      <c r="I31" s="18">
        <f t="shared" si="20"/>
        <v>0</v>
      </c>
      <c r="J31" s="18">
        <f t="shared" si="20"/>
        <v>0</v>
      </c>
      <c r="K31" s="18">
        <f t="shared" si="20"/>
        <v>0</v>
      </c>
      <c r="L31" s="18">
        <f t="shared" si="20"/>
        <v>0</v>
      </c>
      <c r="M31" s="18">
        <f t="shared" si="20"/>
        <v>0</v>
      </c>
      <c r="N31" s="18">
        <f t="shared" si="20"/>
        <v>0</v>
      </c>
      <c r="O31" s="18">
        <f t="shared" si="20"/>
        <v>0</v>
      </c>
      <c r="P31" s="18">
        <f t="shared" si="20"/>
        <v>0</v>
      </c>
      <c r="Q31" s="18">
        <f t="shared" si="20"/>
        <v>0</v>
      </c>
      <c r="R31" s="18">
        <f t="shared" si="20"/>
        <v>0</v>
      </c>
      <c r="S31" s="18">
        <f t="shared" si="20"/>
        <v>0</v>
      </c>
      <c r="T31" s="18">
        <f t="shared" si="20"/>
        <v>0</v>
      </c>
      <c r="U31" s="18">
        <f t="shared" si="20"/>
        <v>0</v>
      </c>
      <c r="V31" s="18">
        <f t="shared" si="20"/>
        <v>0</v>
      </c>
      <c r="W31" s="18">
        <f t="shared" si="20"/>
        <v>0</v>
      </c>
      <c r="X31" s="18">
        <f t="shared" si="20"/>
        <v>0</v>
      </c>
      <c r="Y31" s="18">
        <f t="shared" si="20"/>
        <v>0</v>
      </c>
      <c r="Z31" s="18">
        <f t="shared" si="20"/>
        <v>0</v>
      </c>
      <c r="AA31" s="18">
        <f t="shared" si="20"/>
        <v>0</v>
      </c>
      <c r="AB31" s="18">
        <f t="shared" si="20"/>
        <v>0</v>
      </c>
      <c r="AC31" s="18">
        <f t="shared" si="20"/>
        <v>0</v>
      </c>
      <c r="AD31" s="18">
        <f t="shared" si="20"/>
        <v>0</v>
      </c>
      <c r="AE31" s="18">
        <f t="shared" si="20"/>
        <v>0</v>
      </c>
      <c r="AF31" s="18">
        <f t="shared" si="20"/>
        <v>0</v>
      </c>
      <c r="AG31" s="18">
        <f t="shared" si="20"/>
        <v>0</v>
      </c>
      <c r="AH31" s="18">
        <f t="shared" si="20"/>
        <v>0</v>
      </c>
      <c r="AI31" s="18">
        <f t="shared" si="20"/>
        <v>0</v>
      </c>
      <c r="AJ31" s="18">
        <f t="shared" si="20"/>
        <v>0</v>
      </c>
      <c r="AK31" s="18">
        <f t="shared" si="20"/>
        <v>0</v>
      </c>
      <c r="AL31" s="18">
        <f t="shared" si="20"/>
        <v>0</v>
      </c>
      <c r="AM31" s="18">
        <f t="shared" si="20"/>
        <v>0</v>
      </c>
      <c r="AN31" s="18">
        <f t="shared" si="20"/>
        <v>0</v>
      </c>
      <c r="AO31" s="18">
        <f t="shared" si="20"/>
        <v>0</v>
      </c>
      <c r="AP31" s="18">
        <f t="shared" si="20"/>
        <v>0</v>
      </c>
      <c r="AQ31" s="18">
        <f t="shared" si="20"/>
        <v>0</v>
      </c>
      <c r="AR31" s="18">
        <f t="shared" si="20"/>
        <v>0</v>
      </c>
      <c r="AS31" s="18">
        <f t="shared" si="20"/>
        <v>0</v>
      </c>
      <c r="AT31" s="18">
        <f t="shared" si="20"/>
        <v>0</v>
      </c>
      <c r="AU31" s="18">
        <f t="shared" si="20"/>
        <v>0</v>
      </c>
      <c r="AV31" s="18">
        <f t="shared" si="20"/>
        <v>0</v>
      </c>
      <c r="AW31" s="18">
        <f t="shared" si="20"/>
        <v>0</v>
      </c>
      <c r="AX31" s="18">
        <f t="shared" si="20"/>
        <v>0</v>
      </c>
      <c r="AY31" s="18">
        <f t="shared" si="20"/>
        <v>0</v>
      </c>
      <c r="AZ31" s="18">
        <f t="shared" si="20"/>
        <v>0</v>
      </c>
      <c r="BA31" s="18">
        <f t="shared" si="20"/>
        <v>0</v>
      </c>
      <c r="BB31" s="18">
        <f t="shared" si="20"/>
        <v>0</v>
      </c>
      <c r="BC31" s="18">
        <f t="shared" si="20"/>
        <v>0</v>
      </c>
      <c r="BD31" s="18">
        <f t="shared" si="20"/>
        <v>0</v>
      </c>
      <c r="BE31" s="18">
        <f t="shared" si="20"/>
        <v>0</v>
      </c>
      <c r="BF31" s="18">
        <f t="shared" si="20"/>
        <v>0</v>
      </c>
      <c r="BG31" s="18">
        <f t="shared" si="20"/>
        <v>0</v>
      </c>
      <c r="BH31" s="18">
        <f t="shared" si="20"/>
        <v>0</v>
      </c>
      <c r="BI31" s="18">
        <f t="shared" si="20"/>
        <v>0</v>
      </c>
      <c r="BJ31" s="18">
        <f t="shared" si="20"/>
        <v>0</v>
      </c>
      <c r="BK31" s="18">
        <f t="shared" si="20"/>
        <v>0</v>
      </c>
      <c r="BL31" s="18">
        <f t="shared" si="20"/>
        <v>0</v>
      </c>
      <c r="BM31" s="18">
        <f t="shared" si="20"/>
        <v>0</v>
      </c>
      <c r="BN31" s="18">
        <f t="shared" si="20"/>
        <v>0</v>
      </c>
      <c r="BO31" s="18">
        <f t="shared" si="20"/>
        <v>0</v>
      </c>
      <c r="BP31" s="18">
        <f t="shared" si="20"/>
        <v>0</v>
      </c>
      <c r="BQ31" s="18">
        <f t="shared" si="20"/>
        <v>0</v>
      </c>
      <c r="BR31" s="18">
        <f t="shared" si="20"/>
        <v>0</v>
      </c>
      <c r="BS31" s="18">
        <f t="shared" si="20"/>
        <v>0</v>
      </c>
      <c r="BT31" s="18">
        <f t="shared" ref="BT31:CI31" si="21">BT32+BT33</f>
        <v>0</v>
      </c>
      <c r="BU31" s="18">
        <f t="shared" si="21"/>
        <v>0</v>
      </c>
      <c r="BV31" s="18">
        <f t="shared" si="21"/>
        <v>0</v>
      </c>
      <c r="BW31" s="18">
        <f t="shared" si="21"/>
        <v>0</v>
      </c>
      <c r="BX31" s="18">
        <f t="shared" si="21"/>
        <v>0</v>
      </c>
      <c r="BY31" s="18">
        <f t="shared" si="21"/>
        <v>0</v>
      </c>
      <c r="BZ31" s="18">
        <f t="shared" si="21"/>
        <v>0</v>
      </c>
      <c r="CA31" s="18">
        <f t="shared" si="21"/>
        <v>0</v>
      </c>
      <c r="CB31" s="18">
        <f t="shared" si="21"/>
        <v>0</v>
      </c>
      <c r="CC31" s="18">
        <f t="shared" si="21"/>
        <v>0</v>
      </c>
      <c r="CD31" s="18">
        <f t="shared" si="21"/>
        <v>0</v>
      </c>
      <c r="CE31" s="18">
        <f t="shared" si="21"/>
        <v>0</v>
      </c>
      <c r="CF31" s="18">
        <f t="shared" si="21"/>
        <v>0</v>
      </c>
      <c r="CG31" s="18">
        <f t="shared" si="21"/>
        <v>0</v>
      </c>
      <c r="CH31" s="18">
        <f t="shared" si="21"/>
        <v>0</v>
      </c>
      <c r="CI31" s="18">
        <f t="shared" si="21"/>
        <v>0</v>
      </c>
      <c r="CY31" s="35"/>
      <c r="CZ31" s="41" t="s">
        <v>181</v>
      </c>
      <c r="DA31" s="166">
        <v>25</v>
      </c>
      <c r="DB31" s="163" t="str">
        <f t="shared" si="2"/>
        <v>3.4в т.ч. Определение</v>
      </c>
    </row>
    <row r="32" spans="1:106" s="84" customFormat="1" ht="14.25" x14ac:dyDescent="0.25">
      <c r="A32" s="35"/>
      <c r="B32" s="7"/>
      <c r="C32" s="7" t="s">
        <v>89</v>
      </c>
      <c r="D32" s="7"/>
      <c r="E32" s="7"/>
      <c r="F32" s="7" t="s">
        <v>13</v>
      </c>
      <c r="G32" s="27">
        <f t="shared" si="11"/>
        <v>0</v>
      </c>
      <c r="H32" s="124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125"/>
      <c r="AT32" s="125"/>
      <c r="AU32" s="125"/>
      <c r="AV32" s="125"/>
      <c r="AW32" s="125"/>
      <c r="AX32" s="125"/>
      <c r="AY32" s="125"/>
      <c r="AZ32" s="125"/>
      <c r="BA32" s="125"/>
      <c r="BB32" s="125"/>
      <c r="BC32" s="125"/>
      <c r="BD32" s="125"/>
      <c r="BE32" s="125"/>
      <c r="BF32" s="125"/>
      <c r="BG32" s="125"/>
      <c r="BH32" s="125"/>
      <c r="BI32" s="125"/>
      <c r="BJ32" s="125"/>
      <c r="BK32" s="125"/>
      <c r="BL32" s="125"/>
      <c r="BM32" s="125"/>
      <c r="BN32" s="125"/>
      <c r="BO32" s="125"/>
      <c r="BP32" s="125"/>
      <c r="BQ32" s="125"/>
      <c r="BR32" s="125"/>
      <c r="BS32" s="125"/>
      <c r="BT32" s="125"/>
      <c r="BU32" s="125"/>
      <c r="BV32" s="125"/>
      <c r="BW32" s="125"/>
      <c r="BX32" s="125"/>
      <c r="BY32" s="125"/>
      <c r="BZ32" s="125"/>
      <c r="CA32" s="125"/>
      <c r="CB32" s="125"/>
      <c r="CC32" s="125"/>
      <c r="CD32" s="125"/>
      <c r="CE32" s="125"/>
      <c r="CF32" s="125"/>
      <c r="CG32" s="125"/>
      <c r="CH32" s="125"/>
      <c r="CI32" s="126"/>
      <c r="CY32" s="35"/>
      <c r="CZ32" s="41" t="s">
        <v>181</v>
      </c>
      <c r="DA32" s="41">
        <v>26</v>
      </c>
      <c r="DB32" s="163" t="str">
        <f t="shared" si="2"/>
        <v xml:space="preserve">CAPEX </v>
      </c>
    </row>
    <row r="33" spans="1:106" s="84" customFormat="1" x14ac:dyDescent="0.25">
      <c r="A33" s="35"/>
      <c r="B33" s="7"/>
      <c r="C33" s="7" t="s">
        <v>90</v>
      </c>
      <c r="D33" s="7"/>
      <c r="E33" s="7"/>
      <c r="F33" s="7" t="s">
        <v>13</v>
      </c>
      <c r="G33" s="27">
        <f t="shared" si="11"/>
        <v>0</v>
      </c>
      <c r="H33" s="127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28"/>
      <c r="BP33" s="128"/>
      <c r="BQ33" s="128"/>
      <c r="BR33" s="128"/>
      <c r="BS33" s="128"/>
      <c r="BT33" s="128"/>
      <c r="BU33" s="128"/>
      <c r="BV33" s="128"/>
      <c r="BW33" s="128"/>
      <c r="BX33" s="128"/>
      <c r="BY33" s="128"/>
      <c r="BZ33" s="128"/>
      <c r="CA33" s="128"/>
      <c r="CB33" s="128"/>
      <c r="CC33" s="128"/>
      <c r="CD33" s="128"/>
      <c r="CE33" s="128"/>
      <c r="CF33" s="128"/>
      <c r="CG33" s="128"/>
      <c r="CH33" s="128"/>
      <c r="CI33" s="129"/>
      <c r="CY33" s="35"/>
      <c r="CZ33" s="41" t="s">
        <v>181</v>
      </c>
      <c r="DA33" s="166">
        <v>27</v>
      </c>
      <c r="DB33" s="163" t="str">
        <f t="shared" si="2"/>
        <v xml:space="preserve">OPEX, в т.ч. : </v>
      </c>
    </row>
    <row r="34" spans="1:106" s="85" customFormat="1" x14ac:dyDescent="0.25">
      <c r="B34" s="16" t="s">
        <v>131</v>
      </c>
      <c r="C34" s="10" t="s">
        <v>91</v>
      </c>
      <c r="D34" s="17"/>
      <c r="E34" s="17"/>
      <c r="F34" s="16" t="s">
        <v>13</v>
      </c>
      <c r="G34" s="13">
        <f t="shared" si="11"/>
        <v>0</v>
      </c>
      <c r="H34" s="18">
        <f>H35+H36</f>
        <v>0</v>
      </c>
      <c r="I34" s="18">
        <f t="shared" ref="I34:BT34" si="22">I35+I36</f>
        <v>0</v>
      </c>
      <c r="J34" s="18">
        <f t="shared" si="22"/>
        <v>0</v>
      </c>
      <c r="K34" s="18">
        <f t="shared" si="22"/>
        <v>0</v>
      </c>
      <c r="L34" s="18">
        <f t="shared" si="22"/>
        <v>0</v>
      </c>
      <c r="M34" s="18">
        <f t="shared" si="22"/>
        <v>0</v>
      </c>
      <c r="N34" s="18">
        <f t="shared" si="22"/>
        <v>0</v>
      </c>
      <c r="O34" s="18">
        <f t="shared" si="22"/>
        <v>0</v>
      </c>
      <c r="P34" s="18">
        <f t="shared" si="22"/>
        <v>0</v>
      </c>
      <c r="Q34" s="18">
        <f t="shared" si="22"/>
        <v>0</v>
      </c>
      <c r="R34" s="18">
        <f t="shared" si="22"/>
        <v>0</v>
      </c>
      <c r="S34" s="18">
        <f t="shared" si="22"/>
        <v>0</v>
      </c>
      <c r="T34" s="18">
        <f t="shared" si="22"/>
        <v>0</v>
      </c>
      <c r="U34" s="18">
        <f t="shared" si="22"/>
        <v>0</v>
      </c>
      <c r="V34" s="18">
        <f t="shared" si="22"/>
        <v>0</v>
      </c>
      <c r="W34" s="18">
        <f t="shared" si="22"/>
        <v>0</v>
      </c>
      <c r="X34" s="18">
        <f t="shared" si="22"/>
        <v>0</v>
      </c>
      <c r="Y34" s="18">
        <f t="shared" si="22"/>
        <v>0</v>
      </c>
      <c r="Z34" s="18">
        <f t="shared" si="22"/>
        <v>0</v>
      </c>
      <c r="AA34" s="18">
        <f t="shared" si="22"/>
        <v>0</v>
      </c>
      <c r="AB34" s="18">
        <f t="shared" si="22"/>
        <v>0</v>
      </c>
      <c r="AC34" s="18">
        <f t="shared" si="22"/>
        <v>0</v>
      </c>
      <c r="AD34" s="18">
        <f t="shared" si="22"/>
        <v>0</v>
      </c>
      <c r="AE34" s="18">
        <f t="shared" si="22"/>
        <v>0</v>
      </c>
      <c r="AF34" s="18">
        <f t="shared" si="22"/>
        <v>0</v>
      </c>
      <c r="AG34" s="18">
        <f t="shared" si="22"/>
        <v>0</v>
      </c>
      <c r="AH34" s="18">
        <f t="shared" si="22"/>
        <v>0</v>
      </c>
      <c r="AI34" s="18">
        <f t="shared" si="22"/>
        <v>0</v>
      </c>
      <c r="AJ34" s="18">
        <f t="shared" si="22"/>
        <v>0</v>
      </c>
      <c r="AK34" s="18">
        <f t="shared" si="22"/>
        <v>0</v>
      </c>
      <c r="AL34" s="18">
        <f t="shared" si="22"/>
        <v>0</v>
      </c>
      <c r="AM34" s="18">
        <f t="shared" si="22"/>
        <v>0</v>
      </c>
      <c r="AN34" s="18">
        <f t="shared" si="22"/>
        <v>0</v>
      </c>
      <c r="AO34" s="18">
        <f t="shared" si="22"/>
        <v>0</v>
      </c>
      <c r="AP34" s="18">
        <f t="shared" si="22"/>
        <v>0</v>
      </c>
      <c r="AQ34" s="18">
        <f t="shared" si="22"/>
        <v>0</v>
      </c>
      <c r="AR34" s="18">
        <f t="shared" si="22"/>
        <v>0</v>
      </c>
      <c r="AS34" s="18">
        <f t="shared" si="22"/>
        <v>0</v>
      </c>
      <c r="AT34" s="18">
        <f t="shared" si="22"/>
        <v>0</v>
      </c>
      <c r="AU34" s="18">
        <f t="shared" si="22"/>
        <v>0</v>
      </c>
      <c r="AV34" s="18">
        <f t="shared" si="22"/>
        <v>0</v>
      </c>
      <c r="AW34" s="18">
        <f t="shared" si="22"/>
        <v>0</v>
      </c>
      <c r="AX34" s="18">
        <f t="shared" si="22"/>
        <v>0</v>
      </c>
      <c r="AY34" s="18">
        <f t="shared" si="22"/>
        <v>0</v>
      </c>
      <c r="AZ34" s="18">
        <f t="shared" si="22"/>
        <v>0</v>
      </c>
      <c r="BA34" s="18">
        <f t="shared" si="22"/>
        <v>0</v>
      </c>
      <c r="BB34" s="18">
        <f t="shared" si="22"/>
        <v>0</v>
      </c>
      <c r="BC34" s="18">
        <f t="shared" si="22"/>
        <v>0</v>
      </c>
      <c r="BD34" s="18">
        <f t="shared" si="22"/>
        <v>0</v>
      </c>
      <c r="BE34" s="18">
        <f t="shared" si="22"/>
        <v>0</v>
      </c>
      <c r="BF34" s="18">
        <f t="shared" si="22"/>
        <v>0</v>
      </c>
      <c r="BG34" s="18">
        <f t="shared" si="22"/>
        <v>0</v>
      </c>
      <c r="BH34" s="18">
        <f t="shared" si="22"/>
        <v>0</v>
      </c>
      <c r="BI34" s="18">
        <f t="shared" si="22"/>
        <v>0</v>
      </c>
      <c r="BJ34" s="18">
        <f t="shared" si="22"/>
        <v>0</v>
      </c>
      <c r="BK34" s="18">
        <f t="shared" si="22"/>
        <v>0</v>
      </c>
      <c r="BL34" s="18">
        <f t="shared" si="22"/>
        <v>0</v>
      </c>
      <c r="BM34" s="18">
        <f t="shared" si="22"/>
        <v>0</v>
      </c>
      <c r="BN34" s="18">
        <f t="shared" si="22"/>
        <v>0</v>
      </c>
      <c r="BO34" s="18">
        <f t="shared" si="22"/>
        <v>0</v>
      </c>
      <c r="BP34" s="18">
        <f t="shared" si="22"/>
        <v>0</v>
      </c>
      <c r="BQ34" s="18">
        <f t="shared" si="22"/>
        <v>0</v>
      </c>
      <c r="BR34" s="18">
        <f t="shared" si="22"/>
        <v>0</v>
      </c>
      <c r="BS34" s="18">
        <f t="shared" si="22"/>
        <v>0</v>
      </c>
      <c r="BT34" s="18">
        <f t="shared" si="22"/>
        <v>0</v>
      </c>
      <c r="BU34" s="18">
        <f t="shared" ref="BU34:CD34" si="23">BU35+BU36</f>
        <v>0</v>
      </c>
      <c r="BV34" s="18">
        <f t="shared" si="23"/>
        <v>0</v>
      </c>
      <c r="BW34" s="18">
        <f t="shared" si="23"/>
        <v>0</v>
      </c>
      <c r="BX34" s="18">
        <f t="shared" si="23"/>
        <v>0</v>
      </c>
      <c r="BY34" s="18">
        <f t="shared" si="23"/>
        <v>0</v>
      </c>
      <c r="BZ34" s="18">
        <f t="shared" si="23"/>
        <v>0</v>
      </c>
      <c r="CA34" s="18">
        <f t="shared" si="23"/>
        <v>0</v>
      </c>
      <c r="CB34" s="18">
        <f t="shared" si="23"/>
        <v>0</v>
      </c>
      <c r="CC34" s="18">
        <f t="shared" si="23"/>
        <v>0</v>
      </c>
      <c r="CD34" s="18">
        <f t="shared" si="23"/>
        <v>0</v>
      </c>
      <c r="CE34" s="18">
        <f>CE35+CE36</f>
        <v>0</v>
      </c>
      <c r="CF34" s="18">
        <f>CF35+CF36</f>
        <v>0</v>
      </c>
      <c r="CG34" s="18">
        <f>CG35+CG36</f>
        <v>0</v>
      </c>
      <c r="CH34" s="18">
        <f>CH35+CH36</f>
        <v>0</v>
      </c>
      <c r="CI34" s="18">
        <f>CI35+CI36</f>
        <v>0</v>
      </c>
      <c r="CY34" s="35"/>
      <c r="CZ34" s="41" t="s">
        <v>181</v>
      </c>
      <c r="DA34" s="41">
        <v>28</v>
      </c>
      <c r="DB34" s="163" t="str">
        <f t="shared" ref="DB34:DB67" si="24">B34&amp;C34</f>
        <v>3.5в т.ч. Реализация</v>
      </c>
    </row>
    <row r="35" spans="1:106" s="84" customFormat="1" x14ac:dyDescent="0.25">
      <c r="A35" s="35"/>
      <c r="B35" s="7"/>
      <c r="C35" s="7" t="s">
        <v>89</v>
      </c>
      <c r="D35" s="7"/>
      <c r="E35" s="7"/>
      <c r="F35" s="7" t="s">
        <v>13</v>
      </c>
      <c r="G35" s="27">
        <f t="shared" si="11"/>
        <v>0</v>
      </c>
      <c r="H35" s="124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5"/>
      <c r="BA35" s="125"/>
      <c r="BB35" s="125"/>
      <c r="BC35" s="125"/>
      <c r="BD35" s="125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  <c r="CG35" s="125"/>
      <c r="CH35" s="125"/>
      <c r="CI35" s="126"/>
      <c r="CY35" s="35"/>
      <c r="CZ35" s="41" t="s">
        <v>181</v>
      </c>
      <c r="DA35" s="166">
        <v>29</v>
      </c>
      <c r="DB35" s="163" t="str">
        <f t="shared" si="24"/>
        <v xml:space="preserve">CAPEX </v>
      </c>
    </row>
    <row r="36" spans="1:106" s="84" customFormat="1" ht="14.25" x14ac:dyDescent="0.25">
      <c r="A36" s="35"/>
      <c r="B36" s="7"/>
      <c r="C36" s="7" t="s">
        <v>90</v>
      </c>
      <c r="D36" s="7"/>
      <c r="E36" s="7"/>
      <c r="F36" s="7" t="s">
        <v>13</v>
      </c>
      <c r="G36" s="27">
        <f t="shared" si="11"/>
        <v>0</v>
      </c>
      <c r="H36" s="127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28"/>
      <c r="BO36" s="128"/>
      <c r="BP36" s="128"/>
      <c r="BQ36" s="128"/>
      <c r="BR36" s="128"/>
      <c r="BS36" s="128"/>
      <c r="BT36" s="128"/>
      <c r="BU36" s="128"/>
      <c r="BV36" s="128"/>
      <c r="BW36" s="128"/>
      <c r="BX36" s="128"/>
      <c r="BY36" s="128"/>
      <c r="BZ36" s="128"/>
      <c r="CA36" s="128"/>
      <c r="CB36" s="128"/>
      <c r="CC36" s="128"/>
      <c r="CD36" s="128"/>
      <c r="CE36" s="128"/>
      <c r="CF36" s="128"/>
      <c r="CG36" s="128"/>
      <c r="CH36" s="128"/>
      <c r="CI36" s="129"/>
      <c r="CY36" s="35"/>
      <c r="CZ36" s="41" t="s">
        <v>181</v>
      </c>
      <c r="DA36" s="41">
        <v>30</v>
      </c>
      <c r="DB36" s="163" t="str">
        <f t="shared" si="24"/>
        <v xml:space="preserve">OPEX, в т.ч. : </v>
      </c>
    </row>
    <row r="37" spans="1:106" s="88" customFormat="1" x14ac:dyDescent="0.25">
      <c r="A37" s="87"/>
      <c r="B37" s="26"/>
      <c r="C37" s="26" t="s">
        <v>85</v>
      </c>
      <c r="D37" s="26"/>
      <c r="E37" s="26"/>
      <c r="F37" s="26" t="s">
        <v>13</v>
      </c>
      <c r="G37" s="29">
        <f t="shared" si="11"/>
        <v>0</v>
      </c>
      <c r="H37" s="130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131"/>
      <c r="BW37" s="131"/>
      <c r="BX37" s="131"/>
      <c r="BY37" s="131"/>
      <c r="BZ37" s="131"/>
      <c r="CA37" s="131"/>
      <c r="CB37" s="131"/>
      <c r="CC37" s="131"/>
      <c r="CD37" s="131"/>
      <c r="CE37" s="131"/>
      <c r="CF37" s="131"/>
      <c r="CG37" s="131"/>
      <c r="CH37" s="131"/>
      <c r="CI37" s="132"/>
      <c r="CY37" s="35"/>
      <c r="CZ37" s="41" t="s">
        <v>181</v>
      </c>
      <c r="DA37" s="166">
        <v>31</v>
      </c>
      <c r="DB37" s="163" t="str">
        <f t="shared" si="24"/>
        <v>расходы на сервис</v>
      </c>
    </row>
    <row r="38" spans="1:106" ht="14.25" x14ac:dyDescent="0.25">
      <c r="A38" s="33"/>
      <c r="B38" s="38"/>
      <c r="C38" s="71"/>
      <c r="D38" s="71"/>
      <c r="E38" s="71"/>
      <c r="F38" s="34"/>
      <c r="G38" s="33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80"/>
      <c r="CF38" s="80"/>
      <c r="CG38" s="80"/>
      <c r="CH38" s="80"/>
      <c r="CI38" s="80"/>
      <c r="CZ38" s="41" t="s">
        <v>181</v>
      </c>
      <c r="DA38" s="41">
        <v>32</v>
      </c>
      <c r="DB38" s="163" t="str">
        <f t="shared" si="24"/>
        <v/>
      </c>
    </row>
    <row r="39" spans="1:106" s="43" customFormat="1" ht="32.25" customHeight="1" x14ac:dyDescent="0.2">
      <c r="A39" s="33"/>
      <c r="B39" s="73" t="s">
        <v>59</v>
      </c>
      <c r="C39" s="74" t="s">
        <v>21</v>
      </c>
      <c r="D39" s="74"/>
      <c r="E39" s="75"/>
      <c r="F39" s="76"/>
      <c r="G39" s="77"/>
      <c r="H39" s="78">
        <f>H$1</f>
        <v>2020</v>
      </c>
      <c r="I39" s="78">
        <f t="shared" ref="I39:BT39" si="25">I$1</f>
        <v>2021</v>
      </c>
      <c r="J39" s="78">
        <f t="shared" si="25"/>
        <v>2022</v>
      </c>
      <c r="K39" s="78">
        <f t="shared" si="25"/>
        <v>2023</v>
      </c>
      <c r="L39" s="78">
        <f t="shared" si="25"/>
        <v>2024</v>
      </c>
      <c r="M39" s="78">
        <f t="shared" si="25"/>
        <v>2025</v>
      </c>
      <c r="N39" s="78">
        <f t="shared" si="25"/>
        <v>2026</v>
      </c>
      <c r="O39" s="78">
        <f t="shared" si="25"/>
        <v>2027</v>
      </c>
      <c r="P39" s="78">
        <f t="shared" si="25"/>
        <v>2028</v>
      </c>
      <c r="Q39" s="78">
        <f t="shared" si="25"/>
        <v>2029</v>
      </c>
      <c r="R39" s="78">
        <f t="shared" si="25"/>
        <v>2030</v>
      </c>
      <c r="S39" s="78">
        <f t="shared" si="25"/>
        <v>2031</v>
      </c>
      <c r="T39" s="78">
        <f t="shared" si="25"/>
        <v>2032</v>
      </c>
      <c r="U39" s="78">
        <f t="shared" si="25"/>
        <v>2033</v>
      </c>
      <c r="V39" s="78">
        <f t="shared" si="25"/>
        <v>2034</v>
      </c>
      <c r="W39" s="78">
        <f t="shared" si="25"/>
        <v>2035</v>
      </c>
      <c r="X39" s="78">
        <f t="shared" si="25"/>
        <v>2036</v>
      </c>
      <c r="Y39" s="78">
        <f t="shared" si="25"/>
        <v>2037</v>
      </c>
      <c r="Z39" s="78">
        <f t="shared" si="25"/>
        <v>2038</v>
      </c>
      <c r="AA39" s="78">
        <f t="shared" si="25"/>
        <v>2039</v>
      </c>
      <c r="AB39" s="78">
        <f t="shared" si="25"/>
        <v>2040</v>
      </c>
      <c r="AC39" s="78">
        <f t="shared" si="25"/>
        <v>2041</v>
      </c>
      <c r="AD39" s="78">
        <f t="shared" si="25"/>
        <v>2042</v>
      </c>
      <c r="AE39" s="78">
        <f t="shared" si="25"/>
        <v>2043</v>
      </c>
      <c r="AF39" s="78">
        <f t="shared" si="25"/>
        <v>2044</v>
      </c>
      <c r="AG39" s="78">
        <f t="shared" si="25"/>
        <v>2045</v>
      </c>
      <c r="AH39" s="78">
        <f t="shared" si="25"/>
        <v>2046</v>
      </c>
      <c r="AI39" s="78">
        <f t="shared" si="25"/>
        <v>2047</v>
      </c>
      <c r="AJ39" s="78">
        <f t="shared" si="25"/>
        <v>2048</v>
      </c>
      <c r="AK39" s="78">
        <f t="shared" si="25"/>
        <v>2049</v>
      </c>
      <c r="AL39" s="78">
        <f t="shared" si="25"/>
        <v>2050</v>
      </c>
      <c r="AM39" s="78">
        <f t="shared" si="25"/>
        <v>2051</v>
      </c>
      <c r="AN39" s="78">
        <f t="shared" si="25"/>
        <v>2052</v>
      </c>
      <c r="AO39" s="78">
        <f t="shared" si="25"/>
        <v>2053</v>
      </c>
      <c r="AP39" s="78">
        <f t="shared" si="25"/>
        <v>2054</v>
      </c>
      <c r="AQ39" s="78">
        <f t="shared" si="25"/>
        <v>2055</v>
      </c>
      <c r="AR39" s="78">
        <f t="shared" si="25"/>
        <v>2056</v>
      </c>
      <c r="AS39" s="78">
        <f t="shared" si="25"/>
        <v>2057</v>
      </c>
      <c r="AT39" s="78">
        <f t="shared" si="25"/>
        <v>2058</v>
      </c>
      <c r="AU39" s="78">
        <f t="shared" si="25"/>
        <v>2059</v>
      </c>
      <c r="AV39" s="78">
        <f t="shared" si="25"/>
        <v>2060</v>
      </c>
      <c r="AW39" s="78">
        <f t="shared" si="25"/>
        <v>2061</v>
      </c>
      <c r="AX39" s="78">
        <f t="shared" si="25"/>
        <v>2062</v>
      </c>
      <c r="AY39" s="78">
        <f t="shared" si="25"/>
        <v>2063</v>
      </c>
      <c r="AZ39" s="78">
        <f t="shared" si="25"/>
        <v>2064</v>
      </c>
      <c r="BA39" s="78">
        <f t="shared" si="25"/>
        <v>2065</v>
      </c>
      <c r="BB39" s="78">
        <f t="shared" si="25"/>
        <v>2066</v>
      </c>
      <c r="BC39" s="78">
        <f t="shared" si="25"/>
        <v>2067</v>
      </c>
      <c r="BD39" s="78">
        <f t="shared" si="25"/>
        <v>2068</v>
      </c>
      <c r="BE39" s="78">
        <f t="shared" si="25"/>
        <v>2069</v>
      </c>
      <c r="BF39" s="78">
        <f t="shared" si="25"/>
        <v>2070</v>
      </c>
      <c r="BG39" s="78">
        <f t="shared" si="25"/>
        <v>2071</v>
      </c>
      <c r="BH39" s="78">
        <f t="shared" si="25"/>
        <v>2072</v>
      </c>
      <c r="BI39" s="78">
        <f t="shared" si="25"/>
        <v>2073</v>
      </c>
      <c r="BJ39" s="78">
        <f t="shared" si="25"/>
        <v>2074</v>
      </c>
      <c r="BK39" s="78">
        <f t="shared" si="25"/>
        <v>2075</v>
      </c>
      <c r="BL39" s="78">
        <f t="shared" si="25"/>
        <v>2076</v>
      </c>
      <c r="BM39" s="78">
        <f t="shared" si="25"/>
        <v>2077</v>
      </c>
      <c r="BN39" s="78">
        <f t="shared" si="25"/>
        <v>2078</v>
      </c>
      <c r="BO39" s="78">
        <f t="shared" si="25"/>
        <v>2079</v>
      </c>
      <c r="BP39" s="78">
        <f t="shared" si="25"/>
        <v>2080</v>
      </c>
      <c r="BQ39" s="78">
        <f t="shared" si="25"/>
        <v>2081</v>
      </c>
      <c r="BR39" s="78">
        <f t="shared" si="25"/>
        <v>2082</v>
      </c>
      <c r="BS39" s="78">
        <f t="shared" si="25"/>
        <v>2083</v>
      </c>
      <c r="BT39" s="78">
        <f t="shared" si="25"/>
        <v>2084</v>
      </c>
      <c r="BU39" s="78">
        <f t="shared" ref="BU39:CI39" si="26">BU$1</f>
        <v>2085</v>
      </c>
      <c r="BV39" s="78">
        <f t="shared" si="26"/>
        <v>2086</v>
      </c>
      <c r="BW39" s="78">
        <f t="shared" si="26"/>
        <v>2087</v>
      </c>
      <c r="BX39" s="78">
        <f t="shared" si="26"/>
        <v>2088</v>
      </c>
      <c r="BY39" s="78">
        <f t="shared" si="26"/>
        <v>2089</v>
      </c>
      <c r="BZ39" s="78">
        <f t="shared" si="26"/>
        <v>2090</v>
      </c>
      <c r="CA39" s="78">
        <f t="shared" si="26"/>
        <v>2091</v>
      </c>
      <c r="CB39" s="78">
        <f t="shared" si="26"/>
        <v>2092</v>
      </c>
      <c r="CC39" s="78">
        <f t="shared" si="26"/>
        <v>2093</v>
      </c>
      <c r="CD39" s="78">
        <f t="shared" si="26"/>
        <v>2094</v>
      </c>
      <c r="CE39" s="78">
        <f t="shared" si="26"/>
        <v>2095</v>
      </c>
      <c r="CF39" s="78">
        <f t="shared" si="26"/>
        <v>2096</v>
      </c>
      <c r="CG39" s="78">
        <f t="shared" si="26"/>
        <v>2097</v>
      </c>
      <c r="CH39" s="78">
        <f t="shared" si="26"/>
        <v>2098</v>
      </c>
      <c r="CI39" s="78">
        <f t="shared" si="26"/>
        <v>2099</v>
      </c>
      <c r="CY39" s="35"/>
      <c r="CZ39" s="41" t="s">
        <v>181</v>
      </c>
      <c r="DA39" s="166">
        <v>33</v>
      </c>
      <c r="DB39" s="163" t="str">
        <f t="shared" si="24"/>
        <v>4Общие вводные</v>
      </c>
    </row>
    <row r="40" spans="1:106" ht="14.25" x14ac:dyDescent="0.2">
      <c r="A40" s="33"/>
      <c r="B40" s="12" t="s">
        <v>119</v>
      </c>
      <c r="C40" s="12" t="s">
        <v>23</v>
      </c>
      <c r="D40" s="15"/>
      <c r="E40" s="15"/>
      <c r="F40" s="12" t="s">
        <v>11</v>
      </c>
      <c r="G40" s="133">
        <v>0.14000000000000001</v>
      </c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Z40" s="41" t="s">
        <v>181</v>
      </c>
      <c r="DA40" s="41">
        <v>34</v>
      </c>
      <c r="DB40" s="163" t="str">
        <f t="shared" si="24"/>
        <v>4.1Ставка дисконтирования</v>
      </c>
    </row>
    <row r="41" spans="1:106" x14ac:dyDescent="0.2">
      <c r="A41" s="33"/>
      <c r="B41" s="12" t="s">
        <v>120</v>
      </c>
      <c r="C41" s="12" t="s">
        <v>22</v>
      </c>
      <c r="D41" s="15"/>
      <c r="E41" s="15"/>
      <c r="F41" s="12" t="s">
        <v>12</v>
      </c>
      <c r="G41" s="134">
        <v>12</v>
      </c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Z41" s="41" t="s">
        <v>181</v>
      </c>
      <c r="DA41" s="166">
        <v>35</v>
      </c>
      <c r="DB41" s="163" t="str">
        <f t="shared" si="24"/>
        <v>4.2Месяцев в году</v>
      </c>
    </row>
    <row r="42" spans="1:106" ht="14.25" x14ac:dyDescent="0.25">
      <c r="B42" s="12" t="s">
        <v>121</v>
      </c>
      <c r="C42" s="12" t="s">
        <v>35</v>
      </c>
      <c r="D42" s="12"/>
      <c r="E42" s="12"/>
      <c r="F42" s="12" t="s">
        <v>20</v>
      </c>
      <c r="G42" s="13"/>
      <c r="H42" s="14">
        <f>H44-H43+1</f>
        <v>366</v>
      </c>
      <c r="I42" s="14">
        <f>I44-I43+1</f>
        <v>365</v>
      </c>
      <c r="J42" s="14">
        <f t="shared" ref="J42:O42" si="27">J44-J43+1</f>
        <v>365</v>
      </c>
      <c r="K42" s="14">
        <f t="shared" si="27"/>
        <v>365</v>
      </c>
      <c r="L42" s="14">
        <f t="shared" si="27"/>
        <v>366</v>
      </c>
      <c r="M42" s="14">
        <f t="shared" si="27"/>
        <v>365</v>
      </c>
      <c r="N42" s="14">
        <f t="shared" si="27"/>
        <v>365</v>
      </c>
      <c r="O42" s="14">
        <f t="shared" si="27"/>
        <v>365</v>
      </c>
      <c r="P42" s="14">
        <f>P44-P43+1</f>
        <v>366</v>
      </c>
      <c r="Q42" s="14">
        <f>Q44-Q43+1</f>
        <v>365</v>
      </c>
      <c r="R42" s="14">
        <f>R44-R43+1</f>
        <v>365</v>
      </c>
      <c r="S42" s="14">
        <f t="shared" ref="S42:CD42" si="28">S44-S43+1</f>
        <v>365</v>
      </c>
      <c r="T42" s="14">
        <f t="shared" si="28"/>
        <v>366</v>
      </c>
      <c r="U42" s="14">
        <f t="shared" si="28"/>
        <v>365</v>
      </c>
      <c r="V42" s="14">
        <f t="shared" si="28"/>
        <v>365</v>
      </c>
      <c r="W42" s="14">
        <f t="shared" si="28"/>
        <v>365</v>
      </c>
      <c r="X42" s="14">
        <f t="shared" si="28"/>
        <v>366</v>
      </c>
      <c r="Y42" s="14">
        <f t="shared" si="28"/>
        <v>365</v>
      </c>
      <c r="Z42" s="14">
        <f t="shared" si="28"/>
        <v>365</v>
      </c>
      <c r="AA42" s="14">
        <f t="shared" si="28"/>
        <v>365</v>
      </c>
      <c r="AB42" s="14">
        <f t="shared" si="28"/>
        <v>366</v>
      </c>
      <c r="AC42" s="14">
        <f t="shared" si="28"/>
        <v>365</v>
      </c>
      <c r="AD42" s="14">
        <f t="shared" si="28"/>
        <v>365</v>
      </c>
      <c r="AE42" s="14">
        <f t="shared" si="28"/>
        <v>365</v>
      </c>
      <c r="AF42" s="14">
        <f t="shared" si="28"/>
        <v>366</v>
      </c>
      <c r="AG42" s="14">
        <f t="shared" si="28"/>
        <v>365</v>
      </c>
      <c r="AH42" s="14">
        <f t="shared" si="28"/>
        <v>365</v>
      </c>
      <c r="AI42" s="14">
        <f t="shared" si="28"/>
        <v>365</v>
      </c>
      <c r="AJ42" s="14">
        <f t="shared" si="28"/>
        <v>366</v>
      </c>
      <c r="AK42" s="14">
        <f t="shared" si="28"/>
        <v>365</v>
      </c>
      <c r="AL42" s="14">
        <f t="shared" si="28"/>
        <v>365</v>
      </c>
      <c r="AM42" s="14">
        <f t="shared" si="28"/>
        <v>365</v>
      </c>
      <c r="AN42" s="14">
        <f t="shared" si="28"/>
        <v>366</v>
      </c>
      <c r="AO42" s="14">
        <f t="shared" si="28"/>
        <v>365</v>
      </c>
      <c r="AP42" s="14">
        <f t="shared" si="28"/>
        <v>365</v>
      </c>
      <c r="AQ42" s="14">
        <f t="shared" si="28"/>
        <v>365</v>
      </c>
      <c r="AR42" s="14">
        <f t="shared" si="28"/>
        <v>366</v>
      </c>
      <c r="AS42" s="14">
        <f t="shared" si="28"/>
        <v>365</v>
      </c>
      <c r="AT42" s="14">
        <f t="shared" si="28"/>
        <v>365</v>
      </c>
      <c r="AU42" s="14">
        <f t="shared" si="28"/>
        <v>365</v>
      </c>
      <c r="AV42" s="14">
        <f t="shared" si="28"/>
        <v>366</v>
      </c>
      <c r="AW42" s="14">
        <f t="shared" si="28"/>
        <v>365</v>
      </c>
      <c r="AX42" s="14">
        <f t="shared" si="28"/>
        <v>365</v>
      </c>
      <c r="AY42" s="14">
        <f t="shared" si="28"/>
        <v>365</v>
      </c>
      <c r="AZ42" s="14">
        <f t="shared" si="28"/>
        <v>366</v>
      </c>
      <c r="BA42" s="14">
        <f t="shared" si="28"/>
        <v>365</v>
      </c>
      <c r="BB42" s="14">
        <f t="shared" si="28"/>
        <v>365</v>
      </c>
      <c r="BC42" s="14">
        <f t="shared" si="28"/>
        <v>365</v>
      </c>
      <c r="BD42" s="14">
        <f t="shared" si="28"/>
        <v>366</v>
      </c>
      <c r="BE42" s="14">
        <f t="shared" si="28"/>
        <v>365</v>
      </c>
      <c r="BF42" s="14">
        <f t="shared" si="28"/>
        <v>365</v>
      </c>
      <c r="BG42" s="14">
        <f t="shared" si="28"/>
        <v>365</v>
      </c>
      <c r="BH42" s="14">
        <f t="shared" si="28"/>
        <v>366</v>
      </c>
      <c r="BI42" s="14">
        <f t="shared" si="28"/>
        <v>365</v>
      </c>
      <c r="BJ42" s="14">
        <f t="shared" si="28"/>
        <v>365</v>
      </c>
      <c r="BK42" s="14">
        <f t="shared" si="28"/>
        <v>365</v>
      </c>
      <c r="BL42" s="14">
        <f t="shared" si="28"/>
        <v>366</v>
      </c>
      <c r="BM42" s="14">
        <f t="shared" si="28"/>
        <v>365</v>
      </c>
      <c r="BN42" s="14">
        <f t="shared" si="28"/>
        <v>365</v>
      </c>
      <c r="BO42" s="14">
        <f t="shared" si="28"/>
        <v>365</v>
      </c>
      <c r="BP42" s="14">
        <f t="shared" si="28"/>
        <v>366</v>
      </c>
      <c r="BQ42" s="14">
        <f t="shared" si="28"/>
        <v>365</v>
      </c>
      <c r="BR42" s="14">
        <f t="shared" si="28"/>
        <v>365</v>
      </c>
      <c r="BS42" s="14">
        <f t="shared" si="28"/>
        <v>365</v>
      </c>
      <c r="BT42" s="14">
        <f t="shared" si="28"/>
        <v>366</v>
      </c>
      <c r="BU42" s="14">
        <f t="shared" si="28"/>
        <v>365</v>
      </c>
      <c r="BV42" s="14">
        <f t="shared" si="28"/>
        <v>365</v>
      </c>
      <c r="BW42" s="14">
        <f t="shared" si="28"/>
        <v>365</v>
      </c>
      <c r="BX42" s="14">
        <f t="shared" si="28"/>
        <v>366</v>
      </c>
      <c r="BY42" s="14">
        <f t="shared" si="28"/>
        <v>365</v>
      </c>
      <c r="BZ42" s="14">
        <f t="shared" si="28"/>
        <v>365</v>
      </c>
      <c r="CA42" s="14">
        <f t="shared" si="28"/>
        <v>365</v>
      </c>
      <c r="CB42" s="14">
        <f t="shared" si="28"/>
        <v>366</v>
      </c>
      <c r="CC42" s="14">
        <f t="shared" si="28"/>
        <v>365</v>
      </c>
      <c r="CD42" s="14">
        <f t="shared" si="28"/>
        <v>365</v>
      </c>
      <c r="CE42" s="14">
        <f>CE44-CE43+1</f>
        <v>365</v>
      </c>
      <c r="CF42" s="14">
        <f>CF44-CF43+1</f>
        <v>366</v>
      </c>
      <c r="CG42" s="14">
        <f>CG44-CG43+1</f>
        <v>365</v>
      </c>
      <c r="CH42" s="14">
        <f>CH44-CH43+1</f>
        <v>365</v>
      </c>
      <c r="CI42" s="14">
        <f>CI44-CI43+1</f>
        <v>365</v>
      </c>
      <c r="CZ42" s="41" t="s">
        <v>181</v>
      </c>
      <c r="DA42" s="41">
        <v>36</v>
      </c>
      <c r="DB42" s="163" t="str">
        <f t="shared" si="24"/>
        <v>4.3Дней в году</v>
      </c>
    </row>
    <row r="43" spans="1:106" x14ac:dyDescent="0.25">
      <c r="B43" s="12"/>
      <c r="C43" s="21" t="s">
        <v>36</v>
      </c>
      <c r="D43" s="12"/>
      <c r="E43" s="12"/>
      <c r="F43" s="12"/>
      <c r="G43" s="13"/>
      <c r="H43" s="22">
        <f t="shared" ref="H43:BS43" si="29">DATEVALUE("01.01."&amp;H$1)</f>
        <v>43831</v>
      </c>
      <c r="I43" s="22">
        <f t="shared" si="29"/>
        <v>44197</v>
      </c>
      <c r="J43" s="22">
        <f t="shared" si="29"/>
        <v>44562</v>
      </c>
      <c r="K43" s="22">
        <f t="shared" si="29"/>
        <v>44927</v>
      </c>
      <c r="L43" s="22">
        <f t="shared" si="29"/>
        <v>45292</v>
      </c>
      <c r="M43" s="22">
        <f t="shared" si="29"/>
        <v>45658</v>
      </c>
      <c r="N43" s="22">
        <f t="shared" si="29"/>
        <v>46023</v>
      </c>
      <c r="O43" s="22">
        <f t="shared" si="29"/>
        <v>46388</v>
      </c>
      <c r="P43" s="22">
        <f t="shared" si="29"/>
        <v>46753</v>
      </c>
      <c r="Q43" s="22">
        <f t="shared" si="29"/>
        <v>47119</v>
      </c>
      <c r="R43" s="22">
        <f t="shared" si="29"/>
        <v>47484</v>
      </c>
      <c r="S43" s="22">
        <f t="shared" si="29"/>
        <v>47849</v>
      </c>
      <c r="T43" s="22">
        <f t="shared" si="29"/>
        <v>48214</v>
      </c>
      <c r="U43" s="22">
        <f t="shared" si="29"/>
        <v>48580</v>
      </c>
      <c r="V43" s="22">
        <f t="shared" si="29"/>
        <v>48945</v>
      </c>
      <c r="W43" s="22">
        <f t="shared" si="29"/>
        <v>49310</v>
      </c>
      <c r="X43" s="22">
        <f t="shared" si="29"/>
        <v>49675</v>
      </c>
      <c r="Y43" s="22">
        <f t="shared" si="29"/>
        <v>50041</v>
      </c>
      <c r="Z43" s="22">
        <f t="shared" si="29"/>
        <v>50406</v>
      </c>
      <c r="AA43" s="22">
        <f t="shared" si="29"/>
        <v>50771</v>
      </c>
      <c r="AB43" s="22">
        <f t="shared" si="29"/>
        <v>51136</v>
      </c>
      <c r="AC43" s="22">
        <f t="shared" si="29"/>
        <v>51502</v>
      </c>
      <c r="AD43" s="22">
        <f t="shared" si="29"/>
        <v>51867</v>
      </c>
      <c r="AE43" s="22">
        <f t="shared" si="29"/>
        <v>52232</v>
      </c>
      <c r="AF43" s="22">
        <f t="shared" si="29"/>
        <v>52597</v>
      </c>
      <c r="AG43" s="22">
        <f t="shared" si="29"/>
        <v>52963</v>
      </c>
      <c r="AH43" s="22">
        <f t="shared" si="29"/>
        <v>53328</v>
      </c>
      <c r="AI43" s="22">
        <f t="shared" si="29"/>
        <v>53693</v>
      </c>
      <c r="AJ43" s="22">
        <f t="shared" si="29"/>
        <v>54058</v>
      </c>
      <c r="AK43" s="22">
        <f t="shared" si="29"/>
        <v>54424</v>
      </c>
      <c r="AL43" s="22">
        <f t="shared" si="29"/>
        <v>54789</v>
      </c>
      <c r="AM43" s="22">
        <f t="shared" si="29"/>
        <v>55154</v>
      </c>
      <c r="AN43" s="22">
        <f t="shared" si="29"/>
        <v>55519</v>
      </c>
      <c r="AO43" s="22">
        <f t="shared" si="29"/>
        <v>55885</v>
      </c>
      <c r="AP43" s="22">
        <f t="shared" si="29"/>
        <v>56250</v>
      </c>
      <c r="AQ43" s="22">
        <f t="shared" si="29"/>
        <v>56615</v>
      </c>
      <c r="AR43" s="22">
        <f t="shared" si="29"/>
        <v>56980</v>
      </c>
      <c r="AS43" s="22">
        <f t="shared" si="29"/>
        <v>57346</v>
      </c>
      <c r="AT43" s="22">
        <f t="shared" si="29"/>
        <v>57711</v>
      </c>
      <c r="AU43" s="22">
        <f t="shared" si="29"/>
        <v>58076</v>
      </c>
      <c r="AV43" s="22">
        <f t="shared" si="29"/>
        <v>58441</v>
      </c>
      <c r="AW43" s="22">
        <f t="shared" si="29"/>
        <v>58807</v>
      </c>
      <c r="AX43" s="22">
        <f t="shared" si="29"/>
        <v>59172</v>
      </c>
      <c r="AY43" s="22">
        <f t="shared" si="29"/>
        <v>59537</v>
      </c>
      <c r="AZ43" s="22">
        <f t="shared" si="29"/>
        <v>59902</v>
      </c>
      <c r="BA43" s="22">
        <f t="shared" si="29"/>
        <v>60268</v>
      </c>
      <c r="BB43" s="22">
        <f t="shared" si="29"/>
        <v>60633</v>
      </c>
      <c r="BC43" s="22">
        <f t="shared" si="29"/>
        <v>60998</v>
      </c>
      <c r="BD43" s="22">
        <f t="shared" si="29"/>
        <v>61363</v>
      </c>
      <c r="BE43" s="22">
        <f t="shared" si="29"/>
        <v>61729</v>
      </c>
      <c r="BF43" s="22">
        <f t="shared" si="29"/>
        <v>62094</v>
      </c>
      <c r="BG43" s="22">
        <f t="shared" si="29"/>
        <v>62459</v>
      </c>
      <c r="BH43" s="22">
        <f t="shared" si="29"/>
        <v>62824</v>
      </c>
      <c r="BI43" s="22">
        <f t="shared" si="29"/>
        <v>63190</v>
      </c>
      <c r="BJ43" s="22">
        <f t="shared" si="29"/>
        <v>63555</v>
      </c>
      <c r="BK43" s="22">
        <f t="shared" si="29"/>
        <v>63920</v>
      </c>
      <c r="BL43" s="22">
        <f t="shared" si="29"/>
        <v>64285</v>
      </c>
      <c r="BM43" s="22">
        <f t="shared" si="29"/>
        <v>64651</v>
      </c>
      <c r="BN43" s="22">
        <f t="shared" si="29"/>
        <v>65016</v>
      </c>
      <c r="BO43" s="22">
        <f t="shared" si="29"/>
        <v>65381</v>
      </c>
      <c r="BP43" s="22">
        <f t="shared" si="29"/>
        <v>65746</v>
      </c>
      <c r="BQ43" s="22">
        <f t="shared" si="29"/>
        <v>66112</v>
      </c>
      <c r="BR43" s="22">
        <f t="shared" si="29"/>
        <v>66477</v>
      </c>
      <c r="BS43" s="22">
        <f t="shared" si="29"/>
        <v>66842</v>
      </c>
      <c r="BT43" s="22">
        <f t="shared" ref="BT43:CI43" si="30">DATEVALUE("01.01."&amp;BT$1)</f>
        <v>67207</v>
      </c>
      <c r="BU43" s="22">
        <f t="shared" si="30"/>
        <v>67573</v>
      </c>
      <c r="BV43" s="22">
        <f t="shared" si="30"/>
        <v>67938</v>
      </c>
      <c r="BW43" s="22">
        <f t="shared" si="30"/>
        <v>68303</v>
      </c>
      <c r="BX43" s="22">
        <f t="shared" si="30"/>
        <v>68668</v>
      </c>
      <c r="BY43" s="22">
        <f t="shared" si="30"/>
        <v>69034</v>
      </c>
      <c r="BZ43" s="22">
        <f t="shared" si="30"/>
        <v>69399</v>
      </c>
      <c r="CA43" s="22">
        <f t="shared" si="30"/>
        <v>69764</v>
      </c>
      <c r="CB43" s="22">
        <f t="shared" si="30"/>
        <v>70129</v>
      </c>
      <c r="CC43" s="22">
        <f t="shared" si="30"/>
        <v>70495</v>
      </c>
      <c r="CD43" s="22">
        <f t="shared" si="30"/>
        <v>70860</v>
      </c>
      <c r="CE43" s="22">
        <f t="shared" si="30"/>
        <v>71225</v>
      </c>
      <c r="CF43" s="22">
        <f t="shared" si="30"/>
        <v>71590</v>
      </c>
      <c r="CG43" s="22">
        <f t="shared" si="30"/>
        <v>71956</v>
      </c>
      <c r="CH43" s="22">
        <f t="shared" si="30"/>
        <v>72321</v>
      </c>
      <c r="CI43" s="22">
        <f t="shared" si="30"/>
        <v>72686</v>
      </c>
      <c r="CZ43" s="41" t="s">
        <v>181</v>
      </c>
      <c r="DA43" s="166">
        <v>37</v>
      </c>
      <c r="DB43" s="163" t="str">
        <f t="shared" si="24"/>
        <v>начало</v>
      </c>
    </row>
    <row r="44" spans="1:106" ht="14.25" x14ac:dyDescent="0.25">
      <c r="B44" s="12"/>
      <c r="C44" s="21" t="s">
        <v>37</v>
      </c>
      <c r="D44" s="12"/>
      <c r="E44" s="12"/>
      <c r="F44" s="12"/>
      <c r="G44" s="13"/>
      <c r="H44" s="22">
        <f t="shared" ref="H44:BS44" si="31">DATEVALUE("31.12."&amp;H$1)</f>
        <v>44196</v>
      </c>
      <c r="I44" s="22">
        <f t="shared" si="31"/>
        <v>44561</v>
      </c>
      <c r="J44" s="22">
        <f t="shared" si="31"/>
        <v>44926</v>
      </c>
      <c r="K44" s="22">
        <f t="shared" si="31"/>
        <v>45291</v>
      </c>
      <c r="L44" s="22">
        <f t="shared" si="31"/>
        <v>45657</v>
      </c>
      <c r="M44" s="22">
        <f t="shared" si="31"/>
        <v>46022</v>
      </c>
      <c r="N44" s="22">
        <f t="shared" si="31"/>
        <v>46387</v>
      </c>
      <c r="O44" s="22">
        <f t="shared" si="31"/>
        <v>46752</v>
      </c>
      <c r="P44" s="22">
        <f t="shared" si="31"/>
        <v>47118</v>
      </c>
      <c r="Q44" s="22">
        <f t="shared" si="31"/>
        <v>47483</v>
      </c>
      <c r="R44" s="22">
        <f t="shared" si="31"/>
        <v>47848</v>
      </c>
      <c r="S44" s="22">
        <f t="shared" si="31"/>
        <v>48213</v>
      </c>
      <c r="T44" s="22">
        <f t="shared" si="31"/>
        <v>48579</v>
      </c>
      <c r="U44" s="22">
        <f t="shared" si="31"/>
        <v>48944</v>
      </c>
      <c r="V44" s="22">
        <f t="shared" si="31"/>
        <v>49309</v>
      </c>
      <c r="W44" s="22">
        <f t="shared" si="31"/>
        <v>49674</v>
      </c>
      <c r="X44" s="22">
        <f t="shared" si="31"/>
        <v>50040</v>
      </c>
      <c r="Y44" s="22">
        <f t="shared" si="31"/>
        <v>50405</v>
      </c>
      <c r="Z44" s="22">
        <f t="shared" si="31"/>
        <v>50770</v>
      </c>
      <c r="AA44" s="22">
        <f t="shared" si="31"/>
        <v>51135</v>
      </c>
      <c r="AB44" s="22">
        <f t="shared" si="31"/>
        <v>51501</v>
      </c>
      <c r="AC44" s="22">
        <f t="shared" si="31"/>
        <v>51866</v>
      </c>
      <c r="AD44" s="22">
        <f t="shared" si="31"/>
        <v>52231</v>
      </c>
      <c r="AE44" s="22">
        <f t="shared" si="31"/>
        <v>52596</v>
      </c>
      <c r="AF44" s="22">
        <f t="shared" si="31"/>
        <v>52962</v>
      </c>
      <c r="AG44" s="22">
        <f t="shared" si="31"/>
        <v>53327</v>
      </c>
      <c r="AH44" s="22">
        <f t="shared" si="31"/>
        <v>53692</v>
      </c>
      <c r="AI44" s="22">
        <f t="shared" si="31"/>
        <v>54057</v>
      </c>
      <c r="AJ44" s="22">
        <f t="shared" si="31"/>
        <v>54423</v>
      </c>
      <c r="AK44" s="22">
        <f t="shared" si="31"/>
        <v>54788</v>
      </c>
      <c r="AL44" s="22">
        <f t="shared" si="31"/>
        <v>55153</v>
      </c>
      <c r="AM44" s="22">
        <f t="shared" si="31"/>
        <v>55518</v>
      </c>
      <c r="AN44" s="22">
        <f t="shared" si="31"/>
        <v>55884</v>
      </c>
      <c r="AO44" s="22">
        <f t="shared" si="31"/>
        <v>56249</v>
      </c>
      <c r="AP44" s="22">
        <f t="shared" si="31"/>
        <v>56614</v>
      </c>
      <c r="AQ44" s="22">
        <f t="shared" si="31"/>
        <v>56979</v>
      </c>
      <c r="AR44" s="22">
        <f t="shared" si="31"/>
        <v>57345</v>
      </c>
      <c r="AS44" s="22">
        <f t="shared" si="31"/>
        <v>57710</v>
      </c>
      <c r="AT44" s="22">
        <f t="shared" si="31"/>
        <v>58075</v>
      </c>
      <c r="AU44" s="22">
        <f t="shared" si="31"/>
        <v>58440</v>
      </c>
      <c r="AV44" s="22">
        <f t="shared" si="31"/>
        <v>58806</v>
      </c>
      <c r="AW44" s="22">
        <f t="shared" si="31"/>
        <v>59171</v>
      </c>
      <c r="AX44" s="22">
        <f t="shared" si="31"/>
        <v>59536</v>
      </c>
      <c r="AY44" s="22">
        <f t="shared" si="31"/>
        <v>59901</v>
      </c>
      <c r="AZ44" s="22">
        <f t="shared" si="31"/>
        <v>60267</v>
      </c>
      <c r="BA44" s="22">
        <f t="shared" si="31"/>
        <v>60632</v>
      </c>
      <c r="BB44" s="22">
        <f t="shared" si="31"/>
        <v>60997</v>
      </c>
      <c r="BC44" s="22">
        <f t="shared" si="31"/>
        <v>61362</v>
      </c>
      <c r="BD44" s="22">
        <f t="shared" si="31"/>
        <v>61728</v>
      </c>
      <c r="BE44" s="22">
        <f t="shared" si="31"/>
        <v>62093</v>
      </c>
      <c r="BF44" s="22">
        <f t="shared" si="31"/>
        <v>62458</v>
      </c>
      <c r="BG44" s="22">
        <f t="shared" si="31"/>
        <v>62823</v>
      </c>
      <c r="BH44" s="22">
        <f t="shared" si="31"/>
        <v>63189</v>
      </c>
      <c r="BI44" s="22">
        <f t="shared" si="31"/>
        <v>63554</v>
      </c>
      <c r="BJ44" s="22">
        <f t="shared" si="31"/>
        <v>63919</v>
      </c>
      <c r="BK44" s="22">
        <f t="shared" si="31"/>
        <v>64284</v>
      </c>
      <c r="BL44" s="22">
        <f t="shared" si="31"/>
        <v>64650</v>
      </c>
      <c r="BM44" s="22">
        <f t="shared" si="31"/>
        <v>65015</v>
      </c>
      <c r="BN44" s="22">
        <f t="shared" si="31"/>
        <v>65380</v>
      </c>
      <c r="BO44" s="22">
        <f t="shared" si="31"/>
        <v>65745</v>
      </c>
      <c r="BP44" s="22">
        <f t="shared" si="31"/>
        <v>66111</v>
      </c>
      <c r="BQ44" s="22">
        <f t="shared" si="31"/>
        <v>66476</v>
      </c>
      <c r="BR44" s="22">
        <f t="shared" si="31"/>
        <v>66841</v>
      </c>
      <c r="BS44" s="22">
        <f t="shared" si="31"/>
        <v>67206</v>
      </c>
      <c r="BT44" s="22">
        <f t="shared" ref="BT44:CI44" si="32">DATEVALUE("31.12."&amp;BT$1)</f>
        <v>67572</v>
      </c>
      <c r="BU44" s="22">
        <f t="shared" si="32"/>
        <v>67937</v>
      </c>
      <c r="BV44" s="22">
        <f t="shared" si="32"/>
        <v>68302</v>
      </c>
      <c r="BW44" s="22">
        <f t="shared" si="32"/>
        <v>68667</v>
      </c>
      <c r="BX44" s="22">
        <f t="shared" si="32"/>
        <v>69033</v>
      </c>
      <c r="BY44" s="22">
        <f t="shared" si="32"/>
        <v>69398</v>
      </c>
      <c r="BZ44" s="22">
        <f t="shared" si="32"/>
        <v>69763</v>
      </c>
      <c r="CA44" s="22">
        <f t="shared" si="32"/>
        <v>70128</v>
      </c>
      <c r="CB44" s="22">
        <f t="shared" si="32"/>
        <v>70494</v>
      </c>
      <c r="CC44" s="22">
        <f t="shared" si="32"/>
        <v>70859</v>
      </c>
      <c r="CD44" s="22">
        <f t="shared" si="32"/>
        <v>71224</v>
      </c>
      <c r="CE44" s="22">
        <f t="shared" si="32"/>
        <v>71589</v>
      </c>
      <c r="CF44" s="22">
        <f t="shared" si="32"/>
        <v>71955</v>
      </c>
      <c r="CG44" s="22">
        <f t="shared" si="32"/>
        <v>72320</v>
      </c>
      <c r="CH44" s="22">
        <f t="shared" si="32"/>
        <v>72685</v>
      </c>
      <c r="CI44" s="22">
        <f t="shared" si="32"/>
        <v>73050</v>
      </c>
      <c r="CZ44" s="41" t="s">
        <v>181</v>
      </c>
      <c r="DA44" s="41">
        <v>38</v>
      </c>
      <c r="DB44" s="163" t="str">
        <f t="shared" si="24"/>
        <v>конец</v>
      </c>
    </row>
    <row r="45" spans="1:106" x14ac:dyDescent="0.25">
      <c r="B45" s="12" t="s">
        <v>122</v>
      </c>
      <c r="C45" s="12" t="s">
        <v>38</v>
      </c>
      <c r="D45" s="12"/>
      <c r="E45" s="12"/>
      <c r="F45" s="12"/>
      <c r="G45" s="13"/>
      <c r="H45" s="14">
        <f>NETWORKDAYS(H43,H44)*7.55</f>
        <v>1978.1</v>
      </c>
      <c r="I45" s="14">
        <f t="shared" ref="I45:BT45" si="33">NETWORKDAYS(I43,I44)*7.55</f>
        <v>1970.55</v>
      </c>
      <c r="J45" s="14">
        <f t="shared" si="33"/>
        <v>1963</v>
      </c>
      <c r="K45" s="14">
        <f t="shared" si="33"/>
        <v>1963</v>
      </c>
      <c r="L45" s="14">
        <f t="shared" si="33"/>
        <v>1978.1</v>
      </c>
      <c r="M45" s="14">
        <f t="shared" si="33"/>
        <v>1970.55</v>
      </c>
      <c r="N45" s="14">
        <f t="shared" si="33"/>
        <v>1970.55</v>
      </c>
      <c r="O45" s="14">
        <f t="shared" si="33"/>
        <v>1970.55</v>
      </c>
      <c r="P45" s="14">
        <f t="shared" si="33"/>
        <v>1963</v>
      </c>
      <c r="Q45" s="14">
        <f t="shared" si="33"/>
        <v>1970.55</v>
      </c>
      <c r="R45" s="14">
        <f t="shared" si="33"/>
        <v>1970.55</v>
      </c>
      <c r="S45" s="14">
        <f t="shared" si="33"/>
        <v>1970.55</v>
      </c>
      <c r="T45" s="14">
        <f t="shared" si="33"/>
        <v>1978.1</v>
      </c>
      <c r="U45" s="14">
        <f t="shared" si="33"/>
        <v>1963</v>
      </c>
      <c r="V45" s="14">
        <f t="shared" si="33"/>
        <v>1963</v>
      </c>
      <c r="W45" s="14">
        <f t="shared" si="33"/>
        <v>1970.55</v>
      </c>
      <c r="X45" s="14">
        <f t="shared" si="33"/>
        <v>1978.1</v>
      </c>
      <c r="Y45" s="14">
        <f t="shared" si="33"/>
        <v>1970.55</v>
      </c>
      <c r="Z45" s="14">
        <f t="shared" si="33"/>
        <v>1970.55</v>
      </c>
      <c r="AA45" s="14">
        <f t="shared" si="33"/>
        <v>1963</v>
      </c>
      <c r="AB45" s="14">
        <f t="shared" si="33"/>
        <v>1970.55</v>
      </c>
      <c r="AC45" s="14">
        <f t="shared" si="33"/>
        <v>1970.55</v>
      </c>
      <c r="AD45" s="14">
        <f t="shared" si="33"/>
        <v>1970.55</v>
      </c>
      <c r="AE45" s="14">
        <f t="shared" si="33"/>
        <v>1970.55</v>
      </c>
      <c r="AF45" s="14">
        <f t="shared" si="33"/>
        <v>1970.55</v>
      </c>
      <c r="AG45" s="14">
        <f t="shared" si="33"/>
        <v>1963</v>
      </c>
      <c r="AH45" s="14">
        <f t="shared" si="33"/>
        <v>1970.55</v>
      </c>
      <c r="AI45" s="14">
        <f t="shared" si="33"/>
        <v>1970.55</v>
      </c>
      <c r="AJ45" s="14">
        <f t="shared" si="33"/>
        <v>1978.1</v>
      </c>
      <c r="AK45" s="14">
        <f t="shared" si="33"/>
        <v>1970.55</v>
      </c>
      <c r="AL45" s="14">
        <f t="shared" si="33"/>
        <v>1963</v>
      </c>
      <c r="AM45" s="14">
        <f t="shared" si="33"/>
        <v>1963</v>
      </c>
      <c r="AN45" s="14">
        <f t="shared" si="33"/>
        <v>1978.1</v>
      </c>
      <c r="AO45" s="14">
        <f t="shared" si="33"/>
        <v>1970.55</v>
      </c>
      <c r="AP45" s="14">
        <f t="shared" si="33"/>
        <v>1970.55</v>
      </c>
      <c r="AQ45" s="14">
        <f t="shared" si="33"/>
        <v>1970.55</v>
      </c>
      <c r="AR45" s="14">
        <f t="shared" si="33"/>
        <v>1963</v>
      </c>
      <c r="AS45" s="14">
        <f t="shared" si="33"/>
        <v>1970.55</v>
      </c>
      <c r="AT45" s="14">
        <f t="shared" si="33"/>
        <v>1970.55</v>
      </c>
      <c r="AU45" s="14">
        <f t="shared" si="33"/>
        <v>1970.55</v>
      </c>
      <c r="AV45" s="14">
        <f t="shared" si="33"/>
        <v>1978.1</v>
      </c>
      <c r="AW45" s="14">
        <f t="shared" si="33"/>
        <v>1963</v>
      </c>
      <c r="AX45" s="14">
        <f t="shared" si="33"/>
        <v>1963</v>
      </c>
      <c r="AY45" s="14">
        <f t="shared" si="33"/>
        <v>1970.55</v>
      </c>
      <c r="AZ45" s="14">
        <f t="shared" si="33"/>
        <v>1978.1</v>
      </c>
      <c r="BA45" s="14">
        <f t="shared" si="33"/>
        <v>1970.55</v>
      </c>
      <c r="BB45" s="14">
        <f t="shared" si="33"/>
        <v>1970.55</v>
      </c>
      <c r="BC45" s="14">
        <f t="shared" si="33"/>
        <v>1963</v>
      </c>
      <c r="BD45" s="14">
        <f t="shared" si="33"/>
        <v>1970.55</v>
      </c>
      <c r="BE45" s="14">
        <f t="shared" si="33"/>
        <v>1970.55</v>
      </c>
      <c r="BF45" s="14">
        <f t="shared" si="33"/>
        <v>1970.55</v>
      </c>
      <c r="BG45" s="14">
        <f t="shared" si="33"/>
        <v>1970.55</v>
      </c>
      <c r="BH45" s="14">
        <f t="shared" si="33"/>
        <v>1970.55</v>
      </c>
      <c r="BI45" s="14">
        <f t="shared" si="33"/>
        <v>1963</v>
      </c>
      <c r="BJ45" s="14">
        <f t="shared" si="33"/>
        <v>1970.55</v>
      </c>
      <c r="BK45" s="14">
        <f t="shared" si="33"/>
        <v>1970.55</v>
      </c>
      <c r="BL45" s="14">
        <f t="shared" si="33"/>
        <v>1978.1</v>
      </c>
      <c r="BM45" s="14">
        <f t="shared" si="33"/>
        <v>1970.55</v>
      </c>
      <c r="BN45" s="14">
        <f t="shared" si="33"/>
        <v>1963</v>
      </c>
      <c r="BO45" s="14">
        <f t="shared" si="33"/>
        <v>1963</v>
      </c>
      <c r="BP45" s="14">
        <f t="shared" si="33"/>
        <v>1978.1</v>
      </c>
      <c r="BQ45" s="14">
        <f t="shared" si="33"/>
        <v>1970.55</v>
      </c>
      <c r="BR45" s="14">
        <f t="shared" si="33"/>
        <v>1970.55</v>
      </c>
      <c r="BS45" s="14">
        <f t="shared" si="33"/>
        <v>1970.55</v>
      </c>
      <c r="BT45" s="14">
        <f t="shared" si="33"/>
        <v>1963</v>
      </c>
      <c r="BU45" s="14">
        <f t="shared" ref="BU45:CD45" si="34">NETWORKDAYS(BU43,BU44)*7.55</f>
        <v>1970.55</v>
      </c>
      <c r="BV45" s="14">
        <f t="shared" si="34"/>
        <v>1970.55</v>
      </c>
      <c r="BW45" s="14">
        <f t="shared" si="34"/>
        <v>1970.55</v>
      </c>
      <c r="BX45" s="14">
        <f t="shared" si="34"/>
        <v>1978.1</v>
      </c>
      <c r="BY45" s="14">
        <f t="shared" si="34"/>
        <v>1963</v>
      </c>
      <c r="BZ45" s="14">
        <f t="shared" si="34"/>
        <v>1963</v>
      </c>
      <c r="CA45" s="14">
        <f t="shared" si="34"/>
        <v>1970.55</v>
      </c>
      <c r="CB45" s="14">
        <f t="shared" si="34"/>
        <v>1978.1</v>
      </c>
      <c r="CC45" s="14">
        <f t="shared" si="34"/>
        <v>1970.55</v>
      </c>
      <c r="CD45" s="14">
        <f t="shared" si="34"/>
        <v>1970.55</v>
      </c>
      <c r="CE45" s="14">
        <f>NETWORKDAYS(CE43,CE44)*7.55</f>
        <v>1963</v>
      </c>
      <c r="CF45" s="14">
        <f>NETWORKDAYS(CF43,CF44)*7.55</f>
        <v>1970.55</v>
      </c>
      <c r="CG45" s="14">
        <f>NETWORKDAYS(CG43,CG44)*7.55</f>
        <v>1970.55</v>
      </c>
      <c r="CH45" s="14">
        <f>NETWORKDAYS(CH43,CH44)*7.55</f>
        <v>1970.55</v>
      </c>
      <c r="CI45" s="14">
        <f>NETWORKDAYS(CI43,CI44)*7.55</f>
        <v>1970.55</v>
      </c>
      <c r="CZ45" s="41" t="s">
        <v>181</v>
      </c>
      <c r="DA45" s="166">
        <v>39</v>
      </c>
      <c r="DB45" s="163" t="str">
        <f t="shared" si="24"/>
        <v>4.4Рабочих часов в году</v>
      </c>
    </row>
    <row r="46" spans="1:106" ht="14.25" x14ac:dyDescent="0.2">
      <c r="A46" s="33"/>
      <c r="B46" s="12" t="s">
        <v>123</v>
      </c>
      <c r="C46" s="12" t="s">
        <v>69</v>
      </c>
      <c r="D46" s="15"/>
      <c r="E46" s="15"/>
      <c r="F46" s="12" t="s">
        <v>10</v>
      </c>
      <c r="G46" s="134">
        <v>5</v>
      </c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Z46" s="41" t="s">
        <v>181</v>
      </c>
      <c r="DA46" s="41">
        <v>40</v>
      </c>
      <c r="DB46" s="163" t="str">
        <f t="shared" si="24"/>
        <v>4.5Срок амортизации</v>
      </c>
    </row>
    <row r="47" spans="1:106" x14ac:dyDescent="0.2">
      <c r="A47" s="33"/>
      <c r="B47" s="12" t="s">
        <v>124</v>
      </c>
      <c r="C47" s="12" t="s">
        <v>78</v>
      </c>
      <c r="D47" s="15"/>
      <c r="E47" s="15"/>
      <c r="F47" s="12" t="s">
        <v>11</v>
      </c>
      <c r="G47" s="133">
        <v>0.2</v>
      </c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Z47" s="41" t="s">
        <v>181</v>
      </c>
      <c r="DA47" s="166">
        <v>41</v>
      </c>
      <c r="DB47" s="163" t="str">
        <f t="shared" si="24"/>
        <v>4.6Ставка ННП</v>
      </c>
    </row>
    <row r="48" spans="1:106" ht="14.25" x14ac:dyDescent="0.2">
      <c r="A48" s="33"/>
      <c r="B48" s="12" t="s">
        <v>125</v>
      </c>
      <c r="C48" s="12" t="s">
        <v>94</v>
      </c>
      <c r="D48" s="15"/>
      <c r="E48" s="15"/>
      <c r="F48" s="12"/>
      <c r="G48" s="134" t="s">
        <v>95</v>
      </c>
      <c r="H48" s="89">
        <f>IF(G48="ручное",0,1)</f>
        <v>1</v>
      </c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Z48" s="41" t="s">
        <v>181</v>
      </c>
      <c r="DA48" s="41">
        <v>42</v>
      </c>
      <c r="DB48" s="163" t="str">
        <f t="shared" si="24"/>
        <v>4.7Определение горизонта оценки</v>
      </c>
    </row>
    <row r="49" spans="1:106" x14ac:dyDescent="0.2">
      <c r="A49" s="33"/>
      <c r="B49" s="12" t="s">
        <v>126</v>
      </c>
      <c r="C49" s="12" t="s">
        <v>99</v>
      </c>
      <c r="D49" s="15"/>
      <c r="E49" s="15"/>
      <c r="F49" s="12" t="s">
        <v>10</v>
      </c>
      <c r="G49" s="134">
        <v>9</v>
      </c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Z49" s="41" t="s">
        <v>181</v>
      </c>
      <c r="DA49" s="166">
        <v>43</v>
      </c>
      <c r="DB49" s="163" t="str">
        <f t="shared" si="24"/>
        <v>4.8Горизонт оценки эффективности (при ручной оценке горизонта)</v>
      </c>
    </row>
    <row r="50" spans="1:106" s="33" customFormat="1" ht="14.25" x14ac:dyDescent="0.25">
      <c r="B50" s="38"/>
      <c r="C50" s="71"/>
      <c r="D50" s="71"/>
      <c r="E50" s="71"/>
      <c r="F50" s="34"/>
      <c r="CY50" s="35"/>
      <c r="CZ50" s="41" t="s">
        <v>181</v>
      </c>
      <c r="DA50" s="41">
        <v>44</v>
      </c>
      <c r="DB50" s="163" t="str">
        <f t="shared" si="24"/>
        <v/>
      </c>
    </row>
    <row r="51" spans="1:106" s="43" customFormat="1" ht="32.25" customHeight="1" x14ac:dyDescent="0.2">
      <c r="A51" s="33"/>
      <c r="B51" s="73" t="s">
        <v>60</v>
      </c>
      <c r="C51" s="74" t="s">
        <v>154</v>
      </c>
      <c r="D51" s="74"/>
      <c r="E51" s="75"/>
      <c r="F51" s="76"/>
      <c r="G51" s="77"/>
      <c r="H51" s="78">
        <f>H$1</f>
        <v>2020</v>
      </c>
      <c r="I51" s="78">
        <f t="shared" ref="I51:BT51" si="35">I$1</f>
        <v>2021</v>
      </c>
      <c r="J51" s="78">
        <f t="shared" si="35"/>
        <v>2022</v>
      </c>
      <c r="K51" s="78">
        <f t="shared" si="35"/>
        <v>2023</v>
      </c>
      <c r="L51" s="78">
        <f t="shared" si="35"/>
        <v>2024</v>
      </c>
      <c r="M51" s="78">
        <f t="shared" si="35"/>
        <v>2025</v>
      </c>
      <c r="N51" s="78">
        <f t="shared" si="35"/>
        <v>2026</v>
      </c>
      <c r="O51" s="78">
        <f t="shared" si="35"/>
        <v>2027</v>
      </c>
      <c r="P51" s="78">
        <f t="shared" si="35"/>
        <v>2028</v>
      </c>
      <c r="Q51" s="78">
        <f t="shared" si="35"/>
        <v>2029</v>
      </c>
      <c r="R51" s="78">
        <f t="shared" si="35"/>
        <v>2030</v>
      </c>
      <c r="S51" s="78">
        <f t="shared" si="35"/>
        <v>2031</v>
      </c>
      <c r="T51" s="78">
        <f t="shared" si="35"/>
        <v>2032</v>
      </c>
      <c r="U51" s="78">
        <f t="shared" si="35"/>
        <v>2033</v>
      </c>
      <c r="V51" s="78">
        <f t="shared" si="35"/>
        <v>2034</v>
      </c>
      <c r="W51" s="78">
        <f t="shared" si="35"/>
        <v>2035</v>
      </c>
      <c r="X51" s="78">
        <f t="shared" si="35"/>
        <v>2036</v>
      </c>
      <c r="Y51" s="78">
        <f t="shared" si="35"/>
        <v>2037</v>
      </c>
      <c r="Z51" s="78">
        <f t="shared" si="35"/>
        <v>2038</v>
      </c>
      <c r="AA51" s="78">
        <f t="shared" si="35"/>
        <v>2039</v>
      </c>
      <c r="AB51" s="78">
        <f t="shared" si="35"/>
        <v>2040</v>
      </c>
      <c r="AC51" s="78">
        <f t="shared" si="35"/>
        <v>2041</v>
      </c>
      <c r="AD51" s="78">
        <f t="shared" si="35"/>
        <v>2042</v>
      </c>
      <c r="AE51" s="78">
        <f t="shared" si="35"/>
        <v>2043</v>
      </c>
      <c r="AF51" s="78">
        <f t="shared" si="35"/>
        <v>2044</v>
      </c>
      <c r="AG51" s="78">
        <f t="shared" si="35"/>
        <v>2045</v>
      </c>
      <c r="AH51" s="78">
        <f t="shared" si="35"/>
        <v>2046</v>
      </c>
      <c r="AI51" s="78">
        <f t="shared" si="35"/>
        <v>2047</v>
      </c>
      <c r="AJ51" s="78">
        <f t="shared" si="35"/>
        <v>2048</v>
      </c>
      <c r="AK51" s="78">
        <f t="shared" si="35"/>
        <v>2049</v>
      </c>
      <c r="AL51" s="78">
        <f t="shared" si="35"/>
        <v>2050</v>
      </c>
      <c r="AM51" s="78">
        <f t="shared" si="35"/>
        <v>2051</v>
      </c>
      <c r="AN51" s="78">
        <f t="shared" si="35"/>
        <v>2052</v>
      </c>
      <c r="AO51" s="78">
        <f t="shared" si="35"/>
        <v>2053</v>
      </c>
      <c r="AP51" s="78">
        <f t="shared" si="35"/>
        <v>2054</v>
      </c>
      <c r="AQ51" s="78">
        <f t="shared" si="35"/>
        <v>2055</v>
      </c>
      <c r="AR51" s="78">
        <f t="shared" si="35"/>
        <v>2056</v>
      </c>
      <c r="AS51" s="78">
        <f t="shared" si="35"/>
        <v>2057</v>
      </c>
      <c r="AT51" s="78">
        <f t="shared" si="35"/>
        <v>2058</v>
      </c>
      <c r="AU51" s="78">
        <f t="shared" si="35"/>
        <v>2059</v>
      </c>
      <c r="AV51" s="78">
        <f t="shared" si="35"/>
        <v>2060</v>
      </c>
      <c r="AW51" s="78">
        <f t="shared" si="35"/>
        <v>2061</v>
      </c>
      <c r="AX51" s="78">
        <f t="shared" si="35"/>
        <v>2062</v>
      </c>
      <c r="AY51" s="78">
        <f t="shared" si="35"/>
        <v>2063</v>
      </c>
      <c r="AZ51" s="78">
        <f t="shared" si="35"/>
        <v>2064</v>
      </c>
      <c r="BA51" s="78">
        <f t="shared" si="35"/>
        <v>2065</v>
      </c>
      <c r="BB51" s="78">
        <f t="shared" si="35"/>
        <v>2066</v>
      </c>
      <c r="BC51" s="78">
        <f t="shared" si="35"/>
        <v>2067</v>
      </c>
      <c r="BD51" s="78">
        <f t="shared" si="35"/>
        <v>2068</v>
      </c>
      <c r="BE51" s="78">
        <f t="shared" si="35"/>
        <v>2069</v>
      </c>
      <c r="BF51" s="78">
        <f t="shared" si="35"/>
        <v>2070</v>
      </c>
      <c r="BG51" s="78">
        <f t="shared" si="35"/>
        <v>2071</v>
      </c>
      <c r="BH51" s="78">
        <f t="shared" si="35"/>
        <v>2072</v>
      </c>
      <c r="BI51" s="78">
        <f t="shared" si="35"/>
        <v>2073</v>
      </c>
      <c r="BJ51" s="78">
        <f t="shared" si="35"/>
        <v>2074</v>
      </c>
      <c r="BK51" s="78">
        <f t="shared" si="35"/>
        <v>2075</v>
      </c>
      <c r="BL51" s="78">
        <f t="shared" si="35"/>
        <v>2076</v>
      </c>
      <c r="BM51" s="78">
        <f t="shared" si="35"/>
        <v>2077</v>
      </c>
      <c r="BN51" s="78">
        <f t="shared" si="35"/>
        <v>2078</v>
      </c>
      <c r="BO51" s="78">
        <f t="shared" si="35"/>
        <v>2079</v>
      </c>
      <c r="BP51" s="78">
        <f t="shared" si="35"/>
        <v>2080</v>
      </c>
      <c r="BQ51" s="78">
        <f t="shared" si="35"/>
        <v>2081</v>
      </c>
      <c r="BR51" s="78">
        <f t="shared" si="35"/>
        <v>2082</v>
      </c>
      <c r="BS51" s="78">
        <f t="shared" si="35"/>
        <v>2083</v>
      </c>
      <c r="BT51" s="78">
        <f t="shared" si="35"/>
        <v>2084</v>
      </c>
      <c r="BU51" s="78">
        <f t="shared" ref="BU51:CI51" si="36">BU$1</f>
        <v>2085</v>
      </c>
      <c r="BV51" s="78">
        <f t="shared" si="36"/>
        <v>2086</v>
      </c>
      <c r="BW51" s="78">
        <f t="shared" si="36"/>
        <v>2087</v>
      </c>
      <c r="BX51" s="78">
        <f t="shared" si="36"/>
        <v>2088</v>
      </c>
      <c r="BY51" s="78">
        <f t="shared" si="36"/>
        <v>2089</v>
      </c>
      <c r="BZ51" s="78">
        <f t="shared" si="36"/>
        <v>2090</v>
      </c>
      <c r="CA51" s="78">
        <f t="shared" si="36"/>
        <v>2091</v>
      </c>
      <c r="CB51" s="78">
        <f t="shared" si="36"/>
        <v>2092</v>
      </c>
      <c r="CC51" s="78">
        <f t="shared" si="36"/>
        <v>2093</v>
      </c>
      <c r="CD51" s="78">
        <f t="shared" si="36"/>
        <v>2094</v>
      </c>
      <c r="CE51" s="78">
        <f t="shared" si="36"/>
        <v>2095</v>
      </c>
      <c r="CF51" s="78">
        <f t="shared" si="36"/>
        <v>2096</v>
      </c>
      <c r="CG51" s="78">
        <f t="shared" si="36"/>
        <v>2097</v>
      </c>
      <c r="CH51" s="78">
        <f t="shared" si="36"/>
        <v>2098</v>
      </c>
      <c r="CI51" s="78">
        <f t="shared" si="36"/>
        <v>2099</v>
      </c>
      <c r="CY51" s="35"/>
      <c r="CZ51" s="41" t="s">
        <v>181</v>
      </c>
      <c r="DA51" s="166">
        <v>45</v>
      </c>
      <c r="DB51" s="163" t="str">
        <f t="shared" si="24"/>
        <v>5Использование решения/горизонт оценки</v>
      </c>
    </row>
    <row r="52" spans="1:106" s="85" customFormat="1" x14ac:dyDescent="0.25">
      <c r="B52" s="16" t="s">
        <v>100</v>
      </c>
      <c r="C52" s="10" t="s">
        <v>156</v>
      </c>
      <c r="D52" s="17"/>
      <c r="E52" s="17"/>
      <c r="F52" s="16"/>
      <c r="G52" s="13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Y52" s="35"/>
      <c r="CZ52" s="170" t="s">
        <v>181</v>
      </c>
      <c r="DA52" s="170">
        <v>46</v>
      </c>
      <c r="DB52" s="163" t="str">
        <f t="shared" si="24"/>
        <v>5.1Использование системы</v>
      </c>
    </row>
    <row r="53" spans="1:106" s="120" customFormat="1" ht="14.25" x14ac:dyDescent="0.25">
      <c r="B53" s="15" t="s">
        <v>157</v>
      </c>
      <c r="C53" s="15" t="str">
        <f>C13</f>
        <v>[НАИМЕНОВАНИЕ ДО 1]</v>
      </c>
      <c r="D53" s="15"/>
      <c r="E53" s="15"/>
      <c r="F53" s="15"/>
      <c r="G53" s="160"/>
      <c r="H53" s="161" t="e">
        <f t="shared" ref="H53:AM53" ca="1" si="37">IF($G13&lt;&gt;"",IF(YEAR($G13)=H$51,(DATEVALUE("31.12."&amp;H$51)-$G13)/H$42,IF(YEAR($G13)&lt;H$51,1,0)),0)</f>
        <v>#N/A</v>
      </c>
      <c r="I53" s="161" t="e">
        <f t="shared" ca="1" si="37"/>
        <v>#N/A</v>
      </c>
      <c r="J53" s="161" t="e">
        <f t="shared" ca="1" si="37"/>
        <v>#N/A</v>
      </c>
      <c r="K53" s="161" t="e">
        <f t="shared" ca="1" si="37"/>
        <v>#N/A</v>
      </c>
      <c r="L53" s="161" t="e">
        <f t="shared" ca="1" si="37"/>
        <v>#N/A</v>
      </c>
      <c r="M53" s="161" t="e">
        <f t="shared" ca="1" si="37"/>
        <v>#N/A</v>
      </c>
      <c r="N53" s="161" t="e">
        <f t="shared" ca="1" si="37"/>
        <v>#N/A</v>
      </c>
      <c r="O53" s="161" t="e">
        <f t="shared" ca="1" si="37"/>
        <v>#N/A</v>
      </c>
      <c r="P53" s="161" t="e">
        <f t="shared" ca="1" si="37"/>
        <v>#N/A</v>
      </c>
      <c r="Q53" s="161" t="e">
        <f t="shared" ca="1" si="37"/>
        <v>#N/A</v>
      </c>
      <c r="R53" s="161" t="e">
        <f t="shared" ca="1" si="37"/>
        <v>#N/A</v>
      </c>
      <c r="S53" s="161" t="e">
        <f t="shared" ca="1" si="37"/>
        <v>#N/A</v>
      </c>
      <c r="T53" s="161" t="e">
        <f t="shared" ca="1" si="37"/>
        <v>#N/A</v>
      </c>
      <c r="U53" s="161" t="e">
        <f t="shared" ca="1" si="37"/>
        <v>#N/A</v>
      </c>
      <c r="V53" s="161" t="e">
        <f t="shared" ca="1" si="37"/>
        <v>#N/A</v>
      </c>
      <c r="W53" s="161" t="e">
        <f t="shared" ca="1" si="37"/>
        <v>#N/A</v>
      </c>
      <c r="X53" s="161" t="e">
        <f t="shared" ca="1" si="37"/>
        <v>#N/A</v>
      </c>
      <c r="Y53" s="161" t="e">
        <f t="shared" ca="1" si="37"/>
        <v>#N/A</v>
      </c>
      <c r="Z53" s="161" t="e">
        <f t="shared" ca="1" si="37"/>
        <v>#N/A</v>
      </c>
      <c r="AA53" s="161" t="e">
        <f t="shared" ca="1" si="37"/>
        <v>#N/A</v>
      </c>
      <c r="AB53" s="161" t="e">
        <f t="shared" ca="1" si="37"/>
        <v>#N/A</v>
      </c>
      <c r="AC53" s="161" t="e">
        <f t="shared" ca="1" si="37"/>
        <v>#N/A</v>
      </c>
      <c r="AD53" s="161" t="e">
        <f t="shared" ca="1" si="37"/>
        <v>#N/A</v>
      </c>
      <c r="AE53" s="161" t="e">
        <f t="shared" ca="1" si="37"/>
        <v>#N/A</v>
      </c>
      <c r="AF53" s="161" t="e">
        <f t="shared" ca="1" si="37"/>
        <v>#N/A</v>
      </c>
      <c r="AG53" s="161" t="e">
        <f t="shared" ca="1" si="37"/>
        <v>#N/A</v>
      </c>
      <c r="AH53" s="161" t="e">
        <f t="shared" ca="1" si="37"/>
        <v>#N/A</v>
      </c>
      <c r="AI53" s="161" t="e">
        <f t="shared" ca="1" si="37"/>
        <v>#N/A</v>
      </c>
      <c r="AJ53" s="161" t="e">
        <f t="shared" ca="1" si="37"/>
        <v>#N/A</v>
      </c>
      <c r="AK53" s="161" t="e">
        <f t="shared" ca="1" si="37"/>
        <v>#N/A</v>
      </c>
      <c r="AL53" s="161" t="e">
        <f t="shared" ca="1" si="37"/>
        <v>#N/A</v>
      </c>
      <c r="AM53" s="161" t="e">
        <f t="shared" ca="1" si="37"/>
        <v>#N/A</v>
      </c>
      <c r="AN53" s="161" t="e">
        <f t="shared" ref="AN53:BS53" ca="1" si="38">IF($G13&lt;&gt;"",IF(YEAR($G13)=AN$51,(DATEVALUE("31.12."&amp;AN$51)-$G13)/AN$42,IF(YEAR($G13)&lt;AN$51,1,0)),0)</f>
        <v>#N/A</v>
      </c>
      <c r="AO53" s="161" t="e">
        <f t="shared" ca="1" si="38"/>
        <v>#N/A</v>
      </c>
      <c r="AP53" s="161" t="e">
        <f t="shared" ca="1" si="38"/>
        <v>#N/A</v>
      </c>
      <c r="AQ53" s="161" t="e">
        <f t="shared" ca="1" si="38"/>
        <v>#N/A</v>
      </c>
      <c r="AR53" s="161" t="e">
        <f t="shared" ca="1" si="38"/>
        <v>#N/A</v>
      </c>
      <c r="AS53" s="161" t="e">
        <f t="shared" ca="1" si="38"/>
        <v>#N/A</v>
      </c>
      <c r="AT53" s="161" t="e">
        <f t="shared" ca="1" si="38"/>
        <v>#N/A</v>
      </c>
      <c r="AU53" s="161" t="e">
        <f t="shared" ca="1" si="38"/>
        <v>#N/A</v>
      </c>
      <c r="AV53" s="161" t="e">
        <f t="shared" ca="1" si="38"/>
        <v>#N/A</v>
      </c>
      <c r="AW53" s="161" t="e">
        <f t="shared" ca="1" si="38"/>
        <v>#N/A</v>
      </c>
      <c r="AX53" s="161" t="e">
        <f t="shared" ca="1" si="38"/>
        <v>#N/A</v>
      </c>
      <c r="AY53" s="161" t="e">
        <f t="shared" ca="1" si="38"/>
        <v>#N/A</v>
      </c>
      <c r="AZ53" s="161" t="e">
        <f t="shared" ca="1" si="38"/>
        <v>#N/A</v>
      </c>
      <c r="BA53" s="161" t="e">
        <f t="shared" ca="1" si="38"/>
        <v>#N/A</v>
      </c>
      <c r="BB53" s="161" t="e">
        <f t="shared" ca="1" si="38"/>
        <v>#N/A</v>
      </c>
      <c r="BC53" s="161" t="e">
        <f t="shared" ca="1" si="38"/>
        <v>#N/A</v>
      </c>
      <c r="BD53" s="161" t="e">
        <f t="shared" ca="1" si="38"/>
        <v>#N/A</v>
      </c>
      <c r="BE53" s="161" t="e">
        <f t="shared" ca="1" si="38"/>
        <v>#N/A</v>
      </c>
      <c r="BF53" s="161" t="e">
        <f t="shared" ca="1" si="38"/>
        <v>#N/A</v>
      </c>
      <c r="BG53" s="161" t="e">
        <f t="shared" ca="1" si="38"/>
        <v>#N/A</v>
      </c>
      <c r="BH53" s="161" t="e">
        <f t="shared" ca="1" si="38"/>
        <v>#N/A</v>
      </c>
      <c r="BI53" s="161" t="e">
        <f t="shared" ca="1" si="38"/>
        <v>#N/A</v>
      </c>
      <c r="BJ53" s="161" t="e">
        <f t="shared" ca="1" si="38"/>
        <v>#N/A</v>
      </c>
      <c r="BK53" s="161" t="e">
        <f t="shared" ca="1" si="38"/>
        <v>#N/A</v>
      </c>
      <c r="BL53" s="161" t="e">
        <f t="shared" ca="1" si="38"/>
        <v>#N/A</v>
      </c>
      <c r="BM53" s="161" t="e">
        <f t="shared" ca="1" si="38"/>
        <v>#N/A</v>
      </c>
      <c r="BN53" s="161" t="e">
        <f t="shared" ca="1" si="38"/>
        <v>#N/A</v>
      </c>
      <c r="BO53" s="161" t="e">
        <f t="shared" ca="1" si="38"/>
        <v>#N/A</v>
      </c>
      <c r="BP53" s="161" t="e">
        <f t="shared" ca="1" si="38"/>
        <v>#N/A</v>
      </c>
      <c r="BQ53" s="161" t="e">
        <f t="shared" ca="1" si="38"/>
        <v>#N/A</v>
      </c>
      <c r="BR53" s="161" t="e">
        <f t="shared" ca="1" si="38"/>
        <v>#N/A</v>
      </c>
      <c r="BS53" s="161" t="e">
        <f t="shared" ca="1" si="38"/>
        <v>#N/A</v>
      </c>
      <c r="BT53" s="161" t="e">
        <f t="shared" ref="BT53:CI53" ca="1" si="39">IF($G13&lt;&gt;"",IF(YEAR($G13)=BT$51,(DATEVALUE("31.12."&amp;BT$51)-$G13)/BT$42,IF(YEAR($G13)&lt;BT$51,1,0)),0)</f>
        <v>#N/A</v>
      </c>
      <c r="BU53" s="161" t="e">
        <f t="shared" ca="1" si="39"/>
        <v>#N/A</v>
      </c>
      <c r="BV53" s="161" t="e">
        <f t="shared" ca="1" si="39"/>
        <v>#N/A</v>
      </c>
      <c r="BW53" s="161" t="e">
        <f t="shared" ca="1" si="39"/>
        <v>#N/A</v>
      </c>
      <c r="BX53" s="161" t="e">
        <f t="shared" ca="1" si="39"/>
        <v>#N/A</v>
      </c>
      <c r="BY53" s="161" t="e">
        <f t="shared" ca="1" si="39"/>
        <v>#N/A</v>
      </c>
      <c r="BZ53" s="161" t="e">
        <f t="shared" ca="1" si="39"/>
        <v>#N/A</v>
      </c>
      <c r="CA53" s="161" t="e">
        <f t="shared" ca="1" si="39"/>
        <v>#N/A</v>
      </c>
      <c r="CB53" s="161" t="e">
        <f t="shared" ca="1" si="39"/>
        <v>#N/A</v>
      </c>
      <c r="CC53" s="161" t="e">
        <f t="shared" ca="1" si="39"/>
        <v>#N/A</v>
      </c>
      <c r="CD53" s="161" t="e">
        <f t="shared" ca="1" si="39"/>
        <v>#N/A</v>
      </c>
      <c r="CE53" s="161" t="e">
        <f t="shared" ca="1" si="39"/>
        <v>#N/A</v>
      </c>
      <c r="CF53" s="161" t="e">
        <f t="shared" ca="1" si="39"/>
        <v>#N/A</v>
      </c>
      <c r="CG53" s="161" t="e">
        <f t="shared" ca="1" si="39"/>
        <v>#N/A</v>
      </c>
      <c r="CH53" s="161" t="e">
        <f t="shared" ca="1" si="39"/>
        <v>#N/A</v>
      </c>
      <c r="CI53" s="161" t="e">
        <f t="shared" ca="1" si="39"/>
        <v>#N/A</v>
      </c>
      <c r="CY53" s="35"/>
      <c r="CZ53" s="157"/>
      <c r="DA53" s="157"/>
      <c r="DB53" s="164" t="str">
        <f t="shared" si="24"/>
        <v>5.1.1[НАИМЕНОВАНИЕ ДО 1]</v>
      </c>
    </row>
    <row r="54" spans="1:106" s="120" customFormat="1" ht="14.25" x14ac:dyDescent="0.25">
      <c r="B54" s="15" t="s">
        <v>158</v>
      </c>
      <c r="C54" s="15" t="str">
        <f>C14</f>
        <v>[НАИМЕНОВАНИЕ ДО 2]</v>
      </c>
      <c r="D54" s="15"/>
      <c r="E54" s="15"/>
      <c r="F54" s="15"/>
      <c r="G54" s="160"/>
      <c r="H54" s="161" t="e">
        <f t="shared" ref="H54:AM54" ca="1" si="40">IF($G14&lt;&gt;"",IF(YEAR($G14)=H$51,(DATEVALUE("31.12."&amp;H$51)-$G14)/H$42,IF(YEAR($G14)&lt;H$51,1,0)),0)</f>
        <v>#N/A</v>
      </c>
      <c r="I54" s="161" t="e">
        <f t="shared" ca="1" si="40"/>
        <v>#N/A</v>
      </c>
      <c r="J54" s="161" t="e">
        <f t="shared" ca="1" si="40"/>
        <v>#N/A</v>
      </c>
      <c r="K54" s="161" t="e">
        <f t="shared" ca="1" si="40"/>
        <v>#N/A</v>
      </c>
      <c r="L54" s="161" t="e">
        <f t="shared" ca="1" si="40"/>
        <v>#N/A</v>
      </c>
      <c r="M54" s="161" t="e">
        <f t="shared" ca="1" si="40"/>
        <v>#N/A</v>
      </c>
      <c r="N54" s="161" t="e">
        <f t="shared" ca="1" si="40"/>
        <v>#N/A</v>
      </c>
      <c r="O54" s="161" t="e">
        <f t="shared" ca="1" si="40"/>
        <v>#N/A</v>
      </c>
      <c r="P54" s="161" t="e">
        <f t="shared" ca="1" si="40"/>
        <v>#N/A</v>
      </c>
      <c r="Q54" s="161" t="e">
        <f t="shared" ca="1" si="40"/>
        <v>#N/A</v>
      </c>
      <c r="R54" s="161" t="e">
        <f t="shared" ca="1" si="40"/>
        <v>#N/A</v>
      </c>
      <c r="S54" s="161" t="e">
        <f t="shared" ca="1" si="40"/>
        <v>#N/A</v>
      </c>
      <c r="T54" s="161" t="e">
        <f t="shared" ca="1" si="40"/>
        <v>#N/A</v>
      </c>
      <c r="U54" s="161" t="e">
        <f t="shared" ca="1" si="40"/>
        <v>#N/A</v>
      </c>
      <c r="V54" s="161" t="e">
        <f t="shared" ca="1" si="40"/>
        <v>#N/A</v>
      </c>
      <c r="W54" s="161" t="e">
        <f t="shared" ca="1" si="40"/>
        <v>#N/A</v>
      </c>
      <c r="X54" s="161" t="e">
        <f t="shared" ca="1" si="40"/>
        <v>#N/A</v>
      </c>
      <c r="Y54" s="161" t="e">
        <f t="shared" ca="1" si="40"/>
        <v>#N/A</v>
      </c>
      <c r="Z54" s="161" t="e">
        <f t="shared" ca="1" si="40"/>
        <v>#N/A</v>
      </c>
      <c r="AA54" s="161" t="e">
        <f t="shared" ca="1" si="40"/>
        <v>#N/A</v>
      </c>
      <c r="AB54" s="161" t="e">
        <f t="shared" ca="1" si="40"/>
        <v>#N/A</v>
      </c>
      <c r="AC54" s="161" t="e">
        <f t="shared" ca="1" si="40"/>
        <v>#N/A</v>
      </c>
      <c r="AD54" s="161" t="e">
        <f t="shared" ca="1" si="40"/>
        <v>#N/A</v>
      </c>
      <c r="AE54" s="161" t="e">
        <f t="shared" ca="1" si="40"/>
        <v>#N/A</v>
      </c>
      <c r="AF54" s="161" t="e">
        <f t="shared" ca="1" si="40"/>
        <v>#N/A</v>
      </c>
      <c r="AG54" s="161" t="e">
        <f t="shared" ca="1" si="40"/>
        <v>#N/A</v>
      </c>
      <c r="AH54" s="161" t="e">
        <f t="shared" ca="1" si="40"/>
        <v>#N/A</v>
      </c>
      <c r="AI54" s="161" t="e">
        <f t="shared" ca="1" si="40"/>
        <v>#N/A</v>
      </c>
      <c r="AJ54" s="161" t="e">
        <f t="shared" ca="1" si="40"/>
        <v>#N/A</v>
      </c>
      <c r="AK54" s="161" t="e">
        <f t="shared" ca="1" si="40"/>
        <v>#N/A</v>
      </c>
      <c r="AL54" s="161" t="e">
        <f t="shared" ca="1" si="40"/>
        <v>#N/A</v>
      </c>
      <c r="AM54" s="161" t="e">
        <f t="shared" ca="1" si="40"/>
        <v>#N/A</v>
      </c>
      <c r="AN54" s="161" t="e">
        <f t="shared" ref="AN54:BS54" ca="1" si="41">IF($G14&lt;&gt;"",IF(YEAR($G14)=AN$51,(DATEVALUE("31.12."&amp;AN$51)-$G14)/AN$42,IF(YEAR($G14)&lt;AN$51,1,0)),0)</f>
        <v>#N/A</v>
      </c>
      <c r="AO54" s="161" t="e">
        <f t="shared" ca="1" si="41"/>
        <v>#N/A</v>
      </c>
      <c r="AP54" s="161" t="e">
        <f t="shared" ca="1" si="41"/>
        <v>#N/A</v>
      </c>
      <c r="AQ54" s="161" t="e">
        <f t="shared" ca="1" si="41"/>
        <v>#N/A</v>
      </c>
      <c r="AR54" s="161" t="e">
        <f t="shared" ca="1" si="41"/>
        <v>#N/A</v>
      </c>
      <c r="AS54" s="161" t="e">
        <f t="shared" ca="1" si="41"/>
        <v>#N/A</v>
      </c>
      <c r="AT54" s="161" t="e">
        <f t="shared" ca="1" si="41"/>
        <v>#N/A</v>
      </c>
      <c r="AU54" s="161" t="e">
        <f t="shared" ca="1" si="41"/>
        <v>#N/A</v>
      </c>
      <c r="AV54" s="161" t="e">
        <f t="shared" ca="1" si="41"/>
        <v>#N/A</v>
      </c>
      <c r="AW54" s="161" t="e">
        <f t="shared" ca="1" si="41"/>
        <v>#N/A</v>
      </c>
      <c r="AX54" s="161" t="e">
        <f t="shared" ca="1" si="41"/>
        <v>#N/A</v>
      </c>
      <c r="AY54" s="161" t="e">
        <f t="shared" ca="1" si="41"/>
        <v>#N/A</v>
      </c>
      <c r="AZ54" s="161" t="e">
        <f t="shared" ca="1" si="41"/>
        <v>#N/A</v>
      </c>
      <c r="BA54" s="161" t="e">
        <f t="shared" ca="1" si="41"/>
        <v>#N/A</v>
      </c>
      <c r="BB54" s="161" t="e">
        <f t="shared" ca="1" si="41"/>
        <v>#N/A</v>
      </c>
      <c r="BC54" s="161" t="e">
        <f t="shared" ca="1" si="41"/>
        <v>#N/A</v>
      </c>
      <c r="BD54" s="161" t="e">
        <f t="shared" ca="1" si="41"/>
        <v>#N/A</v>
      </c>
      <c r="BE54" s="161" t="e">
        <f t="shared" ca="1" si="41"/>
        <v>#N/A</v>
      </c>
      <c r="BF54" s="161" t="e">
        <f t="shared" ca="1" si="41"/>
        <v>#N/A</v>
      </c>
      <c r="BG54" s="161" t="e">
        <f t="shared" ca="1" si="41"/>
        <v>#N/A</v>
      </c>
      <c r="BH54" s="161" t="e">
        <f t="shared" ca="1" si="41"/>
        <v>#N/A</v>
      </c>
      <c r="BI54" s="161" t="e">
        <f t="shared" ca="1" si="41"/>
        <v>#N/A</v>
      </c>
      <c r="BJ54" s="161" t="e">
        <f t="shared" ca="1" si="41"/>
        <v>#N/A</v>
      </c>
      <c r="BK54" s="161" t="e">
        <f t="shared" ca="1" si="41"/>
        <v>#N/A</v>
      </c>
      <c r="BL54" s="161" t="e">
        <f t="shared" ca="1" si="41"/>
        <v>#N/A</v>
      </c>
      <c r="BM54" s="161" t="e">
        <f t="shared" ca="1" si="41"/>
        <v>#N/A</v>
      </c>
      <c r="BN54" s="161" t="e">
        <f t="shared" ca="1" si="41"/>
        <v>#N/A</v>
      </c>
      <c r="BO54" s="161" t="e">
        <f t="shared" ca="1" si="41"/>
        <v>#N/A</v>
      </c>
      <c r="BP54" s="161" t="e">
        <f t="shared" ca="1" si="41"/>
        <v>#N/A</v>
      </c>
      <c r="BQ54" s="161" t="e">
        <f t="shared" ca="1" si="41"/>
        <v>#N/A</v>
      </c>
      <c r="BR54" s="161" t="e">
        <f t="shared" ca="1" si="41"/>
        <v>#N/A</v>
      </c>
      <c r="BS54" s="161" t="e">
        <f t="shared" ca="1" si="41"/>
        <v>#N/A</v>
      </c>
      <c r="BT54" s="161" t="e">
        <f t="shared" ref="BT54:CI54" ca="1" si="42">IF($G14&lt;&gt;"",IF(YEAR($G14)=BT$51,(DATEVALUE("31.12."&amp;BT$51)-$G14)/BT$42,IF(YEAR($G14)&lt;BT$51,1,0)),0)</f>
        <v>#N/A</v>
      </c>
      <c r="BU54" s="161" t="e">
        <f t="shared" ca="1" si="42"/>
        <v>#N/A</v>
      </c>
      <c r="BV54" s="161" t="e">
        <f t="shared" ca="1" si="42"/>
        <v>#N/A</v>
      </c>
      <c r="BW54" s="161" t="e">
        <f t="shared" ca="1" si="42"/>
        <v>#N/A</v>
      </c>
      <c r="BX54" s="161" t="e">
        <f t="shared" ca="1" si="42"/>
        <v>#N/A</v>
      </c>
      <c r="BY54" s="161" t="e">
        <f t="shared" ca="1" si="42"/>
        <v>#N/A</v>
      </c>
      <c r="BZ54" s="161" t="e">
        <f t="shared" ca="1" si="42"/>
        <v>#N/A</v>
      </c>
      <c r="CA54" s="161" t="e">
        <f t="shared" ca="1" si="42"/>
        <v>#N/A</v>
      </c>
      <c r="CB54" s="161" t="e">
        <f t="shared" ca="1" si="42"/>
        <v>#N/A</v>
      </c>
      <c r="CC54" s="161" t="e">
        <f t="shared" ca="1" si="42"/>
        <v>#N/A</v>
      </c>
      <c r="CD54" s="161" t="e">
        <f t="shared" ca="1" si="42"/>
        <v>#N/A</v>
      </c>
      <c r="CE54" s="161" t="e">
        <f t="shared" ca="1" si="42"/>
        <v>#N/A</v>
      </c>
      <c r="CF54" s="161" t="e">
        <f t="shared" ca="1" si="42"/>
        <v>#N/A</v>
      </c>
      <c r="CG54" s="161" t="e">
        <f t="shared" ca="1" si="42"/>
        <v>#N/A</v>
      </c>
      <c r="CH54" s="161" t="e">
        <f t="shared" ca="1" si="42"/>
        <v>#N/A</v>
      </c>
      <c r="CI54" s="161" t="e">
        <f t="shared" ca="1" si="42"/>
        <v>#N/A</v>
      </c>
      <c r="CY54" s="35"/>
      <c r="CZ54" s="157"/>
      <c r="DA54" s="157"/>
      <c r="DB54" s="164" t="str">
        <f t="shared" si="24"/>
        <v>5.1.2[НАИМЕНОВАНИЕ ДО 2]</v>
      </c>
    </row>
    <row r="55" spans="1:106" s="120" customFormat="1" ht="14.25" x14ac:dyDescent="0.25">
      <c r="B55" s="15" t="s">
        <v>159</v>
      </c>
      <c r="C55" s="15">
        <f>C15</f>
        <v>0</v>
      </c>
      <c r="D55" s="15"/>
      <c r="E55" s="15"/>
      <c r="F55" s="15"/>
      <c r="G55" s="160"/>
      <c r="H55" s="161">
        <f t="shared" ref="H55:AM55" si="43">IF($G15&lt;&gt;"",IF(YEAR($G15)=H$51,(DATEVALUE("31.12."&amp;H$51)-$G15)/H$42,IF(YEAR($G15)&lt;H$51,1,0)),0)</f>
        <v>0</v>
      </c>
      <c r="I55" s="161">
        <f t="shared" si="43"/>
        <v>0</v>
      </c>
      <c r="J55" s="161">
        <f t="shared" si="43"/>
        <v>0</v>
      </c>
      <c r="K55" s="161">
        <f t="shared" si="43"/>
        <v>0</v>
      </c>
      <c r="L55" s="161">
        <f t="shared" si="43"/>
        <v>0</v>
      </c>
      <c r="M55" s="161">
        <f t="shared" si="43"/>
        <v>0</v>
      </c>
      <c r="N55" s="161">
        <f t="shared" si="43"/>
        <v>0</v>
      </c>
      <c r="O55" s="161">
        <f t="shared" si="43"/>
        <v>0</v>
      </c>
      <c r="P55" s="161">
        <f t="shared" si="43"/>
        <v>0</v>
      </c>
      <c r="Q55" s="161">
        <f t="shared" si="43"/>
        <v>0</v>
      </c>
      <c r="R55" s="161">
        <f t="shared" si="43"/>
        <v>0</v>
      </c>
      <c r="S55" s="161">
        <f t="shared" si="43"/>
        <v>0</v>
      </c>
      <c r="T55" s="161">
        <f t="shared" si="43"/>
        <v>0</v>
      </c>
      <c r="U55" s="161">
        <f t="shared" si="43"/>
        <v>0</v>
      </c>
      <c r="V55" s="161">
        <f t="shared" si="43"/>
        <v>0</v>
      </c>
      <c r="W55" s="161">
        <f t="shared" si="43"/>
        <v>0</v>
      </c>
      <c r="X55" s="161">
        <f t="shared" si="43"/>
        <v>0</v>
      </c>
      <c r="Y55" s="161">
        <f t="shared" si="43"/>
        <v>0</v>
      </c>
      <c r="Z55" s="161">
        <f t="shared" si="43"/>
        <v>0</v>
      </c>
      <c r="AA55" s="161">
        <f t="shared" si="43"/>
        <v>0</v>
      </c>
      <c r="AB55" s="161">
        <f t="shared" si="43"/>
        <v>0</v>
      </c>
      <c r="AC55" s="161">
        <f t="shared" si="43"/>
        <v>0</v>
      </c>
      <c r="AD55" s="161">
        <f t="shared" si="43"/>
        <v>0</v>
      </c>
      <c r="AE55" s="161">
        <f t="shared" si="43"/>
        <v>0</v>
      </c>
      <c r="AF55" s="161">
        <f t="shared" si="43"/>
        <v>0</v>
      </c>
      <c r="AG55" s="161">
        <f t="shared" si="43"/>
        <v>0</v>
      </c>
      <c r="AH55" s="161">
        <f t="shared" si="43"/>
        <v>0</v>
      </c>
      <c r="AI55" s="161">
        <f t="shared" si="43"/>
        <v>0</v>
      </c>
      <c r="AJ55" s="161">
        <f t="shared" si="43"/>
        <v>0</v>
      </c>
      <c r="AK55" s="161">
        <f t="shared" si="43"/>
        <v>0</v>
      </c>
      <c r="AL55" s="161">
        <f t="shared" si="43"/>
        <v>0</v>
      </c>
      <c r="AM55" s="161">
        <f t="shared" si="43"/>
        <v>0</v>
      </c>
      <c r="AN55" s="161">
        <f t="shared" ref="AN55:BS55" si="44">IF($G15&lt;&gt;"",IF(YEAR($G15)=AN$51,(DATEVALUE("31.12."&amp;AN$51)-$G15)/AN$42,IF(YEAR($G15)&lt;AN$51,1,0)),0)</f>
        <v>0</v>
      </c>
      <c r="AO55" s="161">
        <f t="shared" si="44"/>
        <v>0</v>
      </c>
      <c r="AP55" s="161">
        <f t="shared" si="44"/>
        <v>0</v>
      </c>
      <c r="AQ55" s="161">
        <f t="shared" si="44"/>
        <v>0</v>
      </c>
      <c r="AR55" s="161">
        <f t="shared" si="44"/>
        <v>0</v>
      </c>
      <c r="AS55" s="161">
        <f t="shared" si="44"/>
        <v>0</v>
      </c>
      <c r="AT55" s="161">
        <f t="shared" si="44"/>
        <v>0</v>
      </c>
      <c r="AU55" s="161">
        <f t="shared" si="44"/>
        <v>0</v>
      </c>
      <c r="AV55" s="161">
        <f t="shared" si="44"/>
        <v>0</v>
      </c>
      <c r="AW55" s="161">
        <f t="shared" si="44"/>
        <v>0</v>
      </c>
      <c r="AX55" s="161">
        <f t="shared" si="44"/>
        <v>0</v>
      </c>
      <c r="AY55" s="161">
        <f t="shared" si="44"/>
        <v>0</v>
      </c>
      <c r="AZ55" s="161">
        <f t="shared" si="44"/>
        <v>0</v>
      </c>
      <c r="BA55" s="161">
        <f t="shared" si="44"/>
        <v>0</v>
      </c>
      <c r="BB55" s="161">
        <f t="shared" si="44"/>
        <v>0</v>
      </c>
      <c r="BC55" s="161">
        <f t="shared" si="44"/>
        <v>0</v>
      </c>
      <c r="BD55" s="161">
        <f t="shared" si="44"/>
        <v>0</v>
      </c>
      <c r="BE55" s="161">
        <f t="shared" si="44"/>
        <v>0</v>
      </c>
      <c r="BF55" s="161">
        <f t="shared" si="44"/>
        <v>0</v>
      </c>
      <c r="BG55" s="161">
        <f t="shared" si="44"/>
        <v>0</v>
      </c>
      <c r="BH55" s="161">
        <f t="shared" si="44"/>
        <v>0</v>
      </c>
      <c r="BI55" s="161">
        <f t="shared" si="44"/>
        <v>0</v>
      </c>
      <c r="BJ55" s="161">
        <f t="shared" si="44"/>
        <v>0</v>
      </c>
      <c r="BK55" s="161">
        <f t="shared" si="44"/>
        <v>0</v>
      </c>
      <c r="BL55" s="161">
        <f t="shared" si="44"/>
        <v>0</v>
      </c>
      <c r="BM55" s="161">
        <f t="shared" si="44"/>
        <v>0</v>
      </c>
      <c r="BN55" s="161">
        <f t="shared" si="44"/>
        <v>0</v>
      </c>
      <c r="BO55" s="161">
        <f t="shared" si="44"/>
        <v>0</v>
      </c>
      <c r="BP55" s="161">
        <f t="shared" si="44"/>
        <v>0</v>
      </c>
      <c r="BQ55" s="161">
        <f t="shared" si="44"/>
        <v>0</v>
      </c>
      <c r="BR55" s="161">
        <f t="shared" si="44"/>
        <v>0</v>
      </c>
      <c r="BS55" s="161">
        <f t="shared" si="44"/>
        <v>0</v>
      </c>
      <c r="BT55" s="161">
        <f t="shared" ref="BT55:CI55" si="45">IF($G15&lt;&gt;"",IF(YEAR($G15)=BT$51,(DATEVALUE("31.12."&amp;BT$51)-$G15)/BT$42,IF(YEAR($G15)&lt;BT$51,1,0)),0)</f>
        <v>0</v>
      </c>
      <c r="BU55" s="161">
        <f t="shared" si="45"/>
        <v>0</v>
      </c>
      <c r="BV55" s="161">
        <f t="shared" si="45"/>
        <v>0</v>
      </c>
      <c r="BW55" s="161">
        <f t="shared" si="45"/>
        <v>0</v>
      </c>
      <c r="BX55" s="161">
        <f t="shared" si="45"/>
        <v>0</v>
      </c>
      <c r="BY55" s="161">
        <f t="shared" si="45"/>
        <v>0</v>
      </c>
      <c r="BZ55" s="161">
        <f t="shared" si="45"/>
        <v>0</v>
      </c>
      <c r="CA55" s="161">
        <f t="shared" si="45"/>
        <v>0</v>
      </c>
      <c r="CB55" s="161">
        <f t="shared" si="45"/>
        <v>0</v>
      </c>
      <c r="CC55" s="161">
        <f t="shared" si="45"/>
        <v>0</v>
      </c>
      <c r="CD55" s="161">
        <f t="shared" si="45"/>
        <v>0</v>
      </c>
      <c r="CE55" s="161">
        <f t="shared" si="45"/>
        <v>0</v>
      </c>
      <c r="CF55" s="161">
        <f t="shared" si="45"/>
        <v>0</v>
      </c>
      <c r="CG55" s="161">
        <f t="shared" si="45"/>
        <v>0</v>
      </c>
      <c r="CH55" s="161">
        <f t="shared" si="45"/>
        <v>0</v>
      </c>
      <c r="CI55" s="161">
        <f t="shared" si="45"/>
        <v>0</v>
      </c>
      <c r="CY55" s="35"/>
      <c r="CZ55" s="157"/>
      <c r="DA55" s="157"/>
      <c r="DB55" s="164" t="str">
        <f t="shared" si="24"/>
        <v>5.1.30</v>
      </c>
    </row>
    <row r="56" spans="1:106" s="120" customFormat="1" ht="14.25" x14ac:dyDescent="0.25">
      <c r="B56" s="15"/>
      <c r="C56" s="15"/>
      <c r="D56" s="15"/>
      <c r="E56" s="15"/>
      <c r="F56" s="15"/>
      <c r="G56" s="160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  <c r="BG56" s="161"/>
      <c r="BH56" s="161"/>
      <c r="BI56" s="161"/>
      <c r="BJ56" s="161"/>
      <c r="BK56" s="161"/>
      <c r="BL56" s="161"/>
      <c r="BM56" s="161"/>
      <c r="BN56" s="161"/>
      <c r="BO56" s="161"/>
      <c r="BP56" s="161"/>
      <c r="BQ56" s="161"/>
      <c r="BR56" s="161"/>
      <c r="BS56" s="161"/>
      <c r="BT56" s="161"/>
      <c r="BU56" s="161"/>
      <c r="BV56" s="161"/>
      <c r="BW56" s="161"/>
      <c r="BX56" s="161"/>
      <c r="BY56" s="161"/>
      <c r="BZ56" s="161"/>
      <c r="CA56" s="161"/>
      <c r="CB56" s="161"/>
      <c r="CC56" s="161"/>
      <c r="CD56" s="161"/>
      <c r="CE56" s="161"/>
      <c r="CF56" s="161"/>
      <c r="CG56" s="161"/>
      <c r="CH56" s="161"/>
      <c r="CI56" s="161"/>
      <c r="CY56" s="35"/>
      <c r="CZ56" s="157"/>
      <c r="DA56" s="157"/>
      <c r="DB56" s="164"/>
    </row>
    <row r="57" spans="1:106" s="120" customFormat="1" ht="14.25" x14ac:dyDescent="0.25">
      <c r="B57" s="15"/>
      <c r="C57" s="15"/>
      <c r="D57" s="15"/>
      <c r="E57" s="15"/>
      <c r="F57" s="15"/>
      <c r="G57" s="160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  <c r="BE57" s="161"/>
      <c r="BF57" s="161"/>
      <c r="BG57" s="161"/>
      <c r="BH57" s="161"/>
      <c r="BI57" s="161"/>
      <c r="BJ57" s="161"/>
      <c r="BK57" s="161"/>
      <c r="BL57" s="161"/>
      <c r="BM57" s="161"/>
      <c r="BN57" s="161"/>
      <c r="BO57" s="161"/>
      <c r="BP57" s="161"/>
      <c r="BQ57" s="161"/>
      <c r="BR57" s="161"/>
      <c r="BS57" s="161"/>
      <c r="BT57" s="161"/>
      <c r="BU57" s="161"/>
      <c r="BV57" s="161"/>
      <c r="BW57" s="161"/>
      <c r="BX57" s="161"/>
      <c r="BY57" s="161"/>
      <c r="BZ57" s="161"/>
      <c r="CA57" s="161"/>
      <c r="CB57" s="161"/>
      <c r="CC57" s="161"/>
      <c r="CD57" s="161"/>
      <c r="CE57" s="161"/>
      <c r="CF57" s="161"/>
      <c r="CG57" s="161"/>
      <c r="CH57" s="161"/>
      <c r="CI57" s="161"/>
      <c r="CY57" s="35"/>
      <c r="CZ57" s="157"/>
      <c r="DA57" s="157"/>
      <c r="DB57" s="164"/>
    </row>
    <row r="58" spans="1:106" s="120" customFormat="1" ht="14.25" x14ac:dyDescent="0.25">
      <c r="B58" s="15" t="s">
        <v>160</v>
      </c>
      <c r="C58" s="15">
        <f>C17</f>
        <v>0</v>
      </c>
      <c r="D58" s="15"/>
      <c r="E58" s="15"/>
      <c r="F58" s="15"/>
      <c r="G58" s="160"/>
      <c r="H58" s="161">
        <f t="shared" ref="H58:AM58" si="46">IF($G17&lt;&gt;"",IF(YEAR($G17)=H$51,(DATEVALUE("31.12."&amp;H$51)-$G17)/H$42,IF(YEAR($G17)&lt;H$51,1,0)),0)</f>
        <v>0</v>
      </c>
      <c r="I58" s="161">
        <f t="shared" si="46"/>
        <v>0</v>
      </c>
      <c r="J58" s="161">
        <f t="shared" si="46"/>
        <v>0</v>
      </c>
      <c r="K58" s="161">
        <f t="shared" si="46"/>
        <v>0</v>
      </c>
      <c r="L58" s="161">
        <f t="shared" si="46"/>
        <v>0</v>
      </c>
      <c r="M58" s="161">
        <f t="shared" si="46"/>
        <v>0</v>
      </c>
      <c r="N58" s="161">
        <f t="shared" si="46"/>
        <v>0</v>
      </c>
      <c r="O58" s="161">
        <f t="shared" si="46"/>
        <v>0</v>
      </c>
      <c r="P58" s="161">
        <f t="shared" si="46"/>
        <v>0</v>
      </c>
      <c r="Q58" s="161">
        <f t="shared" si="46"/>
        <v>0</v>
      </c>
      <c r="R58" s="161">
        <f t="shared" si="46"/>
        <v>0</v>
      </c>
      <c r="S58" s="161">
        <f t="shared" si="46"/>
        <v>0</v>
      </c>
      <c r="T58" s="161">
        <f t="shared" si="46"/>
        <v>0</v>
      </c>
      <c r="U58" s="161">
        <f t="shared" si="46"/>
        <v>0</v>
      </c>
      <c r="V58" s="161">
        <f t="shared" si="46"/>
        <v>0</v>
      </c>
      <c r="W58" s="161">
        <f t="shared" si="46"/>
        <v>0</v>
      </c>
      <c r="X58" s="161">
        <f t="shared" si="46"/>
        <v>0</v>
      </c>
      <c r="Y58" s="161">
        <f t="shared" si="46"/>
        <v>0</v>
      </c>
      <c r="Z58" s="161">
        <f t="shared" si="46"/>
        <v>0</v>
      </c>
      <c r="AA58" s="161">
        <f t="shared" si="46"/>
        <v>0</v>
      </c>
      <c r="AB58" s="161">
        <f t="shared" si="46"/>
        <v>0</v>
      </c>
      <c r="AC58" s="161">
        <f t="shared" si="46"/>
        <v>0</v>
      </c>
      <c r="AD58" s="161">
        <f t="shared" si="46"/>
        <v>0</v>
      </c>
      <c r="AE58" s="161">
        <f t="shared" si="46"/>
        <v>0</v>
      </c>
      <c r="AF58" s="161">
        <f t="shared" si="46"/>
        <v>0</v>
      </c>
      <c r="AG58" s="161">
        <f t="shared" si="46"/>
        <v>0</v>
      </c>
      <c r="AH58" s="161">
        <f t="shared" si="46"/>
        <v>0</v>
      </c>
      <c r="AI58" s="161">
        <f t="shared" si="46"/>
        <v>0</v>
      </c>
      <c r="AJ58" s="161">
        <f t="shared" si="46"/>
        <v>0</v>
      </c>
      <c r="AK58" s="161">
        <f t="shared" si="46"/>
        <v>0</v>
      </c>
      <c r="AL58" s="161">
        <f t="shared" si="46"/>
        <v>0</v>
      </c>
      <c r="AM58" s="161">
        <f t="shared" si="46"/>
        <v>0</v>
      </c>
      <c r="AN58" s="161">
        <f t="shared" ref="AN58:BR58" si="47">IF($G17&lt;&gt;"",IF(YEAR($G17)=AN$51,(DATEVALUE("31.12."&amp;AN$51)-$G17)/AN$42,IF(YEAR($G17)&lt;AN$51,1,0)),0)</f>
        <v>0</v>
      </c>
      <c r="AO58" s="161">
        <f t="shared" si="47"/>
        <v>0</v>
      </c>
      <c r="AP58" s="161">
        <f t="shared" si="47"/>
        <v>0</v>
      </c>
      <c r="AQ58" s="161">
        <f t="shared" si="47"/>
        <v>0</v>
      </c>
      <c r="AR58" s="161">
        <f t="shared" si="47"/>
        <v>0</v>
      </c>
      <c r="AS58" s="161">
        <f t="shared" si="47"/>
        <v>0</v>
      </c>
      <c r="AT58" s="161">
        <f t="shared" si="47"/>
        <v>0</v>
      </c>
      <c r="AU58" s="161">
        <f t="shared" si="47"/>
        <v>0</v>
      </c>
      <c r="AV58" s="161">
        <f t="shared" si="47"/>
        <v>0</v>
      </c>
      <c r="AW58" s="161">
        <f t="shared" si="47"/>
        <v>0</v>
      </c>
      <c r="AX58" s="161">
        <f t="shared" si="47"/>
        <v>0</v>
      </c>
      <c r="AY58" s="161">
        <f t="shared" si="47"/>
        <v>0</v>
      </c>
      <c r="AZ58" s="161">
        <f t="shared" si="47"/>
        <v>0</v>
      </c>
      <c r="BA58" s="161">
        <f t="shared" si="47"/>
        <v>0</v>
      </c>
      <c r="BB58" s="161">
        <f t="shared" si="47"/>
        <v>0</v>
      </c>
      <c r="BC58" s="161">
        <f t="shared" si="47"/>
        <v>0</v>
      </c>
      <c r="BD58" s="161">
        <f t="shared" si="47"/>
        <v>0</v>
      </c>
      <c r="BE58" s="161">
        <f t="shared" si="47"/>
        <v>0</v>
      </c>
      <c r="BF58" s="161">
        <f t="shared" si="47"/>
        <v>0</v>
      </c>
      <c r="BG58" s="161">
        <f t="shared" si="47"/>
        <v>0</v>
      </c>
      <c r="BH58" s="161">
        <f t="shared" si="47"/>
        <v>0</v>
      </c>
      <c r="BI58" s="161">
        <f t="shared" si="47"/>
        <v>0</v>
      </c>
      <c r="BJ58" s="161">
        <f t="shared" si="47"/>
        <v>0</v>
      </c>
      <c r="BK58" s="161">
        <f t="shared" si="47"/>
        <v>0</v>
      </c>
      <c r="BL58" s="161">
        <f t="shared" si="47"/>
        <v>0</v>
      </c>
      <c r="BM58" s="161">
        <f t="shared" si="47"/>
        <v>0</v>
      </c>
      <c r="BN58" s="161">
        <f t="shared" si="47"/>
        <v>0</v>
      </c>
      <c r="BO58" s="161">
        <f t="shared" si="47"/>
        <v>0</v>
      </c>
      <c r="BP58" s="161">
        <f t="shared" si="47"/>
        <v>0</v>
      </c>
      <c r="BQ58" s="161">
        <f t="shared" si="47"/>
        <v>0</v>
      </c>
      <c r="BR58" s="161">
        <f t="shared" si="47"/>
        <v>0</v>
      </c>
      <c r="BS58" s="161">
        <f>IF($G17&lt;&gt;"",IF(YEAR($G17)=BS$51,(DATEVALUE("31.12."&amp;BS$51)-$G17)/BS$42,IF(YEAR($G17)&lt;BS$51,1,0)),0)</f>
        <v>0</v>
      </c>
      <c r="BT58" s="161">
        <f t="shared" ref="BT58:CI58" si="48">IF($G17&lt;&gt;"",IF(YEAR($G17)=BT$51,(DATEVALUE("31.12."&amp;BT$51)-$G17)/BT$42,IF(YEAR($G17)&lt;BT$51,1,0)),0)</f>
        <v>0</v>
      </c>
      <c r="BU58" s="161">
        <f t="shared" si="48"/>
        <v>0</v>
      </c>
      <c r="BV58" s="161">
        <f t="shared" si="48"/>
        <v>0</v>
      </c>
      <c r="BW58" s="161">
        <f t="shared" si="48"/>
        <v>0</v>
      </c>
      <c r="BX58" s="161">
        <f t="shared" si="48"/>
        <v>0</v>
      </c>
      <c r="BY58" s="161">
        <f t="shared" si="48"/>
        <v>0</v>
      </c>
      <c r="BZ58" s="161">
        <f t="shared" si="48"/>
        <v>0</v>
      </c>
      <c r="CA58" s="161">
        <f t="shared" si="48"/>
        <v>0</v>
      </c>
      <c r="CB58" s="161">
        <f t="shared" si="48"/>
        <v>0</v>
      </c>
      <c r="CC58" s="161">
        <f t="shared" si="48"/>
        <v>0</v>
      </c>
      <c r="CD58" s="161">
        <f t="shared" si="48"/>
        <v>0</v>
      </c>
      <c r="CE58" s="161">
        <f t="shared" si="48"/>
        <v>0</v>
      </c>
      <c r="CF58" s="161">
        <f t="shared" si="48"/>
        <v>0</v>
      </c>
      <c r="CG58" s="161">
        <f t="shared" si="48"/>
        <v>0</v>
      </c>
      <c r="CH58" s="161">
        <f t="shared" si="48"/>
        <v>0</v>
      </c>
      <c r="CI58" s="161">
        <f t="shared" si="48"/>
        <v>0</v>
      </c>
      <c r="CY58" s="35"/>
      <c r="CZ58" s="157"/>
      <c r="DA58" s="157"/>
      <c r="DB58" s="164" t="str">
        <f t="shared" si="24"/>
        <v>5.1.40</v>
      </c>
    </row>
    <row r="59" spans="1:106" s="120" customFormat="1" ht="14.25" x14ac:dyDescent="0.25">
      <c r="B59" s="15" t="s">
        <v>161</v>
      </c>
      <c r="C59" s="15">
        <f>C18</f>
        <v>0</v>
      </c>
      <c r="D59" s="15"/>
      <c r="E59" s="15"/>
      <c r="F59" s="15"/>
      <c r="G59" s="160"/>
      <c r="H59" s="161">
        <f t="shared" ref="H59:BS59" si="49">IF($G18&lt;&gt;"",IF(YEAR($G18)=H$51,(DATEVALUE("31.12."&amp;H$51)-$G18)/H$42,IF(YEAR($G18)&lt;H$51,1,0)),0)</f>
        <v>0</v>
      </c>
      <c r="I59" s="161">
        <f t="shared" si="49"/>
        <v>0</v>
      </c>
      <c r="J59" s="161">
        <f t="shared" si="49"/>
        <v>0</v>
      </c>
      <c r="K59" s="161">
        <f t="shared" si="49"/>
        <v>0</v>
      </c>
      <c r="L59" s="161">
        <f t="shared" si="49"/>
        <v>0</v>
      </c>
      <c r="M59" s="161">
        <f t="shared" si="49"/>
        <v>0</v>
      </c>
      <c r="N59" s="161">
        <f t="shared" si="49"/>
        <v>0</v>
      </c>
      <c r="O59" s="161">
        <f t="shared" si="49"/>
        <v>0</v>
      </c>
      <c r="P59" s="161">
        <f t="shared" si="49"/>
        <v>0</v>
      </c>
      <c r="Q59" s="161">
        <f t="shared" si="49"/>
        <v>0</v>
      </c>
      <c r="R59" s="161">
        <f t="shared" si="49"/>
        <v>0</v>
      </c>
      <c r="S59" s="161">
        <f t="shared" si="49"/>
        <v>0</v>
      </c>
      <c r="T59" s="161">
        <f t="shared" si="49"/>
        <v>0</v>
      </c>
      <c r="U59" s="161">
        <f t="shared" si="49"/>
        <v>0</v>
      </c>
      <c r="V59" s="161">
        <f t="shared" si="49"/>
        <v>0</v>
      </c>
      <c r="W59" s="161">
        <f t="shared" si="49"/>
        <v>0</v>
      </c>
      <c r="X59" s="161">
        <f t="shared" si="49"/>
        <v>0</v>
      </c>
      <c r="Y59" s="161">
        <f t="shared" si="49"/>
        <v>0</v>
      </c>
      <c r="Z59" s="161">
        <f t="shared" si="49"/>
        <v>0</v>
      </c>
      <c r="AA59" s="161">
        <f t="shared" si="49"/>
        <v>0</v>
      </c>
      <c r="AB59" s="161">
        <f t="shared" si="49"/>
        <v>0</v>
      </c>
      <c r="AC59" s="161">
        <f t="shared" si="49"/>
        <v>0</v>
      </c>
      <c r="AD59" s="161">
        <f t="shared" si="49"/>
        <v>0</v>
      </c>
      <c r="AE59" s="161">
        <f t="shared" si="49"/>
        <v>0</v>
      </c>
      <c r="AF59" s="161">
        <f t="shared" si="49"/>
        <v>0</v>
      </c>
      <c r="AG59" s="161">
        <f t="shared" si="49"/>
        <v>0</v>
      </c>
      <c r="AH59" s="161">
        <f t="shared" si="49"/>
        <v>0</v>
      </c>
      <c r="AI59" s="161">
        <f t="shared" si="49"/>
        <v>0</v>
      </c>
      <c r="AJ59" s="161">
        <f t="shared" si="49"/>
        <v>0</v>
      </c>
      <c r="AK59" s="161">
        <f t="shared" si="49"/>
        <v>0</v>
      </c>
      <c r="AL59" s="161">
        <f t="shared" si="49"/>
        <v>0</v>
      </c>
      <c r="AM59" s="161">
        <f t="shared" si="49"/>
        <v>0</v>
      </c>
      <c r="AN59" s="161">
        <f t="shared" si="49"/>
        <v>0</v>
      </c>
      <c r="AO59" s="161">
        <f t="shared" si="49"/>
        <v>0</v>
      </c>
      <c r="AP59" s="161">
        <f t="shared" si="49"/>
        <v>0</v>
      </c>
      <c r="AQ59" s="161">
        <f t="shared" si="49"/>
        <v>0</v>
      </c>
      <c r="AR59" s="161">
        <f t="shared" si="49"/>
        <v>0</v>
      </c>
      <c r="AS59" s="161">
        <f t="shared" si="49"/>
        <v>0</v>
      </c>
      <c r="AT59" s="161">
        <f t="shared" si="49"/>
        <v>0</v>
      </c>
      <c r="AU59" s="161">
        <f t="shared" si="49"/>
        <v>0</v>
      </c>
      <c r="AV59" s="161">
        <f t="shared" si="49"/>
        <v>0</v>
      </c>
      <c r="AW59" s="161">
        <f t="shared" si="49"/>
        <v>0</v>
      </c>
      <c r="AX59" s="161">
        <f t="shared" si="49"/>
        <v>0</v>
      </c>
      <c r="AY59" s="161">
        <f t="shared" si="49"/>
        <v>0</v>
      </c>
      <c r="AZ59" s="161">
        <f t="shared" si="49"/>
        <v>0</v>
      </c>
      <c r="BA59" s="161">
        <f t="shared" si="49"/>
        <v>0</v>
      </c>
      <c r="BB59" s="161">
        <f t="shared" si="49"/>
        <v>0</v>
      </c>
      <c r="BC59" s="161">
        <f t="shared" si="49"/>
        <v>0</v>
      </c>
      <c r="BD59" s="161">
        <f t="shared" si="49"/>
        <v>0</v>
      </c>
      <c r="BE59" s="161">
        <f t="shared" si="49"/>
        <v>0</v>
      </c>
      <c r="BF59" s="161">
        <f t="shared" si="49"/>
        <v>0</v>
      </c>
      <c r="BG59" s="161">
        <f t="shared" si="49"/>
        <v>0</v>
      </c>
      <c r="BH59" s="161">
        <f t="shared" si="49"/>
        <v>0</v>
      </c>
      <c r="BI59" s="161">
        <f t="shared" si="49"/>
        <v>0</v>
      </c>
      <c r="BJ59" s="161">
        <f t="shared" si="49"/>
        <v>0</v>
      </c>
      <c r="BK59" s="161">
        <f t="shared" si="49"/>
        <v>0</v>
      </c>
      <c r="BL59" s="161">
        <f t="shared" si="49"/>
        <v>0</v>
      </c>
      <c r="BM59" s="161">
        <f t="shared" si="49"/>
        <v>0</v>
      </c>
      <c r="BN59" s="161">
        <f t="shared" si="49"/>
        <v>0</v>
      </c>
      <c r="BO59" s="161">
        <f t="shared" si="49"/>
        <v>0</v>
      </c>
      <c r="BP59" s="161">
        <f t="shared" si="49"/>
        <v>0</v>
      </c>
      <c r="BQ59" s="161">
        <f t="shared" si="49"/>
        <v>0</v>
      </c>
      <c r="BR59" s="161">
        <f t="shared" si="49"/>
        <v>0</v>
      </c>
      <c r="BS59" s="161">
        <f t="shared" si="49"/>
        <v>0</v>
      </c>
      <c r="BT59" s="161">
        <f t="shared" ref="BT59:CI59" si="50">IF($G18&lt;&gt;"",IF(YEAR($G18)=BT$51,(DATEVALUE("31.12."&amp;BT$51)-$G18)/BT$42,IF(YEAR($G18)&lt;BT$51,1,0)),0)</f>
        <v>0</v>
      </c>
      <c r="BU59" s="161">
        <f t="shared" si="50"/>
        <v>0</v>
      </c>
      <c r="BV59" s="161">
        <f t="shared" si="50"/>
        <v>0</v>
      </c>
      <c r="BW59" s="161">
        <f t="shared" si="50"/>
        <v>0</v>
      </c>
      <c r="BX59" s="161">
        <f t="shared" si="50"/>
        <v>0</v>
      </c>
      <c r="BY59" s="161">
        <f t="shared" si="50"/>
        <v>0</v>
      </c>
      <c r="BZ59" s="161">
        <f t="shared" si="50"/>
        <v>0</v>
      </c>
      <c r="CA59" s="161">
        <f t="shared" si="50"/>
        <v>0</v>
      </c>
      <c r="CB59" s="161">
        <f t="shared" si="50"/>
        <v>0</v>
      </c>
      <c r="CC59" s="161">
        <f t="shared" si="50"/>
        <v>0</v>
      </c>
      <c r="CD59" s="161">
        <f t="shared" si="50"/>
        <v>0</v>
      </c>
      <c r="CE59" s="161">
        <f t="shared" si="50"/>
        <v>0</v>
      </c>
      <c r="CF59" s="161">
        <f t="shared" si="50"/>
        <v>0</v>
      </c>
      <c r="CG59" s="161">
        <f t="shared" si="50"/>
        <v>0</v>
      </c>
      <c r="CH59" s="161">
        <f t="shared" si="50"/>
        <v>0</v>
      </c>
      <c r="CI59" s="161">
        <f t="shared" si="50"/>
        <v>0</v>
      </c>
      <c r="CY59" s="35"/>
      <c r="CZ59" s="157"/>
      <c r="DA59" s="157"/>
      <c r="DB59" s="164" t="str">
        <f t="shared" si="24"/>
        <v>5.1.50</v>
      </c>
    </row>
    <row r="60" spans="1:106" s="90" customFormat="1" ht="14.25" x14ac:dyDescent="0.25">
      <c r="B60" s="16" t="s">
        <v>101</v>
      </c>
      <c r="C60" s="16" t="s">
        <v>155</v>
      </c>
      <c r="D60" s="15"/>
      <c r="E60" s="15"/>
      <c r="F60" s="12"/>
      <c r="G60" s="13"/>
      <c r="H60" s="19" t="e">
        <f ca="1">IF($H$48=1,IF($G$62+5&gt;$G$61+7,IF(H51&lt;=$G$61+7,1,0),IF(H51&lt;=$G$62+5,1,0)),IF(H51&lt;=$G$62+$G$49,1,0))</f>
        <v>#N/A</v>
      </c>
      <c r="I60" s="19" t="e">
        <f t="shared" ref="I60:BT60" ca="1" si="51">IF($H$48=1,IF($G$62+5&gt;$G$61+7,IF(I51&lt;=$G$61+7,1,0),IF(I51&lt;=$G$62+5,1,0)),IF(I51&lt;=$G$62+$G$49,1,0))</f>
        <v>#N/A</v>
      </c>
      <c r="J60" s="19" t="e">
        <f t="shared" ca="1" si="51"/>
        <v>#N/A</v>
      </c>
      <c r="K60" s="19" t="e">
        <f t="shared" ca="1" si="51"/>
        <v>#N/A</v>
      </c>
      <c r="L60" s="19" t="e">
        <f t="shared" ca="1" si="51"/>
        <v>#N/A</v>
      </c>
      <c r="M60" s="19" t="e">
        <f t="shared" ca="1" si="51"/>
        <v>#N/A</v>
      </c>
      <c r="N60" s="19" t="e">
        <f t="shared" ca="1" si="51"/>
        <v>#N/A</v>
      </c>
      <c r="O60" s="19" t="e">
        <f t="shared" ca="1" si="51"/>
        <v>#N/A</v>
      </c>
      <c r="P60" s="19" t="e">
        <f t="shared" ca="1" si="51"/>
        <v>#N/A</v>
      </c>
      <c r="Q60" s="19" t="e">
        <f t="shared" ca="1" si="51"/>
        <v>#N/A</v>
      </c>
      <c r="R60" s="19" t="e">
        <f t="shared" ca="1" si="51"/>
        <v>#N/A</v>
      </c>
      <c r="S60" s="19" t="e">
        <f t="shared" ca="1" si="51"/>
        <v>#N/A</v>
      </c>
      <c r="T60" s="19" t="e">
        <f t="shared" ca="1" si="51"/>
        <v>#N/A</v>
      </c>
      <c r="U60" s="19" t="e">
        <f t="shared" ca="1" si="51"/>
        <v>#N/A</v>
      </c>
      <c r="V60" s="19" t="e">
        <f t="shared" ca="1" si="51"/>
        <v>#N/A</v>
      </c>
      <c r="W60" s="19" t="e">
        <f t="shared" ca="1" si="51"/>
        <v>#N/A</v>
      </c>
      <c r="X60" s="19" t="e">
        <f t="shared" ca="1" si="51"/>
        <v>#N/A</v>
      </c>
      <c r="Y60" s="19" t="e">
        <f t="shared" ca="1" si="51"/>
        <v>#N/A</v>
      </c>
      <c r="Z60" s="19" t="e">
        <f t="shared" ca="1" si="51"/>
        <v>#N/A</v>
      </c>
      <c r="AA60" s="19" t="e">
        <f t="shared" ca="1" si="51"/>
        <v>#N/A</v>
      </c>
      <c r="AB60" s="19" t="e">
        <f t="shared" ca="1" si="51"/>
        <v>#N/A</v>
      </c>
      <c r="AC60" s="19" t="e">
        <f t="shared" ca="1" si="51"/>
        <v>#N/A</v>
      </c>
      <c r="AD60" s="19" t="e">
        <f t="shared" ca="1" si="51"/>
        <v>#N/A</v>
      </c>
      <c r="AE60" s="19" t="e">
        <f t="shared" ca="1" si="51"/>
        <v>#N/A</v>
      </c>
      <c r="AF60" s="19" t="e">
        <f t="shared" ca="1" si="51"/>
        <v>#N/A</v>
      </c>
      <c r="AG60" s="19" t="e">
        <f t="shared" ca="1" si="51"/>
        <v>#N/A</v>
      </c>
      <c r="AH60" s="19" t="e">
        <f t="shared" ca="1" si="51"/>
        <v>#N/A</v>
      </c>
      <c r="AI60" s="19" t="e">
        <f t="shared" ca="1" si="51"/>
        <v>#N/A</v>
      </c>
      <c r="AJ60" s="19" t="e">
        <f t="shared" ca="1" si="51"/>
        <v>#N/A</v>
      </c>
      <c r="AK60" s="19" t="e">
        <f t="shared" ca="1" si="51"/>
        <v>#N/A</v>
      </c>
      <c r="AL60" s="19" t="e">
        <f t="shared" ca="1" si="51"/>
        <v>#N/A</v>
      </c>
      <c r="AM60" s="19" t="e">
        <f t="shared" ca="1" si="51"/>
        <v>#N/A</v>
      </c>
      <c r="AN60" s="19" t="e">
        <f t="shared" ca="1" si="51"/>
        <v>#N/A</v>
      </c>
      <c r="AO60" s="19" t="e">
        <f t="shared" ca="1" si="51"/>
        <v>#N/A</v>
      </c>
      <c r="AP60" s="19" t="e">
        <f t="shared" ca="1" si="51"/>
        <v>#N/A</v>
      </c>
      <c r="AQ60" s="19" t="e">
        <f t="shared" ca="1" si="51"/>
        <v>#N/A</v>
      </c>
      <c r="AR60" s="19" t="e">
        <f t="shared" ca="1" si="51"/>
        <v>#N/A</v>
      </c>
      <c r="AS60" s="19" t="e">
        <f t="shared" ca="1" si="51"/>
        <v>#N/A</v>
      </c>
      <c r="AT60" s="19" t="e">
        <f t="shared" ca="1" si="51"/>
        <v>#N/A</v>
      </c>
      <c r="AU60" s="19" t="e">
        <f t="shared" ca="1" si="51"/>
        <v>#N/A</v>
      </c>
      <c r="AV60" s="19" t="e">
        <f t="shared" ca="1" si="51"/>
        <v>#N/A</v>
      </c>
      <c r="AW60" s="19" t="e">
        <f t="shared" ca="1" si="51"/>
        <v>#N/A</v>
      </c>
      <c r="AX60" s="19" t="e">
        <f t="shared" ca="1" si="51"/>
        <v>#N/A</v>
      </c>
      <c r="AY60" s="19" t="e">
        <f t="shared" ca="1" si="51"/>
        <v>#N/A</v>
      </c>
      <c r="AZ60" s="19" t="e">
        <f t="shared" ca="1" si="51"/>
        <v>#N/A</v>
      </c>
      <c r="BA60" s="19" t="e">
        <f t="shared" ca="1" si="51"/>
        <v>#N/A</v>
      </c>
      <c r="BB60" s="19" t="e">
        <f t="shared" ca="1" si="51"/>
        <v>#N/A</v>
      </c>
      <c r="BC60" s="19" t="e">
        <f t="shared" ca="1" si="51"/>
        <v>#N/A</v>
      </c>
      <c r="BD60" s="19" t="e">
        <f t="shared" ca="1" si="51"/>
        <v>#N/A</v>
      </c>
      <c r="BE60" s="19" t="e">
        <f t="shared" ca="1" si="51"/>
        <v>#N/A</v>
      </c>
      <c r="BF60" s="19" t="e">
        <f t="shared" ca="1" si="51"/>
        <v>#N/A</v>
      </c>
      <c r="BG60" s="19" t="e">
        <f t="shared" ca="1" si="51"/>
        <v>#N/A</v>
      </c>
      <c r="BH60" s="19" t="e">
        <f t="shared" ca="1" si="51"/>
        <v>#N/A</v>
      </c>
      <c r="BI60" s="19" t="e">
        <f t="shared" ca="1" si="51"/>
        <v>#N/A</v>
      </c>
      <c r="BJ60" s="19" t="e">
        <f t="shared" ca="1" si="51"/>
        <v>#N/A</v>
      </c>
      <c r="BK60" s="19" t="e">
        <f t="shared" ca="1" si="51"/>
        <v>#N/A</v>
      </c>
      <c r="BL60" s="19" t="e">
        <f t="shared" ca="1" si="51"/>
        <v>#N/A</v>
      </c>
      <c r="BM60" s="19" t="e">
        <f t="shared" ca="1" si="51"/>
        <v>#N/A</v>
      </c>
      <c r="BN60" s="19" t="e">
        <f t="shared" ca="1" si="51"/>
        <v>#N/A</v>
      </c>
      <c r="BO60" s="19" t="e">
        <f t="shared" ca="1" si="51"/>
        <v>#N/A</v>
      </c>
      <c r="BP60" s="19" t="e">
        <f t="shared" ca="1" si="51"/>
        <v>#N/A</v>
      </c>
      <c r="BQ60" s="19" t="e">
        <f t="shared" ca="1" si="51"/>
        <v>#N/A</v>
      </c>
      <c r="BR60" s="19" t="e">
        <f t="shared" ca="1" si="51"/>
        <v>#N/A</v>
      </c>
      <c r="BS60" s="19" t="e">
        <f t="shared" ca="1" si="51"/>
        <v>#N/A</v>
      </c>
      <c r="BT60" s="19" t="e">
        <f t="shared" ca="1" si="51"/>
        <v>#N/A</v>
      </c>
      <c r="BU60" s="19" t="e">
        <f t="shared" ref="BU60:CI60" ca="1" si="52">IF($H$48=1,IF($G$62+5&gt;$G$61+7,IF(BU51&lt;=$G$61+7,1,0),IF(BU51&lt;=$G$62+5,1,0)),IF(BU51&lt;=$G$62+$G$49,1,0))</f>
        <v>#N/A</v>
      </c>
      <c r="BV60" s="19" t="e">
        <f t="shared" ca="1" si="52"/>
        <v>#N/A</v>
      </c>
      <c r="BW60" s="19" t="e">
        <f t="shared" ca="1" si="52"/>
        <v>#N/A</v>
      </c>
      <c r="BX60" s="19" t="e">
        <f t="shared" ca="1" si="52"/>
        <v>#N/A</v>
      </c>
      <c r="BY60" s="19" t="e">
        <f t="shared" ca="1" si="52"/>
        <v>#N/A</v>
      </c>
      <c r="BZ60" s="19" t="e">
        <f t="shared" ca="1" si="52"/>
        <v>#N/A</v>
      </c>
      <c r="CA60" s="19" t="e">
        <f t="shared" ca="1" si="52"/>
        <v>#N/A</v>
      </c>
      <c r="CB60" s="19" t="e">
        <f t="shared" ca="1" si="52"/>
        <v>#N/A</v>
      </c>
      <c r="CC60" s="19" t="e">
        <f t="shared" ca="1" si="52"/>
        <v>#N/A</v>
      </c>
      <c r="CD60" s="19" t="e">
        <f t="shared" ca="1" si="52"/>
        <v>#N/A</v>
      </c>
      <c r="CE60" s="19" t="e">
        <f t="shared" ca="1" si="52"/>
        <v>#N/A</v>
      </c>
      <c r="CF60" s="19" t="e">
        <f t="shared" ca="1" si="52"/>
        <v>#N/A</v>
      </c>
      <c r="CG60" s="19" t="e">
        <f t="shared" ca="1" si="52"/>
        <v>#N/A</v>
      </c>
      <c r="CH60" s="19" t="e">
        <f t="shared" ca="1" si="52"/>
        <v>#N/A</v>
      </c>
      <c r="CI60" s="19" t="e">
        <f t="shared" ca="1" si="52"/>
        <v>#N/A</v>
      </c>
      <c r="CY60" s="35"/>
      <c r="CZ60" s="41" t="s">
        <v>181</v>
      </c>
      <c r="DA60" s="159">
        <v>47</v>
      </c>
      <c r="DB60" s="163" t="str">
        <f t="shared" si="24"/>
        <v>5.2Горизонт оценки</v>
      </c>
    </row>
    <row r="61" spans="1:106" ht="14.25" x14ac:dyDescent="0.2">
      <c r="A61" s="33"/>
      <c r="B61" s="12" t="s">
        <v>164</v>
      </c>
      <c r="C61" s="12" t="s">
        <v>162</v>
      </c>
      <c r="D61" s="15"/>
      <c r="E61" s="15"/>
      <c r="F61" s="12"/>
      <c r="G61" s="20" t="e">
        <f t="array" aca="1" ref="G61" ca="1">OFFSET(H1,0,MATCH(1=1,Оригинал_ИД!$H$21:$CI$21&lt;&gt;0,))</f>
        <v>#N/A</v>
      </c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Z61" s="41" t="s">
        <v>181</v>
      </c>
      <c r="DA61" s="159">
        <v>48</v>
      </c>
      <c r="DB61" s="163" t="str">
        <f t="shared" si="24"/>
        <v>5.2.1первый год инвестиций</v>
      </c>
    </row>
    <row r="62" spans="1:106" ht="14.25" x14ac:dyDescent="0.2">
      <c r="A62" s="33"/>
      <c r="B62" s="12" t="s">
        <v>165</v>
      </c>
      <c r="C62" s="12" t="s">
        <v>163</v>
      </c>
      <c r="D62" s="15"/>
      <c r="E62" s="15"/>
      <c r="F62" s="12"/>
      <c r="G62" s="20" t="e">
        <f ca="1">YEAR(G10)</f>
        <v>#N/A</v>
      </c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Z62" s="41" t="s">
        <v>181</v>
      </c>
      <c r="DA62" s="159">
        <v>49</v>
      </c>
      <c r="DB62" s="163" t="str">
        <f t="shared" si="24"/>
        <v>5.2.2год перевода решения в промышленною эксплуатацию</v>
      </c>
    </row>
    <row r="63" spans="1:106" s="33" customFormat="1" ht="14.25" x14ac:dyDescent="0.25">
      <c r="B63" s="38"/>
      <c r="C63" s="71"/>
      <c r="D63" s="71"/>
      <c r="E63" s="71"/>
      <c r="F63" s="34"/>
      <c r="CY63" s="35"/>
      <c r="CZ63" s="41" t="s">
        <v>181</v>
      </c>
      <c r="DA63" s="159">
        <v>50</v>
      </c>
      <c r="DB63" s="163" t="str">
        <f t="shared" si="24"/>
        <v/>
      </c>
    </row>
    <row r="64" spans="1:106" s="43" customFormat="1" ht="32.25" customHeight="1" x14ac:dyDescent="0.2">
      <c r="A64" s="33"/>
      <c r="B64" s="73" t="s">
        <v>150</v>
      </c>
      <c r="C64" s="74" t="s">
        <v>31</v>
      </c>
      <c r="D64" s="74"/>
      <c r="E64" s="75" t="s">
        <v>116</v>
      </c>
      <c r="F64" s="76"/>
      <c r="G64" s="77"/>
      <c r="H64" s="78">
        <f>H$1</f>
        <v>2020</v>
      </c>
      <c r="I64" s="78">
        <f t="shared" ref="I64:BT64" si="53">I$1</f>
        <v>2021</v>
      </c>
      <c r="J64" s="78">
        <f t="shared" si="53"/>
        <v>2022</v>
      </c>
      <c r="K64" s="78">
        <f t="shared" si="53"/>
        <v>2023</v>
      </c>
      <c r="L64" s="78">
        <f t="shared" si="53"/>
        <v>2024</v>
      </c>
      <c r="M64" s="78">
        <f t="shared" si="53"/>
        <v>2025</v>
      </c>
      <c r="N64" s="78">
        <f t="shared" si="53"/>
        <v>2026</v>
      </c>
      <c r="O64" s="78">
        <f t="shared" si="53"/>
        <v>2027</v>
      </c>
      <c r="P64" s="78">
        <f t="shared" si="53"/>
        <v>2028</v>
      </c>
      <c r="Q64" s="78">
        <f t="shared" si="53"/>
        <v>2029</v>
      </c>
      <c r="R64" s="78">
        <f t="shared" si="53"/>
        <v>2030</v>
      </c>
      <c r="S64" s="78">
        <f t="shared" si="53"/>
        <v>2031</v>
      </c>
      <c r="T64" s="78">
        <f t="shared" si="53"/>
        <v>2032</v>
      </c>
      <c r="U64" s="78">
        <f t="shared" si="53"/>
        <v>2033</v>
      </c>
      <c r="V64" s="78">
        <f t="shared" si="53"/>
        <v>2034</v>
      </c>
      <c r="W64" s="78">
        <f t="shared" si="53"/>
        <v>2035</v>
      </c>
      <c r="X64" s="78">
        <f t="shared" si="53"/>
        <v>2036</v>
      </c>
      <c r="Y64" s="78">
        <f t="shared" si="53"/>
        <v>2037</v>
      </c>
      <c r="Z64" s="78">
        <f t="shared" si="53"/>
        <v>2038</v>
      </c>
      <c r="AA64" s="78">
        <f t="shared" si="53"/>
        <v>2039</v>
      </c>
      <c r="AB64" s="78">
        <f t="shared" si="53"/>
        <v>2040</v>
      </c>
      <c r="AC64" s="78">
        <f t="shared" si="53"/>
        <v>2041</v>
      </c>
      <c r="AD64" s="78">
        <f t="shared" si="53"/>
        <v>2042</v>
      </c>
      <c r="AE64" s="78">
        <f t="shared" si="53"/>
        <v>2043</v>
      </c>
      <c r="AF64" s="78">
        <f t="shared" si="53"/>
        <v>2044</v>
      </c>
      <c r="AG64" s="78">
        <f t="shared" si="53"/>
        <v>2045</v>
      </c>
      <c r="AH64" s="78">
        <f t="shared" si="53"/>
        <v>2046</v>
      </c>
      <c r="AI64" s="78">
        <f t="shared" si="53"/>
        <v>2047</v>
      </c>
      <c r="AJ64" s="78">
        <f t="shared" si="53"/>
        <v>2048</v>
      </c>
      <c r="AK64" s="78">
        <f t="shared" si="53"/>
        <v>2049</v>
      </c>
      <c r="AL64" s="78">
        <f t="shared" si="53"/>
        <v>2050</v>
      </c>
      <c r="AM64" s="78">
        <f t="shared" si="53"/>
        <v>2051</v>
      </c>
      <c r="AN64" s="78">
        <f t="shared" si="53"/>
        <v>2052</v>
      </c>
      <c r="AO64" s="78">
        <f t="shared" si="53"/>
        <v>2053</v>
      </c>
      <c r="AP64" s="78">
        <f t="shared" si="53"/>
        <v>2054</v>
      </c>
      <c r="AQ64" s="78">
        <f t="shared" si="53"/>
        <v>2055</v>
      </c>
      <c r="AR64" s="78">
        <f t="shared" si="53"/>
        <v>2056</v>
      </c>
      <c r="AS64" s="78">
        <f t="shared" si="53"/>
        <v>2057</v>
      </c>
      <c r="AT64" s="78">
        <f t="shared" si="53"/>
        <v>2058</v>
      </c>
      <c r="AU64" s="78">
        <f t="shared" si="53"/>
        <v>2059</v>
      </c>
      <c r="AV64" s="78">
        <f t="shared" si="53"/>
        <v>2060</v>
      </c>
      <c r="AW64" s="78">
        <f t="shared" si="53"/>
        <v>2061</v>
      </c>
      <c r="AX64" s="78">
        <f t="shared" si="53"/>
        <v>2062</v>
      </c>
      <c r="AY64" s="78">
        <f t="shared" si="53"/>
        <v>2063</v>
      </c>
      <c r="AZ64" s="78">
        <f t="shared" si="53"/>
        <v>2064</v>
      </c>
      <c r="BA64" s="78">
        <f t="shared" si="53"/>
        <v>2065</v>
      </c>
      <c r="BB64" s="78">
        <f t="shared" si="53"/>
        <v>2066</v>
      </c>
      <c r="BC64" s="78">
        <f t="shared" si="53"/>
        <v>2067</v>
      </c>
      <c r="BD64" s="78">
        <f t="shared" si="53"/>
        <v>2068</v>
      </c>
      <c r="BE64" s="78">
        <f t="shared" si="53"/>
        <v>2069</v>
      </c>
      <c r="BF64" s="78">
        <f t="shared" si="53"/>
        <v>2070</v>
      </c>
      <c r="BG64" s="78">
        <f t="shared" si="53"/>
        <v>2071</v>
      </c>
      <c r="BH64" s="78">
        <f t="shared" si="53"/>
        <v>2072</v>
      </c>
      <c r="BI64" s="78">
        <f t="shared" si="53"/>
        <v>2073</v>
      </c>
      <c r="BJ64" s="78">
        <f t="shared" si="53"/>
        <v>2074</v>
      </c>
      <c r="BK64" s="78">
        <f t="shared" si="53"/>
        <v>2075</v>
      </c>
      <c r="BL64" s="78">
        <f t="shared" si="53"/>
        <v>2076</v>
      </c>
      <c r="BM64" s="78">
        <f t="shared" si="53"/>
        <v>2077</v>
      </c>
      <c r="BN64" s="78">
        <f t="shared" si="53"/>
        <v>2078</v>
      </c>
      <c r="BO64" s="78">
        <f t="shared" si="53"/>
        <v>2079</v>
      </c>
      <c r="BP64" s="78">
        <f t="shared" si="53"/>
        <v>2080</v>
      </c>
      <c r="BQ64" s="78">
        <f t="shared" si="53"/>
        <v>2081</v>
      </c>
      <c r="BR64" s="78">
        <f t="shared" si="53"/>
        <v>2082</v>
      </c>
      <c r="BS64" s="78">
        <f t="shared" si="53"/>
        <v>2083</v>
      </c>
      <c r="BT64" s="78">
        <f t="shared" si="53"/>
        <v>2084</v>
      </c>
      <c r="BU64" s="78">
        <f t="shared" ref="BU64:CI64" si="54">BU$1</f>
        <v>2085</v>
      </c>
      <c r="BV64" s="78">
        <f t="shared" si="54"/>
        <v>2086</v>
      </c>
      <c r="BW64" s="78">
        <f t="shared" si="54"/>
        <v>2087</v>
      </c>
      <c r="BX64" s="78">
        <f t="shared" si="54"/>
        <v>2088</v>
      </c>
      <c r="BY64" s="78">
        <f t="shared" si="54"/>
        <v>2089</v>
      </c>
      <c r="BZ64" s="78">
        <f t="shared" si="54"/>
        <v>2090</v>
      </c>
      <c r="CA64" s="78">
        <f t="shared" si="54"/>
        <v>2091</v>
      </c>
      <c r="CB64" s="78">
        <f t="shared" si="54"/>
        <v>2092</v>
      </c>
      <c r="CC64" s="78">
        <f t="shared" si="54"/>
        <v>2093</v>
      </c>
      <c r="CD64" s="78">
        <f t="shared" si="54"/>
        <v>2094</v>
      </c>
      <c r="CE64" s="78">
        <f t="shared" si="54"/>
        <v>2095</v>
      </c>
      <c r="CF64" s="78">
        <f t="shared" si="54"/>
        <v>2096</v>
      </c>
      <c r="CG64" s="78">
        <f t="shared" si="54"/>
        <v>2097</v>
      </c>
      <c r="CH64" s="78">
        <f t="shared" si="54"/>
        <v>2098</v>
      </c>
      <c r="CI64" s="78">
        <f t="shared" si="54"/>
        <v>2099</v>
      </c>
      <c r="CY64" s="35"/>
      <c r="CZ64" s="41" t="s">
        <v>181</v>
      </c>
      <c r="DA64" s="159">
        <v>51</v>
      </c>
      <c r="DB64" s="163" t="str">
        <f t="shared" si="24"/>
        <v>6Эффекты проекта</v>
      </c>
    </row>
    <row r="65" spans="1:106" ht="14.25" x14ac:dyDescent="0.25">
      <c r="B65" s="12" t="s">
        <v>62</v>
      </c>
      <c r="C65" s="12" t="s">
        <v>102</v>
      </c>
      <c r="D65" s="12">
        <f>D75</f>
        <v>0</v>
      </c>
      <c r="E65" s="12">
        <f>E75</f>
        <v>0</v>
      </c>
      <c r="F65" s="12" t="s">
        <v>13</v>
      </c>
      <c r="G65" s="13" t="e">
        <f ca="1">SUM(H65:CI65)</f>
        <v>#N/A</v>
      </c>
      <c r="H65" s="14" t="e">
        <f t="shared" ref="H65:BS65" ca="1" si="55">H75*H$60</f>
        <v>#N/A</v>
      </c>
      <c r="I65" s="14" t="e">
        <f t="shared" ca="1" si="55"/>
        <v>#N/A</v>
      </c>
      <c r="J65" s="14" t="e">
        <f t="shared" ca="1" si="55"/>
        <v>#N/A</v>
      </c>
      <c r="K65" s="14" t="e">
        <f t="shared" ca="1" si="55"/>
        <v>#N/A</v>
      </c>
      <c r="L65" s="14" t="e">
        <f t="shared" ca="1" si="55"/>
        <v>#N/A</v>
      </c>
      <c r="M65" s="14" t="e">
        <f t="shared" ca="1" si="55"/>
        <v>#N/A</v>
      </c>
      <c r="N65" s="14" t="e">
        <f t="shared" ca="1" si="55"/>
        <v>#N/A</v>
      </c>
      <c r="O65" s="14" t="e">
        <f t="shared" ca="1" si="55"/>
        <v>#N/A</v>
      </c>
      <c r="P65" s="14" t="e">
        <f t="shared" ca="1" si="55"/>
        <v>#N/A</v>
      </c>
      <c r="Q65" s="14" t="e">
        <f t="shared" ca="1" si="55"/>
        <v>#N/A</v>
      </c>
      <c r="R65" s="14" t="e">
        <f t="shared" ca="1" si="55"/>
        <v>#N/A</v>
      </c>
      <c r="S65" s="14" t="e">
        <f t="shared" ca="1" si="55"/>
        <v>#N/A</v>
      </c>
      <c r="T65" s="14" t="e">
        <f t="shared" ca="1" si="55"/>
        <v>#N/A</v>
      </c>
      <c r="U65" s="14" t="e">
        <f t="shared" ca="1" si="55"/>
        <v>#N/A</v>
      </c>
      <c r="V65" s="14" t="e">
        <f t="shared" ca="1" si="55"/>
        <v>#N/A</v>
      </c>
      <c r="W65" s="14" t="e">
        <f t="shared" ca="1" si="55"/>
        <v>#N/A</v>
      </c>
      <c r="X65" s="14" t="e">
        <f t="shared" ca="1" si="55"/>
        <v>#N/A</v>
      </c>
      <c r="Y65" s="14" t="e">
        <f t="shared" ca="1" si="55"/>
        <v>#N/A</v>
      </c>
      <c r="Z65" s="14" t="e">
        <f t="shared" ca="1" si="55"/>
        <v>#N/A</v>
      </c>
      <c r="AA65" s="14" t="e">
        <f t="shared" ca="1" si="55"/>
        <v>#N/A</v>
      </c>
      <c r="AB65" s="14" t="e">
        <f t="shared" ca="1" si="55"/>
        <v>#N/A</v>
      </c>
      <c r="AC65" s="14" t="e">
        <f t="shared" ca="1" si="55"/>
        <v>#N/A</v>
      </c>
      <c r="AD65" s="14" t="e">
        <f t="shared" ca="1" si="55"/>
        <v>#N/A</v>
      </c>
      <c r="AE65" s="14" t="e">
        <f t="shared" ca="1" si="55"/>
        <v>#N/A</v>
      </c>
      <c r="AF65" s="14" t="e">
        <f t="shared" ca="1" si="55"/>
        <v>#N/A</v>
      </c>
      <c r="AG65" s="14" t="e">
        <f t="shared" ca="1" si="55"/>
        <v>#N/A</v>
      </c>
      <c r="AH65" s="14" t="e">
        <f t="shared" ca="1" si="55"/>
        <v>#N/A</v>
      </c>
      <c r="AI65" s="14" t="e">
        <f t="shared" ca="1" si="55"/>
        <v>#N/A</v>
      </c>
      <c r="AJ65" s="14" t="e">
        <f t="shared" ca="1" si="55"/>
        <v>#N/A</v>
      </c>
      <c r="AK65" s="14" t="e">
        <f t="shared" ca="1" si="55"/>
        <v>#N/A</v>
      </c>
      <c r="AL65" s="14" t="e">
        <f t="shared" ca="1" si="55"/>
        <v>#N/A</v>
      </c>
      <c r="AM65" s="14" t="e">
        <f t="shared" ca="1" si="55"/>
        <v>#N/A</v>
      </c>
      <c r="AN65" s="14" t="e">
        <f t="shared" ca="1" si="55"/>
        <v>#N/A</v>
      </c>
      <c r="AO65" s="14" t="e">
        <f t="shared" ca="1" si="55"/>
        <v>#N/A</v>
      </c>
      <c r="AP65" s="14" t="e">
        <f t="shared" ca="1" si="55"/>
        <v>#N/A</v>
      </c>
      <c r="AQ65" s="14" t="e">
        <f t="shared" ca="1" si="55"/>
        <v>#N/A</v>
      </c>
      <c r="AR65" s="14" t="e">
        <f t="shared" ca="1" si="55"/>
        <v>#N/A</v>
      </c>
      <c r="AS65" s="14" t="e">
        <f t="shared" ca="1" si="55"/>
        <v>#N/A</v>
      </c>
      <c r="AT65" s="14" t="e">
        <f t="shared" ca="1" si="55"/>
        <v>#N/A</v>
      </c>
      <c r="AU65" s="14" t="e">
        <f t="shared" ca="1" si="55"/>
        <v>#N/A</v>
      </c>
      <c r="AV65" s="14" t="e">
        <f t="shared" ca="1" si="55"/>
        <v>#N/A</v>
      </c>
      <c r="AW65" s="14" t="e">
        <f t="shared" ca="1" si="55"/>
        <v>#N/A</v>
      </c>
      <c r="AX65" s="14" t="e">
        <f t="shared" ca="1" si="55"/>
        <v>#N/A</v>
      </c>
      <c r="AY65" s="14" t="e">
        <f t="shared" ca="1" si="55"/>
        <v>#N/A</v>
      </c>
      <c r="AZ65" s="14" t="e">
        <f t="shared" ca="1" si="55"/>
        <v>#N/A</v>
      </c>
      <c r="BA65" s="14" t="e">
        <f t="shared" ca="1" si="55"/>
        <v>#N/A</v>
      </c>
      <c r="BB65" s="14" t="e">
        <f t="shared" ca="1" si="55"/>
        <v>#N/A</v>
      </c>
      <c r="BC65" s="14" t="e">
        <f t="shared" ca="1" si="55"/>
        <v>#N/A</v>
      </c>
      <c r="BD65" s="14" t="e">
        <f t="shared" ca="1" si="55"/>
        <v>#N/A</v>
      </c>
      <c r="BE65" s="14" t="e">
        <f t="shared" ca="1" si="55"/>
        <v>#N/A</v>
      </c>
      <c r="BF65" s="14" t="e">
        <f t="shared" ca="1" si="55"/>
        <v>#N/A</v>
      </c>
      <c r="BG65" s="14" t="e">
        <f t="shared" ca="1" si="55"/>
        <v>#N/A</v>
      </c>
      <c r="BH65" s="14" t="e">
        <f t="shared" ca="1" si="55"/>
        <v>#N/A</v>
      </c>
      <c r="BI65" s="14" t="e">
        <f t="shared" ca="1" si="55"/>
        <v>#N/A</v>
      </c>
      <c r="BJ65" s="14" t="e">
        <f t="shared" ca="1" si="55"/>
        <v>#N/A</v>
      </c>
      <c r="BK65" s="14" t="e">
        <f t="shared" ca="1" si="55"/>
        <v>#N/A</v>
      </c>
      <c r="BL65" s="14" t="e">
        <f t="shared" ca="1" si="55"/>
        <v>#N/A</v>
      </c>
      <c r="BM65" s="14" t="e">
        <f t="shared" ca="1" si="55"/>
        <v>#N/A</v>
      </c>
      <c r="BN65" s="14" t="e">
        <f t="shared" ca="1" si="55"/>
        <v>#N/A</v>
      </c>
      <c r="BO65" s="14" t="e">
        <f t="shared" ca="1" si="55"/>
        <v>#N/A</v>
      </c>
      <c r="BP65" s="14" t="e">
        <f t="shared" ca="1" si="55"/>
        <v>#N/A</v>
      </c>
      <c r="BQ65" s="14" t="e">
        <f t="shared" ca="1" si="55"/>
        <v>#N/A</v>
      </c>
      <c r="BR65" s="14" t="e">
        <f t="shared" ca="1" si="55"/>
        <v>#N/A</v>
      </c>
      <c r="BS65" s="14" t="e">
        <f t="shared" ca="1" si="55"/>
        <v>#N/A</v>
      </c>
      <c r="BT65" s="14" t="e">
        <f t="shared" ref="BT65:CI65" ca="1" si="56">BT75*BT$60</f>
        <v>#N/A</v>
      </c>
      <c r="BU65" s="14" t="e">
        <f t="shared" ca="1" si="56"/>
        <v>#N/A</v>
      </c>
      <c r="BV65" s="14" t="e">
        <f t="shared" ca="1" si="56"/>
        <v>#N/A</v>
      </c>
      <c r="BW65" s="14" t="e">
        <f t="shared" ca="1" si="56"/>
        <v>#N/A</v>
      </c>
      <c r="BX65" s="14" t="e">
        <f t="shared" ca="1" si="56"/>
        <v>#N/A</v>
      </c>
      <c r="BY65" s="14" t="e">
        <f t="shared" ca="1" si="56"/>
        <v>#N/A</v>
      </c>
      <c r="BZ65" s="14" t="e">
        <f t="shared" ca="1" si="56"/>
        <v>#N/A</v>
      </c>
      <c r="CA65" s="14" t="e">
        <f t="shared" ca="1" si="56"/>
        <v>#N/A</v>
      </c>
      <c r="CB65" s="14" t="e">
        <f t="shared" ca="1" si="56"/>
        <v>#N/A</v>
      </c>
      <c r="CC65" s="14" t="e">
        <f t="shared" ca="1" si="56"/>
        <v>#N/A</v>
      </c>
      <c r="CD65" s="14" t="e">
        <f t="shared" ca="1" si="56"/>
        <v>#N/A</v>
      </c>
      <c r="CE65" s="14" t="e">
        <f t="shared" ca="1" si="56"/>
        <v>#N/A</v>
      </c>
      <c r="CF65" s="14" t="e">
        <f t="shared" ca="1" si="56"/>
        <v>#N/A</v>
      </c>
      <c r="CG65" s="14" t="e">
        <f t="shared" ca="1" si="56"/>
        <v>#N/A</v>
      </c>
      <c r="CH65" s="14" t="e">
        <f t="shared" ca="1" si="56"/>
        <v>#N/A</v>
      </c>
      <c r="CI65" s="14" t="e">
        <f t="shared" ca="1" si="56"/>
        <v>#N/A</v>
      </c>
      <c r="CZ65" s="41" t="s">
        <v>181</v>
      </c>
      <c r="DA65" s="159">
        <v>52</v>
      </c>
      <c r="DB65" s="163" t="str">
        <f t="shared" si="24"/>
        <v xml:space="preserve">6.1Сокращение расходов на оплату труда </v>
      </c>
    </row>
    <row r="66" spans="1:106" ht="14.25" x14ac:dyDescent="0.25">
      <c r="B66" s="7" t="s">
        <v>63</v>
      </c>
      <c r="C66" s="7" t="s">
        <v>103</v>
      </c>
      <c r="D66" s="7">
        <f>D84</f>
        <v>0</v>
      </c>
      <c r="E66" s="7">
        <f>E84</f>
        <v>0</v>
      </c>
      <c r="F66" s="7" t="s">
        <v>13</v>
      </c>
      <c r="G66" s="8" t="e">
        <f t="shared" ref="G66:G73" ca="1" si="57">SUM(H66:CI66)</f>
        <v>#N/A</v>
      </c>
      <c r="H66" s="9" t="e">
        <f t="shared" ref="H66:AM66" ca="1" si="58">H84*H$60</f>
        <v>#N/A</v>
      </c>
      <c r="I66" s="9" t="e">
        <f t="shared" ca="1" si="58"/>
        <v>#N/A</v>
      </c>
      <c r="J66" s="9" t="e">
        <f t="shared" ca="1" si="58"/>
        <v>#N/A</v>
      </c>
      <c r="K66" s="9" t="e">
        <f t="shared" ca="1" si="58"/>
        <v>#N/A</v>
      </c>
      <c r="L66" s="9" t="e">
        <f t="shared" ca="1" si="58"/>
        <v>#N/A</v>
      </c>
      <c r="M66" s="9" t="e">
        <f t="shared" ca="1" si="58"/>
        <v>#N/A</v>
      </c>
      <c r="N66" s="9" t="e">
        <f t="shared" ca="1" si="58"/>
        <v>#N/A</v>
      </c>
      <c r="O66" s="9" t="e">
        <f t="shared" ca="1" si="58"/>
        <v>#N/A</v>
      </c>
      <c r="P66" s="9" t="e">
        <f t="shared" ca="1" si="58"/>
        <v>#N/A</v>
      </c>
      <c r="Q66" s="9" t="e">
        <f t="shared" ca="1" si="58"/>
        <v>#N/A</v>
      </c>
      <c r="R66" s="9" t="e">
        <f t="shared" ca="1" si="58"/>
        <v>#N/A</v>
      </c>
      <c r="S66" s="9" t="e">
        <f t="shared" ca="1" si="58"/>
        <v>#N/A</v>
      </c>
      <c r="T66" s="9" t="e">
        <f t="shared" ca="1" si="58"/>
        <v>#N/A</v>
      </c>
      <c r="U66" s="9" t="e">
        <f t="shared" ca="1" si="58"/>
        <v>#N/A</v>
      </c>
      <c r="V66" s="9" t="e">
        <f t="shared" ca="1" si="58"/>
        <v>#N/A</v>
      </c>
      <c r="W66" s="9" t="e">
        <f t="shared" ca="1" si="58"/>
        <v>#N/A</v>
      </c>
      <c r="X66" s="9" t="e">
        <f t="shared" ca="1" si="58"/>
        <v>#N/A</v>
      </c>
      <c r="Y66" s="9" t="e">
        <f t="shared" ca="1" si="58"/>
        <v>#N/A</v>
      </c>
      <c r="Z66" s="9" t="e">
        <f t="shared" ca="1" si="58"/>
        <v>#N/A</v>
      </c>
      <c r="AA66" s="9" t="e">
        <f t="shared" ca="1" si="58"/>
        <v>#N/A</v>
      </c>
      <c r="AB66" s="9" t="e">
        <f t="shared" ca="1" si="58"/>
        <v>#N/A</v>
      </c>
      <c r="AC66" s="9" t="e">
        <f t="shared" ca="1" si="58"/>
        <v>#N/A</v>
      </c>
      <c r="AD66" s="9" t="e">
        <f t="shared" ca="1" si="58"/>
        <v>#N/A</v>
      </c>
      <c r="AE66" s="9" t="e">
        <f t="shared" ca="1" si="58"/>
        <v>#N/A</v>
      </c>
      <c r="AF66" s="9" t="e">
        <f t="shared" ca="1" si="58"/>
        <v>#N/A</v>
      </c>
      <c r="AG66" s="9" t="e">
        <f t="shared" ca="1" si="58"/>
        <v>#N/A</v>
      </c>
      <c r="AH66" s="9" t="e">
        <f t="shared" ca="1" si="58"/>
        <v>#N/A</v>
      </c>
      <c r="AI66" s="9" t="e">
        <f t="shared" ca="1" si="58"/>
        <v>#N/A</v>
      </c>
      <c r="AJ66" s="9" t="e">
        <f t="shared" ca="1" si="58"/>
        <v>#N/A</v>
      </c>
      <c r="AK66" s="9" t="e">
        <f t="shared" ca="1" si="58"/>
        <v>#N/A</v>
      </c>
      <c r="AL66" s="9" t="e">
        <f t="shared" ca="1" si="58"/>
        <v>#N/A</v>
      </c>
      <c r="AM66" s="9" t="e">
        <f t="shared" ca="1" si="58"/>
        <v>#N/A</v>
      </c>
      <c r="AN66" s="9" t="e">
        <f t="shared" ref="AN66:BS66" ca="1" si="59">AN84*AN$60</f>
        <v>#N/A</v>
      </c>
      <c r="AO66" s="9" t="e">
        <f t="shared" ca="1" si="59"/>
        <v>#N/A</v>
      </c>
      <c r="AP66" s="9" t="e">
        <f t="shared" ca="1" si="59"/>
        <v>#N/A</v>
      </c>
      <c r="AQ66" s="9" t="e">
        <f t="shared" ca="1" si="59"/>
        <v>#N/A</v>
      </c>
      <c r="AR66" s="9" t="e">
        <f t="shared" ca="1" si="59"/>
        <v>#N/A</v>
      </c>
      <c r="AS66" s="9" t="e">
        <f t="shared" ca="1" si="59"/>
        <v>#N/A</v>
      </c>
      <c r="AT66" s="9" t="e">
        <f t="shared" ca="1" si="59"/>
        <v>#N/A</v>
      </c>
      <c r="AU66" s="9" t="e">
        <f t="shared" ca="1" si="59"/>
        <v>#N/A</v>
      </c>
      <c r="AV66" s="9" t="e">
        <f t="shared" ca="1" si="59"/>
        <v>#N/A</v>
      </c>
      <c r="AW66" s="9" t="e">
        <f t="shared" ca="1" si="59"/>
        <v>#N/A</v>
      </c>
      <c r="AX66" s="9" t="e">
        <f t="shared" ca="1" si="59"/>
        <v>#N/A</v>
      </c>
      <c r="AY66" s="9" t="e">
        <f t="shared" ca="1" si="59"/>
        <v>#N/A</v>
      </c>
      <c r="AZ66" s="9" t="e">
        <f t="shared" ca="1" si="59"/>
        <v>#N/A</v>
      </c>
      <c r="BA66" s="9" t="e">
        <f t="shared" ca="1" si="59"/>
        <v>#N/A</v>
      </c>
      <c r="BB66" s="9" t="e">
        <f t="shared" ca="1" si="59"/>
        <v>#N/A</v>
      </c>
      <c r="BC66" s="9" t="e">
        <f t="shared" ca="1" si="59"/>
        <v>#N/A</v>
      </c>
      <c r="BD66" s="9" t="e">
        <f t="shared" ca="1" si="59"/>
        <v>#N/A</v>
      </c>
      <c r="BE66" s="9" t="e">
        <f t="shared" ca="1" si="59"/>
        <v>#N/A</v>
      </c>
      <c r="BF66" s="9" t="e">
        <f t="shared" ca="1" si="59"/>
        <v>#N/A</v>
      </c>
      <c r="BG66" s="9" t="e">
        <f t="shared" ca="1" si="59"/>
        <v>#N/A</v>
      </c>
      <c r="BH66" s="9" t="e">
        <f t="shared" ca="1" si="59"/>
        <v>#N/A</v>
      </c>
      <c r="BI66" s="9" t="e">
        <f t="shared" ca="1" si="59"/>
        <v>#N/A</v>
      </c>
      <c r="BJ66" s="9" t="e">
        <f t="shared" ca="1" si="59"/>
        <v>#N/A</v>
      </c>
      <c r="BK66" s="9" t="e">
        <f t="shared" ca="1" si="59"/>
        <v>#N/A</v>
      </c>
      <c r="BL66" s="9" t="e">
        <f t="shared" ca="1" si="59"/>
        <v>#N/A</v>
      </c>
      <c r="BM66" s="9" t="e">
        <f t="shared" ca="1" si="59"/>
        <v>#N/A</v>
      </c>
      <c r="BN66" s="9" t="e">
        <f t="shared" ca="1" si="59"/>
        <v>#N/A</v>
      </c>
      <c r="BO66" s="9" t="e">
        <f t="shared" ca="1" si="59"/>
        <v>#N/A</v>
      </c>
      <c r="BP66" s="9" t="e">
        <f t="shared" ca="1" si="59"/>
        <v>#N/A</v>
      </c>
      <c r="BQ66" s="9" t="e">
        <f t="shared" ca="1" si="59"/>
        <v>#N/A</v>
      </c>
      <c r="BR66" s="9" t="e">
        <f t="shared" ca="1" si="59"/>
        <v>#N/A</v>
      </c>
      <c r="BS66" s="9" t="e">
        <f t="shared" ca="1" si="59"/>
        <v>#N/A</v>
      </c>
      <c r="BT66" s="9" t="e">
        <f t="shared" ref="BT66:CI66" ca="1" si="60">BT84*BT$60</f>
        <v>#N/A</v>
      </c>
      <c r="BU66" s="9" t="e">
        <f t="shared" ca="1" si="60"/>
        <v>#N/A</v>
      </c>
      <c r="BV66" s="9" t="e">
        <f t="shared" ca="1" si="60"/>
        <v>#N/A</v>
      </c>
      <c r="BW66" s="9" t="e">
        <f t="shared" ca="1" si="60"/>
        <v>#N/A</v>
      </c>
      <c r="BX66" s="9" t="e">
        <f t="shared" ca="1" si="60"/>
        <v>#N/A</v>
      </c>
      <c r="BY66" s="9" t="e">
        <f t="shared" ca="1" si="60"/>
        <v>#N/A</v>
      </c>
      <c r="BZ66" s="9" t="e">
        <f t="shared" ca="1" si="60"/>
        <v>#N/A</v>
      </c>
      <c r="CA66" s="9" t="e">
        <f t="shared" ca="1" si="60"/>
        <v>#N/A</v>
      </c>
      <c r="CB66" s="9" t="e">
        <f t="shared" ca="1" si="60"/>
        <v>#N/A</v>
      </c>
      <c r="CC66" s="9" t="e">
        <f t="shared" ca="1" si="60"/>
        <v>#N/A</v>
      </c>
      <c r="CD66" s="9" t="e">
        <f t="shared" ca="1" si="60"/>
        <v>#N/A</v>
      </c>
      <c r="CE66" s="9" t="e">
        <f t="shared" ca="1" si="60"/>
        <v>#N/A</v>
      </c>
      <c r="CF66" s="9" t="e">
        <f t="shared" ca="1" si="60"/>
        <v>#N/A</v>
      </c>
      <c r="CG66" s="9" t="e">
        <f t="shared" ca="1" si="60"/>
        <v>#N/A</v>
      </c>
      <c r="CH66" s="9" t="e">
        <f t="shared" ca="1" si="60"/>
        <v>#N/A</v>
      </c>
      <c r="CI66" s="9" t="e">
        <f t="shared" ca="1" si="60"/>
        <v>#N/A</v>
      </c>
      <c r="CZ66" s="41" t="s">
        <v>181</v>
      </c>
      <c r="DA66" s="159">
        <v>53</v>
      </c>
      <c r="DB66" s="163" t="str">
        <f t="shared" si="24"/>
        <v>6.2Сокращение расходов по отдельным статьям</v>
      </c>
    </row>
    <row r="67" spans="1:106" ht="14.25" x14ac:dyDescent="0.25">
      <c r="B67" s="7" t="s">
        <v>64</v>
      </c>
      <c r="C67" s="7" t="s">
        <v>96</v>
      </c>
      <c r="D67" s="7">
        <f>D90</f>
        <v>0</v>
      </c>
      <c r="E67" s="7">
        <f>E90</f>
        <v>0</v>
      </c>
      <c r="F67" s="7" t="s">
        <v>13</v>
      </c>
      <c r="G67" s="8" t="e">
        <f t="shared" ca="1" si="57"/>
        <v>#N/A</v>
      </c>
      <c r="H67" s="9" t="e">
        <f t="shared" ref="H67:AM67" ca="1" si="61">H90*H$60</f>
        <v>#N/A</v>
      </c>
      <c r="I67" s="9" t="e">
        <f t="shared" ca="1" si="61"/>
        <v>#N/A</v>
      </c>
      <c r="J67" s="9" t="e">
        <f t="shared" ca="1" si="61"/>
        <v>#N/A</v>
      </c>
      <c r="K67" s="9" t="e">
        <f t="shared" ca="1" si="61"/>
        <v>#N/A</v>
      </c>
      <c r="L67" s="9" t="e">
        <f t="shared" ca="1" si="61"/>
        <v>#N/A</v>
      </c>
      <c r="M67" s="9" t="e">
        <f t="shared" ca="1" si="61"/>
        <v>#N/A</v>
      </c>
      <c r="N67" s="9" t="e">
        <f t="shared" ca="1" si="61"/>
        <v>#N/A</v>
      </c>
      <c r="O67" s="9" t="e">
        <f t="shared" ca="1" si="61"/>
        <v>#N/A</v>
      </c>
      <c r="P67" s="9" t="e">
        <f t="shared" ca="1" si="61"/>
        <v>#N/A</v>
      </c>
      <c r="Q67" s="9" t="e">
        <f t="shared" ca="1" si="61"/>
        <v>#N/A</v>
      </c>
      <c r="R67" s="9" t="e">
        <f t="shared" ca="1" si="61"/>
        <v>#N/A</v>
      </c>
      <c r="S67" s="9" t="e">
        <f t="shared" ca="1" si="61"/>
        <v>#N/A</v>
      </c>
      <c r="T67" s="9" t="e">
        <f t="shared" ca="1" si="61"/>
        <v>#N/A</v>
      </c>
      <c r="U67" s="9" t="e">
        <f t="shared" ca="1" si="61"/>
        <v>#N/A</v>
      </c>
      <c r="V67" s="9" t="e">
        <f t="shared" ca="1" si="61"/>
        <v>#N/A</v>
      </c>
      <c r="W67" s="9" t="e">
        <f t="shared" ca="1" si="61"/>
        <v>#N/A</v>
      </c>
      <c r="X67" s="9" t="e">
        <f t="shared" ca="1" si="61"/>
        <v>#N/A</v>
      </c>
      <c r="Y67" s="9" t="e">
        <f t="shared" ca="1" si="61"/>
        <v>#N/A</v>
      </c>
      <c r="Z67" s="9" t="e">
        <f t="shared" ca="1" si="61"/>
        <v>#N/A</v>
      </c>
      <c r="AA67" s="9" t="e">
        <f t="shared" ca="1" si="61"/>
        <v>#N/A</v>
      </c>
      <c r="AB67" s="9" t="e">
        <f t="shared" ca="1" si="61"/>
        <v>#N/A</v>
      </c>
      <c r="AC67" s="9" t="e">
        <f t="shared" ca="1" si="61"/>
        <v>#N/A</v>
      </c>
      <c r="AD67" s="9" t="e">
        <f t="shared" ca="1" si="61"/>
        <v>#N/A</v>
      </c>
      <c r="AE67" s="9" t="e">
        <f t="shared" ca="1" si="61"/>
        <v>#N/A</v>
      </c>
      <c r="AF67" s="9" t="e">
        <f t="shared" ca="1" si="61"/>
        <v>#N/A</v>
      </c>
      <c r="AG67" s="9" t="e">
        <f t="shared" ca="1" si="61"/>
        <v>#N/A</v>
      </c>
      <c r="AH67" s="9" t="e">
        <f t="shared" ca="1" si="61"/>
        <v>#N/A</v>
      </c>
      <c r="AI67" s="9" t="e">
        <f t="shared" ca="1" si="61"/>
        <v>#N/A</v>
      </c>
      <c r="AJ67" s="9" t="e">
        <f t="shared" ca="1" si="61"/>
        <v>#N/A</v>
      </c>
      <c r="AK67" s="9" t="e">
        <f t="shared" ca="1" si="61"/>
        <v>#N/A</v>
      </c>
      <c r="AL67" s="9" t="e">
        <f t="shared" ca="1" si="61"/>
        <v>#N/A</v>
      </c>
      <c r="AM67" s="9" t="e">
        <f t="shared" ca="1" si="61"/>
        <v>#N/A</v>
      </c>
      <c r="AN67" s="9" t="e">
        <f t="shared" ref="AN67:BS67" ca="1" si="62">AN90*AN$60</f>
        <v>#N/A</v>
      </c>
      <c r="AO67" s="9" t="e">
        <f t="shared" ca="1" si="62"/>
        <v>#N/A</v>
      </c>
      <c r="AP67" s="9" t="e">
        <f t="shared" ca="1" si="62"/>
        <v>#N/A</v>
      </c>
      <c r="AQ67" s="9" t="e">
        <f t="shared" ca="1" si="62"/>
        <v>#N/A</v>
      </c>
      <c r="AR67" s="9" t="e">
        <f t="shared" ca="1" si="62"/>
        <v>#N/A</v>
      </c>
      <c r="AS67" s="9" t="e">
        <f t="shared" ca="1" si="62"/>
        <v>#N/A</v>
      </c>
      <c r="AT67" s="9" t="e">
        <f t="shared" ca="1" si="62"/>
        <v>#N/A</v>
      </c>
      <c r="AU67" s="9" t="e">
        <f t="shared" ca="1" si="62"/>
        <v>#N/A</v>
      </c>
      <c r="AV67" s="9" t="e">
        <f t="shared" ca="1" si="62"/>
        <v>#N/A</v>
      </c>
      <c r="AW67" s="9" t="e">
        <f t="shared" ca="1" si="62"/>
        <v>#N/A</v>
      </c>
      <c r="AX67" s="9" t="e">
        <f t="shared" ca="1" si="62"/>
        <v>#N/A</v>
      </c>
      <c r="AY67" s="9" t="e">
        <f t="shared" ca="1" si="62"/>
        <v>#N/A</v>
      </c>
      <c r="AZ67" s="9" t="e">
        <f t="shared" ca="1" si="62"/>
        <v>#N/A</v>
      </c>
      <c r="BA67" s="9" t="e">
        <f t="shared" ca="1" si="62"/>
        <v>#N/A</v>
      </c>
      <c r="BB67" s="9" t="e">
        <f t="shared" ca="1" si="62"/>
        <v>#N/A</v>
      </c>
      <c r="BC67" s="9" t="e">
        <f t="shared" ca="1" si="62"/>
        <v>#N/A</v>
      </c>
      <c r="BD67" s="9" t="e">
        <f t="shared" ca="1" si="62"/>
        <v>#N/A</v>
      </c>
      <c r="BE67" s="9" t="e">
        <f t="shared" ca="1" si="62"/>
        <v>#N/A</v>
      </c>
      <c r="BF67" s="9" t="e">
        <f t="shared" ca="1" si="62"/>
        <v>#N/A</v>
      </c>
      <c r="BG67" s="9" t="e">
        <f t="shared" ca="1" si="62"/>
        <v>#N/A</v>
      </c>
      <c r="BH67" s="9" t="e">
        <f t="shared" ca="1" si="62"/>
        <v>#N/A</v>
      </c>
      <c r="BI67" s="9" t="e">
        <f t="shared" ca="1" si="62"/>
        <v>#N/A</v>
      </c>
      <c r="BJ67" s="9" t="e">
        <f t="shared" ca="1" si="62"/>
        <v>#N/A</v>
      </c>
      <c r="BK67" s="9" t="e">
        <f t="shared" ca="1" si="62"/>
        <v>#N/A</v>
      </c>
      <c r="BL67" s="9" t="e">
        <f t="shared" ca="1" si="62"/>
        <v>#N/A</v>
      </c>
      <c r="BM67" s="9" t="e">
        <f t="shared" ca="1" si="62"/>
        <v>#N/A</v>
      </c>
      <c r="BN67" s="9" t="e">
        <f t="shared" ca="1" si="62"/>
        <v>#N/A</v>
      </c>
      <c r="BO67" s="9" t="e">
        <f t="shared" ca="1" si="62"/>
        <v>#N/A</v>
      </c>
      <c r="BP67" s="9" t="e">
        <f t="shared" ca="1" si="62"/>
        <v>#N/A</v>
      </c>
      <c r="BQ67" s="9" t="e">
        <f t="shared" ca="1" si="62"/>
        <v>#N/A</v>
      </c>
      <c r="BR67" s="9" t="e">
        <f t="shared" ca="1" si="62"/>
        <v>#N/A</v>
      </c>
      <c r="BS67" s="9" t="e">
        <f t="shared" ca="1" si="62"/>
        <v>#N/A</v>
      </c>
      <c r="BT67" s="9" t="e">
        <f t="shared" ref="BT67:CI67" ca="1" si="63">BT90*BT$60</f>
        <v>#N/A</v>
      </c>
      <c r="BU67" s="9" t="e">
        <f t="shared" ca="1" si="63"/>
        <v>#N/A</v>
      </c>
      <c r="BV67" s="9" t="e">
        <f t="shared" ca="1" si="63"/>
        <v>#N/A</v>
      </c>
      <c r="BW67" s="9" t="e">
        <f t="shared" ca="1" si="63"/>
        <v>#N/A</v>
      </c>
      <c r="BX67" s="9" t="e">
        <f t="shared" ca="1" si="63"/>
        <v>#N/A</v>
      </c>
      <c r="BY67" s="9" t="e">
        <f t="shared" ca="1" si="63"/>
        <v>#N/A</v>
      </c>
      <c r="BZ67" s="9" t="e">
        <f t="shared" ca="1" si="63"/>
        <v>#N/A</v>
      </c>
      <c r="CA67" s="9" t="e">
        <f t="shared" ca="1" si="63"/>
        <v>#N/A</v>
      </c>
      <c r="CB67" s="9" t="e">
        <f t="shared" ca="1" si="63"/>
        <v>#N/A</v>
      </c>
      <c r="CC67" s="9" t="e">
        <f t="shared" ca="1" si="63"/>
        <v>#N/A</v>
      </c>
      <c r="CD67" s="9" t="e">
        <f t="shared" ca="1" si="63"/>
        <v>#N/A</v>
      </c>
      <c r="CE67" s="9" t="e">
        <f t="shared" ca="1" si="63"/>
        <v>#N/A</v>
      </c>
      <c r="CF67" s="9" t="e">
        <f t="shared" ca="1" si="63"/>
        <v>#N/A</v>
      </c>
      <c r="CG67" s="9" t="e">
        <f t="shared" ca="1" si="63"/>
        <v>#N/A</v>
      </c>
      <c r="CH67" s="9" t="e">
        <f t="shared" ca="1" si="63"/>
        <v>#N/A</v>
      </c>
      <c r="CI67" s="9" t="e">
        <f t="shared" ca="1" si="63"/>
        <v>#N/A</v>
      </c>
      <c r="CZ67" s="41" t="s">
        <v>181</v>
      </c>
      <c r="DA67" s="159">
        <v>54</v>
      </c>
      <c r="DB67" s="163" t="str">
        <f t="shared" si="24"/>
        <v>6.3Изменение денежного потока от увеличения добычи</v>
      </c>
    </row>
    <row r="68" spans="1:106" ht="14.25" x14ac:dyDescent="0.25">
      <c r="B68" s="7" t="s">
        <v>151</v>
      </c>
      <c r="C68" s="7" t="s">
        <v>104</v>
      </c>
      <c r="D68" s="7">
        <f>D96</f>
        <v>0</v>
      </c>
      <c r="E68" s="7">
        <f>E96</f>
        <v>0</v>
      </c>
      <c r="F68" s="7" t="s">
        <v>13</v>
      </c>
      <c r="G68" s="8" t="e">
        <f t="shared" ca="1" si="57"/>
        <v>#N/A</v>
      </c>
      <c r="H68" s="9" t="e">
        <f t="shared" ref="H68:AM68" ca="1" si="64">H96*H$60</f>
        <v>#N/A</v>
      </c>
      <c r="I68" s="9" t="e">
        <f t="shared" ca="1" si="64"/>
        <v>#N/A</v>
      </c>
      <c r="J68" s="9" t="e">
        <f t="shared" ca="1" si="64"/>
        <v>#N/A</v>
      </c>
      <c r="K68" s="9" t="e">
        <f t="shared" ca="1" si="64"/>
        <v>#N/A</v>
      </c>
      <c r="L68" s="9" t="e">
        <f t="shared" ca="1" si="64"/>
        <v>#N/A</v>
      </c>
      <c r="M68" s="9" t="e">
        <f t="shared" ca="1" si="64"/>
        <v>#N/A</v>
      </c>
      <c r="N68" s="9" t="e">
        <f t="shared" ca="1" si="64"/>
        <v>#N/A</v>
      </c>
      <c r="O68" s="9" t="e">
        <f t="shared" ca="1" si="64"/>
        <v>#N/A</v>
      </c>
      <c r="P68" s="9" t="e">
        <f t="shared" ca="1" si="64"/>
        <v>#N/A</v>
      </c>
      <c r="Q68" s="9" t="e">
        <f t="shared" ca="1" si="64"/>
        <v>#N/A</v>
      </c>
      <c r="R68" s="9" t="e">
        <f t="shared" ca="1" si="64"/>
        <v>#N/A</v>
      </c>
      <c r="S68" s="9" t="e">
        <f t="shared" ca="1" si="64"/>
        <v>#N/A</v>
      </c>
      <c r="T68" s="9" t="e">
        <f t="shared" ca="1" si="64"/>
        <v>#N/A</v>
      </c>
      <c r="U68" s="9" t="e">
        <f t="shared" ca="1" si="64"/>
        <v>#N/A</v>
      </c>
      <c r="V68" s="9" t="e">
        <f t="shared" ca="1" si="64"/>
        <v>#N/A</v>
      </c>
      <c r="W68" s="9" t="e">
        <f t="shared" ca="1" si="64"/>
        <v>#N/A</v>
      </c>
      <c r="X68" s="9" t="e">
        <f t="shared" ca="1" si="64"/>
        <v>#N/A</v>
      </c>
      <c r="Y68" s="9" t="e">
        <f t="shared" ca="1" si="64"/>
        <v>#N/A</v>
      </c>
      <c r="Z68" s="9" t="e">
        <f t="shared" ca="1" si="64"/>
        <v>#N/A</v>
      </c>
      <c r="AA68" s="9" t="e">
        <f t="shared" ca="1" si="64"/>
        <v>#N/A</v>
      </c>
      <c r="AB68" s="9" t="e">
        <f t="shared" ca="1" si="64"/>
        <v>#N/A</v>
      </c>
      <c r="AC68" s="9" t="e">
        <f t="shared" ca="1" si="64"/>
        <v>#N/A</v>
      </c>
      <c r="AD68" s="9" t="e">
        <f t="shared" ca="1" si="64"/>
        <v>#N/A</v>
      </c>
      <c r="AE68" s="9" t="e">
        <f t="shared" ca="1" si="64"/>
        <v>#N/A</v>
      </c>
      <c r="AF68" s="9" t="e">
        <f t="shared" ca="1" si="64"/>
        <v>#N/A</v>
      </c>
      <c r="AG68" s="9" t="e">
        <f t="shared" ca="1" si="64"/>
        <v>#N/A</v>
      </c>
      <c r="AH68" s="9" t="e">
        <f t="shared" ca="1" si="64"/>
        <v>#N/A</v>
      </c>
      <c r="AI68" s="9" t="e">
        <f t="shared" ca="1" si="64"/>
        <v>#N/A</v>
      </c>
      <c r="AJ68" s="9" t="e">
        <f t="shared" ca="1" si="64"/>
        <v>#N/A</v>
      </c>
      <c r="AK68" s="9" t="e">
        <f t="shared" ca="1" si="64"/>
        <v>#N/A</v>
      </c>
      <c r="AL68" s="9" t="e">
        <f t="shared" ca="1" si="64"/>
        <v>#N/A</v>
      </c>
      <c r="AM68" s="9" t="e">
        <f t="shared" ca="1" si="64"/>
        <v>#N/A</v>
      </c>
      <c r="AN68" s="9" t="e">
        <f t="shared" ref="AN68:BS68" ca="1" si="65">AN96*AN$60</f>
        <v>#N/A</v>
      </c>
      <c r="AO68" s="9" t="e">
        <f t="shared" ca="1" si="65"/>
        <v>#N/A</v>
      </c>
      <c r="AP68" s="9" t="e">
        <f t="shared" ca="1" si="65"/>
        <v>#N/A</v>
      </c>
      <c r="AQ68" s="9" t="e">
        <f t="shared" ca="1" si="65"/>
        <v>#N/A</v>
      </c>
      <c r="AR68" s="9" t="e">
        <f t="shared" ca="1" si="65"/>
        <v>#N/A</v>
      </c>
      <c r="AS68" s="9" t="e">
        <f t="shared" ca="1" si="65"/>
        <v>#N/A</v>
      </c>
      <c r="AT68" s="9" t="e">
        <f t="shared" ca="1" si="65"/>
        <v>#N/A</v>
      </c>
      <c r="AU68" s="9" t="e">
        <f t="shared" ca="1" si="65"/>
        <v>#N/A</v>
      </c>
      <c r="AV68" s="9" t="e">
        <f t="shared" ca="1" si="65"/>
        <v>#N/A</v>
      </c>
      <c r="AW68" s="9" t="e">
        <f t="shared" ca="1" si="65"/>
        <v>#N/A</v>
      </c>
      <c r="AX68" s="9" t="e">
        <f t="shared" ca="1" si="65"/>
        <v>#N/A</v>
      </c>
      <c r="AY68" s="9" t="e">
        <f t="shared" ca="1" si="65"/>
        <v>#N/A</v>
      </c>
      <c r="AZ68" s="9" t="e">
        <f t="shared" ca="1" si="65"/>
        <v>#N/A</v>
      </c>
      <c r="BA68" s="9" t="e">
        <f t="shared" ca="1" si="65"/>
        <v>#N/A</v>
      </c>
      <c r="BB68" s="9" t="e">
        <f t="shared" ca="1" si="65"/>
        <v>#N/A</v>
      </c>
      <c r="BC68" s="9" t="e">
        <f t="shared" ca="1" si="65"/>
        <v>#N/A</v>
      </c>
      <c r="BD68" s="9" t="e">
        <f t="shared" ca="1" si="65"/>
        <v>#N/A</v>
      </c>
      <c r="BE68" s="9" t="e">
        <f t="shared" ca="1" si="65"/>
        <v>#N/A</v>
      </c>
      <c r="BF68" s="9" t="e">
        <f t="shared" ca="1" si="65"/>
        <v>#N/A</v>
      </c>
      <c r="BG68" s="9" t="e">
        <f t="shared" ca="1" si="65"/>
        <v>#N/A</v>
      </c>
      <c r="BH68" s="9" t="e">
        <f t="shared" ca="1" si="65"/>
        <v>#N/A</v>
      </c>
      <c r="BI68" s="9" t="e">
        <f t="shared" ca="1" si="65"/>
        <v>#N/A</v>
      </c>
      <c r="BJ68" s="9" t="e">
        <f t="shared" ca="1" si="65"/>
        <v>#N/A</v>
      </c>
      <c r="BK68" s="9" t="e">
        <f t="shared" ca="1" si="65"/>
        <v>#N/A</v>
      </c>
      <c r="BL68" s="9" t="e">
        <f t="shared" ca="1" si="65"/>
        <v>#N/A</v>
      </c>
      <c r="BM68" s="9" t="e">
        <f t="shared" ca="1" si="65"/>
        <v>#N/A</v>
      </c>
      <c r="BN68" s="9" t="e">
        <f t="shared" ca="1" si="65"/>
        <v>#N/A</v>
      </c>
      <c r="BO68" s="9" t="e">
        <f t="shared" ca="1" si="65"/>
        <v>#N/A</v>
      </c>
      <c r="BP68" s="9" t="e">
        <f t="shared" ca="1" si="65"/>
        <v>#N/A</v>
      </c>
      <c r="BQ68" s="9" t="e">
        <f t="shared" ca="1" si="65"/>
        <v>#N/A</v>
      </c>
      <c r="BR68" s="9" t="e">
        <f t="shared" ca="1" si="65"/>
        <v>#N/A</v>
      </c>
      <c r="BS68" s="9" t="e">
        <f t="shared" ca="1" si="65"/>
        <v>#N/A</v>
      </c>
      <c r="BT68" s="9" t="e">
        <f t="shared" ref="BT68:CI68" ca="1" si="66">BT96*BT$60</f>
        <v>#N/A</v>
      </c>
      <c r="BU68" s="9" t="e">
        <f t="shared" ca="1" si="66"/>
        <v>#N/A</v>
      </c>
      <c r="BV68" s="9" t="e">
        <f t="shared" ca="1" si="66"/>
        <v>#N/A</v>
      </c>
      <c r="BW68" s="9" t="e">
        <f t="shared" ca="1" si="66"/>
        <v>#N/A</v>
      </c>
      <c r="BX68" s="9" t="e">
        <f t="shared" ca="1" si="66"/>
        <v>#N/A</v>
      </c>
      <c r="BY68" s="9" t="e">
        <f t="shared" ca="1" si="66"/>
        <v>#N/A</v>
      </c>
      <c r="BZ68" s="9" t="e">
        <f t="shared" ca="1" si="66"/>
        <v>#N/A</v>
      </c>
      <c r="CA68" s="9" t="e">
        <f t="shared" ca="1" si="66"/>
        <v>#N/A</v>
      </c>
      <c r="CB68" s="9" t="e">
        <f t="shared" ca="1" si="66"/>
        <v>#N/A</v>
      </c>
      <c r="CC68" s="9" t="e">
        <f t="shared" ca="1" si="66"/>
        <v>#N/A</v>
      </c>
      <c r="CD68" s="9" t="e">
        <f t="shared" ca="1" si="66"/>
        <v>#N/A</v>
      </c>
      <c r="CE68" s="9" t="e">
        <f t="shared" ca="1" si="66"/>
        <v>#N/A</v>
      </c>
      <c r="CF68" s="9" t="e">
        <f t="shared" ca="1" si="66"/>
        <v>#N/A</v>
      </c>
      <c r="CG68" s="9" t="e">
        <f t="shared" ca="1" si="66"/>
        <v>#N/A</v>
      </c>
      <c r="CH68" s="9" t="e">
        <f t="shared" ca="1" si="66"/>
        <v>#N/A</v>
      </c>
      <c r="CI68" s="9" t="e">
        <f t="shared" ca="1" si="66"/>
        <v>#N/A</v>
      </c>
      <c r="CZ68" s="41" t="s">
        <v>181</v>
      </c>
      <c r="DA68" s="159">
        <v>55</v>
      </c>
      <c r="DB68" s="163" t="str">
        <f t="shared" ref="DB68:DB102" si="67">B68&amp;C68</f>
        <v>6.4Ранняя добыча / ранняя нефть</v>
      </c>
    </row>
    <row r="69" spans="1:106" ht="14.25" x14ac:dyDescent="0.25">
      <c r="B69" s="7" t="s">
        <v>152</v>
      </c>
      <c r="C69" s="7" t="s">
        <v>105</v>
      </c>
      <c r="D69" s="7">
        <f>D102</f>
        <v>0</v>
      </c>
      <c r="E69" s="7">
        <f>E102</f>
        <v>0</v>
      </c>
      <c r="F69" s="7" t="s">
        <v>13</v>
      </c>
      <c r="G69" s="8" t="e">
        <f t="shared" ca="1" si="57"/>
        <v>#N/A</v>
      </c>
      <c r="H69" s="9" t="e">
        <f t="shared" ref="H69:AM69" ca="1" si="68">H102*H$60</f>
        <v>#N/A</v>
      </c>
      <c r="I69" s="9" t="e">
        <f t="shared" ca="1" si="68"/>
        <v>#N/A</v>
      </c>
      <c r="J69" s="9" t="e">
        <f t="shared" ca="1" si="68"/>
        <v>#N/A</v>
      </c>
      <c r="K69" s="9" t="e">
        <f t="shared" ca="1" si="68"/>
        <v>#N/A</v>
      </c>
      <c r="L69" s="9" t="e">
        <f t="shared" ca="1" si="68"/>
        <v>#N/A</v>
      </c>
      <c r="M69" s="9" t="e">
        <f t="shared" ca="1" si="68"/>
        <v>#N/A</v>
      </c>
      <c r="N69" s="9" t="e">
        <f t="shared" ca="1" si="68"/>
        <v>#N/A</v>
      </c>
      <c r="O69" s="9" t="e">
        <f t="shared" ca="1" si="68"/>
        <v>#N/A</v>
      </c>
      <c r="P69" s="9" t="e">
        <f t="shared" ca="1" si="68"/>
        <v>#N/A</v>
      </c>
      <c r="Q69" s="9" t="e">
        <f t="shared" ca="1" si="68"/>
        <v>#N/A</v>
      </c>
      <c r="R69" s="9" t="e">
        <f t="shared" ca="1" si="68"/>
        <v>#N/A</v>
      </c>
      <c r="S69" s="9" t="e">
        <f t="shared" ca="1" si="68"/>
        <v>#N/A</v>
      </c>
      <c r="T69" s="9" t="e">
        <f t="shared" ca="1" si="68"/>
        <v>#N/A</v>
      </c>
      <c r="U69" s="9" t="e">
        <f t="shared" ca="1" si="68"/>
        <v>#N/A</v>
      </c>
      <c r="V69" s="9" t="e">
        <f t="shared" ca="1" si="68"/>
        <v>#N/A</v>
      </c>
      <c r="W69" s="9" t="e">
        <f t="shared" ca="1" si="68"/>
        <v>#N/A</v>
      </c>
      <c r="X69" s="9" t="e">
        <f t="shared" ca="1" si="68"/>
        <v>#N/A</v>
      </c>
      <c r="Y69" s="9" t="e">
        <f t="shared" ca="1" si="68"/>
        <v>#N/A</v>
      </c>
      <c r="Z69" s="9" t="e">
        <f t="shared" ca="1" si="68"/>
        <v>#N/A</v>
      </c>
      <c r="AA69" s="9" t="e">
        <f t="shared" ca="1" si="68"/>
        <v>#N/A</v>
      </c>
      <c r="AB69" s="9" t="e">
        <f t="shared" ca="1" si="68"/>
        <v>#N/A</v>
      </c>
      <c r="AC69" s="9" t="e">
        <f t="shared" ca="1" si="68"/>
        <v>#N/A</v>
      </c>
      <c r="AD69" s="9" t="e">
        <f t="shared" ca="1" si="68"/>
        <v>#N/A</v>
      </c>
      <c r="AE69" s="9" t="e">
        <f t="shared" ca="1" si="68"/>
        <v>#N/A</v>
      </c>
      <c r="AF69" s="9" t="e">
        <f t="shared" ca="1" si="68"/>
        <v>#N/A</v>
      </c>
      <c r="AG69" s="9" t="e">
        <f t="shared" ca="1" si="68"/>
        <v>#N/A</v>
      </c>
      <c r="AH69" s="9" t="e">
        <f t="shared" ca="1" si="68"/>
        <v>#N/A</v>
      </c>
      <c r="AI69" s="9" t="e">
        <f t="shared" ca="1" si="68"/>
        <v>#N/A</v>
      </c>
      <c r="AJ69" s="9" t="e">
        <f t="shared" ca="1" si="68"/>
        <v>#N/A</v>
      </c>
      <c r="AK69" s="9" t="e">
        <f t="shared" ca="1" si="68"/>
        <v>#N/A</v>
      </c>
      <c r="AL69" s="9" t="e">
        <f t="shared" ca="1" si="68"/>
        <v>#N/A</v>
      </c>
      <c r="AM69" s="9" t="e">
        <f t="shared" ca="1" si="68"/>
        <v>#N/A</v>
      </c>
      <c r="AN69" s="9" t="e">
        <f t="shared" ref="AN69:BS69" ca="1" si="69">AN102*AN$60</f>
        <v>#N/A</v>
      </c>
      <c r="AO69" s="9" t="e">
        <f t="shared" ca="1" si="69"/>
        <v>#N/A</v>
      </c>
      <c r="AP69" s="9" t="e">
        <f t="shared" ca="1" si="69"/>
        <v>#N/A</v>
      </c>
      <c r="AQ69" s="9" t="e">
        <f t="shared" ca="1" si="69"/>
        <v>#N/A</v>
      </c>
      <c r="AR69" s="9" t="e">
        <f t="shared" ca="1" si="69"/>
        <v>#N/A</v>
      </c>
      <c r="AS69" s="9" t="e">
        <f t="shared" ca="1" si="69"/>
        <v>#N/A</v>
      </c>
      <c r="AT69" s="9" t="e">
        <f t="shared" ca="1" si="69"/>
        <v>#N/A</v>
      </c>
      <c r="AU69" s="9" t="e">
        <f t="shared" ca="1" si="69"/>
        <v>#N/A</v>
      </c>
      <c r="AV69" s="9" t="e">
        <f t="shared" ca="1" si="69"/>
        <v>#N/A</v>
      </c>
      <c r="AW69" s="9" t="e">
        <f t="shared" ca="1" si="69"/>
        <v>#N/A</v>
      </c>
      <c r="AX69" s="9" t="e">
        <f t="shared" ca="1" si="69"/>
        <v>#N/A</v>
      </c>
      <c r="AY69" s="9" t="e">
        <f t="shared" ca="1" si="69"/>
        <v>#N/A</v>
      </c>
      <c r="AZ69" s="9" t="e">
        <f t="shared" ca="1" si="69"/>
        <v>#N/A</v>
      </c>
      <c r="BA69" s="9" t="e">
        <f t="shared" ca="1" si="69"/>
        <v>#N/A</v>
      </c>
      <c r="BB69" s="9" t="e">
        <f t="shared" ca="1" si="69"/>
        <v>#N/A</v>
      </c>
      <c r="BC69" s="9" t="e">
        <f t="shared" ca="1" si="69"/>
        <v>#N/A</v>
      </c>
      <c r="BD69" s="9" t="e">
        <f t="shared" ca="1" si="69"/>
        <v>#N/A</v>
      </c>
      <c r="BE69" s="9" t="e">
        <f t="shared" ca="1" si="69"/>
        <v>#N/A</v>
      </c>
      <c r="BF69" s="9" t="e">
        <f t="shared" ca="1" si="69"/>
        <v>#N/A</v>
      </c>
      <c r="BG69" s="9" t="e">
        <f t="shared" ca="1" si="69"/>
        <v>#N/A</v>
      </c>
      <c r="BH69" s="9" t="e">
        <f t="shared" ca="1" si="69"/>
        <v>#N/A</v>
      </c>
      <c r="BI69" s="9" t="e">
        <f t="shared" ca="1" si="69"/>
        <v>#N/A</v>
      </c>
      <c r="BJ69" s="9" t="e">
        <f t="shared" ca="1" si="69"/>
        <v>#N/A</v>
      </c>
      <c r="BK69" s="9" t="e">
        <f t="shared" ca="1" si="69"/>
        <v>#N/A</v>
      </c>
      <c r="BL69" s="9" t="e">
        <f t="shared" ca="1" si="69"/>
        <v>#N/A</v>
      </c>
      <c r="BM69" s="9" t="e">
        <f t="shared" ca="1" si="69"/>
        <v>#N/A</v>
      </c>
      <c r="BN69" s="9" t="e">
        <f t="shared" ca="1" si="69"/>
        <v>#N/A</v>
      </c>
      <c r="BO69" s="9" t="e">
        <f t="shared" ca="1" si="69"/>
        <v>#N/A</v>
      </c>
      <c r="BP69" s="9" t="e">
        <f t="shared" ca="1" si="69"/>
        <v>#N/A</v>
      </c>
      <c r="BQ69" s="9" t="e">
        <f t="shared" ca="1" si="69"/>
        <v>#N/A</v>
      </c>
      <c r="BR69" s="9" t="e">
        <f t="shared" ca="1" si="69"/>
        <v>#N/A</v>
      </c>
      <c r="BS69" s="9" t="e">
        <f t="shared" ca="1" si="69"/>
        <v>#N/A</v>
      </c>
      <c r="BT69" s="9" t="e">
        <f t="shared" ref="BT69:CI69" ca="1" si="70">BT102*BT$60</f>
        <v>#N/A</v>
      </c>
      <c r="BU69" s="9" t="e">
        <f t="shared" ca="1" si="70"/>
        <v>#N/A</v>
      </c>
      <c r="BV69" s="9" t="e">
        <f t="shared" ca="1" si="70"/>
        <v>#N/A</v>
      </c>
      <c r="BW69" s="9" t="e">
        <f t="shared" ca="1" si="70"/>
        <v>#N/A</v>
      </c>
      <c r="BX69" s="9" t="e">
        <f t="shared" ca="1" si="70"/>
        <v>#N/A</v>
      </c>
      <c r="BY69" s="9" t="e">
        <f t="shared" ca="1" si="70"/>
        <v>#N/A</v>
      </c>
      <c r="BZ69" s="9" t="e">
        <f t="shared" ca="1" si="70"/>
        <v>#N/A</v>
      </c>
      <c r="CA69" s="9" t="e">
        <f t="shared" ca="1" si="70"/>
        <v>#N/A</v>
      </c>
      <c r="CB69" s="9" t="e">
        <f t="shared" ca="1" si="70"/>
        <v>#N/A</v>
      </c>
      <c r="CC69" s="9" t="e">
        <f t="shared" ca="1" si="70"/>
        <v>#N/A</v>
      </c>
      <c r="CD69" s="9" t="e">
        <f t="shared" ca="1" si="70"/>
        <v>#N/A</v>
      </c>
      <c r="CE69" s="9" t="e">
        <f t="shared" ca="1" si="70"/>
        <v>#N/A</v>
      </c>
      <c r="CF69" s="9" t="e">
        <f t="shared" ca="1" si="70"/>
        <v>#N/A</v>
      </c>
      <c r="CG69" s="9" t="e">
        <f t="shared" ca="1" si="70"/>
        <v>#N/A</v>
      </c>
      <c r="CH69" s="9" t="e">
        <f t="shared" ca="1" si="70"/>
        <v>#N/A</v>
      </c>
      <c r="CI69" s="9" t="e">
        <f t="shared" ca="1" si="70"/>
        <v>#N/A</v>
      </c>
      <c r="CZ69" s="41" t="s">
        <v>181</v>
      </c>
      <c r="DA69" s="159">
        <v>56</v>
      </c>
      <c r="DB69" s="163" t="str">
        <f t="shared" si="67"/>
        <v>6.5Повышение доходов от оказания услуг либо продажи продукции (за исключением нефти, газа и нефтепродуктов)</v>
      </c>
    </row>
    <row r="70" spans="1:106" ht="14.25" x14ac:dyDescent="0.25">
      <c r="B70" s="7" t="s">
        <v>65</v>
      </c>
      <c r="C70" s="7" t="s">
        <v>106</v>
      </c>
      <c r="D70" s="7">
        <f>D108</f>
        <v>0</v>
      </c>
      <c r="E70" s="7">
        <f>E108</f>
        <v>0</v>
      </c>
      <c r="F70" s="7" t="s">
        <v>13</v>
      </c>
      <c r="G70" s="8" t="e">
        <f t="shared" ca="1" si="57"/>
        <v>#N/A</v>
      </c>
      <c r="H70" s="9" t="e">
        <f t="shared" ref="H70:AM70" ca="1" si="71">H108*H$60</f>
        <v>#N/A</v>
      </c>
      <c r="I70" s="9" t="e">
        <f t="shared" ca="1" si="71"/>
        <v>#N/A</v>
      </c>
      <c r="J70" s="9" t="e">
        <f t="shared" ca="1" si="71"/>
        <v>#N/A</v>
      </c>
      <c r="K70" s="9" t="e">
        <f t="shared" ca="1" si="71"/>
        <v>#N/A</v>
      </c>
      <c r="L70" s="9" t="e">
        <f t="shared" ca="1" si="71"/>
        <v>#N/A</v>
      </c>
      <c r="M70" s="9" t="e">
        <f t="shared" ca="1" si="71"/>
        <v>#N/A</v>
      </c>
      <c r="N70" s="9" t="e">
        <f t="shared" ca="1" si="71"/>
        <v>#N/A</v>
      </c>
      <c r="O70" s="9" t="e">
        <f t="shared" ca="1" si="71"/>
        <v>#N/A</v>
      </c>
      <c r="P70" s="9" t="e">
        <f t="shared" ca="1" si="71"/>
        <v>#N/A</v>
      </c>
      <c r="Q70" s="9" t="e">
        <f t="shared" ca="1" si="71"/>
        <v>#N/A</v>
      </c>
      <c r="R70" s="9" t="e">
        <f t="shared" ca="1" si="71"/>
        <v>#N/A</v>
      </c>
      <c r="S70" s="9" t="e">
        <f t="shared" ca="1" si="71"/>
        <v>#N/A</v>
      </c>
      <c r="T70" s="9" t="e">
        <f t="shared" ca="1" si="71"/>
        <v>#N/A</v>
      </c>
      <c r="U70" s="9" t="e">
        <f t="shared" ca="1" si="71"/>
        <v>#N/A</v>
      </c>
      <c r="V70" s="9" t="e">
        <f t="shared" ca="1" si="71"/>
        <v>#N/A</v>
      </c>
      <c r="W70" s="9" t="e">
        <f t="shared" ca="1" si="71"/>
        <v>#N/A</v>
      </c>
      <c r="X70" s="9" t="e">
        <f t="shared" ca="1" si="71"/>
        <v>#N/A</v>
      </c>
      <c r="Y70" s="9" t="e">
        <f t="shared" ca="1" si="71"/>
        <v>#N/A</v>
      </c>
      <c r="Z70" s="9" t="e">
        <f t="shared" ca="1" si="71"/>
        <v>#N/A</v>
      </c>
      <c r="AA70" s="9" t="e">
        <f t="shared" ca="1" si="71"/>
        <v>#N/A</v>
      </c>
      <c r="AB70" s="9" t="e">
        <f t="shared" ca="1" si="71"/>
        <v>#N/A</v>
      </c>
      <c r="AC70" s="9" t="e">
        <f t="shared" ca="1" si="71"/>
        <v>#N/A</v>
      </c>
      <c r="AD70" s="9" t="e">
        <f t="shared" ca="1" si="71"/>
        <v>#N/A</v>
      </c>
      <c r="AE70" s="9" t="e">
        <f t="shared" ca="1" si="71"/>
        <v>#N/A</v>
      </c>
      <c r="AF70" s="9" t="e">
        <f t="shared" ca="1" si="71"/>
        <v>#N/A</v>
      </c>
      <c r="AG70" s="9" t="e">
        <f t="shared" ca="1" si="71"/>
        <v>#N/A</v>
      </c>
      <c r="AH70" s="9" t="e">
        <f t="shared" ca="1" si="71"/>
        <v>#N/A</v>
      </c>
      <c r="AI70" s="9" t="e">
        <f t="shared" ca="1" si="71"/>
        <v>#N/A</v>
      </c>
      <c r="AJ70" s="9" t="e">
        <f t="shared" ca="1" si="71"/>
        <v>#N/A</v>
      </c>
      <c r="AK70" s="9" t="e">
        <f t="shared" ca="1" si="71"/>
        <v>#N/A</v>
      </c>
      <c r="AL70" s="9" t="e">
        <f t="shared" ca="1" si="71"/>
        <v>#N/A</v>
      </c>
      <c r="AM70" s="9" t="e">
        <f t="shared" ca="1" si="71"/>
        <v>#N/A</v>
      </c>
      <c r="AN70" s="9" t="e">
        <f t="shared" ref="AN70:BS70" ca="1" si="72">AN108*AN$60</f>
        <v>#N/A</v>
      </c>
      <c r="AO70" s="9" t="e">
        <f t="shared" ca="1" si="72"/>
        <v>#N/A</v>
      </c>
      <c r="AP70" s="9" t="e">
        <f t="shared" ca="1" si="72"/>
        <v>#N/A</v>
      </c>
      <c r="AQ70" s="9" t="e">
        <f t="shared" ca="1" si="72"/>
        <v>#N/A</v>
      </c>
      <c r="AR70" s="9" t="e">
        <f t="shared" ca="1" si="72"/>
        <v>#N/A</v>
      </c>
      <c r="AS70" s="9" t="e">
        <f t="shared" ca="1" si="72"/>
        <v>#N/A</v>
      </c>
      <c r="AT70" s="9" t="e">
        <f t="shared" ca="1" si="72"/>
        <v>#N/A</v>
      </c>
      <c r="AU70" s="9" t="e">
        <f t="shared" ca="1" si="72"/>
        <v>#N/A</v>
      </c>
      <c r="AV70" s="9" t="e">
        <f t="shared" ca="1" si="72"/>
        <v>#N/A</v>
      </c>
      <c r="AW70" s="9" t="e">
        <f t="shared" ca="1" si="72"/>
        <v>#N/A</v>
      </c>
      <c r="AX70" s="9" t="e">
        <f t="shared" ca="1" si="72"/>
        <v>#N/A</v>
      </c>
      <c r="AY70" s="9" t="e">
        <f t="shared" ca="1" si="72"/>
        <v>#N/A</v>
      </c>
      <c r="AZ70" s="9" t="e">
        <f t="shared" ca="1" si="72"/>
        <v>#N/A</v>
      </c>
      <c r="BA70" s="9" t="e">
        <f t="shared" ca="1" si="72"/>
        <v>#N/A</v>
      </c>
      <c r="BB70" s="9" t="e">
        <f t="shared" ca="1" si="72"/>
        <v>#N/A</v>
      </c>
      <c r="BC70" s="9" t="e">
        <f t="shared" ca="1" si="72"/>
        <v>#N/A</v>
      </c>
      <c r="BD70" s="9" t="e">
        <f t="shared" ca="1" si="72"/>
        <v>#N/A</v>
      </c>
      <c r="BE70" s="9" t="e">
        <f t="shared" ca="1" si="72"/>
        <v>#N/A</v>
      </c>
      <c r="BF70" s="9" t="e">
        <f t="shared" ca="1" si="72"/>
        <v>#N/A</v>
      </c>
      <c r="BG70" s="9" t="e">
        <f t="shared" ca="1" si="72"/>
        <v>#N/A</v>
      </c>
      <c r="BH70" s="9" t="e">
        <f t="shared" ca="1" si="72"/>
        <v>#N/A</v>
      </c>
      <c r="BI70" s="9" t="e">
        <f t="shared" ca="1" si="72"/>
        <v>#N/A</v>
      </c>
      <c r="BJ70" s="9" t="e">
        <f t="shared" ca="1" si="72"/>
        <v>#N/A</v>
      </c>
      <c r="BK70" s="9" t="e">
        <f t="shared" ca="1" si="72"/>
        <v>#N/A</v>
      </c>
      <c r="BL70" s="9" t="e">
        <f t="shared" ca="1" si="72"/>
        <v>#N/A</v>
      </c>
      <c r="BM70" s="9" t="e">
        <f t="shared" ca="1" si="72"/>
        <v>#N/A</v>
      </c>
      <c r="BN70" s="9" t="e">
        <f t="shared" ca="1" si="72"/>
        <v>#N/A</v>
      </c>
      <c r="BO70" s="9" t="e">
        <f t="shared" ca="1" si="72"/>
        <v>#N/A</v>
      </c>
      <c r="BP70" s="9" t="e">
        <f t="shared" ca="1" si="72"/>
        <v>#N/A</v>
      </c>
      <c r="BQ70" s="9" t="e">
        <f t="shared" ca="1" si="72"/>
        <v>#N/A</v>
      </c>
      <c r="BR70" s="9" t="e">
        <f t="shared" ca="1" si="72"/>
        <v>#N/A</v>
      </c>
      <c r="BS70" s="9" t="e">
        <f t="shared" ca="1" si="72"/>
        <v>#N/A</v>
      </c>
      <c r="BT70" s="9" t="e">
        <f t="shared" ref="BT70:CI70" ca="1" si="73">BT108*BT$60</f>
        <v>#N/A</v>
      </c>
      <c r="BU70" s="9" t="e">
        <f t="shared" ca="1" si="73"/>
        <v>#N/A</v>
      </c>
      <c r="BV70" s="9" t="e">
        <f t="shared" ca="1" si="73"/>
        <v>#N/A</v>
      </c>
      <c r="BW70" s="9" t="e">
        <f t="shared" ca="1" si="73"/>
        <v>#N/A</v>
      </c>
      <c r="BX70" s="9" t="e">
        <f t="shared" ca="1" si="73"/>
        <v>#N/A</v>
      </c>
      <c r="BY70" s="9" t="e">
        <f t="shared" ca="1" si="73"/>
        <v>#N/A</v>
      </c>
      <c r="BZ70" s="9" t="e">
        <f t="shared" ca="1" si="73"/>
        <v>#N/A</v>
      </c>
      <c r="CA70" s="9" t="e">
        <f t="shared" ca="1" si="73"/>
        <v>#N/A</v>
      </c>
      <c r="CB70" s="9" t="e">
        <f t="shared" ca="1" si="73"/>
        <v>#N/A</v>
      </c>
      <c r="CC70" s="9" t="e">
        <f t="shared" ca="1" si="73"/>
        <v>#N/A</v>
      </c>
      <c r="CD70" s="9" t="e">
        <f t="shared" ca="1" si="73"/>
        <v>#N/A</v>
      </c>
      <c r="CE70" s="9" t="e">
        <f t="shared" ca="1" si="73"/>
        <v>#N/A</v>
      </c>
      <c r="CF70" s="9" t="e">
        <f t="shared" ca="1" si="73"/>
        <v>#N/A</v>
      </c>
      <c r="CG70" s="9" t="e">
        <f t="shared" ca="1" si="73"/>
        <v>#N/A</v>
      </c>
      <c r="CH70" s="9" t="e">
        <f t="shared" ca="1" si="73"/>
        <v>#N/A</v>
      </c>
      <c r="CI70" s="9" t="e">
        <f t="shared" ca="1" si="73"/>
        <v>#N/A</v>
      </c>
      <c r="CZ70" s="41" t="s">
        <v>181</v>
      </c>
      <c r="DA70" s="159">
        <v>57</v>
      </c>
      <c r="DB70" s="163" t="str">
        <f t="shared" si="67"/>
        <v>6.6Митигация рисков</v>
      </c>
    </row>
    <row r="71" spans="1:106" ht="14.25" x14ac:dyDescent="0.25">
      <c r="B71" s="7" t="s">
        <v>97</v>
      </c>
      <c r="C71" s="7" t="s">
        <v>153</v>
      </c>
      <c r="D71" s="7">
        <f>D114</f>
        <v>0</v>
      </c>
      <c r="E71" s="7">
        <f>E114</f>
        <v>0</v>
      </c>
      <c r="F71" s="7" t="s">
        <v>13</v>
      </c>
      <c r="G71" s="8" t="e">
        <f t="shared" ca="1" si="57"/>
        <v>#N/A</v>
      </c>
      <c r="H71" s="9" t="e">
        <f t="shared" ref="H71:AM71" ca="1" si="74">H114*H$60</f>
        <v>#N/A</v>
      </c>
      <c r="I71" s="9" t="e">
        <f t="shared" ca="1" si="74"/>
        <v>#N/A</v>
      </c>
      <c r="J71" s="9" t="e">
        <f t="shared" ca="1" si="74"/>
        <v>#N/A</v>
      </c>
      <c r="K71" s="9" t="e">
        <f t="shared" ca="1" si="74"/>
        <v>#N/A</v>
      </c>
      <c r="L71" s="9" t="e">
        <f t="shared" ca="1" si="74"/>
        <v>#N/A</v>
      </c>
      <c r="M71" s="9" t="e">
        <f t="shared" ca="1" si="74"/>
        <v>#N/A</v>
      </c>
      <c r="N71" s="9" t="e">
        <f t="shared" ca="1" si="74"/>
        <v>#N/A</v>
      </c>
      <c r="O71" s="9" t="e">
        <f t="shared" ca="1" si="74"/>
        <v>#N/A</v>
      </c>
      <c r="P71" s="9" t="e">
        <f t="shared" ca="1" si="74"/>
        <v>#N/A</v>
      </c>
      <c r="Q71" s="9" t="e">
        <f t="shared" ca="1" si="74"/>
        <v>#N/A</v>
      </c>
      <c r="R71" s="9" t="e">
        <f t="shared" ca="1" si="74"/>
        <v>#N/A</v>
      </c>
      <c r="S71" s="9" t="e">
        <f t="shared" ca="1" si="74"/>
        <v>#N/A</v>
      </c>
      <c r="T71" s="9" t="e">
        <f t="shared" ca="1" si="74"/>
        <v>#N/A</v>
      </c>
      <c r="U71" s="9" t="e">
        <f t="shared" ca="1" si="74"/>
        <v>#N/A</v>
      </c>
      <c r="V71" s="9" t="e">
        <f t="shared" ca="1" si="74"/>
        <v>#N/A</v>
      </c>
      <c r="W71" s="9" t="e">
        <f t="shared" ca="1" si="74"/>
        <v>#N/A</v>
      </c>
      <c r="X71" s="9" t="e">
        <f t="shared" ca="1" si="74"/>
        <v>#N/A</v>
      </c>
      <c r="Y71" s="9" t="e">
        <f t="shared" ca="1" si="74"/>
        <v>#N/A</v>
      </c>
      <c r="Z71" s="9" t="e">
        <f t="shared" ca="1" si="74"/>
        <v>#N/A</v>
      </c>
      <c r="AA71" s="9" t="e">
        <f t="shared" ca="1" si="74"/>
        <v>#N/A</v>
      </c>
      <c r="AB71" s="9" t="e">
        <f t="shared" ca="1" si="74"/>
        <v>#N/A</v>
      </c>
      <c r="AC71" s="9" t="e">
        <f t="shared" ca="1" si="74"/>
        <v>#N/A</v>
      </c>
      <c r="AD71" s="9" t="e">
        <f t="shared" ca="1" si="74"/>
        <v>#N/A</v>
      </c>
      <c r="AE71" s="9" t="e">
        <f t="shared" ca="1" si="74"/>
        <v>#N/A</v>
      </c>
      <c r="AF71" s="9" t="e">
        <f t="shared" ca="1" si="74"/>
        <v>#N/A</v>
      </c>
      <c r="AG71" s="9" t="e">
        <f t="shared" ca="1" si="74"/>
        <v>#N/A</v>
      </c>
      <c r="AH71" s="9" t="e">
        <f t="shared" ca="1" si="74"/>
        <v>#N/A</v>
      </c>
      <c r="AI71" s="9" t="e">
        <f t="shared" ca="1" si="74"/>
        <v>#N/A</v>
      </c>
      <c r="AJ71" s="9" t="e">
        <f t="shared" ca="1" si="74"/>
        <v>#N/A</v>
      </c>
      <c r="AK71" s="9" t="e">
        <f t="shared" ca="1" si="74"/>
        <v>#N/A</v>
      </c>
      <c r="AL71" s="9" t="e">
        <f t="shared" ca="1" si="74"/>
        <v>#N/A</v>
      </c>
      <c r="AM71" s="9" t="e">
        <f t="shared" ca="1" si="74"/>
        <v>#N/A</v>
      </c>
      <c r="AN71" s="9" t="e">
        <f t="shared" ref="AN71:BS71" ca="1" si="75">AN114*AN$60</f>
        <v>#N/A</v>
      </c>
      <c r="AO71" s="9" t="e">
        <f t="shared" ca="1" si="75"/>
        <v>#N/A</v>
      </c>
      <c r="AP71" s="9" t="e">
        <f t="shared" ca="1" si="75"/>
        <v>#N/A</v>
      </c>
      <c r="AQ71" s="9" t="e">
        <f t="shared" ca="1" si="75"/>
        <v>#N/A</v>
      </c>
      <c r="AR71" s="9" t="e">
        <f t="shared" ca="1" si="75"/>
        <v>#N/A</v>
      </c>
      <c r="AS71" s="9" t="e">
        <f t="shared" ca="1" si="75"/>
        <v>#N/A</v>
      </c>
      <c r="AT71" s="9" t="e">
        <f t="shared" ca="1" si="75"/>
        <v>#N/A</v>
      </c>
      <c r="AU71" s="9" t="e">
        <f t="shared" ca="1" si="75"/>
        <v>#N/A</v>
      </c>
      <c r="AV71" s="9" t="e">
        <f t="shared" ca="1" si="75"/>
        <v>#N/A</v>
      </c>
      <c r="AW71" s="9" t="e">
        <f t="shared" ca="1" si="75"/>
        <v>#N/A</v>
      </c>
      <c r="AX71" s="9" t="e">
        <f t="shared" ca="1" si="75"/>
        <v>#N/A</v>
      </c>
      <c r="AY71" s="9" t="e">
        <f t="shared" ca="1" si="75"/>
        <v>#N/A</v>
      </c>
      <c r="AZ71" s="9" t="e">
        <f t="shared" ca="1" si="75"/>
        <v>#N/A</v>
      </c>
      <c r="BA71" s="9" t="e">
        <f t="shared" ca="1" si="75"/>
        <v>#N/A</v>
      </c>
      <c r="BB71" s="9" t="e">
        <f t="shared" ca="1" si="75"/>
        <v>#N/A</v>
      </c>
      <c r="BC71" s="9" t="e">
        <f t="shared" ca="1" si="75"/>
        <v>#N/A</v>
      </c>
      <c r="BD71" s="9" t="e">
        <f t="shared" ca="1" si="75"/>
        <v>#N/A</v>
      </c>
      <c r="BE71" s="9" t="e">
        <f t="shared" ca="1" si="75"/>
        <v>#N/A</v>
      </c>
      <c r="BF71" s="9" t="e">
        <f t="shared" ca="1" si="75"/>
        <v>#N/A</v>
      </c>
      <c r="BG71" s="9" t="e">
        <f t="shared" ca="1" si="75"/>
        <v>#N/A</v>
      </c>
      <c r="BH71" s="9" t="e">
        <f t="shared" ca="1" si="75"/>
        <v>#N/A</v>
      </c>
      <c r="BI71" s="9" t="e">
        <f t="shared" ca="1" si="75"/>
        <v>#N/A</v>
      </c>
      <c r="BJ71" s="9" t="e">
        <f t="shared" ca="1" si="75"/>
        <v>#N/A</v>
      </c>
      <c r="BK71" s="9" t="e">
        <f t="shared" ca="1" si="75"/>
        <v>#N/A</v>
      </c>
      <c r="BL71" s="9" t="e">
        <f t="shared" ca="1" si="75"/>
        <v>#N/A</v>
      </c>
      <c r="BM71" s="9" t="e">
        <f t="shared" ca="1" si="75"/>
        <v>#N/A</v>
      </c>
      <c r="BN71" s="9" t="e">
        <f t="shared" ca="1" si="75"/>
        <v>#N/A</v>
      </c>
      <c r="BO71" s="9" t="e">
        <f t="shared" ca="1" si="75"/>
        <v>#N/A</v>
      </c>
      <c r="BP71" s="9" t="e">
        <f t="shared" ca="1" si="75"/>
        <v>#N/A</v>
      </c>
      <c r="BQ71" s="9" t="e">
        <f t="shared" ca="1" si="75"/>
        <v>#N/A</v>
      </c>
      <c r="BR71" s="9" t="e">
        <f t="shared" ca="1" si="75"/>
        <v>#N/A</v>
      </c>
      <c r="BS71" s="9" t="e">
        <f t="shared" ca="1" si="75"/>
        <v>#N/A</v>
      </c>
      <c r="BT71" s="9" t="e">
        <f t="shared" ref="BT71:CI71" ca="1" si="76">BT114*BT$60</f>
        <v>#N/A</v>
      </c>
      <c r="BU71" s="9" t="e">
        <f t="shared" ca="1" si="76"/>
        <v>#N/A</v>
      </c>
      <c r="BV71" s="9" t="e">
        <f t="shared" ca="1" si="76"/>
        <v>#N/A</v>
      </c>
      <c r="BW71" s="9" t="e">
        <f t="shared" ca="1" si="76"/>
        <v>#N/A</v>
      </c>
      <c r="BX71" s="9" t="e">
        <f t="shared" ca="1" si="76"/>
        <v>#N/A</v>
      </c>
      <c r="BY71" s="9" t="e">
        <f t="shared" ca="1" si="76"/>
        <v>#N/A</v>
      </c>
      <c r="BZ71" s="9" t="e">
        <f t="shared" ca="1" si="76"/>
        <v>#N/A</v>
      </c>
      <c r="CA71" s="9" t="e">
        <f t="shared" ca="1" si="76"/>
        <v>#N/A</v>
      </c>
      <c r="CB71" s="9" t="e">
        <f t="shared" ca="1" si="76"/>
        <v>#N/A</v>
      </c>
      <c r="CC71" s="9" t="e">
        <f t="shared" ca="1" si="76"/>
        <v>#N/A</v>
      </c>
      <c r="CD71" s="9" t="e">
        <f t="shared" ca="1" si="76"/>
        <v>#N/A</v>
      </c>
      <c r="CE71" s="9" t="e">
        <f t="shared" ca="1" si="76"/>
        <v>#N/A</v>
      </c>
      <c r="CF71" s="9" t="e">
        <f t="shared" ca="1" si="76"/>
        <v>#N/A</v>
      </c>
      <c r="CG71" s="9" t="e">
        <f t="shared" ca="1" si="76"/>
        <v>#N/A</v>
      </c>
      <c r="CH71" s="9" t="e">
        <f t="shared" ca="1" si="76"/>
        <v>#N/A</v>
      </c>
      <c r="CI71" s="9" t="e">
        <f t="shared" ca="1" si="76"/>
        <v>#N/A</v>
      </c>
      <c r="CZ71" s="41" t="s">
        <v>181</v>
      </c>
      <c r="DA71" s="159">
        <v>58</v>
      </c>
      <c r="DB71" s="163" t="str">
        <f t="shared" si="67"/>
        <v>6.7Прочее</v>
      </c>
    </row>
    <row r="72" spans="1:106" s="85" customFormat="1" x14ac:dyDescent="0.25">
      <c r="B72" s="10"/>
      <c r="C72" s="10" t="s">
        <v>4</v>
      </c>
      <c r="D72" s="10"/>
      <c r="E72" s="10"/>
      <c r="F72" s="10" t="s">
        <v>13</v>
      </c>
      <c r="G72" s="8" t="e">
        <f t="shared" ca="1" si="57"/>
        <v>#N/A</v>
      </c>
      <c r="H72" s="11" t="e">
        <f t="shared" ref="H72:BS72" ca="1" si="77">SUM(H65:H71)</f>
        <v>#N/A</v>
      </c>
      <c r="I72" s="11" t="e">
        <f t="shared" ca="1" si="77"/>
        <v>#N/A</v>
      </c>
      <c r="J72" s="11" t="e">
        <f t="shared" ca="1" si="77"/>
        <v>#N/A</v>
      </c>
      <c r="K72" s="11" t="e">
        <f t="shared" ca="1" si="77"/>
        <v>#N/A</v>
      </c>
      <c r="L72" s="11" t="e">
        <f t="shared" ca="1" si="77"/>
        <v>#N/A</v>
      </c>
      <c r="M72" s="11" t="e">
        <f t="shared" ca="1" si="77"/>
        <v>#N/A</v>
      </c>
      <c r="N72" s="11" t="e">
        <f t="shared" ca="1" si="77"/>
        <v>#N/A</v>
      </c>
      <c r="O72" s="11" t="e">
        <f t="shared" ca="1" si="77"/>
        <v>#N/A</v>
      </c>
      <c r="P72" s="11" t="e">
        <f t="shared" ca="1" si="77"/>
        <v>#N/A</v>
      </c>
      <c r="Q72" s="11" t="e">
        <f t="shared" ca="1" si="77"/>
        <v>#N/A</v>
      </c>
      <c r="R72" s="11" t="e">
        <f t="shared" ca="1" si="77"/>
        <v>#N/A</v>
      </c>
      <c r="S72" s="11" t="e">
        <f t="shared" ca="1" si="77"/>
        <v>#N/A</v>
      </c>
      <c r="T72" s="11" t="e">
        <f t="shared" ca="1" si="77"/>
        <v>#N/A</v>
      </c>
      <c r="U72" s="11" t="e">
        <f t="shared" ca="1" si="77"/>
        <v>#N/A</v>
      </c>
      <c r="V72" s="11" t="e">
        <f t="shared" ca="1" si="77"/>
        <v>#N/A</v>
      </c>
      <c r="W72" s="11" t="e">
        <f t="shared" ca="1" si="77"/>
        <v>#N/A</v>
      </c>
      <c r="X72" s="11" t="e">
        <f t="shared" ca="1" si="77"/>
        <v>#N/A</v>
      </c>
      <c r="Y72" s="11" t="e">
        <f t="shared" ca="1" si="77"/>
        <v>#N/A</v>
      </c>
      <c r="Z72" s="11" t="e">
        <f t="shared" ca="1" si="77"/>
        <v>#N/A</v>
      </c>
      <c r="AA72" s="11" t="e">
        <f t="shared" ca="1" si="77"/>
        <v>#N/A</v>
      </c>
      <c r="AB72" s="11" t="e">
        <f t="shared" ca="1" si="77"/>
        <v>#N/A</v>
      </c>
      <c r="AC72" s="11" t="e">
        <f t="shared" ca="1" si="77"/>
        <v>#N/A</v>
      </c>
      <c r="AD72" s="11" t="e">
        <f t="shared" ca="1" si="77"/>
        <v>#N/A</v>
      </c>
      <c r="AE72" s="11" t="e">
        <f t="shared" ca="1" si="77"/>
        <v>#N/A</v>
      </c>
      <c r="AF72" s="11" t="e">
        <f t="shared" ca="1" si="77"/>
        <v>#N/A</v>
      </c>
      <c r="AG72" s="11" t="e">
        <f t="shared" ca="1" si="77"/>
        <v>#N/A</v>
      </c>
      <c r="AH72" s="11" t="e">
        <f t="shared" ca="1" si="77"/>
        <v>#N/A</v>
      </c>
      <c r="AI72" s="11" t="e">
        <f t="shared" ca="1" si="77"/>
        <v>#N/A</v>
      </c>
      <c r="AJ72" s="11" t="e">
        <f t="shared" ca="1" si="77"/>
        <v>#N/A</v>
      </c>
      <c r="AK72" s="11" t="e">
        <f t="shared" ca="1" si="77"/>
        <v>#N/A</v>
      </c>
      <c r="AL72" s="11" t="e">
        <f t="shared" ca="1" si="77"/>
        <v>#N/A</v>
      </c>
      <c r="AM72" s="11" t="e">
        <f t="shared" ca="1" si="77"/>
        <v>#N/A</v>
      </c>
      <c r="AN72" s="11" t="e">
        <f t="shared" ca="1" si="77"/>
        <v>#N/A</v>
      </c>
      <c r="AO72" s="11" t="e">
        <f t="shared" ca="1" si="77"/>
        <v>#N/A</v>
      </c>
      <c r="AP72" s="11" t="e">
        <f t="shared" ca="1" si="77"/>
        <v>#N/A</v>
      </c>
      <c r="AQ72" s="11" t="e">
        <f t="shared" ca="1" si="77"/>
        <v>#N/A</v>
      </c>
      <c r="AR72" s="11" t="e">
        <f t="shared" ca="1" si="77"/>
        <v>#N/A</v>
      </c>
      <c r="AS72" s="11" t="e">
        <f t="shared" ca="1" si="77"/>
        <v>#N/A</v>
      </c>
      <c r="AT72" s="11" t="e">
        <f t="shared" ca="1" si="77"/>
        <v>#N/A</v>
      </c>
      <c r="AU72" s="11" t="e">
        <f t="shared" ca="1" si="77"/>
        <v>#N/A</v>
      </c>
      <c r="AV72" s="11" t="e">
        <f t="shared" ca="1" si="77"/>
        <v>#N/A</v>
      </c>
      <c r="AW72" s="11" t="e">
        <f t="shared" ca="1" si="77"/>
        <v>#N/A</v>
      </c>
      <c r="AX72" s="11" t="e">
        <f t="shared" ca="1" si="77"/>
        <v>#N/A</v>
      </c>
      <c r="AY72" s="11" t="e">
        <f t="shared" ca="1" si="77"/>
        <v>#N/A</v>
      </c>
      <c r="AZ72" s="11" t="e">
        <f t="shared" ca="1" si="77"/>
        <v>#N/A</v>
      </c>
      <c r="BA72" s="11" t="e">
        <f t="shared" ca="1" si="77"/>
        <v>#N/A</v>
      </c>
      <c r="BB72" s="11" t="e">
        <f t="shared" ca="1" si="77"/>
        <v>#N/A</v>
      </c>
      <c r="BC72" s="11" t="e">
        <f t="shared" ca="1" si="77"/>
        <v>#N/A</v>
      </c>
      <c r="BD72" s="11" t="e">
        <f t="shared" ca="1" si="77"/>
        <v>#N/A</v>
      </c>
      <c r="BE72" s="11" t="e">
        <f t="shared" ca="1" si="77"/>
        <v>#N/A</v>
      </c>
      <c r="BF72" s="11" t="e">
        <f t="shared" ca="1" si="77"/>
        <v>#N/A</v>
      </c>
      <c r="BG72" s="11" t="e">
        <f t="shared" ca="1" si="77"/>
        <v>#N/A</v>
      </c>
      <c r="BH72" s="11" t="e">
        <f t="shared" ca="1" si="77"/>
        <v>#N/A</v>
      </c>
      <c r="BI72" s="11" t="e">
        <f t="shared" ca="1" si="77"/>
        <v>#N/A</v>
      </c>
      <c r="BJ72" s="11" t="e">
        <f t="shared" ca="1" si="77"/>
        <v>#N/A</v>
      </c>
      <c r="BK72" s="11" t="e">
        <f t="shared" ca="1" si="77"/>
        <v>#N/A</v>
      </c>
      <c r="BL72" s="11" t="e">
        <f t="shared" ca="1" si="77"/>
        <v>#N/A</v>
      </c>
      <c r="BM72" s="11" t="e">
        <f t="shared" ca="1" si="77"/>
        <v>#N/A</v>
      </c>
      <c r="BN72" s="11" t="e">
        <f t="shared" ca="1" si="77"/>
        <v>#N/A</v>
      </c>
      <c r="BO72" s="11" t="e">
        <f t="shared" ca="1" si="77"/>
        <v>#N/A</v>
      </c>
      <c r="BP72" s="11" t="e">
        <f t="shared" ca="1" si="77"/>
        <v>#N/A</v>
      </c>
      <c r="BQ72" s="11" t="e">
        <f t="shared" ca="1" si="77"/>
        <v>#N/A</v>
      </c>
      <c r="BR72" s="11" t="e">
        <f t="shared" ca="1" si="77"/>
        <v>#N/A</v>
      </c>
      <c r="BS72" s="11" t="e">
        <f t="shared" ca="1" si="77"/>
        <v>#N/A</v>
      </c>
      <c r="BT72" s="11" t="e">
        <f t="shared" ref="BT72:CI72" ca="1" si="78">SUM(BT65:BT71)</f>
        <v>#N/A</v>
      </c>
      <c r="BU72" s="11" t="e">
        <f t="shared" ca="1" si="78"/>
        <v>#N/A</v>
      </c>
      <c r="BV72" s="11" t="e">
        <f t="shared" ca="1" si="78"/>
        <v>#N/A</v>
      </c>
      <c r="BW72" s="11" t="e">
        <f t="shared" ca="1" si="78"/>
        <v>#N/A</v>
      </c>
      <c r="BX72" s="11" t="e">
        <f t="shared" ca="1" si="78"/>
        <v>#N/A</v>
      </c>
      <c r="BY72" s="11" t="e">
        <f t="shared" ca="1" si="78"/>
        <v>#N/A</v>
      </c>
      <c r="BZ72" s="11" t="e">
        <f t="shared" ca="1" si="78"/>
        <v>#N/A</v>
      </c>
      <c r="CA72" s="11" t="e">
        <f t="shared" ca="1" si="78"/>
        <v>#N/A</v>
      </c>
      <c r="CB72" s="11" t="e">
        <f t="shared" ca="1" si="78"/>
        <v>#N/A</v>
      </c>
      <c r="CC72" s="11" t="e">
        <f t="shared" ca="1" si="78"/>
        <v>#N/A</v>
      </c>
      <c r="CD72" s="11" t="e">
        <f t="shared" ca="1" si="78"/>
        <v>#N/A</v>
      </c>
      <c r="CE72" s="11" t="e">
        <f t="shared" ca="1" si="78"/>
        <v>#N/A</v>
      </c>
      <c r="CF72" s="11" t="e">
        <f t="shared" ca="1" si="78"/>
        <v>#N/A</v>
      </c>
      <c r="CG72" s="11" t="e">
        <f t="shared" ca="1" si="78"/>
        <v>#N/A</v>
      </c>
      <c r="CH72" s="11" t="e">
        <f t="shared" ca="1" si="78"/>
        <v>#N/A</v>
      </c>
      <c r="CI72" s="11" t="e">
        <f t="shared" ca="1" si="78"/>
        <v>#N/A</v>
      </c>
      <c r="CY72" s="35"/>
      <c r="CZ72" s="41" t="s">
        <v>181</v>
      </c>
      <c r="DA72" s="159">
        <v>59</v>
      </c>
      <c r="DB72" s="163" t="str">
        <f t="shared" si="67"/>
        <v>Всего</v>
      </c>
    </row>
    <row r="73" spans="1:106" s="90" customFormat="1" ht="14.25" x14ac:dyDescent="0.25">
      <c r="B73" s="7" t="s">
        <v>98</v>
      </c>
      <c r="C73" s="7" t="s">
        <v>167</v>
      </c>
      <c r="D73" s="7"/>
      <c r="E73" s="7" t="s">
        <v>169</v>
      </c>
      <c r="F73" s="7" t="s">
        <v>13</v>
      </c>
      <c r="G73" s="8">
        <f t="shared" si="57"/>
        <v>0</v>
      </c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52"/>
      <c r="CE73" s="52"/>
      <c r="CF73" s="52"/>
      <c r="CG73" s="52"/>
      <c r="CH73" s="52"/>
      <c r="CI73" s="52"/>
      <c r="CY73" s="35"/>
      <c r="CZ73" s="41" t="s">
        <v>181</v>
      </c>
      <c r="DA73" s="159">
        <v>60</v>
      </c>
      <c r="DB73" s="163" t="str">
        <f t="shared" si="67"/>
        <v>6.8Сумма эффектов, расчитанных от FCF</v>
      </c>
    </row>
    <row r="74" spans="1:106" s="46" customFormat="1" ht="14.25" x14ac:dyDescent="0.25">
      <c r="A74" s="44"/>
      <c r="B74" s="44"/>
      <c r="C74" s="44"/>
      <c r="D74" s="44"/>
      <c r="E74" s="44"/>
      <c r="F74" s="45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Y74" s="35"/>
      <c r="CZ74" s="41" t="s">
        <v>181</v>
      </c>
      <c r="DA74" s="159">
        <v>61</v>
      </c>
      <c r="DB74" s="163" t="str">
        <f t="shared" si="67"/>
        <v/>
      </c>
    </row>
    <row r="75" spans="1:106" s="46" customFormat="1" ht="15" customHeight="1" collapsed="1" x14ac:dyDescent="0.25">
      <c r="B75" s="47" t="s">
        <v>62</v>
      </c>
      <c r="C75" s="48" t="s">
        <v>102</v>
      </c>
      <c r="D75" s="49"/>
      <c r="E75" s="49"/>
      <c r="F75" s="50" t="str">
        <f>F65</f>
        <v>тыс.руб.</v>
      </c>
      <c r="G75" s="51">
        <f>SUM(H75:CI75)</f>
        <v>0</v>
      </c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Y75" s="35"/>
      <c r="CZ75" s="170" t="s">
        <v>181</v>
      </c>
      <c r="DA75" s="168">
        <v>62</v>
      </c>
      <c r="DB75" s="163" t="str">
        <f t="shared" si="67"/>
        <v xml:space="preserve">6.1Сокращение расходов на оплату труда </v>
      </c>
    </row>
    <row r="76" spans="1:106" s="135" customFormat="1" ht="14.25" hidden="1" outlineLevel="1" x14ac:dyDescent="0.25">
      <c r="B76" s="136"/>
      <c r="C76" s="137"/>
      <c r="D76" s="147"/>
      <c r="E76" s="147"/>
      <c r="F76" s="148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149"/>
      <c r="W76" s="149"/>
      <c r="X76" s="149"/>
      <c r="Y76" s="149"/>
      <c r="Z76" s="149"/>
      <c r="AA76" s="149"/>
      <c r="AB76" s="149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  <c r="BB76" s="149"/>
      <c r="BC76" s="149"/>
      <c r="BD76" s="149"/>
      <c r="BE76" s="149"/>
      <c r="BF76" s="149"/>
      <c r="BG76" s="149"/>
      <c r="BH76" s="149"/>
      <c r="BI76" s="149"/>
      <c r="BJ76" s="149"/>
      <c r="BK76" s="149"/>
      <c r="BL76" s="149"/>
      <c r="BM76" s="149"/>
      <c r="BN76" s="149"/>
      <c r="BO76" s="149"/>
      <c r="BP76" s="149"/>
      <c r="BQ76" s="149"/>
      <c r="BR76" s="149"/>
      <c r="BS76" s="149"/>
      <c r="BT76" s="149"/>
      <c r="BU76" s="149"/>
      <c r="BV76" s="149"/>
      <c r="BW76" s="149"/>
      <c r="BX76" s="149"/>
      <c r="BY76" s="149"/>
      <c r="BZ76" s="149"/>
      <c r="CA76" s="149"/>
      <c r="CB76" s="149"/>
      <c r="CC76" s="149"/>
      <c r="CD76" s="149"/>
      <c r="CE76" s="149"/>
      <c r="CF76" s="149"/>
      <c r="CG76" s="149"/>
      <c r="CH76" s="149"/>
      <c r="CI76" s="149"/>
      <c r="CY76" s="35"/>
      <c r="CZ76" s="152"/>
      <c r="DA76" s="159"/>
      <c r="DB76" s="164" t="str">
        <f t="shared" si="67"/>
        <v/>
      </c>
    </row>
    <row r="77" spans="1:106" s="135" customFormat="1" ht="13.5" hidden="1" customHeight="1" outlineLevel="1" x14ac:dyDescent="0.25">
      <c r="B77" s="136"/>
      <c r="C77" s="150" t="s">
        <v>108</v>
      </c>
      <c r="D77" s="147"/>
      <c r="E77" s="147"/>
      <c r="F77" s="144"/>
      <c r="G77" s="149"/>
      <c r="H77" s="149"/>
      <c r="I77" s="149"/>
      <c r="J77" s="149"/>
      <c r="K77" s="149"/>
      <c r="L77" s="149"/>
      <c r="M77" s="149"/>
      <c r="N77" s="149"/>
      <c r="O77" s="149"/>
      <c r="P77" s="149"/>
      <c r="Q77" s="149"/>
      <c r="R77" s="149"/>
      <c r="S77" s="149"/>
      <c r="T77" s="149"/>
      <c r="U77" s="149"/>
      <c r="V77" s="149"/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  <c r="BB77" s="149"/>
      <c r="BC77" s="149"/>
      <c r="BD77" s="149"/>
      <c r="BE77" s="149"/>
      <c r="BF77" s="149"/>
      <c r="BG77" s="149"/>
      <c r="BH77" s="149"/>
      <c r="BI77" s="149"/>
      <c r="BJ77" s="149"/>
      <c r="BK77" s="149"/>
      <c r="BL77" s="149"/>
      <c r="BM77" s="149"/>
      <c r="BN77" s="149"/>
      <c r="BO77" s="149"/>
      <c r="BP77" s="149"/>
      <c r="BQ77" s="149"/>
      <c r="BR77" s="149"/>
      <c r="BS77" s="149"/>
      <c r="BT77" s="149"/>
      <c r="BU77" s="149"/>
      <c r="BV77" s="149"/>
      <c r="BW77" s="149"/>
      <c r="BX77" s="149"/>
      <c r="BY77" s="149"/>
      <c r="BZ77" s="149"/>
      <c r="CA77" s="149"/>
      <c r="CB77" s="149"/>
      <c r="CC77" s="149"/>
      <c r="CD77" s="149"/>
      <c r="CE77" s="149"/>
      <c r="CF77" s="149"/>
      <c r="CG77" s="149"/>
      <c r="CH77" s="149"/>
      <c r="CI77" s="149"/>
      <c r="CY77" s="35"/>
      <c r="CZ77" s="152"/>
      <c r="DA77" s="159"/>
      <c r="DB77" s="164" t="str">
        <f t="shared" si="67"/>
        <v>Исходные данные для расчета эффекта</v>
      </c>
    </row>
    <row r="78" spans="1:106" s="135" customFormat="1" ht="14.25" hidden="1" outlineLevel="1" x14ac:dyDescent="0.25">
      <c r="B78" s="136"/>
      <c r="C78" s="137"/>
      <c r="D78" s="137"/>
      <c r="E78" s="137"/>
      <c r="F78" s="144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149"/>
      <c r="W78" s="149"/>
      <c r="X78" s="149"/>
      <c r="Y78" s="149"/>
      <c r="Z78" s="149"/>
      <c r="AA78" s="149"/>
      <c r="AB78" s="149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  <c r="BB78" s="149"/>
      <c r="BC78" s="149"/>
      <c r="BD78" s="149"/>
      <c r="BE78" s="149"/>
      <c r="BF78" s="149"/>
      <c r="BG78" s="149"/>
      <c r="BH78" s="149"/>
      <c r="BI78" s="149"/>
      <c r="BJ78" s="149"/>
      <c r="BK78" s="149"/>
      <c r="BL78" s="149"/>
      <c r="BM78" s="149"/>
      <c r="BN78" s="149"/>
      <c r="BO78" s="149"/>
      <c r="BP78" s="149"/>
      <c r="BQ78" s="149"/>
      <c r="BR78" s="149"/>
      <c r="BS78" s="149"/>
      <c r="BT78" s="149"/>
      <c r="BU78" s="149"/>
      <c r="BV78" s="149"/>
      <c r="BW78" s="149"/>
      <c r="BX78" s="149"/>
      <c r="BY78" s="149"/>
      <c r="BZ78" s="149"/>
      <c r="CA78" s="149"/>
      <c r="CB78" s="149"/>
      <c r="CC78" s="149"/>
      <c r="CD78" s="149"/>
      <c r="CE78" s="149"/>
      <c r="CF78" s="149"/>
      <c r="CG78" s="149"/>
      <c r="CH78" s="149"/>
      <c r="CI78" s="149"/>
      <c r="CY78" s="35"/>
      <c r="CZ78" s="152"/>
      <c r="DA78" s="159"/>
      <c r="DB78" s="164"/>
    </row>
    <row r="79" spans="1:106" s="135" customFormat="1" ht="14.25" hidden="1" outlineLevel="1" x14ac:dyDescent="0.25">
      <c r="B79" s="136"/>
      <c r="C79" s="137"/>
      <c r="D79" s="137"/>
      <c r="E79" s="137"/>
      <c r="F79" s="144"/>
      <c r="G79" s="149"/>
      <c r="H79" s="149"/>
      <c r="I79" s="149"/>
      <c r="J79" s="149"/>
      <c r="K79" s="149"/>
      <c r="L79" s="149"/>
      <c r="M79" s="149"/>
      <c r="N79" s="149"/>
      <c r="O79" s="149"/>
      <c r="P79" s="149"/>
      <c r="Q79" s="149"/>
      <c r="R79" s="149"/>
      <c r="S79" s="149"/>
      <c r="T79" s="149"/>
      <c r="U79" s="149"/>
      <c r="V79" s="149"/>
      <c r="W79" s="149"/>
      <c r="X79" s="149"/>
      <c r="Y79" s="149"/>
      <c r="Z79" s="149"/>
      <c r="AA79" s="149"/>
      <c r="AB79" s="149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  <c r="BB79" s="149"/>
      <c r="BC79" s="149"/>
      <c r="BD79" s="149"/>
      <c r="BE79" s="149"/>
      <c r="BF79" s="149"/>
      <c r="BG79" s="149"/>
      <c r="BH79" s="149"/>
      <c r="BI79" s="149"/>
      <c r="BJ79" s="149"/>
      <c r="BK79" s="149"/>
      <c r="BL79" s="149"/>
      <c r="BM79" s="149"/>
      <c r="BN79" s="149"/>
      <c r="BO79" s="149"/>
      <c r="BP79" s="149"/>
      <c r="BQ79" s="149"/>
      <c r="BR79" s="149"/>
      <c r="BS79" s="149"/>
      <c r="BT79" s="149"/>
      <c r="BU79" s="149"/>
      <c r="BV79" s="149"/>
      <c r="BW79" s="149"/>
      <c r="BX79" s="149"/>
      <c r="BY79" s="149"/>
      <c r="BZ79" s="149"/>
      <c r="CA79" s="149"/>
      <c r="CB79" s="149"/>
      <c r="CC79" s="149"/>
      <c r="CD79" s="149"/>
      <c r="CE79" s="149"/>
      <c r="CF79" s="149"/>
      <c r="CG79" s="149"/>
      <c r="CH79" s="149"/>
      <c r="CI79" s="149"/>
      <c r="CY79" s="35"/>
      <c r="CZ79" s="152"/>
      <c r="DA79" s="159"/>
      <c r="DB79" s="164"/>
    </row>
    <row r="80" spans="1:106" s="135" customFormat="1" ht="14.25" hidden="1" outlineLevel="1" x14ac:dyDescent="0.25">
      <c r="B80" s="136"/>
      <c r="C80" s="137"/>
      <c r="D80" s="137"/>
      <c r="E80" s="137"/>
      <c r="F80" s="144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149"/>
      <c r="W80" s="149"/>
      <c r="X80" s="149"/>
      <c r="Y80" s="149"/>
      <c r="Z80" s="149"/>
      <c r="AA80" s="149"/>
      <c r="AB80" s="149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  <c r="BB80" s="149"/>
      <c r="BC80" s="149"/>
      <c r="BD80" s="149"/>
      <c r="BE80" s="149"/>
      <c r="BF80" s="149"/>
      <c r="BG80" s="149"/>
      <c r="BH80" s="149"/>
      <c r="BI80" s="149"/>
      <c r="BJ80" s="149"/>
      <c r="BK80" s="149"/>
      <c r="BL80" s="149"/>
      <c r="BM80" s="149"/>
      <c r="BN80" s="149"/>
      <c r="BO80" s="149"/>
      <c r="BP80" s="149"/>
      <c r="BQ80" s="149"/>
      <c r="BR80" s="149"/>
      <c r="BS80" s="149"/>
      <c r="BT80" s="149"/>
      <c r="BU80" s="149"/>
      <c r="BV80" s="149"/>
      <c r="BW80" s="149"/>
      <c r="BX80" s="149"/>
      <c r="BY80" s="149"/>
      <c r="BZ80" s="149"/>
      <c r="CA80" s="149"/>
      <c r="CB80" s="149"/>
      <c r="CC80" s="149"/>
      <c r="CD80" s="149"/>
      <c r="CE80" s="149"/>
      <c r="CF80" s="149"/>
      <c r="CG80" s="149"/>
      <c r="CH80" s="149"/>
      <c r="CI80" s="149"/>
      <c r="CY80" s="35"/>
      <c r="CZ80" s="152"/>
      <c r="DA80" s="159"/>
      <c r="DB80" s="164"/>
    </row>
    <row r="81" spans="1:106" s="135" customFormat="1" ht="14.25" hidden="1" outlineLevel="1" x14ac:dyDescent="0.25">
      <c r="B81" s="136"/>
      <c r="C81" s="137"/>
      <c r="D81" s="137"/>
      <c r="E81" s="137"/>
      <c r="F81" s="144"/>
      <c r="G81" s="149"/>
      <c r="H81" s="149"/>
      <c r="I81" s="149"/>
      <c r="J81" s="149"/>
      <c r="K81" s="149"/>
      <c r="L81" s="149"/>
      <c r="M81" s="149"/>
      <c r="N81" s="149"/>
      <c r="O81" s="149"/>
      <c r="P81" s="149"/>
      <c r="Q81" s="149"/>
      <c r="R81" s="149"/>
      <c r="S81" s="149"/>
      <c r="T81" s="149"/>
      <c r="U81" s="149"/>
      <c r="V81" s="149"/>
      <c r="W81" s="149"/>
      <c r="X81" s="149"/>
      <c r="Y81" s="149"/>
      <c r="Z81" s="149"/>
      <c r="AA81" s="149"/>
      <c r="AB81" s="149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  <c r="BB81" s="149"/>
      <c r="BC81" s="149"/>
      <c r="BD81" s="149"/>
      <c r="BE81" s="149"/>
      <c r="BF81" s="149"/>
      <c r="BG81" s="149"/>
      <c r="BH81" s="149"/>
      <c r="BI81" s="149"/>
      <c r="BJ81" s="149"/>
      <c r="BK81" s="149"/>
      <c r="BL81" s="149"/>
      <c r="BM81" s="149"/>
      <c r="BN81" s="149"/>
      <c r="BO81" s="149"/>
      <c r="BP81" s="149"/>
      <c r="BQ81" s="149"/>
      <c r="BR81" s="149"/>
      <c r="BS81" s="149"/>
      <c r="BT81" s="149"/>
      <c r="BU81" s="149"/>
      <c r="BV81" s="149"/>
      <c r="BW81" s="149"/>
      <c r="BX81" s="149"/>
      <c r="BY81" s="149"/>
      <c r="BZ81" s="149"/>
      <c r="CA81" s="149"/>
      <c r="CB81" s="149"/>
      <c r="CC81" s="149"/>
      <c r="CD81" s="149"/>
      <c r="CE81" s="149"/>
      <c r="CF81" s="149"/>
      <c r="CG81" s="149"/>
      <c r="CH81" s="149"/>
      <c r="CI81" s="149"/>
      <c r="CY81" s="35"/>
      <c r="CZ81" s="152"/>
      <c r="DA81" s="159"/>
      <c r="DB81" s="164" t="str">
        <f t="shared" si="67"/>
        <v/>
      </c>
    </row>
    <row r="82" spans="1:106" s="135" customFormat="1" ht="14.25" hidden="1" outlineLevel="1" x14ac:dyDescent="0.25">
      <c r="B82" s="136"/>
      <c r="C82" s="150" t="s">
        <v>107</v>
      </c>
      <c r="D82" s="137"/>
      <c r="E82" s="137"/>
      <c r="F82" s="144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149"/>
      <c r="W82" s="149"/>
      <c r="X82" s="149"/>
      <c r="Y82" s="149"/>
      <c r="Z82" s="149"/>
      <c r="AA82" s="149"/>
      <c r="AB82" s="149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  <c r="BB82" s="149"/>
      <c r="BC82" s="149"/>
      <c r="BD82" s="149"/>
      <c r="BE82" s="149"/>
      <c r="BF82" s="149"/>
      <c r="BG82" s="149"/>
      <c r="BH82" s="149"/>
      <c r="BI82" s="149"/>
      <c r="BJ82" s="149"/>
      <c r="BK82" s="149"/>
      <c r="BL82" s="149"/>
      <c r="BM82" s="149"/>
      <c r="BN82" s="149"/>
      <c r="BO82" s="149"/>
      <c r="BP82" s="149"/>
      <c r="BQ82" s="149"/>
      <c r="BR82" s="149"/>
      <c r="BS82" s="149"/>
      <c r="BT82" s="149"/>
      <c r="BU82" s="149"/>
      <c r="BV82" s="149"/>
      <c r="BW82" s="149"/>
      <c r="BX82" s="149"/>
      <c r="BY82" s="149"/>
      <c r="BZ82" s="149"/>
      <c r="CA82" s="149"/>
      <c r="CB82" s="149"/>
      <c r="CC82" s="149"/>
      <c r="CD82" s="149"/>
      <c r="CE82" s="149"/>
      <c r="CF82" s="149"/>
      <c r="CG82" s="149"/>
      <c r="CH82" s="149"/>
      <c r="CI82" s="149"/>
      <c r="CY82" s="35"/>
      <c r="CZ82" s="152"/>
      <c r="DA82" s="159"/>
      <c r="DB82" s="164" t="str">
        <f t="shared" si="67"/>
        <v>Расчет эффекта</v>
      </c>
    </row>
    <row r="83" spans="1:106" s="135" customFormat="1" ht="14.25" hidden="1" outlineLevel="1" x14ac:dyDescent="0.25">
      <c r="B83" s="136"/>
      <c r="C83" s="137"/>
      <c r="D83" s="137"/>
      <c r="E83" s="137"/>
      <c r="F83" s="151"/>
      <c r="G83" s="149"/>
      <c r="H83" s="149"/>
      <c r="I83" s="149"/>
      <c r="J83" s="149"/>
      <c r="K83" s="149"/>
      <c r="L83" s="149"/>
      <c r="M83" s="149"/>
      <c r="N83" s="149"/>
      <c r="O83" s="149"/>
      <c r="P83" s="149"/>
      <c r="Q83" s="149"/>
      <c r="R83" s="149"/>
      <c r="S83" s="149"/>
      <c r="T83" s="149"/>
      <c r="U83" s="149"/>
      <c r="V83" s="149"/>
      <c r="W83" s="149"/>
      <c r="X83" s="149"/>
      <c r="Y83" s="149"/>
      <c r="Z83" s="149"/>
      <c r="AA83" s="149"/>
      <c r="AB83" s="149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  <c r="BB83" s="149"/>
      <c r="BC83" s="149"/>
      <c r="BD83" s="149"/>
      <c r="BE83" s="149"/>
      <c r="BF83" s="149"/>
      <c r="BG83" s="149"/>
      <c r="BH83" s="149"/>
      <c r="BI83" s="149"/>
      <c r="BJ83" s="149"/>
      <c r="BK83" s="149"/>
      <c r="BL83" s="149"/>
      <c r="BM83" s="149"/>
      <c r="BN83" s="149"/>
      <c r="BO83" s="149"/>
      <c r="BP83" s="149"/>
      <c r="BQ83" s="149"/>
      <c r="BR83" s="149"/>
      <c r="BS83" s="149"/>
      <c r="BT83" s="149"/>
      <c r="BU83" s="149"/>
      <c r="BV83" s="149"/>
      <c r="BW83" s="149"/>
      <c r="BX83" s="149"/>
      <c r="BY83" s="149"/>
      <c r="BZ83" s="149"/>
      <c r="CA83" s="149"/>
      <c r="CB83" s="149"/>
      <c r="CC83" s="149"/>
      <c r="CD83" s="149"/>
      <c r="CE83" s="149"/>
      <c r="CF83" s="149"/>
      <c r="CG83" s="149"/>
      <c r="CH83" s="149"/>
      <c r="CI83" s="149"/>
      <c r="CY83" s="35"/>
      <c r="CZ83" s="152"/>
      <c r="DA83" s="159"/>
      <c r="DB83" s="164" t="str">
        <f t="shared" si="67"/>
        <v/>
      </c>
    </row>
    <row r="84" spans="1:106" s="46" customFormat="1" ht="14.25" collapsed="1" x14ac:dyDescent="0.25">
      <c r="B84" s="47" t="s">
        <v>63</v>
      </c>
      <c r="C84" s="48" t="s">
        <v>103</v>
      </c>
      <c r="D84" s="49"/>
      <c r="E84" s="49"/>
      <c r="F84" s="50" t="str">
        <f>F66</f>
        <v>тыс.руб.</v>
      </c>
      <c r="G84" s="51">
        <f>SUM(H84:CI84)</f>
        <v>0</v>
      </c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2"/>
      <c r="BG84" s="52"/>
      <c r="BH84" s="52"/>
      <c r="BI84" s="52"/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52"/>
      <c r="CE84" s="52"/>
      <c r="CF84" s="52"/>
      <c r="CG84" s="52"/>
      <c r="CH84" s="52"/>
      <c r="CI84" s="52"/>
      <c r="CY84" s="35"/>
      <c r="CZ84" s="168" t="s">
        <v>181</v>
      </c>
      <c r="DA84" s="168">
        <v>63</v>
      </c>
      <c r="DB84" s="162" t="str">
        <f t="shared" si="67"/>
        <v>6.2Сокращение расходов по отдельным статьям</v>
      </c>
    </row>
    <row r="85" spans="1:106" s="135" customFormat="1" ht="14.25" hidden="1" outlineLevel="1" x14ac:dyDescent="0.25">
      <c r="B85" s="136"/>
      <c r="C85" s="137"/>
      <c r="D85" s="138"/>
      <c r="E85" s="138"/>
      <c r="F85" s="139"/>
      <c r="G85" s="140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  <c r="BE85" s="138"/>
      <c r="BF85" s="138"/>
      <c r="BG85" s="138"/>
      <c r="BH85" s="138"/>
      <c r="BI85" s="138"/>
      <c r="BJ85" s="138"/>
      <c r="BK85" s="138"/>
      <c r="BL85" s="138"/>
      <c r="BM85" s="138"/>
      <c r="BN85" s="138"/>
      <c r="BO85" s="138"/>
      <c r="BP85" s="138"/>
      <c r="BQ85" s="138"/>
      <c r="BR85" s="138"/>
      <c r="BS85" s="138"/>
      <c r="BT85" s="138"/>
      <c r="BU85" s="138"/>
      <c r="BV85" s="138"/>
      <c r="BW85" s="138"/>
      <c r="BX85" s="138"/>
      <c r="BY85" s="138"/>
      <c r="BZ85" s="138"/>
      <c r="CA85" s="138"/>
      <c r="CB85" s="138"/>
      <c r="CC85" s="138"/>
      <c r="CD85" s="138"/>
      <c r="CE85" s="138"/>
      <c r="CF85" s="138"/>
      <c r="CG85" s="138"/>
      <c r="CH85" s="138"/>
      <c r="CI85" s="138"/>
      <c r="CY85" s="35"/>
      <c r="CZ85" s="152"/>
      <c r="DA85" s="159"/>
      <c r="DB85" s="164" t="str">
        <f t="shared" si="67"/>
        <v/>
      </c>
    </row>
    <row r="86" spans="1:106" s="135" customFormat="1" ht="14.25" hidden="1" outlineLevel="1" x14ac:dyDescent="0.25">
      <c r="B86" s="141"/>
      <c r="C86" s="142" t="s">
        <v>108</v>
      </c>
      <c r="D86" s="143"/>
      <c r="E86" s="143"/>
      <c r="F86" s="139"/>
      <c r="G86" s="140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38"/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  <c r="AO86" s="138"/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  <c r="BE86" s="138"/>
      <c r="BF86" s="138"/>
      <c r="BG86" s="138"/>
      <c r="BH86" s="138"/>
      <c r="BI86" s="138"/>
      <c r="BJ86" s="138"/>
      <c r="BK86" s="138"/>
      <c r="BL86" s="138"/>
      <c r="BM86" s="138"/>
      <c r="BN86" s="138"/>
      <c r="BO86" s="138"/>
      <c r="BP86" s="138"/>
      <c r="BQ86" s="138"/>
      <c r="BR86" s="138"/>
      <c r="BS86" s="138"/>
      <c r="BT86" s="138"/>
      <c r="BU86" s="138"/>
      <c r="BV86" s="138"/>
      <c r="BW86" s="138"/>
      <c r="BX86" s="138"/>
      <c r="BY86" s="138"/>
      <c r="BZ86" s="138"/>
      <c r="CA86" s="138"/>
      <c r="CB86" s="138"/>
      <c r="CC86" s="138"/>
      <c r="CD86" s="138"/>
      <c r="CE86" s="138"/>
      <c r="CF86" s="138"/>
      <c r="CG86" s="138"/>
      <c r="CH86" s="138"/>
      <c r="CI86" s="138"/>
      <c r="CY86" s="35"/>
      <c r="CZ86" s="152"/>
      <c r="DA86" s="159"/>
      <c r="DB86" s="164" t="str">
        <f t="shared" si="67"/>
        <v>Исходные данные для расчета эффекта</v>
      </c>
    </row>
    <row r="87" spans="1:106" s="135" customFormat="1" ht="14.25" hidden="1" outlineLevel="1" x14ac:dyDescent="0.25">
      <c r="A87" s="138"/>
      <c r="B87" s="138"/>
      <c r="C87" s="137"/>
      <c r="D87" s="138"/>
      <c r="E87" s="138"/>
      <c r="F87" s="139"/>
      <c r="G87" s="140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  <c r="AO87" s="138"/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  <c r="BE87" s="138"/>
      <c r="BF87" s="138"/>
      <c r="BG87" s="138"/>
      <c r="BH87" s="138"/>
      <c r="BI87" s="138"/>
      <c r="BJ87" s="138"/>
      <c r="BK87" s="138"/>
      <c r="BL87" s="138"/>
      <c r="BM87" s="138"/>
      <c r="BN87" s="138"/>
      <c r="BO87" s="138"/>
      <c r="BP87" s="138"/>
      <c r="BQ87" s="138"/>
      <c r="BR87" s="138"/>
      <c r="BS87" s="138"/>
      <c r="BT87" s="138"/>
      <c r="BU87" s="138"/>
      <c r="BV87" s="138"/>
      <c r="BW87" s="138"/>
      <c r="BX87" s="138"/>
      <c r="BY87" s="138"/>
      <c r="BZ87" s="138"/>
      <c r="CA87" s="138"/>
      <c r="CB87" s="138"/>
      <c r="CC87" s="138"/>
      <c r="CD87" s="138"/>
      <c r="CE87" s="138"/>
      <c r="CF87" s="138"/>
      <c r="CG87" s="138"/>
      <c r="CH87" s="138"/>
      <c r="CI87" s="138"/>
      <c r="CY87" s="35"/>
      <c r="CZ87" s="152"/>
      <c r="DA87" s="159"/>
      <c r="DB87" s="164" t="str">
        <f t="shared" si="67"/>
        <v/>
      </c>
    </row>
    <row r="88" spans="1:106" s="135" customFormat="1" ht="14.25" hidden="1" outlineLevel="1" x14ac:dyDescent="0.25">
      <c r="A88" s="138"/>
      <c r="B88" s="145"/>
      <c r="C88" s="146" t="s">
        <v>107</v>
      </c>
      <c r="D88" s="143"/>
      <c r="E88" s="143"/>
      <c r="F88" s="139"/>
      <c r="G88" s="140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138"/>
      <c r="Z88" s="138"/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  <c r="AO88" s="138"/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  <c r="BE88" s="138"/>
      <c r="BF88" s="138"/>
      <c r="BG88" s="138"/>
      <c r="BH88" s="138"/>
      <c r="BI88" s="138"/>
      <c r="BJ88" s="138"/>
      <c r="BK88" s="138"/>
      <c r="BL88" s="138"/>
      <c r="BM88" s="138"/>
      <c r="BN88" s="138"/>
      <c r="BO88" s="138"/>
      <c r="BP88" s="138"/>
      <c r="BQ88" s="138"/>
      <c r="BR88" s="138"/>
      <c r="BS88" s="138"/>
      <c r="BT88" s="138"/>
      <c r="BU88" s="138"/>
      <c r="BV88" s="138"/>
      <c r="BW88" s="138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8"/>
      <c r="CI88" s="138"/>
      <c r="CY88" s="35"/>
      <c r="CZ88" s="152"/>
      <c r="DA88" s="159"/>
      <c r="DB88" s="164" t="str">
        <f t="shared" si="67"/>
        <v>Расчет эффекта</v>
      </c>
    </row>
    <row r="89" spans="1:106" s="135" customFormat="1" ht="14.25" hidden="1" outlineLevel="1" x14ac:dyDescent="0.25">
      <c r="A89" s="138"/>
      <c r="B89" s="138"/>
      <c r="C89" s="138"/>
      <c r="D89" s="138"/>
      <c r="E89" s="138"/>
      <c r="F89" s="139"/>
      <c r="G89" s="140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138"/>
      <c r="AC89" s="138"/>
      <c r="AD89" s="138"/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  <c r="AO89" s="138"/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  <c r="BE89" s="138"/>
      <c r="BF89" s="138"/>
      <c r="BG89" s="138"/>
      <c r="BH89" s="138"/>
      <c r="BI89" s="138"/>
      <c r="BJ89" s="138"/>
      <c r="BK89" s="138"/>
      <c r="BL89" s="138"/>
      <c r="BM89" s="138"/>
      <c r="BN89" s="138"/>
      <c r="BO89" s="138"/>
      <c r="BP89" s="138"/>
      <c r="BQ89" s="138"/>
      <c r="BR89" s="138"/>
      <c r="BS89" s="138"/>
      <c r="BT89" s="138"/>
      <c r="BU89" s="138"/>
      <c r="BV89" s="138"/>
      <c r="BW89" s="138"/>
      <c r="BX89" s="138"/>
      <c r="BY89" s="138"/>
      <c r="BZ89" s="138"/>
      <c r="CA89" s="138"/>
      <c r="CB89" s="138"/>
      <c r="CC89" s="138"/>
      <c r="CD89" s="138"/>
      <c r="CE89" s="138"/>
      <c r="CF89" s="138"/>
      <c r="CG89" s="138"/>
      <c r="CH89" s="138"/>
      <c r="CI89" s="138"/>
      <c r="CY89" s="35"/>
      <c r="CZ89" s="152"/>
      <c r="DA89" s="159"/>
      <c r="DB89" s="164" t="str">
        <f t="shared" si="67"/>
        <v/>
      </c>
    </row>
    <row r="90" spans="1:106" s="46" customFormat="1" ht="14.25" collapsed="1" x14ac:dyDescent="0.25">
      <c r="A90" s="44"/>
      <c r="B90" s="47" t="s">
        <v>64</v>
      </c>
      <c r="C90" s="48" t="s">
        <v>96</v>
      </c>
      <c r="D90" s="49"/>
      <c r="E90" s="53"/>
      <c r="F90" s="50" t="str">
        <f>F67</f>
        <v>тыс.руб.</v>
      </c>
      <c r="G90" s="51">
        <f>SUM(H90:CI90)</f>
        <v>0</v>
      </c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52"/>
      <c r="CE90" s="52"/>
      <c r="CF90" s="52"/>
      <c r="CG90" s="52"/>
      <c r="CH90" s="52"/>
      <c r="CI90" s="52"/>
      <c r="CY90" s="35"/>
      <c r="CZ90" s="168" t="s">
        <v>181</v>
      </c>
      <c r="DA90" s="168">
        <v>64</v>
      </c>
      <c r="DB90" s="162" t="str">
        <f t="shared" si="67"/>
        <v>6.3Изменение денежного потока от увеличения добычи</v>
      </c>
    </row>
    <row r="91" spans="1:106" s="135" customFormat="1" ht="14.25" hidden="1" outlineLevel="1" x14ac:dyDescent="0.25">
      <c r="A91" s="138"/>
      <c r="B91" s="136"/>
      <c r="C91" s="137"/>
      <c r="D91" s="137"/>
      <c r="E91" s="137"/>
      <c r="F91" s="152"/>
      <c r="G91" s="149"/>
      <c r="CY91" s="35"/>
      <c r="CZ91" s="152"/>
      <c r="DA91" s="159"/>
      <c r="DB91" s="164" t="str">
        <f t="shared" si="67"/>
        <v/>
      </c>
    </row>
    <row r="92" spans="1:106" s="135" customFormat="1" ht="22.5" hidden="1" customHeight="1" outlineLevel="1" x14ac:dyDescent="0.25">
      <c r="A92" s="138"/>
      <c r="B92" s="136"/>
      <c r="C92" s="150" t="s">
        <v>108</v>
      </c>
      <c r="D92" s="143"/>
      <c r="E92" s="143"/>
      <c r="F92" s="152"/>
      <c r="G92" s="149"/>
      <c r="CY92" s="35"/>
      <c r="CZ92" s="152"/>
      <c r="DA92" s="159"/>
      <c r="DB92" s="164" t="str">
        <f t="shared" si="67"/>
        <v>Исходные данные для расчета эффекта</v>
      </c>
    </row>
    <row r="93" spans="1:106" s="135" customFormat="1" ht="14.25" hidden="1" outlineLevel="1" x14ac:dyDescent="0.25">
      <c r="A93" s="138"/>
      <c r="B93" s="136"/>
      <c r="C93" s="137"/>
      <c r="D93" s="137"/>
      <c r="E93" s="137"/>
      <c r="F93" s="152"/>
      <c r="G93" s="149"/>
      <c r="CY93" s="35"/>
      <c r="CZ93" s="152"/>
      <c r="DA93" s="159"/>
      <c r="DB93" s="164" t="str">
        <f t="shared" si="67"/>
        <v/>
      </c>
    </row>
    <row r="94" spans="1:106" s="135" customFormat="1" ht="22.5" hidden="1" customHeight="1" outlineLevel="1" x14ac:dyDescent="0.25">
      <c r="A94" s="138"/>
      <c r="B94" s="136"/>
      <c r="C94" s="150" t="s">
        <v>107</v>
      </c>
      <c r="D94" s="143"/>
      <c r="E94" s="143"/>
      <c r="F94" s="152"/>
      <c r="G94" s="149"/>
      <c r="CY94" s="35"/>
      <c r="CZ94" s="152"/>
      <c r="DA94" s="159"/>
      <c r="DB94" s="164" t="str">
        <f t="shared" si="67"/>
        <v>Расчет эффекта</v>
      </c>
    </row>
    <row r="95" spans="1:106" s="135" customFormat="1" ht="14.25" hidden="1" outlineLevel="1" x14ac:dyDescent="0.25">
      <c r="A95" s="138"/>
      <c r="B95" s="136"/>
      <c r="C95" s="137"/>
      <c r="D95" s="137"/>
      <c r="E95" s="137"/>
      <c r="F95" s="152"/>
      <c r="G95" s="149"/>
      <c r="CY95" s="35"/>
      <c r="CZ95" s="152"/>
      <c r="DA95" s="159"/>
      <c r="DB95" s="164" t="str">
        <f t="shared" si="67"/>
        <v/>
      </c>
    </row>
    <row r="96" spans="1:106" s="46" customFormat="1" ht="14.25" collapsed="1" x14ac:dyDescent="0.25">
      <c r="A96" s="44"/>
      <c r="B96" s="47" t="s">
        <v>151</v>
      </c>
      <c r="C96" s="48" t="s">
        <v>104</v>
      </c>
      <c r="D96" s="49"/>
      <c r="E96" s="53"/>
      <c r="F96" s="50" t="str">
        <f>F68</f>
        <v>тыс.руб.</v>
      </c>
      <c r="G96" s="51">
        <f>SUM(H96:CI96)</f>
        <v>0</v>
      </c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2"/>
      <c r="BE96" s="52"/>
      <c r="BF96" s="52"/>
      <c r="BG96" s="52"/>
      <c r="BH96" s="52"/>
      <c r="BI96" s="52"/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Y96" s="35"/>
      <c r="CZ96" s="170" t="s">
        <v>181</v>
      </c>
      <c r="DA96" s="168">
        <v>65</v>
      </c>
      <c r="DB96" s="163" t="str">
        <f t="shared" si="67"/>
        <v>6.4Ранняя добыча / ранняя нефть</v>
      </c>
    </row>
    <row r="97" spans="1:106" s="135" customFormat="1" ht="15" hidden="1" customHeight="1" outlineLevel="1" x14ac:dyDescent="0.25">
      <c r="A97" s="138"/>
      <c r="B97" s="136"/>
      <c r="C97" s="137"/>
      <c r="D97" s="137"/>
      <c r="E97" s="137"/>
      <c r="F97" s="152"/>
      <c r="G97" s="149"/>
      <c r="CY97" s="35"/>
      <c r="CZ97" s="152"/>
      <c r="DA97" s="159"/>
      <c r="DB97" s="164" t="str">
        <f t="shared" si="67"/>
        <v/>
      </c>
    </row>
    <row r="98" spans="1:106" s="135" customFormat="1" ht="15" hidden="1" customHeight="1" outlineLevel="1" x14ac:dyDescent="0.25">
      <c r="A98" s="138"/>
      <c r="B98" s="153"/>
      <c r="C98" s="150" t="s">
        <v>108</v>
      </c>
      <c r="D98" s="154"/>
      <c r="E98" s="154"/>
      <c r="F98" s="152"/>
      <c r="G98" s="149"/>
      <c r="CY98" s="35"/>
      <c r="CZ98" s="152"/>
      <c r="DA98" s="159"/>
      <c r="DB98" s="164" t="str">
        <f t="shared" si="67"/>
        <v>Исходные данные для расчета эффекта</v>
      </c>
    </row>
    <row r="99" spans="1:106" s="135" customFormat="1" ht="14.25" hidden="1" outlineLevel="1" x14ac:dyDescent="0.25">
      <c r="A99" s="138"/>
      <c r="B99" s="136"/>
      <c r="C99" s="137"/>
      <c r="D99" s="137"/>
      <c r="E99" s="137"/>
      <c r="F99" s="152"/>
      <c r="G99" s="149"/>
      <c r="CY99" s="35"/>
      <c r="CZ99" s="152"/>
      <c r="DA99" s="159"/>
      <c r="DB99" s="164" t="str">
        <f t="shared" si="67"/>
        <v/>
      </c>
    </row>
    <row r="100" spans="1:106" s="135" customFormat="1" ht="14.25" hidden="1" outlineLevel="1" x14ac:dyDescent="0.25">
      <c r="A100" s="138"/>
      <c r="B100" s="136"/>
      <c r="C100" s="150" t="s">
        <v>107</v>
      </c>
      <c r="D100" s="143"/>
      <c r="E100" s="143"/>
      <c r="F100" s="152"/>
      <c r="G100" s="149"/>
      <c r="CY100" s="35"/>
      <c r="CZ100" s="152"/>
      <c r="DA100" s="159"/>
      <c r="DB100" s="164" t="str">
        <f t="shared" si="67"/>
        <v>Расчет эффекта</v>
      </c>
    </row>
    <row r="101" spans="1:106" s="135" customFormat="1" ht="14.25" hidden="1" outlineLevel="1" x14ac:dyDescent="0.25">
      <c r="A101" s="138"/>
      <c r="B101" s="136"/>
      <c r="C101" s="137"/>
      <c r="D101" s="137"/>
      <c r="E101" s="137"/>
      <c r="F101" s="152"/>
      <c r="G101" s="149"/>
      <c r="CY101" s="35"/>
      <c r="CZ101" s="152"/>
      <c r="DA101" s="159"/>
      <c r="DB101" s="164" t="str">
        <f t="shared" si="67"/>
        <v/>
      </c>
    </row>
    <row r="102" spans="1:106" s="46" customFormat="1" ht="45" customHeight="1" collapsed="1" x14ac:dyDescent="0.25">
      <c r="A102" s="44"/>
      <c r="B102" s="47" t="s">
        <v>152</v>
      </c>
      <c r="C102" s="48" t="s">
        <v>105</v>
      </c>
      <c r="D102" s="49"/>
      <c r="E102" s="53"/>
      <c r="F102" s="50" t="str">
        <f>F69</f>
        <v>тыс.руб.</v>
      </c>
      <c r="G102" s="51">
        <f>SUM(H102:CI102)</f>
        <v>0</v>
      </c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/>
      <c r="BB102" s="52"/>
      <c r="BC102" s="52"/>
      <c r="BD102" s="52"/>
      <c r="BE102" s="52"/>
      <c r="BF102" s="52"/>
      <c r="BG102" s="52"/>
      <c r="BH102" s="52"/>
      <c r="BI102" s="52"/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52"/>
      <c r="CE102" s="52"/>
      <c r="CF102" s="52"/>
      <c r="CG102" s="52"/>
      <c r="CH102" s="52"/>
      <c r="CI102" s="52"/>
      <c r="CY102" s="35"/>
      <c r="CZ102" s="170" t="s">
        <v>181</v>
      </c>
      <c r="DA102" s="168">
        <v>66</v>
      </c>
      <c r="DB102" s="163" t="str">
        <f t="shared" si="67"/>
        <v>6.5Повышение доходов от оказания услуг либо продажи продукции (за исключением нефти, газа и нефтепродуктов)</v>
      </c>
    </row>
    <row r="103" spans="1:106" s="135" customFormat="1" ht="14.25" hidden="1" outlineLevel="1" x14ac:dyDescent="0.25">
      <c r="A103" s="138"/>
      <c r="B103" s="136"/>
      <c r="C103" s="137"/>
      <c r="D103" s="137"/>
      <c r="E103" s="137"/>
      <c r="F103" s="152"/>
      <c r="G103" s="149"/>
      <c r="CY103" s="35"/>
      <c r="CZ103" s="152"/>
      <c r="DA103" s="159"/>
      <c r="DB103" s="164" t="str">
        <f t="shared" ref="DB103:DB119" si="79">B103&amp;C103</f>
        <v/>
      </c>
    </row>
    <row r="104" spans="1:106" s="135" customFormat="1" ht="14.25" hidden="1" outlineLevel="1" x14ac:dyDescent="0.25">
      <c r="A104" s="138"/>
      <c r="B104" s="153"/>
      <c r="C104" s="150" t="s">
        <v>108</v>
      </c>
      <c r="D104" s="154"/>
      <c r="E104" s="154"/>
      <c r="F104" s="152"/>
      <c r="G104" s="149"/>
      <c r="CY104" s="35"/>
      <c r="CZ104" s="152"/>
      <c r="DA104" s="159"/>
      <c r="DB104" s="164" t="str">
        <f t="shared" si="79"/>
        <v>Исходные данные для расчета эффекта</v>
      </c>
    </row>
    <row r="105" spans="1:106" s="135" customFormat="1" ht="14.25" hidden="1" outlineLevel="1" x14ac:dyDescent="0.25">
      <c r="A105" s="138"/>
      <c r="B105" s="136"/>
      <c r="C105" s="137"/>
      <c r="D105" s="137"/>
      <c r="E105" s="137"/>
      <c r="F105" s="152"/>
      <c r="G105" s="149"/>
      <c r="CY105" s="35"/>
      <c r="CZ105" s="152"/>
      <c r="DA105" s="159"/>
      <c r="DB105" s="164" t="str">
        <f t="shared" si="79"/>
        <v/>
      </c>
    </row>
    <row r="106" spans="1:106" s="135" customFormat="1" ht="14.25" hidden="1" outlineLevel="1" x14ac:dyDescent="0.25">
      <c r="A106" s="138"/>
      <c r="B106" s="136"/>
      <c r="C106" s="150" t="s">
        <v>107</v>
      </c>
      <c r="D106" s="143"/>
      <c r="E106" s="143"/>
      <c r="F106" s="152"/>
      <c r="G106" s="149"/>
      <c r="CY106" s="35"/>
      <c r="CZ106" s="152"/>
      <c r="DA106" s="159"/>
      <c r="DB106" s="164" t="str">
        <f t="shared" si="79"/>
        <v>Расчет эффекта</v>
      </c>
    </row>
    <row r="107" spans="1:106" s="135" customFormat="1" ht="14.25" hidden="1" outlineLevel="1" x14ac:dyDescent="0.25">
      <c r="A107" s="138"/>
      <c r="B107" s="136"/>
      <c r="C107" s="137"/>
      <c r="D107" s="137"/>
      <c r="E107" s="137"/>
      <c r="F107" s="152"/>
      <c r="G107" s="149"/>
      <c r="CY107" s="35"/>
      <c r="CZ107" s="152"/>
      <c r="DA107" s="159"/>
      <c r="DB107" s="164" t="str">
        <f t="shared" si="79"/>
        <v/>
      </c>
    </row>
    <row r="108" spans="1:106" s="46" customFormat="1" ht="14.25" collapsed="1" x14ac:dyDescent="0.25">
      <c r="A108" s="44"/>
      <c r="B108" s="47" t="s">
        <v>65</v>
      </c>
      <c r="C108" s="48" t="s">
        <v>106</v>
      </c>
      <c r="D108" s="49"/>
      <c r="E108" s="53"/>
      <c r="F108" s="50" t="str">
        <f>F70</f>
        <v>тыс.руб.</v>
      </c>
      <c r="G108" s="51">
        <f>SUM(H108:CI108)</f>
        <v>0</v>
      </c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2"/>
      <c r="BA108" s="52"/>
      <c r="BB108" s="52"/>
      <c r="BC108" s="52"/>
      <c r="BD108" s="52"/>
      <c r="BE108" s="52"/>
      <c r="BF108" s="52"/>
      <c r="BG108" s="52"/>
      <c r="BH108" s="52"/>
      <c r="BI108" s="52"/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52"/>
      <c r="CE108" s="52"/>
      <c r="CF108" s="52"/>
      <c r="CG108" s="52"/>
      <c r="CH108" s="52"/>
      <c r="CI108" s="52"/>
      <c r="CY108" s="35"/>
      <c r="CZ108" s="170" t="s">
        <v>181</v>
      </c>
      <c r="DA108" s="168">
        <v>67</v>
      </c>
      <c r="DB108" s="163" t="str">
        <f t="shared" si="79"/>
        <v>6.6Митигация рисков</v>
      </c>
    </row>
    <row r="109" spans="1:106" s="135" customFormat="1" ht="14.25" hidden="1" outlineLevel="2" x14ac:dyDescent="0.25">
      <c r="A109" s="138"/>
      <c r="B109" s="136"/>
      <c r="C109" s="137"/>
      <c r="D109" s="137"/>
      <c r="E109" s="137"/>
      <c r="F109" s="152"/>
      <c r="G109" s="149"/>
      <c r="CY109" s="35"/>
      <c r="CZ109" s="152"/>
      <c r="DA109" s="159"/>
      <c r="DB109" s="164" t="str">
        <f t="shared" si="79"/>
        <v/>
      </c>
    </row>
    <row r="110" spans="1:106" s="135" customFormat="1" ht="14.25" hidden="1" outlineLevel="2" x14ac:dyDescent="0.25">
      <c r="A110" s="138"/>
      <c r="B110" s="153"/>
      <c r="C110" s="150" t="s">
        <v>108</v>
      </c>
      <c r="D110" s="154"/>
      <c r="E110" s="154"/>
      <c r="F110" s="152"/>
      <c r="G110" s="149"/>
      <c r="CY110" s="35"/>
      <c r="CZ110" s="152"/>
      <c r="DA110" s="159"/>
      <c r="DB110" s="164" t="str">
        <f t="shared" si="79"/>
        <v>Исходные данные для расчета эффекта</v>
      </c>
    </row>
    <row r="111" spans="1:106" s="135" customFormat="1" ht="14.25" hidden="1" outlineLevel="2" x14ac:dyDescent="0.25">
      <c r="A111" s="138"/>
      <c r="B111" s="136"/>
      <c r="C111" s="137"/>
      <c r="D111" s="137"/>
      <c r="E111" s="137"/>
      <c r="F111" s="152"/>
      <c r="G111" s="149"/>
      <c r="CY111" s="35"/>
      <c r="CZ111" s="152"/>
      <c r="DA111" s="159"/>
      <c r="DB111" s="164" t="str">
        <f t="shared" si="79"/>
        <v/>
      </c>
    </row>
    <row r="112" spans="1:106" s="135" customFormat="1" ht="14.25" hidden="1" outlineLevel="2" x14ac:dyDescent="0.25">
      <c r="A112" s="138"/>
      <c r="B112" s="136"/>
      <c r="C112" s="150" t="s">
        <v>107</v>
      </c>
      <c r="D112" s="143"/>
      <c r="E112" s="143"/>
      <c r="F112" s="152"/>
      <c r="G112" s="149"/>
      <c r="CY112" s="35"/>
      <c r="CZ112" s="152"/>
      <c r="DA112" s="159"/>
      <c r="DB112" s="164" t="str">
        <f t="shared" si="79"/>
        <v>Расчет эффекта</v>
      </c>
    </row>
    <row r="113" spans="1:106" s="135" customFormat="1" ht="14.25" hidden="1" outlineLevel="1" x14ac:dyDescent="0.25">
      <c r="B113" s="136"/>
      <c r="C113" s="137"/>
      <c r="D113" s="137"/>
      <c r="E113" s="137"/>
      <c r="F113" s="152"/>
      <c r="G113" s="149"/>
      <c r="CY113" s="35"/>
      <c r="CZ113" s="152"/>
      <c r="DA113" s="159"/>
      <c r="DB113" s="164" t="str">
        <f t="shared" si="79"/>
        <v/>
      </c>
    </row>
    <row r="114" spans="1:106" s="46" customFormat="1" ht="14.25" collapsed="1" x14ac:dyDescent="0.25">
      <c r="A114" s="44"/>
      <c r="B114" s="47" t="s">
        <v>97</v>
      </c>
      <c r="C114" s="48" t="s">
        <v>153</v>
      </c>
      <c r="D114" s="49"/>
      <c r="E114" s="53"/>
      <c r="F114" s="50" t="str">
        <f>F71</f>
        <v>тыс.руб.</v>
      </c>
      <c r="G114" s="51">
        <f>SUM(H114:CI114)</f>
        <v>0</v>
      </c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2"/>
      <c r="BE114" s="52"/>
      <c r="BF114" s="52"/>
      <c r="BG114" s="52"/>
      <c r="BH114" s="52"/>
      <c r="BI114" s="52"/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52"/>
      <c r="CE114" s="52"/>
      <c r="CF114" s="52"/>
      <c r="CG114" s="52"/>
      <c r="CH114" s="52"/>
      <c r="CI114" s="52"/>
      <c r="CY114" s="35"/>
      <c r="CZ114" s="170" t="s">
        <v>181</v>
      </c>
      <c r="DA114" s="168">
        <v>68</v>
      </c>
      <c r="DB114" s="163" t="str">
        <f t="shared" si="79"/>
        <v>6.7Прочее</v>
      </c>
    </row>
    <row r="115" spans="1:106" s="135" customFormat="1" ht="14.25" hidden="1" outlineLevel="1" x14ac:dyDescent="0.25">
      <c r="A115" s="138"/>
      <c r="B115" s="136"/>
      <c r="C115" s="137"/>
      <c r="D115" s="137"/>
      <c r="E115" s="137"/>
      <c r="F115" s="152"/>
      <c r="G115" s="149"/>
      <c r="CY115" s="35"/>
      <c r="CZ115" s="152"/>
      <c r="DA115" s="159"/>
      <c r="DB115" s="164" t="str">
        <f t="shared" si="79"/>
        <v/>
      </c>
    </row>
    <row r="116" spans="1:106" s="135" customFormat="1" ht="14.25" hidden="1" outlineLevel="1" x14ac:dyDescent="0.25">
      <c r="A116" s="138"/>
      <c r="B116" s="153"/>
      <c r="C116" s="150" t="s">
        <v>108</v>
      </c>
      <c r="D116" s="154"/>
      <c r="E116" s="154"/>
      <c r="F116" s="152"/>
      <c r="G116" s="149"/>
      <c r="CY116" s="35"/>
      <c r="CZ116" s="152"/>
      <c r="DA116" s="159"/>
      <c r="DB116" s="164" t="str">
        <f t="shared" si="79"/>
        <v>Исходные данные для расчета эффекта</v>
      </c>
    </row>
    <row r="117" spans="1:106" s="135" customFormat="1" ht="14.25" hidden="1" outlineLevel="1" x14ac:dyDescent="0.25">
      <c r="A117" s="138"/>
      <c r="B117" s="136"/>
      <c r="C117" s="137"/>
      <c r="D117" s="137"/>
      <c r="E117" s="137"/>
      <c r="F117" s="152"/>
      <c r="G117" s="149"/>
      <c r="CY117" s="35"/>
      <c r="CZ117" s="152"/>
      <c r="DA117" s="159"/>
      <c r="DB117" s="164" t="str">
        <f t="shared" si="79"/>
        <v/>
      </c>
    </row>
    <row r="118" spans="1:106" s="135" customFormat="1" ht="14.25" hidden="1" outlineLevel="1" x14ac:dyDescent="0.25">
      <c r="A118" s="138"/>
      <c r="B118" s="136"/>
      <c r="C118" s="150" t="s">
        <v>107</v>
      </c>
      <c r="D118" s="143"/>
      <c r="E118" s="143"/>
      <c r="F118" s="152"/>
      <c r="G118" s="149"/>
      <c r="CY118" s="35"/>
      <c r="CZ118" s="152"/>
      <c r="DA118" s="159"/>
      <c r="DB118" s="164" t="str">
        <f t="shared" si="79"/>
        <v>Расчет эффекта</v>
      </c>
    </row>
    <row r="119" spans="1:106" s="135" customFormat="1" ht="14.25" hidden="1" outlineLevel="1" x14ac:dyDescent="0.25">
      <c r="B119" s="136"/>
      <c r="C119" s="137"/>
      <c r="D119" s="137"/>
      <c r="E119" s="137"/>
      <c r="F119" s="152"/>
      <c r="G119" s="149"/>
      <c r="CY119" s="35"/>
      <c r="CZ119" s="175"/>
      <c r="DA119" s="176"/>
      <c r="DB119" s="164" t="str">
        <f t="shared" si="79"/>
        <v/>
      </c>
    </row>
    <row r="120" spans="1:106" s="135" customFormat="1" ht="6" customHeight="1" x14ac:dyDescent="0.25">
      <c r="B120" s="136"/>
      <c r="C120" s="137"/>
      <c r="D120" s="137"/>
      <c r="E120" s="137"/>
      <c r="F120" s="152"/>
      <c r="G120" s="149"/>
      <c r="CY120" s="35"/>
      <c r="CZ120" s="165" t="s">
        <v>181</v>
      </c>
      <c r="DA120" s="176">
        <v>69</v>
      </c>
      <c r="DB120" s="164"/>
    </row>
    <row r="121" spans="1:106" ht="4.5" customHeight="1" x14ac:dyDescent="0.25">
      <c r="B121" s="171" t="s">
        <v>183</v>
      </c>
      <c r="C121" s="172"/>
      <c r="D121" s="172"/>
      <c r="E121" s="172"/>
      <c r="F121" s="173"/>
      <c r="G121" s="174"/>
      <c r="H121" s="174"/>
      <c r="I121" s="174"/>
      <c r="J121" s="174"/>
      <c r="K121" s="174"/>
      <c r="L121" s="174"/>
      <c r="M121" s="174"/>
      <c r="N121" s="174"/>
      <c r="O121" s="174"/>
      <c r="P121" s="174"/>
      <c r="Q121" s="174"/>
      <c r="R121" s="174"/>
      <c r="S121" s="174"/>
      <c r="T121" s="174"/>
      <c r="U121" s="174"/>
      <c r="V121" s="174"/>
      <c r="W121" s="174"/>
      <c r="X121" s="174"/>
      <c r="Y121" s="174"/>
      <c r="Z121" s="174"/>
      <c r="AA121" s="174"/>
      <c r="AB121" s="174"/>
      <c r="AC121" s="174"/>
      <c r="AD121" s="174"/>
      <c r="AE121" s="174"/>
      <c r="AF121" s="174"/>
      <c r="AG121" s="174"/>
      <c r="AH121" s="174"/>
      <c r="AI121" s="174"/>
      <c r="AJ121" s="174"/>
      <c r="AK121" s="174"/>
      <c r="AL121" s="174"/>
      <c r="AM121" s="174"/>
      <c r="AN121" s="174"/>
      <c r="AO121" s="174"/>
      <c r="AP121" s="174"/>
      <c r="AQ121" s="174"/>
      <c r="AR121" s="174"/>
      <c r="AS121" s="174"/>
      <c r="AT121" s="174"/>
      <c r="AU121" s="174"/>
      <c r="AV121" s="174"/>
      <c r="AW121" s="174"/>
      <c r="AX121" s="174"/>
      <c r="AY121" s="174"/>
      <c r="AZ121" s="174"/>
      <c r="BA121" s="174"/>
      <c r="BB121" s="174"/>
      <c r="BC121" s="174"/>
      <c r="BD121" s="174"/>
      <c r="BE121" s="174"/>
      <c r="BF121" s="174"/>
      <c r="BG121" s="174"/>
      <c r="BH121" s="174"/>
      <c r="BI121" s="174"/>
      <c r="BJ121" s="174"/>
      <c r="BK121" s="174"/>
      <c r="BL121" s="174"/>
      <c r="BM121" s="174"/>
      <c r="BN121" s="174"/>
      <c r="BO121" s="174"/>
      <c r="BP121" s="174"/>
      <c r="BQ121" s="174"/>
      <c r="BR121" s="174"/>
      <c r="BS121" s="174"/>
      <c r="BT121" s="174"/>
      <c r="BU121" s="174"/>
      <c r="BV121" s="174"/>
      <c r="BW121" s="174"/>
      <c r="BX121" s="174"/>
      <c r="BY121" s="174"/>
      <c r="BZ121" s="174"/>
      <c r="CA121" s="174"/>
      <c r="CB121" s="174"/>
      <c r="CC121" s="174"/>
      <c r="CD121" s="174"/>
      <c r="CE121" s="174"/>
      <c r="CF121" s="174"/>
      <c r="CG121" s="174"/>
      <c r="CH121" s="174"/>
      <c r="CI121" s="174"/>
      <c r="CZ121" s="165" t="s">
        <v>181</v>
      </c>
      <c r="DA121" s="176">
        <v>70</v>
      </c>
    </row>
    <row r="122" spans="1:106" x14ac:dyDescent="0.25"/>
    <row r="123" spans="1:106" x14ac:dyDescent="0.25"/>
    <row r="124" spans="1:106" x14ac:dyDescent="0.25"/>
    <row r="125" spans="1:106" x14ac:dyDescent="0.25"/>
    <row r="126" spans="1:106" x14ac:dyDescent="0.25"/>
    <row r="127" spans="1:106" x14ac:dyDescent="0.25"/>
    <row r="128" spans="1:106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</sheetData>
  <sheetProtection algorithmName="SHA-512" hashValue="JGW6CNUQKMFCNIuV7wBq8zy/qYC6HVlY8fnlt++9lZcNI7SvTg5Z5xQPIn7KLlf7e4T91WoSiAFrg9hAA9fxNw==" saltValue="4OSRVlZJUicKnH7KXoKLsw==" spinCount="100000" sheet="1" scenarios="1" formatCells="0" formatRows="0" insertRows="0" deleteRows="0"/>
  <conditionalFormatting sqref="G65:G71 H6:CI10 G4:G10">
    <cfRule type="cellIs" dxfId="39" priority="43" stopIfTrue="1" operator="equal">
      <formula>0</formula>
    </cfRule>
  </conditionalFormatting>
  <conditionalFormatting sqref="H65:CI71">
    <cfRule type="cellIs" dxfId="38" priority="42" stopIfTrue="1" operator="equal">
      <formula>0</formula>
    </cfRule>
  </conditionalFormatting>
  <conditionalFormatting sqref="G72">
    <cfRule type="cellIs" dxfId="37" priority="41" stopIfTrue="1" operator="equal">
      <formula>0</formula>
    </cfRule>
  </conditionalFormatting>
  <conditionalFormatting sqref="H72:CI72">
    <cfRule type="cellIs" dxfId="36" priority="40" stopIfTrue="1" operator="equal">
      <formula>0</formula>
    </cfRule>
  </conditionalFormatting>
  <conditionalFormatting sqref="G73">
    <cfRule type="cellIs" dxfId="35" priority="39" stopIfTrue="1" operator="equal">
      <formula>0</formula>
    </cfRule>
  </conditionalFormatting>
  <conditionalFormatting sqref="G52:G60">
    <cfRule type="cellIs" dxfId="34" priority="37" stopIfTrue="1" operator="equal">
      <formula>0</formula>
    </cfRule>
  </conditionalFormatting>
  <conditionalFormatting sqref="H52:CI60">
    <cfRule type="cellIs" dxfId="33" priority="36" stopIfTrue="1" operator="equal">
      <formula>0</formula>
    </cfRule>
  </conditionalFormatting>
  <conditionalFormatting sqref="G62">
    <cfRule type="cellIs" dxfId="32" priority="35" stopIfTrue="1" operator="equal">
      <formula>0</formula>
    </cfRule>
  </conditionalFormatting>
  <conditionalFormatting sqref="G61">
    <cfRule type="cellIs" dxfId="31" priority="34" stopIfTrue="1" operator="equal">
      <formula>0</formula>
    </cfRule>
  </conditionalFormatting>
  <conditionalFormatting sqref="G40:G41">
    <cfRule type="cellIs" dxfId="30" priority="33" stopIfTrue="1" operator="equal">
      <formula>0</formula>
    </cfRule>
  </conditionalFormatting>
  <conditionalFormatting sqref="G42:G45">
    <cfRule type="cellIs" dxfId="29" priority="32" stopIfTrue="1" operator="equal">
      <formula>0</formula>
    </cfRule>
  </conditionalFormatting>
  <conditionalFormatting sqref="H42:CI45">
    <cfRule type="cellIs" dxfId="28" priority="31" stopIfTrue="1" operator="equal">
      <formula>0</formula>
    </cfRule>
  </conditionalFormatting>
  <conditionalFormatting sqref="G47">
    <cfRule type="cellIs" dxfId="27" priority="30" stopIfTrue="1" operator="equal">
      <formula>0</formula>
    </cfRule>
  </conditionalFormatting>
  <conditionalFormatting sqref="G46">
    <cfRule type="cellIs" dxfId="26" priority="29" stopIfTrue="1" operator="equal">
      <formula>0</formula>
    </cfRule>
  </conditionalFormatting>
  <conditionalFormatting sqref="G48:G49">
    <cfRule type="cellIs" dxfId="25" priority="28" stopIfTrue="1" operator="equal">
      <formula>0</formula>
    </cfRule>
  </conditionalFormatting>
  <conditionalFormatting sqref="B49:G49">
    <cfRule type="expression" dxfId="24" priority="27">
      <formula>$G$48="Автоматическое"</formula>
    </cfRule>
  </conditionalFormatting>
  <conditionalFormatting sqref="G22:G24">
    <cfRule type="cellIs" dxfId="23" priority="26" stopIfTrue="1" operator="equal">
      <formula>0</formula>
    </cfRule>
  </conditionalFormatting>
  <conditionalFormatting sqref="H22:CI24">
    <cfRule type="cellIs" dxfId="22" priority="25" stopIfTrue="1" operator="equal">
      <formula>0</formula>
    </cfRule>
  </conditionalFormatting>
  <conditionalFormatting sqref="G21">
    <cfRule type="cellIs" dxfId="21" priority="24" stopIfTrue="1" operator="equal">
      <formula>0</formula>
    </cfRule>
  </conditionalFormatting>
  <conditionalFormatting sqref="H21:CI21">
    <cfRule type="cellIs" dxfId="20" priority="23" stopIfTrue="1" operator="equal">
      <formula>0</formula>
    </cfRule>
  </conditionalFormatting>
  <conditionalFormatting sqref="G25">
    <cfRule type="cellIs" dxfId="19" priority="22" stopIfTrue="1" operator="equal">
      <formula>0</formula>
    </cfRule>
  </conditionalFormatting>
  <conditionalFormatting sqref="H25:CI25">
    <cfRule type="cellIs" dxfId="18" priority="21" stopIfTrue="1" operator="equal">
      <formula>0</formula>
    </cfRule>
  </conditionalFormatting>
  <conditionalFormatting sqref="G28">
    <cfRule type="cellIs" dxfId="17" priority="20" stopIfTrue="1" operator="equal">
      <formula>0</formula>
    </cfRule>
  </conditionalFormatting>
  <conditionalFormatting sqref="H28:CI28">
    <cfRule type="cellIs" dxfId="16" priority="19" stopIfTrue="1" operator="equal">
      <formula>0</formula>
    </cfRule>
  </conditionalFormatting>
  <conditionalFormatting sqref="G31">
    <cfRule type="cellIs" dxfId="15" priority="18" stopIfTrue="1" operator="equal">
      <formula>0</formula>
    </cfRule>
  </conditionalFormatting>
  <conditionalFormatting sqref="H31:CI31">
    <cfRule type="cellIs" dxfId="14" priority="17" stopIfTrue="1" operator="equal">
      <formula>0</formula>
    </cfRule>
  </conditionalFormatting>
  <conditionalFormatting sqref="G34">
    <cfRule type="cellIs" dxfId="13" priority="16" stopIfTrue="1" operator="equal">
      <formula>0</formula>
    </cfRule>
  </conditionalFormatting>
  <conditionalFormatting sqref="H34:CI34">
    <cfRule type="cellIs" dxfId="12" priority="15" stopIfTrue="1" operator="equal">
      <formula>0</formula>
    </cfRule>
  </conditionalFormatting>
  <conditionalFormatting sqref="G26:G27">
    <cfRule type="cellIs" dxfId="11" priority="14" stopIfTrue="1" operator="equal">
      <formula>0</formula>
    </cfRule>
  </conditionalFormatting>
  <conditionalFormatting sqref="H26:CI27">
    <cfRule type="cellIs" dxfId="10" priority="13" stopIfTrue="1" operator="equal">
      <formula>0</formula>
    </cfRule>
  </conditionalFormatting>
  <conditionalFormatting sqref="G32:G33">
    <cfRule type="cellIs" dxfId="9" priority="10" stopIfTrue="1" operator="equal">
      <formula>0</formula>
    </cfRule>
  </conditionalFormatting>
  <conditionalFormatting sqref="H32:CI33">
    <cfRule type="cellIs" dxfId="8" priority="9" stopIfTrue="1" operator="equal">
      <formula>0</formula>
    </cfRule>
  </conditionalFormatting>
  <conditionalFormatting sqref="G35:G37">
    <cfRule type="cellIs" dxfId="7" priority="8" stopIfTrue="1" operator="equal">
      <formula>0</formula>
    </cfRule>
  </conditionalFormatting>
  <conditionalFormatting sqref="H35:CI37">
    <cfRule type="cellIs" dxfId="6" priority="7" stopIfTrue="1" operator="equal">
      <formula>0</formula>
    </cfRule>
  </conditionalFormatting>
  <conditionalFormatting sqref="G29:G30">
    <cfRule type="cellIs" dxfId="5" priority="12" stopIfTrue="1" operator="equal">
      <formula>0</formula>
    </cfRule>
  </conditionalFormatting>
  <conditionalFormatting sqref="H29:CI30">
    <cfRule type="cellIs" dxfId="4" priority="11" stopIfTrue="1" operator="equal">
      <formula>0</formula>
    </cfRule>
  </conditionalFormatting>
  <conditionalFormatting sqref="G15:G18">
    <cfRule type="cellIs" dxfId="3" priority="6" stopIfTrue="1" operator="equal">
      <formula>0</formula>
    </cfRule>
  </conditionalFormatting>
  <conditionalFormatting sqref="H13:CI18">
    <cfRule type="cellIs" dxfId="2" priority="5" stopIfTrue="1" operator="equal">
      <formula>0</formula>
    </cfRule>
  </conditionalFormatting>
  <conditionalFormatting sqref="H5">
    <cfRule type="cellIs" dxfId="1" priority="2" stopIfTrue="1" operator="equal">
      <formula>0</formula>
    </cfRule>
  </conditionalFormatting>
  <conditionalFormatting sqref="G13:G14">
    <cfRule type="cellIs" dxfId="0" priority="1" stopIfTrue="1" operator="equal">
      <formula>0</formula>
    </cfRule>
  </conditionalFormatting>
  <dataValidations count="3">
    <dataValidation type="list" allowBlank="1" showInputMessage="1" showErrorMessage="1" sqref="D75 D84 D90 D96 D102 D108 D114">
      <formula1>"Детерминистический, Вероятностный"</formula1>
    </dataValidation>
    <dataValidation type="list" allowBlank="1" showInputMessage="1" showErrorMessage="1" sqref="E75 E84 E90 E96 E102 E108 E114">
      <formula1>"Прямой, Косвенный"</formula1>
    </dataValidation>
    <dataValidation type="list" allowBlank="1" showInputMessage="1" showErrorMessage="1" sqref="G48">
      <formula1>"Ручное, Автоматическое"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47</vt:i4>
      </vt:variant>
      <vt:variant>
        <vt:lpstr>Именованные диапазоны</vt:lpstr>
      </vt:variant>
      <vt:variant>
        <vt:i4>5</vt:i4>
      </vt:variant>
    </vt:vector>
  </HeadingPairs>
  <TitlesOfParts>
    <vt:vector size="52" baseType="lpstr">
      <vt:lpstr>Инструкция</vt:lpstr>
      <vt:lpstr>Тех.листы&gt;&gt;</vt:lpstr>
      <vt:lpstr>Макра</vt:lpstr>
      <vt:lpstr>Sys</vt:lpstr>
      <vt:lpstr>&lt;&lt;Тех.листы</vt:lpstr>
      <vt:lpstr>Программа&gt;&gt;</vt:lpstr>
      <vt:lpstr>Согласование</vt:lpstr>
      <vt:lpstr>ИД</vt:lpstr>
      <vt:lpstr>РП</vt:lpstr>
      <vt:lpstr>PI_J</vt:lpstr>
      <vt:lpstr>Дерево КПЭ (Программа) </vt:lpstr>
      <vt:lpstr>Бюджет</vt:lpstr>
      <vt:lpstr>Бюджет по проектам</vt:lpstr>
      <vt:lpstr>&lt;&lt;Программа</vt:lpstr>
      <vt:lpstr>Проекты&gt;&gt;</vt:lpstr>
      <vt:lpstr>Согласование (ЛК 2.0)</vt:lpstr>
      <vt:lpstr>ИД (ЛК 2.0)</vt:lpstr>
      <vt:lpstr>РП (ЛК 2.0)</vt:lpstr>
      <vt:lpstr>Дерево КПЭ (ЛК 2.0)</vt:lpstr>
      <vt:lpstr>Бюджет (ЛК 2.0)</vt:lpstr>
      <vt:lpstr>Расчет эффекта (ЛК 2.0)</vt:lpstr>
      <vt:lpstr>Согласование (Рейтингование)</vt:lpstr>
      <vt:lpstr>ИД (Рейтингование)</vt:lpstr>
      <vt:lpstr>РП (Рейтингование)</vt:lpstr>
      <vt:lpstr>Бюджет (Рейтингование)</vt:lpstr>
      <vt:lpstr>Согласование (Развитие ОЭДК)</vt:lpstr>
      <vt:lpstr>ИД (Развитие ОЭДК)</vt:lpstr>
      <vt:lpstr>РП (Развитие ОЭДК)</vt:lpstr>
      <vt:lpstr>Дерево КПЭ (Развитие ОЭДК)</vt:lpstr>
      <vt:lpstr>Расчет эффекта (Развитие ОЭДК)</vt:lpstr>
      <vt:lpstr>Бюджет (Развитие ОЭДК)</vt:lpstr>
      <vt:lpstr>Согласование (Уберизация зак)</vt:lpstr>
      <vt:lpstr>ИД (Уберизация зак)</vt:lpstr>
      <vt:lpstr>РП (Уберизация зак)</vt:lpstr>
      <vt:lpstr>Дерево КПЭ (Уберизация зак)</vt:lpstr>
      <vt:lpstr>Расчет эффекта (Уберизация зак)</vt:lpstr>
      <vt:lpstr>Бюджет (Уберизация зак)</vt:lpstr>
      <vt:lpstr>Бюджет (Упр вз с подр БРД)</vt:lpstr>
      <vt:lpstr>Команда Программы</vt:lpstr>
      <vt:lpstr>&lt;&lt;Проекты</vt:lpstr>
      <vt:lpstr>Распределение по орг объему 13</vt:lpstr>
      <vt:lpstr>Лист1</vt:lpstr>
      <vt:lpstr>Динамика КПЭ</vt:lpstr>
      <vt:lpstr>Основной лист</vt:lpstr>
      <vt:lpstr>Справочники</vt:lpstr>
      <vt:lpstr>для презентации</vt:lpstr>
      <vt:lpstr>Оригинал_ИД</vt:lpstr>
      <vt:lpstr>РП!Область_печати</vt:lpstr>
      <vt:lpstr>'РП (ЛК 2.0)'!Область_печати</vt:lpstr>
      <vt:lpstr>'РП (Развитие ОЭДК)'!Область_печати</vt:lpstr>
      <vt:lpstr>'РП (Рейтингование)'!Область_печати</vt:lpstr>
      <vt:lpstr>'РП (Уберизация зак)'!Область_печати</vt:lpstr>
    </vt:vector>
  </TitlesOfParts>
  <Company>ГПН-ЦР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Организационно-экономическая модель</dc:title>
  <dc:creator>Shvetsov.DS@gazprom-neft.ru</dc:creator>
  <cp:lastModifiedBy>Bushnoy.FG</cp:lastModifiedBy>
  <cp:lastPrinted>2020-12-15T11:11:48Z</cp:lastPrinted>
  <dcterms:created xsi:type="dcterms:W3CDTF">2020-02-27T08:11:53Z</dcterms:created>
  <dcterms:modified xsi:type="dcterms:W3CDTF">2022-06-14T10:59:36Z</dcterms:modified>
  <cp:version>2.20.12.14</cp:version>
</cp:coreProperties>
</file>